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w\Downloads\Finnance Data Sets\"/>
    </mc:Choice>
  </mc:AlternateContent>
  <xr:revisionPtr revIDLastSave="0" documentId="13_ncr:1_{611CE925-635B-467D-9883-B814D88167C4}" xr6:coauthVersionLast="47" xr6:coauthVersionMax="47" xr10:uidLastSave="{00000000-0000-0000-0000-000000000000}"/>
  <bookViews>
    <workbookView xWindow="-108" yWindow="-108" windowWidth="23256" windowHeight="13176" xr2:uid="{21B2CD26-B070-49BB-A364-C2B0973D81CB}"/>
  </bookViews>
  <sheets>
    <sheet name="Analysis" sheetId="7" r:id="rId1"/>
    <sheet name="customer_data" sheetId="2" r:id="rId2"/>
    <sheet name="investment_data" sheetId="3" r:id="rId3"/>
    <sheet name="performance_data" sheetId="4" r:id="rId4"/>
    <sheet name="portfolio_data" sheetId="5" r:id="rId5"/>
    <sheet name="transaction_data" sheetId="6" r:id="rId6"/>
  </sheets>
  <definedNames>
    <definedName name="_xlcn.WorksheetConnection_FinanceDataAnalysis.xlsxcustomer_data1" hidden="1">customer_data[]</definedName>
    <definedName name="_xlcn.WorksheetConnection_FinanceDataAnalysis.xlsxinvestment_data1" hidden="1">investment_data[]</definedName>
    <definedName name="_xlcn.WorksheetConnection_FinanceDataAnalysis.xlsxperformance_data1" hidden="1">performance_data[]</definedName>
    <definedName name="_xlcn.WorksheetConnection_FinanceDataAnalysis.xlsxportfolio_data1" hidden="1">portfolio_data[]</definedName>
    <definedName name="ExternalData_1" localSheetId="1" hidden="1">'customer_data'!$A$1:$G$483</definedName>
    <definedName name="ExternalData_2" localSheetId="2" hidden="1">investment_data!$A$1:$J$1001</definedName>
    <definedName name="ExternalData_3" localSheetId="3" hidden="1">performance_data!$A$1:$K$5001</definedName>
    <definedName name="ExternalData_4" localSheetId="4" hidden="1">portfolio_data!$A$1:$J$198</definedName>
    <definedName name="ExternalData_5" localSheetId="5" hidden="1">transaction_data!$A$1:$I$3000</definedName>
    <definedName name="Slicer_customer_id">#N/A</definedName>
    <definedName name="Slicer_P_L">#N/A</definedName>
    <definedName name="Timeline_date">#N/A</definedName>
  </definedNames>
  <calcPr calcId="191029"/>
  <pivotCaches>
    <pivotCache cacheId="942" r:id="rId7"/>
    <pivotCache cacheId="978" r:id="rId8"/>
    <pivotCache cacheId="979" r:id="rId9"/>
    <pivotCache cacheId="981" r:id="rId10"/>
    <pivotCache cacheId="982" r:id="rId11"/>
    <pivotCache cacheId="985" r:id="rId12"/>
    <pivotCache cacheId="986" r:id="rId13"/>
    <pivotCache cacheId="987" r:id="rId14"/>
    <pivotCache cacheId="988" r:id="rId15"/>
    <pivotCache cacheId="989" r:id="rId16"/>
    <pivotCache cacheId="990" r:id="rId17"/>
    <pivotCache cacheId="991" r:id="rId18"/>
    <pivotCache cacheId="992" r:id="rId19"/>
    <pivotCache cacheId="993" r:id="rId20"/>
    <pivotCache cacheId="994" r:id="rId21"/>
    <pivotCache cacheId="995" r:id="rId22"/>
    <pivotCache cacheId="996" r:id="rId23"/>
    <pivotCache cacheId="997" r:id="rId24"/>
    <pivotCache cacheId="998" r:id="rId25"/>
    <pivotCache cacheId="999" r:id="rId26"/>
    <pivotCache cacheId="1000" r:id="rId27"/>
    <pivotCache cacheId="1001" r:id="rId28"/>
    <pivotCache cacheId="1030" r:id="rId29"/>
    <pivotCache cacheId="1033" r:id="rId30"/>
    <pivotCache cacheId="1036" r:id="rId31"/>
    <pivotCache cacheId="1045" r:id="rId32"/>
    <pivotCache cacheId="1065" r:id="rId33"/>
  </pivotCaches>
  <extLst>
    <ext xmlns:x14="http://schemas.microsoft.com/office/spreadsheetml/2009/9/main" uri="{876F7934-8845-4945-9796-88D515C7AA90}">
      <x14:pivotCaches>
        <pivotCache cacheId="867" r:id="rId34"/>
      </x14:pivotCaches>
    </ext>
    <ext xmlns:x14="http://schemas.microsoft.com/office/spreadsheetml/2009/9/main" uri="{BBE1A952-AA13-448e-AADC-164F8A28A991}">
      <x14:slicerCaches>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41"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46BE6895-7355-4a93-B00E-2C351335B9C9}">
      <x15:slicerCaches xmlns:x14="http://schemas.microsoft.com/office/spreadsheetml/2009/9/main">
        <x14:slicerCache r:id="rId3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ata_7e323c27-73bf-4b7e-bf81-f1f1af82b6bb" name="customer_data" connection="Query - customer_data"/>
          <x15:modelTable id="investment_data_f8bf3f87-e50f-431b-9749-09f32f66aa1e" name="investment_data" connection="Query - investment_data"/>
          <x15:modelTable id="performance_data_ad18555e-7c07-44df-b920-bbe9c37216bf" name="performance_data" connection="Query - performance_data"/>
          <x15:modelTable id="portfolio_data_ae378193-0fc4-4fb1-9e2a-25a020a2fac2" name="portfolio_data" connection="Query - portfolio_data"/>
          <x15:modelTable id="transaction_data_c2fc2b68-b83a-441a-bfa3-e3aaa9ef7195" name="transaction_data" connection="Query - transaction_data"/>
          <x15:modelTable id="portfolio_data 1" name="portfolio_data 1" connection="WorksheetConnection_Finance Data Analysis.xlsx!portfolio_data"/>
          <x15:modelTable id="performance_data 1" name="performance_data 1" connection="WorksheetConnection_Finance Data Analysis.xlsx!performance_data"/>
          <x15:modelTable id="investment_data 1" name="investment_data 1" connection="WorksheetConnection_Finance Data Analysis.xlsx!investment_data"/>
          <x15:modelTable id="customer_data 1" name="customer_data 1" connection="WorksheetConnection_Finance Data Analysis.xlsx!customer_data"/>
        </x15:modelTables>
        <x15:modelRelationships>
          <x15:modelRelationship fromTable="investment_data" fromColumn="portfolio_id" toTable="portfolio_data" toColumn="portfolio_id"/>
          <x15:modelRelationship fromTable="performance_data" fromColumn="portfolio_id" toTable="portfolio_data" toColumn="portfolio_id"/>
          <x15:modelRelationship fromTable="portfolio_data" fromColumn="customer_id" toTable="customer_data 1" toColumn="customer_id"/>
          <x15:modelRelationship fromTable="portfolio_data" fromColumn="customer_id" toTable="customer_data" toColumn="customer_id"/>
          <x15:modelRelationship fromTable="transaction_data" fromColumn="portfolio_id" toTable="portfolio_data" toColumn="portfolio_id"/>
          <x15:modelRelationship fromTable="investment_data 1" fromColumn="portfolio_id" toTable="portfolio_data" toColumn="portfolio_id"/>
          <x15:modelRelationship fromTable="performance_data 1" fromColumn="portfolio_id" toTable="portfolio_data" toColumn="portfolio_id"/>
        </x15:modelRelationships>
        <x15:extLst>
          <ext xmlns:x16="http://schemas.microsoft.com/office/spreadsheetml/2014/11/main" uri="{9835A34E-60A6-4A7C-AAB8-D5F71C897F49}">
            <x16:modelTimeGroupings>
              <x16:modelTimeGrouping tableName="investment_data 1" columnName="purchase_date" columnId="purchase_date">
                <x16:calculatedTimeColumn columnName="purchase_date (Year)" columnId="purchase_date (Year)" contentType="years" isSelected="1"/>
                <x16:calculatedTimeColumn columnName="purchase_date (Quarter)" columnId="purchase_date (Quarter)" contentType="quarters" isSelected="1"/>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 tableName="portfolio_data" columnName="creation_date" columnId="creation_date">
                <x16:calculatedTimeColumn columnName="creation_date (Year)" columnId="creation_date (Year)" contentType="years" isSelected="1"/>
                <x16:calculatedTimeColumn columnName="creation_date (Quarter)" columnId="creation_date (Quarter)" contentType="quarters" isSelected="1"/>
                <x16:calculatedTimeColumn columnName="creation_date (Month Index)" columnId="creation_date (Month Index)" contentType="monthsindex" isSelected="1"/>
                <x16:calculatedTimeColumn columnName="creation_date (Month)" columnId="creation_date (Month)" contentType="months" isSelected="1"/>
              </x16:modelTimeGrouping>
              <x16:modelTimeGrouping tableName="performance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7" i="5" l="1"/>
  <c r="K63" i="5"/>
  <c r="K172" i="5"/>
  <c r="K166" i="5"/>
  <c r="K112" i="5"/>
  <c r="K164" i="5"/>
  <c r="K89" i="5"/>
  <c r="K64" i="5"/>
  <c r="K40" i="5"/>
  <c r="K77" i="5"/>
  <c r="K99" i="5"/>
  <c r="K13" i="5"/>
  <c r="K127" i="5"/>
  <c r="K7" i="5"/>
  <c r="K138" i="5"/>
  <c r="K80" i="5"/>
  <c r="K181" i="5"/>
  <c r="K175" i="5"/>
  <c r="K71" i="5"/>
  <c r="K92" i="5"/>
  <c r="K8" i="5"/>
  <c r="K17" i="5"/>
  <c r="K91" i="5"/>
  <c r="K28" i="5"/>
  <c r="K100" i="5"/>
  <c r="K151" i="5"/>
  <c r="K122" i="5"/>
  <c r="K115" i="5"/>
  <c r="K15" i="5"/>
  <c r="K149" i="5"/>
  <c r="K134" i="5"/>
  <c r="K21" i="5"/>
  <c r="K87" i="5"/>
  <c r="K110" i="5"/>
  <c r="K170" i="5"/>
  <c r="K60" i="5"/>
  <c r="K10" i="5"/>
  <c r="K88" i="5"/>
  <c r="K163" i="5"/>
  <c r="K57" i="5"/>
  <c r="K162" i="5"/>
  <c r="K152" i="5"/>
  <c r="K75" i="5"/>
  <c r="K176" i="5"/>
  <c r="K197" i="5"/>
  <c r="K66" i="5"/>
  <c r="K154" i="5"/>
  <c r="K186" i="5"/>
  <c r="K65" i="5"/>
  <c r="K137" i="5"/>
  <c r="K144" i="5"/>
  <c r="K3" i="5"/>
  <c r="K27" i="5"/>
  <c r="K114" i="5"/>
  <c r="K118" i="5"/>
  <c r="K132" i="5"/>
  <c r="K53" i="5"/>
  <c r="K188" i="5"/>
  <c r="K24" i="5"/>
  <c r="K198" i="5"/>
  <c r="K2" i="5"/>
  <c r="K82" i="5"/>
  <c r="K36" i="5"/>
  <c r="K11" i="5"/>
  <c r="K48" i="5"/>
  <c r="K129" i="5"/>
  <c r="K39" i="5"/>
  <c r="K22" i="5"/>
  <c r="K150" i="5"/>
  <c r="K6" i="5"/>
  <c r="K171" i="5"/>
  <c r="K90" i="5"/>
  <c r="K56" i="5"/>
  <c r="K29" i="5"/>
  <c r="K46" i="5"/>
  <c r="K78" i="5"/>
  <c r="K156" i="5"/>
  <c r="K145" i="5"/>
  <c r="K136" i="5"/>
  <c r="K147" i="5"/>
  <c r="K9" i="5"/>
  <c r="K142" i="5"/>
  <c r="K76" i="5"/>
  <c r="K111" i="5"/>
  <c r="K96" i="5"/>
  <c r="K12" i="5"/>
  <c r="K191" i="5"/>
  <c r="K103" i="5"/>
  <c r="K182" i="5"/>
  <c r="K143" i="5"/>
  <c r="K49" i="5"/>
  <c r="K85" i="5"/>
  <c r="K34" i="5"/>
  <c r="K187" i="5"/>
  <c r="K25" i="5"/>
  <c r="K70" i="5"/>
  <c r="K153" i="5"/>
  <c r="K124" i="5"/>
  <c r="K155" i="5"/>
  <c r="K190" i="5"/>
  <c r="K68" i="5"/>
  <c r="K47" i="5"/>
  <c r="K194" i="5"/>
  <c r="K157" i="5"/>
  <c r="K185" i="5"/>
  <c r="K67" i="5"/>
  <c r="K140" i="5"/>
  <c r="K97" i="5"/>
  <c r="K179" i="5"/>
  <c r="K32" i="5"/>
  <c r="K160" i="5"/>
  <c r="K192" i="5"/>
  <c r="K196" i="5"/>
  <c r="K55" i="5"/>
  <c r="K74" i="5"/>
  <c r="K180" i="5"/>
  <c r="K37" i="5"/>
  <c r="K133" i="5"/>
  <c r="K178" i="5"/>
  <c r="K104" i="5"/>
  <c r="K195" i="5"/>
  <c r="K51" i="5"/>
  <c r="K73" i="5"/>
  <c r="K126" i="5"/>
  <c r="K81" i="5"/>
  <c r="K165" i="5"/>
  <c r="K69" i="5"/>
  <c r="K58" i="5"/>
  <c r="K41" i="5"/>
  <c r="K120" i="5"/>
  <c r="K123" i="5"/>
  <c r="K38" i="5"/>
  <c r="K14" i="5"/>
  <c r="K116" i="5"/>
  <c r="K174" i="5"/>
  <c r="K20" i="5"/>
  <c r="K108" i="5"/>
  <c r="K125" i="5"/>
  <c r="K148" i="5"/>
  <c r="K45" i="5"/>
  <c r="K158" i="5"/>
  <c r="K139" i="5"/>
  <c r="K109" i="5"/>
  <c r="K72" i="5"/>
  <c r="K193" i="5"/>
  <c r="K19" i="5"/>
  <c r="K113" i="5"/>
  <c r="K4" i="5"/>
  <c r="K62" i="5"/>
  <c r="K159" i="5"/>
  <c r="K94" i="5"/>
  <c r="K161" i="5"/>
  <c r="K18" i="5"/>
  <c r="K50" i="5"/>
  <c r="K184" i="5"/>
  <c r="K59" i="5"/>
  <c r="K177" i="5"/>
  <c r="K119" i="5"/>
  <c r="K101" i="5"/>
  <c r="K61" i="5"/>
  <c r="K183" i="5"/>
  <c r="K128" i="5"/>
  <c r="K16" i="5"/>
  <c r="K84" i="5"/>
  <c r="K106" i="5"/>
  <c r="K141" i="5"/>
  <c r="K95" i="5"/>
  <c r="K54" i="5"/>
  <c r="K79" i="5"/>
  <c r="K130" i="5"/>
  <c r="K31" i="5"/>
  <c r="K135" i="5"/>
  <c r="K173" i="5"/>
  <c r="K52" i="5"/>
  <c r="K102" i="5"/>
  <c r="K43" i="5"/>
  <c r="K93" i="5"/>
  <c r="K35" i="5"/>
  <c r="K131" i="5"/>
  <c r="K23" i="5"/>
  <c r="K107" i="5"/>
  <c r="K105" i="5"/>
  <c r="K33" i="5"/>
  <c r="K26" i="5"/>
  <c r="K30" i="5"/>
  <c r="K121" i="5"/>
  <c r="K98" i="5"/>
  <c r="K44" i="5"/>
  <c r="K146" i="5"/>
  <c r="K189" i="5"/>
  <c r="K168" i="5"/>
  <c r="K42" i="5"/>
  <c r="K83" i="5"/>
  <c r="K5" i="5"/>
  <c r="K86" i="5"/>
  <c r="K167" i="5"/>
  <c r="K169" i="5"/>
  <c r="L117" i="5"/>
  <c r="L63" i="5"/>
  <c r="L172" i="5"/>
  <c r="L166" i="5"/>
  <c r="L112" i="5"/>
  <c r="L164" i="5"/>
  <c r="L89" i="5"/>
  <c r="L64" i="5"/>
  <c r="L40" i="5"/>
  <c r="L77" i="5"/>
  <c r="L99" i="5"/>
  <c r="L13" i="5"/>
  <c r="L127" i="5"/>
  <c r="L7" i="5"/>
  <c r="L138" i="5"/>
  <c r="L80" i="5"/>
  <c r="L181" i="5"/>
  <c r="L175" i="5"/>
  <c r="L71" i="5"/>
  <c r="L92" i="5"/>
  <c r="L8" i="5"/>
  <c r="L17" i="5"/>
  <c r="L91" i="5"/>
  <c r="L28" i="5"/>
  <c r="L100" i="5"/>
  <c r="L151" i="5"/>
  <c r="L122" i="5"/>
  <c r="L115" i="5"/>
  <c r="L15" i="5"/>
  <c r="L149" i="5"/>
  <c r="L134" i="5"/>
  <c r="L21" i="5"/>
  <c r="L87" i="5"/>
  <c r="L110" i="5"/>
  <c r="L170" i="5"/>
  <c r="L60" i="5"/>
  <c r="L10" i="5"/>
  <c r="L88" i="5"/>
  <c r="L163" i="5"/>
  <c r="L57" i="5"/>
  <c r="L162" i="5"/>
  <c r="L152" i="5"/>
  <c r="L75" i="5"/>
  <c r="L176" i="5"/>
  <c r="L197" i="5"/>
  <c r="L66" i="5"/>
  <c r="L154" i="5"/>
  <c r="L186" i="5"/>
  <c r="L65" i="5"/>
  <c r="L137" i="5"/>
  <c r="L144" i="5"/>
  <c r="L3" i="5"/>
  <c r="L27" i="5"/>
  <c r="L114" i="5"/>
  <c r="L118" i="5"/>
  <c r="L132" i="5"/>
  <c r="L53" i="5"/>
  <c r="L188" i="5"/>
  <c r="L24" i="5"/>
  <c r="L198" i="5"/>
  <c r="L2" i="5"/>
  <c r="L82" i="5"/>
  <c r="L36" i="5"/>
  <c r="L11" i="5"/>
  <c r="L48" i="5"/>
  <c r="L129" i="5"/>
  <c r="L39" i="5"/>
  <c r="L22" i="5"/>
  <c r="L150" i="5"/>
  <c r="L6" i="5"/>
  <c r="L171" i="5"/>
  <c r="L90" i="5"/>
  <c r="L56" i="5"/>
  <c r="L29" i="5"/>
  <c r="L46" i="5"/>
  <c r="L78" i="5"/>
  <c r="L156" i="5"/>
  <c r="L145" i="5"/>
  <c r="L136" i="5"/>
  <c r="L147" i="5"/>
  <c r="L9" i="5"/>
  <c r="L142" i="5"/>
  <c r="L76" i="5"/>
  <c r="L111" i="5"/>
  <c r="L96" i="5"/>
  <c r="L12" i="5"/>
  <c r="L191" i="5"/>
  <c r="L103" i="5"/>
  <c r="L182" i="5"/>
  <c r="L143" i="5"/>
  <c r="L49" i="5"/>
  <c r="L85" i="5"/>
  <c r="L34" i="5"/>
  <c r="L187" i="5"/>
  <c r="L25" i="5"/>
  <c r="L70" i="5"/>
  <c r="L153" i="5"/>
  <c r="L124" i="5"/>
  <c r="L155" i="5"/>
  <c r="L190" i="5"/>
  <c r="L68" i="5"/>
  <c r="L47" i="5"/>
  <c r="L194" i="5"/>
  <c r="L157" i="5"/>
  <c r="L185" i="5"/>
  <c r="L67" i="5"/>
  <c r="L140" i="5"/>
  <c r="L97" i="5"/>
  <c r="L179" i="5"/>
  <c r="L32" i="5"/>
  <c r="L160" i="5"/>
  <c r="L192" i="5"/>
  <c r="L196" i="5"/>
  <c r="L55" i="5"/>
  <c r="L74" i="5"/>
  <c r="L180" i="5"/>
  <c r="L37" i="5"/>
  <c r="L133" i="5"/>
  <c r="L178" i="5"/>
  <c r="L104" i="5"/>
  <c r="L195" i="5"/>
  <c r="L51" i="5"/>
  <c r="L73" i="5"/>
  <c r="L126" i="5"/>
  <c r="L81" i="5"/>
  <c r="L165" i="5"/>
  <c r="L69" i="5"/>
  <c r="L58" i="5"/>
  <c r="L41" i="5"/>
  <c r="L120" i="5"/>
  <c r="L123" i="5"/>
  <c r="L38" i="5"/>
  <c r="L14" i="5"/>
  <c r="L116" i="5"/>
  <c r="L174" i="5"/>
  <c r="L20" i="5"/>
  <c r="L108" i="5"/>
  <c r="L125" i="5"/>
  <c r="L148" i="5"/>
  <c r="L45" i="5"/>
  <c r="L158" i="5"/>
  <c r="L139" i="5"/>
  <c r="L109" i="5"/>
  <c r="L72" i="5"/>
  <c r="L193" i="5"/>
  <c r="L19" i="5"/>
  <c r="L113" i="5"/>
  <c r="L4" i="5"/>
  <c r="L62" i="5"/>
  <c r="L159" i="5"/>
  <c r="L94" i="5"/>
  <c r="L161" i="5"/>
  <c r="L18" i="5"/>
  <c r="L50" i="5"/>
  <c r="L184" i="5"/>
  <c r="L59" i="5"/>
  <c r="L177" i="5"/>
  <c r="L119" i="5"/>
  <c r="L101" i="5"/>
  <c r="L61" i="5"/>
  <c r="L183" i="5"/>
  <c r="L128" i="5"/>
  <c r="L16" i="5"/>
  <c r="L84" i="5"/>
  <c r="L106" i="5"/>
  <c r="L141" i="5"/>
  <c r="L95" i="5"/>
  <c r="L54" i="5"/>
  <c r="L79" i="5"/>
  <c r="L130" i="5"/>
  <c r="L31" i="5"/>
  <c r="L135" i="5"/>
  <c r="L173" i="5"/>
  <c r="L52" i="5"/>
  <c r="L102" i="5"/>
  <c r="L43" i="5"/>
  <c r="L93" i="5"/>
  <c r="L35" i="5"/>
  <c r="L131" i="5"/>
  <c r="L23" i="5"/>
  <c r="L107" i="5"/>
  <c r="L105" i="5"/>
  <c r="L33" i="5"/>
  <c r="L26" i="5"/>
  <c r="L30" i="5"/>
  <c r="L121" i="5"/>
  <c r="L98" i="5"/>
  <c r="L44" i="5"/>
  <c r="L146" i="5"/>
  <c r="L189" i="5"/>
  <c r="L168" i="5"/>
  <c r="L42" i="5"/>
  <c r="L83" i="5"/>
  <c r="L5" i="5"/>
  <c r="L86" i="5"/>
  <c r="L167" i="5"/>
  <c r="L169" i="5"/>
  <c r="L3097" i="4"/>
  <c r="L1126" i="4"/>
  <c r="L3927" i="4"/>
  <c r="L4492" i="4"/>
  <c r="L1319" i="4"/>
  <c r="L2713" i="4"/>
  <c r="L1657" i="4"/>
  <c r="L4161" i="4"/>
  <c r="L1588" i="4"/>
  <c r="L2714" i="4"/>
  <c r="L4874" i="4"/>
  <c r="L3464" i="4"/>
  <c r="L2557" i="4"/>
  <c r="L479" i="4"/>
  <c r="L2305" i="4"/>
  <c r="L1709" i="4"/>
  <c r="L4775" i="4"/>
  <c r="L551" i="4"/>
  <c r="L3902" i="4"/>
  <c r="L1172" i="4"/>
  <c r="L3335" i="4"/>
  <c r="L4188" i="4"/>
  <c r="L4089" i="4"/>
  <c r="L2262" i="4"/>
  <c r="L3306" i="4"/>
  <c r="L4343" i="4"/>
  <c r="L2166" i="4"/>
  <c r="L3723" i="4"/>
  <c r="L3673" i="4"/>
  <c r="L4974" i="4"/>
  <c r="L3858" i="4"/>
  <c r="L1372" i="4"/>
  <c r="L3179" i="4"/>
  <c r="L2642" i="4"/>
  <c r="L646" i="4"/>
  <c r="L4262" i="4"/>
  <c r="L3027" i="4"/>
  <c r="L4591" i="4"/>
  <c r="L2844" i="4"/>
  <c r="L2281" i="4"/>
  <c r="L2488" i="4"/>
  <c r="L1373" i="4"/>
  <c r="L2953" i="4"/>
  <c r="L3674" i="4"/>
  <c r="L3859" i="4"/>
  <c r="L4702" i="4"/>
  <c r="L3724" i="4"/>
  <c r="L104" i="4"/>
  <c r="L4236" i="4"/>
  <c r="L3879" i="4"/>
  <c r="L1485" i="4"/>
  <c r="L4913" i="4"/>
  <c r="L783" i="4"/>
  <c r="L79" i="4"/>
  <c r="L1005" i="4"/>
  <c r="L2845" i="4"/>
  <c r="L1927" i="4"/>
  <c r="L237" i="4"/>
  <c r="L849" i="4"/>
  <c r="L4189" i="4"/>
  <c r="L1275" i="4"/>
  <c r="L4210" i="4"/>
  <c r="L2489" i="4"/>
  <c r="L2239" i="4"/>
  <c r="L3510" i="4"/>
  <c r="L4802" i="4"/>
  <c r="L1538" i="4"/>
  <c r="L2355" i="4"/>
  <c r="L3611" i="4"/>
  <c r="L62" i="4"/>
  <c r="L4069" i="4"/>
  <c r="L3928" i="4"/>
  <c r="L2356" i="4"/>
  <c r="L1626" i="4"/>
  <c r="L205" i="4"/>
  <c r="L4748" i="4"/>
  <c r="L4592" i="4"/>
  <c r="L1710" i="4"/>
  <c r="L1788" i="4"/>
  <c r="L2558" i="4"/>
  <c r="L3778" i="4"/>
  <c r="L3180" i="4"/>
  <c r="L3028" i="4"/>
  <c r="L3407" i="4"/>
  <c r="L2734" i="4"/>
  <c r="L2" i="4"/>
  <c r="L4620" i="4"/>
  <c r="L3438" i="4"/>
  <c r="L1735" i="4"/>
  <c r="L2064" i="4"/>
  <c r="L674" i="4"/>
  <c r="L2335" i="4"/>
  <c r="L4776" i="4"/>
  <c r="L2607" i="4"/>
  <c r="L3779" i="4"/>
  <c r="L4394" i="4"/>
  <c r="L2691" i="4"/>
  <c r="L4621" i="4"/>
  <c r="L3228" i="4"/>
  <c r="L4104" i="4"/>
  <c r="L1435" i="4"/>
  <c r="L2846" i="4"/>
  <c r="L3903" i="4"/>
  <c r="L4732" i="4"/>
  <c r="L4344" i="4"/>
  <c r="L2871" i="4"/>
  <c r="L3439" i="4"/>
  <c r="L4828" i="4"/>
  <c r="L4190" i="4"/>
  <c r="L4345" i="4"/>
  <c r="L1486" i="4"/>
  <c r="L3098" i="4"/>
  <c r="L1952" i="4"/>
  <c r="L4439" i="4"/>
  <c r="L647" i="4"/>
  <c r="L974" i="4"/>
  <c r="L1564" i="4"/>
  <c r="L624" i="4"/>
  <c r="L1789" i="4"/>
  <c r="L2386" i="4"/>
  <c r="L2899" i="4"/>
  <c r="L2735" i="4"/>
  <c r="L4556" i="4"/>
  <c r="L3157" i="4"/>
  <c r="L4670" i="4"/>
  <c r="L1589" i="4"/>
  <c r="L1899" i="4"/>
  <c r="L2954" i="4"/>
  <c r="L480" i="4"/>
  <c r="L2643" i="4"/>
  <c r="L1539" i="4"/>
  <c r="L4777" i="4"/>
  <c r="L2263" i="4"/>
  <c r="L1756" i="4"/>
  <c r="L2692" i="4"/>
  <c r="L408" i="4"/>
  <c r="L322" i="4"/>
  <c r="L4070" i="4"/>
  <c r="L4237" i="4"/>
  <c r="L4539" i="4"/>
  <c r="L4364" i="4"/>
  <c r="L2093" i="4"/>
  <c r="L756" i="4"/>
  <c r="L942" i="4"/>
  <c r="L3048" i="4"/>
  <c r="L2644" i="4"/>
  <c r="L2715" i="4"/>
  <c r="L238" i="4"/>
  <c r="L850" i="4"/>
  <c r="L4040" i="4"/>
  <c r="L943" i="4"/>
  <c r="L2306" i="4"/>
  <c r="L4852" i="4"/>
  <c r="L3003" i="4"/>
  <c r="L1861" i="4"/>
  <c r="L3612" i="4"/>
  <c r="L409" i="4"/>
  <c r="L160" i="4"/>
  <c r="L2357" i="4"/>
  <c r="L3590" i="4"/>
  <c r="L4298" i="4"/>
  <c r="L1610" i="4"/>
  <c r="L3068" i="4"/>
  <c r="L4622" i="4"/>
  <c r="L2188" i="4"/>
  <c r="L4041" i="4"/>
  <c r="L3049" i="4"/>
  <c r="L2444" i="4"/>
  <c r="L1736" i="4"/>
  <c r="L3336" i="4"/>
  <c r="L381" i="4"/>
  <c r="L3195" i="4"/>
  <c r="L4623" i="4"/>
  <c r="L4416" i="4"/>
  <c r="L4320" i="4"/>
  <c r="L1227" i="4"/>
  <c r="L731" i="4"/>
  <c r="L3440" i="4"/>
  <c r="L4557" i="4"/>
  <c r="L2264" i="4"/>
  <c r="L4749" i="4"/>
  <c r="L3544" i="4"/>
  <c r="L1565" i="4"/>
  <c r="L206" i="4"/>
  <c r="L3" i="4"/>
  <c r="L3489" i="4"/>
  <c r="L3545" i="4"/>
  <c r="L3780" i="4"/>
  <c r="L1981" i="4"/>
  <c r="L63" i="4"/>
  <c r="L4417" i="4"/>
  <c r="L4944" i="4"/>
  <c r="L3362" i="4"/>
  <c r="L4733" i="4"/>
  <c r="L2189" i="4"/>
  <c r="L4211" i="4"/>
  <c r="L4891" i="4"/>
  <c r="L2490" i="4"/>
  <c r="L1757" i="4"/>
  <c r="L3696" i="4"/>
  <c r="L239" i="4"/>
  <c r="L4365" i="4"/>
  <c r="L1197" i="4"/>
  <c r="L3069" i="4"/>
  <c r="L4440" i="4"/>
  <c r="L3337" i="4"/>
  <c r="L3613" i="4"/>
  <c r="L2900" i="4"/>
  <c r="L4975" i="4"/>
  <c r="L457" i="4"/>
  <c r="L1862" i="4"/>
  <c r="L2978" i="4"/>
  <c r="L3697" i="4"/>
  <c r="L2782" i="4"/>
  <c r="L2167" i="4"/>
  <c r="L1590" i="4"/>
  <c r="L625" i="4"/>
  <c r="L3029" i="4"/>
  <c r="L4540" i="4"/>
  <c r="L4071" i="4"/>
  <c r="L1351" i="4"/>
  <c r="L2872" i="4"/>
  <c r="L2410" i="4"/>
  <c r="L4803" i="4"/>
  <c r="L4162" i="4"/>
  <c r="L3408" i="4"/>
  <c r="L1928" i="4"/>
  <c r="L2736" i="4"/>
  <c r="L3196" i="4"/>
  <c r="L3880" i="4"/>
  <c r="L2358" i="4"/>
  <c r="L1374" i="4"/>
  <c r="L2120" i="4"/>
  <c r="L709" i="4"/>
  <c r="L4541" i="4"/>
  <c r="L2491" i="4"/>
  <c r="L2955" i="4"/>
  <c r="L4703" i="4"/>
  <c r="L4945" i="4"/>
  <c r="L3307" i="4"/>
  <c r="L915" i="4"/>
  <c r="L2065" i="4"/>
  <c r="L2737" i="4"/>
  <c r="L2307" i="4"/>
  <c r="L4542" i="4"/>
  <c r="L3070" i="4"/>
  <c r="L3511" i="4"/>
  <c r="L1455" i="4"/>
  <c r="L1658" i="4"/>
  <c r="L4829" i="4"/>
  <c r="L268" i="4"/>
  <c r="L2265" i="4"/>
  <c r="L4892" i="4"/>
  <c r="L1403" i="4"/>
  <c r="L3957" i="4"/>
  <c r="L3138" i="4"/>
  <c r="L4042" i="4"/>
  <c r="L3099" i="4"/>
  <c r="L3753" i="4"/>
  <c r="L3881" i="4"/>
  <c r="L1659" i="4"/>
  <c r="L4804" i="4"/>
  <c r="L4750" i="4"/>
  <c r="L3570" i="4"/>
  <c r="L287" i="4"/>
  <c r="L3441" i="4"/>
  <c r="L3050" i="4"/>
  <c r="L3512" i="4"/>
  <c r="L1836" i="4"/>
  <c r="L1982" i="4"/>
  <c r="L1790" i="4"/>
  <c r="L481" i="4"/>
  <c r="L757" i="4"/>
  <c r="L975" i="4"/>
  <c r="L382" i="4"/>
  <c r="L2168" i="4"/>
  <c r="L4470" i="4"/>
  <c r="L3513" i="4"/>
  <c r="L4321" i="4"/>
  <c r="L626" i="4"/>
  <c r="L2538" i="4"/>
  <c r="L1456" i="4"/>
  <c r="L4238" i="4"/>
  <c r="L3653" i="4"/>
  <c r="L4624" i="4"/>
  <c r="L4163" i="4"/>
  <c r="L3591" i="4"/>
  <c r="L2411" i="4"/>
  <c r="L1145" i="4"/>
  <c r="L4625" i="4"/>
  <c r="L851" i="4"/>
  <c r="L1627" i="4"/>
  <c r="L240" i="4"/>
  <c r="L2359" i="4"/>
  <c r="L852" i="4"/>
  <c r="L4914" i="4"/>
  <c r="L1056" i="4"/>
  <c r="L1814" i="4"/>
  <c r="L3139" i="4"/>
  <c r="L2559" i="4"/>
  <c r="L1320" i="4"/>
  <c r="L4976" i="4"/>
  <c r="L3197" i="4"/>
  <c r="L358" i="4"/>
  <c r="L976" i="4"/>
  <c r="L4977" i="4"/>
  <c r="L2030" i="4"/>
  <c r="L1276" i="4"/>
  <c r="L1087" i="4"/>
  <c r="L3592" i="4"/>
  <c r="L2808" i="4"/>
  <c r="L4471" i="4"/>
  <c r="L4263" i="4"/>
  <c r="L4671" i="4"/>
  <c r="L4072" i="4"/>
  <c r="L3593" i="4"/>
  <c r="L3614" i="4"/>
  <c r="L3546" i="4"/>
  <c r="L1953" i="4"/>
  <c r="L3571" i="4"/>
  <c r="L2282" i="4"/>
  <c r="L188" i="4"/>
  <c r="L2513" i="4"/>
  <c r="L4090" i="4"/>
  <c r="L1198" i="4"/>
  <c r="L2901" i="4"/>
  <c r="L2190" i="4"/>
  <c r="L2716" i="4"/>
  <c r="L4853" i="4"/>
  <c r="L1837" i="4"/>
  <c r="L35" i="4"/>
  <c r="L288" i="4"/>
  <c r="L1660" i="4"/>
  <c r="L4672" i="4"/>
  <c r="L4164" i="4"/>
  <c r="L3198" i="4"/>
  <c r="L1057" i="4"/>
  <c r="L2336" i="4"/>
  <c r="L1863" i="4"/>
  <c r="L2956" i="4"/>
  <c r="L4593" i="4"/>
  <c r="L4395" i="4"/>
  <c r="L2240" i="4"/>
  <c r="L207" i="4"/>
  <c r="L161" i="4"/>
  <c r="L1628" i="4"/>
  <c r="L4441" i="4"/>
  <c r="L2783" i="4"/>
  <c r="L2211" i="4"/>
  <c r="L2066" i="4"/>
  <c r="L2608" i="4"/>
  <c r="L2492" i="4"/>
  <c r="L482" i="4"/>
  <c r="L162" i="4"/>
  <c r="L3363" i="4"/>
  <c r="L1107" i="4"/>
  <c r="L2031" i="4"/>
  <c r="L2412" i="4"/>
  <c r="L648" i="4"/>
  <c r="L2387" i="4"/>
  <c r="L3904" i="4"/>
  <c r="L977" i="4"/>
  <c r="L2388" i="4"/>
  <c r="L3051" i="4"/>
  <c r="L4264" i="4"/>
  <c r="L1983" i="4"/>
  <c r="L1108" i="4"/>
  <c r="L1457" i="4"/>
  <c r="L4265" i="4"/>
  <c r="L2755" i="4"/>
  <c r="L1758" i="4"/>
  <c r="L323" i="4"/>
  <c r="L529" i="4"/>
  <c r="L1737" i="4"/>
  <c r="L4805" i="4"/>
  <c r="L784" i="4"/>
  <c r="L1352" i="4"/>
  <c r="L3338" i="4"/>
  <c r="L3409" i="4"/>
  <c r="L4778" i="4"/>
  <c r="L1353" i="4"/>
  <c r="L2493" i="4"/>
  <c r="L888" i="4"/>
  <c r="L2413" i="4"/>
  <c r="L4" i="4"/>
  <c r="L1686" i="4"/>
  <c r="L4472" i="4"/>
  <c r="L383" i="4"/>
  <c r="L3675" i="4"/>
  <c r="L2924" i="4"/>
  <c r="L2809" i="4"/>
  <c r="L2957" i="4"/>
  <c r="L2609" i="4"/>
  <c r="L2610" i="4"/>
  <c r="L1815" i="4"/>
  <c r="L1026" i="4"/>
  <c r="L4266" i="4"/>
  <c r="L269" i="4"/>
  <c r="L552" i="4"/>
  <c r="L1027" i="4"/>
  <c r="L2873" i="4"/>
  <c r="L483" i="4"/>
  <c r="L1540" i="4"/>
  <c r="L1864" i="4"/>
  <c r="L1321" i="4"/>
  <c r="L4073" i="4"/>
  <c r="L2874" i="4"/>
  <c r="L3998" i="4"/>
  <c r="L710" i="4"/>
  <c r="L1109" i="4"/>
  <c r="L1487" i="4"/>
  <c r="L3100" i="4"/>
  <c r="L553" i="4"/>
  <c r="L530" i="4"/>
  <c r="L732" i="4"/>
  <c r="L2810" i="4"/>
  <c r="L4893" i="4"/>
  <c r="L410" i="4"/>
  <c r="L2467" i="4"/>
  <c r="L3258" i="4"/>
  <c r="L2958" i="4"/>
  <c r="L2611" i="4"/>
  <c r="L359" i="4"/>
  <c r="L2902" i="4"/>
  <c r="L1354" i="4"/>
  <c r="L4212" i="4"/>
  <c r="L2468" i="4"/>
  <c r="L1865" i="4"/>
  <c r="L2959" i="4"/>
  <c r="L411" i="4"/>
  <c r="L1436" i="4"/>
  <c r="L3978" i="4"/>
  <c r="L1322" i="4"/>
  <c r="L4267" i="4"/>
  <c r="L2670" i="4"/>
  <c r="L2241" i="4"/>
  <c r="L5" i="4"/>
  <c r="L6" i="4"/>
  <c r="L1277" i="4"/>
  <c r="L711" i="4"/>
  <c r="L2587" i="4"/>
  <c r="L4626" i="4"/>
  <c r="L3831" i="4"/>
  <c r="L822" i="4"/>
  <c r="L1146" i="4"/>
  <c r="L1629" i="4"/>
  <c r="L1088" i="4"/>
  <c r="L3615" i="4"/>
  <c r="L3616" i="4"/>
  <c r="L458" i="4"/>
  <c r="L3229" i="4"/>
  <c r="L3101" i="4"/>
  <c r="L4043" i="4"/>
  <c r="L2875" i="4"/>
  <c r="L270" i="4"/>
  <c r="L4239" i="4"/>
  <c r="L384" i="4"/>
  <c r="L3725" i="4"/>
  <c r="L4442" i="4"/>
  <c r="L1630" i="4"/>
  <c r="L3726" i="4"/>
  <c r="L2049" i="4"/>
  <c r="L4074" i="4"/>
  <c r="L1173" i="4"/>
  <c r="L1089" i="4"/>
  <c r="L3442" i="4"/>
  <c r="L4105" i="4"/>
  <c r="L1631" i="4"/>
  <c r="L2612" i="4"/>
  <c r="L2514" i="4"/>
  <c r="L1566" i="4"/>
  <c r="L3654" i="4"/>
  <c r="L2645" i="4"/>
  <c r="L1954" i="4"/>
  <c r="L64" i="4"/>
  <c r="L2212" i="4"/>
  <c r="L3698" i="4"/>
  <c r="L241" i="4"/>
  <c r="L4240" i="4"/>
  <c r="L324" i="4"/>
  <c r="L431" i="4"/>
  <c r="L3929" i="4"/>
  <c r="L1006" i="4"/>
  <c r="L2756" i="4"/>
  <c r="L2560" i="4"/>
  <c r="L4473" i="4"/>
  <c r="L3930" i="4"/>
  <c r="L4322" i="4"/>
  <c r="L3230" i="4"/>
  <c r="L4106" i="4"/>
  <c r="L2144" i="4"/>
  <c r="L1759" i="4"/>
  <c r="L385" i="4"/>
  <c r="L4107" i="4"/>
  <c r="L3832" i="4"/>
  <c r="L4299" i="4"/>
  <c r="L1375" i="4"/>
  <c r="L1458" i="4"/>
  <c r="L3052" i="4"/>
  <c r="L3882" i="4"/>
  <c r="L3931" i="4"/>
  <c r="L289" i="4"/>
  <c r="L386" i="4"/>
  <c r="L4875" i="4"/>
  <c r="L2925" i="4"/>
  <c r="L916" i="4"/>
  <c r="L3231" i="4"/>
  <c r="L3490" i="4"/>
  <c r="L3465" i="4"/>
  <c r="L1661" i="4"/>
  <c r="L4165" i="4"/>
  <c r="L2191" i="4"/>
  <c r="L3676" i="4"/>
  <c r="L360" i="4"/>
  <c r="L4627" i="4"/>
  <c r="L4876" i="4"/>
  <c r="L3308" i="4"/>
  <c r="L208" i="4"/>
  <c r="L758" i="4"/>
  <c r="L4493" i="4"/>
  <c r="L601" i="4"/>
  <c r="L1459" i="4"/>
  <c r="L2717" i="4"/>
  <c r="L2876" i="4"/>
  <c r="L1591" i="4"/>
  <c r="L1866" i="4"/>
  <c r="L4474" i="4"/>
  <c r="L2192" i="4"/>
  <c r="L2757" i="4"/>
  <c r="L4366" i="4"/>
  <c r="L4673" i="4"/>
  <c r="L2242" i="4"/>
  <c r="L917" i="4"/>
  <c r="L4108" i="4"/>
  <c r="L2877" i="4"/>
  <c r="L242" i="4"/>
  <c r="L1984" i="4"/>
  <c r="L944" i="4"/>
  <c r="L3278" i="4"/>
  <c r="L1147" i="4"/>
  <c r="L361" i="4"/>
  <c r="L1867" i="4"/>
  <c r="L1278" i="4"/>
  <c r="L3781" i="4"/>
  <c r="L1460" i="4"/>
  <c r="L4494" i="4"/>
  <c r="L3958" i="4"/>
  <c r="L4830" i="4"/>
  <c r="L2389" i="4"/>
  <c r="L1461" i="4"/>
  <c r="L1662" i="4"/>
  <c r="L1900" i="4"/>
  <c r="L2693" i="4"/>
  <c r="L1174" i="4"/>
  <c r="L1955" i="4"/>
  <c r="L627" i="4"/>
  <c r="L853" i="4"/>
  <c r="L362" i="4"/>
  <c r="L1148" i="4"/>
  <c r="L1663" i="4"/>
  <c r="L3514" i="4"/>
  <c r="L712" i="4"/>
  <c r="L2094" i="4"/>
  <c r="L1929" i="4"/>
  <c r="L554" i="4"/>
  <c r="L2169" i="4"/>
  <c r="L2515" i="4"/>
  <c r="L2360" i="4"/>
  <c r="L2811" i="4"/>
  <c r="L1279" i="4"/>
  <c r="L2361" i="4"/>
  <c r="L3004" i="4"/>
  <c r="L123" i="4"/>
  <c r="L3199" i="4"/>
  <c r="L65" i="4"/>
  <c r="L290" i="4"/>
  <c r="L2445" i="4"/>
  <c r="L1376" i="4"/>
  <c r="L243" i="4"/>
  <c r="L3727" i="4"/>
  <c r="L2926" i="4"/>
  <c r="L244" i="4"/>
  <c r="L1760" i="4"/>
  <c r="L4213" i="4"/>
  <c r="L3979" i="4"/>
  <c r="L2032" i="4"/>
  <c r="L4831" i="4"/>
  <c r="L4628" i="4"/>
  <c r="L4214" i="4"/>
  <c r="L759" i="4"/>
  <c r="L2390" i="4"/>
  <c r="L3528" i="4"/>
  <c r="L3491" i="4"/>
  <c r="L4915" i="4"/>
  <c r="L1664" i="4"/>
  <c r="L432" i="4"/>
  <c r="L2539" i="4"/>
  <c r="L3232" i="4"/>
  <c r="L2145" i="4"/>
  <c r="L3410" i="4"/>
  <c r="L2903" i="4"/>
  <c r="L1404" i="4"/>
  <c r="L2494" i="4"/>
  <c r="L3905" i="4"/>
  <c r="L1437" i="4"/>
  <c r="L2847" i="4"/>
  <c r="L1280" i="4"/>
  <c r="L1791" i="4"/>
  <c r="L1901" i="4"/>
  <c r="L1761" i="4"/>
  <c r="L3279" i="4"/>
  <c r="L3636" i="4"/>
  <c r="L1377" i="4"/>
  <c r="L3158" i="4"/>
  <c r="L3810" i="4"/>
  <c r="L2588" i="4"/>
  <c r="L1868" i="4"/>
  <c r="L3699" i="4"/>
  <c r="L4367" i="4"/>
  <c r="L2694" i="4"/>
  <c r="L3782" i="4"/>
  <c r="L4916" i="4"/>
  <c r="L325" i="4"/>
  <c r="L2243" i="4"/>
  <c r="L1956" i="4"/>
  <c r="L2516" i="4"/>
  <c r="L4300" i="4"/>
  <c r="L2308" i="4"/>
  <c r="L531" i="4"/>
  <c r="L4109" i="4"/>
  <c r="L3883" i="4"/>
  <c r="L1541" i="4"/>
  <c r="L2540" i="4"/>
  <c r="L2517" i="4"/>
  <c r="L1228" i="4"/>
  <c r="L3200" i="4"/>
  <c r="L4346" i="4"/>
  <c r="L2718" i="4"/>
  <c r="L2266" i="4"/>
  <c r="L1514" i="4"/>
  <c r="L4044" i="4"/>
  <c r="L2050" i="4"/>
  <c r="L36" i="4"/>
  <c r="L271" i="4"/>
  <c r="L163" i="4"/>
  <c r="L1058" i="4"/>
  <c r="L1438" i="4"/>
  <c r="L3884" i="4"/>
  <c r="L3492" i="4"/>
  <c r="L2391" i="4"/>
  <c r="L4418" i="4"/>
  <c r="L3547" i="4"/>
  <c r="L189" i="4"/>
  <c r="L3071" i="4"/>
  <c r="L2848" i="4"/>
  <c r="L3280" i="4"/>
  <c r="L4779" i="4"/>
  <c r="L532" i="4"/>
  <c r="L1816" i="4"/>
  <c r="L4978" i="4"/>
  <c r="L978" i="4"/>
  <c r="L66" i="4"/>
  <c r="L1838" i="4"/>
  <c r="L4558" i="4"/>
  <c r="L3515" i="4"/>
  <c r="L4347" i="4"/>
  <c r="L1127" i="4"/>
  <c r="L3617" i="4"/>
  <c r="L533" i="4"/>
  <c r="L3754" i="4"/>
  <c r="L2067" i="4"/>
  <c r="L124" i="4"/>
  <c r="L4396" i="4"/>
  <c r="L889" i="4"/>
  <c r="L675" i="4"/>
  <c r="L4979" i="4"/>
  <c r="L628" i="4"/>
  <c r="L4110" i="4"/>
  <c r="L760" i="4"/>
  <c r="L1687" i="4"/>
  <c r="L3655" i="4"/>
  <c r="L2878" i="4"/>
  <c r="L1711" i="4"/>
  <c r="L3493" i="4"/>
  <c r="L3159" i="4"/>
  <c r="L2758" i="4"/>
  <c r="L4348" i="4"/>
  <c r="L1405" i="4"/>
  <c r="L4629" i="4"/>
  <c r="L4191" i="4"/>
  <c r="L3411" i="4"/>
  <c r="L890" i="4"/>
  <c r="L2121" i="4"/>
  <c r="L4917" i="4"/>
  <c r="L761" i="4"/>
  <c r="L918" i="4"/>
  <c r="L602" i="4"/>
  <c r="L4918" i="4"/>
  <c r="L2646" i="4"/>
  <c r="L4268" i="4"/>
  <c r="L3811" i="4"/>
  <c r="L2004" i="4"/>
  <c r="L4495" i="4"/>
  <c r="L2671" i="4"/>
  <c r="L2927" i="4"/>
  <c r="L2414" i="4"/>
  <c r="L945" i="4"/>
  <c r="L1378" i="4"/>
  <c r="L1229" i="4"/>
  <c r="L326" i="4"/>
  <c r="L603" i="4"/>
  <c r="L1059" i="4"/>
  <c r="L4045" i="4"/>
  <c r="L291" i="4"/>
  <c r="L3412" i="4"/>
  <c r="L555" i="4"/>
  <c r="L2213" i="4"/>
  <c r="L4111" i="4"/>
  <c r="L1515" i="4"/>
  <c r="L4349" i="4"/>
  <c r="L1516" i="4"/>
  <c r="L1632" i="4"/>
  <c r="L676" i="4"/>
  <c r="L3259" i="4"/>
  <c r="L1869" i="4"/>
  <c r="L3833" i="4"/>
  <c r="L190" i="4"/>
  <c r="L2283" i="4"/>
  <c r="L1259" i="4"/>
  <c r="L556" i="4"/>
  <c r="L4350" i="4"/>
  <c r="L1665" i="4"/>
  <c r="L4854" i="4"/>
  <c r="L2719" i="4"/>
  <c r="L604" i="4"/>
  <c r="L3932" i="4"/>
  <c r="L4674" i="4"/>
  <c r="L946" i="4"/>
  <c r="L4855" i="4"/>
  <c r="L4894" i="4"/>
  <c r="L1230" i="4"/>
  <c r="L3364" i="4"/>
  <c r="L1712" i="4"/>
  <c r="L433" i="4"/>
  <c r="L1930" i="4"/>
  <c r="L164" i="4"/>
  <c r="L1985" i="4"/>
  <c r="L762" i="4"/>
  <c r="L1931" i="4"/>
  <c r="L3443" i="4"/>
  <c r="L3529" i="4"/>
  <c r="L4856" i="4"/>
  <c r="L823" i="4"/>
  <c r="L4857" i="4"/>
  <c r="L947" i="4"/>
  <c r="L2095" i="4"/>
  <c r="L3339" i="4"/>
  <c r="L2193" i="4"/>
  <c r="L2392" i="4"/>
  <c r="L4269" i="4"/>
  <c r="L3413" i="4"/>
  <c r="L3365" i="4"/>
  <c r="L2495" i="4"/>
  <c r="L4734" i="4"/>
  <c r="L2672" i="4"/>
  <c r="L824" i="4"/>
  <c r="L1060" i="4"/>
  <c r="L4630" i="4"/>
  <c r="L2214" i="4"/>
  <c r="L4419" i="4"/>
  <c r="L1688" i="4"/>
  <c r="L629" i="4"/>
  <c r="L4704" i="4"/>
  <c r="L1902" i="4"/>
  <c r="L3594" i="4"/>
  <c r="L4631" i="4"/>
  <c r="L3812" i="4"/>
  <c r="L4192" i="4"/>
  <c r="L1462" i="4"/>
  <c r="L2960" i="4"/>
  <c r="L3933" i="4"/>
  <c r="L2068" i="4"/>
  <c r="L4895" i="4"/>
  <c r="L1379" i="4"/>
  <c r="L3595" i="4"/>
  <c r="L4475" i="4"/>
  <c r="L4594" i="4"/>
  <c r="L4519" i="4"/>
  <c r="L3530" i="4"/>
  <c r="L4420" i="4"/>
  <c r="L854" i="4"/>
  <c r="L1567" i="4"/>
  <c r="L1061" i="4"/>
  <c r="L1355" i="4"/>
  <c r="L1689" i="4"/>
  <c r="L272" i="4"/>
  <c r="L67" i="4"/>
  <c r="L855" i="4"/>
  <c r="L4806" i="4"/>
  <c r="L1231" i="4"/>
  <c r="L2812" i="4"/>
  <c r="L1110" i="4"/>
  <c r="L3783" i="4"/>
  <c r="L4735" i="4"/>
  <c r="L4241" i="4"/>
  <c r="L803" i="4"/>
  <c r="L1817" i="4"/>
  <c r="L4780" i="4"/>
  <c r="L191" i="4"/>
  <c r="L4193" i="4"/>
  <c r="L2362" i="4"/>
  <c r="L1839" i="4"/>
  <c r="L2267" i="4"/>
  <c r="L484" i="4"/>
  <c r="L3030" i="4"/>
  <c r="L577" i="4"/>
  <c r="L3494" i="4"/>
  <c r="L1175" i="4"/>
  <c r="L37" i="4"/>
  <c r="L1932" i="4"/>
  <c r="L4632" i="4"/>
  <c r="L2589" i="4"/>
  <c r="L2784" i="4"/>
  <c r="L4019" i="4"/>
  <c r="L1199" i="4"/>
  <c r="L3548" i="4"/>
  <c r="L3102" i="4"/>
  <c r="L3728" i="4"/>
  <c r="L1281" i="4"/>
  <c r="L3677" i="4"/>
  <c r="L2051" i="4"/>
  <c r="L3637" i="4"/>
  <c r="L1356" i="4"/>
  <c r="L1007" i="4"/>
  <c r="L3233" i="4"/>
  <c r="L2904" i="4"/>
  <c r="L3201" i="4"/>
  <c r="L2268" i="4"/>
  <c r="L4751" i="4"/>
  <c r="L2849" i="4"/>
  <c r="L1304" i="4"/>
  <c r="L3999" i="4"/>
  <c r="L557" i="4"/>
  <c r="L919" i="4"/>
  <c r="L2284" i="4"/>
  <c r="L3729" i="4"/>
  <c r="L2337" i="4"/>
  <c r="L3053" i="4"/>
  <c r="L105" i="4"/>
  <c r="L3103" i="4"/>
  <c r="L2590" i="4"/>
  <c r="L1633" i="4"/>
  <c r="L2905" i="4"/>
  <c r="L3005" i="4"/>
  <c r="L292" i="4"/>
  <c r="L948" i="4"/>
  <c r="L3104" i="4"/>
  <c r="L605" i="4"/>
  <c r="L1903" i="4"/>
  <c r="L4301" i="4"/>
  <c r="L3054" i="4"/>
  <c r="L856" i="4"/>
  <c r="L3618" i="4"/>
  <c r="L4595" i="4"/>
  <c r="L4675" i="4"/>
  <c r="L1870" i="4"/>
  <c r="L2785" i="4"/>
  <c r="L2813" i="4"/>
  <c r="L2285" i="4"/>
  <c r="L1406" i="4"/>
  <c r="L733" i="4"/>
  <c r="L2146" i="4"/>
  <c r="L696" i="4"/>
  <c r="L3730" i="4"/>
  <c r="L1840" i="4"/>
  <c r="L3596" i="4"/>
  <c r="L4807" i="4"/>
  <c r="L387" i="4"/>
  <c r="L2647" i="4"/>
  <c r="L920" i="4"/>
  <c r="L3834" i="4"/>
  <c r="L4559" i="4"/>
  <c r="L785" i="4"/>
  <c r="L649" i="4"/>
  <c r="L4270" i="4"/>
  <c r="L2052" i="4"/>
  <c r="L1200" i="4"/>
  <c r="L2446" i="4"/>
  <c r="L2906" i="4"/>
  <c r="L1176" i="4"/>
  <c r="L825" i="4"/>
  <c r="L4676" i="4"/>
  <c r="L4633" i="4"/>
  <c r="L7" i="4"/>
  <c r="L1634" i="4"/>
  <c r="L388" i="4"/>
  <c r="L2648" i="4"/>
  <c r="L3619" i="4"/>
  <c r="L949" i="4"/>
  <c r="L3140" i="4"/>
  <c r="L4543" i="4"/>
  <c r="L4302" i="4"/>
  <c r="L2979" i="4"/>
  <c r="L921" i="4"/>
  <c r="L1282" i="4"/>
  <c r="L1090" i="4"/>
  <c r="L3731" i="4"/>
  <c r="L1690" i="4"/>
  <c r="L3980" i="4"/>
  <c r="L891" i="4"/>
  <c r="L2053" i="4"/>
  <c r="L293" i="4"/>
  <c r="L4496" i="4"/>
  <c r="L4677" i="4"/>
  <c r="L534" i="4"/>
  <c r="L4046" i="4"/>
  <c r="L363" i="4"/>
  <c r="L1592" i="4"/>
  <c r="L3444" i="4"/>
  <c r="L4397" i="4"/>
  <c r="L2005" i="4"/>
  <c r="L1792" i="4"/>
  <c r="L3531" i="4"/>
  <c r="L1305" i="4"/>
  <c r="L1439" i="4"/>
  <c r="L1008" i="4"/>
  <c r="L3234" i="4"/>
  <c r="L2338" i="4"/>
  <c r="L2363" i="4"/>
  <c r="L1440" i="4"/>
  <c r="L1635" i="4"/>
  <c r="L1841" i="4"/>
  <c r="L4946" i="4"/>
  <c r="L2928" i="4"/>
  <c r="L3235" i="4"/>
  <c r="L3105" i="4"/>
  <c r="L4634" i="4"/>
  <c r="L3700" i="4"/>
  <c r="L4112" i="4"/>
  <c r="L209" i="4"/>
  <c r="L2286" i="4"/>
  <c r="L3381" i="4"/>
  <c r="L2469" i="4"/>
  <c r="L3055" i="4"/>
  <c r="L786" i="4"/>
  <c r="L2961" i="4"/>
  <c r="L1201" i="4"/>
  <c r="L1283" i="4"/>
  <c r="L2649" i="4"/>
  <c r="L294" i="4"/>
  <c r="L4443" i="4"/>
  <c r="L4858" i="4"/>
  <c r="L4705" i="4"/>
  <c r="L3006" i="4"/>
  <c r="L3281" i="4"/>
  <c r="L3236" i="4"/>
  <c r="L4075" i="4"/>
  <c r="L106" i="4"/>
  <c r="L4832" i="4"/>
  <c r="L3638" i="4"/>
  <c r="L2673" i="4"/>
  <c r="L3732" i="4"/>
  <c r="L1284" i="4"/>
  <c r="L327" i="4"/>
  <c r="L38" i="4"/>
  <c r="L2364" i="4"/>
  <c r="L1793" i="4"/>
  <c r="L3366" i="4"/>
  <c r="L1986" i="4"/>
  <c r="L1933" i="4"/>
  <c r="L1636" i="4"/>
  <c r="L1028" i="4"/>
  <c r="L3181" i="4"/>
  <c r="L2122" i="4"/>
  <c r="L485" i="4"/>
  <c r="L1637" i="4"/>
  <c r="L3414" i="4"/>
  <c r="L4047" i="4"/>
  <c r="L3733" i="4"/>
  <c r="L4351" i="4"/>
  <c r="L2069" i="4"/>
  <c r="L3981" i="4"/>
  <c r="L2365" i="4"/>
  <c r="L677" i="4"/>
  <c r="L2591" i="4"/>
  <c r="L1323" i="4"/>
  <c r="L2650" i="4"/>
  <c r="L210" i="4"/>
  <c r="L4242" i="4"/>
  <c r="L3260" i="4"/>
  <c r="L1091" i="4"/>
  <c r="L950" i="4"/>
  <c r="L2962" i="4"/>
  <c r="L857" i="4"/>
  <c r="L826" i="4"/>
  <c r="L2123" i="4"/>
  <c r="L4896" i="4"/>
  <c r="L3784" i="4"/>
  <c r="L4520" i="4"/>
  <c r="L80" i="4"/>
  <c r="L558" i="4"/>
  <c r="L2850" i="4"/>
  <c r="L1463" i="4"/>
  <c r="L486" i="4"/>
  <c r="L2070" i="4"/>
  <c r="L4194" i="4"/>
  <c r="L1904" i="4"/>
  <c r="L3382" i="4"/>
  <c r="L1762" i="4"/>
  <c r="L4215" i="4"/>
  <c r="L3261" i="4"/>
  <c r="L1517" i="4"/>
  <c r="L734" i="4"/>
  <c r="L125" i="4"/>
  <c r="L2561" i="4"/>
  <c r="L68" i="4"/>
  <c r="L412" i="4"/>
  <c r="L2287" i="4"/>
  <c r="L2562" i="4"/>
  <c r="L1306" i="4"/>
  <c r="L1763" i="4"/>
  <c r="L3466" i="4"/>
  <c r="L804" i="4"/>
  <c r="L2907" i="4"/>
  <c r="L2963" i="4"/>
  <c r="L487" i="4"/>
  <c r="L1260" i="4"/>
  <c r="L1128" i="4"/>
  <c r="L2288" i="4"/>
  <c r="L4781" i="4"/>
  <c r="L503" i="4"/>
  <c r="L2194" i="4"/>
  <c r="L3934" i="4"/>
  <c r="L69" i="4"/>
  <c r="L1764" i="4"/>
  <c r="L3734" i="4"/>
  <c r="L3813" i="4"/>
  <c r="L3106" i="4"/>
  <c r="L2289" i="4"/>
  <c r="L3639" i="4"/>
  <c r="L1380" i="4"/>
  <c r="L4048" i="4"/>
  <c r="L4352" i="4"/>
  <c r="L1029" i="4"/>
  <c r="L459" i="4"/>
  <c r="L1666" i="4"/>
  <c r="L2269" i="4"/>
  <c r="L3959" i="4"/>
  <c r="L2470" i="4"/>
  <c r="L3467" i="4"/>
  <c r="L1905" i="4"/>
  <c r="L1794" i="4"/>
  <c r="L3237" i="4"/>
  <c r="L4091" i="4"/>
  <c r="L1667" i="4"/>
  <c r="L4980" i="4"/>
  <c r="L3468" i="4"/>
  <c r="L3516" i="4"/>
  <c r="L3415" i="4"/>
  <c r="L3982" i="4"/>
  <c r="L3885" i="4"/>
  <c r="L3640" i="4"/>
  <c r="L4421" i="4"/>
  <c r="L4947" i="4"/>
  <c r="L4981" i="4"/>
  <c r="L1987" i="4"/>
  <c r="L951" i="4"/>
  <c r="L3141" i="4"/>
  <c r="L3340" i="4"/>
  <c r="L2447" i="4"/>
  <c r="L4166" i="4"/>
  <c r="L1261" i="4"/>
  <c r="L3107" i="4"/>
  <c r="L2651" i="4"/>
  <c r="L192" i="4"/>
  <c r="L1062" i="4"/>
  <c r="L3735" i="4"/>
  <c r="L650" i="4"/>
  <c r="L2215" i="4"/>
  <c r="L2054" i="4"/>
  <c r="L211" i="4"/>
  <c r="L4635" i="4"/>
  <c r="L3262" i="4"/>
  <c r="L1464" i="4"/>
  <c r="L2613" i="4"/>
  <c r="L2759" i="4"/>
  <c r="L2216" i="4"/>
  <c r="L4678" i="4"/>
  <c r="L4113" i="4"/>
  <c r="L3056" i="4"/>
  <c r="L2244" i="4"/>
  <c r="L3309" i="4"/>
  <c r="L165" i="4"/>
  <c r="L1285" i="4"/>
  <c r="L2563" i="4"/>
  <c r="L166" i="4"/>
  <c r="L3282" i="4"/>
  <c r="L2964" i="4"/>
  <c r="L1518" i="4"/>
  <c r="L3142" i="4"/>
  <c r="L2195" i="4"/>
  <c r="L1871" i="4"/>
  <c r="L3031" i="4"/>
  <c r="L3007" i="4"/>
  <c r="L4422" i="4"/>
  <c r="L4353" i="4"/>
  <c r="L4114" i="4"/>
  <c r="L1713" i="4"/>
  <c r="L328" i="4"/>
  <c r="L787" i="4"/>
  <c r="L3182" i="4"/>
  <c r="L922" i="4"/>
  <c r="L2564" i="4"/>
  <c r="L1488" i="4"/>
  <c r="L1465" i="4"/>
  <c r="L1286" i="4"/>
  <c r="L697" i="4"/>
  <c r="L4354" i="4"/>
  <c r="L827" i="4"/>
  <c r="L4636" i="4"/>
  <c r="L4216" i="4"/>
  <c r="L1381" i="4"/>
  <c r="L3678" i="4"/>
  <c r="L460" i="4"/>
  <c r="L4948" i="4"/>
  <c r="L4195" i="4"/>
  <c r="L535" i="4"/>
  <c r="L39" i="4"/>
  <c r="L2760" i="4"/>
  <c r="L2245" i="4"/>
  <c r="L434" i="4"/>
  <c r="L1262" i="4"/>
  <c r="L1818" i="4"/>
  <c r="L4115" i="4"/>
  <c r="L3886" i="4"/>
  <c r="L952" i="4"/>
  <c r="L953" i="4"/>
  <c r="L3785" i="4"/>
  <c r="L3283" i="4"/>
  <c r="L3641" i="4"/>
  <c r="L2786" i="4"/>
  <c r="L2366" i="4"/>
  <c r="L2695" i="4"/>
  <c r="L4092" i="4"/>
  <c r="L892" i="4"/>
  <c r="L2674" i="4"/>
  <c r="L3238" i="4"/>
  <c r="L4000" i="4"/>
  <c r="L1009" i="4"/>
  <c r="L979" i="4"/>
  <c r="L3160" i="4"/>
  <c r="L3108" i="4"/>
  <c r="L2147" i="4"/>
  <c r="L3679" i="4"/>
  <c r="L212" i="4"/>
  <c r="L2787" i="4"/>
  <c r="L858" i="4"/>
  <c r="L1542" i="4"/>
  <c r="L213" i="4"/>
  <c r="L4167" i="4"/>
  <c r="L763" i="4"/>
  <c r="L1795" i="4"/>
  <c r="L1263" i="4"/>
  <c r="L4476" i="4"/>
  <c r="L2720" i="4"/>
  <c r="L1906" i="4"/>
  <c r="L4217" i="4"/>
  <c r="L4897" i="4"/>
  <c r="L2965" i="4"/>
  <c r="L1611" i="4"/>
  <c r="L40" i="4"/>
  <c r="L2565" i="4"/>
  <c r="L3960" i="4"/>
  <c r="L1324" i="4"/>
  <c r="L413" i="4"/>
  <c r="L1149" i="4"/>
  <c r="L2738" i="4"/>
  <c r="L2614" i="4"/>
  <c r="L3161" i="4"/>
  <c r="L3109" i="4"/>
  <c r="L4444" i="4"/>
  <c r="L4116" i="4"/>
  <c r="L3110" i="4"/>
  <c r="L2270" i="4"/>
  <c r="L4782" i="4"/>
  <c r="L1819" i="4"/>
  <c r="L2675" i="4"/>
  <c r="L4596" i="4"/>
  <c r="L4833" i="4"/>
  <c r="L1593" i="4"/>
  <c r="L1612" i="4"/>
  <c r="L893" i="4"/>
  <c r="L3814" i="4"/>
  <c r="L1872" i="4"/>
  <c r="L4196" i="4"/>
  <c r="L2124" i="4"/>
  <c r="L2148" i="4"/>
  <c r="L1202" i="4"/>
  <c r="L4597" i="4"/>
  <c r="L2814" i="4"/>
  <c r="L273" i="4"/>
  <c r="L4834" i="4"/>
  <c r="L389" i="4"/>
  <c r="L2761" i="4"/>
  <c r="L364" i="4"/>
  <c r="L3341" i="4"/>
  <c r="L3284" i="4"/>
  <c r="L1232" i="4"/>
  <c r="L3701" i="4"/>
  <c r="L4808" i="4"/>
  <c r="L1357" i="4"/>
  <c r="L4076" i="4"/>
  <c r="L1765" i="4"/>
  <c r="L2566" i="4"/>
  <c r="L435" i="4"/>
  <c r="L859" i="4"/>
  <c r="L1519" i="4"/>
  <c r="L4020" i="4"/>
  <c r="L713" i="4"/>
  <c r="L2448" i="4"/>
  <c r="L2541" i="4"/>
  <c r="L436" i="4"/>
  <c r="L2929" i="4"/>
  <c r="L2739" i="4"/>
  <c r="L3935" i="4"/>
  <c r="L3517" i="4"/>
  <c r="L1203" i="4"/>
  <c r="L3111" i="4"/>
  <c r="L4637" i="4"/>
  <c r="L4638" i="4"/>
  <c r="L630" i="4"/>
  <c r="L3961" i="4"/>
  <c r="L4197" i="4"/>
  <c r="L3962" i="4"/>
  <c r="L3755" i="4"/>
  <c r="L4679" i="4"/>
  <c r="L923" i="4"/>
  <c r="L2879" i="4"/>
  <c r="L4021" i="4"/>
  <c r="L3285" i="4"/>
  <c r="L559" i="4"/>
  <c r="L1907" i="4"/>
  <c r="L980" i="4"/>
  <c r="L4398" i="4"/>
  <c r="L3736" i="4"/>
  <c r="L274" i="4"/>
  <c r="L3342" i="4"/>
  <c r="L3202" i="4"/>
  <c r="L678" i="4"/>
  <c r="L488" i="4"/>
  <c r="L2740" i="4"/>
  <c r="L1111" i="4"/>
  <c r="L1489" i="4"/>
  <c r="L2125" i="4"/>
  <c r="L1873" i="4"/>
  <c r="L3786" i="4"/>
  <c r="L4521" i="4"/>
  <c r="L4835" i="4"/>
  <c r="L3445" i="4"/>
  <c r="L2449" i="4"/>
  <c r="L2339" i="4"/>
  <c r="L4560" i="4"/>
  <c r="L4598" i="4"/>
  <c r="L4117" i="4"/>
  <c r="L1325" i="4"/>
  <c r="L560" i="4"/>
  <c r="L461" i="4"/>
  <c r="L4093" i="4"/>
  <c r="L3469" i="4"/>
  <c r="L3906" i="4"/>
  <c r="L4919" i="4"/>
  <c r="L2980" i="4"/>
  <c r="L4859" i="4"/>
  <c r="L3112" i="4"/>
  <c r="L860" i="4"/>
  <c r="L2450" i="4"/>
  <c r="L1796" i="4"/>
  <c r="L3963" i="4"/>
  <c r="L295" i="4"/>
  <c r="L1326" i="4"/>
  <c r="L4680" i="4"/>
  <c r="L214" i="4"/>
  <c r="L1010" i="4"/>
  <c r="L437" i="4"/>
  <c r="L3470" i="4"/>
  <c r="L3162" i="4"/>
  <c r="L2542" i="4"/>
  <c r="L2496" i="4"/>
  <c r="L1738" i="4"/>
  <c r="L714" i="4"/>
  <c r="L981" i="4"/>
  <c r="L3072" i="4"/>
  <c r="L2880" i="4"/>
  <c r="L954" i="4"/>
  <c r="L3163" i="4"/>
  <c r="L3446" i="4"/>
  <c r="L1358" i="4"/>
  <c r="L2096" i="4"/>
  <c r="L1264" i="4"/>
  <c r="L3032" i="4"/>
  <c r="L4860" i="4"/>
  <c r="L438" i="4"/>
  <c r="L1568" i="4"/>
  <c r="L2367" i="4"/>
  <c r="L2981" i="4"/>
  <c r="L4118" i="4"/>
  <c r="L107" i="4"/>
  <c r="L3057" i="4"/>
  <c r="L1287" i="4"/>
  <c r="L3143" i="4"/>
  <c r="L1092" i="4"/>
  <c r="L2696" i="4"/>
  <c r="L828" i="4"/>
  <c r="L1129" i="4"/>
  <c r="L4271" i="4"/>
  <c r="L3073" i="4"/>
  <c r="L3787" i="4"/>
  <c r="L2815" i="4"/>
  <c r="L296" i="4"/>
  <c r="L41" i="4"/>
  <c r="L245" i="4"/>
  <c r="L4323" i="4"/>
  <c r="L2567" i="4"/>
  <c r="L4218" i="4"/>
  <c r="L578" i="4"/>
  <c r="L1466" i="4"/>
  <c r="L805" i="4"/>
  <c r="L1714" i="4"/>
  <c r="L329" i="4"/>
  <c r="L2006" i="4"/>
  <c r="L2271" i="4"/>
  <c r="L3656" i="4"/>
  <c r="L631" i="4"/>
  <c r="L414" i="4"/>
  <c r="L1307" i="4"/>
  <c r="L3263" i="4"/>
  <c r="L4497" i="4"/>
  <c r="L4399" i="4"/>
  <c r="L3907" i="4"/>
  <c r="L2762" i="4"/>
  <c r="L4423" i="4"/>
  <c r="L81" i="4"/>
  <c r="L3310" i="4"/>
  <c r="L2982" i="4"/>
  <c r="L2007" i="4"/>
  <c r="L126" i="4"/>
  <c r="L1359" i="4"/>
  <c r="L3074" i="4"/>
  <c r="L2816" i="4"/>
  <c r="L246" i="4"/>
  <c r="L3835" i="4"/>
  <c r="L4424" i="4"/>
  <c r="L4368" i="4"/>
  <c r="L861" i="4"/>
  <c r="L2788" i="4"/>
  <c r="L2543" i="4"/>
  <c r="L579" i="4"/>
  <c r="L806" i="4"/>
  <c r="L536" i="4"/>
  <c r="L2126" i="4"/>
  <c r="L3495" i="4"/>
  <c r="L3164" i="4"/>
  <c r="L4599" i="4"/>
  <c r="L3447" i="4"/>
  <c r="L2393" i="4"/>
  <c r="L4861" i="4"/>
  <c r="L4561" i="4"/>
  <c r="L1874" i="4"/>
  <c r="L215" i="4"/>
  <c r="L3964" i="4"/>
  <c r="L1797" i="4"/>
  <c r="L4119" i="4"/>
  <c r="L127" i="4"/>
  <c r="L1308" i="4"/>
  <c r="L4949" i="4"/>
  <c r="L1739" i="4"/>
  <c r="L2789" i="4"/>
  <c r="L415" i="4"/>
  <c r="L2763" i="4"/>
  <c r="L462" i="4"/>
  <c r="L2471" i="4"/>
  <c r="L3165" i="4"/>
  <c r="L1441" i="4"/>
  <c r="L2930" i="4"/>
  <c r="L1093" i="4"/>
  <c r="L4562" i="4"/>
  <c r="L632" i="4"/>
  <c r="L390" i="4"/>
  <c r="L955" i="4"/>
  <c r="L3496" i="4"/>
  <c r="L1467" i="4"/>
  <c r="L2149" i="4"/>
  <c r="L2472" i="4"/>
  <c r="L1490" i="4"/>
  <c r="L3756" i="4"/>
  <c r="L4982" i="4"/>
  <c r="L1327" i="4"/>
  <c r="L4355" i="4"/>
  <c r="L3757" i="4"/>
  <c r="L4639" i="4"/>
  <c r="L4445" i="4"/>
  <c r="L82" i="4"/>
  <c r="L3908" i="4"/>
  <c r="L3860" i="4"/>
  <c r="L1668" i="4"/>
  <c r="L2741" i="4"/>
  <c r="L2008" i="4"/>
  <c r="L3983" i="4"/>
  <c r="L42" i="4"/>
  <c r="L3264" i="4"/>
  <c r="L2309" i="4"/>
  <c r="L4898" i="4"/>
  <c r="L4120" i="4"/>
  <c r="L2697" i="4"/>
  <c r="L216" i="4"/>
  <c r="L1011" i="4"/>
  <c r="L489" i="4"/>
  <c r="L1543" i="4"/>
  <c r="L3597" i="4"/>
  <c r="L1638" i="4"/>
  <c r="L698" i="4"/>
  <c r="L924" i="4"/>
  <c r="L1908" i="4"/>
  <c r="L2473" i="4"/>
  <c r="L4369" i="4"/>
  <c r="L4001" i="4"/>
  <c r="L4022" i="4"/>
  <c r="L1875" i="4"/>
  <c r="L3642" i="4"/>
  <c r="L3497" i="4"/>
  <c r="L2196" i="4"/>
  <c r="L3113" i="4"/>
  <c r="L1233" i="4"/>
  <c r="L3549" i="4"/>
  <c r="L3343" i="4"/>
  <c r="L982" i="4"/>
  <c r="L1798" i="4"/>
  <c r="L894" i="4"/>
  <c r="L1544" i="4"/>
  <c r="L788" i="4"/>
  <c r="L391" i="4"/>
  <c r="L2676" i="4"/>
  <c r="L392" i="4"/>
  <c r="L3075" i="4"/>
  <c r="L2415" i="4"/>
  <c r="L2310" i="4"/>
  <c r="L4920" i="4"/>
  <c r="L393" i="4"/>
  <c r="L1957" i="4"/>
  <c r="L1407" i="4"/>
  <c r="L83" i="4"/>
  <c r="L2544" i="4"/>
  <c r="L3737" i="4"/>
  <c r="L1909" i="4"/>
  <c r="L1442" i="4"/>
  <c r="L2127" i="4"/>
  <c r="L1408" i="4"/>
  <c r="L365" i="4"/>
  <c r="L606" i="4"/>
  <c r="L1150" i="4"/>
  <c r="L2790" i="4"/>
  <c r="L715" i="4"/>
  <c r="L1030" i="4"/>
  <c r="L2071" i="4"/>
  <c r="L1669" i="4"/>
  <c r="L1715" i="4"/>
  <c r="L3680" i="4"/>
  <c r="L504" i="4"/>
  <c r="L4563" i="4"/>
  <c r="L2764" i="4"/>
  <c r="L297" i="4"/>
  <c r="L1360" i="4"/>
  <c r="L108" i="4"/>
  <c r="L1820" i="4"/>
  <c r="L4498" i="4"/>
  <c r="L607" i="4"/>
  <c r="L1031" i="4"/>
  <c r="L561" i="4"/>
  <c r="L1094" i="4"/>
  <c r="L1842" i="4"/>
  <c r="L1032" i="4"/>
  <c r="L4049" i="4"/>
  <c r="L3936" i="4"/>
  <c r="L1958" i="4"/>
  <c r="L1288" i="4"/>
  <c r="L2791" i="4"/>
  <c r="L4950" i="4"/>
  <c r="L3367" i="4"/>
  <c r="L2150" i="4"/>
  <c r="L463" i="4"/>
  <c r="L4983" i="4"/>
  <c r="L2416" i="4"/>
  <c r="L537" i="4"/>
  <c r="L490" i="4"/>
  <c r="L3344" i="4"/>
  <c r="L3286" i="4"/>
  <c r="L1910" i="4"/>
  <c r="L1520" i="4"/>
  <c r="L3008" i="4"/>
  <c r="L4168" i="4"/>
  <c r="L3758" i="4"/>
  <c r="L4564" i="4"/>
  <c r="L2340" i="4"/>
  <c r="L764" i="4"/>
  <c r="L3861" i="4"/>
  <c r="L633" i="4"/>
  <c r="L2568" i="4"/>
  <c r="L4303" i="4"/>
  <c r="L8" i="4"/>
  <c r="L3368" i="4"/>
  <c r="L1151" i="4"/>
  <c r="L3203" i="4"/>
  <c r="L4077" i="4"/>
  <c r="L1152" i="4"/>
  <c r="L4544" i="4"/>
  <c r="L716" i="4"/>
  <c r="L330" i="4"/>
  <c r="L983" i="4"/>
  <c r="L984" i="4"/>
  <c r="L562" i="4"/>
  <c r="L2033" i="4"/>
  <c r="L895" i="4"/>
  <c r="L2931" i="4"/>
  <c r="L4023" i="4"/>
  <c r="L4921" i="4"/>
  <c r="L925" i="4"/>
  <c r="L2569" i="4"/>
  <c r="L1799" i="4"/>
  <c r="L1934" i="4"/>
  <c r="L3657" i="4"/>
  <c r="L862" i="4"/>
  <c r="L3836" i="4"/>
  <c r="L1491" i="4"/>
  <c r="L1309" i="4"/>
  <c r="L2034" i="4"/>
  <c r="L985" i="4"/>
  <c r="L4370" i="4"/>
  <c r="L4565" i="4"/>
  <c r="L3759" i="4"/>
  <c r="L2592" i="4"/>
  <c r="L1639" i="4"/>
  <c r="L247" i="4"/>
  <c r="L2097" i="4"/>
  <c r="L580" i="4"/>
  <c r="L1095" i="4"/>
  <c r="L193" i="4"/>
  <c r="L2851" i="4"/>
  <c r="L3265" i="4"/>
  <c r="L581" i="4"/>
  <c r="L1959" i="4"/>
  <c r="L2197" i="4"/>
  <c r="L4198" i="4"/>
  <c r="L3471" i="4"/>
  <c r="L1640" i="4"/>
  <c r="L2217" i="4"/>
  <c r="L4600" i="4"/>
  <c r="L3033" i="4"/>
  <c r="L4566" i="4"/>
  <c r="L9" i="4"/>
  <c r="L1740" i="4"/>
  <c r="L2368" i="4"/>
  <c r="L1382" i="4"/>
  <c r="L2852" i="4"/>
  <c r="L3204" i="4"/>
  <c r="L3702" i="4"/>
  <c r="L4243" i="4"/>
  <c r="L4922" i="4"/>
  <c r="L2570" i="4"/>
  <c r="L3472" i="4"/>
  <c r="L1545" i="4"/>
  <c r="L789" i="4"/>
  <c r="L4567" i="4"/>
  <c r="L1033" i="4"/>
  <c r="L3076" i="4"/>
  <c r="L3077" i="4"/>
  <c r="L1741" i="4"/>
  <c r="L1034" i="4"/>
  <c r="L699" i="4"/>
  <c r="L765" i="4"/>
  <c r="L1383" i="4"/>
  <c r="L3760" i="4"/>
  <c r="L2341" i="4"/>
  <c r="L3448" i="4"/>
  <c r="L3311" i="4"/>
  <c r="L1328" i="4"/>
  <c r="L1766" i="4"/>
  <c r="L4640" i="4"/>
  <c r="L634" i="4"/>
  <c r="L807" i="4"/>
  <c r="L2853" i="4"/>
  <c r="L1063" i="4"/>
  <c r="L3287" i="4"/>
  <c r="L3788" i="4"/>
  <c r="L331" i="4"/>
  <c r="L1670" i="4"/>
  <c r="L3312" i="4"/>
  <c r="L790" i="4"/>
  <c r="L2545" i="4"/>
  <c r="L3114" i="4"/>
  <c r="L1310" i="4"/>
  <c r="L1821" i="4"/>
  <c r="L3078" i="4"/>
  <c r="L4568" i="4"/>
  <c r="L4499" i="4"/>
  <c r="L4121" i="4"/>
  <c r="L4752" i="4"/>
  <c r="L1521" i="4"/>
  <c r="L3909" i="4"/>
  <c r="L491" i="4"/>
  <c r="L4122" i="4"/>
  <c r="L1234" i="4"/>
  <c r="L3183" i="4"/>
  <c r="L4641" i="4"/>
  <c r="L4024" i="4"/>
  <c r="L275" i="4"/>
  <c r="L464" i="4"/>
  <c r="L10" i="4"/>
  <c r="L2417" i="4"/>
  <c r="L926" i="4"/>
  <c r="L84" i="4"/>
  <c r="L2151" i="4"/>
  <c r="L3383" i="4"/>
  <c r="L4123" i="4"/>
  <c r="L679" i="4"/>
  <c r="L1691" i="4"/>
  <c r="L4304" i="4"/>
  <c r="L1265" i="4"/>
  <c r="L3910" i="4"/>
  <c r="L1594" i="4"/>
  <c r="L3473" i="4"/>
  <c r="L2246" i="4"/>
  <c r="L4219" i="4"/>
  <c r="L4425" i="4"/>
  <c r="L3115" i="4"/>
  <c r="L2198" i="4"/>
  <c r="L332" i="4"/>
  <c r="L3288" i="4"/>
  <c r="L3079" i="4"/>
  <c r="L1177" i="4"/>
  <c r="L3761" i="4"/>
  <c r="L128" i="4"/>
  <c r="L217" i="4"/>
  <c r="L4783" i="4"/>
  <c r="L1569" i="4"/>
  <c r="L3474" i="4"/>
  <c r="L3937" i="4"/>
  <c r="L4272" i="4"/>
  <c r="L4984" i="4"/>
  <c r="L11" i="4"/>
  <c r="L4371" i="4"/>
  <c r="L2652" i="4"/>
  <c r="L4836" i="4"/>
  <c r="L1204" i="4"/>
  <c r="L2451" i="4"/>
  <c r="L2615" i="4"/>
  <c r="L4951" i="4"/>
  <c r="L3080" i="4"/>
  <c r="L1822" i="4"/>
  <c r="L129" i="4"/>
  <c r="L3009" i="4"/>
  <c r="L680" i="4"/>
  <c r="L130" i="4"/>
  <c r="L927" i="4"/>
  <c r="L439" i="4"/>
  <c r="L3313" i="4"/>
  <c r="L1409" i="4"/>
  <c r="L2218" i="4"/>
  <c r="L2765" i="4"/>
  <c r="L3266" i="4"/>
  <c r="L505" i="4"/>
  <c r="L4952" i="4"/>
  <c r="L4706" i="4"/>
  <c r="L4094" i="4"/>
  <c r="L3449" i="4"/>
  <c r="L2792" i="4"/>
  <c r="L3205" i="4"/>
  <c r="L1671" i="4"/>
  <c r="L43" i="4"/>
  <c r="L4809" i="4"/>
  <c r="L2098" i="4"/>
  <c r="L829" i="4"/>
  <c r="L2369" i="4"/>
  <c r="L1492" i="4"/>
  <c r="L2518" i="4"/>
  <c r="L44" i="4"/>
  <c r="L2418" i="4"/>
  <c r="L3572" i="4"/>
  <c r="L3911" i="4"/>
  <c r="L1443" i="4"/>
  <c r="L1493" i="4"/>
  <c r="L1613" i="4"/>
  <c r="L1235" i="4"/>
  <c r="L1064" i="4"/>
  <c r="L4810" i="4"/>
  <c r="L4169" i="4"/>
  <c r="L276" i="4"/>
  <c r="L1289" i="4"/>
  <c r="L1843" i="4"/>
  <c r="L1546" i="4"/>
  <c r="L3206" i="4"/>
  <c r="L3166" i="4"/>
  <c r="L2653" i="4"/>
  <c r="L416" i="4"/>
  <c r="L1035" i="4"/>
  <c r="L956" i="4"/>
  <c r="L3789" i="4"/>
  <c r="L1960" i="4"/>
  <c r="L3184" i="4"/>
  <c r="L4923" i="4"/>
  <c r="L3450" i="4"/>
  <c r="L3289" i="4"/>
  <c r="L4095" i="4"/>
  <c r="L3862" i="4"/>
  <c r="L3912" i="4"/>
  <c r="L635" i="4"/>
  <c r="L957" i="4"/>
  <c r="L1494" i="4"/>
  <c r="L3314" i="4"/>
  <c r="L3167" i="4"/>
  <c r="L4899" i="4"/>
  <c r="L1205" i="4"/>
  <c r="L4477" i="4"/>
  <c r="L3315" i="4"/>
  <c r="L1961" i="4"/>
  <c r="L1823" i="4"/>
  <c r="L2009" i="4"/>
  <c r="L2199" i="4"/>
  <c r="L3598" i="4"/>
  <c r="L167" i="4"/>
  <c r="L4500" i="4"/>
  <c r="L3599" i="4"/>
  <c r="L4862" i="4"/>
  <c r="L4522" i="4"/>
  <c r="L3239" i="4"/>
  <c r="L2099" i="4"/>
  <c r="L70" i="4"/>
  <c r="L3790" i="4"/>
  <c r="L1844" i="4"/>
  <c r="L1962" i="4"/>
  <c r="L3762" i="4"/>
  <c r="L1570" i="4"/>
  <c r="L3532" i="4"/>
  <c r="L298" i="4"/>
  <c r="L563" i="4"/>
  <c r="L896" i="4"/>
  <c r="L2370" i="4"/>
  <c r="L2793" i="4"/>
  <c r="L1065" i="4"/>
  <c r="L1641" i="4"/>
  <c r="L564" i="4"/>
  <c r="L492" i="4"/>
  <c r="L4601" i="4"/>
  <c r="L3010" i="4"/>
  <c r="L1614" i="4"/>
  <c r="L1824" i="4"/>
  <c r="L3763" i="4"/>
  <c r="L897" i="4"/>
  <c r="L2742" i="4"/>
  <c r="L1178" i="4"/>
  <c r="L2311" i="4"/>
  <c r="L1066" i="4"/>
  <c r="L2881" i="4"/>
  <c r="L4446" i="4"/>
  <c r="L2342" i="4"/>
  <c r="L2290" i="4"/>
  <c r="L2721" i="4"/>
  <c r="L3738" i="4"/>
  <c r="L4523" i="4"/>
  <c r="L4924" i="4"/>
  <c r="L1571" i="4"/>
  <c r="L248" i="4"/>
  <c r="L131" i="4"/>
  <c r="L1911" i="4"/>
  <c r="L4925" i="4"/>
  <c r="L3290" i="4"/>
  <c r="L3573" i="4"/>
  <c r="L3207" i="4"/>
  <c r="L2072" i="4"/>
  <c r="L700" i="4"/>
  <c r="L3451" i="4"/>
  <c r="L2932" i="4"/>
  <c r="L2817" i="4"/>
  <c r="L1672" i="4"/>
  <c r="L4569" i="4"/>
  <c r="L3658" i="4"/>
  <c r="L2766" i="4"/>
  <c r="L2654" i="4"/>
  <c r="L2983" i="4"/>
  <c r="L1468" i="4"/>
  <c r="L2966" i="4"/>
  <c r="L3416" i="4"/>
  <c r="L4244" i="4"/>
  <c r="L3764" i="4"/>
  <c r="L3574" i="4"/>
  <c r="L3011" i="4"/>
  <c r="L2743" i="4"/>
  <c r="L1742" i="4"/>
  <c r="L2419" i="4"/>
  <c r="L3739" i="4"/>
  <c r="L299" i="4"/>
  <c r="L4501" i="4"/>
  <c r="L3703" i="4"/>
  <c r="L4985" i="4"/>
  <c r="L4707" i="4"/>
  <c r="L2010" i="4"/>
  <c r="L4400" i="4"/>
  <c r="L3600" i="4"/>
  <c r="L2170" i="4"/>
  <c r="L3550" i="4"/>
  <c r="L3034" i="4"/>
  <c r="L3965" i="4"/>
  <c r="L1329" i="4"/>
  <c r="L2933" i="4"/>
  <c r="L1410" i="4"/>
  <c r="L1912" i="4"/>
  <c r="L12" i="4"/>
  <c r="L1845" i="4"/>
  <c r="L2767" i="4"/>
  <c r="L3659" i="4"/>
  <c r="L1495" i="4"/>
  <c r="L2474" i="4"/>
  <c r="L717" i="4"/>
  <c r="L3643" i="4"/>
  <c r="L2616" i="4"/>
  <c r="L1096" i="4"/>
  <c r="L4926" i="4"/>
  <c r="L506" i="4"/>
  <c r="L4986" i="4"/>
  <c r="L4078" i="4"/>
  <c r="L582" i="4"/>
  <c r="L986" i="4"/>
  <c r="L132" i="4"/>
  <c r="L808" i="4"/>
  <c r="L2677" i="4"/>
  <c r="L4124" i="4"/>
  <c r="L3168" i="4"/>
  <c r="L583" i="4"/>
  <c r="L4642" i="4"/>
  <c r="L4837" i="4"/>
  <c r="L4170" i="4"/>
  <c r="L4602" i="4"/>
  <c r="L718" i="4"/>
  <c r="L1876" i="4"/>
  <c r="L928" i="4"/>
  <c r="L2571" i="4"/>
  <c r="L4447" i="4"/>
  <c r="L1877" i="4"/>
  <c r="L766" i="4"/>
  <c r="L3240" i="4"/>
  <c r="L440" i="4"/>
  <c r="L3575" i="4"/>
  <c r="L1963" i="4"/>
  <c r="L333" i="4"/>
  <c r="L2247" i="4"/>
  <c r="L85" i="4"/>
  <c r="L4838" i="4"/>
  <c r="L300" i="4"/>
  <c r="L608" i="4"/>
  <c r="L301" i="4"/>
  <c r="L2617" i="4"/>
  <c r="L2312" i="4"/>
  <c r="L584" i="4"/>
  <c r="L4502" i="4"/>
  <c r="L4570" i="4"/>
  <c r="L249" i="4"/>
  <c r="L13" i="4"/>
  <c r="L1012" i="4"/>
  <c r="L2593" i="4"/>
  <c r="L2073" i="4"/>
  <c r="L2984" i="4"/>
  <c r="L3837" i="4"/>
  <c r="L681" i="4"/>
  <c r="L168" i="4"/>
  <c r="L4503" i="4"/>
  <c r="L2475" i="4"/>
  <c r="L1692" i="4"/>
  <c r="L929" i="4"/>
  <c r="L2248" i="4"/>
  <c r="L1112" i="4"/>
  <c r="L2519" i="4"/>
  <c r="L2794" i="4"/>
  <c r="L3012" i="4"/>
  <c r="L4171" i="4"/>
  <c r="L4524" i="4"/>
  <c r="L4877" i="4"/>
  <c r="L701" i="4"/>
  <c r="L109" i="4"/>
  <c r="L3765" i="4"/>
  <c r="L4050" i="4"/>
  <c r="L1743" i="4"/>
  <c r="L2074" i="4"/>
  <c r="L169" i="4"/>
  <c r="L791" i="4"/>
  <c r="L651" i="4"/>
  <c r="L3533" i="4"/>
  <c r="L277" i="4"/>
  <c r="L4051" i="4"/>
  <c r="L334" i="4"/>
  <c r="L2908" i="4"/>
  <c r="L2768" i="4"/>
  <c r="L1825" i="4"/>
  <c r="L4927" i="4"/>
  <c r="L2520" i="4"/>
  <c r="L652" i="4"/>
  <c r="L4002" i="4"/>
  <c r="L4426" i="4"/>
  <c r="L702" i="4"/>
  <c r="L3417" i="4"/>
  <c r="L302" i="4"/>
  <c r="L3815" i="4"/>
  <c r="L1522" i="4"/>
  <c r="L4324" i="4"/>
  <c r="L2476" i="4"/>
  <c r="L863" i="4"/>
  <c r="L3887" i="4"/>
  <c r="L4953" i="4"/>
  <c r="L1036" i="4"/>
  <c r="L1206" i="4"/>
  <c r="L1384" i="4"/>
  <c r="L719" i="4"/>
  <c r="L45" i="4"/>
  <c r="L4245" i="4"/>
  <c r="L4928" i="4"/>
  <c r="L792" i="4"/>
  <c r="L194" i="4"/>
  <c r="L3345" i="4"/>
  <c r="L4356" i="4"/>
  <c r="L303" i="4"/>
  <c r="L1236" i="4"/>
  <c r="L250" i="4"/>
  <c r="L2594" i="4"/>
  <c r="L3984" i="4"/>
  <c r="L4305" i="4"/>
  <c r="L3660" i="4"/>
  <c r="L1067" i="4"/>
  <c r="L4325" i="4"/>
  <c r="L930" i="4"/>
  <c r="L304" i="4"/>
  <c r="L3740" i="4"/>
  <c r="L4448" i="4"/>
  <c r="L2618" i="4"/>
  <c r="L4784" i="4"/>
  <c r="L4449" i="4"/>
  <c r="L3661" i="4"/>
  <c r="L2854" i="4"/>
  <c r="L1964" i="4"/>
  <c r="L1693" i="4"/>
  <c r="L1642" i="4"/>
  <c r="L3576" i="4"/>
  <c r="L3913" i="4"/>
  <c r="L1988" i="4"/>
  <c r="L4450" i="4"/>
  <c r="L1716" i="4"/>
  <c r="L3058" i="4"/>
  <c r="L2100" i="4"/>
  <c r="L1846" i="4"/>
  <c r="L1496" i="4"/>
  <c r="L1179" i="4"/>
  <c r="L3081" i="4"/>
  <c r="L507" i="4"/>
  <c r="L4372" i="4"/>
  <c r="L4785" i="4"/>
  <c r="L46" i="4"/>
  <c r="L1595" i="4"/>
  <c r="L4681" i="4"/>
  <c r="L14" i="4"/>
  <c r="L3475" i="4"/>
  <c r="L987" i="4"/>
  <c r="L1800" i="4"/>
  <c r="L3082" i="4"/>
  <c r="L366" i="4"/>
  <c r="L305" i="4"/>
  <c r="L3601" i="4"/>
  <c r="L4545" i="4"/>
  <c r="L2521" i="4"/>
  <c r="L1826" i="4"/>
  <c r="L703" i="4"/>
  <c r="L4220" i="4"/>
  <c r="L958" i="4"/>
  <c r="L3704" i="4"/>
  <c r="L2249" i="4"/>
  <c r="L3185" i="4"/>
  <c r="L1935" i="4"/>
  <c r="L110" i="4"/>
  <c r="L704" i="4"/>
  <c r="L1767" i="4"/>
  <c r="L4987" i="4"/>
  <c r="L2313" i="4"/>
  <c r="L3534" i="4"/>
  <c r="L864" i="4"/>
  <c r="L767" i="4"/>
  <c r="L636" i="4"/>
  <c r="L988" i="4"/>
  <c r="L3186" i="4"/>
  <c r="L538" i="4"/>
  <c r="L4003" i="4"/>
  <c r="L1411" i="4"/>
  <c r="L4401" i="4"/>
  <c r="L1444" i="4"/>
  <c r="L809" i="4"/>
  <c r="L4326" i="4"/>
  <c r="L3938" i="4"/>
  <c r="L4753" i="4"/>
  <c r="L3418" i="4"/>
  <c r="L865" i="4"/>
  <c r="L1523" i="4"/>
  <c r="L2655" i="4"/>
  <c r="L830" i="4"/>
  <c r="L251" i="4"/>
  <c r="L4811" i="4"/>
  <c r="L3346" i="4"/>
  <c r="L1717" i="4"/>
  <c r="L1412" i="4"/>
  <c r="L3705" i="4"/>
  <c r="L3551" i="4"/>
  <c r="L1153" i="4"/>
  <c r="L1718" i="4"/>
  <c r="L2985" i="4"/>
  <c r="L1719" i="4"/>
  <c r="L4273" i="4"/>
  <c r="L2967" i="4"/>
  <c r="L218" i="4"/>
  <c r="L4172" i="4"/>
  <c r="L252" i="4"/>
  <c r="L2394" i="4"/>
  <c r="L4754" i="4"/>
  <c r="L959" i="4"/>
  <c r="L4246" i="4"/>
  <c r="L219" i="4"/>
  <c r="L3116" i="4"/>
  <c r="L1936" i="4"/>
  <c r="L4402" i="4"/>
  <c r="L1037" i="4"/>
  <c r="L4274" i="4"/>
  <c r="L1694" i="4"/>
  <c r="L2882" i="4"/>
  <c r="L3620" i="4"/>
  <c r="L735" i="4"/>
  <c r="L2272" i="4"/>
  <c r="L2855" i="4"/>
  <c r="L720" i="4"/>
  <c r="L4839" i="4"/>
  <c r="L2219" i="4"/>
  <c r="L1266" i="4"/>
  <c r="L1572" i="4"/>
  <c r="L441" i="4"/>
  <c r="L465" i="4"/>
  <c r="L4125" i="4"/>
  <c r="L1768" i="4"/>
  <c r="L508" i="4"/>
  <c r="L509" i="4"/>
  <c r="L4682" i="4"/>
  <c r="L2220" i="4"/>
  <c r="L1385" i="4"/>
  <c r="L170" i="4"/>
  <c r="L4929" i="4"/>
  <c r="L2818" i="4"/>
  <c r="L1769" i="4"/>
  <c r="L1154" i="4"/>
  <c r="L220" i="4"/>
  <c r="L4173" i="4"/>
  <c r="L3766" i="4"/>
  <c r="L47" i="4"/>
  <c r="L4427" i="4"/>
  <c r="L3208" i="4"/>
  <c r="L133" i="4"/>
  <c r="L3117" i="4"/>
  <c r="L2420" i="4"/>
  <c r="L609" i="4"/>
  <c r="L1643" i="4"/>
  <c r="L2371" i="4"/>
  <c r="L4840" i="4"/>
  <c r="L1330" i="4"/>
  <c r="L4812" i="4"/>
  <c r="L221" i="4"/>
  <c r="L2075" i="4"/>
  <c r="L417" i="4"/>
  <c r="L1361" i="4"/>
  <c r="L3838" i="4"/>
  <c r="L4174" i="4"/>
  <c r="L2619" i="4"/>
  <c r="L1673" i="4"/>
  <c r="L1331" i="4"/>
  <c r="L653" i="4"/>
  <c r="L3863" i="4"/>
  <c r="L2101" i="4"/>
  <c r="L831" i="4"/>
  <c r="L4373" i="4"/>
  <c r="L2986" i="4"/>
  <c r="L2883" i="4"/>
  <c r="L4247" i="4"/>
  <c r="L4374" i="4"/>
  <c r="L810" i="4"/>
  <c r="L4988" i="4"/>
  <c r="L2273" i="4"/>
  <c r="L2819" i="4"/>
  <c r="L2546" i="4"/>
  <c r="L931" i="4"/>
  <c r="L3914" i="4"/>
  <c r="L1469" i="4"/>
  <c r="L2343" i="4"/>
  <c r="L4126" i="4"/>
  <c r="L4786" i="4"/>
  <c r="L1413" i="4"/>
  <c r="L1573" i="4"/>
  <c r="L3644" i="4"/>
  <c r="L3864" i="4"/>
  <c r="L2620" i="4"/>
  <c r="L4052" i="4"/>
  <c r="L1332" i="4"/>
  <c r="L171" i="4"/>
  <c r="L4603" i="4"/>
  <c r="L4841" i="4"/>
  <c r="L1362" i="4"/>
  <c r="L2934" i="4"/>
  <c r="L1113" i="4"/>
  <c r="L3888" i="4"/>
  <c r="L4221" i="4"/>
  <c r="L2698" i="4"/>
  <c r="L222" i="4"/>
  <c r="L3118" i="4"/>
  <c r="L3706" i="4"/>
  <c r="L4863" i="4"/>
  <c r="L4755" i="4"/>
  <c r="L3552" i="4"/>
  <c r="L4504" i="4"/>
  <c r="L223" i="4"/>
  <c r="L306" i="4"/>
  <c r="L3419" i="4"/>
  <c r="L4989" i="4"/>
  <c r="L1913" i="4"/>
  <c r="L2522" i="4"/>
  <c r="L2884" i="4"/>
  <c r="L2344" i="4"/>
  <c r="L2395" i="4"/>
  <c r="L3889" i="4"/>
  <c r="L4004" i="4"/>
  <c r="L3369" i="4"/>
  <c r="L2497" i="4"/>
  <c r="L637" i="4"/>
  <c r="L1695" i="4"/>
  <c r="L3119" i="4"/>
  <c r="L3939" i="4"/>
  <c r="L2621" i="4"/>
  <c r="L654" i="4"/>
  <c r="L1068" i="4"/>
  <c r="L2523" i="4"/>
  <c r="L832" i="4"/>
  <c r="L1801" i="4"/>
  <c r="L1744" i="4"/>
  <c r="L3915" i="4"/>
  <c r="L1524" i="4"/>
  <c r="L1237" i="4"/>
  <c r="L1097" i="4"/>
  <c r="L2171" i="4"/>
  <c r="L1696" i="4"/>
  <c r="L2498" i="4"/>
  <c r="L3452" i="4"/>
  <c r="L307" i="4"/>
  <c r="L86" i="4"/>
  <c r="L87" i="4"/>
  <c r="L4248" i="4"/>
  <c r="L2769" i="4"/>
  <c r="L1333" i="4"/>
  <c r="L3267" i="4"/>
  <c r="L3518" i="4"/>
  <c r="L1720" i="4"/>
  <c r="L768" i="4"/>
  <c r="L253" i="4"/>
  <c r="L2795" i="4"/>
  <c r="L3169" i="4"/>
  <c r="L4571" i="4"/>
  <c r="L15" i="4"/>
  <c r="L134" i="4"/>
  <c r="L3144" i="4"/>
  <c r="L960" i="4"/>
  <c r="L4878" i="4"/>
  <c r="L4756" i="4"/>
  <c r="L4222" i="4"/>
  <c r="L3621" i="4"/>
  <c r="L682" i="4"/>
  <c r="L4736" i="4"/>
  <c r="L2128" i="4"/>
  <c r="L769" i="4"/>
  <c r="L4096" i="4"/>
  <c r="L4199" i="4"/>
  <c r="L4375" i="4"/>
  <c r="L1525" i="4"/>
  <c r="L1770" i="4"/>
  <c r="L308" i="4"/>
  <c r="L1098" i="4"/>
  <c r="L961" i="4"/>
  <c r="L1069" i="4"/>
  <c r="L3268" i="4"/>
  <c r="L2274" i="4"/>
  <c r="L1547" i="4"/>
  <c r="L309" i="4"/>
  <c r="L585" i="4"/>
  <c r="L1827" i="4"/>
  <c r="L418" i="4"/>
  <c r="L565" i="4"/>
  <c r="L3535" i="4"/>
  <c r="L770" i="4"/>
  <c r="L586" i="4"/>
  <c r="L1334" i="4"/>
  <c r="L989" i="4"/>
  <c r="L3241" i="4"/>
  <c r="L2291" i="4"/>
  <c r="L493" i="4"/>
  <c r="L172" i="4"/>
  <c r="L1013" i="4"/>
  <c r="L1099" i="4"/>
  <c r="L2678" i="4"/>
  <c r="L1721" i="4"/>
  <c r="L135" i="4"/>
  <c r="L2547" i="4"/>
  <c r="L866" i="4"/>
  <c r="L3839" i="4"/>
  <c r="L4275" i="4"/>
  <c r="L1470" i="4"/>
  <c r="L4737" i="4"/>
  <c r="L2372" i="4"/>
  <c r="L1574" i="4"/>
  <c r="L2292" i="4"/>
  <c r="L3083" i="4"/>
  <c r="L335" i="4"/>
  <c r="L4478" i="4"/>
  <c r="L610" i="4"/>
  <c r="L2722" i="4"/>
  <c r="L1674" i="4"/>
  <c r="L195" i="4"/>
  <c r="L1155" i="4"/>
  <c r="L1937" i="4"/>
  <c r="L1548" i="4"/>
  <c r="L587" i="4"/>
  <c r="L1644" i="4"/>
  <c r="L1965" i="4"/>
  <c r="L4683" i="4"/>
  <c r="L3291" i="4"/>
  <c r="L1596" i="4"/>
  <c r="L3170" i="4"/>
  <c r="L2293" i="4"/>
  <c r="L566" i="4"/>
  <c r="L4200" i="4"/>
  <c r="L990" i="4"/>
  <c r="L4249" i="4"/>
  <c r="L4451" i="4"/>
  <c r="L2856" i="4"/>
  <c r="L3553" i="4"/>
  <c r="L254" i="4"/>
  <c r="L4223" i="4"/>
  <c r="L2820" i="4"/>
  <c r="L3187" i="4"/>
  <c r="L2102" i="4"/>
  <c r="L3084" i="4"/>
  <c r="L4787" i="4"/>
  <c r="L196" i="4"/>
  <c r="L1180" i="4"/>
  <c r="L4879" i="4"/>
  <c r="L4546" i="4"/>
  <c r="L2622" i="4"/>
  <c r="L4053" i="4"/>
  <c r="L4954" i="4"/>
  <c r="L4306" i="4"/>
  <c r="L3791" i="4"/>
  <c r="L588" i="4"/>
  <c r="L539" i="4"/>
  <c r="L1989" i="4"/>
  <c r="L3840" i="4"/>
  <c r="L3171" i="4"/>
  <c r="L4376" i="4"/>
  <c r="L2076" i="4"/>
  <c r="L1311" i="4"/>
  <c r="L3085" i="4"/>
  <c r="L2314" i="4"/>
  <c r="L3292" i="4"/>
  <c r="L2857" i="4"/>
  <c r="L1070" i="4"/>
  <c r="L1722" i="4"/>
  <c r="L510" i="4"/>
  <c r="L3476" i="4"/>
  <c r="L466" i="4"/>
  <c r="L3602" i="4"/>
  <c r="L3145" i="4"/>
  <c r="L4684" i="4"/>
  <c r="L3477" i="4"/>
  <c r="L2909" i="4"/>
  <c r="L4357" i="4"/>
  <c r="L2744" i="4"/>
  <c r="L4708" i="4"/>
  <c r="L4377" i="4"/>
  <c r="L1597" i="4"/>
  <c r="L2935" i="4"/>
  <c r="L4757" i="4"/>
  <c r="L4250" i="4"/>
  <c r="L467" i="4"/>
  <c r="L1549" i="4"/>
  <c r="L442" i="4"/>
  <c r="L1312" i="4"/>
  <c r="L2055" i="4"/>
  <c r="L2315" i="4"/>
  <c r="L4505" i="4"/>
  <c r="L2373" i="4"/>
  <c r="L2723" i="4"/>
  <c r="L4525" i="4"/>
  <c r="L540" i="4"/>
  <c r="L4685" i="4"/>
  <c r="L1914" i="4"/>
  <c r="L4054" i="4"/>
  <c r="L2421" i="4"/>
  <c r="L1181" i="4"/>
  <c r="L3940" i="4"/>
  <c r="L4005" i="4"/>
  <c r="L3554" i="4"/>
  <c r="L3741" i="4"/>
  <c r="L2011" i="4"/>
  <c r="L494" i="4"/>
  <c r="L4900" i="4"/>
  <c r="L1675" i="4"/>
  <c r="L1550" i="4"/>
  <c r="L2200" i="4"/>
  <c r="L4842" i="4"/>
  <c r="L2524" i="4"/>
  <c r="L3865" i="4"/>
  <c r="L4604" i="4"/>
  <c r="L541" i="4"/>
  <c r="L4880" i="4"/>
  <c r="L1014" i="4"/>
  <c r="L962" i="4"/>
  <c r="L3792" i="4"/>
  <c r="L4738" i="4"/>
  <c r="L4251" i="4"/>
  <c r="L3707" i="4"/>
  <c r="L4643" i="4"/>
  <c r="L3293" i="4"/>
  <c r="L721" i="4"/>
  <c r="L2012" i="4"/>
  <c r="L4327" i="4"/>
  <c r="L4955" i="4"/>
  <c r="L3086" i="4"/>
  <c r="L2724" i="4"/>
  <c r="L71" i="4"/>
  <c r="L4813" i="4"/>
  <c r="L2679" i="4"/>
  <c r="L443" i="4"/>
  <c r="L3708" i="4"/>
  <c r="L1802" i="4"/>
  <c r="L2699" i="4"/>
  <c r="L4276" i="4"/>
  <c r="L4739" i="4"/>
  <c r="L3555" i="4"/>
  <c r="L111" i="4"/>
  <c r="L611" i="4"/>
  <c r="L2858" i="4"/>
  <c r="L1238" i="4"/>
  <c r="L511" i="4"/>
  <c r="L3985" i="4"/>
  <c r="L2056" i="4"/>
  <c r="L512" i="4"/>
  <c r="L3681" i="4"/>
  <c r="L655" i="4"/>
  <c r="L3986" i="4"/>
  <c r="L2422" i="4"/>
  <c r="L3453" i="4"/>
  <c r="L2152" i="4"/>
  <c r="L1803" i="4"/>
  <c r="L2910" i="4"/>
  <c r="L4277" i="4"/>
  <c r="L1723" i="4"/>
  <c r="L2525" i="4"/>
  <c r="L771" i="4"/>
  <c r="L4328" i="4"/>
  <c r="L1363" i="4"/>
  <c r="L991" i="4"/>
  <c r="L4686" i="4"/>
  <c r="L1071" i="4"/>
  <c r="L1038" i="4"/>
  <c r="L468" i="4"/>
  <c r="L833" i="4"/>
  <c r="L4201" i="4"/>
  <c r="L3269" i="4"/>
  <c r="L2172" i="4"/>
  <c r="L2936" i="4"/>
  <c r="L336" i="4"/>
  <c r="L3941" i="4"/>
  <c r="L1335" i="4"/>
  <c r="L3536" i="4"/>
  <c r="L2770" i="4"/>
  <c r="L612" i="4"/>
  <c r="L2250" i="4"/>
  <c r="L2656" i="4"/>
  <c r="L2201" i="4"/>
  <c r="L4843" i="4"/>
  <c r="L2452" i="4"/>
  <c r="L3498" i="4"/>
  <c r="L3709" i="4"/>
  <c r="L4428" i="4"/>
  <c r="L173" i="4"/>
  <c r="L2453" i="4"/>
  <c r="L2316" i="4"/>
  <c r="L1130" i="4"/>
  <c r="L3347" i="4"/>
  <c r="L4127" i="4"/>
  <c r="L3841" i="4"/>
  <c r="L1915" i="4"/>
  <c r="L772" i="4"/>
  <c r="L2454" i="4"/>
  <c r="L3013" i="4"/>
  <c r="L224" i="4"/>
  <c r="L2623" i="4"/>
  <c r="L3209" i="4"/>
  <c r="L4025" i="4"/>
  <c r="L1072" i="4"/>
  <c r="L2911" i="4"/>
  <c r="L495" i="4"/>
  <c r="L4547" i="4"/>
  <c r="L2173" i="4"/>
  <c r="L4403" i="4"/>
  <c r="L4026" i="4"/>
  <c r="L1073" i="4"/>
  <c r="L4079" i="4"/>
  <c r="L4452" i="4"/>
  <c r="L3866" i="4"/>
  <c r="L4006" i="4"/>
  <c r="L4055" i="4"/>
  <c r="L4814" i="4"/>
  <c r="L4605" i="4"/>
  <c r="L3420" i="4"/>
  <c r="L3916" i="4"/>
  <c r="L88" i="4"/>
  <c r="L2526" i="4"/>
  <c r="L1239" i="4"/>
  <c r="L2129" i="4"/>
  <c r="L1938" i="4"/>
  <c r="L3917" i="4"/>
  <c r="L2153" i="4"/>
  <c r="L3842" i="4"/>
  <c r="L3603" i="4"/>
  <c r="L4453" i="4"/>
  <c r="L3816" i="4"/>
  <c r="L1724" i="4"/>
  <c r="L3519" i="4"/>
  <c r="L2455" i="4"/>
  <c r="L89" i="4"/>
  <c r="L4378" i="4"/>
  <c r="L3294" i="4"/>
  <c r="L793" i="4"/>
  <c r="L1676" i="4"/>
  <c r="L3210" i="4"/>
  <c r="L3242" i="4"/>
  <c r="L4429" i="4"/>
  <c r="L3537" i="4"/>
  <c r="L2745" i="4"/>
  <c r="L3817" i="4"/>
  <c r="L1114" i="4"/>
  <c r="L4278" i="4"/>
  <c r="L2595" i="4"/>
  <c r="L1847" i="4"/>
  <c r="L1471" i="4"/>
  <c r="L3966" i="4"/>
  <c r="L3918" i="4"/>
  <c r="L1156" i="4"/>
  <c r="L4526" i="4"/>
  <c r="L3421" i="4"/>
  <c r="L1966" i="4"/>
  <c r="L4404" i="4"/>
  <c r="L3384" i="4"/>
  <c r="L1039" i="4"/>
  <c r="L337" i="4"/>
  <c r="L4644" i="4"/>
  <c r="L3146" i="4"/>
  <c r="L638" i="4"/>
  <c r="L3120" i="4"/>
  <c r="L1267" i="4"/>
  <c r="L1386" i="4"/>
  <c r="L1939" i="4"/>
  <c r="L3172" i="4"/>
  <c r="L736" i="4"/>
  <c r="L3295" i="4"/>
  <c r="L2294" i="4"/>
  <c r="L1598" i="4"/>
  <c r="L4956" i="4"/>
  <c r="L4056" i="4"/>
  <c r="L1967" i="4"/>
  <c r="L656" i="4"/>
  <c r="L4606" i="4"/>
  <c r="L2221" i="4"/>
  <c r="L1526" i="4"/>
  <c r="L3890" i="4"/>
  <c r="L1240" i="4"/>
  <c r="L3035" i="4"/>
  <c r="L2013" i="4"/>
  <c r="L4379" i="4"/>
  <c r="L3211" i="4"/>
  <c r="L4687" i="4"/>
  <c r="L683" i="4"/>
  <c r="L1497" i="4"/>
  <c r="L2796" i="4"/>
  <c r="L1387" i="4"/>
  <c r="L705" i="4"/>
  <c r="L136" i="4"/>
  <c r="L613" i="4"/>
  <c r="L1115" i="4"/>
  <c r="L3942" i="4"/>
  <c r="L2103" i="4"/>
  <c r="L367" i="4"/>
  <c r="L225" i="4"/>
  <c r="L419" i="4"/>
  <c r="L513" i="4"/>
  <c r="L4815" i="4"/>
  <c r="L4688" i="4"/>
  <c r="L4527" i="4"/>
  <c r="L1040" i="4"/>
  <c r="L3867" i="4"/>
  <c r="L4080" i="4"/>
  <c r="L4528" i="4"/>
  <c r="L1771" i="4"/>
  <c r="L4252" i="4"/>
  <c r="L992" i="4"/>
  <c r="L1916" i="4"/>
  <c r="L4128" i="4"/>
  <c r="L3943" i="4"/>
  <c r="L3682" i="4"/>
  <c r="L2456" i="4"/>
  <c r="L48" i="4"/>
  <c r="L1414" i="4"/>
  <c r="L1697" i="4"/>
  <c r="L3919" i="4"/>
  <c r="L1157" i="4"/>
  <c r="L3967" i="4"/>
  <c r="L4405" i="4"/>
  <c r="L2275" i="4"/>
  <c r="L4129" i="4"/>
  <c r="L1116" i="4"/>
  <c r="L4380" i="4"/>
  <c r="L4740" i="4"/>
  <c r="L2202" i="4"/>
  <c r="L3370" i="4"/>
  <c r="L706" i="4"/>
  <c r="L4901" i="4"/>
  <c r="L567" i="4"/>
  <c r="L3793" i="4"/>
  <c r="L2657" i="4"/>
  <c r="L2222" i="4"/>
  <c r="L2937" i="4"/>
  <c r="L4130" i="4"/>
  <c r="L16" i="4"/>
  <c r="L4007" i="4"/>
  <c r="L1745" i="4"/>
  <c r="L3014" i="4"/>
  <c r="L4816" i="4"/>
  <c r="L3478" i="4"/>
  <c r="L2987" i="4"/>
  <c r="L2174" i="4"/>
  <c r="L1772" i="4"/>
  <c r="L3036" i="4"/>
  <c r="L17" i="4"/>
  <c r="L4057" i="4"/>
  <c r="L3479" i="4"/>
  <c r="L568" i="4"/>
  <c r="L3371" i="4"/>
  <c r="L2499" i="4"/>
  <c r="L2885" i="4"/>
  <c r="L3212" i="4"/>
  <c r="L18" i="4"/>
  <c r="L4788" i="4"/>
  <c r="L4990" i="4"/>
  <c r="L3270" i="4"/>
  <c r="L2968" i="4"/>
  <c r="L2886" i="4"/>
  <c r="L137" i="4"/>
  <c r="L2345" i="4"/>
  <c r="L2477" i="4"/>
  <c r="L3968" i="4"/>
  <c r="L4645" i="4"/>
  <c r="L72" i="4"/>
  <c r="L2572" i="4"/>
  <c r="L4709" i="4"/>
  <c r="L1527" i="4"/>
  <c r="L138" i="4"/>
  <c r="L1990" i="4"/>
  <c r="L1848" i="4"/>
  <c r="L2596" i="4"/>
  <c r="L2396" i="4"/>
  <c r="L3604" i="4"/>
  <c r="L4224" i="4"/>
  <c r="L2295" i="4"/>
  <c r="L1615" i="4"/>
  <c r="L2175" i="4"/>
  <c r="L4058" i="4"/>
  <c r="L2500" i="4"/>
  <c r="L2746" i="4"/>
  <c r="L1528" i="4"/>
  <c r="L1364" i="4"/>
  <c r="L4059" i="4"/>
  <c r="L2397" i="4"/>
  <c r="L1849" i="4"/>
  <c r="L4279" i="4"/>
  <c r="L3683" i="4"/>
  <c r="L139" i="4"/>
  <c r="L1746" i="4"/>
  <c r="L1207" i="4"/>
  <c r="L2398" i="4"/>
  <c r="L1365" i="4"/>
  <c r="L2969" i="4"/>
  <c r="L1917" i="4"/>
  <c r="L4902" i="4"/>
  <c r="L1241" i="4"/>
  <c r="L4930" i="4"/>
  <c r="L3271" i="4"/>
  <c r="L1529" i="4"/>
  <c r="L2624" i="4"/>
  <c r="L3372" i="4"/>
  <c r="L4280" i="4"/>
  <c r="L834" i="4"/>
  <c r="L197" i="4"/>
  <c r="L1415" i="4"/>
  <c r="L2527" i="4"/>
  <c r="L2970" i="4"/>
  <c r="L2223" i="4"/>
  <c r="L3454" i="4"/>
  <c r="L1940" i="4"/>
  <c r="L4253" i="4"/>
  <c r="L2176" i="4"/>
  <c r="L4607" i="4"/>
  <c r="L19" i="4"/>
  <c r="L1850" i="4"/>
  <c r="L3348" i="4"/>
  <c r="L4329" i="4"/>
  <c r="L3538" i="4"/>
  <c r="L3891" i="4"/>
  <c r="L3742" i="4"/>
  <c r="L2528" i="4"/>
  <c r="L174" i="4"/>
  <c r="L811" i="4"/>
  <c r="L4430" i="4"/>
  <c r="L3539" i="4"/>
  <c r="L2035" i="4"/>
  <c r="L707" i="4"/>
  <c r="L2077" i="4"/>
  <c r="L3499" i="4"/>
  <c r="L867" i="4"/>
  <c r="L4008" i="4"/>
  <c r="L310" i="4"/>
  <c r="L175" i="4"/>
  <c r="L2457" i="4"/>
  <c r="L1698" i="4"/>
  <c r="L3037" i="4"/>
  <c r="L3767" i="4"/>
  <c r="L4131" i="4"/>
  <c r="L140" i="4"/>
  <c r="L3316" i="4"/>
  <c r="L3349" i="4"/>
  <c r="L2224" i="4"/>
  <c r="L90" i="4"/>
  <c r="L3213" i="4"/>
  <c r="L2912" i="4"/>
  <c r="L3818" i="4"/>
  <c r="L3243" i="4"/>
  <c r="L2573" i="4"/>
  <c r="L868" i="4"/>
  <c r="L4307" i="4"/>
  <c r="L657" i="4"/>
  <c r="L2251" i="4"/>
  <c r="L1699" i="4"/>
  <c r="L3577" i="4"/>
  <c r="L4758" i="4"/>
  <c r="L2036" i="4"/>
  <c r="L2821" i="4"/>
  <c r="L4506" i="4"/>
  <c r="L1804" i="4"/>
  <c r="L3147" i="4"/>
  <c r="L4957" i="4"/>
  <c r="L4844" i="4"/>
  <c r="L3385" i="4"/>
  <c r="L3662" i="4"/>
  <c r="L3843" i="4"/>
  <c r="L4225" i="4"/>
  <c r="L1416" i="4"/>
  <c r="L2574" i="4"/>
  <c r="L141" i="4"/>
  <c r="L993" i="4"/>
  <c r="L4759" i="4"/>
  <c r="L3296" i="4"/>
  <c r="L4931" i="4"/>
  <c r="L1941" i="4"/>
  <c r="L1366" i="4"/>
  <c r="L3173" i="4"/>
  <c r="L91" i="4"/>
  <c r="L658" i="4"/>
  <c r="L1182" i="4"/>
  <c r="L1498" i="4"/>
  <c r="L1968" i="4"/>
  <c r="L2458" i="4"/>
  <c r="L2459" i="4"/>
  <c r="L2078" i="4"/>
  <c r="L3422" i="4"/>
  <c r="L4358" i="4"/>
  <c r="L3059" i="4"/>
  <c r="L963" i="4"/>
  <c r="L1575" i="4"/>
  <c r="L20" i="4"/>
  <c r="L3480" i="4"/>
  <c r="L2423" i="4"/>
  <c r="L898" i="4"/>
  <c r="L1131" i="4"/>
  <c r="L2548" i="4"/>
  <c r="L2747" i="4"/>
  <c r="L614" i="4"/>
  <c r="L2748" i="4"/>
  <c r="L1851" i="4"/>
  <c r="L4454" i="4"/>
  <c r="L1645" i="4"/>
  <c r="L1183" i="4"/>
  <c r="L4281" i="4"/>
  <c r="L2037" i="4"/>
  <c r="L4027" i="4"/>
  <c r="L4406" i="4"/>
  <c r="L1599" i="4"/>
  <c r="L2014" i="4"/>
  <c r="L3578" i="4"/>
  <c r="L3892" i="4"/>
  <c r="L4572" i="4"/>
  <c r="L3645" i="4"/>
  <c r="L255" i="4"/>
  <c r="L4028" i="4"/>
  <c r="L338" i="4"/>
  <c r="L2822" i="4"/>
  <c r="L3819" i="4"/>
  <c r="L1969" i="4"/>
  <c r="L3820" i="4"/>
  <c r="L2529" i="4"/>
  <c r="L1530" i="4"/>
  <c r="L4359" i="4"/>
  <c r="L4132" i="4"/>
  <c r="L2658" i="4"/>
  <c r="L4710" i="4"/>
  <c r="L2823" i="4"/>
  <c r="L2824" i="4"/>
  <c r="L2177" i="4"/>
  <c r="L1268" i="4"/>
  <c r="L1041" i="4"/>
  <c r="L4646" i="4"/>
  <c r="L1942" i="4"/>
  <c r="L3317" i="4"/>
  <c r="L469" i="4"/>
  <c r="L3297" i="4"/>
  <c r="L3214" i="4"/>
  <c r="L514" i="4"/>
  <c r="L1388" i="4"/>
  <c r="L569" i="4"/>
  <c r="L2549" i="4"/>
  <c r="L3556" i="4"/>
  <c r="L1725" i="4"/>
  <c r="L1970" i="4"/>
  <c r="L92" i="4"/>
  <c r="L368" i="4"/>
  <c r="L2374" i="4"/>
  <c r="L589" i="4"/>
  <c r="L4133" i="4"/>
  <c r="L2296" i="4"/>
  <c r="L3794" i="4"/>
  <c r="L2478" i="4"/>
  <c r="L3481" i="4"/>
  <c r="L4548" i="4"/>
  <c r="L4282" i="4"/>
  <c r="L1852" i="4"/>
  <c r="L1971" i="4"/>
  <c r="L3710" i="4"/>
  <c r="L3605" i="4"/>
  <c r="L3743" i="4"/>
  <c r="L3893" i="4"/>
  <c r="L2771" i="4"/>
  <c r="L112" i="4"/>
  <c r="L1616" i="4"/>
  <c r="L1074" i="4"/>
  <c r="L2725" i="4"/>
  <c r="L3684" i="4"/>
  <c r="L3174" i="4"/>
  <c r="L3821" i="4"/>
  <c r="L3944" i="4"/>
  <c r="L1290" i="4"/>
  <c r="L3622" i="4"/>
  <c r="L420" i="4"/>
  <c r="L1747" i="4"/>
  <c r="L4760" i="4"/>
  <c r="L311" i="4"/>
  <c r="L4134" i="4"/>
  <c r="L3795" i="4"/>
  <c r="L3844" i="4"/>
  <c r="L4283" i="4"/>
  <c r="L1943" i="4"/>
  <c r="L3520" i="4"/>
  <c r="L4881" i="4"/>
  <c r="L2079" i="4"/>
  <c r="L4381" i="4"/>
  <c r="L2346" i="4"/>
  <c r="L4845" i="4"/>
  <c r="L2988" i="4"/>
  <c r="L21" i="4"/>
  <c r="L2015" i="4"/>
  <c r="L737" i="4"/>
  <c r="L2797" i="4"/>
  <c r="L4455" i="4"/>
  <c r="L4330" i="4"/>
  <c r="L3557" i="4"/>
  <c r="L3711" i="4"/>
  <c r="L2887" i="4"/>
  <c r="L684" i="4"/>
  <c r="L1015" i="4"/>
  <c r="L3623" i="4"/>
  <c r="L4009" i="4"/>
  <c r="L4789" i="4"/>
  <c r="L4573" i="4"/>
  <c r="L773" i="4"/>
  <c r="L4135" i="4"/>
  <c r="L176" i="4"/>
  <c r="L3318" i="4"/>
  <c r="L4958" i="4"/>
  <c r="L2659" i="4"/>
  <c r="L3298" i="4"/>
  <c r="L4882" i="4"/>
  <c r="L2460" i="4"/>
  <c r="L3350" i="4"/>
  <c r="L4382" i="4"/>
  <c r="L1853" i="4"/>
  <c r="L1208" i="4"/>
  <c r="L3796" i="4"/>
  <c r="L1184" i="4"/>
  <c r="L2660" i="4"/>
  <c r="L4741" i="4"/>
  <c r="L2913" i="4"/>
  <c r="L4903" i="4"/>
  <c r="L1700" i="4"/>
  <c r="L1158" i="4"/>
  <c r="L2859" i="4"/>
  <c r="L1600" i="4"/>
  <c r="L1100" i="4"/>
  <c r="L2726" i="4"/>
  <c r="L256" i="4"/>
  <c r="L1878" i="4"/>
  <c r="L4742" i="4"/>
  <c r="L3148" i="4"/>
  <c r="L3768" i="4"/>
  <c r="L3423" i="4"/>
  <c r="L3558" i="4"/>
  <c r="L4136" i="4"/>
  <c r="L4959" i="4"/>
  <c r="L1646" i="4"/>
  <c r="L4761" i="4"/>
  <c r="L3822" i="4"/>
  <c r="L1748" i="4"/>
  <c r="L932" i="4"/>
  <c r="L4308" i="4"/>
  <c r="L2625" i="4"/>
  <c r="L3624" i="4"/>
  <c r="L4029" i="4"/>
  <c r="L3121" i="4"/>
  <c r="L4407" i="4"/>
  <c r="L964" i="4"/>
  <c r="L1854" i="4"/>
  <c r="L3386" i="4"/>
  <c r="L3038" i="4"/>
  <c r="L2825" i="4"/>
  <c r="L4137" i="4"/>
  <c r="L1647" i="4"/>
  <c r="L3685" i="4"/>
  <c r="L2938" i="4"/>
  <c r="L198" i="4"/>
  <c r="L394" i="4"/>
  <c r="L3663" i="4"/>
  <c r="L2860" i="4"/>
  <c r="L615" i="4"/>
  <c r="L2154" i="4"/>
  <c r="L3015" i="4"/>
  <c r="L142" i="4"/>
  <c r="L3244" i="4"/>
  <c r="L4689" i="4"/>
  <c r="L339" i="4"/>
  <c r="L1805" i="4"/>
  <c r="L1016" i="4"/>
  <c r="L2826" i="4"/>
  <c r="L965" i="4"/>
  <c r="L1417" i="4"/>
  <c r="L4138" i="4"/>
  <c r="L1677" i="4"/>
  <c r="L340" i="4"/>
  <c r="L395" i="4"/>
  <c r="L3387" i="4"/>
  <c r="L3500" i="4"/>
  <c r="L2727" i="4"/>
  <c r="L4284" i="4"/>
  <c r="L2317" i="4"/>
  <c r="L1101" i="4"/>
  <c r="L1389" i="4"/>
  <c r="L812" i="4"/>
  <c r="L1726" i="4"/>
  <c r="L2501" i="4"/>
  <c r="L3920" i="4"/>
  <c r="L1132" i="4"/>
  <c r="L4331" i="4"/>
  <c r="L659" i="4"/>
  <c r="L2080" i="4"/>
  <c r="L3606" i="4"/>
  <c r="L93" i="4"/>
  <c r="L2502" i="4"/>
  <c r="L312" i="4"/>
  <c r="L341" i="4"/>
  <c r="L1648" i="4"/>
  <c r="L1367" i="4"/>
  <c r="L1185" i="4"/>
  <c r="L4479" i="4"/>
  <c r="L3797" i="4"/>
  <c r="L685" i="4"/>
  <c r="L4139" i="4"/>
  <c r="L2318" i="4"/>
  <c r="L4817" i="4"/>
  <c r="L49" i="4"/>
  <c r="L869" i="4"/>
  <c r="L1918" i="4"/>
  <c r="L4529" i="4"/>
  <c r="L2178" i="4"/>
  <c r="L2038" i="4"/>
  <c r="L3607" i="4"/>
  <c r="L722" i="4"/>
  <c r="L226" i="4"/>
  <c r="L1133" i="4"/>
  <c r="L143" i="4"/>
  <c r="L2057" i="4"/>
  <c r="L1944" i="4"/>
  <c r="L2081" i="4"/>
  <c r="L2155" i="4"/>
  <c r="L3868" i="4"/>
  <c r="L2461" i="4"/>
  <c r="L496" i="4"/>
  <c r="L4647" i="4"/>
  <c r="L2798" i="4"/>
  <c r="L3388" i="4"/>
  <c r="L2728" i="4"/>
  <c r="L4846" i="4"/>
  <c r="L22" i="4"/>
  <c r="L4060" i="4"/>
  <c r="L4226" i="4"/>
  <c r="L4690" i="4"/>
  <c r="L1499" i="4"/>
  <c r="L4507" i="4"/>
  <c r="L2319" i="4"/>
  <c r="L1678" i="4"/>
  <c r="L2130" i="4"/>
  <c r="L94" i="4"/>
  <c r="L421" i="4"/>
  <c r="L3122" i="4"/>
  <c r="L2989" i="4"/>
  <c r="L3245" i="4"/>
  <c r="L4456" i="4"/>
  <c r="L2503" i="4"/>
  <c r="L3455" i="4"/>
  <c r="L4574" i="4"/>
  <c r="L899" i="4"/>
  <c r="L1134" i="4"/>
  <c r="L3389" i="4"/>
  <c r="L1679" i="4"/>
  <c r="L4140" i="4"/>
  <c r="L2297" i="4"/>
  <c r="L1042" i="4"/>
  <c r="L4030" i="4"/>
  <c r="L1135" i="4"/>
  <c r="L4790" i="4"/>
  <c r="L2424" i="4"/>
  <c r="L313" i="4"/>
  <c r="L900" i="4"/>
  <c r="L515" i="4"/>
  <c r="L50" i="4"/>
  <c r="L1136" i="4"/>
  <c r="L3087" i="4"/>
  <c r="L4332" i="4"/>
  <c r="L3559" i="4"/>
  <c r="L422" i="4"/>
  <c r="L1972" i="4"/>
  <c r="L738" i="4"/>
  <c r="L4383" i="4"/>
  <c r="L4254" i="4"/>
  <c r="L3299" i="4"/>
  <c r="L3560" i="4"/>
  <c r="L3188" i="4"/>
  <c r="L3246" i="4"/>
  <c r="L4904" i="4"/>
  <c r="L4141" i="4"/>
  <c r="L2749" i="4"/>
  <c r="L1137" i="4"/>
  <c r="L1138" i="4"/>
  <c r="L4762" i="4"/>
  <c r="L660" i="4"/>
  <c r="L1973" i="4"/>
  <c r="L2252" i="4"/>
  <c r="L2058" i="4"/>
  <c r="L1291" i="4"/>
  <c r="L2131" i="4"/>
  <c r="L966" i="4"/>
  <c r="L2225" i="4"/>
  <c r="L3215" i="4"/>
  <c r="L227" i="4"/>
  <c r="L994" i="4"/>
  <c r="L639" i="4"/>
  <c r="L933" i="4"/>
  <c r="L774" i="4"/>
  <c r="L2861" i="4"/>
  <c r="L661" i="4"/>
  <c r="L1043" i="4"/>
  <c r="L113" i="4"/>
  <c r="L4991" i="4"/>
  <c r="L934" i="4"/>
  <c r="L3744" i="4"/>
  <c r="L2799" i="4"/>
  <c r="L3987" i="4"/>
  <c r="L396" i="4"/>
  <c r="L870" i="4"/>
  <c r="L4575" i="4"/>
  <c r="L4960" i="4"/>
  <c r="L2914" i="4"/>
  <c r="L1336" i="4"/>
  <c r="L4175" i="4"/>
  <c r="L2104" i="4"/>
  <c r="L3039" i="4"/>
  <c r="L2680" i="4"/>
  <c r="L4711" i="4"/>
  <c r="L4847" i="4"/>
  <c r="L144" i="4"/>
  <c r="L2203" i="4"/>
  <c r="L1472" i="4"/>
  <c r="L4648" i="4"/>
  <c r="L3845" i="4"/>
  <c r="L1601" i="4"/>
  <c r="L1500" i="4"/>
  <c r="L4508" i="4"/>
  <c r="L2016" i="4"/>
  <c r="L3482" i="4"/>
  <c r="L2915" i="4"/>
  <c r="L4905" i="4"/>
  <c r="L199" i="4"/>
  <c r="L3149" i="4"/>
  <c r="L4480" i="4"/>
  <c r="L3869" i="4"/>
  <c r="L3579" i="4"/>
  <c r="L1828" i="4"/>
  <c r="L3150" i="4"/>
  <c r="L2800" i="4"/>
  <c r="L2575" i="4"/>
  <c r="L4176" i="4"/>
  <c r="L4712" i="4"/>
  <c r="L1075" i="4"/>
  <c r="L2105" i="4"/>
  <c r="L369" i="4"/>
  <c r="L2106" i="4"/>
  <c r="L4818" i="4"/>
  <c r="L3712" i="4"/>
  <c r="L1445" i="4"/>
  <c r="L2107" i="4"/>
  <c r="L3646" i="4"/>
  <c r="L1551" i="4"/>
  <c r="L967" i="4"/>
  <c r="L2700" i="4"/>
  <c r="L4457" i="4"/>
  <c r="L835" i="4"/>
  <c r="L2827" i="4"/>
  <c r="L3319" i="4"/>
  <c r="L1292" i="4"/>
  <c r="L1159" i="4"/>
  <c r="L2801" i="4"/>
  <c r="L4142" i="4"/>
  <c r="L4481" i="4"/>
  <c r="L542" i="4"/>
  <c r="L228" i="4"/>
  <c r="L1806" i="4"/>
  <c r="L423" i="4"/>
  <c r="L570" i="4"/>
  <c r="L2772" i="4"/>
  <c r="L4143" i="4"/>
  <c r="L3272" i="4"/>
  <c r="L2082" i="4"/>
  <c r="L1879" i="4"/>
  <c r="L1076" i="4"/>
  <c r="L4431" i="4"/>
  <c r="L145" i="4"/>
  <c r="L3870" i="4"/>
  <c r="L146" i="4"/>
  <c r="L3424" i="4"/>
  <c r="L871" i="4"/>
  <c r="L901" i="4"/>
  <c r="L4031" i="4"/>
  <c r="L4961" i="4"/>
  <c r="L1701" i="4"/>
  <c r="L1117" i="4"/>
  <c r="L4763" i="4"/>
  <c r="L2425" i="4"/>
  <c r="L813" i="4"/>
  <c r="L3647" i="4"/>
  <c r="L3713" i="4"/>
  <c r="L1531" i="4"/>
  <c r="L4061" i="4"/>
  <c r="L1044" i="4"/>
  <c r="L3390" i="4"/>
  <c r="L2226" i="4"/>
  <c r="L4144" i="4"/>
  <c r="L1749" i="4"/>
  <c r="L4360" i="4"/>
  <c r="L2108" i="4"/>
  <c r="L23" i="4"/>
  <c r="L2939" i="4"/>
  <c r="L995" i="4"/>
  <c r="L4713" i="4"/>
  <c r="L4549" i="4"/>
  <c r="L662" i="4"/>
  <c r="L1880" i="4"/>
  <c r="L3320" i="4"/>
  <c r="L2109" i="4"/>
  <c r="L3945" i="4"/>
  <c r="L4743" i="4"/>
  <c r="L1242" i="4"/>
  <c r="L1418" i="4"/>
  <c r="L4458" i="4"/>
  <c r="L1293" i="4"/>
  <c r="L686" i="4"/>
  <c r="L1243" i="4"/>
  <c r="L3373" i="4"/>
  <c r="L2888" i="4"/>
  <c r="L4177" i="4"/>
  <c r="L4408" i="4"/>
  <c r="L902" i="4"/>
  <c r="L3216" i="4"/>
  <c r="L3823" i="4"/>
  <c r="L4459" i="4"/>
  <c r="L872" i="4"/>
  <c r="L4432" i="4"/>
  <c r="L1991" i="4"/>
  <c r="L2701" i="4"/>
  <c r="L1337" i="4"/>
  <c r="L1501" i="4"/>
  <c r="L2039" i="4"/>
  <c r="L1045" i="4"/>
  <c r="L1186" i="4"/>
  <c r="L1294" i="4"/>
  <c r="L1649" i="4"/>
  <c r="L2320" i="4"/>
  <c r="L4530" i="4"/>
  <c r="L4962" i="4"/>
  <c r="L4409" i="4"/>
  <c r="L1855" i="4"/>
  <c r="L1602" i="4"/>
  <c r="L3456" i="4"/>
  <c r="L1945" i="4"/>
  <c r="L3969" i="4"/>
  <c r="L4649" i="4"/>
  <c r="L1077" i="4"/>
  <c r="L2375" i="4"/>
  <c r="L3374" i="4"/>
  <c r="L1390" i="4"/>
  <c r="L1702" i="4"/>
  <c r="L1446" i="4"/>
  <c r="L4509" i="4"/>
  <c r="L3580" i="4"/>
  <c r="L342" i="4"/>
  <c r="L2110" i="4"/>
  <c r="L2132" i="4"/>
  <c r="L1703" i="4"/>
  <c r="L794" i="4"/>
  <c r="L2889" i="4"/>
  <c r="L2990" i="4"/>
  <c r="L616" i="4"/>
  <c r="L3970" i="4"/>
  <c r="L4650" i="4"/>
  <c r="L4651" i="4"/>
  <c r="L1502" i="4"/>
  <c r="L739" i="4"/>
  <c r="L3686" i="4"/>
  <c r="L1017" i="4"/>
  <c r="L2376" i="4"/>
  <c r="L3501" i="4"/>
  <c r="L4576" i="4"/>
  <c r="L4608" i="4"/>
  <c r="L3871" i="4"/>
  <c r="L4764" i="4"/>
  <c r="L2040" i="4"/>
  <c r="L2133" i="4"/>
  <c r="L2111" i="4"/>
  <c r="L3300" i="4"/>
  <c r="L3321" i="4"/>
  <c r="L4032" i="4"/>
  <c r="L3714" i="4"/>
  <c r="L2729" i="4"/>
  <c r="L3016" i="4"/>
  <c r="L1503" i="4"/>
  <c r="L2112" i="4"/>
  <c r="L1650" i="4"/>
  <c r="L3715" i="4"/>
  <c r="L4510" i="4"/>
  <c r="L1651" i="4"/>
  <c r="L3123" i="4"/>
  <c r="L1187" i="4"/>
  <c r="L1704" i="4"/>
  <c r="L2626" i="4"/>
  <c r="L2321" i="4"/>
  <c r="L343" i="4"/>
  <c r="L1617" i="4"/>
  <c r="L2059" i="4"/>
  <c r="L2276" i="4"/>
  <c r="L836" i="4"/>
  <c r="L24" i="4"/>
  <c r="L4384" i="4"/>
  <c r="L640" i="4"/>
  <c r="L3946" i="4"/>
  <c r="L2971" i="4"/>
  <c r="L1974" i="4"/>
  <c r="L2399" i="4"/>
  <c r="L814" i="4"/>
  <c r="L1295" i="4"/>
  <c r="L3124" i="4"/>
  <c r="L4765" i="4"/>
  <c r="L1078" i="4"/>
  <c r="L497" i="4"/>
  <c r="L2504" i="4"/>
  <c r="L1160" i="4"/>
  <c r="L444" i="4"/>
  <c r="L3687" i="4"/>
  <c r="L4744" i="4"/>
  <c r="L4883" i="4"/>
  <c r="L4714" i="4"/>
  <c r="L1576" i="4"/>
  <c r="L1209" i="4"/>
  <c r="L3060" i="4"/>
  <c r="L2828" i="4"/>
  <c r="L2530" i="4"/>
  <c r="L470" i="4"/>
  <c r="L3425" i="4"/>
  <c r="L3088" i="4"/>
  <c r="L4511" i="4"/>
  <c r="L2017" i="4"/>
  <c r="L2991" i="4"/>
  <c r="L1992" i="4"/>
  <c r="L2505" i="4"/>
  <c r="L2531" i="4"/>
  <c r="L3375" i="4"/>
  <c r="L2597" i="4"/>
  <c r="L2627" i="4"/>
  <c r="L4033" i="4"/>
  <c r="L4285" i="4"/>
  <c r="L2179" i="4"/>
  <c r="L837" i="4"/>
  <c r="L4715" i="4"/>
  <c r="L2400" i="4"/>
  <c r="L2576" i="4"/>
  <c r="L4034" i="4"/>
  <c r="L4433" i="4"/>
  <c r="L617" i="4"/>
  <c r="L2916" i="4"/>
  <c r="L4791" i="4"/>
  <c r="L3376" i="4"/>
  <c r="L2134" i="4"/>
  <c r="L3351" i="4"/>
  <c r="L1577" i="4"/>
  <c r="L3089" i="4"/>
  <c r="L4932" i="4"/>
  <c r="L4460" i="4"/>
  <c r="L2135" i="4"/>
  <c r="L3988" i="4"/>
  <c r="L687" i="4"/>
  <c r="L370" i="4"/>
  <c r="L903" i="4"/>
  <c r="L2377" i="4"/>
  <c r="L229" i="4"/>
  <c r="L2802" i="4"/>
  <c r="L1504" i="4"/>
  <c r="L996" i="4"/>
  <c r="L4992" i="4"/>
  <c r="L2992" i="4"/>
  <c r="L4792" i="4"/>
  <c r="L815" i="4"/>
  <c r="L230" i="4"/>
  <c r="L904" i="4"/>
  <c r="L3798" i="4"/>
  <c r="L1161" i="4"/>
  <c r="L1946" i="4"/>
  <c r="L114" i="4"/>
  <c r="L4434" i="4"/>
  <c r="L3769" i="4"/>
  <c r="L1079" i="4"/>
  <c r="L2227" i="4"/>
  <c r="L775" i="4"/>
  <c r="L257" i="4"/>
  <c r="L1244" i="4"/>
  <c r="L177" i="4"/>
  <c r="L424" i="4"/>
  <c r="L1018" i="4"/>
  <c r="L2018" i="4"/>
  <c r="L2862" i="4"/>
  <c r="L516" i="4"/>
  <c r="L2401" i="4"/>
  <c r="L1046" i="4"/>
  <c r="L4081" i="4"/>
  <c r="L4963" i="4"/>
  <c r="L618" i="4"/>
  <c r="L2228" i="4"/>
  <c r="L3947" i="4"/>
  <c r="L2113" i="4"/>
  <c r="L2598" i="4"/>
  <c r="L1680" i="4"/>
  <c r="L2253" i="4"/>
  <c r="L590" i="4"/>
  <c r="L4410" i="4"/>
  <c r="L1881" i="4"/>
  <c r="L3247" i="4"/>
  <c r="L3040" i="4"/>
  <c r="L543" i="4"/>
  <c r="L2083" i="4"/>
  <c r="L2479" i="4"/>
  <c r="L3391" i="4"/>
  <c r="L4577" i="4"/>
  <c r="L1552" i="4"/>
  <c r="L1993" i="4"/>
  <c r="L314" i="4"/>
  <c r="L1882" i="4"/>
  <c r="L258" i="4"/>
  <c r="L4202" i="4"/>
  <c r="L1162" i="4"/>
  <c r="L1919" i="4"/>
  <c r="L2829" i="4"/>
  <c r="L1080" i="4"/>
  <c r="L4286" i="4"/>
  <c r="L3521" i="4"/>
  <c r="L3377" i="4"/>
  <c r="L905" i="4"/>
  <c r="L1681" i="4"/>
  <c r="L838" i="4"/>
  <c r="L1047" i="4"/>
  <c r="L2830" i="4"/>
  <c r="L997" i="4"/>
  <c r="L1210" i="4"/>
  <c r="L1338" i="4"/>
  <c r="L4227" i="4"/>
  <c r="L1391" i="4"/>
  <c r="L2661" i="4"/>
  <c r="L1975" i="4"/>
  <c r="L147" i="4"/>
  <c r="L4609" i="4"/>
  <c r="L619" i="4"/>
  <c r="L2254" i="4"/>
  <c r="L278" i="4"/>
  <c r="L968" i="4"/>
  <c r="L2702" i="4"/>
  <c r="L4716" i="4"/>
  <c r="L3846" i="4"/>
  <c r="L2917" i="4"/>
  <c r="L4287" i="4"/>
  <c r="L4361" i="4"/>
  <c r="L3847" i="4"/>
  <c r="L4145" i="4"/>
  <c r="L4288" i="4"/>
  <c r="L3989" i="4"/>
  <c r="L740" i="4"/>
  <c r="L2480" i="4"/>
  <c r="L4793" i="4"/>
  <c r="L2773" i="4"/>
  <c r="L2506" i="4"/>
  <c r="L3392" i="4"/>
  <c r="L3426" i="4"/>
  <c r="L1019" i="4"/>
  <c r="L873" i="4"/>
  <c r="L445" i="4"/>
  <c r="L2940" i="4"/>
  <c r="L2041" i="4"/>
  <c r="L1245" i="4"/>
  <c r="L471" i="4"/>
  <c r="L2890" i="4"/>
  <c r="L1856" i="4"/>
  <c r="L3322" i="4"/>
  <c r="L4531" i="4"/>
  <c r="L3872" i="4"/>
  <c r="L1419" i="4"/>
  <c r="L3189" i="4"/>
  <c r="L2402" i="4"/>
  <c r="L3799" i="4"/>
  <c r="L1976" i="4"/>
  <c r="L1807" i="4"/>
  <c r="L571" i="4"/>
  <c r="L2136" i="4"/>
  <c r="L1020" i="4"/>
  <c r="L2277" i="4"/>
  <c r="L51" i="4"/>
  <c r="L3427" i="4"/>
  <c r="L1339" i="4"/>
  <c r="L2403" i="4"/>
  <c r="L4482" i="4"/>
  <c r="L2114" i="4"/>
  <c r="L2180" i="4"/>
  <c r="L2599" i="4"/>
  <c r="L1211" i="4"/>
  <c r="L3017" i="4"/>
  <c r="L3948" i="4"/>
  <c r="L2863" i="4"/>
  <c r="L4691" i="4"/>
  <c r="L3018" i="4"/>
  <c r="L1603" i="4"/>
  <c r="L2426" i="4"/>
  <c r="L4146" i="4"/>
  <c r="L231" i="4"/>
  <c r="L2156" i="4"/>
  <c r="L4289" i="4"/>
  <c r="L2481" i="4"/>
  <c r="L3125" i="4"/>
  <c r="L2404" i="4"/>
  <c r="L4652" i="4"/>
  <c r="L3041" i="4"/>
  <c r="L4578" i="4"/>
  <c r="L4035" i="4"/>
  <c r="L3352" i="4"/>
  <c r="L446" i="4"/>
  <c r="L4483" i="4"/>
  <c r="L315" i="4"/>
  <c r="L1392" i="4"/>
  <c r="L517" i="4"/>
  <c r="L1808" i="4"/>
  <c r="L2060" i="4"/>
  <c r="L544" i="4"/>
  <c r="L148" i="4"/>
  <c r="L3301" i="4"/>
  <c r="L4864" i="4"/>
  <c r="L95" i="4"/>
  <c r="L2681" i="4"/>
  <c r="L1139" i="4"/>
  <c r="L1296" i="4"/>
  <c r="L4579" i="4"/>
  <c r="L4147" i="4"/>
  <c r="L1604" i="4"/>
  <c r="L149" i="4"/>
  <c r="L4532" i="4"/>
  <c r="L969" i="4"/>
  <c r="L3848" i="4"/>
  <c r="L3190" i="4"/>
  <c r="L1269" i="4"/>
  <c r="L3716" i="4"/>
  <c r="L4290" i="4"/>
  <c r="L2507" i="4"/>
  <c r="L4148" i="4"/>
  <c r="L3990" i="4"/>
  <c r="L3378" i="4"/>
  <c r="L279" i="4"/>
  <c r="L3625" i="4"/>
  <c r="L2972" i="4"/>
  <c r="L3540" i="4"/>
  <c r="L3648" i="4"/>
  <c r="L3745" i="4"/>
  <c r="L3626" i="4"/>
  <c r="L425" i="4"/>
  <c r="L3126" i="4"/>
  <c r="L1682" i="4"/>
  <c r="L3800" i="4"/>
  <c r="L1883" i="4"/>
  <c r="L2550" i="4"/>
  <c r="L1188" i="4"/>
  <c r="L2577" i="4"/>
  <c r="L1553" i="4"/>
  <c r="L2628" i="4"/>
  <c r="L1554" i="4"/>
  <c r="L741" i="4"/>
  <c r="L3921" i="4"/>
  <c r="L1884" i="4"/>
  <c r="L1652" i="4"/>
  <c r="L1505" i="4"/>
  <c r="L3127" i="4"/>
  <c r="L4933" i="4"/>
  <c r="L2462" i="4"/>
  <c r="L344" i="4"/>
  <c r="L25" i="4"/>
  <c r="L2774" i="4"/>
  <c r="L1270" i="4"/>
  <c r="L3971" i="4"/>
  <c r="L4435" i="4"/>
  <c r="L776" i="4"/>
  <c r="L3428" i="4"/>
  <c r="L4062" i="4"/>
  <c r="L2775" i="4"/>
  <c r="L2600" i="4"/>
  <c r="L1473" i="4"/>
  <c r="L4934" i="4"/>
  <c r="L1885" i="4"/>
  <c r="L4255" i="4"/>
  <c r="L4309" i="4"/>
  <c r="L4256" i="4"/>
  <c r="L4794" i="4"/>
  <c r="L1506" i="4"/>
  <c r="L1474" i="4"/>
  <c r="L2181" i="4"/>
  <c r="L4550" i="4"/>
  <c r="L2831" i="4"/>
  <c r="L1605" i="4"/>
  <c r="L4257" i="4"/>
  <c r="L200" i="4"/>
  <c r="L3522" i="4"/>
  <c r="L4551" i="4"/>
  <c r="L3502" i="4"/>
  <c r="L4819" i="4"/>
  <c r="L2803" i="4"/>
  <c r="L4692" i="4"/>
  <c r="L280" i="4"/>
  <c r="L620" i="4"/>
  <c r="L1994" i="4"/>
  <c r="L316" i="4"/>
  <c r="L1140" i="4"/>
  <c r="L1773" i="4"/>
  <c r="L3128" i="4"/>
  <c r="L4385" i="4"/>
  <c r="L4036" i="4"/>
  <c r="L4310" i="4"/>
  <c r="L4063" i="4"/>
  <c r="L874" i="4"/>
  <c r="L1246" i="4"/>
  <c r="L875" i="4"/>
  <c r="L3393" i="4"/>
  <c r="L4884" i="4"/>
  <c r="L1578" i="4"/>
  <c r="L1809" i="4"/>
  <c r="L3353" i="4"/>
  <c r="L259" i="4"/>
  <c r="L397" i="4"/>
  <c r="L281" i="4"/>
  <c r="L795" i="4"/>
  <c r="L723" i="4"/>
  <c r="L2229" i="4"/>
  <c r="L4935" i="4"/>
  <c r="L4097" i="4"/>
  <c r="L3717" i="4"/>
  <c r="L3273" i="4"/>
  <c r="L2427" i="4"/>
  <c r="L371" i="4"/>
  <c r="L3274" i="4"/>
  <c r="L3991" i="4"/>
  <c r="L447" i="4"/>
  <c r="L3664" i="4"/>
  <c r="L1886" i="4"/>
  <c r="L1920" i="4"/>
  <c r="L3248" i="4"/>
  <c r="L3824" i="4"/>
  <c r="L3042" i="4"/>
  <c r="L2629" i="4"/>
  <c r="L2864" i="4"/>
  <c r="L317" i="4"/>
  <c r="L688" i="4"/>
  <c r="L2776" i="4"/>
  <c r="L2777" i="4"/>
  <c r="L2042" i="4"/>
  <c r="L1163" i="4"/>
  <c r="L3249" i="4"/>
  <c r="L1857" i="4"/>
  <c r="L2043" i="4"/>
  <c r="L4906" i="4"/>
  <c r="L426" i="4"/>
  <c r="L3151" i="4"/>
  <c r="L2298" i="4"/>
  <c r="L1858" i="4"/>
  <c r="L4820" i="4"/>
  <c r="L4993" i="4"/>
  <c r="L4964" i="4"/>
  <c r="L2428" i="4"/>
  <c r="L4717" i="4"/>
  <c r="L4994" i="4"/>
  <c r="L1887" i="4"/>
  <c r="L4653" i="4"/>
  <c r="L1750" i="4"/>
  <c r="L742" i="4"/>
  <c r="L1888" i="4"/>
  <c r="L2682" i="4"/>
  <c r="L839" i="4"/>
  <c r="L4936" i="4"/>
  <c r="L1995" i="4"/>
  <c r="L2865" i="4"/>
  <c r="L2832" i="4"/>
  <c r="L1889" i="4"/>
  <c r="L4654" i="4"/>
  <c r="L4291" i="4"/>
  <c r="L2703" i="4"/>
  <c r="L4766" i="4"/>
  <c r="L3129" i="4"/>
  <c r="L3801" i="4"/>
  <c r="L3043" i="4"/>
  <c r="L2833" i="4"/>
  <c r="L1475" i="4"/>
  <c r="L4580" i="4"/>
  <c r="L448" i="4"/>
  <c r="L3949" i="4"/>
  <c r="L1996" i="4"/>
  <c r="L115" i="4"/>
  <c r="L282" i="4"/>
  <c r="L3523" i="4"/>
  <c r="L2182" i="4"/>
  <c r="L1921" i="4"/>
  <c r="L4311" i="4"/>
  <c r="L96" i="4"/>
  <c r="L3354" i="4"/>
  <c r="L2918" i="4"/>
  <c r="L1555" i="4"/>
  <c r="L2662" i="4"/>
  <c r="L2551" i="4"/>
  <c r="L4461" i="4"/>
  <c r="L998" i="4"/>
  <c r="L398" i="4"/>
  <c r="L1606" i="4"/>
  <c r="L1476" i="4"/>
  <c r="L2834" i="4"/>
  <c r="L3581" i="4"/>
  <c r="L1890" i="4"/>
  <c r="L2230" i="4"/>
  <c r="L743" i="4"/>
  <c r="L2322" i="4"/>
  <c r="L2601" i="4"/>
  <c r="L2463" i="4"/>
  <c r="L1507" i="4"/>
  <c r="L3130" i="4"/>
  <c r="L3250" i="4"/>
  <c r="L1420" i="4"/>
  <c r="L2532" i="4"/>
  <c r="L3251" i="4"/>
  <c r="L3323" i="4"/>
  <c r="L4512" i="4"/>
  <c r="L4484" i="4"/>
  <c r="L1141" i="4"/>
  <c r="L4655" i="4"/>
  <c r="L4610" i="4"/>
  <c r="L4718" i="4"/>
  <c r="L3770" i="4"/>
  <c r="L816" i="4"/>
  <c r="L4010" i="4"/>
  <c r="L26" i="4"/>
  <c r="L4693" i="4"/>
  <c r="L2704" i="4"/>
  <c r="L2115" i="4"/>
  <c r="L2552" i="4"/>
  <c r="L4937" i="4"/>
  <c r="L4656" i="4"/>
  <c r="L2137" i="4"/>
  <c r="L4149" i="4"/>
  <c r="L3394" i="4"/>
  <c r="L232" i="4"/>
  <c r="L1368" i="4"/>
  <c r="L1189" i="4"/>
  <c r="L3457" i="4"/>
  <c r="L2323" i="4"/>
  <c r="L2835" i="4"/>
  <c r="L472" i="4"/>
  <c r="L3950" i="4"/>
  <c r="L4150" i="4"/>
  <c r="L3849" i="4"/>
  <c r="L1447" i="4"/>
  <c r="L1164" i="4"/>
  <c r="L150" i="4"/>
  <c r="L1340" i="4"/>
  <c r="L4292" i="4"/>
  <c r="L4011" i="4"/>
  <c r="L2157" i="4"/>
  <c r="L2750" i="4"/>
  <c r="L2836" i="4"/>
  <c r="L1618" i="4"/>
  <c r="L3541" i="4"/>
  <c r="L3483" i="4"/>
  <c r="L1532" i="4"/>
  <c r="L1556" i="4"/>
  <c r="L498" i="4"/>
  <c r="L4178" i="4"/>
  <c r="L2993" i="4"/>
  <c r="L1118" i="4"/>
  <c r="L935" i="4"/>
  <c r="L1829" i="4"/>
  <c r="L2663" i="4"/>
  <c r="L876" i="4"/>
  <c r="L260" i="4"/>
  <c r="L4513" i="4"/>
  <c r="L4885" i="4"/>
  <c r="L2553" i="4"/>
  <c r="L1369" i="4"/>
  <c r="L2204" i="4"/>
  <c r="L52" i="4"/>
  <c r="L999" i="4"/>
  <c r="L151" i="4"/>
  <c r="L3688" i="4"/>
  <c r="L4462" i="4"/>
  <c r="L3873" i="4"/>
  <c r="L2578" i="4"/>
  <c r="L1000" i="4"/>
  <c r="L744" i="4"/>
  <c r="L1271" i="4"/>
  <c r="L2324" i="4"/>
  <c r="L4767" i="4"/>
  <c r="L2664" i="4"/>
  <c r="L2533" i="4"/>
  <c r="L2554" i="4"/>
  <c r="L2084" i="4"/>
  <c r="L4995" i="4"/>
  <c r="L3718" i="4"/>
  <c r="L3429" i="4"/>
  <c r="L2579" i="4"/>
  <c r="L4228" i="4"/>
  <c r="L178" i="4"/>
  <c r="L1619" i="4"/>
  <c r="L1448" i="4"/>
  <c r="L3951" i="4"/>
  <c r="L3582" i="4"/>
  <c r="L3484" i="4"/>
  <c r="L3217" i="4"/>
  <c r="L3275" i="4"/>
  <c r="L427" i="4"/>
  <c r="L1727" i="4"/>
  <c r="L73" i="4"/>
  <c r="L3175" i="4"/>
  <c r="L2464" i="4"/>
  <c r="L4514" i="4"/>
  <c r="L4694" i="4"/>
  <c r="L1393" i="4"/>
  <c r="L1212" i="4"/>
  <c r="L1247" i="4"/>
  <c r="L3485" i="4"/>
  <c r="L1021" i="4"/>
  <c r="L2231" i="4"/>
  <c r="L372" i="4"/>
  <c r="L53" i="4"/>
  <c r="L4745" i="4"/>
  <c r="L1977" i="4"/>
  <c r="L4695" i="4"/>
  <c r="L4719" i="4"/>
  <c r="L1248" i="4"/>
  <c r="L428" i="4"/>
  <c r="L4657" i="4"/>
  <c r="L1297" i="4"/>
  <c r="L3430" i="4"/>
  <c r="L1213" i="4"/>
  <c r="L1751" i="4"/>
  <c r="L345" i="4"/>
  <c r="L283" i="4"/>
  <c r="L572" i="4"/>
  <c r="L1891" i="4"/>
  <c r="L4151" i="4"/>
  <c r="L1978" i="4"/>
  <c r="L1313" i="4"/>
  <c r="L2482" i="4"/>
  <c r="L545" i="4"/>
  <c r="L3431" i="4"/>
  <c r="L777" i="4"/>
  <c r="L3583" i="4"/>
  <c r="L3191" i="4"/>
  <c r="L1607" i="4"/>
  <c r="L2508" i="4"/>
  <c r="L2429" i="4"/>
  <c r="L1449" i="4"/>
  <c r="L3503" i="4"/>
  <c r="L201" i="4"/>
  <c r="L3874" i="4"/>
  <c r="L4658" i="4"/>
  <c r="L4938" i="4"/>
  <c r="L2205" i="4"/>
  <c r="L2973" i="4"/>
  <c r="L399" i="4"/>
  <c r="L4965" i="4"/>
  <c r="L3276" i="4"/>
  <c r="L1450" i="4"/>
  <c r="L3771" i="4"/>
  <c r="L3324" i="4"/>
  <c r="L4533" i="4"/>
  <c r="L3395" i="4"/>
  <c r="L1214" i="4"/>
  <c r="L261" i="4"/>
  <c r="L1215" i="4"/>
  <c r="L1947" i="4"/>
  <c r="L4152" i="4"/>
  <c r="L817" i="4"/>
  <c r="L3561" i="4"/>
  <c r="L1119" i="4"/>
  <c r="L2232" i="4"/>
  <c r="L936" i="4"/>
  <c r="L591" i="4"/>
  <c r="L4179" i="4"/>
  <c r="L1653" i="4"/>
  <c r="L2158" i="4"/>
  <c r="L2325" i="4"/>
  <c r="L4886" i="4"/>
  <c r="L3504" i="4"/>
  <c r="L2255" i="4"/>
  <c r="L3432" i="4"/>
  <c r="L2994" i="4"/>
  <c r="L2509" i="4"/>
  <c r="L2683" i="4"/>
  <c r="L152" i="4"/>
  <c r="L2580" i="4"/>
  <c r="L1774" i="4"/>
  <c r="L592" i="4"/>
  <c r="L3061" i="4"/>
  <c r="L1683" i="4"/>
  <c r="L2430" i="4"/>
  <c r="L745" i="4"/>
  <c r="L4012" i="4"/>
  <c r="L2941" i="4"/>
  <c r="L179" i="4"/>
  <c r="L4581" i="4"/>
  <c r="L2465" i="4"/>
  <c r="L970" i="4"/>
  <c r="L2730" i="4"/>
  <c r="L1216" i="4"/>
  <c r="L473" i="4"/>
  <c r="L27" i="4"/>
  <c r="L573" i="4"/>
  <c r="L3689" i="4"/>
  <c r="L3131" i="4"/>
  <c r="L2085" i="4"/>
  <c r="L1217" i="4"/>
  <c r="L4611" i="4"/>
  <c r="L1533" i="4"/>
  <c r="L3325" i="4"/>
  <c r="L54" i="4"/>
  <c r="L2778" i="4"/>
  <c r="L2665" i="4"/>
  <c r="L3176" i="4"/>
  <c r="L2347" i="4"/>
  <c r="L3433" i="4"/>
  <c r="L1892" i="4"/>
  <c r="L449" i="4"/>
  <c r="L2086" i="4"/>
  <c r="L74" i="4"/>
  <c r="L3665" i="4"/>
  <c r="L1997" i="4"/>
  <c r="L3850" i="4"/>
  <c r="L3218" i="4"/>
  <c r="L2206" i="4"/>
  <c r="L1249" i="4"/>
  <c r="L2233" i="4"/>
  <c r="L4907" i="4"/>
  <c r="L2326" i="4"/>
  <c r="L2684" i="4"/>
  <c r="L1218" i="4"/>
  <c r="L1120" i="4"/>
  <c r="L4996" i="4"/>
  <c r="L2138" i="4"/>
  <c r="L1620" i="4"/>
  <c r="L1421" i="4"/>
  <c r="L3666" i="4"/>
  <c r="L2234" i="4"/>
  <c r="L3802" i="4"/>
  <c r="L4659" i="4"/>
  <c r="L1752" i="4"/>
  <c r="L4720" i="4"/>
  <c r="L2685" i="4"/>
  <c r="L518" i="4"/>
  <c r="L3803" i="4"/>
  <c r="L2919" i="4"/>
  <c r="L840" i="4"/>
  <c r="L1998" i="4"/>
  <c r="L2348" i="4"/>
  <c r="L4865" i="4"/>
  <c r="L2349" i="4"/>
  <c r="L1272" i="4"/>
  <c r="L4386" i="4"/>
  <c r="L4768" i="4"/>
  <c r="L906" i="4"/>
  <c r="L4203" i="4"/>
  <c r="L4098" i="4"/>
  <c r="L2779" i="4"/>
  <c r="L4515" i="4"/>
  <c r="L2431" i="4"/>
  <c r="L641" i="4"/>
  <c r="L1830" i="4"/>
  <c r="L4333" i="4"/>
  <c r="L3219" i="4"/>
  <c r="L3690" i="4"/>
  <c r="L4660" i="4"/>
  <c r="L4153" i="4"/>
  <c r="L3326" i="4"/>
  <c r="L400" i="4"/>
  <c r="L971" i="4"/>
  <c r="L1831" i="4"/>
  <c r="L4064" i="4"/>
  <c r="L689" i="4"/>
  <c r="L2432" i="4"/>
  <c r="L55" i="4"/>
  <c r="L2139" i="4"/>
  <c r="L4534" i="4"/>
  <c r="L2116" i="4"/>
  <c r="L4848" i="4"/>
  <c r="L877" i="4"/>
  <c r="L4387" i="4"/>
  <c r="L1102" i="4"/>
  <c r="L1775" i="4"/>
  <c r="L1219" i="4"/>
  <c r="L2534" i="4"/>
  <c r="L1048" i="4"/>
  <c r="L4258" i="4"/>
  <c r="L4334" i="4"/>
  <c r="L778" i="4"/>
  <c r="L474" i="4"/>
  <c r="L4939" i="4"/>
  <c r="L1893" i="4"/>
  <c r="L2995" i="4"/>
  <c r="L1049" i="4"/>
  <c r="L450" i="4"/>
  <c r="L1422" i="4"/>
  <c r="L4154" i="4"/>
  <c r="L4795" i="4"/>
  <c r="L180" i="4"/>
  <c r="L4180" i="4"/>
  <c r="L3062" i="4"/>
  <c r="L56" i="4"/>
  <c r="L373" i="4"/>
  <c r="L1810" i="4"/>
  <c r="L818" i="4"/>
  <c r="L3252" i="4"/>
  <c r="L3177" i="4"/>
  <c r="L4082" i="4"/>
  <c r="L2705" i="4"/>
  <c r="L2942" i="4"/>
  <c r="L2278" i="4"/>
  <c r="L1298" i="4"/>
  <c r="L2019" i="4"/>
  <c r="L1341" i="4"/>
  <c r="L2087" i="4"/>
  <c r="L153" i="4"/>
  <c r="L3562" i="4"/>
  <c r="L2920" i="4"/>
  <c r="L1999" i="4"/>
  <c r="L3851" i="4"/>
  <c r="L475" i="4"/>
  <c r="L779" i="4"/>
  <c r="L3486" i="4"/>
  <c r="L2581" i="4"/>
  <c r="L2974" i="4"/>
  <c r="L2866" i="4"/>
  <c r="L1081" i="4"/>
  <c r="L3852" i="4"/>
  <c r="L1811" i="4"/>
  <c r="L4485" i="4"/>
  <c r="L2327" i="4"/>
  <c r="L2975" i="4"/>
  <c r="L3487" i="4"/>
  <c r="L3772" i="4"/>
  <c r="L3488" i="4"/>
  <c r="L1050" i="4"/>
  <c r="L3825" i="4"/>
  <c r="L2020" i="4"/>
  <c r="L593" i="4"/>
  <c r="L2602" i="4"/>
  <c r="L284" i="4"/>
  <c r="L3584" i="4"/>
  <c r="L2235" i="4"/>
  <c r="L4204" i="4"/>
  <c r="L4796" i="4"/>
  <c r="L2328" i="4"/>
  <c r="L4516" i="4"/>
  <c r="L2183" i="4"/>
  <c r="L1190" i="4"/>
  <c r="L2433" i="4"/>
  <c r="L1534" i="4"/>
  <c r="L2666" i="4"/>
  <c r="L4769" i="4"/>
  <c r="L4661" i="4"/>
  <c r="L3667" i="4"/>
  <c r="L1191" i="4"/>
  <c r="L3355" i="4"/>
  <c r="L75" i="4"/>
  <c r="L2630" i="4"/>
  <c r="L4721" i="4"/>
  <c r="L878" i="4"/>
  <c r="L1299" i="4"/>
  <c r="L3505" i="4"/>
  <c r="L1022" i="4"/>
  <c r="L3826" i="4"/>
  <c r="L1621" i="4"/>
  <c r="L4797" i="4"/>
  <c r="L4866" i="4"/>
  <c r="L3585" i="4"/>
  <c r="L4013" i="4"/>
  <c r="L1220" i="4"/>
  <c r="L2279" i="4"/>
  <c r="L879" i="4"/>
  <c r="L819" i="4"/>
  <c r="L2891" i="4"/>
  <c r="L57" i="4"/>
  <c r="L1508" i="4"/>
  <c r="L2751" i="4"/>
  <c r="L2329" i="4"/>
  <c r="L746" i="4"/>
  <c r="L1314" i="4"/>
  <c r="L3396" i="4"/>
  <c r="L4293" i="4"/>
  <c r="L3356" i="4"/>
  <c r="L1165" i="4"/>
  <c r="L724" i="4"/>
  <c r="L663" i="4"/>
  <c r="L1300" i="4"/>
  <c r="L4294" i="4"/>
  <c r="L2140" i="4"/>
  <c r="L4312" i="4"/>
  <c r="L2631" i="4"/>
  <c r="L1051" i="4"/>
  <c r="L2582" i="4"/>
  <c r="L1832" i="4"/>
  <c r="L1894" i="4"/>
  <c r="L3434" i="4"/>
  <c r="L2752" i="4"/>
  <c r="L4966" i="4"/>
  <c r="L3253" i="4"/>
  <c r="L3563" i="4"/>
  <c r="L2405" i="4"/>
  <c r="L4463" i="4"/>
  <c r="L1895" i="4"/>
  <c r="L2706" i="4"/>
  <c r="L708" i="4"/>
  <c r="L2159" i="4"/>
  <c r="L262" i="4"/>
  <c r="L574" i="4"/>
  <c r="L3853" i="4"/>
  <c r="L4821" i="4"/>
  <c r="L2667" i="4"/>
  <c r="L2837" i="4"/>
  <c r="L2299" i="4"/>
  <c r="L2603" i="4"/>
  <c r="L2466" i="4"/>
  <c r="L642" i="4"/>
  <c r="L499" i="4"/>
  <c r="L4582" i="4"/>
  <c r="L1423" i="4"/>
  <c r="L519" i="4"/>
  <c r="L3894" i="4"/>
  <c r="L520" i="4"/>
  <c r="L4552" i="4"/>
  <c r="L374" i="4"/>
  <c r="L3972" i="4"/>
  <c r="L3973" i="4"/>
  <c r="L4362" i="4"/>
  <c r="L1082" i="4"/>
  <c r="L4662" i="4"/>
  <c r="L4940" i="4"/>
  <c r="L1250" i="4"/>
  <c r="L747" i="4"/>
  <c r="L2330" i="4"/>
  <c r="L4181" i="4"/>
  <c r="L451" i="4"/>
  <c r="L3922" i="4"/>
  <c r="L3691" i="4"/>
  <c r="L1948" i="4"/>
  <c r="L4722" i="4"/>
  <c r="L3357" i="4"/>
  <c r="L4696" i="4"/>
  <c r="L4887" i="4"/>
  <c r="L4388" i="4"/>
  <c r="L346" i="4"/>
  <c r="L1896" i="4"/>
  <c r="L2378" i="4"/>
  <c r="L3974" i="4"/>
  <c r="L1728" i="4"/>
  <c r="L1535" i="4"/>
  <c r="L2510" i="4"/>
  <c r="L3220" i="4"/>
  <c r="L748" i="4"/>
  <c r="L2184" i="4"/>
  <c r="L907" i="4"/>
  <c r="L3524" i="4"/>
  <c r="L664" i="4"/>
  <c r="L1776" i="4"/>
  <c r="L1451" i="4"/>
  <c r="L2044" i="4"/>
  <c r="L3854" i="4"/>
  <c r="L1251" i="4"/>
  <c r="L4535" i="4"/>
  <c r="L1394" i="4"/>
  <c r="L2236" i="4"/>
  <c r="L521" i="4"/>
  <c r="L3397" i="4"/>
  <c r="L4612" i="4"/>
  <c r="L1477" i="4"/>
  <c r="L3746" i="4"/>
  <c r="L3327" i="4"/>
  <c r="L3855" i="4"/>
  <c r="L4770" i="4"/>
  <c r="L4083" i="4"/>
  <c r="L4229" i="4"/>
  <c r="L4613" i="4"/>
  <c r="L690" i="4"/>
  <c r="L2406" i="4"/>
  <c r="L4155" i="4"/>
  <c r="L1729" i="4"/>
  <c r="L4037" i="4"/>
  <c r="L3992" i="4"/>
  <c r="L1579" i="4"/>
  <c r="L2117" i="4"/>
  <c r="L880" i="4"/>
  <c r="L3379" i="4"/>
  <c r="L4746" i="4"/>
  <c r="L2407" i="4"/>
  <c r="L3132" i="4"/>
  <c r="L643" i="4"/>
  <c r="L796" i="4"/>
  <c r="L725" i="4"/>
  <c r="L375" i="4"/>
  <c r="L1052" i="4"/>
  <c r="L1622" i="4"/>
  <c r="L3254" i="4"/>
  <c r="L3895" i="4"/>
  <c r="L3458" i="4"/>
  <c r="L4614" i="4"/>
  <c r="L2000" i="4"/>
  <c r="L4615" i="4"/>
  <c r="L3221" i="4"/>
  <c r="L2379" i="4"/>
  <c r="L1395" i="4"/>
  <c r="L28" i="4"/>
  <c r="L1396" i="4"/>
  <c r="L4182" i="4"/>
  <c r="L181" i="4"/>
  <c r="L4941" i="4"/>
  <c r="L347" i="4"/>
  <c r="L4436" i="4"/>
  <c r="L2731" i="4"/>
  <c r="L1397" i="4"/>
  <c r="L1777" i="4"/>
  <c r="L3152" i="4"/>
  <c r="L3668" i="4"/>
  <c r="L1166" i="4"/>
  <c r="L1478" i="4"/>
  <c r="L1023" i="4"/>
  <c r="L4723" i="4"/>
  <c r="L4205" i="4"/>
  <c r="L2943" i="4"/>
  <c r="L1424" i="4"/>
  <c r="L1580" i="4"/>
  <c r="L1342" i="4"/>
  <c r="L726" i="4"/>
  <c r="L116" i="4"/>
  <c r="L1581" i="4"/>
  <c r="L1509" i="4"/>
  <c r="L429" i="4"/>
  <c r="L2483" i="4"/>
  <c r="L4099" i="4"/>
  <c r="L1103" i="4"/>
  <c r="L4313" i="4"/>
  <c r="L1001" i="4"/>
  <c r="L1425" i="4"/>
  <c r="L2331" i="4"/>
  <c r="L4583" i="4"/>
  <c r="L594" i="4"/>
  <c r="L2686" i="4"/>
  <c r="L3993" i="4"/>
  <c r="L2256" i="4"/>
  <c r="L1104" i="4"/>
  <c r="L797" i="4"/>
  <c r="L3896" i="4"/>
  <c r="L348" i="4"/>
  <c r="L1922" i="4"/>
  <c r="L3019" i="4"/>
  <c r="L4206" i="4"/>
  <c r="L575" i="4"/>
  <c r="L881" i="4"/>
  <c r="L2300" i="4"/>
  <c r="L3328" i="4"/>
  <c r="L3090" i="4"/>
  <c r="L3329" i="4"/>
  <c r="L3719" i="4"/>
  <c r="L4411" i="4"/>
  <c r="L2892" i="4"/>
  <c r="L2944" i="4"/>
  <c r="L691" i="4"/>
  <c r="L2632" i="4"/>
  <c r="L3627" i="4"/>
  <c r="L4259" i="4"/>
  <c r="L1705" i="4"/>
  <c r="L1557" i="4"/>
  <c r="L3435" i="4"/>
  <c r="L2301" i="4"/>
  <c r="L3542" i="4"/>
  <c r="L1753" i="4"/>
  <c r="L4183" i="4"/>
  <c r="L3720" i="4"/>
  <c r="L1949" i="4"/>
  <c r="L546" i="4"/>
  <c r="L3994" i="4"/>
  <c r="L3586" i="4"/>
  <c r="L1343" i="4"/>
  <c r="L2350" i="4"/>
  <c r="L3506" i="4"/>
  <c r="L3020" i="4"/>
  <c r="L4822" i="4"/>
  <c r="L2976" i="4"/>
  <c r="L1344" i="4"/>
  <c r="L3628" i="4"/>
  <c r="L3507" i="4"/>
  <c r="L4849" i="4"/>
  <c r="L692" i="4"/>
  <c r="L2434" i="4"/>
  <c r="L2061" i="4"/>
  <c r="L798" i="4"/>
  <c r="L1479" i="4"/>
  <c r="L2484" i="4"/>
  <c r="L4584" i="4"/>
  <c r="L1923" i="4"/>
  <c r="L3330" i="4"/>
  <c r="L117" i="4"/>
  <c r="L2604" i="4"/>
  <c r="L2351" i="4"/>
  <c r="L4156" i="4"/>
  <c r="L1608" i="4"/>
  <c r="L3063" i="4"/>
  <c r="L1315" i="4"/>
  <c r="L2160" i="4"/>
  <c r="L4014" i="4"/>
  <c r="L4908" i="4"/>
  <c r="L4038" i="4"/>
  <c r="L3692" i="4"/>
  <c r="L3133" i="4"/>
  <c r="L2996" i="4"/>
  <c r="L452" i="4"/>
  <c r="L3875" i="4"/>
  <c r="L4486" i="4"/>
  <c r="L349" i="4"/>
  <c r="L1950" i="4"/>
  <c r="L4039" i="4"/>
  <c r="L350" i="4"/>
  <c r="L841" i="4"/>
  <c r="L1252" i="4"/>
  <c r="L4967" i="4"/>
  <c r="L1558" i="4"/>
  <c r="L4663" i="4"/>
  <c r="L4487" i="4"/>
  <c r="L1121" i="4"/>
  <c r="L1053" i="4"/>
  <c r="L3747" i="4"/>
  <c r="L2045" i="4"/>
  <c r="L401" i="4"/>
  <c r="L182" i="4"/>
  <c r="L2257" i="4"/>
  <c r="L1706" i="4"/>
  <c r="L3255" i="4"/>
  <c r="L1426" i="4"/>
  <c r="L842" i="4"/>
  <c r="L2435" i="4"/>
  <c r="L4015" i="4"/>
  <c r="L2732" i="4"/>
  <c r="L882" i="4"/>
  <c r="L4295" i="4"/>
  <c r="L4997" i="4"/>
  <c r="L2804" i="4"/>
  <c r="L2633" i="4"/>
  <c r="L453" i="4"/>
  <c r="L2258" i="4"/>
  <c r="L1623" i="4"/>
  <c r="L1778" i="4"/>
  <c r="L2945" i="4"/>
  <c r="L2668" i="4"/>
  <c r="L351" i="4"/>
  <c r="L2332" i="4"/>
  <c r="L4724" i="4"/>
  <c r="L4823" i="4"/>
  <c r="L3398" i="4"/>
  <c r="L4867" i="4"/>
  <c r="L3952" i="4"/>
  <c r="L2977" i="4"/>
  <c r="L2141" i="4"/>
  <c r="L1536" i="4"/>
  <c r="L2687" i="4"/>
  <c r="L1779" i="4"/>
  <c r="L2485" i="4"/>
  <c r="L1142" i="4"/>
  <c r="L183" i="4"/>
  <c r="L4230" i="4"/>
  <c r="L2733" i="4"/>
  <c r="L3021" i="4"/>
  <c r="L4437" i="4"/>
  <c r="L1559" i="4"/>
  <c r="L3876" i="4"/>
  <c r="L2997" i="4"/>
  <c r="L97" i="4"/>
  <c r="L2237" i="4"/>
  <c r="L4664" i="4"/>
  <c r="L2161" i="4"/>
  <c r="L2046" i="4"/>
  <c r="L2352" i="4"/>
  <c r="L4697" i="4"/>
  <c r="L1054" i="4"/>
  <c r="L376" i="4"/>
  <c r="L3804" i="4"/>
  <c r="L2867" i="4"/>
  <c r="L4998" i="4"/>
  <c r="L3064" i="4"/>
  <c r="L1560" i="4"/>
  <c r="L843" i="4"/>
  <c r="L1024" i="4"/>
  <c r="L4968" i="4"/>
  <c r="L1582" i="4"/>
  <c r="L500" i="4"/>
  <c r="L1924" i="4"/>
  <c r="L1143" i="4"/>
  <c r="L522" i="4"/>
  <c r="L3525" i="4"/>
  <c r="L3897" i="4"/>
  <c r="L58" i="4"/>
  <c r="L1561" i="4"/>
  <c r="L3649" i="4"/>
  <c r="L2838" i="4"/>
  <c r="L1833" i="4"/>
  <c r="L2998" i="4"/>
  <c r="L4100" i="4"/>
  <c r="L29" i="4"/>
  <c r="L2946" i="4"/>
  <c r="L3065" i="4"/>
  <c r="L402" i="4"/>
  <c r="L4157" i="4"/>
  <c r="L4942" i="4"/>
  <c r="L4585" i="4"/>
  <c r="L937" i="4"/>
  <c r="L1345" i="4"/>
  <c r="L2707" i="4"/>
  <c r="L2893" i="4"/>
  <c r="L3805" i="4"/>
  <c r="L1398" i="4"/>
  <c r="L595" i="4"/>
  <c r="L2999" i="4"/>
  <c r="L4798" i="4"/>
  <c r="L2634" i="4"/>
  <c r="L3995" i="4"/>
  <c r="L76" i="4"/>
  <c r="L3302" i="4"/>
  <c r="L3975" i="4"/>
  <c r="L1122" i="4"/>
  <c r="L2001" i="4"/>
  <c r="L1083" i="4"/>
  <c r="L2207" i="4"/>
  <c r="L1583" i="4"/>
  <c r="L4725" i="4"/>
  <c r="L3629" i="4"/>
  <c r="L1510" i="4"/>
  <c r="L3877" i="4"/>
  <c r="L665" i="4"/>
  <c r="L1624" i="4"/>
  <c r="L454" i="4"/>
  <c r="L4698" i="4"/>
  <c r="L2868" i="4"/>
  <c r="L1316" i="4"/>
  <c r="L4747" i="4"/>
  <c r="L693" i="4"/>
  <c r="L4084" i="4"/>
  <c r="L1584" i="4"/>
  <c r="L3827" i="4"/>
  <c r="L1625" i="4"/>
  <c r="L2380" i="4"/>
  <c r="L2088" i="4"/>
  <c r="L2021" i="4"/>
  <c r="L4314" i="4"/>
  <c r="L4085" i="4"/>
  <c r="L4389" i="4"/>
  <c r="L3000" i="4"/>
  <c r="L2381" i="4"/>
  <c r="L2635" i="4"/>
  <c r="L2839" i="4"/>
  <c r="L3564" i="4"/>
  <c r="L154" i="4"/>
  <c r="L202" i="4"/>
  <c r="L3459" i="4"/>
  <c r="L799" i="4"/>
  <c r="L1427" i="4"/>
  <c r="L4726" i="4"/>
  <c r="L908" i="4"/>
  <c r="L98" i="4"/>
  <c r="L184" i="4"/>
  <c r="L2921" i="4"/>
  <c r="L4390" i="4"/>
  <c r="L4824" i="4"/>
  <c r="L1144" i="4"/>
  <c r="L1812" i="4"/>
  <c r="L4464" i="4"/>
  <c r="L1684" i="4"/>
  <c r="L3358" i="4"/>
  <c r="L3001" i="4"/>
  <c r="L1370" i="4"/>
  <c r="L4665" i="4"/>
  <c r="L1730" i="4"/>
  <c r="L2302" i="4"/>
  <c r="L2894" i="4"/>
  <c r="L844" i="4"/>
  <c r="L4231" i="4"/>
  <c r="L455" i="4"/>
  <c r="L2118" i="4"/>
  <c r="L3806" i="4"/>
  <c r="L4016" i="4"/>
  <c r="L4850" i="4"/>
  <c r="L4065" i="4"/>
  <c r="L4888" i="4"/>
  <c r="L3669" i="4"/>
  <c r="L1754" i="4"/>
  <c r="L4536" i="4"/>
  <c r="L3748" i="4"/>
  <c r="L883" i="4"/>
  <c r="L3303" i="4"/>
  <c r="L3066" i="4"/>
  <c r="L3807" i="4"/>
  <c r="L2162" i="4"/>
  <c r="L4488" i="4"/>
  <c r="L666" i="4"/>
  <c r="L403" i="4"/>
  <c r="L3091" i="4"/>
  <c r="L3953" i="4"/>
  <c r="L2022" i="4"/>
  <c r="L2353" i="4"/>
  <c r="L4158" i="4"/>
  <c r="L523" i="4"/>
  <c r="L3192" i="4"/>
  <c r="L2408" i="4"/>
  <c r="L318" i="4"/>
  <c r="L4363" i="4"/>
  <c r="L547" i="4"/>
  <c r="L77" i="4"/>
  <c r="L3092" i="4"/>
  <c r="L2708" i="4"/>
  <c r="L99" i="4"/>
  <c r="L4943" i="4"/>
  <c r="L3693" i="4"/>
  <c r="L2511" i="4"/>
  <c r="L4586" i="4"/>
  <c r="L2512" i="4"/>
  <c r="L3399" i="4"/>
  <c r="L4699" i="4"/>
  <c r="L1979" i="4"/>
  <c r="L3400" i="4"/>
  <c r="L4412" i="4"/>
  <c r="L2280" i="4"/>
  <c r="L644" i="4"/>
  <c r="L1609" i="4"/>
  <c r="L1253" i="4"/>
  <c r="L377" i="4"/>
  <c r="L1254" i="4"/>
  <c r="L78" i="4"/>
  <c r="L4889" i="4"/>
  <c r="L4799" i="4"/>
  <c r="L4066" i="4"/>
  <c r="L4391" i="4"/>
  <c r="L1685" i="4"/>
  <c r="L1399" i="4"/>
  <c r="L727" i="4"/>
  <c r="L2583" i="4"/>
  <c r="L2922" i="4"/>
  <c r="L2089" i="4"/>
  <c r="L3608" i="4"/>
  <c r="L3773" i="4"/>
  <c r="L3508" i="4"/>
  <c r="L4727" i="4"/>
  <c r="L185" i="4"/>
  <c r="L2436" i="4"/>
  <c r="L1813" i="4"/>
  <c r="L3898" i="4"/>
  <c r="L4868" i="4"/>
  <c r="L4728" i="4"/>
  <c r="L596" i="4"/>
  <c r="L118" i="4"/>
  <c r="L1002" i="4"/>
  <c r="L2238" i="4"/>
  <c r="L2002" i="4"/>
  <c r="L1273" i="4"/>
  <c r="L3509" i="4"/>
  <c r="L3976" i="4"/>
  <c r="L352" i="4"/>
  <c r="L2709" i="4"/>
  <c r="L30" i="4"/>
  <c r="L2486" i="4"/>
  <c r="L1221" i="4"/>
  <c r="L4771" i="4"/>
  <c r="L100" i="4"/>
  <c r="L2780" i="4"/>
  <c r="L3749" i="4"/>
  <c r="L476" i="4"/>
  <c r="L884" i="4"/>
  <c r="L1274" i="4"/>
  <c r="L4101" i="4"/>
  <c r="L1897" i="4"/>
  <c r="L3331" i="4"/>
  <c r="L2923" i="4"/>
  <c r="L2437" i="4"/>
  <c r="L3193" i="4"/>
  <c r="L1480" i="4"/>
  <c r="L548" i="4"/>
  <c r="L233" i="4"/>
  <c r="L2142" i="4"/>
  <c r="L2259" i="4"/>
  <c r="L3923" i="4"/>
  <c r="L4616" i="4"/>
  <c r="L2584" i="4"/>
  <c r="L4587" i="4"/>
  <c r="L3954" i="4"/>
  <c r="L728" i="4"/>
  <c r="L2805" i="4"/>
  <c r="L3630" i="4"/>
  <c r="L3924" i="4"/>
  <c r="L1317" i="4"/>
  <c r="L2208" i="4"/>
  <c r="L2947" i="4"/>
  <c r="L800" i="4"/>
  <c r="L119" i="4"/>
  <c r="L3670" i="4"/>
  <c r="L4413" i="4"/>
  <c r="L4909" i="4"/>
  <c r="L3955" i="4"/>
  <c r="L1898" i="4"/>
  <c r="L2382" i="4"/>
  <c r="L3750" i="4"/>
  <c r="L4315" i="4"/>
  <c r="L4067" i="4"/>
  <c r="L4910" i="4"/>
  <c r="L4184" i="4"/>
  <c r="L2303" i="4"/>
  <c r="L319" i="4"/>
  <c r="L120" i="4"/>
  <c r="L4825" i="4"/>
  <c r="L2438" i="4"/>
  <c r="L285" i="4"/>
  <c r="L378" i="4"/>
  <c r="L101" i="4"/>
  <c r="L1003" i="4"/>
  <c r="L3808" i="4"/>
  <c r="L4086" i="4"/>
  <c r="L3650" i="4"/>
  <c r="L621" i="4"/>
  <c r="L2605" i="4"/>
  <c r="L3332" i="4"/>
  <c r="L524" i="4"/>
  <c r="L3996" i="4"/>
  <c r="L4969" i="4"/>
  <c r="L102" i="4"/>
  <c r="L3526" i="4"/>
  <c r="L353" i="4"/>
  <c r="L2869" i="4"/>
  <c r="L4316" i="4"/>
  <c r="L780" i="4"/>
  <c r="L354" i="4"/>
  <c r="L3631" i="4"/>
  <c r="L4617" i="4"/>
  <c r="L3651" i="4"/>
  <c r="L909" i="4"/>
  <c r="L3333" i="4"/>
  <c r="L4185" i="4"/>
  <c r="L1562" i="4"/>
  <c r="L4826" i="4"/>
  <c r="L2688" i="4"/>
  <c r="L972" i="4"/>
  <c r="L3222" i="4"/>
  <c r="L4970" i="4"/>
  <c r="L2636" i="4"/>
  <c r="L3587" i="4"/>
  <c r="L3436" i="4"/>
  <c r="L31" i="4"/>
  <c r="L2062" i="4"/>
  <c r="L1859" i="4"/>
  <c r="L1731" i="4"/>
  <c r="L2090" i="4"/>
  <c r="L234" i="4"/>
  <c r="L845" i="4"/>
  <c r="L2023" i="4"/>
  <c r="L4553" i="4"/>
  <c r="L3694" i="4"/>
  <c r="L525" i="4"/>
  <c r="L2895" i="4"/>
  <c r="L2669" i="4"/>
  <c r="L4489" i="4"/>
  <c r="L938" i="4"/>
  <c r="L4729" i="4"/>
  <c r="L2585" i="4"/>
  <c r="L2091" i="4"/>
  <c r="L103" i="4"/>
  <c r="L4588" i="4"/>
  <c r="L2333" i="4"/>
  <c r="L4554" i="4"/>
  <c r="L885" i="4"/>
  <c r="L2753" i="4"/>
  <c r="L4999" i="4"/>
  <c r="L2840" i="4"/>
  <c r="L3401" i="4"/>
  <c r="L749" i="4"/>
  <c r="L2637" i="4"/>
  <c r="L2024" i="4"/>
  <c r="L2896" i="4"/>
  <c r="L3652" i="4"/>
  <c r="L750" i="4"/>
  <c r="L4827" i="4"/>
  <c r="L1346" i="4"/>
  <c r="L2209" i="4"/>
  <c r="L4186" i="4"/>
  <c r="L3334" i="4"/>
  <c r="L2841" i="4"/>
  <c r="L939" i="4"/>
  <c r="L3022" i="4"/>
  <c r="L1585" i="4"/>
  <c r="L3256" i="4"/>
  <c r="L3977" i="4"/>
  <c r="L2063" i="4"/>
  <c r="L3671" i="4"/>
  <c r="L4414" i="4"/>
  <c r="L910" i="4"/>
  <c r="L2638" i="4"/>
  <c r="L4772" i="4"/>
  <c r="L3632" i="4"/>
  <c r="L477" i="4"/>
  <c r="L526" i="4"/>
  <c r="L2535" i="4"/>
  <c r="L1025" i="4"/>
  <c r="L3277" i="4"/>
  <c r="L1084" i="4"/>
  <c r="L3359" i="4"/>
  <c r="L1452" i="4"/>
  <c r="L597" i="4"/>
  <c r="L3565" i="4"/>
  <c r="L694" i="4"/>
  <c r="L1123" i="4"/>
  <c r="L645" i="4"/>
  <c r="L1192" i="4"/>
  <c r="L2897" i="4"/>
  <c r="L2555" i="4"/>
  <c r="L3956" i="4"/>
  <c r="L3774" i="4"/>
  <c r="L5000" i="4"/>
  <c r="L1780" i="4"/>
  <c r="L155" i="4"/>
  <c r="L156" i="4"/>
  <c r="L3134" i="4"/>
  <c r="L1255" i="4"/>
  <c r="L1105" i="4"/>
  <c r="L4415" i="4"/>
  <c r="L3633" i="4"/>
  <c r="L4465" i="4"/>
  <c r="L404" i="4"/>
  <c r="L263" i="4"/>
  <c r="L4490" i="4"/>
  <c r="L2639" i="4"/>
  <c r="L4296" i="4"/>
  <c r="L1428" i="4"/>
  <c r="L1318" i="4"/>
  <c r="L2948" i="4"/>
  <c r="L355" i="4"/>
  <c r="L4800" i="4"/>
  <c r="L1511" i="4"/>
  <c r="L4589" i="4"/>
  <c r="L667" i="4"/>
  <c r="L598" i="4"/>
  <c r="L3360" i="4"/>
  <c r="L4466" i="4"/>
  <c r="L4971" i="4"/>
  <c r="L1429" i="4"/>
  <c r="L4102" i="4"/>
  <c r="L2439" i="4"/>
  <c r="L264" i="4"/>
  <c r="L1781" i="4"/>
  <c r="L3402" i="4"/>
  <c r="L3093" i="4"/>
  <c r="L4335" i="4"/>
  <c r="L4911" i="4"/>
  <c r="L1124" i="4"/>
  <c r="L4232" i="4"/>
  <c r="L3135" i="4"/>
  <c r="L4260" i="4"/>
  <c r="L59" i="4"/>
  <c r="L2536" i="4"/>
  <c r="L3403" i="4"/>
  <c r="L4666" i="4"/>
  <c r="L4187" i="4"/>
  <c r="L121" i="4"/>
  <c r="L1782" i="4"/>
  <c r="L3223" i="4"/>
  <c r="L1707" i="4"/>
  <c r="L2537" i="4"/>
  <c r="L3153" i="4"/>
  <c r="L3224" i="4"/>
  <c r="L4801" i="4"/>
  <c r="L32" i="4"/>
  <c r="L2898" i="4"/>
  <c r="L4618" i="4"/>
  <c r="L1222" i="4"/>
  <c r="L2440" i="4"/>
  <c r="L3634" i="4"/>
  <c r="L3609" i="4"/>
  <c r="L1951" i="4"/>
  <c r="L2806" i="4"/>
  <c r="L1481" i="4"/>
  <c r="L729" i="4"/>
  <c r="L3404" i="4"/>
  <c r="L4590" i="4"/>
  <c r="L203" i="4"/>
  <c r="L4730" i="4"/>
  <c r="L3225" i="4"/>
  <c r="L4103" i="4"/>
  <c r="L4869" i="4"/>
  <c r="L1193" i="4"/>
  <c r="L3226" i="4"/>
  <c r="L4537" i="4"/>
  <c r="L781" i="4"/>
  <c r="L3588" i="4"/>
  <c r="L60" i="4"/>
  <c r="L2949" i="4"/>
  <c r="L801" i="4"/>
  <c r="L2842" i="4"/>
  <c r="L4336" i="4"/>
  <c r="L356" i="4"/>
  <c r="L599" i="4"/>
  <c r="L846" i="4"/>
  <c r="L3925" i="4"/>
  <c r="L1167" i="4"/>
  <c r="L527" i="4"/>
  <c r="L1783" i="4"/>
  <c r="L4517" i="4"/>
  <c r="L3899" i="4"/>
  <c r="L4159" i="4"/>
  <c r="L2163" i="4"/>
  <c r="L3543" i="4"/>
  <c r="L2556" i="4"/>
  <c r="L4337" i="4"/>
  <c r="L1194" i="4"/>
  <c r="L265" i="4"/>
  <c r="L1223" i="4"/>
  <c r="L1834" i="4"/>
  <c r="L235" i="4"/>
  <c r="L157" i="4"/>
  <c r="L3154" i="4"/>
  <c r="L1224" i="4"/>
  <c r="L1085" i="4"/>
  <c r="L33" i="4"/>
  <c r="L1860" i="4"/>
  <c r="L1195" i="4"/>
  <c r="L4555" i="4"/>
  <c r="L4317" i="4"/>
  <c r="L3566" i="4"/>
  <c r="L886" i="4"/>
  <c r="L1430" i="4"/>
  <c r="L2047" i="4"/>
  <c r="L1482" i="4"/>
  <c r="L2781" i="4"/>
  <c r="L405" i="4"/>
  <c r="L4207" i="4"/>
  <c r="L4773" i="4"/>
  <c r="L34" i="4"/>
  <c r="L1225" i="4"/>
  <c r="L911" i="4"/>
  <c r="L1168" i="4"/>
  <c r="L2606" i="4"/>
  <c r="L751" i="4"/>
  <c r="L4438" i="4"/>
  <c r="L430" i="4"/>
  <c r="L4870" i="4"/>
  <c r="L912" i="4"/>
  <c r="L320" i="4"/>
  <c r="L3460" i="4"/>
  <c r="L4087" i="4"/>
  <c r="L3567" i="4"/>
  <c r="L2354" i="4"/>
  <c r="L1784" i="4"/>
  <c r="L1400" i="4"/>
  <c r="L379" i="4"/>
  <c r="L1537" i="4"/>
  <c r="L4233" i="4"/>
  <c r="L3094" i="4"/>
  <c r="L1169" i="4"/>
  <c r="L3775" i="4"/>
  <c r="L2260" i="4"/>
  <c r="L2586" i="4"/>
  <c r="L1431" i="4"/>
  <c r="L2689" i="4"/>
  <c r="L3776" i="4"/>
  <c r="L4491" i="4"/>
  <c r="L1347" i="4"/>
  <c r="L549" i="4"/>
  <c r="L3926" i="4"/>
  <c r="L2334" i="4"/>
  <c r="L3828" i="4"/>
  <c r="L4318" i="4"/>
  <c r="L1301" i="4"/>
  <c r="L321" i="4"/>
  <c r="L2185" i="4"/>
  <c r="L3067" i="4"/>
  <c r="L2640" i="4"/>
  <c r="L1732" i="4"/>
  <c r="L2164" i="4"/>
  <c r="L3997" i="4"/>
  <c r="L3178" i="4"/>
  <c r="L1348" i="4"/>
  <c r="L1654" i="4"/>
  <c r="L3777" i="4"/>
  <c r="L158" i="4"/>
  <c r="L478" i="4"/>
  <c r="L820" i="4"/>
  <c r="L4208" i="4"/>
  <c r="L2710" i="4"/>
  <c r="L4392" i="4"/>
  <c r="L4393" i="4"/>
  <c r="L2441" i="4"/>
  <c r="L752" i="4"/>
  <c r="L4234" i="4"/>
  <c r="L2165" i="4"/>
  <c r="L3568" i="4"/>
  <c r="L3044" i="4"/>
  <c r="L3809" i="4"/>
  <c r="L1755" i="4"/>
  <c r="L4338" i="4"/>
  <c r="L3527" i="4"/>
  <c r="L2690" i="4"/>
  <c r="L847" i="4"/>
  <c r="L1655" i="4"/>
  <c r="L1785" i="4"/>
  <c r="L406" i="4"/>
  <c r="L821" i="4"/>
  <c r="L4235" i="4"/>
  <c r="L2950" i="4"/>
  <c r="L2143" i="4"/>
  <c r="L4160" i="4"/>
  <c r="L4871" i="4"/>
  <c r="L4731" i="4"/>
  <c r="L2210" i="4"/>
  <c r="L2487" i="4"/>
  <c r="L4339" i="4"/>
  <c r="L4667" i="4"/>
  <c r="L3751" i="4"/>
  <c r="L3856" i="4"/>
  <c r="L3304" i="4"/>
  <c r="L622" i="4"/>
  <c r="L940" i="4"/>
  <c r="L3900" i="4"/>
  <c r="L4774" i="4"/>
  <c r="L159" i="4"/>
  <c r="L3437" i="4"/>
  <c r="L2025" i="4"/>
  <c r="L3461" i="4"/>
  <c r="L1563" i="4"/>
  <c r="L600" i="4"/>
  <c r="L4340" i="4"/>
  <c r="L4619" i="4"/>
  <c r="L1512" i="4"/>
  <c r="L2383" i="4"/>
  <c r="L1106" i="4"/>
  <c r="L1302" i="4"/>
  <c r="L3023" i="4"/>
  <c r="L668" i="4"/>
  <c r="L3136" i="4"/>
  <c r="L2304" i="4"/>
  <c r="L4972" i="4"/>
  <c r="L2026" i="4"/>
  <c r="L1004" i="4"/>
  <c r="L501" i="4"/>
  <c r="L266" i="4"/>
  <c r="L1708" i="4"/>
  <c r="L2384" i="4"/>
  <c r="L3002" i="4"/>
  <c r="L2027" i="4"/>
  <c r="L3305" i="4"/>
  <c r="L357" i="4"/>
  <c r="L3045" i="4"/>
  <c r="L2641" i="4"/>
  <c r="L236" i="4"/>
  <c r="L1513" i="4"/>
  <c r="L2711" i="4"/>
  <c r="L2442" i="4"/>
  <c r="L1786" i="4"/>
  <c r="L1432" i="4"/>
  <c r="L502" i="4"/>
  <c r="L3569" i="4"/>
  <c r="L695" i="4"/>
  <c r="L3380" i="4"/>
  <c r="L3721" i="4"/>
  <c r="L3046" i="4"/>
  <c r="L3829" i="4"/>
  <c r="L1453" i="4"/>
  <c r="L3901" i="4"/>
  <c r="L4973" i="4"/>
  <c r="L4872" i="4"/>
  <c r="L528" i="4"/>
  <c r="L1349" i="4"/>
  <c r="L4668" i="4"/>
  <c r="L3752" i="4"/>
  <c r="L848" i="4"/>
  <c r="L1925" i="4"/>
  <c r="L4467" i="4"/>
  <c r="L1483" i="4"/>
  <c r="L204" i="4"/>
  <c r="L1371" i="4"/>
  <c r="L1401" i="4"/>
  <c r="L2003" i="4"/>
  <c r="L1303" i="4"/>
  <c r="L753" i="4"/>
  <c r="L4669" i="4"/>
  <c r="L2712" i="4"/>
  <c r="L186" i="4"/>
  <c r="L3194" i="4"/>
  <c r="L754" i="4"/>
  <c r="L3635" i="4"/>
  <c r="L3830" i="4"/>
  <c r="L2843" i="4"/>
  <c r="L1484" i="4"/>
  <c r="L1733" i="4"/>
  <c r="L3857" i="4"/>
  <c r="L1350" i="4"/>
  <c r="L4468" i="4"/>
  <c r="L1656" i="4"/>
  <c r="L1787" i="4"/>
  <c r="L3610" i="4"/>
  <c r="L3137" i="4"/>
  <c r="L3589" i="4"/>
  <c r="L2092" i="4"/>
  <c r="L623" i="4"/>
  <c r="L5001" i="4"/>
  <c r="L4297" i="4"/>
  <c r="L4341" i="4"/>
  <c r="L669" i="4"/>
  <c r="L2385" i="4"/>
  <c r="L576" i="4"/>
  <c r="L2951" i="4"/>
  <c r="L3155" i="4"/>
  <c r="L122" i="4"/>
  <c r="L3695" i="4"/>
  <c r="L1586" i="4"/>
  <c r="L1587" i="4"/>
  <c r="L2870" i="4"/>
  <c r="L3024" i="4"/>
  <c r="L3095" i="4"/>
  <c r="L1835" i="4"/>
  <c r="L4017" i="4"/>
  <c r="L2119" i="4"/>
  <c r="L4851" i="4"/>
  <c r="L3405" i="4"/>
  <c r="L755" i="4"/>
  <c r="L3361" i="4"/>
  <c r="L3406" i="4"/>
  <c r="L1055" i="4"/>
  <c r="L1125" i="4"/>
  <c r="L4342" i="4"/>
  <c r="L4469" i="4"/>
  <c r="L2807" i="4"/>
  <c r="L407" i="4"/>
  <c r="L4912" i="4"/>
  <c r="L4538" i="4"/>
  <c r="L1433" i="4"/>
  <c r="L1454" i="4"/>
  <c r="L61" i="4"/>
  <c r="L802" i="4"/>
  <c r="L670" i="4"/>
  <c r="L3722" i="4"/>
  <c r="L4018" i="4"/>
  <c r="L1926" i="4"/>
  <c r="L671" i="4"/>
  <c r="L2443" i="4"/>
  <c r="L3025" i="4"/>
  <c r="L913" i="4"/>
  <c r="L1402" i="4"/>
  <c r="L1980" i="4"/>
  <c r="L4890" i="4"/>
  <c r="L4700" i="4"/>
  <c r="L456" i="4"/>
  <c r="L1434" i="4"/>
  <c r="L4873" i="4"/>
  <c r="L1226" i="4"/>
  <c r="L3462" i="4"/>
  <c r="L887" i="4"/>
  <c r="L1256" i="4"/>
  <c r="L4088" i="4"/>
  <c r="L2409" i="4"/>
  <c r="L2028" i="4"/>
  <c r="L267" i="4"/>
  <c r="L3227" i="4"/>
  <c r="L2048" i="4"/>
  <c r="L4518" i="4"/>
  <c r="L941" i="4"/>
  <c r="L3672" i="4"/>
  <c r="L4701" i="4"/>
  <c r="L2261" i="4"/>
  <c r="L3047" i="4"/>
  <c r="L1086" i="4"/>
  <c r="L2029" i="4"/>
  <c r="L672" i="4"/>
  <c r="L380" i="4"/>
  <c r="L782" i="4"/>
  <c r="L1170" i="4"/>
  <c r="L1196" i="4"/>
  <c r="L973" i="4"/>
  <c r="L3257" i="4"/>
  <c r="L4261" i="4"/>
  <c r="L1171" i="4"/>
  <c r="L2952" i="4"/>
  <c r="L4068" i="4"/>
  <c r="L1257" i="4"/>
  <c r="L3026" i="4"/>
  <c r="L914" i="4"/>
  <c r="L1734" i="4"/>
  <c r="L3096" i="4"/>
  <c r="L187" i="4"/>
  <c r="L4209" i="4"/>
  <c r="L550" i="4"/>
  <c r="L730" i="4"/>
  <c r="L286" i="4"/>
  <c r="L2754" i="4"/>
  <c r="L2186" i="4"/>
  <c r="L2187" i="4"/>
  <c r="L3156" i="4"/>
  <c r="L3463" i="4"/>
  <c r="L3878" i="4"/>
  <c r="L1258" i="4"/>
  <c r="L4319" i="4"/>
  <c r="L673" i="4"/>
  <c r="M3097" i="4"/>
  <c r="M1126" i="4"/>
  <c r="M3927" i="4"/>
  <c r="M4492" i="4"/>
  <c r="M1319" i="4"/>
  <c r="M2713" i="4"/>
  <c r="M1657" i="4"/>
  <c r="M4161" i="4"/>
  <c r="M1588" i="4"/>
  <c r="M2714" i="4"/>
  <c r="M4874" i="4"/>
  <c r="M3464" i="4"/>
  <c r="M2557" i="4"/>
  <c r="M479" i="4"/>
  <c r="M2305" i="4"/>
  <c r="M1709" i="4"/>
  <c r="M4775" i="4"/>
  <c r="M551" i="4"/>
  <c r="M3902" i="4"/>
  <c r="M1172" i="4"/>
  <c r="M3335" i="4"/>
  <c r="M4188" i="4"/>
  <c r="M4089" i="4"/>
  <c r="M2262" i="4"/>
  <c r="M3306" i="4"/>
  <c r="M4343" i="4"/>
  <c r="M2166" i="4"/>
  <c r="M3723" i="4"/>
  <c r="M3673" i="4"/>
  <c r="M4974" i="4"/>
  <c r="M3858" i="4"/>
  <c r="M1372" i="4"/>
  <c r="M3179" i="4"/>
  <c r="M2642" i="4"/>
  <c r="M646" i="4"/>
  <c r="M4262" i="4"/>
  <c r="M3027" i="4"/>
  <c r="M4591" i="4"/>
  <c r="M2844" i="4"/>
  <c r="M2281" i="4"/>
  <c r="M2488" i="4"/>
  <c r="M1373" i="4"/>
  <c r="M2953" i="4"/>
  <c r="M3674" i="4"/>
  <c r="M3859" i="4"/>
  <c r="M4702" i="4"/>
  <c r="M3724" i="4"/>
  <c r="M104" i="4"/>
  <c r="M4236" i="4"/>
  <c r="M3879" i="4"/>
  <c r="M1485" i="4"/>
  <c r="M4913" i="4"/>
  <c r="M783" i="4"/>
  <c r="M79" i="4"/>
  <c r="M1005" i="4"/>
  <c r="M2845" i="4"/>
  <c r="M1927" i="4"/>
  <c r="M237" i="4"/>
  <c r="M849" i="4"/>
  <c r="M4189" i="4"/>
  <c r="M1275" i="4"/>
  <c r="M4210" i="4"/>
  <c r="M2489" i="4"/>
  <c r="M2239" i="4"/>
  <c r="M3510" i="4"/>
  <c r="M4802" i="4"/>
  <c r="M1538" i="4"/>
  <c r="M2355" i="4"/>
  <c r="M3611" i="4"/>
  <c r="M62" i="4"/>
  <c r="M4069" i="4"/>
  <c r="M3928" i="4"/>
  <c r="M2356" i="4"/>
  <c r="M1626" i="4"/>
  <c r="M205" i="4"/>
  <c r="M4748" i="4"/>
  <c r="M4592" i="4"/>
  <c r="M1710" i="4"/>
  <c r="M1788" i="4"/>
  <c r="M2558" i="4"/>
  <c r="M3778" i="4"/>
  <c r="M3180" i="4"/>
  <c r="M3028" i="4"/>
  <c r="M3407" i="4"/>
  <c r="M2734" i="4"/>
  <c r="M2" i="4"/>
  <c r="M4620" i="4"/>
  <c r="M3438" i="4"/>
  <c r="M1735" i="4"/>
  <c r="M2064" i="4"/>
  <c r="M674" i="4"/>
  <c r="M2335" i="4"/>
  <c r="M4776" i="4"/>
  <c r="M2607" i="4"/>
  <c r="M3779" i="4"/>
  <c r="M4394" i="4"/>
  <c r="M2691" i="4"/>
  <c r="M4621" i="4"/>
  <c r="M3228" i="4"/>
  <c r="M4104" i="4"/>
  <c r="M1435" i="4"/>
  <c r="M2846" i="4"/>
  <c r="M3903" i="4"/>
  <c r="M4732" i="4"/>
  <c r="M4344" i="4"/>
  <c r="M2871" i="4"/>
  <c r="M3439" i="4"/>
  <c r="M4828" i="4"/>
  <c r="M4190" i="4"/>
  <c r="M4345" i="4"/>
  <c r="M1486" i="4"/>
  <c r="M3098" i="4"/>
  <c r="M1952" i="4"/>
  <c r="M4439" i="4"/>
  <c r="M647" i="4"/>
  <c r="M974" i="4"/>
  <c r="M1564" i="4"/>
  <c r="M624" i="4"/>
  <c r="M1789" i="4"/>
  <c r="M2386" i="4"/>
  <c r="M2899" i="4"/>
  <c r="M2735" i="4"/>
  <c r="M4556" i="4"/>
  <c r="M3157" i="4"/>
  <c r="M4670" i="4"/>
  <c r="M1589" i="4"/>
  <c r="M1899" i="4"/>
  <c r="M2954" i="4"/>
  <c r="M480" i="4"/>
  <c r="M2643" i="4"/>
  <c r="M1539" i="4"/>
  <c r="M4777" i="4"/>
  <c r="M2263" i="4"/>
  <c r="M1756" i="4"/>
  <c r="M2692" i="4"/>
  <c r="M408" i="4"/>
  <c r="M322" i="4"/>
  <c r="M4070" i="4"/>
  <c r="M4237" i="4"/>
  <c r="M4539" i="4"/>
  <c r="M4364" i="4"/>
  <c r="M2093" i="4"/>
  <c r="M756" i="4"/>
  <c r="M942" i="4"/>
  <c r="M3048" i="4"/>
  <c r="M2644" i="4"/>
  <c r="M2715" i="4"/>
  <c r="M238" i="4"/>
  <c r="M850" i="4"/>
  <c r="M4040" i="4"/>
  <c r="M943" i="4"/>
  <c r="M2306" i="4"/>
  <c r="M4852" i="4"/>
  <c r="M3003" i="4"/>
  <c r="M1861" i="4"/>
  <c r="M3612" i="4"/>
  <c r="M409" i="4"/>
  <c r="M160" i="4"/>
  <c r="M2357" i="4"/>
  <c r="M3590" i="4"/>
  <c r="M4298" i="4"/>
  <c r="M1610" i="4"/>
  <c r="M3068" i="4"/>
  <c r="M4622" i="4"/>
  <c r="M2188" i="4"/>
  <c r="M4041" i="4"/>
  <c r="M3049" i="4"/>
  <c r="M2444" i="4"/>
  <c r="M1736" i="4"/>
  <c r="M3336" i="4"/>
  <c r="M381" i="4"/>
  <c r="M3195" i="4"/>
  <c r="M4623" i="4"/>
  <c r="M4416" i="4"/>
  <c r="M4320" i="4"/>
  <c r="M1227" i="4"/>
  <c r="M731" i="4"/>
  <c r="M3440" i="4"/>
  <c r="M4557" i="4"/>
  <c r="M2264" i="4"/>
  <c r="M4749" i="4"/>
  <c r="M3544" i="4"/>
  <c r="M1565" i="4"/>
  <c r="M206" i="4"/>
  <c r="M3" i="4"/>
  <c r="M3489" i="4"/>
  <c r="M3545" i="4"/>
  <c r="M3780" i="4"/>
  <c r="M1981" i="4"/>
  <c r="M63" i="4"/>
  <c r="M4417" i="4"/>
  <c r="M4944" i="4"/>
  <c r="M3362" i="4"/>
  <c r="M4733" i="4"/>
  <c r="M2189" i="4"/>
  <c r="M4211" i="4"/>
  <c r="M4891" i="4"/>
  <c r="M2490" i="4"/>
  <c r="M1757" i="4"/>
  <c r="M3696" i="4"/>
  <c r="M239" i="4"/>
  <c r="M4365" i="4"/>
  <c r="M1197" i="4"/>
  <c r="M3069" i="4"/>
  <c r="M4440" i="4"/>
  <c r="M3337" i="4"/>
  <c r="M3613" i="4"/>
  <c r="M2900" i="4"/>
  <c r="M4975" i="4"/>
  <c r="M457" i="4"/>
  <c r="M1862" i="4"/>
  <c r="M2978" i="4"/>
  <c r="M3697" i="4"/>
  <c r="M2782" i="4"/>
  <c r="M2167" i="4"/>
  <c r="M1590" i="4"/>
  <c r="M625" i="4"/>
  <c r="M3029" i="4"/>
  <c r="M4540" i="4"/>
  <c r="M4071" i="4"/>
  <c r="M1351" i="4"/>
  <c r="M2872" i="4"/>
  <c r="M2410" i="4"/>
  <c r="M4803" i="4"/>
  <c r="M4162" i="4"/>
  <c r="M3408" i="4"/>
  <c r="M1928" i="4"/>
  <c r="M2736" i="4"/>
  <c r="M3196" i="4"/>
  <c r="M3880" i="4"/>
  <c r="M2358" i="4"/>
  <c r="M1374" i="4"/>
  <c r="M2120" i="4"/>
  <c r="M709" i="4"/>
  <c r="M4541" i="4"/>
  <c r="M2491" i="4"/>
  <c r="M2955" i="4"/>
  <c r="M4703" i="4"/>
  <c r="M4945" i="4"/>
  <c r="M3307" i="4"/>
  <c r="M915" i="4"/>
  <c r="M2065" i="4"/>
  <c r="M2737" i="4"/>
  <c r="M2307" i="4"/>
  <c r="M4542" i="4"/>
  <c r="M3070" i="4"/>
  <c r="M3511" i="4"/>
  <c r="M1455" i="4"/>
  <c r="M1658" i="4"/>
  <c r="M4829" i="4"/>
  <c r="M268" i="4"/>
  <c r="M2265" i="4"/>
  <c r="M4892" i="4"/>
  <c r="M1403" i="4"/>
  <c r="M3957" i="4"/>
  <c r="M3138" i="4"/>
  <c r="M4042" i="4"/>
  <c r="M3099" i="4"/>
  <c r="M3753" i="4"/>
  <c r="M3881" i="4"/>
  <c r="M1659" i="4"/>
  <c r="M4804" i="4"/>
  <c r="M4750" i="4"/>
  <c r="M3570" i="4"/>
  <c r="M287" i="4"/>
  <c r="M3441" i="4"/>
  <c r="M3050" i="4"/>
  <c r="M3512" i="4"/>
  <c r="M1836" i="4"/>
  <c r="M1982" i="4"/>
  <c r="M1790" i="4"/>
  <c r="M481" i="4"/>
  <c r="M757" i="4"/>
  <c r="M975" i="4"/>
  <c r="M382" i="4"/>
  <c r="M2168" i="4"/>
  <c r="M4470" i="4"/>
  <c r="M3513" i="4"/>
  <c r="M4321" i="4"/>
  <c r="M626" i="4"/>
  <c r="M2538" i="4"/>
  <c r="M1456" i="4"/>
  <c r="M4238" i="4"/>
  <c r="M3653" i="4"/>
  <c r="M4624" i="4"/>
  <c r="M4163" i="4"/>
  <c r="M3591" i="4"/>
  <c r="M2411" i="4"/>
  <c r="M1145" i="4"/>
  <c r="M4625" i="4"/>
  <c r="M851" i="4"/>
  <c r="M1627" i="4"/>
  <c r="M240" i="4"/>
  <c r="M2359" i="4"/>
  <c r="M852" i="4"/>
  <c r="M4914" i="4"/>
  <c r="M1056" i="4"/>
  <c r="M1814" i="4"/>
  <c r="M3139" i="4"/>
  <c r="M2559" i="4"/>
  <c r="M1320" i="4"/>
  <c r="M4976" i="4"/>
  <c r="M3197" i="4"/>
  <c r="M358" i="4"/>
  <c r="M976" i="4"/>
  <c r="M4977" i="4"/>
  <c r="M2030" i="4"/>
  <c r="M1276" i="4"/>
  <c r="M1087" i="4"/>
  <c r="M3592" i="4"/>
  <c r="M2808" i="4"/>
  <c r="M4471" i="4"/>
  <c r="M4263" i="4"/>
  <c r="M4671" i="4"/>
  <c r="M4072" i="4"/>
  <c r="M3593" i="4"/>
  <c r="M3614" i="4"/>
  <c r="M3546" i="4"/>
  <c r="M1953" i="4"/>
  <c r="M3571" i="4"/>
  <c r="M2282" i="4"/>
  <c r="M188" i="4"/>
  <c r="M2513" i="4"/>
  <c r="M4090" i="4"/>
  <c r="M1198" i="4"/>
  <c r="M2901" i="4"/>
  <c r="M2190" i="4"/>
  <c r="M2716" i="4"/>
  <c r="M4853" i="4"/>
  <c r="M1837" i="4"/>
  <c r="M35" i="4"/>
  <c r="M288" i="4"/>
  <c r="M1660" i="4"/>
  <c r="M4672" i="4"/>
  <c r="M4164" i="4"/>
  <c r="M3198" i="4"/>
  <c r="M1057" i="4"/>
  <c r="M2336" i="4"/>
  <c r="M1863" i="4"/>
  <c r="M2956" i="4"/>
  <c r="M4593" i="4"/>
  <c r="M4395" i="4"/>
  <c r="M2240" i="4"/>
  <c r="M207" i="4"/>
  <c r="M161" i="4"/>
  <c r="M1628" i="4"/>
  <c r="M4441" i="4"/>
  <c r="M2783" i="4"/>
  <c r="M2211" i="4"/>
  <c r="M2066" i="4"/>
  <c r="M2608" i="4"/>
  <c r="M2492" i="4"/>
  <c r="M482" i="4"/>
  <c r="M162" i="4"/>
  <c r="M3363" i="4"/>
  <c r="M1107" i="4"/>
  <c r="M2031" i="4"/>
  <c r="M2412" i="4"/>
  <c r="M648" i="4"/>
  <c r="M2387" i="4"/>
  <c r="M3904" i="4"/>
  <c r="M977" i="4"/>
  <c r="M2388" i="4"/>
  <c r="M3051" i="4"/>
  <c r="M4264" i="4"/>
  <c r="M1983" i="4"/>
  <c r="M1108" i="4"/>
  <c r="M1457" i="4"/>
  <c r="M4265" i="4"/>
  <c r="M2755" i="4"/>
  <c r="M1758" i="4"/>
  <c r="M323" i="4"/>
  <c r="M529" i="4"/>
  <c r="M1737" i="4"/>
  <c r="M4805" i="4"/>
  <c r="M784" i="4"/>
  <c r="M1352" i="4"/>
  <c r="M3338" i="4"/>
  <c r="M3409" i="4"/>
  <c r="M4778" i="4"/>
  <c r="M1353" i="4"/>
  <c r="M2493" i="4"/>
  <c r="M888" i="4"/>
  <c r="M2413" i="4"/>
  <c r="M4" i="4"/>
  <c r="M1686" i="4"/>
  <c r="M4472" i="4"/>
  <c r="M383" i="4"/>
  <c r="M3675" i="4"/>
  <c r="M2924" i="4"/>
  <c r="M2809" i="4"/>
  <c r="M2957" i="4"/>
  <c r="M2609" i="4"/>
  <c r="M2610" i="4"/>
  <c r="M1815" i="4"/>
  <c r="M1026" i="4"/>
  <c r="M4266" i="4"/>
  <c r="M269" i="4"/>
  <c r="M552" i="4"/>
  <c r="M1027" i="4"/>
  <c r="M2873" i="4"/>
  <c r="M483" i="4"/>
  <c r="M1540" i="4"/>
  <c r="M1864" i="4"/>
  <c r="M1321" i="4"/>
  <c r="M4073" i="4"/>
  <c r="M2874" i="4"/>
  <c r="M3998" i="4"/>
  <c r="M710" i="4"/>
  <c r="M1109" i="4"/>
  <c r="M1487" i="4"/>
  <c r="M3100" i="4"/>
  <c r="M553" i="4"/>
  <c r="M530" i="4"/>
  <c r="M732" i="4"/>
  <c r="M2810" i="4"/>
  <c r="M4893" i="4"/>
  <c r="M410" i="4"/>
  <c r="M2467" i="4"/>
  <c r="M3258" i="4"/>
  <c r="M2958" i="4"/>
  <c r="M2611" i="4"/>
  <c r="M359" i="4"/>
  <c r="M2902" i="4"/>
  <c r="M1354" i="4"/>
  <c r="M4212" i="4"/>
  <c r="M2468" i="4"/>
  <c r="M1865" i="4"/>
  <c r="M2959" i="4"/>
  <c r="M411" i="4"/>
  <c r="M1436" i="4"/>
  <c r="M3978" i="4"/>
  <c r="M1322" i="4"/>
  <c r="M4267" i="4"/>
  <c r="M2670" i="4"/>
  <c r="M2241" i="4"/>
  <c r="M5" i="4"/>
  <c r="M6" i="4"/>
  <c r="M1277" i="4"/>
  <c r="M711" i="4"/>
  <c r="M2587" i="4"/>
  <c r="M4626" i="4"/>
  <c r="M3831" i="4"/>
  <c r="M822" i="4"/>
  <c r="M1146" i="4"/>
  <c r="M1629" i="4"/>
  <c r="M1088" i="4"/>
  <c r="M3615" i="4"/>
  <c r="M3616" i="4"/>
  <c r="M458" i="4"/>
  <c r="M3229" i="4"/>
  <c r="M3101" i="4"/>
  <c r="M4043" i="4"/>
  <c r="M2875" i="4"/>
  <c r="M270" i="4"/>
  <c r="M4239" i="4"/>
  <c r="M384" i="4"/>
  <c r="M3725" i="4"/>
  <c r="M4442" i="4"/>
  <c r="M1630" i="4"/>
  <c r="M3726" i="4"/>
  <c r="M2049" i="4"/>
  <c r="M4074" i="4"/>
  <c r="M1173" i="4"/>
  <c r="M1089" i="4"/>
  <c r="M3442" i="4"/>
  <c r="M4105" i="4"/>
  <c r="M1631" i="4"/>
  <c r="M2612" i="4"/>
  <c r="M2514" i="4"/>
  <c r="M1566" i="4"/>
  <c r="M3654" i="4"/>
  <c r="M2645" i="4"/>
  <c r="M1954" i="4"/>
  <c r="M64" i="4"/>
  <c r="M2212" i="4"/>
  <c r="M3698" i="4"/>
  <c r="M241" i="4"/>
  <c r="M4240" i="4"/>
  <c r="M324" i="4"/>
  <c r="M431" i="4"/>
  <c r="M3929" i="4"/>
  <c r="M1006" i="4"/>
  <c r="M2756" i="4"/>
  <c r="M2560" i="4"/>
  <c r="M4473" i="4"/>
  <c r="M3930" i="4"/>
  <c r="M4322" i="4"/>
  <c r="M3230" i="4"/>
  <c r="M4106" i="4"/>
  <c r="M2144" i="4"/>
  <c r="M1759" i="4"/>
  <c r="M385" i="4"/>
  <c r="M4107" i="4"/>
  <c r="M3832" i="4"/>
  <c r="M4299" i="4"/>
  <c r="M1375" i="4"/>
  <c r="M1458" i="4"/>
  <c r="M3052" i="4"/>
  <c r="M3882" i="4"/>
  <c r="M3931" i="4"/>
  <c r="M289" i="4"/>
  <c r="M386" i="4"/>
  <c r="M4875" i="4"/>
  <c r="M2925" i="4"/>
  <c r="M916" i="4"/>
  <c r="M3231" i="4"/>
  <c r="M3490" i="4"/>
  <c r="M3465" i="4"/>
  <c r="M1661" i="4"/>
  <c r="M4165" i="4"/>
  <c r="M2191" i="4"/>
  <c r="M3676" i="4"/>
  <c r="M360" i="4"/>
  <c r="M4627" i="4"/>
  <c r="M4876" i="4"/>
  <c r="M3308" i="4"/>
  <c r="M208" i="4"/>
  <c r="M758" i="4"/>
  <c r="M4493" i="4"/>
  <c r="M601" i="4"/>
  <c r="M1459" i="4"/>
  <c r="M2717" i="4"/>
  <c r="M2876" i="4"/>
  <c r="M1591" i="4"/>
  <c r="M1866" i="4"/>
  <c r="M4474" i="4"/>
  <c r="M2192" i="4"/>
  <c r="M2757" i="4"/>
  <c r="M4366" i="4"/>
  <c r="M4673" i="4"/>
  <c r="M2242" i="4"/>
  <c r="M917" i="4"/>
  <c r="M4108" i="4"/>
  <c r="M2877" i="4"/>
  <c r="M242" i="4"/>
  <c r="M1984" i="4"/>
  <c r="M944" i="4"/>
  <c r="M3278" i="4"/>
  <c r="M1147" i="4"/>
  <c r="M361" i="4"/>
  <c r="M1867" i="4"/>
  <c r="M1278" i="4"/>
  <c r="M3781" i="4"/>
  <c r="M1460" i="4"/>
  <c r="M4494" i="4"/>
  <c r="M3958" i="4"/>
  <c r="M4830" i="4"/>
  <c r="M2389" i="4"/>
  <c r="M1461" i="4"/>
  <c r="M1662" i="4"/>
  <c r="M1900" i="4"/>
  <c r="M2693" i="4"/>
  <c r="M1174" i="4"/>
  <c r="M1955" i="4"/>
  <c r="M627" i="4"/>
  <c r="M853" i="4"/>
  <c r="M362" i="4"/>
  <c r="M1148" i="4"/>
  <c r="M1663" i="4"/>
  <c r="M3514" i="4"/>
  <c r="M712" i="4"/>
  <c r="M2094" i="4"/>
  <c r="M1929" i="4"/>
  <c r="M554" i="4"/>
  <c r="M2169" i="4"/>
  <c r="M2515" i="4"/>
  <c r="M2360" i="4"/>
  <c r="M2811" i="4"/>
  <c r="M1279" i="4"/>
  <c r="M2361" i="4"/>
  <c r="M3004" i="4"/>
  <c r="M123" i="4"/>
  <c r="M3199" i="4"/>
  <c r="M65" i="4"/>
  <c r="M290" i="4"/>
  <c r="M2445" i="4"/>
  <c r="M1376" i="4"/>
  <c r="M243" i="4"/>
  <c r="M3727" i="4"/>
  <c r="M2926" i="4"/>
  <c r="M244" i="4"/>
  <c r="M1760" i="4"/>
  <c r="M4213" i="4"/>
  <c r="M3979" i="4"/>
  <c r="M2032" i="4"/>
  <c r="M4831" i="4"/>
  <c r="M4628" i="4"/>
  <c r="M4214" i="4"/>
  <c r="M759" i="4"/>
  <c r="M2390" i="4"/>
  <c r="M3528" i="4"/>
  <c r="M3491" i="4"/>
  <c r="M4915" i="4"/>
  <c r="M1664" i="4"/>
  <c r="M432" i="4"/>
  <c r="M2539" i="4"/>
  <c r="M3232" i="4"/>
  <c r="M2145" i="4"/>
  <c r="M3410" i="4"/>
  <c r="M2903" i="4"/>
  <c r="M1404" i="4"/>
  <c r="M2494" i="4"/>
  <c r="M3905" i="4"/>
  <c r="M1437" i="4"/>
  <c r="M2847" i="4"/>
  <c r="M1280" i="4"/>
  <c r="M1791" i="4"/>
  <c r="M1901" i="4"/>
  <c r="M1761" i="4"/>
  <c r="M3279" i="4"/>
  <c r="M3636" i="4"/>
  <c r="M1377" i="4"/>
  <c r="M3158" i="4"/>
  <c r="M3810" i="4"/>
  <c r="M2588" i="4"/>
  <c r="M1868" i="4"/>
  <c r="M3699" i="4"/>
  <c r="M4367" i="4"/>
  <c r="M2694" i="4"/>
  <c r="M3782" i="4"/>
  <c r="M4916" i="4"/>
  <c r="M325" i="4"/>
  <c r="M2243" i="4"/>
  <c r="M1956" i="4"/>
  <c r="M2516" i="4"/>
  <c r="M4300" i="4"/>
  <c r="M2308" i="4"/>
  <c r="M531" i="4"/>
  <c r="M4109" i="4"/>
  <c r="M3883" i="4"/>
  <c r="M1541" i="4"/>
  <c r="M2540" i="4"/>
  <c r="M2517" i="4"/>
  <c r="M1228" i="4"/>
  <c r="M3200" i="4"/>
  <c r="M4346" i="4"/>
  <c r="M2718" i="4"/>
  <c r="M2266" i="4"/>
  <c r="M1514" i="4"/>
  <c r="M4044" i="4"/>
  <c r="M2050" i="4"/>
  <c r="M36" i="4"/>
  <c r="M271" i="4"/>
  <c r="M163" i="4"/>
  <c r="M1058" i="4"/>
  <c r="M1438" i="4"/>
  <c r="M3884" i="4"/>
  <c r="M3492" i="4"/>
  <c r="M2391" i="4"/>
  <c r="M4418" i="4"/>
  <c r="M3547" i="4"/>
  <c r="M189" i="4"/>
  <c r="M3071" i="4"/>
  <c r="M2848" i="4"/>
  <c r="M3280" i="4"/>
  <c r="M4779" i="4"/>
  <c r="M532" i="4"/>
  <c r="M1816" i="4"/>
  <c r="M4978" i="4"/>
  <c r="M978" i="4"/>
  <c r="M66" i="4"/>
  <c r="M1838" i="4"/>
  <c r="M4558" i="4"/>
  <c r="M3515" i="4"/>
  <c r="M4347" i="4"/>
  <c r="M1127" i="4"/>
  <c r="M3617" i="4"/>
  <c r="M533" i="4"/>
  <c r="M3754" i="4"/>
  <c r="M2067" i="4"/>
  <c r="M124" i="4"/>
  <c r="M4396" i="4"/>
  <c r="M889" i="4"/>
  <c r="M675" i="4"/>
  <c r="M4979" i="4"/>
  <c r="M628" i="4"/>
  <c r="M4110" i="4"/>
  <c r="M760" i="4"/>
  <c r="M1687" i="4"/>
  <c r="M3655" i="4"/>
  <c r="M2878" i="4"/>
  <c r="M1711" i="4"/>
  <c r="M3493" i="4"/>
  <c r="M3159" i="4"/>
  <c r="M2758" i="4"/>
  <c r="M4348" i="4"/>
  <c r="M1405" i="4"/>
  <c r="M4629" i="4"/>
  <c r="M4191" i="4"/>
  <c r="M3411" i="4"/>
  <c r="M890" i="4"/>
  <c r="M2121" i="4"/>
  <c r="M4917" i="4"/>
  <c r="M761" i="4"/>
  <c r="M918" i="4"/>
  <c r="M602" i="4"/>
  <c r="M4918" i="4"/>
  <c r="M2646" i="4"/>
  <c r="M4268" i="4"/>
  <c r="M3811" i="4"/>
  <c r="M2004" i="4"/>
  <c r="M4495" i="4"/>
  <c r="M2671" i="4"/>
  <c r="M2927" i="4"/>
  <c r="M2414" i="4"/>
  <c r="M945" i="4"/>
  <c r="M1378" i="4"/>
  <c r="M1229" i="4"/>
  <c r="M326" i="4"/>
  <c r="M603" i="4"/>
  <c r="M1059" i="4"/>
  <c r="M4045" i="4"/>
  <c r="M291" i="4"/>
  <c r="M3412" i="4"/>
  <c r="M555" i="4"/>
  <c r="M2213" i="4"/>
  <c r="M4111" i="4"/>
  <c r="M1515" i="4"/>
  <c r="M4349" i="4"/>
  <c r="M1516" i="4"/>
  <c r="M1632" i="4"/>
  <c r="M676" i="4"/>
  <c r="M3259" i="4"/>
  <c r="M1869" i="4"/>
  <c r="M3833" i="4"/>
  <c r="M190" i="4"/>
  <c r="M2283" i="4"/>
  <c r="M1259" i="4"/>
  <c r="M556" i="4"/>
  <c r="M4350" i="4"/>
  <c r="M1665" i="4"/>
  <c r="M4854" i="4"/>
  <c r="M2719" i="4"/>
  <c r="M604" i="4"/>
  <c r="M3932" i="4"/>
  <c r="M4674" i="4"/>
  <c r="M946" i="4"/>
  <c r="M4855" i="4"/>
  <c r="M4894" i="4"/>
  <c r="M1230" i="4"/>
  <c r="M3364" i="4"/>
  <c r="M1712" i="4"/>
  <c r="M433" i="4"/>
  <c r="M1930" i="4"/>
  <c r="M164" i="4"/>
  <c r="M1985" i="4"/>
  <c r="M762" i="4"/>
  <c r="M1931" i="4"/>
  <c r="M3443" i="4"/>
  <c r="M3529" i="4"/>
  <c r="M4856" i="4"/>
  <c r="M823" i="4"/>
  <c r="M4857" i="4"/>
  <c r="M947" i="4"/>
  <c r="M2095" i="4"/>
  <c r="M3339" i="4"/>
  <c r="M2193" i="4"/>
  <c r="M2392" i="4"/>
  <c r="M4269" i="4"/>
  <c r="M3413" i="4"/>
  <c r="M3365" i="4"/>
  <c r="M2495" i="4"/>
  <c r="M4734" i="4"/>
  <c r="M2672" i="4"/>
  <c r="M824" i="4"/>
  <c r="M1060" i="4"/>
  <c r="M4630" i="4"/>
  <c r="M2214" i="4"/>
  <c r="M4419" i="4"/>
  <c r="M1688" i="4"/>
  <c r="M629" i="4"/>
  <c r="M4704" i="4"/>
  <c r="M1902" i="4"/>
  <c r="M3594" i="4"/>
  <c r="M4631" i="4"/>
  <c r="M3812" i="4"/>
  <c r="M4192" i="4"/>
  <c r="M1462" i="4"/>
  <c r="M2960" i="4"/>
  <c r="M3933" i="4"/>
  <c r="M2068" i="4"/>
  <c r="M4895" i="4"/>
  <c r="M1379" i="4"/>
  <c r="M3595" i="4"/>
  <c r="M4475" i="4"/>
  <c r="M4594" i="4"/>
  <c r="M4519" i="4"/>
  <c r="M3530" i="4"/>
  <c r="M4420" i="4"/>
  <c r="M854" i="4"/>
  <c r="M1567" i="4"/>
  <c r="M1061" i="4"/>
  <c r="M1355" i="4"/>
  <c r="M1689" i="4"/>
  <c r="M272" i="4"/>
  <c r="M67" i="4"/>
  <c r="M855" i="4"/>
  <c r="M4806" i="4"/>
  <c r="M1231" i="4"/>
  <c r="M2812" i="4"/>
  <c r="M1110" i="4"/>
  <c r="M3783" i="4"/>
  <c r="M4735" i="4"/>
  <c r="M4241" i="4"/>
  <c r="M803" i="4"/>
  <c r="M1817" i="4"/>
  <c r="M4780" i="4"/>
  <c r="M191" i="4"/>
  <c r="M4193" i="4"/>
  <c r="M2362" i="4"/>
  <c r="M1839" i="4"/>
  <c r="M2267" i="4"/>
  <c r="M484" i="4"/>
  <c r="M3030" i="4"/>
  <c r="M577" i="4"/>
  <c r="M3494" i="4"/>
  <c r="M1175" i="4"/>
  <c r="M37" i="4"/>
  <c r="M1932" i="4"/>
  <c r="M4632" i="4"/>
  <c r="M2589" i="4"/>
  <c r="M2784" i="4"/>
  <c r="M4019" i="4"/>
  <c r="M1199" i="4"/>
  <c r="M3548" i="4"/>
  <c r="M3102" i="4"/>
  <c r="M3728" i="4"/>
  <c r="M1281" i="4"/>
  <c r="M3677" i="4"/>
  <c r="M2051" i="4"/>
  <c r="M3637" i="4"/>
  <c r="M1356" i="4"/>
  <c r="M1007" i="4"/>
  <c r="M3233" i="4"/>
  <c r="M2904" i="4"/>
  <c r="M3201" i="4"/>
  <c r="M2268" i="4"/>
  <c r="M4751" i="4"/>
  <c r="M2849" i="4"/>
  <c r="M1304" i="4"/>
  <c r="M3999" i="4"/>
  <c r="M557" i="4"/>
  <c r="M919" i="4"/>
  <c r="M2284" i="4"/>
  <c r="M3729" i="4"/>
  <c r="M2337" i="4"/>
  <c r="M3053" i="4"/>
  <c r="M105" i="4"/>
  <c r="M3103" i="4"/>
  <c r="M2590" i="4"/>
  <c r="M1633" i="4"/>
  <c r="M2905" i="4"/>
  <c r="M3005" i="4"/>
  <c r="M292" i="4"/>
  <c r="M948" i="4"/>
  <c r="M3104" i="4"/>
  <c r="M605" i="4"/>
  <c r="M1903" i="4"/>
  <c r="M4301" i="4"/>
  <c r="M3054" i="4"/>
  <c r="M856" i="4"/>
  <c r="M3618" i="4"/>
  <c r="M4595" i="4"/>
  <c r="M4675" i="4"/>
  <c r="M1870" i="4"/>
  <c r="M2785" i="4"/>
  <c r="M2813" i="4"/>
  <c r="M2285" i="4"/>
  <c r="M1406" i="4"/>
  <c r="M733" i="4"/>
  <c r="M2146" i="4"/>
  <c r="M696" i="4"/>
  <c r="M3730" i="4"/>
  <c r="M1840" i="4"/>
  <c r="M3596" i="4"/>
  <c r="M4807" i="4"/>
  <c r="M387" i="4"/>
  <c r="M2647" i="4"/>
  <c r="M920" i="4"/>
  <c r="M3834" i="4"/>
  <c r="M4559" i="4"/>
  <c r="M785" i="4"/>
  <c r="M649" i="4"/>
  <c r="M4270" i="4"/>
  <c r="M2052" i="4"/>
  <c r="M1200" i="4"/>
  <c r="M2446" i="4"/>
  <c r="M2906" i="4"/>
  <c r="M1176" i="4"/>
  <c r="M825" i="4"/>
  <c r="M4676" i="4"/>
  <c r="M4633" i="4"/>
  <c r="M7" i="4"/>
  <c r="M1634" i="4"/>
  <c r="M388" i="4"/>
  <c r="M2648" i="4"/>
  <c r="M3619" i="4"/>
  <c r="M949" i="4"/>
  <c r="M3140" i="4"/>
  <c r="M4543" i="4"/>
  <c r="M4302" i="4"/>
  <c r="M2979" i="4"/>
  <c r="M921" i="4"/>
  <c r="M1282" i="4"/>
  <c r="M1090" i="4"/>
  <c r="M3731" i="4"/>
  <c r="M1690" i="4"/>
  <c r="M3980" i="4"/>
  <c r="M891" i="4"/>
  <c r="M2053" i="4"/>
  <c r="M293" i="4"/>
  <c r="M4496" i="4"/>
  <c r="M4677" i="4"/>
  <c r="M534" i="4"/>
  <c r="M4046" i="4"/>
  <c r="M363" i="4"/>
  <c r="M1592" i="4"/>
  <c r="M3444" i="4"/>
  <c r="M4397" i="4"/>
  <c r="M2005" i="4"/>
  <c r="M1792" i="4"/>
  <c r="M3531" i="4"/>
  <c r="M1305" i="4"/>
  <c r="M1439" i="4"/>
  <c r="M1008" i="4"/>
  <c r="M3234" i="4"/>
  <c r="M2338" i="4"/>
  <c r="M2363" i="4"/>
  <c r="M1440" i="4"/>
  <c r="M1635" i="4"/>
  <c r="M1841" i="4"/>
  <c r="M4946" i="4"/>
  <c r="M2928" i="4"/>
  <c r="M3235" i="4"/>
  <c r="M3105" i="4"/>
  <c r="M4634" i="4"/>
  <c r="M3700" i="4"/>
  <c r="M4112" i="4"/>
  <c r="M209" i="4"/>
  <c r="M2286" i="4"/>
  <c r="M3381" i="4"/>
  <c r="M2469" i="4"/>
  <c r="M3055" i="4"/>
  <c r="M786" i="4"/>
  <c r="M2961" i="4"/>
  <c r="M1201" i="4"/>
  <c r="M1283" i="4"/>
  <c r="M2649" i="4"/>
  <c r="M294" i="4"/>
  <c r="M4443" i="4"/>
  <c r="M4858" i="4"/>
  <c r="M4705" i="4"/>
  <c r="M3006" i="4"/>
  <c r="M3281" i="4"/>
  <c r="M3236" i="4"/>
  <c r="M4075" i="4"/>
  <c r="M106" i="4"/>
  <c r="M4832" i="4"/>
  <c r="M3638" i="4"/>
  <c r="M2673" i="4"/>
  <c r="M3732" i="4"/>
  <c r="M1284" i="4"/>
  <c r="M327" i="4"/>
  <c r="M38" i="4"/>
  <c r="M2364" i="4"/>
  <c r="M1793" i="4"/>
  <c r="M3366" i="4"/>
  <c r="M1986" i="4"/>
  <c r="M1933" i="4"/>
  <c r="M1636" i="4"/>
  <c r="M1028" i="4"/>
  <c r="M3181" i="4"/>
  <c r="M2122" i="4"/>
  <c r="M485" i="4"/>
  <c r="M1637" i="4"/>
  <c r="M3414" i="4"/>
  <c r="M4047" i="4"/>
  <c r="M3733" i="4"/>
  <c r="M4351" i="4"/>
  <c r="M2069" i="4"/>
  <c r="M3981" i="4"/>
  <c r="M2365" i="4"/>
  <c r="M677" i="4"/>
  <c r="M2591" i="4"/>
  <c r="M1323" i="4"/>
  <c r="M2650" i="4"/>
  <c r="M210" i="4"/>
  <c r="M4242" i="4"/>
  <c r="M3260" i="4"/>
  <c r="M1091" i="4"/>
  <c r="M950" i="4"/>
  <c r="M2962" i="4"/>
  <c r="M857" i="4"/>
  <c r="M826" i="4"/>
  <c r="M2123" i="4"/>
  <c r="M4896" i="4"/>
  <c r="M3784" i="4"/>
  <c r="M4520" i="4"/>
  <c r="M80" i="4"/>
  <c r="M558" i="4"/>
  <c r="M2850" i="4"/>
  <c r="M1463" i="4"/>
  <c r="M486" i="4"/>
  <c r="M2070" i="4"/>
  <c r="M4194" i="4"/>
  <c r="M1904" i="4"/>
  <c r="M3382" i="4"/>
  <c r="M1762" i="4"/>
  <c r="M4215" i="4"/>
  <c r="M3261" i="4"/>
  <c r="M1517" i="4"/>
  <c r="M734" i="4"/>
  <c r="M125" i="4"/>
  <c r="M2561" i="4"/>
  <c r="M68" i="4"/>
  <c r="M412" i="4"/>
  <c r="M2287" i="4"/>
  <c r="M2562" i="4"/>
  <c r="M1306" i="4"/>
  <c r="M1763" i="4"/>
  <c r="M3466" i="4"/>
  <c r="M804" i="4"/>
  <c r="M2907" i="4"/>
  <c r="M2963" i="4"/>
  <c r="M487" i="4"/>
  <c r="M1260" i="4"/>
  <c r="M1128" i="4"/>
  <c r="M2288" i="4"/>
  <c r="M4781" i="4"/>
  <c r="M503" i="4"/>
  <c r="M2194" i="4"/>
  <c r="M3934" i="4"/>
  <c r="M69" i="4"/>
  <c r="M1764" i="4"/>
  <c r="M3734" i="4"/>
  <c r="M3813" i="4"/>
  <c r="M3106" i="4"/>
  <c r="M2289" i="4"/>
  <c r="M3639" i="4"/>
  <c r="M1380" i="4"/>
  <c r="M4048" i="4"/>
  <c r="M4352" i="4"/>
  <c r="M1029" i="4"/>
  <c r="M459" i="4"/>
  <c r="M1666" i="4"/>
  <c r="M2269" i="4"/>
  <c r="M3959" i="4"/>
  <c r="M2470" i="4"/>
  <c r="M3467" i="4"/>
  <c r="M1905" i="4"/>
  <c r="M1794" i="4"/>
  <c r="M3237" i="4"/>
  <c r="M4091" i="4"/>
  <c r="M1667" i="4"/>
  <c r="M4980" i="4"/>
  <c r="M3468" i="4"/>
  <c r="M3516" i="4"/>
  <c r="M3415" i="4"/>
  <c r="M3982" i="4"/>
  <c r="M3885" i="4"/>
  <c r="M3640" i="4"/>
  <c r="M4421" i="4"/>
  <c r="M4947" i="4"/>
  <c r="M4981" i="4"/>
  <c r="M1987" i="4"/>
  <c r="M951" i="4"/>
  <c r="M3141" i="4"/>
  <c r="M3340" i="4"/>
  <c r="M2447" i="4"/>
  <c r="M4166" i="4"/>
  <c r="M1261" i="4"/>
  <c r="M3107" i="4"/>
  <c r="M2651" i="4"/>
  <c r="M192" i="4"/>
  <c r="M1062" i="4"/>
  <c r="M3735" i="4"/>
  <c r="M650" i="4"/>
  <c r="M2215" i="4"/>
  <c r="M2054" i="4"/>
  <c r="M211" i="4"/>
  <c r="M4635" i="4"/>
  <c r="M3262" i="4"/>
  <c r="M1464" i="4"/>
  <c r="M2613" i="4"/>
  <c r="M2759" i="4"/>
  <c r="M2216" i="4"/>
  <c r="M4678" i="4"/>
  <c r="M4113" i="4"/>
  <c r="M3056" i="4"/>
  <c r="M2244" i="4"/>
  <c r="M3309" i="4"/>
  <c r="M165" i="4"/>
  <c r="M1285" i="4"/>
  <c r="M2563" i="4"/>
  <c r="M166" i="4"/>
  <c r="M3282" i="4"/>
  <c r="M2964" i="4"/>
  <c r="M1518" i="4"/>
  <c r="M3142" i="4"/>
  <c r="M2195" i="4"/>
  <c r="M1871" i="4"/>
  <c r="M3031" i="4"/>
  <c r="M3007" i="4"/>
  <c r="M4422" i="4"/>
  <c r="M4353" i="4"/>
  <c r="M4114" i="4"/>
  <c r="M1713" i="4"/>
  <c r="M328" i="4"/>
  <c r="M787" i="4"/>
  <c r="M3182" i="4"/>
  <c r="M922" i="4"/>
  <c r="M2564" i="4"/>
  <c r="M1488" i="4"/>
  <c r="M1465" i="4"/>
  <c r="M1286" i="4"/>
  <c r="M697" i="4"/>
  <c r="M4354" i="4"/>
  <c r="M827" i="4"/>
  <c r="M4636" i="4"/>
  <c r="M4216" i="4"/>
  <c r="M1381" i="4"/>
  <c r="M3678" i="4"/>
  <c r="M460" i="4"/>
  <c r="M4948" i="4"/>
  <c r="M4195" i="4"/>
  <c r="M535" i="4"/>
  <c r="M39" i="4"/>
  <c r="M2760" i="4"/>
  <c r="M2245" i="4"/>
  <c r="M434" i="4"/>
  <c r="M1262" i="4"/>
  <c r="M1818" i="4"/>
  <c r="M4115" i="4"/>
  <c r="M3886" i="4"/>
  <c r="M952" i="4"/>
  <c r="M953" i="4"/>
  <c r="M3785" i="4"/>
  <c r="M3283" i="4"/>
  <c r="M3641" i="4"/>
  <c r="M2786" i="4"/>
  <c r="M2366" i="4"/>
  <c r="M2695" i="4"/>
  <c r="M4092" i="4"/>
  <c r="M892" i="4"/>
  <c r="M2674" i="4"/>
  <c r="M3238" i="4"/>
  <c r="M4000" i="4"/>
  <c r="M1009" i="4"/>
  <c r="M979" i="4"/>
  <c r="M3160" i="4"/>
  <c r="M3108" i="4"/>
  <c r="M2147" i="4"/>
  <c r="M3679" i="4"/>
  <c r="M212" i="4"/>
  <c r="M2787" i="4"/>
  <c r="M858" i="4"/>
  <c r="M1542" i="4"/>
  <c r="M213" i="4"/>
  <c r="M4167" i="4"/>
  <c r="M763" i="4"/>
  <c r="M1795" i="4"/>
  <c r="M1263" i="4"/>
  <c r="M4476" i="4"/>
  <c r="M2720" i="4"/>
  <c r="M1906" i="4"/>
  <c r="M4217" i="4"/>
  <c r="M4897" i="4"/>
  <c r="M2965" i="4"/>
  <c r="M1611" i="4"/>
  <c r="M40" i="4"/>
  <c r="M2565" i="4"/>
  <c r="M3960" i="4"/>
  <c r="M1324" i="4"/>
  <c r="M413" i="4"/>
  <c r="M1149" i="4"/>
  <c r="M2738" i="4"/>
  <c r="M2614" i="4"/>
  <c r="M3161" i="4"/>
  <c r="M3109" i="4"/>
  <c r="M4444" i="4"/>
  <c r="M4116" i="4"/>
  <c r="M3110" i="4"/>
  <c r="M2270" i="4"/>
  <c r="M4782" i="4"/>
  <c r="M1819" i="4"/>
  <c r="M2675" i="4"/>
  <c r="M4596" i="4"/>
  <c r="M4833" i="4"/>
  <c r="M1593" i="4"/>
  <c r="M1612" i="4"/>
  <c r="M893" i="4"/>
  <c r="M3814" i="4"/>
  <c r="M1872" i="4"/>
  <c r="M4196" i="4"/>
  <c r="M2124" i="4"/>
  <c r="M2148" i="4"/>
  <c r="M1202" i="4"/>
  <c r="M4597" i="4"/>
  <c r="M2814" i="4"/>
  <c r="M273" i="4"/>
  <c r="M4834" i="4"/>
  <c r="M389" i="4"/>
  <c r="M2761" i="4"/>
  <c r="M364" i="4"/>
  <c r="M3341" i="4"/>
  <c r="M3284" i="4"/>
  <c r="M1232" i="4"/>
  <c r="M3701" i="4"/>
  <c r="M4808" i="4"/>
  <c r="M1357" i="4"/>
  <c r="M4076" i="4"/>
  <c r="M1765" i="4"/>
  <c r="M2566" i="4"/>
  <c r="M435" i="4"/>
  <c r="M859" i="4"/>
  <c r="M1519" i="4"/>
  <c r="M4020" i="4"/>
  <c r="M713" i="4"/>
  <c r="M2448" i="4"/>
  <c r="M2541" i="4"/>
  <c r="M436" i="4"/>
  <c r="M2929" i="4"/>
  <c r="M2739" i="4"/>
  <c r="M3935" i="4"/>
  <c r="M3517" i="4"/>
  <c r="M1203" i="4"/>
  <c r="M3111" i="4"/>
  <c r="M4637" i="4"/>
  <c r="M4638" i="4"/>
  <c r="M630" i="4"/>
  <c r="M3961" i="4"/>
  <c r="M4197" i="4"/>
  <c r="M3962" i="4"/>
  <c r="M3755" i="4"/>
  <c r="M4679" i="4"/>
  <c r="M923" i="4"/>
  <c r="M2879" i="4"/>
  <c r="M4021" i="4"/>
  <c r="M3285" i="4"/>
  <c r="M559" i="4"/>
  <c r="M1907" i="4"/>
  <c r="M980" i="4"/>
  <c r="M4398" i="4"/>
  <c r="M3736" i="4"/>
  <c r="M274" i="4"/>
  <c r="M3342" i="4"/>
  <c r="M3202" i="4"/>
  <c r="M678" i="4"/>
  <c r="M488" i="4"/>
  <c r="M2740" i="4"/>
  <c r="M1111" i="4"/>
  <c r="M1489" i="4"/>
  <c r="M2125" i="4"/>
  <c r="M1873" i="4"/>
  <c r="M3786" i="4"/>
  <c r="M4521" i="4"/>
  <c r="M4835" i="4"/>
  <c r="M3445" i="4"/>
  <c r="M2449" i="4"/>
  <c r="M2339" i="4"/>
  <c r="M4560" i="4"/>
  <c r="M4598" i="4"/>
  <c r="M4117" i="4"/>
  <c r="M1325" i="4"/>
  <c r="M560" i="4"/>
  <c r="M461" i="4"/>
  <c r="M4093" i="4"/>
  <c r="M3469" i="4"/>
  <c r="M3906" i="4"/>
  <c r="M4919" i="4"/>
  <c r="M2980" i="4"/>
  <c r="M4859" i="4"/>
  <c r="M3112" i="4"/>
  <c r="M860" i="4"/>
  <c r="M2450" i="4"/>
  <c r="M1796" i="4"/>
  <c r="M3963" i="4"/>
  <c r="M295" i="4"/>
  <c r="M1326" i="4"/>
  <c r="M4680" i="4"/>
  <c r="M214" i="4"/>
  <c r="M1010" i="4"/>
  <c r="M437" i="4"/>
  <c r="M3470" i="4"/>
  <c r="M3162" i="4"/>
  <c r="M2542" i="4"/>
  <c r="M2496" i="4"/>
  <c r="M1738" i="4"/>
  <c r="M714" i="4"/>
  <c r="M981" i="4"/>
  <c r="M3072" i="4"/>
  <c r="M2880" i="4"/>
  <c r="M954" i="4"/>
  <c r="M3163" i="4"/>
  <c r="M3446" i="4"/>
  <c r="M1358" i="4"/>
  <c r="M2096" i="4"/>
  <c r="M1264" i="4"/>
  <c r="M3032" i="4"/>
  <c r="M4860" i="4"/>
  <c r="M438" i="4"/>
  <c r="M1568" i="4"/>
  <c r="M2367" i="4"/>
  <c r="M2981" i="4"/>
  <c r="M4118" i="4"/>
  <c r="M107" i="4"/>
  <c r="M3057" i="4"/>
  <c r="M1287" i="4"/>
  <c r="M3143" i="4"/>
  <c r="M1092" i="4"/>
  <c r="M2696" i="4"/>
  <c r="M828" i="4"/>
  <c r="M1129" i="4"/>
  <c r="M4271" i="4"/>
  <c r="M3073" i="4"/>
  <c r="M3787" i="4"/>
  <c r="M2815" i="4"/>
  <c r="M296" i="4"/>
  <c r="M41" i="4"/>
  <c r="M245" i="4"/>
  <c r="M4323" i="4"/>
  <c r="M2567" i="4"/>
  <c r="M4218" i="4"/>
  <c r="M578" i="4"/>
  <c r="M1466" i="4"/>
  <c r="M805" i="4"/>
  <c r="M1714" i="4"/>
  <c r="M329" i="4"/>
  <c r="M2006" i="4"/>
  <c r="M2271" i="4"/>
  <c r="M3656" i="4"/>
  <c r="M631" i="4"/>
  <c r="M414" i="4"/>
  <c r="M1307" i="4"/>
  <c r="M3263" i="4"/>
  <c r="M4497" i="4"/>
  <c r="M4399" i="4"/>
  <c r="M3907" i="4"/>
  <c r="M2762" i="4"/>
  <c r="M4423" i="4"/>
  <c r="M81" i="4"/>
  <c r="M3310" i="4"/>
  <c r="M2982" i="4"/>
  <c r="M2007" i="4"/>
  <c r="M126" i="4"/>
  <c r="M1359" i="4"/>
  <c r="M3074" i="4"/>
  <c r="M2816" i="4"/>
  <c r="M246" i="4"/>
  <c r="M3835" i="4"/>
  <c r="M4424" i="4"/>
  <c r="M4368" i="4"/>
  <c r="M861" i="4"/>
  <c r="M2788" i="4"/>
  <c r="M2543" i="4"/>
  <c r="M579" i="4"/>
  <c r="M806" i="4"/>
  <c r="M536" i="4"/>
  <c r="M2126" i="4"/>
  <c r="M3495" i="4"/>
  <c r="M3164" i="4"/>
  <c r="M4599" i="4"/>
  <c r="M3447" i="4"/>
  <c r="M2393" i="4"/>
  <c r="M4861" i="4"/>
  <c r="M4561" i="4"/>
  <c r="M1874" i="4"/>
  <c r="M215" i="4"/>
  <c r="M3964" i="4"/>
  <c r="M1797" i="4"/>
  <c r="M4119" i="4"/>
  <c r="M127" i="4"/>
  <c r="M1308" i="4"/>
  <c r="M4949" i="4"/>
  <c r="M1739" i="4"/>
  <c r="M2789" i="4"/>
  <c r="M415" i="4"/>
  <c r="M2763" i="4"/>
  <c r="M462" i="4"/>
  <c r="M2471" i="4"/>
  <c r="M3165" i="4"/>
  <c r="M1441" i="4"/>
  <c r="M2930" i="4"/>
  <c r="M1093" i="4"/>
  <c r="M4562" i="4"/>
  <c r="M632" i="4"/>
  <c r="M390" i="4"/>
  <c r="M955" i="4"/>
  <c r="M3496" i="4"/>
  <c r="M1467" i="4"/>
  <c r="M2149" i="4"/>
  <c r="M2472" i="4"/>
  <c r="M1490" i="4"/>
  <c r="M3756" i="4"/>
  <c r="M4982" i="4"/>
  <c r="M1327" i="4"/>
  <c r="M4355" i="4"/>
  <c r="M3757" i="4"/>
  <c r="M4639" i="4"/>
  <c r="M4445" i="4"/>
  <c r="M82" i="4"/>
  <c r="M3908" i="4"/>
  <c r="M3860" i="4"/>
  <c r="M1668" i="4"/>
  <c r="M2741" i="4"/>
  <c r="M2008" i="4"/>
  <c r="M3983" i="4"/>
  <c r="M42" i="4"/>
  <c r="M3264" i="4"/>
  <c r="M2309" i="4"/>
  <c r="M4898" i="4"/>
  <c r="M4120" i="4"/>
  <c r="M2697" i="4"/>
  <c r="M216" i="4"/>
  <c r="M1011" i="4"/>
  <c r="M489" i="4"/>
  <c r="M1543" i="4"/>
  <c r="M3597" i="4"/>
  <c r="M1638" i="4"/>
  <c r="M698" i="4"/>
  <c r="M924" i="4"/>
  <c r="M1908" i="4"/>
  <c r="M2473" i="4"/>
  <c r="M4369" i="4"/>
  <c r="M4001" i="4"/>
  <c r="M4022" i="4"/>
  <c r="M1875" i="4"/>
  <c r="M3642" i="4"/>
  <c r="M3497" i="4"/>
  <c r="M2196" i="4"/>
  <c r="M3113" i="4"/>
  <c r="M1233" i="4"/>
  <c r="M3549" i="4"/>
  <c r="M3343" i="4"/>
  <c r="M982" i="4"/>
  <c r="M1798" i="4"/>
  <c r="M894" i="4"/>
  <c r="M1544" i="4"/>
  <c r="M788" i="4"/>
  <c r="M391" i="4"/>
  <c r="M2676" i="4"/>
  <c r="M392" i="4"/>
  <c r="M3075" i="4"/>
  <c r="M2415" i="4"/>
  <c r="M2310" i="4"/>
  <c r="M4920" i="4"/>
  <c r="M393" i="4"/>
  <c r="M1957" i="4"/>
  <c r="M1407" i="4"/>
  <c r="M83" i="4"/>
  <c r="M2544" i="4"/>
  <c r="M3737" i="4"/>
  <c r="M1909" i="4"/>
  <c r="M1442" i="4"/>
  <c r="M2127" i="4"/>
  <c r="M1408" i="4"/>
  <c r="M365" i="4"/>
  <c r="M606" i="4"/>
  <c r="M1150" i="4"/>
  <c r="M2790" i="4"/>
  <c r="M715" i="4"/>
  <c r="M1030" i="4"/>
  <c r="M2071" i="4"/>
  <c r="M1669" i="4"/>
  <c r="M1715" i="4"/>
  <c r="M3680" i="4"/>
  <c r="M504" i="4"/>
  <c r="M4563" i="4"/>
  <c r="M2764" i="4"/>
  <c r="M297" i="4"/>
  <c r="M1360" i="4"/>
  <c r="M108" i="4"/>
  <c r="M1820" i="4"/>
  <c r="M4498" i="4"/>
  <c r="M607" i="4"/>
  <c r="M1031" i="4"/>
  <c r="M561" i="4"/>
  <c r="M1094" i="4"/>
  <c r="M1842" i="4"/>
  <c r="M1032" i="4"/>
  <c r="M4049" i="4"/>
  <c r="M3936" i="4"/>
  <c r="M1958" i="4"/>
  <c r="M1288" i="4"/>
  <c r="M2791" i="4"/>
  <c r="M4950" i="4"/>
  <c r="M3367" i="4"/>
  <c r="M2150" i="4"/>
  <c r="M463" i="4"/>
  <c r="M4983" i="4"/>
  <c r="M2416" i="4"/>
  <c r="M537" i="4"/>
  <c r="M490" i="4"/>
  <c r="M3344" i="4"/>
  <c r="M3286" i="4"/>
  <c r="M1910" i="4"/>
  <c r="M1520" i="4"/>
  <c r="M3008" i="4"/>
  <c r="M4168" i="4"/>
  <c r="M3758" i="4"/>
  <c r="M4564" i="4"/>
  <c r="M2340" i="4"/>
  <c r="M764" i="4"/>
  <c r="M3861" i="4"/>
  <c r="M633" i="4"/>
  <c r="M2568" i="4"/>
  <c r="M4303" i="4"/>
  <c r="M8" i="4"/>
  <c r="M3368" i="4"/>
  <c r="M1151" i="4"/>
  <c r="M3203" i="4"/>
  <c r="M4077" i="4"/>
  <c r="M1152" i="4"/>
  <c r="M4544" i="4"/>
  <c r="M716" i="4"/>
  <c r="M330" i="4"/>
  <c r="M983" i="4"/>
  <c r="M984" i="4"/>
  <c r="M562" i="4"/>
  <c r="M2033" i="4"/>
  <c r="M895" i="4"/>
  <c r="M2931" i="4"/>
  <c r="M4023" i="4"/>
  <c r="M4921" i="4"/>
  <c r="M925" i="4"/>
  <c r="M2569" i="4"/>
  <c r="M1799" i="4"/>
  <c r="M1934" i="4"/>
  <c r="M3657" i="4"/>
  <c r="M862" i="4"/>
  <c r="M3836" i="4"/>
  <c r="M1491" i="4"/>
  <c r="M1309" i="4"/>
  <c r="M2034" i="4"/>
  <c r="M985" i="4"/>
  <c r="M4370" i="4"/>
  <c r="M4565" i="4"/>
  <c r="M3759" i="4"/>
  <c r="M2592" i="4"/>
  <c r="M1639" i="4"/>
  <c r="M247" i="4"/>
  <c r="M2097" i="4"/>
  <c r="M580" i="4"/>
  <c r="M1095" i="4"/>
  <c r="M193" i="4"/>
  <c r="M2851" i="4"/>
  <c r="M3265" i="4"/>
  <c r="M581" i="4"/>
  <c r="M1959" i="4"/>
  <c r="M2197" i="4"/>
  <c r="M4198" i="4"/>
  <c r="M3471" i="4"/>
  <c r="M1640" i="4"/>
  <c r="M2217" i="4"/>
  <c r="M4600" i="4"/>
  <c r="M3033" i="4"/>
  <c r="M4566" i="4"/>
  <c r="M9" i="4"/>
  <c r="M1740" i="4"/>
  <c r="M2368" i="4"/>
  <c r="M1382" i="4"/>
  <c r="M2852" i="4"/>
  <c r="M3204" i="4"/>
  <c r="M3702" i="4"/>
  <c r="M4243" i="4"/>
  <c r="M4922" i="4"/>
  <c r="M2570" i="4"/>
  <c r="M3472" i="4"/>
  <c r="M1545" i="4"/>
  <c r="M789" i="4"/>
  <c r="M4567" i="4"/>
  <c r="M1033" i="4"/>
  <c r="M3076" i="4"/>
  <c r="M3077" i="4"/>
  <c r="M1741" i="4"/>
  <c r="M1034" i="4"/>
  <c r="M699" i="4"/>
  <c r="M765" i="4"/>
  <c r="M1383" i="4"/>
  <c r="M3760" i="4"/>
  <c r="M2341" i="4"/>
  <c r="M3448" i="4"/>
  <c r="M3311" i="4"/>
  <c r="M1328" i="4"/>
  <c r="M1766" i="4"/>
  <c r="M4640" i="4"/>
  <c r="M634" i="4"/>
  <c r="M807" i="4"/>
  <c r="M2853" i="4"/>
  <c r="M1063" i="4"/>
  <c r="M3287" i="4"/>
  <c r="M3788" i="4"/>
  <c r="M331" i="4"/>
  <c r="M1670" i="4"/>
  <c r="M3312" i="4"/>
  <c r="M790" i="4"/>
  <c r="M2545" i="4"/>
  <c r="M3114" i="4"/>
  <c r="M1310" i="4"/>
  <c r="M1821" i="4"/>
  <c r="M3078" i="4"/>
  <c r="M4568" i="4"/>
  <c r="M4499" i="4"/>
  <c r="M4121" i="4"/>
  <c r="M4752" i="4"/>
  <c r="M1521" i="4"/>
  <c r="M3909" i="4"/>
  <c r="M491" i="4"/>
  <c r="M4122" i="4"/>
  <c r="M1234" i="4"/>
  <c r="M3183" i="4"/>
  <c r="M4641" i="4"/>
  <c r="M4024" i="4"/>
  <c r="M275" i="4"/>
  <c r="M464" i="4"/>
  <c r="M10" i="4"/>
  <c r="M2417" i="4"/>
  <c r="M926" i="4"/>
  <c r="M84" i="4"/>
  <c r="M2151" i="4"/>
  <c r="M3383" i="4"/>
  <c r="M4123" i="4"/>
  <c r="M679" i="4"/>
  <c r="M1691" i="4"/>
  <c r="M4304" i="4"/>
  <c r="M1265" i="4"/>
  <c r="M3910" i="4"/>
  <c r="M1594" i="4"/>
  <c r="M3473" i="4"/>
  <c r="M2246" i="4"/>
  <c r="M4219" i="4"/>
  <c r="M4425" i="4"/>
  <c r="M3115" i="4"/>
  <c r="M2198" i="4"/>
  <c r="M332" i="4"/>
  <c r="M3288" i="4"/>
  <c r="M3079" i="4"/>
  <c r="M1177" i="4"/>
  <c r="M3761" i="4"/>
  <c r="M128" i="4"/>
  <c r="M217" i="4"/>
  <c r="M4783" i="4"/>
  <c r="M1569" i="4"/>
  <c r="M3474" i="4"/>
  <c r="M3937" i="4"/>
  <c r="M4272" i="4"/>
  <c r="M4984" i="4"/>
  <c r="M11" i="4"/>
  <c r="M4371" i="4"/>
  <c r="M2652" i="4"/>
  <c r="M4836" i="4"/>
  <c r="M1204" i="4"/>
  <c r="M2451" i="4"/>
  <c r="M2615" i="4"/>
  <c r="M4951" i="4"/>
  <c r="M3080" i="4"/>
  <c r="M1822" i="4"/>
  <c r="M129" i="4"/>
  <c r="M3009" i="4"/>
  <c r="M680" i="4"/>
  <c r="M130" i="4"/>
  <c r="M927" i="4"/>
  <c r="M439" i="4"/>
  <c r="M3313" i="4"/>
  <c r="M1409" i="4"/>
  <c r="M2218" i="4"/>
  <c r="M2765" i="4"/>
  <c r="M3266" i="4"/>
  <c r="M505" i="4"/>
  <c r="M4952" i="4"/>
  <c r="M4706" i="4"/>
  <c r="M4094" i="4"/>
  <c r="M3449" i="4"/>
  <c r="M2792" i="4"/>
  <c r="M3205" i="4"/>
  <c r="M1671" i="4"/>
  <c r="M43" i="4"/>
  <c r="M4809" i="4"/>
  <c r="M2098" i="4"/>
  <c r="M829" i="4"/>
  <c r="M2369" i="4"/>
  <c r="M1492" i="4"/>
  <c r="M2518" i="4"/>
  <c r="M44" i="4"/>
  <c r="M2418" i="4"/>
  <c r="M3572" i="4"/>
  <c r="M3911" i="4"/>
  <c r="M1443" i="4"/>
  <c r="M1493" i="4"/>
  <c r="M1613" i="4"/>
  <c r="M1235" i="4"/>
  <c r="M1064" i="4"/>
  <c r="M4810" i="4"/>
  <c r="M4169" i="4"/>
  <c r="M276" i="4"/>
  <c r="M1289" i="4"/>
  <c r="M1843" i="4"/>
  <c r="M1546" i="4"/>
  <c r="M3206" i="4"/>
  <c r="M3166" i="4"/>
  <c r="M2653" i="4"/>
  <c r="M416" i="4"/>
  <c r="M1035" i="4"/>
  <c r="M956" i="4"/>
  <c r="M3789" i="4"/>
  <c r="M1960" i="4"/>
  <c r="M3184" i="4"/>
  <c r="M4923" i="4"/>
  <c r="M3450" i="4"/>
  <c r="M3289" i="4"/>
  <c r="M4095" i="4"/>
  <c r="M3862" i="4"/>
  <c r="M3912" i="4"/>
  <c r="M635" i="4"/>
  <c r="M957" i="4"/>
  <c r="M1494" i="4"/>
  <c r="M3314" i="4"/>
  <c r="M3167" i="4"/>
  <c r="M4899" i="4"/>
  <c r="M1205" i="4"/>
  <c r="M4477" i="4"/>
  <c r="M3315" i="4"/>
  <c r="M1961" i="4"/>
  <c r="M1823" i="4"/>
  <c r="M2009" i="4"/>
  <c r="M2199" i="4"/>
  <c r="M3598" i="4"/>
  <c r="M167" i="4"/>
  <c r="M4500" i="4"/>
  <c r="M3599" i="4"/>
  <c r="M4862" i="4"/>
  <c r="M4522" i="4"/>
  <c r="M3239" i="4"/>
  <c r="M2099" i="4"/>
  <c r="M70" i="4"/>
  <c r="M3790" i="4"/>
  <c r="M1844" i="4"/>
  <c r="M1962" i="4"/>
  <c r="M3762" i="4"/>
  <c r="M1570" i="4"/>
  <c r="M3532" i="4"/>
  <c r="M298" i="4"/>
  <c r="M563" i="4"/>
  <c r="M896" i="4"/>
  <c r="M2370" i="4"/>
  <c r="M2793" i="4"/>
  <c r="M1065" i="4"/>
  <c r="M1641" i="4"/>
  <c r="M564" i="4"/>
  <c r="M492" i="4"/>
  <c r="M4601" i="4"/>
  <c r="M3010" i="4"/>
  <c r="M1614" i="4"/>
  <c r="M1824" i="4"/>
  <c r="M3763" i="4"/>
  <c r="M897" i="4"/>
  <c r="M2742" i="4"/>
  <c r="M1178" i="4"/>
  <c r="M2311" i="4"/>
  <c r="M1066" i="4"/>
  <c r="M2881" i="4"/>
  <c r="M4446" i="4"/>
  <c r="M2342" i="4"/>
  <c r="M2290" i="4"/>
  <c r="M2721" i="4"/>
  <c r="M3738" i="4"/>
  <c r="M4523" i="4"/>
  <c r="M4924" i="4"/>
  <c r="M1571" i="4"/>
  <c r="M248" i="4"/>
  <c r="M131" i="4"/>
  <c r="M1911" i="4"/>
  <c r="M4925" i="4"/>
  <c r="M3290" i="4"/>
  <c r="M3573" i="4"/>
  <c r="M3207" i="4"/>
  <c r="M2072" i="4"/>
  <c r="M700" i="4"/>
  <c r="M3451" i="4"/>
  <c r="M2932" i="4"/>
  <c r="M2817" i="4"/>
  <c r="M1672" i="4"/>
  <c r="M4569" i="4"/>
  <c r="M3658" i="4"/>
  <c r="M2766" i="4"/>
  <c r="M2654" i="4"/>
  <c r="M2983" i="4"/>
  <c r="M1468" i="4"/>
  <c r="M2966" i="4"/>
  <c r="M3416" i="4"/>
  <c r="M4244" i="4"/>
  <c r="M3764" i="4"/>
  <c r="M3574" i="4"/>
  <c r="M3011" i="4"/>
  <c r="M2743" i="4"/>
  <c r="M1742" i="4"/>
  <c r="M2419" i="4"/>
  <c r="M3739" i="4"/>
  <c r="M299" i="4"/>
  <c r="M4501" i="4"/>
  <c r="M3703" i="4"/>
  <c r="M4985" i="4"/>
  <c r="M4707" i="4"/>
  <c r="M2010" i="4"/>
  <c r="M4400" i="4"/>
  <c r="M3600" i="4"/>
  <c r="M2170" i="4"/>
  <c r="M3550" i="4"/>
  <c r="M3034" i="4"/>
  <c r="M3965" i="4"/>
  <c r="M1329" i="4"/>
  <c r="M2933" i="4"/>
  <c r="M1410" i="4"/>
  <c r="M1912" i="4"/>
  <c r="M12" i="4"/>
  <c r="M1845" i="4"/>
  <c r="M2767" i="4"/>
  <c r="M3659" i="4"/>
  <c r="M1495" i="4"/>
  <c r="M2474" i="4"/>
  <c r="M717" i="4"/>
  <c r="M3643" i="4"/>
  <c r="M2616" i="4"/>
  <c r="M1096" i="4"/>
  <c r="M4926" i="4"/>
  <c r="M506" i="4"/>
  <c r="M4986" i="4"/>
  <c r="M4078" i="4"/>
  <c r="M582" i="4"/>
  <c r="M986" i="4"/>
  <c r="M132" i="4"/>
  <c r="M808" i="4"/>
  <c r="M2677" i="4"/>
  <c r="M4124" i="4"/>
  <c r="M3168" i="4"/>
  <c r="M583" i="4"/>
  <c r="M4642" i="4"/>
  <c r="M4837" i="4"/>
  <c r="M4170" i="4"/>
  <c r="M4602" i="4"/>
  <c r="M718" i="4"/>
  <c r="M1876" i="4"/>
  <c r="M928" i="4"/>
  <c r="M2571" i="4"/>
  <c r="M4447" i="4"/>
  <c r="M1877" i="4"/>
  <c r="M766" i="4"/>
  <c r="M3240" i="4"/>
  <c r="M440" i="4"/>
  <c r="M3575" i="4"/>
  <c r="M1963" i="4"/>
  <c r="M333" i="4"/>
  <c r="M2247" i="4"/>
  <c r="M85" i="4"/>
  <c r="M4838" i="4"/>
  <c r="M300" i="4"/>
  <c r="M608" i="4"/>
  <c r="M301" i="4"/>
  <c r="M2617" i="4"/>
  <c r="M2312" i="4"/>
  <c r="M584" i="4"/>
  <c r="M4502" i="4"/>
  <c r="M4570" i="4"/>
  <c r="M249" i="4"/>
  <c r="M13" i="4"/>
  <c r="M1012" i="4"/>
  <c r="M2593" i="4"/>
  <c r="M2073" i="4"/>
  <c r="M2984" i="4"/>
  <c r="M3837" i="4"/>
  <c r="M681" i="4"/>
  <c r="M168" i="4"/>
  <c r="M4503" i="4"/>
  <c r="M2475" i="4"/>
  <c r="M1692" i="4"/>
  <c r="M929" i="4"/>
  <c r="M2248" i="4"/>
  <c r="M1112" i="4"/>
  <c r="M2519" i="4"/>
  <c r="M2794" i="4"/>
  <c r="M3012" i="4"/>
  <c r="M4171" i="4"/>
  <c r="M4524" i="4"/>
  <c r="M4877" i="4"/>
  <c r="M701" i="4"/>
  <c r="M109" i="4"/>
  <c r="M3765" i="4"/>
  <c r="M4050" i="4"/>
  <c r="M1743" i="4"/>
  <c r="M2074" i="4"/>
  <c r="M169" i="4"/>
  <c r="M791" i="4"/>
  <c r="M651" i="4"/>
  <c r="M3533" i="4"/>
  <c r="M277" i="4"/>
  <c r="M4051" i="4"/>
  <c r="M334" i="4"/>
  <c r="M2908" i="4"/>
  <c r="M2768" i="4"/>
  <c r="M1825" i="4"/>
  <c r="M4927" i="4"/>
  <c r="M2520" i="4"/>
  <c r="M652" i="4"/>
  <c r="M4002" i="4"/>
  <c r="M4426" i="4"/>
  <c r="M702" i="4"/>
  <c r="M3417" i="4"/>
  <c r="M302" i="4"/>
  <c r="M3815" i="4"/>
  <c r="M1522" i="4"/>
  <c r="M4324" i="4"/>
  <c r="M2476" i="4"/>
  <c r="M863" i="4"/>
  <c r="M3887" i="4"/>
  <c r="M4953" i="4"/>
  <c r="M1036" i="4"/>
  <c r="M1206" i="4"/>
  <c r="M1384" i="4"/>
  <c r="M719" i="4"/>
  <c r="M45" i="4"/>
  <c r="M4245" i="4"/>
  <c r="M4928" i="4"/>
  <c r="M792" i="4"/>
  <c r="M194" i="4"/>
  <c r="M3345" i="4"/>
  <c r="M4356" i="4"/>
  <c r="M303" i="4"/>
  <c r="M1236" i="4"/>
  <c r="M250" i="4"/>
  <c r="M2594" i="4"/>
  <c r="M3984" i="4"/>
  <c r="M4305" i="4"/>
  <c r="M3660" i="4"/>
  <c r="M1067" i="4"/>
  <c r="M4325" i="4"/>
  <c r="M930" i="4"/>
  <c r="M304" i="4"/>
  <c r="M3740" i="4"/>
  <c r="M4448" i="4"/>
  <c r="M2618" i="4"/>
  <c r="M4784" i="4"/>
  <c r="M4449" i="4"/>
  <c r="M3661" i="4"/>
  <c r="M2854" i="4"/>
  <c r="M1964" i="4"/>
  <c r="M1693" i="4"/>
  <c r="M1642" i="4"/>
  <c r="M3576" i="4"/>
  <c r="M3913" i="4"/>
  <c r="M1988" i="4"/>
  <c r="M4450" i="4"/>
  <c r="M1716" i="4"/>
  <c r="M3058" i="4"/>
  <c r="M2100" i="4"/>
  <c r="M1846" i="4"/>
  <c r="M1496" i="4"/>
  <c r="M1179" i="4"/>
  <c r="M3081" i="4"/>
  <c r="M507" i="4"/>
  <c r="M4372" i="4"/>
  <c r="M4785" i="4"/>
  <c r="M46" i="4"/>
  <c r="M1595" i="4"/>
  <c r="M4681" i="4"/>
  <c r="M14" i="4"/>
  <c r="M3475" i="4"/>
  <c r="M987" i="4"/>
  <c r="M1800" i="4"/>
  <c r="M3082" i="4"/>
  <c r="M366" i="4"/>
  <c r="M305" i="4"/>
  <c r="M3601" i="4"/>
  <c r="M4545" i="4"/>
  <c r="M2521" i="4"/>
  <c r="M1826" i="4"/>
  <c r="M703" i="4"/>
  <c r="M4220" i="4"/>
  <c r="M958" i="4"/>
  <c r="M3704" i="4"/>
  <c r="M2249" i="4"/>
  <c r="M3185" i="4"/>
  <c r="M1935" i="4"/>
  <c r="M110" i="4"/>
  <c r="M704" i="4"/>
  <c r="M1767" i="4"/>
  <c r="M4987" i="4"/>
  <c r="M2313" i="4"/>
  <c r="M3534" i="4"/>
  <c r="M864" i="4"/>
  <c r="M767" i="4"/>
  <c r="M636" i="4"/>
  <c r="M988" i="4"/>
  <c r="M3186" i="4"/>
  <c r="M538" i="4"/>
  <c r="M4003" i="4"/>
  <c r="M1411" i="4"/>
  <c r="M4401" i="4"/>
  <c r="M1444" i="4"/>
  <c r="M809" i="4"/>
  <c r="M4326" i="4"/>
  <c r="M3938" i="4"/>
  <c r="M4753" i="4"/>
  <c r="M3418" i="4"/>
  <c r="M865" i="4"/>
  <c r="M1523" i="4"/>
  <c r="M2655" i="4"/>
  <c r="M830" i="4"/>
  <c r="M251" i="4"/>
  <c r="M4811" i="4"/>
  <c r="M3346" i="4"/>
  <c r="M1717" i="4"/>
  <c r="M1412" i="4"/>
  <c r="M3705" i="4"/>
  <c r="M3551" i="4"/>
  <c r="M1153" i="4"/>
  <c r="M1718" i="4"/>
  <c r="M2985" i="4"/>
  <c r="M1719" i="4"/>
  <c r="M4273" i="4"/>
  <c r="M2967" i="4"/>
  <c r="M218" i="4"/>
  <c r="M4172" i="4"/>
  <c r="M252" i="4"/>
  <c r="M2394" i="4"/>
  <c r="M4754" i="4"/>
  <c r="M959" i="4"/>
  <c r="M4246" i="4"/>
  <c r="M219" i="4"/>
  <c r="M3116" i="4"/>
  <c r="M1936" i="4"/>
  <c r="M4402" i="4"/>
  <c r="M1037" i="4"/>
  <c r="M4274" i="4"/>
  <c r="M1694" i="4"/>
  <c r="M2882" i="4"/>
  <c r="M3620" i="4"/>
  <c r="M735" i="4"/>
  <c r="M2272" i="4"/>
  <c r="M2855" i="4"/>
  <c r="M720" i="4"/>
  <c r="M4839" i="4"/>
  <c r="M2219" i="4"/>
  <c r="M1266" i="4"/>
  <c r="M1572" i="4"/>
  <c r="M441" i="4"/>
  <c r="M465" i="4"/>
  <c r="M4125" i="4"/>
  <c r="M1768" i="4"/>
  <c r="M508" i="4"/>
  <c r="M509" i="4"/>
  <c r="M4682" i="4"/>
  <c r="M2220" i="4"/>
  <c r="M1385" i="4"/>
  <c r="M170" i="4"/>
  <c r="M4929" i="4"/>
  <c r="M2818" i="4"/>
  <c r="M1769" i="4"/>
  <c r="M1154" i="4"/>
  <c r="M220" i="4"/>
  <c r="M4173" i="4"/>
  <c r="M3766" i="4"/>
  <c r="M47" i="4"/>
  <c r="M4427" i="4"/>
  <c r="M3208" i="4"/>
  <c r="M133" i="4"/>
  <c r="M3117" i="4"/>
  <c r="M2420" i="4"/>
  <c r="M609" i="4"/>
  <c r="M1643" i="4"/>
  <c r="M2371" i="4"/>
  <c r="M4840" i="4"/>
  <c r="M1330" i="4"/>
  <c r="M4812" i="4"/>
  <c r="M221" i="4"/>
  <c r="M2075" i="4"/>
  <c r="M417" i="4"/>
  <c r="M1361" i="4"/>
  <c r="M3838" i="4"/>
  <c r="M4174" i="4"/>
  <c r="M2619" i="4"/>
  <c r="M1673" i="4"/>
  <c r="M1331" i="4"/>
  <c r="M653" i="4"/>
  <c r="M3863" i="4"/>
  <c r="M2101" i="4"/>
  <c r="M831" i="4"/>
  <c r="M4373" i="4"/>
  <c r="M2986" i="4"/>
  <c r="M2883" i="4"/>
  <c r="M4247" i="4"/>
  <c r="M4374" i="4"/>
  <c r="M810" i="4"/>
  <c r="M4988" i="4"/>
  <c r="M2273" i="4"/>
  <c r="M2819" i="4"/>
  <c r="M2546" i="4"/>
  <c r="M931" i="4"/>
  <c r="M3914" i="4"/>
  <c r="M1469" i="4"/>
  <c r="M2343" i="4"/>
  <c r="M4126" i="4"/>
  <c r="M4786" i="4"/>
  <c r="M1413" i="4"/>
  <c r="M1573" i="4"/>
  <c r="M3644" i="4"/>
  <c r="M3864" i="4"/>
  <c r="M2620" i="4"/>
  <c r="M4052" i="4"/>
  <c r="M1332" i="4"/>
  <c r="M171" i="4"/>
  <c r="M4603" i="4"/>
  <c r="M4841" i="4"/>
  <c r="M1362" i="4"/>
  <c r="M2934" i="4"/>
  <c r="M1113" i="4"/>
  <c r="M3888" i="4"/>
  <c r="M4221" i="4"/>
  <c r="M2698" i="4"/>
  <c r="M222" i="4"/>
  <c r="M3118" i="4"/>
  <c r="M3706" i="4"/>
  <c r="M4863" i="4"/>
  <c r="M4755" i="4"/>
  <c r="M3552" i="4"/>
  <c r="M4504" i="4"/>
  <c r="M223" i="4"/>
  <c r="M306" i="4"/>
  <c r="M3419" i="4"/>
  <c r="M4989" i="4"/>
  <c r="M1913" i="4"/>
  <c r="M2522" i="4"/>
  <c r="M2884" i="4"/>
  <c r="M2344" i="4"/>
  <c r="M2395" i="4"/>
  <c r="M3889" i="4"/>
  <c r="M4004" i="4"/>
  <c r="M3369" i="4"/>
  <c r="M2497" i="4"/>
  <c r="M637" i="4"/>
  <c r="M1695" i="4"/>
  <c r="M3119" i="4"/>
  <c r="M3939" i="4"/>
  <c r="M2621" i="4"/>
  <c r="M654" i="4"/>
  <c r="M1068" i="4"/>
  <c r="M2523" i="4"/>
  <c r="M832" i="4"/>
  <c r="M1801" i="4"/>
  <c r="M1744" i="4"/>
  <c r="M3915" i="4"/>
  <c r="M1524" i="4"/>
  <c r="M1237" i="4"/>
  <c r="M1097" i="4"/>
  <c r="M2171" i="4"/>
  <c r="M1696" i="4"/>
  <c r="M2498" i="4"/>
  <c r="M3452" i="4"/>
  <c r="M307" i="4"/>
  <c r="M86" i="4"/>
  <c r="M87" i="4"/>
  <c r="M4248" i="4"/>
  <c r="M2769" i="4"/>
  <c r="M1333" i="4"/>
  <c r="M3267" i="4"/>
  <c r="M3518" i="4"/>
  <c r="M1720" i="4"/>
  <c r="M768" i="4"/>
  <c r="M253" i="4"/>
  <c r="M2795" i="4"/>
  <c r="M3169" i="4"/>
  <c r="M4571" i="4"/>
  <c r="M15" i="4"/>
  <c r="M134" i="4"/>
  <c r="M3144" i="4"/>
  <c r="M960" i="4"/>
  <c r="M4878" i="4"/>
  <c r="M4756" i="4"/>
  <c r="M4222" i="4"/>
  <c r="M3621" i="4"/>
  <c r="M682" i="4"/>
  <c r="M4736" i="4"/>
  <c r="M2128" i="4"/>
  <c r="M769" i="4"/>
  <c r="M4096" i="4"/>
  <c r="M4199" i="4"/>
  <c r="M4375" i="4"/>
  <c r="M1525" i="4"/>
  <c r="M1770" i="4"/>
  <c r="M308" i="4"/>
  <c r="M1098" i="4"/>
  <c r="M961" i="4"/>
  <c r="M1069" i="4"/>
  <c r="M3268" i="4"/>
  <c r="M2274" i="4"/>
  <c r="M1547" i="4"/>
  <c r="M309" i="4"/>
  <c r="M585" i="4"/>
  <c r="M1827" i="4"/>
  <c r="M418" i="4"/>
  <c r="M565" i="4"/>
  <c r="M3535" i="4"/>
  <c r="M770" i="4"/>
  <c r="M586" i="4"/>
  <c r="M1334" i="4"/>
  <c r="M989" i="4"/>
  <c r="M3241" i="4"/>
  <c r="M2291" i="4"/>
  <c r="M493" i="4"/>
  <c r="M172" i="4"/>
  <c r="M1013" i="4"/>
  <c r="M1099" i="4"/>
  <c r="M2678" i="4"/>
  <c r="M1721" i="4"/>
  <c r="M135" i="4"/>
  <c r="M2547" i="4"/>
  <c r="M866" i="4"/>
  <c r="M3839" i="4"/>
  <c r="M4275" i="4"/>
  <c r="M1470" i="4"/>
  <c r="M4737" i="4"/>
  <c r="M2372" i="4"/>
  <c r="M1574" i="4"/>
  <c r="M2292" i="4"/>
  <c r="M3083" i="4"/>
  <c r="M335" i="4"/>
  <c r="M4478" i="4"/>
  <c r="M610" i="4"/>
  <c r="M2722" i="4"/>
  <c r="M1674" i="4"/>
  <c r="M195" i="4"/>
  <c r="M1155" i="4"/>
  <c r="M1937" i="4"/>
  <c r="M1548" i="4"/>
  <c r="M587" i="4"/>
  <c r="M1644" i="4"/>
  <c r="M1965" i="4"/>
  <c r="M4683" i="4"/>
  <c r="M3291" i="4"/>
  <c r="M1596" i="4"/>
  <c r="M3170" i="4"/>
  <c r="M2293" i="4"/>
  <c r="M566" i="4"/>
  <c r="M4200" i="4"/>
  <c r="M990" i="4"/>
  <c r="M4249" i="4"/>
  <c r="M4451" i="4"/>
  <c r="M2856" i="4"/>
  <c r="M3553" i="4"/>
  <c r="M254" i="4"/>
  <c r="M4223" i="4"/>
  <c r="M2820" i="4"/>
  <c r="M3187" i="4"/>
  <c r="M2102" i="4"/>
  <c r="M3084" i="4"/>
  <c r="M4787" i="4"/>
  <c r="M196" i="4"/>
  <c r="M1180" i="4"/>
  <c r="M4879" i="4"/>
  <c r="M4546" i="4"/>
  <c r="M2622" i="4"/>
  <c r="M4053" i="4"/>
  <c r="M4954" i="4"/>
  <c r="M4306" i="4"/>
  <c r="M3791" i="4"/>
  <c r="M588" i="4"/>
  <c r="M539" i="4"/>
  <c r="M1989" i="4"/>
  <c r="M3840" i="4"/>
  <c r="M3171" i="4"/>
  <c r="M4376" i="4"/>
  <c r="M2076" i="4"/>
  <c r="M1311" i="4"/>
  <c r="M3085" i="4"/>
  <c r="M2314" i="4"/>
  <c r="M3292" i="4"/>
  <c r="M2857" i="4"/>
  <c r="M1070" i="4"/>
  <c r="M1722" i="4"/>
  <c r="M510" i="4"/>
  <c r="M3476" i="4"/>
  <c r="M466" i="4"/>
  <c r="M3602" i="4"/>
  <c r="M3145" i="4"/>
  <c r="M4684" i="4"/>
  <c r="M3477" i="4"/>
  <c r="M2909" i="4"/>
  <c r="M4357" i="4"/>
  <c r="M2744" i="4"/>
  <c r="M4708" i="4"/>
  <c r="M4377" i="4"/>
  <c r="M1597" i="4"/>
  <c r="M2935" i="4"/>
  <c r="M4757" i="4"/>
  <c r="M4250" i="4"/>
  <c r="M467" i="4"/>
  <c r="M1549" i="4"/>
  <c r="M442" i="4"/>
  <c r="M1312" i="4"/>
  <c r="M2055" i="4"/>
  <c r="M2315" i="4"/>
  <c r="M4505" i="4"/>
  <c r="M2373" i="4"/>
  <c r="M2723" i="4"/>
  <c r="M4525" i="4"/>
  <c r="M540" i="4"/>
  <c r="M4685" i="4"/>
  <c r="M1914" i="4"/>
  <c r="M4054" i="4"/>
  <c r="M2421" i="4"/>
  <c r="M1181" i="4"/>
  <c r="M3940" i="4"/>
  <c r="M4005" i="4"/>
  <c r="M3554" i="4"/>
  <c r="M3741" i="4"/>
  <c r="M2011" i="4"/>
  <c r="M494" i="4"/>
  <c r="M4900" i="4"/>
  <c r="M1675" i="4"/>
  <c r="M1550" i="4"/>
  <c r="M2200" i="4"/>
  <c r="M4842" i="4"/>
  <c r="M2524" i="4"/>
  <c r="M3865" i="4"/>
  <c r="M4604" i="4"/>
  <c r="M541" i="4"/>
  <c r="M4880" i="4"/>
  <c r="M1014" i="4"/>
  <c r="M962" i="4"/>
  <c r="M3792" i="4"/>
  <c r="M4738" i="4"/>
  <c r="M4251" i="4"/>
  <c r="M3707" i="4"/>
  <c r="M4643" i="4"/>
  <c r="M3293" i="4"/>
  <c r="M721" i="4"/>
  <c r="M2012" i="4"/>
  <c r="M4327" i="4"/>
  <c r="M4955" i="4"/>
  <c r="M3086" i="4"/>
  <c r="M2724" i="4"/>
  <c r="M71" i="4"/>
  <c r="M4813" i="4"/>
  <c r="M2679" i="4"/>
  <c r="M443" i="4"/>
  <c r="M3708" i="4"/>
  <c r="M1802" i="4"/>
  <c r="M2699" i="4"/>
  <c r="M4276" i="4"/>
  <c r="M4739" i="4"/>
  <c r="M3555" i="4"/>
  <c r="M111" i="4"/>
  <c r="M611" i="4"/>
  <c r="M2858" i="4"/>
  <c r="M1238" i="4"/>
  <c r="M511" i="4"/>
  <c r="M3985" i="4"/>
  <c r="M2056" i="4"/>
  <c r="M512" i="4"/>
  <c r="M3681" i="4"/>
  <c r="M655" i="4"/>
  <c r="M3986" i="4"/>
  <c r="M2422" i="4"/>
  <c r="M3453" i="4"/>
  <c r="M2152" i="4"/>
  <c r="M1803" i="4"/>
  <c r="M2910" i="4"/>
  <c r="M4277" i="4"/>
  <c r="M1723" i="4"/>
  <c r="M2525" i="4"/>
  <c r="M771" i="4"/>
  <c r="M4328" i="4"/>
  <c r="M1363" i="4"/>
  <c r="M991" i="4"/>
  <c r="M4686" i="4"/>
  <c r="M1071" i="4"/>
  <c r="M1038" i="4"/>
  <c r="M468" i="4"/>
  <c r="M833" i="4"/>
  <c r="M4201" i="4"/>
  <c r="M3269" i="4"/>
  <c r="M2172" i="4"/>
  <c r="M2936" i="4"/>
  <c r="M336" i="4"/>
  <c r="M3941" i="4"/>
  <c r="M1335" i="4"/>
  <c r="M3536" i="4"/>
  <c r="M2770" i="4"/>
  <c r="M612" i="4"/>
  <c r="M2250" i="4"/>
  <c r="M2656" i="4"/>
  <c r="M2201" i="4"/>
  <c r="M4843" i="4"/>
  <c r="M2452" i="4"/>
  <c r="M3498" i="4"/>
  <c r="M3709" i="4"/>
  <c r="M4428" i="4"/>
  <c r="M173" i="4"/>
  <c r="M2453" i="4"/>
  <c r="M2316" i="4"/>
  <c r="M1130" i="4"/>
  <c r="M3347" i="4"/>
  <c r="M4127" i="4"/>
  <c r="M3841" i="4"/>
  <c r="M1915" i="4"/>
  <c r="M772" i="4"/>
  <c r="M2454" i="4"/>
  <c r="M3013" i="4"/>
  <c r="M224" i="4"/>
  <c r="M2623" i="4"/>
  <c r="M3209" i="4"/>
  <c r="M4025" i="4"/>
  <c r="M1072" i="4"/>
  <c r="M2911" i="4"/>
  <c r="M495" i="4"/>
  <c r="M4547" i="4"/>
  <c r="M2173" i="4"/>
  <c r="M4403" i="4"/>
  <c r="M4026" i="4"/>
  <c r="M1073" i="4"/>
  <c r="M4079" i="4"/>
  <c r="M4452" i="4"/>
  <c r="M3866" i="4"/>
  <c r="M4006" i="4"/>
  <c r="M4055" i="4"/>
  <c r="M4814" i="4"/>
  <c r="M4605" i="4"/>
  <c r="M3420" i="4"/>
  <c r="M3916" i="4"/>
  <c r="M88" i="4"/>
  <c r="M2526" i="4"/>
  <c r="M1239" i="4"/>
  <c r="M2129" i="4"/>
  <c r="M1938" i="4"/>
  <c r="M3917" i="4"/>
  <c r="M2153" i="4"/>
  <c r="M3842" i="4"/>
  <c r="M3603" i="4"/>
  <c r="M4453" i="4"/>
  <c r="M3816" i="4"/>
  <c r="M1724" i="4"/>
  <c r="M3519" i="4"/>
  <c r="M2455" i="4"/>
  <c r="M89" i="4"/>
  <c r="M4378" i="4"/>
  <c r="M3294" i="4"/>
  <c r="M793" i="4"/>
  <c r="M1676" i="4"/>
  <c r="M3210" i="4"/>
  <c r="M3242" i="4"/>
  <c r="M4429" i="4"/>
  <c r="M3537" i="4"/>
  <c r="M2745" i="4"/>
  <c r="M3817" i="4"/>
  <c r="M1114" i="4"/>
  <c r="M4278" i="4"/>
  <c r="M2595" i="4"/>
  <c r="M1847" i="4"/>
  <c r="M1471" i="4"/>
  <c r="M3966" i="4"/>
  <c r="M3918" i="4"/>
  <c r="M1156" i="4"/>
  <c r="M4526" i="4"/>
  <c r="M3421" i="4"/>
  <c r="M1966" i="4"/>
  <c r="M4404" i="4"/>
  <c r="M3384" i="4"/>
  <c r="M1039" i="4"/>
  <c r="M337" i="4"/>
  <c r="M4644" i="4"/>
  <c r="M3146" i="4"/>
  <c r="M638" i="4"/>
  <c r="M3120" i="4"/>
  <c r="M1267" i="4"/>
  <c r="M1386" i="4"/>
  <c r="M1939" i="4"/>
  <c r="M3172" i="4"/>
  <c r="M736" i="4"/>
  <c r="M3295" i="4"/>
  <c r="M2294" i="4"/>
  <c r="M1598" i="4"/>
  <c r="M4956" i="4"/>
  <c r="M4056" i="4"/>
  <c r="M1967" i="4"/>
  <c r="M656" i="4"/>
  <c r="M4606" i="4"/>
  <c r="M2221" i="4"/>
  <c r="M1526" i="4"/>
  <c r="M3890" i="4"/>
  <c r="M1240" i="4"/>
  <c r="M3035" i="4"/>
  <c r="M2013" i="4"/>
  <c r="M4379" i="4"/>
  <c r="M3211" i="4"/>
  <c r="M4687" i="4"/>
  <c r="M683" i="4"/>
  <c r="M1497" i="4"/>
  <c r="M2796" i="4"/>
  <c r="M1387" i="4"/>
  <c r="M705" i="4"/>
  <c r="M136" i="4"/>
  <c r="M613" i="4"/>
  <c r="M1115" i="4"/>
  <c r="M3942" i="4"/>
  <c r="M2103" i="4"/>
  <c r="M367" i="4"/>
  <c r="M225" i="4"/>
  <c r="M419" i="4"/>
  <c r="M513" i="4"/>
  <c r="M4815" i="4"/>
  <c r="M4688" i="4"/>
  <c r="M4527" i="4"/>
  <c r="M1040" i="4"/>
  <c r="M3867" i="4"/>
  <c r="M4080" i="4"/>
  <c r="M4528" i="4"/>
  <c r="M1771" i="4"/>
  <c r="M4252" i="4"/>
  <c r="M992" i="4"/>
  <c r="M1916" i="4"/>
  <c r="M4128" i="4"/>
  <c r="M3943" i="4"/>
  <c r="M3682" i="4"/>
  <c r="M2456" i="4"/>
  <c r="M48" i="4"/>
  <c r="M1414" i="4"/>
  <c r="M1697" i="4"/>
  <c r="M3919" i="4"/>
  <c r="M1157" i="4"/>
  <c r="M3967" i="4"/>
  <c r="M4405" i="4"/>
  <c r="M2275" i="4"/>
  <c r="M4129" i="4"/>
  <c r="M1116" i="4"/>
  <c r="M4380" i="4"/>
  <c r="M4740" i="4"/>
  <c r="M2202" i="4"/>
  <c r="M3370" i="4"/>
  <c r="M706" i="4"/>
  <c r="M4901" i="4"/>
  <c r="M567" i="4"/>
  <c r="M3793" i="4"/>
  <c r="M2657" i="4"/>
  <c r="M2222" i="4"/>
  <c r="M2937" i="4"/>
  <c r="M4130" i="4"/>
  <c r="M16" i="4"/>
  <c r="M4007" i="4"/>
  <c r="M1745" i="4"/>
  <c r="M3014" i="4"/>
  <c r="M4816" i="4"/>
  <c r="M3478" i="4"/>
  <c r="M2987" i="4"/>
  <c r="M2174" i="4"/>
  <c r="M1772" i="4"/>
  <c r="M3036" i="4"/>
  <c r="M17" i="4"/>
  <c r="M4057" i="4"/>
  <c r="M3479" i="4"/>
  <c r="M568" i="4"/>
  <c r="M3371" i="4"/>
  <c r="M2499" i="4"/>
  <c r="M2885" i="4"/>
  <c r="M3212" i="4"/>
  <c r="M18" i="4"/>
  <c r="M4788" i="4"/>
  <c r="M4990" i="4"/>
  <c r="M3270" i="4"/>
  <c r="M2968" i="4"/>
  <c r="M2886" i="4"/>
  <c r="M137" i="4"/>
  <c r="M2345" i="4"/>
  <c r="M2477" i="4"/>
  <c r="M3968" i="4"/>
  <c r="M4645" i="4"/>
  <c r="M72" i="4"/>
  <c r="M2572" i="4"/>
  <c r="M4709" i="4"/>
  <c r="M1527" i="4"/>
  <c r="M138" i="4"/>
  <c r="M1990" i="4"/>
  <c r="M1848" i="4"/>
  <c r="M2596" i="4"/>
  <c r="M2396" i="4"/>
  <c r="M3604" i="4"/>
  <c r="M4224" i="4"/>
  <c r="M2295" i="4"/>
  <c r="M1615" i="4"/>
  <c r="M2175" i="4"/>
  <c r="M4058" i="4"/>
  <c r="M2500" i="4"/>
  <c r="M2746" i="4"/>
  <c r="M1528" i="4"/>
  <c r="M1364" i="4"/>
  <c r="M4059" i="4"/>
  <c r="M2397" i="4"/>
  <c r="M1849" i="4"/>
  <c r="M4279" i="4"/>
  <c r="M3683" i="4"/>
  <c r="M139" i="4"/>
  <c r="M1746" i="4"/>
  <c r="M1207" i="4"/>
  <c r="M2398" i="4"/>
  <c r="M1365" i="4"/>
  <c r="M2969" i="4"/>
  <c r="M1917" i="4"/>
  <c r="M4902" i="4"/>
  <c r="M1241" i="4"/>
  <c r="M4930" i="4"/>
  <c r="M3271" i="4"/>
  <c r="M1529" i="4"/>
  <c r="M2624" i="4"/>
  <c r="M3372" i="4"/>
  <c r="M4280" i="4"/>
  <c r="M834" i="4"/>
  <c r="M197" i="4"/>
  <c r="M1415" i="4"/>
  <c r="M2527" i="4"/>
  <c r="M2970" i="4"/>
  <c r="M2223" i="4"/>
  <c r="M3454" i="4"/>
  <c r="M1940" i="4"/>
  <c r="M4253" i="4"/>
  <c r="M2176" i="4"/>
  <c r="M4607" i="4"/>
  <c r="M19" i="4"/>
  <c r="M1850" i="4"/>
  <c r="M3348" i="4"/>
  <c r="M4329" i="4"/>
  <c r="M3538" i="4"/>
  <c r="M3891" i="4"/>
  <c r="M3742" i="4"/>
  <c r="M2528" i="4"/>
  <c r="M174" i="4"/>
  <c r="M811" i="4"/>
  <c r="M4430" i="4"/>
  <c r="M3539" i="4"/>
  <c r="M2035" i="4"/>
  <c r="M707" i="4"/>
  <c r="M2077" i="4"/>
  <c r="M3499" i="4"/>
  <c r="M867" i="4"/>
  <c r="M4008" i="4"/>
  <c r="M310" i="4"/>
  <c r="M175" i="4"/>
  <c r="M2457" i="4"/>
  <c r="M1698" i="4"/>
  <c r="M3037" i="4"/>
  <c r="M3767" i="4"/>
  <c r="M4131" i="4"/>
  <c r="M140" i="4"/>
  <c r="M3316" i="4"/>
  <c r="M3349" i="4"/>
  <c r="M2224" i="4"/>
  <c r="M90" i="4"/>
  <c r="M3213" i="4"/>
  <c r="M2912" i="4"/>
  <c r="M3818" i="4"/>
  <c r="M3243" i="4"/>
  <c r="M2573" i="4"/>
  <c r="M868" i="4"/>
  <c r="M4307" i="4"/>
  <c r="M657" i="4"/>
  <c r="M2251" i="4"/>
  <c r="M1699" i="4"/>
  <c r="M3577" i="4"/>
  <c r="M4758" i="4"/>
  <c r="M2036" i="4"/>
  <c r="M2821" i="4"/>
  <c r="M4506" i="4"/>
  <c r="M1804" i="4"/>
  <c r="M3147" i="4"/>
  <c r="M4957" i="4"/>
  <c r="M4844" i="4"/>
  <c r="M3385" i="4"/>
  <c r="M3662" i="4"/>
  <c r="M3843" i="4"/>
  <c r="M4225" i="4"/>
  <c r="M1416" i="4"/>
  <c r="M2574" i="4"/>
  <c r="M141" i="4"/>
  <c r="M993" i="4"/>
  <c r="M4759" i="4"/>
  <c r="M3296" i="4"/>
  <c r="M4931" i="4"/>
  <c r="M1941" i="4"/>
  <c r="M1366" i="4"/>
  <c r="M3173" i="4"/>
  <c r="M91" i="4"/>
  <c r="M658" i="4"/>
  <c r="M1182" i="4"/>
  <c r="M1498" i="4"/>
  <c r="M1968" i="4"/>
  <c r="M2458" i="4"/>
  <c r="M2459" i="4"/>
  <c r="M2078" i="4"/>
  <c r="M3422" i="4"/>
  <c r="M4358" i="4"/>
  <c r="M3059" i="4"/>
  <c r="M963" i="4"/>
  <c r="M1575" i="4"/>
  <c r="M20" i="4"/>
  <c r="M3480" i="4"/>
  <c r="M2423" i="4"/>
  <c r="M898" i="4"/>
  <c r="M1131" i="4"/>
  <c r="M2548" i="4"/>
  <c r="M2747" i="4"/>
  <c r="M614" i="4"/>
  <c r="M2748" i="4"/>
  <c r="M1851" i="4"/>
  <c r="M4454" i="4"/>
  <c r="M1645" i="4"/>
  <c r="M1183" i="4"/>
  <c r="M4281" i="4"/>
  <c r="M2037" i="4"/>
  <c r="M4027" i="4"/>
  <c r="M4406" i="4"/>
  <c r="M1599" i="4"/>
  <c r="M2014" i="4"/>
  <c r="M3578" i="4"/>
  <c r="M3892" i="4"/>
  <c r="M4572" i="4"/>
  <c r="M3645" i="4"/>
  <c r="M255" i="4"/>
  <c r="M4028" i="4"/>
  <c r="M338" i="4"/>
  <c r="M2822" i="4"/>
  <c r="M3819" i="4"/>
  <c r="M1969" i="4"/>
  <c r="M3820" i="4"/>
  <c r="M2529" i="4"/>
  <c r="M1530" i="4"/>
  <c r="M4359" i="4"/>
  <c r="M4132" i="4"/>
  <c r="M2658" i="4"/>
  <c r="M4710" i="4"/>
  <c r="M2823" i="4"/>
  <c r="M2824" i="4"/>
  <c r="M2177" i="4"/>
  <c r="M1268" i="4"/>
  <c r="M1041" i="4"/>
  <c r="M4646" i="4"/>
  <c r="M1942" i="4"/>
  <c r="M3317" i="4"/>
  <c r="M469" i="4"/>
  <c r="M3297" i="4"/>
  <c r="M3214" i="4"/>
  <c r="M514" i="4"/>
  <c r="M1388" i="4"/>
  <c r="M569" i="4"/>
  <c r="M2549" i="4"/>
  <c r="M3556" i="4"/>
  <c r="M1725" i="4"/>
  <c r="M1970" i="4"/>
  <c r="M92" i="4"/>
  <c r="M368" i="4"/>
  <c r="M2374" i="4"/>
  <c r="M589" i="4"/>
  <c r="M4133" i="4"/>
  <c r="M2296" i="4"/>
  <c r="M3794" i="4"/>
  <c r="M2478" i="4"/>
  <c r="M3481" i="4"/>
  <c r="M4548" i="4"/>
  <c r="M4282" i="4"/>
  <c r="M1852" i="4"/>
  <c r="M1971" i="4"/>
  <c r="M3710" i="4"/>
  <c r="M3605" i="4"/>
  <c r="M3743" i="4"/>
  <c r="M3893" i="4"/>
  <c r="M2771" i="4"/>
  <c r="M112" i="4"/>
  <c r="M1616" i="4"/>
  <c r="M1074" i="4"/>
  <c r="M2725" i="4"/>
  <c r="M3684" i="4"/>
  <c r="M3174" i="4"/>
  <c r="M3821" i="4"/>
  <c r="M3944" i="4"/>
  <c r="M1290" i="4"/>
  <c r="M3622" i="4"/>
  <c r="M420" i="4"/>
  <c r="M1747" i="4"/>
  <c r="M4760" i="4"/>
  <c r="M311" i="4"/>
  <c r="M4134" i="4"/>
  <c r="M3795" i="4"/>
  <c r="M3844" i="4"/>
  <c r="M4283" i="4"/>
  <c r="M1943" i="4"/>
  <c r="M3520" i="4"/>
  <c r="M4881" i="4"/>
  <c r="M2079" i="4"/>
  <c r="M4381" i="4"/>
  <c r="M2346" i="4"/>
  <c r="M4845" i="4"/>
  <c r="M2988" i="4"/>
  <c r="M21" i="4"/>
  <c r="M2015" i="4"/>
  <c r="M737" i="4"/>
  <c r="M2797" i="4"/>
  <c r="M4455" i="4"/>
  <c r="M4330" i="4"/>
  <c r="M3557" i="4"/>
  <c r="M3711" i="4"/>
  <c r="M2887" i="4"/>
  <c r="M684" i="4"/>
  <c r="M1015" i="4"/>
  <c r="M3623" i="4"/>
  <c r="M4009" i="4"/>
  <c r="M4789" i="4"/>
  <c r="M4573" i="4"/>
  <c r="M773" i="4"/>
  <c r="M4135" i="4"/>
  <c r="M176" i="4"/>
  <c r="M3318" i="4"/>
  <c r="M4958" i="4"/>
  <c r="M2659" i="4"/>
  <c r="M3298" i="4"/>
  <c r="M4882" i="4"/>
  <c r="M2460" i="4"/>
  <c r="M3350" i="4"/>
  <c r="M4382" i="4"/>
  <c r="M1853" i="4"/>
  <c r="M1208" i="4"/>
  <c r="M3796" i="4"/>
  <c r="M1184" i="4"/>
  <c r="M2660" i="4"/>
  <c r="M4741" i="4"/>
  <c r="M2913" i="4"/>
  <c r="M4903" i="4"/>
  <c r="M1700" i="4"/>
  <c r="M1158" i="4"/>
  <c r="M2859" i="4"/>
  <c r="M1600" i="4"/>
  <c r="M1100" i="4"/>
  <c r="M2726" i="4"/>
  <c r="M256" i="4"/>
  <c r="M1878" i="4"/>
  <c r="M4742" i="4"/>
  <c r="M3148" i="4"/>
  <c r="M3768" i="4"/>
  <c r="M3423" i="4"/>
  <c r="M3558" i="4"/>
  <c r="M4136" i="4"/>
  <c r="M4959" i="4"/>
  <c r="M1646" i="4"/>
  <c r="M4761" i="4"/>
  <c r="M3822" i="4"/>
  <c r="M1748" i="4"/>
  <c r="M932" i="4"/>
  <c r="M4308" i="4"/>
  <c r="M2625" i="4"/>
  <c r="M3624" i="4"/>
  <c r="M4029" i="4"/>
  <c r="M3121" i="4"/>
  <c r="M4407" i="4"/>
  <c r="M964" i="4"/>
  <c r="M1854" i="4"/>
  <c r="M3386" i="4"/>
  <c r="M3038" i="4"/>
  <c r="M2825" i="4"/>
  <c r="M4137" i="4"/>
  <c r="M1647" i="4"/>
  <c r="M3685" i="4"/>
  <c r="M2938" i="4"/>
  <c r="M198" i="4"/>
  <c r="M394" i="4"/>
  <c r="M3663" i="4"/>
  <c r="M2860" i="4"/>
  <c r="M615" i="4"/>
  <c r="M2154" i="4"/>
  <c r="M3015" i="4"/>
  <c r="M142" i="4"/>
  <c r="M3244" i="4"/>
  <c r="M4689" i="4"/>
  <c r="M339" i="4"/>
  <c r="M1805" i="4"/>
  <c r="M1016" i="4"/>
  <c r="M2826" i="4"/>
  <c r="M965" i="4"/>
  <c r="M1417" i="4"/>
  <c r="M4138" i="4"/>
  <c r="M1677" i="4"/>
  <c r="M340" i="4"/>
  <c r="M395" i="4"/>
  <c r="M3387" i="4"/>
  <c r="M3500" i="4"/>
  <c r="M2727" i="4"/>
  <c r="M4284" i="4"/>
  <c r="M2317" i="4"/>
  <c r="M1101" i="4"/>
  <c r="M1389" i="4"/>
  <c r="M812" i="4"/>
  <c r="M1726" i="4"/>
  <c r="M2501" i="4"/>
  <c r="M3920" i="4"/>
  <c r="M1132" i="4"/>
  <c r="M4331" i="4"/>
  <c r="M659" i="4"/>
  <c r="M2080" i="4"/>
  <c r="M3606" i="4"/>
  <c r="M93" i="4"/>
  <c r="M2502" i="4"/>
  <c r="M312" i="4"/>
  <c r="M341" i="4"/>
  <c r="M1648" i="4"/>
  <c r="M1367" i="4"/>
  <c r="M1185" i="4"/>
  <c r="M4479" i="4"/>
  <c r="M3797" i="4"/>
  <c r="M685" i="4"/>
  <c r="M4139" i="4"/>
  <c r="M2318" i="4"/>
  <c r="M4817" i="4"/>
  <c r="M49" i="4"/>
  <c r="M869" i="4"/>
  <c r="M1918" i="4"/>
  <c r="M4529" i="4"/>
  <c r="M2178" i="4"/>
  <c r="M2038" i="4"/>
  <c r="M3607" i="4"/>
  <c r="M722" i="4"/>
  <c r="M226" i="4"/>
  <c r="M1133" i="4"/>
  <c r="M143" i="4"/>
  <c r="M2057" i="4"/>
  <c r="M1944" i="4"/>
  <c r="M2081" i="4"/>
  <c r="M2155" i="4"/>
  <c r="M3868" i="4"/>
  <c r="M2461" i="4"/>
  <c r="M496" i="4"/>
  <c r="M4647" i="4"/>
  <c r="M2798" i="4"/>
  <c r="M3388" i="4"/>
  <c r="M2728" i="4"/>
  <c r="M4846" i="4"/>
  <c r="M22" i="4"/>
  <c r="M4060" i="4"/>
  <c r="M4226" i="4"/>
  <c r="M4690" i="4"/>
  <c r="M1499" i="4"/>
  <c r="M4507" i="4"/>
  <c r="M2319" i="4"/>
  <c r="M1678" i="4"/>
  <c r="M2130" i="4"/>
  <c r="M94" i="4"/>
  <c r="M421" i="4"/>
  <c r="M3122" i="4"/>
  <c r="M2989" i="4"/>
  <c r="M3245" i="4"/>
  <c r="M4456" i="4"/>
  <c r="M2503" i="4"/>
  <c r="M3455" i="4"/>
  <c r="M4574" i="4"/>
  <c r="M899" i="4"/>
  <c r="M1134" i="4"/>
  <c r="M3389" i="4"/>
  <c r="M1679" i="4"/>
  <c r="M4140" i="4"/>
  <c r="M2297" i="4"/>
  <c r="M1042" i="4"/>
  <c r="M4030" i="4"/>
  <c r="M1135" i="4"/>
  <c r="M4790" i="4"/>
  <c r="M2424" i="4"/>
  <c r="M313" i="4"/>
  <c r="M900" i="4"/>
  <c r="M515" i="4"/>
  <c r="M50" i="4"/>
  <c r="M1136" i="4"/>
  <c r="M3087" i="4"/>
  <c r="M4332" i="4"/>
  <c r="M3559" i="4"/>
  <c r="M422" i="4"/>
  <c r="M1972" i="4"/>
  <c r="M738" i="4"/>
  <c r="M4383" i="4"/>
  <c r="M4254" i="4"/>
  <c r="M3299" i="4"/>
  <c r="M3560" i="4"/>
  <c r="M3188" i="4"/>
  <c r="M3246" i="4"/>
  <c r="M4904" i="4"/>
  <c r="M4141" i="4"/>
  <c r="M2749" i="4"/>
  <c r="M1137" i="4"/>
  <c r="M1138" i="4"/>
  <c r="M4762" i="4"/>
  <c r="M660" i="4"/>
  <c r="M1973" i="4"/>
  <c r="M2252" i="4"/>
  <c r="M2058" i="4"/>
  <c r="M1291" i="4"/>
  <c r="M2131" i="4"/>
  <c r="M966" i="4"/>
  <c r="M2225" i="4"/>
  <c r="M3215" i="4"/>
  <c r="M227" i="4"/>
  <c r="M994" i="4"/>
  <c r="M639" i="4"/>
  <c r="M933" i="4"/>
  <c r="M774" i="4"/>
  <c r="M2861" i="4"/>
  <c r="M661" i="4"/>
  <c r="M1043" i="4"/>
  <c r="M113" i="4"/>
  <c r="M4991" i="4"/>
  <c r="M934" i="4"/>
  <c r="M3744" i="4"/>
  <c r="M2799" i="4"/>
  <c r="M3987" i="4"/>
  <c r="M396" i="4"/>
  <c r="M870" i="4"/>
  <c r="M4575" i="4"/>
  <c r="M4960" i="4"/>
  <c r="M2914" i="4"/>
  <c r="M1336" i="4"/>
  <c r="M4175" i="4"/>
  <c r="M2104" i="4"/>
  <c r="M3039" i="4"/>
  <c r="M2680" i="4"/>
  <c r="M4711" i="4"/>
  <c r="M4847" i="4"/>
  <c r="M144" i="4"/>
  <c r="M2203" i="4"/>
  <c r="M1472" i="4"/>
  <c r="M4648" i="4"/>
  <c r="M3845" i="4"/>
  <c r="M1601" i="4"/>
  <c r="M1500" i="4"/>
  <c r="M4508" i="4"/>
  <c r="M2016" i="4"/>
  <c r="M3482" i="4"/>
  <c r="M2915" i="4"/>
  <c r="M4905" i="4"/>
  <c r="M199" i="4"/>
  <c r="M3149" i="4"/>
  <c r="M4480" i="4"/>
  <c r="M3869" i="4"/>
  <c r="M3579" i="4"/>
  <c r="M1828" i="4"/>
  <c r="M3150" i="4"/>
  <c r="M2800" i="4"/>
  <c r="M2575" i="4"/>
  <c r="M4176" i="4"/>
  <c r="M4712" i="4"/>
  <c r="M1075" i="4"/>
  <c r="M2105" i="4"/>
  <c r="M369" i="4"/>
  <c r="M2106" i="4"/>
  <c r="M4818" i="4"/>
  <c r="M3712" i="4"/>
  <c r="M1445" i="4"/>
  <c r="M2107" i="4"/>
  <c r="M3646" i="4"/>
  <c r="M1551" i="4"/>
  <c r="M967" i="4"/>
  <c r="M2700" i="4"/>
  <c r="M4457" i="4"/>
  <c r="M835" i="4"/>
  <c r="M2827" i="4"/>
  <c r="M3319" i="4"/>
  <c r="M1292" i="4"/>
  <c r="M1159" i="4"/>
  <c r="M2801" i="4"/>
  <c r="M4142" i="4"/>
  <c r="M4481" i="4"/>
  <c r="M542" i="4"/>
  <c r="M228" i="4"/>
  <c r="M1806" i="4"/>
  <c r="M423" i="4"/>
  <c r="M570" i="4"/>
  <c r="M2772" i="4"/>
  <c r="M4143" i="4"/>
  <c r="M3272" i="4"/>
  <c r="M2082" i="4"/>
  <c r="M1879" i="4"/>
  <c r="M1076" i="4"/>
  <c r="M4431" i="4"/>
  <c r="M145" i="4"/>
  <c r="M3870" i="4"/>
  <c r="M146" i="4"/>
  <c r="M3424" i="4"/>
  <c r="M871" i="4"/>
  <c r="M901" i="4"/>
  <c r="M4031" i="4"/>
  <c r="M4961" i="4"/>
  <c r="M1701" i="4"/>
  <c r="M1117" i="4"/>
  <c r="M4763" i="4"/>
  <c r="M2425" i="4"/>
  <c r="M813" i="4"/>
  <c r="M3647" i="4"/>
  <c r="M3713" i="4"/>
  <c r="M1531" i="4"/>
  <c r="M4061" i="4"/>
  <c r="M1044" i="4"/>
  <c r="M3390" i="4"/>
  <c r="M2226" i="4"/>
  <c r="M4144" i="4"/>
  <c r="M1749" i="4"/>
  <c r="M4360" i="4"/>
  <c r="M2108" i="4"/>
  <c r="M23" i="4"/>
  <c r="M2939" i="4"/>
  <c r="M995" i="4"/>
  <c r="M4713" i="4"/>
  <c r="M4549" i="4"/>
  <c r="M662" i="4"/>
  <c r="M1880" i="4"/>
  <c r="M3320" i="4"/>
  <c r="M2109" i="4"/>
  <c r="M3945" i="4"/>
  <c r="M4743" i="4"/>
  <c r="M1242" i="4"/>
  <c r="M1418" i="4"/>
  <c r="M4458" i="4"/>
  <c r="M1293" i="4"/>
  <c r="M686" i="4"/>
  <c r="M1243" i="4"/>
  <c r="M3373" i="4"/>
  <c r="M2888" i="4"/>
  <c r="M4177" i="4"/>
  <c r="M4408" i="4"/>
  <c r="M902" i="4"/>
  <c r="M3216" i="4"/>
  <c r="M3823" i="4"/>
  <c r="M4459" i="4"/>
  <c r="M872" i="4"/>
  <c r="M4432" i="4"/>
  <c r="M1991" i="4"/>
  <c r="M2701" i="4"/>
  <c r="M1337" i="4"/>
  <c r="M1501" i="4"/>
  <c r="M2039" i="4"/>
  <c r="M1045" i="4"/>
  <c r="M1186" i="4"/>
  <c r="M1294" i="4"/>
  <c r="M1649" i="4"/>
  <c r="M2320" i="4"/>
  <c r="M4530" i="4"/>
  <c r="M4962" i="4"/>
  <c r="M4409" i="4"/>
  <c r="M1855" i="4"/>
  <c r="M1602" i="4"/>
  <c r="M3456" i="4"/>
  <c r="M1945" i="4"/>
  <c r="M3969" i="4"/>
  <c r="M4649" i="4"/>
  <c r="M1077" i="4"/>
  <c r="M2375" i="4"/>
  <c r="M3374" i="4"/>
  <c r="M1390" i="4"/>
  <c r="M1702" i="4"/>
  <c r="M1446" i="4"/>
  <c r="M4509" i="4"/>
  <c r="M3580" i="4"/>
  <c r="M342" i="4"/>
  <c r="M2110" i="4"/>
  <c r="M2132" i="4"/>
  <c r="M1703" i="4"/>
  <c r="M794" i="4"/>
  <c r="M2889" i="4"/>
  <c r="M2990" i="4"/>
  <c r="M616" i="4"/>
  <c r="M3970" i="4"/>
  <c r="M4650" i="4"/>
  <c r="M4651" i="4"/>
  <c r="M1502" i="4"/>
  <c r="M739" i="4"/>
  <c r="M3686" i="4"/>
  <c r="M1017" i="4"/>
  <c r="M2376" i="4"/>
  <c r="M3501" i="4"/>
  <c r="M4576" i="4"/>
  <c r="M4608" i="4"/>
  <c r="M3871" i="4"/>
  <c r="M4764" i="4"/>
  <c r="M2040" i="4"/>
  <c r="M2133" i="4"/>
  <c r="M2111" i="4"/>
  <c r="M3300" i="4"/>
  <c r="M3321" i="4"/>
  <c r="M4032" i="4"/>
  <c r="M3714" i="4"/>
  <c r="M2729" i="4"/>
  <c r="M3016" i="4"/>
  <c r="M1503" i="4"/>
  <c r="M2112" i="4"/>
  <c r="M1650" i="4"/>
  <c r="M3715" i="4"/>
  <c r="M4510" i="4"/>
  <c r="M1651" i="4"/>
  <c r="M3123" i="4"/>
  <c r="M1187" i="4"/>
  <c r="M1704" i="4"/>
  <c r="M2626" i="4"/>
  <c r="M2321" i="4"/>
  <c r="M343" i="4"/>
  <c r="M1617" i="4"/>
  <c r="M2059" i="4"/>
  <c r="M2276" i="4"/>
  <c r="M836" i="4"/>
  <c r="M24" i="4"/>
  <c r="M4384" i="4"/>
  <c r="M640" i="4"/>
  <c r="M3946" i="4"/>
  <c r="M2971" i="4"/>
  <c r="M1974" i="4"/>
  <c r="M2399" i="4"/>
  <c r="M814" i="4"/>
  <c r="M1295" i="4"/>
  <c r="M3124" i="4"/>
  <c r="M4765" i="4"/>
  <c r="M1078" i="4"/>
  <c r="M497" i="4"/>
  <c r="M2504" i="4"/>
  <c r="M1160" i="4"/>
  <c r="M444" i="4"/>
  <c r="M3687" i="4"/>
  <c r="M4744" i="4"/>
  <c r="M4883" i="4"/>
  <c r="M4714" i="4"/>
  <c r="M1576" i="4"/>
  <c r="M1209" i="4"/>
  <c r="M3060" i="4"/>
  <c r="M2828" i="4"/>
  <c r="M2530" i="4"/>
  <c r="M470" i="4"/>
  <c r="M3425" i="4"/>
  <c r="M3088" i="4"/>
  <c r="M4511" i="4"/>
  <c r="M2017" i="4"/>
  <c r="M2991" i="4"/>
  <c r="M1992" i="4"/>
  <c r="M2505" i="4"/>
  <c r="M2531" i="4"/>
  <c r="M3375" i="4"/>
  <c r="M2597" i="4"/>
  <c r="M2627" i="4"/>
  <c r="M4033" i="4"/>
  <c r="M4285" i="4"/>
  <c r="M2179" i="4"/>
  <c r="M837" i="4"/>
  <c r="M4715" i="4"/>
  <c r="M2400" i="4"/>
  <c r="M2576" i="4"/>
  <c r="M4034" i="4"/>
  <c r="M4433" i="4"/>
  <c r="M617" i="4"/>
  <c r="M2916" i="4"/>
  <c r="M4791" i="4"/>
  <c r="M3376" i="4"/>
  <c r="M2134" i="4"/>
  <c r="M3351" i="4"/>
  <c r="M1577" i="4"/>
  <c r="M3089" i="4"/>
  <c r="M4932" i="4"/>
  <c r="M4460" i="4"/>
  <c r="M2135" i="4"/>
  <c r="M3988" i="4"/>
  <c r="M687" i="4"/>
  <c r="M370" i="4"/>
  <c r="M903" i="4"/>
  <c r="M2377" i="4"/>
  <c r="M229" i="4"/>
  <c r="M2802" i="4"/>
  <c r="M1504" i="4"/>
  <c r="M996" i="4"/>
  <c r="M4992" i="4"/>
  <c r="M2992" i="4"/>
  <c r="M4792" i="4"/>
  <c r="M815" i="4"/>
  <c r="M230" i="4"/>
  <c r="M904" i="4"/>
  <c r="M3798" i="4"/>
  <c r="M1161" i="4"/>
  <c r="M1946" i="4"/>
  <c r="M114" i="4"/>
  <c r="M4434" i="4"/>
  <c r="M3769" i="4"/>
  <c r="M1079" i="4"/>
  <c r="M2227" i="4"/>
  <c r="M775" i="4"/>
  <c r="M257" i="4"/>
  <c r="M1244" i="4"/>
  <c r="M177" i="4"/>
  <c r="M424" i="4"/>
  <c r="M1018" i="4"/>
  <c r="M2018" i="4"/>
  <c r="M2862" i="4"/>
  <c r="M516" i="4"/>
  <c r="M2401" i="4"/>
  <c r="M1046" i="4"/>
  <c r="M4081" i="4"/>
  <c r="M4963" i="4"/>
  <c r="M618" i="4"/>
  <c r="M2228" i="4"/>
  <c r="M3947" i="4"/>
  <c r="M2113" i="4"/>
  <c r="M2598" i="4"/>
  <c r="M1680" i="4"/>
  <c r="M2253" i="4"/>
  <c r="M590" i="4"/>
  <c r="M4410" i="4"/>
  <c r="M1881" i="4"/>
  <c r="M3247" i="4"/>
  <c r="M3040" i="4"/>
  <c r="M543" i="4"/>
  <c r="M2083" i="4"/>
  <c r="M2479" i="4"/>
  <c r="M3391" i="4"/>
  <c r="M4577" i="4"/>
  <c r="M1552" i="4"/>
  <c r="M1993" i="4"/>
  <c r="M314" i="4"/>
  <c r="M1882" i="4"/>
  <c r="M258" i="4"/>
  <c r="M4202" i="4"/>
  <c r="M1162" i="4"/>
  <c r="M1919" i="4"/>
  <c r="M2829" i="4"/>
  <c r="M1080" i="4"/>
  <c r="M4286" i="4"/>
  <c r="M3521" i="4"/>
  <c r="M3377" i="4"/>
  <c r="M905" i="4"/>
  <c r="M1681" i="4"/>
  <c r="M838" i="4"/>
  <c r="M1047" i="4"/>
  <c r="M2830" i="4"/>
  <c r="M997" i="4"/>
  <c r="M1210" i="4"/>
  <c r="M1338" i="4"/>
  <c r="M4227" i="4"/>
  <c r="M1391" i="4"/>
  <c r="M2661" i="4"/>
  <c r="M1975" i="4"/>
  <c r="M147" i="4"/>
  <c r="M4609" i="4"/>
  <c r="M619" i="4"/>
  <c r="M2254" i="4"/>
  <c r="M278" i="4"/>
  <c r="M968" i="4"/>
  <c r="M2702" i="4"/>
  <c r="M4716" i="4"/>
  <c r="M3846" i="4"/>
  <c r="M2917" i="4"/>
  <c r="M4287" i="4"/>
  <c r="M4361" i="4"/>
  <c r="M3847" i="4"/>
  <c r="M4145" i="4"/>
  <c r="M4288" i="4"/>
  <c r="M3989" i="4"/>
  <c r="M740" i="4"/>
  <c r="M2480" i="4"/>
  <c r="M4793" i="4"/>
  <c r="M2773" i="4"/>
  <c r="M2506" i="4"/>
  <c r="M3392" i="4"/>
  <c r="M3426" i="4"/>
  <c r="M1019" i="4"/>
  <c r="M873" i="4"/>
  <c r="M445" i="4"/>
  <c r="M2940" i="4"/>
  <c r="M2041" i="4"/>
  <c r="M1245" i="4"/>
  <c r="M471" i="4"/>
  <c r="M2890" i="4"/>
  <c r="M1856" i="4"/>
  <c r="M3322" i="4"/>
  <c r="M4531" i="4"/>
  <c r="M3872" i="4"/>
  <c r="M1419" i="4"/>
  <c r="M3189" i="4"/>
  <c r="M2402" i="4"/>
  <c r="M3799" i="4"/>
  <c r="M1976" i="4"/>
  <c r="M1807" i="4"/>
  <c r="M571" i="4"/>
  <c r="M2136" i="4"/>
  <c r="M1020" i="4"/>
  <c r="M2277" i="4"/>
  <c r="M51" i="4"/>
  <c r="M3427" i="4"/>
  <c r="M1339" i="4"/>
  <c r="M2403" i="4"/>
  <c r="M4482" i="4"/>
  <c r="M2114" i="4"/>
  <c r="M2180" i="4"/>
  <c r="M2599" i="4"/>
  <c r="M1211" i="4"/>
  <c r="M3017" i="4"/>
  <c r="M3948" i="4"/>
  <c r="M2863" i="4"/>
  <c r="M4691" i="4"/>
  <c r="M3018" i="4"/>
  <c r="M1603" i="4"/>
  <c r="M2426" i="4"/>
  <c r="M4146" i="4"/>
  <c r="M231" i="4"/>
  <c r="M2156" i="4"/>
  <c r="M4289" i="4"/>
  <c r="M2481" i="4"/>
  <c r="M3125" i="4"/>
  <c r="M2404" i="4"/>
  <c r="M4652" i="4"/>
  <c r="M3041" i="4"/>
  <c r="M4578" i="4"/>
  <c r="M4035" i="4"/>
  <c r="M3352" i="4"/>
  <c r="M446" i="4"/>
  <c r="M4483" i="4"/>
  <c r="M315" i="4"/>
  <c r="M1392" i="4"/>
  <c r="M517" i="4"/>
  <c r="M1808" i="4"/>
  <c r="M2060" i="4"/>
  <c r="M544" i="4"/>
  <c r="M148" i="4"/>
  <c r="M3301" i="4"/>
  <c r="M4864" i="4"/>
  <c r="M95" i="4"/>
  <c r="M2681" i="4"/>
  <c r="M1139" i="4"/>
  <c r="M1296" i="4"/>
  <c r="M4579" i="4"/>
  <c r="M4147" i="4"/>
  <c r="M1604" i="4"/>
  <c r="M149" i="4"/>
  <c r="M4532" i="4"/>
  <c r="M969" i="4"/>
  <c r="M3848" i="4"/>
  <c r="M3190" i="4"/>
  <c r="M1269" i="4"/>
  <c r="M3716" i="4"/>
  <c r="M4290" i="4"/>
  <c r="M2507" i="4"/>
  <c r="M4148" i="4"/>
  <c r="M3990" i="4"/>
  <c r="M3378" i="4"/>
  <c r="M279" i="4"/>
  <c r="M3625" i="4"/>
  <c r="M2972" i="4"/>
  <c r="M3540" i="4"/>
  <c r="M3648" i="4"/>
  <c r="M3745" i="4"/>
  <c r="M3626" i="4"/>
  <c r="M425" i="4"/>
  <c r="M3126" i="4"/>
  <c r="M1682" i="4"/>
  <c r="M3800" i="4"/>
  <c r="M1883" i="4"/>
  <c r="M2550" i="4"/>
  <c r="M1188" i="4"/>
  <c r="M2577" i="4"/>
  <c r="M1553" i="4"/>
  <c r="M2628" i="4"/>
  <c r="M1554" i="4"/>
  <c r="M741" i="4"/>
  <c r="M3921" i="4"/>
  <c r="M1884" i="4"/>
  <c r="M1652" i="4"/>
  <c r="M1505" i="4"/>
  <c r="M3127" i="4"/>
  <c r="M4933" i="4"/>
  <c r="M2462" i="4"/>
  <c r="M344" i="4"/>
  <c r="M25" i="4"/>
  <c r="M2774" i="4"/>
  <c r="M1270" i="4"/>
  <c r="M3971" i="4"/>
  <c r="M4435" i="4"/>
  <c r="M776" i="4"/>
  <c r="M3428" i="4"/>
  <c r="M4062" i="4"/>
  <c r="M2775" i="4"/>
  <c r="M2600" i="4"/>
  <c r="M1473" i="4"/>
  <c r="M4934" i="4"/>
  <c r="M1885" i="4"/>
  <c r="M4255" i="4"/>
  <c r="M4309" i="4"/>
  <c r="M4256" i="4"/>
  <c r="M4794" i="4"/>
  <c r="M1506" i="4"/>
  <c r="M1474" i="4"/>
  <c r="M2181" i="4"/>
  <c r="M4550" i="4"/>
  <c r="M2831" i="4"/>
  <c r="M1605" i="4"/>
  <c r="M4257" i="4"/>
  <c r="M200" i="4"/>
  <c r="M3522" i="4"/>
  <c r="M4551" i="4"/>
  <c r="M3502" i="4"/>
  <c r="M4819" i="4"/>
  <c r="M2803" i="4"/>
  <c r="M4692" i="4"/>
  <c r="M280" i="4"/>
  <c r="M620" i="4"/>
  <c r="M1994" i="4"/>
  <c r="M316" i="4"/>
  <c r="M1140" i="4"/>
  <c r="M1773" i="4"/>
  <c r="M3128" i="4"/>
  <c r="M4385" i="4"/>
  <c r="M4036" i="4"/>
  <c r="M4310" i="4"/>
  <c r="M4063" i="4"/>
  <c r="M874" i="4"/>
  <c r="M1246" i="4"/>
  <c r="M875" i="4"/>
  <c r="M3393" i="4"/>
  <c r="M4884" i="4"/>
  <c r="M1578" i="4"/>
  <c r="M1809" i="4"/>
  <c r="M3353" i="4"/>
  <c r="M259" i="4"/>
  <c r="M397" i="4"/>
  <c r="M281" i="4"/>
  <c r="M795" i="4"/>
  <c r="M723" i="4"/>
  <c r="M2229" i="4"/>
  <c r="M4935" i="4"/>
  <c r="M4097" i="4"/>
  <c r="M3717" i="4"/>
  <c r="M3273" i="4"/>
  <c r="M2427" i="4"/>
  <c r="M371" i="4"/>
  <c r="M3274" i="4"/>
  <c r="M3991" i="4"/>
  <c r="M447" i="4"/>
  <c r="M3664" i="4"/>
  <c r="M1886" i="4"/>
  <c r="M1920" i="4"/>
  <c r="M3248" i="4"/>
  <c r="M3824" i="4"/>
  <c r="M3042" i="4"/>
  <c r="M2629" i="4"/>
  <c r="M2864" i="4"/>
  <c r="M317" i="4"/>
  <c r="M688" i="4"/>
  <c r="M2776" i="4"/>
  <c r="M2777" i="4"/>
  <c r="M2042" i="4"/>
  <c r="M1163" i="4"/>
  <c r="M3249" i="4"/>
  <c r="M1857" i="4"/>
  <c r="M2043" i="4"/>
  <c r="M4906" i="4"/>
  <c r="M426" i="4"/>
  <c r="M3151" i="4"/>
  <c r="M2298" i="4"/>
  <c r="M1858" i="4"/>
  <c r="M4820" i="4"/>
  <c r="M4993" i="4"/>
  <c r="M4964" i="4"/>
  <c r="M2428" i="4"/>
  <c r="M4717" i="4"/>
  <c r="M4994" i="4"/>
  <c r="M1887" i="4"/>
  <c r="M4653" i="4"/>
  <c r="M1750" i="4"/>
  <c r="M742" i="4"/>
  <c r="M1888" i="4"/>
  <c r="M2682" i="4"/>
  <c r="M839" i="4"/>
  <c r="M4936" i="4"/>
  <c r="M1995" i="4"/>
  <c r="M2865" i="4"/>
  <c r="M2832" i="4"/>
  <c r="M1889" i="4"/>
  <c r="M4654" i="4"/>
  <c r="M4291" i="4"/>
  <c r="M2703" i="4"/>
  <c r="M4766" i="4"/>
  <c r="M3129" i="4"/>
  <c r="M3801" i="4"/>
  <c r="M3043" i="4"/>
  <c r="M2833" i="4"/>
  <c r="M1475" i="4"/>
  <c r="M4580" i="4"/>
  <c r="M448" i="4"/>
  <c r="M3949" i="4"/>
  <c r="M1996" i="4"/>
  <c r="M115" i="4"/>
  <c r="M282" i="4"/>
  <c r="M3523" i="4"/>
  <c r="M2182" i="4"/>
  <c r="M1921" i="4"/>
  <c r="M4311" i="4"/>
  <c r="M96" i="4"/>
  <c r="M3354" i="4"/>
  <c r="M2918" i="4"/>
  <c r="M1555" i="4"/>
  <c r="M2662" i="4"/>
  <c r="M2551" i="4"/>
  <c r="M4461" i="4"/>
  <c r="M998" i="4"/>
  <c r="M398" i="4"/>
  <c r="M1606" i="4"/>
  <c r="M1476" i="4"/>
  <c r="M2834" i="4"/>
  <c r="M3581" i="4"/>
  <c r="M1890" i="4"/>
  <c r="M2230" i="4"/>
  <c r="M743" i="4"/>
  <c r="M2322" i="4"/>
  <c r="M2601" i="4"/>
  <c r="M2463" i="4"/>
  <c r="M1507" i="4"/>
  <c r="M3130" i="4"/>
  <c r="M3250" i="4"/>
  <c r="M1420" i="4"/>
  <c r="M2532" i="4"/>
  <c r="M3251" i="4"/>
  <c r="M3323" i="4"/>
  <c r="M4512" i="4"/>
  <c r="M4484" i="4"/>
  <c r="M1141" i="4"/>
  <c r="M4655" i="4"/>
  <c r="M4610" i="4"/>
  <c r="M4718" i="4"/>
  <c r="M3770" i="4"/>
  <c r="M816" i="4"/>
  <c r="M4010" i="4"/>
  <c r="M26" i="4"/>
  <c r="M4693" i="4"/>
  <c r="M2704" i="4"/>
  <c r="M2115" i="4"/>
  <c r="M2552" i="4"/>
  <c r="M4937" i="4"/>
  <c r="M4656" i="4"/>
  <c r="M2137" i="4"/>
  <c r="M4149" i="4"/>
  <c r="M3394" i="4"/>
  <c r="M232" i="4"/>
  <c r="M1368" i="4"/>
  <c r="M1189" i="4"/>
  <c r="M3457" i="4"/>
  <c r="M2323" i="4"/>
  <c r="M2835" i="4"/>
  <c r="M472" i="4"/>
  <c r="M3950" i="4"/>
  <c r="M4150" i="4"/>
  <c r="M3849" i="4"/>
  <c r="M1447" i="4"/>
  <c r="M1164" i="4"/>
  <c r="M150" i="4"/>
  <c r="M1340" i="4"/>
  <c r="M4292" i="4"/>
  <c r="M4011" i="4"/>
  <c r="M2157" i="4"/>
  <c r="M2750" i="4"/>
  <c r="M2836" i="4"/>
  <c r="M1618" i="4"/>
  <c r="M3541" i="4"/>
  <c r="M3483" i="4"/>
  <c r="M1532" i="4"/>
  <c r="M1556" i="4"/>
  <c r="M498" i="4"/>
  <c r="M4178" i="4"/>
  <c r="M2993" i="4"/>
  <c r="M1118" i="4"/>
  <c r="M935" i="4"/>
  <c r="M1829" i="4"/>
  <c r="M2663" i="4"/>
  <c r="M876" i="4"/>
  <c r="M260" i="4"/>
  <c r="M4513" i="4"/>
  <c r="M4885" i="4"/>
  <c r="M2553" i="4"/>
  <c r="M1369" i="4"/>
  <c r="M2204" i="4"/>
  <c r="M52" i="4"/>
  <c r="M999" i="4"/>
  <c r="M151" i="4"/>
  <c r="M3688" i="4"/>
  <c r="M4462" i="4"/>
  <c r="M3873" i="4"/>
  <c r="M2578" i="4"/>
  <c r="M1000" i="4"/>
  <c r="M744" i="4"/>
  <c r="M1271" i="4"/>
  <c r="M2324" i="4"/>
  <c r="M4767" i="4"/>
  <c r="M2664" i="4"/>
  <c r="M2533" i="4"/>
  <c r="M2554" i="4"/>
  <c r="M2084" i="4"/>
  <c r="M4995" i="4"/>
  <c r="M3718" i="4"/>
  <c r="M3429" i="4"/>
  <c r="M2579" i="4"/>
  <c r="M4228" i="4"/>
  <c r="M178" i="4"/>
  <c r="M1619" i="4"/>
  <c r="M1448" i="4"/>
  <c r="M3951" i="4"/>
  <c r="M3582" i="4"/>
  <c r="M3484" i="4"/>
  <c r="M3217" i="4"/>
  <c r="M3275" i="4"/>
  <c r="M427" i="4"/>
  <c r="M1727" i="4"/>
  <c r="M73" i="4"/>
  <c r="M3175" i="4"/>
  <c r="M2464" i="4"/>
  <c r="M4514" i="4"/>
  <c r="M4694" i="4"/>
  <c r="M1393" i="4"/>
  <c r="M1212" i="4"/>
  <c r="M1247" i="4"/>
  <c r="M3485" i="4"/>
  <c r="M1021" i="4"/>
  <c r="M2231" i="4"/>
  <c r="M372" i="4"/>
  <c r="M53" i="4"/>
  <c r="M4745" i="4"/>
  <c r="M1977" i="4"/>
  <c r="M4695" i="4"/>
  <c r="M4719" i="4"/>
  <c r="M1248" i="4"/>
  <c r="M428" i="4"/>
  <c r="M4657" i="4"/>
  <c r="M1297" i="4"/>
  <c r="M3430" i="4"/>
  <c r="M1213" i="4"/>
  <c r="M1751" i="4"/>
  <c r="M345" i="4"/>
  <c r="M283" i="4"/>
  <c r="M572" i="4"/>
  <c r="M1891" i="4"/>
  <c r="M4151" i="4"/>
  <c r="M1978" i="4"/>
  <c r="M1313" i="4"/>
  <c r="M2482" i="4"/>
  <c r="M545" i="4"/>
  <c r="M3431" i="4"/>
  <c r="M777" i="4"/>
  <c r="M3583" i="4"/>
  <c r="M3191" i="4"/>
  <c r="M1607" i="4"/>
  <c r="M2508" i="4"/>
  <c r="M2429" i="4"/>
  <c r="M1449" i="4"/>
  <c r="M3503" i="4"/>
  <c r="M201" i="4"/>
  <c r="M3874" i="4"/>
  <c r="M4658" i="4"/>
  <c r="M4938" i="4"/>
  <c r="M2205" i="4"/>
  <c r="M2973" i="4"/>
  <c r="M399" i="4"/>
  <c r="M4965" i="4"/>
  <c r="M3276" i="4"/>
  <c r="M1450" i="4"/>
  <c r="M3771" i="4"/>
  <c r="M3324" i="4"/>
  <c r="M4533" i="4"/>
  <c r="M3395" i="4"/>
  <c r="M1214" i="4"/>
  <c r="M261" i="4"/>
  <c r="M1215" i="4"/>
  <c r="M1947" i="4"/>
  <c r="M4152" i="4"/>
  <c r="M817" i="4"/>
  <c r="M3561" i="4"/>
  <c r="M1119" i="4"/>
  <c r="M2232" i="4"/>
  <c r="M936" i="4"/>
  <c r="M591" i="4"/>
  <c r="M4179" i="4"/>
  <c r="M1653" i="4"/>
  <c r="M2158" i="4"/>
  <c r="M2325" i="4"/>
  <c r="M4886" i="4"/>
  <c r="M3504" i="4"/>
  <c r="M2255" i="4"/>
  <c r="M3432" i="4"/>
  <c r="M2994" i="4"/>
  <c r="M2509" i="4"/>
  <c r="M2683" i="4"/>
  <c r="M152" i="4"/>
  <c r="M2580" i="4"/>
  <c r="M1774" i="4"/>
  <c r="M592" i="4"/>
  <c r="M3061" i="4"/>
  <c r="M1683" i="4"/>
  <c r="M2430" i="4"/>
  <c r="M745" i="4"/>
  <c r="M4012" i="4"/>
  <c r="M2941" i="4"/>
  <c r="M179" i="4"/>
  <c r="M4581" i="4"/>
  <c r="M2465" i="4"/>
  <c r="M970" i="4"/>
  <c r="M2730" i="4"/>
  <c r="M1216" i="4"/>
  <c r="M473" i="4"/>
  <c r="M27" i="4"/>
  <c r="M573" i="4"/>
  <c r="M3689" i="4"/>
  <c r="M3131" i="4"/>
  <c r="M2085" i="4"/>
  <c r="M1217" i="4"/>
  <c r="M4611" i="4"/>
  <c r="M1533" i="4"/>
  <c r="M3325" i="4"/>
  <c r="M54" i="4"/>
  <c r="M2778" i="4"/>
  <c r="M2665" i="4"/>
  <c r="M3176" i="4"/>
  <c r="M2347" i="4"/>
  <c r="M3433" i="4"/>
  <c r="M1892" i="4"/>
  <c r="M449" i="4"/>
  <c r="M2086" i="4"/>
  <c r="M74" i="4"/>
  <c r="M3665" i="4"/>
  <c r="M1997" i="4"/>
  <c r="M3850" i="4"/>
  <c r="M3218" i="4"/>
  <c r="M2206" i="4"/>
  <c r="M1249" i="4"/>
  <c r="M2233" i="4"/>
  <c r="M4907" i="4"/>
  <c r="M2326" i="4"/>
  <c r="M2684" i="4"/>
  <c r="M1218" i="4"/>
  <c r="M1120" i="4"/>
  <c r="M4996" i="4"/>
  <c r="M2138" i="4"/>
  <c r="M1620" i="4"/>
  <c r="M1421" i="4"/>
  <c r="M3666" i="4"/>
  <c r="M2234" i="4"/>
  <c r="M3802" i="4"/>
  <c r="M4659" i="4"/>
  <c r="M1752" i="4"/>
  <c r="M4720" i="4"/>
  <c r="M2685" i="4"/>
  <c r="M518" i="4"/>
  <c r="M3803" i="4"/>
  <c r="M2919" i="4"/>
  <c r="M840" i="4"/>
  <c r="M1998" i="4"/>
  <c r="M2348" i="4"/>
  <c r="M4865" i="4"/>
  <c r="M2349" i="4"/>
  <c r="M1272" i="4"/>
  <c r="M4386" i="4"/>
  <c r="M4768" i="4"/>
  <c r="M906" i="4"/>
  <c r="M4203" i="4"/>
  <c r="M4098" i="4"/>
  <c r="M2779" i="4"/>
  <c r="M4515" i="4"/>
  <c r="M2431" i="4"/>
  <c r="M641" i="4"/>
  <c r="M1830" i="4"/>
  <c r="M4333" i="4"/>
  <c r="M3219" i="4"/>
  <c r="M3690" i="4"/>
  <c r="M4660" i="4"/>
  <c r="M4153" i="4"/>
  <c r="M3326" i="4"/>
  <c r="M400" i="4"/>
  <c r="M971" i="4"/>
  <c r="M1831" i="4"/>
  <c r="M4064" i="4"/>
  <c r="M689" i="4"/>
  <c r="M2432" i="4"/>
  <c r="M55" i="4"/>
  <c r="M2139" i="4"/>
  <c r="M4534" i="4"/>
  <c r="M2116" i="4"/>
  <c r="M4848" i="4"/>
  <c r="M877" i="4"/>
  <c r="M4387" i="4"/>
  <c r="M1102" i="4"/>
  <c r="M1775" i="4"/>
  <c r="M1219" i="4"/>
  <c r="M2534" i="4"/>
  <c r="M1048" i="4"/>
  <c r="M4258" i="4"/>
  <c r="M4334" i="4"/>
  <c r="M778" i="4"/>
  <c r="M474" i="4"/>
  <c r="M4939" i="4"/>
  <c r="M1893" i="4"/>
  <c r="M2995" i="4"/>
  <c r="M1049" i="4"/>
  <c r="M450" i="4"/>
  <c r="M1422" i="4"/>
  <c r="M4154" i="4"/>
  <c r="M4795" i="4"/>
  <c r="M180" i="4"/>
  <c r="M4180" i="4"/>
  <c r="M3062" i="4"/>
  <c r="M56" i="4"/>
  <c r="M373" i="4"/>
  <c r="M1810" i="4"/>
  <c r="M818" i="4"/>
  <c r="M3252" i="4"/>
  <c r="M3177" i="4"/>
  <c r="M4082" i="4"/>
  <c r="M2705" i="4"/>
  <c r="M2942" i="4"/>
  <c r="M2278" i="4"/>
  <c r="M1298" i="4"/>
  <c r="M2019" i="4"/>
  <c r="M1341" i="4"/>
  <c r="M2087" i="4"/>
  <c r="M153" i="4"/>
  <c r="M3562" i="4"/>
  <c r="M2920" i="4"/>
  <c r="M1999" i="4"/>
  <c r="M3851" i="4"/>
  <c r="M475" i="4"/>
  <c r="M779" i="4"/>
  <c r="M3486" i="4"/>
  <c r="M2581" i="4"/>
  <c r="M2974" i="4"/>
  <c r="M2866" i="4"/>
  <c r="M1081" i="4"/>
  <c r="M3852" i="4"/>
  <c r="M1811" i="4"/>
  <c r="M4485" i="4"/>
  <c r="M2327" i="4"/>
  <c r="M2975" i="4"/>
  <c r="M3487" i="4"/>
  <c r="M3772" i="4"/>
  <c r="M3488" i="4"/>
  <c r="M1050" i="4"/>
  <c r="M3825" i="4"/>
  <c r="M2020" i="4"/>
  <c r="M593" i="4"/>
  <c r="M2602" i="4"/>
  <c r="M284" i="4"/>
  <c r="M3584" i="4"/>
  <c r="M2235" i="4"/>
  <c r="M4204" i="4"/>
  <c r="M4796" i="4"/>
  <c r="M2328" i="4"/>
  <c r="M4516" i="4"/>
  <c r="M2183" i="4"/>
  <c r="M1190" i="4"/>
  <c r="M2433" i="4"/>
  <c r="M1534" i="4"/>
  <c r="M2666" i="4"/>
  <c r="M4769" i="4"/>
  <c r="M4661" i="4"/>
  <c r="M3667" i="4"/>
  <c r="M1191" i="4"/>
  <c r="M3355" i="4"/>
  <c r="M75" i="4"/>
  <c r="M2630" i="4"/>
  <c r="M4721" i="4"/>
  <c r="M878" i="4"/>
  <c r="M1299" i="4"/>
  <c r="M3505" i="4"/>
  <c r="M1022" i="4"/>
  <c r="M3826" i="4"/>
  <c r="M1621" i="4"/>
  <c r="M4797" i="4"/>
  <c r="M4866" i="4"/>
  <c r="M3585" i="4"/>
  <c r="M4013" i="4"/>
  <c r="M1220" i="4"/>
  <c r="M2279" i="4"/>
  <c r="M879" i="4"/>
  <c r="M819" i="4"/>
  <c r="M2891" i="4"/>
  <c r="M57" i="4"/>
  <c r="M1508" i="4"/>
  <c r="M2751" i="4"/>
  <c r="M2329" i="4"/>
  <c r="M746" i="4"/>
  <c r="M1314" i="4"/>
  <c r="M3396" i="4"/>
  <c r="M4293" i="4"/>
  <c r="M3356" i="4"/>
  <c r="M1165" i="4"/>
  <c r="M724" i="4"/>
  <c r="M663" i="4"/>
  <c r="M1300" i="4"/>
  <c r="M4294" i="4"/>
  <c r="M2140" i="4"/>
  <c r="M4312" i="4"/>
  <c r="M2631" i="4"/>
  <c r="M1051" i="4"/>
  <c r="M2582" i="4"/>
  <c r="M1832" i="4"/>
  <c r="M1894" i="4"/>
  <c r="M3434" i="4"/>
  <c r="M2752" i="4"/>
  <c r="M4966" i="4"/>
  <c r="M3253" i="4"/>
  <c r="M3563" i="4"/>
  <c r="M2405" i="4"/>
  <c r="M4463" i="4"/>
  <c r="M1895" i="4"/>
  <c r="M2706" i="4"/>
  <c r="M708" i="4"/>
  <c r="M2159" i="4"/>
  <c r="M262" i="4"/>
  <c r="M574" i="4"/>
  <c r="M3853" i="4"/>
  <c r="M4821" i="4"/>
  <c r="M2667" i="4"/>
  <c r="M2837" i="4"/>
  <c r="M2299" i="4"/>
  <c r="M2603" i="4"/>
  <c r="M2466" i="4"/>
  <c r="M642" i="4"/>
  <c r="M499" i="4"/>
  <c r="M4582" i="4"/>
  <c r="M1423" i="4"/>
  <c r="M519" i="4"/>
  <c r="M3894" i="4"/>
  <c r="M520" i="4"/>
  <c r="M4552" i="4"/>
  <c r="M374" i="4"/>
  <c r="M3972" i="4"/>
  <c r="M3973" i="4"/>
  <c r="M4362" i="4"/>
  <c r="M1082" i="4"/>
  <c r="M4662" i="4"/>
  <c r="M4940" i="4"/>
  <c r="M1250" i="4"/>
  <c r="M747" i="4"/>
  <c r="M2330" i="4"/>
  <c r="M4181" i="4"/>
  <c r="M451" i="4"/>
  <c r="M3922" i="4"/>
  <c r="M3691" i="4"/>
  <c r="M1948" i="4"/>
  <c r="M4722" i="4"/>
  <c r="M3357" i="4"/>
  <c r="M4696" i="4"/>
  <c r="M4887" i="4"/>
  <c r="M4388" i="4"/>
  <c r="M346" i="4"/>
  <c r="M1896" i="4"/>
  <c r="M2378" i="4"/>
  <c r="M3974" i="4"/>
  <c r="M1728" i="4"/>
  <c r="M1535" i="4"/>
  <c r="M2510" i="4"/>
  <c r="M3220" i="4"/>
  <c r="M748" i="4"/>
  <c r="M2184" i="4"/>
  <c r="M907" i="4"/>
  <c r="M3524" i="4"/>
  <c r="M664" i="4"/>
  <c r="M1776" i="4"/>
  <c r="M1451" i="4"/>
  <c r="M2044" i="4"/>
  <c r="M3854" i="4"/>
  <c r="M1251" i="4"/>
  <c r="M4535" i="4"/>
  <c r="M1394" i="4"/>
  <c r="M2236" i="4"/>
  <c r="M521" i="4"/>
  <c r="M3397" i="4"/>
  <c r="M4612" i="4"/>
  <c r="M1477" i="4"/>
  <c r="M3746" i="4"/>
  <c r="M3327" i="4"/>
  <c r="M3855" i="4"/>
  <c r="M4770" i="4"/>
  <c r="M4083" i="4"/>
  <c r="M4229" i="4"/>
  <c r="M4613" i="4"/>
  <c r="M690" i="4"/>
  <c r="M2406" i="4"/>
  <c r="M4155" i="4"/>
  <c r="M1729" i="4"/>
  <c r="M4037" i="4"/>
  <c r="M3992" i="4"/>
  <c r="M1579" i="4"/>
  <c r="M2117" i="4"/>
  <c r="M880" i="4"/>
  <c r="M3379" i="4"/>
  <c r="M4746" i="4"/>
  <c r="M2407" i="4"/>
  <c r="M3132" i="4"/>
  <c r="M643" i="4"/>
  <c r="M796" i="4"/>
  <c r="M725" i="4"/>
  <c r="M375" i="4"/>
  <c r="M1052" i="4"/>
  <c r="M1622" i="4"/>
  <c r="M3254" i="4"/>
  <c r="M3895" i="4"/>
  <c r="M3458" i="4"/>
  <c r="M4614" i="4"/>
  <c r="M2000" i="4"/>
  <c r="M4615" i="4"/>
  <c r="M3221" i="4"/>
  <c r="M2379" i="4"/>
  <c r="M1395" i="4"/>
  <c r="M28" i="4"/>
  <c r="M1396" i="4"/>
  <c r="M4182" i="4"/>
  <c r="M181" i="4"/>
  <c r="M4941" i="4"/>
  <c r="M347" i="4"/>
  <c r="M4436" i="4"/>
  <c r="M2731" i="4"/>
  <c r="M1397" i="4"/>
  <c r="M1777" i="4"/>
  <c r="M3152" i="4"/>
  <c r="M3668" i="4"/>
  <c r="M1166" i="4"/>
  <c r="M1478" i="4"/>
  <c r="M1023" i="4"/>
  <c r="M4723" i="4"/>
  <c r="M4205" i="4"/>
  <c r="M2943" i="4"/>
  <c r="M1424" i="4"/>
  <c r="M1580" i="4"/>
  <c r="M1342" i="4"/>
  <c r="M726" i="4"/>
  <c r="M116" i="4"/>
  <c r="M1581" i="4"/>
  <c r="M1509" i="4"/>
  <c r="M429" i="4"/>
  <c r="M2483" i="4"/>
  <c r="M4099" i="4"/>
  <c r="M1103" i="4"/>
  <c r="M4313" i="4"/>
  <c r="M1001" i="4"/>
  <c r="M1425" i="4"/>
  <c r="M2331" i="4"/>
  <c r="M4583" i="4"/>
  <c r="M594" i="4"/>
  <c r="M2686" i="4"/>
  <c r="M3993" i="4"/>
  <c r="M2256" i="4"/>
  <c r="M1104" i="4"/>
  <c r="M797" i="4"/>
  <c r="M3896" i="4"/>
  <c r="M348" i="4"/>
  <c r="M1922" i="4"/>
  <c r="M3019" i="4"/>
  <c r="M4206" i="4"/>
  <c r="M575" i="4"/>
  <c r="M881" i="4"/>
  <c r="M2300" i="4"/>
  <c r="M3328" i="4"/>
  <c r="M3090" i="4"/>
  <c r="M3329" i="4"/>
  <c r="M3719" i="4"/>
  <c r="M4411" i="4"/>
  <c r="M2892" i="4"/>
  <c r="M2944" i="4"/>
  <c r="M691" i="4"/>
  <c r="M2632" i="4"/>
  <c r="M3627" i="4"/>
  <c r="M4259" i="4"/>
  <c r="M1705" i="4"/>
  <c r="M1557" i="4"/>
  <c r="M3435" i="4"/>
  <c r="M2301" i="4"/>
  <c r="M3542" i="4"/>
  <c r="M1753" i="4"/>
  <c r="M4183" i="4"/>
  <c r="M3720" i="4"/>
  <c r="M1949" i="4"/>
  <c r="M546" i="4"/>
  <c r="M3994" i="4"/>
  <c r="M3586" i="4"/>
  <c r="M1343" i="4"/>
  <c r="M2350" i="4"/>
  <c r="M3506" i="4"/>
  <c r="M3020" i="4"/>
  <c r="M4822" i="4"/>
  <c r="M2976" i="4"/>
  <c r="M1344" i="4"/>
  <c r="M3628" i="4"/>
  <c r="M3507" i="4"/>
  <c r="M4849" i="4"/>
  <c r="M692" i="4"/>
  <c r="M2434" i="4"/>
  <c r="M2061" i="4"/>
  <c r="M798" i="4"/>
  <c r="M1479" i="4"/>
  <c r="M2484" i="4"/>
  <c r="M4584" i="4"/>
  <c r="M1923" i="4"/>
  <c r="M3330" i="4"/>
  <c r="M117" i="4"/>
  <c r="M2604" i="4"/>
  <c r="M2351" i="4"/>
  <c r="M4156" i="4"/>
  <c r="M1608" i="4"/>
  <c r="M3063" i="4"/>
  <c r="M1315" i="4"/>
  <c r="M2160" i="4"/>
  <c r="M4014" i="4"/>
  <c r="M4908" i="4"/>
  <c r="M4038" i="4"/>
  <c r="M3692" i="4"/>
  <c r="M3133" i="4"/>
  <c r="M2996" i="4"/>
  <c r="M452" i="4"/>
  <c r="M3875" i="4"/>
  <c r="M4486" i="4"/>
  <c r="M349" i="4"/>
  <c r="M1950" i="4"/>
  <c r="M4039" i="4"/>
  <c r="M350" i="4"/>
  <c r="M841" i="4"/>
  <c r="M1252" i="4"/>
  <c r="M4967" i="4"/>
  <c r="M1558" i="4"/>
  <c r="M4663" i="4"/>
  <c r="M4487" i="4"/>
  <c r="M1121" i="4"/>
  <c r="M1053" i="4"/>
  <c r="M3747" i="4"/>
  <c r="M2045" i="4"/>
  <c r="M401" i="4"/>
  <c r="M182" i="4"/>
  <c r="M2257" i="4"/>
  <c r="M1706" i="4"/>
  <c r="M3255" i="4"/>
  <c r="M1426" i="4"/>
  <c r="M842" i="4"/>
  <c r="M2435" i="4"/>
  <c r="M4015" i="4"/>
  <c r="M2732" i="4"/>
  <c r="M882" i="4"/>
  <c r="M4295" i="4"/>
  <c r="M4997" i="4"/>
  <c r="M2804" i="4"/>
  <c r="M2633" i="4"/>
  <c r="M453" i="4"/>
  <c r="M2258" i="4"/>
  <c r="M1623" i="4"/>
  <c r="M1778" i="4"/>
  <c r="M2945" i="4"/>
  <c r="M2668" i="4"/>
  <c r="M351" i="4"/>
  <c r="M2332" i="4"/>
  <c r="M4724" i="4"/>
  <c r="M4823" i="4"/>
  <c r="M3398" i="4"/>
  <c r="M4867" i="4"/>
  <c r="M3952" i="4"/>
  <c r="M2977" i="4"/>
  <c r="M2141" i="4"/>
  <c r="M1536" i="4"/>
  <c r="M2687" i="4"/>
  <c r="M1779" i="4"/>
  <c r="M2485" i="4"/>
  <c r="M1142" i="4"/>
  <c r="M183" i="4"/>
  <c r="M4230" i="4"/>
  <c r="M2733" i="4"/>
  <c r="M3021" i="4"/>
  <c r="M4437" i="4"/>
  <c r="M1559" i="4"/>
  <c r="M3876" i="4"/>
  <c r="M2997" i="4"/>
  <c r="M97" i="4"/>
  <c r="M2237" i="4"/>
  <c r="M4664" i="4"/>
  <c r="M2161" i="4"/>
  <c r="M2046" i="4"/>
  <c r="M2352" i="4"/>
  <c r="M4697" i="4"/>
  <c r="M1054" i="4"/>
  <c r="M376" i="4"/>
  <c r="M3804" i="4"/>
  <c r="M2867" i="4"/>
  <c r="M4998" i="4"/>
  <c r="M3064" i="4"/>
  <c r="M1560" i="4"/>
  <c r="M843" i="4"/>
  <c r="M1024" i="4"/>
  <c r="M4968" i="4"/>
  <c r="M1582" i="4"/>
  <c r="M500" i="4"/>
  <c r="M1924" i="4"/>
  <c r="M1143" i="4"/>
  <c r="M522" i="4"/>
  <c r="M3525" i="4"/>
  <c r="M3897" i="4"/>
  <c r="M58" i="4"/>
  <c r="M1561" i="4"/>
  <c r="M3649" i="4"/>
  <c r="M2838" i="4"/>
  <c r="M1833" i="4"/>
  <c r="M2998" i="4"/>
  <c r="M4100" i="4"/>
  <c r="M29" i="4"/>
  <c r="M2946" i="4"/>
  <c r="M3065" i="4"/>
  <c r="M402" i="4"/>
  <c r="M4157" i="4"/>
  <c r="M4942" i="4"/>
  <c r="M4585" i="4"/>
  <c r="M937" i="4"/>
  <c r="M1345" i="4"/>
  <c r="M2707" i="4"/>
  <c r="M2893" i="4"/>
  <c r="M3805" i="4"/>
  <c r="M1398" i="4"/>
  <c r="M595" i="4"/>
  <c r="M2999" i="4"/>
  <c r="M4798" i="4"/>
  <c r="M2634" i="4"/>
  <c r="M3995" i="4"/>
  <c r="M76" i="4"/>
  <c r="M3302" i="4"/>
  <c r="M3975" i="4"/>
  <c r="M1122" i="4"/>
  <c r="M2001" i="4"/>
  <c r="M1083" i="4"/>
  <c r="M2207" i="4"/>
  <c r="M1583" i="4"/>
  <c r="M4725" i="4"/>
  <c r="M3629" i="4"/>
  <c r="M1510" i="4"/>
  <c r="M3877" i="4"/>
  <c r="M665" i="4"/>
  <c r="M1624" i="4"/>
  <c r="M454" i="4"/>
  <c r="M4698" i="4"/>
  <c r="M2868" i="4"/>
  <c r="M1316" i="4"/>
  <c r="M4747" i="4"/>
  <c r="M693" i="4"/>
  <c r="M4084" i="4"/>
  <c r="M1584" i="4"/>
  <c r="M3827" i="4"/>
  <c r="M1625" i="4"/>
  <c r="M2380" i="4"/>
  <c r="M2088" i="4"/>
  <c r="M2021" i="4"/>
  <c r="M4314" i="4"/>
  <c r="M4085" i="4"/>
  <c r="M4389" i="4"/>
  <c r="M3000" i="4"/>
  <c r="M2381" i="4"/>
  <c r="M2635" i="4"/>
  <c r="M2839" i="4"/>
  <c r="M3564" i="4"/>
  <c r="M154" i="4"/>
  <c r="M202" i="4"/>
  <c r="M3459" i="4"/>
  <c r="M799" i="4"/>
  <c r="M1427" i="4"/>
  <c r="M4726" i="4"/>
  <c r="M908" i="4"/>
  <c r="M98" i="4"/>
  <c r="M184" i="4"/>
  <c r="M2921" i="4"/>
  <c r="M4390" i="4"/>
  <c r="M4824" i="4"/>
  <c r="M1144" i="4"/>
  <c r="M1812" i="4"/>
  <c r="M4464" i="4"/>
  <c r="M1684" i="4"/>
  <c r="M3358" i="4"/>
  <c r="M3001" i="4"/>
  <c r="M1370" i="4"/>
  <c r="M4665" i="4"/>
  <c r="M1730" i="4"/>
  <c r="M2302" i="4"/>
  <c r="M2894" i="4"/>
  <c r="M844" i="4"/>
  <c r="M4231" i="4"/>
  <c r="M455" i="4"/>
  <c r="M2118" i="4"/>
  <c r="M3806" i="4"/>
  <c r="M4016" i="4"/>
  <c r="M4850" i="4"/>
  <c r="M4065" i="4"/>
  <c r="M4888" i="4"/>
  <c r="M3669" i="4"/>
  <c r="M1754" i="4"/>
  <c r="M4536" i="4"/>
  <c r="M3748" i="4"/>
  <c r="M883" i="4"/>
  <c r="M3303" i="4"/>
  <c r="M3066" i="4"/>
  <c r="M3807" i="4"/>
  <c r="M2162" i="4"/>
  <c r="M4488" i="4"/>
  <c r="M666" i="4"/>
  <c r="M403" i="4"/>
  <c r="M3091" i="4"/>
  <c r="M3953" i="4"/>
  <c r="M2022" i="4"/>
  <c r="M2353" i="4"/>
  <c r="M4158" i="4"/>
  <c r="M523" i="4"/>
  <c r="M3192" i="4"/>
  <c r="M2408" i="4"/>
  <c r="M318" i="4"/>
  <c r="M4363" i="4"/>
  <c r="M547" i="4"/>
  <c r="M77" i="4"/>
  <c r="M3092" i="4"/>
  <c r="M2708" i="4"/>
  <c r="M99" i="4"/>
  <c r="M4943" i="4"/>
  <c r="M3693" i="4"/>
  <c r="M2511" i="4"/>
  <c r="M4586" i="4"/>
  <c r="M2512" i="4"/>
  <c r="M3399" i="4"/>
  <c r="M4699" i="4"/>
  <c r="M1979" i="4"/>
  <c r="M3400" i="4"/>
  <c r="M4412" i="4"/>
  <c r="M2280" i="4"/>
  <c r="M644" i="4"/>
  <c r="M1609" i="4"/>
  <c r="M1253" i="4"/>
  <c r="M377" i="4"/>
  <c r="M1254" i="4"/>
  <c r="M78" i="4"/>
  <c r="M4889" i="4"/>
  <c r="M4799" i="4"/>
  <c r="M4066" i="4"/>
  <c r="M4391" i="4"/>
  <c r="M1685" i="4"/>
  <c r="M1399" i="4"/>
  <c r="M727" i="4"/>
  <c r="M2583" i="4"/>
  <c r="M2922" i="4"/>
  <c r="M2089" i="4"/>
  <c r="M3608" i="4"/>
  <c r="M3773" i="4"/>
  <c r="M3508" i="4"/>
  <c r="M4727" i="4"/>
  <c r="M185" i="4"/>
  <c r="M2436" i="4"/>
  <c r="M1813" i="4"/>
  <c r="M3898" i="4"/>
  <c r="M4868" i="4"/>
  <c r="M4728" i="4"/>
  <c r="M596" i="4"/>
  <c r="M118" i="4"/>
  <c r="M1002" i="4"/>
  <c r="M2238" i="4"/>
  <c r="M2002" i="4"/>
  <c r="M1273" i="4"/>
  <c r="M3509" i="4"/>
  <c r="M3976" i="4"/>
  <c r="M352" i="4"/>
  <c r="M2709" i="4"/>
  <c r="M30" i="4"/>
  <c r="M2486" i="4"/>
  <c r="M1221" i="4"/>
  <c r="M4771" i="4"/>
  <c r="M100" i="4"/>
  <c r="M2780" i="4"/>
  <c r="M3749" i="4"/>
  <c r="M476" i="4"/>
  <c r="M884" i="4"/>
  <c r="M1274" i="4"/>
  <c r="M4101" i="4"/>
  <c r="M1897" i="4"/>
  <c r="M3331" i="4"/>
  <c r="M2923" i="4"/>
  <c r="M2437" i="4"/>
  <c r="M3193" i="4"/>
  <c r="M1480" i="4"/>
  <c r="M548" i="4"/>
  <c r="M233" i="4"/>
  <c r="M2142" i="4"/>
  <c r="M2259" i="4"/>
  <c r="M3923" i="4"/>
  <c r="M4616" i="4"/>
  <c r="M2584" i="4"/>
  <c r="M4587" i="4"/>
  <c r="M3954" i="4"/>
  <c r="M728" i="4"/>
  <c r="M2805" i="4"/>
  <c r="M3630" i="4"/>
  <c r="M3924" i="4"/>
  <c r="M1317" i="4"/>
  <c r="M2208" i="4"/>
  <c r="M2947" i="4"/>
  <c r="M800" i="4"/>
  <c r="M119" i="4"/>
  <c r="M3670" i="4"/>
  <c r="M4413" i="4"/>
  <c r="M4909" i="4"/>
  <c r="M3955" i="4"/>
  <c r="M1898" i="4"/>
  <c r="M2382" i="4"/>
  <c r="M3750" i="4"/>
  <c r="M4315" i="4"/>
  <c r="M4067" i="4"/>
  <c r="M4910" i="4"/>
  <c r="M4184" i="4"/>
  <c r="M2303" i="4"/>
  <c r="M319" i="4"/>
  <c r="M120" i="4"/>
  <c r="M4825" i="4"/>
  <c r="M2438" i="4"/>
  <c r="M285" i="4"/>
  <c r="M378" i="4"/>
  <c r="M101" i="4"/>
  <c r="M1003" i="4"/>
  <c r="M3808" i="4"/>
  <c r="M4086" i="4"/>
  <c r="M3650" i="4"/>
  <c r="M621" i="4"/>
  <c r="M2605" i="4"/>
  <c r="M3332" i="4"/>
  <c r="M524" i="4"/>
  <c r="M3996" i="4"/>
  <c r="M4969" i="4"/>
  <c r="M102" i="4"/>
  <c r="M3526" i="4"/>
  <c r="M353" i="4"/>
  <c r="M2869" i="4"/>
  <c r="M4316" i="4"/>
  <c r="M780" i="4"/>
  <c r="M354" i="4"/>
  <c r="M3631" i="4"/>
  <c r="M4617" i="4"/>
  <c r="M3651" i="4"/>
  <c r="M909" i="4"/>
  <c r="M3333" i="4"/>
  <c r="M4185" i="4"/>
  <c r="M1562" i="4"/>
  <c r="M4826" i="4"/>
  <c r="M2688" i="4"/>
  <c r="M972" i="4"/>
  <c r="M3222" i="4"/>
  <c r="M4970" i="4"/>
  <c r="M2636" i="4"/>
  <c r="M3587" i="4"/>
  <c r="M3436" i="4"/>
  <c r="M31" i="4"/>
  <c r="M2062" i="4"/>
  <c r="M1859" i="4"/>
  <c r="M1731" i="4"/>
  <c r="M2090" i="4"/>
  <c r="M234" i="4"/>
  <c r="M845" i="4"/>
  <c r="M2023" i="4"/>
  <c r="M4553" i="4"/>
  <c r="M3694" i="4"/>
  <c r="M525" i="4"/>
  <c r="M2895" i="4"/>
  <c r="M2669" i="4"/>
  <c r="M4489" i="4"/>
  <c r="M938" i="4"/>
  <c r="M4729" i="4"/>
  <c r="M2585" i="4"/>
  <c r="M2091" i="4"/>
  <c r="M103" i="4"/>
  <c r="M4588" i="4"/>
  <c r="M2333" i="4"/>
  <c r="M4554" i="4"/>
  <c r="M885" i="4"/>
  <c r="M2753" i="4"/>
  <c r="M4999" i="4"/>
  <c r="M2840" i="4"/>
  <c r="M3401" i="4"/>
  <c r="M749" i="4"/>
  <c r="M2637" i="4"/>
  <c r="M2024" i="4"/>
  <c r="M2896" i="4"/>
  <c r="M3652" i="4"/>
  <c r="M750" i="4"/>
  <c r="M4827" i="4"/>
  <c r="M1346" i="4"/>
  <c r="M2209" i="4"/>
  <c r="M4186" i="4"/>
  <c r="M3334" i="4"/>
  <c r="M2841" i="4"/>
  <c r="M939" i="4"/>
  <c r="M3022" i="4"/>
  <c r="M1585" i="4"/>
  <c r="M3256" i="4"/>
  <c r="M3977" i="4"/>
  <c r="M2063" i="4"/>
  <c r="M3671" i="4"/>
  <c r="M4414" i="4"/>
  <c r="M910" i="4"/>
  <c r="M2638" i="4"/>
  <c r="M4772" i="4"/>
  <c r="M3632" i="4"/>
  <c r="M477" i="4"/>
  <c r="M526" i="4"/>
  <c r="M2535" i="4"/>
  <c r="M1025" i="4"/>
  <c r="M3277" i="4"/>
  <c r="M1084" i="4"/>
  <c r="M3359" i="4"/>
  <c r="M1452" i="4"/>
  <c r="M597" i="4"/>
  <c r="M3565" i="4"/>
  <c r="M694" i="4"/>
  <c r="M1123" i="4"/>
  <c r="M645" i="4"/>
  <c r="M1192" i="4"/>
  <c r="M2897" i="4"/>
  <c r="M2555" i="4"/>
  <c r="M3956" i="4"/>
  <c r="M3774" i="4"/>
  <c r="M5000" i="4"/>
  <c r="M1780" i="4"/>
  <c r="M155" i="4"/>
  <c r="M156" i="4"/>
  <c r="M3134" i="4"/>
  <c r="M1255" i="4"/>
  <c r="M1105" i="4"/>
  <c r="M4415" i="4"/>
  <c r="M3633" i="4"/>
  <c r="M4465" i="4"/>
  <c r="M404" i="4"/>
  <c r="M263" i="4"/>
  <c r="M4490" i="4"/>
  <c r="M2639" i="4"/>
  <c r="M4296" i="4"/>
  <c r="M1428" i="4"/>
  <c r="M1318" i="4"/>
  <c r="M2948" i="4"/>
  <c r="M355" i="4"/>
  <c r="M4800" i="4"/>
  <c r="M1511" i="4"/>
  <c r="M4589" i="4"/>
  <c r="M667" i="4"/>
  <c r="M598" i="4"/>
  <c r="M3360" i="4"/>
  <c r="M4466" i="4"/>
  <c r="M4971" i="4"/>
  <c r="M1429" i="4"/>
  <c r="M4102" i="4"/>
  <c r="M2439" i="4"/>
  <c r="M264" i="4"/>
  <c r="M1781" i="4"/>
  <c r="M3402" i="4"/>
  <c r="M3093" i="4"/>
  <c r="M4335" i="4"/>
  <c r="M4911" i="4"/>
  <c r="M1124" i="4"/>
  <c r="M4232" i="4"/>
  <c r="M3135" i="4"/>
  <c r="M4260" i="4"/>
  <c r="M59" i="4"/>
  <c r="M2536" i="4"/>
  <c r="M3403" i="4"/>
  <c r="M4666" i="4"/>
  <c r="M4187" i="4"/>
  <c r="M121" i="4"/>
  <c r="M1782" i="4"/>
  <c r="M3223" i="4"/>
  <c r="M1707" i="4"/>
  <c r="M2537" i="4"/>
  <c r="M3153" i="4"/>
  <c r="M3224" i="4"/>
  <c r="M4801" i="4"/>
  <c r="M32" i="4"/>
  <c r="M2898" i="4"/>
  <c r="M4618" i="4"/>
  <c r="M1222" i="4"/>
  <c r="M2440" i="4"/>
  <c r="M3634" i="4"/>
  <c r="M3609" i="4"/>
  <c r="M1951" i="4"/>
  <c r="M2806" i="4"/>
  <c r="M1481" i="4"/>
  <c r="M729" i="4"/>
  <c r="M3404" i="4"/>
  <c r="M4590" i="4"/>
  <c r="M203" i="4"/>
  <c r="M4730" i="4"/>
  <c r="M3225" i="4"/>
  <c r="M4103" i="4"/>
  <c r="M4869" i="4"/>
  <c r="M1193" i="4"/>
  <c r="M3226" i="4"/>
  <c r="M4537" i="4"/>
  <c r="M781" i="4"/>
  <c r="M3588" i="4"/>
  <c r="M60" i="4"/>
  <c r="M2949" i="4"/>
  <c r="M801" i="4"/>
  <c r="M2842" i="4"/>
  <c r="M4336" i="4"/>
  <c r="M356" i="4"/>
  <c r="M599" i="4"/>
  <c r="M846" i="4"/>
  <c r="M3925" i="4"/>
  <c r="M1167" i="4"/>
  <c r="M527" i="4"/>
  <c r="M1783" i="4"/>
  <c r="M4517" i="4"/>
  <c r="M3899" i="4"/>
  <c r="M4159" i="4"/>
  <c r="M2163" i="4"/>
  <c r="M3543" i="4"/>
  <c r="M2556" i="4"/>
  <c r="M4337" i="4"/>
  <c r="M1194" i="4"/>
  <c r="M265" i="4"/>
  <c r="M1223" i="4"/>
  <c r="M1834" i="4"/>
  <c r="M235" i="4"/>
  <c r="M157" i="4"/>
  <c r="M3154" i="4"/>
  <c r="M1224" i="4"/>
  <c r="M1085" i="4"/>
  <c r="M33" i="4"/>
  <c r="M1860" i="4"/>
  <c r="M1195" i="4"/>
  <c r="M4555" i="4"/>
  <c r="M4317" i="4"/>
  <c r="M3566" i="4"/>
  <c r="M886" i="4"/>
  <c r="M1430" i="4"/>
  <c r="M2047" i="4"/>
  <c r="M1482" i="4"/>
  <c r="M2781" i="4"/>
  <c r="M405" i="4"/>
  <c r="M4207" i="4"/>
  <c r="M4773" i="4"/>
  <c r="M34" i="4"/>
  <c r="M1225" i="4"/>
  <c r="M911" i="4"/>
  <c r="M1168" i="4"/>
  <c r="M2606" i="4"/>
  <c r="M751" i="4"/>
  <c r="M4438" i="4"/>
  <c r="M430" i="4"/>
  <c r="M4870" i="4"/>
  <c r="M912" i="4"/>
  <c r="M320" i="4"/>
  <c r="M3460" i="4"/>
  <c r="M4087" i="4"/>
  <c r="M3567" i="4"/>
  <c r="M2354" i="4"/>
  <c r="M1784" i="4"/>
  <c r="M1400" i="4"/>
  <c r="M379" i="4"/>
  <c r="M1537" i="4"/>
  <c r="M4233" i="4"/>
  <c r="M3094" i="4"/>
  <c r="M1169" i="4"/>
  <c r="M3775" i="4"/>
  <c r="M2260" i="4"/>
  <c r="M2586" i="4"/>
  <c r="M1431" i="4"/>
  <c r="M2689" i="4"/>
  <c r="M3776" i="4"/>
  <c r="M4491" i="4"/>
  <c r="M1347" i="4"/>
  <c r="M549" i="4"/>
  <c r="M3926" i="4"/>
  <c r="M2334" i="4"/>
  <c r="M3828" i="4"/>
  <c r="M4318" i="4"/>
  <c r="M1301" i="4"/>
  <c r="M321" i="4"/>
  <c r="M2185" i="4"/>
  <c r="M3067" i="4"/>
  <c r="M2640" i="4"/>
  <c r="M1732" i="4"/>
  <c r="M2164" i="4"/>
  <c r="M3997" i="4"/>
  <c r="M3178" i="4"/>
  <c r="M1348" i="4"/>
  <c r="M1654" i="4"/>
  <c r="M3777" i="4"/>
  <c r="M158" i="4"/>
  <c r="M478" i="4"/>
  <c r="M820" i="4"/>
  <c r="M4208" i="4"/>
  <c r="M2710" i="4"/>
  <c r="M4392" i="4"/>
  <c r="M4393" i="4"/>
  <c r="M2441" i="4"/>
  <c r="M752" i="4"/>
  <c r="M4234" i="4"/>
  <c r="M2165" i="4"/>
  <c r="M3568" i="4"/>
  <c r="M3044" i="4"/>
  <c r="M3809" i="4"/>
  <c r="M1755" i="4"/>
  <c r="M4338" i="4"/>
  <c r="M3527" i="4"/>
  <c r="M2690" i="4"/>
  <c r="M847" i="4"/>
  <c r="M1655" i="4"/>
  <c r="M1785" i="4"/>
  <c r="M406" i="4"/>
  <c r="M821" i="4"/>
  <c r="M4235" i="4"/>
  <c r="M2950" i="4"/>
  <c r="M2143" i="4"/>
  <c r="M4160" i="4"/>
  <c r="M4871" i="4"/>
  <c r="M4731" i="4"/>
  <c r="M2210" i="4"/>
  <c r="M2487" i="4"/>
  <c r="M4339" i="4"/>
  <c r="M4667" i="4"/>
  <c r="M3751" i="4"/>
  <c r="M3856" i="4"/>
  <c r="M3304" i="4"/>
  <c r="M622" i="4"/>
  <c r="M940" i="4"/>
  <c r="M3900" i="4"/>
  <c r="M4774" i="4"/>
  <c r="M159" i="4"/>
  <c r="M3437" i="4"/>
  <c r="M2025" i="4"/>
  <c r="M3461" i="4"/>
  <c r="M1563" i="4"/>
  <c r="M600" i="4"/>
  <c r="M4340" i="4"/>
  <c r="M4619" i="4"/>
  <c r="M1512" i="4"/>
  <c r="M2383" i="4"/>
  <c r="M1106" i="4"/>
  <c r="M1302" i="4"/>
  <c r="M3023" i="4"/>
  <c r="M668" i="4"/>
  <c r="M3136" i="4"/>
  <c r="M2304" i="4"/>
  <c r="M4972" i="4"/>
  <c r="M2026" i="4"/>
  <c r="M1004" i="4"/>
  <c r="M501" i="4"/>
  <c r="M266" i="4"/>
  <c r="M1708" i="4"/>
  <c r="M2384" i="4"/>
  <c r="M3002" i="4"/>
  <c r="M2027" i="4"/>
  <c r="M3305" i="4"/>
  <c r="M357" i="4"/>
  <c r="M3045" i="4"/>
  <c r="M2641" i="4"/>
  <c r="M236" i="4"/>
  <c r="M1513" i="4"/>
  <c r="M2711" i="4"/>
  <c r="M2442" i="4"/>
  <c r="M1786" i="4"/>
  <c r="M1432" i="4"/>
  <c r="M502" i="4"/>
  <c r="M3569" i="4"/>
  <c r="M695" i="4"/>
  <c r="M3380" i="4"/>
  <c r="M3721" i="4"/>
  <c r="M3046" i="4"/>
  <c r="M3829" i="4"/>
  <c r="M1453" i="4"/>
  <c r="M3901" i="4"/>
  <c r="M4973" i="4"/>
  <c r="M4872" i="4"/>
  <c r="M528" i="4"/>
  <c r="M1349" i="4"/>
  <c r="M4668" i="4"/>
  <c r="M3752" i="4"/>
  <c r="M848" i="4"/>
  <c r="M1925" i="4"/>
  <c r="M4467" i="4"/>
  <c r="M1483" i="4"/>
  <c r="M204" i="4"/>
  <c r="M1371" i="4"/>
  <c r="M1401" i="4"/>
  <c r="M2003" i="4"/>
  <c r="M1303" i="4"/>
  <c r="M753" i="4"/>
  <c r="M4669" i="4"/>
  <c r="M2712" i="4"/>
  <c r="M186" i="4"/>
  <c r="M3194" i="4"/>
  <c r="M754" i="4"/>
  <c r="M3635" i="4"/>
  <c r="M3830" i="4"/>
  <c r="M2843" i="4"/>
  <c r="M1484" i="4"/>
  <c r="M1733" i="4"/>
  <c r="M3857" i="4"/>
  <c r="M1350" i="4"/>
  <c r="M4468" i="4"/>
  <c r="M1656" i="4"/>
  <c r="M1787" i="4"/>
  <c r="M3610" i="4"/>
  <c r="M3137" i="4"/>
  <c r="M3589" i="4"/>
  <c r="M2092" i="4"/>
  <c r="M623" i="4"/>
  <c r="M5001" i="4"/>
  <c r="M4297" i="4"/>
  <c r="M4341" i="4"/>
  <c r="M669" i="4"/>
  <c r="M2385" i="4"/>
  <c r="M576" i="4"/>
  <c r="M2951" i="4"/>
  <c r="M3155" i="4"/>
  <c r="M122" i="4"/>
  <c r="M3695" i="4"/>
  <c r="M1586" i="4"/>
  <c r="M1587" i="4"/>
  <c r="M2870" i="4"/>
  <c r="M3024" i="4"/>
  <c r="M3095" i="4"/>
  <c r="M1835" i="4"/>
  <c r="M4017" i="4"/>
  <c r="M2119" i="4"/>
  <c r="M4851" i="4"/>
  <c r="M3405" i="4"/>
  <c r="M755" i="4"/>
  <c r="M3361" i="4"/>
  <c r="M3406" i="4"/>
  <c r="M1055" i="4"/>
  <c r="M1125" i="4"/>
  <c r="M4342" i="4"/>
  <c r="M4469" i="4"/>
  <c r="M2807" i="4"/>
  <c r="M407" i="4"/>
  <c r="M4912" i="4"/>
  <c r="M4538" i="4"/>
  <c r="M1433" i="4"/>
  <c r="M1454" i="4"/>
  <c r="M61" i="4"/>
  <c r="M802" i="4"/>
  <c r="M670" i="4"/>
  <c r="M3722" i="4"/>
  <c r="M4018" i="4"/>
  <c r="M1926" i="4"/>
  <c r="M671" i="4"/>
  <c r="M2443" i="4"/>
  <c r="M3025" i="4"/>
  <c r="M913" i="4"/>
  <c r="M1402" i="4"/>
  <c r="M1980" i="4"/>
  <c r="M4890" i="4"/>
  <c r="M4700" i="4"/>
  <c r="M456" i="4"/>
  <c r="M1434" i="4"/>
  <c r="M4873" i="4"/>
  <c r="M1226" i="4"/>
  <c r="M3462" i="4"/>
  <c r="M887" i="4"/>
  <c r="M1256" i="4"/>
  <c r="M4088" i="4"/>
  <c r="M2409" i="4"/>
  <c r="M2028" i="4"/>
  <c r="M267" i="4"/>
  <c r="M3227" i="4"/>
  <c r="M2048" i="4"/>
  <c r="M4518" i="4"/>
  <c r="M941" i="4"/>
  <c r="M3672" i="4"/>
  <c r="M4701" i="4"/>
  <c r="M2261" i="4"/>
  <c r="M3047" i="4"/>
  <c r="M1086" i="4"/>
  <c r="M2029" i="4"/>
  <c r="M672" i="4"/>
  <c r="M380" i="4"/>
  <c r="M782" i="4"/>
  <c r="M1170" i="4"/>
  <c r="M1196" i="4"/>
  <c r="M973" i="4"/>
  <c r="M3257" i="4"/>
  <c r="M4261" i="4"/>
  <c r="M1171" i="4"/>
  <c r="M2952" i="4"/>
  <c r="M4068" i="4"/>
  <c r="M1257" i="4"/>
  <c r="M3026" i="4"/>
  <c r="M914" i="4"/>
  <c r="M1734" i="4"/>
  <c r="M3096" i="4"/>
  <c r="M187" i="4"/>
  <c r="M4209" i="4"/>
  <c r="M550" i="4"/>
  <c r="M730" i="4"/>
  <c r="M286" i="4"/>
  <c r="M2754" i="4"/>
  <c r="M2186" i="4"/>
  <c r="M2187" i="4"/>
  <c r="M3156" i="4"/>
  <c r="M3463" i="4"/>
  <c r="M3878" i="4"/>
  <c r="M1258" i="4"/>
  <c r="M4319" i="4"/>
  <c r="M673" i="4"/>
  <c r="N3097" i="4"/>
  <c r="N1126" i="4"/>
  <c r="N3927" i="4"/>
  <c r="N4492" i="4"/>
  <c r="N1319" i="4"/>
  <c r="N2713" i="4"/>
  <c r="N1657" i="4"/>
  <c r="N4161" i="4"/>
  <c r="N1588" i="4"/>
  <c r="N2714" i="4"/>
  <c r="N4874" i="4"/>
  <c r="N3464" i="4"/>
  <c r="N2557" i="4"/>
  <c r="N479" i="4"/>
  <c r="N2305" i="4"/>
  <c r="N1709" i="4"/>
  <c r="N4775" i="4"/>
  <c r="N551" i="4"/>
  <c r="N3902" i="4"/>
  <c r="N1172" i="4"/>
  <c r="N3335" i="4"/>
  <c r="N4188" i="4"/>
  <c r="N4089" i="4"/>
  <c r="N2262" i="4"/>
  <c r="N3306" i="4"/>
  <c r="N4343" i="4"/>
  <c r="N2166" i="4"/>
  <c r="N3723" i="4"/>
  <c r="N3673" i="4"/>
  <c r="N4974" i="4"/>
  <c r="N3858" i="4"/>
  <c r="N1372" i="4"/>
  <c r="N3179" i="4"/>
  <c r="N2642" i="4"/>
  <c r="N646" i="4"/>
  <c r="N4262" i="4"/>
  <c r="N3027" i="4"/>
  <c r="N4591" i="4"/>
  <c r="N2844" i="4"/>
  <c r="N2281" i="4"/>
  <c r="N2488" i="4"/>
  <c r="N1373" i="4"/>
  <c r="N2953" i="4"/>
  <c r="N3674" i="4"/>
  <c r="N3859" i="4"/>
  <c r="N4702" i="4"/>
  <c r="N3724" i="4"/>
  <c r="N104" i="4"/>
  <c r="N4236" i="4"/>
  <c r="N3879" i="4"/>
  <c r="N1485" i="4"/>
  <c r="N4913" i="4"/>
  <c r="N783" i="4"/>
  <c r="N79" i="4"/>
  <c r="N1005" i="4"/>
  <c r="N2845" i="4"/>
  <c r="N1927" i="4"/>
  <c r="N237" i="4"/>
  <c r="N849" i="4"/>
  <c r="N4189" i="4"/>
  <c r="N1275" i="4"/>
  <c r="N4210" i="4"/>
  <c r="N2489" i="4"/>
  <c r="N2239" i="4"/>
  <c r="N3510" i="4"/>
  <c r="N4802" i="4"/>
  <c r="N1538" i="4"/>
  <c r="N2355" i="4"/>
  <c r="N3611" i="4"/>
  <c r="N62" i="4"/>
  <c r="N4069" i="4"/>
  <c r="N3928" i="4"/>
  <c r="N2356" i="4"/>
  <c r="N1626" i="4"/>
  <c r="N205" i="4"/>
  <c r="N4748" i="4"/>
  <c r="N4592" i="4"/>
  <c r="N1710" i="4"/>
  <c r="N1788" i="4"/>
  <c r="N2558" i="4"/>
  <c r="N3778" i="4"/>
  <c r="N3180" i="4"/>
  <c r="N3028" i="4"/>
  <c r="N3407" i="4"/>
  <c r="N2734" i="4"/>
  <c r="N2" i="4"/>
  <c r="N4620" i="4"/>
  <c r="N3438" i="4"/>
  <c r="N1735" i="4"/>
  <c r="N2064" i="4"/>
  <c r="N674" i="4"/>
  <c r="N2335" i="4"/>
  <c r="N4776" i="4"/>
  <c r="N2607" i="4"/>
  <c r="N3779" i="4"/>
  <c r="N4394" i="4"/>
  <c r="N2691" i="4"/>
  <c r="N4621" i="4"/>
  <c r="N3228" i="4"/>
  <c r="N4104" i="4"/>
  <c r="N1435" i="4"/>
  <c r="N2846" i="4"/>
  <c r="N3903" i="4"/>
  <c r="N4732" i="4"/>
  <c r="N4344" i="4"/>
  <c r="N2871" i="4"/>
  <c r="N3439" i="4"/>
  <c r="N4828" i="4"/>
  <c r="N4190" i="4"/>
  <c r="N4345" i="4"/>
  <c r="N1486" i="4"/>
  <c r="N3098" i="4"/>
  <c r="N1952" i="4"/>
  <c r="N4439" i="4"/>
  <c r="N647" i="4"/>
  <c r="N974" i="4"/>
  <c r="N1564" i="4"/>
  <c r="N624" i="4"/>
  <c r="N1789" i="4"/>
  <c r="N2386" i="4"/>
  <c r="N2899" i="4"/>
  <c r="N2735" i="4"/>
  <c r="N4556" i="4"/>
  <c r="N3157" i="4"/>
  <c r="N4670" i="4"/>
  <c r="N1589" i="4"/>
  <c r="N1899" i="4"/>
  <c r="N2954" i="4"/>
  <c r="N480" i="4"/>
  <c r="N2643" i="4"/>
  <c r="N1539" i="4"/>
  <c r="N4777" i="4"/>
  <c r="N2263" i="4"/>
  <c r="N1756" i="4"/>
  <c r="N2692" i="4"/>
  <c r="N408" i="4"/>
  <c r="N322" i="4"/>
  <c r="N4070" i="4"/>
  <c r="N4237" i="4"/>
  <c r="N4539" i="4"/>
  <c r="N4364" i="4"/>
  <c r="N2093" i="4"/>
  <c r="N756" i="4"/>
  <c r="N942" i="4"/>
  <c r="N3048" i="4"/>
  <c r="N2644" i="4"/>
  <c r="N2715" i="4"/>
  <c r="N238" i="4"/>
  <c r="N850" i="4"/>
  <c r="N4040" i="4"/>
  <c r="N943" i="4"/>
  <c r="N2306" i="4"/>
  <c r="N4852" i="4"/>
  <c r="N3003" i="4"/>
  <c r="N1861" i="4"/>
  <c r="N3612" i="4"/>
  <c r="N409" i="4"/>
  <c r="N160" i="4"/>
  <c r="N2357" i="4"/>
  <c r="N3590" i="4"/>
  <c r="N4298" i="4"/>
  <c r="N1610" i="4"/>
  <c r="N3068" i="4"/>
  <c r="N4622" i="4"/>
  <c r="N2188" i="4"/>
  <c r="N4041" i="4"/>
  <c r="N3049" i="4"/>
  <c r="N2444" i="4"/>
  <c r="N1736" i="4"/>
  <c r="N3336" i="4"/>
  <c r="N381" i="4"/>
  <c r="N3195" i="4"/>
  <c r="N4623" i="4"/>
  <c r="N4416" i="4"/>
  <c r="N4320" i="4"/>
  <c r="N1227" i="4"/>
  <c r="N731" i="4"/>
  <c r="N3440" i="4"/>
  <c r="N4557" i="4"/>
  <c r="N2264" i="4"/>
  <c r="N4749" i="4"/>
  <c r="N3544" i="4"/>
  <c r="N1565" i="4"/>
  <c r="N206" i="4"/>
  <c r="N3" i="4"/>
  <c r="N3489" i="4"/>
  <c r="N3545" i="4"/>
  <c r="N3780" i="4"/>
  <c r="N1981" i="4"/>
  <c r="N63" i="4"/>
  <c r="N4417" i="4"/>
  <c r="N4944" i="4"/>
  <c r="N3362" i="4"/>
  <c r="N4733" i="4"/>
  <c r="N2189" i="4"/>
  <c r="N4211" i="4"/>
  <c r="N4891" i="4"/>
  <c r="N2490" i="4"/>
  <c r="N1757" i="4"/>
  <c r="N3696" i="4"/>
  <c r="N239" i="4"/>
  <c r="N4365" i="4"/>
  <c r="N1197" i="4"/>
  <c r="N3069" i="4"/>
  <c r="N4440" i="4"/>
  <c r="N3337" i="4"/>
  <c r="N3613" i="4"/>
  <c r="N2900" i="4"/>
  <c r="N4975" i="4"/>
  <c r="N457" i="4"/>
  <c r="N1862" i="4"/>
  <c r="N2978" i="4"/>
  <c r="N3697" i="4"/>
  <c r="N2782" i="4"/>
  <c r="N2167" i="4"/>
  <c r="N1590" i="4"/>
  <c r="N625" i="4"/>
  <c r="N3029" i="4"/>
  <c r="N4540" i="4"/>
  <c r="N4071" i="4"/>
  <c r="N1351" i="4"/>
  <c r="N2872" i="4"/>
  <c r="N2410" i="4"/>
  <c r="N4803" i="4"/>
  <c r="N4162" i="4"/>
  <c r="N3408" i="4"/>
  <c r="N1928" i="4"/>
  <c r="N2736" i="4"/>
  <c r="N3196" i="4"/>
  <c r="N3880" i="4"/>
  <c r="N2358" i="4"/>
  <c r="N1374" i="4"/>
  <c r="N2120" i="4"/>
  <c r="N709" i="4"/>
  <c r="N4541" i="4"/>
  <c r="N2491" i="4"/>
  <c r="N2955" i="4"/>
  <c r="N4703" i="4"/>
  <c r="N4945" i="4"/>
  <c r="N3307" i="4"/>
  <c r="N915" i="4"/>
  <c r="N2065" i="4"/>
  <c r="N2737" i="4"/>
  <c r="N2307" i="4"/>
  <c r="N4542" i="4"/>
  <c r="N3070" i="4"/>
  <c r="N3511" i="4"/>
  <c r="N1455" i="4"/>
  <c r="N1658" i="4"/>
  <c r="N4829" i="4"/>
  <c r="N268" i="4"/>
  <c r="N2265" i="4"/>
  <c r="N4892" i="4"/>
  <c r="N1403" i="4"/>
  <c r="N3957" i="4"/>
  <c r="N3138" i="4"/>
  <c r="N4042" i="4"/>
  <c r="N3099" i="4"/>
  <c r="N3753" i="4"/>
  <c r="N3881" i="4"/>
  <c r="N1659" i="4"/>
  <c r="N4804" i="4"/>
  <c r="N4750" i="4"/>
  <c r="N3570" i="4"/>
  <c r="N287" i="4"/>
  <c r="N3441" i="4"/>
  <c r="N3050" i="4"/>
  <c r="N3512" i="4"/>
  <c r="N1836" i="4"/>
  <c r="N1982" i="4"/>
  <c r="N1790" i="4"/>
  <c r="N481" i="4"/>
  <c r="N757" i="4"/>
  <c r="N975" i="4"/>
  <c r="N382" i="4"/>
  <c r="N2168" i="4"/>
  <c r="N4470" i="4"/>
  <c r="N3513" i="4"/>
  <c r="N4321" i="4"/>
  <c r="N626" i="4"/>
  <c r="N2538" i="4"/>
  <c r="N1456" i="4"/>
  <c r="N4238" i="4"/>
  <c r="N3653" i="4"/>
  <c r="N4624" i="4"/>
  <c r="N4163" i="4"/>
  <c r="N3591" i="4"/>
  <c r="N2411" i="4"/>
  <c r="N1145" i="4"/>
  <c r="N4625" i="4"/>
  <c r="N851" i="4"/>
  <c r="N1627" i="4"/>
  <c r="N240" i="4"/>
  <c r="N2359" i="4"/>
  <c r="N852" i="4"/>
  <c r="N4914" i="4"/>
  <c r="N1056" i="4"/>
  <c r="N1814" i="4"/>
  <c r="N3139" i="4"/>
  <c r="N2559" i="4"/>
  <c r="N1320" i="4"/>
  <c r="N4976" i="4"/>
  <c r="N3197" i="4"/>
  <c r="N358" i="4"/>
  <c r="N976" i="4"/>
  <c r="N4977" i="4"/>
  <c r="N2030" i="4"/>
  <c r="N1276" i="4"/>
  <c r="N1087" i="4"/>
  <c r="N3592" i="4"/>
  <c r="N2808" i="4"/>
  <c r="N4471" i="4"/>
  <c r="N4263" i="4"/>
  <c r="N4671" i="4"/>
  <c r="N4072" i="4"/>
  <c r="N3593" i="4"/>
  <c r="N3614" i="4"/>
  <c r="N3546" i="4"/>
  <c r="N1953" i="4"/>
  <c r="N3571" i="4"/>
  <c r="N2282" i="4"/>
  <c r="N188" i="4"/>
  <c r="N2513" i="4"/>
  <c r="N4090" i="4"/>
  <c r="N1198" i="4"/>
  <c r="N2901" i="4"/>
  <c r="N2190" i="4"/>
  <c r="N2716" i="4"/>
  <c r="N4853" i="4"/>
  <c r="N1837" i="4"/>
  <c r="N35" i="4"/>
  <c r="N288" i="4"/>
  <c r="N1660" i="4"/>
  <c r="N4672" i="4"/>
  <c r="N4164" i="4"/>
  <c r="N3198" i="4"/>
  <c r="N1057" i="4"/>
  <c r="N2336" i="4"/>
  <c r="N1863" i="4"/>
  <c r="N2956" i="4"/>
  <c r="N4593" i="4"/>
  <c r="N4395" i="4"/>
  <c r="N2240" i="4"/>
  <c r="N207" i="4"/>
  <c r="N161" i="4"/>
  <c r="N1628" i="4"/>
  <c r="N4441" i="4"/>
  <c r="N2783" i="4"/>
  <c r="N2211" i="4"/>
  <c r="N2066" i="4"/>
  <c r="N2608" i="4"/>
  <c r="N2492" i="4"/>
  <c r="N482" i="4"/>
  <c r="N162" i="4"/>
  <c r="N3363" i="4"/>
  <c r="N1107" i="4"/>
  <c r="N2031" i="4"/>
  <c r="N2412" i="4"/>
  <c r="N648" i="4"/>
  <c r="N2387" i="4"/>
  <c r="N3904" i="4"/>
  <c r="N977" i="4"/>
  <c r="N2388" i="4"/>
  <c r="N3051" i="4"/>
  <c r="N4264" i="4"/>
  <c r="N1983" i="4"/>
  <c r="N1108" i="4"/>
  <c r="N1457" i="4"/>
  <c r="N4265" i="4"/>
  <c r="N2755" i="4"/>
  <c r="N1758" i="4"/>
  <c r="N323" i="4"/>
  <c r="N529" i="4"/>
  <c r="N1737" i="4"/>
  <c r="N4805" i="4"/>
  <c r="N784" i="4"/>
  <c r="N1352" i="4"/>
  <c r="N3338" i="4"/>
  <c r="N3409" i="4"/>
  <c r="N4778" i="4"/>
  <c r="N1353" i="4"/>
  <c r="N2493" i="4"/>
  <c r="N888" i="4"/>
  <c r="N2413" i="4"/>
  <c r="N4" i="4"/>
  <c r="N1686" i="4"/>
  <c r="N4472" i="4"/>
  <c r="N383" i="4"/>
  <c r="N3675" i="4"/>
  <c r="N2924" i="4"/>
  <c r="N2809" i="4"/>
  <c r="N2957" i="4"/>
  <c r="N2609" i="4"/>
  <c r="N2610" i="4"/>
  <c r="N1815" i="4"/>
  <c r="N1026" i="4"/>
  <c r="N4266" i="4"/>
  <c r="N269" i="4"/>
  <c r="N552" i="4"/>
  <c r="N1027" i="4"/>
  <c r="N2873" i="4"/>
  <c r="N483" i="4"/>
  <c r="N1540" i="4"/>
  <c r="N1864" i="4"/>
  <c r="N1321" i="4"/>
  <c r="N4073" i="4"/>
  <c r="N2874" i="4"/>
  <c r="N3998" i="4"/>
  <c r="N710" i="4"/>
  <c r="N1109" i="4"/>
  <c r="N1487" i="4"/>
  <c r="N3100" i="4"/>
  <c r="N553" i="4"/>
  <c r="N530" i="4"/>
  <c r="N732" i="4"/>
  <c r="N2810" i="4"/>
  <c r="N4893" i="4"/>
  <c r="N410" i="4"/>
  <c r="N2467" i="4"/>
  <c r="N3258" i="4"/>
  <c r="N2958" i="4"/>
  <c r="N2611" i="4"/>
  <c r="N359" i="4"/>
  <c r="N2902" i="4"/>
  <c r="N1354" i="4"/>
  <c r="N4212" i="4"/>
  <c r="N2468" i="4"/>
  <c r="N1865" i="4"/>
  <c r="N2959" i="4"/>
  <c r="N411" i="4"/>
  <c r="N1436" i="4"/>
  <c r="N3978" i="4"/>
  <c r="N1322" i="4"/>
  <c r="N4267" i="4"/>
  <c r="N2670" i="4"/>
  <c r="N2241" i="4"/>
  <c r="N5" i="4"/>
  <c r="N6" i="4"/>
  <c r="N1277" i="4"/>
  <c r="N711" i="4"/>
  <c r="N2587" i="4"/>
  <c r="N4626" i="4"/>
  <c r="N3831" i="4"/>
  <c r="N822" i="4"/>
  <c r="N1146" i="4"/>
  <c r="N1629" i="4"/>
  <c r="N1088" i="4"/>
  <c r="N3615" i="4"/>
  <c r="N3616" i="4"/>
  <c r="N458" i="4"/>
  <c r="N3229" i="4"/>
  <c r="N3101" i="4"/>
  <c r="N4043" i="4"/>
  <c r="N2875" i="4"/>
  <c r="N270" i="4"/>
  <c r="N4239" i="4"/>
  <c r="N384" i="4"/>
  <c r="N3725" i="4"/>
  <c r="N4442" i="4"/>
  <c r="N1630" i="4"/>
  <c r="N3726" i="4"/>
  <c r="N2049" i="4"/>
  <c r="N4074" i="4"/>
  <c r="N1173" i="4"/>
  <c r="N1089" i="4"/>
  <c r="N3442" i="4"/>
  <c r="N4105" i="4"/>
  <c r="N1631" i="4"/>
  <c r="N2612" i="4"/>
  <c r="N2514" i="4"/>
  <c r="N1566" i="4"/>
  <c r="N3654" i="4"/>
  <c r="N2645" i="4"/>
  <c r="N1954" i="4"/>
  <c r="N64" i="4"/>
  <c r="N2212" i="4"/>
  <c r="N3698" i="4"/>
  <c r="N241" i="4"/>
  <c r="N4240" i="4"/>
  <c r="N324" i="4"/>
  <c r="N431" i="4"/>
  <c r="N3929" i="4"/>
  <c r="N1006" i="4"/>
  <c r="N2756" i="4"/>
  <c r="N2560" i="4"/>
  <c r="N4473" i="4"/>
  <c r="N3930" i="4"/>
  <c r="N4322" i="4"/>
  <c r="N3230" i="4"/>
  <c r="N4106" i="4"/>
  <c r="N2144" i="4"/>
  <c r="N1759" i="4"/>
  <c r="N385" i="4"/>
  <c r="N4107" i="4"/>
  <c r="N3832" i="4"/>
  <c r="N4299" i="4"/>
  <c r="N1375" i="4"/>
  <c r="N1458" i="4"/>
  <c r="N3052" i="4"/>
  <c r="N3882" i="4"/>
  <c r="N3931" i="4"/>
  <c r="N289" i="4"/>
  <c r="N386" i="4"/>
  <c r="N4875" i="4"/>
  <c r="N2925" i="4"/>
  <c r="N916" i="4"/>
  <c r="N3231" i="4"/>
  <c r="N3490" i="4"/>
  <c r="N3465" i="4"/>
  <c r="N1661" i="4"/>
  <c r="N4165" i="4"/>
  <c r="N2191" i="4"/>
  <c r="N3676" i="4"/>
  <c r="N360" i="4"/>
  <c r="N4627" i="4"/>
  <c r="N4876" i="4"/>
  <c r="N3308" i="4"/>
  <c r="N208" i="4"/>
  <c r="N758" i="4"/>
  <c r="N4493" i="4"/>
  <c r="N601" i="4"/>
  <c r="N1459" i="4"/>
  <c r="N2717" i="4"/>
  <c r="N2876" i="4"/>
  <c r="N1591" i="4"/>
  <c r="N1866" i="4"/>
  <c r="N4474" i="4"/>
  <c r="N2192" i="4"/>
  <c r="N2757" i="4"/>
  <c r="N4366" i="4"/>
  <c r="N4673" i="4"/>
  <c r="N2242" i="4"/>
  <c r="N917" i="4"/>
  <c r="N4108" i="4"/>
  <c r="N2877" i="4"/>
  <c r="N242" i="4"/>
  <c r="N1984" i="4"/>
  <c r="N944" i="4"/>
  <c r="N3278" i="4"/>
  <c r="N1147" i="4"/>
  <c r="N361" i="4"/>
  <c r="N1867" i="4"/>
  <c r="N1278" i="4"/>
  <c r="N3781" i="4"/>
  <c r="N1460" i="4"/>
  <c r="N4494" i="4"/>
  <c r="N3958" i="4"/>
  <c r="N4830" i="4"/>
  <c r="N2389" i="4"/>
  <c r="N1461" i="4"/>
  <c r="N1662" i="4"/>
  <c r="N1900" i="4"/>
  <c r="N2693" i="4"/>
  <c r="N1174" i="4"/>
  <c r="N1955" i="4"/>
  <c r="N627" i="4"/>
  <c r="N853" i="4"/>
  <c r="N362" i="4"/>
  <c r="N1148" i="4"/>
  <c r="N1663" i="4"/>
  <c r="N3514" i="4"/>
  <c r="N712" i="4"/>
  <c r="N2094" i="4"/>
  <c r="N1929" i="4"/>
  <c r="N554" i="4"/>
  <c r="N2169" i="4"/>
  <c r="N2515" i="4"/>
  <c r="N2360" i="4"/>
  <c r="N2811" i="4"/>
  <c r="N1279" i="4"/>
  <c r="N2361" i="4"/>
  <c r="N3004" i="4"/>
  <c r="N123" i="4"/>
  <c r="N3199" i="4"/>
  <c r="N65" i="4"/>
  <c r="N290" i="4"/>
  <c r="N2445" i="4"/>
  <c r="N1376" i="4"/>
  <c r="N243" i="4"/>
  <c r="N3727" i="4"/>
  <c r="N2926" i="4"/>
  <c r="N244" i="4"/>
  <c r="N1760" i="4"/>
  <c r="N4213" i="4"/>
  <c r="N3979" i="4"/>
  <c r="N2032" i="4"/>
  <c r="N4831" i="4"/>
  <c r="N4628" i="4"/>
  <c r="N4214" i="4"/>
  <c r="N759" i="4"/>
  <c r="N2390" i="4"/>
  <c r="N3528" i="4"/>
  <c r="N3491" i="4"/>
  <c r="N4915" i="4"/>
  <c r="N1664" i="4"/>
  <c r="N432" i="4"/>
  <c r="N2539" i="4"/>
  <c r="N3232" i="4"/>
  <c r="N2145" i="4"/>
  <c r="N3410" i="4"/>
  <c r="N2903" i="4"/>
  <c r="N1404" i="4"/>
  <c r="N2494" i="4"/>
  <c r="N3905" i="4"/>
  <c r="N1437" i="4"/>
  <c r="N2847" i="4"/>
  <c r="N1280" i="4"/>
  <c r="N1791" i="4"/>
  <c r="N1901" i="4"/>
  <c r="N1761" i="4"/>
  <c r="N3279" i="4"/>
  <c r="N3636" i="4"/>
  <c r="N1377" i="4"/>
  <c r="N3158" i="4"/>
  <c r="N3810" i="4"/>
  <c r="N2588" i="4"/>
  <c r="N1868" i="4"/>
  <c r="N3699" i="4"/>
  <c r="N4367" i="4"/>
  <c r="N2694" i="4"/>
  <c r="N3782" i="4"/>
  <c r="N4916" i="4"/>
  <c r="N325" i="4"/>
  <c r="N2243" i="4"/>
  <c r="N1956" i="4"/>
  <c r="N2516" i="4"/>
  <c r="N4300" i="4"/>
  <c r="N2308" i="4"/>
  <c r="N531" i="4"/>
  <c r="N4109" i="4"/>
  <c r="N3883" i="4"/>
  <c r="N1541" i="4"/>
  <c r="N2540" i="4"/>
  <c r="N2517" i="4"/>
  <c r="N1228" i="4"/>
  <c r="N3200" i="4"/>
  <c r="N4346" i="4"/>
  <c r="N2718" i="4"/>
  <c r="N2266" i="4"/>
  <c r="N1514" i="4"/>
  <c r="N4044" i="4"/>
  <c r="N2050" i="4"/>
  <c r="N36" i="4"/>
  <c r="N271" i="4"/>
  <c r="N163" i="4"/>
  <c r="N1058" i="4"/>
  <c r="N1438" i="4"/>
  <c r="N3884" i="4"/>
  <c r="N3492" i="4"/>
  <c r="N2391" i="4"/>
  <c r="N4418" i="4"/>
  <c r="N3547" i="4"/>
  <c r="N189" i="4"/>
  <c r="N3071" i="4"/>
  <c r="N2848" i="4"/>
  <c r="N3280" i="4"/>
  <c r="N4779" i="4"/>
  <c r="N532" i="4"/>
  <c r="N1816" i="4"/>
  <c r="N4978" i="4"/>
  <c r="N978" i="4"/>
  <c r="N66" i="4"/>
  <c r="N1838" i="4"/>
  <c r="N4558" i="4"/>
  <c r="N3515" i="4"/>
  <c r="N4347" i="4"/>
  <c r="N1127" i="4"/>
  <c r="N3617" i="4"/>
  <c r="N533" i="4"/>
  <c r="N3754" i="4"/>
  <c r="N2067" i="4"/>
  <c r="N124" i="4"/>
  <c r="N4396" i="4"/>
  <c r="N889" i="4"/>
  <c r="N675" i="4"/>
  <c r="N4979" i="4"/>
  <c r="N628" i="4"/>
  <c r="N4110" i="4"/>
  <c r="N760" i="4"/>
  <c r="N1687" i="4"/>
  <c r="N3655" i="4"/>
  <c r="N2878" i="4"/>
  <c r="N1711" i="4"/>
  <c r="N3493" i="4"/>
  <c r="N3159" i="4"/>
  <c r="N2758" i="4"/>
  <c r="N4348" i="4"/>
  <c r="N1405" i="4"/>
  <c r="N4629" i="4"/>
  <c r="N4191" i="4"/>
  <c r="N3411" i="4"/>
  <c r="N890" i="4"/>
  <c r="N2121" i="4"/>
  <c r="N4917" i="4"/>
  <c r="N761" i="4"/>
  <c r="N918" i="4"/>
  <c r="N602" i="4"/>
  <c r="N4918" i="4"/>
  <c r="N2646" i="4"/>
  <c r="N4268" i="4"/>
  <c r="N3811" i="4"/>
  <c r="N2004" i="4"/>
  <c r="N4495" i="4"/>
  <c r="N2671" i="4"/>
  <c r="N2927" i="4"/>
  <c r="N2414" i="4"/>
  <c r="N945" i="4"/>
  <c r="N1378" i="4"/>
  <c r="N1229" i="4"/>
  <c r="N326" i="4"/>
  <c r="N603" i="4"/>
  <c r="N1059" i="4"/>
  <c r="N4045" i="4"/>
  <c r="N291" i="4"/>
  <c r="N3412" i="4"/>
  <c r="N555" i="4"/>
  <c r="N2213" i="4"/>
  <c r="N4111" i="4"/>
  <c r="N1515" i="4"/>
  <c r="N4349" i="4"/>
  <c r="N1516" i="4"/>
  <c r="N1632" i="4"/>
  <c r="N676" i="4"/>
  <c r="N3259" i="4"/>
  <c r="N1869" i="4"/>
  <c r="N3833" i="4"/>
  <c r="N190" i="4"/>
  <c r="N2283" i="4"/>
  <c r="N1259" i="4"/>
  <c r="N556" i="4"/>
  <c r="N4350" i="4"/>
  <c r="N1665" i="4"/>
  <c r="N4854" i="4"/>
  <c r="N2719" i="4"/>
  <c r="N604" i="4"/>
  <c r="N3932" i="4"/>
  <c r="N4674" i="4"/>
  <c r="N946" i="4"/>
  <c r="N4855" i="4"/>
  <c r="N4894" i="4"/>
  <c r="N1230" i="4"/>
  <c r="N3364" i="4"/>
  <c r="N1712" i="4"/>
  <c r="N433" i="4"/>
  <c r="N1930" i="4"/>
  <c r="N164" i="4"/>
  <c r="N1985" i="4"/>
  <c r="N762" i="4"/>
  <c r="N1931" i="4"/>
  <c r="N3443" i="4"/>
  <c r="N3529" i="4"/>
  <c r="N4856" i="4"/>
  <c r="N823" i="4"/>
  <c r="N4857" i="4"/>
  <c r="N947" i="4"/>
  <c r="N2095" i="4"/>
  <c r="N3339" i="4"/>
  <c r="N2193" i="4"/>
  <c r="N2392" i="4"/>
  <c r="N4269" i="4"/>
  <c r="N3413" i="4"/>
  <c r="N3365" i="4"/>
  <c r="N2495" i="4"/>
  <c r="N4734" i="4"/>
  <c r="N2672" i="4"/>
  <c r="N824" i="4"/>
  <c r="N1060" i="4"/>
  <c r="N4630" i="4"/>
  <c r="N2214" i="4"/>
  <c r="N4419" i="4"/>
  <c r="N1688" i="4"/>
  <c r="N629" i="4"/>
  <c r="N4704" i="4"/>
  <c r="N1902" i="4"/>
  <c r="N3594" i="4"/>
  <c r="N4631" i="4"/>
  <c r="N3812" i="4"/>
  <c r="N4192" i="4"/>
  <c r="N1462" i="4"/>
  <c r="N2960" i="4"/>
  <c r="N3933" i="4"/>
  <c r="N2068" i="4"/>
  <c r="N4895" i="4"/>
  <c r="N1379" i="4"/>
  <c r="N3595" i="4"/>
  <c r="N4475" i="4"/>
  <c r="N4594" i="4"/>
  <c r="N4519" i="4"/>
  <c r="N3530" i="4"/>
  <c r="N4420" i="4"/>
  <c r="N854" i="4"/>
  <c r="N1567" i="4"/>
  <c r="N1061" i="4"/>
  <c r="N1355" i="4"/>
  <c r="N1689" i="4"/>
  <c r="N272" i="4"/>
  <c r="N67" i="4"/>
  <c r="N855" i="4"/>
  <c r="N4806" i="4"/>
  <c r="N1231" i="4"/>
  <c r="N2812" i="4"/>
  <c r="N1110" i="4"/>
  <c r="N3783" i="4"/>
  <c r="N4735" i="4"/>
  <c r="N4241" i="4"/>
  <c r="N803" i="4"/>
  <c r="N1817" i="4"/>
  <c r="N4780" i="4"/>
  <c r="N191" i="4"/>
  <c r="N4193" i="4"/>
  <c r="N2362" i="4"/>
  <c r="N1839" i="4"/>
  <c r="N2267" i="4"/>
  <c r="N484" i="4"/>
  <c r="N3030" i="4"/>
  <c r="N577" i="4"/>
  <c r="N3494" i="4"/>
  <c r="N1175" i="4"/>
  <c r="N37" i="4"/>
  <c r="N1932" i="4"/>
  <c r="N4632" i="4"/>
  <c r="N2589" i="4"/>
  <c r="N2784" i="4"/>
  <c r="N4019" i="4"/>
  <c r="N1199" i="4"/>
  <c r="N3548" i="4"/>
  <c r="N3102" i="4"/>
  <c r="N3728" i="4"/>
  <c r="N1281" i="4"/>
  <c r="N3677" i="4"/>
  <c r="N2051" i="4"/>
  <c r="N3637" i="4"/>
  <c r="N1356" i="4"/>
  <c r="N1007" i="4"/>
  <c r="N3233" i="4"/>
  <c r="N2904" i="4"/>
  <c r="N3201" i="4"/>
  <c r="N2268" i="4"/>
  <c r="N4751" i="4"/>
  <c r="N2849" i="4"/>
  <c r="N1304" i="4"/>
  <c r="N3999" i="4"/>
  <c r="N557" i="4"/>
  <c r="N919" i="4"/>
  <c r="N2284" i="4"/>
  <c r="N3729" i="4"/>
  <c r="N2337" i="4"/>
  <c r="N3053" i="4"/>
  <c r="N105" i="4"/>
  <c r="N3103" i="4"/>
  <c r="N2590" i="4"/>
  <c r="N1633" i="4"/>
  <c r="N2905" i="4"/>
  <c r="N3005" i="4"/>
  <c r="N292" i="4"/>
  <c r="N948" i="4"/>
  <c r="N3104" i="4"/>
  <c r="N605" i="4"/>
  <c r="N1903" i="4"/>
  <c r="N4301" i="4"/>
  <c r="N3054" i="4"/>
  <c r="N856" i="4"/>
  <c r="N3618" i="4"/>
  <c r="N4595" i="4"/>
  <c r="N4675" i="4"/>
  <c r="N1870" i="4"/>
  <c r="N2785" i="4"/>
  <c r="N2813" i="4"/>
  <c r="N2285" i="4"/>
  <c r="N1406" i="4"/>
  <c r="N733" i="4"/>
  <c r="N2146" i="4"/>
  <c r="N696" i="4"/>
  <c r="N3730" i="4"/>
  <c r="N1840" i="4"/>
  <c r="N3596" i="4"/>
  <c r="N4807" i="4"/>
  <c r="N387" i="4"/>
  <c r="N2647" i="4"/>
  <c r="N920" i="4"/>
  <c r="N3834" i="4"/>
  <c r="N4559" i="4"/>
  <c r="N785" i="4"/>
  <c r="N649" i="4"/>
  <c r="N4270" i="4"/>
  <c r="N2052" i="4"/>
  <c r="N1200" i="4"/>
  <c r="N2446" i="4"/>
  <c r="N2906" i="4"/>
  <c r="N1176" i="4"/>
  <c r="N825" i="4"/>
  <c r="N4676" i="4"/>
  <c r="N4633" i="4"/>
  <c r="N7" i="4"/>
  <c r="N1634" i="4"/>
  <c r="N388" i="4"/>
  <c r="N2648" i="4"/>
  <c r="N3619" i="4"/>
  <c r="N949" i="4"/>
  <c r="N3140" i="4"/>
  <c r="N4543" i="4"/>
  <c r="N4302" i="4"/>
  <c r="N2979" i="4"/>
  <c r="N921" i="4"/>
  <c r="N1282" i="4"/>
  <c r="N1090" i="4"/>
  <c r="N3731" i="4"/>
  <c r="N1690" i="4"/>
  <c r="N3980" i="4"/>
  <c r="N891" i="4"/>
  <c r="N2053" i="4"/>
  <c r="N293" i="4"/>
  <c r="N4496" i="4"/>
  <c r="N4677" i="4"/>
  <c r="N534" i="4"/>
  <c r="N4046" i="4"/>
  <c r="N363" i="4"/>
  <c r="N1592" i="4"/>
  <c r="N3444" i="4"/>
  <c r="N4397" i="4"/>
  <c r="N2005" i="4"/>
  <c r="N1792" i="4"/>
  <c r="N3531" i="4"/>
  <c r="N1305" i="4"/>
  <c r="N1439" i="4"/>
  <c r="N1008" i="4"/>
  <c r="N3234" i="4"/>
  <c r="N2338" i="4"/>
  <c r="N2363" i="4"/>
  <c r="N1440" i="4"/>
  <c r="N1635" i="4"/>
  <c r="N1841" i="4"/>
  <c r="N4946" i="4"/>
  <c r="N2928" i="4"/>
  <c r="N3235" i="4"/>
  <c r="N3105" i="4"/>
  <c r="N4634" i="4"/>
  <c r="N3700" i="4"/>
  <c r="N4112" i="4"/>
  <c r="N209" i="4"/>
  <c r="N2286" i="4"/>
  <c r="N3381" i="4"/>
  <c r="N2469" i="4"/>
  <c r="N3055" i="4"/>
  <c r="N786" i="4"/>
  <c r="N2961" i="4"/>
  <c r="N1201" i="4"/>
  <c r="N1283" i="4"/>
  <c r="N2649" i="4"/>
  <c r="N294" i="4"/>
  <c r="N4443" i="4"/>
  <c r="N4858" i="4"/>
  <c r="N4705" i="4"/>
  <c r="N3006" i="4"/>
  <c r="N3281" i="4"/>
  <c r="N3236" i="4"/>
  <c r="N4075" i="4"/>
  <c r="N106" i="4"/>
  <c r="N4832" i="4"/>
  <c r="N3638" i="4"/>
  <c r="N2673" i="4"/>
  <c r="N3732" i="4"/>
  <c r="N1284" i="4"/>
  <c r="N327" i="4"/>
  <c r="N38" i="4"/>
  <c r="N2364" i="4"/>
  <c r="N1793" i="4"/>
  <c r="N3366" i="4"/>
  <c r="N1986" i="4"/>
  <c r="N1933" i="4"/>
  <c r="N1636" i="4"/>
  <c r="N1028" i="4"/>
  <c r="N3181" i="4"/>
  <c r="N2122" i="4"/>
  <c r="N485" i="4"/>
  <c r="N1637" i="4"/>
  <c r="N3414" i="4"/>
  <c r="N4047" i="4"/>
  <c r="N3733" i="4"/>
  <c r="N4351" i="4"/>
  <c r="N2069" i="4"/>
  <c r="N3981" i="4"/>
  <c r="N2365" i="4"/>
  <c r="N677" i="4"/>
  <c r="N2591" i="4"/>
  <c r="N1323" i="4"/>
  <c r="N2650" i="4"/>
  <c r="N210" i="4"/>
  <c r="N4242" i="4"/>
  <c r="N3260" i="4"/>
  <c r="N1091" i="4"/>
  <c r="N950" i="4"/>
  <c r="N2962" i="4"/>
  <c r="N857" i="4"/>
  <c r="N826" i="4"/>
  <c r="N2123" i="4"/>
  <c r="N4896" i="4"/>
  <c r="N3784" i="4"/>
  <c r="N4520" i="4"/>
  <c r="N80" i="4"/>
  <c r="N558" i="4"/>
  <c r="N2850" i="4"/>
  <c r="N1463" i="4"/>
  <c r="N486" i="4"/>
  <c r="N2070" i="4"/>
  <c r="N4194" i="4"/>
  <c r="N1904" i="4"/>
  <c r="N3382" i="4"/>
  <c r="N1762" i="4"/>
  <c r="N4215" i="4"/>
  <c r="N3261" i="4"/>
  <c r="N1517" i="4"/>
  <c r="N734" i="4"/>
  <c r="N125" i="4"/>
  <c r="N2561" i="4"/>
  <c r="N68" i="4"/>
  <c r="N412" i="4"/>
  <c r="N2287" i="4"/>
  <c r="N2562" i="4"/>
  <c r="N1306" i="4"/>
  <c r="N1763" i="4"/>
  <c r="N3466" i="4"/>
  <c r="N804" i="4"/>
  <c r="N2907" i="4"/>
  <c r="N2963" i="4"/>
  <c r="N487" i="4"/>
  <c r="N1260" i="4"/>
  <c r="N1128" i="4"/>
  <c r="N2288" i="4"/>
  <c r="N4781" i="4"/>
  <c r="N503" i="4"/>
  <c r="N2194" i="4"/>
  <c r="N3934" i="4"/>
  <c r="N69" i="4"/>
  <c r="N1764" i="4"/>
  <c r="N3734" i="4"/>
  <c r="N3813" i="4"/>
  <c r="N3106" i="4"/>
  <c r="N2289" i="4"/>
  <c r="N3639" i="4"/>
  <c r="N1380" i="4"/>
  <c r="N4048" i="4"/>
  <c r="N4352" i="4"/>
  <c r="N1029" i="4"/>
  <c r="N459" i="4"/>
  <c r="N1666" i="4"/>
  <c r="N2269" i="4"/>
  <c r="N3959" i="4"/>
  <c r="N2470" i="4"/>
  <c r="N3467" i="4"/>
  <c r="N1905" i="4"/>
  <c r="N1794" i="4"/>
  <c r="N3237" i="4"/>
  <c r="N4091" i="4"/>
  <c r="N1667" i="4"/>
  <c r="N4980" i="4"/>
  <c r="N3468" i="4"/>
  <c r="N3516" i="4"/>
  <c r="N3415" i="4"/>
  <c r="N3982" i="4"/>
  <c r="N3885" i="4"/>
  <c r="N3640" i="4"/>
  <c r="N4421" i="4"/>
  <c r="N4947" i="4"/>
  <c r="N4981" i="4"/>
  <c r="N1987" i="4"/>
  <c r="N951" i="4"/>
  <c r="N3141" i="4"/>
  <c r="N3340" i="4"/>
  <c r="N2447" i="4"/>
  <c r="N4166" i="4"/>
  <c r="N1261" i="4"/>
  <c r="N3107" i="4"/>
  <c r="N2651" i="4"/>
  <c r="N192" i="4"/>
  <c r="N1062" i="4"/>
  <c r="N3735" i="4"/>
  <c r="N650" i="4"/>
  <c r="N2215" i="4"/>
  <c r="N2054" i="4"/>
  <c r="N211" i="4"/>
  <c r="N4635" i="4"/>
  <c r="N3262" i="4"/>
  <c r="N1464" i="4"/>
  <c r="N2613" i="4"/>
  <c r="N2759" i="4"/>
  <c r="N2216" i="4"/>
  <c r="N4678" i="4"/>
  <c r="N4113" i="4"/>
  <c r="N3056" i="4"/>
  <c r="N2244" i="4"/>
  <c r="N3309" i="4"/>
  <c r="N165" i="4"/>
  <c r="N1285" i="4"/>
  <c r="N2563" i="4"/>
  <c r="N166" i="4"/>
  <c r="N3282" i="4"/>
  <c r="N2964" i="4"/>
  <c r="N1518" i="4"/>
  <c r="N3142" i="4"/>
  <c r="N2195" i="4"/>
  <c r="N1871" i="4"/>
  <c r="N3031" i="4"/>
  <c r="N3007" i="4"/>
  <c r="N4422" i="4"/>
  <c r="N4353" i="4"/>
  <c r="N4114" i="4"/>
  <c r="N1713" i="4"/>
  <c r="N328" i="4"/>
  <c r="N787" i="4"/>
  <c r="N3182" i="4"/>
  <c r="N922" i="4"/>
  <c r="N2564" i="4"/>
  <c r="N1488" i="4"/>
  <c r="N1465" i="4"/>
  <c r="N1286" i="4"/>
  <c r="N697" i="4"/>
  <c r="N4354" i="4"/>
  <c r="N827" i="4"/>
  <c r="N4636" i="4"/>
  <c r="N4216" i="4"/>
  <c r="N1381" i="4"/>
  <c r="N3678" i="4"/>
  <c r="N460" i="4"/>
  <c r="N4948" i="4"/>
  <c r="N4195" i="4"/>
  <c r="N535" i="4"/>
  <c r="N39" i="4"/>
  <c r="N2760" i="4"/>
  <c r="N2245" i="4"/>
  <c r="N434" i="4"/>
  <c r="N1262" i="4"/>
  <c r="N1818" i="4"/>
  <c r="N4115" i="4"/>
  <c r="N3886" i="4"/>
  <c r="N952" i="4"/>
  <c r="N953" i="4"/>
  <c r="N3785" i="4"/>
  <c r="N3283" i="4"/>
  <c r="N3641" i="4"/>
  <c r="N2786" i="4"/>
  <c r="N2366" i="4"/>
  <c r="N2695" i="4"/>
  <c r="N4092" i="4"/>
  <c r="N892" i="4"/>
  <c r="N2674" i="4"/>
  <c r="N3238" i="4"/>
  <c r="N4000" i="4"/>
  <c r="N1009" i="4"/>
  <c r="N979" i="4"/>
  <c r="N3160" i="4"/>
  <c r="N3108" i="4"/>
  <c r="N2147" i="4"/>
  <c r="N3679" i="4"/>
  <c r="N212" i="4"/>
  <c r="N2787" i="4"/>
  <c r="N858" i="4"/>
  <c r="N1542" i="4"/>
  <c r="N213" i="4"/>
  <c r="N4167" i="4"/>
  <c r="N763" i="4"/>
  <c r="N1795" i="4"/>
  <c r="N1263" i="4"/>
  <c r="N4476" i="4"/>
  <c r="N2720" i="4"/>
  <c r="N1906" i="4"/>
  <c r="N4217" i="4"/>
  <c r="N4897" i="4"/>
  <c r="N2965" i="4"/>
  <c r="N1611" i="4"/>
  <c r="N40" i="4"/>
  <c r="N2565" i="4"/>
  <c r="N3960" i="4"/>
  <c r="N1324" i="4"/>
  <c r="N413" i="4"/>
  <c r="N1149" i="4"/>
  <c r="N2738" i="4"/>
  <c r="N2614" i="4"/>
  <c r="N3161" i="4"/>
  <c r="N3109" i="4"/>
  <c r="N4444" i="4"/>
  <c r="N4116" i="4"/>
  <c r="N3110" i="4"/>
  <c r="N2270" i="4"/>
  <c r="N4782" i="4"/>
  <c r="N1819" i="4"/>
  <c r="N2675" i="4"/>
  <c r="N4596" i="4"/>
  <c r="N4833" i="4"/>
  <c r="N1593" i="4"/>
  <c r="N1612" i="4"/>
  <c r="N893" i="4"/>
  <c r="N3814" i="4"/>
  <c r="N1872" i="4"/>
  <c r="N4196" i="4"/>
  <c r="N2124" i="4"/>
  <c r="N2148" i="4"/>
  <c r="N1202" i="4"/>
  <c r="N4597" i="4"/>
  <c r="N2814" i="4"/>
  <c r="N273" i="4"/>
  <c r="N4834" i="4"/>
  <c r="N389" i="4"/>
  <c r="N2761" i="4"/>
  <c r="N364" i="4"/>
  <c r="N3341" i="4"/>
  <c r="N3284" i="4"/>
  <c r="N1232" i="4"/>
  <c r="N3701" i="4"/>
  <c r="N4808" i="4"/>
  <c r="N1357" i="4"/>
  <c r="N4076" i="4"/>
  <c r="N1765" i="4"/>
  <c r="N2566" i="4"/>
  <c r="N435" i="4"/>
  <c r="N859" i="4"/>
  <c r="N1519" i="4"/>
  <c r="N4020" i="4"/>
  <c r="N713" i="4"/>
  <c r="N2448" i="4"/>
  <c r="N2541" i="4"/>
  <c r="N436" i="4"/>
  <c r="N2929" i="4"/>
  <c r="N2739" i="4"/>
  <c r="N3935" i="4"/>
  <c r="N3517" i="4"/>
  <c r="N1203" i="4"/>
  <c r="N3111" i="4"/>
  <c r="N4637" i="4"/>
  <c r="N4638" i="4"/>
  <c r="N630" i="4"/>
  <c r="N3961" i="4"/>
  <c r="N4197" i="4"/>
  <c r="N3962" i="4"/>
  <c r="N3755" i="4"/>
  <c r="N4679" i="4"/>
  <c r="N923" i="4"/>
  <c r="N2879" i="4"/>
  <c r="N4021" i="4"/>
  <c r="N3285" i="4"/>
  <c r="N559" i="4"/>
  <c r="N1907" i="4"/>
  <c r="N980" i="4"/>
  <c r="N4398" i="4"/>
  <c r="N3736" i="4"/>
  <c r="N274" i="4"/>
  <c r="N3342" i="4"/>
  <c r="N3202" i="4"/>
  <c r="N678" i="4"/>
  <c r="N488" i="4"/>
  <c r="N2740" i="4"/>
  <c r="N1111" i="4"/>
  <c r="N1489" i="4"/>
  <c r="N2125" i="4"/>
  <c r="N1873" i="4"/>
  <c r="N3786" i="4"/>
  <c r="N4521" i="4"/>
  <c r="N4835" i="4"/>
  <c r="N3445" i="4"/>
  <c r="N2449" i="4"/>
  <c r="N2339" i="4"/>
  <c r="N4560" i="4"/>
  <c r="N4598" i="4"/>
  <c r="N4117" i="4"/>
  <c r="N1325" i="4"/>
  <c r="N560" i="4"/>
  <c r="N461" i="4"/>
  <c r="N4093" i="4"/>
  <c r="N3469" i="4"/>
  <c r="N3906" i="4"/>
  <c r="N4919" i="4"/>
  <c r="N2980" i="4"/>
  <c r="N4859" i="4"/>
  <c r="N3112" i="4"/>
  <c r="N860" i="4"/>
  <c r="N2450" i="4"/>
  <c r="N1796" i="4"/>
  <c r="N3963" i="4"/>
  <c r="N295" i="4"/>
  <c r="N1326" i="4"/>
  <c r="N4680" i="4"/>
  <c r="N214" i="4"/>
  <c r="N1010" i="4"/>
  <c r="N437" i="4"/>
  <c r="N3470" i="4"/>
  <c r="N3162" i="4"/>
  <c r="N2542" i="4"/>
  <c r="N2496" i="4"/>
  <c r="N1738" i="4"/>
  <c r="N714" i="4"/>
  <c r="N981" i="4"/>
  <c r="N3072" i="4"/>
  <c r="N2880" i="4"/>
  <c r="N954" i="4"/>
  <c r="N3163" i="4"/>
  <c r="N3446" i="4"/>
  <c r="N1358" i="4"/>
  <c r="N2096" i="4"/>
  <c r="N1264" i="4"/>
  <c r="N3032" i="4"/>
  <c r="N4860" i="4"/>
  <c r="N438" i="4"/>
  <c r="N1568" i="4"/>
  <c r="N2367" i="4"/>
  <c r="N2981" i="4"/>
  <c r="N4118" i="4"/>
  <c r="N107" i="4"/>
  <c r="N3057" i="4"/>
  <c r="N1287" i="4"/>
  <c r="N3143" i="4"/>
  <c r="N1092" i="4"/>
  <c r="N2696" i="4"/>
  <c r="N828" i="4"/>
  <c r="N1129" i="4"/>
  <c r="N4271" i="4"/>
  <c r="N3073" i="4"/>
  <c r="N3787" i="4"/>
  <c r="N2815" i="4"/>
  <c r="N296" i="4"/>
  <c r="N41" i="4"/>
  <c r="N245" i="4"/>
  <c r="N4323" i="4"/>
  <c r="N2567" i="4"/>
  <c r="N4218" i="4"/>
  <c r="N578" i="4"/>
  <c r="N1466" i="4"/>
  <c r="N805" i="4"/>
  <c r="N1714" i="4"/>
  <c r="N329" i="4"/>
  <c r="N2006" i="4"/>
  <c r="N2271" i="4"/>
  <c r="N3656" i="4"/>
  <c r="N631" i="4"/>
  <c r="N414" i="4"/>
  <c r="N1307" i="4"/>
  <c r="N3263" i="4"/>
  <c r="N4497" i="4"/>
  <c r="N4399" i="4"/>
  <c r="N3907" i="4"/>
  <c r="N2762" i="4"/>
  <c r="N4423" i="4"/>
  <c r="N81" i="4"/>
  <c r="N3310" i="4"/>
  <c r="N2982" i="4"/>
  <c r="N2007" i="4"/>
  <c r="N126" i="4"/>
  <c r="N1359" i="4"/>
  <c r="N3074" i="4"/>
  <c r="N2816" i="4"/>
  <c r="N246" i="4"/>
  <c r="N3835" i="4"/>
  <c r="N4424" i="4"/>
  <c r="N4368" i="4"/>
  <c r="N861" i="4"/>
  <c r="N2788" i="4"/>
  <c r="N2543" i="4"/>
  <c r="N579" i="4"/>
  <c r="N806" i="4"/>
  <c r="N536" i="4"/>
  <c r="N2126" i="4"/>
  <c r="N3495" i="4"/>
  <c r="N3164" i="4"/>
  <c r="N4599" i="4"/>
  <c r="N3447" i="4"/>
  <c r="N2393" i="4"/>
  <c r="N4861" i="4"/>
  <c r="N4561" i="4"/>
  <c r="N1874" i="4"/>
  <c r="N215" i="4"/>
  <c r="N3964" i="4"/>
  <c r="N1797" i="4"/>
  <c r="N4119" i="4"/>
  <c r="N127" i="4"/>
  <c r="N1308" i="4"/>
  <c r="N4949" i="4"/>
  <c r="N1739" i="4"/>
  <c r="N2789" i="4"/>
  <c r="N415" i="4"/>
  <c r="N2763" i="4"/>
  <c r="N462" i="4"/>
  <c r="N2471" i="4"/>
  <c r="N3165" i="4"/>
  <c r="N1441" i="4"/>
  <c r="N2930" i="4"/>
  <c r="N1093" i="4"/>
  <c r="N4562" i="4"/>
  <c r="N632" i="4"/>
  <c r="N390" i="4"/>
  <c r="N955" i="4"/>
  <c r="N3496" i="4"/>
  <c r="N1467" i="4"/>
  <c r="N2149" i="4"/>
  <c r="N2472" i="4"/>
  <c r="N1490" i="4"/>
  <c r="N3756" i="4"/>
  <c r="N4982" i="4"/>
  <c r="N1327" i="4"/>
  <c r="N4355" i="4"/>
  <c r="N3757" i="4"/>
  <c r="N4639" i="4"/>
  <c r="N4445" i="4"/>
  <c r="N82" i="4"/>
  <c r="N3908" i="4"/>
  <c r="N3860" i="4"/>
  <c r="N1668" i="4"/>
  <c r="N2741" i="4"/>
  <c r="N2008" i="4"/>
  <c r="N3983" i="4"/>
  <c r="N42" i="4"/>
  <c r="N3264" i="4"/>
  <c r="N2309" i="4"/>
  <c r="N4898" i="4"/>
  <c r="N4120" i="4"/>
  <c r="N2697" i="4"/>
  <c r="N216" i="4"/>
  <c r="N1011" i="4"/>
  <c r="N489" i="4"/>
  <c r="N1543" i="4"/>
  <c r="N3597" i="4"/>
  <c r="N1638" i="4"/>
  <c r="N698" i="4"/>
  <c r="N924" i="4"/>
  <c r="N1908" i="4"/>
  <c r="N2473" i="4"/>
  <c r="N4369" i="4"/>
  <c r="N4001" i="4"/>
  <c r="N4022" i="4"/>
  <c r="N1875" i="4"/>
  <c r="N3642" i="4"/>
  <c r="N3497" i="4"/>
  <c r="N2196" i="4"/>
  <c r="N3113" i="4"/>
  <c r="N1233" i="4"/>
  <c r="N3549" i="4"/>
  <c r="N3343" i="4"/>
  <c r="N982" i="4"/>
  <c r="N1798" i="4"/>
  <c r="N894" i="4"/>
  <c r="N1544" i="4"/>
  <c r="N788" i="4"/>
  <c r="N391" i="4"/>
  <c r="N2676" i="4"/>
  <c r="N392" i="4"/>
  <c r="N3075" i="4"/>
  <c r="N2415" i="4"/>
  <c r="N2310" i="4"/>
  <c r="N4920" i="4"/>
  <c r="N393" i="4"/>
  <c r="N1957" i="4"/>
  <c r="N1407" i="4"/>
  <c r="N83" i="4"/>
  <c r="N2544" i="4"/>
  <c r="N3737" i="4"/>
  <c r="N1909" i="4"/>
  <c r="N1442" i="4"/>
  <c r="N2127" i="4"/>
  <c r="N1408" i="4"/>
  <c r="N365" i="4"/>
  <c r="N606" i="4"/>
  <c r="N1150" i="4"/>
  <c r="N2790" i="4"/>
  <c r="N715" i="4"/>
  <c r="N1030" i="4"/>
  <c r="N2071" i="4"/>
  <c r="N1669" i="4"/>
  <c r="N1715" i="4"/>
  <c r="N3680" i="4"/>
  <c r="N504" i="4"/>
  <c r="N4563" i="4"/>
  <c r="N2764" i="4"/>
  <c r="N297" i="4"/>
  <c r="N1360" i="4"/>
  <c r="N108" i="4"/>
  <c r="N1820" i="4"/>
  <c r="N4498" i="4"/>
  <c r="N607" i="4"/>
  <c r="N1031" i="4"/>
  <c r="N561" i="4"/>
  <c r="N1094" i="4"/>
  <c r="N1842" i="4"/>
  <c r="N1032" i="4"/>
  <c r="N4049" i="4"/>
  <c r="N3936" i="4"/>
  <c r="N1958" i="4"/>
  <c r="N1288" i="4"/>
  <c r="N2791" i="4"/>
  <c r="N4950" i="4"/>
  <c r="N3367" i="4"/>
  <c r="N2150" i="4"/>
  <c r="N463" i="4"/>
  <c r="N4983" i="4"/>
  <c r="N2416" i="4"/>
  <c r="N537" i="4"/>
  <c r="N490" i="4"/>
  <c r="N3344" i="4"/>
  <c r="N3286" i="4"/>
  <c r="N1910" i="4"/>
  <c r="N1520" i="4"/>
  <c r="N3008" i="4"/>
  <c r="N4168" i="4"/>
  <c r="N3758" i="4"/>
  <c r="N4564" i="4"/>
  <c r="N2340" i="4"/>
  <c r="N764" i="4"/>
  <c r="N3861" i="4"/>
  <c r="N633" i="4"/>
  <c r="N2568" i="4"/>
  <c r="N4303" i="4"/>
  <c r="N8" i="4"/>
  <c r="N3368" i="4"/>
  <c r="N1151" i="4"/>
  <c r="N3203" i="4"/>
  <c r="N4077" i="4"/>
  <c r="N1152" i="4"/>
  <c r="N4544" i="4"/>
  <c r="N716" i="4"/>
  <c r="N330" i="4"/>
  <c r="N983" i="4"/>
  <c r="N984" i="4"/>
  <c r="N562" i="4"/>
  <c r="N2033" i="4"/>
  <c r="N895" i="4"/>
  <c r="N2931" i="4"/>
  <c r="N4023" i="4"/>
  <c r="N4921" i="4"/>
  <c r="N925" i="4"/>
  <c r="N2569" i="4"/>
  <c r="N1799" i="4"/>
  <c r="N1934" i="4"/>
  <c r="N3657" i="4"/>
  <c r="N862" i="4"/>
  <c r="N3836" i="4"/>
  <c r="N1491" i="4"/>
  <c r="N1309" i="4"/>
  <c r="N2034" i="4"/>
  <c r="N985" i="4"/>
  <c r="N4370" i="4"/>
  <c r="N4565" i="4"/>
  <c r="N3759" i="4"/>
  <c r="N2592" i="4"/>
  <c r="N1639" i="4"/>
  <c r="N247" i="4"/>
  <c r="N2097" i="4"/>
  <c r="N580" i="4"/>
  <c r="N1095" i="4"/>
  <c r="N193" i="4"/>
  <c r="N2851" i="4"/>
  <c r="N3265" i="4"/>
  <c r="N581" i="4"/>
  <c r="N1959" i="4"/>
  <c r="N2197" i="4"/>
  <c r="N4198" i="4"/>
  <c r="N3471" i="4"/>
  <c r="N1640" i="4"/>
  <c r="N2217" i="4"/>
  <c r="N4600" i="4"/>
  <c r="N3033" i="4"/>
  <c r="N4566" i="4"/>
  <c r="N9" i="4"/>
  <c r="N1740" i="4"/>
  <c r="N2368" i="4"/>
  <c r="N1382" i="4"/>
  <c r="N2852" i="4"/>
  <c r="N3204" i="4"/>
  <c r="N3702" i="4"/>
  <c r="N4243" i="4"/>
  <c r="N4922" i="4"/>
  <c r="N2570" i="4"/>
  <c r="N3472" i="4"/>
  <c r="N1545" i="4"/>
  <c r="N789" i="4"/>
  <c r="N4567" i="4"/>
  <c r="N1033" i="4"/>
  <c r="N3076" i="4"/>
  <c r="N3077" i="4"/>
  <c r="N1741" i="4"/>
  <c r="N1034" i="4"/>
  <c r="N699" i="4"/>
  <c r="N765" i="4"/>
  <c r="N1383" i="4"/>
  <c r="N3760" i="4"/>
  <c r="N2341" i="4"/>
  <c r="N3448" i="4"/>
  <c r="N3311" i="4"/>
  <c r="N1328" i="4"/>
  <c r="N1766" i="4"/>
  <c r="N4640" i="4"/>
  <c r="N634" i="4"/>
  <c r="N807" i="4"/>
  <c r="N2853" i="4"/>
  <c r="N1063" i="4"/>
  <c r="N3287" i="4"/>
  <c r="N3788" i="4"/>
  <c r="N331" i="4"/>
  <c r="N1670" i="4"/>
  <c r="N3312" i="4"/>
  <c r="N790" i="4"/>
  <c r="N2545" i="4"/>
  <c r="N3114" i="4"/>
  <c r="N1310" i="4"/>
  <c r="N1821" i="4"/>
  <c r="N3078" i="4"/>
  <c r="N4568" i="4"/>
  <c r="N4499" i="4"/>
  <c r="N4121" i="4"/>
  <c r="N4752" i="4"/>
  <c r="N1521" i="4"/>
  <c r="N3909" i="4"/>
  <c r="N491" i="4"/>
  <c r="N4122" i="4"/>
  <c r="N1234" i="4"/>
  <c r="N3183" i="4"/>
  <c r="N4641" i="4"/>
  <c r="N4024" i="4"/>
  <c r="N275" i="4"/>
  <c r="N464" i="4"/>
  <c r="N10" i="4"/>
  <c r="N2417" i="4"/>
  <c r="N926" i="4"/>
  <c r="N84" i="4"/>
  <c r="N2151" i="4"/>
  <c r="N3383" i="4"/>
  <c r="N4123" i="4"/>
  <c r="N679" i="4"/>
  <c r="N1691" i="4"/>
  <c r="N4304" i="4"/>
  <c r="N1265" i="4"/>
  <c r="N3910" i="4"/>
  <c r="N1594" i="4"/>
  <c r="N3473" i="4"/>
  <c r="N2246" i="4"/>
  <c r="N4219" i="4"/>
  <c r="N4425" i="4"/>
  <c r="N3115" i="4"/>
  <c r="N2198" i="4"/>
  <c r="N332" i="4"/>
  <c r="N3288" i="4"/>
  <c r="N3079" i="4"/>
  <c r="N1177" i="4"/>
  <c r="N3761" i="4"/>
  <c r="N128" i="4"/>
  <c r="N217" i="4"/>
  <c r="N4783" i="4"/>
  <c r="N1569" i="4"/>
  <c r="N3474" i="4"/>
  <c r="N3937" i="4"/>
  <c r="N4272" i="4"/>
  <c r="N4984" i="4"/>
  <c r="N11" i="4"/>
  <c r="N4371" i="4"/>
  <c r="N2652" i="4"/>
  <c r="N4836" i="4"/>
  <c r="N1204" i="4"/>
  <c r="N2451" i="4"/>
  <c r="N2615" i="4"/>
  <c r="N4951" i="4"/>
  <c r="N3080" i="4"/>
  <c r="N1822" i="4"/>
  <c r="N129" i="4"/>
  <c r="N3009" i="4"/>
  <c r="N680" i="4"/>
  <c r="N130" i="4"/>
  <c r="N927" i="4"/>
  <c r="N439" i="4"/>
  <c r="N3313" i="4"/>
  <c r="N1409" i="4"/>
  <c r="N2218" i="4"/>
  <c r="N2765" i="4"/>
  <c r="N3266" i="4"/>
  <c r="N505" i="4"/>
  <c r="N4952" i="4"/>
  <c r="N4706" i="4"/>
  <c r="N4094" i="4"/>
  <c r="N3449" i="4"/>
  <c r="N2792" i="4"/>
  <c r="N3205" i="4"/>
  <c r="N1671" i="4"/>
  <c r="N43" i="4"/>
  <c r="N4809" i="4"/>
  <c r="N2098" i="4"/>
  <c r="N829" i="4"/>
  <c r="N2369" i="4"/>
  <c r="N1492" i="4"/>
  <c r="N2518" i="4"/>
  <c r="N44" i="4"/>
  <c r="N2418" i="4"/>
  <c r="N3572" i="4"/>
  <c r="N3911" i="4"/>
  <c r="N1443" i="4"/>
  <c r="N1493" i="4"/>
  <c r="N1613" i="4"/>
  <c r="N1235" i="4"/>
  <c r="N1064" i="4"/>
  <c r="N4810" i="4"/>
  <c r="N4169" i="4"/>
  <c r="N276" i="4"/>
  <c r="N1289" i="4"/>
  <c r="N1843" i="4"/>
  <c r="N1546" i="4"/>
  <c r="N3206" i="4"/>
  <c r="N3166" i="4"/>
  <c r="N2653" i="4"/>
  <c r="N416" i="4"/>
  <c r="N1035" i="4"/>
  <c r="N956" i="4"/>
  <c r="N3789" i="4"/>
  <c r="N1960" i="4"/>
  <c r="N3184" i="4"/>
  <c r="N4923" i="4"/>
  <c r="N3450" i="4"/>
  <c r="N3289" i="4"/>
  <c r="N4095" i="4"/>
  <c r="N3862" i="4"/>
  <c r="N3912" i="4"/>
  <c r="N635" i="4"/>
  <c r="N957" i="4"/>
  <c r="N1494" i="4"/>
  <c r="N3314" i="4"/>
  <c r="N3167" i="4"/>
  <c r="N4899" i="4"/>
  <c r="N1205" i="4"/>
  <c r="N4477" i="4"/>
  <c r="N3315" i="4"/>
  <c r="N1961" i="4"/>
  <c r="N1823" i="4"/>
  <c r="N2009" i="4"/>
  <c r="N2199" i="4"/>
  <c r="N3598" i="4"/>
  <c r="N167" i="4"/>
  <c r="N4500" i="4"/>
  <c r="N3599" i="4"/>
  <c r="N4862" i="4"/>
  <c r="N4522" i="4"/>
  <c r="N3239" i="4"/>
  <c r="N2099" i="4"/>
  <c r="N70" i="4"/>
  <c r="N3790" i="4"/>
  <c r="N1844" i="4"/>
  <c r="N1962" i="4"/>
  <c r="N3762" i="4"/>
  <c r="N1570" i="4"/>
  <c r="N3532" i="4"/>
  <c r="N298" i="4"/>
  <c r="N563" i="4"/>
  <c r="N896" i="4"/>
  <c r="N2370" i="4"/>
  <c r="N2793" i="4"/>
  <c r="N1065" i="4"/>
  <c r="N1641" i="4"/>
  <c r="N564" i="4"/>
  <c r="N492" i="4"/>
  <c r="N4601" i="4"/>
  <c r="N3010" i="4"/>
  <c r="N1614" i="4"/>
  <c r="N1824" i="4"/>
  <c r="N3763" i="4"/>
  <c r="N897" i="4"/>
  <c r="N2742" i="4"/>
  <c r="N1178" i="4"/>
  <c r="N2311" i="4"/>
  <c r="N1066" i="4"/>
  <c r="N2881" i="4"/>
  <c r="N4446" i="4"/>
  <c r="N2342" i="4"/>
  <c r="N2290" i="4"/>
  <c r="N2721" i="4"/>
  <c r="N3738" i="4"/>
  <c r="N4523" i="4"/>
  <c r="N4924" i="4"/>
  <c r="N1571" i="4"/>
  <c r="N248" i="4"/>
  <c r="N131" i="4"/>
  <c r="N1911" i="4"/>
  <c r="N4925" i="4"/>
  <c r="N3290" i="4"/>
  <c r="N3573" i="4"/>
  <c r="N3207" i="4"/>
  <c r="N2072" i="4"/>
  <c r="N700" i="4"/>
  <c r="N3451" i="4"/>
  <c r="N2932" i="4"/>
  <c r="N2817" i="4"/>
  <c r="N1672" i="4"/>
  <c r="N4569" i="4"/>
  <c r="N3658" i="4"/>
  <c r="N2766" i="4"/>
  <c r="N2654" i="4"/>
  <c r="N2983" i="4"/>
  <c r="N1468" i="4"/>
  <c r="N2966" i="4"/>
  <c r="N3416" i="4"/>
  <c r="N4244" i="4"/>
  <c r="N3764" i="4"/>
  <c r="N3574" i="4"/>
  <c r="N3011" i="4"/>
  <c r="N2743" i="4"/>
  <c r="N1742" i="4"/>
  <c r="N2419" i="4"/>
  <c r="N3739" i="4"/>
  <c r="N299" i="4"/>
  <c r="N4501" i="4"/>
  <c r="N3703" i="4"/>
  <c r="N4985" i="4"/>
  <c r="N4707" i="4"/>
  <c r="N2010" i="4"/>
  <c r="N4400" i="4"/>
  <c r="N3600" i="4"/>
  <c r="N2170" i="4"/>
  <c r="N3550" i="4"/>
  <c r="N3034" i="4"/>
  <c r="N3965" i="4"/>
  <c r="N1329" i="4"/>
  <c r="N2933" i="4"/>
  <c r="N1410" i="4"/>
  <c r="N1912" i="4"/>
  <c r="N12" i="4"/>
  <c r="N1845" i="4"/>
  <c r="N2767" i="4"/>
  <c r="N3659" i="4"/>
  <c r="N1495" i="4"/>
  <c r="N2474" i="4"/>
  <c r="N717" i="4"/>
  <c r="N3643" i="4"/>
  <c r="N2616" i="4"/>
  <c r="N1096" i="4"/>
  <c r="N4926" i="4"/>
  <c r="N506" i="4"/>
  <c r="N4986" i="4"/>
  <c r="N4078" i="4"/>
  <c r="N582" i="4"/>
  <c r="N986" i="4"/>
  <c r="N132" i="4"/>
  <c r="N808" i="4"/>
  <c r="N2677" i="4"/>
  <c r="N4124" i="4"/>
  <c r="N3168" i="4"/>
  <c r="N583" i="4"/>
  <c r="N4642" i="4"/>
  <c r="N4837" i="4"/>
  <c r="N4170" i="4"/>
  <c r="N4602" i="4"/>
  <c r="N718" i="4"/>
  <c r="N1876" i="4"/>
  <c r="N928" i="4"/>
  <c r="N2571" i="4"/>
  <c r="N4447" i="4"/>
  <c r="N1877" i="4"/>
  <c r="N766" i="4"/>
  <c r="N3240" i="4"/>
  <c r="N440" i="4"/>
  <c r="N3575" i="4"/>
  <c r="N1963" i="4"/>
  <c r="N333" i="4"/>
  <c r="N2247" i="4"/>
  <c r="N85" i="4"/>
  <c r="N4838" i="4"/>
  <c r="N300" i="4"/>
  <c r="N608" i="4"/>
  <c r="N301" i="4"/>
  <c r="N2617" i="4"/>
  <c r="N2312" i="4"/>
  <c r="N584" i="4"/>
  <c r="N4502" i="4"/>
  <c r="N4570" i="4"/>
  <c r="N249" i="4"/>
  <c r="N13" i="4"/>
  <c r="N1012" i="4"/>
  <c r="N2593" i="4"/>
  <c r="N2073" i="4"/>
  <c r="N2984" i="4"/>
  <c r="N3837" i="4"/>
  <c r="N681" i="4"/>
  <c r="N168" i="4"/>
  <c r="N4503" i="4"/>
  <c r="N2475" i="4"/>
  <c r="N1692" i="4"/>
  <c r="N929" i="4"/>
  <c r="N2248" i="4"/>
  <c r="N1112" i="4"/>
  <c r="N2519" i="4"/>
  <c r="N2794" i="4"/>
  <c r="N3012" i="4"/>
  <c r="N4171" i="4"/>
  <c r="N4524" i="4"/>
  <c r="N4877" i="4"/>
  <c r="N701" i="4"/>
  <c r="N109" i="4"/>
  <c r="N3765" i="4"/>
  <c r="N4050" i="4"/>
  <c r="N1743" i="4"/>
  <c r="N2074" i="4"/>
  <c r="N169" i="4"/>
  <c r="N791" i="4"/>
  <c r="N651" i="4"/>
  <c r="N3533" i="4"/>
  <c r="N277" i="4"/>
  <c r="N4051" i="4"/>
  <c r="N334" i="4"/>
  <c r="N2908" i="4"/>
  <c r="N2768" i="4"/>
  <c r="N1825" i="4"/>
  <c r="N4927" i="4"/>
  <c r="N2520" i="4"/>
  <c r="N652" i="4"/>
  <c r="N4002" i="4"/>
  <c r="N4426" i="4"/>
  <c r="N702" i="4"/>
  <c r="N3417" i="4"/>
  <c r="N302" i="4"/>
  <c r="N3815" i="4"/>
  <c r="N1522" i="4"/>
  <c r="N4324" i="4"/>
  <c r="N2476" i="4"/>
  <c r="N863" i="4"/>
  <c r="N3887" i="4"/>
  <c r="N4953" i="4"/>
  <c r="N1036" i="4"/>
  <c r="N1206" i="4"/>
  <c r="N1384" i="4"/>
  <c r="N719" i="4"/>
  <c r="N45" i="4"/>
  <c r="N4245" i="4"/>
  <c r="N4928" i="4"/>
  <c r="N792" i="4"/>
  <c r="N194" i="4"/>
  <c r="N3345" i="4"/>
  <c r="N4356" i="4"/>
  <c r="N303" i="4"/>
  <c r="N1236" i="4"/>
  <c r="N250" i="4"/>
  <c r="N2594" i="4"/>
  <c r="N3984" i="4"/>
  <c r="N4305" i="4"/>
  <c r="N3660" i="4"/>
  <c r="N1067" i="4"/>
  <c r="N4325" i="4"/>
  <c r="N930" i="4"/>
  <c r="N304" i="4"/>
  <c r="N3740" i="4"/>
  <c r="N4448" i="4"/>
  <c r="N2618" i="4"/>
  <c r="N4784" i="4"/>
  <c r="N4449" i="4"/>
  <c r="N3661" i="4"/>
  <c r="N2854" i="4"/>
  <c r="N1964" i="4"/>
  <c r="N1693" i="4"/>
  <c r="N1642" i="4"/>
  <c r="N3576" i="4"/>
  <c r="N3913" i="4"/>
  <c r="N1988" i="4"/>
  <c r="N4450" i="4"/>
  <c r="N1716" i="4"/>
  <c r="N3058" i="4"/>
  <c r="N2100" i="4"/>
  <c r="N1846" i="4"/>
  <c r="N1496" i="4"/>
  <c r="N1179" i="4"/>
  <c r="N3081" i="4"/>
  <c r="N507" i="4"/>
  <c r="N4372" i="4"/>
  <c r="N4785" i="4"/>
  <c r="N46" i="4"/>
  <c r="N1595" i="4"/>
  <c r="N4681" i="4"/>
  <c r="N14" i="4"/>
  <c r="N3475" i="4"/>
  <c r="N987" i="4"/>
  <c r="N1800" i="4"/>
  <c r="N3082" i="4"/>
  <c r="N366" i="4"/>
  <c r="N305" i="4"/>
  <c r="N3601" i="4"/>
  <c r="N4545" i="4"/>
  <c r="N2521" i="4"/>
  <c r="N1826" i="4"/>
  <c r="N703" i="4"/>
  <c r="N4220" i="4"/>
  <c r="N958" i="4"/>
  <c r="N3704" i="4"/>
  <c r="N2249" i="4"/>
  <c r="N3185" i="4"/>
  <c r="N1935" i="4"/>
  <c r="N110" i="4"/>
  <c r="N704" i="4"/>
  <c r="N1767" i="4"/>
  <c r="N4987" i="4"/>
  <c r="N2313" i="4"/>
  <c r="N3534" i="4"/>
  <c r="N864" i="4"/>
  <c r="N767" i="4"/>
  <c r="N636" i="4"/>
  <c r="N988" i="4"/>
  <c r="N3186" i="4"/>
  <c r="N538" i="4"/>
  <c r="N4003" i="4"/>
  <c r="N1411" i="4"/>
  <c r="N4401" i="4"/>
  <c r="N1444" i="4"/>
  <c r="N809" i="4"/>
  <c r="N4326" i="4"/>
  <c r="N3938" i="4"/>
  <c r="N4753" i="4"/>
  <c r="N3418" i="4"/>
  <c r="N865" i="4"/>
  <c r="N1523" i="4"/>
  <c r="N2655" i="4"/>
  <c r="N830" i="4"/>
  <c r="N251" i="4"/>
  <c r="N4811" i="4"/>
  <c r="N3346" i="4"/>
  <c r="N1717" i="4"/>
  <c r="N1412" i="4"/>
  <c r="N3705" i="4"/>
  <c r="N3551" i="4"/>
  <c r="N1153" i="4"/>
  <c r="N1718" i="4"/>
  <c r="N2985" i="4"/>
  <c r="N1719" i="4"/>
  <c r="N4273" i="4"/>
  <c r="N2967" i="4"/>
  <c r="N218" i="4"/>
  <c r="N4172" i="4"/>
  <c r="N252" i="4"/>
  <c r="N2394" i="4"/>
  <c r="N4754" i="4"/>
  <c r="N959" i="4"/>
  <c r="N4246" i="4"/>
  <c r="N219" i="4"/>
  <c r="N3116" i="4"/>
  <c r="N1936" i="4"/>
  <c r="N4402" i="4"/>
  <c r="N1037" i="4"/>
  <c r="N4274" i="4"/>
  <c r="N1694" i="4"/>
  <c r="N2882" i="4"/>
  <c r="N3620" i="4"/>
  <c r="N735" i="4"/>
  <c r="N2272" i="4"/>
  <c r="N2855" i="4"/>
  <c r="N720" i="4"/>
  <c r="N4839" i="4"/>
  <c r="N2219" i="4"/>
  <c r="N1266" i="4"/>
  <c r="N1572" i="4"/>
  <c r="N441" i="4"/>
  <c r="N465" i="4"/>
  <c r="N4125" i="4"/>
  <c r="N1768" i="4"/>
  <c r="N508" i="4"/>
  <c r="N509" i="4"/>
  <c r="N4682" i="4"/>
  <c r="N2220" i="4"/>
  <c r="N1385" i="4"/>
  <c r="N170" i="4"/>
  <c r="N4929" i="4"/>
  <c r="N2818" i="4"/>
  <c r="N1769" i="4"/>
  <c r="N1154" i="4"/>
  <c r="N220" i="4"/>
  <c r="N4173" i="4"/>
  <c r="N3766" i="4"/>
  <c r="N47" i="4"/>
  <c r="N4427" i="4"/>
  <c r="N3208" i="4"/>
  <c r="N133" i="4"/>
  <c r="N3117" i="4"/>
  <c r="N2420" i="4"/>
  <c r="N609" i="4"/>
  <c r="N1643" i="4"/>
  <c r="N2371" i="4"/>
  <c r="N4840" i="4"/>
  <c r="N1330" i="4"/>
  <c r="N4812" i="4"/>
  <c r="N221" i="4"/>
  <c r="N2075" i="4"/>
  <c r="N417" i="4"/>
  <c r="N1361" i="4"/>
  <c r="N3838" i="4"/>
  <c r="N4174" i="4"/>
  <c r="N2619" i="4"/>
  <c r="N1673" i="4"/>
  <c r="N1331" i="4"/>
  <c r="N653" i="4"/>
  <c r="N3863" i="4"/>
  <c r="N2101" i="4"/>
  <c r="N831" i="4"/>
  <c r="N4373" i="4"/>
  <c r="N2986" i="4"/>
  <c r="N2883" i="4"/>
  <c r="N4247" i="4"/>
  <c r="N4374" i="4"/>
  <c r="N810" i="4"/>
  <c r="N4988" i="4"/>
  <c r="N2273" i="4"/>
  <c r="N2819" i="4"/>
  <c r="N2546" i="4"/>
  <c r="N931" i="4"/>
  <c r="N3914" i="4"/>
  <c r="N1469" i="4"/>
  <c r="N2343" i="4"/>
  <c r="N4126" i="4"/>
  <c r="N4786" i="4"/>
  <c r="N1413" i="4"/>
  <c r="N1573" i="4"/>
  <c r="N3644" i="4"/>
  <c r="N3864" i="4"/>
  <c r="N2620" i="4"/>
  <c r="N4052" i="4"/>
  <c r="N1332" i="4"/>
  <c r="N171" i="4"/>
  <c r="N4603" i="4"/>
  <c r="N4841" i="4"/>
  <c r="N1362" i="4"/>
  <c r="N2934" i="4"/>
  <c r="N1113" i="4"/>
  <c r="N3888" i="4"/>
  <c r="N4221" i="4"/>
  <c r="N2698" i="4"/>
  <c r="N222" i="4"/>
  <c r="N3118" i="4"/>
  <c r="N3706" i="4"/>
  <c r="N4863" i="4"/>
  <c r="N4755" i="4"/>
  <c r="N3552" i="4"/>
  <c r="N4504" i="4"/>
  <c r="N223" i="4"/>
  <c r="N306" i="4"/>
  <c r="N3419" i="4"/>
  <c r="N4989" i="4"/>
  <c r="N1913" i="4"/>
  <c r="N2522" i="4"/>
  <c r="N2884" i="4"/>
  <c r="N2344" i="4"/>
  <c r="N2395" i="4"/>
  <c r="N3889" i="4"/>
  <c r="N4004" i="4"/>
  <c r="N3369" i="4"/>
  <c r="N2497" i="4"/>
  <c r="N637" i="4"/>
  <c r="N1695" i="4"/>
  <c r="N3119" i="4"/>
  <c r="N3939" i="4"/>
  <c r="N2621" i="4"/>
  <c r="N654" i="4"/>
  <c r="N1068" i="4"/>
  <c r="N2523" i="4"/>
  <c r="N832" i="4"/>
  <c r="N1801" i="4"/>
  <c r="N1744" i="4"/>
  <c r="N3915" i="4"/>
  <c r="N1524" i="4"/>
  <c r="N1237" i="4"/>
  <c r="N1097" i="4"/>
  <c r="N2171" i="4"/>
  <c r="N1696" i="4"/>
  <c r="N2498" i="4"/>
  <c r="N3452" i="4"/>
  <c r="N307" i="4"/>
  <c r="N86" i="4"/>
  <c r="N87" i="4"/>
  <c r="N4248" i="4"/>
  <c r="N2769" i="4"/>
  <c r="N1333" i="4"/>
  <c r="N3267" i="4"/>
  <c r="N3518" i="4"/>
  <c r="N1720" i="4"/>
  <c r="N768" i="4"/>
  <c r="N253" i="4"/>
  <c r="N2795" i="4"/>
  <c r="N3169" i="4"/>
  <c r="N4571" i="4"/>
  <c r="N15" i="4"/>
  <c r="N134" i="4"/>
  <c r="N3144" i="4"/>
  <c r="N960" i="4"/>
  <c r="N4878" i="4"/>
  <c r="N4756" i="4"/>
  <c r="N4222" i="4"/>
  <c r="N3621" i="4"/>
  <c r="N682" i="4"/>
  <c r="N4736" i="4"/>
  <c r="N2128" i="4"/>
  <c r="N769" i="4"/>
  <c r="N4096" i="4"/>
  <c r="N4199" i="4"/>
  <c r="N4375" i="4"/>
  <c r="N1525" i="4"/>
  <c r="N1770" i="4"/>
  <c r="N308" i="4"/>
  <c r="N1098" i="4"/>
  <c r="N961" i="4"/>
  <c r="N1069" i="4"/>
  <c r="N3268" i="4"/>
  <c r="N2274" i="4"/>
  <c r="N1547" i="4"/>
  <c r="N309" i="4"/>
  <c r="N585" i="4"/>
  <c r="N1827" i="4"/>
  <c r="N418" i="4"/>
  <c r="N565" i="4"/>
  <c r="N3535" i="4"/>
  <c r="N770" i="4"/>
  <c r="N586" i="4"/>
  <c r="N1334" i="4"/>
  <c r="N989" i="4"/>
  <c r="N3241" i="4"/>
  <c r="N2291" i="4"/>
  <c r="N493" i="4"/>
  <c r="N172" i="4"/>
  <c r="N1013" i="4"/>
  <c r="N1099" i="4"/>
  <c r="N2678" i="4"/>
  <c r="N1721" i="4"/>
  <c r="N135" i="4"/>
  <c r="N2547" i="4"/>
  <c r="N866" i="4"/>
  <c r="N3839" i="4"/>
  <c r="N4275" i="4"/>
  <c r="N1470" i="4"/>
  <c r="N4737" i="4"/>
  <c r="N2372" i="4"/>
  <c r="N1574" i="4"/>
  <c r="N2292" i="4"/>
  <c r="N3083" i="4"/>
  <c r="N335" i="4"/>
  <c r="N4478" i="4"/>
  <c r="N610" i="4"/>
  <c r="N2722" i="4"/>
  <c r="N1674" i="4"/>
  <c r="N195" i="4"/>
  <c r="N1155" i="4"/>
  <c r="N1937" i="4"/>
  <c r="N1548" i="4"/>
  <c r="N587" i="4"/>
  <c r="N1644" i="4"/>
  <c r="N1965" i="4"/>
  <c r="N4683" i="4"/>
  <c r="N3291" i="4"/>
  <c r="N1596" i="4"/>
  <c r="N3170" i="4"/>
  <c r="N2293" i="4"/>
  <c r="N566" i="4"/>
  <c r="N4200" i="4"/>
  <c r="N990" i="4"/>
  <c r="N4249" i="4"/>
  <c r="N4451" i="4"/>
  <c r="N2856" i="4"/>
  <c r="N3553" i="4"/>
  <c r="N254" i="4"/>
  <c r="N4223" i="4"/>
  <c r="N2820" i="4"/>
  <c r="N3187" i="4"/>
  <c r="N2102" i="4"/>
  <c r="N3084" i="4"/>
  <c r="N4787" i="4"/>
  <c r="N196" i="4"/>
  <c r="N1180" i="4"/>
  <c r="N4879" i="4"/>
  <c r="N4546" i="4"/>
  <c r="N2622" i="4"/>
  <c r="N4053" i="4"/>
  <c r="N4954" i="4"/>
  <c r="N4306" i="4"/>
  <c r="N3791" i="4"/>
  <c r="N588" i="4"/>
  <c r="N539" i="4"/>
  <c r="N1989" i="4"/>
  <c r="N3840" i="4"/>
  <c r="N3171" i="4"/>
  <c r="N4376" i="4"/>
  <c r="N2076" i="4"/>
  <c r="N1311" i="4"/>
  <c r="N3085" i="4"/>
  <c r="N2314" i="4"/>
  <c r="N3292" i="4"/>
  <c r="N2857" i="4"/>
  <c r="N1070" i="4"/>
  <c r="N1722" i="4"/>
  <c r="N510" i="4"/>
  <c r="N3476" i="4"/>
  <c r="N466" i="4"/>
  <c r="N3602" i="4"/>
  <c r="N3145" i="4"/>
  <c r="N4684" i="4"/>
  <c r="N3477" i="4"/>
  <c r="N2909" i="4"/>
  <c r="N4357" i="4"/>
  <c r="N2744" i="4"/>
  <c r="N4708" i="4"/>
  <c r="N4377" i="4"/>
  <c r="N1597" i="4"/>
  <c r="N2935" i="4"/>
  <c r="N4757" i="4"/>
  <c r="N4250" i="4"/>
  <c r="N467" i="4"/>
  <c r="N1549" i="4"/>
  <c r="N442" i="4"/>
  <c r="N1312" i="4"/>
  <c r="N2055" i="4"/>
  <c r="N2315" i="4"/>
  <c r="N4505" i="4"/>
  <c r="N2373" i="4"/>
  <c r="N2723" i="4"/>
  <c r="N4525" i="4"/>
  <c r="N540" i="4"/>
  <c r="N4685" i="4"/>
  <c r="N1914" i="4"/>
  <c r="N4054" i="4"/>
  <c r="N2421" i="4"/>
  <c r="N1181" i="4"/>
  <c r="N3940" i="4"/>
  <c r="N4005" i="4"/>
  <c r="N3554" i="4"/>
  <c r="N3741" i="4"/>
  <c r="N2011" i="4"/>
  <c r="N494" i="4"/>
  <c r="N4900" i="4"/>
  <c r="N1675" i="4"/>
  <c r="N1550" i="4"/>
  <c r="N2200" i="4"/>
  <c r="N4842" i="4"/>
  <c r="N2524" i="4"/>
  <c r="N3865" i="4"/>
  <c r="N4604" i="4"/>
  <c r="N541" i="4"/>
  <c r="N4880" i="4"/>
  <c r="N1014" i="4"/>
  <c r="N962" i="4"/>
  <c r="N3792" i="4"/>
  <c r="N4738" i="4"/>
  <c r="N4251" i="4"/>
  <c r="N3707" i="4"/>
  <c r="N4643" i="4"/>
  <c r="N3293" i="4"/>
  <c r="N721" i="4"/>
  <c r="N2012" i="4"/>
  <c r="N4327" i="4"/>
  <c r="N4955" i="4"/>
  <c r="N3086" i="4"/>
  <c r="N2724" i="4"/>
  <c r="N71" i="4"/>
  <c r="N4813" i="4"/>
  <c r="N2679" i="4"/>
  <c r="N443" i="4"/>
  <c r="N3708" i="4"/>
  <c r="N1802" i="4"/>
  <c r="N2699" i="4"/>
  <c r="N4276" i="4"/>
  <c r="N4739" i="4"/>
  <c r="N3555" i="4"/>
  <c r="N111" i="4"/>
  <c r="N611" i="4"/>
  <c r="N2858" i="4"/>
  <c r="N1238" i="4"/>
  <c r="N511" i="4"/>
  <c r="N3985" i="4"/>
  <c r="N2056" i="4"/>
  <c r="N512" i="4"/>
  <c r="N3681" i="4"/>
  <c r="N655" i="4"/>
  <c r="N3986" i="4"/>
  <c r="N2422" i="4"/>
  <c r="N3453" i="4"/>
  <c r="N2152" i="4"/>
  <c r="N1803" i="4"/>
  <c r="N2910" i="4"/>
  <c r="N4277" i="4"/>
  <c r="N1723" i="4"/>
  <c r="N2525" i="4"/>
  <c r="N771" i="4"/>
  <c r="N4328" i="4"/>
  <c r="N1363" i="4"/>
  <c r="N991" i="4"/>
  <c r="N4686" i="4"/>
  <c r="N1071" i="4"/>
  <c r="N1038" i="4"/>
  <c r="N468" i="4"/>
  <c r="N833" i="4"/>
  <c r="N4201" i="4"/>
  <c r="N3269" i="4"/>
  <c r="N2172" i="4"/>
  <c r="N2936" i="4"/>
  <c r="N336" i="4"/>
  <c r="N3941" i="4"/>
  <c r="N1335" i="4"/>
  <c r="N3536" i="4"/>
  <c r="N2770" i="4"/>
  <c r="N612" i="4"/>
  <c r="N2250" i="4"/>
  <c r="N2656" i="4"/>
  <c r="N2201" i="4"/>
  <c r="N4843" i="4"/>
  <c r="N2452" i="4"/>
  <c r="N3498" i="4"/>
  <c r="N3709" i="4"/>
  <c r="N4428" i="4"/>
  <c r="N173" i="4"/>
  <c r="N2453" i="4"/>
  <c r="N2316" i="4"/>
  <c r="N1130" i="4"/>
  <c r="N3347" i="4"/>
  <c r="N4127" i="4"/>
  <c r="N3841" i="4"/>
  <c r="N1915" i="4"/>
  <c r="N772" i="4"/>
  <c r="N2454" i="4"/>
  <c r="N3013" i="4"/>
  <c r="N224" i="4"/>
  <c r="N2623" i="4"/>
  <c r="N3209" i="4"/>
  <c r="N4025" i="4"/>
  <c r="N1072" i="4"/>
  <c r="N2911" i="4"/>
  <c r="N495" i="4"/>
  <c r="N4547" i="4"/>
  <c r="N2173" i="4"/>
  <c r="N4403" i="4"/>
  <c r="N4026" i="4"/>
  <c r="N1073" i="4"/>
  <c r="N4079" i="4"/>
  <c r="N4452" i="4"/>
  <c r="N3866" i="4"/>
  <c r="N4006" i="4"/>
  <c r="N4055" i="4"/>
  <c r="N4814" i="4"/>
  <c r="N4605" i="4"/>
  <c r="N3420" i="4"/>
  <c r="N3916" i="4"/>
  <c r="N88" i="4"/>
  <c r="N2526" i="4"/>
  <c r="N1239" i="4"/>
  <c r="N2129" i="4"/>
  <c r="N1938" i="4"/>
  <c r="N3917" i="4"/>
  <c r="N2153" i="4"/>
  <c r="N3842" i="4"/>
  <c r="N3603" i="4"/>
  <c r="N4453" i="4"/>
  <c r="N3816" i="4"/>
  <c r="N1724" i="4"/>
  <c r="N3519" i="4"/>
  <c r="N2455" i="4"/>
  <c r="N89" i="4"/>
  <c r="N4378" i="4"/>
  <c r="N3294" i="4"/>
  <c r="N793" i="4"/>
  <c r="N1676" i="4"/>
  <c r="N3210" i="4"/>
  <c r="N3242" i="4"/>
  <c r="N4429" i="4"/>
  <c r="N3537" i="4"/>
  <c r="N2745" i="4"/>
  <c r="N3817" i="4"/>
  <c r="N1114" i="4"/>
  <c r="N4278" i="4"/>
  <c r="N2595" i="4"/>
  <c r="N1847" i="4"/>
  <c r="N1471" i="4"/>
  <c r="N3966" i="4"/>
  <c r="N3918" i="4"/>
  <c r="N1156" i="4"/>
  <c r="N4526" i="4"/>
  <c r="N3421" i="4"/>
  <c r="N1966" i="4"/>
  <c r="N4404" i="4"/>
  <c r="N3384" i="4"/>
  <c r="N1039" i="4"/>
  <c r="N337" i="4"/>
  <c r="N4644" i="4"/>
  <c r="N3146" i="4"/>
  <c r="N638" i="4"/>
  <c r="N3120" i="4"/>
  <c r="N1267" i="4"/>
  <c r="N1386" i="4"/>
  <c r="N1939" i="4"/>
  <c r="N3172" i="4"/>
  <c r="N736" i="4"/>
  <c r="N3295" i="4"/>
  <c r="N2294" i="4"/>
  <c r="N1598" i="4"/>
  <c r="N4956" i="4"/>
  <c r="N4056" i="4"/>
  <c r="N1967" i="4"/>
  <c r="N656" i="4"/>
  <c r="N4606" i="4"/>
  <c r="N2221" i="4"/>
  <c r="N1526" i="4"/>
  <c r="N3890" i="4"/>
  <c r="N1240" i="4"/>
  <c r="N3035" i="4"/>
  <c r="N2013" i="4"/>
  <c r="N4379" i="4"/>
  <c r="N3211" i="4"/>
  <c r="N4687" i="4"/>
  <c r="N683" i="4"/>
  <c r="N1497" i="4"/>
  <c r="N2796" i="4"/>
  <c r="N1387" i="4"/>
  <c r="N705" i="4"/>
  <c r="N136" i="4"/>
  <c r="N613" i="4"/>
  <c r="N1115" i="4"/>
  <c r="N3942" i="4"/>
  <c r="N2103" i="4"/>
  <c r="N367" i="4"/>
  <c r="N225" i="4"/>
  <c r="N419" i="4"/>
  <c r="N513" i="4"/>
  <c r="N4815" i="4"/>
  <c r="N4688" i="4"/>
  <c r="N4527" i="4"/>
  <c r="N1040" i="4"/>
  <c r="N3867" i="4"/>
  <c r="N4080" i="4"/>
  <c r="N4528" i="4"/>
  <c r="N1771" i="4"/>
  <c r="N4252" i="4"/>
  <c r="N992" i="4"/>
  <c r="N1916" i="4"/>
  <c r="N4128" i="4"/>
  <c r="N3943" i="4"/>
  <c r="N3682" i="4"/>
  <c r="N2456" i="4"/>
  <c r="N48" i="4"/>
  <c r="N1414" i="4"/>
  <c r="N1697" i="4"/>
  <c r="N3919" i="4"/>
  <c r="N1157" i="4"/>
  <c r="N3967" i="4"/>
  <c r="N4405" i="4"/>
  <c r="N2275" i="4"/>
  <c r="N4129" i="4"/>
  <c r="N1116" i="4"/>
  <c r="N4380" i="4"/>
  <c r="N4740" i="4"/>
  <c r="N2202" i="4"/>
  <c r="N3370" i="4"/>
  <c r="N706" i="4"/>
  <c r="N4901" i="4"/>
  <c r="N567" i="4"/>
  <c r="N3793" i="4"/>
  <c r="N2657" i="4"/>
  <c r="N2222" i="4"/>
  <c r="N2937" i="4"/>
  <c r="N4130" i="4"/>
  <c r="N16" i="4"/>
  <c r="N4007" i="4"/>
  <c r="N1745" i="4"/>
  <c r="N3014" i="4"/>
  <c r="N4816" i="4"/>
  <c r="N3478" i="4"/>
  <c r="N2987" i="4"/>
  <c r="N2174" i="4"/>
  <c r="N1772" i="4"/>
  <c r="N3036" i="4"/>
  <c r="N17" i="4"/>
  <c r="N4057" i="4"/>
  <c r="N3479" i="4"/>
  <c r="N568" i="4"/>
  <c r="N3371" i="4"/>
  <c r="N2499" i="4"/>
  <c r="N2885" i="4"/>
  <c r="N3212" i="4"/>
  <c r="N18" i="4"/>
  <c r="N4788" i="4"/>
  <c r="N4990" i="4"/>
  <c r="N3270" i="4"/>
  <c r="N2968" i="4"/>
  <c r="N2886" i="4"/>
  <c r="N137" i="4"/>
  <c r="N2345" i="4"/>
  <c r="N2477" i="4"/>
  <c r="N3968" i="4"/>
  <c r="N4645" i="4"/>
  <c r="N72" i="4"/>
  <c r="N2572" i="4"/>
  <c r="N4709" i="4"/>
  <c r="N1527" i="4"/>
  <c r="N138" i="4"/>
  <c r="N1990" i="4"/>
  <c r="N1848" i="4"/>
  <c r="N2596" i="4"/>
  <c r="N2396" i="4"/>
  <c r="N3604" i="4"/>
  <c r="N4224" i="4"/>
  <c r="N2295" i="4"/>
  <c r="N1615" i="4"/>
  <c r="N2175" i="4"/>
  <c r="N4058" i="4"/>
  <c r="N2500" i="4"/>
  <c r="N2746" i="4"/>
  <c r="N1528" i="4"/>
  <c r="N1364" i="4"/>
  <c r="N4059" i="4"/>
  <c r="N2397" i="4"/>
  <c r="N1849" i="4"/>
  <c r="N4279" i="4"/>
  <c r="N3683" i="4"/>
  <c r="N139" i="4"/>
  <c r="N1746" i="4"/>
  <c r="N1207" i="4"/>
  <c r="N2398" i="4"/>
  <c r="N1365" i="4"/>
  <c r="N2969" i="4"/>
  <c r="N1917" i="4"/>
  <c r="N4902" i="4"/>
  <c r="N1241" i="4"/>
  <c r="N4930" i="4"/>
  <c r="N3271" i="4"/>
  <c r="N1529" i="4"/>
  <c r="N2624" i="4"/>
  <c r="N3372" i="4"/>
  <c r="N4280" i="4"/>
  <c r="N834" i="4"/>
  <c r="N197" i="4"/>
  <c r="N1415" i="4"/>
  <c r="N2527" i="4"/>
  <c r="N2970" i="4"/>
  <c r="N2223" i="4"/>
  <c r="N3454" i="4"/>
  <c r="N1940" i="4"/>
  <c r="N4253" i="4"/>
  <c r="N2176" i="4"/>
  <c r="N4607" i="4"/>
  <c r="N19" i="4"/>
  <c r="N1850" i="4"/>
  <c r="N3348" i="4"/>
  <c r="N4329" i="4"/>
  <c r="N3538" i="4"/>
  <c r="N3891" i="4"/>
  <c r="N3742" i="4"/>
  <c r="N2528" i="4"/>
  <c r="N174" i="4"/>
  <c r="N811" i="4"/>
  <c r="N4430" i="4"/>
  <c r="N3539" i="4"/>
  <c r="N2035" i="4"/>
  <c r="N707" i="4"/>
  <c r="N2077" i="4"/>
  <c r="N3499" i="4"/>
  <c r="N867" i="4"/>
  <c r="N4008" i="4"/>
  <c r="N310" i="4"/>
  <c r="N175" i="4"/>
  <c r="N2457" i="4"/>
  <c r="N1698" i="4"/>
  <c r="N3037" i="4"/>
  <c r="N3767" i="4"/>
  <c r="N4131" i="4"/>
  <c r="N140" i="4"/>
  <c r="N3316" i="4"/>
  <c r="N3349" i="4"/>
  <c r="N2224" i="4"/>
  <c r="N90" i="4"/>
  <c r="N3213" i="4"/>
  <c r="N2912" i="4"/>
  <c r="N3818" i="4"/>
  <c r="N3243" i="4"/>
  <c r="N2573" i="4"/>
  <c r="N868" i="4"/>
  <c r="N4307" i="4"/>
  <c r="N657" i="4"/>
  <c r="N2251" i="4"/>
  <c r="N1699" i="4"/>
  <c r="N3577" i="4"/>
  <c r="N4758" i="4"/>
  <c r="N2036" i="4"/>
  <c r="N2821" i="4"/>
  <c r="N4506" i="4"/>
  <c r="N1804" i="4"/>
  <c r="N3147" i="4"/>
  <c r="N4957" i="4"/>
  <c r="N4844" i="4"/>
  <c r="N3385" i="4"/>
  <c r="N3662" i="4"/>
  <c r="N3843" i="4"/>
  <c r="N4225" i="4"/>
  <c r="N1416" i="4"/>
  <c r="N2574" i="4"/>
  <c r="N141" i="4"/>
  <c r="N993" i="4"/>
  <c r="N4759" i="4"/>
  <c r="N3296" i="4"/>
  <c r="N4931" i="4"/>
  <c r="N1941" i="4"/>
  <c r="N1366" i="4"/>
  <c r="N3173" i="4"/>
  <c r="N91" i="4"/>
  <c r="N658" i="4"/>
  <c r="N1182" i="4"/>
  <c r="N1498" i="4"/>
  <c r="N1968" i="4"/>
  <c r="N2458" i="4"/>
  <c r="N2459" i="4"/>
  <c r="N2078" i="4"/>
  <c r="N3422" i="4"/>
  <c r="N4358" i="4"/>
  <c r="N3059" i="4"/>
  <c r="N963" i="4"/>
  <c r="N1575" i="4"/>
  <c r="N20" i="4"/>
  <c r="N3480" i="4"/>
  <c r="N2423" i="4"/>
  <c r="N898" i="4"/>
  <c r="N1131" i="4"/>
  <c r="N2548" i="4"/>
  <c r="N2747" i="4"/>
  <c r="N614" i="4"/>
  <c r="N2748" i="4"/>
  <c r="N1851" i="4"/>
  <c r="N4454" i="4"/>
  <c r="N1645" i="4"/>
  <c r="N1183" i="4"/>
  <c r="N4281" i="4"/>
  <c r="N2037" i="4"/>
  <c r="N4027" i="4"/>
  <c r="N4406" i="4"/>
  <c r="N1599" i="4"/>
  <c r="N2014" i="4"/>
  <c r="N3578" i="4"/>
  <c r="N3892" i="4"/>
  <c r="N4572" i="4"/>
  <c r="N3645" i="4"/>
  <c r="N255" i="4"/>
  <c r="N4028" i="4"/>
  <c r="N338" i="4"/>
  <c r="N2822" i="4"/>
  <c r="N3819" i="4"/>
  <c r="N1969" i="4"/>
  <c r="N3820" i="4"/>
  <c r="N2529" i="4"/>
  <c r="N1530" i="4"/>
  <c r="N4359" i="4"/>
  <c r="N4132" i="4"/>
  <c r="N2658" i="4"/>
  <c r="N4710" i="4"/>
  <c r="N2823" i="4"/>
  <c r="N2824" i="4"/>
  <c r="N2177" i="4"/>
  <c r="N1268" i="4"/>
  <c r="N1041" i="4"/>
  <c r="N4646" i="4"/>
  <c r="N1942" i="4"/>
  <c r="N3317" i="4"/>
  <c r="N469" i="4"/>
  <c r="N3297" i="4"/>
  <c r="N3214" i="4"/>
  <c r="N514" i="4"/>
  <c r="N1388" i="4"/>
  <c r="N569" i="4"/>
  <c r="N2549" i="4"/>
  <c r="N3556" i="4"/>
  <c r="N1725" i="4"/>
  <c r="N1970" i="4"/>
  <c r="N92" i="4"/>
  <c r="N368" i="4"/>
  <c r="N2374" i="4"/>
  <c r="N589" i="4"/>
  <c r="N4133" i="4"/>
  <c r="N2296" i="4"/>
  <c r="N3794" i="4"/>
  <c r="N2478" i="4"/>
  <c r="N3481" i="4"/>
  <c r="N4548" i="4"/>
  <c r="N4282" i="4"/>
  <c r="N1852" i="4"/>
  <c r="N1971" i="4"/>
  <c r="N3710" i="4"/>
  <c r="N3605" i="4"/>
  <c r="N3743" i="4"/>
  <c r="N3893" i="4"/>
  <c r="N2771" i="4"/>
  <c r="N112" i="4"/>
  <c r="N1616" i="4"/>
  <c r="N1074" i="4"/>
  <c r="N2725" i="4"/>
  <c r="N3684" i="4"/>
  <c r="N3174" i="4"/>
  <c r="N3821" i="4"/>
  <c r="N3944" i="4"/>
  <c r="N1290" i="4"/>
  <c r="N3622" i="4"/>
  <c r="N420" i="4"/>
  <c r="N1747" i="4"/>
  <c r="N4760" i="4"/>
  <c r="N311" i="4"/>
  <c r="N4134" i="4"/>
  <c r="N3795" i="4"/>
  <c r="N3844" i="4"/>
  <c r="N4283" i="4"/>
  <c r="N1943" i="4"/>
  <c r="N3520" i="4"/>
  <c r="N4881" i="4"/>
  <c r="N2079" i="4"/>
  <c r="N4381" i="4"/>
  <c r="N2346" i="4"/>
  <c r="N4845" i="4"/>
  <c r="N2988" i="4"/>
  <c r="N21" i="4"/>
  <c r="N2015" i="4"/>
  <c r="N737" i="4"/>
  <c r="N2797" i="4"/>
  <c r="N4455" i="4"/>
  <c r="N4330" i="4"/>
  <c r="N3557" i="4"/>
  <c r="N3711" i="4"/>
  <c r="N2887" i="4"/>
  <c r="N684" i="4"/>
  <c r="N1015" i="4"/>
  <c r="N3623" i="4"/>
  <c r="N4009" i="4"/>
  <c r="N4789" i="4"/>
  <c r="N4573" i="4"/>
  <c r="N773" i="4"/>
  <c r="N4135" i="4"/>
  <c r="N176" i="4"/>
  <c r="N3318" i="4"/>
  <c r="N4958" i="4"/>
  <c r="N2659" i="4"/>
  <c r="N3298" i="4"/>
  <c r="N4882" i="4"/>
  <c r="N2460" i="4"/>
  <c r="N3350" i="4"/>
  <c r="N4382" i="4"/>
  <c r="N1853" i="4"/>
  <c r="N1208" i="4"/>
  <c r="N3796" i="4"/>
  <c r="N1184" i="4"/>
  <c r="N2660" i="4"/>
  <c r="N4741" i="4"/>
  <c r="N2913" i="4"/>
  <c r="N4903" i="4"/>
  <c r="N1700" i="4"/>
  <c r="N1158" i="4"/>
  <c r="N2859" i="4"/>
  <c r="N1600" i="4"/>
  <c r="N1100" i="4"/>
  <c r="N2726" i="4"/>
  <c r="N256" i="4"/>
  <c r="N1878" i="4"/>
  <c r="N4742" i="4"/>
  <c r="N3148" i="4"/>
  <c r="N3768" i="4"/>
  <c r="N3423" i="4"/>
  <c r="N3558" i="4"/>
  <c r="N4136" i="4"/>
  <c r="N4959" i="4"/>
  <c r="N1646" i="4"/>
  <c r="N4761" i="4"/>
  <c r="N3822" i="4"/>
  <c r="N1748" i="4"/>
  <c r="N932" i="4"/>
  <c r="N4308" i="4"/>
  <c r="N2625" i="4"/>
  <c r="N3624" i="4"/>
  <c r="N4029" i="4"/>
  <c r="N3121" i="4"/>
  <c r="N4407" i="4"/>
  <c r="N964" i="4"/>
  <c r="N1854" i="4"/>
  <c r="N3386" i="4"/>
  <c r="N3038" i="4"/>
  <c r="N2825" i="4"/>
  <c r="N4137" i="4"/>
  <c r="N1647" i="4"/>
  <c r="N3685" i="4"/>
  <c r="N2938" i="4"/>
  <c r="N198" i="4"/>
  <c r="N394" i="4"/>
  <c r="N3663" i="4"/>
  <c r="N2860" i="4"/>
  <c r="N615" i="4"/>
  <c r="N2154" i="4"/>
  <c r="N3015" i="4"/>
  <c r="N142" i="4"/>
  <c r="N3244" i="4"/>
  <c r="N4689" i="4"/>
  <c r="N339" i="4"/>
  <c r="N1805" i="4"/>
  <c r="N1016" i="4"/>
  <c r="N2826" i="4"/>
  <c r="N965" i="4"/>
  <c r="N1417" i="4"/>
  <c r="N4138" i="4"/>
  <c r="N1677" i="4"/>
  <c r="N340" i="4"/>
  <c r="N395" i="4"/>
  <c r="N3387" i="4"/>
  <c r="N3500" i="4"/>
  <c r="N2727" i="4"/>
  <c r="N4284" i="4"/>
  <c r="N2317" i="4"/>
  <c r="N1101" i="4"/>
  <c r="N1389" i="4"/>
  <c r="N812" i="4"/>
  <c r="N1726" i="4"/>
  <c r="N2501" i="4"/>
  <c r="N3920" i="4"/>
  <c r="N1132" i="4"/>
  <c r="N4331" i="4"/>
  <c r="N659" i="4"/>
  <c r="N2080" i="4"/>
  <c r="N3606" i="4"/>
  <c r="N93" i="4"/>
  <c r="N2502" i="4"/>
  <c r="N312" i="4"/>
  <c r="N341" i="4"/>
  <c r="N1648" i="4"/>
  <c r="N1367" i="4"/>
  <c r="N1185" i="4"/>
  <c r="N4479" i="4"/>
  <c r="N3797" i="4"/>
  <c r="N685" i="4"/>
  <c r="N4139" i="4"/>
  <c r="N2318" i="4"/>
  <c r="N4817" i="4"/>
  <c r="N49" i="4"/>
  <c r="N869" i="4"/>
  <c r="N1918" i="4"/>
  <c r="N4529" i="4"/>
  <c r="N2178" i="4"/>
  <c r="N2038" i="4"/>
  <c r="N3607" i="4"/>
  <c r="N722" i="4"/>
  <c r="N226" i="4"/>
  <c r="N1133" i="4"/>
  <c r="N143" i="4"/>
  <c r="N2057" i="4"/>
  <c r="N1944" i="4"/>
  <c r="N2081" i="4"/>
  <c r="N2155" i="4"/>
  <c r="N3868" i="4"/>
  <c r="N2461" i="4"/>
  <c r="N496" i="4"/>
  <c r="N4647" i="4"/>
  <c r="N2798" i="4"/>
  <c r="N3388" i="4"/>
  <c r="N2728" i="4"/>
  <c r="N4846" i="4"/>
  <c r="N22" i="4"/>
  <c r="N4060" i="4"/>
  <c r="N4226" i="4"/>
  <c r="N4690" i="4"/>
  <c r="N1499" i="4"/>
  <c r="N4507" i="4"/>
  <c r="N2319" i="4"/>
  <c r="N1678" i="4"/>
  <c r="N2130" i="4"/>
  <c r="N94" i="4"/>
  <c r="N421" i="4"/>
  <c r="N3122" i="4"/>
  <c r="N2989" i="4"/>
  <c r="N3245" i="4"/>
  <c r="N4456" i="4"/>
  <c r="N2503" i="4"/>
  <c r="N3455" i="4"/>
  <c r="N4574" i="4"/>
  <c r="N899" i="4"/>
  <c r="N1134" i="4"/>
  <c r="N3389" i="4"/>
  <c r="N1679" i="4"/>
  <c r="N4140" i="4"/>
  <c r="N2297" i="4"/>
  <c r="N1042" i="4"/>
  <c r="N4030" i="4"/>
  <c r="N1135" i="4"/>
  <c r="N4790" i="4"/>
  <c r="N2424" i="4"/>
  <c r="N313" i="4"/>
  <c r="N900" i="4"/>
  <c r="N515" i="4"/>
  <c r="N50" i="4"/>
  <c r="N1136" i="4"/>
  <c r="N3087" i="4"/>
  <c r="N4332" i="4"/>
  <c r="N3559" i="4"/>
  <c r="N422" i="4"/>
  <c r="N1972" i="4"/>
  <c r="N738" i="4"/>
  <c r="N4383" i="4"/>
  <c r="N4254" i="4"/>
  <c r="N3299" i="4"/>
  <c r="N3560" i="4"/>
  <c r="N3188" i="4"/>
  <c r="N3246" i="4"/>
  <c r="N4904" i="4"/>
  <c r="N4141" i="4"/>
  <c r="N2749" i="4"/>
  <c r="N1137" i="4"/>
  <c r="N1138" i="4"/>
  <c r="N4762" i="4"/>
  <c r="N660" i="4"/>
  <c r="N1973" i="4"/>
  <c r="N2252" i="4"/>
  <c r="N2058" i="4"/>
  <c r="N1291" i="4"/>
  <c r="N2131" i="4"/>
  <c r="N966" i="4"/>
  <c r="N2225" i="4"/>
  <c r="N3215" i="4"/>
  <c r="N227" i="4"/>
  <c r="N994" i="4"/>
  <c r="N639" i="4"/>
  <c r="N933" i="4"/>
  <c r="N774" i="4"/>
  <c r="N2861" i="4"/>
  <c r="N661" i="4"/>
  <c r="N1043" i="4"/>
  <c r="N113" i="4"/>
  <c r="N4991" i="4"/>
  <c r="N934" i="4"/>
  <c r="N3744" i="4"/>
  <c r="N2799" i="4"/>
  <c r="N3987" i="4"/>
  <c r="N396" i="4"/>
  <c r="N870" i="4"/>
  <c r="N4575" i="4"/>
  <c r="N4960" i="4"/>
  <c r="N2914" i="4"/>
  <c r="N1336" i="4"/>
  <c r="N4175" i="4"/>
  <c r="N2104" i="4"/>
  <c r="N3039" i="4"/>
  <c r="N2680" i="4"/>
  <c r="N4711" i="4"/>
  <c r="N4847" i="4"/>
  <c r="N144" i="4"/>
  <c r="N2203" i="4"/>
  <c r="N1472" i="4"/>
  <c r="N4648" i="4"/>
  <c r="N3845" i="4"/>
  <c r="N1601" i="4"/>
  <c r="N1500" i="4"/>
  <c r="N4508" i="4"/>
  <c r="N2016" i="4"/>
  <c r="N3482" i="4"/>
  <c r="N2915" i="4"/>
  <c r="N4905" i="4"/>
  <c r="N199" i="4"/>
  <c r="N3149" i="4"/>
  <c r="N4480" i="4"/>
  <c r="N3869" i="4"/>
  <c r="N3579" i="4"/>
  <c r="N1828" i="4"/>
  <c r="N3150" i="4"/>
  <c r="N2800" i="4"/>
  <c r="N2575" i="4"/>
  <c r="N4176" i="4"/>
  <c r="N4712" i="4"/>
  <c r="N1075" i="4"/>
  <c r="N2105" i="4"/>
  <c r="N369" i="4"/>
  <c r="N2106" i="4"/>
  <c r="N4818" i="4"/>
  <c r="N3712" i="4"/>
  <c r="N1445" i="4"/>
  <c r="N2107" i="4"/>
  <c r="N3646" i="4"/>
  <c r="N1551" i="4"/>
  <c r="N967" i="4"/>
  <c r="N2700" i="4"/>
  <c r="N4457" i="4"/>
  <c r="N835" i="4"/>
  <c r="N2827" i="4"/>
  <c r="N3319" i="4"/>
  <c r="N1292" i="4"/>
  <c r="N1159" i="4"/>
  <c r="N2801" i="4"/>
  <c r="N4142" i="4"/>
  <c r="N4481" i="4"/>
  <c r="N542" i="4"/>
  <c r="N228" i="4"/>
  <c r="N1806" i="4"/>
  <c r="N423" i="4"/>
  <c r="N570" i="4"/>
  <c r="N2772" i="4"/>
  <c r="N4143" i="4"/>
  <c r="N3272" i="4"/>
  <c r="N2082" i="4"/>
  <c r="N1879" i="4"/>
  <c r="N1076" i="4"/>
  <c r="N4431" i="4"/>
  <c r="N145" i="4"/>
  <c r="N3870" i="4"/>
  <c r="N146" i="4"/>
  <c r="N3424" i="4"/>
  <c r="N871" i="4"/>
  <c r="N901" i="4"/>
  <c r="N4031" i="4"/>
  <c r="N4961" i="4"/>
  <c r="N1701" i="4"/>
  <c r="N1117" i="4"/>
  <c r="N4763" i="4"/>
  <c r="N2425" i="4"/>
  <c r="N813" i="4"/>
  <c r="N3647" i="4"/>
  <c r="N3713" i="4"/>
  <c r="N1531" i="4"/>
  <c r="N4061" i="4"/>
  <c r="N1044" i="4"/>
  <c r="N3390" i="4"/>
  <c r="N2226" i="4"/>
  <c r="N4144" i="4"/>
  <c r="N1749" i="4"/>
  <c r="N4360" i="4"/>
  <c r="N2108" i="4"/>
  <c r="N23" i="4"/>
  <c r="N2939" i="4"/>
  <c r="N995" i="4"/>
  <c r="N4713" i="4"/>
  <c r="N4549" i="4"/>
  <c r="N662" i="4"/>
  <c r="N1880" i="4"/>
  <c r="N3320" i="4"/>
  <c r="N2109" i="4"/>
  <c r="N3945" i="4"/>
  <c r="N4743" i="4"/>
  <c r="N1242" i="4"/>
  <c r="N1418" i="4"/>
  <c r="N4458" i="4"/>
  <c r="N1293" i="4"/>
  <c r="N686" i="4"/>
  <c r="N1243" i="4"/>
  <c r="N3373" i="4"/>
  <c r="N2888" i="4"/>
  <c r="N4177" i="4"/>
  <c r="N4408" i="4"/>
  <c r="N902" i="4"/>
  <c r="N3216" i="4"/>
  <c r="N3823" i="4"/>
  <c r="N4459" i="4"/>
  <c r="N872" i="4"/>
  <c r="N4432" i="4"/>
  <c r="N1991" i="4"/>
  <c r="N2701" i="4"/>
  <c r="N1337" i="4"/>
  <c r="N1501" i="4"/>
  <c r="N2039" i="4"/>
  <c r="N1045" i="4"/>
  <c r="N1186" i="4"/>
  <c r="N1294" i="4"/>
  <c r="N1649" i="4"/>
  <c r="N2320" i="4"/>
  <c r="N4530" i="4"/>
  <c r="N4962" i="4"/>
  <c r="N4409" i="4"/>
  <c r="N1855" i="4"/>
  <c r="N1602" i="4"/>
  <c r="N3456" i="4"/>
  <c r="N1945" i="4"/>
  <c r="N3969" i="4"/>
  <c r="N4649" i="4"/>
  <c r="N1077" i="4"/>
  <c r="N2375" i="4"/>
  <c r="N3374" i="4"/>
  <c r="N1390" i="4"/>
  <c r="N1702" i="4"/>
  <c r="N1446" i="4"/>
  <c r="N4509" i="4"/>
  <c r="N3580" i="4"/>
  <c r="N342" i="4"/>
  <c r="N2110" i="4"/>
  <c r="N2132" i="4"/>
  <c r="N1703" i="4"/>
  <c r="N794" i="4"/>
  <c r="N2889" i="4"/>
  <c r="N2990" i="4"/>
  <c r="N616" i="4"/>
  <c r="N3970" i="4"/>
  <c r="N4650" i="4"/>
  <c r="N4651" i="4"/>
  <c r="N1502" i="4"/>
  <c r="N739" i="4"/>
  <c r="N3686" i="4"/>
  <c r="N1017" i="4"/>
  <c r="N2376" i="4"/>
  <c r="N3501" i="4"/>
  <c r="N4576" i="4"/>
  <c r="N4608" i="4"/>
  <c r="N3871" i="4"/>
  <c r="N4764" i="4"/>
  <c r="N2040" i="4"/>
  <c r="N2133" i="4"/>
  <c r="N2111" i="4"/>
  <c r="N3300" i="4"/>
  <c r="N3321" i="4"/>
  <c r="N4032" i="4"/>
  <c r="N3714" i="4"/>
  <c r="N2729" i="4"/>
  <c r="N3016" i="4"/>
  <c r="N1503" i="4"/>
  <c r="N2112" i="4"/>
  <c r="N1650" i="4"/>
  <c r="N3715" i="4"/>
  <c r="N4510" i="4"/>
  <c r="N1651" i="4"/>
  <c r="N3123" i="4"/>
  <c r="N1187" i="4"/>
  <c r="N1704" i="4"/>
  <c r="N2626" i="4"/>
  <c r="N2321" i="4"/>
  <c r="N343" i="4"/>
  <c r="N1617" i="4"/>
  <c r="N2059" i="4"/>
  <c r="N2276" i="4"/>
  <c r="N836" i="4"/>
  <c r="N24" i="4"/>
  <c r="N4384" i="4"/>
  <c r="N640" i="4"/>
  <c r="N3946" i="4"/>
  <c r="N2971" i="4"/>
  <c r="N1974" i="4"/>
  <c r="N2399" i="4"/>
  <c r="N814" i="4"/>
  <c r="N1295" i="4"/>
  <c r="N3124" i="4"/>
  <c r="N4765" i="4"/>
  <c r="N1078" i="4"/>
  <c r="N497" i="4"/>
  <c r="N2504" i="4"/>
  <c r="N1160" i="4"/>
  <c r="N444" i="4"/>
  <c r="N3687" i="4"/>
  <c r="N4744" i="4"/>
  <c r="N4883" i="4"/>
  <c r="N4714" i="4"/>
  <c r="N1576" i="4"/>
  <c r="N1209" i="4"/>
  <c r="N3060" i="4"/>
  <c r="N2828" i="4"/>
  <c r="N2530" i="4"/>
  <c r="N470" i="4"/>
  <c r="N3425" i="4"/>
  <c r="N3088" i="4"/>
  <c r="N4511" i="4"/>
  <c r="N2017" i="4"/>
  <c r="N2991" i="4"/>
  <c r="N1992" i="4"/>
  <c r="N2505" i="4"/>
  <c r="N2531" i="4"/>
  <c r="N3375" i="4"/>
  <c r="N2597" i="4"/>
  <c r="N2627" i="4"/>
  <c r="N4033" i="4"/>
  <c r="N4285" i="4"/>
  <c r="N2179" i="4"/>
  <c r="N837" i="4"/>
  <c r="N4715" i="4"/>
  <c r="N2400" i="4"/>
  <c r="N2576" i="4"/>
  <c r="N4034" i="4"/>
  <c r="N4433" i="4"/>
  <c r="N617" i="4"/>
  <c r="N2916" i="4"/>
  <c r="N4791" i="4"/>
  <c r="N3376" i="4"/>
  <c r="N2134" i="4"/>
  <c r="N3351" i="4"/>
  <c r="N1577" i="4"/>
  <c r="N3089" i="4"/>
  <c r="N4932" i="4"/>
  <c r="N4460" i="4"/>
  <c r="N2135" i="4"/>
  <c r="N3988" i="4"/>
  <c r="N687" i="4"/>
  <c r="N370" i="4"/>
  <c r="N903" i="4"/>
  <c r="N2377" i="4"/>
  <c r="N229" i="4"/>
  <c r="N2802" i="4"/>
  <c r="N1504" i="4"/>
  <c r="N996" i="4"/>
  <c r="N4992" i="4"/>
  <c r="N2992" i="4"/>
  <c r="N4792" i="4"/>
  <c r="N815" i="4"/>
  <c r="N230" i="4"/>
  <c r="N904" i="4"/>
  <c r="N3798" i="4"/>
  <c r="N1161" i="4"/>
  <c r="N1946" i="4"/>
  <c r="N114" i="4"/>
  <c r="N4434" i="4"/>
  <c r="N3769" i="4"/>
  <c r="N1079" i="4"/>
  <c r="N2227" i="4"/>
  <c r="N775" i="4"/>
  <c r="N257" i="4"/>
  <c r="N1244" i="4"/>
  <c r="N177" i="4"/>
  <c r="N424" i="4"/>
  <c r="N1018" i="4"/>
  <c r="N2018" i="4"/>
  <c r="N2862" i="4"/>
  <c r="N516" i="4"/>
  <c r="N2401" i="4"/>
  <c r="N1046" i="4"/>
  <c r="N4081" i="4"/>
  <c r="N4963" i="4"/>
  <c r="N618" i="4"/>
  <c r="N2228" i="4"/>
  <c r="N3947" i="4"/>
  <c r="N2113" i="4"/>
  <c r="N2598" i="4"/>
  <c r="N1680" i="4"/>
  <c r="N2253" i="4"/>
  <c r="N590" i="4"/>
  <c r="N4410" i="4"/>
  <c r="N1881" i="4"/>
  <c r="N3247" i="4"/>
  <c r="N3040" i="4"/>
  <c r="N543" i="4"/>
  <c r="N2083" i="4"/>
  <c r="N2479" i="4"/>
  <c r="N3391" i="4"/>
  <c r="N4577" i="4"/>
  <c r="N1552" i="4"/>
  <c r="N1993" i="4"/>
  <c r="N314" i="4"/>
  <c r="N1882" i="4"/>
  <c r="N258" i="4"/>
  <c r="N4202" i="4"/>
  <c r="N1162" i="4"/>
  <c r="N1919" i="4"/>
  <c r="N2829" i="4"/>
  <c r="N1080" i="4"/>
  <c r="N4286" i="4"/>
  <c r="N3521" i="4"/>
  <c r="N3377" i="4"/>
  <c r="N905" i="4"/>
  <c r="N1681" i="4"/>
  <c r="N838" i="4"/>
  <c r="N1047" i="4"/>
  <c r="N2830" i="4"/>
  <c r="N997" i="4"/>
  <c r="N1210" i="4"/>
  <c r="N1338" i="4"/>
  <c r="N4227" i="4"/>
  <c r="N1391" i="4"/>
  <c r="N2661" i="4"/>
  <c r="N1975" i="4"/>
  <c r="N147" i="4"/>
  <c r="N4609" i="4"/>
  <c r="N619" i="4"/>
  <c r="N2254" i="4"/>
  <c r="N278" i="4"/>
  <c r="N968" i="4"/>
  <c r="N2702" i="4"/>
  <c r="N4716" i="4"/>
  <c r="N3846" i="4"/>
  <c r="N2917" i="4"/>
  <c r="N4287" i="4"/>
  <c r="N4361" i="4"/>
  <c r="N3847" i="4"/>
  <c r="N4145" i="4"/>
  <c r="N4288" i="4"/>
  <c r="N3989" i="4"/>
  <c r="N740" i="4"/>
  <c r="N2480" i="4"/>
  <c r="N4793" i="4"/>
  <c r="N2773" i="4"/>
  <c r="N2506" i="4"/>
  <c r="N3392" i="4"/>
  <c r="N3426" i="4"/>
  <c r="N1019" i="4"/>
  <c r="N873" i="4"/>
  <c r="N445" i="4"/>
  <c r="N2940" i="4"/>
  <c r="N2041" i="4"/>
  <c r="N1245" i="4"/>
  <c r="N471" i="4"/>
  <c r="N2890" i="4"/>
  <c r="N1856" i="4"/>
  <c r="N3322" i="4"/>
  <c r="N4531" i="4"/>
  <c r="N3872" i="4"/>
  <c r="N1419" i="4"/>
  <c r="N3189" i="4"/>
  <c r="N2402" i="4"/>
  <c r="N3799" i="4"/>
  <c r="N1976" i="4"/>
  <c r="N1807" i="4"/>
  <c r="N571" i="4"/>
  <c r="N2136" i="4"/>
  <c r="N1020" i="4"/>
  <c r="N2277" i="4"/>
  <c r="N51" i="4"/>
  <c r="N3427" i="4"/>
  <c r="N1339" i="4"/>
  <c r="N2403" i="4"/>
  <c r="N4482" i="4"/>
  <c r="N2114" i="4"/>
  <c r="N2180" i="4"/>
  <c r="N2599" i="4"/>
  <c r="N1211" i="4"/>
  <c r="N3017" i="4"/>
  <c r="N3948" i="4"/>
  <c r="N2863" i="4"/>
  <c r="N4691" i="4"/>
  <c r="N3018" i="4"/>
  <c r="N1603" i="4"/>
  <c r="N2426" i="4"/>
  <c r="N4146" i="4"/>
  <c r="N231" i="4"/>
  <c r="N2156" i="4"/>
  <c r="N4289" i="4"/>
  <c r="N2481" i="4"/>
  <c r="N3125" i="4"/>
  <c r="N2404" i="4"/>
  <c r="N4652" i="4"/>
  <c r="N3041" i="4"/>
  <c r="N4578" i="4"/>
  <c r="N4035" i="4"/>
  <c r="N3352" i="4"/>
  <c r="N446" i="4"/>
  <c r="N4483" i="4"/>
  <c r="N315" i="4"/>
  <c r="N1392" i="4"/>
  <c r="N517" i="4"/>
  <c r="N1808" i="4"/>
  <c r="N2060" i="4"/>
  <c r="N544" i="4"/>
  <c r="N148" i="4"/>
  <c r="N3301" i="4"/>
  <c r="N4864" i="4"/>
  <c r="N95" i="4"/>
  <c r="N2681" i="4"/>
  <c r="N1139" i="4"/>
  <c r="N1296" i="4"/>
  <c r="N4579" i="4"/>
  <c r="N4147" i="4"/>
  <c r="N1604" i="4"/>
  <c r="N149" i="4"/>
  <c r="N4532" i="4"/>
  <c r="N969" i="4"/>
  <c r="N3848" i="4"/>
  <c r="N3190" i="4"/>
  <c r="N1269" i="4"/>
  <c r="N3716" i="4"/>
  <c r="N4290" i="4"/>
  <c r="N2507" i="4"/>
  <c r="N4148" i="4"/>
  <c r="N3990" i="4"/>
  <c r="N3378" i="4"/>
  <c r="N279" i="4"/>
  <c r="N3625" i="4"/>
  <c r="N2972" i="4"/>
  <c r="N3540" i="4"/>
  <c r="N3648" i="4"/>
  <c r="N3745" i="4"/>
  <c r="N3626" i="4"/>
  <c r="N425" i="4"/>
  <c r="N3126" i="4"/>
  <c r="N1682" i="4"/>
  <c r="N3800" i="4"/>
  <c r="N1883" i="4"/>
  <c r="N2550" i="4"/>
  <c r="N1188" i="4"/>
  <c r="N2577" i="4"/>
  <c r="N1553" i="4"/>
  <c r="N2628" i="4"/>
  <c r="N1554" i="4"/>
  <c r="N741" i="4"/>
  <c r="N3921" i="4"/>
  <c r="N1884" i="4"/>
  <c r="N1652" i="4"/>
  <c r="N1505" i="4"/>
  <c r="N3127" i="4"/>
  <c r="N4933" i="4"/>
  <c r="N2462" i="4"/>
  <c r="N344" i="4"/>
  <c r="N25" i="4"/>
  <c r="N2774" i="4"/>
  <c r="N1270" i="4"/>
  <c r="N3971" i="4"/>
  <c r="N4435" i="4"/>
  <c r="N776" i="4"/>
  <c r="N3428" i="4"/>
  <c r="N4062" i="4"/>
  <c r="N2775" i="4"/>
  <c r="N2600" i="4"/>
  <c r="N1473" i="4"/>
  <c r="N4934" i="4"/>
  <c r="N1885" i="4"/>
  <c r="N4255" i="4"/>
  <c r="N4309" i="4"/>
  <c r="N4256" i="4"/>
  <c r="N4794" i="4"/>
  <c r="N1506" i="4"/>
  <c r="N1474" i="4"/>
  <c r="N2181" i="4"/>
  <c r="N4550" i="4"/>
  <c r="N2831" i="4"/>
  <c r="N1605" i="4"/>
  <c r="N4257" i="4"/>
  <c r="N200" i="4"/>
  <c r="N3522" i="4"/>
  <c r="N4551" i="4"/>
  <c r="N3502" i="4"/>
  <c r="N4819" i="4"/>
  <c r="N2803" i="4"/>
  <c r="N4692" i="4"/>
  <c r="N280" i="4"/>
  <c r="N620" i="4"/>
  <c r="N1994" i="4"/>
  <c r="N316" i="4"/>
  <c r="N1140" i="4"/>
  <c r="N1773" i="4"/>
  <c r="N3128" i="4"/>
  <c r="N4385" i="4"/>
  <c r="N4036" i="4"/>
  <c r="N4310" i="4"/>
  <c r="N4063" i="4"/>
  <c r="N874" i="4"/>
  <c r="N1246" i="4"/>
  <c r="N875" i="4"/>
  <c r="N3393" i="4"/>
  <c r="N4884" i="4"/>
  <c r="N1578" i="4"/>
  <c r="N1809" i="4"/>
  <c r="N3353" i="4"/>
  <c r="N259" i="4"/>
  <c r="N397" i="4"/>
  <c r="N281" i="4"/>
  <c r="N795" i="4"/>
  <c r="N723" i="4"/>
  <c r="N2229" i="4"/>
  <c r="N4935" i="4"/>
  <c r="N4097" i="4"/>
  <c r="N3717" i="4"/>
  <c r="N3273" i="4"/>
  <c r="N2427" i="4"/>
  <c r="N371" i="4"/>
  <c r="N3274" i="4"/>
  <c r="N3991" i="4"/>
  <c r="N447" i="4"/>
  <c r="N3664" i="4"/>
  <c r="N1886" i="4"/>
  <c r="N1920" i="4"/>
  <c r="N3248" i="4"/>
  <c r="N3824" i="4"/>
  <c r="N3042" i="4"/>
  <c r="N2629" i="4"/>
  <c r="N2864" i="4"/>
  <c r="N317" i="4"/>
  <c r="N688" i="4"/>
  <c r="N2776" i="4"/>
  <c r="N2777" i="4"/>
  <c r="N2042" i="4"/>
  <c r="N1163" i="4"/>
  <c r="N3249" i="4"/>
  <c r="N1857" i="4"/>
  <c r="N2043" i="4"/>
  <c r="N4906" i="4"/>
  <c r="N426" i="4"/>
  <c r="N3151" i="4"/>
  <c r="N2298" i="4"/>
  <c r="N1858" i="4"/>
  <c r="N4820" i="4"/>
  <c r="N4993" i="4"/>
  <c r="N4964" i="4"/>
  <c r="N2428" i="4"/>
  <c r="N4717" i="4"/>
  <c r="N4994" i="4"/>
  <c r="N1887" i="4"/>
  <c r="N4653" i="4"/>
  <c r="N1750" i="4"/>
  <c r="N742" i="4"/>
  <c r="N1888" i="4"/>
  <c r="N2682" i="4"/>
  <c r="N839" i="4"/>
  <c r="N4936" i="4"/>
  <c r="N1995" i="4"/>
  <c r="N2865" i="4"/>
  <c r="N2832" i="4"/>
  <c r="N1889" i="4"/>
  <c r="N4654" i="4"/>
  <c r="N4291" i="4"/>
  <c r="N2703" i="4"/>
  <c r="N4766" i="4"/>
  <c r="N3129" i="4"/>
  <c r="N3801" i="4"/>
  <c r="N3043" i="4"/>
  <c r="N2833" i="4"/>
  <c r="N1475" i="4"/>
  <c r="N4580" i="4"/>
  <c r="N448" i="4"/>
  <c r="N3949" i="4"/>
  <c r="N1996" i="4"/>
  <c r="N115" i="4"/>
  <c r="N282" i="4"/>
  <c r="N3523" i="4"/>
  <c r="N2182" i="4"/>
  <c r="N1921" i="4"/>
  <c r="N4311" i="4"/>
  <c r="N96" i="4"/>
  <c r="N3354" i="4"/>
  <c r="N2918" i="4"/>
  <c r="N1555" i="4"/>
  <c r="N2662" i="4"/>
  <c r="N2551" i="4"/>
  <c r="N4461" i="4"/>
  <c r="N998" i="4"/>
  <c r="N398" i="4"/>
  <c r="N1606" i="4"/>
  <c r="N1476" i="4"/>
  <c r="N2834" i="4"/>
  <c r="N3581" i="4"/>
  <c r="N1890" i="4"/>
  <c r="N2230" i="4"/>
  <c r="N743" i="4"/>
  <c r="N2322" i="4"/>
  <c r="N2601" i="4"/>
  <c r="N2463" i="4"/>
  <c r="N1507" i="4"/>
  <c r="N3130" i="4"/>
  <c r="N3250" i="4"/>
  <c r="N1420" i="4"/>
  <c r="N2532" i="4"/>
  <c r="N3251" i="4"/>
  <c r="N3323" i="4"/>
  <c r="N4512" i="4"/>
  <c r="N4484" i="4"/>
  <c r="N1141" i="4"/>
  <c r="N4655" i="4"/>
  <c r="N4610" i="4"/>
  <c r="N4718" i="4"/>
  <c r="N3770" i="4"/>
  <c r="N816" i="4"/>
  <c r="N4010" i="4"/>
  <c r="N26" i="4"/>
  <c r="N4693" i="4"/>
  <c r="N2704" i="4"/>
  <c r="N2115" i="4"/>
  <c r="N2552" i="4"/>
  <c r="N4937" i="4"/>
  <c r="N4656" i="4"/>
  <c r="N2137" i="4"/>
  <c r="N4149" i="4"/>
  <c r="N3394" i="4"/>
  <c r="N232" i="4"/>
  <c r="N1368" i="4"/>
  <c r="N1189" i="4"/>
  <c r="N3457" i="4"/>
  <c r="N2323" i="4"/>
  <c r="N2835" i="4"/>
  <c r="N472" i="4"/>
  <c r="N3950" i="4"/>
  <c r="N4150" i="4"/>
  <c r="N3849" i="4"/>
  <c r="N1447" i="4"/>
  <c r="N1164" i="4"/>
  <c r="N150" i="4"/>
  <c r="N1340" i="4"/>
  <c r="N4292" i="4"/>
  <c r="N4011" i="4"/>
  <c r="N2157" i="4"/>
  <c r="N2750" i="4"/>
  <c r="N2836" i="4"/>
  <c r="N1618" i="4"/>
  <c r="N3541" i="4"/>
  <c r="N3483" i="4"/>
  <c r="N1532" i="4"/>
  <c r="N1556" i="4"/>
  <c r="N498" i="4"/>
  <c r="N4178" i="4"/>
  <c r="N2993" i="4"/>
  <c r="N1118" i="4"/>
  <c r="N935" i="4"/>
  <c r="N1829" i="4"/>
  <c r="N2663" i="4"/>
  <c r="N876" i="4"/>
  <c r="N260" i="4"/>
  <c r="N4513" i="4"/>
  <c r="N4885" i="4"/>
  <c r="N2553" i="4"/>
  <c r="N1369" i="4"/>
  <c r="N2204" i="4"/>
  <c r="N52" i="4"/>
  <c r="N999" i="4"/>
  <c r="N151" i="4"/>
  <c r="N3688" i="4"/>
  <c r="N4462" i="4"/>
  <c r="N3873" i="4"/>
  <c r="N2578" i="4"/>
  <c r="N1000" i="4"/>
  <c r="N744" i="4"/>
  <c r="N1271" i="4"/>
  <c r="N2324" i="4"/>
  <c r="N4767" i="4"/>
  <c r="N2664" i="4"/>
  <c r="N2533" i="4"/>
  <c r="N2554" i="4"/>
  <c r="N2084" i="4"/>
  <c r="N4995" i="4"/>
  <c r="N3718" i="4"/>
  <c r="N3429" i="4"/>
  <c r="N2579" i="4"/>
  <c r="N4228" i="4"/>
  <c r="N178" i="4"/>
  <c r="N1619" i="4"/>
  <c r="N1448" i="4"/>
  <c r="N3951" i="4"/>
  <c r="N3582" i="4"/>
  <c r="N3484" i="4"/>
  <c r="N3217" i="4"/>
  <c r="N3275" i="4"/>
  <c r="N427" i="4"/>
  <c r="N1727" i="4"/>
  <c r="N73" i="4"/>
  <c r="N3175" i="4"/>
  <c r="N2464" i="4"/>
  <c r="N4514" i="4"/>
  <c r="N4694" i="4"/>
  <c r="N1393" i="4"/>
  <c r="N1212" i="4"/>
  <c r="N1247" i="4"/>
  <c r="N3485" i="4"/>
  <c r="N1021" i="4"/>
  <c r="N2231" i="4"/>
  <c r="N372" i="4"/>
  <c r="N53" i="4"/>
  <c r="N4745" i="4"/>
  <c r="N1977" i="4"/>
  <c r="N4695" i="4"/>
  <c r="N4719" i="4"/>
  <c r="N1248" i="4"/>
  <c r="N428" i="4"/>
  <c r="N4657" i="4"/>
  <c r="N1297" i="4"/>
  <c r="N3430" i="4"/>
  <c r="N1213" i="4"/>
  <c r="N1751" i="4"/>
  <c r="N345" i="4"/>
  <c r="N283" i="4"/>
  <c r="N572" i="4"/>
  <c r="N1891" i="4"/>
  <c r="N4151" i="4"/>
  <c r="N1978" i="4"/>
  <c r="N1313" i="4"/>
  <c r="N2482" i="4"/>
  <c r="N545" i="4"/>
  <c r="N3431" i="4"/>
  <c r="N777" i="4"/>
  <c r="N3583" i="4"/>
  <c r="N3191" i="4"/>
  <c r="N1607" i="4"/>
  <c r="N2508" i="4"/>
  <c r="N2429" i="4"/>
  <c r="N1449" i="4"/>
  <c r="N3503" i="4"/>
  <c r="N201" i="4"/>
  <c r="N3874" i="4"/>
  <c r="N4658" i="4"/>
  <c r="N4938" i="4"/>
  <c r="N2205" i="4"/>
  <c r="N2973" i="4"/>
  <c r="N399" i="4"/>
  <c r="N4965" i="4"/>
  <c r="N3276" i="4"/>
  <c r="N1450" i="4"/>
  <c r="N3771" i="4"/>
  <c r="N3324" i="4"/>
  <c r="N4533" i="4"/>
  <c r="N3395" i="4"/>
  <c r="N1214" i="4"/>
  <c r="N261" i="4"/>
  <c r="N1215" i="4"/>
  <c r="N1947" i="4"/>
  <c r="N4152" i="4"/>
  <c r="N817" i="4"/>
  <c r="N3561" i="4"/>
  <c r="N1119" i="4"/>
  <c r="N2232" i="4"/>
  <c r="N936" i="4"/>
  <c r="N591" i="4"/>
  <c r="N4179" i="4"/>
  <c r="N1653" i="4"/>
  <c r="N2158" i="4"/>
  <c r="N2325" i="4"/>
  <c r="N4886" i="4"/>
  <c r="N3504" i="4"/>
  <c r="N2255" i="4"/>
  <c r="N3432" i="4"/>
  <c r="N2994" i="4"/>
  <c r="N2509" i="4"/>
  <c r="N2683" i="4"/>
  <c r="N152" i="4"/>
  <c r="N2580" i="4"/>
  <c r="N1774" i="4"/>
  <c r="N592" i="4"/>
  <c r="N3061" i="4"/>
  <c r="N1683" i="4"/>
  <c r="N2430" i="4"/>
  <c r="N745" i="4"/>
  <c r="N4012" i="4"/>
  <c r="N2941" i="4"/>
  <c r="N179" i="4"/>
  <c r="N4581" i="4"/>
  <c r="N2465" i="4"/>
  <c r="N970" i="4"/>
  <c r="N2730" i="4"/>
  <c r="N1216" i="4"/>
  <c r="N473" i="4"/>
  <c r="N27" i="4"/>
  <c r="N573" i="4"/>
  <c r="N3689" i="4"/>
  <c r="N3131" i="4"/>
  <c r="N2085" i="4"/>
  <c r="N1217" i="4"/>
  <c r="N4611" i="4"/>
  <c r="N1533" i="4"/>
  <c r="N3325" i="4"/>
  <c r="N54" i="4"/>
  <c r="N2778" i="4"/>
  <c r="N2665" i="4"/>
  <c r="N3176" i="4"/>
  <c r="N2347" i="4"/>
  <c r="N3433" i="4"/>
  <c r="N1892" i="4"/>
  <c r="N449" i="4"/>
  <c r="N2086" i="4"/>
  <c r="N74" i="4"/>
  <c r="N3665" i="4"/>
  <c r="N1997" i="4"/>
  <c r="N3850" i="4"/>
  <c r="N3218" i="4"/>
  <c r="N2206" i="4"/>
  <c r="N1249" i="4"/>
  <c r="N2233" i="4"/>
  <c r="N4907" i="4"/>
  <c r="N2326" i="4"/>
  <c r="N2684" i="4"/>
  <c r="N1218" i="4"/>
  <c r="N1120" i="4"/>
  <c r="N4996" i="4"/>
  <c r="N2138" i="4"/>
  <c r="N1620" i="4"/>
  <c r="N1421" i="4"/>
  <c r="N3666" i="4"/>
  <c r="N2234" i="4"/>
  <c r="N3802" i="4"/>
  <c r="N4659" i="4"/>
  <c r="N1752" i="4"/>
  <c r="N4720" i="4"/>
  <c r="N2685" i="4"/>
  <c r="N518" i="4"/>
  <c r="N3803" i="4"/>
  <c r="N2919" i="4"/>
  <c r="N840" i="4"/>
  <c r="N1998" i="4"/>
  <c r="N2348" i="4"/>
  <c r="N4865" i="4"/>
  <c r="N2349" i="4"/>
  <c r="N1272" i="4"/>
  <c r="N4386" i="4"/>
  <c r="N4768" i="4"/>
  <c r="N906" i="4"/>
  <c r="N4203" i="4"/>
  <c r="N4098" i="4"/>
  <c r="N2779" i="4"/>
  <c r="N4515" i="4"/>
  <c r="N2431" i="4"/>
  <c r="N641" i="4"/>
  <c r="N1830" i="4"/>
  <c r="N4333" i="4"/>
  <c r="N3219" i="4"/>
  <c r="N3690" i="4"/>
  <c r="N4660" i="4"/>
  <c r="N4153" i="4"/>
  <c r="N3326" i="4"/>
  <c r="N400" i="4"/>
  <c r="N971" i="4"/>
  <c r="N1831" i="4"/>
  <c r="N4064" i="4"/>
  <c r="N689" i="4"/>
  <c r="N2432" i="4"/>
  <c r="N55" i="4"/>
  <c r="N2139" i="4"/>
  <c r="N4534" i="4"/>
  <c r="N2116" i="4"/>
  <c r="N4848" i="4"/>
  <c r="N877" i="4"/>
  <c r="N4387" i="4"/>
  <c r="N1102" i="4"/>
  <c r="N1775" i="4"/>
  <c r="N1219" i="4"/>
  <c r="N2534" i="4"/>
  <c r="N1048" i="4"/>
  <c r="N4258" i="4"/>
  <c r="N4334" i="4"/>
  <c r="N778" i="4"/>
  <c r="N474" i="4"/>
  <c r="N4939" i="4"/>
  <c r="N1893" i="4"/>
  <c r="N2995" i="4"/>
  <c r="N1049" i="4"/>
  <c r="N450" i="4"/>
  <c r="N1422" i="4"/>
  <c r="N4154" i="4"/>
  <c r="N4795" i="4"/>
  <c r="N180" i="4"/>
  <c r="N4180" i="4"/>
  <c r="N3062" i="4"/>
  <c r="N56" i="4"/>
  <c r="N373" i="4"/>
  <c r="N1810" i="4"/>
  <c r="N818" i="4"/>
  <c r="N3252" i="4"/>
  <c r="N3177" i="4"/>
  <c r="N4082" i="4"/>
  <c r="N2705" i="4"/>
  <c r="N2942" i="4"/>
  <c r="N2278" i="4"/>
  <c r="N1298" i="4"/>
  <c r="N2019" i="4"/>
  <c r="N1341" i="4"/>
  <c r="N2087" i="4"/>
  <c r="N153" i="4"/>
  <c r="N3562" i="4"/>
  <c r="N2920" i="4"/>
  <c r="N1999" i="4"/>
  <c r="N3851" i="4"/>
  <c r="N475" i="4"/>
  <c r="N779" i="4"/>
  <c r="N3486" i="4"/>
  <c r="N2581" i="4"/>
  <c r="N2974" i="4"/>
  <c r="N2866" i="4"/>
  <c r="N1081" i="4"/>
  <c r="N3852" i="4"/>
  <c r="N1811" i="4"/>
  <c r="N4485" i="4"/>
  <c r="N2327" i="4"/>
  <c r="N2975" i="4"/>
  <c r="N3487" i="4"/>
  <c r="N3772" i="4"/>
  <c r="N3488" i="4"/>
  <c r="N1050" i="4"/>
  <c r="N3825" i="4"/>
  <c r="N2020" i="4"/>
  <c r="N593" i="4"/>
  <c r="N2602" i="4"/>
  <c r="N284" i="4"/>
  <c r="N3584" i="4"/>
  <c r="N2235" i="4"/>
  <c r="N4204" i="4"/>
  <c r="N4796" i="4"/>
  <c r="N2328" i="4"/>
  <c r="N4516" i="4"/>
  <c r="N2183" i="4"/>
  <c r="N1190" i="4"/>
  <c r="N2433" i="4"/>
  <c r="N1534" i="4"/>
  <c r="N2666" i="4"/>
  <c r="N4769" i="4"/>
  <c r="N4661" i="4"/>
  <c r="N3667" i="4"/>
  <c r="N1191" i="4"/>
  <c r="N3355" i="4"/>
  <c r="N75" i="4"/>
  <c r="N2630" i="4"/>
  <c r="N4721" i="4"/>
  <c r="N878" i="4"/>
  <c r="N1299" i="4"/>
  <c r="N3505" i="4"/>
  <c r="N1022" i="4"/>
  <c r="N3826" i="4"/>
  <c r="N1621" i="4"/>
  <c r="N4797" i="4"/>
  <c r="N4866" i="4"/>
  <c r="N3585" i="4"/>
  <c r="N4013" i="4"/>
  <c r="N1220" i="4"/>
  <c r="N2279" i="4"/>
  <c r="N879" i="4"/>
  <c r="N819" i="4"/>
  <c r="N2891" i="4"/>
  <c r="N57" i="4"/>
  <c r="N1508" i="4"/>
  <c r="N2751" i="4"/>
  <c r="N2329" i="4"/>
  <c r="N746" i="4"/>
  <c r="N1314" i="4"/>
  <c r="N3396" i="4"/>
  <c r="N4293" i="4"/>
  <c r="N3356" i="4"/>
  <c r="N1165" i="4"/>
  <c r="N724" i="4"/>
  <c r="N663" i="4"/>
  <c r="N1300" i="4"/>
  <c r="N4294" i="4"/>
  <c r="N2140" i="4"/>
  <c r="N4312" i="4"/>
  <c r="N2631" i="4"/>
  <c r="N1051" i="4"/>
  <c r="N2582" i="4"/>
  <c r="N1832" i="4"/>
  <c r="N1894" i="4"/>
  <c r="N3434" i="4"/>
  <c r="N2752" i="4"/>
  <c r="N4966" i="4"/>
  <c r="N3253" i="4"/>
  <c r="N3563" i="4"/>
  <c r="N2405" i="4"/>
  <c r="N4463" i="4"/>
  <c r="N1895" i="4"/>
  <c r="N2706" i="4"/>
  <c r="N708" i="4"/>
  <c r="N2159" i="4"/>
  <c r="N262" i="4"/>
  <c r="N574" i="4"/>
  <c r="N3853" i="4"/>
  <c r="N4821" i="4"/>
  <c r="N2667" i="4"/>
  <c r="N2837" i="4"/>
  <c r="N2299" i="4"/>
  <c r="N2603" i="4"/>
  <c r="N2466" i="4"/>
  <c r="N642" i="4"/>
  <c r="N499" i="4"/>
  <c r="N4582" i="4"/>
  <c r="N1423" i="4"/>
  <c r="N519" i="4"/>
  <c r="N3894" i="4"/>
  <c r="N520" i="4"/>
  <c r="N4552" i="4"/>
  <c r="N374" i="4"/>
  <c r="N3972" i="4"/>
  <c r="N3973" i="4"/>
  <c r="N4362" i="4"/>
  <c r="N1082" i="4"/>
  <c r="N4662" i="4"/>
  <c r="N4940" i="4"/>
  <c r="N1250" i="4"/>
  <c r="N747" i="4"/>
  <c r="N2330" i="4"/>
  <c r="N4181" i="4"/>
  <c r="N451" i="4"/>
  <c r="N3922" i="4"/>
  <c r="N3691" i="4"/>
  <c r="N1948" i="4"/>
  <c r="N4722" i="4"/>
  <c r="N3357" i="4"/>
  <c r="N4696" i="4"/>
  <c r="N4887" i="4"/>
  <c r="N4388" i="4"/>
  <c r="N346" i="4"/>
  <c r="N1896" i="4"/>
  <c r="N2378" i="4"/>
  <c r="N3974" i="4"/>
  <c r="N1728" i="4"/>
  <c r="N1535" i="4"/>
  <c r="N2510" i="4"/>
  <c r="N3220" i="4"/>
  <c r="N748" i="4"/>
  <c r="N2184" i="4"/>
  <c r="N907" i="4"/>
  <c r="N3524" i="4"/>
  <c r="N664" i="4"/>
  <c r="N1776" i="4"/>
  <c r="N1451" i="4"/>
  <c r="N2044" i="4"/>
  <c r="N3854" i="4"/>
  <c r="N1251" i="4"/>
  <c r="N4535" i="4"/>
  <c r="N1394" i="4"/>
  <c r="N2236" i="4"/>
  <c r="N521" i="4"/>
  <c r="N3397" i="4"/>
  <c r="N4612" i="4"/>
  <c r="N1477" i="4"/>
  <c r="N3746" i="4"/>
  <c r="N3327" i="4"/>
  <c r="N3855" i="4"/>
  <c r="N4770" i="4"/>
  <c r="N4083" i="4"/>
  <c r="N4229" i="4"/>
  <c r="N4613" i="4"/>
  <c r="N690" i="4"/>
  <c r="N2406" i="4"/>
  <c r="N4155" i="4"/>
  <c r="N1729" i="4"/>
  <c r="N4037" i="4"/>
  <c r="N3992" i="4"/>
  <c r="N1579" i="4"/>
  <c r="N2117" i="4"/>
  <c r="N880" i="4"/>
  <c r="N3379" i="4"/>
  <c r="N4746" i="4"/>
  <c r="N2407" i="4"/>
  <c r="N3132" i="4"/>
  <c r="N643" i="4"/>
  <c r="N796" i="4"/>
  <c r="N725" i="4"/>
  <c r="N375" i="4"/>
  <c r="N1052" i="4"/>
  <c r="N1622" i="4"/>
  <c r="N3254" i="4"/>
  <c r="N3895" i="4"/>
  <c r="N3458" i="4"/>
  <c r="N4614" i="4"/>
  <c r="N2000" i="4"/>
  <c r="N4615" i="4"/>
  <c r="N3221" i="4"/>
  <c r="N2379" i="4"/>
  <c r="N1395" i="4"/>
  <c r="N28" i="4"/>
  <c r="N1396" i="4"/>
  <c r="N4182" i="4"/>
  <c r="N181" i="4"/>
  <c r="N4941" i="4"/>
  <c r="N347" i="4"/>
  <c r="N4436" i="4"/>
  <c r="N2731" i="4"/>
  <c r="N1397" i="4"/>
  <c r="N1777" i="4"/>
  <c r="N3152" i="4"/>
  <c r="N3668" i="4"/>
  <c r="N1166" i="4"/>
  <c r="N1478" i="4"/>
  <c r="N1023" i="4"/>
  <c r="N4723" i="4"/>
  <c r="N4205" i="4"/>
  <c r="N2943" i="4"/>
  <c r="N1424" i="4"/>
  <c r="N1580" i="4"/>
  <c r="N1342" i="4"/>
  <c r="N726" i="4"/>
  <c r="N116" i="4"/>
  <c r="N1581" i="4"/>
  <c r="N1509" i="4"/>
  <c r="N429" i="4"/>
  <c r="N2483" i="4"/>
  <c r="N4099" i="4"/>
  <c r="N1103" i="4"/>
  <c r="N4313" i="4"/>
  <c r="N1001" i="4"/>
  <c r="N1425" i="4"/>
  <c r="N2331" i="4"/>
  <c r="N4583" i="4"/>
  <c r="N594" i="4"/>
  <c r="N2686" i="4"/>
  <c r="N3993" i="4"/>
  <c r="N2256" i="4"/>
  <c r="N1104" i="4"/>
  <c r="N797" i="4"/>
  <c r="N3896" i="4"/>
  <c r="N348" i="4"/>
  <c r="N1922" i="4"/>
  <c r="N3019" i="4"/>
  <c r="N4206" i="4"/>
  <c r="N575" i="4"/>
  <c r="N881" i="4"/>
  <c r="N2300" i="4"/>
  <c r="N3328" i="4"/>
  <c r="N3090" i="4"/>
  <c r="N3329" i="4"/>
  <c r="N3719" i="4"/>
  <c r="N4411" i="4"/>
  <c r="N2892" i="4"/>
  <c r="N2944" i="4"/>
  <c r="N691" i="4"/>
  <c r="N2632" i="4"/>
  <c r="N3627" i="4"/>
  <c r="N4259" i="4"/>
  <c r="N1705" i="4"/>
  <c r="N1557" i="4"/>
  <c r="N3435" i="4"/>
  <c r="N2301" i="4"/>
  <c r="N3542" i="4"/>
  <c r="N1753" i="4"/>
  <c r="N4183" i="4"/>
  <c r="N3720" i="4"/>
  <c r="N1949" i="4"/>
  <c r="N546" i="4"/>
  <c r="N3994" i="4"/>
  <c r="N3586" i="4"/>
  <c r="N1343" i="4"/>
  <c r="N2350" i="4"/>
  <c r="N3506" i="4"/>
  <c r="N3020" i="4"/>
  <c r="N4822" i="4"/>
  <c r="N2976" i="4"/>
  <c r="N1344" i="4"/>
  <c r="N3628" i="4"/>
  <c r="N3507" i="4"/>
  <c r="N4849" i="4"/>
  <c r="N692" i="4"/>
  <c r="N2434" i="4"/>
  <c r="N2061" i="4"/>
  <c r="N798" i="4"/>
  <c r="N1479" i="4"/>
  <c r="N2484" i="4"/>
  <c r="N4584" i="4"/>
  <c r="N1923" i="4"/>
  <c r="N3330" i="4"/>
  <c r="N117" i="4"/>
  <c r="N2604" i="4"/>
  <c r="N2351" i="4"/>
  <c r="N4156" i="4"/>
  <c r="N1608" i="4"/>
  <c r="N3063" i="4"/>
  <c r="N1315" i="4"/>
  <c r="N2160" i="4"/>
  <c r="N4014" i="4"/>
  <c r="N4908" i="4"/>
  <c r="N4038" i="4"/>
  <c r="N3692" i="4"/>
  <c r="N3133" i="4"/>
  <c r="N2996" i="4"/>
  <c r="N452" i="4"/>
  <c r="N3875" i="4"/>
  <c r="N4486" i="4"/>
  <c r="N349" i="4"/>
  <c r="N1950" i="4"/>
  <c r="N4039" i="4"/>
  <c r="N350" i="4"/>
  <c r="N841" i="4"/>
  <c r="N1252" i="4"/>
  <c r="N4967" i="4"/>
  <c r="N1558" i="4"/>
  <c r="N4663" i="4"/>
  <c r="N4487" i="4"/>
  <c r="N1121" i="4"/>
  <c r="N1053" i="4"/>
  <c r="N3747" i="4"/>
  <c r="N2045" i="4"/>
  <c r="N401" i="4"/>
  <c r="N182" i="4"/>
  <c r="N2257" i="4"/>
  <c r="N1706" i="4"/>
  <c r="N3255" i="4"/>
  <c r="N1426" i="4"/>
  <c r="N842" i="4"/>
  <c r="N2435" i="4"/>
  <c r="N4015" i="4"/>
  <c r="N2732" i="4"/>
  <c r="N882" i="4"/>
  <c r="N4295" i="4"/>
  <c r="N4997" i="4"/>
  <c r="N2804" i="4"/>
  <c r="N2633" i="4"/>
  <c r="N453" i="4"/>
  <c r="N2258" i="4"/>
  <c r="N1623" i="4"/>
  <c r="N1778" i="4"/>
  <c r="N2945" i="4"/>
  <c r="N2668" i="4"/>
  <c r="N351" i="4"/>
  <c r="N2332" i="4"/>
  <c r="N4724" i="4"/>
  <c r="N4823" i="4"/>
  <c r="N3398" i="4"/>
  <c r="N4867" i="4"/>
  <c r="N3952" i="4"/>
  <c r="N2977" i="4"/>
  <c r="N2141" i="4"/>
  <c r="N1536" i="4"/>
  <c r="N2687" i="4"/>
  <c r="N1779" i="4"/>
  <c r="N2485" i="4"/>
  <c r="N1142" i="4"/>
  <c r="N183" i="4"/>
  <c r="N4230" i="4"/>
  <c r="N2733" i="4"/>
  <c r="N3021" i="4"/>
  <c r="N4437" i="4"/>
  <c r="N1559" i="4"/>
  <c r="N3876" i="4"/>
  <c r="N2997" i="4"/>
  <c r="N97" i="4"/>
  <c r="N2237" i="4"/>
  <c r="N4664" i="4"/>
  <c r="N2161" i="4"/>
  <c r="N2046" i="4"/>
  <c r="N2352" i="4"/>
  <c r="N4697" i="4"/>
  <c r="N1054" i="4"/>
  <c r="N376" i="4"/>
  <c r="N3804" i="4"/>
  <c r="N2867" i="4"/>
  <c r="N4998" i="4"/>
  <c r="N3064" i="4"/>
  <c r="N1560" i="4"/>
  <c r="N843" i="4"/>
  <c r="N1024" i="4"/>
  <c r="N4968" i="4"/>
  <c r="N1582" i="4"/>
  <c r="N500" i="4"/>
  <c r="N1924" i="4"/>
  <c r="N1143" i="4"/>
  <c r="N522" i="4"/>
  <c r="N3525" i="4"/>
  <c r="N3897" i="4"/>
  <c r="N58" i="4"/>
  <c r="N1561" i="4"/>
  <c r="N3649" i="4"/>
  <c r="N2838" i="4"/>
  <c r="N1833" i="4"/>
  <c r="N2998" i="4"/>
  <c r="N4100" i="4"/>
  <c r="N29" i="4"/>
  <c r="N2946" i="4"/>
  <c r="N3065" i="4"/>
  <c r="N402" i="4"/>
  <c r="N4157" i="4"/>
  <c r="N4942" i="4"/>
  <c r="N4585" i="4"/>
  <c r="N937" i="4"/>
  <c r="N1345" i="4"/>
  <c r="N2707" i="4"/>
  <c r="N2893" i="4"/>
  <c r="N3805" i="4"/>
  <c r="N1398" i="4"/>
  <c r="N595" i="4"/>
  <c r="N2999" i="4"/>
  <c r="N4798" i="4"/>
  <c r="N2634" i="4"/>
  <c r="N3995" i="4"/>
  <c r="N76" i="4"/>
  <c r="N3302" i="4"/>
  <c r="N3975" i="4"/>
  <c r="N1122" i="4"/>
  <c r="N2001" i="4"/>
  <c r="N1083" i="4"/>
  <c r="N2207" i="4"/>
  <c r="N1583" i="4"/>
  <c r="N4725" i="4"/>
  <c r="N3629" i="4"/>
  <c r="N1510" i="4"/>
  <c r="N3877" i="4"/>
  <c r="N665" i="4"/>
  <c r="N1624" i="4"/>
  <c r="N454" i="4"/>
  <c r="N4698" i="4"/>
  <c r="N2868" i="4"/>
  <c r="N1316" i="4"/>
  <c r="N4747" i="4"/>
  <c r="N693" i="4"/>
  <c r="N4084" i="4"/>
  <c r="N1584" i="4"/>
  <c r="N3827" i="4"/>
  <c r="N1625" i="4"/>
  <c r="N2380" i="4"/>
  <c r="N2088" i="4"/>
  <c r="N2021" i="4"/>
  <c r="N4314" i="4"/>
  <c r="N4085" i="4"/>
  <c r="N4389" i="4"/>
  <c r="N3000" i="4"/>
  <c r="N2381" i="4"/>
  <c r="N2635" i="4"/>
  <c r="N2839" i="4"/>
  <c r="N3564" i="4"/>
  <c r="N154" i="4"/>
  <c r="N202" i="4"/>
  <c r="N3459" i="4"/>
  <c r="N799" i="4"/>
  <c r="N1427" i="4"/>
  <c r="N4726" i="4"/>
  <c r="N908" i="4"/>
  <c r="N98" i="4"/>
  <c r="N184" i="4"/>
  <c r="N2921" i="4"/>
  <c r="N4390" i="4"/>
  <c r="N4824" i="4"/>
  <c r="N1144" i="4"/>
  <c r="N1812" i="4"/>
  <c r="N4464" i="4"/>
  <c r="N1684" i="4"/>
  <c r="N3358" i="4"/>
  <c r="N3001" i="4"/>
  <c r="N1370" i="4"/>
  <c r="N4665" i="4"/>
  <c r="N1730" i="4"/>
  <c r="N2302" i="4"/>
  <c r="N2894" i="4"/>
  <c r="N844" i="4"/>
  <c r="N4231" i="4"/>
  <c r="N455" i="4"/>
  <c r="N2118" i="4"/>
  <c r="N3806" i="4"/>
  <c r="N4016" i="4"/>
  <c r="N4850" i="4"/>
  <c r="N4065" i="4"/>
  <c r="N4888" i="4"/>
  <c r="N3669" i="4"/>
  <c r="N1754" i="4"/>
  <c r="N4536" i="4"/>
  <c r="N3748" i="4"/>
  <c r="N883" i="4"/>
  <c r="N3303" i="4"/>
  <c r="N3066" i="4"/>
  <c r="N3807" i="4"/>
  <c r="N2162" i="4"/>
  <c r="N4488" i="4"/>
  <c r="N666" i="4"/>
  <c r="N403" i="4"/>
  <c r="N3091" i="4"/>
  <c r="N3953" i="4"/>
  <c r="N2022" i="4"/>
  <c r="N2353" i="4"/>
  <c r="N4158" i="4"/>
  <c r="N523" i="4"/>
  <c r="N3192" i="4"/>
  <c r="N2408" i="4"/>
  <c r="N318" i="4"/>
  <c r="N4363" i="4"/>
  <c r="N547" i="4"/>
  <c r="N77" i="4"/>
  <c r="N3092" i="4"/>
  <c r="N2708" i="4"/>
  <c r="N99" i="4"/>
  <c r="N4943" i="4"/>
  <c r="N3693" i="4"/>
  <c r="N2511" i="4"/>
  <c r="N4586" i="4"/>
  <c r="N2512" i="4"/>
  <c r="N3399" i="4"/>
  <c r="N4699" i="4"/>
  <c r="N1979" i="4"/>
  <c r="N3400" i="4"/>
  <c r="N4412" i="4"/>
  <c r="N2280" i="4"/>
  <c r="N644" i="4"/>
  <c r="N1609" i="4"/>
  <c r="N1253" i="4"/>
  <c r="N377" i="4"/>
  <c r="N1254" i="4"/>
  <c r="N78" i="4"/>
  <c r="N4889" i="4"/>
  <c r="N4799" i="4"/>
  <c r="N4066" i="4"/>
  <c r="N4391" i="4"/>
  <c r="N1685" i="4"/>
  <c r="N1399" i="4"/>
  <c r="N727" i="4"/>
  <c r="N2583" i="4"/>
  <c r="N2922" i="4"/>
  <c r="N2089" i="4"/>
  <c r="N3608" i="4"/>
  <c r="N3773" i="4"/>
  <c r="N3508" i="4"/>
  <c r="N4727" i="4"/>
  <c r="N185" i="4"/>
  <c r="N2436" i="4"/>
  <c r="N1813" i="4"/>
  <c r="N3898" i="4"/>
  <c r="N4868" i="4"/>
  <c r="N4728" i="4"/>
  <c r="N596" i="4"/>
  <c r="N118" i="4"/>
  <c r="N1002" i="4"/>
  <c r="N2238" i="4"/>
  <c r="N2002" i="4"/>
  <c r="N1273" i="4"/>
  <c r="N3509" i="4"/>
  <c r="N3976" i="4"/>
  <c r="N352" i="4"/>
  <c r="N2709" i="4"/>
  <c r="N30" i="4"/>
  <c r="N2486" i="4"/>
  <c r="N1221" i="4"/>
  <c r="N4771" i="4"/>
  <c r="N100" i="4"/>
  <c r="N2780" i="4"/>
  <c r="N3749" i="4"/>
  <c r="N476" i="4"/>
  <c r="N884" i="4"/>
  <c r="N1274" i="4"/>
  <c r="N4101" i="4"/>
  <c r="N1897" i="4"/>
  <c r="N3331" i="4"/>
  <c r="N2923" i="4"/>
  <c r="N2437" i="4"/>
  <c r="N3193" i="4"/>
  <c r="N1480" i="4"/>
  <c r="N548" i="4"/>
  <c r="N233" i="4"/>
  <c r="N2142" i="4"/>
  <c r="N2259" i="4"/>
  <c r="N3923" i="4"/>
  <c r="N4616" i="4"/>
  <c r="N2584" i="4"/>
  <c r="N4587" i="4"/>
  <c r="N3954" i="4"/>
  <c r="N728" i="4"/>
  <c r="N2805" i="4"/>
  <c r="N3630" i="4"/>
  <c r="N3924" i="4"/>
  <c r="N1317" i="4"/>
  <c r="N2208" i="4"/>
  <c r="N2947" i="4"/>
  <c r="N800" i="4"/>
  <c r="N119" i="4"/>
  <c r="N3670" i="4"/>
  <c r="N4413" i="4"/>
  <c r="N4909" i="4"/>
  <c r="N3955" i="4"/>
  <c r="N1898" i="4"/>
  <c r="N2382" i="4"/>
  <c r="N3750" i="4"/>
  <c r="N4315" i="4"/>
  <c r="N4067" i="4"/>
  <c r="N4910" i="4"/>
  <c r="N4184" i="4"/>
  <c r="N2303" i="4"/>
  <c r="N319" i="4"/>
  <c r="N120" i="4"/>
  <c r="N4825" i="4"/>
  <c r="N2438" i="4"/>
  <c r="N285" i="4"/>
  <c r="N378" i="4"/>
  <c r="N101" i="4"/>
  <c r="N1003" i="4"/>
  <c r="N3808" i="4"/>
  <c r="N4086" i="4"/>
  <c r="N3650" i="4"/>
  <c r="N621" i="4"/>
  <c r="N2605" i="4"/>
  <c r="N3332" i="4"/>
  <c r="N524" i="4"/>
  <c r="N3996" i="4"/>
  <c r="N4969" i="4"/>
  <c r="N102" i="4"/>
  <c r="N3526" i="4"/>
  <c r="N353" i="4"/>
  <c r="N2869" i="4"/>
  <c r="N4316" i="4"/>
  <c r="N780" i="4"/>
  <c r="N354" i="4"/>
  <c r="N3631" i="4"/>
  <c r="N4617" i="4"/>
  <c r="N3651" i="4"/>
  <c r="N909" i="4"/>
  <c r="N3333" i="4"/>
  <c r="N4185" i="4"/>
  <c r="N1562" i="4"/>
  <c r="N4826" i="4"/>
  <c r="N2688" i="4"/>
  <c r="N972" i="4"/>
  <c r="N3222" i="4"/>
  <c r="N4970" i="4"/>
  <c r="N2636" i="4"/>
  <c r="N3587" i="4"/>
  <c r="N3436" i="4"/>
  <c r="N31" i="4"/>
  <c r="N2062" i="4"/>
  <c r="N1859" i="4"/>
  <c r="N1731" i="4"/>
  <c r="N2090" i="4"/>
  <c r="N234" i="4"/>
  <c r="N845" i="4"/>
  <c r="N2023" i="4"/>
  <c r="N4553" i="4"/>
  <c r="N3694" i="4"/>
  <c r="N525" i="4"/>
  <c r="N2895" i="4"/>
  <c r="N2669" i="4"/>
  <c r="N4489" i="4"/>
  <c r="N938" i="4"/>
  <c r="N4729" i="4"/>
  <c r="N2585" i="4"/>
  <c r="N2091" i="4"/>
  <c r="N103" i="4"/>
  <c r="N4588" i="4"/>
  <c r="N2333" i="4"/>
  <c r="N4554" i="4"/>
  <c r="N885" i="4"/>
  <c r="N2753" i="4"/>
  <c r="N4999" i="4"/>
  <c r="N2840" i="4"/>
  <c r="N3401" i="4"/>
  <c r="N749" i="4"/>
  <c r="N2637" i="4"/>
  <c r="N2024" i="4"/>
  <c r="N2896" i="4"/>
  <c r="N3652" i="4"/>
  <c r="N750" i="4"/>
  <c r="N4827" i="4"/>
  <c r="N1346" i="4"/>
  <c r="N2209" i="4"/>
  <c r="N4186" i="4"/>
  <c r="N3334" i="4"/>
  <c r="N2841" i="4"/>
  <c r="N939" i="4"/>
  <c r="N3022" i="4"/>
  <c r="N1585" i="4"/>
  <c r="N3256" i="4"/>
  <c r="N3977" i="4"/>
  <c r="N2063" i="4"/>
  <c r="N3671" i="4"/>
  <c r="N4414" i="4"/>
  <c r="N910" i="4"/>
  <c r="N2638" i="4"/>
  <c r="N4772" i="4"/>
  <c r="N3632" i="4"/>
  <c r="N477" i="4"/>
  <c r="N526" i="4"/>
  <c r="N2535" i="4"/>
  <c r="N1025" i="4"/>
  <c r="N3277" i="4"/>
  <c r="N1084" i="4"/>
  <c r="N3359" i="4"/>
  <c r="N1452" i="4"/>
  <c r="N597" i="4"/>
  <c r="N3565" i="4"/>
  <c r="N694" i="4"/>
  <c r="N1123" i="4"/>
  <c r="N645" i="4"/>
  <c r="N1192" i="4"/>
  <c r="N2897" i="4"/>
  <c r="N2555" i="4"/>
  <c r="N3956" i="4"/>
  <c r="N3774" i="4"/>
  <c r="N5000" i="4"/>
  <c r="N1780" i="4"/>
  <c r="N155" i="4"/>
  <c r="N156" i="4"/>
  <c r="N3134" i="4"/>
  <c r="N1255" i="4"/>
  <c r="N1105" i="4"/>
  <c r="N4415" i="4"/>
  <c r="N3633" i="4"/>
  <c r="N4465" i="4"/>
  <c r="N404" i="4"/>
  <c r="N263" i="4"/>
  <c r="N4490" i="4"/>
  <c r="N2639" i="4"/>
  <c r="N4296" i="4"/>
  <c r="N1428" i="4"/>
  <c r="N1318" i="4"/>
  <c r="N2948" i="4"/>
  <c r="N355" i="4"/>
  <c r="N4800" i="4"/>
  <c r="N1511" i="4"/>
  <c r="N4589" i="4"/>
  <c r="N667" i="4"/>
  <c r="N598" i="4"/>
  <c r="N3360" i="4"/>
  <c r="N4466" i="4"/>
  <c r="N4971" i="4"/>
  <c r="N1429" i="4"/>
  <c r="N4102" i="4"/>
  <c r="N2439" i="4"/>
  <c r="N264" i="4"/>
  <c r="N1781" i="4"/>
  <c r="N3402" i="4"/>
  <c r="N3093" i="4"/>
  <c r="N4335" i="4"/>
  <c r="N4911" i="4"/>
  <c r="N1124" i="4"/>
  <c r="N4232" i="4"/>
  <c r="N3135" i="4"/>
  <c r="N4260" i="4"/>
  <c r="N59" i="4"/>
  <c r="N2536" i="4"/>
  <c r="N3403" i="4"/>
  <c r="N4666" i="4"/>
  <c r="N4187" i="4"/>
  <c r="N121" i="4"/>
  <c r="N1782" i="4"/>
  <c r="N3223" i="4"/>
  <c r="N1707" i="4"/>
  <c r="N2537" i="4"/>
  <c r="N3153" i="4"/>
  <c r="N3224" i="4"/>
  <c r="N4801" i="4"/>
  <c r="N32" i="4"/>
  <c r="N2898" i="4"/>
  <c r="N4618" i="4"/>
  <c r="N1222" i="4"/>
  <c r="N2440" i="4"/>
  <c r="N3634" i="4"/>
  <c r="N3609" i="4"/>
  <c r="N1951" i="4"/>
  <c r="N2806" i="4"/>
  <c r="N1481" i="4"/>
  <c r="N729" i="4"/>
  <c r="N3404" i="4"/>
  <c r="N4590" i="4"/>
  <c r="N203" i="4"/>
  <c r="N4730" i="4"/>
  <c r="N3225" i="4"/>
  <c r="N4103" i="4"/>
  <c r="N4869" i="4"/>
  <c r="N1193" i="4"/>
  <c r="N3226" i="4"/>
  <c r="N4537" i="4"/>
  <c r="N781" i="4"/>
  <c r="N3588" i="4"/>
  <c r="N60" i="4"/>
  <c r="N2949" i="4"/>
  <c r="N801" i="4"/>
  <c r="N2842" i="4"/>
  <c r="N4336" i="4"/>
  <c r="N356" i="4"/>
  <c r="N599" i="4"/>
  <c r="N846" i="4"/>
  <c r="N3925" i="4"/>
  <c r="N1167" i="4"/>
  <c r="N527" i="4"/>
  <c r="N1783" i="4"/>
  <c r="N4517" i="4"/>
  <c r="N3899" i="4"/>
  <c r="N4159" i="4"/>
  <c r="N2163" i="4"/>
  <c r="N3543" i="4"/>
  <c r="N2556" i="4"/>
  <c r="N4337" i="4"/>
  <c r="N1194" i="4"/>
  <c r="N265" i="4"/>
  <c r="N1223" i="4"/>
  <c r="N1834" i="4"/>
  <c r="N235" i="4"/>
  <c r="N157" i="4"/>
  <c r="N3154" i="4"/>
  <c r="N1224" i="4"/>
  <c r="N1085" i="4"/>
  <c r="N33" i="4"/>
  <c r="N1860" i="4"/>
  <c r="N1195" i="4"/>
  <c r="N4555" i="4"/>
  <c r="N4317" i="4"/>
  <c r="N3566" i="4"/>
  <c r="N886" i="4"/>
  <c r="N1430" i="4"/>
  <c r="N2047" i="4"/>
  <c r="N1482" i="4"/>
  <c r="N2781" i="4"/>
  <c r="N405" i="4"/>
  <c r="N4207" i="4"/>
  <c r="N4773" i="4"/>
  <c r="N34" i="4"/>
  <c r="N1225" i="4"/>
  <c r="N911" i="4"/>
  <c r="N1168" i="4"/>
  <c r="N2606" i="4"/>
  <c r="N751" i="4"/>
  <c r="N4438" i="4"/>
  <c r="N430" i="4"/>
  <c r="N4870" i="4"/>
  <c r="N912" i="4"/>
  <c r="N320" i="4"/>
  <c r="N3460" i="4"/>
  <c r="N4087" i="4"/>
  <c r="N3567" i="4"/>
  <c r="N2354" i="4"/>
  <c r="N1784" i="4"/>
  <c r="N1400" i="4"/>
  <c r="N379" i="4"/>
  <c r="N1537" i="4"/>
  <c r="N4233" i="4"/>
  <c r="N3094" i="4"/>
  <c r="N1169" i="4"/>
  <c r="N3775" i="4"/>
  <c r="N2260" i="4"/>
  <c r="N2586" i="4"/>
  <c r="N1431" i="4"/>
  <c r="N2689" i="4"/>
  <c r="N3776" i="4"/>
  <c r="N4491" i="4"/>
  <c r="N1347" i="4"/>
  <c r="N549" i="4"/>
  <c r="N3926" i="4"/>
  <c r="N2334" i="4"/>
  <c r="N3828" i="4"/>
  <c r="N4318" i="4"/>
  <c r="N1301" i="4"/>
  <c r="N321" i="4"/>
  <c r="N2185" i="4"/>
  <c r="N3067" i="4"/>
  <c r="N2640" i="4"/>
  <c r="N1732" i="4"/>
  <c r="N2164" i="4"/>
  <c r="N3997" i="4"/>
  <c r="N3178" i="4"/>
  <c r="N1348" i="4"/>
  <c r="N1654" i="4"/>
  <c r="N3777" i="4"/>
  <c r="N158" i="4"/>
  <c r="N478" i="4"/>
  <c r="N820" i="4"/>
  <c r="N4208" i="4"/>
  <c r="N2710" i="4"/>
  <c r="N4392" i="4"/>
  <c r="N4393" i="4"/>
  <c r="N2441" i="4"/>
  <c r="N752" i="4"/>
  <c r="N4234" i="4"/>
  <c r="N2165" i="4"/>
  <c r="N3568" i="4"/>
  <c r="N3044" i="4"/>
  <c r="N3809" i="4"/>
  <c r="N1755" i="4"/>
  <c r="N4338" i="4"/>
  <c r="N3527" i="4"/>
  <c r="N2690" i="4"/>
  <c r="N847" i="4"/>
  <c r="N1655" i="4"/>
  <c r="N1785" i="4"/>
  <c r="N406" i="4"/>
  <c r="N821" i="4"/>
  <c r="N4235" i="4"/>
  <c r="N2950" i="4"/>
  <c r="N2143" i="4"/>
  <c r="N4160" i="4"/>
  <c r="N4871" i="4"/>
  <c r="N4731" i="4"/>
  <c r="N2210" i="4"/>
  <c r="N2487" i="4"/>
  <c r="N4339" i="4"/>
  <c r="N4667" i="4"/>
  <c r="N3751" i="4"/>
  <c r="N3856" i="4"/>
  <c r="N3304" i="4"/>
  <c r="N622" i="4"/>
  <c r="N940" i="4"/>
  <c r="N3900" i="4"/>
  <c r="N4774" i="4"/>
  <c r="N159" i="4"/>
  <c r="N3437" i="4"/>
  <c r="N2025" i="4"/>
  <c r="N3461" i="4"/>
  <c r="N1563" i="4"/>
  <c r="N600" i="4"/>
  <c r="N4340" i="4"/>
  <c r="N4619" i="4"/>
  <c r="N1512" i="4"/>
  <c r="N2383" i="4"/>
  <c r="N1106" i="4"/>
  <c r="N1302" i="4"/>
  <c r="N3023" i="4"/>
  <c r="N668" i="4"/>
  <c r="N3136" i="4"/>
  <c r="N2304" i="4"/>
  <c r="N4972" i="4"/>
  <c r="N2026" i="4"/>
  <c r="N1004" i="4"/>
  <c r="N501" i="4"/>
  <c r="N266" i="4"/>
  <c r="N1708" i="4"/>
  <c r="N2384" i="4"/>
  <c r="N3002" i="4"/>
  <c r="N2027" i="4"/>
  <c r="N3305" i="4"/>
  <c r="N357" i="4"/>
  <c r="N3045" i="4"/>
  <c r="N2641" i="4"/>
  <c r="N236" i="4"/>
  <c r="N1513" i="4"/>
  <c r="N2711" i="4"/>
  <c r="N2442" i="4"/>
  <c r="N1786" i="4"/>
  <c r="N1432" i="4"/>
  <c r="N502" i="4"/>
  <c r="N3569" i="4"/>
  <c r="N695" i="4"/>
  <c r="N3380" i="4"/>
  <c r="N3721" i="4"/>
  <c r="N3046" i="4"/>
  <c r="N3829" i="4"/>
  <c r="N1453" i="4"/>
  <c r="N3901" i="4"/>
  <c r="N4973" i="4"/>
  <c r="N4872" i="4"/>
  <c r="N528" i="4"/>
  <c r="N1349" i="4"/>
  <c r="N4668" i="4"/>
  <c r="N3752" i="4"/>
  <c r="N848" i="4"/>
  <c r="N1925" i="4"/>
  <c r="N4467" i="4"/>
  <c r="N1483" i="4"/>
  <c r="N204" i="4"/>
  <c r="N1371" i="4"/>
  <c r="N1401" i="4"/>
  <c r="N2003" i="4"/>
  <c r="N1303" i="4"/>
  <c r="N753" i="4"/>
  <c r="N4669" i="4"/>
  <c r="N2712" i="4"/>
  <c r="N186" i="4"/>
  <c r="N3194" i="4"/>
  <c r="N754" i="4"/>
  <c r="N3635" i="4"/>
  <c r="N3830" i="4"/>
  <c r="N2843" i="4"/>
  <c r="N1484" i="4"/>
  <c r="N1733" i="4"/>
  <c r="N3857" i="4"/>
  <c r="N1350" i="4"/>
  <c r="N4468" i="4"/>
  <c r="N1656" i="4"/>
  <c r="N1787" i="4"/>
  <c r="N3610" i="4"/>
  <c r="N3137" i="4"/>
  <c r="N3589" i="4"/>
  <c r="N2092" i="4"/>
  <c r="N623" i="4"/>
  <c r="N5001" i="4"/>
  <c r="N4297" i="4"/>
  <c r="N4341" i="4"/>
  <c r="N669" i="4"/>
  <c r="N2385" i="4"/>
  <c r="N576" i="4"/>
  <c r="N2951" i="4"/>
  <c r="N3155" i="4"/>
  <c r="N122" i="4"/>
  <c r="N3695" i="4"/>
  <c r="N1586" i="4"/>
  <c r="N1587" i="4"/>
  <c r="N2870" i="4"/>
  <c r="N3024" i="4"/>
  <c r="N3095" i="4"/>
  <c r="N1835" i="4"/>
  <c r="N4017" i="4"/>
  <c r="N2119" i="4"/>
  <c r="N4851" i="4"/>
  <c r="N3405" i="4"/>
  <c r="N755" i="4"/>
  <c r="N3361" i="4"/>
  <c r="N3406" i="4"/>
  <c r="N1055" i="4"/>
  <c r="N1125" i="4"/>
  <c r="N4342" i="4"/>
  <c r="N4469" i="4"/>
  <c r="N2807" i="4"/>
  <c r="N407" i="4"/>
  <c r="N4912" i="4"/>
  <c r="N4538" i="4"/>
  <c r="N1433" i="4"/>
  <c r="N1454" i="4"/>
  <c r="N61" i="4"/>
  <c r="N802" i="4"/>
  <c r="N670" i="4"/>
  <c r="N3722" i="4"/>
  <c r="N4018" i="4"/>
  <c r="N1926" i="4"/>
  <c r="N671" i="4"/>
  <c r="N2443" i="4"/>
  <c r="N3025" i="4"/>
  <c r="N913" i="4"/>
  <c r="N1402" i="4"/>
  <c r="N1980" i="4"/>
  <c r="N4890" i="4"/>
  <c r="N4700" i="4"/>
  <c r="N456" i="4"/>
  <c r="N1434" i="4"/>
  <c r="N4873" i="4"/>
  <c r="N1226" i="4"/>
  <c r="N3462" i="4"/>
  <c r="N887" i="4"/>
  <c r="N1256" i="4"/>
  <c r="N4088" i="4"/>
  <c r="N2409" i="4"/>
  <c r="N2028" i="4"/>
  <c r="N267" i="4"/>
  <c r="N3227" i="4"/>
  <c r="N2048" i="4"/>
  <c r="N4518" i="4"/>
  <c r="N941" i="4"/>
  <c r="N3672" i="4"/>
  <c r="N4701" i="4"/>
  <c r="N2261" i="4"/>
  <c r="N3047" i="4"/>
  <c r="N1086" i="4"/>
  <c r="N2029" i="4"/>
  <c r="N672" i="4"/>
  <c r="N380" i="4"/>
  <c r="N782" i="4"/>
  <c r="N1170" i="4"/>
  <c r="N1196" i="4"/>
  <c r="N973" i="4"/>
  <c r="N3257" i="4"/>
  <c r="N4261" i="4"/>
  <c r="N1171" i="4"/>
  <c r="N2952" i="4"/>
  <c r="N4068" i="4"/>
  <c r="N1257" i="4"/>
  <c r="N3026" i="4"/>
  <c r="N914" i="4"/>
  <c r="N1734" i="4"/>
  <c r="N3096" i="4"/>
  <c r="N187" i="4"/>
  <c r="N4209" i="4"/>
  <c r="N550" i="4"/>
  <c r="N730" i="4"/>
  <c r="N286" i="4"/>
  <c r="N2754" i="4"/>
  <c r="N2186" i="4"/>
  <c r="N2187" i="4"/>
  <c r="N3156" i="4"/>
  <c r="N3463" i="4"/>
  <c r="N3878" i="4"/>
  <c r="N1258" i="4"/>
  <c r="N4319" i="4"/>
  <c r="N673" i="4"/>
  <c r="O3097" i="4"/>
  <c r="O1126" i="4"/>
  <c r="O3927" i="4"/>
  <c r="O4492" i="4"/>
  <c r="O1319" i="4"/>
  <c r="O2713" i="4"/>
  <c r="O1657" i="4"/>
  <c r="O4161" i="4"/>
  <c r="O1588" i="4"/>
  <c r="O2714" i="4"/>
  <c r="O4874" i="4"/>
  <c r="O3464" i="4"/>
  <c r="O2557" i="4"/>
  <c r="O479" i="4"/>
  <c r="O2305" i="4"/>
  <c r="O1709" i="4"/>
  <c r="O4775" i="4"/>
  <c r="O551" i="4"/>
  <c r="O3902" i="4"/>
  <c r="O1172" i="4"/>
  <c r="O3335" i="4"/>
  <c r="O4188" i="4"/>
  <c r="O4089" i="4"/>
  <c r="O2262" i="4"/>
  <c r="O3306" i="4"/>
  <c r="O4343" i="4"/>
  <c r="O2166" i="4"/>
  <c r="O3723" i="4"/>
  <c r="O3673" i="4"/>
  <c r="O4974" i="4"/>
  <c r="O3858" i="4"/>
  <c r="O1372" i="4"/>
  <c r="O3179" i="4"/>
  <c r="O2642" i="4"/>
  <c r="O646" i="4"/>
  <c r="O4262" i="4"/>
  <c r="O3027" i="4"/>
  <c r="O4591" i="4"/>
  <c r="O2844" i="4"/>
  <c r="O2281" i="4"/>
  <c r="O2488" i="4"/>
  <c r="O1373" i="4"/>
  <c r="O2953" i="4"/>
  <c r="O3674" i="4"/>
  <c r="O3859" i="4"/>
  <c r="O4702" i="4"/>
  <c r="O3724" i="4"/>
  <c r="O104" i="4"/>
  <c r="O4236" i="4"/>
  <c r="O3879" i="4"/>
  <c r="O1485" i="4"/>
  <c r="O4913" i="4"/>
  <c r="O783" i="4"/>
  <c r="O79" i="4"/>
  <c r="O1005" i="4"/>
  <c r="O2845" i="4"/>
  <c r="O1927" i="4"/>
  <c r="O237" i="4"/>
  <c r="O849" i="4"/>
  <c r="O4189" i="4"/>
  <c r="O1275" i="4"/>
  <c r="O4210" i="4"/>
  <c r="O2489" i="4"/>
  <c r="O2239" i="4"/>
  <c r="O3510" i="4"/>
  <c r="O4802" i="4"/>
  <c r="O1538" i="4"/>
  <c r="O2355" i="4"/>
  <c r="O3611" i="4"/>
  <c r="O62" i="4"/>
  <c r="O4069" i="4"/>
  <c r="O3928" i="4"/>
  <c r="O2356" i="4"/>
  <c r="O1626" i="4"/>
  <c r="O205" i="4"/>
  <c r="O4748" i="4"/>
  <c r="O4592" i="4"/>
  <c r="O1710" i="4"/>
  <c r="O1788" i="4"/>
  <c r="O2558" i="4"/>
  <c r="O3778" i="4"/>
  <c r="O3180" i="4"/>
  <c r="O3028" i="4"/>
  <c r="O3407" i="4"/>
  <c r="O2734" i="4"/>
  <c r="O2" i="4"/>
  <c r="O4620" i="4"/>
  <c r="O3438" i="4"/>
  <c r="O1735" i="4"/>
  <c r="O2064" i="4"/>
  <c r="O674" i="4"/>
  <c r="O2335" i="4"/>
  <c r="O4776" i="4"/>
  <c r="O2607" i="4"/>
  <c r="O3779" i="4"/>
  <c r="O4394" i="4"/>
  <c r="O2691" i="4"/>
  <c r="O4621" i="4"/>
  <c r="O3228" i="4"/>
  <c r="O4104" i="4"/>
  <c r="O1435" i="4"/>
  <c r="O2846" i="4"/>
  <c r="O3903" i="4"/>
  <c r="O4732" i="4"/>
  <c r="O4344" i="4"/>
  <c r="O2871" i="4"/>
  <c r="O3439" i="4"/>
  <c r="O4828" i="4"/>
  <c r="O4190" i="4"/>
  <c r="O4345" i="4"/>
  <c r="O1486" i="4"/>
  <c r="O3098" i="4"/>
  <c r="O1952" i="4"/>
  <c r="O4439" i="4"/>
  <c r="O647" i="4"/>
  <c r="O974" i="4"/>
  <c r="O1564" i="4"/>
  <c r="O624" i="4"/>
  <c r="O1789" i="4"/>
  <c r="O2386" i="4"/>
  <c r="O2899" i="4"/>
  <c r="O2735" i="4"/>
  <c r="O4556" i="4"/>
  <c r="O3157" i="4"/>
  <c r="O4670" i="4"/>
  <c r="O1589" i="4"/>
  <c r="O1899" i="4"/>
  <c r="O2954" i="4"/>
  <c r="O480" i="4"/>
  <c r="O2643" i="4"/>
  <c r="O1539" i="4"/>
  <c r="O4777" i="4"/>
  <c r="O2263" i="4"/>
  <c r="O1756" i="4"/>
  <c r="O2692" i="4"/>
  <c r="O408" i="4"/>
  <c r="O322" i="4"/>
  <c r="O4070" i="4"/>
  <c r="O4237" i="4"/>
  <c r="O4539" i="4"/>
  <c r="O4364" i="4"/>
  <c r="O2093" i="4"/>
  <c r="O756" i="4"/>
  <c r="O942" i="4"/>
  <c r="O3048" i="4"/>
  <c r="O2644" i="4"/>
  <c r="O2715" i="4"/>
  <c r="O238" i="4"/>
  <c r="O850" i="4"/>
  <c r="O4040" i="4"/>
  <c r="O943" i="4"/>
  <c r="O2306" i="4"/>
  <c r="O4852" i="4"/>
  <c r="O3003" i="4"/>
  <c r="O1861" i="4"/>
  <c r="O3612" i="4"/>
  <c r="O409" i="4"/>
  <c r="O160" i="4"/>
  <c r="O2357" i="4"/>
  <c r="O3590" i="4"/>
  <c r="O4298" i="4"/>
  <c r="O1610" i="4"/>
  <c r="O3068" i="4"/>
  <c r="O4622" i="4"/>
  <c r="O2188" i="4"/>
  <c r="O4041" i="4"/>
  <c r="O3049" i="4"/>
  <c r="O2444" i="4"/>
  <c r="O1736" i="4"/>
  <c r="O3336" i="4"/>
  <c r="O381" i="4"/>
  <c r="O3195" i="4"/>
  <c r="O4623" i="4"/>
  <c r="O4416" i="4"/>
  <c r="O4320" i="4"/>
  <c r="O1227" i="4"/>
  <c r="O731" i="4"/>
  <c r="O3440" i="4"/>
  <c r="O4557" i="4"/>
  <c r="O2264" i="4"/>
  <c r="O4749" i="4"/>
  <c r="O3544" i="4"/>
  <c r="O1565" i="4"/>
  <c r="O206" i="4"/>
  <c r="O3" i="4"/>
  <c r="O3489" i="4"/>
  <c r="O3545" i="4"/>
  <c r="O3780" i="4"/>
  <c r="O1981" i="4"/>
  <c r="O63" i="4"/>
  <c r="O4417" i="4"/>
  <c r="O4944" i="4"/>
  <c r="O3362" i="4"/>
  <c r="O4733" i="4"/>
  <c r="O2189" i="4"/>
  <c r="O4211" i="4"/>
  <c r="O4891" i="4"/>
  <c r="O2490" i="4"/>
  <c r="O1757" i="4"/>
  <c r="O3696" i="4"/>
  <c r="O239" i="4"/>
  <c r="O4365" i="4"/>
  <c r="O1197" i="4"/>
  <c r="O3069" i="4"/>
  <c r="O4440" i="4"/>
  <c r="O3337" i="4"/>
  <c r="O3613" i="4"/>
  <c r="O2900" i="4"/>
  <c r="O4975" i="4"/>
  <c r="O457" i="4"/>
  <c r="O1862" i="4"/>
  <c r="O2978" i="4"/>
  <c r="O3697" i="4"/>
  <c r="O2782" i="4"/>
  <c r="O2167" i="4"/>
  <c r="O1590" i="4"/>
  <c r="O625" i="4"/>
  <c r="O3029" i="4"/>
  <c r="O4540" i="4"/>
  <c r="O4071" i="4"/>
  <c r="O1351" i="4"/>
  <c r="O2872" i="4"/>
  <c r="O2410" i="4"/>
  <c r="O4803" i="4"/>
  <c r="O4162" i="4"/>
  <c r="O3408" i="4"/>
  <c r="O1928" i="4"/>
  <c r="O2736" i="4"/>
  <c r="O3196" i="4"/>
  <c r="O3880" i="4"/>
  <c r="O2358" i="4"/>
  <c r="O1374" i="4"/>
  <c r="O2120" i="4"/>
  <c r="O709" i="4"/>
  <c r="O4541" i="4"/>
  <c r="O2491" i="4"/>
  <c r="O2955" i="4"/>
  <c r="O4703" i="4"/>
  <c r="O4945" i="4"/>
  <c r="O3307" i="4"/>
  <c r="O915" i="4"/>
  <c r="O2065" i="4"/>
  <c r="O2737" i="4"/>
  <c r="O2307" i="4"/>
  <c r="O4542" i="4"/>
  <c r="O3070" i="4"/>
  <c r="O3511" i="4"/>
  <c r="O1455" i="4"/>
  <c r="O1658" i="4"/>
  <c r="O4829" i="4"/>
  <c r="O268" i="4"/>
  <c r="O2265" i="4"/>
  <c r="O4892" i="4"/>
  <c r="O1403" i="4"/>
  <c r="O3957" i="4"/>
  <c r="O3138" i="4"/>
  <c r="O4042" i="4"/>
  <c r="O3099" i="4"/>
  <c r="O3753" i="4"/>
  <c r="O3881" i="4"/>
  <c r="O1659" i="4"/>
  <c r="O4804" i="4"/>
  <c r="O4750" i="4"/>
  <c r="O3570" i="4"/>
  <c r="O287" i="4"/>
  <c r="O3441" i="4"/>
  <c r="O3050" i="4"/>
  <c r="O3512" i="4"/>
  <c r="O1836" i="4"/>
  <c r="O1982" i="4"/>
  <c r="O1790" i="4"/>
  <c r="O481" i="4"/>
  <c r="O757" i="4"/>
  <c r="O975" i="4"/>
  <c r="O382" i="4"/>
  <c r="O2168" i="4"/>
  <c r="O4470" i="4"/>
  <c r="O3513" i="4"/>
  <c r="O4321" i="4"/>
  <c r="O626" i="4"/>
  <c r="O2538" i="4"/>
  <c r="O1456" i="4"/>
  <c r="O4238" i="4"/>
  <c r="O3653" i="4"/>
  <c r="O4624" i="4"/>
  <c r="O4163" i="4"/>
  <c r="O3591" i="4"/>
  <c r="O2411" i="4"/>
  <c r="O1145" i="4"/>
  <c r="O4625" i="4"/>
  <c r="O851" i="4"/>
  <c r="O1627" i="4"/>
  <c r="O240" i="4"/>
  <c r="O2359" i="4"/>
  <c r="O852" i="4"/>
  <c r="O4914" i="4"/>
  <c r="O1056" i="4"/>
  <c r="O1814" i="4"/>
  <c r="O3139" i="4"/>
  <c r="O2559" i="4"/>
  <c r="O1320" i="4"/>
  <c r="O4976" i="4"/>
  <c r="O3197" i="4"/>
  <c r="O358" i="4"/>
  <c r="O976" i="4"/>
  <c r="O4977" i="4"/>
  <c r="O2030" i="4"/>
  <c r="O1276" i="4"/>
  <c r="O1087" i="4"/>
  <c r="O3592" i="4"/>
  <c r="O2808" i="4"/>
  <c r="O4471" i="4"/>
  <c r="O4263" i="4"/>
  <c r="O4671" i="4"/>
  <c r="O4072" i="4"/>
  <c r="O3593" i="4"/>
  <c r="O3614" i="4"/>
  <c r="O3546" i="4"/>
  <c r="O1953" i="4"/>
  <c r="O3571" i="4"/>
  <c r="O2282" i="4"/>
  <c r="O188" i="4"/>
  <c r="O2513" i="4"/>
  <c r="O4090" i="4"/>
  <c r="O1198" i="4"/>
  <c r="O2901" i="4"/>
  <c r="O2190" i="4"/>
  <c r="O2716" i="4"/>
  <c r="O4853" i="4"/>
  <c r="O1837" i="4"/>
  <c r="O35" i="4"/>
  <c r="O288" i="4"/>
  <c r="O1660" i="4"/>
  <c r="O4672" i="4"/>
  <c r="O4164" i="4"/>
  <c r="O3198" i="4"/>
  <c r="O1057" i="4"/>
  <c r="O2336" i="4"/>
  <c r="O1863" i="4"/>
  <c r="O2956" i="4"/>
  <c r="O4593" i="4"/>
  <c r="O4395" i="4"/>
  <c r="O2240" i="4"/>
  <c r="O207" i="4"/>
  <c r="O161" i="4"/>
  <c r="O1628" i="4"/>
  <c r="O4441" i="4"/>
  <c r="O2783" i="4"/>
  <c r="O2211" i="4"/>
  <c r="O2066" i="4"/>
  <c r="O2608" i="4"/>
  <c r="O2492" i="4"/>
  <c r="O482" i="4"/>
  <c r="O162" i="4"/>
  <c r="O3363" i="4"/>
  <c r="O1107" i="4"/>
  <c r="O2031" i="4"/>
  <c r="O2412" i="4"/>
  <c r="O648" i="4"/>
  <c r="O2387" i="4"/>
  <c r="O3904" i="4"/>
  <c r="O977" i="4"/>
  <c r="O2388" i="4"/>
  <c r="O3051" i="4"/>
  <c r="O4264" i="4"/>
  <c r="O1983" i="4"/>
  <c r="O1108" i="4"/>
  <c r="O1457" i="4"/>
  <c r="O4265" i="4"/>
  <c r="O2755" i="4"/>
  <c r="O1758" i="4"/>
  <c r="O323" i="4"/>
  <c r="O529" i="4"/>
  <c r="O1737" i="4"/>
  <c r="O4805" i="4"/>
  <c r="O784" i="4"/>
  <c r="O1352" i="4"/>
  <c r="O3338" i="4"/>
  <c r="O3409" i="4"/>
  <c r="O4778" i="4"/>
  <c r="O1353" i="4"/>
  <c r="O2493" i="4"/>
  <c r="O888" i="4"/>
  <c r="O2413" i="4"/>
  <c r="O4" i="4"/>
  <c r="O1686" i="4"/>
  <c r="O4472" i="4"/>
  <c r="O383" i="4"/>
  <c r="O3675" i="4"/>
  <c r="O2924" i="4"/>
  <c r="O2809" i="4"/>
  <c r="O2957" i="4"/>
  <c r="O2609" i="4"/>
  <c r="O2610" i="4"/>
  <c r="O1815" i="4"/>
  <c r="O1026" i="4"/>
  <c r="O4266" i="4"/>
  <c r="O269" i="4"/>
  <c r="O552" i="4"/>
  <c r="O1027" i="4"/>
  <c r="O2873" i="4"/>
  <c r="O483" i="4"/>
  <c r="O1540" i="4"/>
  <c r="O1864" i="4"/>
  <c r="O1321" i="4"/>
  <c r="O4073" i="4"/>
  <c r="O2874" i="4"/>
  <c r="O3998" i="4"/>
  <c r="O710" i="4"/>
  <c r="O1109" i="4"/>
  <c r="O1487" i="4"/>
  <c r="O3100" i="4"/>
  <c r="O553" i="4"/>
  <c r="O530" i="4"/>
  <c r="O732" i="4"/>
  <c r="O2810" i="4"/>
  <c r="O4893" i="4"/>
  <c r="O410" i="4"/>
  <c r="O2467" i="4"/>
  <c r="O3258" i="4"/>
  <c r="O2958" i="4"/>
  <c r="O2611" i="4"/>
  <c r="O359" i="4"/>
  <c r="O2902" i="4"/>
  <c r="O1354" i="4"/>
  <c r="O4212" i="4"/>
  <c r="O2468" i="4"/>
  <c r="O1865" i="4"/>
  <c r="O2959" i="4"/>
  <c r="O411" i="4"/>
  <c r="O1436" i="4"/>
  <c r="O3978" i="4"/>
  <c r="O1322" i="4"/>
  <c r="O4267" i="4"/>
  <c r="O2670" i="4"/>
  <c r="O2241" i="4"/>
  <c r="O5" i="4"/>
  <c r="O6" i="4"/>
  <c r="O1277" i="4"/>
  <c r="O711" i="4"/>
  <c r="O2587" i="4"/>
  <c r="O4626" i="4"/>
  <c r="O3831" i="4"/>
  <c r="O822" i="4"/>
  <c r="O1146" i="4"/>
  <c r="O1629" i="4"/>
  <c r="O1088" i="4"/>
  <c r="O3615" i="4"/>
  <c r="O3616" i="4"/>
  <c r="O458" i="4"/>
  <c r="O3229" i="4"/>
  <c r="O3101" i="4"/>
  <c r="O4043" i="4"/>
  <c r="O2875" i="4"/>
  <c r="O270" i="4"/>
  <c r="O4239" i="4"/>
  <c r="O384" i="4"/>
  <c r="O3725" i="4"/>
  <c r="O4442" i="4"/>
  <c r="O1630" i="4"/>
  <c r="O3726" i="4"/>
  <c r="O2049" i="4"/>
  <c r="O4074" i="4"/>
  <c r="O1173" i="4"/>
  <c r="O1089" i="4"/>
  <c r="O3442" i="4"/>
  <c r="O4105" i="4"/>
  <c r="O1631" i="4"/>
  <c r="O2612" i="4"/>
  <c r="O2514" i="4"/>
  <c r="O1566" i="4"/>
  <c r="O3654" i="4"/>
  <c r="O2645" i="4"/>
  <c r="O1954" i="4"/>
  <c r="O64" i="4"/>
  <c r="O2212" i="4"/>
  <c r="O3698" i="4"/>
  <c r="O241" i="4"/>
  <c r="O4240" i="4"/>
  <c r="O324" i="4"/>
  <c r="O431" i="4"/>
  <c r="O3929" i="4"/>
  <c r="O1006" i="4"/>
  <c r="O2756" i="4"/>
  <c r="O2560" i="4"/>
  <c r="O4473" i="4"/>
  <c r="O3930" i="4"/>
  <c r="O4322" i="4"/>
  <c r="O3230" i="4"/>
  <c r="O4106" i="4"/>
  <c r="O2144" i="4"/>
  <c r="O1759" i="4"/>
  <c r="O385" i="4"/>
  <c r="O4107" i="4"/>
  <c r="O3832" i="4"/>
  <c r="O4299" i="4"/>
  <c r="O1375" i="4"/>
  <c r="O1458" i="4"/>
  <c r="O3052" i="4"/>
  <c r="O3882" i="4"/>
  <c r="O3931" i="4"/>
  <c r="O289" i="4"/>
  <c r="O386" i="4"/>
  <c r="O4875" i="4"/>
  <c r="O2925" i="4"/>
  <c r="O916" i="4"/>
  <c r="O3231" i="4"/>
  <c r="O3490" i="4"/>
  <c r="O3465" i="4"/>
  <c r="O1661" i="4"/>
  <c r="O4165" i="4"/>
  <c r="O2191" i="4"/>
  <c r="O3676" i="4"/>
  <c r="O360" i="4"/>
  <c r="O4627" i="4"/>
  <c r="O4876" i="4"/>
  <c r="O3308" i="4"/>
  <c r="O208" i="4"/>
  <c r="O758" i="4"/>
  <c r="O4493" i="4"/>
  <c r="O601" i="4"/>
  <c r="O1459" i="4"/>
  <c r="O2717" i="4"/>
  <c r="O2876" i="4"/>
  <c r="O1591" i="4"/>
  <c r="O1866" i="4"/>
  <c r="O4474" i="4"/>
  <c r="O2192" i="4"/>
  <c r="O2757" i="4"/>
  <c r="O4366" i="4"/>
  <c r="O4673" i="4"/>
  <c r="O2242" i="4"/>
  <c r="O917" i="4"/>
  <c r="O4108" i="4"/>
  <c r="O2877" i="4"/>
  <c r="O242" i="4"/>
  <c r="O1984" i="4"/>
  <c r="O944" i="4"/>
  <c r="O3278" i="4"/>
  <c r="O1147" i="4"/>
  <c r="O361" i="4"/>
  <c r="O1867" i="4"/>
  <c r="O1278" i="4"/>
  <c r="O3781" i="4"/>
  <c r="O1460" i="4"/>
  <c r="O4494" i="4"/>
  <c r="O3958" i="4"/>
  <c r="O4830" i="4"/>
  <c r="O2389" i="4"/>
  <c r="O1461" i="4"/>
  <c r="O1662" i="4"/>
  <c r="O1900" i="4"/>
  <c r="O2693" i="4"/>
  <c r="O1174" i="4"/>
  <c r="O1955" i="4"/>
  <c r="O627" i="4"/>
  <c r="O853" i="4"/>
  <c r="O362" i="4"/>
  <c r="O1148" i="4"/>
  <c r="O1663" i="4"/>
  <c r="O3514" i="4"/>
  <c r="O712" i="4"/>
  <c r="O2094" i="4"/>
  <c r="O1929" i="4"/>
  <c r="O554" i="4"/>
  <c r="O2169" i="4"/>
  <c r="O2515" i="4"/>
  <c r="O2360" i="4"/>
  <c r="O2811" i="4"/>
  <c r="O1279" i="4"/>
  <c r="O2361" i="4"/>
  <c r="O3004" i="4"/>
  <c r="O123" i="4"/>
  <c r="O3199" i="4"/>
  <c r="O65" i="4"/>
  <c r="O290" i="4"/>
  <c r="O2445" i="4"/>
  <c r="O1376" i="4"/>
  <c r="O243" i="4"/>
  <c r="O3727" i="4"/>
  <c r="O2926" i="4"/>
  <c r="O244" i="4"/>
  <c r="O1760" i="4"/>
  <c r="O4213" i="4"/>
  <c r="O3979" i="4"/>
  <c r="O2032" i="4"/>
  <c r="O4831" i="4"/>
  <c r="O4628" i="4"/>
  <c r="O4214" i="4"/>
  <c r="O759" i="4"/>
  <c r="O2390" i="4"/>
  <c r="O3528" i="4"/>
  <c r="O3491" i="4"/>
  <c r="O4915" i="4"/>
  <c r="O1664" i="4"/>
  <c r="O432" i="4"/>
  <c r="O2539" i="4"/>
  <c r="O3232" i="4"/>
  <c r="O2145" i="4"/>
  <c r="O3410" i="4"/>
  <c r="O2903" i="4"/>
  <c r="O1404" i="4"/>
  <c r="O2494" i="4"/>
  <c r="O3905" i="4"/>
  <c r="O1437" i="4"/>
  <c r="O2847" i="4"/>
  <c r="O1280" i="4"/>
  <c r="O1791" i="4"/>
  <c r="O1901" i="4"/>
  <c r="O1761" i="4"/>
  <c r="O3279" i="4"/>
  <c r="O3636" i="4"/>
  <c r="O1377" i="4"/>
  <c r="O3158" i="4"/>
  <c r="O3810" i="4"/>
  <c r="O2588" i="4"/>
  <c r="O1868" i="4"/>
  <c r="O3699" i="4"/>
  <c r="O4367" i="4"/>
  <c r="O2694" i="4"/>
  <c r="O3782" i="4"/>
  <c r="O4916" i="4"/>
  <c r="O325" i="4"/>
  <c r="O2243" i="4"/>
  <c r="O1956" i="4"/>
  <c r="O2516" i="4"/>
  <c r="O4300" i="4"/>
  <c r="O2308" i="4"/>
  <c r="O531" i="4"/>
  <c r="O4109" i="4"/>
  <c r="O3883" i="4"/>
  <c r="O1541" i="4"/>
  <c r="O2540" i="4"/>
  <c r="O2517" i="4"/>
  <c r="O1228" i="4"/>
  <c r="O3200" i="4"/>
  <c r="O4346" i="4"/>
  <c r="O2718" i="4"/>
  <c r="O2266" i="4"/>
  <c r="O1514" i="4"/>
  <c r="O4044" i="4"/>
  <c r="O2050" i="4"/>
  <c r="O36" i="4"/>
  <c r="O271" i="4"/>
  <c r="O163" i="4"/>
  <c r="O1058" i="4"/>
  <c r="O1438" i="4"/>
  <c r="O3884" i="4"/>
  <c r="O3492" i="4"/>
  <c r="O2391" i="4"/>
  <c r="O4418" i="4"/>
  <c r="O3547" i="4"/>
  <c r="O189" i="4"/>
  <c r="O3071" i="4"/>
  <c r="O2848" i="4"/>
  <c r="O3280" i="4"/>
  <c r="O4779" i="4"/>
  <c r="O532" i="4"/>
  <c r="O1816" i="4"/>
  <c r="O4978" i="4"/>
  <c r="O978" i="4"/>
  <c r="O66" i="4"/>
  <c r="O1838" i="4"/>
  <c r="O4558" i="4"/>
  <c r="O3515" i="4"/>
  <c r="O4347" i="4"/>
  <c r="O1127" i="4"/>
  <c r="O3617" i="4"/>
  <c r="O533" i="4"/>
  <c r="O3754" i="4"/>
  <c r="O2067" i="4"/>
  <c r="O124" i="4"/>
  <c r="O4396" i="4"/>
  <c r="O889" i="4"/>
  <c r="O675" i="4"/>
  <c r="O4979" i="4"/>
  <c r="O628" i="4"/>
  <c r="O4110" i="4"/>
  <c r="O760" i="4"/>
  <c r="O1687" i="4"/>
  <c r="O3655" i="4"/>
  <c r="O2878" i="4"/>
  <c r="O1711" i="4"/>
  <c r="O3493" i="4"/>
  <c r="O3159" i="4"/>
  <c r="O2758" i="4"/>
  <c r="O4348" i="4"/>
  <c r="O1405" i="4"/>
  <c r="O4629" i="4"/>
  <c r="O4191" i="4"/>
  <c r="O3411" i="4"/>
  <c r="O890" i="4"/>
  <c r="O2121" i="4"/>
  <c r="O4917" i="4"/>
  <c r="O761" i="4"/>
  <c r="O918" i="4"/>
  <c r="O602" i="4"/>
  <c r="O4918" i="4"/>
  <c r="O2646" i="4"/>
  <c r="O4268" i="4"/>
  <c r="O3811" i="4"/>
  <c r="O2004" i="4"/>
  <c r="O4495" i="4"/>
  <c r="O2671" i="4"/>
  <c r="O2927" i="4"/>
  <c r="O2414" i="4"/>
  <c r="O945" i="4"/>
  <c r="O1378" i="4"/>
  <c r="O1229" i="4"/>
  <c r="O326" i="4"/>
  <c r="O603" i="4"/>
  <c r="O1059" i="4"/>
  <c r="O4045" i="4"/>
  <c r="O291" i="4"/>
  <c r="O3412" i="4"/>
  <c r="O555" i="4"/>
  <c r="O2213" i="4"/>
  <c r="O4111" i="4"/>
  <c r="O1515" i="4"/>
  <c r="O4349" i="4"/>
  <c r="O1516" i="4"/>
  <c r="O1632" i="4"/>
  <c r="O676" i="4"/>
  <c r="O3259" i="4"/>
  <c r="O1869" i="4"/>
  <c r="O3833" i="4"/>
  <c r="O190" i="4"/>
  <c r="O2283" i="4"/>
  <c r="O1259" i="4"/>
  <c r="O556" i="4"/>
  <c r="O4350" i="4"/>
  <c r="O1665" i="4"/>
  <c r="O4854" i="4"/>
  <c r="O2719" i="4"/>
  <c r="O604" i="4"/>
  <c r="O3932" i="4"/>
  <c r="O4674" i="4"/>
  <c r="O946" i="4"/>
  <c r="O4855" i="4"/>
  <c r="O4894" i="4"/>
  <c r="O1230" i="4"/>
  <c r="O3364" i="4"/>
  <c r="O1712" i="4"/>
  <c r="O433" i="4"/>
  <c r="O1930" i="4"/>
  <c r="O164" i="4"/>
  <c r="O1985" i="4"/>
  <c r="O762" i="4"/>
  <c r="O1931" i="4"/>
  <c r="O3443" i="4"/>
  <c r="O3529" i="4"/>
  <c r="O4856" i="4"/>
  <c r="O823" i="4"/>
  <c r="O4857" i="4"/>
  <c r="O947" i="4"/>
  <c r="O2095" i="4"/>
  <c r="O3339" i="4"/>
  <c r="O2193" i="4"/>
  <c r="O2392" i="4"/>
  <c r="O4269" i="4"/>
  <c r="O3413" i="4"/>
  <c r="O3365" i="4"/>
  <c r="O2495" i="4"/>
  <c r="O4734" i="4"/>
  <c r="O2672" i="4"/>
  <c r="O824" i="4"/>
  <c r="O1060" i="4"/>
  <c r="O4630" i="4"/>
  <c r="O2214" i="4"/>
  <c r="O4419" i="4"/>
  <c r="O1688" i="4"/>
  <c r="O629" i="4"/>
  <c r="O4704" i="4"/>
  <c r="O1902" i="4"/>
  <c r="O3594" i="4"/>
  <c r="O4631" i="4"/>
  <c r="O3812" i="4"/>
  <c r="O4192" i="4"/>
  <c r="O1462" i="4"/>
  <c r="O2960" i="4"/>
  <c r="O3933" i="4"/>
  <c r="O2068" i="4"/>
  <c r="O4895" i="4"/>
  <c r="O1379" i="4"/>
  <c r="O3595" i="4"/>
  <c r="O4475" i="4"/>
  <c r="O4594" i="4"/>
  <c r="O4519" i="4"/>
  <c r="O3530" i="4"/>
  <c r="O4420" i="4"/>
  <c r="O854" i="4"/>
  <c r="O1567" i="4"/>
  <c r="O1061" i="4"/>
  <c r="O1355" i="4"/>
  <c r="O1689" i="4"/>
  <c r="O272" i="4"/>
  <c r="O67" i="4"/>
  <c r="O855" i="4"/>
  <c r="O4806" i="4"/>
  <c r="O1231" i="4"/>
  <c r="O2812" i="4"/>
  <c r="O1110" i="4"/>
  <c r="O3783" i="4"/>
  <c r="O4735" i="4"/>
  <c r="O4241" i="4"/>
  <c r="O803" i="4"/>
  <c r="O1817" i="4"/>
  <c r="O4780" i="4"/>
  <c r="O191" i="4"/>
  <c r="O4193" i="4"/>
  <c r="O2362" i="4"/>
  <c r="O1839" i="4"/>
  <c r="O2267" i="4"/>
  <c r="O484" i="4"/>
  <c r="O3030" i="4"/>
  <c r="O577" i="4"/>
  <c r="O3494" i="4"/>
  <c r="O1175" i="4"/>
  <c r="O37" i="4"/>
  <c r="O1932" i="4"/>
  <c r="O4632" i="4"/>
  <c r="O2589" i="4"/>
  <c r="O2784" i="4"/>
  <c r="O4019" i="4"/>
  <c r="O1199" i="4"/>
  <c r="O3548" i="4"/>
  <c r="O3102" i="4"/>
  <c r="O3728" i="4"/>
  <c r="O1281" i="4"/>
  <c r="O3677" i="4"/>
  <c r="O2051" i="4"/>
  <c r="O3637" i="4"/>
  <c r="O1356" i="4"/>
  <c r="O1007" i="4"/>
  <c r="O3233" i="4"/>
  <c r="O2904" i="4"/>
  <c r="O3201" i="4"/>
  <c r="O2268" i="4"/>
  <c r="O4751" i="4"/>
  <c r="O2849" i="4"/>
  <c r="O1304" i="4"/>
  <c r="O3999" i="4"/>
  <c r="O557" i="4"/>
  <c r="O919" i="4"/>
  <c r="O2284" i="4"/>
  <c r="O3729" i="4"/>
  <c r="O2337" i="4"/>
  <c r="O3053" i="4"/>
  <c r="O105" i="4"/>
  <c r="O3103" i="4"/>
  <c r="O2590" i="4"/>
  <c r="O1633" i="4"/>
  <c r="O2905" i="4"/>
  <c r="O3005" i="4"/>
  <c r="O292" i="4"/>
  <c r="O948" i="4"/>
  <c r="O3104" i="4"/>
  <c r="O605" i="4"/>
  <c r="O1903" i="4"/>
  <c r="O4301" i="4"/>
  <c r="O3054" i="4"/>
  <c r="O856" i="4"/>
  <c r="O3618" i="4"/>
  <c r="O4595" i="4"/>
  <c r="O4675" i="4"/>
  <c r="O1870" i="4"/>
  <c r="O2785" i="4"/>
  <c r="O2813" i="4"/>
  <c r="O2285" i="4"/>
  <c r="O1406" i="4"/>
  <c r="O733" i="4"/>
  <c r="O2146" i="4"/>
  <c r="O696" i="4"/>
  <c r="O3730" i="4"/>
  <c r="O1840" i="4"/>
  <c r="O3596" i="4"/>
  <c r="O4807" i="4"/>
  <c r="O387" i="4"/>
  <c r="O2647" i="4"/>
  <c r="O920" i="4"/>
  <c r="O3834" i="4"/>
  <c r="O4559" i="4"/>
  <c r="O785" i="4"/>
  <c r="O649" i="4"/>
  <c r="O4270" i="4"/>
  <c r="O2052" i="4"/>
  <c r="O1200" i="4"/>
  <c r="O2446" i="4"/>
  <c r="O2906" i="4"/>
  <c r="O1176" i="4"/>
  <c r="O825" i="4"/>
  <c r="O4676" i="4"/>
  <c r="O4633" i="4"/>
  <c r="O7" i="4"/>
  <c r="O1634" i="4"/>
  <c r="O388" i="4"/>
  <c r="O2648" i="4"/>
  <c r="O3619" i="4"/>
  <c r="O949" i="4"/>
  <c r="O3140" i="4"/>
  <c r="O4543" i="4"/>
  <c r="O4302" i="4"/>
  <c r="O2979" i="4"/>
  <c r="O921" i="4"/>
  <c r="O1282" i="4"/>
  <c r="O1090" i="4"/>
  <c r="O3731" i="4"/>
  <c r="O1690" i="4"/>
  <c r="O3980" i="4"/>
  <c r="O891" i="4"/>
  <c r="O2053" i="4"/>
  <c r="O293" i="4"/>
  <c r="O4496" i="4"/>
  <c r="O4677" i="4"/>
  <c r="O534" i="4"/>
  <c r="O4046" i="4"/>
  <c r="O363" i="4"/>
  <c r="O1592" i="4"/>
  <c r="O3444" i="4"/>
  <c r="O4397" i="4"/>
  <c r="O2005" i="4"/>
  <c r="O1792" i="4"/>
  <c r="O3531" i="4"/>
  <c r="O1305" i="4"/>
  <c r="O1439" i="4"/>
  <c r="O1008" i="4"/>
  <c r="O3234" i="4"/>
  <c r="O2338" i="4"/>
  <c r="O2363" i="4"/>
  <c r="O1440" i="4"/>
  <c r="O1635" i="4"/>
  <c r="O1841" i="4"/>
  <c r="O4946" i="4"/>
  <c r="O2928" i="4"/>
  <c r="O3235" i="4"/>
  <c r="O3105" i="4"/>
  <c r="O4634" i="4"/>
  <c r="O3700" i="4"/>
  <c r="O4112" i="4"/>
  <c r="O209" i="4"/>
  <c r="O2286" i="4"/>
  <c r="O3381" i="4"/>
  <c r="O2469" i="4"/>
  <c r="O3055" i="4"/>
  <c r="O786" i="4"/>
  <c r="O2961" i="4"/>
  <c r="O1201" i="4"/>
  <c r="O1283" i="4"/>
  <c r="O2649" i="4"/>
  <c r="O294" i="4"/>
  <c r="O4443" i="4"/>
  <c r="O4858" i="4"/>
  <c r="O4705" i="4"/>
  <c r="O3006" i="4"/>
  <c r="O3281" i="4"/>
  <c r="O3236" i="4"/>
  <c r="O4075" i="4"/>
  <c r="O106" i="4"/>
  <c r="O4832" i="4"/>
  <c r="O3638" i="4"/>
  <c r="O2673" i="4"/>
  <c r="O3732" i="4"/>
  <c r="O1284" i="4"/>
  <c r="O327" i="4"/>
  <c r="O38" i="4"/>
  <c r="O2364" i="4"/>
  <c r="O1793" i="4"/>
  <c r="O3366" i="4"/>
  <c r="O1986" i="4"/>
  <c r="O1933" i="4"/>
  <c r="O1636" i="4"/>
  <c r="O1028" i="4"/>
  <c r="O3181" i="4"/>
  <c r="O2122" i="4"/>
  <c r="O485" i="4"/>
  <c r="O1637" i="4"/>
  <c r="O3414" i="4"/>
  <c r="O4047" i="4"/>
  <c r="O3733" i="4"/>
  <c r="O4351" i="4"/>
  <c r="O2069" i="4"/>
  <c r="O3981" i="4"/>
  <c r="O2365" i="4"/>
  <c r="O677" i="4"/>
  <c r="O2591" i="4"/>
  <c r="O1323" i="4"/>
  <c r="O2650" i="4"/>
  <c r="O210" i="4"/>
  <c r="O4242" i="4"/>
  <c r="O3260" i="4"/>
  <c r="O1091" i="4"/>
  <c r="O950" i="4"/>
  <c r="O2962" i="4"/>
  <c r="O857" i="4"/>
  <c r="O826" i="4"/>
  <c r="O2123" i="4"/>
  <c r="O4896" i="4"/>
  <c r="O3784" i="4"/>
  <c r="O4520" i="4"/>
  <c r="O80" i="4"/>
  <c r="O558" i="4"/>
  <c r="O2850" i="4"/>
  <c r="O1463" i="4"/>
  <c r="O486" i="4"/>
  <c r="O2070" i="4"/>
  <c r="O4194" i="4"/>
  <c r="O1904" i="4"/>
  <c r="O3382" i="4"/>
  <c r="O1762" i="4"/>
  <c r="O4215" i="4"/>
  <c r="O3261" i="4"/>
  <c r="O1517" i="4"/>
  <c r="O734" i="4"/>
  <c r="O125" i="4"/>
  <c r="O2561" i="4"/>
  <c r="O68" i="4"/>
  <c r="O412" i="4"/>
  <c r="O2287" i="4"/>
  <c r="O2562" i="4"/>
  <c r="O1306" i="4"/>
  <c r="O1763" i="4"/>
  <c r="O3466" i="4"/>
  <c r="O804" i="4"/>
  <c r="O2907" i="4"/>
  <c r="O2963" i="4"/>
  <c r="O487" i="4"/>
  <c r="O1260" i="4"/>
  <c r="O1128" i="4"/>
  <c r="O2288" i="4"/>
  <c r="O4781" i="4"/>
  <c r="O503" i="4"/>
  <c r="O2194" i="4"/>
  <c r="O3934" i="4"/>
  <c r="O69" i="4"/>
  <c r="O1764" i="4"/>
  <c r="O3734" i="4"/>
  <c r="O3813" i="4"/>
  <c r="O3106" i="4"/>
  <c r="O2289" i="4"/>
  <c r="O3639" i="4"/>
  <c r="O1380" i="4"/>
  <c r="O4048" i="4"/>
  <c r="O4352" i="4"/>
  <c r="O1029" i="4"/>
  <c r="O459" i="4"/>
  <c r="O1666" i="4"/>
  <c r="O2269" i="4"/>
  <c r="O3959" i="4"/>
  <c r="O2470" i="4"/>
  <c r="O3467" i="4"/>
  <c r="O1905" i="4"/>
  <c r="O1794" i="4"/>
  <c r="O3237" i="4"/>
  <c r="O4091" i="4"/>
  <c r="O1667" i="4"/>
  <c r="O4980" i="4"/>
  <c r="O3468" i="4"/>
  <c r="O3516" i="4"/>
  <c r="O3415" i="4"/>
  <c r="O3982" i="4"/>
  <c r="O3885" i="4"/>
  <c r="O3640" i="4"/>
  <c r="O4421" i="4"/>
  <c r="O4947" i="4"/>
  <c r="O4981" i="4"/>
  <c r="O1987" i="4"/>
  <c r="O951" i="4"/>
  <c r="O3141" i="4"/>
  <c r="O3340" i="4"/>
  <c r="O2447" i="4"/>
  <c r="O4166" i="4"/>
  <c r="O1261" i="4"/>
  <c r="O3107" i="4"/>
  <c r="O2651" i="4"/>
  <c r="O192" i="4"/>
  <c r="O1062" i="4"/>
  <c r="O3735" i="4"/>
  <c r="O650" i="4"/>
  <c r="O2215" i="4"/>
  <c r="O2054" i="4"/>
  <c r="O211" i="4"/>
  <c r="O4635" i="4"/>
  <c r="O3262" i="4"/>
  <c r="O1464" i="4"/>
  <c r="O2613" i="4"/>
  <c r="O2759" i="4"/>
  <c r="O2216" i="4"/>
  <c r="O4678" i="4"/>
  <c r="O4113" i="4"/>
  <c r="O3056" i="4"/>
  <c r="O2244" i="4"/>
  <c r="O3309" i="4"/>
  <c r="O165" i="4"/>
  <c r="O1285" i="4"/>
  <c r="O2563" i="4"/>
  <c r="O166" i="4"/>
  <c r="O3282" i="4"/>
  <c r="O2964" i="4"/>
  <c r="O1518" i="4"/>
  <c r="O3142" i="4"/>
  <c r="O2195" i="4"/>
  <c r="O1871" i="4"/>
  <c r="O3031" i="4"/>
  <c r="O3007" i="4"/>
  <c r="O4422" i="4"/>
  <c r="O4353" i="4"/>
  <c r="O4114" i="4"/>
  <c r="O1713" i="4"/>
  <c r="O328" i="4"/>
  <c r="O787" i="4"/>
  <c r="O3182" i="4"/>
  <c r="O922" i="4"/>
  <c r="O2564" i="4"/>
  <c r="O1488" i="4"/>
  <c r="O1465" i="4"/>
  <c r="O1286" i="4"/>
  <c r="O697" i="4"/>
  <c r="O4354" i="4"/>
  <c r="O827" i="4"/>
  <c r="O4636" i="4"/>
  <c r="O4216" i="4"/>
  <c r="O1381" i="4"/>
  <c r="O3678" i="4"/>
  <c r="O460" i="4"/>
  <c r="O4948" i="4"/>
  <c r="O4195" i="4"/>
  <c r="O535" i="4"/>
  <c r="O39" i="4"/>
  <c r="O2760" i="4"/>
  <c r="O2245" i="4"/>
  <c r="O434" i="4"/>
  <c r="O1262" i="4"/>
  <c r="O1818" i="4"/>
  <c r="O4115" i="4"/>
  <c r="O3886" i="4"/>
  <c r="O952" i="4"/>
  <c r="O953" i="4"/>
  <c r="O3785" i="4"/>
  <c r="O3283" i="4"/>
  <c r="O3641" i="4"/>
  <c r="O2786" i="4"/>
  <c r="O2366" i="4"/>
  <c r="O2695" i="4"/>
  <c r="O4092" i="4"/>
  <c r="O892" i="4"/>
  <c r="O2674" i="4"/>
  <c r="O3238" i="4"/>
  <c r="O4000" i="4"/>
  <c r="O1009" i="4"/>
  <c r="O979" i="4"/>
  <c r="O3160" i="4"/>
  <c r="O3108" i="4"/>
  <c r="O2147" i="4"/>
  <c r="O3679" i="4"/>
  <c r="O212" i="4"/>
  <c r="O2787" i="4"/>
  <c r="O858" i="4"/>
  <c r="O1542" i="4"/>
  <c r="O213" i="4"/>
  <c r="O4167" i="4"/>
  <c r="O763" i="4"/>
  <c r="O1795" i="4"/>
  <c r="O1263" i="4"/>
  <c r="O4476" i="4"/>
  <c r="O2720" i="4"/>
  <c r="O1906" i="4"/>
  <c r="O4217" i="4"/>
  <c r="O4897" i="4"/>
  <c r="O2965" i="4"/>
  <c r="O1611" i="4"/>
  <c r="O40" i="4"/>
  <c r="O2565" i="4"/>
  <c r="O3960" i="4"/>
  <c r="O1324" i="4"/>
  <c r="O413" i="4"/>
  <c r="O1149" i="4"/>
  <c r="O2738" i="4"/>
  <c r="O2614" i="4"/>
  <c r="O3161" i="4"/>
  <c r="O3109" i="4"/>
  <c r="O4444" i="4"/>
  <c r="O4116" i="4"/>
  <c r="O3110" i="4"/>
  <c r="O2270" i="4"/>
  <c r="O4782" i="4"/>
  <c r="O1819" i="4"/>
  <c r="O2675" i="4"/>
  <c r="O4596" i="4"/>
  <c r="O4833" i="4"/>
  <c r="O1593" i="4"/>
  <c r="O1612" i="4"/>
  <c r="O893" i="4"/>
  <c r="O3814" i="4"/>
  <c r="O1872" i="4"/>
  <c r="O4196" i="4"/>
  <c r="O2124" i="4"/>
  <c r="O2148" i="4"/>
  <c r="O1202" i="4"/>
  <c r="O4597" i="4"/>
  <c r="O2814" i="4"/>
  <c r="O273" i="4"/>
  <c r="O4834" i="4"/>
  <c r="O389" i="4"/>
  <c r="O2761" i="4"/>
  <c r="O364" i="4"/>
  <c r="O3341" i="4"/>
  <c r="O3284" i="4"/>
  <c r="O1232" i="4"/>
  <c r="O3701" i="4"/>
  <c r="O4808" i="4"/>
  <c r="O1357" i="4"/>
  <c r="O4076" i="4"/>
  <c r="O1765" i="4"/>
  <c r="O2566" i="4"/>
  <c r="O435" i="4"/>
  <c r="O859" i="4"/>
  <c r="O1519" i="4"/>
  <c r="O4020" i="4"/>
  <c r="O713" i="4"/>
  <c r="O2448" i="4"/>
  <c r="O2541" i="4"/>
  <c r="O436" i="4"/>
  <c r="O2929" i="4"/>
  <c r="O2739" i="4"/>
  <c r="O3935" i="4"/>
  <c r="O3517" i="4"/>
  <c r="O1203" i="4"/>
  <c r="O3111" i="4"/>
  <c r="O4637" i="4"/>
  <c r="O4638" i="4"/>
  <c r="O630" i="4"/>
  <c r="O3961" i="4"/>
  <c r="O4197" i="4"/>
  <c r="O3962" i="4"/>
  <c r="O3755" i="4"/>
  <c r="O4679" i="4"/>
  <c r="O923" i="4"/>
  <c r="O2879" i="4"/>
  <c r="O4021" i="4"/>
  <c r="O3285" i="4"/>
  <c r="O559" i="4"/>
  <c r="O1907" i="4"/>
  <c r="O980" i="4"/>
  <c r="O4398" i="4"/>
  <c r="O3736" i="4"/>
  <c r="O274" i="4"/>
  <c r="O3342" i="4"/>
  <c r="O3202" i="4"/>
  <c r="O678" i="4"/>
  <c r="O488" i="4"/>
  <c r="O2740" i="4"/>
  <c r="O1111" i="4"/>
  <c r="O1489" i="4"/>
  <c r="O2125" i="4"/>
  <c r="O1873" i="4"/>
  <c r="O3786" i="4"/>
  <c r="O4521" i="4"/>
  <c r="O4835" i="4"/>
  <c r="O3445" i="4"/>
  <c r="O2449" i="4"/>
  <c r="O2339" i="4"/>
  <c r="O4560" i="4"/>
  <c r="O4598" i="4"/>
  <c r="O4117" i="4"/>
  <c r="O1325" i="4"/>
  <c r="O560" i="4"/>
  <c r="O461" i="4"/>
  <c r="O4093" i="4"/>
  <c r="O3469" i="4"/>
  <c r="O3906" i="4"/>
  <c r="O4919" i="4"/>
  <c r="O2980" i="4"/>
  <c r="O4859" i="4"/>
  <c r="O3112" i="4"/>
  <c r="O860" i="4"/>
  <c r="O2450" i="4"/>
  <c r="O1796" i="4"/>
  <c r="O3963" i="4"/>
  <c r="O295" i="4"/>
  <c r="O1326" i="4"/>
  <c r="O4680" i="4"/>
  <c r="O214" i="4"/>
  <c r="O1010" i="4"/>
  <c r="O437" i="4"/>
  <c r="O3470" i="4"/>
  <c r="O3162" i="4"/>
  <c r="O2542" i="4"/>
  <c r="O2496" i="4"/>
  <c r="O1738" i="4"/>
  <c r="O714" i="4"/>
  <c r="O981" i="4"/>
  <c r="O3072" i="4"/>
  <c r="O2880" i="4"/>
  <c r="O954" i="4"/>
  <c r="O3163" i="4"/>
  <c r="O3446" i="4"/>
  <c r="O1358" i="4"/>
  <c r="O2096" i="4"/>
  <c r="O1264" i="4"/>
  <c r="O3032" i="4"/>
  <c r="O4860" i="4"/>
  <c r="O438" i="4"/>
  <c r="O1568" i="4"/>
  <c r="O2367" i="4"/>
  <c r="O2981" i="4"/>
  <c r="O4118" i="4"/>
  <c r="O107" i="4"/>
  <c r="O3057" i="4"/>
  <c r="O1287" i="4"/>
  <c r="O3143" i="4"/>
  <c r="O1092" i="4"/>
  <c r="O2696" i="4"/>
  <c r="O828" i="4"/>
  <c r="O1129" i="4"/>
  <c r="O4271" i="4"/>
  <c r="O3073" i="4"/>
  <c r="O3787" i="4"/>
  <c r="O2815" i="4"/>
  <c r="O296" i="4"/>
  <c r="O41" i="4"/>
  <c r="O245" i="4"/>
  <c r="O4323" i="4"/>
  <c r="O2567" i="4"/>
  <c r="O4218" i="4"/>
  <c r="O578" i="4"/>
  <c r="O1466" i="4"/>
  <c r="O805" i="4"/>
  <c r="O1714" i="4"/>
  <c r="O329" i="4"/>
  <c r="O2006" i="4"/>
  <c r="O2271" i="4"/>
  <c r="O3656" i="4"/>
  <c r="O631" i="4"/>
  <c r="O414" i="4"/>
  <c r="O1307" i="4"/>
  <c r="O3263" i="4"/>
  <c r="O4497" i="4"/>
  <c r="O4399" i="4"/>
  <c r="O3907" i="4"/>
  <c r="O2762" i="4"/>
  <c r="O4423" i="4"/>
  <c r="O81" i="4"/>
  <c r="O3310" i="4"/>
  <c r="O2982" i="4"/>
  <c r="O2007" i="4"/>
  <c r="O126" i="4"/>
  <c r="O1359" i="4"/>
  <c r="O3074" i="4"/>
  <c r="O2816" i="4"/>
  <c r="O246" i="4"/>
  <c r="O3835" i="4"/>
  <c r="O4424" i="4"/>
  <c r="O4368" i="4"/>
  <c r="O861" i="4"/>
  <c r="O2788" i="4"/>
  <c r="O2543" i="4"/>
  <c r="O579" i="4"/>
  <c r="O806" i="4"/>
  <c r="O536" i="4"/>
  <c r="O2126" i="4"/>
  <c r="O3495" i="4"/>
  <c r="O3164" i="4"/>
  <c r="O4599" i="4"/>
  <c r="O3447" i="4"/>
  <c r="O2393" i="4"/>
  <c r="O4861" i="4"/>
  <c r="O4561" i="4"/>
  <c r="O1874" i="4"/>
  <c r="O215" i="4"/>
  <c r="O3964" i="4"/>
  <c r="O1797" i="4"/>
  <c r="O4119" i="4"/>
  <c r="O127" i="4"/>
  <c r="O1308" i="4"/>
  <c r="O4949" i="4"/>
  <c r="O1739" i="4"/>
  <c r="O2789" i="4"/>
  <c r="O415" i="4"/>
  <c r="O2763" i="4"/>
  <c r="O462" i="4"/>
  <c r="O2471" i="4"/>
  <c r="O3165" i="4"/>
  <c r="O1441" i="4"/>
  <c r="O2930" i="4"/>
  <c r="O1093" i="4"/>
  <c r="O4562" i="4"/>
  <c r="O632" i="4"/>
  <c r="O390" i="4"/>
  <c r="O955" i="4"/>
  <c r="O3496" i="4"/>
  <c r="O1467" i="4"/>
  <c r="O2149" i="4"/>
  <c r="O2472" i="4"/>
  <c r="O1490" i="4"/>
  <c r="O3756" i="4"/>
  <c r="O4982" i="4"/>
  <c r="O1327" i="4"/>
  <c r="O4355" i="4"/>
  <c r="O3757" i="4"/>
  <c r="O4639" i="4"/>
  <c r="O4445" i="4"/>
  <c r="O82" i="4"/>
  <c r="O3908" i="4"/>
  <c r="O3860" i="4"/>
  <c r="O1668" i="4"/>
  <c r="O2741" i="4"/>
  <c r="O2008" i="4"/>
  <c r="O3983" i="4"/>
  <c r="O42" i="4"/>
  <c r="O3264" i="4"/>
  <c r="O2309" i="4"/>
  <c r="O4898" i="4"/>
  <c r="O4120" i="4"/>
  <c r="O2697" i="4"/>
  <c r="O216" i="4"/>
  <c r="O1011" i="4"/>
  <c r="O489" i="4"/>
  <c r="O1543" i="4"/>
  <c r="O3597" i="4"/>
  <c r="O1638" i="4"/>
  <c r="O698" i="4"/>
  <c r="O924" i="4"/>
  <c r="O1908" i="4"/>
  <c r="O2473" i="4"/>
  <c r="O4369" i="4"/>
  <c r="O4001" i="4"/>
  <c r="O4022" i="4"/>
  <c r="O1875" i="4"/>
  <c r="O3642" i="4"/>
  <c r="O3497" i="4"/>
  <c r="O2196" i="4"/>
  <c r="O3113" i="4"/>
  <c r="O1233" i="4"/>
  <c r="O3549" i="4"/>
  <c r="O3343" i="4"/>
  <c r="O982" i="4"/>
  <c r="O1798" i="4"/>
  <c r="O894" i="4"/>
  <c r="O1544" i="4"/>
  <c r="O788" i="4"/>
  <c r="O391" i="4"/>
  <c r="O2676" i="4"/>
  <c r="O392" i="4"/>
  <c r="O3075" i="4"/>
  <c r="O2415" i="4"/>
  <c r="O2310" i="4"/>
  <c r="O4920" i="4"/>
  <c r="O393" i="4"/>
  <c r="O1957" i="4"/>
  <c r="O1407" i="4"/>
  <c r="O83" i="4"/>
  <c r="O2544" i="4"/>
  <c r="O3737" i="4"/>
  <c r="O1909" i="4"/>
  <c r="O1442" i="4"/>
  <c r="O2127" i="4"/>
  <c r="O1408" i="4"/>
  <c r="O365" i="4"/>
  <c r="O606" i="4"/>
  <c r="O1150" i="4"/>
  <c r="O2790" i="4"/>
  <c r="O715" i="4"/>
  <c r="O1030" i="4"/>
  <c r="O2071" i="4"/>
  <c r="O1669" i="4"/>
  <c r="O1715" i="4"/>
  <c r="O3680" i="4"/>
  <c r="O504" i="4"/>
  <c r="O4563" i="4"/>
  <c r="O2764" i="4"/>
  <c r="O297" i="4"/>
  <c r="O1360" i="4"/>
  <c r="O108" i="4"/>
  <c r="O1820" i="4"/>
  <c r="O4498" i="4"/>
  <c r="O607" i="4"/>
  <c r="O1031" i="4"/>
  <c r="O561" i="4"/>
  <c r="O1094" i="4"/>
  <c r="O1842" i="4"/>
  <c r="O1032" i="4"/>
  <c r="O4049" i="4"/>
  <c r="O3936" i="4"/>
  <c r="O1958" i="4"/>
  <c r="O1288" i="4"/>
  <c r="O2791" i="4"/>
  <c r="O4950" i="4"/>
  <c r="O3367" i="4"/>
  <c r="O2150" i="4"/>
  <c r="O463" i="4"/>
  <c r="O4983" i="4"/>
  <c r="O2416" i="4"/>
  <c r="O537" i="4"/>
  <c r="O490" i="4"/>
  <c r="O3344" i="4"/>
  <c r="O3286" i="4"/>
  <c r="O1910" i="4"/>
  <c r="O1520" i="4"/>
  <c r="O3008" i="4"/>
  <c r="O4168" i="4"/>
  <c r="O3758" i="4"/>
  <c r="O4564" i="4"/>
  <c r="O2340" i="4"/>
  <c r="O764" i="4"/>
  <c r="O3861" i="4"/>
  <c r="O633" i="4"/>
  <c r="O2568" i="4"/>
  <c r="O4303" i="4"/>
  <c r="O8" i="4"/>
  <c r="O3368" i="4"/>
  <c r="O1151" i="4"/>
  <c r="O3203" i="4"/>
  <c r="O4077" i="4"/>
  <c r="O1152" i="4"/>
  <c r="O4544" i="4"/>
  <c r="O716" i="4"/>
  <c r="O330" i="4"/>
  <c r="O983" i="4"/>
  <c r="O984" i="4"/>
  <c r="O562" i="4"/>
  <c r="O2033" i="4"/>
  <c r="O895" i="4"/>
  <c r="O2931" i="4"/>
  <c r="O4023" i="4"/>
  <c r="O4921" i="4"/>
  <c r="O925" i="4"/>
  <c r="O2569" i="4"/>
  <c r="O1799" i="4"/>
  <c r="O1934" i="4"/>
  <c r="O3657" i="4"/>
  <c r="O862" i="4"/>
  <c r="O3836" i="4"/>
  <c r="O1491" i="4"/>
  <c r="O1309" i="4"/>
  <c r="O2034" i="4"/>
  <c r="O985" i="4"/>
  <c r="O4370" i="4"/>
  <c r="O4565" i="4"/>
  <c r="O3759" i="4"/>
  <c r="O2592" i="4"/>
  <c r="O1639" i="4"/>
  <c r="O247" i="4"/>
  <c r="O2097" i="4"/>
  <c r="O580" i="4"/>
  <c r="O1095" i="4"/>
  <c r="O193" i="4"/>
  <c r="O2851" i="4"/>
  <c r="O3265" i="4"/>
  <c r="O581" i="4"/>
  <c r="O1959" i="4"/>
  <c r="O2197" i="4"/>
  <c r="O4198" i="4"/>
  <c r="O3471" i="4"/>
  <c r="O1640" i="4"/>
  <c r="O2217" i="4"/>
  <c r="O4600" i="4"/>
  <c r="O3033" i="4"/>
  <c r="O4566" i="4"/>
  <c r="O9" i="4"/>
  <c r="O1740" i="4"/>
  <c r="O2368" i="4"/>
  <c r="O1382" i="4"/>
  <c r="O2852" i="4"/>
  <c r="O3204" i="4"/>
  <c r="O3702" i="4"/>
  <c r="O4243" i="4"/>
  <c r="O4922" i="4"/>
  <c r="O2570" i="4"/>
  <c r="O3472" i="4"/>
  <c r="O1545" i="4"/>
  <c r="O789" i="4"/>
  <c r="O4567" i="4"/>
  <c r="O1033" i="4"/>
  <c r="O3076" i="4"/>
  <c r="O3077" i="4"/>
  <c r="O1741" i="4"/>
  <c r="O1034" i="4"/>
  <c r="O699" i="4"/>
  <c r="O765" i="4"/>
  <c r="O1383" i="4"/>
  <c r="O3760" i="4"/>
  <c r="O2341" i="4"/>
  <c r="O3448" i="4"/>
  <c r="O3311" i="4"/>
  <c r="O1328" i="4"/>
  <c r="O1766" i="4"/>
  <c r="O4640" i="4"/>
  <c r="O634" i="4"/>
  <c r="O807" i="4"/>
  <c r="O2853" i="4"/>
  <c r="O1063" i="4"/>
  <c r="O3287" i="4"/>
  <c r="O3788" i="4"/>
  <c r="O331" i="4"/>
  <c r="O1670" i="4"/>
  <c r="O3312" i="4"/>
  <c r="O790" i="4"/>
  <c r="O2545" i="4"/>
  <c r="O3114" i="4"/>
  <c r="O1310" i="4"/>
  <c r="O1821" i="4"/>
  <c r="O3078" i="4"/>
  <c r="O4568" i="4"/>
  <c r="O4499" i="4"/>
  <c r="O4121" i="4"/>
  <c r="O4752" i="4"/>
  <c r="O1521" i="4"/>
  <c r="O3909" i="4"/>
  <c r="O491" i="4"/>
  <c r="O4122" i="4"/>
  <c r="O1234" i="4"/>
  <c r="O3183" i="4"/>
  <c r="O4641" i="4"/>
  <c r="O4024" i="4"/>
  <c r="O275" i="4"/>
  <c r="O464" i="4"/>
  <c r="O10" i="4"/>
  <c r="O2417" i="4"/>
  <c r="O926" i="4"/>
  <c r="O84" i="4"/>
  <c r="O2151" i="4"/>
  <c r="O3383" i="4"/>
  <c r="O4123" i="4"/>
  <c r="O679" i="4"/>
  <c r="O1691" i="4"/>
  <c r="O4304" i="4"/>
  <c r="O1265" i="4"/>
  <c r="O3910" i="4"/>
  <c r="O1594" i="4"/>
  <c r="O3473" i="4"/>
  <c r="O2246" i="4"/>
  <c r="O4219" i="4"/>
  <c r="O4425" i="4"/>
  <c r="O3115" i="4"/>
  <c r="O2198" i="4"/>
  <c r="O332" i="4"/>
  <c r="O3288" i="4"/>
  <c r="O3079" i="4"/>
  <c r="O1177" i="4"/>
  <c r="O3761" i="4"/>
  <c r="O128" i="4"/>
  <c r="O217" i="4"/>
  <c r="O4783" i="4"/>
  <c r="O1569" i="4"/>
  <c r="O3474" i="4"/>
  <c r="O3937" i="4"/>
  <c r="O4272" i="4"/>
  <c r="O4984" i="4"/>
  <c r="O11" i="4"/>
  <c r="O4371" i="4"/>
  <c r="O2652" i="4"/>
  <c r="O4836" i="4"/>
  <c r="O1204" i="4"/>
  <c r="O2451" i="4"/>
  <c r="O2615" i="4"/>
  <c r="O4951" i="4"/>
  <c r="O3080" i="4"/>
  <c r="O1822" i="4"/>
  <c r="O129" i="4"/>
  <c r="O3009" i="4"/>
  <c r="O680" i="4"/>
  <c r="O130" i="4"/>
  <c r="O927" i="4"/>
  <c r="O439" i="4"/>
  <c r="O3313" i="4"/>
  <c r="O1409" i="4"/>
  <c r="O2218" i="4"/>
  <c r="O2765" i="4"/>
  <c r="O3266" i="4"/>
  <c r="O505" i="4"/>
  <c r="O4952" i="4"/>
  <c r="O4706" i="4"/>
  <c r="O4094" i="4"/>
  <c r="O3449" i="4"/>
  <c r="O2792" i="4"/>
  <c r="O3205" i="4"/>
  <c r="O1671" i="4"/>
  <c r="O43" i="4"/>
  <c r="O4809" i="4"/>
  <c r="O2098" i="4"/>
  <c r="O829" i="4"/>
  <c r="O2369" i="4"/>
  <c r="O1492" i="4"/>
  <c r="O2518" i="4"/>
  <c r="O44" i="4"/>
  <c r="O2418" i="4"/>
  <c r="O3572" i="4"/>
  <c r="O3911" i="4"/>
  <c r="O1443" i="4"/>
  <c r="O1493" i="4"/>
  <c r="O1613" i="4"/>
  <c r="O1235" i="4"/>
  <c r="O1064" i="4"/>
  <c r="O4810" i="4"/>
  <c r="O4169" i="4"/>
  <c r="O276" i="4"/>
  <c r="O1289" i="4"/>
  <c r="O1843" i="4"/>
  <c r="O1546" i="4"/>
  <c r="O3206" i="4"/>
  <c r="O3166" i="4"/>
  <c r="O2653" i="4"/>
  <c r="O416" i="4"/>
  <c r="O1035" i="4"/>
  <c r="O956" i="4"/>
  <c r="O3789" i="4"/>
  <c r="O1960" i="4"/>
  <c r="O3184" i="4"/>
  <c r="O4923" i="4"/>
  <c r="O3450" i="4"/>
  <c r="O3289" i="4"/>
  <c r="O4095" i="4"/>
  <c r="O3862" i="4"/>
  <c r="O3912" i="4"/>
  <c r="O635" i="4"/>
  <c r="O957" i="4"/>
  <c r="O1494" i="4"/>
  <c r="O3314" i="4"/>
  <c r="O3167" i="4"/>
  <c r="O4899" i="4"/>
  <c r="O1205" i="4"/>
  <c r="O4477" i="4"/>
  <c r="O3315" i="4"/>
  <c r="O1961" i="4"/>
  <c r="O1823" i="4"/>
  <c r="O2009" i="4"/>
  <c r="O2199" i="4"/>
  <c r="O3598" i="4"/>
  <c r="O167" i="4"/>
  <c r="O4500" i="4"/>
  <c r="O3599" i="4"/>
  <c r="O4862" i="4"/>
  <c r="O4522" i="4"/>
  <c r="O3239" i="4"/>
  <c r="O2099" i="4"/>
  <c r="O70" i="4"/>
  <c r="O3790" i="4"/>
  <c r="O1844" i="4"/>
  <c r="O1962" i="4"/>
  <c r="O3762" i="4"/>
  <c r="O1570" i="4"/>
  <c r="O3532" i="4"/>
  <c r="O298" i="4"/>
  <c r="O563" i="4"/>
  <c r="O896" i="4"/>
  <c r="O2370" i="4"/>
  <c r="O2793" i="4"/>
  <c r="O1065" i="4"/>
  <c r="O1641" i="4"/>
  <c r="O564" i="4"/>
  <c r="O492" i="4"/>
  <c r="O4601" i="4"/>
  <c r="O3010" i="4"/>
  <c r="O1614" i="4"/>
  <c r="O1824" i="4"/>
  <c r="O3763" i="4"/>
  <c r="O897" i="4"/>
  <c r="O2742" i="4"/>
  <c r="O1178" i="4"/>
  <c r="O2311" i="4"/>
  <c r="O1066" i="4"/>
  <c r="O2881" i="4"/>
  <c r="O4446" i="4"/>
  <c r="O2342" i="4"/>
  <c r="O2290" i="4"/>
  <c r="O2721" i="4"/>
  <c r="O3738" i="4"/>
  <c r="O4523" i="4"/>
  <c r="O4924" i="4"/>
  <c r="O1571" i="4"/>
  <c r="O248" i="4"/>
  <c r="O131" i="4"/>
  <c r="O1911" i="4"/>
  <c r="O4925" i="4"/>
  <c r="O3290" i="4"/>
  <c r="O3573" i="4"/>
  <c r="O3207" i="4"/>
  <c r="O2072" i="4"/>
  <c r="O700" i="4"/>
  <c r="O3451" i="4"/>
  <c r="O2932" i="4"/>
  <c r="O2817" i="4"/>
  <c r="O1672" i="4"/>
  <c r="O4569" i="4"/>
  <c r="O3658" i="4"/>
  <c r="O2766" i="4"/>
  <c r="O2654" i="4"/>
  <c r="O2983" i="4"/>
  <c r="O1468" i="4"/>
  <c r="O2966" i="4"/>
  <c r="O3416" i="4"/>
  <c r="O4244" i="4"/>
  <c r="O3764" i="4"/>
  <c r="O3574" i="4"/>
  <c r="O3011" i="4"/>
  <c r="O2743" i="4"/>
  <c r="O1742" i="4"/>
  <c r="O2419" i="4"/>
  <c r="O3739" i="4"/>
  <c r="O299" i="4"/>
  <c r="O4501" i="4"/>
  <c r="O3703" i="4"/>
  <c r="O4985" i="4"/>
  <c r="O4707" i="4"/>
  <c r="O2010" i="4"/>
  <c r="O4400" i="4"/>
  <c r="O3600" i="4"/>
  <c r="O2170" i="4"/>
  <c r="O3550" i="4"/>
  <c r="O3034" i="4"/>
  <c r="O3965" i="4"/>
  <c r="O1329" i="4"/>
  <c r="O2933" i="4"/>
  <c r="O1410" i="4"/>
  <c r="O1912" i="4"/>
  <c r="O12" i="4"/>
  <c r="O1845" i="4"/>
  <c r="O2767" i="4"/>
  <c r="O3659" i="4"/>
  <c r="O1495" i="4"/>
  <c r="O2474" i="4"/>
  <c r="O717" i="4"/>
  <c r="O3643" i="4"/>
  <c r="O2616" i="4"/>
  <c r="O1096" i="4"/>
  <c r="O4926" i="4"/>
  <c r="O506" i="4"/>
  <c r="O4986" i="4"/>
  <c r="O4078" i="4"/>
  <c r="O582" i="4"/>
  <c r="O986" i="4"/>
  <c r="O132" i="4"/>
  <c r="O808" i="4"/>
  <c r="O2677" i="4"/>
  <c r="O4124" i="4"/>
  <c r="O3168" i="4"/>
  <c r="O583" i="4"/>
  <c r="O4642" i="4"/>
  <c r="O4837" i="4"/>
  <c r="O4170" i="4"/>
  <c r="O4602" i="4"/>
  <c r="O718" i="4"/>
  <c r="O1876" i="4"/>
  <c r="O928" i="4"/>
  <c r="O2571" i="4"/>
  <c r="O4447" i="4"/>
  <c r="O1877" i="4"/>
  <c r="O766" i="4"/>
  <c r="O3240" i="4"/>
  <c r="O440" i="4"/>
  <c r="O3575" i="4"/>
  <c r="O1963" i="4"/>
  <c r="O333" i="4"/>
  <c r="O2247" i="4"/>
  <c r="O85" i="4"/>
  <c r="O4838" i="4"/>
  <c r="O300" i="4"/>
  <c r="O608" i="4"/>
  <c r="O301" i="4"/>
  <c r="O2617" i="4"/>
  <c r="O2312" i="4"/>
  <c r="O584" i="4"/>
  <c r="O4502" i="4"/>
  <c r="O4570" i="4"/>
  <c r="O249" i="4"/>
  <c r="O13" i="4"/>
  <c r="O1012" i="4"/>
  <c r="O2593" i="4"/>
  <c r="O2073" i="4"/>
  <c r="O2984" i="4"/>
  <c r="O3837" i="4"/>
  <c r="O681" i="4"/>
  <c r="O168" i="4"/>
  <c r="O4503" i="4"/>
  <c r="O2475" i="4"/>
  <c r="O1692" i="4"/>
  <c r="O929" i="4"/>
  <c r="O2248" i="4"/>
  <c r="O1112" i="4"/>
  <c r="O2519" i="4"/>
  <c r="O2794" i="4"/>
  <c r="O3012" i="4"/>
  <c r="O4171" i="4"/>
  <c r="O4524" i="4"/>
  <c r="O4877" i="4"/>
  <c r="O701" i="4"/>
  <c r="O109" i="4"/>
  <c r="O3765" i="4"/>
  <c r="O4050" i="4"/>
  <c r="O1743" i="4"/>
  <c r="O2074" i="4"/>
  <c r="O169" i="4"/>
  <c r="O791" i="4"/>
  <c r="O651" i="4"/>
  <c r="O3533" i="4"/>
  <c r="O277" i="4"/>
  <c r="O4051" i="4"/>
  <c r="O334" i="4"/>
  <c r="O2908" i="4"/>
  <c r="O2768" i="4"/>
  <c r="O1825" i="4"/>
  <c r="O4927" i="4"/>
  <c r="O2520" i="4"/>
  <c r="O652" i="4"/>
  <c r="O4002" i="4"/>
  <c r="O4426" i="4"/>
  <c r="O702" i="4"/>
  <c r="O3417" i="4"/>
  <c r="O302" i="4"/>
  <c r="O3815" i="4"/>
  <c r="O1522" i="4"/>
  <c r="O4324" i="4"/>
  <c r="O2476" i="4"/>
  <c r="O863" i="4"/>
  <c r="O3887" i="4"/>
  <c r="O4953" i="4"/>
  <c r="O1036" i="4"/>
  <c r="O1206" i="4"/>
  <c r="O1384" i="4"/>
  <c r="O719" i="4"/>
  <c r="O45" i="4"/>
  <c r="O4245" i="4"/>
  <c r="O4928" i="4"/>
  <c r="O792" i="4"/>
  <c r="O194" i="4"/>
  <c r="O3345" i="4"/>
  <c r="O4356" i="4"/>
  <c r="O303" i="4"/>
  <c r="O1236" i="4"/>
  <c r="O250" i="4"/>
  <c r="O2594" i="4"/>
  <c r="O3984" i="4"/>
  <c r="O4305" i="4"/>
  <c r="O3660" i="4"/>
  <c r="O1067" i="4"/>
  <c r="O4325" i="4"/>
  <c r="O930" i="4"/>
  <c r="O304" i="4"/>
  <c r="O3740" i="4"/>
  <c r="O4448" i="4"/>
  <c r="O2618" i="4"/>
  <c r="O4784" i="4"/>
  <c r="O4449" i="4"/>
  <c r="O3661" i="4"/>
  <c r="O2854" i="4"/>
  <c r="O1964" i="4"/>
  <c r="O1693" i="4"/>
  <c r="O1642" i="4"/>
  <c r="O3576" i="4"/>
  <c r="O3913" i="4"/>
  <c r="O1988" i="4"/>
  <c r="O4450" i="4"/>
  <c r="O1716" i="4"/>
  <c r="O3058" i="4"/>
  <c r="O2100" i="4"/>
  <c r="O1846" i="4"/>
  <c r="O1496" i="4"/>
  <c r="O1179" i="4"/>
  <c r="O3081" i="4"/>
  <c r="O507" i="4"/>
  <c r="O4372" i="4"/>
  <c r="O4785" i="4"/>
  <c r="O46" i="4"/>
  <c r="O1595" i="4"/>
  <c r="O4681" i="4"/>
  <c r="O14" i="4"/>
  <c r="O3475" i="4"/>
  <c r="O987" i="4"/>
  <c r="O1800" i="4"/>
  <c r="O3082" i="4"/>
  <c r="O366" i="4"/>
  <c r="O305" i="4"/>
  <c r="O3601" i="4"/>
  <c r="O4545" i="4"/>
  <c r="O2521" i="4"/>
  <c r="O1826" i="4"/>
  <c r="O703" i="4"/>
  <c r="O4220" i="4"/>
  <c r="O958" i="4"/>
  <c r="O3704" i="4"/>
  <c r="O2249" i="4"/>
  <c r="O3185" i="4"/>
  <c r="O1935" i="4"/>
  <c r="O110" i="4"/>
  <c r="O704" i="4"/>
  <c r="O1767" i="4"/>
  <c r="O4987" i="4"/>
  <c r="O2313" i="4"/>
  <c r="O3534" i="4"/>
  <c r="O864" i="4"/>
  <c r="O767" i="4"/>
  <c r="O636" i="4"/>
  <c r="O988" i="4"/>
  <c r="O3186" i="4"/>
  <c r="O538" i="4"/>
  <c r="O4003" i="4"/>
  <c r="O1411" i="4"/>
  <c r="O4401" i="4"/>
  <c r="O1444" i="4"/>
  <c r="O809" i="4"/>
  <c r="O4326" i="4"/>
  <c r="O3938" i="4"/>
  <c r="O4753" i="4"/>
  <c r="O3418" i="4"/>
  <c r="O865" i="4"/>
  <c r="O1523" i="4"/>
  <c r="O2655" i="4"/>
  <c r="O830" i="4"/>
  <c r="O251" i="4"/>
  <c r="O4811" i="4"/>
  <c r="O3346" i="4"/>
  <c r="O1717" i="4"/>
  <c r="O1412" i="4"/>
  <c r="O3705" i="4"/>
  <c r="O3551" i="4"/>
  <c r="O1153" i="4"/>
  <c r="O1718" i="4"/>
  <c r="O2985" i="4"/>
  <c r="O1719" i="4"/>
  <c r="O4273" i="4"/>
  <c r="O2967" i="4"/>
  <c r="O218" i="4"/>
  <c r="O4172" i="4"/>
  <c r="O252" i="4"/>
  <c r="O2394" i="4"/>
  <c r="O4754" i="4"/>
  <c r="O959" i="4"/>
  <c r="O4246" i="4"/>
  <c r="O219" i="4"/>
  <c r="O3116" i="4"/>
  <c r="O1936" i="4"/>
  <c r="O4402" i="4"/>
  <c r="O1037" i="4"/>
  <c r="O4274" i="4"/>
  <c r="O1694" i="4"/>
  <c r="O2882" i="4"/>
  <c r="O3620" i="4"/>
  <c r="O735" i="4"/>
  <c r="O2272" i="4"/>
  <c r="O2855" i="4"/>
  <c r="O720" i="4"/>
  <c r="O4839" i="4"/>
  <c r="O2219" i="4"/>
  <c r="O1266" i="4"/>
  <c r="O1572" i="4"/>
  <c r="O441" i="4"/>
  <c r="O465" i="4"/>
  <c r="O4125" i="4"/>
  <c r="O1768" i="4"/>
  <c r="O508" i="4"/>
  <c r="O509" i="4"/>
  <c r="O4682" i="4"/>
  <c r="O2220" i="4"/>
  <c r="O1385" i="4"/>
  <c r="O170" i="4"/>
  <c r="O4929" i="4"/>
  <c r="O2818" i="4"/>
  <c r="O1769" i="4"/>
  <c r="O1154" i="4"/>
  <c r="O220" i="4"/>
  <c r="O4173" i="4"/>
  <c r="O3766" i="4"/>
  <c r="O47" i="4"/>
  <c r="O4427" i="4"/>
  <c r="O3208" i="4"/>
  <c r="O133" i="4"/>
  <c r="O3117" i="4"/>
  <c r="O2420" i="4"/>
  <c r="O609" i="4"/>
  <c r="O1643" i="4"/>
  <c r="O2371" i="4"/>
  <c r="O4840" i="4"/>
  <c r="O1330" i="4"/>
  <c r="O4812" i="4"/>
  <c r="O221" i="4"/>
  <c r="O2075" i="4"/>
  <c r="O417" i="4"/>
  <c r="O1361" i="4"/>
  <c r="O3838" i="4"/>
  <c r="O4174" i="4"/>
  <c r="O2619" i="4"/>
  <c r="O1673" i="4"/>
  <c r="O1331" i="4"/>
  <c r="O653" i="4"/>
  <c r="O3863" i="4"/>
  <c r="O2101" i="4"/>
  <c r="O831" i="4"/>
  <c r="O4373" i="4"/>
  <c r="O2986" i="4"/>
  <c r="O2883" i="4"/>
  <c r="O4247" i="4"/>
  <c r="O4374" i="4"/>
  <c r="O810" i="4"/>
  <c r="O4988" i="4"/>
  <c r="O2273" i="4"/>
  <c r="O2819" i="4"/>
  <c r="O2546" i="4"/>
  <c r="O931" i="4"/>
  <c r="O3914" i="4"/>
  <c r="O1469" i="4"/>
  <c r="O2343" i="4"/>
  <c r="O4126" i="4"/>
  <c r="O4786" i="4"/>
  <c r="O1413" i="4"/>
  <c r="O1573" i="4"/>
  <c r="O3644" i="4"/>
  <c r="O3864" i="4"/>
  <c r="O2620" i="4"/>
  <c r="O4052" i="4"/>
  <c r="O1332" i="4"/>
  <c r="O171" i="4"/>
  <c r="O4603" i="4"/>
  <c r="O4841" i="4"/>
  <c r="O1362" i="4"/>
  <c r="O2934" i="4"/>
  <c r="O1113" i="4"/>
  <c r="O3888" i="4"/>
  <c r="O4221" i="4"/>
  <c r="O2698" i="4"/>
  <c r="O222" i="4"/>
  <c r="O3118" i="4"/>
  <c r="O3706" i="4"/>
  <c r="O4863" i="4"/>
  <c r="O4755" i="4"/>
  <c r="O3552" i="4"/>
  <c r="O4504" i="4"/>
  <c r="O223" i="4"/>
  <c r="O306" i="4"/>
  <c r="O3419" i="4"/>
  <c r="O4989" i="4"/>
  <c r="O1913" i="4"/>
  <c r="O2522" i="4"/>
  <c r="O2884" i="4"/>
  <c r="O2344" i="4"/>
  <c r="O2395" i="4"/>
  <c r="O3889" i="4"/>
  <c r="O4004" i="4"/>
  <c r="O3369" i="4"/>
  <c r="O2497" i="4"/>
  <c r="O637" i="4"/>
  <c r="O1695" i="4"/>
  <c r="O3119" i="4"/>
  <c r="O3939" i="4"/>
  <c r="O2621" i="4"/>
  <c r="O654" i="4"/>
  <c r="O1068" i="4"/>
  <c r="O2523" i="4"/>
  <c r="O832" i="4"/>
  <c r="O1801" i="4"/>
  <c r="O1744" i="4"/>
  <c r="O3915" i="4"/>
  <c r="O1524" i="4"/>
  <c r="O1237" i="4"/>
  <c r="O1097" i="4"/>
  <c r="O2171" i="4"/>
  <c r="O1696" i="4"/>
  <c r="O2498" i="4"/>
  <c r="O3452" i="4"/>
  <c r="O307" i="4"/>
  <c r="O86" i="4"/>
  <c r="O87" i="4"/>
  <c r="O4248" i="4"/>
  <c r="O2769" i="4"/>
  <c r="O1333" i="4"/>
  <c r="O3267" i="4"/>
  <c r="O3518" i="4"/>
  <c r="O1720" i="4"/>
  <c r="O768" i="4"/>
  <c r="O253" i="4"/>
  <c r="O2795" i="4"/>
  <c r="O3169" i="4"/>
  <c r="O4571" i="4"/>
  <c r="O15" i="4"/>
  <c r="O134" i="4"/>
  <c r="O3144" i="4"/>
  <c r="O960" i="4"/>
  <c r="O4878" i="4"/>
  <c r="O4756" i="4"/>
  <c r="O4222" i="4"/>
  <c r="O3621" i="4"/>
  <c r="O682" i="4"/>
  <c r="O4736" i="4"/>
  <c r="O2128" i="4"/>
  <c r="O769" i="4"/>
  <c r="O4096" i="4"/>
  <c r="O4199" i="4"/>
  <c r="O4375" i="4"/>
  <c r="O1525" i="4"/>
  <c r="O1770" i="4"/>
  <c r="O308" i="4"/>
  <c r="O1098" i="4"/>
  <c r="O961" i="4"/>
  <c r="O1069" i="4"/>
  <c r="O3268" i="4"/>
  <c r="O2274" i="4"/>
  <c r="O1547" i="4"/>
  <c r="O309" i="4"/>
  <c r="O585" i="4"/>
  <c r="O1827" i="4"/>
  <c r="O418" i="4"/>
  <c r="O565" i="4"/>
  <c r="O3535" i="4"/>
  <c r="O770" i="4"/>
  <c r="O586" i="4"/>
  <c r="O1334" i="4"/>
  <c r="O989" i="4"/>
  <c r="O3241" i="4"/>
  <c r="O2291" i="4"/>
  <c r="O493" i="4"/>
  <c r="O172" i="4"/>
  <c r="O1013" i="4"/>
  <c r="O1099" i="4"/>
  <c r="O2678" i="4"/>
  <c r="O1721" i="4"/>
  <c r="O135" i="4"/>
  <c r="O2547" i="4"/>
  <c r="O866" i="4"/>
  <c r="O3839" i="4"/>
  <c r="O4275" i="4"/>
  <c r="O1470" i="4"/>
  <c r="O4737" i="4"/>
  <c r="O2372" i="4"/>
  <c r="O1574" i="4"/>
  <c r="O2292" i="4"/>
  <c r="O3083" i="4"/>
  <c r="O335" i="4"/>
  <c r="O4478" i="4"/>
  <c r="O610" i="4"/>
  <c r="O2722" i="4"/>
  <c r="O1674" i="4"/>
  <c r="O195" i="4"/>
  <c r="O1155" i="4"/>
  <c r="O1937" i="4"/>
  <c r="O1548" i="4"/>
  <c r="O587" i="4"/>
  <c r="O1644" i="4"/>
  <c r="O1965" i="4"/>
  <c r="O4683" i="4"/>
  <c r="O3291" i="4"/>
  <c r="O1596" i="4"/>
  <c r="O3170" i="4"/>
  <c r="O2293" i="4"/>
  <c r="O566" i="4"/>
  <c r="O4200" i="4"/>
  <c r="O990" i="4"/>
  <c r="O4249" i="4"/>
  <c r="O4451" i="4"/>
  <c r="O2856" i="4"/>
  <c r="O3553" i="4"/>
  <c r="O254" i="4"/>
  <c r="O4223" i="4"/>
  <c r="O2820" i="4"/>
  <c r="O3187" i="4"/>
  <c r="O2102" i="4"/>
  <c r="O3084" i="4"/>
  <c r="O4787" i="4"/>
  <c r="O196" i="4"/>
  <c r="O1180" i="4"/>
  <c r="O4879" i="4"/>
  <c r="O4546" i="4"/>
  <c r="O2622" i="4"/>
  <c r="O4053" i="4"/>
  <c r="O4954" i="4"/>
  <c r="O4306" i="4"/>
  <c r="O3791" i="4"/>
  <c r="O588" i="4"/>
  <c r="O539" i="4"/>
  <c r="O1989" i="4"/>
  <c r="O3840" i="4"/>
  <c r="O3171" i="4"/>
  <c r="O4376" i="4"/>
  <c r="O2076" i="4"/>
  <c r="O1311" i="4"/>
  <c r="O3085" i="4"/>
  <c r="O2314" i="4"/>
  <c r="O3292" i="4"/>
  <c r="O2857" i="4"/>
  <c r="O1070" i="4"/>
  <c r="O1722" i="4"/>
  <c r="O510" i="4"/>
  <c r="O3476" i="4"/>
  <c r="O466" i="4"/>
  <c r="O3602" i="4"/>
  <c r="O3145" i="4"/>
  <c r="O4684" i="4"/>
  <c r="O3477" i="4"/>
  <c r="O2909" i="4"/>
  <c r="O4357" i="4"/>
  <c r="O2744" i="4"/>
  <c r="O4708" i="4"/>
  <c r="O4377" i="4"/>
  <c r="O1597" i="4"/>
  <c r="O2935" i="4"/>
  <c r="O4757" i="4"/>
  <c r="O4250" i="4"/>
  <c r="O467" i="4"/>
  <c r="O1549" i="4"/>
  <c r="O442" i="4"/>
  <c r="O1312" i="4"/>
  <c r="O2055" i="4"/>
  <c r="O2315" i="4"/>
  <c r="O4505" i="4"/>
  <c r="O2373" i="4"/>
  <c r="O2723" i="4"/>
  <c r="O4525" i="4"/>
  <c r="O540" i="4"/>
  <c r="O4685" i="4"/>
  <c r="O1914" i="4"/>
  <c r="O4054" i="4"/>
  <c r="O2421" i="4"/>
  <c r="O1181" i="4"/>
  <c r="O3940" i="4"/>
  <c r="O4005" i="4"/>
  <c r="O3554" i="4"/>
  <c r="O3741" i="4"/>
  <c r="O2011" i="4"/>
  <c r="O494" i="4"/>
  <c r="O4900" i="4"/>
  <c r="O1675" i="4"/>
  <c r="O1550" i="4"/>
  <c r="O2200" i="4"/>
  <c r="O4842" i="4"/>
  <c r="O2524" i="4"/>
  <c r="O3865" i="4"/>
  <c r="O4604" i="4"/>
  <c r="O541" i="4"/>
  <c r="O4880" i="4"/>
  <c r="O1014" i="4"/>
  <c r="O962" i="4"/>
  <c r="O3792" i="4"/>
  <c r="O4738" i="4"/>
  <c r="O4251" i="4"/>
  <c r="O3707" i="4"/>
  <c r="O4643" i="4"/>
  <c r="O3293" i="4"/>
  <c r="O721" i="4"/>
  <c r="O2012" i="4"/>
  <c r="O4327" i="4"/>
  <c r="O4955" i="4"/>
  <c r="O3086" i="4"/>
  <c r="O2724" i="4"/>
  <c r="O71" i="4"/>
  <c r="O4813" i="4"/>
  <c r="O2679" i="4"/>
  <c r="O443" i="4"/>
  <c r="O3708" i="4"/>
  <c r="O1802" i="4"/>
  <c r="O2699" i="4"/>
  <c r="O4276" i="4"/>
  <c r="O4739" i="4"/>
  <c r="O3555" i="4"/>
  <c r="O111" i="4"/>
  <c r="O611" i="4"/>
  <c r="O2858" i="4"/>
  <c r="O1238" i="4"/>
  <c r="O511" i="4"/>
  <c r="O3985" i="4"/>
  <c r="O2056" i="4"/>
  <c r="O512" i="4"/>
  <c r="O3681" i="4"/>
  <c r="O655" i="4"/>
  <c r="O3986" i="4"/>
  <c r="O2422" i="4"/>
  <c r="O3453" i="4"/>
  <c r="O2152" i="4"/>
  <c r="O1803" i="4"/>
  <c r="O2910" i="4"/>
  <c r="O4277" i="4"/>
  <c r="O1723" i="4"/>
  <c r="O2525" i="4"/>
  <c r="O771" i="4"/>
  <c r="O4328" i="4"/>
  <c r="O1363" i="4"/>
  <c r="O991" i="4"/>
  <c r="O4686" i="4"/>
  <c r="O1071" i="4"/>
  <c r="O1038" i="4"/>
  <c r="O468" i="4"/>
  <c r="O833" i="4"/>
  <c r="O4201" i="4"/>
  <c r="O3269" i="4"/>
  <c r="O2172" i="4"/>
  <c r="O2936" i="4"/>
  <c r="O336" i="4"/>
  <c r="O3941" i="4"/>
  <c r="O1335" i="4"/>
  <c r="O3536" i="4"/>
  <c r="O2770" i="4"/>
  <c r="O612" i="4"/>
  <c r="O2250" i="4"/>
  <c r="O2656" i="4"/>
  <c r="O2201" i="4"/>
  <c r="O4843" i="4"/>
  <c r="O2452" i="4"/>
  <c r="O3498" i="4"/>
  <c r="O3709" i="4"/>
  <c r="O4428" i="4"/>
  <c r="O173" i="4"/>
  <c r="O2453" i="4"/>
  <c r="O2316" i="4"/>
  <c r="O1130" i="4"/>
  <c r="O3347" i="4"/>
  <c r="O4127" i="4"/>
  <c r="O3841" i="4"/>
  <c r="O1915" i="4"/>
  <c r="O772" i="4"/>
  <c r="O2454" i="4"/>
  <c r="O3013" i="4"/>
  <c r="O224" i="4"/>
  <c r="O2623" i="4"/>
  <c r="O3209" i="4"/>
  <c r="O4025" i="4"/>
  <c r="O1072" i="4"/>
  <c r="O2911" i="4"/>
  <c r="O495" i="4"/>
  <c r="O4547" i="4"/>
  <c r="O2173" i="4"/>
  <c r="O4403" i="4"/>
  <c r="O4026" i="4"/>
  <c r="O1073" i="4"/>
  <c r="O4079" i="4"/>
  <c r="O4452" i="4"/>
  <c r="O3866" i="4"/>
  <c r="O4006" i="4"/>
  <c r="O4055" i="4"/>
  <c r="O4814" i="4"/>
  <c r="O4605" i="4"/>
  <c r="O3420" i="4"/>
  <c r="O3916" i="4"/>
  <c r="O88" i="4"/>
  <c r="O2526" i="4"/>
  <c r="O1239" i="4"/>
  <c r="O2129" i="4"/>
  <c r="O1938" i="4"/>
  <c r="O3917" i="4"/>
  <c r="O2153" i="4"/>
  <c r="O3842" i="4"/>
  <c r="O3603" i="4"/>
  <c r="O4453" i="4"/>
  <c r="O3816" i="4"/>
  <c r="O1724" i="4"/>
  <c r="O3519" i="4"/>
  <c r="O2455" i="4"/>
  <c r="O89" i="4"/>
  <c r="O4378" i="4"/>
  <c r="O3294" i="4"/>
  <c r="O793" i="4"/>
  <c r="O1676" i="4"/>
  <c r="O3210" i="4"/>
  <c r="O3242" i="4"/>
  <c r="O4429" i="4"/>
  <c r="O3537" i="4"/>
  <c r="O2745" i="4"/>
  <c r="O3817" i="4"/>
  <c r="O1114" i="4"/>
  <c r="O4278" i="4"/>
  <c r="O2595" i="4"/>
  <c r="O1847" i="4"/>
  <c r="O1471" i="4"/>
  <c r="O3966" i="4"/>
  <c r="O3918" i="4"/>
  <c r="O1156" i="4"/>
  <c r="O4526" i="4"/>
  <c r="O3421" i="4"/>
  <c r="O1966" i="4"/>
  <c r="O4404" i="4"/>
  <c r="O3384" i="4"/>
  <c r="O1039" i="4"/>
  <c r="O337" i="4"/>
  <c r="O4644" i="4"/>
  <c r="O3146" i="4"/>
  <c r="O638" i="4"/>
  <c r="O3120" i="4"/>
  <c r="O1267" i="4"/>
  <c r="O1386" i="4"/>
  <c r="O1939" i="4"/>
  <c r="O3172" i="4"/>
  <c r="O736" i="4"/>
  <c r="O3295" i="4"/>
  <c r="O2294" i="4"/>
  <c r="O1598" i="4"/>
  <c r="O4956" i="4"/>
  <c r="O4056" i="4"/>
  <c r="O1967" i="4"/>
  <c r="O656" i="4"/>
  <c r="O4606" i="4"/>
  <c r="O2221" i="4"/>
  <c r="O1526" i="4"/>
  <c r="O3890" i="4"/>
  <c r="O1240" i="4"/>
  <c r="O3035" i="4"/>
  <c r="O2013" i="4"/>
  <c r="O4379" i="4"/>
  <c r="O3211" i="4"/>
  <c r="O4687" i="4"/>
  <c r="O683" i="4"/>
  <c r="O1497" i="4"/>
  <c r="O2796" i="4"/>
  <c r="O1387" i="4"/>
  <c r="O705" i="4"/>
  <c r="O136" i="4"/>
  <c r="O613" i="4"/>
  <c r="O1115" i="4"/>
  <c r="O3942" i="4"/>
  <c r="O2103" i="4"/>
  <c r="O367" i="4"/>
  <c r="O225" i="4"/>
  <c r="O419" i="4"/>
  <c r="O513" i="4"/>
  <c r="O4815" i="4"/>
  <c r="O4688" i="4"/>
  <c r="O4527" i="4"/>
  <c r="O1040" i="4"/>
  <c r="O3867" i="4"/>
  <c r="O4080" i="4"/>
  <c r="O4528" i="4"/>
  <c r="O1771" i="4"/>
  <c r="O4252" i="4"/>
  <c r="O992" i="4"/>
  <c r="O1916" i="4"/>
  <c r="O4128" i="4"/>
  <c r="O3943" i="4"/>
  <c r="O3682" i="4"/>
  <c r="O2456" i="4"/>
  <c r="O48" i="4"/>
  <c r="O1414" i="4"/>
  <c r="O1697" i="4"/>
  <c r="O3919" i="4"/>
  <c r="O1157" i="4"/>
  <c r="O3967" i="4"/>
  <c r="O4405" i="4"/>
  <c r="O2275" i="4"/>
  <c r="O4129" i="4"/>
  <c r="O1116" i="4"/>
  <c r="O4380" i="4"/>
  <c r="O4740" i="4"/>
  <c r="O2202" i="4"/>
  <c r="O3370" i="4"/>
  <c r="O706" i="4"/>
  <c r="O4901" i="4"/>
  <c r="O567" i="4"/>
  <c r="O3793" i="4"/>
  <c r="O2657" i="4"/>
  <c r="O2222" i="4"/>
  <c r="O2937" i="4"/>
  <c r="O4130" i="4"/>
  <c r="O16" i="4"/>
  <c r="O4007" i="4"/>
  <c r="O1745" i="4"/>
  <c r="O3014" i="4"/>
  <c r="O4816" i="4"/>
  <c r="O3478" i="4"/>
  <c r="O2987" i="4"/>
  <c r="O2174" i="4"/>
  <c r="O1772" i="4"/>
  <c r="O3036" i="4"/>
  <c r="O17" i="4"/>
  <c r="O4057" i="4"/>
  <c r="O3479" i="4"/>
  <c r="O568" i="4"/>
  <c r="O3371" i="4"/>
  <c r="O2499" i="4"/>
  <c r="O2885" i="4"/>
  <c r="O3212" i="4"/>
  <c r="O18" i="4"/>
  <c r="O4788" i="4"/>
  <c r="O4990" i="4"/>
  <c r="O3270" i="4"/>
  <c r="O2968" i="4"/>
  <c r="O2886" i="4"/>
  <c r="O137" i="4"/>
  <c r="O2345" i="4"/>
  <c r="O2477" i="4"/>
  <c r="O3968" i="4"/>
  <c r="O4645" i="4"/>
  <c r="O72" i="4"/>
  <c r="O2572" i="4"/>
  <c r="O4709" i="4"/>
  <c r="O1527" i="4"/>
  <c r="O138" i="4"/>
  <c r="O1990" i="4"/>
  <c r="O1848" i="4"/>
  <c r="O2596" i="4"/>
  <c r="O2396" i="4"/>
  <c r="O3604" i="4"/>
  <c r="O4224" i="4"/>
  <c r="O2295" i="4"/>
  <c r="O1615" i="4"/>
  <c r="O2175" i="4"/>
  <c r="O4058" i="4"/>
  <c r="O2500" i="4"/>
  <c r="O2746" i="4"/>
  <c r="O1528" i="4"/>
  <c r="O1364" i="4"/>
  <c r="O4059" i="4"/>
  <c r="O2397" i="4"/>
  <c r="O1849" i="4"/>
  <c r="O4279" i="4"/>
  <c r="O3683" i="4"/>
  <c r="O139" i="4"/>
  <c r="O1746" i="4"/>
  <c r="O1207" i="4"/>
  <c r="O2398" i="4"/>
  <c r="O1365" i="4"/>
  <c r="O2969" i="4"/>
  <c r="O1917" i="4"/>
  <c r="O4902" i="4"/>
  <c r="O1241" i="4"/>
  <c r="O4930" i="4"/>
  <c r="O3271" i="4"/>
  <c r="O1529" i="4"/>
  <c r="O2624" i="4"/>
  <c r="O3372" i="4"/>
  <c r="O4280" i="4"/>
  <c r="O834" i="4"/>
  <c r="O197" i="4"/>
  <c r="O1415" i="4"/>
  <c r="O2527" i="4"/>
  <c r="O2970" i="4"/>
  <c r="O2223" i="4"/>
  <c r="O3454" i="4"/>
  <c r="O1940" i="4"/>
  <c r="O4253" i="4"/>
  <c r="O2176" i="4"/>
  <c r="O4607" i="4"/>
  <c r="O19" i="4"/>
  <c r="O1850" i="4"/>
  <c r="O3348" i="4"/>
  <c r="O4329" i="4"/>
  <c r="O3538" i="4"/>
  <c r="O3891" i="4"/>
  <c r="O3742" i="4"/>
  <c r="O2528" i="4"/>
  <c r="O174" i="4"/>
  <c r="O811" i="4"/>
  <c r="O4430" i="4"/>
  <c r="O3539" i="4"/>
  <c r="O2035" i="4"/>
  <c r="O707" i="4"/>
  <c r="O2077" i="4"/>
  <c r="O3499" i="4"/>
  <c r="O867" i="4"/>
  <c r="O4008" i="4"/>
  <c r="O310" i="4"/>
  <c r="O175" i="4"/>
  <c r="O2457" i="4"/>
  <c r="O1698" i="4"/>
  <c r="O3037" i="4"/>
  <c r="O3767" i="4"/>
  <c r="O4131" i="4"/>
  <c r="O140" i="4"/>
  <c r="O3316" i="4"/>
  <c r="O3349" i="4"/>
  <c r="O2224" i="4"/>
  <c r="O90" i="4"/>
  <c r="O3213" i="4"/>
  <c r="O2912" i="4"/>
  <c r="O3818" i="4"/>
  <c r="O3243" i="4"/>
  <c r="O2573" i="4"/>
  <c r="O868" i="4"/>
  <c r="O4307" i="4"/>
  <c r="O657" i="4"/>
  <c r="O2251" i="4"/>
  <c r="O1699" i="4"/>
  <c r="O3577" i="4"/>
  <c r="O4758" i="4"/>
  <c r="O2036" i="4"/>
  <c r="O2821" i="4"/>
  <c r="O4506" i="4"/>
  <c r="O1804" i="4"/>
  <c r="O3147" i="4"/>
  <c r="O4957" i="4"/>
  <c r="O4844" i="4"/>
  <c r="O3385" i="4"/>
  <c r="O3662" i="4"/>
  <c r="O3843" i="4"/>
  <c r="O4225" i="4"/>
  <c r="O1416" i="4"/>
  <c r="O2574" i="4"/>
  <c r="O141" i="4"/>
  <c r="O993" i="4"/>
  <c r="O4759" i="4"/>
  <c r="O3296" i="4"/>
  <c r="O4931" i="4"/>
  <c r="O1941" i="4"/>
  <c r="O1366" i="4"/>
  <c r="O3173" i="4"/>
  <c r="O91" i="4"/>
  <c r="O658" i="4"/>
  <c r="O1182" i="4"/>
  <c r="O1498" i="4"/>
  <c r="O1968" i="4"/>
  <c r="O2458" i="4"/>
  <c r="O2459" i="4"/>
  <c r="O2078" i="4"/>
  <c r="O3422" i="4"/>
  <c r="O4358" i="4"/>
  <c r="O3059" i="4"/>
  <c r="O963" i="4"/>
  <c r="O1575" i="4"/>
  <c r="O20" i="4"/>
  <c r="O3480" i="4"/>
  <c r="O2423" i="4"/>
  <c r="O898" i="4"/>
  <c r="O1131" i="4"/>
  <c r="O2548" i="4"/>
  <c r="O2747" i="4"/>
  <c r="O614" i="4"/>
  <c r="O2748" i="4"/>
  <c r="O1851" i="4"/>
  <c r="O4454" i="4"/>
  <c r="O1645" i="4"/>
  <c r="O1183" i="4"/>
  <c r="O4281" i="4"/>
  <c r="O2037" i="4"/>
  <c r="O4027" i="4"/>
  <c r="O4406" i="4"/>
  <c r="O1599" i="4"/>
  <c r="O2014" i="4"/>
  <c r="O3578" i="4"/>
  <c r="O3892" i="4"/>
  <c r="O4572" i="4"/>
  <c r="O3645" i="4"/>
  <c r="O255" i="4"/>
  <c r="O4028" i="4"/>
  <c r="O338" i="4"/>
  <c r="O2822" i="4"/>
  <c r="O3819" i="4"/>
  <c r="O1969" i="4"/>
  <c r="O3820" i="4"/>
  <c r="O2529" i="4"/>
  <c r="O1530" i="4"/>
  <c r="O4359" i="4"/>
  <c r="O4132" i="4"/>
  <c r="O2658" i="4"/>
  <c r="O4710" i="4"/>
  <c r="O2823" i="4"/>
  <c r="O2824" i="4"/>
  <c r="O2177" i="4"/>
  <c r="O1268" i="4"/>
  <c r="O1041" i="4"/>
  <c r="O4646" i="4"/>
  <c r="O1942" i="4"/>
  <c r="O3317" i="4"/>
  <c r="O469" i="4"/>
  <c r="O3297" i="4"/>
  <c r="O3214" i="4"/>
  <c r="O514" i="4"/>
  <c r="O1388" i="4"/>
  <c r="O569" i="4"/>
  <c r="O2549" i="4"/>
  <c r="O3556" i="4"/>
  <c r="O1725" i="4"/>
  <c r="O1970" i="4"/>
  <c r="O92" i="4"/>
  <c r="O368" i="4"/>
  <c r="O2374" i="4"/>
  <c r="O589" i="4"/>
  <c r="O4133" i="4"/>
  <c r="O2296" i="4"/>
  <c r="O3794" i="4"/>
  <c r="O2478" i="4"/>
  <c r="O3481" i="4"/>
  <c r="O4548" i="4"/>
  <c r="O4282" i="4"/>
  <c r="O1852" i="4"/>
  <c r="O1971" i="4"/>
  <c r="O3710" i="4"/>
  <c r="O3605" i="4"/>
  <c r="O3743" i="4"/>
  <c r="O3893" i="4"/>
  <c r="O2771" i="4"/>
  <c r="O112" i="4"/>
  <c r="O1616" i="4"/>
  <c r="O1074" i="4"/>
  <c r="O2725" i="4"/>
  <c r="O3684" i="4"/>
  <c r="O3174" i="4"/>
  <c r="O3821" i="4"/>
  <c r="O3944" i="4"/>
  <c r="O1290" i="4"/>
  <c r="O3622" i="4"/>
  <c r="O420" i="4"/>
  <c r="O1747" i="4"/>
  <c r="O4760" i="4"/>
  <c r="O311" i="4"/>
  <c r="O4134" i="4"/>
  <c r="O3795" i="4"/>
  <c r="O3844" i="4"/>
  <c r="O4283" i="4"/>
  <c r="O1943" i="4"/>
  <c r="O3520" i="4"/>
  <c r="O4881" i="4"/>
  <c r="O2079" i="4"/>
  <c r="O4381" i="4"/>
  <c r="O2346" i="4"/>
  <c r="O4845" i="4"/>
  <c r="O2988" i="4"/>
  <c r="O21" i="4"/>
  <c r="O2015" i="4"/>
  <c r="O737" i="4"/>
  <c r="O2797" i="4"/>
  <c r="O4455" i="4"/>
  <c r="O4330" i="4"/>
  <c r="O3557" i="4"/>
  <c r="O3711" i="4"/>
  <c r="O2887" i="4"/>
  <c r="O684" i="4"/>
  <c r="O1015" i="4"/>
  <c r="O3623" i="4"/>
  <c r="O4009" i="4"/>
  <c r="O4789" i="4"/>
  <c r="O4573" i="4"/>
  <c r="O773" i="4"/>
  <c r="O4135" i="4"/>
  <c r="O176" i="4"/>
  <c r="O3318" i="4"/>
  <c r="O4958" i="4"/>
  <c r="O2659" i="4"/>
  <c r="O3298" i="4"/>
  <c r="O4882" i="4"/>
  <c r="O2460" i="4"/>
  <c r="O3350" i="4"/>
  <c r="O4382" i="4"/>
  <c r="O1853" i="4"/>
  <c r="O1208" i="4"/>
  <c r="O3796" i="4"/>
  <c r="O1184" i="4"/>
  <c r="O2660" i="4"/>
  <c r="O4741" i="4"/>
  <c r="O2913" i="4"/>
  <c r="O4903" i="4"/>
  <c r="O1700" i="4"/>
  <c r="O1158" i="4"/>
  <c r="O2859" i="4"/>
  <c r="O1600" i="4"/>
  <c r="O1100" i="4"/>
  <c r="O2726" i="4"/>
  <c r="O256" i="4"/>
  <c r="O1878" i="4"/>
  <c r="O4742" i="4"/>
  <c r="O3148" i="4"/>
  <c r="O3768" i="4"/>
  <c r="O3423" i="4"/>
  <c r="O3558" i="4"/>
  <c r="O4136" i="4"/>
  <c r="O4959" i="4"/>
  <c r="O1646" i="4"/>
  <c r="O4761" i="4"/>
  <c r="O3822" i="4"/>
  <c r="O1748" i="4"/>
  <c r="O932" i="4"/>
  <c r="O4308" i="4"/>
  <c r="O2625" i="4"/>
  <c r="O3624" i="4"/>
  <c r="O4029" i="4"/>
  <c r="O3121" i="4"/>
  <c r="O4407" i="4"/>
  <c r="O964" i="4"/>
  <c r="O1854" i="4"/>
  <c r="O3386" i="4"/>
  <c r="O3038" i="4"/>
  <c r="O2825" i="4"/>
  <c r="O4137" i="4"/>
  <c r="O1647" i="4"/>
  <c r="O3685" i="4"/>
  <c r="O2938" i="4"/>
  <c r="O198" i="4"/>
  <c r="O394" i="4"/>
  <c r="O3663" i="4"/>
  <c r="O2860" i="4"/>
  <c r="O615" i="4"/>
  <c r="O2154" i="4"/>
  <c r="O3015" i="4"/>
  <c r="O142" i="4"/>
  <c r="O3244" i="4"/>
  <c r="O4689" i="4"/>
  <c r="O339" i="4"/>
  <c r="O1805" i="4"/>
  <c r="O1016" i="4"/>
  <c r="O2826" i="4"/>
  <c r="O965" i="4"/>
  <c r="O1417" i="4"/>
  <c r="O4138" i="4"/>
  <c r="O1677" i="4"/>
  <c r="O340" i="4"/>
  <c r="O395" i="4"/>
  <c r="O3387" i="4"/>
  <c r="O3500" i="4"/>
  <c r="O2727" i="4"/>
  <c r="O4284" i="4"/>
  <c r="O2317" i="4"/>
  <c r="O1101" i="4"/>
  <c r="O1389" i="4"/>
  <c r="O812" i="4"/>
  <c r="O1726" i="4"/>
  <c r="O2501" i="4"/>
  <c r="O3920" i="4"/>
  <c r="O1132" i="4"/>
  <c r="O4331" i="4"/>
  <c r="O659" i="4"/>
  <c r="O2080" i="4"/>
  <c r="O3606" i="4"/>
  <c r="O93" i="4"/>
  <c r="O2502" i="4"/>
  <c r="O312" i="4"/>
  <c r="O341" i="4"/>
  <c r="O1648" i="4"/>
  <c r="O1367" i="4"/>
  <c r="O1185" i="4"/>
  <c r="O4479" i="4"/>
  <c r="O3797" i="4"/>
  <c r="O685" i="4"/>
  <c r="O4139" i="4"/>
  <c r="O2318" i="4"/>
  <c r="O4817" i="4"/>
  <c r="O49" i="4"/>
  <c r="O869" i="4"/>
  <c r="O1918" i="4"/>
  <c r="O4529" i="4"/>
  <c r="O2178" i="4"/>
  <c r="O2038" i="4"/>
  <c r="O3607" i="4"/>
  <c r="O722" i="4"/>
  <c r="O226" i="4"/>
  <c r="O1133" i="4"/>
  <c r="O143" i="4"/>
  <c r="O2057" i="4"/>
  <c r="O1944" i="4"/>
  <c r="O2081" i="4"/>
  <c r="O2155" i="4"/>
  <c r="O3868" i="4"/>
  <c r="O2461" i="4"/>
  <c r="O496" i="4"/>
  <c r="O4647" i="4"/>
  <c r="O2798" i="4"/>
  <c r="O3388" i="4"/>
  <c r="O2728" i="4"/>
  <c r="O4846" i="4"/>
  <c r="O22" i="4"/>
  <c r="O4060" i="4"/>
  <c r="O4226" i="4"/>
  <c r="O4690" i="4"/>
  <c r="O1499" i="4"/>
  <c r="O4507" i="4"/>
  <c r="O2319" i="4"/>
  <c r="O1678" i="4"/>
  <c r="O2130" i="4"/>
  <c r="O94" i="4"/>
  <c r="O421" i="4"/>
  <c r="O3122" i="4"/>
  <c r="O2989" i="4"/>
  <c r="O3245" i="4"/>
  <c r="O4456" i="4"/>
  <c r="O2503" i="4"/>
  <c r="O3455" i="4"/>
  <c r="O4574" i="4"/>
  <c r="O899" i="4"/>
  <c r="O1134" i="4"/>
  <c r="O3389" i="4"/>
  <c r="O1679" i="4"/>
  <c r="O4140" i="4"/>
  <c r="O2297" i="4"/>
  <c r="O1042" i="4"/>
  <c r="O4030" i="4"/>
  <c r="O1135" i="4"/>
  <c r="O4790" i="4"/>
  <c r="O2424" i="4"/>
  <c r="O313" i="4"/>
  <c r="O900" i="4"/>
  <c r="O515" i="4"/>
  <c r="O50" i="4"/>
  <c r="O1136" i="4"/>
  <c r="O3087" i="4"/>
  <c r="O4332" i="4"/>
  <c r="O3559" i="4"/>
  <c r="O422" i="4"/>
  <c r="O1972" i="4"/>
  <c r="O738" i="4"/>
  <c r="O4383" i="4"/>
  <c r="O4254" i="4"/>
  <c r="O3299" i="4"/>
  <c r="O3560" i="4"/>
  <c r="O3188" i="4"/>
  <c r="O3246" i="4"/>
  <c r="O4904" i="4"/>
  <c r="O4141" i="4"/>
  <c r="O2749" i="4"/>
  <c r="O1137" i="4"/>
  <c r="O1138" i="4"/>
  <c r="O4762" i="4"/>
  <c r="O660" i="4"/>
  <c r="O1973" i="4"/>
  <c r="O2252" i="4"/>
  <c r="O2058" i="4"/>
  <c r="O1291" i="4"/>
  <c r="O2131" i="4"/>
  <c r="O966" i="4"/>
  <c r="O2225" i="4"/>
  <c r="O3215" i="4"/>
  <c r="O227" i="4"/>
  <c r="O994" i="4"/>
  <c r="O639" i="4"/>
  <c r="O933" i="4"/>
  <c r="O774" i="4"/>
  <c r="O2861" i="4"/>
  <c r="O661" i="4"/>
  <c r="O1043" i="4"/>
  <c r="O113" i="4"/>
  <c r="O4991" i="4"/>
  <c r="O934" i="4"/>
  <c r="O3744" i="4"/>
  <c r="O2799" i="4"/>
  <c r="O3987" i="4"/>
  <c r="O396" i="4"/>
  <c r="O870" i="4"/>
  <c r="O4575" i="4"/>
  <c r="O4960" i="4"/>
  <c r="O2914" i="4"/>
  <c r="O1336" i="4"/>
  <c r="O4175" i="4"/>
  <c r="O2104" i="4"/>
  <c r="O3039" i="4"/>
  <c r="O2680" i="4"/>
  <c r="O4711" i="4"/>
  <c r="O4847" i="4"/>
  <c r="O144" i="4"/>
  <c r="O2203" i="4"/>
  <c r="O1472" i="4"/>
  <c r="O4648" i="4"/>
  <c r="O3845" i="4"/>
  <c r="O1601" i="4"/>
  <c r="O1500" i="4"/>
  <c r="O4508" i="4"/>
  <c r="O2016" i="4"/>
  <c r="O3482" i="4"/>
  <c r="O2915" i="4"/>
  <c r="O4905" i="4"/>
  <c r="O199" i="4"/>
  <c r="O3149" i="4"/>
  <c r="O4480" i="4"/>
  <c r="O3869" i="4"/>
  <c r="O3579" i="4"/>
  <c r="O1828" i="4"/>
  <c r="O3150" i="4"/>
  <c r="O2800" i="4"/>
  <c r="O2575" i="4"/>
  <c r="O4176" i="4"/>
  <c r="O4712" i="4"/>
  <c r="O1075" i="4"/>
  <c r="O2105" i="4"/>
  <c r="O369" i="4"/>
  <c r="O2106" i="4"/>
  <c r="O4818" i="4"/>
  <c r="O3712" i="4"/>
  <c r="O1445" i="4"/>
  <c r="O2107" i="4"/>
  <c r="O3646" i="4"/>
  <c r="O1551" i="4"/>
  <c r="O967" i="4"/>
  <c r="O2700" i="4"/>
  <c r="O4457" i="4"/>
  <c r="O835" i="4"/>
  <c r="O2827" i="4"/>
  <c r="O3319" i="4"/>
  <c r="O1292" i="4"/>
  <c r="O1159" i="4"/>
  <c r="O2801" i="4"/>
  <c r="O4142" i="4"/>
  <c r="O4481" i="4"/>
  <c r="O542" i="4"/>
  <c r="O228" i="4"/>
  <c r="O1806" i="4"/>
  <c r="O423" i="4"/>
  <c r="O570" i="4"/>
  <c r="O2772" i="4"/>
  <c r="O4143" i="4"/>
  <c r="O3272" i="4"/>
  <c r="O2082" i="4"/>
  <c r="O1879" i="4"/>
  <c r="O1076" i="4"/>
  <c r="O4431" i="4"/>
  <c r="O145" i="4"/>
  <c r="O3870" i="4"/>
  <c r="O146" i="4"/>
  <c r="O3424" i="4"/>
  <c r="O871" i="4"/>
  <c r="O901" i="4"/>
  <c r="O4031" i="4"/>
  <c r="O4961" i="4"/>
  <c r="O1701" i="4"/>
  <c r="O1117" i="4"/>
  <c r="O4763" i="4"/>
  <c r="O2425" i="4"/>
  <c r="O813" i="4"/>
  <c r="O3647" i="4"/>
  <c r="O3713" i="4"/>
  <c r="O1531" i="4"/>
  <c r="O4061" i="4"/>
  <c r="O1044" i="4"/>
  <c r="O3390" i="4"/>
  <c r="O2226" i="4"/>
  <c r="O4144" i="4"/>
  <c r="O1749" i="4"/>
  <c r="O4360" i="4"/>
  <c r="O2108" i="4"/>
  <c r="O23" i="4"/>
  <c r="O2939" i="4"/>
  <c r="O995" i="4"/>
  <c r="O4713" i="4"/>
  <c r="O4549" i="4"/>
  <c r="O662" i="4"/>
  <c r="O1880" i="4"/>
  <c r="O3320" i="4"/>
  <c r="O2109" i="4"/>
  <c r="O3945" i="4"/>
  <c r="O4743" i="4"/>
  <c r="O1242" i="4"/>
  <c r="O1418" i="4"/>
  <c r="O4458" i="4"/>
  <c r="O1293" i="4"/>
  <c r="O686" i="4"/>
  <c r="O1243" i="4"/>
  <c r="O3373" i="4"/>
  <c r="O2888" i="4"/>
  <c r="O4177" i="4"/>
  <c r="O4408" i="4"/>
  <c r="O902" i="4"/>
  <c r="O3216" i="4"/>
  <c r="O3823" i="4"/>
  <c r="O4459" i="4"/>
  <c r="O872" i="4"/>
  <c r="O4432" i="4"/>
  <c r="O1991" i="4"/>
  <c r="O2701" i="4"/>
  <c r="O1337" i="4"/>
  <c r="O1501" i="4"/>
  <c r="O2039" i="4"/>
  <c r="O1045" i="4"/>
  <c r="O1186" i="4"/>
  <c r="O1294" i="4"/>
  <c r="O1649" i="4"/>
  <c r="O2320" i="4"/>
  <c r="O4530" i="4"/>
  <c r="O4962" i="4"/>
  <c r="O4409" i="4"/>
  <c r="O1855" i="4"/>
  <c r="O1602" i="4"/>
  <c r="O3456" i="4"/>
  <c r="O1945" i="4"/>
  <c r="O3969" i="4"/>
  <c r="O4649" i="4"/>
  <c r="O1077" i="4"/>
  <c r="O2375" i="4"/>
  <c r="O3374" i="4"/>
  <c r="O1390" i="4"/>
  <c r="O1702" i="4"/>
  <c r="O1446" i="4"/>
  <c r="O4509" i="4"/>
  <c r="O3580" i="4"/>
  <c r="O342" i="4"/>
  <c r="O2110" i="4"/>
  <c r="O2132" i="4"/>
  <c r="O1703" i="4"/>
  <c r="O794" i="4"/>
  <c r="O2889" i="4"/>
  <c r="O2990" i="4"/>
  <c r="O616" i="4"/>
  <c r="O3970" i="4"/>
  <c r="O4650" i="4"/>
  <c r="O4651" i="4"/>
  <c r="O1502" i="4"/>
  <c r="O739" i="4"/>
  <c r="O3686" i="4"/>
  <c r="O1017" i="4"/>
  <c r="O2376" i="4"/>
  <c r="O3501" i="4"/>
  <c r="O4576" i="4"/>
  <c r="O4608" i="4"/>
  <c r="O3871" i="4"/>
  <c r="O4764" i="4"/>
  <c r="O2040" i="4"/>
  <c r="O2133" i="4"/>
  <c r="O2111" i="4"/>
  <c r="O3300" i="4"/>
  <c r="O3321" i="4"/>
  <c r="O4032" i="4"/>
  <c r="O3714" i="4"/>
  <c r="O2729" i="4"/>
  <c r="O3016" i="4"/>
  <c r="O1503" i="4"/>
  <c r="O2112" i="4"/>
  <c r="O1650" i="4"/>
  <c r="O3715" i="4"/>
  <c r="O4510" i="4"/>
  <c r="O1651" i="4"/>
  <c r="O3123" i="4"/>
  <c r="O1187" i="4"/>
  <c r="O1704" i="4"/>
  <c r="O2626" i="4"/>
  <c r="O2321" i="4"/>
  <c r="O343" i="4"/>
  <c r="O1617" i="4"/>
  <c r="O2059" i="4"/>
  <c r="O2276" i="4"/>
  <c r="O836" i="4"/>
  <c r="O24" i="4"/>
  <c r="O4384" i="4"/>
  <c r="O640" i="4"/>
  <c r="O3946" i="4"/>
  <c r="O2971" i="4"/>
  <c r="O1974" i="4"/>
  <c r="O2399" i="4"/>
  <c r="O814" i="4"/>
  <c r="O1295" i="4"/>
  <c r="O3124" i="4"/>
  <c r="O4765" i="4"/>
  <c r="O1078" i="4"/>
  <c r="O497" i="4"/>
  <c r="O2504" i="4"/>
  <c r="O1160" i="4"/>
  <c r="O444" i="4"/>
  <c r="O3687" i="4"/>
  <c r="O4744" i="4"/>
  <c r="O4883" i="4"/>
  <c r="O4714" i="4"/>
  <c r="O1576" i="4"/>
  <c r="O1209" i="4"/>
  <c r="O3060" i="4"/>
  <c r="O2828" i="4"/>
  <c r="O2530" i="4"/>
  <c r="O470" i="4"/>
  <c r="O3425" i="4"/>
  <c r="O3088" i="4"/>
  <c r="O4511" i="4"/>
  <c r="O2017" i="4"/>
  <c r="O2991" i="4"/>
  <c r="O1992" i="4"/>
  <c r="O2505" i="4"/>
  <c r="O2531" i="4"/>
  <c r="O3375" i="4"/>
  <c r="O2597" i="4"/>
  <c r="O2627" i="4"/>
  <c r="O4033" i="4"/>
  <c r="O4285" i="4"/>
  <c r="O2179" i="4"/>
  <c r="O837" i="4"/>
  <c r="O4715" i="4"/>
  <c r="O2400" i="4"/>
  <c r="O2576" i="4"/>
  <c r="O4034" i="4"/>
  <c r="O4433" i="4"/>
  <c r="O617" i="4"/>
  <c r="O2916" i="4"/>
  <c r="O4791" i="4"/>
  <c r="O3376" i="4"/>
  <c r="O2134" i="4"/>
  <c r="O3351" i="4"/>
  <c r="O1577" i="4"/>
  <c r="O3089" i="4"/>
  <c r="O4932" i="4"/>
  <c r="O4460" i="4"/>
  <c r="O2135" i="4"/>
  <c r="O3988" i="4"/>
  <c r="O687" i="4"/>
  <c r="O370" i="4"/>
  <c r="O903" i="4"/>
  <c r="O2377" i="4"/>
  <c r="O229" i="4"/>
  <c r="O2802" i="4"/>
  <c r="O1504" i="4"/>
  <c r="O996" i="4"/>
  <c r="O4992" i="4"/>
  <c r="O2992" i="4"/>
  <c r="O4792" i="4"/>
  <c r="O815" i="4"/>
  <c r="O230" i="4"/>
  <c r="O904" i="4"/>
  <c r="O3798" i="4"/>
  <c r="O1161" i="4"/>
  <c r="O1946" i="4"/>
  <c r="O114" i="4"/>
  <c r="O4434" i="4"/>
  <c r="O3769" i="4"/>
  <c r="O1079" i="4"/>
  <c r="O2227" i="4"/>
  <c r="O775" i="4"/>
  <c r="O257" i="4"/>
  <c r="O1244" i="4"/>
  <c r="O177" i="4"/>
  <c r="O424" i="4"/>
  <c r="O1018" i="4"/>
  <c r="O2018" i="4"/>
  <c r="O2862" i="4"/>
  <c r="O516" i="4"/>
  <c r="O2401" i="4"/>
  <c r="O1046" i="4"/>
  <c r="O4081" i="4"/>
  <c r="O4963" i="4"/>
  <c r="O618" i="4"/>
  <c r="O2228" i="4"/>
  <c r="O3947" i="4"/>
  <c r="O2113" i="4"/>
  <c r="O2598" i="4"/>
  <c r="O1680" i="4"/>
  <c r="O2253" i="4"/>
  <c r="O590" i="4"/>
  <c r="O4410" i="4"/>
  <c r="O1881" i="4"/>
  <c r="O3247" i="4"/>
  <c r="O3040" i="4"/>
  <c r="O543" i="4"/>
  <c r="O2083" i="4"/>
  <c r="O2479" i="4"/>
  <c r="O3391" i="4"/>
  <c r="O4577" i="4"/>
  <c r="O1552" i="4"/>
  <c r="O1993" i="4"/>
  <c r="O314" i="4"/>
  <c r="O1882" i="4"/>
  <c r="O258" i="4"/>
  <c r="O4202" i="4"/>
  <c r="O1162" i="4"/>
  <c r="O1919" i="4"/>
  <c r="O2829" i="4"/>
  <c r="O1080" i="4"/>
  <c r="O4286" i="4"/>
  <c r="O3521" i="4"/>
  <c r="O3377" i="4"/>
  <c r="O905" i="4"/>
  <c r="O1681" i="4"/>
  <c r="O838" i="4"/>
  <c r="O1047" i="4"/>
  <c r="O2830" i="4"/>
  <c r="O997" i="4"/>
  <c r="O1210" i="4"/>
  <c r="O1338" i="4"/>
  <c r="O4227" i="4"/>
  <c r="O1391" i="4"/>
  <c r="O2661" i="4"/>
  <c r="O1975" i="4"/>
  <c r="O147" i="4"/>
  <c r="O4609" i="4"/>
  <c r="O619" i="4"/>
  <c r="O2254" i="4"/>
  <c r="O278" i="4"/>
  <c r="O968" i="4"/>
  <c r="O2702" i="4"/>
  <c r="O4716" i="4"/>
  <c r="O3846" i="4"/>
  <c r="O2917" i="4"/>
  <c r="O4287" i="4"/>
  <c r="O4361" i="4"/>
  <c r="O3847" i="4"/>
  <c r="O4145" i="4"/>
  <c r="O4288" i="4"/>
  <c r="O3989" i="4"/>
  <c r="O740" i="4"/>
  <c r="O2480" i="4"/>
  <c r="O4793" i="4"/>
  <c r="O2773" i="4"/>
  <c r="O2506" i="4"/>
  <c r="O3392" i="4"/>
  <c r="O3426" i="4"/>
  <c r="O1019" i="4"/>
  <c r="O873" i="4"/>
  <c r="O445" i="4"/>
  <c r="O2940" i="4"/>
  <c r="O2041" i="4"/>
  <c r="O1245" i="4"/>
  <c r="O471" i="4"/>
  <c r="O2890" i="4"/>
  <c r="O1856" i="4"/>
  <c r="O3322" i="4"/>
  <c r="O4531" i="4"/>
  <c r="O3872" i="4"/>
  <c r="O1419" i="4"/>
  <c r="O3189" i="4"/>
  <c r="O2402" i="4"/>
  <c r="O3799" i="4"/>
  <c r="O1976" i="4"/>
  <c r="O1807" i="4"/>
  <c r="O571" i="4"/>
  <c r="O2136" i="4"/>
  <c r="O1020" i="4"/>
  <c r="O2277" i="4"/>
  <c r="O51" i="4"/>
  <c r="O3427" i="4"/>
  <c r="O1339" i="4"/>
  <c r="O2403" i="4"/>
  <c r="O4482" i="4"/>
  <c r="O2114" i="4"/>
  <c r="O2180" i="4"/>
  <c r="O2599" i="4"/>
  <c r="O1211" i="4"/>
  <c r="O3017" i="4"/>
  <c r="O3948" i="4"/>
  <c r="O2863" i="4"/>
  <c r="O4691" i="4"/>
  <c r="O3018" i="4"/>
  <c r="O1603" i="4"/>
  <c r="O2426" i="4"/>
  <c r="O4146" i="4"/>
  <c r="O231" i="4"/>
  <c r="O2156" i="4"/>
  <c r="O4289" i="4"/>
  <c r="O2481" i="4"/>
  <c r="O3125" i="4"/>
  <c r="O2404" i="4"/>
  <c r="O4652" i="4"/>
  <c r="O3041" i="4"/>
  <c r="O4578" i="4"/>
  <c r="O4035" i="4"/>
  <c r="O3352" i="4"/>
  <c r="O446" i="4"/>
  <c r="O4483" i="4"/>
  <c r="O315" i="4"/>
  <c r="O1392" i="4"/>
  <c r="O517" i="4"/>
  <c r="O1808" i="4"/>
  <c r="O2060" i="4"/>
  <c r="O544" i="4"/>
  <c r="O148" i="4"/>
  <c r="O3301" i="4"/>
  <c r="O4864" i="4"/>
  <c r="O95" i="4"/>
  <c r="O2681" i="4"/>
  <c r="O1139" i="4"/>
  <c r="O1296" i="4"/>
  <c r="O4579" i="4"/>
  <c r="O4147" i="4"/>
  <c r="O1604" i="4"/>
  <c r="O149" i="4"/>
  <c r="O4532" i="4"/>
  <c r="O969" i="4"/>
  <c r="O3848" i="4"/>
  <c r="O3190" i="4"/>
  <c r="O1269" i="4"/>
  <c r="O3716" i="4"/>
  <c r="O4290" i="4"/>
  <c r="O2507" i="4"/>
  <c r="O4148" i="4"/>
  <c r="O3990" i="4"/>
  <c r="O3378" i="4"/>
  <c r="O279" i="4"/>
  <c r="O3625" i="4"/>
  <c r="O2972" i="4"/>
  <c r="O3540" i="4"/>
  <c r="O3648" i="4"/>
  <c r="O3745" i="4"/>
  <c r="O3626" i="4"/>
  <c r="O425" i="4"/>
  <c r="O3126" i="4"/>
  <c r="O1682" i="4"/>
  <c r="O3800" i="4"/>
  <c r="O1883" i="4"/>
  <c r="O2550" i="4"/>
  <c r="O1188" i="4"/>
  <c r="O2577" i="4"/>
  <c r="O1553" i="4"/>
  <c r="O2628" i="4"/>
  <c r="O1554" i="4"/>
  <c r="O741" i="4"/>
  <c r="O3921" i="4"/>
  <c r="O1884" i="4"/>
  <c r="O1652" i="4"/>
  <c r="O1505" i="4"/>
  <c r="O3127" i="4"/>
  <c r="O4933" i="4"/>
  <c r="O2462" i="4"/>
  <c r="O344" i="4"/>
  <c r="O25" i="4"/>
  <c r="O2774" i="4"/>
  <c r="O1270" i="4"/>
  <c r="O3971" i="4"/>
  <c r="O4435" i="4"/>
  <c r="O776" i="4"/>
  <c r="O3428" i="4"/>
  <c r="O4062" i="4"/>
  <c r="O2775" i="4"/>
  <c r="O2600" i="4"/>
  <c r="O1473" i="4"/>
  <c r="O4934" i="4"/>
  <c r="O1885" i="4"/>
  <c r="O4255" i="4"/>
  <c r="O4309" i="4"/>
  <c r="O4256" i="4"/>
  <c r="O4794" i="4"/>
  <c r="O1506" i="4"/>
  <c r="O1474" i="4"/>
  <c r="O2181" i="4"/>
  <c r="O4550" i="4"/>
  <c r="O2831" i="4"/>
  <c r="O1605" i="4"/>
  <c r="O4257" i="4"/>
  <c r="O200" i="4"/>
  <c r="O3522" i="4"/>
  <c r="O4551" i="4"/>
  <c r="O3502" i="4"/>
  <c r="O4819" i="4"/>
  <c r="O2803" i="4"/>
  <c r="O4692" i="4"/>
  <c r="O280" i="4"/>
  <c r="O620" i="4"/>
  <c r="O1994" i="4"/>
  <c r="O316" i="4"/>
  <c r="O1140" i="4"/>
  <c r="O1773" i="4"/>
  <c r="O3128" i="4"/>
  <c r="O4385" i="4"/>
  <c r="O4036" i="4"/>
  <c r="O4310" i="4"/>
  <c r="O4063" i="4"/>
  <c r="O874" i="4"/>
  <c r="O1246" i="4"/>
  <c r="O875" i="4"/>
  <c r="O3393" i="4"/>
  <c r="O4884" i="4"/>
  <c r="O1578" i="4"/>
  <c r="O1809" i="4"/>
  <c r="O3353" i="4"/>
  <c r="O259" i="4"/>
  <c r="O397" i="4"/>
  <c r="O281" i="4"/>
  <c r="O795" i="4"/>
  <c r="O723" i="4"/>
  <c r="O2229" i="4"/>
  <c r="O4935" i="4"/>
  <c r="O4097" i="4"/>
  <c r="O3717" i="4"/>
  <c r="O3273" i="4"/>
  <c r="O2427" i="4"/>
  <c r="O371" i="4"/>
  <c r="O3274" i="4"/>
  <c r="O3991" i="4"/>
  <c r="O447" i="4"/>
  <c r="O3664" i="4"/>
  <c r="O1886" i="4"/>
  <c r="O1920" i="4"/>
  <c r="O3248" i="4"/>
  <c r="O3824" i="4"/>
  <c r="O3042" i="4"/>
  <c r="O2629" i="4"/>
  <c r="O2864" i="4"/>
  <c r="O317" i="4"/>
  <c r="O688" i="4"/>
  <c r="O2776" i="4"/>
  <c r="O2777" i="4"/>
  <c r="O2042" i="4"/>
  <c r="O1163" i="4"/>
  <c r="O3249" i="4"/>
  <c r="O1857" i="4"/>
  <c r="O2043" i="4"/>
  <c r="O4906" i="4"/>
  <c r="O426" i="4"/>
  <c r="O3151" i="4"/>
  <c r="O2298" i="4"/>
  <c r="O1858" i="4"/>
  <c r="O4820" i="4"/>
  <c r="O4993" i="4"/>
  <c r="O4964" i="4"/>
  <c r="O2428" i="4"/>
  <c r="O4717" i="4"/>
  <c r="O4994" i="4"/>
  <c r="O1887" i="4"/>
  <c r="O4653" i="4"/>
  <c r="O1750" i="4"/>
  <c r="O742" i="4"/>
  <c r="O1888" i="4"/>
  <c r="O2682" i="4"/>
  <c r="O839" i="4"/>
  <c r="O4936" i="4"/>
  <c r="O1995" i="4"/>
  <c r="O2865" i="4"/>
  <c r="O2832" i="4"/>
  <c r="O1889" i="4"/>
  <c r="O4654" i="4"/>
  <c r="O4291" i="4"/>
  <c r="O2703" i="4"/>
  <c r="O4766" i="4"/>
  <c r="O3129" i="4"/>
  <c r="O3801" i="4"/>
  <c r="O3043" i="4"/>
  <c r="O2833" i="4"/>
  <c r="O1475" i="4"/>
  <c r="O4580" i="4"/>
  <c r="O448" i="4"/>
  <c r="O3949" i="4"/>
  <c r="O1996" i="4"/>
  <c r="O115" i="4"/>
  <c r="O282" i="4"/>
  <c r="O3523" i="4"/>
  <c r="O2182" i="4"/>
  <c r="O1921" i="4"/>
  <c r="O4311" i="4"/>
  <c r="O96" i="4"/>
  <c r="O3354" i="4"/>
  <c r="O2918" i="4"/>
  <c r="O1555" i="4"/>
  <c r="O2662" i="4"/>
  <c r="O2551" i="4"/>
  <c r="O4461" i="4"/>
  <c r="O998" i="4"/>
  <c r="O398" i="4"/>
  <c r="O1606" i="4"/>
  <c r="O1476" i="4"/>
  <c r="O2834" i="4"/>
  <c r="O3581" i="4"/>
  <c r="O1890" i="4"/>
  <c r="O2230" i="4"/>
  <c r="O743" i="4"/>
  <c r="O2322" i="4"/>
  <c r="O2601" i="4"/>
  <c r="O2463" i="4"/>
  <c r="O1507" i="4"/>
  <c r="O3130" i="4"/>
  <c r="O3250" i="4"/>
  <c r="O1420" i="4"/>
  <c r="O2532" i="4"/>
  <c r="O3251" i="4"/>
  <c r="O3323" i="4"/>
  <c r="O4512" i="4"/>
  <c r="O4484" i="4"/>
  <c r="O1141" i="4"/>
  <c r="O4655" i="4"/>
  <c r="O4610" i="4"/>
  <c r="O4718" i="4"/>
  <c r="O3770" i="4"/>
  <c r="O816" i="4"/>
  <c r="O4010" i="4"/>
  <c r="O26" i="4"/>
  <c r="O4693" i="4"/>
  <c r="O2704" i="4"/>
  <c r="O2115" i="4"/>
  <c r="O2552" i="4"/>
  <c r="O4937" i="4"/>
  <c r="O4656" i="4"/>
  <c r="O2137" i="4"/>
  <c r="O4149" i="4"/>
  <c r="O3394" i="4"/>
  <c r="O232" i="4"/>
  <c r="O1368" i="4"/>
  <c r="O1189" i="4"/>
  <c r="O3457" i="4"/>
  <c r="O2323" i="4"/>
  <c r="O2835" i="4"/>
  <c r="O472" i="4"/>
  <c r="O3950" i="4"/>
  <c r="O4150" i="4"/>
  <c r="O3849" i="4"/>
  <c r="O1447" i="4"/>
  <c r="O1164" i="4"/>
  <c r="O150" i="4"/>
  <c r="O1340" i="4"/>
  <c r="O4292" i="4"/>
  <c r="O4011" i="4"/>
  <c r="O2157" i="4"/>
  <c r="O2750" i="4"/>
  <c r="O2836" i="4"/>
  <c r="O1618" i="4"/>
  <c r="O3541" i="4"/>
  <c r="O3483" i="4"/>
  <c r="O1532" i="4"/>
  <c r="O1556" i="4"/>
  <c r="O498" i="4"/>
  <c r="O4178" i="4"/>
  <c r="O2993" i="4"/>
  <c r="O1118" i="4"/>
  <c r="O935" i="4"/>
  <c r="O1829" i="4"/>
  <c r="O2663" i="4"/>
  <c r="O876" i="4"/>
  <c r="O260" i="4"/>
  <c r="O4513" i="4"/>
  <c r="O4885" i="4"/>
  <c r="O2553" i="4"/>
  <c r="O1369" i="4"/>
  <c r="O2204" i="4"/>
  <c r="O52" i="4"/>
  <c r="O999" i="4"/>
  <c r="O151" i="4"/>
  <c r="O3688" i="4"/>
  <c r="O4462" i="4"/>
  <c r="O3873" i="4"/>
  <c r="O2578" i="4"/>
  <c r="O1000" i="4"/>
  <c r="O744" i="4"/>
  <c r="O1271" i="4"/>
  <c r="O2324" i="4"/>
  <c r="O4767" i="4"/>
  <c r="O2664" i="4"/>
  <c r="O2533" i="4"/>
  <c r="O2554" i="4"/>
  <c r="O2084" i="4"/>
  <c r="O4995" i="4"/>
  <c r="O3718" i="4"/>
  <c r="O3429" i="4"/>
  <c r="O2579" i="4"/>
  <c r="O4228" i="4"/>
  <c r="O178" i="4"/>
  <c r="O1619" i="4"/>
  <c r="O1448" i="4"/>
  <c r="O3951" i="4"/>
  <c r="O3582" i="4"/>
  <c r="O3484" i="4"/>
  <c r="O3217" i="4"/>
  <c r="O3275" i="4"/>
  <c r="O427" i="4"/>
  <c r="O1727" i="4"/>
  <c r="O73" i="4"/>
  <c r="O3175" i="4"/>
  <c r="O2464" i="4"/>
  <c r="O4514" i="4"/>
  <c r="O4694" i="4"/>
  <c r="O1393" i="4"/>
  <c r="O1212" i="4"/>
  <c r="O1247" i="4"/>
  <c r="O3485" i="4"/>
  <c r="O1021" i="4"/>
  <c r="O2231" i="4"/>
  <c r="O372" i="4"/>
  <c r="O53" i="4"/>
  <c r="O4745" i="4"/>
  <c r="O1977" i="4"/>
  <c r="O4695" i="4"/>
  <c r="O4719" i="4"/>
  <c r="O1248" i="4"/>
  <c r="O428" i="4"/>
  <c r="O4657" i="4"/>
  <c r="O1297" i="4"/>
  <c r="O3430" i="4"/>
  <c r="O1213" i="4"/>
  <c r="O1751" i="4"/>
  <c r="O345" i="4"/>
  <c r="O283" i="4"/>
  <c r="O572" i="4"/>
  <c r="O1891" i="4"/>
  <c r="O4151" i="4"/>
  <c r="O1978" i="4"/>
  <c r="O1313" i="4"/>
  <c r="O2482" i="4"/>
  <c r="O545" i="4"/>
  <c r="O3431" i="4"/>
  <c r="O777" i="4"/>
  <c r="O3583" i="4"/>
  <c r="O3191" i="4"/>
  <c r="O1607" i="4"/>
  <c r="O2508" i="4"/>
  <c r="O2429" i="4"/>
  <c r="O1449" i="4"/>
  <c r="O3503" i="4"/>
  <c r="O201" i="4"/>
  <c r="O3874" i="4"/>
  <c r="O4658" i="4"/>
  <c r="O4938" i="4"/>
  <c r="O2205" i="4"/>
  <c r="O2973" i="4"/>
  <c r="O399" i="4"/>
  <c r="O4965" i="4"/>
  <c r="O3276" i="4"/>
  <c r="O1450" i="4"/>
  <c r="O3771" i="4"/>
  <c r="O3324" i="4"/>
  <c r="O4533" i="4"/>
  <c r="O3395" i="4"/>
  <c r="O1214" i="4"/>
  <c r="O261" i="4"/>
  <c r="O1215" i="4"/>
  <c r="O1947" i="4"/>
  <c r="O4152" i="4"/>
  <c r="O817" i="4"/>
  <c r="O3561" i="4"/>
  <c r="O1119" i="4"/>
  <c r="O2232" i="4"/>
  <c r="O936" i="4"/>
  <c r="O591" i="4"/>
  <c r="O4179" i="4"/>
  <c r="O1653" i="4"/>
  <c r="O2158" i="4"/>
  <c r="O2325" i="4"/>
  <c r="O4886" i="4"/>
  <c r="O3504" i="4"/>
  <c r="O2255" i="4"/>
  <c r="O3432" i="4"/>
  <c r="O2994" i="4"/>
  <c r="O2509" i="4"/>
  <c r="O2683" i="4"/>
  <c r="O152" i="4"/>
  <c r="O2580" i="4"/>
  <c r="O1774" i="4"/>
  <c r="O592" i="4"/>
  <c r="O3061" i="4"/>
  <c r="O1683" i="4"/>
  <c r="O2430" i="4"/>
  <c r="O745" i="4"/>
  <c r="O4012" i="4"/>
  <c r="O2941" i="4"/>
  <c r="O179" i="4"/>
  <c r="O4581" i="4"/>
  <c r="O2465" i="4"/>
  <c r="O970" i="4"/>
  <c r="O2730" i="4"/>
  <c r="O1216" i="4"/>
  <c r="O473" i="4"/>
  <c r="O27" i="4"/>
  <c r="O573" i="4"/>
  <c r="O3689" i="4"/>
  <c r="O3131" i="4"/>
  <c r="O2085" i="4"/>
  <c r="O1217" i="4"/>
  <c r="O4611" i="4"/>
  <c r="O1533" i="4"/>
  <c r="O3325" i="4"/>
  <c r="O54" i="4"/>
  <c r="O2778" i="4"/>
  <c r="O2665" i="4"/>
  <c r="O3176" i="4"/>
  <c r="O2347" i="4"/>
  <c r="O3433" i="4"/>
  <c r="O1892" i="4"/>
  <c r="O449" i="4"/>
  <c r="O2086" i="4"/>
  <c r="O74" i="4"/>
  <c r="O3665" i="4"/>
  <c r="O1997" i="4"/>
  <c r="O3850" i="4"/>
  <c r="O3218" i="4"/>
  <c r="O2206" i="4"/>
  <c r="O1249" i="4"/>
  <c r="O2233" i="4"/>
  <c r="O4907" i="4"/>
  <c r="O2326" i="4"/>
  <c r="O2684" i="4"/>
  <c r="O1218" i="4"/>
  <c r="O1120" i="4"/>
  <c r="O4996" i="4"/>
  <c r="O2138" i="4"/>
  <c r="O1620" i="4"/>
  <c r="O1421" i="4"/>
  <c r="O3666" i="4"/>
  <c r="O2234" i="4"/>
  <c r="O3802" i="4"/>
  <c r="O4659" i="4"/>
  <c r="O1752" i="4"/>
  <c r="O4720" i="4"/>
  <c r="O2685" i="4"/>
  <c r="O518" i="4"/>
  <c r="O3803" i="4"/>
  <c r="O2919" i="4"/>
  <c r="O840" i="4"/>
  <c r="O1998" i="4"/>
  <c r="O2348" i="4"/>
  <c r="O4865" i="4"/>
  <c r="O2349" i="4"/>
  <c r="O1272" i="4"/>
  <c r="O4386" i="4"/>
  <c r="O4768" i="4"/>
  <c r="O906" i="4"/>
  <c r="O4203" i="4"/>
  <c r="O4098" i="4"/>
  <c r="O2779" i="4"/>
  <c r="O4515" i="4"/>
  <c r="O2431" i="4"/>
  <c r="O641" i="4"/>
  <c r="O1830" i="4"/>
  <c r="O4333" i="4"/>
  <c r="O3219" i="4"/>
  <c r="O3690" i="4"/>
  <c r="O4660" i="4"/>
  <c r="O4153" i="4"/>
  <c r="O3326" i="4"/>
  <c r="O400" i="4"/>
  <c r="O971" i="4"/>
  <c r="O1831" i="4"/>
  <c r="O4064" i="4"/>
  <c r="O689" i="4"/>
  <c r="O2432" i="4"/>
  <c r="O55" i="4"/>
  <c r="O2139" i="4"/>
  <c r="O4534" i="4"/>
  <c r="O2116" i="4"/>
  <c r="O4848" i="4"/>
  <c r="O877" i="4"/>
  <c r="O4387" i="4"/>
  <c r="O1102" i="4"/>
  <c r="O1775" i="4"/>
  <c r="O1219" i="4"/>
  <c r="O2534" i="4"/>
  <c r="O1048" i="4"/>
  <c r="O4258" i="4"/>
  <c r="O4334" i="4"/>
  <c r="O778" i="4"/>
  <c r="O474" i="4"/>
  <c r="O4939" i="4"/>
  <c r="O1893" i="4"/>
  <c r="O2995" i="4"/>
  <c r="O1049" i="4"/>
  <c r="O450" i="4"/>
  <c r="O1422" i="4"/>
  <c r="O4154" i="4"/>
  <c r="O4795" i="4"/>
  <c r="O180" i="4"/>
  <c r="O4180" i="4"/>
  <c r="O3062" i="4"/>
  <c r="O56" i="4"/>
  <c r="O373" i="4"/>
  <c r="O1810" i="4"/>
  <c r="O818" i="4"/>
  <c r="O3252" i="4"/>
  <c r="O3177" i="4"/>
  <c r="O4082" i="4"/>
  <c r="O2705" i="4"/>
  <c r="O2942" i="4"/>
  <c r="O2278" i="4"/>
  <c r="O1298" i="4"/>
  <c r="O2019" i="4"/>
  <c r="O1341" i="4"/>
  <c r="O2087" i="4"/>
  <c r="O153" i="4"/>
  <c r="O3562" i="4"/>
  <c r="O2920" i="4"/>
  <c r="O1999" i="4"/>
  <c r="O3851" i="4"/>
  <c r="O475" i="4"/>
  <c r="O779" i="4"/>
  <c r="O3486" i="4"/>
  <c r="O2581" i="4"/>
  <c r="O2974" i="4"/>
  <c r="O2866" i="4"/>
  <c r="O1081" i="4"/>
  <c r="O3852" i="4"/>
  <c r="O1811" i="4"/>
  <c r="O4485" i="4"/>
  <c r="O2327" i="4"/>
  <c r="O2975" i="4"/>
  <c r="O3487" i="4"/>
  <c r="O3772" i="4"/>
  <c r="O3488" i="4"/>
  <c r="O1050" i="4"/>
  <c r="O3825" i="4"/>
  <c r="O2020" i="4"/>
  <c r="O593" i="4"/>
  <c r="O2602" i="4"/>
  <c r="O284" i="4"/>
  <c r="O3584" i="4"/>
  <c r="O2235" i="4"/>
  <c r="O4204" i="4"/>
  <c r="O4796" i="4"/>
  <c r="O2328" i="4"/>
  <c r="O4516" i="4"/>
  <c r="O2183" i="4"/>
  <c r="O1190" i="4"/>
  <c r="O2433" i="4"/>
  <c r="O1534" i="4"/>
  <c r="O2666" i="4"/>
  <c r="O4769" i="4"/>
  <c r="O4661" i="4"/>
  <c r="O3667" i="4"/>
  <c r="O1191" i="4"/>
  <c r="O3355" i="4"/>
  <c r="O75" i="4"/>
  <c r="O2630" i="4"/>
  <c r="O4721" i="4"/>
  <c r="O878" i="4"/>
  <c r="O1299" i="4"/>
  <c r="O3505" i="4"/>
  <c r="O1022" i="4"/>
  <c r="O3826" i="4"/>
  <c r="O1621" i="4"/>
  <c r="O4797" i="4"/>
  <c r="O4866" i="4"/>
  <c r="O3585" i="4"/>
  <c r="O4013" i="4"/>
  <c r="O1220" i="4"/>
  <c r="O2279" i="4"/>
  <c r="O879" i="4"/>
  <c r="O819" i="4"/>
  <c r="O2891" i="4"/>
  <c r="O57" i="4"/>
  <c r="O1508" i="4"/>
  <c r="O2751" i="4"/>
  <c r="O2329" i="4"/>
  <c r="O746" i="4"/>
  <c r="O1314" i="4"/>
  <c r="O3396" i="4"/>
  <c r="O4293" i="4"/>
  <c r="O3356" i="4"/>
  <c r="O1165" i="4"/>
  <c r="O724" i="4"/>
  <c r="O663" i="4"/>
  <c r="O1300" i="4"/>
  <c r="O4294" i="4"/>
  <c r="O2140" i="4"/>
  <c r="O4312" i="4"/>
  <c r="O2631" i="4"/>
  <c r="O1051" i="4"/>
  <c r="O2582" i="4"/>
  <c r="O1832" i="4"/>
  <c r="O1894" i="4"/>
  <c r="O3434" i="4"/>
  <c r="O2752" i="4"/>
  <c r="O4966" i="4"/>
  <c r="O3253" i="4"/>
  <c r="O3563" i="4"/>
  <c r="O2405" i="4"/>
  <c r="O4463" i="4"/>
  <c r="O1895" i="4"/>
  <c r="O2706" i="4"/>
  <c r="O708" i="4"/>
  <c r="O2159" i="4"/>
  <c r="O262" i="4"/>
  <c r="O574" i="4"/>
  <c r="O3853" i="4"/>
  <c r="O4821" i="4"/>
  <c r="O2667" i="4"/>
  <c r="O2837" i="4"/>
  <c r="O2299" i="4"/>
  <c r="O2603" i="4"/>
  <c r="O2466" i="4"/>
  <c r="O642" i="4"/>
  <c r="O499" i="4"/>
  <c r="O4582" i="4"/>
  <c r="O1423" i="4"/>
  <c r="O519" i="4"/>
  <c r="O3894" i="4"/>
  <c r="O520" i="4"/>
  <c r="O4552" i="4"/>
  <c r="O374" i="4"/>
  <c r="O3972" i="4"/>
  <c r="O3973" i="4"/>
  <c r="O4362" i="4"/>
  <c r="O1082" i="4"/>
  <c r="O4662" i="4"/>
  <c r="O4940" i="4"/>
  <c r="O1250" i="4"/>
  <c r="O747" i="4"/>
  <c r="O2330" i="4"/>
  <c r="O4181" i="4"/>
  <c r="O451" i="4"/>
  <c r="O3922" i="4"/>
  <c r="O3691" i="4"/>
  <c r="O1948" i="4"/>
  <c r="O4722" i="4"/>
  <c r="O3357" i="4"/>
  <c r="O4696" i="4"/>
  <c r="O4887" i="4"/>
  <c r="O4388" i="4"/>
  <c r="O346" i="4"/>
  <c r="O1896" i="4"/>
  <c r="O2378" i="4"/>
  <c r="O3974" i="4"/>
  <c r="O1728" i="4"/>
  <c r="O1535" i="4"/>
  <c r="O2510" i="4"/>
  <c r="O3220" i="4"/>
  <c r="O748" i="4"/>
  <c r="O2184" i="4"/>
  <c r="O907" i="4"/>
  <c r="O3524" i="4"/>
  <c r="O664" i="4"/>
  <c r="O1776" i="4"/>
  <c r="O1451" i="4"/>
  <c r="O2044" i="4"/>
  <c r="O3854" i="4"/>
  <c r="O1251" i="4"/>
  <c r="O4535" i="4"/>
  <c r="O1394" i="4"/>
  <c r="O2236" i="4"/>
  <c r="O521" i="4"/>
  <c r="O3397" i="4"/>
  <c r="O4612" i="4"/>
  <c r="O1477" i="4"/>
  <c r="O3746" i="4"/>
  <c r="O3327" i="4"/>
  <c r="O3855" i="4"/>
  <c r="O4770" i="4"/>
  <c r="O4083" i="4"/>
  <c r="O4229" i="4"/>
  <c r="O4613" i="4"/>
  <c r="O690" i="4"/>
  <c r="O2406" i="4"/>
  <c r="O4155" i="4"/>
  <c r="O1729" i="4"/>
  <c r="O4037" i="4"/>
  <c r="O3992" i="4"/>
  <c r="O1579" i="4"/>
  <c r="O2117" i="4"/>
  <c r="O880" i="4"/>
  <c r="O3379" i="4"/>
  <c r="O4746" i="4"/>
  <c r="O2407" i="4"/>
  <c r="O3132" i="4"/>
  <c r="O643" i="4"/>
  <c r="O796" i="4"/>
  <c r="O725" i="4"/>
  <c r="O375" i="4"/>
  <c r="O1052" i="4"/>
  <c r="O1622" i="4"/>
  <c r="O3254" i="4"/>
  <c r="O3895" i="4"/>
  <c r="O3458" i="4"/>
  <c r="O4614" i="4"/>
  <c r="O2000" i="4"/>
  <c r="O4615" i="4"/>
  <c r="O3221" i="4"/>
  <c r="O2379" i="4"/>
  <c r="O1395" i="4"/>
  <c r="O28" i="4"/>
  <c r="O1396" i="4"/>
  <c r="O4182" i="4"/>
  <c r="O181" i="4"/>
  <c r="O4941" i="4"/>
  <c r="O347" i="4"/>
  <c r="O4436" i="4"/>
  <c r="O2731" i="4"/>
  <c r="O1397" i="4"/>
  <c r="O1777" i="4"/>
  <c r="O3152" i="4"/>
  <c r="O3668" i="4"/>
  <c r="O1166" i="4"/>
  <c r="O1478" i="4"/>
  <c r="O1023" i="4"/>
  <c r="O4723" i="4"/>
  <c r="O4205" i="4"/>
  <c r="O2943" i="4"/>
  <c r="O1424" i="4"/>
  <c r="O1580" i="4"/>
  <c r="O1342" i="4"/>
  <c r="O726" i="4"/>
  <c r="O116" i="4"/>
  <c r="O1581" i="4"/>
  <c r="O1509" i="4"/>
  <c r="O429" i="4"/>
  <c r="O2483" i="4"/>
  <c r="O4099" i="4"/>
  <c r="O1103" i="4"/>
  <c r="O4313" i="4"/>
  <c r="O1001" i="4"/>
  <c r="O1425" i="4"/>
  <c r="O2331" i="4"/>
  <c r="O4583" i="4"/>
  <c r="O594" i="4"/>
  <c r="O2686" i="4"/>
  <c r="O3993" i="4"/>
  <c r="O2256" i="4"/>
  <c r="O1104" i="4"/>
  <c r="O797" i="4"/>
  <c r="O3896" i="4"/>
  <c r="O348" i="4"/>
  <c r="O1922" i="4"/>
  <c r="O3019" i="4"/>
  <c r="O4206" i="4"/>
  <c r="O575" i="4"/>
  <c r="O881" i="4"/>
  <c r="O2300" i="4"/>
  <c r="O3328" i="4"/>
  <c r="O3090" i="4"/>
  <c r="O3329" i="4"/>
  <c r="O3719" i="4"/>
  <c r="O4411" i="4"/>
  <c r="O2892" i="4"/>
  <c r="O2944" i="4"/>
  <c r="O691" i="4"/>
  <c r="O2632" i="4"/>
  <c r="O3627" i="4"/>
  <c r="O4259" i="4"/>
  <c r="O1705" i="4"/>
  <c r="O1557" i="4"/>
  <c r="O3435" i="4"/>
  <c r="O2301" i="4"/>
  <c r="O3542" i="4"/>
  <c r="O1753" i="4"/>
  <c r="O4183" i="4"/>
  <c r="O3720" i="4"/>
  <c r="O1949" i="4"/>
  <c r="O546" i="4"/>
  <c r="O3994" i="4"/>
  <c r="O3586" i="4"/>
  <c r="O1343" i="4"/>
  <c r="O2350" i="4"/>
  <c r="O3506" i="4"/>
  <c r="O3020" i="4"/>
  <c r="O4822" i="4"/>
  <c r="O2976" i="4"/>
  <c r="O1344" i="4"/>
  <c r="O3628" i="4"/>
  <c r="O3507" i="4"/>
  <c r="O4849" i="4"/>
  <c r="O692" i="4"/>
  <c r="O2434" i="4"/>
  <c r="O2061" i="4"/>
  <c r="O798" i="4"/>
  <c r="O1479" i="4"/>
  <c r="O2484" i="4"/>
  <c r="O4584" i="4"/>
  <c r="O1923" i="4"/>
  <c r="O3330" i="4"/>
  <c r="O117" i="4"/>
  <c r="O2604" i="4"/>
  <c r="O2351" i="4"/>
  <c r="O4156" i="4"/>
  <c r="O1608" i="4"/>
  <c r="O3063" i="4"/>
  <c r="O1315" i="4"/>
  <c r="O2160" i="4"/>
  <c r="O4014" i="4"/>
  <c r="O4908" i="4"/>
  <c r="O4038" i="4"/>
  <c r="O3692" i="4"/>
  <c r="O3133" i="4"/>
  <c r="O2996" i="4"/>
  <c r="O452" i="4"/>
  <c r="O3875" i="4"/>
  <c r="O4486" i="4"/>
  <c r="O349" i="4"/>
  <c r="O1950" i="4"/>
  <c r="O4039" i="4"/>
  <c r="O350" i="4"/>
  <c r="O841" i="4"/>
  <c r="O1252" i="4"/>
  <c r="O4967" i="4"/>
  <c r="O1558" i="4"/>
  <c r="O4663" i="4"/>
  <c r="O4487" i="4"/>
  <c r="O1121" i="4"/>
  <c r="O1053" i="4"/>
  <c r="O3747" i="4"/>
  <c r="O2045" i="4"/>
  <c r="O401" i="4"/>
  <c r="O182" i="4"/>
  <c r="O2257" i="4"/>
  <c r="O1706" i="4"/>
  <c r="O3255" i="4"/>
  <c r="O1426" i="4"/>
  <c r="O842" i="4"/>
  <c r="O2435" i="4"/>
  <c r="O4015" i="4"/>
  <c r="O2732" i="4"/>
  <c r="O882" i="4"/>
  <c r="O4295" i="4"/>
  <c r="O4997" i="4"/>
  <c r="O2804" i="4"/>
  <c r="O2633" i="4"/>
  <c r="O453" i="4"/>
  <c r="O2258" i="4"/>
  <c r="O1623" i="4"/>
  <c r="O1778" i="4"/>
  <c r="O2945" i="4"/>
  <c r="O2668" i="4"/>
  <c r="O351" i="4"/>
  <c r="O2332" i="4"/>
  <c r="O4724" i="4"/>
  <c r="O4823" i="4"/>
  <c r="O3398" i="4"/>
  <c r="O4867" i="4"/>
  <c r="O3952" i="4"/>
  <c r="O2977" i="4"/>
  <c r="O2141" i="4"/>
  <c r="O1536" i="4"/>
  <c r="O2687" i="4"/>
  <c r="O1779" i="4"/>
  <c r="O2485" i="4"/>
  <c r="O1142" i="4"/>
  <c r="O183" i="4"/>
  <c r="O4230" i="4"/>
  <c r="O2733" i="4"/>
  <c r="O3021" i="4"/>
  <c r="O4437" i="4"/>
  <c r="O1559" i="4"/>
  <c r="O3876" i="4"/>
  <c r="O2997" i="4"/>
  <c r="O97" i="4"/>
  <c r="O2237" i="4"/>
  <c r="O4664" i="4"/>
  <c r="O2161" i="4"/>
  <c r="O2046" i="4"/>
  <c r="O2352" i="4"/>
  <c r="O4697" i="4"/>
  <c r="O1054" i="4"/>
  <c r="O376" i="4"/>
  <c r="O3804" i="4"/>
  <c r="O2867" i="4"/>
  <c r="O4998" i="4"/>
  <c r="O3064" i="4"/>
  <c r="O1560" i="4"/>
  <c r="O843" i="4"/>
  <c r="O1024" i="4"/>
  <c r="O4968" i="4"/>
  <c r="O1582" i="4"/>
  <c r="O500" i="4"/>
  <c r="O1924" i="4"/>
  <c r="O1143" i="4"/>
  <c r="O522" i="4"/>
  <c r="O3525" i="4"/>
  <c r="O3897" i="4"/>
  <c r="O58" i="4"/>
  <c r="O1561" i="4"/>
  <c r="O3649" i="4"/>
  <c r="O2838" i="4"/>
  <c r="O1833" i="4"/>
  <c r="O2998" i="4"/>
  <c r="O4100" i="4"/>
  <c r="O29" i="4"/>
  <c r="O2946" i="4"/>
  <c r="O3065" i="4"/>
  <c r="O402" i="4"/>
  <c r="O4157" i="4"/>
  <c r="O4942" i="4"/>
  <c r="O4585" i="4"/>
  <c r="O937" i="4"/>
  <c r="O1345" i="4"/>
  <c r="O2707" i="4"/>
  <c r="O2893" i="4"/>
  <c r="O3805" i="4"/>
  <c r="O1398" i="4"/>
  <c r="O595" i="4"/>
  <c r="O2999" i="4"/>
  <c r="O4798" i="4"/>
  <c r="O2634" i="4"/>
  <c r="O3995" i="4"/>
  <c r="O76" i="4"/>
  <c r="O3302" i="4"/>
  <c r="O3975" i="4"/>
  <c r="O1122" i="4"/>
  <c r="O2001" i="4"/>
  <c r="O1083" i="4"/>
  <c r="O2207" i="4"/>
  <c r="O1583" i="4"/>
  <c r="O4725" i="4"/>
  <c r="O3629" i="4"/>
  <c r="O1510" i="4"/>
  <c r="O3877" i="4"/>
  <c r="O665" i="4"/>
  <c r="O1624" i="4"/>
  <c r="O454" i="4"/>
  <c r="O4698" i="4"/>
  <c r="O2868" i="4"/>
  <c r="O1316" i="4"/>
  <c r="O4747" i="4"/>
  <c r="O693" i="4"/>
  <c r="O4084" i="4"/>
  <c r="O1584" i="4"/>
  <c r="O3827" i="4"/>
  <c r="O1625" i="4"/>
  <c r="O2380" i="4"/>
  <c r="O2088" i="4"/>
  <c r="O2021" i="4"/>
  <c r="O4314" i="4"/>
  <c r="O4085" i="4"/>
  <c r="O4389" i="4"/>
  <c r="O3000" i="4"/>
  <c r="O2381" i="4"/>
  <c r="O2635" i="4"/>
  <c r="O2839" i="4"/>
  <c r="O3564" i="4"/>
  <c r="O154" i="4"/>
  <c r="O202" i="4"/>
  <c r="O3459" i="4"/>
  <c r="O799" i="4"/>
  <c r="O1427" i="4"/>
  <c r="O4726" i="4"/>
  <c r="O908" i="4"/>
  <c r="O98" i="4"/>
  <c r="O184" i="4"/>
  <c r="O2921" i="4"/>
  <c r="O4390" i="4"/>
  <c r="O4824" i="4"/>
  <c r="O1144" i="4"/>
  <c r="O1812" i="4"/>
  <c r="O4464" i="4"/>
  <c r="O1684" i="4"/>
  <c r="O3358" i="4"/>
  <c r="O3001" i="4"/>
  <c r="O1370" i="4"/>
  <c r="O4665" i="4"/>
  <c r="O1730" i="4"/>
  <c r="O2302" i="4"/>
  <c r="O2894" i="4"/>
  <c r="O844" i="4"/>
  <c r="O4231" i="4"/>
  <c r="O455" i="4"/>
  <c r="O2118" i="4"/>
  <c r="O3806" i="4"/>
  <c r="O4016" i="4"/>
  <c r="O4850" i="4"/>
  <c r="O4065" i="4"/>
  <c r="O4888" i="4"/>
  <c r="O3669" i="4"/>
  <c r="O1754" i="4"/>
  <c r="O4536" i="4"/>
  <c r="O3748" i="4"/>
  <c r="O883" i="4"/>
  <c r="O3303" i="4"/>
  <c r="O3066" i="4"/>
  <c r="O3807" i="4"/>
  <c r="O2162" i="4"/>
  <c r="O4488" i="4"/>
  <c r="O666" i="4"/>
  <c r="O403" i="4"/>
  <c r="O3091" i="4"/>
  <c r="O3953" i="4"/>
  <c r="O2022" i="4"/>
  <c r="O2353" i="4"/>
  <c r="O4158" i="4"/>
  <c r="O523" i="4"/>
  <c r="O3192" i="4"/>
  <c r="O2408" i="4"/>
  <c r="O318" i="4"/>
  <c r="O4363" i="4"/>
  <c r="O547" i="4"/>
  <c r="O77" i="4"/>
  <c r="O3092" i="4"/>
  <c r="O2708" i="4"/>
  <c r="O99" i="4"/>
  <c r="O4943" i="4"/>
  <c r="O3693" i="4"/>
  <c r="O2511" i="4"/>
  <c r="O4586" i="4"/>
  <c r="O2512" i="4"/>
  <c r="O3399" i="4"/>
  <c r="O4699" i="4"/>
  <c r="O1979" i="4"/>
  <c r="O3400" i="4"/>
  <c r="O4412" i="4"/>
  <c r="O2280" i="4"/>
  <c r="O644" i="4"/>
  <c r="O1609" i="4"/>
  <c r="O1253" i="4"/>
  <c r="O377" i="4"/>
  <c r="O1254" i="4"/>
  <c r="O78" i="4"/>
  <c r="O4889" i="4"/>
  <c r="O4799" i="4"/>
  <c r="O4066" i="4"/>
  <c r="O4391" i="4"/>
  <c r="O1685" i="4"/>
  <c r="O1399" i="4"/>
  <c r="O727" i="4"/>
  <c r="O2583" i="4"/>
  <c r="O2922" i="4"/>
  <c r="O2089" i="4"/>
  <c r="O3608" i="4"/>
  <c r="O3773" i="4"/>
  <c r="O3508" i="4"/>
  <c r="O4727" i="4"/>
  <c r="O185" i="4"/>
  <c r="O2436" i="4"/>
  <c r="O1813" i="4"/>
  <c r="O3898" i="4"/>
  <c r="O4868" i="4"/>
  <c r="O4728" i="4"/>
  <c r="O596" i="4"/>
  <c r="O118" i="4"/>
  <c r="O1002" i="4"/>
  <c r="O2238" i="4"/>
  <c r="O2002" i="4"/>
  <c r="O1273" i="4"/>
  <c r="O3509" i="4"/>
  <c r="O3976" i="4"/>
  <c r="O352" i="4"/>
  <c r="O2709" i="4"/>
  <c r="O30" i="4"/>
  <c r="O2486" i="4"/>
  <c r="O1221" i="4"/>
  <c r="O4771" i="4"/>
  <c r="O100" i="4"/>
  <c r="O2780" i="4"/>
  <c r="O3749" i="4"/>
  <c r="O476" i="4"/>
  <c r="O884" i="4"/>
  <c r="O1274" i="4"/>
  <c r="O4101" i="4"/>
  <c r="O1897" i="4"/>
  <c r="O3331" i="4"/>
  <c r="O2923" i="4"/>
  <c r="O2437" i="4"/>
  <c r="O3193" i="4"/>
  <c r="O1480" i="4"/>
  <c r="O548" i="4"/>
  <c r="O233" i="4"/>
  <c r="O2142" i="4"/>
  <c r="O2259" i="4"/>
  <c r="O3923" i="4"/>
  <c r="O4616" i="4"/>
  <c r="O2584" i="4"/>
  <c r="O4587" i="4"/>
  <c r="O3954" i="4"/>
  <c r="O728" i="4"/>
  <c r="O2805" i="4"/>
  <c r="O3630" i="4"/>
  <c r="O3924" i="4"/>
  <c r="O1317" i="4"/>
  <c r="O2208" i="4"/>
  <c r="O2947" i="4"/>
  <c r="O800" i="4"/>
  <c r="O119" i="4"/>
  <c r="O3670" i="4"/>
  <c r="O4413" i="4"/>
  <c r="O4909" i="4"/>
  <c r="O3955" i="4"/>
  <c r="O1898" i="4"/>
  <c r="O2382" i="4"/>
  <c r="O3750" i="4"/>
  <c r="O4315" i="4"/>
  <c r="O4067" i="4"/>
  <c r="O4910" i="4"/>
  <c r="O4184" i="4"/>
  <c r="O2303" i="4"/>
  <c r="O319" i="4"/>
  <c r="O120" i="4"/>
  <c r="O4825" i="4"/>
  <c r="O2438" i="4"/>
  <c r="O285" i="4"/>
  <c r="O378" i="4"/>
  <c r="O101" i="4"/>
  <c r="O1003" i="4"/>
  <c r="O3808" i="4"/>
  <c r="O4086" i="4"/>
  <c r="O3650" i="4"/>
  <c r="O621" i="4"/>
  <c r="O2605" i="4"/>
  <c r="O3332" i="4"/>
  <c r="O524" i="4"/>
  <c r="O3996" i="4"/>
  <c r="O4969" i="4"/>
  <c r="O102" i="4"/>
  <c r="O3526" i="4"/>
  <c r="O353" i="4"/>
  <c r="O2869" i="4"/>
  <c r="O4316" i="4"/>
  <c r="O780" i="4"/>
  <c r="O354" i="4"/>
  <c r="O3631" i="4"/>
  <c r="O4617" i="4"/>
  <c r="O3651" i="4"/>
  <c r="O909" i="4"/>
  <c r="O3333" i="4"/>
  <c r="O4185" i="4"/>
  <c r="O1562" i="4"/>
  <c r="O4826" i="4"/>
  <c r="O2688" i="4"/>
  <c r="O972" i="4"/>
  <c r="O3222" i="4"/>
  <c r="O4970" i="4"/>
  <c r="O2636" i="4"/>
  <c r="O3587" i="4"/>
  <c r="O3436" i="4"/>
  <c r="O31" i="4"/>
  <c r="O2062" i="4"/>
  <c r="O1859" i="4"/>
  <c r="O1731" i="4"/>
  <c r="O2090" i="4"/>
  <c r="O234" i="4"/>
  <c r="O845" i="4"/>
  <c r="O2023" i="4"/>
  <c r="O4553" i="4"/>
  <c r="O3694" i="4"/>
  <c r="O525" i="4"/>
  <c r="O2895" i="4"/>
  <c r="O2669" i="4"/>
  <c r="O4489" i="4"/>
  <c r="O938" i="4"/>
  <c r="O4729" i="4"/>
  <c r="O2585" i="4"/>
  <c r="O2091" i="4"/>
  <c r="O103" i="4"/>
  <c r="O4588" i="4"/>
  <c r="O2333" i="4"/>
  <c r="O4554" i="4"/>
  <c r="O885" i="4"/>
  <c r="O2753" i="4"/>
  <c r="O4999" i="4"/>
  <c r="O2840" i="4"/>
  <c r="O3401" i="4"/>
  <c r="O749" i="4"/>
  <c r="O2637" i="4"/>
  <c r="O2024" i="4"/>
  <c r="O2896" i="4"/>
  <c r="O3652" i="4"/>
  <c r="O750" i="4"/>
  <c r="O4827" i="4"/>
  <c r="O1346" i="4"/>
  <c r="O2209" i="4"/>
  <c r="O4186" i="4"/>
  <c r="O3334" i="4"/>
  <c r="O2841" i="4"/>
  <c r="O939" i="4"/>
  <c r="O3022" i="4"/>
  <c r="O1585" i="4"/>
  <c r="O3256" i="4"/>
  <c r="O3977" i="4"/>
  <c r="O2063" i="4"/>
  <c r="O3671" i="4"/>
  <c r="O4414" i="4"/>
  <c r="O910" i="4"/>
  <c r="O2638" i="4"/>
  <c r="O4772" i="4"/>
  <c r="O3632" i="4"/>
  <c r="O477" i="4"/>
  <c r="O526" i="4"/>
  <c r="O2535" i="4"/>
  <c r="O1025" i="4"/>
  <c r="O3277" i="4"/>
  <c r="O1084" i="4"/>
  <c r="O3359" i="4"/>
  <c r="O1452" i="4"/>
  <c r="O597" i="4"/>
  <c r="O3565" i="4"/>
  <c r="O694" i="4"/>
  <c r="O1123" i="4"/>
  <c r="O645" i="4"/>
  <c r="O1192" i="4"/>
  <c r="O2897" i="4"/>
  <c r="O2555" i="4"/>
  <c r="O3956" i="4"/>
  <c r="O3774" i="4"/>
  <c r="O5000" i="4"/>
  <c r="O1780" i="4"/>
  <c r="O155" i="4"/>
  <c r="O156" i="4"/>
  <c r="O3134" i="4"/>
  <c r="O1255" i="4"/>
  <c r="O1105" i="4"/>
  <c r="O4415" i="4"/>
  <c r="O3633" i="4"/>
  <c r="O4465" i="4"/>
  <c r="O404" i="4"/>
  <c r="O263" i="4"/>
  <c r="O4490" i="4"/>
  <c r="O2639" i="4"/>
  <c r="O4296" i="4"/>
  <c r="O1428" i="4"/>
  <c r="O1318" i="4"/>
  <c r="O2948" i="4"/>
  <c r="O355" i="4"/>
  <c r="O4800" i="4"/>
  <c r="O1511" i="4"/>
  <c r="O4589" i="4"/>
  <c r="O667" i="4"/>
  <c r="O598" i="4"/>
  <c r="O3360" i="4"/>
  <c r="O4466" i="4"/>
  <c r="O4971" i="4"/>
  <c r="O1429" i="4"/>
  <c r="O4102" i="4"/>
  <c r="O2439" i="4"/>
  <c r="O264" i="4"/>
  <c r="O1781" i="4"/>
  <c r="O3402" i="4"/>
  <c r="O3093" i="4"/>
  <c r="O4335" i="4"/>
  <c r="O4911" i="4"/>
  <c r="O1124" i="4"/>
  <c r="O4232" i="4"/>
  <c r="O3135" i="4"/>
  <c r="O4260" i="4"/>
  <c r="O59" i="4"/>
  <c r="O2536" i="4"/>
  <c r="O3403" i="4"/>
  <c r="O4666" i="4"/>
  <c r="O4187" i="4"/>
  <c r="O121" i="4"/>
  <c r="O1782" i="4"/>
  <c r="O3223" i="4"/>
  <c r="O1707" i="4"/>
  <c r="O2537" i="4"/>
  <c r="O3153" i="4"/>
  <c r="O3224" i="4"/>
  <c r="O4801" i="4"/>
  <c r="O32" i="4"/>
  <c r="O2898" i="4"/>
  <c r="O4618" i="4"/>
  <c r="O1222" i="4"/>
  <c r="O2440" i="4"/>
  <c r="O3634" i="4"/>
  <c r="O3609" i="4"/>
  <c r="O1951" i="4"/>
  <c r="O2806" i="4"/>
  <c r="O1481" i="4"/>
  <c r="O729" i="4"/>
  <c r="O3404" i="4"/>
  <c r="O4590" i="4"/>
  <c r="O203" i="4"/>
  <c r="O4730" i="4"/>
  <c r="O3225" i="4"/>
  <c r="O4103" i="4"/>
  <c r="O4869" i="4"/>
  <c r="O1193" i="4"/>
  <c r="O3226" i="4"/>
  <c r="O4537" i="4"/>
  <c r="O781" i="4"/>
  <c r="O3588" i="4"/>
  <c r="O60" i="4"/>
  <c r="O2949" i="4"/>
  <c r="O801" i="4"/>
  <c r="O2842" i="4"/>
  <c r="O4336" i="4"/>
  <c r="O356" i="4"/>
  <c r="O599" i="4"/>
  <c r="O846" i="4"/>
  <c r="O3925" i="4"/>
  <c r="O1167" i="4"/>
  <c r="O527" i="4"/>
  <c r="O1783" i="4"/>
  <c r="O4517" i="4"/>
  <c r="O3899" i="4"/>
  <c r="O4159" i="4"/>
  <c r="O2163" i="4"/>
  <c r="O3543" i="4"/>
  <c r="O2556" i="4"/>
  <c r="O4337" i="4"/>
  <c r="O1194" i="4"/>
  <c r="O265" i="4"/>
  <c r="O1223" i="4"/>
  <c r="O1834" i="4"/>
  <c r="O235" i="4"/>
  <c r="O157" i="4"/>
  <c r="O3154" i="4"/>
  <c r="O1224" i="4"/>
  <c r="O1085" i="4"/>
  <c r="O33" i="4"/>
  <c r="O1860" i="4"/>
  <c r="O1195" i="4"/>
  <c r="O4555" i="4"/>
  <c r="O4317" i="4"/>
  <c r="O3566" i="4"/>
  <c r="O886" i="4"/>
  <c r="O1430" i="4"/>
  <c r="O2047" i="4"/>
  <c r="O1482" i="4"/>
  <c r="O2781" i="4"/>
  <c r="O405" i="4"/>
  <c r="O4207" i="4"/>
  <c r="O4773" i="4"/>
  <c r="O34" i="4"/>
  <c r="O1225" i="4"/>
  <c r="O911" i="4"/>
  <c r="O1168" i="4"/>
  <c r="O2606" i="4"/>
  <c r="O751" i="4"/>
  <c r="O4438" i="4"/>
  <c r="O430" i="4"/>
  <c r="O4870" i="4"/>
  <c r="O912" i="4"/>
  <c r="O320" i="4"/>
  <c r="O3460" i="4"/>
  <c r="O4087" i="4"/>
  <c r="O3567" i="4"/>
  <c r="O2354" i="4"/>
  <c r="O1784" i="4"/>
  <c r="O1400" i="4"/>
  <c r="O379" i="4"/>
  <c r="O1537" i="4"/>
  <c r="O4233" i="4"/>
  <c r="O3094" i="4"/>
  <c r="O1169" i="4"/>
  <c r="O3775" i="4"/>
  <c r="O2260" i="4"/>
  <c r="O2586" i="4"/>
  <c r="O1431" i="4"/>
  <c r="O2689" i="4"/>
  <c r="O3776" i="4"/>
  <c r="O4491" i="4"/>
  <c r="O1347" i="4"/>
  <c r="O549" i="4"/>
  <c r="O3926" i="4"/>
  <c r="O2334" i="4"/>
  <c r="O3828" i="4"/>
  <c r="O4318" i="4"/>
  <c r="O1301" i="4"/>
  <c r="O321" i="4"/>
  <c r="O2185" i="4"/>
  <c r="O3067" i="4"/>
  <c r="O2640" i="4"/>
  <c r="O1732" i="4"/>
  <c r="O2164" i="4"/>
  <c r="O3997" i="4"/>
  <c r="O3178" i="4"/>
  <c r="O1348" i="4"/>
  <c r="O1654" i="4"/>
  <c r="O3777" i="4"/>
  <c r="O158" i="4"/>
  <c r="O478" i="4"/>
  <c r="O820" i="4"/>
  <c r="O4208" i="4"/>
  <c r="O2710" i="4"/>
  <c r="O4392" i="4"/>
  <c r="O4393" i="4"/>
  <c r="O2441" i="4"/>
  <c r="O752" i="4"/>
  <c r="O4234" i="4"/>
  <c r="O2165" i="4"/>
  <c r="O3568" i="4"/>
  <c r="O3044" i="4"/>
  <c r="O3809" i="4"/>
  <c r="O1755" i="4"/>
  <c r="O4338" i="4"/>
  <c r="O3527" i="4"/>
  <c r="O2690" i="4"/>
  <c r="O847" i="4"/>
  <c r="O1655" i="4"/>
  <c r="O1785" i="4"/>
  <c r="O406" i="4"/>
  <c r="O821" i="4"/>
  <c r="O4235" i="4"/>
  <c r="O2950" i="4"/>
  <c r="O2143" i="4"/>
  <c r="O4160" i="4"/>
  <c r="O4871" i="4"/>
  <c r="O4731" i="4"/>
  <c r="O2210" i="4"/>
  <c r="O2487" i="4"/>
  <c r="O4339" i="4"/>
  <c r="O4667" i="4"/>
  <c r="O3751" i="4"/>
  <c r="O3856" i="4"/>
  <c r="O3304" i="4"/>
  <c r="O622" i="4"/>
  <c r="O940" i="4"/>
  <c r="O3900" i="4"/>
  <c r="O4774" i="4"/>
  <c r="O159" i="4"/>
  <c r="O3437" i="4"/>
  <c r="O2025" i="4"/>
  <c r="O3461" i="4"/>
  <c r="O1563" i="4"/>
  <c r="O600" i="4"/>
  <c r="O4340" i="4"/>
  <c r="O4619" i="4"/>
  <c r="O1512" i="4"/>
  <c r="O2383" i="4"/>
  <c r="O1106" i="4"/>
  <c r="O1302" i="4"/>
  <c r="O3023" i="4"/>
  <c r="O668" i="4"/>
  <c r="O3136" i="4"/>
  <c r="O2304" i="4"/>
  <c r="O4972" i="4"/>
  <c r="O2026" i="4"/>
  <c r="O1004" i="4"/>
  <c r="O501" i="4"/>
  <c r="O266" i="4"/>
  <c r="O1708" i="4"/>
  <c r="O2384" i="4"/>
  <c r="O3002" i="4"/>
  <c r="O2027" i="4"/>
  <c r="O3305" i="4"/>
  <c r="O357" i="4"/>
  <c r="O3045" i="4"/>
  <c r="O2641" i="4"/>
  <c r="O236" i="4"/>
  <c r="O1513" i="4"/>
  <c r="O2711" i="4"/>
  <c r="O2442" i="4"/>
  <c r="O1786" i="4"/>
  <c r="O1432" i="4"/>
  <c r="O502" i="4"/>
  <c r="O3569" i="4"/>
  <c r="O695" i="4"/>
  <c r="O3380" i="4"/>
  <c r="O3721" i="4"/>
  <c r="O3046" i="4"/>
  <c r="O3829" i="4"/>
  <c r="O1453" i="4"/>
  <c r="O3901" i="4"/>
  <c r="O4973" i="4"/>
  <c r="O4872" i="4"/>
  <c r="O528" i="4"/>
  <c r="O1349" i="4"/>
  <c r="O4668" i="4"/>
  <c r="O3752" i="4"/>
  <c r="O848" i="4"/>
  <c r="O1925" i="4"/>
  <c r="O4467" i="4"/>
  <c r="O1483" i="4"/>
  <c r="O204" i="4"/>
  <c r="O1371" i="4"/>
  <c r="O1401" i="4"/>
  <c r="O2003" i="4"/>
  <c r="O1303" i="4"/>
  <c r="O753" i="4"/>
  <c r="O4669" i="4"/>
  <c r="O2712" i="4"/>
  <c r="O186" i="4"/>
  <c r="O3194" i="4"/>
  <c r="O754" i="4"/>
  <c r="O3635" i="4"/>
  <c r="O3830" i="4"/>
  <c r="O2843" i="4"/>
  <c r="O1484" i="4"/>
  <c r="O1733" i="4"/>
  <c r="O3857" i="4"/>
  <c r="O1350" i="4"/>
  <c r="O4468" i="4"/>
  <c r="O1656" i="4"/>
  <c r="O1787" i="4"/>
  <c r="O3610" i="4"/>
  <c r="O3137" i="4"/>
  <c r="O3589" i="4"/>
  <c r="O2092" i="4"/>
  <c r="O623" i="4"/>
  <c r="O5001" i="4"/>
  <c r="O4297" i="4"/>
  <c r="O4341" i="4"/>
  <c r="O669" i="4"/>
  <c r="O2385" i="4"/>
  <c r="O576" i="4"/>
  <c r="O2951" i="4"/>
  <c r="O3155" i="4"/>
  <c r="O122" i="4"/>
  <c r="O3695" i="4"/>
  <c r="O1586" i="4"/>
  <c r="O1587" i="4"/>
  <c r="O2870" i="4"/>
  <c r="O3024" i="4"/>
  <c r="O3095" i="4"/>
  <c r="O1835" i="4"/>
  <c r="O4017" i="4"/>
  <c r="O2119" i="4"/>
  <c r="O4851" i="4"/>
  <c r="O3405" i="4"/>
  <c r="O755" i="4"/>
  <c r="O3361" i="4"/>
  <c r="O3406" i="4"/>
  <c r="O1055" i="4"/>
  <c r="O1125" i="4"/>
  <c r="O4342" i="4"/>
  <c r="O4469" i="4"/>
  <c r="O2807" i="4"/>
  <c r="O407" i="4"/>
  <c r="O4912" i="4"/>
  <c r="O4538" i="4"/>
  <c r="O1433" i="4"/>
  <c r="O1454" i="4"/>
  <c r="O61" i="4"/>
  <c r="O802" i="4"/>
  <c r="O670" i="4"/>
  <c r="O3722" i="4"/>
  <c r="O4018" i="4"/>
  <c r="O1926" i="4"/>
  <c r="O671" i="4"/>
  <c r="O2443" i="4"/>
  <c r="O3025" i="4"/>
  <c r="O913" i="4"/>
  <c r="O1402" i="4"/>
  <c r="O1980" i="4"/>
  <c r="O4890" i="4"/>
  <c r="O4700" i="4"/>
  <c r="O456" i="4"/>
  <c r="O1434" i="4"/>
  <c r="O4873" i="4"/>
  <c r="O1226" i="4"/>
  <c r="O3462" i="4"/>
  <c r="O887" i="4"/>
  <c r="O1256" i="4"/>
  <c r="O4088" i="4"/>
  <c r="O2409" i="4"/>
  <c r="O2028" i="4"/>
  <c r="O267" i="4"/>
  <c r="O3227" i="4"/>
  <c r="O2048" i="4"/>
  <c r="O4518" i="4"/>
  <c r="O941" i="4"/>
  <c r="O3672" i="4"/>
  <c r="O4701" i="4"/>
  <c r="O2261" i="4"/>
  <c r="O3047" i="4"/>
  <c r="O1086" i="4"/>
  <c r="O2029" i="4"/>
  <c r="O672" i="4"/>
  <c r="O380" i="4"/>
  <c r="O782" i="4"/>
  <c r="O1170" i="4"/>
  <c r="O1196" i="4"/>
  <c r="O973" i="4"/>
  <c r="O3257" i="4"/>
  <c r="O4261" i="4"/>
  <c r="O1171" i="4"/>
  <c r="O2952" i="4"/>
  <c r="O4068" i="4"/>
  <c r="O1257" i="4"/>
  <c r="O3026" i="4"/>
  <c r="O914" i="4"/>
  <c r="O1734" i="4"/>
  <c r="O3096" i="4"/>
  <c r="O187" i="4"/>
  <c r="O4209" i="4"/>
  <c r="O550" i="4"/>
  <c r="O730" i="4"/>
  <c r="O286" i="4"/>
  <c r="O2754" i="4"/>
  <c r="O2186" i="4"/>
  <c r="O2187" i="4"/>
  <c r="O3156" i="4"/>
  <c r="O3463" i="4"/>
  <c r="O3878" i="4"/>
  <c r="O1258" i="4"/>
  <c r="O4319" i="4"/>
  <c r="O673" i="4"/>
  <c r="P3097" i="4"/>
  <c r="P1126" i="4"/>
  <c r="P3927" i="4"/>
  <c r="P4492" i="4"/>
  <c r="P1319" i="4"/>
  <c r="P2713" i="4"/>
  <c r="P1657" i="4"/>
  <c r="P4161" i="4"/>
  <c r="P1588" i="4"/>
  <c r="P2714" i="4"/>
  <c r="P4874" i="4"/>
  <c r="P3464" i="4"/>
  <c r="P2557" i="4"/>
  <c r="P479" i="4"/>
  <c r="P2305" i="4"/>
  <c r="P1709" i="4"/>
  <c r="P4775" i="4"/>
  <c r="P551" i="4"/>
  <c r="P3902" i="4"/>
  <c r="P1172" i="4"/>
  <c r="P3335" i="4"/>
  <c r="P4188" i="4"/>
  <c r="P4089" i="4"/>
  <c r="P2262" i="4"/>
  <c r="P3306" i="4"/>
  <c r="P4343" i="4"/>
  <c r="P2166" i="4"/>
  <c r="P3723" i="4"/>
  <c r="P3673" i="4"/>
  <c r="P4974" i="4"/>
  <c r="P3858" i="4"/>
  <c r="P1372" i="4"/>
  <c r="P3179" i="4"/>
  <c r="P2642" i="4"/>
  <c r="P646" i="4"/>
  <c r="P4262" i="4"/>
  <c r="P3027" i="4"/>
  <c r="P4591" i="4"/>
  <c r="P2844" i="4"/>
  <c r="P2281" i="4"/>
  <c r="P2488" i="4"/>
  <c r="P1373" i="4"/>
  <c r="P2953" i="4"/>
  <c r="P3674" i="4"/>
  <c r="P3859" i="4"/>
  <c r="P4702" i="4"/>
  <c r="P3724" i="4"/>
  <c r="P104" i="4"/>
  <c r="P4236" i="4"/>
  <c r="P3879" i="4"/>
  <c r="P1485" i="4"/>
  <c r="P4913" i="4"/>
  <c r="P783" i="4"/>
  <c r="P79" i="4"/>
  <c r="P1005" i="4"/>
  <c r="P2845" i="4"/>
  <c r="P1927" i="4"/>
  <c r="P237" i="4"/>
  <c r="P849" i="4"/>
  <c r="P4189" i="4"/>
  <c r="P1275" i="4"/>
  <c r="P4210" i="4"/>
  <c r="P2489" i="4"/>
  <c r="P2239" i="4"/>
  <c r="P3510" i="4"/>
  <c r="P4802" i="4"/>
  <c r="P1538" i="4"/>
  <c r="P2355" i="4"/>
  <c r="P3611" i="4"/>
  <c r="P62" i="4"/>
  <c r="P4069" i="4"/>
  <c r="P3928" i="4"/>
  <c r="P2356" i="4"/>
  <c r="P1626" i="4"/>
  <c r="P205" i="4"/>
  <c r="P4748" i="4"/>
  <c r="P4592" i="4"/>
  <c r="P1710" i="4"/>
  <c r="P1788" i="4"/>
  <c r="P2558" i="4"/>
  <c r="P3778" i="4"/>
  <c r="P3180" i="4"/>
  <c r="P3028" i="4"/>
  <c r="P3407" i="4"/>
  <c r="P2734" i="4"/>
  <c r="P2" i="4"/>
  <c r="P4620" i="4"/>
  <c r="P3438" i="4"/>
  <c r="P1735" i="4"/>
  <c r="P2064" i="4"/>
  <c r="P674" i="4"/>
  <c r="P2335" i="4"/>
  <c r="P4776" i="4"/>
  <c r="P2607" i="4"/>
  <c r="P3779" i="4"/>
  <c r="P4394" i="4"/>
  <c r="P2691" i="4"/>
  <c r="P4621" i="4"/>
  <c r="P3228" i="4"/>
  <c r="P4104" i="4"/>
  <c r="P1435" i="4"/>
  <c r="P2846" i="4"/>
  <c r="P3903" i="4"/>
  <c r="P4732" i="4"/>
  <c r="P4344" i="4"/>
  <c r="P2871" i="4"/>
  <c r="P3439" i="4"/>
  <c r="P4828" i="4"/>
  <c r="P4190" i="4"/>
  <c r="P4345" i="4"/>
  <c r="P1486" i="4"/>
  <c r="P3098" i="4"/>
  <c r="P1952" i="4"/>
  <c r="P4439" i="4"/>
  <c r="P647" i="4"/>
  <c r="P974" i="4"/>
  <c r="P1564" i="4"/>
  <c r="P624" i="4"/>
  <c r="P1789" i="4"/>
  <c r="P2386" i="4"/>
  <c r="P2899" i="4"/>
  <c r="P2735" i="4"/>
  <c r="P4556" i="4"/>
  <c r="P3157" i="4"/>
  <c r="P4670" i="4"/>
  <c r="P1589" i="4"/>
  <c r="P1899" i="4"/>
  <c r="P2954" i="4"/>
  <c r="P480" i="4"/>
  <c r="P2643" i="4"/>
  <c r="P1539" i="4"/>
  <c r="P4777" i="4"/>
  <c r="P2263" i="4"/>
  <c r="P1756" i="4"/>
  <c r="P2692" i="4"/>
  <c r="P408" i="4"/>
  <c r="P322" i="4"/>
  <c r="P4070" i="4"/>
  <c r="P4237" i="4"/>
  <c r="P4539" i="4"/>
  <c r="P4364" i="4"/>
  <c r="P2093" i="4"/>
  <c r="P756" i="4"/>
  <c r="P942" i="4"/>
  <c r="P3048" i="4"/>
  <c r="P2644" i="4"/>
  <c r="P2715" i="4"/>
  <c r="P238" i="4"/>
  <c r="P850" i="4"/>
  <c r="P4040" i="4"/>
  <c r="P943" i="4"/>
  <c r="P2306" i="4"/>
  <c r="P4852" i="4"/>
  <c r="P3003" i="4"/>
  <c r="P1861" i="4"/>
  <c r="P3612" i="4"/>
  <c r="P409" i="4"/>
  <c r="P160" i="4"/>
  <c r="P2357" i="4"/>
  <c r="P3590" i="4"/>
  <c r="P4298" i="4"/>
  <c r="P1610" i="4"/>
  <c r="P3068" i="4"/>
  <c r="P4622" i="4"/>
  <c r="P2188" i="4"/>
  <c r="P4041" i="4"/>
  <c r="P3049" i="4"/>
  <c r="P2444" i="4"/>
  <c r="P1736" i="4"/>
  <c r="P3336" i="4"/>
  <c r="P381" i="4"/>
  <c r="P3195" i="4"/>
  <c r="P4623" i="4"/>
  <c r="P4416" i="4"/>
  <c r="P4320" i="4"/>
  <c r="P1227" i="4"/>
  <c r="P731" i="4"/>
  <c r="P3440" i="4"/>
  <c r="P4557" i="4"/>
  <c r="P2264" i="4"/>
  <c r="P4749" i="4"/>
  <c r="P3544" i="4"/>
  <c r="P1565" i="4"/>
  <c r="P206" i="4"/>
  <c r="P3" i="4"/>
  <c r="P3489" i="4"/>
  <c r="P3545" i="4"/>
  <c r="P3780" i="4"/>
  <c r="P1981" i="4"/>
  <c r="P63" i="4"/>
  <c r="P4417" i="4"/>
  <c r="P4944" i="4"/>
  <c r="P3362" i="4"/>
  <c r="P4733" i="4"/>
  <c r="P2189" i="4"/>
  <c r="P4211" i="4"/>
  <c r="P4891" i="4"/>
  <c r="P2490" i="4"/>
  <c r="P1757" i="4"/>
  <c r="P3696" i="4"/>
  <c r="P239" i="4"/>
  <c r="P4365" i="4"/>
  <c r="P1197" i="4"/>
  <c r="P3069" i="4"/>
  <c r="P4440" i="4"/>
  <c r="P3337" i="4"/>
  <c r="P3613" i="4"/>
  <c r="P2900" i="4"/>
  <c r="P4975" i="4"/>
  <c r="P457" i="4"/>
  <c r="P1862" i="4"/>
  <c r="P2978" i="4"/>
  <c r="P3697" i="4"/>
  <c r="P2782" i="4"/>
  <c r="P2167" i="4"/>
  <c r="P1590" i="4"/>
  <c r="P625" i="4"/>
  <c r="P3029" i="4"/>
  <c r="P4540" i="4"/>
  <c r="P4071" i="4"/>
  <c r="P1351" i="4"/>
  <c r="P2872" i="4"/>
  <c r="P2410" i="4"/>
  <c r="P4803" i="4"/>
  <c r="P4162" i="4"/>
  <c r="P3408" i="4"/>
  <c r="P1928" i="4"/>
  <c r="P2736" i="4"/>
  <c r="P3196" i="4"/>
  <c r="P3880" i="4"/>
  <c r="P2358" i="4"/>
  <c r="P1374" i="4"/>
  <c r="P2120" i="4"/>
  <c r="P709" i="4"/>
  <c r="P4541" i="4"/>
  <c r="P2491" i="4"/>
  <c r="P2955" i="4"/>
  <c r="P4703" i="4"/>
  <c r="P4945" i="4"/>
  <c r="P3307" i="4"/>
  <c r="P915" i="4"/>
  <c r="P2065" i="4"/>
  <c r="P2737" i="4"/>
  <c r="P2307" i="4"/>
  <c r="P4542" i="4"/>
  <c r="P3070" i="4"/>
  <c r="P3511" i="4"/>
  <c r="P1455" i="4"/>
  <c r="P1658" i="4"/>
  <c r="P4829" i="4"/>
  <c r="P268" i="4"/>
  <c r="P2265" i="4"/>
  <c r="P4892" i="4"/>
  <c r="P1403" i="4"/>
  <c r="P3957" i="4"/>
  <c r="P3138" i="4"/>
  <c r="P4042" i="4"/>
  <c r="P3099" i="4"/>
  <c r="P3753" i="4"/>
  <c r="P3881" i="4"/>
  <c r="P1659" i="4"/>
  <c r="P4804" i="4"/>
  <c r="P4750" i="4"/>
  <c r="P3570" i="4"/>
  <c r="P287" i="4"/>
  <c r="P3441" i="4"/>
  <c r="P3050" i="4"/>
  <c r="P3512" i="4"/>
  <c r="P1836" i="4"/>
  <c r="P1982" i="4"/>
  <c r="P1790" i="4"/>
  <c r="P481" i="4"/>
  <c r="P757" i="4"/>
  <c r="P975" i="4"/>
  <c r="P382" i="4"/>
  <c r="P2168" i="4"/>
  <c r="P4470" i="4"/>
  <c r="P3513" i="4"/>
  <c r="P4321" i="4"/>
  <c r="P626" i="4"/>
  <c r="P2538" i="4"/>
  <c r="P1456" i="4"/>
  <c r="P4238" i="4"/>
  <c r="P3653" i="4"/>
  <c r="P4624" i="4"/>
  <c r="P4163" i="4"/>
  <c r="P3591" i="4"/>
  <c r="P2411" i="4"/>
  <c r="P1145" i="4"/>
  <c r="P4625" i="4"/>
  <c r="P851" i="4"/>
  <c r="P1627" i="4"/>
  <c r="P240" i="4"/>
  <c r="P2359" i="4"/>
  <c r="P852" i="4"/>
  <c r="P4914" i="4"/>
  <c r="P1056" i="4"/>
  <c r="P1814" i="4"/>
  <c r="P3139" i="4"/>
  <c r="P2559" i="4"/>
  <c r="P1320" i="4"/>
  <c r="P4976" i="4"/>
  <c r="P3197" i="4"/>
  <c r="P358" i="4"/>
  <c r="P976" i="4"/>
  <c r="P4977" i="4"/>
  <c r="P2030" i="4"/>
  <c r="P1276" i="4"/>
  <c r="P1087" i="4"/>
  <c r="P3592" i="4"/>
  <c r="P2808" i="4"/>
  <c r="P4471" i="4"/>
  <c r="P4263" i="4"/>
  <c r="P4671" i="4"/>
  <c r="P4072" i="4"/>
  <c r="P3593" i="4"/>
  <c r="P3614" i="4"/>
  <c r="P3546" i="4"/>
  <c r="P1953" i="4"/>
  <c r="P3571" i="4"/>
  <c r="P2282" i="4"/>
  <c r="P188" i="4"/>
  <c r="P2513" i="4"/>
  <c r="P4090" i="4"/>
  <c r="P1198" i="4"/>
  <c r="P2901" i="4"/>
  <c r="P2190" i="4"/>
  <c r="P2716" i="4"/>
  <c r="P4853" i="4"/>
  <c r="P1837" i="4"/>
  <c r="P35" i="4"/>
  <c r="P288" i="4"/>
  <c r="P1660" i="4"/>
  <c r="P4672" i="4"/>
  <c r="P4164" i="4"/>
  <c r="P3198" i="4"/>
  <c r="P1057" i="4"/>
  <c r="P2336" i="4"/>
  <c r="P1863" i="4"/>
  <c r="P2956" i="4"/>
  <c r="P4593" i="4"/>
  <c r="P4395" i="4"/>
  <c r="P2240" i="4"/>
  <c r="P207" i="4"/>
  <c r="P161" i="4"/>
  <c r="P1628" i="4"/>
  <c r="P4441" i="4"/>
  <c r="P2783" i="4"/>
  <c r="P2211" i="4"/>
  <c r="P2066" i="4"/>
  <c r="P2608" i="4"/>
  <c r="P2492" i="4"/>
  <c r="P482" i="4"/>
  <c r="P162" i="4"/>
  <c r="P3363" i="4"/>
  <c r="P1107" i="4"/>
  <c r="P2031" i="4"/>
  <c r="P2412" i="4"/>
  <c r="P648" i="4"/>
  <c r="P2387" i="4"/>
  <c r="P3904" i="4"/>
  <c r="P977" i="4"/>
  <c r="P2388" i="4"/>
  <c r="P3051" i="4"/>
  <c r="P4264" i="4"/>
  <c r="P1983" i="4"/>
  <c r="P1108" i="4"/>
  <c r="P1457" i="4"/>
  <c r="P4265" i="4"/>
  <c r="P2755" i="4"/>
  <c r="P1758" i="4"/>
  <c r="P323" i="4"/>
  <c r="P529" i="4"/>
  <c r="P1737" i="4"/>
  <c r="P4805" i="4"/>
  <c r="P784" i="4"/>
  <c r="P1352" i="4"/>
  <c r="P3338" i="4"/>
  <c r="P3409" i="4"/>
  <c r="P4778" i="4"/>
  <c r="P1353" i="4"/>
  <c r="P2493" i="4"/>
  <c r="P888" i="4"/>
  <c r="P2413" i="4"/>
  <c r="P4" i="4"/>
  <c r="P1686" i="4"/>
  <c r="P4472" i="4"/>
  <c r="P383" i="4"/>
  <c r="P3675" i="4"/>
  <c r="P2924" i="4"/>
  <c r="P2809" i="4"/>
  <c r="P2957" i="4"/>
  <c r="P2609" i="4"/>
  <c r="P2610" i="4"/>
  <c r="P1815" i="4"/>
  <c r="P1026" i="4"/>
  <c r="P4266" i="4"/>
  <c r="P269" i="4"/>
  <c r="P552" i="4"/>
  <c r="P1027" i="4"/>
  <c r="P2873" i="4"/>
  <c r="P483" i="4"/>
  <c r="P1540" i="4"/>
  <c r="P1864" i="4"/>
  <c r="P1321" i="4"/>
  <c r="P4073" i="4"/>
  <c r="P2874" i="4"/>
  <c r="P3998" i="4"/>
  <c r="P710" i="4"/>
  <c r="P1109" i="4"/>
  <c r="P1487" i="4"/>
  <c r="P3100" i="4"/>
  <c r="P553" i="4"/>
  <c r="P530" i="4"/>
  <c r="P732" i="4"/>
  <c r="P2810" i="4"/>
  <c r="P4893" i="4"/>
  <c r="P410" i="4"/>
  <c r="P2467" i="4"/>
  <c r="P3258" i="4"/>
  <c r="P2958" i="4"/>
  <c r="P2611" i="4"/>
  <c r="P359" i="4"/>
  <c r="P2902" i="4"/>
  <c r="P1354" i="4"/>
  <c r="P4212" i="4"/>
  <c r="P2468" i="4"/>
  <c r="P1865" i="4"/>
  <c r="P2959" i="4"/>
  <c r="P411" i="4"/>
  <c r="P1436" i="4"/>
  <c r="P3978" i="4"/>
  <c r="P1322" i="4"/>
  <c r="P4267" i="4"/>
  <c r="P2670" i="4"/>
  <c r="P2241" i="4"/>
  <c r="P5" i="4"/>
  <c r="P6" i="4"/>
  <c r="P1277" i="4"/>
  <c r="P711" i="4"/>
  <c r="P2587" i="4"/>
  <c r="P4626" i="4"/>
  <c r="P3831" i="4"/>
  <c r="P822" i="4"/>
  <c r="P1146" i="4"/>
  <c r="P1629" i="4"/>
  <c r="P1088" i="4"/>
  <c r="P3615" i="4"/>
  <c r="P3616" i="4"/>
  <c r="P458" i="4"/>
  <c r="P3229" i="4"/>
  <c r="P3101" i="4"/>
  <c r="P4043" i="4"/>
  <c r="P2875" i="4"/>
  <c r="P270" i="4"/>
  <c r="P4239" i="4"/>
  <c r="P384" i="4"/>
  <c r="P3725" i="4"/>
  <c r="P4442" i="4"/>
  <c r="P1630" i="4"/>
  <c r="P3726" i="4"/>
  <c r="P2049" i="4"/>
  <c r="P4074" i="4"/>
  <c r="P1173" i="4"/>
  <c r="P1089" i="4"/>
  <c r="P3442" i="4"/>
  <c r="P4105" i="4"/>
  <c r="P1631" i="4"/>
  <c r="P2612" i="4"/>
  <c r="P2514" i="4"/>
  <c r="P1566" i="4"/>
  <c r="P3654" i="4"/>
  <c r="P2645" i="4"/>
  <c r="P1954" i="4"/>
  <c r="P64" i="4"/>
  <c r="P2212" i="4"/>
  <c r="P3698" i="4"/>
  <c r="P241" i="4"/>
  <c r="P4240" i="4"/>
  <c r="P324" i="4"/>
  <c r="P431" i="4"/>
  <c r="P3929" i="4"/>
  <c r="P1006" i="4"/>
  <c r="P2756" i="4"/>
  <c r="P2560" i="4"/>
  <c r="P4473" i="4"/>
  <c r="P3930" i="4"/>
  <c r="P4322" i="4"/>
  <c r="P3230" i="4"/>
  <c r="P4106" i="4"/>
  <c r="P2144" i="4"/>
  <c r="P1759" i="4"/>
  <c r="P385" i="4"/>
  <c r="P4107" i="4"/>
  <c r="P3832" i="4"/>
  <c r="P4299" i="4"/>
  <c r="P1375" i="4"/>
  <c r="P1458" i="4"/>
  <c r="P3052" i="4"/>
  <c r="P3882" i="4"/>
  <c r="P3931" i="4"/>
  <c r="P289" i="4"/>
  <c r="P386" i="4"/>
  <c r="P4875" i="4"/>
  <c r="P2925" i="4"/>
  <c r="P916" i="4"/>
  <c r="P3231" i="4"/>
  <c r="P3490" i="4"/>
  <c r="P3465" i="4"/>
  <c r="P1661" i="4"/>
  <c r="P4165" i="4"/>
  <c r="P2191" i="4"/>
  <c r="P3676" i="4"/>
  <c r="P360" i="4"/>
  <c r="P4627" i="4"/>
  <c r="P4876" i="4"/>
  <c r="P3308" i="4"/>
  <c r="P208" i="4"/>
  <c r="P758" i="4"/>
  <c r="P4493" i="4"/>
  <c r="P601" i="4"/>
  <c r="P1459" i="4"/>
  <c r="P2717" i="4"/>
  <c r="P2876" i="4"/>
  <c r="P1591" i="4"/>
  <c r="P1866" i="4"/>
  <c r="P4474" i="4"/>
  <c r="P2192" i="4"/>
  <c r="P2757" i="4"/>
  <c r="P4366" i="4"/>
  <c r="P4673" i="4"/>
  <c r="P2242" i="4"/>
  <c r="P917" i="4"/>
  <c r="P4108" i="4"/>
  <c r="P2877" i="4"/>
  <c r="P242" i="4"/>
  <c r="P1984" i="4"/>
  <c r="P944" i="4"/>
  <c r="P3278" i="4"/>
  <c r="P1147" i="4"/>
  <c r="P361" i="4"/>
  <c r="P1867" i="4"/>
  <c r="P1278" i="4"/>
  <c r="P3781" i="4"/>
  <c r="P1460" i="4"/>
  <c r="P4494" i="4"/>
  <c r="P3958" i="4"/>
  <c r="P4830" i="4"/>
  <c r="P2389" i="4"/>
  <c r="P1461" i="4"/>
  <c r="P1662" i="4"/>
  <c r="P1900" i="4"/>
  <c r="P2693" i="4"/>
  <c r="P1174" i="4"/>
  <c r="P1955" i="4"/>
  <c r="P627" i="4"/>
  <c r="P853" i="4"/>
  <c r="P362" i="4"/>
  <c r="P1148" i="4"/>
  <c r="P1663" i="4"/>
  <c r="P3514" i="4"/>
  <c r="P712" i="4"/>
  <c r="P2094" i="4"/>
  <c r="P1929" i="4"/>
  <c r="P554" i="4"/>
  <c r="P2169" i="4"/>
  <c r="P2515" i="4"/>
  <c r="P2360" i="4"/>
  <c r="P2811" i="4"/>
  <c r="P1279" i="4"/>
  <c r="P2361" i="4"/>
  <c r="P3004" i="4"/>
  <c r="P123" i="4"/>
  <c r="P3199" i="4"/>
  <c r="P65" i="4"/>
  <c r="P290" i="4"/>
  <c r="P2445" i="4"/>
  <c r="P1376" i="4"/>
  <c r="P243" i="4"/>
  <c r="P3727" i="4"/>
  <c r="P2926" i="4"/>
  <c r="P244" i="4"/>
  <c r="P1760" i="4"/>
  <c r="P4213" i="4"/>
  <c r="P3979" i="4"/>
  <c r="P2032" i="4"/>
  <c r="P4831" i="4"/>
  <c r="P4628" i="4"/>
  <c r="P4214" i="4"/>
  <c r="P759" i="4"/>
  <c r="P2390" i="4"/>
  <c r="P3528" i="4"/>
  <c r="P3491" i="4"/>
  <c r="P4915" i="4"/>
  <c r="P1664" i="4"/>
  <c r="P432" i="4"/>
  <c r="P2539" i="4"/>
  <c r="P3232" i="4"/>
  <c r="P2145" i="4"/>
  <c r="P3410" i="4"/>
  <c r="P2903" i="4"/>
  <c r="P1404" i="4"/>
  <c r="P2494" i="4"/>
  <c r="P3905" i="4"/>
  <c r="P1437" i="4"/>
  <c r="P2847" i="4"/>
  <c r="P1280" i="4"/>
  <c r="P1791" i="4"/>
  <c r="P1901" i="4"/>
  <c r="P1761" i="4"/>
  <c r="P3279" i="4"/>
  <c r="P3636" i="4"/>
  <c r="P1377" i="4"/>
  <c r="P3158" i="4"/>
  <c r="P3810" i="4"/>
  <c r="P2588" i="4"/>
  <c r="P1868" i="4"/>
  <c r="P3699" i="4"/>
  <c r="P4367" i="4"/>
  <c r="P2694" i="4"/>
  <c r="P3782" i="4"/>
  <c r="P4916" i="4"/>
  <c r="P325" i="4"/>
  <c r="P2243" i="4"/>
  <c r="P1956" i="4"/>
  <c r="P2516" i="4"/>
  <c r="P4300" i="4"/>
  <c r="P2308" i="4"/>
  <c r="P531" i="4"/>
  <c r="P4109" i="4"/>
  <c r="P3883" i="4"/>
  <c r="P1541" i="4"/>
  <c r="P2540" i="4"/>
  <c r="P2517" i="4"/>
  <c r="P1228" i="4"/>
  <c r="P3200" i="4"/>
  <c r="P4346" i="4"/>
  <c r="P2718" i="4"/>
  <c r="P2266" i="4"/>
  <c r="P1514" i="4"/>
  <c r="P4044" i="4"/>
  <c r="P2050" i="4"/>
  <c r="P36" i="4"/>
  <c r="P271" i="4"/>
  <c r="P163" i="4"/>
  <c r="P1058" i="4"/>
  <c r="P1438" i="4"/>
  <c r="P3884" i="4"/>
  <c r="P3492" i="4"/>
  <c r="P2391" i="4"/>
  <c r="P4418" i="4"/>
  <c r="P3547" i="4"/>
  <c r="P189" i="4"/>
  <c r="P3071" i="4"/>
  <c r="P2848" i="4"/>
  <c r="P3280" i="4"/>
  <c r="P4779" i="4"/>
  <c r="P532" i="4"/>
  <c r="P1816" i="4"/>
  <c r="P4978" i="4"/>
  <c r="P978" i="4"/>
  <c r="P66" i="4"/>
  <c r="P1838" i="4"/>
  <c r="P4558" i="4"/>
  <c r="P3515" i="4"/>
  <c r="P4347" i="4"/>
  <c r="P1127" i="4"/>
  <c r="P3617" i="4"/>
  <c r="P533" i="4"/>
  <c r="P3754" i="4"/>
  <c r="P2067" i="4"/>
  <c r="P124" i="4"/>
  <c r="P4396" i="4"/>
  <c r="P889" i="4"/>
  <c r="P675" i="4"/>
  <c r="P4979" i="4"/>
  <c r="P628" i="4"/>
  <c r="P4110" i="4"/>
  <c r="P760" i="4"/>
  <c r="P1687" i="4"/>
  <c r="P3655" i="4"/>
  <c r="P2878" i="4"/>
  <c r="P1711" i="4"/>
  <c r="P3493" i="4"/>
  <c r="P3159" i="4"/>
  <c r="P2758" i="4"/>
  <c r="P4348" i="4"/>
  <c r="P1405" i="4"/>
  <c r="P4629" i="4"/>
  <c r="P4191" i="4"/>
  <c r="P3411" i="4"/>
  <c r="P890" i="4"/>
  <c r="P2121" i="4"/>
  <c r="P4917" i="4"/>
  <c r="P761" i="4"/>
  <c r="P918" i="4"/>
  <c r="P602" i="4"/>
  <c r="P4918" i="4"/>
  <c r="P2646" i="4"/>
  <c r="P4268" i="4"/>
  <c r="P3811" i="4"/>
  <c r="P2004" i="4"/>
  <c r="P4495" i="4"/>
  <c r="P2671" i="4"/>
  <c r="P2927" i="4"/>
  <c r="P2414" i="4"/>
  <c r="P945" i="4"/>
  <c r="P1378" i="4"/>
  <c r="P1229" i="4"/>
  <c r="P326" i="4"/>
  <c r="P603" i="4"/>
  <c r="P1059" i="4"/>
  <c r="P4045" i="4"/>
  <c r="P291" i="4"/>
  <c r="P3412" i="4"/>
  <c r="P555" i="4"/>
  <c r="P2213" i="4"/>
  <c r="P4111" i="4"/>
  <c r="P1515" i="4"/>
  <c r="P4349" i="4"/>
  <c r="P1516" i="4"/>
  <c r="P1632" i="4"/>
  <c r="P676" i="4"/>
  <c r="P3259" i="4"/>
  <c r="P1869" i="4"/>
  <c r="P3833" i="4"/>
  <c r="P190" i="4"/>
  <c r="P2283" i="4"/>
  <c r="P1259" i="4"/>
  <c r="P556" i="4"/>
  <c r="P4350" i="4"/>
  <c r="P1665" i="4"/>
  <c r="P4854" i="4"/>
  <c r="P2719" i="4"/>
  <c r="P604" i="4"/>
  <c r="P3932" i="4"/>
  <c r="P4674" i="4"/>
  <c r="P946" i="4"/>
  <c r="P4855" i="4"/>
  <c r="P4894" i="4"/>
  <c r="P1230" i="4"/>
  <c r="P3364" i="4"/>
  <c r="P1712" i="4"/>
  <c r="P433" i="4"/>
  <c r="P1930" i="4"/>
  <c r="P164" i="4"/>
  <c r="P1985" i="4"/>
  <c r="P762" i="4"/>
  <c r="P1931" i="4"/>
  <c r="P3443" i="4"/>
  <c r="P3529" i="4"/>
  <c r="P4856" i="4"/>
  <c r="P823" i="4"/>
  <c r="P4857" i="4"/>
  <c r="P947" i="4"/>
  <c r="P2095" i="4"/>
  <c r="P3339" i="4"/>
  <c r="P2193" i="4"/>
  <c r="P2392" i="4"/>
  <c r="P4269" i="4"/>
  <c r="P3413" i="4"/>
  <c r="P3365" i="4"/>
  <c r="P2495" i="4"/>
  <c r="P4734" i="4"/>
  <c r="P2672" i="4"/>
  <c r="P824" i="4"/>
  <c r="P1060" i="4"/>
  <c r="P4630" i="4"/>
  <c r="P2214" i="4"/>
  <c r="P4419" i="4"/>
  <c r="P1688" i="4"/>
  <c r="P629" i="4"/>
  <c r="P4704" i="4"/>
  <c r="P1902" i="4"/>
  <c r="P3594" i="4"/>
  <c r="P4631" i="4"/>
  <c r="P3812" i="4"/>
  <c r="P4192" i="4"/>
  <c r="P1462" i="4"/>
  <c r="P2960" i="4"/>
  <c r="P3933" i="4"/>
  <c r="P2068" i="4"/>
  <c r="P4895" i="4"/>
  <c r="P1379" i="4"/>
  <c r="P3595" i="4"/>
  <c r="P4475" i="4"/>
  <c r="P4594" i="4"/>
  <c r="P4519" i="4"/>
  <c r="P3530" i="4"/>
  <c r="P4420" i="4"/>
  <c r="P854" i="4"/>
  <c r="P1567" i="4"/>
  <c r="P1061" i="4"/>
  <c r="P1355" i="4"/>
  <c r="P1689" i="4"/>
  <c r="P272" i="4"/>
  <c r="P67" i="4"/>
  <c r="P855" i="4"/>
  <c r="P4806" i="4"/>
  <c r="P1231" i="4"/>
  <c r="P2812" i="4"/>
  <c r="P1110" i="4"/>
  <c r="P3783" i="4"/>
  <c r="P4735" i="4"/>
  <c r="P4241" i="4"/>
  <c r="P803" i="4"/>
  <c r="P1817" i="4"/>
  <c r="P4780" i="4"/>
  <c r="P191" i="4"/>
  <c r="P4193" i="4"/>
  <c r="P2362" i="4"/>
  <c r="P1839" i="4"/>
  <c r="P2267" i="4"/>
  <c r="P484" i="4"/>
  <c r="P3030" i="4"/>
  <c r="P577" i="4"/>
  <c r="P3494" i="4"/>
  <c r="P1175" i="4"/>
  <c r="P37" i="4"/>
  <c r="P1932" i="4"/>
  <c r="P4632" i="4"/>
  <c r="P2589" i="4"/>
  <c r="P2784" i="4"/>
  <c r="P4019" i="4"/>
  <c r="P1199" i="4"/>
  <c r="P3548" i="4"/>
  <c r="P3102" i="4"/>
  <c r="P3728" i="4"/>
  <c r="P1281" i="4"/>
  <c r="P3677" i="4"/>
  <c r="P2051" i="4"/>
  <c r="P3637" i="4"/>
  <c r="P1356" i="4"/>
  <c r="P1007" i="4"/>
  <c r="P3233" i="4"/>
  <c r="P2904" i="4"/>
  <c r="P3201" i="4"/>
  <c r="P2268" i="4"/>
  <c r="P4751" i="4"/>
  <c r="P2849" i="4"/>
  <c r="P1304" i="4"/>
  <c r="P3999" i="4"/>
  <c r="P557" i="4"/>
  <c r="P919" i="4"/>
  <c r="P2284" i="4"/>
  <c r="P3729" i="4"/>
  <c r="P2337" i="4"/>
  <c r="P3053" i="4"/>
  <c r="P105" i="4"/>
  <c r="P3103" i="4"/>
  <c r="P2590" i="4"/>
  <c r="P1633" i="4"/>
  <c r="P2905" i="4"/>
  <c r="P3005" i="4"/>
  <c r="P292" i="4"/>
  <c r="P948" i="4"/>
  <c r="P3104" i="4"/>
  <c r="P605" i="4"/>
  <c r="P1903" i="4"/>
  <c r="P4301" i="4"/>
  <c r="P3054" i="4"/>
  <c r="P856" i="4"/>
  <c r="P3618" i="4"/>
  <c r="P4595" i="4"/>
  <c r="P4675" i="4"/>
  <c r="P1870" i="4"/>
  <c r="P2785" i="4"/>
  <c r="P2813" i="4"/>
  <c r="P2285" i="4"/>
  <c r="P1406" i="4"/>
  <c r="P733" i="4"/>
  <c r="P2146" i="4"/>
  <c r="P696" i="4"/>
  <c r="P3730" i="4"/>
  <c r="P1840" i="4"/>
  <c r="P3596" i="4"/>
  <c r="P4807" i="4"/>
  <c r="P387" i="4"/>
  <c r="P2647" i="4"/>
  <c r="P920" i="4"/>
  <c r="P3834" i="4"/>
  <c r="P4559" i="4"/>
  <c r="P785" i="4"/>
  <c r="P649" i="4"/>
  <c r="P4270" i="4"/>
  <c r="P2052" i="4"/>
  <c r="P1200" i="4"/>
  <c r="P2446" i="4"/>
  <c r="P2906" i="4"/>
  <c r="P1176" i="4"/>
  <c r="P825" i="4"/>
  <c r="P4676" i="4"/>
  <c r="P4633" i="4"/>
  <c r="P7" i="4"/>
  <c r="P1634" i="4"/>
  <c r="P388" i="4"/>
  <c r="P2648" i="4"/>
  <c r="P3619" i="4"/>
  <c r="P949" i="4"/>
  <c r="P3140" i="4"/>
  <c r="P4543" i="4"/>
  <c r="P4302" i="4"/>
  <c r="P2979" i="4"/>
  <c r="P921" i="4"/>
  <c r="P1282" i="4"/>
  <c r="P1090" i="4"/>
  <c r="P3731" i="4"/>
  <c r="P1690" i="4"/>
  <c r="P3980" i="4"/>
  <c r="P891" i="4"/>
  <c r="P2053" i="4"/>
  <c r="P293" i="4"/>
  <c r="P4496" i="4"/>
  <c r="P4677" i="4"/>
  <c r="P534" i="4"/>
  <c r="P4046" i="4"/>
  <c r="P363" i="4"/>
  <c r="P1592" i="4"/>
  <c r="P3444" i="4"/>
  <c r="P4397" i="4"/>
  <c r="P2005" i="4"/>
  <c r="P1792" i="4"/>
  <c r="P3531" i="4"/>
  <c r="P1305" i="4"/>
  <c r="P1439" i="4"/>
  <c r="P1008" i="4"/>
  <c r="P3234" i="4"/>
  <c r="P2338" i="4"/>
  <c r="P2363" i="4"/>
  <c r="P1440" i="4"/>
  <c r="P1635" i="4"/>
  <c r="P1841" i="4"/>
  <c r="P4946" i="4"/>
  <c r="P2928" i="4"/>
  <c r="P3235" i="4"/>
  <c r="P3105" i="4"/>
  <c r="P4634" i="4"/>
  <c r="P3700" i="4"/>
  <c r="P4112" i="4"/>
  <c r="P209" i="4"/>
  <c r="P2286" i="4"/>
  <c r="P3381" i="4"/>
  <c r="P2469" i="4"/>
  <c r="P3055" i="4"/>
  <c r="P786" i="4"/>
  <c r="P2961" i="4"/>
  <c r="P1201" i="4"/>
  <c r="P1283" i="4"/>
  <c r="P2649" i="4"/>
  <c r="P294" i="4"/>
  <c r="P4443" i="4"/>
  <c r="P4858" i="4"/>
  <c r="P4705" i="4"/>
  <c r="P3006" i="4"/>
  <c r="P3281" i="4"/>
  <c r="P3236" i="4"/>
  <c r="P4075" i="4"/>
  <c r="P106" i="4"/>
  <c r="P4832" i="4"/>
  <c r="P3638" i="4"/>
  <c r="P2673" i="4"/>
  <c r="P3732" i="4"/>
  <c r="P1284" i="4"/>
  <c r="P327" i="4"/>
  <c r="P38" i="4"/>
  <c r="P2364" i="4"/>
  <c r="P1793" i="4"/>
  <c r="P3366" i="4"/>
  <c r="P1986" i="4"/>
  <c r="P1933" i="4"/>
  <c r="P1636" i="4"/>
  <c r="P1028" i="4"/>
  <c r="P3181" i="4"/>
  <c r="P2122" i="4"/>
  <c r="P485" i="4"/>
  <c r="P1637" i="4"/>
  <c r="P3414" i="4"/>
  <c r="P4047" i="4"/>
  <c r="P3733" i="4"/>
  <c r="P4351" i="4"/>
  <c r="P2069" i="4"/>
  <c r="P3981" i="4"/>
  <c r="P2365" i="4"/>
  <c r="P677" i="4"/>
  <c r="P2591" i="4"/>
  <c r="P1323" i="4"/>
  <c r="P2650" i="4"/>
  <c r="P210" i="4"/>
  <c r="P4242" i="4"/>
  <c r="P3260" i="4"/>
  <c r="P1091" i="4"/>
  <c r="P950" i="4"/>
  <c r="P2962" i="4"/>
  <c r="P857" i="4"/>
  <c r="P826" i="4"/>
  <c r="P2123" i="4"/>
  <c r="P4896" i="4"/>
  <c r="P3784" i="4"/>
  <c r="P4520" i="4"/>
  <c r="P80" i="4"/>
  <c r="P558" i="4"/>
  <c r="P2850" i="4"/>
  <c r="P1463" i="4"/>
  <c r="P486" i="4"/>
  <c r="P2070" i="4"/>
  <c r="P4194" i="4"/>
  <c r="P1904" i="4"/>
  <c r="P3382" i="4"/>
  <c r="P1762" i="4"/>
  <c r="P4215" i="4"/>
  <c r="P3261" i="4"/>
  <c r="P1517" i="4"/>
  <c r="P734" i="4"/>
  <c r="P125" i="4"/>
  <c r="P2561" i="4"/>
  <c r="P68" i="4"/>
  <c r="P412" i="4"/>
  <c r="P2287" i="4"/>
  <c r="P2562" i="4"/>
  <c r="P1306" i="4"/>
  <c r="P1763" i="4"/>
  <c r="P3466" i="4"/>
  <c r="P804" i="4"/>
  <c r="P2907" i="4"/>
  <c r="P2963" i="4"/>
  <c r="P487" i="4"/>
  <c r="P1260" i="4"/>
  <c r="P1128" i="4"/>
  <c r="P2288" i="4"/>
  <c r="P4781" i="4"/>
  <c r="P503" i="4"/>
  <c r="P2194" i="4"/>
  <c r="P3934" i="4"/>
  <c r="P69" i="4"/>
  <c r="P1764" i="4"/>
  <c r="P3734" i="4"/>
  <c r="P3813" i="4"/>
  <c r="P3106" i="4"/>
  <c r="P2289" i="4"/>
  <c r="P3639" i="4"/>
  <c r="P1380" i="4"/>
  <c r="P4048" i="4"/>
  <c r="P4352" i="4"/>
  <c r="P1029" i="4"/>
  <c r="P459" i="4"/>
  <c r="P1666" i="4"/>
  <c r="P2269" i="4"/>
  <c r="P3959" i="4"/>
  <c r="P2470" i="4"/>
  <c r="P3467" i="4"/>
  <c r="P1905" i="4"/>
  <c r="P1794" i="4"/>
  <c r="P3237" i="4"/>
  <c r="P4091" i="4"/>
  <c r="P1667" i="4"/>
  <c r="P4980" i="4"/>
  <c r="P3468" i="4"/>
  <c r="P3516" i="4"/>
  <c r="P3415" i="4"/>
  <c r="P3982" i="4"/>
  <c r="P3885" i="4"/>
  <c r="P3640" i="4"/>
  <c r="P4421" i="4"/>
  <c r="P4947" i="4"/>
  <c r="P4981" i="4"/>
  <c r="P1987" i="4"/>
  <c r="P951" i="4"/>
  <c r="P3141" i="4"/>
  <c r="P3340" i="4"/>
  <c r="P2447" i="4"/>
  <c r="P4166" i="4"/>
  <c r="P1261" i="4"/>
  <c r="P3107" i="4"/>
  <c r="P2651" i="4"/>
  <c r="P192" i="4"/>
  <c r="P1062" i="4"/>
  <c r="P3735" i="4"/>
  <c r="P650" i="4"/>
  <c r="P2215" i="4"/>
  <c r="P2054" i="4"/>
  <c r="P211" i="4"/>
  <c r="P4635" i="4"/>
  <c r="P3262" i="4"/>
  <c r="P1464" i="4"/>
  <c r="P2613" i="4"/>
  <c r="P2759" i="4"/>
  <c r="P2216" i="4"/>
  <c r="P4678" i="4"/>
  <c r="P4113" i="4"/>
  <c r="P3056" i="4"/>
  <c r="P2244" i="4"/>
  <c r="P3309" i="4"/>
  <c r="P165" i="4"/>
  <c r="P1285" i="4"/>
  <c r="P2563" i="4"/>
  <c r="P166" i="4"/>
  <c r="P3282" i="4"/>
  <c r="P2964" i="4"/>
  <c r="P1518" i="4"/>
  <c r="P3142" i="4"/>
  <c r="P2195" i="4"/>
  <c r="P1871" i="4"/>
  <c r="P3031" i="4"/>
  <c r="P3007" i="4"/>
  <c r="P4422" i="4"/>
  <c r="P4353" i="4"/>
  <c r="P4114" i="4"/>
  <c r="P1713" i="4"/>
  <c r="P328" i="4"/>
  <c r="P787" i="4"/>
  <c r="P3182" i="4"/>
  <c r="P922" i="4"/>
  <c r="P2564" i="4"/>
  <c r="P1488" i="4"/>
  <c r="P1465" i="4"/>
  <c r="P1286" i="4"/>
  <c r="P697" i="4"/>
  <c r="P4354" i="4"/>
  <c r="P827" i="4"/>
  <c r="P4636" i="4"/>
  <c r="P4216" i="4"/>
  <c r="P1381" i="4"/>
  <c r="P3678" i="4"/>
  <c r="P460" i="4"/>
  <c r="P4948" i="4"/>
  <c r="P4195" i="4"/>
  <c r="P535" i="4"/>
  <c r="P39" i="4"/>
  <c r="P2760" i="4"/>
  <c r="P2245" i="4"/>
  <c r="P434" i="4"/>
  <c r="P1262" i="4"/>
  <c r="P1818" i="4"/>
  <c r="P4115" i="4"/>
  <c r="P3886" i="4"/>
  <c r="P952" i="4"/>
  <c r="P953" i="4"/>
  <c r="P3785" i="4"/>
  <c r="P3283" i="4"/>
  <c r="P3641" i="4"/>
  <c r="P2786" i="4"/>
  <c r="P2366" i="4"/>
  <c r="P2695" i="4"/>
  <c r="P4092" i="4"/>
  <c r="P892" i="4"/>
  <c r="P2674" i="4"/>
  <c r="P3238" i="4"/>
  <c r="P4000" i="4"/>
  <c r="P1009" i="4"/>
  <c r="P979" i="4"/>
  <c r="P3160" i="4"/>
  <c r="P3108" i="4"/>
  <c r="P2147" i="4"/>
  <c r="P3679" i="4"/>
  <c r="P212" i="4"/>
  <c r="P2787" i="4"/>
  <c r="P858" i="4"/>
  <c r="P1542" i="4"/>
  <c r="P213" i="4"/>
  <c r="P4167" i="4"/>
  <c r="P763" i="4"/>
  <c r="P1795" i="4"/>
  <c r="P1263" i="4"/>
  <c r="P4476" i="4"/>
  <c r="P2720" i="4"/>
  <c r="P1906" i="4"/>
  <c r="P4217" i="4"/>
  <c r="P4897" i="4"/>
  <c r="P2965" i="4"/>
  <c r="P1611" i="4"/>
  <c r="P40" i="4"/>
  <c r="P2565" i="4"/>
  <c r="P3960" i="4"/>
  <c r="P1324" i="4"/>
  <c r="P413" i="4"/>
  <c r="P1149" i="4"/>
  <c r="P2738" i="4"/>
  <c r="P2614" i="4"/>
  <c r="P3161" i="4"/>
  <c r="P3109" i="4"/>
  <c r="P4444" i="4"/>
  <c r="P4116" i="4"/>
  <c r="P3110" i="4"/>
  <c r="P2270" i="4"/>
  <c r="P4782" i="4"/>
  <c r="P1819" i="4"/>
  <c r="P2675" i="4"/>
  <c r="P4596" i="4"/>
  <c r="P4833" i="4"/>
  <c r="P1593" i="4"/>
  <c r="P1612" i="4"/>
  <c r="P893" i="4"/>
  <c r="P3814" i="4"/>
  <c r="P1872" i="4"/>
  <c r="P4196" i="4"/>
  <c r="P2124" i="4"/>
  <c r="P2148" i="4"/>
  <c r="P1202" i="4"/>
  <c r="P4597" i="4"/>
  <c r="P2814" i="4"/>
  <c r="P273" i="4"/>
  <c r="P4834" i="4"/>
  <c r="P389" i="4"/>
  <c r="P2761" i="4"/>
  <c r="P364" i="4"/>
  <c r="P3341" i="4"/>
  <c r="P3284" i="4"/>
  <c r="P1232" i="4"/>
  <c r="P3701" i="4"/>
  <c r="P4808" i="4"/>
  <c r="P1357" i="4"/>
  <c r="P4076" i="4"/>
  <c r="P1765" i="4"/>
  <c r="P2566" i="4"/>
  <c r="P435" i="4"/>
  <c r="P859" i="4"/>
  <c r="P1519" i="4"/>
  <c r="P4020" i="4"/>
  <c r="P713" i="4"/>
  <c r="P2448" i="4"/>
  <c r="P2541" i="4"/>
  <c r="P436" i="4"/>
  <c r="P2929" i="4"/>
  <c r="P2739" i="4"/>
  <c r="P3935" i="4"/>
  <c r="P3517" i="4"/>
  <c r="P1203" i="4"/>
  <c r="P3111" i="4"/>
  <c r="P4637" i="4"/>
  <c r="P4638" i="4"/>
  <c r="P630" i="4"/>
  <c r="P3961" i="4"/>
  <c r="P4197" i="4"/>
  <c r="P3962" i="4"/>
  <c r="P3755" i="4"/>
  <c r="P4679" i="4"/>
  <c r="P923" i="4"/>
  <c r="P2879" i="4"/>
  <c r="P4021" i="4"/>
  <c r="P3285" i="4"/>
  <c r="P559" i="4"/>
  <c r="P1907" i="4"/>
  <c r="P980" i="4"/>
  <c r="P4398" i="4"/>
  <c r="P3736" i="4"/>
  <c r="P274" i="4"/>
  <c r="P3342" i="4"/>
  <c r="P3202" i="4"/>
  <c r="P678" i="4"/>
  <c r="P488" i="4"/>
  <c r="P2740" i="4"/>
  <c r="P1111" i="4"/>
  <c r="P1489" i="4"/>
  <c r="P2125" i="4"/>
  <c r="P1873" i="4"/>
  <c r="P3786" i="4"/>
  <c r="P4521" i="4"/>
  <c r="P4835" i="4"/>
  <c r="P3445" i="4"/>
  <c r="P2449" i="4"/>
  <c r="P2339" i="4"/>
  <c r="P4560" i="4"/>
  <c r="P4598" i="4"/>
  <c r="P4117" i="4"/>
  <c r="P1325" i="4"/>
  <c r="P560" i="4"/>
  <c r="P461" i="4"/>
  <c r="P4093" i="4"/>
  <c r="P3469" i="4"/>
  <c r="P3906" i="4"/>
  <c r="P4919" i="4"/>
  <c r="P2980" i="4"/>
  <c r="P4859" i="4"/>
  <c r="P3112" i="4"/>
  <c r="P860" i="4"/>
  <c r="P2450" i="4"/>
  <c r="P1796" i="4"/>
  <c r="P3963" i="4"/>
  <c r="P295" i="4"/>
  <c r="P1326" i="4"/>
  <c r="P4680" i="4"/>
  <c r="P214" i="4"/>
  <c r="P1010" i="4"/>
  <c r="P437" i="4"/>
  <c r="P3470" i="4"/>
  <c r="P3162" i="4"/>
  <c r="P2542" i="4"/>
  <c r="P2496" i="4"/>
  <c r="P1738" i="4"/>
  <c r="P714" i="4"/>
  <c r="P981" i="4"/>
  <c r="P3072" i="4"/>
  <c r="P2880" i="4"/>
  <c r="P954" i="4"/>
  <c r="P3163" i="4"/>
  <c r="P3446" i="4"/>
  <c r="P1358" i="4"/>
  <c r="P2096" i="4"/>
  <c r="P1264" i="4"/>
  <c r="P3032" i="4"/>
  <c r="P4860" i="4"/>
  <c r="P438" i="4"/>
  <c r="P1568" i="4"/>
  <c r="P2367" i="4"/>
  <c r="P2981" i="4"/>
  <c r="P4118" i="4"/>
  <c r="P107" i="4"/>
  <c r="P3057" i="4"/>
  <c r="P1287" i="4"/>
  <c r="P3143" i="4"/>
  <c r="P1092" i="4"/>
  <c r="P2696" i="4"/>
  <c r="P828" i="4"/>
  <c r="P1129" i="4"/>
  <c r="P4271" i="4"/>
  <c r="P3073" i="4"/>
  <c r="P3787" i="4"/>
  <c r="P2815" i="4"/>
  <c r="P296" i="4"/>
  <c r="P41" i="4"/>
  <c r="P245" i="4"/>
  <c r="P4323" i="4"/>
  <c r="P2567" i="4"/>
  <c r="P4218" i="4"/>
  <c r="P578" i="4"/>
  <c r="P1466" i="4"/>
  <c r="P805" i="4"/>
  <c r="P1714" i="4"/>
  <c r="P329" i="4"/>
  <c r="P2006" i="4"/>
  <c r="P2271" i="4"/>
  <c r="P3656" i="4"/>
  <c r="P631" i="4"/>
  <c r="P414" i="4"/>
  <c r="P1307" i="4"/>
  <c r="P3263" i="4"/>
  <c r="P4497" i="4"/>
  <c r="P4399" i="4"/>
  <c r="P3907" i="4"/>
  <c r="P2762" i="4"/>
  <c r="P4423" i="4"/>
  <c r="P81" i="4"/>
  <c r="P3310" i="4"/>
  <c r="P2982" i="4"/>
  <c r="P2007" i="4"/>
  <c r="P126" i="4"/>
  <c r="P1359" i="4"/>
  <c r="P3074" i="4"/>
  <c r="P2816" i="4"/>
  <c r="P246" i="4"/>
  <c r="P3835" i="4"/>
  <c r="P4424" i="4"/>
  <c r="P4368" i="4"/>
  <c r="P861" i="4"/>
  <c r="P2788" i="4"/>
  <c r="P2543" i="4"/>
  <c r="P579" i="4"/>
  <c r="P806" i="4"/>
  <c r="P536" i="4"/>
  <c r="P2126" i="4"/>
  <c r="P3495" i="4"/>
  <c r="P3164" i="4"/>
  <c r="P4599" i="4"/>
  <c r="P3447" i="4"/>
  <c r="P2393" i="4"/>
  <c r="P4861" i="4"/>
  <c r="P4561" i="4"/>
  <c r="P1874" i="4"/>
  <c r="P215" i="4"/>
  <c r="P3964" i="4"/>
  <c r="P1797" i="4"/>
  <c r="P4119" i="4"/>
  <c r="P127" i="4"/>
  <c r="P1308" i="4"/>
  <c r="P4949" i="4"/>
  <c r="P1739" i="4"/>
  <c r="P2789" i="4"/>
  <c r="P415" i="4"/>
  <c r="P2763" i="4"/>
  <c r="P462" i="4"/>
  <c r="P2471" i="4"/>
  <c r="P3165" i="4"/>
  <c r="P1441" i="4"/>
  <c r="P2930" i="4"/>
  <c r="P1093" i="4"/>
  <c r="P4562" i="4"/>
  <c r="P632" i="4"/>
  <c r="P390" i="4"/>
  <c r="P955" i="4"/>
  <c r="P3496" i="4"/>
  <c r="P1467" i="4"/>
  <c r="P2149" i="4"/>
  <c r="P2472" i="4"/>
  <c r="P1490" i="4"/>
  <c r="P3756" i="4"/>
  <c r="P4982" i="4"/>
  <c r="P1327" i="4"/>
  <c r="P4355" i="4"/>
  <c r="P3757" i="4"/>
  <c r="P4639" i="4"/>
  <c r="P4445" i="4"/>
  <c r="P82" i="4"/>
  <c r="P3908" i="4"/>
  <c r="P3860" i="4"/>
  <c r="P1668" i="4"/>
  <c r="P2741" i="4"/>
  <c r="P2008" i="4"/>
  <c r="P3983" i="4"/>
  <c r="P42" i="4"/>
  <c r="P3264" i="4"/>
  <c r="P2309" i="4"/>
  <c r="P4898" i="4"/>
  <c r="P4120" i="4"/>
  <c r="P2697" i="4"/>
  <c r="P216" i="4"/>
  <c r="P1011" i="4"/>
  <c r="P489" i="4"/>
  <c r="P1543" i="4"/>
  <c r="P3597" i="4"/>
  <c r="P1638" i="4"/>
  <c r="P698" i="4"/>
  <c r="P924" i="4"/>
  <c r="P1908" i="4"/>
  <c r="P2473" i="4"/>
  <c r="P4369" i="4"/>
  <c r="P4001" i="4"/>
  <c r="P4022" i="4"/>
  <c r="P1875" i="4"/>
  <c r="P3642" i="4"/>
  <c r="P3497" i="4"/>
  <c r="P2196" i="4"/>
  <c r="P3113" i="4"/>
  <c r="P1233" i="4"/>
  <c r="P3549" i="4"/>
  <c r="P3343" i="4"/>
  <c r="P982" i="4"/>
  <c r="P1798" i="4"/>
  <c r="P894" i="4"/>
  <c r="P1544" i="4"/>
  <c r="P788" i="4"/>
  <c r="P391" i="4"/>
  <c r="P2676" i="4"/>
  <c r="P392" i="4"/>
  <c r="P3075" i="4"/>
  <c r="P2415" i="4"/>
  <c r="P2310" i="4"/>
  <c r="P4920" i="4"/>
  <c r="P393" i="4"/>
  <c r="P1957" i="4"/>
  <c r="P1407" i="4"/>
  <c r="P83" i="4"/>
  <c r="P2544" i="4"/>
  <c r="P3737" i="4"/>
  <c r="P1909" i="4"/>
  <c r="P1442" i="4"/>
  <c r="P2127" i="4"/>
  <c r="P1408" i="4"/>
  <c r="P365" i="4"/>
  <c r="P606" i="4"/>
  <c r="P1150" i="4"/>
  <c r="P2790" i="4"/>
  <c r="P715" i="4"/>
  <c r="P1030" i="4"/>
  <c r="P2071" i="4"/>
  <c r="P1669" i="4"/>
  <c r="P1715" i="4"/>
  <c r="P3680" i="4"/>
  <c r="P504" i="4"/>
  <c r="P4563" i="4"/>
  <c r="P2764" i="4"/>
  <c r="P297" i="4"/>
  <c r="P1360" i="4"/>
  <c r="P108" i="4"/>
  <c r="P1820" i="4"/>
  <c r="P4498" i="4"/>
  <c r="P607" i="4"/>
  <c r="P1031" i="4"/>
  <c r="P561" i="4"/>
  <c r="P1094" i="4"/>
  <c r="P1842" i="4"/>
  <c r="P1032" i="4"/>
  <c r="P4049" i="4"/>
  <c r="P3936" i="4"/>
  <c r="P1958" i="4"/>
  <c r="P1288" i="4"/>
  <c r="P2791" i="4"/>
  <c r="P4950" i="4"/>
  <c r="P3367" i="4"/>
  <c r="P2150" i="4"/>
  <c r="P463" i="4"/>
  <c r="P4983" i="4"/>
  <c r="P2416" i="4"/>
  <c r="P537" i="4"/>
  <c r="P490" i="4"/>
  <c r="P3344" i="4"/>
  <c r="P3286" i="4"/>
  <c r="P1910" i="4"/>
  <c r="P1520" i="4"/>
  <c r="P3008" i="4"/>
  <c r="P4168" i="4"/>
  <c r="P3758" i="4"/>
  <c r="P4564" i="4"/>
  <c r="P2340" i="4"/>
  <c r="P764" i="4"/>
  <c r="P3861" i="4"/>
  <c r="P633" i="4"/>
  <c r="P2568" i="4"/>
  <c r="P4303" i="4"/>
  <c r="P8" i="4"/>
  <c r="P3368" i="4"/>
  <c r="P1151" i="4"/>
  <c r="P3203" i="4"/>
  <c r="P4077" i="4"/>
  <c r="P1152" i="4"/>
  <c r="P4544" i="4"/>
  <c r="P716" i="4"/>
  <c r="P330" i="4"/>
  <c r="P983" i="4"/>
  <c r="P984" i="4"/>
  <c r="P562" i="4"/>
  <c r="P2033" i="4"/>
  <c r="P895" i="4"/>
  <c r="P2931" i="4"/>
  <c r="P4023" i="4"/>
  <c r="P4921" i="4"/>
  <c r="P925" i="4"/>
  <c r="P2569" i="4"/>
  <c r="P1799" i="4"/>
  <c r="P1934" i="4"/>
  <c r="P3657" i="4"/>
  <c r="P862" i="4"/>
  <c r="P3836" i="4"/>
  <c r="P1491" i="4"/>
  <c r="P1309" i="4"/>
  <c r="P2034" i="4"/>
  <c r="P985" i="4"/>
  <c r="P4370" i="4"/>
  <c r="P4565" i="4"/>
  <c r="P3759" i="4"/>
  <c r="P2592" i="4"/>
  <c r="P1639" i="4"/>
  <c r="P247" i="4"/>
  <c r="P2097" i="4"/>
  <c r="P580" i="4"/>
  <c r="P1095" i="4"/>
  <c r="P193" i="4"/>
  <c r="P2851" i="4"/>
  <c r="P3265" i="4"/>
  <c r="P581" i="4"/>
  <c r="P1959" i="4"/>
  <c r="P2197" i="4"/>
  <c r="P4198" i="4"/>
  <c r="P3471" i="4"/>
  <c r="P1640" i="4"/>
  <c r="P2217" i="4"/>
  <c r="P4600" i="4"/>
  <c r="P3033" i="4"/>
  <c r="P4566" i="4"/>
  <c r="P9" i="4"/>
  <c r="P1740" i="4"/>
  <c r="P2368" i="4"/>
  <c r="P1382" i="4"/>
  <c r="P2852" i="4"/>
  <c r="P3204" i="4"/>
  <c r="P3702" i="4"/>
  <c r="P4243" i="4"/>
  <c r="P4922" i="4"/>
  <c r="P2570" i="4"/>
  <c r="P3472" i="4"/>
  <c r="P1545" i="4"/>
  <c r="P789" i="4"/>
  <c r="P4567" i="4"/>
  <c r="P1033" i="4"/>
  <c r="P3076" i="4"/>
  <c r="P3077" i="4"/>
  <c r="P1741" i="4"/>
  <c r="P1034" i="4"/>
  <c r="P699" i="4"/>
  <c r="P765" i="4"/>
  <c r="P1383" i="4"/>
  <c r="P3760" i="4"/>
  <c r="P2341" i="4"/>
  <c r="P3448" i="4"/>
  <c r="P3311" i="4"/>
  <c r="P1328" i="4"/>
  <c r="P1766" i="4"/>
  <c r="P4640" i="4"/>
  <c r="P634" i="4"/>
  <c r="P807" i="4"/>
  <c r="P2853" i="4"/>
  <c r="P1063" i="4"/>
  <c r="P3287" i="4"/>
  <c r="P3788" i="4"/>
  <c r="P331" i="4"/>
  <c r="P1670" i="4"/>
  <c r="P3312" i="4"/>
  <c r="P790" i="4"/>
  <c r="P2545" i="4"/>
  <c r="P3114" i="4"/>
  <c r="P1310" i="4"/>
  <c r="P1821" i="4"/>
  <c r="P3078" i="4"/>
  <c r="P4568" i="4"/>
  <c r="P4499" i="4"/>
  <c r="P4121" i="4"/>
  <c r="P4752" i="4"/>
  <c r="P1521" i="4"/>
  <c r="P3909" i="4"/>
  <c r="P491" i="4"/>
  <c r="P4122" i="4"/>
  <c r="P1234" i="4"/>
  <c r="P3183" i="4"/>
  <c r="P4641" i="4"/>
  <c r="P4024" i="4"/>
  <c r="P275" i="4"/>
  <c r="P464" i="4"/>
  <c r="P10" i="4"/>
  <c r="P2417" i="4"/>
  <c r="P926" i="4"/>
  <c r="P84" i="4"/>
  <c r="P2151" i="4"/>
  <c r="P3383" i="4"/>
  <c r="P4123" i="4"/>
  <c r="P679" i="4"/>
  <c r="P1691" i="4"/>
  <c r="P4304" i="4"/>
  <c r="P1265" i="4"/>
  <c r="P3910" i="4"/>
  <c r="P1594" i="4"/>
  <c r="P3473" i="4"/>
  <c r="P2246" i="4"/>
  <c r="P4219" i="4"/>
  <c r="P4425" i="4"/>
  <c r="P3115" i="4"/>
  <c r="P2198" i="4"/>
  <c r="P332" i="4"/>
  <c r="P3288" i="4"/>
  <c r="P3079" i="4"/>
  <c r="P1177" i="4"/>
  <c r="P3761" i="4"/>
  <c r="P128" i="4"/>
  <c r="P217" i="4"/>
  <c r="P4783" i="4"/>
  <c r="P1569" i="4"/>
  <c r="P3474" i="4"/>
  <c r="P3937" i="4"/>
  <c r="P4272" i="4"/>
  <c r="P4984" i="4"/>
  <c r="P11" i="4"/>
  <c r="P4371" i="4"/>
  <c r="P2652" i="4"/>
  <c r="P4836" i="4"/>
  <c r="P1204" i="4"/>
  <c r="P2451" i="4"/>
  <c r="P2615" i="4"/>
  <c r="P4951" i="4"/>
  <c r="P3080" i="4"/>
  <c r="P1822" i="4"/>
  <c r="P129" i="4"/>
  <c r="P3009" i="4"/>
  <c r="P680" i="4"/>
  <c r="P130" i="4"/>
  <c r="P927" i="4"/>
  <c r="P439" i="4"/>
  <c r="P3313" i="4"/>
  <c r="P1409" i="4"/>
  <c r="P2218" i="4"/>
  <c r="P2765" i="4"/>
  <c r="P3266" i="4"/>
  <c r="P505" i="4"/>
  <c r="P4952" i="4"/>
  <c r="P4706" i="4"/>
  <c r="P4094" i="4"/>
  <c r="P3449" i="4"/>
  <c r="P2792" i="4"/>
  <c r="P3205" i="4"/>
  <c r="P1671" i="4"/>
  <c r="P43" i="4"/>
  <c r="P4809" i="4"/>
  <c r="P2098" i="4"/>
  <c r="P829" i="4"/>
  <c r="P2369" i="4"/>
  <c r="P1492" i="4"/>
  <c r="P2518" i="4"/>
  <c r="P44" i="4"/>
  <c r="P2418" i="4"/>
  <c r="P3572" i="4"/>
  <c r="P3911" i="4"/>
  <c r="P1443" i="4"/>
  <c r="P1493" i="4"/>
  <c r="P1613" i="4"/>
  <c r="P1235" i="4"/>
  <c r="P1064" i="4"/>
  <c r="P4810" i="4"/>
  <c r="P4169" i="4"/>
  <c r="P276" i="4"/>
  <c r="P1289" i="4"/>
  <c r="P1843" i="4"/>
  <c r="P1546" i="4"/>
  <c r="P3206" i="4"/>
  <c r="P3166" i="4"/>
  <c r="P2653" i="4"/>
  <c r="P416" i="4"/>
  <c r="P1035" i="4"/>
  <c r="P956" i="4"/>
  <c r="P3789" i="4"/>
  <c r="P1960" i="4"/>
  <c r="P3184" i="4"/>
  <c r="P4923" i="4"/>
  <c r="P3450" i="4"/>
  <c r="P3289" i="4"/>
  <c r="P4095" i="4"/>
  <c r="P3862" i="4"/>
  <c r="P3912" i="4"/>
  <c r="P635" i="4"/>
  <c r="P957" i="4"/>
  <c r="P1494" i="4"/>
  <c r="P3314" i="4"/>
  <c r="P3167" i="4"/>
  <c r="P4899" i="4"/>
  <c r="P1205" i="4"/>
  <c r="P4477" i="4"/>
  <c r="P3315" i="4"/>
  <c r="P1961" i="4"/>
  <c r="P1823" i="4"/>
  <c r="P2009" i="4"/>
  <c r="P2199" i="4"/>
  <c r="P3598" i="4"/>
  <c r="P167" i="4"/>
  <c r="P4500" i="4"/>
  <c r="P3599" i="4"/>
  <c r="P4862" i="4"/>
  <c r="P4522" i="4"/>
  <c r="P3239" i="4"/>
  <c r="P2099" i="4"/>
  <c r="P70" i="4"/>
  <c r="P3790" i="4"/>
  <c r="P1844" i="4"/>
  <c r="P1962" i="4"/>
  <c r="P3762" i="4"/>
  <c r="P1570" i="4"/>
  <c r="P3532" i="4"/>
  <c r="P298" i="4"/>
  <c r="P563" i="4"/>
  <c r="P896" i="4"/>
  <c r="P2370" i="4"/>
  <c r="P2793" i="4"/>
  <c r="P1065" i="4"/>
  <c r="P1641" i="4"/>
  <c r="P564" i="4"/>
  <c r="P492" i="4"/>
  <c r="P4601" i="4"/>
  <c r="P3010" i="4"/>
  <c r="P1614" i="4"/>
  <c r="P1824" i="4"/>
  <c r="P3763" i="4"/>
  <c r="P897" i="4"/>
  <c r="P2742" i="4"/>
  <c r="P1178" i="4"/>
  <c r="P2311" i="4"/>
  <c r="P1066" i="4"/>
  <c r="P2881" i="4"/>
  <c r="P4446" i="4"/>
  <c r="P2342" i="4"/>
  <c r="P2290" i="4"/>
  <c r="P2721" i="4"/>
  <c r="P3738" i="4"/>
  <c r="P4523" i="4"/>
  <c r="P4924" i="4"/>
  <c r="P1571" i="4"/>
  <c r="P248" i="4"/>
  <c r="P131" i="4"/>
  <c r="P1911" i="4"/>
  <c r="P4925" i="4"/>
  <c r="P3290" i="4"/>
  <c r="P3573" i="4"/>
  <c r="P3207" i="4"/>
  <c r="P2072" i="4"/>
  <c r="P700" i="4"/>
  <c r="P3451" i="4"/>
  <c r="P2932" i="4"/>
  <c r="P2817" i="4"/>
  <c r="P1672" i="4"/>
  <c r="P4569" i="4"/>
  <c r="P3658" i="4"/>
  <c r="P2766" i="4"/>
  <c r="P2654" i="4"/>
  <c r="P2983" i="4"/>
  <c r="P1468" i="4"/>
  <c r="P2966" i="4"/>
  <c r="P3416" i="4"/>
  <c r="P4244" i="4"/>
  <c r="P3764" i="4"/>
  <c r="P3574" i="4"/>
  <c r="P3011" i="4"/>
  <c r="P2743" i="4"/>
  <c r="P1742" i="4"/>
  <c r="P2419" i="4"/>
  <c r="P3739" i="4"/>
  <c r="P299" i="4"/>
  <c r="P4501" i="4"/>
  <c r="P3703" i="4"/>
  <c r="P4985" i="4"/>
  <c r="P4707" i="4"/>
  <c r="P2010" i="4"/>
  <c r="P4400" i="4"/>
  <c r="P3600" i="4"/>
  <c r="P2170" i="4"/>
  <c r="P3550" i="4"/>
  <c r="P3034" i="4"/>
  <c r="P3965" i="4"/>
  <c r="P1329" i="4"/>
  <c r="P2933" i="4"/>
  <c r="P1410" i="4"/>
  <c r="P1912" i="4"/>
  <c r="P12" i="4"/>
  <c r="P1845" i="4"/>
  <c r="P2767" i="4"/>
  <c r="P3659" i="4"/>
  <c r="P1495" i="4"/>
  <c r="P2474" i="4"/>
  <c r="P717" i="4"/>
  <c r="P3643" i="4"/>
  <c r="P2616" i="4"/>
  <c r="P1096" i="4"/>
  <c r="P4926" i="4"/>
  <c r="P506" i="4"/>
  <c r="P4986" i="4"/>
  <c r="P4078" i="4"/>
  <c r="P582" i="4"/>
  <c r="P986" i="4"/>
  <c r="P132" i="4"/>
  <c r="P808" i="4"/>
  <c r="P2677" i="4"/>
  <c r="P4124" i="4"/>
  <c r="P3168" i="4"/>
  <c r="P583" i="4"/>
  <c r="P4642" i="4"/>
  <c r="P4837" i="4"/>
  <c r="P4170" i="4"/>
  <c r="P4602" i="4"/>
  <c r="P718" i="4"/>
  <c r="P1876" i="4"/>
  <c r="P928" i="4"/>
  <c r="P2571" i="4"/>
  <c r="P4447" i="4"/>
  <c r="P1877" i="4"/>
  <c r="P766" i="4"/>
  <c r="P3240" i="4"/>
  <c r="P440" i="4"/>
  <c r="P3575" i="4"/>
  <c r="P1963" i="4"/>
  <c r="P333" i="4"/>
  <c r="P2247" i="4"/>
  <c r="P85" i="4"/>
  <c r="P4838" i="4"/>
  <c r="P300" i="4"/>
  <c r="P608" i="4"/>
  <c r="P301" i="4"/>
  <c r="P2617" i="4"/>
  <c r="P2312" i="4"/>
  <c r="P584" i="4"/>
  <c r="P4502" i="4"/>
  <c r="P4570" i="4"/>
  <c r="P249" i="4"/>
  <c r="P13" i="4"/>
  <c r="P1012" i="4"/>
  <c r="P2593" i="4"/>
  <c r="P2073" i="4"/>
  <c r="P2984" i="4"/>
  <c r="P3837" i="4"/>
  <c r="P681" i="4"/>
  <c r="P168" i="4"/>
  <c r="P4503" i="4"/>
  <c r="P2475" i="4"/>
  <c r="P1692" i="4"/>
  <c r="P929" i="4"/>
  <c r="P2248" i="4"/>
  <c r="P1112" i="4"/>
  <c r="P2519" i="4"/>
  <c r="P2794" i="4"/>
  <c r="P3012" i="4"/>
  <c r="P4171" i="4"/>
  <c r="P4524" i="4"/>
  <c r="P4877" i="4"/>
  <c r="P701" i="4"/>
  <c r="P109" i="4"/>
  <c r="P3765" i="4"/>
  <c r="P4050" i="4"/>
  <c r="P1743" i="4"/>
  <c r="P2074" i="4"/>
  <c r="P169" i="4"/>
  <c r="P791" i="4"/>
  <c r="P651" i="4"/>
  <c r="P3533" i="4"/>
  <c r="P277" i="4"/>
  <c r="P4051" i="4"/>
  <c r="P334" i="4"/>
  <c r="P2908" i="4"/>
  <c r="P2768" i="4"/>
  <c r="P1825" i="4"/>
  <c r="P4927" i="4"/>
  <c r="P2520" i="4"/>
  <c r="P652" i="4"/>
  <c r="P4002" i="4"/>
  <c r="P4426" i="4"/>
  <c r="P702" i="4"/>
  <c r="P3417" i="4"/>
  <c r="P302" i="4"/>
  <c r="P3815" i="4"/>
  <c r="P1522" i="4"/>
  <c r="P4324" i="4"/>
  <c r="P2476" i="4"/>
  <c r="P863" i="4"/>
  <c r="P3887" i="4"/>
  <c r="P4953" i="4"/>
  <c r="P1036" i="4"/>
  <c r="P1206" i="4"/>
  <c r="P1384" i="4"/>
  <c r="P719" i="4"/>
  <c r="P45" i="4"/>
  <c r="P4245" i="4"/>
  <c r="P4928" i="4"/>
  <c r="P792" i="4"/>
  <c r="P194" i="4"/>
  <c r="P3345" i="4"/>
  <c r="P4356" i="4"/>
  <c r="P303" i="4"/>
  <c r="P1236" i="4"/>
  <c r="P250" i="4"/>
  <c r="P2594" i="4"/>
  <c r="P3984" i="4"/>
  <c r="P4305" i="4"/>
  <c r="P3660" i="4"/>
  <c r="P1067" i="4"/>
  <c r="P4325" i="4"/>
  <c r="P930" i="4"/>
  <c r="P304" i="4"/>
  <c r="P3740" i="4"/>
  <c r="P4448" i="4"/>
  <c r="P2618" i="4"/>
  <c r="P4784" i="4"/>
  <c r="P4449" i="4"/>
  <c r="P3661" i="4"/>
  <c r="P2854" i="4"/>
  <c r="P1964" i="4"/>
  <c r="P1693" i="4"/>
  <c r="P1642" i="4"/>
  <c r="P3576" i="4"/>
  <c r="P3913" i="4"/>
  <c r="P1988" i="4"/>
  <c r="P4450" i="4"/>
  <c r="P1716" i="4"/>
  <c r="P3058" i="4"/>
  <c r="P2100" i="4"/>
  <c r="P1846" i="4"/>
  <c r="P1496" i="4"/>
  <c r="P1179" i="4"/>
  <c r="P3081" i="4"/>
  <c r="P507" i="4"/>
  <c r="P4372" i="4"/>
  <c r="P4785" i="4"/>
  <c r="P46" i="4"/>
  <c r="P1595" i="4"/>
  <c r="P4681" i="4"/>
  <c r="P14" i="4"/>
  <c r="P3475" i="4"/>
  <c r="P987" i="4"/>
  <c r="P1800" i="4"/>
  <c r="P3082" i="4"/>
  <c r="P366" i="4"/>
  <c r="P305" i="4"/>
  <c r="P3601" i="4"/>
  <c r="P4545" i="4"/>
  <c r="P2521" i="4"/>
  <c r="P1826" i="4"/>
  <c r="P703" i="4"/>
  <c r="P4220" i="4"/>
  <c r="P958" i="4"/>
  <c r="P3704" i="4"/>
  <c r="P2249" i="4"/>
  <c r="P3185" i="4"/>
  <c r="P1935" i="4"/>
  <c r="P110" i="4"/>
  <c r="P704" i="4"/>
  <c r="P1767" i="4"/>
  <c r="P4987" i="4"/>
  <c r="P2313" i="4"/>
  <c r="P3534" i="4"/>
  <c r="P864" i="4"/>
  <c r="P767" i="4"/>
  <c r="P636" i="4"/>
  <c r="P988" i="4"/>
  <c r="P3186" i="4"/>
  <c r="P538" i="4"/>
  <c r="P4003" i="4"/>
  <c r="P1411" i="4"/>
  <c r="P4401" i="4"/>
  <c r="P1444" i="4"/>
  <c r="P809" i="4"/>
  <c r="P4326" i="4"/>
  <c r="P3938" i="4"/>
  <c r="P4753" i="4"/>
  <c r="P3418" i="4"/>
  <c r="P865" i="4"/>
  <c r="P1523" i="4"/>
  <c r="P2655" i="4"/>
  <c r="P830" i="4"/>
  <c r="P251" i="4"/>
  <c r="P4811" i="4"/>
  <c r="P3346" i="4"/>
  <c r="P1717" i="4"/>
  <c r="P1412" i="4"/>
  <c r="P3705" i="4"/>
  <c r="P3551" i="4"/>
  <c r="P1153" i="4"/>
  <c r="P1718" i="4"/>
  <c r="P2985" i="4"/>
  <c r="P1719" i="4"/>
  <c r="P4273" i="4"/>
  <c r="P2967" i="4"/>
  <c r="P218" i="4"/>
  <c r="P4172" i="4"/>
  <c r="P252" i="4"/>
  <c r="P2394" i="4"/>
  <c r="P4754" i="4"/>
  <c r="P959" i="4"/>
  <c r="P4246" i="4"/>
  <c r="P219" i="4"/>
  <c r="P3116" i="4"/>
  <c r="P1936" i="4"/>
  <c r="P4402" i="4"/>
  <c r="P1037" i="4"/>
  <c r="P4274" i="4"/>
  <c r="P1694" i="4"/>
  <c r="P2882" i="4"/>
  <c r="P3620" i="4"/>
  <c r="P735" i="4"/>
  <c r="P2272" i="4"/>
  <c r="P2855" i="4"/>
  <c r="P720" i="4"/>
  <c r="P4839" i="4"/>
  <c r="P2219" i="4"/>
  <c r="P1266" i="4"/>
  <c r="P1572" i="4"/>
  <c r="P441" i="4"/>
  <c r="P465" i="4"/>
  <c r="P4125" i="4"/>
  <c r="P1768" i="4"/>
  <c r="P508" i="4"/>
  <c r="P509" i="4"/>
  <c r="P4682" i="4"/>
  <c r="P2220" i="4"/>
  <c r="P1385" i="4"/>
  <c r="P170" i="4"/>
  <c r="P4929" i="4"/>
  <c r="P2818" i="4"/>
  <c r="P1769" i="4"/>
  <c r="P1154" i="4"/>
  <c r="P220" i="4"/>
  <c r="P4173" i="4"/>
  <c r="P3766" i="4"/>
  <c r="P47" i="4"/>
  <c r="P4427" i="4"/>
  <c r="P3208" i="4"/>
  <c r="P133" i="4"/>
  <c r="P3117" i="4"/>
  <c r="P2420" i="4"/>
  <c r="P609" i="4"/>
  <c r="P1643" i="4"/>
  <c r="P2371" i="4"/>
  <c r="P4840" i="4"/>
  <c r="P1330" i="4"/>
  <c r="P4812" i="4"/>
  <c r="P221" i="4"/>
  <c r="P2075" i="4"/>
  <c r="P417" i="4"/>
  <c r="P1361" i="4"/>
  <c r="P3838" i="4"/>
  <c r="P4174" i="4"/>
  <c r="P2619" i="4"/>
  <c r="P1673" i="4"/>
  <c r="P1331" i="4"/>
  <c r="P653" i="4"/>
  <c r="P3863" i="4"/>
  <c r="P2101" i="4"/>
  <c r="P831" i="4"/>
  <c r="P4373" i="4"/>
  <c r="P2986" i="4"/>
  <c r="P2883" i="4"/>
  <c r="P4247" i="4"/>
  <c r="P4374" i="4"/>
  <c r="P810" i="4"/>
  <c r="P4988" i="4"/>
  <c r="P2273" i="4"/>
  <c r="P2819" i="4"/>
  <c r="P2546" i="4"/>
  <c r="P931" i="4"/>
  <c r="P3914" i="4"/>
  <c r="P1469" i="4"/>
  <c r="P2343" i="4"/>
  <c r="P4126" i="4"/>
  <c r="P4786" i="4"/>
  <c r="P1413" i="4"/>
  <c r="P1573" i="4"/>
  <c r="P3644" i="4"/>
  <c r="P3864" i="4"/>
  <c r="P2620" i="4"/>
  <c r="P4052" i="4"/>
  <c r="P1332" i="4"/>
  <c r="P171" i="4"/>
  <c r="P4603" i="4"/>
  <c r="P4841" i="4"/>
  <c r="P1362" i="4"/>
  <c r="P2934" i="4"/>
  <c r="P1113" i="4"/>
  <c r="P3888" i="4"/>
  <c r="P4221" i="4"/>
  <c r="P2698" i="4"/>
  <c r="P222" i="4"/>
  <c r="P3118" i="4"/>
  <c r="P3706" i="4"/>
  <c r="P4863" i="4"/>
  <c r="P4755" i="4"/>
  <c r="P3552" i="4"/>
  <c r="P4504" i="4"/>
  <c r="P223" i="4"/>
  <c r="P306" i="4"/>
  <c r="P3419" i="4"/>
  <c r="P4989" i="4"/>
  <c r="P1913" i="4"/>
  <c r="P2522" i="4"/>
  <c r="P2884" i="4"/>
  <c r="P2344" i="4"/>
  <c r="P2395" i="4"/>
  <c r="P3889" i="4"/>
  <c r="P4004" i="4"/>
  <c r="P3369" i="4"/>
  <c r="P2497" i="4"/>
  <c r="P637" i="4"/>
  <c r="P1695" i="4"/>
  <c r="P3119" i="4"/>
  <c r="P3939" i="4"/>
  <c r="P2621" i="4"/>
  <c r="P654" i="4"/>
  <c r="P1068" i="4"/>
  <c r="P2523" i="4"/>
  <c r="P832" i="4"/>
  <c r="P1801" i="4"/>
  <c r="P1744" i="4"/>
  <c r="P3915" i="4"/>
  <c r="P1524" i="4"/>
  <c r="P1237" i="4"/>
  <c r="P1097" i="4"/>
  <c r="P2171" i="4"/>
  <c r="P1696" i="4"/>
  <c r="P2498" i="4"/>
  <c r="P3452" i="4"/>
  <c r="P307" i="4"/>
  <c r="P86" i="4"/>
  <c r="P87" i="4"/>
  <c r="P4248" i="4"/>
  <c r="P2769" i="4"/>
  <c r="P1333" i="4"/>
  <c r="P3267" i="4"/>
  <c r="P3518" i="4"/>
  <c r="P1720" i="4"/>
  <c r="P768" i="4"/>
  <c r="P253" i="4"/>
  <c r="P2795" i="4"/>
  <c r="P3169" i="4"/>
  <c r="P4571" i="4"/>
  <c r="P15" i="4"/>
  <c r="P134" i="4"/>
  <c r="P3144" i="4"/>
  <c r="P960" i="4"/>
  <c r="P4878" i="4"/>
  <c r="P4756" i="4"/>
  <c r="P4222" i="4"/>
  <c r="P3621" i="4"/>
  <c r="P682" i="4"/>
  <c r="P4736" i="4"/>
  <c r="P2128" i="4"/>
  <c r="P769" i="4"/>
  <c r="P4096" i="4"/>
  <c r="P4199" i="4"/>
  <c r="P4375" i="4"/>
  <c r="P1525" i="4"/>
  <c r="P1770" i="4"/>
  <c r="P308" i="4"/>
  <c r="P1098" i="4"/>
  <c r="P961" i="4"/>
  <c r="P1069" i="4"/>
  <c r="P3268" i="4"/>
  <c r="P2274" i="4"/>
  <c r="P1547" i="4"/>
  <c r="P309" i="4"/>
  <c r="P585" i="4"/>
  <c r="P1827" i="4"/>
  <c r="P418" i="4"/>
  <c r="P565" i="4"/>
  <c r="P3535" i="4"/>
  <c r="P770" i="4"/>
  <c r="P586" i="4"/>
  <c r="P1334" i="4"/>
  <c r="P989" i="4"/>
  <c r="P3241" i="4"/>
  <c r="P2291" i="4"/>
  <c r="P493" i="4"/>
  <c r="P172" i="4"/>
  <c r="P1013" i="4"/>
  <c r="P1099" i="4"/>
  <c r="P2678" i="4"/>
  <c r="P1721" i="4"/>
  <c r="P135" i="4"/>
  <c r="P2547" i="4"/>
  <c r="P866" i="4"/>
  <c r="P3839" i="4"/>
  <c r="P4275" i="4"/>
  <c r="P1470" i="4"/>
  <c r="P4737" i="4"/>
  <c r="P2372" i="4"/>
  <c r="P1574" i="4"/>
  <c r="P2292" i="4"/>
  <c r="P3083" i="4"/>
  <c r="P335" i="4"/>
  <c r="P4478" i="4"/>
  <c r="P610" i="4"/>
  <c r="P2722" i="4"/>
  <c r="P1674" i="4"/>
  <c r="P195" i="4"/>
  <c r="P1155" i="4"/>
  <c r="P1937" i="4"/>
  <c r="P1548" i="4"/>
  <c r="P587" i="4"/>
  <c r="P1644" i="4"/>
  <c r="P1965" i="4"/>
  <c r="P4683" i="4"/>
  <c r="P3291" i="4"/>
  <c r="P1596" i="4"/>
  <c r="P3170" i="4"/>
  <c r="P2293" i="4"/>
  <c r="P566" i="4"/>
  <c r="P4200" i="4"/>
  <c r="P990" i="4"/>
  <c r="P4249" i="4"/>
  <c r="P4451" i="4"/>
  <c r="P2856" i="4"/>
  <c r="P3553" i="4"/>
  <c r="P254" i="4"/>
  <c r="P4223" i="4"/>
  <c r="P2820" i="4"/>
  <c r="P3187" i="4"/>
  <c r="P2102" i="4"/>
  <c r="P3084" i="4"/>
  <c r="P4787" i="4"/>
  <c r="P196" i="4"/>
  <c r="P1180" i="4"/>
  <c r="P4879" i="4"/>
  <c r="P4546" i="4"/>
  <c r="P2622" i="4"/>
  <c r="P4053" i="4"/>
  <c r="P4954" i="4"/>
  <c r="P4306" i="4"/>
  <c r="P3791" i="4"/>
  <c r="P588" i="4"/>
  <c r="P539" i="4"/>
  <c r="P1989" i="4"/>
  <c r="P3840" i="4"/>
  <c r="P3171" i="4"/>
  <c r="P4376" i="4"/>
  <c r="P2076" i="4"/>
  <c r="P1311" i="4"/>
  <c r="P3085" i="4"/>
  <c r="P2314" i="4"/>
  <c r="P3292" i="4"/>
  <c r="P2857" i="4"/>
  <c r="P1070" i="4"/>
  <c r="P1722" i="4"/>
  <c r="P510" i="4"/>
  <c r="P3476" i="4"/>
  <c r="P466" i="4"/>
  <c r="P3602" i="4"/>
  <c r="P3145" i="4"/>
  <c r="P4684" i="4"/>
  <c r="P3477" i="4"/>
  <c r="P2909" i="4"/>
  <c r="P4357" i="4"/>
  <c r="P2744" i="4"/>
  <c r="P4708" i="4"/>
  <c r="P4377" i="4"/>
  <c r="P1597" i="4"/>
  <c r="P2935" i="4"/>
  <c r="P4757" i="4"/>
  <c r="P4250" i="4"/>
  <c r="P467" i="4"/>
  <c r="P1549" i="4"/>
  <c r="P442" i="4"/>
  <c r="P1312" i="4"/>
  <c r="P2055" i="4"/>
  <c r="P2315" i="4"/>
  <c r="P4505" i="4"/>
  <c r="P2373" i="4"/>
  <c r="P2723" i="4"/>
  <c r="P4525" i="4"/>
  <c r="P540" i="4"/>
  <c r="P4685" i="4"/>
  <c r="P1914" i="4"/>
  <c r="P4054" i="4"/>
  <c r="P2421" i="4"/>
  <c r="P1181" i="4"/>
  <c r="P3940" i="4"/>
  <c r="P4005" i="4"/>
  <c r="P3554" i="4"/>
  <c r="P3741" i="4"/>
  <c r="P2011" i="4"/>
  <c r="P494" i="4"/>
  <c r="P4900" i="4"/>
  <c r="P1675" i="4"/>
  <c r="P1550" i="4"/>
  <c r="P2200" i="4"/>
  <c r="P4842" i="4"/>
  <c r="P2524" i="4"/>
  <c r="P3865" i="4"/>
  <c r="P4604" i="4"/>
  <c r="P541" i="4"/>
  <c r="P4880" i="4"/>
  <c r="P1014" i="4"/>
  <c r="P962" i="4"/>
  <c r="P3792" i="4"/>
  <c r="P4738" i="4"/>
  <c r="P4251" i="4"/>
  <c r="P3707" i="4"/>
  <c r="P4643" i="4"/>
  <c r="P3293" i="4"/>
  <c r="P721" i="4"/>
  <c r="P2012" i="4"/>
  <c r="P4327" i="4"/>
  <c r="P4955" i="4"/>
  <c r="P3086" i="4"/>
  <c r="P2724" i="4"/>
  <c r="P71" i="4"/>
  <c r="P4813" i="4"/>
  <c r="P2679" i="4"/>
  <c r="P443" i="4"/>
  <c r="P3708" i="4"/>
  <c r="P1802" i="4"/>
  <c r="P2699" i="4"/>
  <c r="P4276" i="4"/>
  <c r="P4739" i="4"/>
  <c r="P3555" i="4"/>
  <c r="P111" i="4"/>
  <c r="P611" i="4"/>
  <c r="P2858" i="4"/>
  <c r="P1238" i="4"/>
  <c r="P511" i="4"/>
  <c r="P3985" i="4"/>
  <c r="P2056" i="4"/>
  <c r="P512" i="4"/>
  <c r="P3681" i="4"/>
  <c r="P655" i="4"/>
  <c r="P3986" i="4"/>
  <c r="P2422" i="4"/>
  <c r="P3453" i="4"/>
  <c r="P2152" i="4"/>
  <c r="P1803" i="4"/>
  <c r="P2910" i="4"/>
  <c r="P4277" i="4"/>
  <c r="P1723" i="4"/>
  <c r="P2525" i="4"/>
  <c r="P771" i="4"/>
  <c r="P4328" i="4"/>
  <c r="P1363" i="4"/>
  <c r="P991" i="4"/>
  <c r="P4686" i="4"/>
  <c r="P1071" i="4"/>
  <c r="P1038" i="4"/>
  <c r="P468" i="4"/>
  <c r="P833" i="4"/>
  <c r="P4201" i="4"/>
  <c r="P3269" i="4"/>
  <c r="P2172" i="4"/>
  <c r="P2936" i="4"/>
  <c r="P336" i="4"/>
  <c r="P3941" i="4"/>
  <c r="P1335" i="4"/>
  <c r="P3536" i="4"/>
  <c r="P2770" i="4"/>
  <c r="P612" i="4"/>
  <c r="P2250" i="4"/>
  <c r="P2656" i="4"/>
  <c r="P2201" i="4"/>
  <c r="P4843" i="4"/>
  <c r="P2452" i="4"/>
  <c r="P3498" i="4"/>
  <c r="P3709" i="4"/>
  <c r="P4428" i="4"/>
  <c r="P173" i="4"/>
  <c r="P2453" i="4"/>
  <c r="P2316" i="4"/>
  <c r="P1130" i="4"/>
  <c r="P3347" i="4"/>
  <c r="P4127" i="4"/>
  <c r="P3841" i="4"/>
  <c r="P1915" i="4"/>
  <c r="P772" i="4"/>
  <c r="P2454" i="4"/>
  <c r="P3013" i="4"/>
  <c r="P224" i="4"/>
  <c r="P2623" i="4"/>
  <c r="P3209" i="4"/>
  <c r="P4025" i="4"/>
  <c r="P1072" i="4"/>
  <c r="P2911" i="4"/>
  <c r="P495" i="4"/>
  <c r="P4547" i="4"/>
  <c r="P2173" i="4"/>
  <c r="P4403" i="4"/>
  <c r="P4026" i="4"/>
  <c r="P1073" i="4"/>
  <c r="P4079" i="4"/>
  <c r="P4452" i="4"/>
  <c r="P3866" i="4"/>
  <c r="P4006" i="4"/>
  <c r="P4055" i="4"/>
  <c r="P4814" i="4"/>
  <c r="P4605" i="4"/>
  <c r="P3420" i="4"/>
  <c r="P3916" i="4"/>
  <c r="P88" i="4"/>
  <c r="P2526" i="4"/>
  <c r="P1239" i="4"/>
  <c r="P2129" i="4"/>
  <c r="P1938" i="4"/>
  <c r="P3917" i="4"/>
  <c r="P2153" i="4"/>
  <c r="P3842" i="4"/>
  <c r="P3603" i="4"/>
  <c r="P4453" i="4"/>
  <c r="P3816" i="4"/>
  <c r="P1724" i="4"/>
  <c r="P3519" i="4"/>
  <c r="P2455" i="4"/>
  <c r="P89" i="4"/>
  <c r="P4378" i="4"/>
  <c r="P3294" i="4"/>
  <c r="P793" i="4"/>
  <c r="P1676" i="4"/>
  <c r="P3210" i="4"/>
  <c r="P3242" i="4"/>
  <c r="P4429" i="4"/>
  <c r="P3537" i="4"/>
  <c r="P2745" i="4"/>
  <c r="P3817" i="4"/>
  <c r="P1114" i="4"/>
  <c r="P4278" i="4"/>
  <c r="P2595" i="4"/>
  <c r="P1847" i="4"/>
  <c r="P1471" i="4"/>
  <c r="P3966" i="4"/>
  <c r="P3918" i="4"/>
  <c r="P1156" i="4"/>
  <c r="P4526" i="4"/>
  <c r="P3421" i="4"/>
  <c r="P1966" i="4"/>
  <c r="P4404" i="4"/>
  <c r="P3384" i="4"/>
  <c r="P1039" i="4"/>
  <c r="P337" i="4"/>
  <c r="P4644" i="4"/>
  <c r="P3146" i="4"/>
  <c r="P638" i="4"/>
  <c r="P3120" i="4"/>
  <c r="P1267" i="4"/>
  <c r="P1386" i="4"/>
  <c r="P1939" i="4"/>
  <c r="P3172" i="4"/>
  <c r="P736" i="4"/>
  <c r="P3295" i="4"/>
  <c r="P2294" i="4"/>
  <c r="P1598" i="4"/>
  <c r="P4956" i="4"/>
  <c r="P4056" i="4"/>
  <c r="P1967" i="4"/>
  <c r="P656" i="4"/>
  <c r="P4606" i="4"/>
  <c r="P2221" i="4"/>
  <c r="P1526" i="4"/>
  <c r="P3890" i="4"/>
  <c r="P1240" i="4"/>
  <c r="P3035" i="4"/>
  <c r="P2013" i="4"/>
  <c r="P4379" i="4"/>
  <c r="P3211" i="4"/>
  <c r="P4687" i="4"/>
  <c r="P683" i="4"/>
  <c r="P1497" i="4"/>
  <c r="P2796" i="4"/>
  <c r="P1387" i="4"/>
  <c r="P705" i="4"/>
  <c r="P136" i="4"/>
  <c r="P613" i="4"/>
  <c r="P1115" i="4"/>
  <c r="P3942" i="4"/>
  <c r="P2103" i="4"/>
  <c r="P367" i="4"/>
  <c r="P225" i="4"/>
  <c r="P419" i="4"/>
  <c r="P513" i="4"/>
  <c r="P4815" i="4"/>
  <c r="P4688" i="4"/>
  <c r="P4527" i="4"/>
  <c r="P1040" i="4"/>
  <c r="P3867" i="4"/>
  <c r="P4080" i="4"/>
  <c r="P4528" i="4"/>
  <c r="P1771" i="4"/>
  <c r="P4252" i="4"/>
  <c r="P992" i="4"/>
  <c r="P1916" i="4"/>
  <c r="P4128" i="4"/>
  <c r="P3943" i="4"/>
  <c r="P3682" i="4"/>
  <c r="P2456" i="4"/>
  <c r="P48" i="4"/>
  <c r="P1414" i="4"/>
  <c r="P1697" i="4"/>
  <c r="P3919" i="4"/>
  <c r="P1157" i="4"/>
  <c r="P3967" i="4"/>
  <c r="P4405" i="4"/>
  <c r="P2275" i="4"/>
  <c r="P4129" i="4"/>
  <c r="P1116" i="4"/>
  <c r="P4380" i="4"/>
  <c r="P4740" i="4"/>
  <c r="P2202" i="4"/>
  <c r="P3370" i="4"/>
  <c r="P706" i="4"/>
  <c r="P4901" i="4"/>
  <c r="P567" i="4"/>
  <c r="P3793" i="4"/>
  <c r="P2657" i="4"/>
  <c r="P2222" i="4"/>
  <c r="P2937" i="4"/>
  <c r="P4130" i="4"/>
  <c r="P16" i="4"/>
  <c r="P4007" i="4"/>
  <c r="P1745" i="4"/>
  <c r="P3014" i="4"/>
  <c r="P4816" i="4"/>
  <c r="P3478" i="4"/>
  <c r="P2987" i="4"/>
  <c r="P2174" i="4"/>
  <c r="P1772" i="4"/>
  <c r="P3036" i="4"/>
  <c r="P17" i="4"/>
  <c r="P4057" i="4"/>
  <c r="P3479" i="4"/>
  <c r="P568" i="4"/>
  <c r="P3371" i="4"/>
  <c r="P2499" i="4"/>
  <c r="P2885" i="4"/>
  <c r="P3212" i="4"/>
  <c r="P18" i="4"/>
  <c r="P4788" i="4"/>
  <c r="P4990" i="4"/>
  <c r="P3270" i="4"/>
  <c r="P2968" i="4"/>
  <c r="P2886" i="4"/>
  <c r="P137" i="4"/>
  <c r="P2345" i="4"/>
  <c r="P2477" i="4"/>
  <c r="P3968" i="4"/>
  <c r="P4645" i="4"/>
  <c r="P72" i="4"/>
  <c r="P2572" i="4"/>
  <c r="P4709" i="4"/>
  <c r="P1527" i="4"/>
  <c r="P138" i="4"/>
  <c r="P1990" i="4"/>
  <c r="P1848" i="4"/>
  <c r="P2596" i="4"/>
  <c r="P2396" i="4"/>
  <c r="P3604" i="4"/>
  <c r="P4224" i="4"/>
  <c r="P2295" i="4"/>
  <c r="P1615" i="4"/>
  <c r="P2175" i="4"/>
  <c r="P4058" i="4"/>
  <c r="P2500" i="4"/>
  <c r="P2746" i="4"/>
  <c r="P1528" i="4"/>
  <c r="P1364" i="4"/>
  <c r="P4059" i="4"/>
  <c r="P2397" i="4"/>
  <c r="P1849" i="4"/>
  <c r="P4279" i="4"/>
  <c r="P3683" i="4"/>
  <c r="P139" i="4"/>
  <c r="P1746" i="4"/>
  <c r="P1207" i="4"/>
  <c r="P2398" i="4"/>
  <c r="P1365" i="4"/>
  <c r="P2969" i="4"/>
  <c r="P1917" i="4"/>
  <c r="P4902" i="4"/>
  <c r="P1241" i="4"/>
  <c r="P4930" i="4"/>
  <c r="P3271" i="4"/>
  <c r="P1529" i="4"/>
  <c r="P2624" i="4"/>
  <c r="P3372" i="4"/>
  <c r="P4280" i="4"/>
  <c r="P834" i="4"/>
  <c r="P197" i="4"/>
  <c r="P1415" i="4"/>
  <c r="P2527" i="4"/>
  <c r="P2970" i="4"/>
  <c r="P2223" i="4"/>
  <c r="P3454" i="4"/>
  <c r="P1940" i="4"/>
  <c r="P4253" i="4"/>
  <c r="P2176" i="4"/>
  <c r="P4607" i="4"/>
  <c r="P19" i="4"/>
  <c r="P1850" i="4"/>
  <c r="P3348" i="4"/>
  <c r="P4329" i="4"/>
  <c r="P3538" i="4"/>
  <c r="P3891" i="4"/>
  <c r="P3742" i="4"/>
  <c r="P2528" i="4"/>
  <c r="P174" i="4"/>
  <c r="P811" i="4"/>
  <c r="P4430" i="4"/>
  <c r="P3539" i="4"/>
  <c r="P2035" i="4"/>
  <c r="P707" i="4"/>
  <c r="P2077" i="4"/>
  <c r="P3499" i="4"/>
  <c r="P867" i="4"/>
  <c r="P4008" i="4"/>
  <c r="P310" i="4"/>
  <c r="P175" i="4"/>
  <c r="P2457" i="4"/>
  <c r="P1698" i="4"/>
  <c r="P3037" i="4"/>
  <c r="P3767" i="4"/>
  <c r="P4131" i="4"/>
  <c r="P140" i="4"/>
  <c r="P3316" i="4"/>
  <c r="P3349" i="4"/>
  <c r="P2224" i="4"/>
  <c r="P90" i="4"/>
  <c r="P3213" i="4"/>
  <c r="P2912" i="4"/>
  <c r="P3818" i="4"/>
  <c r="P3243" i="4"/>
  <c r="P2573" i="4"/>
  <c r="P868" i="4"/>
  <c r="P4307" i="4"/>
  <c r="P657" i="4"/>
  <c r="P2251" i="4"/>
  <c r="P1699" i="4"/>
  <c r="P3577" i="4"/>
  <c r="P4758" i="4"/>
  <c r="P2036" i="4"/>
  <c r="P2821" i="4"/>
  <c r="P4506" i="4"/>
  <c r="P1804" i="4"/>
  <c r="P3147" i="4"/>
  <c r="P4957" i="4"/>
  <c r="P4844" i="4"/>
  <c r="P3385" i="4"/>
  <c r="P3662" i="4"/>
  <c r="P3843" i="4"/>
  <c r="P4225" i="4"/>
  <c r="P1416" i="4"/>
  <c r="P2574" i="4"/>
  <c r="P141" i="4"/>
  <c r="P993" i="4"/>
  <c r="P4759" i="4"/>
  <c r="P3296" i="4"/>
  <c r="P4931" i="4"/>
  <c r="P1941" i="4"/>
  <c r="P1366" i="4"/>
  <c r="P3173" i="4"/>
  <c r="P91" i="4"/>
  <c r="P658" i="4"/>
  <c r="P1182" i="4"/>
  <c r="P1498" i="4"/>
  <c r="P1968" i="4"/>
  <c r="P2458" i="4"/>
  <c r="P2459" i="4"/>
  <c r="P2078" i="4"/>
  <c r="P3422" i="4"/>
  <c r="P4358" i="4"/>
  <c r="P3059" i="4"/>
  <c r="P963" i="4"/>
  <c r="P1575" i="4"/>
  <c r="P20" i="4"/>
  <c r="P3480" i="4"/>
  <c r="P2423" i="4"/>
  <c r="Q2423" i="4" s="1"/>
  <c r="P898" i="4"/>
  <c r="P1131" i="4"/>
  <c r="P2548" i="4"/>
  <c r="P2747" i="4"/>
  <c r="P614" i="4"/>
  <c r="P2748" i="4"/>
  <c r="P1851" i="4"/>
  <c r="P4454" i="4"/>
  <c r="P1645" i="4"/>
  <c r="P1183" i="4"/>
  <c r="P4281" i="4"/>
  <c r="P2037" i="4"/>
  <c r="Q2037" i="4" s="1"/>
  <c r="P4027" i="4"/>
  <c r="P4406" i="4"/>
  <c r="P1599" i="4"/>
  <c r="P2014" i="4"/>
  <c r="P3578" i="4"/>
  <c r="P3892" i="4"/>
  <c r="P4572" i="4"/>
  <c r="P3645" i="4"/>
  <c r="P255" i="4"/>
  <c r="P4028" i="4"/>
  <c r="P338" i="4"/>
  <c r="P2822" i="4"/>
  <c r="Q2822" i="4" s="1"/>
  <c r="P3819" i="4"/>
  <c r="P1969" i="4"/>
  <c r="P3820" i="4"/>
  <c r="P2529" i="4"/>
  <c r="P1530" i="4"/>
  <c r="P4359" i="4"/>
  <c r="P4132" i="4"/>
  <c r="P2658" i="4"/>
  <c r="P4710" i="4"/>
  <c r="P2823" i="4"/>
  <c r="P2824" i="4"/>
  <c r="P2177" i="4"/>
  <c r="Q2177" i="4" s="1"/>
  <c r="P1268" i="4"/>
  <c r="P1041" i="4"/>
  <c r="P4646" i="4"/>
  <c r="P1942" i="4"/>
  <c r="P3317" i="4"/>
  <c r="P469" i="4"/>
  <c r="P3297" i="4"/>
  <c r="P3214" i="4"/>
  <c r="P514" i="4"/>
  <c r="P1388" i="4"/>
  <c r="P569" i="4"/>
  <c r="P2549" i="4"/>
  <c r="Q2549" i="4" s="1"/>
  <c r="P3556" i="4"/>
  <c r="P1725" i="4"/>
  <c r="P1970" i="4"/>
  <c r="P92" i="4"/>
  <c r="P368" i="4"/>
  <c r="P2374" i="4"/>
  <c r="P589" i="4"/>
  <c r="P4133" i="4"/>
  <c r="P2296" i="4"/>
  <c r="P3794" i="4"/>
  <c r="P2478" i="4"/>
  <c r="P3481" i="4"/>
  <c r="Q3481" i="4" s="1"/>
  <c r="P4548" i="4"/>
  <c r="P4282" i="4"/>
  <c r="P1852" i="4"/>
  <c r="P1971" i="4"/>
  <c r="P3710" i="4"/>
  <c r="P3605" i="4"/>
  <c r="P3743" i="4"/>
  <c r="P3893" i="4"/>
  <c r="P2771" i="4"/>
  <c r="P112" i="4"/>
  <c r="P1616" i="4"/>
  <c r="P1074" i="4"/>
  <c r="Q1074" i="4" s="1"/>
  <c r="P2725" i="4"/>
  <c r="P3684" i="4"/>
  <c r="P3174" i="4"/>
  <c r="P3821" i="4"/>
  <c r="P3944" i="4"/>
  <c r="Q3944" i="4" s="1"/>
  <c r="P1290" i="4"/>
  <c r="P3622" i="4"/>
  <c r="P420" i="4"/>
  <c r="P1747" i="4"/>
  <c r="P4760" i="4"/>
  <c r="P311" i="4"/>
  <c r="P4134" i="4"/>
  <c r="Q4134" i="4" s="1"/>
  <c r="P3795" i="4"/>
  <c r="P3844" i="4"/>
  <c r="P4283" i="4"/>
  <c r="P1943" i="4"/>
  <c r="P3520" i="4"/>
  <c r="P4881" i="4"/>
  <c r="P2079" i="4"/>
  <c r="P4381" i="4"/>
  <c r="P2346" i="4"/>
  <c r="P4845" i="4"/>
  <c r="P2988" i="4"/>
  <c r="P21" i="4"/>
  <c r="Q21" i="4" s="1"/>
  <c r="P2015" i="4"/>
  <c r="P737" i="4"/>
  <c r="P2797" i="4"/>
  <c r="P4455" i="4"/>
  <c r="P4330" i="4"/>
  <c r="P3557" i="4"/>
  <c r="P3711" i="4"/>
  <c r="P2887" i="4"/>
  <c r="P684" i="4"/>
  <c r="P1015" i="4"/>
  <c r="P3623" i="4"/>
  <c r="P4009" i="4"/>
  <c r="Q4009" i="4" s="1"/>
  <c r="P4789" i="4"/>
  <c r="P4573" i="4"/>
  <c r="P773" i="4"/>
  <c r="P4135" i="4"/>
  <c r="P176" i="4"/>
  <c r="P3318" i="4"/>
  <c r="P4958" i="4"/>
  <c r="P2659" i="4"/>
  <c r="P3298" i="4"/>
  <c r="P4882" i="4"/>
  <c r="P2460" i="4"/>
  <c r="P3350" i="4"/>
  <c r="Q3350" i="4" s="1"/>
  <c r="P4382" i="4"/>
  <c r="P1853" i="4"/>
  <c r="P1208" i="4"/>
  <c r="P3796" i="4"/>
  <c r="P1184" i="4"/>
  <c r="P2660" i="4"/>
  <c r="P4741" i="4"/>
  <c r="P2913" i="4"/>
  <c r="P4903" i="4"/>
  <c r="P1700" i="4"/>
  <c r="P1158" i="4"/>
  <c r="P2859" i="4"/>
  <c r="Q2859" i="4" s="1"/>
  <c r="P1600" i="4"/>
  <c r="P1100" i="4"/>
  <c r="P2726" i="4"/>
  <c r="P256" i="4"/>
  <c r="P1878" i="4"/>
  <c r="P4742" i="4"/>
  <c r="P3148" i="4"/>
  <c r="P3768" i="4"/>
  <c r="P3423" i="4"/>
  <c r="P3558" i="4"/>
  <c r="P4136" i="4"/>
  <c r="P4959" i="4"/>
  <c r="Q4959" i="4" s="1"/>
  <c r="P1646" i="4"/>
  <c r="P4761" i="4"/>
  <c r="P3822" i="4"/>
  <c r="P1748" i="4"/>
  <c r="P932" i="4"/>
  <c r="P4308" i="4"/>
  <c r="P2625" i="4"/>
  <c r="P3624" i="4"/>
  <c r="P4029" i="4"/>
  <c r="P3121" i="4"/>
  <c r="P4407" i="4"/>
  <c r="P964" i="4"/>
  <c r="Q964" i="4" s="1"/>
  <c r="P1854" i="4"/>
  <c r="P3386" i="4"/>
  <c r="P3038" i="4"/>
  <c r="P2825" i="4"/>
  <c r="P4137" i="4"/>
  <c r="P1647" i="4"/>
  <c r="P3685" i="4"/>
  <c r="P2938" i="4"/>
  <c r="P198" i="4"/>
  <c r="P394" i="4"/>
  <c r="P3663" i="4"/>
  <c r="P2860" i="4"/>
  <c r="Q2860" i="4" s="1"/>
  <c r="P615" i="4"/>
  <c r="P2154" i="4"/>
  <c r="P3015" i="4"/>
  <c r="P142" i="4"/>
  <c r="P3244" i="4"/>
  <c r="P4689" i="4"/>
  <c r="P339" i="4"/>
  <c r="P1805" i="4"/>
  <c r="P1016" i="4"/>
  <c r="P2826" i="4"/>
  <c r="P965" i="4"/>
  <c r="P1417" i="4"/>
  <c r="Q1417" i="4" s="1"/>
  <c r="P4138" i="4"/>
  <c r="P1677" i="4"/>
  <c r="P340" i="4"/>
  <c r="P395" i="4"/>
  <c r="P3387" i="4"/>
  <c r="P3500" i="4"/>
  <c r="P2727" i="4"/>
  <c r="P4284" i="4"/>
  <c r="P2317" i="4"/>
  <c r="P1101" i="4"/>
  <c r="P1389" i="4"/>
  <c r="P812" i="4"/>
  <c r="Q812" i="4" s="1"/>
  <c r="P1726" i="4"/>
  <c r="P2501" i="4"/>
  <c r="P3920" i="4"/>
  <c r="P1132" i="4"/>
  <c r="P4331" i="4"/>
  <c r="P659" i="4"/>
  <c r="P2080" i="4"/>
  <c r="P3606" i="4"/>
  <c r="P93" i="4"/>
  <c r="P2502" i="4"/>
  <c r="P312" i="4"/>
  <c r="P341" i="4"/>
  <c r="Q341" i="4" s="1"/>
  <c r="P1648" i="4"/>
  <c r="P1367" i="4"/>
  <c r="P1185" i="4"/>
  <c r="P4479" i="4"/>
  <c r="P3797" i="4"/>
  <c r="P685" i="4"/>
  <c r="P4139" i="4"/>
  <c r="P2318" i="4"/>
  <c r="P4817" i="4"/>
  <c r="P49" i="4"/>
  <c r="P869" i="4"/>
  <c r="P1918" i="4"/>
  <c r="Q1918" i="4" s="1"/>
  <c r="P4529" i="4"/>
  <c r="P2178" i="4"/>
  <c r="P2038" i="4"/>
  <c r="P3607" i="4"/>
  <c r="P722" i="4"/>
  <c r="Q722" i="4" s="1"/>
  <c r="P226" i="4"/>
  <c r="P1133" i="4"/>
  <c r="P143" i="4"/>
  <c r="P2057" i="4"/>
  <c r="P1944" i="4"/>
  <c r="P2081" i="4"/>
  <c r="P2155" i="4"/>
  <c r="Q2155" i="4" s="1"/>
  <c r="P3868" i="4"/>
  <c r="P2461" i="4"/>
  <c r="P496" i="4"/>
  <c r="P4647" i="4"/>
  <c r="P2798" i="4"/>
  <c r="P3388" i="4"/>
  <c r="P2728" i="4"/>
  <c r="P4846" i="4"/>
  <c r="P22" i="4"/>
  <c r="P4060" i="4"/>
  <c r="P4226" i="4"/>
  <c r="P4690" i="4"/>
  <c r="Q4690" i="4" s="1"/>
  <c r="P1499" i="4"/>
  <c r="P4507" i="4"/>
  <c r="P2319" i="4"/>
  <c r="P1678" i="4"/>
  <c r="P2130" i="4"/>
  <c r="P94" i="4"/>
  <c r="P421" i="4"/>
  <c r="P3122" i="4"/>
  <c r="P2989" i="4"/>
  <c r="P3245" i="4"/>
  <c r="P4456" i="4"/>
  <c r="P2503" i="4"/>
  <c r="Q2503" i="4" s="1"/>
  <c r="P3455" i="4"/>
  <c r="P4574" i="4"/>
  <c r="P899" i="4"/>
  <c r="P1134" i="4"/>
  <c r="P3389" i="4"/>
  <c r="P1679" i="4"/>
  <c r="P4140" i="4"/>
  <c r="P2297" i="4"/>
  <c r="P1042" i="4"/>
  <c r="P4030" i="4"/>
  <c r="P1135" i="4"/>
  <c r="P4790" i="4"/>
  <c r="Q4790" i="4" s="1"/>
  <c r="P2424" i="4"/>
  <c r="P313" i="4"/>
  <c r="P900" i="4"/>
  <c r="P515" i="4"/>
  <c r="P50" i="4"/>
  <c r="P1136" i="4"/>
  <c r="P3087" i="4"/>
  <c r="P4332" i="4"/>
  <c r="P3559" i="4"/>
  <c r="P422" i="4"/>
  <c r="P1972" i="4"/>
  <c r="P738" i="4"/>
  <c r="Q738" i="4" s="1"/>
  <c r="P4383" i="4"/>
  <c r="P4254" i="4"/>
  <c r="P3299" i="4"/>
  <c r="P3560" i="4"/>
  <c r="P3188" i="4"/>
  <c r="Q3188" i="4" s="1"/>
  <c r="P3246" i="4"/>
  <c r="P4904" i="4"/>
  <c r="P4141" i="4"/>
  <c r="P2749" i="4"/>
  <c r="P1137" i="4"/>
  <c r="P1138" i="4"/>
  <c r="P4762" i="4"/>
  <c r="Q4762" i="4" s="1"/>
  <c r="P660" i="4"/>
  <c r="P1973" i="4"/>
  <c r="P2252" i="4"/>
  <c r="P2058" i="4"/>
  <c r="P1291" i="4"/>
  <c r="Q1291" i="4" s="1"/>
  <c r="P2131" i="4"/>
  <c r="P966" i="4"/>
  <c r="P2225" i="4"/>
  <c r="P3215" i="4"/>
  <c r="P227" i="4"/>
  <c r="P994" i="4"/>
  <c r="P639" i="4"/>
  <c r="Q639" i="4" s="1"/>
  <c r="P933" i="4"/>
  <c r="P774" i="4"/>
  <c r="P2861" i="4"/>
  <c r="P661" i="4"/>
  <c r="P1043" i="4"/>
  <c r="P113" i="4"/>
  <c r="P4991" i="4"/>
  <c r="P934" i="4"/>
  <c r="P3744" i="4"/>
  <c r="P2799" i="4"/>
  <c r="P3987" i="4"/>
  <c r="P396" i="4"/>
  <c r="Q396" i="4" s="1"/>
  <c r="P870" i="4"/>
  <c r="P4575" i="4"/>
  <c r="P4960" i="4"/>
  <c r="P2914" i="4"/>
  <c r="P1336" i="4"/>
  <c r="P4175" i="4"/>
  <c r="P2104" i="4"/>
  <c r="P3039" i="4"/>
  <c r="P2680" i="4"/>
  <c r="P4711" i="4"/>
  <c r="P4847" i="4"/>
  <c r="P144" i="4"/>
  <c r="Q144" i="4" s="1"/>
  <c r="P2203" i="4"/>
  <c r="P1472" i="4"/>
  <c r="P4648" i="4"/>
  <c r="P3845" i="4"/>
  <c r="P1601" i="4"/>
  <c r="Q1601" i="4" s="1"/>
  <c r="P1500" i="4"/>
  <c r="P4508" i="4"/>
  <c r="P2016" i="4"/>
  <c r="P3482" i="4"/>
  <c r="P2915" i="4"/>
  <c r="P4905" i="4"/>
  <c r="P199" i="4"/>
  <c r="Q199" i="4" s="1"/>
  <c r="P3149" i="4"/>
  <c r="P4480" i="4"/>
  <c r="P3869" i="4"/>
  <c r="P3579" i="4"/>
  <c r="P1828" i="4"/>
  <c r="P3150" i="4"/>
  <c r="P2800" i="4"/>
  <c r="P2575" i="4"/>
  <c r="P4176" i="4"/>
  <c r="P4712" i="4"/>
  <c r="P1075" i="4"/>
  <c r="P2105" i="4"/>
  <c r="Q2105" i="4" s="1"/>
  <c r="P369" i="4"/>
  <c r="P2106" i="4"/>
  <c r="P4818" i="4"/>
  <c r="P3712" i="4"/>
  <c r="P1445" i="4"/>
  <c r="Q1445" i="4" s="1"/>
  <c r="P2107" i="4"/>
  <c r="P3646" i="4"/>
  <c r="P1551" i="4"/>
  <c r="P967" i="4"/>
  <c r="P2700" i="4"/>
  <c r="P4457" i="4"/>
  <c r="P835" i="4"/>
  <c r="Q835" i="4" s="1"/>
  <c r="P2827" i="4"/>
  <c r="P3319" i="4"/>
  <c r="P1292" i="4"/>
  <c r="P1159" i="4"/>
  <c r="P2801" i="4"/>
  <c r="Q2801" i="4" s="1"/>
  <c r="P4142" i="4"/>
  <c r="P4481" i="4"/>
  <c r="P542" i="4"/>
  <c r="P228" i="4"/>
  <c r="P1806" i="4"/>
  <c r="P423" i="4"/>
  <c r="P570" i="4"/>
  <c r="Q570" i="4" s="1"/>
  <c r="P2772" i="4"/>
  <c r="P4143" i="4"/>
  <c r="P3272" i="4"/>
  <c r="P2082" i="4"/>
  <c r="P1879" i="4"/>
  <c r="P1076" i="4"/>
  <c r="P4431" i="4"/>
  <c r="P145" i="4"/>
  <c r="P3870" i="4"/>
  <c r="P146" i="4"/>
  <c r="P3424" i="4"/>
  <c r="P871" i="4"/>
  <c r="Q871" i="4" s="1"/>
  <c r="P901" i="4"/>
  <c r="P4031" i="4"/>
  <c r="P4961" i="4"/>
  <c r="P1701" i="4"/>
  <c r="P1117" i="4"/>
  <c r="P4763" i="4"/>
  <c r="P2425" i="4"/>
  <c r="P813" i="4"/>
  <c r="P3647" i="4"/>
  <c r="P3713" i="4"/>
  <c r="P1531" i="4"/>
  <c r="P4061" i="4"/>
  <c r="Q4061" i="4" s="1"/>
  <c r="P1044" i="4"/>
  <c r="P3390" i="4"/>
  <c r="P2226" i="4"/>
  <c r="P4144" i="4"/>
  <c r="P1749" i="4"/>
  <c r="P4360" i="4"/>
  <c r="P2108" i="4"/>
  <c r="P23" i="4"/>
  <c r="P2939" i="4"/>
  <c r="P995" i="4"/>
  <c r="P4713" i="4"/>
  <c r="P4549" i="4"/>
  <c r="Q4549" i="4" s="1"/>
  <c r="P662" i="4"/>
  <c r="P1880" i="4"/>
  <c r="P3320" i="4"/>
  <c r="P2109" i="4"/>
  <c r="P3945" i="4"/>
  <c r="P4743" i="4"/>
  <c r="P1242" i="4"/>
  <c r="P1418" i="4"/>
  <c r="P4458" i="4"/>
  <c r="P1293" i="4"/>
  <c r="P686" i="4"/>
  <c r="P1243" i="4"/>
  <c r="Q1243" i="4" s="1"/>
  <c r="P3373" i="4"/>
  <c r="P2888" i="4"/>
  <c r="P4177" i="4"/>
  <c r="P4408" i="4"/>
  <c r="P902" i="4"/>
  <c r="Q902" i="4" s="1"/>
  <c r="P3216" i="4"/>
  <c r="P3823" i="4"/>
  <c r="P4459" i="4"/>
  <c r="P872" i="4"/>
  <c r="P4432" i="4"/>
  <c r="P1991" i="4"/>
  <c r="P2701" i="4"/>
  <c r="Q2701" i="4" s="1"/>
  <c r="P1337" i="4"/>
  <c r="P1501" i="4"/>
  <c r="P2039" i="4"/>
  <c r="P1045" i="4"/>
  <c r="P1186" i="4"/>
  <c r="Q1186" i="4" s="1"/>
  <c r="P1294" i="4"/>
  <c r="P1649" i="4"/>
  <c r="P2320" i="4"/>
  <c r="P4530" i="4"/>
  <c r="P4962" i="4"/>
  <c r="P4409" i="4"/>
  <c r="P1855" i="4"/>
  <c r="Q1855" i="4" s="1"/>
  <c r="P1602" i="4"/>
  <c r="P3456" i="4"/>
  <c r="P1945" i="4"/>
  <c r="P3969" i="4"/>
  <c r="P4649" i="4"/>
  <c r="Q4649" i="4" s="1"/>
  <c r="P1077" i="4"/>
  <c r="P2375" i="4"/>
  <c r="P3374" i="4"/>
  <c r="P1390" i="4"/>
  <c r="P1702" i="4"/>
  <c r="P1446" i="4"/>
  <c r="P4509" i="4"/>
  <c r="Q4509" i="4" s="1"/>
  <c r="P3580" i="4"/>
  <c r="P342" i="4"/>
  <c r="P2110" i="4"/>
  <c r="P2132" i="4"/>
  <c r="P1703" i="4"/>
  <c r="P794" i="4"/>
  <c r="P2889" i="4"/>
  <c r="P2990" i="4"/>
  <c r="P616" i="4"/>
  <c r="P3970" i="4"/>
  <c r="P4650" i="4"/>
  <c r="P4651" i="4"/>
  <c r="Q4651" i="4" s="1"/>
  <c r="P1502" i="4"/>
  <c r="P739" i="4"/>
  <c r="P3686" i="4"/>
  <c r="P1017" i="4"/>
  <c r="P2376" i="4"/>
  <c r="Q2376" i="4" s="1"/>
  <c r="P3501" i="4"/>
  <c r="P4576" i="4"/>
  <c r="P4608" i="4"/>
  <c r="P3871" i="4"/>
  <c r="P4764" i="4"/>
  <c r="P2040" i="4"/>
  <c r="P2133" i="4"/>
  <c r="Q2133" i="4" s="1"/>
  <c r="P2111" i="4"/>
  <c r="P3300" i="4"/>
  <c r="P3321" i="4"/>
  <c r="P4032" i="4"/>
  <c r="P3714" i="4"/>
  <c r="P2729" i="4"/>
  <c r="P3016" i="4"/>
  <c r="P1503" i="4"/>
  <c r="P2112" i="4"/>
  <c r="P1650" i="4"/>
  <c r="P3715" i="4"/>
  <c r="P4510" i="4"/>
  <c r="Q4510" i="4" s="1"/>
  <c r="P1651" i="4"/>
  <c r="P3123" i="4"/>
  <c r="P1187" i="4"/>
  <c r="P1704" i="4"/>
  <c r="P2626" i="4"/>
  <c r="Q2626" i="4" s="1"/>
  <c r="P2321" i="4"/>
  <c r="P343" i="4"/>
  <c r="P1617" i="4"/>
  <c r="P2059" i="4"/>
  <c r="P2276" i="4"/>
  <c r="P836" i="4"/>
  <c r="P24" i="4"/>
  <c r="Q24" i="4" s="1"/>
  <c r="P4384" i="4"/>
  <c r="P640" i="4"/>
  <c r="P3946" i="4"/>
  <c r="P2971" i="4"/>
  <c r="P1974" i="4"/>
  <c r="Q1974" i="4" s="1"/>
  <c r="P2399" i="4"/>
  <c r="P814" i="4"/>
  <c r="P1295" i="4"/>
  <c r="P3124" i="4"/>
  <c r="P4765" i="4"/>
  <c r="P1078" i="4"/>
  <c r="P497" i="4"/>
  <c r="Q497" i="4" s="1"/>
  <c r="P2504" i="4"/>
  <c r="P1160" i="4"/>
  <c r="P444" i="4"/>
  <c r="P3687" i="4"/>
  <c r="P4744" i="4"/>
  <c r="P4883" i="4"/>
  <c r="P4714" i="4"/>
  <c r="P1576" i="4"/>
  <c r="P1209" i="4"/>
  <c r="P3060" i="4"/>
  <c r="P2828" i="4"/>
  <c r="P2530" i="4"/>
  <c r="Q2530" i="4" s="1"/>
  <c r="P470" i="4"/>
  <c r="P3425" i="4"/>
  <c r="P3088" i="4"/>
  <c r="P4511" i="4"/>
  <c r="P2017" i="4"/>
  <c r="Q2017" i="4" s="1"/>
  <c r="P2991" i="4"/>
  <c r="P1992" i="4"/>
  <c r="P2505" i="4"/>
  <c r="P2531" i="4"/>
  <c r="P3375" i="4"/>
  <c r="P2597" i="4"/>
  <c r="P2627" i="4"/>
  <c r="Q2627" i="4" s="1"/>
  <c r="P4033" i="4"/>
  <c r="P4285" i="4"/>
  <c r="P2179" i="4"/>
  <c r="P837" i="4"/>
  <c r="P4715" i="4"/>
  <c r="P2400" i="4"/>
  <c r="P2576" i="4"/>
  <c r="P4034" i="4"/>
  <c r="P4433" i="4"/>
  <c r="P617" i="4"/>
  <c r="P2916" i="4"/>
  <c r="P4791" i="4"/>
  <c r="Q4791" i="4" s="1"/>
  <c r="P3376" i="4"/>
  <c r="P2134" i="4"/>
  <c r="P3351" i="4"/>
  <c r="P1577" i="4"/>
  <c r="P3089" i="4"/>
  <c r="Q3089" i="4" s="1"/>
  <c r="P4932" i="4"/>
  <c r="P4460" i="4"/>
  <c r="P2135" i="4"/>
  <c r="P3988" i="4"/>
  <c r="P687" i="4"/>
  <c r="P370" i="4"/>
  <c r="P903" i="4"/>
  <c r="Q903" i="4" s="1"/>
  <c r="P2377" i="4"/>
  <c r="P229" i="4"/>
  <c r="P2802" i="4"/>
  <c r="P1504" i="4"/>
  <c r="P996" i="4"/>
  <c r="Q996" i="4" s="1"/>
  <c r="P4992" i="4"/>
  <c r="P2992" i="4"/>
  <c r="P4792" i="4"/>
  <c r="P815" i="4"/>
  <c r="P230" i="4"/>
  <c r="P904" i="4"/>
  <c r="P3798" i="4"/>
  <c r="Q3798" i="4" s="1"/>
  <c r="P1161" i="4"/>
  <c r="P1946" i="4"/>
  <c r="P114" i="4"/>
  <c r="P4434" i="4"/>
  <c r="P3769" i="4"/>
  <c r="Q3769" i="4" s="1"/>
  <c r="P1079" i="4"/>
  <c r="P2227" i="4"/>
  <c r="P775" i="4"/>
  <c r="P257" i="4"/>
  <c r="P1244" i="4"/>
  <c r="P177" i="4"/>
  <c r="P424" i="4"/>
  <c r="Q424" i="4" s="1"/>
  <c r="P1018" i="4"/>
  <c r="P2018" i="4"/>
  <c r="P2862" i="4"/>
  <c r="P516" i="4"/>
  <c r="P2401" i="4"/>
  <c r="Q2401" i="4" s="1"/>
  <c r="P1046" i="4"/>
  <c r="P4081" i="4"/>
  <c r="P4963" i="4"/>
  <c r="P618" i="4"/>
  <c r="P2228" i="4"/>
  <c r="P3947" i="4"/>
  <c r="P2113" i="4"/>
  <c r="Q2113" i="4" s="1"/>
  <c r="P2598" i="4"/>
  <c r="P1680" i="4"/>
  <c r="P2253" i="4"/>
  <c r="P590" i="4"/>
  <c r="P4410" i="4"/>
  <c r="Q4410" i="4" s="1"/>
  <c r="P1881" i="4"/>
  <c r="P3247" i="4"/>
  <c r="P3040" i="4"/>
  <c r="P543" i="4"/>
  <c r="P2083" i="4"/>
  <c r="P2479" i="4"/>
  <c r="P3391" i="4"/>
  <c r="Q3391" i="4" s="1"/>
  <c r="P4577" i="4"/>
  <c r="P1552" i="4"/>
  <c r="P1993" i="4"/>
  <c r="P314" i="4"/>
  <c r="P1882" i="4"/>
  <c r="Q1882" i="4" s="1"/>
  <c r="P258" i="4"/>
  <c r="P4202" i="4"/>
  <c r="P1162" i="4"/>
  <c r="P1919" i="4"/>
  <c r="P2829" i="4"/>
  <c r="P1080" i="4"/>
  <c r="P4286" i="4"/>
  <c r="Q4286" i="4" s="1"/>
  <c r="P3521" i="4"/>
  <c r="P3377" i="4"/>
  <c r="P905" i="4"/>
  <c r="P1681" i="4"/>
  <c r="P838" i="4"/>
  <c r="P1047" i="4"/>
  <c r="P2830" i="4"/>
  <c r="P997" i="4"/>
  <c r="P1210" i="4"/>
  <c r="P1338" i="4"/>
  <c r="P4227" i="4"/>
  <c r="P1391" i="4"/>
  <c r="Q1391" i="4" s="1"/>
  <c r="P2661" i="4"/>
  <c r="P1975" i="4"/>
  <c r="P147" i="4"/>
  <c r="P4609" i="4"/>
  <c r="P619" i="4"/>
  <c r="Q619" i="4" s="1"/>
  <c r="P2254" i="4"/>
  <c r="P278" i="4"/>
  <c r="P968" i="4"/>
  <c r="P2702" i="4"/>
  <c r="P4716" i="4"/>
  <c r="P3846" i="4"/>
  <c r="P2917" i="4"/>
  <c r="Q2917" i="4" s="1"/>
  <c r="P4287" i="4"/>
  <c r="P4361" i="4"/>
  <c r="P3847" i="4"/>
  <c r="P4145" i="4"/>
  <c r="P4288" i="4"/>
  <c r="Q4288" i="4" s="1"/>
  <c r="P3989" i="4"/>
  <c r="P740" i="4"/>
  <c r="P2480" i="4"/>
  <c r="P4793" i="4"/>
  <c r="P2773" i="4"/>
  <c r="P2506" i="4"/>
  <c r="P3392" i="4"/>
  <c r="Q3392" i="4" s="1"/>
  <c r="P3426" i="4"/>
  <c r="P1019" i="4"/>
  <c r="P873" i="4"/>
  <c r="P445" i="4"/>
  <c r="P2940" i="4"/>
  <c r="P2041" i="4"/>
  <c r="P1245" i="4"/>
  <c r="P471" i="4"/>
  <c r="P2890" i="4"/>
  <c r="P1856" i="4"/>
  <c r="P3322" i="4"/>
  <c r="P4531" i="4"/>
  <c r="Q4531" i="4" s="1"/>
  <c r="P3872" i="4"/>
  <c r="P1419" i="4"/>
  <c r="P3189" i="4"/>
  <c r="P2402" i="4"/>
  <c r="P3799" i="4"/>
  <c r="Q3799" i="4" s="1"/>
  <c r="P1976" i="4"/>
  <c r="P1807" i="4"/>
  <c r="P571" i="4"/>
  <c r="P2136" i="4"/>
  <c r="P1020" i="4"/>
  <c r="P2277" i="4"/>
  <c r="P51" i="4"/>
  <c r="Q51" i="4" s="1"/>
  <c r="P3427" i="4"/>
  <c r="P1339" i="4"/>
  <c r="P2403" i="4"/>
  <c r="P4482" i="4"/>
  <c r="P2114" i="4"/>
  <c r="Q2114" i="4" s="1"/>
  <c r="P2180" i="4"/>
  <c r="P2599" i="4"/>
  <c r="P1211" i="4"/>
  <c r="Q1211" i="4" s="1"/>
  <c r="P3017" i="4"/>
  <c r="P3948" i="4"/>
  <c r="P2863" i="4"/>
  <c r="P4691" i="4"/>
  <c r="Q4691" i="4" s="1"/>
  <c r="P3018" i="4"/>
  <c r="P1603" i="4"/>
  <c r="P2426" i="4"/>
  <c r="P4146" i="4"/>
  <c r="P231" i="4"/>
  <c r="Q231" i="4" s="1"/>
  <c r="P2156" i="4"/>
  <c r="P4289" i="4"/>
  <c r="P2481" i="4"/>
  <c r="P3125" i="4"/>
  <c r="P2404" i="4"/>
  <c r="P4652" i="4"/>
  <c r="P3041" i="4"/>
  <c r="Q3041" i="4" s="1"/>
  <c r="P4578" i="4"/>
  <c r="P4035" i="4"/>
  <c r="P3352" i="4"/>
  <c r="P446" i="4"/>
  <c r="P4483" i="4"/>
  <c r="Q4483" i="4" s="1"/>
  <c r="P315" i="4"/>
  <c r="P1392" i="4"/>
  <c r="P517" i="4"/>
  <c r="P1808" i="4"/>
  <c r="P2060" i="4"/>
  <c r="P544" i="4"/>
  <c r="P148" i="4"/>
  <c r="Q148" i="4" s="1"/>
  <c r="P3301" i="4"/>
  <c r="P4864" i="4"/>
  <c r="P95" i="4"/>
  <c r="P2681" i="4"/>
  <c r="P1139" i="4"/>
  <c r="Q1139" i="4" s="1"/>
  <c r="P1296" i="4"/>
  <c r="P4579" i="4"/>
  <c r="P4147" i="4"/>
  <c r="P1604" i="4"/>
  <c r="P149" i="4"/>
  <c r="P4532" i="4"/>
  <c r="P969" i="4"/>
  <c r="Q969" i="4" s="1"/>
  <c r="P3848" i="4"/>
  <c r="P3190" i="4"/>
  <c r="P1269" i="4"/>
  <c r="P3716" i="4"/>
  <c r="P4290" i="4"/>
  <c r="Q4290" i="4" s="1"/>
  <c r="P2507" i="4"/>
  <c r="P4148" i="4"/>
  <c r="P3990" i="4"/>
  <c r="P3378" i="4"/>
  <c r="P279" i="4"/>
  <c r="P3625" i="4"/>
  <c r="P2972" i="4"/>
  <c r="Q2972" i="4" s="1"/>
  <c r="P3540" i="4"/>
  <c r="P3648" i="4"/>
  <c r="P3745" i="4"/>
  <c r="P3626" i="4"/>
  <c r="P425" i="4"/>
  <c r="Q425" i="4" s="1"/>
  <c r="P3126" i="4"/>
  <c r="P1682" i="4"/>
  <c r="P3800" i="4"/>
  <c r="Q3800" i="4" s="1"/>
  <c r="P1883" i="4"/>
  <c r="P2550" i="4"/>
  <c r="P1188" i="4"/>
  <c r="P2577" i="4"/>
  <c r="Q2577" i="4" s="1"/>
  <c r="P1553" i="4"/>
  <c r="P2628" i="4"/>
  <c r="P1554" i="4"/>
  <c r="P741" i="4"/>
  <c r="P3921" i="4"/>
  <c r="Q3921" i="4" s="1"/>
  <c r="P1884" i="4"/>
  <c r="P1652" i="4"/>
  <c r="P1505" i="4"/>
  <c r="Q1505" i="4" s="1"/>
  <c r="P3127" i="4"/>
  <c r="P4933" i="4"/>
  <c r="P2462" i="4"/>
  <c r="P344" i="4"/>
  <c r="Q344" i="4" s="1"/>
  <c r="P25" i="4"/>
  <c r="P2774" i="4"/>
  <c r="P1270" i="4"/>
  <c r="P3971" i="4"/>
  <c r="P4435" i="4"/>
  <c r="P776" i="4"/>
  <c r="P3428" i="4"/>
  <c r="P4062" i="4"/>
  <c r="P2775" i="4"/>
  <c r="P2600" i="4"/>
  <c r="P1473" i="4"/>
  <c r="P4934" i="4"/>
  <c r="Q4934" i="4" s="1"/>
  <c r="P1885" i="4"/>
  <c r="P4255" i="4"/>
  <c r="P4309" i="4"/>
  <c r="P4256" i="4"/>
  <c r="P4794" i="4"/>
  <c r="Q4794" i="4" s="1"/>
  <c r="P1506" i="4"/>
  <c r="P1474" i="4"/>
  <c r="P2181" i="4"/>
  <c r="P4550" i="4"/>
  <c r="P2831" i="4"/>
  <c r="P1605" i="4"/>
  <c r="P4257" i="4"/>
  <c r="Q4257" i="4" s="1"/>
  <c r="P200" i="4"/>
  <c r="P3522" i="4"/>
  <c r="P4551" i="4"/>
  <c r="P3502" i="4"/>
  <c r="P4819" i="4"/>
  <c r="Q4819" i="4" s="1"/>
  <c r="P2803" i="4"/>
  <c r="P4692" i="4"/>
  <c r="P280" i="4"/>
  <c r="P620" i="4"/>
  <c r="P1994" i="4"/>
  <c r="P316" i="4"/>
  <c r="P1140" i="4"/>
  <c r="Q1140" i="4" s="1"/>
  <c r="P1773" i="4"/>
  <c r="P3128" i="4"/>
  <c r="P4385" i="4"/>
  <c r="P4036" i="4"/>
  <c r="P4310" i="4"/>
  <c r="P4063" i="4"/>
  <c r="P874" i="4"/>
  <c r="P1246" i="4"/>
  <c r="P875" i="4"/>
  <c r="P3393" i="4"/>
  <c r="P4884" i="4"/>
  <c r="P1578" i="4"/>
  <c r="Q1578" i="4" s="1"/>
  <c r="P1809" i="4"/>
  <c r="P3353" i="4"/>
  <c r="P259" i="4"/>
  <c r="P397" i="4"/>
  <c r="P281" i="4"/>
  <c r="Q281" i="4" s="1"/>
  <c r="P795" i="4"/>
  <c r="P723" i="4"/>
  <c r="P2229" i="4"/>
  <c r="P4935" i="4"/>
  <c r="P4097" i="4"/>
  <c r="P3717" i="4"/>
  <c r="P3273" i="4"/>
  <c r="Q3273" i="4" s="1"/>
  <c r="P2427" i="4"/>
  <c r="P371" i="4"/>
  <c r="P3274" i="4"/>
  <c r="P3991" i="4"/>
  <c r="P447" i="4"/>
  <c r="Q447" i="4" s="1"/>
  <c r="P3664" i="4"/>
  <c r="P1886" i="4"/>
  <c r="P1920" i="4"/>
  <c r="Q1920" i="4" s="1"/>
  <c r="P3248" i="4"/>
  <c r="P3824" i="4"/>
  <c r="P3042" i="4"/>
  <c r="P2629" i="4"/>
  <c r="Q2629" i="4" s="1"/>
  <c r="P2864" i="4"/>
  <c r="P317" i="4"/>
  <c r="P688" i="4"/>
  <c r="P2776" i="4"/>
  <c r="P2777" i="4"/>
  <c r="Q2777" i="4" s="1"/>
  <c r="P2042" i="4"/>
  <c r="P1163" i="4"/>
  <c r="P3249" i="4"/>
  <c r="P1857" i="4"/>
  <c r="P2043" i="4"/>
  <c r="P4906" i="4"/>
  <c r="P426" i="4"/>
  <c r="Q426" i="4" s="1"/>
  <c r="P3151" i="4"/>
  <c r="P2298" i="4"/>
  <c r="P1858" i="4"/>
  <c r="P4820" i="4"/>
  <c r="P4993" i="4"/>
  <c r="Q4993" i="4" s="1"/>
  <c r="P4964" i="4"/>
  <c r="P2428" i="4"/>
  <c r="P4717" i="4"/>
  <c r="P4994" i="4"/>
  <c r="P1887" i="4"/>
  <c r="P4653" i="4"/>
  <c r="P1750" i="4"/>
  <c r="Q1750" i="4" s="1"/>
  <c r="P742" i="4"/>
  <c r="P1888" i="4"/>
  <c r="P2682" i="4"/>
  <c r="P839" i="4"/>
  <c r="P4936" i="4"/>
  <c r="Q4936" i="4" s="1"/>
  <c r="P1995" i="4"/>
  <c r="P2865" i="4"/>
  <c r="P2832" i="4"/>
  <c r="P1889" i="4"/>
  <c r="P4654" i="4"/>
  <c r="P4291" i="4"/>
  <c r="P2703" i="4"/>
  <c r="Q2703" i="4" s="1"/>
  <c r="P4766" i="4"/>
  <c r="P3129" i="4"/>
  <c r="P3801" i="4"/>
  <c r="P3043" i="4"/>
  <c r="P2833" i="4"/>
  <c r="Q2833" i="4" s="1"/>
  <c r="P1475" i="4"/>
  <c r="P4580" i="4"/>
  <c r="P448" i="4"/>
  <c r="P3949" i="4"/>
  <c r="P1996" i="4"/>
  <c r="P115" i="4"/>
  <c r="P282" i="4"/>
  <c r="Q282" i="4" s="1"/>
  <c r="P3523" i="4"/>
  <c r="P2182" i="4"/>
  <c r="P1921" i="4"/>
  <c r="P4311" i="4"/>
  <c r="P96" i="4"/>
  <c r="Q96" i="4" s="1"/>
  <c r="P3354" i="4"/>
  <c r="P2918" i="4"/>
  <c r="P1555" i="4"/>
  <c r="Q1555" i="4" s="1"/>
  <c r="P2662" i="4"/>
  <c r="P2551" i="4"/>
  <c r="P4461" i="4"/>
  <c r="P998" i="4"/>
  <c r="Q998" i="4" s="1"/>
  <c r="P398" i="4"/>
  <c r="P1606" i="4"/>
  <c r="P1476" i="4"/>
  <c r="P2834" i="4"/>
  <c r="P3581" i="4"/>
  <c r="Q3581" i="4" s="1"/>
  <c r="P1890" i="4"/>
  <c r="P2230" i="4"/>
  <c r="P743" i="4"/>
  <c r="Q743" i="4" s="1"/>
  <c r="P2322" i="4"/>
  <c r="P2601" i="4"/>
  <c r="P2463" i="4"/>
  <c r="P1507" i="4"/>
  <c r="Q1507" i="4" s="1"/>
  <c r="P3130" i="4"/>
  <c r="P3250" i="4"/>
  <c r="P1420" i="4"/>
  <c r="P2532" i="4"/>
  <c r="P3251" i="4"/>
  <c r="P3323" i="4"/>
  <c r="P4512" i="4"/>
  <c r="P4484" i="4"/>
  <c r="Q4484" i="4" s="1"/>
  <c r="P1141" i="4"/>
  <c r="P4655" i="4"/>
  <c r="P4610" i="4"/>
  <c r="P4718" i="4"/>
  <c r="Q4718" i="4" s="1"/>
  <c r="P3770" i="4"/>
  <c r="P816" i="4"/>
  <c r="P4010" i="4"/>
  <c r="P26" i="4"/>
  <c r="P4693" i="4"/>
  <c r="Q4693" i="4" s="1"/>
  <c r="P2704" i="4"/>
  <c r="P2115" i="4"/>
  <c r="P2552" i="4"/>
  <c r="P4937" i="4"/>
  <c r="P4656" i="4"/>
  <c r="P2137" i="4"/>
  <c r="P4149" i="4"/>
  <c r="Q4149" i="4" s="1"/>
  <c r="P3394" i="4"/>
  <c r="P232" i="4"/>
  <c r="P1368" i="4"/>
  <c r="P1189" i="4"/>
  <c r="P3457" i="4"/>
  <c r="Q3457" i="4" s="1"/>
  <c r="P2323" i="4"/>
  <c r="P2835" i="4"/>
  <c r="P472" i="4"/>
  <c r="Q472" i="4" s="1"/>
  <c r="P3950" i="4"/>
  <c r="P4150" i="4"/>
  <c r="P3849" i="4"/>
  <c r="P1447" i="4"/>
  <c r="Q1447" i="4" s="1"/>
  <c r="P1164" i="4"/>
  <c r="P150" i="4"/>
  <c r="P1340" i="4"/>
  <c r="P4292" i="4"/>
  <c r="P4011" i="4"/>
  <c r="P2157" i="4"/>
  <c r="P2750" i="4"/>
  <c r="P2836" i="4"/>
  <c r="P1618" i="4"/>
  <c r="P3541" i="4"/>
  <c r="P3483" i="4"/>
  <c r="P1532" i="4"/>
  <c r="Q1532" i="4" s="1"/>
  <c r="P1556" i="4"/>
  <c r="P498" i="4"/>
  <c r="P4178" i="4"/>
  <c r="P2993" i="4"/>
  <c r="P1118" i="4"/>
  <c r="Q1118" i="4" s="1"/>
  <c r="P935" i="4"/>
  <c r="P1829" i="4"/>
  <c r="P2663" i="4"/>
  <c r="Q2663" i="4" s="1"/>
  <c r="P876" i="4"/>
  <c r="P260" i="4"/>
  <c r="P4513" i="4"/>
  <c r="P4885" i="4"/>
  <c r="Q4885" i="4" s="1"/>
  <c r="P2553" i="4"/>
  <c r="P1369" i="4"/>
  <c r="P2204" i="4"/>
  <c r="P52" i="4"/>
  <c r="P999" i="4"/>
  <c r="Q999" i="4" s="1"/>
  <c r="P151" i="4"/>
  <c r="P3688" i="4"/>
  <c r="P4462" i="4"/>
  <c r="Q4462" i="4" s="1"/>
  <c r="P3873" i="4"/>
  <c r="P2578" i="4"/>
  <c r="P1000" i="4"/>
  <c r="P744" i="4"/>
  <c r="Q744" i="4" s="1"/>
  <c r="P1271" i="4"/>
  <c r="P2324" i="4"/>
  <c r="P4767" i="4"/>
  <c r="P2664" i="4"/>
  <c r="P2533" i="4"/>
  <c r="Q2533" i="4" s="1"/>
  <c r="P2554" i="4"/>
  <c r="P2084" i="4"/>
  <c r="P4995" i="4"/>
  <c r="P3718" i="4"/>
  <c r="P3429" i="4"/>
  <c r="P2579" i="4"/>
  <c r="P4228" i="4"/>
  <c r="Q4228" i="4" s="1"/>
  <c r="P178" i="4"/>
  <c r="P1619" i="4"/>
  <c r="P1448" i="4"/>
  <c r="P3951" i="4"/>
  <c r="P3582" i="4"/>
  <c r="Q3582" i="4" s="1"/>
  <c r="P3484" i="4"/>
  <c r="P3217" i="4"/>
  <c r="P3275" i="4"/>
  <c r="Q3275" i="4" s="1"/>
  <c r="P427" i="4"/>
  <c r="P1727" i="4"/>
  <c r="P73" i="4"/>
  <c r="P3175" i="4"/>
  <c r="Q3175" i="4" s="1"/>
  <c r="P2464" i="4"/>
  <c r="P4514" i="4"/>
  <c r="P4694" i="4"/>
  <c r="P1393" i="4"/>
  <c r="P1212" i="4"/>
  <c r="Q1212" i="4" s="1"/>
  <c r="P1247" i="4"/>
  <c r="P3485" i="4"/>
  <c r="P1021" i="4"/>
  <c r="P2231" i="4"/>
  <c r="P372" i="4"/>
  <c r="P53" i="4"/>
  <c r="P4745" i="4"/>
  <c r="Q4745" i="4" s="1"/>
  <c r="P1977" i="4"/>
  <c r="P4695" i="4"/>
  <c r="P4719" i="4"/>
  <c r="P1248" i="4"/>
  <c r="P428" i="4"/>
  <c r="Q428" i="4" s="1"/>
  <c r="P4657" i="4"/>
  <c r="P1297" i="4"/>
  <c r="P3430" i="4"/>
  <c r="Q3430" i="4" s="1"/>
  <c r="P1213" i="4"/>
  <c r="P1751" i="4"/>
  <c r="P345" i="4"/>
  <c r="P283" i="4"/>
  <c r="Q283" i="4" s="1"/>
  <c r="P572" i="4"/>
  <c r="P1891" i="4"/>
  <c r="P4151" i="4"/>
  <c r="P1978" i="4"/>
  <c r="P1313" i="4"/>
  <c r="Q1313" i="4" s="1"/>
  <c r="P2482" i="4"/>
  <c r="P545" i="4"/>
  <c r="P3431" i="4"/>
  <c r="Q3431" i="4" s="1"/>
  <c r="P777" i="4"/>
  <c r="P3583" i="4"/>
  <c r="P3191" i="4"/>
  <c r="P1607" i="4"/>
  <c r="P2508" i="4"/>
  <c r="P2429" i="4"/>
  <c r="P1449" i="4"/>
  <c r="P3503" i="4"/>
  <c r="Q3503" i="4" s="1"/>
  <c r="P201" i="4"/>
  <c r="Q201" i="4" s="1"/>
  <c r="P3874" i="4"/>
  <c r="P4658" i="4"/>
  <c r="P4938" i="4"/>
  <c r="Q4938" i="4" s="1"/>
  <c r="P2205" i="4"/>
  <c r="P2973" i="4"/>
  <c r="P399" i="4"/>
  <c r="P4965" i="4"/>
  <c r="Q4965" i="4" s="1"/>
  <c r="P3276" i="4"/>
  <c r="P1450" i="4"/>
  <c r="P3771" i="4"/>
  <c r="P3324" i="4"/>
  <c r="Q3324" i="4" s="1"/>
  <c r="P4533" i="4"/>
  <c r="Q4533" i="4" s="1"/>
  <c r="P3395" i="4"/>
  <c r="P1214" i="4"/>
  <c r="P261" i="4"/>
  <c r="Q261" i="4" s="1"/>
  <c r="P1215" i="4"/>
  <c r="P1947" i="4"/>
  <c r="P4152" i="4"/>
  <c r="P817" i="4"/>
  <c r="P3561" i="4"/>
  <c r="P1119" i="4"/>
  <c r="P2232" i="4"/>
  <c r="P936" i="4"/>
  <c r="P591" i="4"/>
  <c r="Q591" i="4" s="1"/>
  <c r="P4179" i="4"/>
  <c r="P1653" i="4"/>
  <c r="P2158" i="4"/>
  <c r="Q2158" i="4" s="1"/>
  <c r="P2325" i="4"/>
  <c r="P4886" i="4"/>
  <c r="P3504" i="4"/>
  <c r="P2255" i="4"/>
  <c r="Q2255" i="4" s="1"/>
  <c r="P3432" i="4"/>
  <c r="P2994" i="4"/>
  <c r="P2509" i="4"/>
  <c r="P2683" i="4"/>
  <c r="Q2683" i="4" s="1"/>
  <c r="P152" i="4"/>
  <c r="Q152" i="4" s="1"/>
  <c r="P2580" i="4"/>
  <c r="P1774" i="4"/>
  <c r="P592" i="4"/>
  <c r="Q592" i="4" s="1"/>
  <c r="P3061" i="4"/>
  <c r="P1683" i="4"/>
  <c r="P2430" i="4"/>
  <c r="P745" i="4"/>
  <c r="Q745" i="4" s="1"/>
  <c r="P4012" i="4"/>
  <c r="P2941" i="4"/>
  <c r="P179" i="4"/>
  <c r="P4581" i="4"/>
  <c r="P2465" i="4"/>
  <c r="Q2465" i="4" s="1"/>
  <c r="P970" i="4"/>
  <c r="P2730" i="4"/>
  <c r="P1216" i="4"/>
  <c r="Q1216" i="4" s="1"/>
  <c r="P473" i="4"/>
  <c r="P27" i="4"/>
  <c r="P573" i="4"/>
  <c r="P3689" i="4"/>
  <c r="Q3689" i="4" s="1"/>
  <c r="P3131" i="4"/>
  <c r="P2085" i="4"/>
  <c r="P1217" i="4"/>
  <c r="P4611" i="4"/>
  <c r="P1533" i="4"/>
  <c r="P3325" i="4"/>
  <c r="P54" i="4"/>
  <c r="P2778" i="4"/>
  <c r="Q2778" i="4" s="1"/>
  <c r="P2665" i="4"/>
  <c r="P3176" i="4"/>
  <c r="P2347" i="4"/>
  <c r="P3433" i="4"/>
  <c r="P1892" i="4"/>
  <c r="P449" i="4"/>
  <c r="P2086" i="4"/>
  <c r="P74" i="4"/>
  <c r="P3665" i="4"/>
  <c r="Q3665" i="4" s="1"/>
  <c r="P1997" i="4"/>
  <c r="P3850" i="4"/>
  <c r="P3218" i="4"/>
  <c r="Q3218" i="4" s="1"/>
  <c r="P2206" i="4"/>
  <c r="P1249" i="4"/>
  <c r="P2233" i="4"/>
  <c r="P4907" i="4"/>
  <c r="Q4907" i="4" s="1"/>
  <c r="P2326" i="4"/>
  <c r="P2684" i="4"/>
  <c r="P1218" i="4"/>
  <c r="P1120" i="4"/>
  <c r="Q1120" i="4" s="1"/>
  <c r="P4996" i="4"/>
  <c r="Q4996" i="4" s="1"/>
  <c r="P2138" i="4"/>
  <c r="P1620" i="4"/>
  <c r="P1421" i="4"/>
  <c r="Q1421" i="4" s="1"/>
  <c r="P3666" i="4"/>
  <c r="P2234" i="4"/>
  <c r="P3802" i="4"/>
  <c r="P4659" i="4"/>
  <c r="Q4659" i="4" s="1"/>
  <c r="P1752" i="4"/>
  <c r="P4720" i="4"/>
  <c r="P2685" i="4"/>
  <c r="P518" i="4"/>
  <c r="Q518" i="4" s="1"/>
  <c r="P3803" i="4"/>
  <c r="Q3803" i="4" s="1"/>
  <c r="P2919" i="4"/>
  <c r="P840" i="4"/>
  <c r="P1998" i="4"/>
  <c r="Q1998" i="4" s="1"/>
  <c r="P2348" i="4"/>
  <c r="P4865" i="4"/>
  <c r="P2349" i="4"/>
  <c r="P1272" i="4"/>
  <c r="Q1272" i="4" s="1"/>
  <c r="P4386" i="4"/>
  <c r="P4768" i="4"/>
  <c r="P906" i="4"/>
  <c r="P4203" i="4"/>
  <c r="Q4203" i="4" s="1"/>
  <c r="P4098" i="4"/>
  <c r="Q4098" i="4" s="1"/>
  <c r="P2779" i="4"/>
  <c r="P4515" i="4"/>
  <c r="P2431" i="4"/>
  <c r="Q2431" i="4" s="1"/>
  <c r="P641" i="4"/>
  <c r="P1830" i="4"/>
  <c r="P4333" i="4"/>
  <c r="P3219" i="4"/>
  <c r="Q3219" i="4" s="1"/>
  <c r="P3690" i="4"/>
  <c r="P4660" i="4"/>
  <c r="P4153" i="4"/>
  <c r="P3326" i="4"/>
  <c r="P400" i="4"/>
  <c r="P971" i="4"/>
  <c r="P1831" i="4"/>
  <c r="P4064" i="4"/>
  <c r="Q4064" i="4" s="1"/>
  <c r="P689" i="4"/>
  <c r="P2432" i="4"/>
  <c r="P55" i="4"/>
  <c r="P2139" i="4"/>
  <c r="Q2139" i="4" s="1"/>
  <c r="P4534" i="4"/>
  <c r="P2116" i="4"/>
  <c r="P4848" i="4"/>
  <c r="P877" i="4"/>
  <c r="Q877" i="4" s="1"/>
  <c r="P4387" i="4"/>
  <c r="P1102" i="4"/>
  <c r="P1775" i="4"/>
  <c r="P1219" i="4"/>
  <c r="Q1219" i="4" s="1"/>
  <c r="P2534" i="4"/>
  <c r="P1048" i="4"/>
  <c r="P4258" i="4"/>
  <c r="P4334" i="4"/>
  <c r="Q4334" i="4" s="1"/>
  <c r="P778" i="4"/>
  <c r="P474" i="4"/>
  <c r="P4939" i="4"/>
  <c r="P1893" i="4"/>
  <c r="Q1893" i="4" s="1"/>
  <c r="P2995" i="4"/>
  <c r="Q2995" i="4" s="1"/>
  <c r="P1049" i="4"/>
  <c r="P450" i="4"/>
  <c r="P1422" i="4"/>
  <c r="Q1422" i="4" s="1"/>
  <c r="P4154" i="4"/>
  <c r="P4795" i="4"/>
  <c r="P180" i="4"/>
  <c r="P4180" i="4"/>
  <c r="P3062" i="4"/>
  <c r="P56" i="4"/>
  <c r="P373" i="4"/>
  <c r="P1810" i="4"/>
  <c r="Q1810" i="4" s="1"/>
  <c r="P818" i="4"/>
  <c r="Q818" i="4" s="1"/>
  <c r="P3252" i="4"/>
  <c r="P3177" i="4"/>
  <c r="P4082" i="4"/>
  <c r="Q4082" i="4" s="1"/>
  <c r="P2705" i="4"/>
  <c r="P2942" i="4"/>
  <c r="P2278" i="4"/>
  <c r="P1298" i="4"/>
  <c r="Q1298" i="4" s="1"/>
  <c r="P2019" i="4"/>
  <c r="P1341" i="4"/>
  <c r="P2087" i="4"/>
  <c r="P153" i="4"/>
  <c r="Q153" i="4" s="1"/>
  <c r="P3562" i="4"/>
  <c r="Q3562" i="4" s="1"/>
  <c r="P2920" i="4"/>
  <c r="P1999" i="4"/>
  <c r="P3851" i="4"/>
  <c r="Q3851" i="4" s="1"/>
  <c r="P475" i="4"/>
  <c r="P779" i="4"/>
  <c r="P3486" i="4"/>
  <c r="P2581" i="4"/>
  <c r="Q2581" i="4" s="1"/>
  <c r="P2974" i="4"/>
  <c r="P2866" i="4"/>
  <c r="P1081" i="4"/>
  <c r="P3852" i="4"/>
  <c r="Q3852" i="4" s="1"/>
  <c r="P1811" i="4"/>
  <c r="Q1811" i="4" s="1"/>
  <c r="P4485" i="4"/>
  <c r="P2327" i="4"/>
  <c r="P2975" i="4"/>
  <c r="Q2975" i="4" s="1"/>
  <c r="P3487" i="4"/>
  <c r="P3772" i="4"/>
  <c r="P3488" i="4"/>
  <c r="P1050" i="4"/>
  <c r="Q1050" i="4" s="1"/>
  <c r="P3825" i="4"/>
  <c r="P2020" i="4"/>
  <c r="P593" i="4"/>
  <c r="P2602" i="4"/>
  <c r="Q2602" i="4" s="1"/>
  <c r="P284" i="4"/>
  <c r="Q284" i="4" s="1"/>
  <c r="P3584" i="4"/>
  <c r="P2235" i="4"/>
  <c r="P4204" i="4"/>
  <c r="Q4204" i="4" s="1"/>
  <c r="P4796" i="4"/>
  <c r="P2328" i="4"/>
  <c r="P4516" i="4"/>
  <c r="P2183" i="4"/>
  <c r="Q2183" i="4" s="1"/>
  <c r="P1190" i="4"/>
  <c r="P2433" i="4"/>
  <c r="P1534" i="4"/>
  <c r="P2666" i="4"/>
  <c r="Q2666" i="4" s="1"/>
  <c r="P4769" i="4"/>
  <c r="Q4769" i="4" s="1"/>
  <c r="P4661" i="4"/>
  <c r="P3667" i="4"/>
  <c r="P1191" i="4"/>
  <c r="Q1191" i="4" s="1"/>
  <c r="P3355" i="4"/>
  <c r="P75" i="4"/>
  <c r="P2630" i="4"/>
  <c r="P4721" i="4"/>
  <c r="Q4721" i="4" s="1"/>
  <c r="P878" i="4"/>
  <c r="P1299" i="4"/>
  <c r="P3505" i="4"/>
  <c r="P1022" i="4"/>
  <c r="P3826" i="4"/>
  <c r="Q3826" i="4" s="1"/>
  <c r="P1621" i="4"/>
  <c r="P4797" i="4"/>
  <c r="P4866" i="4"/>
  <c r="Q4866" i="4" s="1"/>
  <c r="P3585" i="4"/>
  <c r="P4013" i="4"/>
  <c r="P1220" i="4"/>
  <c r="P2279" i="4"/>
  <c r="Q2279" i="4" s="1"/>
  <c r="P879" i="4"/>
  <c r="P819" i="4"/>
  <c r="P2891" i="4"/>
  <c r="P57" i="4"/>
  <c r="Q57" i="4" s="1"/>
  <c r="P1508" i="4"/>
  <c r="Q1508" i="4" s="1"/>
  <c r="P2751" i="4"/>
  <c r="P2329" i="4"/>
  <c r="P746" i="4"/>
  <c r="Q746" i="4" s="1"/>
  <c r="P1314" i="4"/>
  <c r="P3396" i="4"/>
  <c r="P4293" i="4"/>
  <c r="P3356" i="4"/>
  <c r="Q3356" i="4" s="1"/>
  <c r="P1165" i="4"/>
  <c r="P724" i="4"/>
  <c r="P663" i="4"/>
  <c r="P1300" i="4"/>
  <c r="Q1300" i="4" s="1"/>
  <c r="P4294" i="4"/>
  <c r="Q4294" i="4" s="1"/>
  <c r="P2140" i="4"/>
  <c r="P4312" i="4"/>
  <c r="P2631" i="4"/>
  <c r="Q2631" i="4" s="1"/>
  <c r="P1051" i="4"/>
  <c r="P2582" i="4"/>
  <c r="P1832" i="4"/>
  <c r="P1894" i="4"/>
  <c r="Q1894" i="4" s="1"/>
  <c r="P3434" i="4"/>
  <c r="P2752" i="4"/>
  <c r="P4966" i="4"/>
  <c r="P3253" i="4"/>
  <c r="Q3253" i="4" s="1"/>
  <c r="P3563" i="4"/>
  <c r="Q3563" i="4" s="1"/>
  <c r="P2405" i="4"/>
  <c r="P4463" i="4"/>
  <c r="P1895" i="4"/>
  <c r="Q1895" i="4" s="1"/>
  <c r="P2706" i="4"/>
  <c r="P708" i="4"/>
  <c r="P2159" i="4"/>
  <c r="P262" i="4"/>
  <c r="Q262" i="4" s="1"/>
  <c r="P574" i="4"/>
  <c r="P3853" i="4"/>
  <c r="P4821" i="4"/>
  <c r="P2667" i="4"/>
  <c r="Q2667" i="4" s="1"/>
  <c r="P2837" i="4"/>
  <c r="Q2837" i="4" s="1"/>
  <c r="P2299" i="4"/>
  <c r="P2603" i="4"/>
  <c r="P2466" i="4"/>
  <c r="Q2466" i="4" s="1"/>
  <c r="P642" i="4"/>
  <c r="P499" i="4"/>
  <c r="P4582" i="4"/>
  <c r="P1423" i="4"/>
  <c r="Q1423" i="4" s="1"/>
  <c r="P519" i="4"/>
  <c r="P3894" i="4"/>
  <c r="P520" i="4"/>
  <c r="P4552" i="4"/>
  <c r="Q4552" i="4" s="1"/>
  <c r="P374" i="4"/>
  <c r="Q374" i="4" s="1"/>
  <c r="P3972" i="4"/>
  <c r="P3973" i="4"/>
  <c r="P4362" i="4"/>
  <c r="Q4362" i="4" s="1"/>
  <c r="P1082" i="4"/>
  <c r="P4662" i="4"/>
  <c r="P4940" i="4"/>
  <c r="P1250" i="4"/>
  <c r="P747" i="4"/>
  <c r="P2330" i="4"/>
  <c r="P4181" i="4"/>
  <c r="P451" i="4"/>
  <c r="Q451" i="4" s="1"/>
  <c r="P3922" i="4"/>
  <c r="P3691" i="4"/>
  <c r="P1948" i="4"/>
  <c r="P4722" i="4"/>
  <c r="Q4722" i="4" s="1"/>
  <c r="P3357" i="4"/>
  <c r="P4696" i="4"/>
  <c r="P4887" i="4"/>
  <c r="P4388" i="4"/>
  <c r="Q4388" i="4" s="1"/>
  <c r="P346" i="4"/>
  <c r="P1896" i="4"/>
  <c r="P2378" i="4"/>
  <c r="P3974" i="4"/>
  <c r="Q3974" i="4" s="1"/>
  <c r="P1728" i="4"/>
  <c r="Q1728" i="4" s="1"/>
  <c r="P1535" i="4"/>
  <c r="P2510" i="4"/>
  <c r="P3220" i="4"/>
  <c r="Q3220" i="4" s="1"/>
  <c r="P748" i="4"/>
  <c r="P2184" i="4"/>
  <c r="P907" i="4"/>
  <c r="P3524" i="4"/>
  <c r="Q3524" i="4" s="1"/>
  <c r="P664" i="4"/>
  <c r="P1776" i="4"/>
  <c r="P1451" i="4"/>
  <c r="P2044" i="4"/>
  <c r="P3854" i="4"/>
  <c r="Q3854" i="4" s="1"/>
  <c r="P1251" i="4"/>
  <c r="P4535" i="4"/>
  <c r="P1394" i="4"/>
  <c r="Q1394" i="4" s="1"/>
  <c r="P2236" i="4"/>
  <c r="P521" i="4"/>
  <c r="P3397" i="4"/>
  <c r="P4612" i="4"/>
  <c r="Q4612" i="4" s="1"/>
  <c r="P1477" i="4"/>
  <c r="P3746" i="4"/>
  <c r="P3327" i="4"/>
  <c r="P3855" i="4"/>
  <c r="Q3855" i="4" s="1"/>
  <c r="P4770" i="4"/>
  <c r="Q4770" i="4" s="1"/>
  <c r="P4083" i="4"/>
  <c r="P4229" i="4"/>
  <c r="P4613" i="4"/>
  <c r="Q4613" i="4" s="1"/>
  <c r="P690" i="4"/>
  <c r="P2406" i="4"/>
  <c r="P4155" i="4"/>
  <c r="P1729" i="4"/>
  <c r="Q1729" i="4" s="1"/>
  <c r="P4037" i="4"/>
  <c r="P3992" i="4"/>
  <c r="P1579" i="4"/>
  <c r="P2117" i="4"/>
  <c r="Q2117" i="4" s="1"/>
  <c r="P880" i="4"/>
  <c r="Q880" i="4" s="1"/>
  <c r="P3379" i="4"/>
  <c r="P4746" i="4"/>
  <c r="P2407" i="4"/>
  <c r="Q2407" i="4" s="1"/>
  <c r="P3132" i="4"/>
  <c r="P643" i="4"/>
  <c r="P796" i="4"/>
  <c r="P725" i="4"/>
  <c r="Q725" i="4" s="1"/>
  <c r="P375" i="4"/>
  <c r="P1052" i="4"/>
  <c r="P1622" i="4"/>
  <c r="P3254" i="4"/>
  <c r="Q3254" i="4" s="1"/>
  <c r="P3895" i="4"/>
  <c r="Q3895" i="4" s="1"/>
  <c r="P3458" i="4"/>
  <c r="P4614" i="4"/>
  <c r="P2000" i="4"/>
  <c r="Q2000" i="4" s="1"/>
  <c r="P4615" i="4"/>
  <c r="P3221" i="4"/>
  <c r="P2379" i="4"/>
  <c r="P1395" i="4"/>
  <c r="P28" i="4"/>
  <c r="P1396" i="4"/>
  <c r="P4182" i="4"/>
  <c r="P181" i="4"/>
  <c r="P4941" i="4"/>
  <c r="Q4941" i="4" s="1"/>
  <c r="P347" i="4"/>
  <c r="P4436" i="4"/>
  <c r="P2731" i="4"/>
  <c r="Q2731" i="4" s="1"/>
  <c r="P1397" i="4"/>
  <c r="P1777" i="4"/>
  <c r="P3152" i="4"/>
  <c r="P3668" i="4"/>
  <c r="Q3668" i="4" s="1"/>
  <c r="P1166" i="4"/>
  <c r="P1478" i="4"/>
  <c r="P1023" i="4"/>
  <c r="P4723" i="4"/>
  <c r="Q4723" i="4" s="1"/>
  <c r="P4205" i="4"/>
  <c r="Q4205" i="4" s="1"/>
  <c r="P2943" i="4"/>
  <c r="P1424" i="4"/>
  <c r="P1580" i="4"/>
  <c r="Q1580" i="4" s="1"/>
  <c r="P1342" i="4"/>
  <c r="P726" i="4"/>
  <c r="P116" i="4"/>
  <c r="P1581" i="4"/>
  <c r="Q1581" i="4" s="1"/>
  <c r="P1509" i="4"/>
  <c r="P429" i="4"/>
  <c r="P2483" i="4"/>
  <c r="P4099" i="4"/>
  <c r="Q4099" i="4" s="1"/>
  <c r="P1103" i="4"/>
  <c r="Q1103" i="4" s="1"/>
  <c r="P4313" i="4"/>
  <c r="P1001" i="4"/>
  <c r="P1425" i="4"/>
  <c r="Q1425" i="4" s="1"/>
  <c r="P2331" i="4"/>
  <c r="P4583" i="4"/>
  <c r="P594" i="4"/>
  <c r="P2686" i="4"/>
  <c r="Q2686" i="4" s="1"/>
  <c r="P3993" i="4"/>
  <c r="P2256" i="4"/>
  <c r="P1104" i="4"/>
  <c r="P797" i="4"/>
  <c r="Q797" i="4" s="1"/>
  <c r="P3896" i="4"/>
  <c r="Q3896" i="4" s="1"/>
  <c r="P348" i="4"/>
  <c r="P1922" i="4"/>
  <c r="P3019" i="4"/>
  <c r="Q3019" i="4" s="1"/>
  <c r="P4206" i="4"/>
  <c r="P575" i="4"/>
  <c r="P881" i="4"/>
  <c r="P2300" i="4"/>
  <c r="Q2300" i="4" s="1"/>
  <c r="P3328" i="4"/>
  <c r="P3090" i="4"/>
  <c r="P3329" i="4"/>
  <c r="P3719" i="4"/>
  <c r="Q3719" i="4" s="1"/>
  <c r="P4411" i="4"/>
  <c r="Q4411" i="4" s="1"/>
  <c r="P2892" i="4"/>
  <c r="P2944" i="4"/>
  <c r="P691" i="4"/>
  <c r="Q691" i="4" s="1"/>
  <c r="P2632" i="4"/>
  <c r="P3627" i="4"/>
  <c r="P4259" i="4"/>
  <c r="P1705" i="4"/>
  <c r="Q1705" i="4" s="1"/>
  <c r="P1557" i="4"/>
  <c r="P3435" i="4"/>
  <c r="P2301" i="4"/>
  <c r="P3542" i="4"/>
  <c r="Q3542" i="4" s="1"/>
  <c r="P1753" i="4"/>
  <c r="Q1753" i="4" s="1"/>
  <c r="P4183" i="4"/>
  <c r="P3720" i="4"/>
  <c r="P1949" i="4"/>
  <c r="Q1949" i="4" s="1"/>
  <c r="P546" i="4"/>
  <c r="P3994" i="4"/>
  <c r="P3586" i="4"/>
  <c r="P1343" i="4"/>
  <c r="Q1343" i="4" s="1"/>
  <c r="P2350" i="4"/>
  <c r="P3506" i="4"/>
  <c r="P3020" i="4"/>
  <c r="P4822" i="4"/>
  <c r="P2976" i="4"/>
  <c r="Q2976" i="4" s="1"/>
  <c r="P1344" i="4"/>
  <c r="P3628" i="4"/>
  <c r="P3507" i="4"/>
  <c r="Q3507" i="4" s="1"/>
  <c r="P4849" i="4"/>
  <c r="P692" i="4"/>
  <c r="P2434" i="4"/>
  <c r="P2061" i="4"/>
  <c r="Q2061" i="4" s="1"/>
  <c r="P798" i="4"/>
  <c r="P1479" i="4"/>
  <c r="P2484" i="4"/>
  <c r="P4584" i="4"/>
  <c r="Q4584" i="4" s="1"/>
  <c r="P1923" i="4"/>
  <c r="Q1923" i="4" s="1"/>
  <c r="P3330" i="4"/>
  <c r="P117" i="4"/>
  <c r="P2604" i="4"/>
  <c r="Q2604" i="4" s="1"/>
  <c r="P2351" i="4"/>
  <c r="P4156" i="4"/>
  <c r="P1608" i="4"/>
  <c r="P3063" i="4"/>
  <c r="Q3063" i="4" s="1"/>
  <c r="P1315" i="4"/>
  <c r="P2160" i="4"/>
  <c r="P4014" i="4"/>
  <c r="P4908" i="4"/>
  <c r="Q4908" i="4" s="1"/>
  <c r="P4038" i="4"/>
  <c r="Q4038" i="4" s="1"/>
  <c r="P3692" i="4"/>
  <c r="P3133" i="4"/>
  <c r="P2996" i="4"/>
  <c r="Q2996" i="4" s="1"/>
  <c r="P452" i="4"/>
  <c r="P3875" i="4"/>
  <c r="P4486" i="4"/>
  <c r="P349" i="4"/>
  <c r="P1950" i="4"/>
  <c r="P4039" i="4"/>
  <c r="P350" i="4"/>
  <c r="P841" i="4"/>
  <c r="P1252" i="4"/>
  <c r="Q1252" i="4" s="1"/>
  <c r="P4967" i="4"/>
  <c r="P1558" i="4"/>
  <c r="P4663" i="4"/>
  <c r="Q4663" i="4" s="1"/>
  <c r="P4487" i="4"/>
  <c r="P1121" i="4"/>
  <c r="P1053" i="4"/>
  <c r="P3747" i="4"/>
  <c r="Q3747" i="4" s="1"/>
  <c r="P2045" i="4"/>
  <c r="P401" i="4"/>
  <c r="P182" i="4"/>
  <c r="P2257" i="4"/>
  <c r="Q2257" i="4" s="1"/>
  <c r="P1706" i="4"/>
  <c r="Q1706" i="4" s="1"/>
  <c r="P3255" i="4"/>
  <c r="P1426" i="4"/>
  <c r="P842" i="4"/>
  <c r="Q842" i="4" s="1"/>
  <c r="P2435" i="4"/>
  <c r="P4015" i="4"/>
  <c r="P2732" i="4"/>
  <c r="P882" i="4"/>
  <c r="Q882" i="4" s="1"/>
  <c r="P4295" i="4"/>
  <c r="P4997" i="4"/>
  <c r="P2804" i="4"/>
  <c r="P2633" i="4"/>
  <c r="Q2633" i="4" s="1"/>
  <c r="P453" i="4"/>
  <c r="Q453" i="4" s="1"/>
  <c r="P2258" i="4"/>
  <c r="P1623" i="4"/>
  <c r="P1778" i="4"/>
  <c r="Q1778" i="4" s="1"/>
  <c r="P2945" i="4"/>
  <c r="P2668" i="4"/>
  <c r="P351" i="4"/>
  <c r="P2332" i="4"/>
  <c r="Q2332" i="4" s="1"/>
  <c r="P4724" i="4"/>
  <c r="P4823" i="4"/>
  <c r="P3398" i="4"/>
  <c r="P4867" i="4"/>
  <c r="Q4867" i="4" s="1"/>
  <c r="P3952" i="4"/>
  <c r="Q3952" i="4" s="1"/>
  <c r="P2977" i="4"/>
  <c r="P2141" i="4"/>
  <c r="P1536" i="4"/>
  <c r="Q1536" i="4" s="1"/>
  <c r="P2687" i="4"/>
  <c r="P1779" i="4"/>
  <c r="P2485" i="4"/>
  <c r="P1142" i="4"/>
  <c r="Q1142" i="4" s="1"/>
  <c r="P183" i="4"/>
  <c r="P4230" i="4"/>
  <c r="P2733" i="4"/>
  <c r="P3021" i="4"/>
  <c r="Q3021" i="4" s="1"/>
  <c r="P4437" i="4"/>
  <c r="Q4437" i="4" s="1"/>
  <c r="P1559" i="4"/>
  <c r="P3876" i="4"/>
  <c r="P2997" i="4"/>
  <c r="Q2997" i="4" s="1"/>
  <c r="P97" i="4"/>
  <c r="P2237" i="4"/>
  <c r="P4664" i="4"/>
  <c r="P2161" i="4"/>
  <c r="Q2161" i="4" s="1"/>
  <c r="P2046" i="4"/>
  <c r="P2352" i="4"/>
  <c r="P4697" i="4"/>
  <c r="P1054" i="4"/>
  <c r="Q1054" i="4" s="1"/>
  <c r="P376" i="4"/>
  <c r="Q376" i="4" s="1"/>
  <c r="P3804" i="4"/>
  <c r="P2867" i="4"/>
  <c r="P4998" i="4"/>
  <c r="Q4998" i="4" s="1"/>
  <c r="P3064" i="4"/>
  <c r="P1560" i="4"/>
  <c r="P843" i="4"/>
  <c r="P1024" i="4"/>
  <c r="Q1024" i="4" s="1"/>
  <c r="P4968" i="4"/>
  <c r="P1582" i="4"/>
  <c r="P500" i="4"/>
  <c r="P1924" i="4"/>
  <c r="P1143" i="4"/>
  <c r="Q1143" i="4" s="1"/>
  <c r="P522" i="4"/>
  <c r="P3525" i="4"/>
  <c r="P3897" i="4"/>
  <c r="Q3897" i="4" s="1"/>
  <c r="P58" i="4"/>
  <c r="P1561" i="4"/>
  <c r="P3649" i="4"/>
  <c r="P2838" i="4"/>
  <c r="Q2838" i="4" s="1"/>
  <c r="P1833" i="4"/>
  <c r="P2998" i="4"/>
  <c r="P4100" i="4"/>
  <c r="P29" i="4"/>
  <c r="Q29" i="4" s="1"/>
  <c r="P2946" i="4"/>
  <c r="Q2946" i="4" s="1"/>
  <c r="P3065" i="4"/>
  <c r="P402" i="4"/>
  <c r="P4157" i="4"/>
  <c r="Q4157" i="4" s="1"/>
  <c r="P4942" i="4"/>
  <c r="P4585" i="4"/>
  <c r="P937" i="4"/>
  <c r="P1345" i="4"/>
  <c r="Q1345" i="4" s="1"/>
  <c r="P2707" i="4"/>
  <c r="P2893" i="4"/>
  <c r="P3805" i="4"/>
  <c r="P1398" i="4"/>
  <c r="Q1398" i="4" s="1"/>
  <c r="P595" i="4"/>
  <c r="Q595" i="4" s="1"/>
  <c r="P2999" i="4"/>
  <c r="P4798" i="4"/>
  <c r="P2634" i="4"/>
  <c r="Q2634" i="4" s="1"/>
  <c r="P3995" i="4"/>
  <c r="P76" i="4"/>
  <c r="P3302" i="4"/>
  <c r="P3975" i="4"/>
  <c r="Q3975" i="4" s="1"/>
  <c r="P1122" i="4"/>
  <c r="P2001" i="4"/>
  <c r="P1083" i="4"/>
  <c r="P2207" i="4"/>
  <c r="P1583" i="4"/>
  <c r="Q1583" i="4" s="1"/>
  <c r="P4725" i="4"/>
  <c r="P3629" i="4"/>
  <c r="P1510" i="4"/>
  <c r="Q1510" i="4" s="1"/>
  <c r="P3877" i="4"/>
  <c r="P665" i="4"/>
  <c r="P1624" i="4"/>
  <c r="P454" i="4"/>
  <c r="Q454" i="4" s="1"/>
  <c r="P4698" i="4"/>
  <c r="P2868" i="4"/>
  <c r="P1316" i="4"/>
  <c r="P4747" i="4"/>
  <c r="Q4747" i="4" s="1"/>
  <c r="P693" i="4"/>
  <c r="Q693" i="4" s="1"/>
  <c r="P4084" i="4"/>
  <c r="P1584" i="4"/>
  <c r="P3827" i="4"/>
  <c r="Q3827" i="4" s="1"/>
  <c r="P1625" i="4"/>
  <c r="P2380" i="4"/>
  <c r="P2088" i="4"/>
  <c r="P2021" i="4"/>
  <c r="Q2021" i="4" s="1"/>
  <c r="P4314" i="4"/>
  <c r="P4085" i="4"/>
  <c r="P4389" i="4"/>
  <c r="P3000" i="4"/>
  <c r="Q3000" i="4" s="1"/>
  <c r="P2381" i="4"/>
  <c r="Q2381" i="4" s="1"/>
  <c r="P2635" i="4"/>
  <c r="P2839" i="4"/>
  <c r="P3564" i="4"/>
  <c r="Q3564" i="4" s="1"/>
  <c r="P154" i="4"/>
  <c r="P202" i="4"/>
  <c r="P3459" i="4"/>
  <c r="P799" i="4"/>
  <c r="Q799" i="4" s="1"/>
  <c r="P1427" i="4"/>
  <c r="P4726" i="4"/>
  <c r="P908" i="4"/>
  <c r="P98" i="4"/>
  <c r="Q98" i="4" s="1"/>
  <c r="P184" i="4"/>
  <c r="Q184" i="4" s="1"/>
  <c r="P2921" i="4"/>
  <c r="P4390" i="4"/>
  <c r="P4824" i="4"/>
  <c r="Q4824" i="4" s="1"/>
  <c r="P1144" i="4"/>
  <c r="P1812" i="4"/>
  <c r="P4464" i="4"/>
  <c r="P1684" i="4"/>
  <c r="Q1684" i="4" s="1"/>
  <c r="P3358" i="4"/>
  <c r="P3001" i="4"/>
  <c r="P1370" i="4"/>
  <c r="P4665" i="4"/>
  <c r="Q4665" i="4" s="1"/>
  <c r="P1730" i="4"/>
  <c r="Q1730" i="4" s="1"/>
  <c r="P2302" i="4"/>
  <c r="P2894" i="4"/>
  <c r="P844" i="4"/>
  <c r="Q844" i="4" s="1"/>
  <c r="P4231" i="4"/>
  <c r="P455" i="4"/>
  <c r="P2118" i="4"/>
  <c r="Q2118" i="4" s="1"/>
  <c r="P3806" i="4"/>
  <c r="Q3806" i="4" s="1"/>
  <c r="P4016" i="4"/>
  <c r="P4850" i="4"/>
  <c r="P4065" i="4"/>
  <c r="P4888" i="4"/>
  <c r="Q4888" i="4" s="1"/>
  <c r="P3669" i="4"/>
  <c r="Q3669" i="4" s="1"/>
  <c r="P1754" i="4"/>
  <c r="P4536" i="4"/>
  <c r="P3748" i="4"/>
  <c r="Q3748" i="4" s="1"/>
  <c r="P883" i="4"/>
  <c r="P3303" i="4"/>
  <c r="P3066" i="4"/>
  <c r="Q3066" i="4" s="1"/>
  <c r="P3807" i="4"/>
  <c r="Q3807" i="4" s="1"/>
  <c r="P2162" i="4"/>
  <c r="P4488" i="4"/>
  <c r="P666" i="4"/>
  <c r="P403" i="4"/>
  <c r="Q403" i="4" s="1"/>
  <c r="P3091" i="4"/>
  <c r="Q3091" i="4" s="1"/>
  <c r="P3953" i="4"/>
  <c r="P2022" i="4"/>
  <c r="P2353" i="4"/>
  <c r="Q2353" i="4" s="1"/>
  <c r="P4158" i="4"/>
  <c r="P523" i="4"/>
  <c r="P3192" i="4"/>
  <c r="Q3192" i="4" s="1"/>
  <c r="P2408" i="4"/>
  <c r="Q2408" i="4" s="1"/>
  <c r="P318" i="4"/>
  <c r="P4363" i="4"/>
  <c r="P547" i="4"/>
  <c r="P77" i="4"/>
  <c r="Q77" i="4" s="1"/>
  <c r="P3092" i="4"/>
  <c r="Q3092" i="4" s="1"/>
  <c r="P2708" i="4"/>
  <c r="P99" i="4"/>
  <c r="P4943" i="4"/>
  <c r="Q4943" i="4" s="1"/>
  <c r="P3693" i="4"/>
  <c r="P2511" i="4"/>
  <c r="P4586" i="4"/>
  <c r="Q4586" i="4" s="1"/>
  <c r="P2512" i="4"/>
  <c r="Q2512" i="4" s="1"/>
  <c r="P3399" i="4"/>
  <c r="P4699" i="4"/>
  <c r="P1979" i="4"/>
  <c r="P3400" i="4"/>
  <c r="Q3400" i="4" s="1"/>
  <c r="P4412" i="4"/>
  <c r="Q4412" i="4" s="1"/>
  <c r="P2280" i="4"/>
  <c r="P644" i="4"/>
  <c r="P1609" i="4"/>
  <c r="Q1609" i="4" s="1"/>
  <c r="P1253" i="4"/>
  <c r="P377" i="4"/>
  <c r="P1254" i="4"/>
  <c r="Q1254" i="4" s="1"/>
  <c r="P78" i="4"/>
  <c r="Q78" i="4" s="1"/>
  <c r="P4889" i="4"/>
  <c r="P4799" i="4"/>
  <c r="P4066" i="4"/>
  <c r="P4391" i="4"/>
  <c r="Q4391" i="4" s="1"/>
  <c r="P1685" i="4"/>
  <c r="Q1685" i="4" s="1"/>
  <c r="P1399" i="4"/>
  <c r="P727" i="4"/>
  <c r="P2583" i="4"/>
  <c r="Q2583" i="4" s="1"/>
  <c r="P2922" i="4"/>
  <c r="P2089" i="4"/>
  <c r="P3608" i="4"/>
  <c r="Q3608" i="4" s="1"/>
  <c r="P3773" i="4"/>
  <c r="P3508" i="4"/>
  <c r="P4727" i="4"/>
  <c r="P185" i="4"/>
  <c r="P2436" i="4"/>
  <c r="P1813" i="4"/>
  <c r="Q1813" i="4" s="1"/>
  <c r="P3898" i="4"/>
  <c r="P4868" i="4"/>
  <c r="P4728" i="4"/>
  <c r="Q4728" i="4" s="1"/>
  <c r="P596" i="4"/>
  <c r="P118" i="4"/>
  <c r="P1002" i="4"/>
  <c r="Q1002" i="4" s="1"/>
  <c r="P2238" i="4"/>
  <c r="Q2238" i="4" s="1"/>
  <c r="P2002" i="4"/>
  <c r="P1273" i="4"/>
  <c r="P3509" i="4"/>
  <c r="P3976" i="4"/>
  <c r="Q3976" i="4" s="1"/>
  <c r="P352" i="4"/>
  <c r="Q352" i="4" s="1"/>
  <c r="P2709" i="4"/>
  <c r="P30" i="4"/>
  <c r="P2486" i="4"/>
  <c r="Q2486" i="4" s="1"/>
  <c r="P1221" i="4"/>
  <c r="P4771" i="4"/>
  <c r="P100" i="4"/>
  <c r="Q100" i="4" s="1"/>
  <c r="P2780" i="4"/>
  <c r="Q2780" i="4" s="1"/>
  <c r="P3749" i="4"/>
  <c r="P476" i="4"/>
  <c r="P884" i="4"/>
  <c r="P1274" i="4"/>
  <c r="Q1274" i="4" s="1"/>
  <c r="P4101" i="4"/>
  <c r="Q4101" i="4" s="1"/>
  <c r="P1897" i="4"/>
  <c r="P3331" i="4"/>
  <c r="P2923" i="4"/>
  <c r="Q2923" i="4" s="1"/>
  <c r="P2437" i="4"/>
  <c r="P3193" i="4"/>
  <c r="P1480" i="4"/>
  <c r="Q1480" i="4" s="1"/>
  <c r="P548" i="4"/>
  <c r="Q548" i="4" s="1"/>
  <c r="P233" i="4"/>
  <c r="P2142" i="4"/>
  <c r="P2259" i="4"/>
  <c r="P3923" i="4"/>
  <c r="Q3923" i="4" s="1"/>
  <c r="P4616" i="4"/>
  <c r="Q4616" i="4" s="1"/>
  <c r="P2584" i="4"/>
  <c r="P4587" i="4"/>
  <c r="P3954" i="4"/>
  <c r="Q3954" i="4" s="1"/>
  <c r="P728" i="4"/>
  <c r="P2805" i="4"/>
  <c r="P3630" i="4"/>
  <c r="Q3630" i="4" s="1"/>
  <c r="P3924" i="4"/>
  <c r="Q3924" i="4" s="1"/>
  <c r="P1317" i="4"/>
  <c r="P2208" i="4"/>
  <c r="P2947" i="4"/>
  <c r="P800" i="4"/>
  <c r="Q800" i="4" s="1"/>
  <c r="P119" i="4"/>
  <c r="Q119" i="4" s="1"/>
  <c r="P3670" i="4"/>
  <c r="P4413" i="4"/>
  <c r="P4909" i="4"/>
  <c r="Q4909" i="4" s="1"/>
  <c r="P3955" i="4"/>
  <c r="P1898" i="4"/>
  <c r="P2382" i="4"/>
  <c r="Q2382" i="4" s="1"/>
  <c r="P3750" i="4"/>
  <c r="Q3750" i="4" s="1"/>
  <c r="P4315" i="4"/>
  <c r="P4067" i="4"/>
  <c r="P4910" i="4"/>
  <c r="P4184" i="4"/>
  <c r="Q4184" i="4" s="1"/>
  <c r="P2303" i="4"/>
  <c r="Q2303" i="4" s="1"/>
  <c r="P319" i="4"/>
  <c r="P120" i="4"/>
  <c r="P4825" i="4"/>
  <c r="Q4825" i="4" s="1"/>
  <c r="P2438" i="4"/>
  <c r="P285" i="4"/>
  <c r="P378" i="4"/>
  <c r="Q378" i="4" s="1"/>
  <c r="P101" i="4"/>
  <c r="Q101" i="4" s="1"/>
  <c r="P1003" i="4"/>
  <c r="P3808" i="4"/>
  <c r="P4086" i="4"/>
  <c r="Q4086" i="4" s="1"/>
  <c r="P3650" i="4"/>
  <c r="Q3650" i="4" s="1"/>
  <c r="P621" i="4"/>
  <c r="Q621" i="4" s="1"/>
  <c r="P2605" i="4"/>
  <c r="P3332" i="4"/>
  <c r="P524" i="4"/>
  <c r="Q524" i="4" s="1"/>
  <c r="P3996" i="4"/>
  <c r="P4969" i="4"/>
  <c r="P102" i="4"/>
  <c r="Q102" i="4" s="1"/>
  <c r="P3526" i="4"/>
  <c r="Q3526" i="4" s="1"/>
  <c r="P353" i="4"/>
  <c r="P2869" i="4"/>
  <c r="P4316" i="4"/>
  <c r="P780" i="4"/>
  <c r="Q780" i="4" s="1"/>
  <c r="P354" i="4"/>
  <c r="Q354" i="4" s="1"/>
  <c r="P3631" i="4"/>
  <c r="P4617" i="4"/>
  <c r="P3651" i="4"/>
  <c r="Q3651" i="4" s="1"/>
  <c r="P909" i="4"/>
  <c r="P3333" i="4"/>
  <c r="P4185" i="4"/>
  <c r="Q4185" i="4" s="1"/>
  <c r="P1562" i="4"/>
  <c r="Q1562" i="4" s="1"/>
  <c r="P4826" i="4"/>
  <c r="P2688" i="4"/>
  <c r="P972" i="4"/>
  <c r="P3222" i="4"/>
  <c r="Q3222" i="4" s="1"/>
  <c r="P4970" i="4"/>
  <c r="Q4970" i="4" s="1"/>
  <c r="P2636" i="4"/>
  <c r="P3587" i="4"/>
  <c r="P3436" i="4"/>
  <c r="Q3436" i="4" s="1"/>
  <c r="P31" i="4"/>
  <c r="P2062" i="4"/>
  <c r="P1859" i="4"/>
  <c r="Q1859" i="4" s="1"/>
  <c r="P1731" i="4"/>
  <c r="Q1731" i="4" s="1"/>
  <c r="P2090" i="4"/>
  <c r="P234" i="4"/>
  <c r="P845" i="4"/>
  <c r="P2023" i="4"/>
  <c r="Q2023" i="4" s="1"/>
  <c r="P4553" i="4"/>
  <c r="Q4553" i="4" s="1"/>
  <c r="P3694" i="4"/>
  <c r="P525" i="4"/>
  <c r="P2895" i="4"/>
  <c r="Q2895" i="4" s="1"/>
  <c r="P2669" i="4"/>
  <c r="P4489" i="4"/>
  <c r="P938" i="4"/>
  <c r="Q938" i="4" s="1"/>
  <c r="P4729" i="4"/>
  <c r="Q4729" i="4" s="1"/>
  <c r="P2585" i="4"/>
  <c r="P2091" i="4"/>
  <c r="P103" i="4"/>
  <c r="Q103" i="4" s="1"/>
  <c r="P4588" i="4"/>
  <c r="Q4588" i="4" s="1"/>
  <c r="P2333" i="4"/>
  <c r="Q2333" i="4" s="1"/>
  <c r="P4554" i="4"/>
  <c r="P885" i="4"/>
  <c r="P2753" i="4"/>
  <c r="Q2753" i="4" s="1"/>
  <c r="P4999" i="4"/>
  <c r="P2840" i="4"/>
  <c r="P3401" i="4"/>
  <c r="Q3401" i="4" s="1"/>
  <c r="P749" i="4"/>
  <c r="Q749" i="4" s="1"/>
  <c r="P2637" i="4"/>
  <c r="P2024" i="4"/>
  <c r="P2896" i="4"/>
  <c r="P3652" i="4"/>
  <c r="P750" i="4"/>
  <c r="Q750" i="4" s="1"/>
  <c r="P4827" i="4"/>
  <c r="P1346" i="4"/>
  <c r="P2209" i="4"/>
  <c r="Q2209" i="4" s="1"/>
  <c r="P4186" i="4"/>
  <c r="P3334" i="4"/>
  <c r="P2841" i="4"/>
  <c r="Q2841" i="4" s="1"/>
  <c r="P939" i="4"/>
  <c r="Q939" i="4" s="1"/>
  <c r="P3022" i="4"/>
  <c r="P1585" i="4"/>
  <c r="P3256" i="4"/>
  <c r="Q3256" i="4" s="1"/>
  <c r="P3977" i="4"/>
  <c r="Q3977" i="4" s="1"/>
  <c r="P2063" i="4"/>
  <c r="Q2063" i="4" s="1"/>
  <c r="P3671" i="4"/>
  <c r="P4414" i="4"/>
  <c r="P910" i="4"/>
  <c r="Q910" i="4" s="1"/>
  <c r="P2638" i="4"/>
  <c r="P4772" i="4"/>
  <c r="P3632" i="4"/>
  <c r="Q3632" i="4" s="1"/>
  <c r="P477" i="4"/>
  <c r="Q477" i="4" s="1"/>
  <c r="P526" i="4"/>
  <c r="P2535" i="4"/>
  <c r="Q2535" i="4" s="1"/>
  <c r="P1025" i="4"/>
  <c r="P3277" i="4"/>
  <c r="Q3277" i="4" s="1"/>
  <c r="P1084" i="4"/>
  <c r="Q1084" i="4" s="1"/>
  <c r="P3359" i="4"/>
  <c r="P1452" i="4"/>
  <c r="P597" i="4"/>
  <c r="Q597" i="4" s="1"/>
  <c r="P3565" i="4"/>
  <c r="P694" i="4"/>
  <c r="P1123" i="4"/>
  <c r="Q1123" i="4" s="1"/>
  <c r="P645" i="4"/>
  <c r="Q645" i="4" s="1"/>
  <c r="P1192" i="4"/>
  <c r="P2897" i="4"/>
  <c r="P2555" i="4"/>
  <c r="Q2555" i="4" s="1"/>
  <c r="P3956" i="4"/>
  <c r="P3774" i="4"/>
  <c r="Q3774" i="4" s="1"/>
  <c r="P5000" i="4"/>
  <c r="P1780" i="4"/>
  <c r="P155" i="4"/>
  <c r="Q155" i="4" s="1"/>
  <c r="P156" i="4"/>
  <c r="P3134" i="4"/>
  <c r="Q3134" i="4" s="1"/>
  <c r="P1255" i="4"/>
  <c r="Q1255" i="4" s="1"/>
  <c r="P1105" i="4"/>
  <c r="Q1105" i="4" s="1"/>
  <c r="P4415" i="4"/>
  <c r="P3633" i="4"/>
  <c r="P4465" i="4"/>
  <c r="Q4465" i="4" s="1"/>
  <c r="P404" i="4"/>
  <c r="Q404" i="4" s="1"/>
  <c r="P263" i="4"/>
  <c r="Q263" i="4" s="1"/>
  <c r="P4490" i="4"/>
  <c r="P2639" i="4"/>
  <c r="P4296" i="4"/>
  <c r="Q4296" i="4" s="1"/>
  <c r="P1428" i="4"/>
  <c r="P1318" i="4"/>
  <c r="P2948" i="4"/>
  <c r="Q2948" i="4" s="1"/>
  <c r="P355" i="4"/>
  <c r="Q355" i="4" s="1"/>
  <c r="P4800" i="4"/>
  <c r="P1511" i="4"/>
  <c r="P4589" i="4"/>
  <c r="P667" i="4"/>
  <c r="Q667" i="4" s="1"/>
  <c r="P598" i="4"/>
  <c r="Q598" i="4" s="1"/>
  <c r="P3360" i="4"/>
  <c r="Q3360" i="4" s="1"/>
  <c r="P4466" i="4"/>
  <c r="P4971" i="4"/>
  <c r="Q4971" i="4" s="1"/>
  <c r="P1429" i="4"/>
  <c r="P4102" i="4"/>
  <c r="Q4102" i="4" s="1"/>
  <c r="P2439" i="4"/>
  <c r="Q2439" i="4" s="1"/>
  <c r="P264" i="4"/>
  <c r="Q264" i="4" s="1"/>
  <c r="P1781" i="4"/>
  <c r="P3402" i="4"/>
  <c r="P3093" i="4"/>
  <c r="P4335" i="4"/>
  <c r="Q4335" i="4" s="1"/>
  <c r="P4911" i="4"/>
  <c r="Q4911" i="4" s="1"/>
  <c r="P1124" i="4"/>
  <c r="P4232" i="4"/>
  <c r="P3135" i="4"/>
  <c r="Q3135" i="4" s="1"/>
  <c r="P4260" i="4"/>
  <c r="P59" i="4"/>
  <c r="P2536" i="4"/>
  <c r="Q2536" i="4" s="1"/>
  <c r="P3403" i="4"/>
  <c r="Q3403" i="4" s="1"/>
  <c r="P4666" i="4"/>
  <c r="P4187" i="4"/>
  <c r="P121" i="4"/>
  <c r="Q121" i="4" s="1"/>
  <c r="P1782" i="4"/>
  <c r="Q1782" i="4" s="1"/>
  <c r="P3223" i="4"/>
  <c r="Q3223" i="4" s="1"/>
  <c r="P1707" i="4"/>
  <c r="P2537" i="4"/>
  <c r="P3153" i="4"/>
  <c r="Q3153" i="4" s="1"/>
  <c r="P3224" i="4"/>
  <c r="P4801" i="4"/>
  <c r="P32" i="4"/>
  <c r="Q32" i="4" s="1"/>
  <c r="P2898" i="4"/>
  <c r="Q2898" i="4" s="1"/>
  <c r="P4618" i="4"/>
  <c r="P1222" i="4"/>
  <c r="P2440" i="4"/>
  <c r="Q2440" i="4" s="1"/>
  <c r="P3634" i="4"/>
  <c r="Q3634" i="4" s="1"/>
  <c r="P3609" i="4"/>
  <c r="Q3609" i="4" s="1"/>
  <c r="P1951" i="4"/>
  <c r="Q1951" i="4" s="1"/>
  <c r="P2806" i="4"/>
  <c r="P1481" i="4"/>
  <c r="Q1481" i="4" s="1"/>
  <c r="P729" i="4"/>
  <c r="P3404" i="4"/>
  <c r="Q3404" i="4" s="1"/>
  <c r="P4590" i="4"/>
  <c r="Q4590" i="4" s="1"/>
  <c r="P203" i="4"/>
  <c r="Q203" i="4" s="1"/>
  <c r="P4730" i="4"/>
  <c r="P3225" i="4"/>
  <c r="P4103" i="4"/>
  <c r="P4869" i="4"/>
  <c r="Q4869" i="4" s="1"/>
  <c r="P1193" i="4"/>
  <c r="Q1193" i="4" s="1"/>
  <c r="P3226" i="4"/>
  <c r="P4537" i="4"/>
  <c r="P781" i="4"/>
  <c r="Q781" i="4" s="1"/>
  <c r="P3588" i="4"/>
  <c r="P60" i="4"/>
  <c r="P2949" i="4"/>
  <c r="Q2949" i="4" s="1"/>
  <c r="P801" i="4"/>
  <c r="Q801" i="4" s="1"/>
  <c r="P2842" i="4"/>
  <c r="P4336" i="4"/>
  <c r="P356" i="4"/>
  <c r="P599" i="4"/>
  <c r="Q599" i="4" s="1"/>
  <c r="P846" i="4"/>
  <c r="Q846" i="4" s="1"/>
  <c r="P3925" i="4"/>
  <c r="Q3925" i="4" s="1"/>
  <c r="P1167" i="4"/>
  <c r="P527" i="4"/>
  <c r="Q527" i="4" s="1"/>
  <c r="P1783" i="4"/>
  <c r="P4517" i="4"/>
  <c r="Q4517" i="4" s="1"/>
  <c r="P3899" i="4"/>
  <c r="Q3899" i="4" s="1"/>
  <c r="P4159" i="4"/>
  <c r="Q4159" i="4" s="1"/>
  <c r="P2163" i="4"/>
  <c r="P3543" i="4"/>
  <c r="P2556" i="4"/>
  <c r="Q2556" i="4" s="1"/>
  <c r="P4337" i="4"/>
  <c r="Q4337" i="4" s="1"/>
  <c r="P1194" i="4"/>
  <c r="Q1194" i="4" s="1"/>
  <c r="P265" i="4"/>
  <c r="P1223" i="4"/>
  <c r="P1834" i="4"/>
  <c r="Q1834" i="4" s="1"/>
  <c r="P235" i="4"/>
  <c r="P157" i="4"/>
  <c r="P3154" i="4"/>
  <c r="Q3154" i="4" s="1"/>
  <c r="P1224" i="4"/>
  <c r="Q1224" i="4" s="1"/>
  <c r="P1085" i="4"/>
  <c r="P33" i="4"/>
  <c r="P1860" i="4"/>
  <c r="Q1860" i="4" s="1"/>
  <c r="P1195" i="4"/>
  <c r="Q1195" i="4" s="1"/>
  <c r="P4555" i="4"/>
  <c r="Q4555" i="4" s="1"/>
  <c r="P4317" i="4"/>
  <c r="Q4317" i="4" s="1"/>
  <c r="P3566" i="4"/>
  <c r="P886" i="4"/>
  <c r="Q886" i="4" s="1"/>
  <c r="P1430" i="4"/>
  <c r="P2047" i="4"/>
  <c r="Q2047" i="4" s="1"/>
  <c r="P1482" i="4"/>
  <c r="Q1482" i="4" s="1"/>
  <c r="P2781" i="4"/>
  <c r="Q2781" i="4" s="1"/>
  <c r="P405" i="4"/>
  <c r="P4207" i="4"/>
  <c r="P4773" i="4"/>
  <c r="P34" i="4"/>
  <c r="Q34" i="4" s="1"/>
  <c r="P1225" i="4"/>
  <c r="Q1225" i="4" s="1"/>
  <c r="P911" i="4"/>
  <c r="Q911" i="4" s="1"/>
  <c r="P1168" i="4"/>
  <c r="P2606" i="4"/>
  <c r="Q2606" i="4" s="1"/>
  <c r="P751" i="4"/>
  <c r="P4438" i="4"/>
  <c r="Q4438" i="4" s="1"/>
  <c r="P430" i="4"/>
  <c r="Q430" i="4" s="1"/>
  <c r="P4870" i="4"/>
  <c r="Q4870" i="4" s="1"/>
  <c r="P912" i="4"/>
  <c r="P320" i="4"/>
  <c r="P3460" i="4"/>
  <c r="Q3460" i="4" s="1"/>
  <c r="P4087" i="4"/>
  <c r="Q4087" i="4" s="1"/>
  <c r="P3567" i="4"/>
  <c r="Q3567" i="4" s="1"/>
  <c r="P2354" i="4"/>
  <c r="Q2354" i="4" s="1"/>
  <c r="P1784" i="4"/>
  <c r="P1400" i="4"/>
  <c r="Q1400" i="4" s="1"/>
  <c r="P379" i="4"/>
  <c r="P1537" i="4"/>
  <c r="Q1537" i="4" s="1"/>
  <c r="P4233" i="4"/>
  <c r="Q4233" i="4" s="1"/>
  <c r="P3094" i="4"/>
  <c r="Q3094" i="4" s="1"/>
  <c r="P1169" i="4"/>
  <c r="P3775" i="4"/>
  <c r="P2260" i="4"/>
  <c r="Q2260" i="4" s="1"/>
  <c r="P2586" i="4"/>
  <c r="Q2586" i="4" s="1"/>
  <c r="P1431" i="4"/>
  <c r="Q1431" i="4" s="1"/>
  <c r="P2689" i="4"/>
  <c r="Q2689" i="4" s="1"/>
  <c r="P3776" i="4"/>
  <c r="P4491" i="4"/>
  <c r="Q4491" i="4" s="1"/>
  <c r="P1347" i="4"/>
  <c r="P549" i="4"/>
  <c r="P3926" i="4"/>
  <c r="Q3926" i="4" s="1"/>
  <c r="P2334" i="4"/>
  <c r="Q2334" i="4" s="1"/>
  <c r="P3828" i="4"/>
  <c r="P4318" i="4"/>
  <c r="P1301" i="4"/>
  <c r="Q1301" i="4" s="1"/>
  <c r="P321" i="4"/>
  <c r="Q321" i="4" s="1"/>
  <c r="P2185" i="4"/>
  <c r="Q2185" i="4" s="1"/>
  <c r="P3067" i="4"/>
  <c r="Q3067" i="4" s="1"/>
  <c r="P2640" i="4"/>
  <c r="P1732" i="4"/>
  <c r="Q1732" i="4" s="1"/>
  <c r="P2164" i="4"/>
  <c r="P3997" i="4"/>
  <c r="P3178" i="4"/>
  <c r="Q3178" i="4" s="1"/>
  <c r="P1348" i="4"/>
  <c r="P1654" i="4"/>
  <c r="P3777" i="4"/>
  <c r="Q3777" i="4" s="1"/>
  <c r="P158" i="4"/>
  <c r="P478" i="4"/>
  <c r="P820" i="4"/>
  <c r="Q820" i="4" s="1"/>
  <c r="P4208" i="4"/>
  <c r="Q4208" i="4" s="1"/>
  <c r="P2710" i="4"/>
  <c r="P4392" i="4"/>
  <c r="Q4392" i="4" s="1"/>
  <c r="P4393" i="4"/>
  <c r="P2441" i="4"/>
  <c r="Q2441" i="4" s="1"/>
  <c r="P752" i="4"/>
  <c r="Q752" i="4" s="1"/>
  <c r="P4234" i="4"/>
  <c r="Q4234" i="4" s="1"/>
  <c r="P2165" i="4"/>
  <c r="P3568" i="4"/>
  <c r="P3044" i="4"/>
  <c r="Q3044" i="4" s="1"/>
  <c r="P3809" i="4"/>
  <c r="P1755" i="4"/>
  <c r="Q1755" i="4" s="1"/>
  <c r="P4338" i="4"/>
  <c r="Q4338" i="4" s="1"/>
  <c r="P3527" i="4"/>
  <c r="P2690" i="4"/>
  <c r="Q2690" i="4" s="1"/>
  <c r="P847" i="4"/>
  <c r="P1655" i="4"/>
  <c r="Q1655" i="4" s="1"/>
  <c r="P1785" i="4"/>
  <c r="Q1785" i="4" s="1"/>
  <c r="P406" i="4"/>
  <c r="Q406" i="4" s="1"/>
  <c r="P821" i="4"/>
  <c r="P4235" i="4"/>
  <c r="P2950" i="4"/>
  <c r="Q2950" i="4" s="1"/>
  <c r="P2143" i="4"/>
  <c r="Q2143" i="4" s="1"/>
  <c r="P4160" i="4"/>
  <c r="Q4160" i="4" s="1"/>
  <c r="P4871" i="4"/>
  <c r="Q4871" i="4" s="1"/>
  <c r="P4731" i="4"/>
  <c r="P2210" i="4"/>
  <c r="Q2210" i="4" s="1"/>
  <c r="P2487" i="4"/>
  <c r="P4339" i="4"/>
  <c r="Q4339" i="4" s="1"/>
  <c r="P4667" i="4"/>
  <c r="Q4667" i="4" s="1"/>
  <c r="P3751" i="4"/>
  <c r="Q3751" i="4" s="1"/>
  <c r="P3856" i="4"/>
  <c r="P3304" i="4"/>
  <c r="P622" i="4"/>
  <c r="Q622" i="4" s="1"/>
  <c r="P940" i="4"/>
  <c r="Q940" i="4" s="1"/>
  <c r="P3900" i="4"/>
  <c r="Q3900" i="4" s="1"/>
  <c r="P4774" i="4"/>
  <c r="Q4774" i="4" s="1"/>
  <c r="P159" i="4"/>
  <c r="P3437" i="4"/>
  <c r="Q3437" i="4" s="1"/>
  <c r="P2025" i="4"/>
  <c r="P3461" i="4"/>
  <c r="P1563" i="4"/>
  <c r="Q1563" i="4" s="1"/>
  <c r="P600" i="4"/>
  <c r="Q600" i="4" s="1"/>
  <c r="P4340" i="4"/>
  <c r="P4619" i="4"/>
  <c r="Q4619" i="4" s="1"/>
  <c r="P1512" i="4"/>
  <c r="P2383" i="4"/>
  <c r="Q2383" i="4" s="1"/>
  <c r="P1106" i="4"/>
  <c r="Q1106" i="4" s="1"/>
  <c r="P1302" i="4"/>
  <c r="Q1302" i="4" s="1"/>
  <c r="P3023" i="4"/>
  <c r="P668" i="4"/>
  <c r="Q668" i="4" s="1"/>
  <c r="P3136" i="4"/>
  <c r="P2304" i="4"/>
  <c r="P4972" i="4"/>
  <c r="Q4972" i="4" s="1"/>
  <c r="P2026" i="4"/>
  <c r="Q2026" i="4" s="1"/>
  <c r="P1004" i="4"/>
  <c r="P501" i="4"/>
  <c r="Q501" i="4" s="1"/>
  <c r="P266" i="4"/>
  <c r="P1708" i="4"/>
  <c r="Q1708" i="4" s="1"/>
  <c r="P2384" i="4"/>
  <c r="Q2384" i="4" s="1"/>
  <c r="P3002" i="4"/>
  <c r="Q3002" i="4" s="1"/>
  <c r="P2027" i="4"/>
  <c r="P3305" i="4"/>
  <c r="Q3305" i="4" s="1"/>
  <c r="P357" i="4"/>
  <c r="P3045" i="4"/>
  <c r="P2641" i="4"/>
  <c r="Q2641" i="4" s="1"/>
  <c r="P236" i="4"/>
  <c r="Q236" i="4" s="1"/>
  <c r="P1513" i="4"/>
  <c r="P2711" i="4"/>
  <c r="Q2711" i="4" s="1"/>
  <c r="P2442" i="4"/>
  <c r="Q2442" i="4" s="1"/>
  <c r="P1786" i="4"/>
  <c r="Q1786" i="4" s="1"/>
  <c r="P1432" i="4"/>
  <c r="Q1432" i="4" s="1"/>
  <c r="P502" i="4"/>
  <c r="Q502" i="4" s="1"/>
  <c r="P3569" i="4"/>
  <c r="P695" i="4"/>
  <c r="Q695" i="4" s="1"/>
  <c r="P3380" i="4"/>
  <c r="P3721" i="4"/>
  <c r="P3046" i="4"/>
  <c r="Q3046" i="4" s="1"/>
  <c r="P3829" i="4"/>
  <c r="Q3829" i="4" s="1"/>
  <c r="P1453" i="4"/>
  <c r="P3901" i="4"/>
  <c r="Q3901" i="4" s="1"/>
  <c r="P4973" i="4"/>
  <c r="Q4973" i="4" s="1"/>
  <c r="P4872" i="4"/>
  <c r="Q4872" i="4" s="1"/>
  <c r="P528" i="4"/>
  <c r="Q528" i="4" s="1"/>
  <c r="P1349" i="4"/>
  <c r="Q1349" i="4" s="1"/>
  <c r="P4668" i="4"/>
  <c r="P3752" i="4"/>
  <c r="Q3752" i="4" s="1"/>
  <c r="P848" i="4"/>
  <c r="P1925" i="4"/>
  <c r="P4467" i="4"/>
  <c r="Q4467" i="4" s="1"/>
  <c r="P1483" i="4"/>
  <c r="Q1483" i="4" s="1"/>
  <c r="P204" i="4"/>
  <c r="P1371" i="4"/>
  <c r="Q1371" i="4" s="1"/>
  <c r="P1401" i="4"/>
  <c r="Q1401" i="4" s="1"/>
  <c r="P2003" i="4"/>
  <c r="Q2003" i="4" s="1"/>
  <c r="P1303" i="4"/>
  <c r="Q1303" i="4" s="1"/>
  <c r="P753" i="4"/>
  <c r="Q753" i="4" s="1"/>
  <c r="P4669" i="4"/>
  <c r="P2712" i="4"/>
  <c r="Q2712" i="4" s="1"/>
  <c r="P186" i="4"/>
  <c r="P3194" i="4"/>
  <c r="P754" i="4"/>
  <c r="Q754" i="4" s="1"/>
  <c r="P3635" i="4"/>
  <c r="Q3635" i="4" s="1"/>
  <c r="P3830" i="4"/>
  <c r="P2843" i="4"/>
  <c r="Q2843" i="4" s="1"/>
  <c r="P1484" i="4"/>
  <c r="Q1484" i="4" s="1"/>
  <c r="P1733" i="4"/>
  <c r="Q1733" i="4" s="1"/>
  <c r="P3857" i="4"/>
  <c r="Q3857" i="4" s="1"/>
  <c r="P1350" i="4"/>
  <c r="Q1350" i="4" s="1"/>
  <c r="P4468" i="4"/>
  <c r="P1656" i="4"/>
  <c r="Q1656" i="4" s="1"/>
  <c r="P1787" i="4"/>
  <c r="P3610" i="4"/>
  <c r="Q3610" i="4" s="1"/>
  <c r="P3137" i="4"/>
  <c r="Q3137" i="4" s="1"/>
  <c r="P3589" i="4"/>
  <c r="Q3589" i="4" s="1"/>
  <c r="P2092" i="4"/>
  <c r="P623" i="4"/>
  <c r="Q623" i="4" s="1"/>
  <c r="P5001" i="4"/>
  <c r="Q5001" i="4" s="1"/>
  <c r="P4297" i="4"/>
  <c r="Q4297" i="4" s="1"/>
  <c r="P4341" i="4"/>
  <c r="Q4341" i="4" s="1"/>
  <c r="P669" i="4"/>
  <c r="Q669" i="4" s="1"/>
  <c r="P2385" i="4"/>
  <c r="P576" i="4"/>
  <c r="Q576" i="4" s="1"/>
  <c r="P2951" i="4"/>
  <c r="P3155" i="4"/>
  <c r="P122" i="4"/>
  <c r="Q122" i="4" s="1"/>
  <c r="P3695" i="4"/>
  <c r="Q3695" i="4" s="1"/>
  <c r="P1586" i="4"/>
  <c r="P1587" i="4"/>
  <c r="P2870" i="4"/>
  <c r="Q2870" i="4" s="1"/>
  <c r="P3024" i="4"/>
  <c r="Q3024" i="4" s="1"/>
  <c r="P3095" i="4"/>
  <c r="Q3095" i="4" s="1"/>
  <c r="P1835" i="4"/>
  <c r="Q1835" i="4" s="1"/>
  <c r="P4017" i="4"/>
  <c r="P2119" i="4"/>
  <c r="Q2119" i="4" s="1"/>
  <c r="P4851" i="4"/>
  <c r="P3405" i="4"/>
  <c r="Q3405" i="4" s="1"/>
  <c r="P755" i="4"/>
  <c r="Q755" i="4" s="1"/>
  <c r="P3361" i="4"/>
  <c r="Q3361" i="4" s="1"/>
  <c r="P3406" i="4"/>
  <c r="P1055" i="4"/>
  <c r="Q1055" i="4" s="1"/>
  <c r="P1125" i="4"/>
  <c r="Q1125" i="4" s="1"/>
  <c r="P4342" i="4"/>
  <c r="Q4342" i="4" s="1"/>
  <c r="P4469" i="4"/>
  <c r="Q4469" i="4" s="1"/>
  <c r="P2807" i="4"/>
  <c r="Q2807" i="4" s="1"/>
  <c r="P407" i="4"/>
  <c r="Q407" i="4" s="1"/>
  <c r="P4912" i="4"/>
  <c r="Q4912" i="4" s="1"/>
  <c r="P4538" i="4"/>
  <c r="Q4538" i="4" s="1"/>
  <c r="P1433" i="4"/>
  <c r="P1454" i="4"/>
  <c r="Q1454" i="4" s="1"/>
  <c r="P61" i="4"/>
  <c r="Q61" i="4" s="1"/>
  <c r="P802" i="4"/>
  <c r="P670" i="4"/>
  <c r="Q670" i="4" s="1"/>
  <c r="P3722" i="4"/>
  <c r="P4018" i="4"/>
  <c r="Q4018" i="4" s="1"/>
  <c r="P1926" i="4"/>
  <c r="Q1926" i="4" s="1"/>
  <c r="P671" i="4"/>
  <c r="Q671" i="4" s="1"/>
  <c r="P2443" i="4"/>
  <c r="Q2443" i="4" s="1"/>
  <c r="P3025" i="4"/>
  <c r="Q3025" i="4" s="1"/>
  <c r="P913" i="4"/>
  <c r="P1402" i="4"/>
  <c r="P1980" i="4"/>
  <c r="Q1980" i="4" s="1"/>
  <c r="P4890" i="4"/>
  <c r="Q4890" i="4" s="1"/>
  <c r="P4700" i="4"/>
  <c r="P456" i="4"/>
  <c r="P1434" i="4"/>
  <c r="Q1434" i="4" s="1"/>
  <c r="P4873" i="4"/>
  <c r="Q4873" i="4" s="1"/>
  <c r="P1226" i="4"/>
  <c r="Q1226" i="4" s="1"/>
  <c r="P3462" i="4"/>
  <c r="Q3462" i="4" s="1"/>
  <c r="P887" i="4"/>
  <c r="P1256" i="4"/>
  <c r="Q1256" i="4" s="1"/>
  <c r="P4088" i="4"/>
  <c r="Q4088" i="4" s="1"/>
  <c r="P2409" i="4"/>
  <c r="Q2409" i="4" s="1"/>
  <c r="P2028" i="4"/>
  <c r="Q2028" i="4" s="1"/>
  <c r="P267" i="4"/>
  <c r="Q267" i="4" s="1"/>
  <c r="P3227" i="4"/>
  <c r="P2048" i="4"/>
  <c r="P4518" i="4"/>
  <c r="Q4518" i="4" s="1"/>
  <c r="P941" i="4"/>
  <c r="Q941" i="4" s="1"/>
  <c r="P3672" i="4"/>
  <c r="Q3672" i="4" s="1"/>
  <c r="P4701" i="4"/>
  <c r="Q4701" i="4" s="1"/>
  <c r="P2261" i="4"/>
  <c r="Q2261" i="4" s="1"/>
  <c r="P3047" i="4"/>
  <c r="Q3047" i="4" s="1"/>
  <c r="P1086" i="4"/>
  <c r="P2029" i="4"/>
  <c r="P672" i="4"/>
  <c r="Q672" i="4" s="1"/>
  <c r="P380" i="4"/>
  <c r="Q380" i="4" s="1"/>
  <c r="P782" i="4"/>
  <c r="Q782" i="4" s="1"/>
  <c r="P1170" i="4"/>
  <c r="Q1170" i="4" s="1"/>
  <c r="P1196" i="4"/>
  <c r="P973" i="4"/>
  <c r="Q973" i="4" s="1"/>
  <c r="P3257" i="4"/>
  <c r="Q3257" i="4" s="1"/>
  <c r="P4261" i="4"/>
  <c r="Q4261" i="4" s="1"/>
  <c r="P1171" i="4"/>
  <c r="P2952" i="4"/>
  <c r="Q2952" i="4" s="1"/>
  <c r="P4068" i="4"/>
  <c r="P1257" i="4"/>
  <c r="Q1257" i="4" s="1"/>
  <c r="P3026" i="4"/>
  <c r="Q3026" i="4" s="1"/>
  <c r="P914" i="4"/>
  <c r="Q914" i="4" s="1"/>
  <c r="P1734" i="4"/>
  <c r="P3096" i="4"/>
  <c r="Q3096" i="4" s="1"/>
  <c r="P187" i="4"/>
  <c r="Q187" i="4" s="1"/>
  <c r="P4209" i="4"/>
  <c r="Q4209" i="4" s="1"/>
  <c r="P550" i="4"/>
  <c r="Q550" i="4" s="1"/>
  <c r="P730" i="4"/>
  <c r="Q730" i="4" s="1"/>
  <c r="P286" i="4"/>
  <c r="P2754" i="4"/>
  <c r="Q2754" i="4" s="1"/>
  <c r="P2186" i="4"/>
  <c r="P2187" i="4"/>
  <c r="Q2187" i="4" s="1"/>
  <c r="P3156" i="4"/>
  <c r="Q3156" i="4" s="1"/>
  <c r="P3463" i="4"/>
  <c r="Q3463" i="4" s="1"/>
  <c r="P3878" i="4"/>
  <c r="P1258" i="4"/>
  <c r="Q1258" i="4" s="1"/>
  <c r="P4319" i="4"/>
  <c r="Q4319" i="4" s="1"/>
  <c r="P673" i="4"/>
  <c r="Q673" i="4" s="1"/>
  <c r="Q3097" i="4"/>
  <c r="Q1126" i="4"/>
  <c r="Q3927" i="4"/>
  <c r="Q4492" i="4"/>
  <c r="Q1319" i="4"/>
  <c r="Q2713" i="4"/>
  <c r="Q1657" i="4"/>
  <c r="Q4161" i="4"/>
  <c r="Q1588" i="4"/>
  <c r="Q2714" i="4"/>
  <c r="Q4874" i="4"/>
  <c r="Q3464" i="4"/>
  <c r="Q2557" i="4"/>
  <c r="Q479" i="4"/>
  <c r="Q2305" i="4"/>
  <c r="Q1709" i="4"/>
  <c r="Q4775" i="4"/>
  <c r="Q551" i="4"/>
  <c r="Q3902" i="4"/>
  <c r="Q1172" i="4"/>
  <c r="Q3335" i="4"/>
  <c r="Q4188" i="4"/>
  <c r="Q4089" i="4"/>
  <c r="Q2262" i="4"/>
  <c r="Q3306" i="4"/>
  <c r="Q4343" i="4"/>
  <c r="Q2166" i="4"/>
  <c r="Q3723" i="4"/>
  <c r="Q3673" i="4"/>
  <c r="Q4974" i="4"/>
  <c r="Q3858" i="4"/>
  <c r="Q1372" i="4"/>
  <c r="Q3179" i="4"/>
  <c r="Q2642" i="4"/>
  <c r="Q646" i="4"/>
  <c r="Q4262" i="4"/>
  <c r="Q3027" i="4"/>
  <c r="Q4591" i="4"/>
  <c r="Q2844" i="4"/>
  <c r="Q2281" i="4"/>
  <c r="Q2488" i="4"/>
  <c r="Q1373" i="4"/>
  <c r="Q2953" i="4"/>
  <c r="Q3674" i="4"/>
  <c r="Q3859" i="4"/>
  <c r="Q4702" i="4"/>
  <c r="Q3724" i="4"/>
  <c r="Q104" i="4"/>
  <c r="Q4236" i="4"/>
  <c r="Q3879" i="4"/>
  <c r="Q1485" i="4"/>
  <c r="Q4913" i="4"/>
  <c r="Q783" i="4"/>
  <c r="Q79" i="4"/>
  <c r="Q1005" i="4"/>
  <c r="Q2845" i="4"/>
  <c r="Q1927" i="4"/>
  <c r="Q237" i="4"/>
  <c r="Q849" i="4"/>
  <c r="Q4189" i="4"/>
  <c r="Q1275" i="4"/>
  <c r="Q4210" i="4"/>
  <c r="Q2489" i="4"/>
  <c r="Q2239" i="4"/>
  <c r="Q3510" i="4"/>
  <c r="Q4802" i="4"/>
  <c r="Q1538" i="4"/>
  <c r="Q2355" i="4"/>
  <c r="Q3611" i="4"/>
  <c r="Q62" i="4"/>
  <c r="Q4069" i="4"/>
  <c r="Q3928" i="4"/>
  <c r="Q2356" i="4"/>
  <c r="Q1626" i="4"/>
  <c r="Q205" i="4"/>
  <c r="Q4748" i="4"/>
  <c r="Q4592" i="4"/>
  <c r="Q1710" i="4"/>
  <c r="Q1788" i="4"/>
  <c r="Q2558" i="4"/>
  <c r="Q3778" i="4"/>
  <c r="Q3180" i="4"/>
  <c r="Q3028" i="4"/>
  <c r="Q3407" i="4"/>
  <c r="Q2734" i="4"/>
  <c r="Q2" i="4"/>
  <c r="Q4620" i="4"/>
  <c r="Q3438" i="4"/>
  <c r="Q1735" i="4"/>
  <c r="Q2064" i="4"/>
  <c r="Q674" i="4"/>
  <c r="Q2335" i="4"/>
  <c r="Q4776" i="4"/>
  <c r="Q2607" i="4"/>
  <c r="Q3779" i="4"/>
  <c r="Q4394" i="4"/>
  <c r="Q2691" i="4"/>
  <c r="Q4621" i="4"/>
  <c r="Q3228" i="4"/>
  <c r="Q4104" i="4"/>
  <c r="Q1435" i="4"/>
  <c r="Q2846" i="4"/>
  <c r="Q3903" i="4"/>
  <c r="Q4732" i="4"/>
  <c r="Q4344" i="4"/>
  <c r="Q2871" i="4"/>
  <c r="Q3439" i="4"/>
  <c r="Q4828" i="4"/>
  <c r="Q4190" i="4"/>
  <c r="Q4345" i="4"/>
  <c r="Q1486" i="4"/>
  <c r="Q3098" i="4"/>
  <c r="Q1952" i="4"/>
  <c r="Q4439" i="4"/>
  <c r="Q647" i="4"/>
  <c r="Q974" i="4"/>
  <c r="Q1564" i="4"/>
  <c r="Q624" i="4"/>
  <c r="Q1789" i="4"/>
  <c r="Q2386" i="4"/>
  <c r="Q2899" i="4"/>
  <c r="Q2735" i="4"/>
  <c r="Q4556" i="4"/>
  <c r="Q3157" i="4"/>
  <c r="Q4670" i="4"/>
  <c r="Q1589" i="4"/>
  <c r="Q1899" i="4"/>
  <c r="Q2954" i="4"/>
  <c r="Q480" i="4"/>
  <c r="Q2643" i="4"/>
  <c r="Q1539" i="4"/>
  <c r="Q4777" i="4"/>
  <c r="Q2263" i="4"/>
  <c r="Q1756" i="4"/>
  <c r="Q2692" i="4"/>
  <c r="Q408" i="4"/>
  <c r="Q322" i="4"/>
  <c r="Q4070" i="4"/>
  <c r="Q4237" i="4"/>
  <c r="Q4539" i="4"/>
  <c r="Q4364" i="4"/>
  <c r="Q2093" i="4"/>
  <c r="Q756" i="4"/>
  <c r="Q942" i="4"/>
  <c r="Q3048" i="4"/>
  <c r="Q2644" i="4"/>
  <c r="Q2715" i="4"/>
  <c r="Q238" i="4"/>
  <c r="Q850" i="4"/>
  <c r="Q4040" i="4"/>
  <c r="Q943" i="4"/>
  <c r="Q2306" i="4"/>
  <c r="Q4852" i="4"/>
  <c r="Q3003" i="4"/>
  <c r="Q1861" i="4"/>
  <c r="Q3612" i="4"/>
  <c r="Q409" i="4"/>
  <c r="Q160" i="4"/>
  <c r="Q2357" i="4"/>
  <c r="Q3590" i="4"/>
  <c r="Q4298" i="4"/>
  <c r="Q1610" i="4"/>
  <c r="Q3068" i="4"/>
  <c r="Q4622" i="4"/>
  <c r="Q2188" i="4"/>
  <c r="Q4041" i="4"/>
  <c r="Q3049" i="4"/>
  <c r="Q2444" i="4"/>
  <c r="Q1736" i="4"/>
  <c r="Q3336" i="4"/>
  <c r="Q381" i="4"/>
  <c r="Q3195" i="4"/>
  <c r="Q4623" i="4"/>
  <c r="Q4416" i="4"/>
  <c r="Q4320" i="4"/>
  <c r="Q1227" i="4"/>
  <c r="Q731" i="4"/>
  <c r="Q3440" i="4"/>
  <c r="Q4557" i="4"/>
  <c r="Q2264" i="4"/>
  <c r="Q4749" i="4"/>
  <c r="Q3544" i="4"/>
  <c r="Q1565" i="4"/>
  <c r="Q206" i="4"/>
  <c r="Q3" i="4"/>
  <c r="Q3489" i="4"/>
  <c r="Q3545" i="4"/>
  <c r="Q3780" i="4"/>
  <c r="Q1981" i="4"/>
  <c r="Q63" i="4"/>
  <c r="Q4417" i="4"/>
  <c r="Q4944" i="4"/>
  <c r="Q3362" i="4"/>
  <c r="Q4733" i="4"/>
  <c r="Q2189" i="4"/>
  <c r="Q4211" i="4"/>
  <c r="Q4891" i="4"/>
  <c r="Q2490" i="4"/>
  <c r="Q1757" i="4"/>
  <c r="Q3696" i="4"/>
  <c r="Q239" i="4"/>
  <c r="Q4365" i="4"/>
  <c r="Q1197" i="4"/>
  <c r="Q3069" i="4"/>
  <c r="Q4440" i="4"/>
  <c r="Q3337" i="4"/>
  <c r="Q3613" i="4"/>
  <c r="Q2900" i="4"/>
  <c r="Q4975" i="4"/>
  <c r="Q457" i="4"/>
  <c r="Q1862" i="4"/>
  <c r="Q2978" i="4"/>
  <c r="Q3697" i="4"/>
  <c r="Q2782" i="4"/>
  <c r="Q2167" i="4"/>
  <c r="Q1590" i="4"/>
  <c r="Q625" i="4"/>
  <c r="Q3029" i="4"/>
  <c r="Q4540" i="4"/>
  <c r="Q4071" i="4"/>
  <c r="Q1351" i="4"/>
  <c r="Q2872" i="4"/>
  <c r="Q2410" i="4"/>
  <c r="Q4803" i="4"/>
  <c r="Q4162" i="4"/>
  <c r="Q3408" i="4"/>
  <c r="Q1928" i="4"/>
  <c r="Q2736" i="4"/>
  <c r="Q3196" i="4"/>
  <c r="Q3880" i="4"/>
  <c r="Q2358" i="4"/>
  <c r="Q1374" i="4"/>
  <c r="Q2120" i="4"/>
  <c r="Q709" i="4"/>
  <c r="Q4541" i="4"/>
  <c r="Q2491" i="4"/>
  <c r="Q2955" i="4"/>
  <c r="Q4703" i="4"/>
  <c r="Q4945" i="4"/>
  <c r="Q3307" i="4"/>
  <c r="Q915" i="4"/>
  <c r="Q2065" i="4"/>
  <c r="Q2737" i="4"/>
  <c r="Q2307" i="4"/>
  <c r="Q4542" i="4"/>
  <c r="Q3070" i="4"/>
  <c r="Q3511" i="4"/>
  <c r="Q1455" i="4"/>
  <c r="Q1658" i="4"/>
  <c r="Q4829" i="4"/>
  <c r="Q268" i="4"/>
  <c r="Q2265" i="4"/>
  <c r="Q4892" i="4"/>
  <c r="Q1403" i="4"/>
  <c r="Q3957" i="4"/>
  <c r="Q3138" i="4"/>
  <c r="Q4042" i="4"/>
  <c r="Q3099" i="4"/>
  <c r="Q3753" i="4"/>
  <c r="Q3881" i="4"/>
  <c r="Q1659" i="4"/>
  <c r="Q4804" i="4"/>
  <c r="Q4750" i="4"/>
  <c r="Q3570" i="4"/>
  <c r="Q287" i="4"/>
  <c r="Q3441" i="4"/>
  <c r="Q3050" i="4"/>
  <c r="Q3512" i="4"/>
  <c r="Q1836" i="4"/>
  <c r="Q1982" i="4"/>
  <c r="Q1790" i="4"/>
  <c r="Q481" i="4"/>
  <c r="Q757" i="4"/>
  <c r="Q975" i="4"/>
  <c r="Q382" i="4"/>
  <c r="Q2168" i="4"/>
  <c r="Q4470" i="4"/>
  <c r="Q3513" i="4"/>
  <c r="Q4321" i="4"/>
  <c r="Q626" i="4"/>
  <c r="Q2538" i="4"/>
  <c r="Q1456" i="4"/>
  <c r="Q4238" i="4"/>
  <c r="Q3653" i="4"/>
  <c r="Q4624" i="4"/>
  <c r="Q4163" i="4"/>
  <c r="Q3591" i="4"/>
  <c r="Q2411" i="4"/>
  <c r="Q1145" i="4"/>
  <c r="Q4625" i="4"/>
  <c r="Q851" i="4"/>
  <c r="Q1627" i="4"/>
  <c r="Q240" i="4"/>
  <c r="Q2359" i="4"/>
  <c r="Q852" i="4"/>
  <c r="Q4914" i="4"/>
  <c r="Q1056" i="4"/>
  <c r="Q1814" i="4"/>
  <c r="Q3139" i="4"/>
  <c r="Q2559" i="4"/>
  <c r="Q1320" i="4"/>
  <c r="Q4976" i="4"/>
  <c r="Q3197" i="4"/>
  <c r="Q358" i="4"/>
  <c r="Q976" i="4"/>
  <c r="Q4977" i="4"/>
  <c r="Q2030" i="4"/>
  <c r="Q1276" i="4"/>
  <c r="Q1087" i="4"/>
  <c r="Q3592" i="4"/>
  <c r="Q2808" i="4"/>
  <c r="Q4471" i="4"/>
  <c r="Q4263" i="4"/>
  <c r="Q4671" i="4"/>
  <c r="Q4072" i="4"/>
  <c r="Q3593" i="4"/>
  <c r="Q3614" i="4"/>
  <c r="Q3546" i="4"/>
  <c r="Q1953" i="4"/>
  <c r="Q3571" i="4"/>
  <c r="Q2282" i="4"/>
  <c r="Q188" i="4"/>
  <c r="Q2513" i="4"/>
  <c r="Q4090" i="4"/>
  <c r="Q1198" i="4"/>
  <c r="Q2901" i="4"/>
  <c r="Q2190" i="4"/>
  <c r="Q2716" i="4"/>
  <c r="Q4853" i="4"/>
  <c r="Q1837" i="4"/>
  <c r="Q35" i="4"/>
  <c r="Q288" i="4"/>
  <c r="Q1660" i="4"/>
  <c r="Q4672" i="4"/>
  <c r="Q4164" i="4"/>
  <c r="Q3198" i="4"/>
  <c r="Q1057" i="4"/>
  <c r="Q2336" i="4"/>
  <c r="Q1863" i="4"/>
  <c r="Q2956" i="4"/>
  <c r="Q4593" i="4"/>
  <c r="Q4395" i="4"/>
  <c r="Q2240" i="4"/>
  <c r="Q207" i="4"/>
  <c r="Q161" i="4"/>
  <c r="Q1628" i="4"/>
  <c r="Q4441" i="4"/>
  <c r="Q2783" i="4"/>
  <c r="Q2211" i="4"/>
  <c r="Q2066" i="4"/>
  <c r="Q2608" i="4"/>
  <c r="Q2492" i="4"/>
  <c r="Q482" i="4"/>
  <c r="Q162" i="4"/>
  <c r="Q3363" i="4"/>
  <c r="Q1107" i="4"/>
  <c r="Q2031" i="4"/>
  <c r="Q2412" i="4"/>
  <c r="Q648" i="4"/>
  <c r="Q2387" i="4"/>
  <c r="Q3904" i="4"/>
  <c r="Q977" i="4"/>
  <c r="Q2388" i="4"/>
  <c r="Q3051" i="4"/>
  <c r="Q4264" i="4"/>
  <c r="Q1983" i="4"/>
  <c r="Q1108" i="4"/>
  <c r="Q1457" i="4"/>
  <c r="Q4265" i="4"/>
  <c r="Q2755" i="4"/>
  <c r="Q1758" i="4"/>
  <c r="Q323" i="4"/>
  <c r="Q529" i="4"/>
  <c r="Q1737" i="4"/>
  <c r="Q4805" i="4"/>
  <c r="Q784" i="4"/>
  <c r="Q1352" i="4"/>
  <c r="Q3338" i="4"/>
  <c r="Q3409" i="4"/>
  <c r="Q4778" i="4"/>
  <c r="Q1353" i="4"/>
  <c r="Q2493" i="4"/>
  <c r="Q888" i="4"/>
  <c r="Q2413" i="4"/>
  <c r="Q4" i="4"/>
  <c r="Q1686" i="4"/>
  <c r="Q4472" i="4"/>
  <c r="Q383" i="4"/>
  <c r="Q3675" i="4"/>
  <c r="Q2924" i="4"/>
  <c r="Q2809" i="4"/>
  <c r="Q2957" i="4"/>
  <c r="Q2609" i="4"/>
  <c r="Q2610" i="4"/>
  <c r="Q1815" i="4"/>
  <c r="Q1026" i="4"/>
  <c r="Q4266" i="4"/>
  <c r="Q269" i="4"/>
  <c r="Q552" i="4"/>
  <c r="Q1027" i="4"/>
  <c r="Q2873" i="4"/>
  <c r="Q483" i="4"/>
  <c r="Q1540" i="4"/>
  <c r="Q1864" i="4"/>
  <c r="Q1321" i="4"/>
  <c r="Q4073" i="4"/>
  <c r="Q2874" i="4"/>
  <c r="Q3998" i="4"/>
  <c r="Q710" i="4"/>
  <c r="Q1109" i="4"/>
  <c r="Q1487" i="4"/>
  <c r="Q3100" i="4"/>
  <c r="Q553" i="4"/>
  <c r="Q530" i="4"/>
  <c r="Q732" i="4"/>
  <c r="Q2810" i="4"/>
  <c r="Q4893" i="4"/>
  <c r="Q410" i="4"/>
  <c r="Q2467" i="4"/>
  <c r="Q3258" i="4"/>
  <c r="Q2958" i="4"/>
  <c r="Q2611" i="4"/>
  <c r="Q359" i="4"/>
  <c r="Q2902" i="4"/>
  <c r="Q1354" i="4"/>
  <c r="Q4212" i="4"/>
  <c r="Q2468" i="4"/>
  <c r="Q1865" i="4"/>
  <c r="Q2959" i="4"/>
  <c r="Q411" i="4"/>
  <c r="Q1436" i="4"/>
  <c r="Q3978" i="4"/>
  <c r="Q1322" i="4"/>
  <c r="Q4267" i="4"/>
  <c r="Q2670" i="4"/>
  <c r="Q2241" i="4"/>
  <c r="Q5" i="4"/>
  <c r="Q6" i="4"/>
  <c r="Q1277" i="4"/>
  <c r="Q711" i="4"/>
  <c r="Q2587" i="4"/>
  <c r="Q4626" i="4"/>
  <c r="Q3831" i="4"/>
  <c r="Q822" i="4"/>
  <c r="Q1146" i="4"/>
  <c r="Q1629" i="4"/>
  <c r="Q1088" i="4"/>
  <c r="Q3615" i="4"/>
  <c r="Q3616" i="4"/>
  <c r="Q458" i="4"/>
  <c r="Q3229" i="4"/>
  <c r="Q3101" i="4"/>
  <c r="Q4043" i="4"/>
  <c r="Q2875" i="4"/>
  <c r="Q270" i="4"/>
  <c r="Q4239" i="4"/>
  <c r="Q384" i="4"/>
  <c r="Q3725" i="4"/>
  <c r="Q4442" i="4"/>
  <c r="Q1630" i="4"/>
  <c r="Q3726" i="4"/>
  <c r="Q2049" i="4"/>
  <c r="Q4074" i="4"/>
  <c r="Q1173" i="4"/>
  <c r="Q1089" i="4"/>
  <c r="Q3442" i="4"/>
  <c r="Q4105" i="4"/>
  <c r="Q1631" i="4"/>
  <c r="Q2612" i="4"/>
  <c r="Q2514" i="4"/>
  <c r="Q1566" i="4"/>
  <c r="Q3654" i="4"/>
  <c r="Q2645" i="4"/>
  <c r="Q1954" i="4"/>
  <c r="Q64" i="4"/>
  <c r="Q2212" i="4"/>
  <c r="Q3698" i="4"/>
  <c r="Q241" i="4"/>
  <c r="Q4240" i="4"/>
  <c r="Q324" i="4"/>
  <c r="Q431" i="4"/>
  <c r="Q3929" i="4"/>
  <c r="Q1006" i="4"/>
  <c r="Q2756" i="4"/>
  <c r="Q2560" i="4"/>
  <c r="Q4473" i="4"/>
  <c r="Q3930" i="4"/>
  <c r="Q4322" i="4"/>
  <c r="Q3230" i="4"/>
  <c r="Q4106" i="4"/>
  <c r="Q2144" i="4"/>
  <c r="Q1759" i="4"/>
  <c r="Q385" i="4"/>
  <c r="Q4107" i="4"/>
  <c r="Q3832" i="4"/>
  <c r="Q4299" i="4"/>
  <c r="Q1375" i="4"/>
  <c r="Q1458" i="4"/>
  <c r="Q3052" i="4"/>
  <c r="Q3882" i="4"/>
  <c r="Q3931" i="4"/>
  <c r="Q289" i="4"/>
  <c r="Q386" i="4"/>
  <c r="Q4875" i="4"/>
  <c r="Q2925" i="4"/>
  <c r="Q916" i="4"/>
  <c r="Q3231" i="4"/>
  <c r="Q3490" i="4"/>
  <c r="Q3465" i="4"/>
  <c r="Q1661" i="4"/>
  <c r="Q4165" i="4"/>
  <c r="Q2191" i="4"/>
  <c r="Q3676" i="4"/>
  <c r="Q360" i="4"/>
  <c r="Q4627" i="4"/>
  <c r="Q4876" i="4"/>
  <c r="Q3308" i="4"/>
  <c r="Q208" i="4"/>
  <c r="Q758" i="4"/>
  <c r="Q4493" i="4"/>
  <c r="Q601" i="4"/>
  <c r="Q1459" i="4"/>
  <c r="Q2717" i="4"/>
  <c r="Q2876" i="4"/>
  <c r="Q1591" i="4"/>
  <c r="Q1866" i="4"/>
  <c r="Q4474" i="4"/>
  <c r="Q2192" i="4"/>
  <c r="Q2757" i="4"/>
  <c r="Q4366" i="4"/>
  <c r="Q4673" i="4"/>
  <c r="Q2242" i="4"/>
  <c r="Q917" i="4"/>
  <c r="Q4108" i="4"/>
  <c r="Q2877" i="4"/>
  <c r="Q242" i="4"/>
  <c r="Q1984" i="4"/>
  <c r="Q944" i="4"/>
  <c r="Q3278" i="4"/>
  <c r="Q1147" i="4"/>
  <c r="Q361" i="4"/>
  <c r="Q1867" i="4"/>
  <c r="Q1278" i="4"/>
  <c r="Q3781" i="4"/>
  <c r="Q1460" i="4"/>
  <c r="Q4494" i="4"/>
  <c r="Q3958" i="4"/>
  <c r="Q4830" i="4"/>
  <c r="Q2389" i="4"/>
  <c r="Q1461" i="4"/>
  <c r="Q1662" i="4"/>
  <c r="Q1900" i="4"/>
  <c r="Q2693" i="4"/>
  <c r="Q1174" i="4"/>
  <c r="Q1955" i="4"/>
  <c r="Q627" i="4"/>
  <c r="Q853" i="4"/>
  <c r="Q362" i="4"/>
  <c r="Q1148" i="4"/>
  <c r="Q1663" i="4"/>
  <c r="Q3514" i="4"/>
  <c r="Q712" i="4"/>
  <c r="Q2094" i="4"/>
  <c r="Q1929" i="4"/>
  <c r="Q554" i="4"/>
  <c r="Q2169" i="4"/>
  <c r="Q2515" i="4"/>
  <c r="Q2360" i="4"/>
  <c r="Q2811" i="4"/>
  <c r="Q1279" i="4"/>
  <c r="Q2361" i="4"/>
  <c r="Q3004" i="4"/>
  <c r="Q123" i="4"/>
  <c r="Q3199" i="4"/>
  <c r="Q65" i="4"/>
  <c r="Q290" i="4"/>
  <c r="Q2445" i="4"/>
  <c r="Q1376" i="4"/>
  <c r="Q243" i="4"/>
  <c r="Q3727" i="4"/>
  <c r="Q2926" i="4"/>
  <c r="Q244" i="4"/>
  <c r="Q1760" i="4"/>
  <c r="Q4213" i="4"/>
  <c r="Q3979" i="4"/>
  <c r="Q2032" i="4"/>
  <c r="Q4831" i="4"/>
  <c r="Q4628" i="4"/>
  <c r="Q4214" i="4"/>
  <c r="Q759" i="4"/>
  <c r="Q2390" i="4"/>
  <c r="Q3528" i="4"/>
  <c r="Q3491" i="4"/>
  <c r="Q4915" i="4"/>
  <c r="Q1664" i="4"/>
  <c r="Q432" i="4"/>
  <c r="Q2539" i="4"/>
  <c r="Q3232" i="4"/>
  <c r="Q2145" i="4"/>
  <c r="Q3410" i="4"/>
  <c r="Q2903" i="4"/>
  <c r="Q1404" i="4"/>
  <c r="Q2494" i="4"/>
  <c r="Q3905" i="4"/>
  <c r="Q1437" i="4"/>
  <c r="Q2847" i="4"/>
  <c r="Q1280" i="4"/>
  <c r="Q1791" i="4"/>
  <c r="Q1901" i="4"/>
  <c r="Q1761" i="4"/>
  <c r="Q3279" i="4"/>
  <c r="Q3636" i="4"/>
  <c r="Q1377" i="4"/>
  <c r="Q3158" i="4"/>
  <c r="Q3810" i="4"/>
  <c r="Q2588" i="4"/>
  <c r="Q1868" i="4"/>
  <c r="Q3699" i="4"/>
  <c r="Q4367" i="4"/>
  <c r="Q2694" i="4"/>
  <c r="Q3782" i="4"/>
  <c r="Q4916" i="4"/>
  <c r="Q325" i="4"/>
  <c r="Q2243" i="4"/>
  <c r="Q1956" i="4"/>
  <c r="Q2516" i="4"/>
  <c r="Q4300" i="4"/>
  <c r="Q2308" i="4"/>
  <c r="Q531" i="4"/>
  <c r="Q4109" i="4"/>
  <c r="Q3883" i="4"/>
  <c r="Q1541" i="4"/>
  <c r="Q2540" i="4"/>
  <c r="Q2517" i="4"/>
  <c r="Q1228" i="4"/>
  <c r="Q3200" i="4"/>
  <c r="Q4346" i="4"/>
  <c r="Q2718" i="4"/>
  <c r="Q2266" i="4"/>
  <c r="Q1514" i="4"/>
  <c r="Q4044" i="4"/>
  <c r="Q2050" i="4"/>
  <c r="Q36" i="4"/>
  <c r="Q271" i="4"/>
  <c r="Q163" i="4"/>
  <c r="Q1058" i="4"/>
  <c r="Q1438" i="4"/>
  <c r="Q3884" i="4"/>
  <c r="Q3492" i="4"/>
  <c r="Q2391" i="4"/>
  <c r="Q4418" i="4"/>
  <c r="Q3547" i="4"/>
  <c r="Q189" i="4"/>
  <c r="Q3071" i="4"/>
  <c r="Q2848" i="4"/>
  <c r="Q3280" i="4"/>
  <c r="Q4779" i="4"/>
  <c r="Q532" i="4"/>
  <c r="Q1816" i="4"/>
  <c r="Q4978" i="4"/>
  <c r="Q978" i="4"/>
  <c r="Q66" i="4"/>
  <c r="Q1838" i="4"/>
  <c r="Q4558" i="4"/>
  <c r="Q3515" i="4"/>
  <c r="Q4347" i="4"/>
  <c r="Q1127" i="4"/>
  <c r="Q3617" i="4"/>
  <c r="Q533" i="4"/>
  <c r="Q3754" i="4"/>
  <c r="Q2067" i="4"/>
  <c r="Q124" i="4"/>
  <c r="Q4396" i="4"/>
  <c r="Q889" i="4"/>
  <c r="Q675" i="4"/>
  <c r="Q4979" i="4"/>
  <c r="Q628" i="4"/>
  <c r="Q4110" i="4"/>
  <c r="Q760" i="4"/>
  <c r="Q1687" i="4"/>
  <c r="Q3655" i="4"/>
  <c r="Q2878" i="4"/>
  <c r="Q1711" i="4"/>
  <c r="Q3493" i="4"/>
  <c r="Q3159" i="4"/>
  <c r="Q2758" i="4"/>
  <c r="Q4348" i="4"/>
  <c r="Q1405" i="4"/>
  <c r="Q4629" i="4"/>
  <c r="Q4191" i="4"/>
  <c r="Q3411" i="4"/>
  <c r="Q890" i="4"/>
  <c r="Q2121" i="4"/>
  <c r="Q4917" i="4"/>
  <c r="Q761" i="4"/>
  <c r="Q918" i="4"/>
  <c r="Q602" i="4"/>
  <c r="Q4918" i="4"/>
  <c r="Q2646" i="4"/>
  <c r="Q4268" i="4"/>
  <c r="Q3811" i="4"/>
  <c r="Q2004" i="4"/>
  <c r="Q4495" i="4"/>
  <c r="Q2671" i="4"/>
  <c r="Q2927" i="4"/>
  <c r="Q2414" i="4"/>
  <c r="Q945" i="4"/>
  <c r="Q1378" i="4"/>
  <c r="Q1229" i="4"/>
  <c r="Q326" i="4"/>
  <c r="Q603" i="4"/>
  <c r="Q1059" i="4"/>
  <c r="Q4045" i="4"/>
  <c r="Q291" i="4"/>
  <c r="Q3412" i="4"/>
  <c r="Q555" i="4"/>
  <c r="Q2213" i="4"/>
  <c r="Q4111" i="4"/>
  <c r="Q1515" i="4"/>
  <c r="Q4349" i="4"/>
  <c r="Q1516" i="4"/>
  <c r="Q1632" i="4"/>
  <c r="Q676" i="4"/>
  <c r="Q3259" i="4"/>
  <c r="Q1869" i="4"/>
  <c r="Q3833" i="4"/>
  <c r="Q190" i="4"/>
  <c r="Q2283" i="4"/>
  <c r="Q1259" i="4"/>
  <c r="Q556" i="4"/>
  <c r="Q4350" i="4"/>
  <c r="Q1665" i="4"/>
  <c r="Q4854" i="4"/>
  <c r="Q2719" i="4"/>
  <c r="Q604" i="4"/>
  <c r="Q3932" i="4"/>
  <c r="Q4674" i="4"/>
  <c r="Q946" i="4"/>
  <c r="Q4855" i="4"/>
  <c r="Q4894" i="4"/>
  <c r="Q1230" i="4"/>
  <c r="Q3364" i="4"/>
  <c r="Q1712" i="4"/>
  <c r="Q433" i="4"/>
  <c r="Q1930" i="4"/>
  <c r="Q164" i="4"/>
  <c r="Q1985" i="4"/>
  <c r="Q762" i="4"/>
  <c r="Q1931" i="4"/>
  <c r="Q3443" i="4"/>
  <c r="Q3529" i="4"/>
  <c r="Q4856" i="4"/>
  <c r="Q823" i="4"/>
  <c r="Q4857" i="4"/>
  <c r="Q947" i="4"/>
  <c r="Q2095" i="4"/>
  <c r="Q3339" i="4"/>
  <c r="Q2193" i="4"/>
  <c r="Q2392" i="4"/>
  <c r="Q4269" i="4"/>
  <c r="Q3413" i="4"/>
  <c r="Q3365" i="4"/>
  <c r="Q2495" i="4"/>
  <c r="Q4734" i="4"/>
  <c r="Q2672" i="4"/>
  <c r="Q824" i="4"/>
  <c r="Q1060" i="4"/>
  <c r="Q4630" i="4"/>
  <c r="Q2214" i="4"/>
  <c r="Q4419" i="4"/>
  <c r="Q1688" i="4"/>
  <c r="Q629" i="4"/>
  <c r="Q4704" i="4"/>
  <c r="Q1902" i="4"/>
  <c r="Q3594" i="4"/>
  <c r="Q4631" i="4"/>
  <c r="Q3812" i="4"/>
  <c r="Q4192" i="4"/>
  <c r="Q1462" i="4"/>
  <c r="Q2960" i="4"/>
  <c r="Q3933" i="4"/>
  <c r="Q2068" i="4"/>
  <c r="Q4895" i="4"/>
  <c r="Q1379" i="4"/>
  <c r="Q3595" i="4"/>
  <c r="Q4475" i="4"/>
  <c r="Q4594" i="4"/>
  <c r="Q4519" i="4"/>
  <c r="Q3530" i="4"/>
  <c r="Q4420" i="4"/>
  <c r="Q854" i="4"/>
  <c r="Q1567" i="4"/>
  <c r="Q1061" i="4"/>
  <c r="Q1355" i="4"/>
  <c r="Q1689" i="4"/>
  <c r="Q272" i="4"/>
  <c r="Q67" i="4"/>
  <c r="Q855" i="4"/>
  <c r="Q4806" i="4"/>
  <c r="Q1231" i="4"/>
  <c r="Q2812" i="4"/>
  <c r="Q1110" i="4"/>
  <c r="Q3783" i="4"/>
  <c r="Q4735" i="4"/>
  <c r="Q4241" i="4"/>
  <c r="Q803" i="4"/>
  <c r="Q1817" i="4"/>
  <c r="Q4780" i="4"/>
  <c r="Q191" i="4"/>
  <c r="Q4193" i="4"/>
  <c r="Q2362" i="4"/>
  <c r="Q1839" i="4"/>
  <c r="Q2267" i="4"/>
  <c r="Q484" i="4"/>
  <c r="Q3030" i="4"/>
  <c r="Q577" i="4"/>
  <c r="Q3494" i="4"/>
  <c r="Q1175" i="4"/>
  <c r="Q37" i="4"/>
  <c r="Q1932" i="4"/>
  <c r="Q4632" i="4"/>
  <c r="Q2589" i="4"/>
  <c r="Q2784" i="4"/>
  <c r="Q4019" i="4"/>
  <c r="Q1199" i="4"/>
  <c r="Q3548" i="4"/>
  <c r="Q3102" i="4"/>
  <c r="Q3728" i="4"/>
  <c r="Q1281" i="4"/>
  <c r="Q3677" i="4"/>
  <c r="Q2051" i="4"/>
  <c r="Q3637" i="4"/>
  <c r="Q1356" i="4"/>
  <c r="Q1007" i="4"/>
  <c r="Q3233" i="4"/>
  <c r="Q2904" i="4"/>
  <c r="Q3201" i="4"/>
  <c r="Q2268" i="4"/>
  <c r="Q4751" i="4"/>
  <c r="Q2849" i="4"/>
  <c r="Q1304" i="4"/>
  <c r="Q3999" i="4"/>
  <c r="Q557" i="4"/>
  <c r="Q919" i="4"/>
  <c r="Q2284" i="4"/>
  <c r="Q3729" i="4"/>
  <c r="Q2337" i="4"/>
  <c r="Q3053" i="4"/>
  <c r="Q105" i="4"/>
  <c r="Q3103" i="4"/>
  <c r="Q2590" i="4"/>
  <c r="Q1633" i="4"/>
  <c r="Q2905" i="4"/>
  <c r="Q3005" i="4"/>
  <c r="Q292" i="4"/>
  <c r="Q948" i="4"/>
  <c r="Q3104" i="4"/>
  <c r="Q605" i="4"/>
  <c r="Q1903" i="4"/>
  <c r="Q4301" i="4"/>
  <c r="Q3054" i="4"/>
  <c r="Q856" i="4"/>
  <c r="Q3618" i="4"/>
  <c r="Q4595" i="4"/>
  <c r="Q4675" i="4"/>
  <c r="Q1870" i="4"/>
  <c r="Q2785" i="4"/>
  <c r="Q2813" i="4"/>
  <c r="Q2285" i="4"/>
  <c r="Q1406" i="4"/>
  <c r="Q733" i="4"/>
  <c r="Q2146" i="4"/>
  <c r="Q696" i="4"/>
  <c r="Q3730" i="4"/>
  <c r="Q1840" i="4"/>
  <c r="Q3596" i="4"/>
  <c r="Q4807" i="4"/>
  <c r="Q387" i="4"/>
  <c r="Q2647" i="4"/>
  <c r="Q920" i="4"/>
  <c r="Q3834" i="4"/>
  <c r="Q4559" i="4"/>
  <c r="Q785" i="4"/>
  <c r="Q649" i="4"/>
  <c r="Q4270" i="4"/>
  <c r="Q2052" i="4"/>
  <c r="Q1200" i="4"/>
  <c r="Q2446" i="4"/>
  <c r="Q2906" i="4"/>
  <c r="Q1176" i="4"/>
  <c r="Q825" i="4"/>
  <c r="Q4676" i="4"/>
  <c r="Q4633" i="4"/>
  <c r="Q7" i="4"/>
  <c r="Q1634" i="4"/>
  <c r="Q388" i="4"/>
  <c r="Q2648" i="4"/>
  <c r="Q3619" i="4"/>
  <c r="Q949" i="4"/>
  <c r="Q3140" i="4"/>
  <c r="Q4543" i="4"/>
  <c r="Q4302" i="4"/>
  <c r="Q2979" i="4"/>
  <c r="Q921" i="4"/>
  <c r="Q1282" i="4"/>
  <c r="Q1090" i="4"/>
  <c r="Q3731" i="4"/>
  <c r="Q1690" i="4"/>
  <c r="Q3980" i="4"/>
  <c r="Q891" i="4"/>
  <c r="Q2053" i="4"/>
  <c r="Q293" i="4"/>
  <c r="Q4496" i="4"/>
  <c r="Q4677" i="4"/>
  <c r="Q534" i="4"/>
  <c r="Q4046" i="4"/>
  <c r="Q363" i="4"/>
  <c r="Q1592" i="4"/>
  <c r="Q3444" i="4"/>
  <c r="Q4397" i="4"/>
  <c r="Q2005" i="4"/>
  <c r="Q1792" i="4"/>
  <c r="Q3531" i="4"/>
  <c r="Q1305" i="4"/>
  <c r="Q1439" i="4"/>
  <c r="Q1008" i="4"/>
  <c r="Q3234" i="4"/>
  <c r="Q2338" i="4"/>
  <c r="Q2363" i="4"/>
  <c r="Q1440" i="4"/>
  <c r="Q1635" i="4"/>
  <c r="Q1841" i="4"/>
  <c r="Q4946" i="4"/>
  <c r="Q2928" i="4"/>
  <c r="Q3235" i="4"/>
  <c r="Q3105" i="4"/>
  <c r="Q4634" i="4"/>
  <c r="Q3700" i="4"/>
  <c r="Q4112" i="4"/>
  <c r="Q209" i="4"/>
  <c r="Q2286" i="4"/>
  <c r="Q3381" i="4"/>
  <c r="Q2469" i="4"/>
  <c r="Q3055" i="4"/>
  <c r="Q786" i="4"/>
  <c r="Q2961" i="4"/>
  <c r="Q1201" i="4"/>
  <c r="Q1283" i="4"/>
  <c r="Q2649" i="4"/>
  <c r="Q294" i="4"/>
  <c r="Q4443" i="4"/>
  <c r="Q4858" i="4"/>
  <c r="Q4705" i="4"/>
  <c r="Q3006" i="4"/>
  <c r="Q3281" i="4"/>
  <c r="Q3236" i="4"/>
  <c r="Q4075" i="4"/>
  <c r="Q106" i="4"/>
  <c r="Q4832" i="4"/>
  <c r="Q3638" i="4"/>
  <c r="Q2673" i="4"/>
  <c r="Q3732" i="4"/>
  <c r="Q1284" i="4"/>
  <c r="Q327" i="4"/>
  <c r="Q38" i="4"/>
  <c r="Q2364" i="4"/>
  <c r="Q1793" i="4"/>
  <c r="Q3366" i="4"/>
  <c r="Q1986" i="4"/>
  <c r="Q1933" i="4"/>
  <c r="Q1636" i="4"/>
  <c r="Q1028" i="4"/>
  <c r="Q3181" i="4"/>
  <c r="Q2122" i="4"/>
  <c r="Q485" i="4"/>
  <c r="Q1637" i="4"/>
  <c r="Q3414" i="4"/>
  <c r="Q4047" i="4"/>
  <c r="Q3733" i="4"/>
  <c r="Q4351" i="4"/>
  <c r="Q2069" i="4"/>
  <c r="Q3981" i="4"/>
  <c r="Q2365" i="4"/>
  <c r="Q677" i="4"/>
  <c r="Q2591" i="4"/>
  <c r="Q1323" i="4"/>
  <c r="Q2650" i="4"/>
  <c r="Q210" i="4"/>
  <c r="Q4242" i="4"/>
  <c r="Q3260" i="4"/>
  <c r="Q1091" i="4"/>
  <c r="Q950" i="4"/>
  <c r="Q2962" i="4"/>
  <c r="Q857" i="4"/>
  <c r="Q826" i="4"/>
  <c r="Q2123" i="4"/>
  <c r="Q4896" i="4"/>
  <c r="Q3784" i="4"/>
  <c r="Q4520" i="4"/>
  <c r="Q80" i="4"/>
  <c r="Q558" i="4"/>
  <c r="Q2850" i="4"/>
  <c r="Q1463" i="4"/>
  <c r="Q486" i="4"/>
  <c r="Q2070" i="4"/>
  <c r="Q4194" i="4"/>
  <c r="Q1904" i="4"/>
  <c r="Q3382" i="4"/>
  <c r="Q1762" i="4"/>
  <c r="Q4215" i="4"/>
  <c r="Q3261" i="4"/>
  <c r="Q1517" i="4"/>
  <c r="Q734" i="4"/>
  <c r="Q125" i="4"/>
  <c r="Q2561" i="4"/>
  <c r="Q68" i="4"/>
  <c r="Q412" i="4"/>
  <c r="Q2287" i="4"/>
  <c r="Q2562" i="4"/>
  <c r="Q1306" i="4"/>
  <c r="Q1763" i="4"/>
  <c r="Q3466" i="4"/>
  <c r="Q804" i="4"/>
  <c r="Q2907" i="4"/>
  <c r="Q2963" i="4"/>
  <c r="Q487" i="4"/>
  <c r="Q1260" i="4"/>
  <c r="Q1128" i="4"/>
  <c r="Q2288" i="4"/>
  <c r="Q4781" i="4"/>
  <c r="Q503" i="4"/>
  <c r="Q2194" i="4"/>
  <c r="Q3934" i="4"/>
  <c r="Q69" i="4"/>
  <c r="Q1764" i="4"/>
  <c r="Q3734" i="4"/>
  <c r="Q3813" i="4"/>
  <c r="Q3106" i="4"/>
  <c r="Q2289" i="4"/>
  <c r="Q3639" i="4"/>
  <c r="Q1380" i="4"/>
  <c r="Q4048" i="4"/>
  <c r="Q4352" i="4"/>
  <c r="Q1029" i="4"/>
  <c r="Q459" i="4"/>
  <c r="Q1666" i="4"/>
  <c r="Q2269" i="4"/>
  <c r="Q3959" i="4"/>
  <c r="Q2470" i="4"/>
  <c r="Q3467" i="4"/>
  <c r="Q1905" i="4"/>
  <c r="Q1794" i="4"/>
  <c r="Q3237" i="4"/>
  <c r="Q4091" i="4"/>
  <c r="Q1667" i="4"/>
  <c r="Q4980" i="4"/>
  <c r="Q3468" i="4"/>
  <c r="Q3516" i="4"/>
  <c r="Q3415" i="4"/>
  <c r="Q3982" i="4"/>
  <c r="Q3885" i="4"/>
  <c r="Q3640" i="4"/>
  <c r="Q4421" i="4"/>
  <c r="Q4947" i="4"/>
  <c r="Q4981" i="4"/>
  <c r="Q1987" i="4"/>
  <c r="Q951" i="4"/>
  <c r="Q3141" i="4"/>
  <c r="Q3340" i="4"/>
  <c r="Q2447" i="4"/>
  <c r="Q4166" i="4"/>
  <c r="Q1261" i="4"/>
  <c r="Q3107" i="4"/>
  <c r="Q2651" i="4"/>
  <c r="Q192" i="4"/>
  <c r="Q1062" i="4"/>
  <c r="Q3735" i="4"/>
  <c r="Q650" i="4"/>
  <c r="Q2215" i="4"/>
  <c r="Q2054" i="4"/>
  <c r="Q211" i="4"/>
  <c r="Q4635" i="4"/>
  <c r="Q3262" i="4"/>
  <c r="Q1464" i="4"/>
  <c r="Q2613" i="4"/>
  <c r="Q2759" i="4"/>
  <c r="Q2216" i="4"/>
  <c r="Q4678" i="4"/>
  <c r="Q4113" i="4"/>
  <c r="Q3056" i="4"/>
  <c r="Q2244" i="4"/>
  <c r="Q3309" i="4"/>
  <c r="Q165" i="4"/>
  <c r="Q1285" i="4"/>
  <c r="Q2563" i="4"/>
  <c r="Q166" i="4"/>
  <c r="Q3282" i="4"/>
  <c r="Q2964" i="4"/>
  <c r="Q1518" i="4"/>
  <c r="Q3142" i="4"/>
  <c r="Q2195" i="4"/>
  <c r="Q1871" i="4"/>
  <c r="Q3031" i="4"/>
  <c r="Q3007" i="4"/>
  <c r="Q4422" i="4"/>
  <c r="Q4353" i="4"/>
  <c r="Q4114" i="4"/>
  <c r="Q1713" i="4"/>
  <c r="Q328" i="4"/>
  <c r="Q787" i="4"/>
  <c r="Q3182" i="4"/>
  <c r="Q922" i="4"/>
  <c r="Q2564" i="4"/>
  <c r="Q1488" i="4"/>
  <c r="Q1465" i="4"/>
  <c r="Q1286" i="4"/>
  <c r="Q697" i="4"/>
  <c r="Q4354" i="4"/>
  <c r="Q827" i="4"/>
  <c r="Q4636" i="4"/>
  <c r="Q4216" i="4"/>
  <c r="Q1381" i="4"/>
  <c r="Q3678" i="4"/>
  <c r="Q460" i="4"/>
  <c r="Q4948" i="4"/>
  <c r="Q4195" i="4"/>
  <c r="Q535" i="4"/>
  <c r="Q39" i="4"/>
  <c r="Q2760" i="4"/>
  <c r="Q2245" i="4"/>
  <c r="Q434" i="4"/>
  <c r="Q1262" i="4"/>
  <c r="Q1818" i="4"/>
  <c r="Q4115" i="4"/>
  <c r="Q3886" i="4"/>
  <c r="Q952" i="4"/>
  <c r="Q953" i="4"/>
  <c r="Q3785" i="4"/>
  <c r="Q3283" i="4"/>
  <c r="Q3641" i="4"/>
  <c r="Q2786" i="4"/>
  <c r="Q2366" i="4"/>
  <c r="Q2695" i="4"/>
  <c r="Q4092" i="4"/>
  <c r="Q892" i="4"/>
  <c r="Q2674" i="4"/>
  <c r="Q3238" i="4"/>
  <c r="Q4000" i="4"/>
  <c r="Q1009" i="4"/>
  <c r="Q979" i="4"/>
  <c r="Q3160" i="4"/>
  <c r="Q3108" i="4"/>
  <c r="Q2147" i="4"/>
  <c r="Q3679" i="4"/>
  <c r="Q212" i="4"/>
  <c r="Q2787" i="4"/>
  <c r="Q858" i="4"/>
  <c r="Q1542" i="4"/>
  <c r="Q213" i="4"/>
  <c r="Q4167" i="4"/>
  <c r="Q763" i="4"/>
  <c r="Q1795" i="4"/>
  <c r="Q1263" i="4"/>
  <c r="Q4476" i="4"/>
  <c r="Q2720" i="4"/>
  <c r="Q1906" i="4"/>
  <c r="Q4217" i="4"/>
  <c r="Q4897" i="4"/>
  <c r="Q2965" i="4"/>
  <c r="Q1611" i="4"/>
  <c r="Q40" i="4"/>
  <c r="Q2565" i="4"/>
  <c r="Q3960" i="4"/>
  <c r="Q1324" i="4"/>
  <c r="Q413" i="4"/>
  <c r="Q1149" i="4"/>
  <c r="Q2738" i="4"/>
  <c r="Q2614" i="4"/>
  <c r="Q3161" i="4"/>
  <c r="Q3109" i="4"/>
  <c r="Q4444" i="4"/>
  <c r="Q4116" i="4"/>
  <c r="Q3110" i="4"/>
  <c r="Q2270" i="4"/>
  <c r="Q4782" i="4"/>
  <c r="Q1819" i="4"/>
  <c r="Q2675" i="4"/>
  <c r="Q4596" i="4"/>
  <c r="Q4833" i="4"/>
  <c r="Q1593" i="4"/>
  <c r="Q1612" i="4"/>
  <c r="Q893" i="4"/>
  <c r="Q3814" i="4"/>
  <c r="Q1872" i="4"/>
  <c r="Q4196" i="4"/>
  <c r="Q2124" i="4"/>
  <c r="Q2148" i="4"/>
  <c r="Q1202" i="4"/>
  <c r="Q4597" i="4"/>
  <c r="Q2814" i="4"/>
  <c r="Q273" i="4"/>
  <c r="Q4834" i="4"/>
  <c r="Q389" i="4"/>
  <c r="Q2761" i="4"/>
  <c r="Q364" i="4"/>
  <c r="Q3341" i="4"/>
  <c r="Q3284" i="4"/>
  <c r="Q1232" i="4"/>
  <c r="Q3701" i="4"/>
  <c r="Q4808" i="4"/>
  <c r="Q1357" i="4"/>
  <c r="Q4076" i="4"/>
  <c r="Q1765" i="4"/>
  <c r="Q2566" i="4"/>
  <c r="Q435" i="4"/>
  <c r="Q859" i="4"/>
  <c r="Q1519" i="4"/>
  <c r="Q4020" i="4"/>
  <c r="Q713" i="4"/>
  <c r="Q2448" i="4"/>
  <c r="Q2541" i="4"/>
  <c r="Q436" i="4"/>
  <c r="Q2929" i="4"/>
  <c r="Q2739" i="4"/>
  <c r="Q3935" i="4"/>
  <c r="Q3517" i="4"/>
  <c r="Q1203" i="4"/>
  <c r="Q3111" i="4"/>
  <c r="Q4637" i="4"/>
  <c r="Q4638" i="4"/>
  <c r="Q630" i="4"/>
  <c r="Q3961" i="4"/>
  <c r="Q4197" i="4"/>
  <c r="Q3962" i="4"/>
  <c r="Q3755" i="4"/>
  <c r="Q4679" i="4"/>
  <c r="Q923" i="4"/>
  <c r="Q2879" i="4"/>
  <c r="Q4021" i="4"/>
  <c r="Q3285" i="4"/>
  <c r="Q559" i="4"/>
  <c r="Q1907" i="4"/>
  <c r="Q980" i="4"/>
  <c r="Q4398" i="4"/>
  <c r="Q3736" i="4"/>
  <c r="Q274" i="4"/>
  <c r="Q3342" i="4"/>
  <c r="Q3202" i="4"/>
  <c r="Q678" i="4"/>
  <c r="Q488" i="4"/>
  <c r="Q2740" i="4"/>
  <c r="Q1111" i="4"/>
  <c r="Q1489" i="4"/>
  <c r="Q2125" i="4"/>
  <c r="Q1873" i="4"/>
  <c r="Q3786" i="4"/>
  <c r="Q4521" i="4"/>
  <c r="Q4835" i="4"/>
  <c r="Q3445" i="4"/>
  <c r="Q2449" i="4"/>
  <c r="Q2339" i="4"/>
  <c r="Q4560" i="4"/>
  <c r="Q4598" i="4"/>
  <c r="Q4117" i="4"/>
  <c r="Q1325" i="4"/>
  <c r="Q560" i="4"/>
  <c r="Q461" i="4"/>
  <c r="Q4093" i="4"/>
  <c r="Q3469" i="4"/>
  <c r="Q3906" i="4"/>
  <c r="Q4919" i="4"/>
  <c r="Q2980" i="4"/>
  <c r="Q4859" i="4"/>
  <c r="Q3112" i="4"/>
  <c r="Q860" i="4"/>
  <c r="Q2450" i="4"/>
  <c r="Q1796" i="4"/>
  <c r="Q3963" i="4"/>
  <c r="Q295" i="4"/>
  <c r="Q1326" i="4"/>
  <c r="Q4680" i="4"/>
  <c r="Q214" i="4"/>
  <c r="Q1010" i="4"/>
  <c r="Q437" i="4"/>
  <c r="Q3470" i="4"/>
  <c r="Q3162" i="4"/>
  <c r="Q2542" i="4"/>
  <c r="Q2496" i="4"/>
  <c r="Q1738" i="4"/>
  <c r="Q714" i="4"/>
  <c r="Q981" i="4"/>
  <c r="Q3072" i="4"/>
  <c r="Q2880" i="4"/>
  <c r="Q954" i="4"/>
  <c r="Q3163" i="4"/>
  <c r="Q3446" i="4"/>
  <c r="Q1358" i="4"/>
  <c r="Q2096" i="4"/>
  <c r="Q1264" i="4"/>
  <c r="Q3032" i="4"/>
  <c r="Q4860" i="4"/>
  <c r="Q438" i="4"/>
  <c r="Q1568" i="4"/>
  <c r="Q2367" i="4"/>
  <c r="Q2981" i="4"/>
  <c r="Q4118" i="4"/>
  <c r="Q107" i="4"/>
  <c r="Q3057" i="4"/>
  <c r="Q1287" i="4"/>
  <c r="Q3143" i="4"/>
  <c r="Q1092" i="4"/>
  <c r="Q2696" i="4"/>
  <c r="Q828" i="4"/>
  <c r="Q1129" i="4"/>
  <c r="Q4271" i="4"/>
  <c r="Q3073" i="4"/>
  <c r="Q3787" i="4"/>
  <c r="Q2815" i="4"/>
  <c r="Q296" i="4"/>
  <c r="Q41" i="4"/>
  <c r="Q245" i="4"/>
  <c r="Q4323" i="4"/>
  <c r="Q2567" i="4"/>
  <c r="Q4218" i="4"/>
  <c r="Q578" i="4"/>
  <c r="Q1466" i="4"/>
  <c r="Q805" i="4"/>
  <c r="Q1714" i="4"/>
  <c r="Q329" i="4"/>
  <c r="Q2006" i="4"/>
  <c r="Q2271" i="4"/>
  <c r="Q3656" i="4"/>
  <c r="Q631" i="4"/>
  <c r="Q414" i="4"/>
  <c r="Q1307" i="4"/>
  <c r="Q3263" i="4"/>
  <c r="Q4497" i="4"/>
  <c r="Q4399" i="4"/>
  <c r="Q3907" i="4"/>
  <c r="Q2762" i="4"/>
  <c r="Q4423" i="4"/>
  <c r="Q81" i="4"/>
  <c r="Q3310" i="4"/>
  <c r="Q2982" i="4"/>
  <c r="Q2007" i="4"/>
  <c r="Q126" i="4"/>
  <c r="Q1359" i="4"/>
  <c r="Q3074" i="4"/>
  <c r="Q2816" i="4"/>
  <c r="Q246" i="4"/>
  <c r="Q3835" i="4"/>
  <c r="Q4424" i="4"/>
  <c r="Q4368" i="4"/>
  <c r="Q861" i="4"/>
  <c r="Q2788" i="4"/>
  <c r="Q2543" i="4"/>
  <c r="Q579" i="4"/>
  <c r="Q806" i="4"/>
  <c r="Q536" i="4"/>
  <c r="Q2126" i="4"/>
  <c r="Q3495" i="4"/>
  <c r="Q3164" i="4"/>
  <c r="Q4599" i="4"/>
  <c r="Q3447" i="4"/>
  <c r="Q2393" i="4"/>
  <c r="Q4861" i="4"/>
  <c r="Q4561" i="4"/>
  <c r="Q1874" i="4"/>
  <c r="Q215" i="4"/>
  <c r="Q3964" i="4"/>
  <c r="Q1797" i="4"/>
  <c r="Q4119" i="4"/>
  <c r="Q127" i="4"/>
  <c r="Q1308" i="4"/>
  <c r="Q4949" i="4"/>
  <c r="Q1739" i="4"/>
  <c r="Q2789" i="4"/>
  <c r="Q415" i="4"/>
  <c r="Q2763" i="4"/>
  <c r="Q462" i="4"/>
  <c r="Q2471" i="4"/>
  <c r="Q3165" i="4"/>
  <c r="Q1441" i="4"/>
  <c r="Q2930" i="4"/>
  <c r="Q1093" i="4"/>
  <c r="Q4562" i="4"/>
  <c r="Q632" i="4"/>
  <c r="Q390" i="4"/>
  <c r="Q955" i="4"/>
  <c r="Q3496" i="4"/>
  <c r="Q1467" i="4"/>
  <c r="Q2149" i="4"/>
  <c r="Q2472" i="4"/>
  <c r="Q1490" i="4"/>
  <c r="Q3756" i="4"/>
  <c r="Q4982" i="4"/>
  <c r="Q1327" i="4"/>
  <c r="Q4355" i="4"/>
  <c r="Q3757" i="4"/>
  <c r="Q4639" i="4"/>
  <c r="Q4445" i="4"/>
  <c r="Q82" i="4"/>
  <c r="Q3908" i="4"/>
  <c r="Q3860" i="4"/>
  <c r="Q1668" i="4"/>
  <c r="Q2741" i="4"/>
  <c r="Q2008" i="4"/>
  <c r="Q3983" i="4"/>
  <c r="Q42" i="4"/>
  <c r="Q3264" i="4"/>
  <c r="Q2309" i="4"/>
  <c r="Q4898" i="4"/>
  <c r="Q4120" i="4"/>
  <c r="Q2697" i="4"/>
  <c r="Q216" i="4"/>
  <c r="Q1011" i="4"/>
  <c r="Q489" i="4"/>
  <c r="Q1543" i="4"/>
  <c r="Q3597" i="4"/>
  <c r="Q1638" i="4"/>
  <c r="Q698" i="4"/>
  <c r="Q924" i="4"/>
  <c r="Q1908" i="4"/>
  <c r="Q2473" i="4"/>
  <c r="Q4369" i="4"/>
  <c r="Q4001" i="4"/>
  <c r="Q4022" i="4"/>
  <c r="Q1875" i="4"/>
  <c r="Q3642" i="4"/>
  <c r="Q3497" i="4"/>
  <c r="Q2196" i="4"/>
  <c r="Q3113" i="4"/>
  <c r="Q1233" i="4"/>
  <c r="Q3549" i="4"/>
  <c r="Q3343" i="4"/>
  <c r="Q982" i="4"/>
  <c r="Q1798" i="4"/>
  <c r="Q894" i="4"/>
  <c r="Q1544" i="4"/>
  <c r="Q788" i="4"/>
  <c r="Q391" i="4"/>
  <c r="Q2676" i="4"/>
  <c r="Q392" i="4"/>
  <c r="Q3075" i="4"/>
  <c r="Q2415" i="4"/>
  <c r="Q2310" i="4"/>
  <c r="Q4920" i="4"/>
  <c r="Q393" i="4"/>
  <c r="Q1957" i="4"/>
  <c r="Q1407" i="4"/>
  <c r="Q83" i="4"/>
  <c r="Q2544" i="4"/>
  <c r="Q3737" i="4"/>
  <c r="Q1909" i="4"/>
  <c r="Q1442" i="4"/>
  <c r="Q2127" i="4"/>
  <c r="Q1408" i="4"/>
  <c r="Q365" i="4"/>
  <c r="Q606" i="4"/>
  <c r="Q1150" i="4"/>
  <c r="Q2790" i="4"/>
  <c r="Q715" i="4"/>
  <c r="Q1030" i="4"/>
  <c r="Q2071" i="4"/>
  <c r="Q1669" i="4"/>
  <c r="Q1715" i="4"/>
  <c r="Q3680" i="4"/>
  <c r="Q504" i="4"/>
  <c r="Q4563" i="4"/>
  <c r="Q2764" i="4"/>
  <c r="Q297" i="4"/>
  <c r="Q1360" i="4"/>
  <c r="Q108" i="4"/>
  <c r="Q1820" i="4"/>
  <c r="Q4498" i="4"/>
  <c r="Q607" i="4"/>
  <c r="Q1031" i="4"/>
  <c r="Q561" i="4"/>
  <c r="Q1094" i="4"/>
  <c r="Q1842" i="4"/>
  <c r="Q1032" i="4"/>
  <c r="Q4049" i="4"/>
  <c r="Q3936" i="4"/>
  <c r="Q1958" i="4"/>
  <c r="Q1288" i="4"/>
  <c r="Q2791" i="4"/>
  <c r="Q4950" i="4"/>
  <c r="Q3367" i="4"/>
  <c r="Q2150" i="4"/>
  <c r="Q463" i="4"/>
  <c r="Q4983" i="4"/>
  <c r="Q2416" i="4"/>
  <c r="Q537" i="4"/>
  <c r="Q490" i="4"/>
  <c r="Q3344" i="4"/>
  <c r="Q3286" i="4"/>
  <c r="Q1910" i="4"/>
  <c r="Q1520" i="4"/>
  <c r="Q3008" i="4"/>
  <c r="Q4168" i="4"/>
  <c r="Q3758" i="4"/>
  <c r="Q4564" i="4"/>
  <c r="Q2340" i="4"/>
  <c r="Q764" i="4"/>
  <c r="Q3861" i="4"/>
  <c r="Q633" i="4"/>
  <c r="Q2568" i="4"/>
  <c r="Q4303" i="4"/>
  <c r="Q8" i="4"/>
  <c r="Q3368" i="4"/>
  <c r="Q1151" i="4"/>
  <c r="Q3203" i="4"/>
  <c r="Q4077" i="4"/>
  <c r="Q1152" i="4"/>
  <c r="Q4544" i="4"/>
  <c r="Q716" i="4"/>
  <c r="Q330" i="4"/>
  <c r="Q983" i="4"/>
  <c r="Q984" i="4"/>
  <c r="Q562" i="4"/>
  <c r="Q2033" i="4"/>
  <c r="Q895" i="4"/>
  <c r="Q2931" i="4"/>
  <c r="Q4023" i="4"/>
  <c r="Q4921" i="4"/>
  <c r="Q925" i="4"/>
  <c r="Q2569" i="4"/>
  <c r="Q1799" i="4"/>
  <c r="Q1934" i="4"/>
  <c r="Q3657" i="4"/>
  <c r="Q862" i="4"/>
  <c r="Q3836" i="4"/>
  <c r="Q1491" i="4"/>
  <c r="Q1309" i="4"/>
  <c r="Q2034" i="4"/>
  <c r="Q985" i="4"/>
  <c r="Q4370" i="4"/>
  <c r="Q4565" i="4"/>
  <c r="Q3759" i="4"/>
  <c r="Q2592" i="4"/>
  <c r="Q1639" i="4"/>
  <c r="Q247" i="4"/>
  <c r="Q2097" i="4"/>
  <c r="Q580" i="4"/>
  <c r="Q1095" i="4"/>
  <c r="Q193" i="4"/>
  <c r="Q2851" i="4"/>
  <c r="Q3265" i="4"/>
  <c r="Q581" i="4"/>
  <c r="Q1959" i="4"/>
  <c r="Q2197" i="4"/>
  <c r="Q4198" i="4"/>
  <c r="Q3471" i="4"/>
  <c r="Q1640" i="4"/>
  <c r="Q2217" i="4"/>
  <c r="Q4600" i="4"/>
  <c r="Q3033" i="4"/>
  <c r="Q4566" i="4"/>
  <c r="Q9" i="4"/>
  <c r="Q1740" i="4"/>
  <c r="Q2368" i="4"/>
  <c r="Q1382" i="4"/>
  <c r="Q2852" i="4"/>
  <c r="Q3204" i="4"/>
  <c r="Q3702" i="4"/>
  <c r="Q4243" i="4"/>
  <c r="Q4922" i="4"/>
  <c r="Q2570" i="4"/>
  <c r="Q3472" i="4"/>
  <c r="Q1545" i="4"/>
  <c r="Q789" i="4"/>
  <c r="Q4567" i="4"/>
  <c r="Q1033" i="4"/>
  <c r="Q3076" i="4"/>
  <c r="Q3077" i="4"/>
  <c r="Q1741" i="4"/>
  <c r="Q1034" i="4"/>
  <c r="Q699" i="4"/>
  <c r="Q765" i="4"/>
  <c r="Q1383" i="4"/>
  <c r="Q3760" i="4"/>
  <c r="Q2341" i="4"/>
  <c r="Q3448" i="4"/>
  <c r="Q3311" i="4"/>
  <c r="Q1328" i="4"/>
  <c r="Q1766" i="4"/>
  <c r="Q4640" i="4"/>
  <c r="Q634" i="4"/>
  <c r="Q807" i="4"/>
  <c r="Q2853" i="4"/>
  <c r="Q1063" i="4"/>
  <c r="Q3287" i="4"/>
  <c r="Q3788" i="4"/>
  <c r="Q331" i="4"/>
  <c r="Q1670" i="4"/>
  <c r="Q3312" i="4"/>
  <c r="Q790" i="4"/>
  <c r="Q2545" i="4"/>
  <c r="Q3114" i="4"/>
  <c r="Q1310" i="4"/>
  <c r="Q1821" i="4"/>
  <c r="Q3078" i="4"/>
  <c r="Q4568" i="4"/>
  <c r="Q4499" i="4"/>
  <c r="Q4121" i="4"/>
  <c r="Q4752" i="4"/>
  <c r="Q1521" i="4"/>
  <c r="Q3909" i="4"/>
  <c r="Q491" i="4"/>
  <c r="Q4122" i="4"/>
  <c r="Q1234" i="4"/>
  <c r="Q3183" i="4"/>
  <c r="Q4641" i="4"/>
  <c r="Q4024" i="4"/>
  <c r="Q275" i="4"/>
  <c r="Q464" i="4"/>
  <c r="Q10" i="4"/>
  <c r="Q2417" i="4"/>
  <c r="Q926" i="4"/>
  <c r="Q84" i="4"/>
  <c r="Q2151" i="4"/>
  <c r="Q3383" i="4"/>
  <c r="Q4123" i="4"/>
  <c r="Q679" i="4"/>
  <c r="Q1691" i="4"/>
  <c r="Q4304" i="4"/>
  <c r="Q1265" i="4"/>
  <c r="Q3910" i="4"/>
  <c r="Q1594" i="4"/>
  <c r="Q3473" i="4"/>
  <c r="Q2246" i="4"/>
  <c r="Q4219" i="4"/>
  <c r="Q4425" i="4"/>
  <c r="Q3115" i="4"/>
  <c r="Q2198" i="4"/>
  <c r="Q332" i="4"/>
  <c r="Q3288" i="4"/>
  <c r="Q3079" i="4"/>
  <c r="Q1177" i="4"/>
  <c r="Q3761" i="4"/>
  <c r="Q128" i="4"/>
  <c r="Q217" i="4"/>
  <c r="Q4783" i="4"/>
  <c r="Q1569" i="4"/>
  <c r="Q3474" i="4"/>
  <c r="Q3937" i="4"/>
  <c r="Q4272" i="4"/>
  <c r="Q4984" i="4"/>
  <c r="Q11" i="4"/>
  <c r="Q4371" i="4"/>
  <c r="Q2652" i="4"/>
  <c r="Q4836" i="4"/>
  <c r="Q1204" i="4"/>
  <c r="Q2451" i="4"/>
  <c r="Q2615" i="4"/>
  <c r="Q4951" i="4"/>
  <c r="Q3080" i="4"/>
  <c r="Q1822" i="4"/>
  <c r="Q129" i="4"/>
  <c r="Q3009" i="4"/>
  <c r="Q680" i="4"/>
  <c r="Q130" i="4"/>
  <c r="Q927" i="4"/>
  <c r="Q439" i="4"/>
  <c r="Q3313" i="4"/>
  <c r="Q1409" i="4"/>
  <c r="Q2218" i="4"/>
  <c r="Q2765" i="4"/>
  <c r="Q3266" i="4"/>
  <c r="Q505" i="4"/>
  <c r="Q4952" i="4"/>
  <c r="Q4706" i="4"/>
  <c r="Q4094" i="4"/>
  <c r="Q3449" i="4"/>
  <c r="Q2792" i="4"/>
  <c r="Q3205" i="4"/>
  <c r="Q1671" i="4"/>
  <c r="Q43" i="4"/>
  <c r="Q4809" i="4"/>
  <c r="Q2098" i="4"/>
  <c r="Q829" i="4"/>
  <c r="Q2369" i="4"/>
  <c r="Q1492" i="4"/>
  <c r="Q2518" i="4"/>
  <c r="Q44" i="4"/>
  <c r="Q2418" i="4"/>
  <c r="Q3572" i="4"/>
  <c r="Q3911" i="4"/>
  <c r="Q1443" i="4"/>
  <c r="Q1493" i="4"/>
  <c r="Q1613" i="4"/>
  <c r="Q1235" i="4"/>
  <c r="Q1064" i="4"/>
  <c r="Q4810" i="4"/>
  <c r="Q4169" i="4"/>
  <c r="Q276" i="4"/>
  <c r="Q1289" i="4"/>
  <c r="Q1843" i="4"/>
  <c r="Q1546" i="4"/>
  <c r="Q3206" i="4"/>
  <c r="Q3166" i="4"/>
  <c r="Q2653" i="4"/>
  <c r="Q416" i="4"/>
  <c r="Q1035" i="4"/>
  <c r="Q956" i="4"/>
  <c r="Q3789" i="4"/>
  <c r="Q1960" i="4"/>
  <c r="Q3184" i="4"/>
  <c r="Q4923" i="4"/>
  <c r="Q3450" i="4"/>
  <c r="Q3289" i="4"/>
  <c r="Q4095" i="4"/>
  <c r="Q3862" i="4"/>
  <c r="Q3912" i="4"/>
  <c r="Q635" i="4"/>
  <c r="Q957" i="4"/>
  <c r="Q1494" i="4"/>
  <c r="Q3314" i="4"/>
  <c r="Q3167" i="4"/>
  <c r="Q4899" i="4"/>
  <c r="Q1205" i="4"/>
  <c r="Q4477" i="4"/>
  <c r="Q3315" i="4"/>
  <c r="Q1961" i="4"/>
  <c r="Q1823" i="4"/>
  <c r="Q2009" i="4"/>
  <c r="Q2199" i="4"/>
  <c r="Q3598" i="4"/>
  <c r="Q167" i="4"/>
  <c r="Q4500" i="4"/>
  <c r="Q3599" i="4"/>
  <c r="Q4862" i="4"/>
  <c r="Q4522" i="4"/>
  <c r="Q3239" i="4"/>
  <c r="Q2099" i="4"/>
  <c r="Q70" i="4"/>
  <c r="Q3790" i="4"/>
  <c r="Q1844" i="4"/>
  <c r="Q1962" i="4"/>
  <c r="Q3762" i="4"/>
  <c r="Q1570" i="4"/>
  <c r="Q3532" i="4"/>
  <c r="Q298" i="4"/>
  <c r="Q563" i="4"/>
  <c r="Q896" i="4"/>
  <c r="Q2370" i="4"/>
  <c r="Q2793" i="4"/>
  <c r="Q1065" i="4"/>
  <c r="Q1641" i="4"/>
  <c r="Q564" i="4"/>
  <c r="Q492" i="4"/>
  <c r="Q4601" i="4"/>
  <c r="Q3010" i="4"/>
  <c r="Q1614" i="4"/>
  <c r="Q1824" i="4"/>
  <c r="Q3763" i="4"/>
  <c r="Q897" i="4"/>
  <c r="Q2742" i="4"/>
  <c r="Q1178" i="4"/>
  <c r="Q2311" i="4"/>
  <c r="Q1066" i="4"/>
  <c r="Q2881" i="4"/>
  <c r="Q4446" i="4"/>
  <c r="Q2342" i="4"/>
  <c r="Q2290" i="4"/>
  <c r="Q2721" i="4"/>
  <c r="Q3738" i="4"/>
  <c r="Q4523" i="4"/>
  <c r="Q4924" i="4"/>
  <c r="Q1571" i="4"/>
  <c r="Q248" i="4"/>
  <c r="Q131" i="4"/>
  <c r="Q1911" i="4"/>
  <c r="Q4925" i="4"/>
  <c r="Q3290" i="4"/>
  <c r="Q3573" i="4"/>
  <c r="Q3207" i="4"/>
  <c r="Q2072" i="4"/>
  <c r="Q700" i="4"/>
  <c r="Q3451" i="4"/>
  <c r="Q2932" i="4"/>
  <c r="Q2817" i="4"/>
  <c r="Q1672" i="4"/>
  <c r="Q4569" i="4"/>
  <c r="Q3658" i="4"/>
  <c r="Q2766" i="4"/>
  <c r="Q2654" i="4"/>
  <c r="Q2983" i="4"/>
  <c r="Q1468" i="4"/>
  <c r="Q2966" i="4"/>
  <c r="Q3416" i="4"/>
  <c r="Q4244" i="4"/>
  <c r="Q3764" i="4"/>
  <c r="Q3574" i="4"/>
  <c r="Q3011" i="4"/>
  <c r="Q2743" i="4"/>
  <c r="Q1742" i="4"/>
  <c r="Q2419" i="4"/>
  <c r="Q3739" i="4"/>
  <c r="Q299" i="4"/>
  <c r="Q4501" i="4"/>
  <c r="Q3703" i="4"/>
  <c r="Q4985" i="4"/>
  <c r="Q4707" i="4"/>
  <c r="Q2010" i="4"/>
  <c r="Q4400" i="4"/>
  <c r="Q3600" i="4"/>
  <c r="Q2170" i="4"/>
  <c r="Q3550" i="4"/>
  <c r="Q3034" i="4"/>
  <c r="Q3965" i="4"/>
  <c r="Q1329" i="4"/>
  <c r="Q2933" i="4"/>
  <c r="Q1410" i="4"/>
  <c r="Q1912" i="4"/>
  <c r="Q12" i="4"/>
  <c r="Q1845" i="4"/>
  <c r="Q2767" i="4"/>
  <c r="Q3659" i="4"/>
  <c r="Q1495" i="4"/>
  <c r="Q2474" i="4"/>
  <c r="Q717" i="4"/>
  <c r="Q3643" i="4"/>
  <c r="Q2616" i="4"/>
  <c r="Q1096" i="4"/>
  <c r="Q4926" i="4"/>
  <c r="Q506" i="4"/>
  <c r="Q4986" i="4"/>
  <c r="Q4078" i="4"/>
  <c r="Q582" i="4"/>
  <c r="Q986" i="4"/>
  <c r="Q132" i="4"/>
  <c r="Q808" i="4"/>
  <c r="Q2677" i="4"/>
  <c r="Q4124" i="4"/>
  <c r="Q3168" i="4"/>
  <c r="Q583" i="4"/>
  <c r="Q4642" i="4"/>
  <c r="Q4837" i="4"/>
  <c r="Q4170" i="4"/>
  <c r="Q4602" i="4"/>
  <c r="Q718" i="4"/>
  <c r="Q1876" i="4"/>
  <c r="Q928" i="4"/>
  <c r="Q2571" i="4"/>
  <c r="Q4447" i="4"/>
  <c r="Q1877" i="4"/>
  <c r="Q766" i="4"/>
  <c r="Q3240" i="4"/>
  <c r="Q440" i="4"/>
  <c r="Q3575" i="4"/>
  <c r="Q1963" i="4"/>
  <c r="Q333" i="4"/>
  <c r="Q2247" i="4"/>
  <c r="Q85" i="4"/>
  <c r="Q4838" i="4"/>
  <c r="Q300" i="4"/>
  <c r="Q608" i="4"/>
  <c r="Q301" i="4"/>
  <c r="Q2617" i="4"/>
  <c r="Q2312" i="4"/>
  <c r="Q584" i="4"/>
  <c r="Q4502" i="4"/>
  <c r="Q4570" i="4"/>
  <c r="Q249" i="4"/>
  <c r="Q13" i="4"/>
  <c r="Q1012" i="4"/>
  <c r="Q2593" i="4"/>
  <c r="Q2073" i="4"/>
  <c r="Q2984" i="4"/>
  <c r="Q3837" i="4"/>
  <c r="Q681" i="4"/>
  <c r="Q168" i="4"/>
  <c r="Q4503" i="4"/>
  <c r="Q2475" i="4"/>
  <c r="Q1692" i="4"/>
  <c r="Q929" i="4"/>
  <c r="Q2248" i="4"/>
  <c r="Q1112" i="4"/>
  <c r="Q2519" i="4"/>
  <c r="Q2794" i="4"/>
  <c r="Q3012" i="4"/>
  <c r="Q4171" i="4"/>
  <c r="Q4524" i="4"/>
  <c r="Q4877" i="4"/>
  <c r="Q701" i="4"/>
  <c r="Q109" i="4"/>
  <c r="Q3765" i="4"/>
  <c r="Q4050" i="4"/>
  <c r="Q1743" i="4"/>
  <c r="Q2074" i="4"/>
  <c r="Q169" i="4"/>
  <c r="Q791" i="4"/>
  <c r="Q651" i="4"/>
  <c r="Q3533" i="4"/>
  <c r="Q277" i="4"/>
  <c r="Q4051" i="4"/>
  <c r="Q334" i="4"/>
  <c r="Q2908" i="4"/>
  <c r="Q2768" i="4"/>
  <c r="Q1825" i="4"/>
  <c r="Q4927" i="4"/>
  <c r="Q2520" i="4"/>
  <c r="Q652" i="4"/>
  <c r="Q4002" i="4"/>
  <c r="Q4426" i="4"/>
  <c r="Q702" i="4"/>
  <c r="Q3417" i="4"/>
  <c r="Q302" i="4"/>
  <c r="Q3815" i="4"/>
  <c r="Q1522" i="4"/>
  <c r="Q4324" i="4"/>
  <c r="Q2476" i="4"/>
  <c r="Q863" i="4"/>
  <c r="Q3887" i="4"/>
  <c r="Q4953" i="4"/>
  <c r="Q1036" i="4"/>
  <c r="Q1206" i="4"/>
  <c r="Q1384" i="4"/>
  <c r="Q719" i="4"/>
  <c r="Q45" i="4"/>
  <c r="Q4245" i="4"/>
  <c r="Q4928" i="4"/>
  <c r="Q792" i="4"/>
  <c r="Q194" i="4"/>
  <c r="Q3345" i="4"/>
  <c r="Q4356" i="4"/>
  <c r="Q303" i="4"/>
  <c r="Q1236" i="4"/>
  <c r="Q250" i="4"/>
  <c r="Q2594" i="4"/>
  <c r="Q3984" i="4"/>
  <c r="Q4305" i="4"/>
  <c r="Q3660" i="4"/>
  <c r="Q1067" i="4"/>
  <c r="Q4325" i="4"/>
  <c r="Q930" i="4"/>
  <c r="Q304" i="4"/>
  <c r="Q3740" i="4"/>
  <c r="Q4448" i="4"/>
  <c r="Q2618" i="4"/>
  <c r="Q4784" i="4"/>
  <c r="Q4449" i="4"/>
  <c r="Q3661" i="4"/>
  <c r="Q2854" i="4"/>
  <c r="Q1964" i="4"/>
  <c r="Q1693" i="4"/>
  <c r="Q1642" i="4"/>
  <c r="Q3576" i="4"/>
  <c r="Q3913" i="4"/>
  <c r="Q1988" i="4"/>
  <c r="Q4450" i="4"/>
  <c r="Q1716" i="4"/>
  <c r="Q3058" i="4"/>
  <c r="Q2100" i="4"/>
  <c r="Q1846" i="4"/>
  <c r="Q1496" i="4"/>
  <c r="Q1179" i="4"/>
  <c r="Q3081" i="4"/>
  <c r="Q507" i="4"/>
  <c r="Q4372" i="4"/>
  <c r="Q4785" i="4"/>
  <c r="Q46" i="4"/>
  <c r="Q1595" i="4"/>
  <c r="Q4681" i="4"/>
  <c r="Q14" i="4"/>
  <c r="Q3475" i="4"/>
  <c r="Q987" i="4"/>
  <c r="Q1800" i="4"/>
  <c r="Q3082" i="4"/>
  <c r="Q366" i="4"/>
  <c r="Q305" i="4"/>
  <c r="Q3601" i="4"/>
  <c r="Q4545" i="4"/>
  <c r="Q2521" i="4"/>
  <c r="Q1826" i="4"/>
  <c r="Q703" i="4"/>
  <c r="Q4220" i="4"/>
  <c r="Q958" i="4"/>
  <c r="Q3704" i="4"/>
  <c r="Q2249" i="4"/>
  <c r="Q3185" i="4"/>
  <c r="Q1935" i="4"/>
  <c r="Q110" i="4"/>
  <c r="Q704" i="4"/>
  <c r="Q1767" i="4"/>
  <c r="Q4987" i="4"/>
  <c r="Q2313" i="4"/>
  <c r="Q3534" i="4"/>
  <c r="Q864" i="4"/>
  <c r="Q767" i="4"/>
  <c r="Q636" i="4"/>
  <c r="Q988" i="4"/>
  <c r="Q3186" i="4"/>
  <c r="Q538" i="4"/>
  <c r="Q4003" i="4"/>
  <c r="Q1411" i="4"/>
  <c r="Q4401" i="4"/>
  <c r="Q1444" i="4"/>
  <c r="Q809" i="4"/>
  <c r="Q4326" i="4"/>
  <c r="Q3938" i="4"/>
  <c r="Q4753" i="4"/>
  <c r="Q3418" i="4"/>
  <c r="Q865" i="4"/>
  <c r="Q1523" i="4"/>
  <c r="Q2655" i="4"/>
  <c r="Q830" i="4"/>
  <c r="Q251" i="4"/>
  <c r="Q4811" i="4"/>
  <c r="Q3346" i="4"/>
  <c r="Q1717" i="4"/>
  <c r="Q1412" i="4"/>
  <c r="Q3705" i="4"/>
  <c r="Q3551" i="4"/>
  <c r="Q1153" i="4"/>
  <c r="Q1718" i="4"/>
  <c r="Q2985" i="4"/>
  <c r="Q1719" i="4"/>
  <c r="Q4273" i="4"/>
  <c r="Q2967" i="4"/>
  <c r="Q218" i="4"/>
  <c r="Q4172" i="4"/>
  <c r="Q252" i="4"/>
  <c r="Q2394" i="4"/>
  <c r="Q4754" i="4"/>
  <c r="Q959" i="4"/>
  <c r="Q4246" i="4"/>
  <c r="Q219" i="4"/>
  <c r="Q3116" i="4"/>
  <c r="Q1936" i="4"/>
  <c r="Q4402" i="4"/>
  <c r="Q1037" i="4"/>
  <c r="Q4274" i="4"/>
  <c r="Q1694" i="4"/>
  <c r="Q2882" i="4"/>
  <c r="Q3620" i="4"/>
  <c r="Q735" i="4"/>
  <c r="Q2272" i="4"/>
  <c r="Q2855" i="4"/>
  <c r="Q720" i="4"/>
  <c r="Q4839" i="4"/>
  <c r="Q2219" i="4"/>
  <c r="Q1266" i="4"/>
  <c r="Q1572" i="4"/>
  <c r="Q441" i="4"/>
  <c r="Q465" i="4"/>
  <c r="Q4125" i="4"/>
  <c r="Q1768" i="4"/>
  <c r="Q508" i="4"/>
  <c r="Q509" i="4"/>
  <c r="Q4682" i="4"/>
  <c r="Q2220" i="4"/>
  <c r="Q1385" i="4"/>
  <c r="Q170" i="4"/>
  <c r="Q4929" i="4"/>
  <c r="Q2818" i="4"/>
  <c r="Q1769" i="4"/>
  <c r="Q1154" i="4"/>
  <c r="Q220" i="4"/>
  <c r="Q4173" i="4"/>
  <c r="Q3766" i="4"/>
  <c r="Q47" i="4"/>
  <c r="Q4427" i="4"/>
  <c r="Q3208" i="4"/>
  <c r="Q133" i="4"/>
  <c r="Q3117" i="4"/>
  <c r="Q2420" i="4"/>
  <c r="Q609" i="4"/>
  <c r="Q1643" i="4"/>
  <c r="Q2371" i="4"/>
  <c r="Q4840" i="4"/>
  <c r="Q1330" i="4"/>
  <c r="Q4812" i="4"/>
  <c r="Q221" i="4"/>
  <c r="Q2075" i="4"/>
  <c r="Q417" i="4"/>
  <c r="Q1361" i="4"/>
  <c r="Q3838" i="4"/>
  <c r="Q4174" i="4"/>
  <c r="Q2619" i="4"/>
  <c r="Q1673" i="4"/>
  <c r="Q1331" i="4"/>
  <c r="Q653" i="4"/>
  <c r="Q3863" i="4"/>
  <c r="Q2101" i="4"/>
  <c r="Q831" i="4"/>
  <c r="Q4373" i="4"/>
  <c r="Q2986" i="4"/>
  <c r="Q2883" i="4"/>
  <c r="Q4247" i="4"/>
  <c r="Q4374" i="4"/>
  <c r="Q810" i="4"/>
  <c r="Q4988" i="4"/>
  <c r="Q2273" i="4"/>
  <c r="Q2819" i="4"/>
  <c r="Q2546" i="4"/>
  <c r="Q931" i="4"/>
  <c r="Q3914" i="4"/>
  <c r="Q1469" i="4"/>
  <c r="Q2343" i="4"/>
  <c r="Q4126" i="4"/>
  <c r="Q4786" i="4"/>
  <c r="Q1413" i="4"/>
  <c r="Q1573" i="4"/>
  <c r="Q3644" i="4"/>
  <c r="Q3864" i="4"/>
  <c r="Q2620" i="4"/>
  <c r="Q4052" i="4"/>
  <c r="Q1332" i="4"/>
  <c r="Q171" i="4"/>
  <c r="Q4603" i="4"/>
  <c r="Q4841" i="4"/>
  <c r="Q1362" i="4"/>
  <c r="Q2934" i="4"/>
  <c r="Q1113" i="4"/>
  <c r="Q3888" i="4"/>
  <c r="Q4221" i="4"/>
  <c r="Q2698" i="4"/>
  <c r="Q222" i="4"/>
  <c r="Q3118" i="4"/>
  <c r="Q3706" i="4"/>
  <c r="Q4863" i="4"/>
  <c r="Q4755" i="4"/>
  <c r="Q3552" i="4"/>
  <c r="Q4504" i="4"/>
  <c r="Q223" i="4"/>
  <c r="Q306" i="4"/>
  <c r="Q3419" i="4"/>
  <c r="Q4989" i="4"/>
  <c r="Q1913" i="4"/>
  <c r="Q2522" i="4"/>
  <c r="Q2884" i="4"/>
  <c r="Q2344" i="4"/>
  <c r="Q2395" i="4"/>
  <c r="Q3889" i="4"/>
  <c r="Q4004" i="4"/>
  <c r="Q3369" i="4"/>
  <c r="Q2497" i="4"/>
  <c r="Q637" i="4"/>
  <c r="Q1695" i="4"/>
  <c r="Q3119" i="4"/>
  <c r="Q3939" i="4"/>
  <c r="Q2621" i="4"/>
  <c r="Q654" i="4"/>
  <c r="Q1068" i="4"/>
  <c r="Q2523" i="4"/>
  <c r="Q832" i="4"/>
  <c r="Q1801" i="4"/>
  <c r="Q1744" i="4"/>
  <c r="Q3915" i="4"/>
  <c r="Q1524" i="4"/>
  <c r="Q1237" i="4"/>
  <c r="Q1097" i="4"/>
  <c r="Q2171" i="4"/>
  <c r="Q1696" i="4"/>
  <c r="Q2498" i="4"/>
  <c r="Q3452" i="4"/>
  <c r="Q307" i="4"/>
  <c r="Q86" i="4"/>
  <c r="Q87" i="4"/>
  <c r="Q4248" i="4"/>
  <c r="Q2769" i="4"/>
  <c r="Q1333" i="4"/>
  <c r="Q3267" i="4"/>
  <c r="Q3518" i="4"/>
  <c r="Q1720" i="4"/>
  <c r="Q768" i="4"/>
  <c r="Q253" i="4"/>
  <c r="Q2795" i="4"/>
  <c r="Q3169" i="4"/>
  <c r="Q4571" i="4"/>
  <c r="Q15" i="4"/>
  <c r="Q134" i="4"/>
  <c r="Q3144" i="4"/>
  <c r="Q960" i="4"/>
  <c r="Q4878" i="4"/>
  <c r="Q4756" i="4"/>
  <c r="Q4222" i="4"/>
  <c r="Q3621" i="4"/>
  <c r="Q682" i="4"/>
  <c r="Q4736" i="4"/>
  <c r="Q2128" i="4"/>
  <c r="Q769" i="4"/>
  <c r="Q4096" i="4"/>
  <c r="Q4199" i="4"/>
  <c r="Q4375" i="4"/>
  <c r="Q1525" i="4"/>
  <c r="Q1770" i="4"/>
  <c r="Q308" i="4"/>
  <c r="Q1098" i="4"/>
  <c r="Q961" i="4"/>
  <c r="Q1069" i="4"/>
  <c r="Q3268" i="4"/>
  <c r="Q2274" i="4"/>
  <c r="Q1547" i="4"/>
  <c r="Q309" i="4"/>
  <c r="Q585" i="4"/>
  <c r="Q1827" i="4"/>
  <c r="Q418" i="4"/>
  <c r="Q565" i="4"/>
  <c r="Q3535" i="4"/>
  <c r="Q770" i="4"/>
  <c r="Q586" i="4"/>
  <c r="Q1334" i="4"/>
  <c r="Q989" i="4"/>
  <c r="Q3241" i="4"/>
  <c r="Q2291" i="4"/>
  <c r="Q493" i="4"/>
  <c r="Q172" i="4"/>
  <c r="Q1013" i="4"/>
  <c r="Q1099" i="4"/>
  <c r="Q2678" i="4"/>
  <c r="Q1721" i="4"/>
  <c r="Q135" i="4"/>
  <c r="Q2547" i="4"/>
  <c r="Q866" i="4"/>
  <c r="Q3839" i="4"/>
  <c r="Q4275" i="4"/>
  <c r="Q1470" i="4"/>
  <c r="Q4737" i="4"/>
  <c r="Q2372" i="4"/>
  <c r="Q1574" i="4"/>
  <c r="Q2292" i="4"/>
  <c r="Q3083" i="4"/>
  <c r="Q335" i="4"/>
  <c r="Q4478" i="4"/>
  <c r="Q610" i="4"/>
  <c r="Q2722" i="4"/>
  <c r="Q1674" i="4"/>
  <c r="Q195" i="4"/>
  <c r="Q1155" i="4"/>
  <c r="Q1937" i="4"/>
  <c r="Q1548" i="4"/>
  <c r="Q587" i="4"/>
  <c r="Q1644" i="4"/>
  <c r="Q1965" i="4"/>
  <c r="Q4683" i="4"/>
  <c r="Q3291" i="4"/>
  <c r="Q1596" i="4"/>
  <c r="Q3170" i="4"/>
  <c r="Q2293" i="4"/>
  <c r="Q566" i="4"/>
  <c r="Q4200" i="4"/>
  <c r="Q990" i="4"/>
  <c r="Q4249" i="4"/>
  <c r="Q4451" i="4"/>
  <c r="Q2856" i="4"/>
  <c r="Q3553" i="4"/>
  <c r="Q254" i="4"/>
  <c r="Q4223" i="4"/>
  <c r="Q2820" i="4"/>
  <c r="Q3187" i="4"/>
  <c r="Q2102" i="4"/>
  <c r="Q3084" i="4"/>
  <c r="Q4787" i="4"/>
  <c r="Q196" i="4"/>
  <c r="Q1180" i="4"/>
  <c r="Q4879" i="4"/>
  <c r="Q4546" i="4"/>
  <c r="Q2622" i="4"/>
  <c r="Q4053" i="4"/>
  <c r="Q4954" i="4"/>
  <c r="Q4306" i="4"/>
  <c r="Q3791" i="4"/>
  <c r="Q588" i="4"/>
  <c r="Q539" i="4"/>
  <c r="Q1989" i="4"/>
  <c r="Q3840" i="4"/>
  <c r="Q3171" i="4"/>
  <c r="Q4376" i="4"/>
  <c r="Q2076" i="4"/>
  <c r="Q1311" i="4"/>
  <c r="Q3085" i="4"/>
  <c r="Q2314" i="4"/>
  <c r="Q3292" i="4"/>
  <c r="Q2857" i="4"/>
  <c r="Q1070" i="4"/>
  <c r="Q1722" i="4"/>
  <c r="Q510" i="4"/>
  <c r="Q3476" i="4"/>
  <c r="Q466" i="4"/>
  <c r="Q3602" i="4"/>
  <c r="Q3145" i="4"/>
  <c r="Q4684" i="4"/>
  <c r="Q3477" i="4"/>
  <c r="Q2909" i="4"/>
  <c r="Q4357" i="4"/>
  <c r="Q2744" i="4"/>
  <c r="Q4708" i="4"/>
  <c r="Q4377" i="4"/>
  <c r="Q1597" i="4"/>
  <c r="Q2935" i="4"/>
  <c r="Q4757" i="4"/>
  <c r="Q4250" i="4"/>
  <c r="Q467" i="4"/>
  <c r="Q1549" i="4"/>
  <c r="Q442" i="4"/>
  <c r="Q1312" i="4"/>
  <c r="Q2055" i="4"/>
  <c r="Q2315" i="4"/>
  <c r="Q4505" i="4"/>
  <c r="Q2373" i="4"/>
  <c r="Q2723" i="4"/>
  <c r="Q4525" i="4"/>
  <c r="Q540" i="4"/>
  <c r="Q4685" i="4"/>
  <c r="Q1914" i="4"/>
  <c r="Q4054" i="4"/>
  <c r="Q2421" i="4"/>
  <c r="Q1181" i="4"/>
  <c r="Q3940" i="4"/>
  <c r="Q4005" i="4"/>
  <c r="Q3554" i="4"/>
  <c r="Q3741" i="4"/>
  <c r="Q2011" i="4"/>
  <c r="Q494" i="4"/>
  <c r="Q4900" i="4"/>
  <c r="Q1675" i="4"/>
  <c r="Q1550" i="4"/>
  <c r="Q2200" i="4"/>
  <c r="Q4842" i="4"/>
  <c r="Q2524" i="4"/>
  <c r="Q3865" i="4"/>
  <c r="Q4604" i="4"/>
  <c r="Q541" i="4"/>
  <c r="Q4880" i="4"/>
  <c r="Q1014" i="4"/>
  <c r="Q962" i="4"/>
  <c r="Q3792" i="4"/>
  <c r="Q4738" i="4"/>
  <c r="Q4251" i="4"/>
  <c r="Q3707" i="4"/>
  <c r="Q4643" i="4"/>
  <c r="Q3293" i="4"/>
  <c r="Q721" i="4"/>
  <c r="Q2012" i="4"/>
  <c r="Q4327" i="4"/>
  <c r="Q4955" i="4"/>
  <c r="Q3086" i="4"/>
  <c r="Q2724" i="4"/>
  <c r="Q71" i="4"/>
  <c r="Q4813" i="4"/>
  <c r="Q2679" i="4"/>
  <c r="Q443" i="4"/>
  <c r="Q3708" i="4"/>
  <c r="Q1802" i="4"/>
  <c r="Q2699" i="4"/>
  <c r="Q4276" i="4"/>
  <c r="Q4739" i="4"/>
  <c r="Q3555" i="4"/>
  <c r="Q111" i="4"/>
  <c r="Q611" i="4"/>
  <c r="Q2858" i="4"/>
  <c r="Q1238" i="4"/>
  <c r="Q511" i="4"/>
  <c r="Q3985" i="4"/>
  <c r="Q2056" i="4"/>
  <c r="Q512" i="4"/>
  <c r="Q3681" i="4"/>
  <c r="Q655" i="4"/>
  <c r="Q3986" i="4"/>
  <c r="Q2422" i="4"/>
  <c r="Q3453" i="4"/>
  <c r="Q2152" i="4"/>
  <c r="Q1803" i="4"/>
  <c r="Q2910" i="4"/>
  <c r="Q4277" i="4"/>
  <c r="Q1723" i="4"/>
  <c r="Q2525" i="4"/>
  <c r="Q771" i="4"/>
  <c r="Q4328" i="4"/>
  <c r="Q1363" i="4"/>
  <c r="Q991" i="4"/>
  <c r="Q4686" i="4"/>
  <c r="Q1071" i="4"/>
  <c r="Q1038" i="4"/>
  <c r="Q468" i="4"/>
  <c r="Q833" i="4"/>
  <c r="Q4201" i="4"/>
  <c r="Q3269" i="4"/>
  <c r="Q2172" i="4"/>
  <c r="Q2936" i="4"/>
  <c r="Q336" i="4"/>
  <c r="Q3941" i="4"/>
  <c r="Q1335" i="4"/>
  <c r="Q3536" i="4"/>
  <c r="Q2770" i="4"/>
  <c r="Q612" i="4"/>
  <c r="Q2250" i="4"/>
  <c r="Q2656" i="4"/>
  <c r="Q2201" i="4"/>
  <c r="Q4843" i="4"/>
  <c r="Q2452" i="4"/>
  <c r="Q3498" i="4"/>
  <c r="Q3709" i="4"/>
  <c r="Q4428" i="4"/>
  <c r="Q173" i="4"/>
  <c r="Q2453" i="4"/>
  <c r="Q2316" i="4"/>
  <c r="Q1130" i="4"/>
  <c r="Q3347" i="4"/>
  <c r="Q4127" i="4"/>
  <c r="Q3841" i="4"/>
  <c r="Q1915" i="4"/>
  <c r="Q772" i="4"/>
  <c r="Q2454" i="4"/>
  <c r="Q3013" i="4"/>
  <c r="Q224" i="4"/>
  <c r="Q2623" i="4"/>
  <c r="Q3209" i="4"/>
  <c r="Q4025" i="4"/>
  <c r="Q1072" i="4"/>
  <c r="Q2911" i="4"/>
  <c r="Q495" i="4"/>
  <c r="Q4547" i="4"/>
  <c r="Q2173" i="4"/>
  <c r="Q4403" i="4"/>
  <c r="Q4026" i="4"/>
  <c r="Q1073" i="4"/>
  <c r="Q4079" i="4"/>
  <c r="Q4452" i="4"/>
  <c r="Q3866" i="4"/>
  <c r="Q4006" i="4"/>
  <c r="Q4055" i="4"/>
  <c r="Q4814" i="4"/>
  <c r="Q4605" i="4"/>
  <c r="Q3420" i="4"/>
  <c r="Q3916" i="4"/>
  <c r="Q88" i="4"/>
  <c r="Q2526" i="4"/>
  <c r="Q1239" i="4"/>
  <c r="Q2129" i="4"/>
  <c r="Q1938" i="4"/>
  <c r="Q3917" i="4"/>
  <c r="Q2153" i="4"/>
  <c r="Q3842" i="4"/>
  <c r="Q3603" i="4"/>
  <c r="Q4453" i="4"/>
  <c r="Q3816" i="4"/>
  <c r="Q1724" i="4"/>
  <c r="Q3519" i="4"/>
  <c r="Q2455" i="4"/>
  <c r="Q89" i="4"/>
  <c r="Q4378" i="4"/>
  <c r="Q3294" i="4"/>
  <c r="Q793" i="4"/>
  <c r="Q1676" i="4"/>
  <c r="Q3210" i="4"/>
  <c r="Q3242" i="4"/>
  <c r="Q4429" i="4"/>
  <c r="Q3537" i="4"/>
  <c r="Q2745" i="4"/>
  <c r="Q3817" i="4"/>
  <c r="Q1114" i="4"/>
  <c r="Q4278" i="4"/>
  <c r="Q2595" i="4"/>
  <c r="Q1847" i="4"/>
  <c r="Q1471" i="4"/>
  <c r="Q3966" i="4"/>
  <c r="Q3918" i="4"/>
  <c r="Q1156" i="4"/>
  <c r="Q4526" i="4"/>
  <c r="Q3421" i="4"/>
  <c r="Q1966" i="4"/>
  <c r="Q4404" i="4"/>
  <c r="Q3384" i="4"/>
  <c r="Q1039" i="4"/>
  <c r="Q337" i="4"/>
  <c r="Q4644" i="4"/>
  <c r="Q3146" i="4"/>
  <c r="Q638" i="4"/>
  <c r="Q3120" i="4"/>
  <c r="Q1267" i="4"/>
  <c r="Q1386" i="4"/>
  <c r="Q1939" i="4"/>
  <c r="Q3172" i="4"/>
  <c r="Q736" i="4"/>
  <c r="Q3295" i="4"/>
  <c r="Q2294" i="4"/>
  <c r="Q1598" i="4"/>
  <c r="Q4956" i="4"/>
  <c r="Q4056" i="4"/>
  <c r="Q1967" i="4"/>
  <c r="Q656" i="4"/>
  <c r="Q4606" i="4"/>
  <c r="Q2221" i="4"/>
  <c r="Q1526" i="4"/>
  <c r="Q3890" i="4"/>
  <c r="Q1240" i="4"/>
  <c r="Q3035" i="4"/>
  <c r="Q2013" i="4"/>
  <c r="Q4379" i="4"/>
  <c r="Q3211" i="4"/>
  <c r="Q4687" i="4"/>
  <c r="Q683" i="4"/>
  <c r="Q1497" i="4"/>
  <c r="Q2796" i="4"/>
  <c r="Q1387" i="4"/>
  <c r="Q705" i="4"/>
  <c r="Q136" i="4"/>
  <c r="Q613" i="4"/>
  <c r="Q1115" i="4"/>
  <c r="Q3942" i="4"/>
  <c r="Q2103" i="4"/>
  <c r="Q367" i="4"/>
  <c r="Q225" i="4"/>
  <c r="Q419" i="4"/>
  <c r="Q513" i="4"/>
  <c r="Q4815" i="4"/>
  <c r="Q4688" i="4"/>
  <c r="Q4527" i="4"/>
  <c r="Q1040" i="4"/>
  <c r="Q3867" i="4"/>
  <c r="Q4080" i="4"/>
  <c r="Q4528" i="4"/>
  <c r="Q1771" i="4"/>
  <c r="Q4252" i="4"/>
  <c r="Q992" i="4"/>
  <c r="Q1916" i="4"/>
  <c r="Q4128" i="4"/>
  <c r="Q3943" i="4"/>
  <c r="Q3682" i="4"/>
  <c r="Q2456" i="4"/>
  <c r="Q48" i="4"/>
  <c r="Q1414" i="4"/>
  <c r="Q1697" i="4"/>
  <c r="Q3919" i="4"/>
  <c r="Q1157" i="4"/>
  <c r="Q3967" i="4"/>
  <c r="Q4405" i="4"/>
  <c r="Q2275" i="4"/>
  <c r="Q4129" i="4"/>
  <c r="Q1116" i="4"/>
  <c r="Q4380" i="4"/>
  <c r="Q4740" i="4"/>
  <c r="Q2202" i="4"/>
  <c r="Q3370" i="4"/>
  <c r="Q706" i="4"/>
  <c r="Q4901" i="4"/>
  <c r="Q567" i="4"/>
  <c r="Q3793" i="4"/>
  <c r="Q2657" i="4"/>
  <c r="Q2222" i="4"/>
  <c r="Q2937" i="4"/>
  <c r="Q4130" i="4"/>
  <c r="Q16" i="4"/>
  <c r="Q4007" i="4"/>
  <c r="Q1745" i="4"/>
  <c r="Q3014" i="4"/>
  <c r="Q4816" i="4"/>
  <c r="Q3478" i="4"/>
  <c r="Q2987" i="4"/>
  <c r="Q2174" i="4"/>
  <c r="Q1772" i="4"/>
  <c r="Q3036" i="4"/>
  <c r="Q17" i="4"/>
  <c r="Q4057" i="4"/>
  <c r="Q3479" i="4"/>
  <c r="Q568" i="4"/>
  <c r="Q3371" i="4"/>
  <c r="Q2499" i="4"/>
  <c r="Q2885" i="4"/>
  <c r="Q3212" i="4"/>
  <c r="Q18" i="4"/>
  <c r="Q4788" i="4"/>
  <c r="Q4990" i="4"/>
  <c r="Q3270" i="4"/>
  <c r="Q2968" i="4"/>
  <c r="Q2886" i="4"/>
  <c r="Q137" i="4"/>
  <c r="Q2345" i="4"/>
  <c r="Q2477" i="4"/>
  <c r="Q3968" i="4"/>
  <c r="Q4645" i="4"/>
  <c r="Q72" i="4"/>
  <c r="Q2572" i="4"/>
  <c r="Q4709" i="4"/>
  <c r="Q1527" i="4"/>
  <c r="Q138" i="4"/>
  <c r="Q1990" i="4"/>
  <c r="Q1848" i="4"/>
  <c r="Q2596" i="4"/>
  <c r="Q2396" i="4"/>
  <c r="Q3604" i="4"/>
  <c r="Q4224" i="4"/>
  <c r="Q2295" i="4"/>
  <c r="Q1615" i="4"/>
  <c r="Q2175" i="4"/>
  <c r="Q4058" i="4"/>
  <c r="Q2500" i="4"/>
  <c r="Q2746" i="4"/>
  <c r="Q1528" i="4"/>
  <c r="Q1364" i="4"/>
  <c r="Q4059" i="4"/>
  <c r="Q2397" i="4"/>
  <c r="Q1849" i="4"/>
  <c r="Q4279" i="4"/>
  <c r="Q3683" i="4"/>
  <c r="Q139" i="4"/>
  <c r="Q1746" i="4"/>
  <c r="Q1207" i="4"/>
  <c r="Q2398" i="4"/>
  <c r="Q1365" i="4"/>
  <c r="Q2969" i="4"/>
  <c r="Q1917" i="4"/>
  <c r="Q4902" i="4"/>
  <c r="Q1241" i="4"/>
  <c r="Q4930" i="4"/>
  <c r="Q3271" i="4"/>
  <c r="Q1529" i="4"/>
  <c r="Q2624" i="4"/>
  <c r="Q3372" i="4"/>
  <c r="Q4280" i="4"/>
  <c r="Q834" i="4"/>
  <c r="Q197" i="4"/>
  <c r="Q1415" i="4"/>
  <c r="Q2527" i="4"/>
  <c r="Q2970" i="4"/>
  <c r="Q2223" i="4"/>
  <c r="Q3454" i="4"/>
  <c r="Q1940" i="4"/>
  <c r="Q4253" i="4"/>
  <c r="Q2176" i="4"/>
  <c r="Q4607" i="4"/>
  <c r="Q19" i="4"/>
  <c r="Q1850" i="4"/>
  <c r="Q3348" i="4"/>
  <c r="Q4329" i="4"/>
  <c r="Q3538" i="4"/>
  <c r="Q3891" i="4"/>
  <c r="Q3742" i="4"/>
  <c r="Q2528" i="4"/>
  <c r="Q174" i="4"/>
  <c r="Q811" i="4"/>
  <c r="Q4430" i="4"/>
  <c r="Q3539" i="4"/>
  <c r="Q2035" i="4"/>
  <c r="Q707" i="4"/>
  <c r="Q2077" i="4"/>
  <c r="Q3499" i="4"/>
  <c r="Q867" i="4"/>
  <c r="Q4008" i="4"/>
  <c r="Q310" i="4"/>
  <c r="Q175" i="4"/>
  <c r="Q2457" i="4"/>
  <c r="Q1698" i="4"/>
  <c r="Q3037" i="4"/>
  <c r="Q3767" i="4"/>
  <c r="Q4131" i="4"/>
  <c r="Q140" i="4"/>
  <c r="Q3316" i="4"/>
  <c r="Q3349" i="4"/>
  <c r="Q2224" i="4"/>
  <c r="Q90" i="4"/>
  <c r="Q3213" i="4"/>
  <c r="Q2912" i="4"/>
  <c r="Q3818" i="4"/>
  <c r="Q3243" i="4"/>
  <c r="Q2573" i="4"/>
  <c r="Q868" i="4"/>
  <c r="Q4307" i="4"/>
  <c r="Q657" i="4"/>
  <c r="Q2251" i="4"/>
  <c r="Q1699" i="4"/>
  <c r="Q3577" i="4"/>
  <c r="Q4758" i="4"/>
  <c r="Q2036" i="4"/>
  <c r="Q2821" i="4"/>
  <c r="Q4506" i="4"/>
  <c r="Q1804" i="4"/>
  <c r="Q3147" i="4"/>
  <c r="Q4957" i="4"/>
  <c r="Q4844" i="4"/>
  <c r="Q3385" i="4"/>
  <c r="Q3662" i="4"/>
  <c r="Q3843" i="4"/>
  <c r="Q4225" i="4"/>
  <c r="Q1416" i="4"/>
  <c r="Q2574" i="4"/>
  <c r="Q141" i="4"/>
  <c r="Q993" i="4"/>
  <c r="Q4759" i="4"/>
  <c r="Q3296" i="4"/>
  <c r="Q4931" i="4"/>
  <c r="Q1941" i="4"/>
  <c r="Q1366" i="4"/>
  <c r="Q3173" i="4"/>
  <c r="Q91" i="4"/>
  <c r="Q658" i="4"/>
  <c r="Q1182" i="4"/>
  <c r="Q1498" i="4"/>
  <c r="Q1968" i="4"/>
  <c r="Q2458" i="4"/>
  <c r="Q2459" i="4"/>
  <c r="Q2078" i="4"/>
  <c r="Q3422" i="4"/>
  <c r="Q4358" i="4"/>
  <c r="Q3059" i="4"/>
  <c r="Q963" i="4"/>
  <c r="Q1575" i="4"/>
  <c r="Q20" i="4"/>
  <c r="Q3480" i="4"/>
  <c r="Q898" i="4"/>
  <c r="Q1131" i="4"/>
  <c r="Q2548" i="4"/>
  <c r="Q2747" i="4"/>
  <c r="Q614" i="4"/>
  <c r="Q2748" i="4"/>
  <c r="Q1851" i="4"/>
  <c r="Q4454" i="4"/>
  <c r="Q1645" i="4"/>
  <c r="Q1183" i="4"/>
  <c r="Q4281" i="4"/>
  <c r="Q4027" i="4"/>
  <c r="Q4406" i="4"/>
  <c r="Q1599" i="4"/>
  <c r="Q2014" i="4"/>
  <c r="Q3578" i="4"/>
  <c r="Q3892" i="4"/>
  <c r="Q4572" i="4"/>
  <c r="Q3645" i="4"/>
  <c r="Q255" i="4"/>
  <c r="Q4028" i="4"/>
  <c r="Q338" i="4"/>
  <c r="Q3819" i="4"/>
  <c r="Q1969" i="4"/>
  <c r="Q3820" i="4"/>
  <c r="Q2529" i="4"/>
  <c r="Q1530" i="4"/>
  <c r="Q4359" i="4"/>
  <c r="Q4132" i="4"/>
  <c r="Q2658" i="4"/>
  <c r="Q4710" i="4"/>
  <c r="Q2823" i="4"/>
  <c r="Q2824" i="4"/>
  <c r="Q1268" i="4"/>
  <c r="Q1041" i="4"/>
  <c r="Q4646" i="4"/>
  <c r="Q1942" i="4"/>
  <c r="Q3317" i="4"/>
  <c r="Q469" i="4"/>
  <c r="Q3297" i="4"/>
  <c r="Q3214" i="4"/>
  <c r="Q514" i="4"/>
  <c r="Q1388" i="4"/>
  <c r="Q569" i="4"/>
  <c r="Q3556" i="4"/>
  <c r="Q1725" i="4"/>
  <c r="Q1970" i="4"/>
  <c r="Q92" i="4"/>
  <c r="Q368" i="4"/>
  <c r="Q2374" i="4"/>
  <c r="Q589" i="4"/>
  <c r="Q4133" i="4"/>
  <c r="Q2296" i="4"/>
  <c r="Q3794" i="4"/>
  <c r="Q2478" i="4"/>
  <c r="Q4548" i="4"/>
  <c r="Q4282" i="4"/>
  <c r="Q1852" i="4"/>
  <c r="Q1971" i="4"/>
  <c r="Q3710" i="4"/>
  <c r="Q3605" i="4"/>
  <c r="Q3743" i="4"/>
  <c r="Q3893" i="4"/>
  <c r="Q2771" i="4"/>
  <c r="Q112" i="4"/>
  <c r="Q1616" i="4"/>
  <c r="Q2725" i="4"/>
  <c r="Q3684" i="4"/>
  <c r="Q3174" i="4"/>
  <c r="Q3821" i="4"/>
  <c r="Q1290" i="4"/>
  <c r="Q3622" i="4"/>
  <c r="Q420" i="4"/>
  <c r="Q1747" i="4"/>
  <c r="Q4760" i="4"/>
  <c r="Q311" i="4"/>
  <c r="Q3795" i="4"/>
  <c r="Q3844" i="4"/>
  <c r="Q4283" i="4"/>
  <c r="Q1943" i="4"/>
  <c r="Q3520" i="4"/>
  <c r="Q4881" i="4"/>
  <c r="Q2079" i="4"/>
  <c r="Q4381" i="4"/>
  <c r="Q2346" i="4"/>
  <c r="Q4845" i="4"/>
  <c r="Q2988" i="4"/>
  <c r="Q2015" i="4"/>
  <c r="Q737" i="4"/>
  <c r="Q2797" i="4"/>
  <c r="Q4455" i="4"/>
  <c r="Q4330" i="4"/>
  <c r="Q3557" i="4"/>
  <c r="Q3711" i="4"/>
  <c r="Q2887" i="4"/>
  <c r="Q684" i="4"/>
  <c r="Q1015" i="4"/>
  <c r="Q3623" i="4"/>
  <c r="Q4789" i="4"/>
  <c r="Q4573" i="4"/>
  <c r="Q773" i="4"/>
  <c r="Q4135" i="4"/>
  <c r="Q176" i="4"/>
  <c r="Q3318" i="4"/>
  <c r="Q4958" i="4"/>
  <c r="Q2659" i="4"/>
  <c r="Q3298" i="4"/>
  <c r="Q4882" i="4"/>
  <c r="Q2460" i="4"/>
  <c r="Q4382" i="4"/>
  <c r="Q1853" i="4"/>
  <c r="Q1208" i="4"/>
  <c r="Q3796" i="4"/>
  <c r="Q1184" i="4"/>
  <c r="Q2660" i="4"/>
  <c r="Q4741" i="4"/>
  <c r="Q2913" i="4"/>
  <c r="Q4903" i="4"/>
  <c r="Q1700" i="4"/>
  <c r="Q1158" i="4"/>
  <c r="Q1600" i="4"/>
  <c r="Q1100" i="4"/>
  <c r="Q2726" i="4"/>
  <c r="Q256" i="4"/>
  <c r="Q1878" i="4"/>
  <c r="Q4742" i="4"/>
  <c r="Q3148" i="4"/>
  <c r="Q3768" i="4"/>
  <c r="Q3423" i="4"/>
  <c r="Q3558" i="4"/>
  <c r="Q4136" i="4"/>
  <c r="Q1646" i="4"/>
  <c r="Q4761" i="4"/>
  <c r="Q3822" i="4"/>
  <c r="Q1748" i="4"/>
  <c r="Q932" i="4"/>
  <c r="Q4308" i="4"/>
  <c r="Q2625" i="4"/>
  <c r="Q3624" i="4"/>
  <c r="Q4029" i="4"/>
  <c r="Q3121" i="4"/>
  <c r="Q4407" i="4"/>
  <c r="Q1854" i="4"/>
  <c r="Q3386" i="4"/>
  <c r="Q3038" i="4"/>
  <c r="Q2825" i="4"/>
  <c r="Q4137" i="4"/>
  <c r="Q1647" i="4"/>
  <c r="Q3685" i="4"/>
  <c r="Q2938" i="4"/>
  <c r="Q198" i="4"/>
  <c r="Q394" i="4"/>
  <c r="Q3663" i="4"/>
  <c r="Q615" i="4"/>
  <c r="Q2154" i="4"/>
  <c r="Q3015" i="4"/>
  <c r="Q142" i="4"/>
  <c r="Q3244" i="4"/>
  <c r="Q4689" i="4"/>
  <c r="Q339" i="4"/>
  <c r="Q1805" i="4"/>
  <c r="Q1016" i="4"/>
  <c r="Q2826" i="4"/>
  <c r="Q965" i="4"/>
  <c r="Q4138" i="4"/>
  <c r="Q1677" i="4"/>
  <c r="Q340" i="4"/>
  <c r="Q395" i="4"/>
  <c r="Q3387" i="4"/>
  <c r="Q3500" i="4"/>
  <c r="Q2727" i="4"/>
  <c r="Q4284" i="4"/>
  <c r="Q2317" i="4"/>
  <c r="Q1101" i="4"/>
  <c r="Q1389" i="4"/>
  <c r="Q1726" i="4"/>
  <c r="Q2501" i="4"/>
  <c r="Q3920" i="4"/>
  <c r="Q1132" i="4"/>
  <c r="Q4331" i="4"/>
  <c r="Q659" i="4"/>
  <c r="Q2080" i="4"/>
  <c r="Q3606" i="4"/>
  <c r="Q93" i="4"/>
  <c r="Q2502" i="4"/>
  <c r="Q312" i="4"/>
  <c r="Q1648" i="4"/>
  <c r="Q1367" i="4"/>
  <c r="Q1185" i="4"/>
  <c r="Q4479" i="4"/>
  <c r="Q3797" i="4"/>
  <c r="Q685" i="4"/>
  <c r="Q4139" i="4"/>
  <c r="Q2318" i="4"/>
  <c r="Q4817" i="4"/>
  <c r="Q49" i="4"/>
  <c r="Q869" i="4"/>
  <c r="Q4529" i="4"/>
  <c r="Q2178" i="4"/>
  <c r="Q2038" i="4"/>
  <c r="Q3607" i="4"/>
  <c r="Q226" i="4"/>
  <c r="Q1133" i="4"/>
  <c r="Q143" i="4"/>
  <c r="Q2057" i="4"/>
  <c r="Q1944" i="4"/>
  <c r="Q2081" i="4"/>
  <c r="Q3868" i="4"/>
  <c r="Q2461" i="4"/>
  <c r="Q496" i="4"/>
  <c r="Q4647" i="4"/>
  <c r="Q2798" i="4"/>
  <c r="Q3388" i="4"/>
  <c r="Q2728" i="4"/>
  <c r="Q4846" i="4"/>
  <c r="Q22" i="4"/>
  <c r="Q4060" i="4"/>
  <c r="Q4226" i="4"/>
  <c r="Q1499" i="4"/>
  <c r="Q4507" i="4"/>
  <c r="Q2319" i="4"/>
  <c r="Q1678" i="4"/>
  <c r="Q2130" i="4"/>
  <c r="Q94" i="4"/>
  <c r="Q421" i="4"/>
  <c r="Q3122" i="4"/>
  <c r="Q2989" i="4"/>
  <c r="Q3245" i="4"/>
  <c r="Q4456" i="4"/>
  <c r="Q3455" i="4"/>
  <c r="Q4574" i="4"/>
  <c r="Q899" i="4"/>
  <c r="Q1134" i="4"/>
  <c r="Q3389" i="4"/>
  <c r="Q1679" i="4"/>
  <c r="Q4140" i="4"/>
  <c r="Q2297" i="4"/>
  <c r="Q1042" i="4"/>
  <c r="Q4030" i="4"/>
  <c r="Q1135" i="4"/>
  <c r="Q2424" i="4"/>
  <c r="Q313" i="4"/>
  <c r="Q900" i="4"/>
  <c r="Q515" i="4"/>
  <c r="Q50" i="4"/>
  <c r="Q1136" i="4"/>
  <c r="Q3087" i="4"/>
  <c r="Q4332" i="4"/>
  <c r="Q3559" i="4"/>
  <c r="Q422" i="4"/>
  <c r="Q1972" i="4"/>
  <c r="Q4383" i="4"/>
  <c r="Q4254" i="4"/>
  <c r="Q3299" i="4"/>
  <c r="Q3560" i="4"/>
  <c r="Q3246" i="4"/>
  <c r="Q4904" i="4"/>
  <c r="Q4141" i="4"/>
  <c r="Q2749" i="4"/>
  <c r="Q1137" i="4"/>
  <c r="Q1138" i="4"/>
  <c r="Q660" i="4"/>
  <c r="Q1973" i="4"/>
  <c r="Q2252" i="4"/>
  <c r="Q2058" i="4"/>
  <c r="Q2131" i="4"/>
  <c r="Q966" i="4"/>
  <c r="Q2225" i="4"/>
  <c r="Q3215" i="4"/>
  <c r="Q227" i="4"/>
  <c r="Q994" i="4"/>
  <c r="Q933" i="4"/>
  <c r="Q774" i="4"/>
  <c r="Q2861" i="4"/>
  <c r="Q661" i="4"/>
  <c r="Q1043" i="4"/>
  <c r="Q113" i="4"/>
  <c r="Q4991" i="4"/>
  <c r="Q934" i="4"/>
  <c r="Q3744" i="4"/>
  <c r="Q2799" i="4"/>
  <c r="Q3987" i="4"/>
  <c r="Q870" i="4"/>
  <c r="Q4575" i="4"/>
  <c r="Q4960" i="4"/>
  <c r="Q2914" i="4"/>
  <c r="Q1336" i="4"/>
  <c r="Q4175" i="4"/>
  <c r="Q2104" i="4"/>
  <c r="Q3039" i="4"/>
  <c r="Q2680" i="4"/>
  <c r="Q4711" i="4"/>
  <c r="Q4847" i="4"/>
  <c r="Q2203" i="4"/>
  <c r="Q1472" i="4"/>
  <c r="Q4648" i="4"/>
  <c r="Q3845" i="4"/>
  <c r="Q1500" i="4"/>
  <c r="Q4508" i="4"/>
  <c r="Q2016" i="4"/>
  <c r="Q3482" i="4"/>
  <c r="Q2915" i="4"/>
  <c r="Q4905" i="4"/>
  <c r="Q3149" i="4"/>
  <c r="Q4480" i="4"/>
  <c r="Q3869" i="4"/>
  <c r="Q3579" i="4"/>
  <c r="Q1828" i="4"/>
  <c r="Q3150" i="4"/>
  <c r="Q2800" i="4"/>
  <c r="Q2575" i="4"/>
  <c r="Q4176" i="4"/>
  <c r="Q4712" i="4"/>
  <c r="Q1075" i="4"/>
  <c r="Q369" i="4"/>
  <c r="Q2106" i="4"/>
  <c r="Q4818" i="4"/>
  <c r="Q3712" i="4"/>
  <c r="Q2107" i="4"/>
  <c r="Q3646" i="4"/>
  <c r="Q1551" i="4"/>
  <c r="Q967" i="4"/>
  <c r="Q2700" i="4"/>
  <c r="Q4457" i="4"/>
  <c r="Q2827" i="4"/>
  <c r="Q3319" i="4"/>
  <c r="Q1292" i="4"/>
  <c r="Q1159" i="4"/>
  <c r="Q4142" i="4"/>
  <c r="Q4481" i="4"/>
  <c r="Q542" i="4"/>
  <c r="Q228" i="4"/>
  <c r="Q1806" i="4"/>
  <c r="Q423" i="4"/>
  <c r="Q2772" i="4"/>
  <c r="Q4143" i="4"/>
  <c r="Q3272" i="4"/>
  <c r="Q2082" i="4"/>
  <c r="Q1879" i="4"/>
  <c r="Q1076" i="4"/>
  <c r="Q4431" i="4"/>
  <c r="Q145" i="4"/>
  <c r="Q3870" i="4"/>
  <c r="Q146" i="4"/>
  <c r="Q3424" i="4"/>
  <c r="Q901" i="4"/>
  <c r="Q4031" i="4"/>
  <c r="Q4961" i="4"/>
  <c r="Q1701" i="4"/>
  <c r="Q1117" i="4"/>
  <c r="Q4763" i="4"/>
  <c r="Q2425" i="4"/>
  <c r="Q813" i="4"/>
  <c r="Q3647" i="4"/>
  <c r="Q3713" i="4"/>
  <c r="Q1531" i="4"/>
  <c r="Q1044" i="4"/>
  <c r="Q3390" i="4"/>
  <c r="Q2226" i="4"/>
  <c r="Q4144" i="4"/>
  <c r="Q1749" i="4"/>
  <c r="Q4360" i="4"/>
  <c r="Q2108" i="4"/>
  <c r="Q23" i="4"/>
  <c r="Q2939" i="4"/>
  <c r="Q995" i="4"/>
  <c r="Q4713" i="4"/>
  <c r="Q662" i="4"/>
  <c r="Q1880" i="4"/>
  <c r="Q3320" i="4"/>
  <c r="Q2109" i="4"/>
  <c r="Q3945" i="4"/>
  <c r="Q4743" i="4"/>
  <c r="Q1242" i="4"/>
  <c r="Q1418" i="4"/>
  <c r="Q4458" i="4"/>
  <c r="Q1293" i="4"/>
  <c r="Q686" i="4"/>
  <c r="Q3373" i="4"/>
  <c r="Q2888" i="4"/>
  <c r="Q4177" i="4"/>
  <c r="Q4408" i="4"/>
  <c r="Q3216" i="4"/>
  <c r="Q3823" i="4"/>
  <c r="Q4459" i="4"/>
  <c r="Q872" i="4"/>
  <c r="Q4432" i="4"/>
  <c r="Q1991" i="4"/>
  <c r="Q1337" i="4"/>
  <c r="Q1501" i="4"/>
  <c r="Q2039" i="4"/>
  <c r="Q1045" i="4"/>
  <c r="Q1294" i="4"/>
  <c r="Q1649" i="4"/>
  <c r="Q2320" i="4"/>
  <c r="Q4530" i="4"/>
  <c r="Q4962" i="4"/>
  <c r="Q4409" i="4"/>
  <c r="Q1602" i="4"/>
  <c r="Q3456" i="4"/>
  <c r="Q1945" i="4"/>
  <c r="Q3969" i="4"/>
  <c r="Q1077" i="4"/>
  <c r="Q2375" i="4"/>
  <c r="Q3374" i="4"/>
  <c r="Q1390" i="4"/>
  <c r="Q1702" i="4"/>
  <c r="Q1446" i="4"/>
  <c r="Q3580" i="4"/>
  <c r="Q342" i="4"/>
  <c r="Q2110" i="4"/>
  <c r="Q2132" i="4"/>
  <c r="Q1703" i="4"/>
  <c r="Q794" i="4"/>
  <c r="Q2889" i="4"/>
  <c r="Q2990" i="4"/>
  <c r="Q616" i="4"/>
  <c r="Q3970" i="4"/>
  <c r="Q4650" i="4"/>
  <c r="Q1502" i="4"/>
  <c r="Q739" i="4"/>
  <c r="Q3686" i="4"/>
  <c r="Q1017" i="4"/>
  <c r="Q3501" i="4"/>
  <c r="Q4576" i="4"/>
  <c r="Q4608" i="4"/>
  <c r="Q3871" i="4"/>
  <c r="Q4764" i="4"/>
  <c r="Q2040" i="4"/>
  <c r="Q2111" i="4"/>
  <c r="Q3300" i="4"/>
  <c r="Q3321" i="4"/>
  <c r="Q4032" i="4"/>
  <c r="Q3714" i="4"/>
  <c r="Q2729" i="4"/>
  <c r="Q3016" i="4"/>
  <c r="Q1503" i="4"/>
  <c r="Q2112" i="4"/>
  <c r="Q1650" i="4"/>
  <c r="Q3715" i="4"/>
  <c r="Q1651" i="4"/>
  <c r="Q3123" i="4"/>
  <c r="Q1187" i="4"/>
  <c r="Q1704" i="4"/>
  <c r="Q2321" i="4"/>
  <c r="Q343" i="4"/>
  <c r="Q1617" i="4"/>
  <c r="Q2059" i="4"/>
  <c r="Q2276" i="4"/>
  <c r="Q836" i="4"/>
  <c r="Q4384" i="4"/>
  <c r="Q640" i="4"/>
  <c r="Q3946" i="4"/>
  <c r="Q2971" i="4"/>
  <c r="Q2399" i="4"/>
  <c r="Q814" i="4"/>
  <c r="Q1295" i="4"/>
  <c r="Q3124" i="4"/>
  <c r="Q4765" i="4"/>
  <c r="Q1078" i="4"/>
  <c r="Q2504" i="4"/>
  <c r="Q1160" i="4"/>
  <c r="Q444" i="4"/>
  <c r="Q3687" i="4"/>
  <c r="Q4744" i="4"/>
  <c r="Q4883" i="4"/>
  <c r="Q4714" i="4"/>
  <c r="Q1576" i="4"/>
  <c r="Q1209" i="4"/>
  <c r="Q3060" i="4"/>
  <c r="Q2828" i="4"/>
  <c r="Q470" i="4"/>
  <c r="Q3425" i="4"/>
  <c r="Q3088" i="4"/>
  <c r="Q4511" i="4"/>
  <c r="Q2991" i="4"/>
  <c r="Q1992" i="4"/>
  <c r="Q2505" i="4"/>
  <c r="Q2531" i="4"/>
  <c r="Q3375" i="4"/>
  <c r="Q2597" i="4"/>
  <c r="Q4033" i="4"/>
  <c r="Q4285" i="4"/>
  <c r="Q2179" i="4"/>
  <c r="Q837" i="4"/>
  <c r="Q4715" i="4"/>
  <c r="Q2400" i="4"/>
  <c r="Q2576" i="4"/>
  <c r="Q4034" i="4"/>
  <c r="Q4433" i="4"/>
  <c r="Q617" i="4"/>
  <c r="Q2916" i="4"/>
  <c r="Q3376" i="4"/>
  <c r="Q2134" i="4"/>
  <c r="Q3351" i="4"/>
  <c r="Q1577" i="4"/>
  <c r="Q4932" i="4"/>
  <c r="Q4460" i="4"/>
  <c r="Q2135" i="4"/>
  <c r="Q3988" i="4"/>
  <c r="Q687" i="4"/>
  <c r="Q370" i="4"/>
  <c r="Q2377" i="4"/>
  <c r="Q229" i="4"/>
  <c r="Q2802" i="4"/>
  <c r="Q1504" i="4"/>
  <c r="Q4992" i="4"/>
  <c r="Q2992" i="4"/>
  <c r="Q4792" i="4"/>
  <c r="Q815" i="4"/>
  <c r="Q230" i="4"/>
  <c r="Q904" i="4"/>
  <c r="Q1161" i="4"/>
  <c r="Q1946" i="4"/>
  <c r="Q114" i="4"/>
  <c r="Q4434" i="4"/>
  <c r="Q1079" i="4"/>
  <c r="Q2227" i="4"/>
  <c r="Q775" i="4"/>
  <c r="Q257" i="4"/>
  <c r="Q1244" i="4"/>
  <c r="Q177" i="4"/>
  <c r="Q1018" i="4"/>
  <c r="Q2018" i="4"/>
  <c r="Q2862" i="4"/>
  <c r="Q516" i="4"/>
  <c r="Q1046" i="4"/>
  <c r="Q4081" i="4"/>
  <c r="Q4963" i="4"/>
  <c r="Q618" i="4"/>
  <c r="Q2228" i="4"/>
  <c r="Q3947" i="4"/>
  <c r="Q2598" i="4"/>
  <c r="Q1680" i="4"/>
  <c r="Q2253" i="4"/>
  <c r="Q590" i="4"/>
  <c r="Q1881" i="4"/>
  <c r="Q3247" i="4"/>
  <c r="Q3040" i="4"/>
  <c r="Q543" i="4"/>
  <c r="Q2083" i="4"/>
  <c r="Q2479" i="4"/>
  <c r="Q4577" i="4"/>
  <c r="Q1552" i="4"/>
  <c r="Q1993" i="4"/>
  <c r="Q314" i="4"/>
  <c r="Q258" i="4"/>
  <c r="Q4202" i="4"/>
  <c r="Q1162" i="4"/>
  <c r="Q1919" i="4"/>
  <c r="Q2829" i="4"/>
  <c r="Q1080" i="4"/>
  <c r="Q3521" i="4"/>
  <c r="Q3377" i="4"/>
  <c r="Q905" i="4"/>
  <c r="Q1681" i="4"/>
  <c r="Q838" i="4"/>
  <c r="Q1047" i="4"/>
  <c r="Q2830" i="4"/>
  <c r="Q997" i="4"/>
  <c r="Q1210" i="4"/>
  <c r="Q1338" i="4"/>
  <c r="Q4227" i="4"/>
  <c r="Q2661" i="4"/>
  <c r="Q1975" i="4"/>
  <c r="Q147" i="4"/>
  <c r="Q4609" i="4"/>
  <c r="Q2254" i="4"/>
  <c r="Q278" i="4"/>
  <c r="Q968" i="4"/>
  <c r="Q2702" i="4"/>
  <c r="Q4716" i="4"/>
  <c r="Q3846" i="4"/>
  <c r="Q4287" i="4"/>
  <c r="Q4361" i="4"/>
  <c r="Q3847" i="4"/>
  <c r="Q4145" i="4"/>
  <c r="Q3989" i="4"/>
  <c r="Q740" i="4"/>
  <c r="Q2480" i="4"/>
  <c r="Q4793" i="4"/>
  <c r="Q2773" i="4"/>
  <c r="Q2506" i="4"/>
  <c r="Q3426" i="4"/>
  <c r="Q1019" i="4"/>
  <c r="Q873" i="4"/>
  <c r="Q445" i="4"/>
  <c r="Q2940" i="4"/>
  <c r="Q2041" i="4"/>
  <c r="Q1245" i="4"/>
  <c r="Q471" i="4"/>
  <c r="Q2890" i="4"/>
  <c r="Q1856" i="4"/>
  <c r="Q3322" i="4"/>
  <c r="Q3872" i="4"/>
  <c r="Q1419" i="4"/>
  <c r="Q3189" i="4"/>
  <c r="Q2402" i="4"/>
  <c r="Q1976" i="4"/>
  <c r="Q1807" i="4"/>
  <c r="Q571" i="4"/>
  <c r="Q2136" i="4"/>
  <c r="Q1020" i="4"/>
  <c r="Q2277" i="4"/>
  <c r="Q3427" i="4"/>
  <c r="Q1339" i="4"/>
  <c r="Q2403" i="4"/>
  <c r="Q4482" i="4"/>
  <c r="Q2180" i="4"/>
  <c r="Q2599" i="4"/>
  <c r="Q3017" i="4"/>
  <c r="Q3948" i="4"/>
  <c r="Q2863" i="4"/>
  <c r="Q3018" i="4"/>
  <c r="Q1603" i="4"/>
  <c r="Q2426" i="4"/>
  <c r="Q4146" i="4"/>
  <c r="Q2156" i="4"/>
  <c r="Q4289" i="4"/>
  <c r="Q2481" i="4"/>
  <c r="Q3125" i="4"/>
  <c r="Q2404" i="4"/>
  <c r="Q4652" i="4"/>
  <c r="Q4578" i="4"/>
  <c r="Q4035" i="4"/>
  <c r="Q3352" i="4"/>
  <c r="Q446" i="4"/>
  <c r="Q315" i="4"/>
  <c r="Q1392" i="4"/>
  <c r="Q517" i="4"/>
  <c r="Q1808" i="4"/>
  <c r="Q2060" i="4"/>
  <c r="Q544" i="4"/>
  <c r="Q3301" i="4"/>
  <c r="Q4864" i="4"/>
  <c r="Q95" i="4"/>
  <c r="Q2681" i="4"/>
  <c r="Q1296" i="4"/>
  <c r="Q4579" i="4"/>
  <c r="Q4147" i="4"/>
  <c r="Q1604" i="4"/>
  <c r="Q149" i="4"/>
  <c r="Q4532" i="4"/>
  <c r="Q3848" i="4"/>
  <c r="Q3190" i="4"/>
  <c r="Q1269" i="4"/>
  <c r="Q3716" i="4"/>
  <c r="Q2507" i="4"/>
  <c r="Q4148" i="4"/>
  <c r="Q3990" i="4"/>
  <c r="Q3378" i="4"/>
  <c r="Q279" i="4"/>
  <c r="Q3625" i="4"/>
  <c r="Q3540" i="4"/>
  <c r="Q3648" i="4"/>
  <c r="Q3745" i="4"/>
  <c r="Q3626" i="4"/>
  <c r="Q3126" i="4"/>
  <c r="Q1682" i="4"/>
  <c r="Q1883" i="4"/>
  <c r="Q2550" i="4"/>
  <c r="Q1188" i="4"/>
  <c r="Q1553" i="4"/>
  <c r="Q2628" i="4"/>
  <c r="Q1554" i="4"/>
  <c r="Q741" i="4"/>
  <c r="Q1884" i="4"/>
  <c r="Q1652" i="4"/>
  <c r="Q3127" i="4"/>
  <c r="Q4933" i="4"/>
  <c r="Q2462" i="4"/>
  <c r="Q25" i="4"/>
  <c r="Q2774" i="4"/>
  <c r="Q1270" i="4"/>
  <c r="Q3971" i="4"/>
  <c r="Q4435" i="4"/>
  <c r="Q776" i="4"/>
  <c r="Q3428" i="4"/>
  <c r="Q4062" i="4"/>
  <c r="Q2775" i="4"/>
  <c r="Q2600" i="4"/>
  <c r="Q1473" i="4"/>
  <c r="Q1885" i="4"/>
  <c r="Q4255" i="4"/>
  <c r="Q4309" i="4"/>
  <c r="Q4256" i="4"/>
  <c r="Q1506" i="4"/>
  <c r="Q1474" i="4"/>
  <c r="Q2181" i="4"/>
  <c r="Q4550" i="4"/>
  <c r="Q2831" i="4"/>
  <c r="Q1605" i="4"/>
  <c r="Q200" i="4"/>
  <c r="Q3522" i="4"/>
  <c r="Q4551" i="4"/>
  <c r="Q3502" i="4"/>
  <c r="Q2803" i="4"/>
  <c r="Q4692" i="4"/>
  <c r="Q280" i="4"/>
  <c r="Q620" i="4"/>
  <c r="Q1994" i="4"/>
  <c r="Q316" i="4"/>
  <c r="Q1773" i="4"/>
  <c r="Q3128" i="4"/>
  <c r="Q4385" i="4"/>
  <c r="Q4036" i="4"/>
  <c r="Q4310" i="4"/>
  <c r="Q4063" i="4"/>
  <c r="Q874" i="4"/>
  <c r="Q1246" i="4"/>
  <c r="Q875" i="4"/>
  <c r="Q3393" i="4"/>
  <c r="Q4884" i="4"/>
  <c r="Q1809" i="4"/>
  <c r="Q3353" i="4"/>
  <c r="Q259" i="4"/>
  <c r="Q397" i="4"/>
  <c r="Q795" i="4"/>
  <c r="Q723" i="4"/>
  <c r="Q2229" i="4"/>
  <c r="Q4935" i="4"/>
  <c r="Q4097" i="4"/>
  <c r="Q3717" i="4"/>
  <c r="Q2427" i="4"/>
  <c r="Q371" i="4"/>
  <c r="Q3274" i="4"/>
  <c r="Q3991" i="4"/>
  <c r="Q3664" i="4"/>
  <c r="Q1886" i="4"/>
  <c r="Q3248" i="4"/>
  <c r="Q3824" i="4"/>
  <c r="Q3042" i="4"/>
  <c r="Q2864" i="4"/>
  <c r="Q317" i="4"/>
  <c r="Q688" i="4"/>
  <c r="Q2776" i="4"/>
  <c r="Q2042" i="4"/>
  <c r="Q1163" i="4"/>
  <c r="Q3249" i="4"/>
  <c r="Q1857" i="4"/>
  <c r="Q2043" i="4"/>
  <c r="Q4906" i="4"/>
  <c r="Q3151" i="4"/>
  <c r="Q2298" i="4"/>
  <c r="Q1858" i="4"/>
  <c r="Q4820" i="4"/>
  <c r="Q4964" i="4"/>
  <c r="Q2428" i="4"/>
  <c r="Q4717" i="4"/>
  <c r="Q4994" i="4"/>
  <c r="Q1887" i="4"/>
  <c r="Q4653" i="4"/>
  <c r="Q742" i="4"/>
  <c r="Q1888" i="4"/>
  <c r="Q2682" i="4"/>
  <c r="Q839" i="4"/>
  <c r="Q1995" i="4"/>
  <c r="Q2865" i="4"/>
  <c r="Q2832" i="4"/>
  <c r="Q1889" i="4"/>
  <c r="Q4654" i="4"/>
  <c r="Q4291" i="4"/>
  <c r="Q4766" i="4"/>
  <c r="Q3129" i="4"/>
  <c r="Q3801" i="4"/>
  <c r="Q3043" i="4"/>
  <c r="Q1475" i="4"/>
  <c r="Q4580" i="4"/>
  <c r="Q448" i="4"/>
  <c r="Q3949" i="4"/>
  <c r="Q1996" i="4"/>
  <c r="Q115" i="4"/>
  <c r="Q3523" i="4"/>
  <c r="Q2182" i="4"/>
  <c r="Q1921" i="4"/>
  <c r="Q4311" i="4"/>
  <c r="Q3354" i="4"/>
  <c r="Q2918" i="4"/>
  <c r="Q2662" i="4"/>
  <c r="Q2551" i="4"/>
  <c r="Q4461" i="4"/>
  <c r="Q398" i="4"/>
  <c r="Q1606" i="4"/>
  <c r="Q1476" i="4"/>
  <c r="Q2834" i="4"/>
  <c r="Q1890" i="4"/>
  <c r="Q2230" i="4"/>
  <c r="Q2322" i="4"/>
  <c r="Q2601" i="4"/>
  <c r="Q2463" i="4"/>
  <c r="Q3130" i="4"/>
  <c r="Q3250" i="4"/>
  <c r="Q1420" i="4"/>
  <c r="Q2532" i="4"/>
  <c r="Q3251" i="4"/>
  <c r="Q3323" i="4"/>
  <c r="Q4512" i="4"/>
  <c r="Q1141" i="4"/>
  <c r="Q4655" i="4"/>
  <c r="Q4610" i="4"/>
  <c r="Q3770" i="4"/>
  <c r="Q816" i="4"/>
  <c r="Q4010" i="4"/>
  <c r="Q26" i="4"/>
  <c r="Q2704" i="4"/>
  <c r="Q2115" i="4"/>
  <c r="Q2552" i="4"/>
  <c r="Q4937" i="4"/>
  <c r="Q4656" i="4"/>
  <c r="Q2137" i="4"/>
  <c r="Q3394" i="4"/>
  <c r="Q232" i="4"/>
  <c r="Q1368" i="4"/>
  <c r="Q1189" i="4"/>
  <c r="Q2323" i="4"/>
  <c r="Q2835" i="4"/>
  <c r="Q3950" i="4"/>
  <c r="Q4150" i="4"/>
  <c r="Q3849" i="4"/>
  <c r="Q1164" i="4"/>
  <c r="Q150" i="4"/>
  <c r="Q1340" i="4"/>
  <c r="Q4292" i="4"/>
  <c r="Q4011" i="4"/>
  <c r="Q2157" i="4"/>
  <c r="Q2750" i="4"/>
  <c r="Q2836" i="4"/>
  <c r="Q1618" i="4"/>
  <c r="Q3541" i="4"/>
  <c r="Q3483" i="4"/>
  <c r="Q1556" i="4"/>
  <c r="Q498" i="4"/>
  <c r="Q4178" i="4"/>
  <c r="Q2993" i="4"/>
  <c r="Q935" i="4"/>
  <c r="Q1829" i="4"/>
  <c r="Q876" i="4"/>
  <c r="Q260" i="4"/>
  <c r="Q4513" i="4"/>
  <c r="Q2553" i="4"/>
  <c r="Q1369" i="4"/>
  <c r="Q2204" i="4"/>
  <c r="Q52" i="4"/>
  <c r="Q151" i="4"/>
  <c r="Q3688" i="4"/>
  <c r="Q3873" i="4"/>
  <c r="Q2578" i="4"/>
  <c r="Q1000" i="4"/>
  <c r="Q1271" i="4"/>
  <c r="Q2324" i="4"/>
  <c r="Q4767" i="4"/>
  <c r="Q2664" i="4"/>
  <c r="Q2554" i="4"/>
  <c r="Q2084" i="4"/>
  <c r="Q4995" i="4"/>
  <c r="Q3718" i="4"/>
  <c r="Q3429" i="4"/>
  <c r="Q2579" i="4"/>
  <c r="Q178" i="4"/>
  <c r="Q1619" i="4"/>
  <c r="Q1448" i="4"/>
  <c r="Q3951" i="4"/>
  <c r="Q3484" i="4"/>
  <c r="Q3217" i="4"/>
  <c r="Q427" i="4"/>
  <c r="Q1727" i="4"/>
  <c r="Q73" i="4"/>
  <c r="Q2464" i="4"/>
  <c r="Q4514" i="4"/>
  <c r="Q4694" i="4"/>
  <c r="Q1393" i="4"/>
  <c r="Q1247" i="4"/>
  <c r="Q3485" i="4"/>
  <c r="Q1021" i="4"/>
  <c r="Q2231" i="4"/>
  <c r="Q372" i="4"/>
  <c r="Q53" i="4"/>
  <c r="Q1977" i="4"/>
  <c r="Q4695" i="4"/>
  <c r="Q4719" i="4"/>
  <c r="Q1248" i="4"/>
  <c r="Q4657" i="4"/>
  <c r="Q1297" i="4"/>
  <c r="Q1213" i="4"/>
  <c r="Q1751" i="4"/>
  <c r="Q345" i="4"/>
  <c r="Q572" i="4"/>
  <c r="Q1891" i="4"/>
  <c r="Q4151" i="4"/>
  <c r="Q1978" i="4"/>
  <c r="Q2482" i="4"/>
  <c r="Q545" i="4"/>
  <c r="Q777" i="4"/>
  <c r="Q3583" i="4"/>
  <c r="Q3191" i="4"/>
  <c r="Q1607" i="4"/>
  <c r="Q2508" i="4"/>
  <c r="Q2429" i="4"/>
  <c r="Q1449" i="4"/>
  <c r="Q3874" i="4"/>
  <c r="Q4658" i="4"/>
  <c r="Q2205" i="4"/>
  <c r="Q2973" i="4"/>
  <c r="Q399" i="4"/>
  <c r="Q3276" i="4"/>
  <c r="Q1450" i="4"/>
  <c r="Q3771" i="4"/>
  <c r="Q3395" i="4"/>
  <c r="Q1214" i="4"/>
  <c r="Q1215" i="4"/>
  <c r="Q1947" i="4"/>
  <c r="Q4152" i="4"/>
  <c r="Q817" i="4"/>
  <c r="Q3561" i="4"/>
  <c r="Q1119" i="4"/>
  <c r="Q2232" i="4"/>
  <c r="Q936" i="4"/>
  <c r="Q4179" i="4"/>
  <c r="Q1653" i="4"/>
  <c r="Q2325" i="4"/>
  <c r="Q4886" i="4"/>
  <c r="Q3504" i="4"/>
  <c r="Q3432" i="4"/>
  <c r="Q2994" i="4"/>
  <c r="Q2509" i="4"/>
  <c r="Q2580" i="4"/>
  <c r="Q1774" i="4"/>
  <c r="Q3061" i="4"/>
  <c r="Q1683" i="4"/>
  <c r="Q2430" i="4"/>
  <c r="Q4012" i="4"/>
  <c r="Q2941" i="4"/>
  <c r="Q179" i="4"/>
  <c r="Q4581" i="4"/>
  <c r="Q970" i="4"/>
  <c r="Q2730" i="4"/>
  <c r="Q473" i="4"/>
  <c r="Q27" i="4"/>
  <c r="Q573" i="4"/>
  <c r="Q3131" i="4"/>
  <c r="Q2085" i="4"/>
  <c r="Q1217" i="4"/>
  <c r="Q4611" i="4"/>
  <c r="Q1533" i="4"/>
  <c r="Q3325" i="4"/>
  <c r="Q54" i="4"/>
  <c r="Q2665" i="4"/>
  <c r="Q3176" i="4"/>
  <c r="Q2347" i="4"/>
  <c r="Q3433" i="4"/>
  <c r="Q1892" i="4"/>
  <c r="Q449" i="4"/>
  <c r="Q2086" i="4"/>
  <c r="Q74" i="4"/>
  <c r="Q1997" i="4"/>
  <c r="Q3850" i="4"/>
  <c r="Q2206" i="4"/>
  <c r="Q1249" i="4"/>
  <c r="Q2233" i="4"/>
  <c r="Q2326" i="4"/>
  <c r="Q2684" i="4"/>
  <c r="Q1218" i="4"/>
  <c r="Q2138" i="4"/>
  <c r="Q1620" i="4"/>
  <c r="Q3666" i="4"/>
  <c r="Q2234" i="4"/>
  <c r="Q3802" i="4"/>
  <c r="Q1752" i="4"/>
  <c r="Q4720" i="4"/>
  <c r="Q2685" i="4"/>
  <c r="Q2919" i="4"/>
  <c r="Q840" i="4"/>
  <c r="Q2348" i="4"/>
  <c r="Q4865" i="4"/>
  <c r="Q2349" i="4"/>
  <c r="Q4386" i="4"/>
  <c r="Q4768" i="4"/>
  <c r="Q906" i="4"/>
  <c r="Q2779" i="4"/>
  <c r="Q4515" i="4"/>
  <c r="Q641" i="4"/>
  <c r="Q1830" i="4"/>
  <c r="Q4333" i="4"/>
  <c r="Q3690" i="4"/>
  <c r="Q4660" i="4"/>
  <c r="Q4153" i="4"/>
  <c r="Q3326" i="4"/>
  <c r="Q400" i="4"/>
  <c r="Q971" i="4"/>
  <c r="Q1831" i="4"/>
  <c r="Q689" i="4"/>
  <c r="Q2432" i="4"/>
  <c r="Q55" i="4"/>
  <c r="Q4534" i="4"/>
  <c r="Q2116" i="4"/>
  <c r="Q4848" i="4"/>
  <c r="Q4387" i="4"/>
  <c r="Q1102" i="4"/>
  <c r="Q1775" i="4"/>
  <c r="Q2534" i="4"/>
  <c r="Q1048" i="4"/>
  <c r="Q4258" i="4"/>
  <c r="Q778" i="4"/>
  <c r="Q474" i="4"/>
  <c r="Q4939" i="4"/>
  <c r="Q1049" i="4"/>
  <c r="Q450" i="4"/>
  <c r="Q4154" i="4"/>
  <c r="Q4795" i="4"/>
  <c r="Q180" i="4"/>
  <c r="Q4180" i="4"/>
  <c r="Q3062" i="4"/>
  <c r="Q56" i="4"/>
  <c r="Q373" i="4"/>
  <c r="Q3252" i="4"/>
  <c r="Q3177" i="4"/>
  <c r="Q2705" i="4"/>
  <c r="Q2942" i="4"/>
  <c r="Q2278" i="4"/>
  <c r="Q2019" i="4"/>
  <c r="Q1341" i="4"/>
  <c r="Q2087" i="4"/>
  <c r="Q2920" i="4"/>
  <c r="Q1999" i="4"/>
  <c r="Q475" i="4"/>
  <c r="Q779" i="4"/>
  <c r="Q3486" i="4"/>
  <c r="Q2974" i="4"/>
  <c r="Q2866" i="4"/>
  <c r="Q1081" i="4"/>
  <c r="Q4485" i="4"/>
  <c r="Q2327" i="4"/>
  <c r="Q3487" i="4"/>
  <c r="Q3772" i="4"/>
  <c r="Q3488" i="4"/>
  <c r="Q3825" i="4"/>
  <c r="Q2020" i="4"/>
  <c r="Q593" i="4"/>
  <c r="Q3584" i="4"/>
  <c r="Q2235" i="4"/>
  <c r="Q4796" i="4"/>
  <c r="Q2328" i="4"/>
  <c r="Q4516" i="4"/>
  <c r="Q1190" i="4"/>
  <c r="Q2433" i="4"/>
  <c r="Q1534" i="4"/>
  <c r="Q4661" i="4"/>
  <c r="Q3667" i="4"/>
  <c r="Q3355" i="4"/>
  <c r="Q75" i="4"/>
  <c r="Q2630" i="4"/>
  <c r="Q878" i="4"/>
  <c r="Q1299" i="4"/>
  <c r="Q3505" i="4"/>
  <c r="Q1022" i="4"/>
  <c r="Q1621" i="4"/>
  <c r="Q4797" i="4"/>
  <c r="Q3585" i="4"/>
  <c r="Q4013" i="4"/>
  <c r="Q1220" i="4"/>
  <c r="Q879" i="4"/>
  <c r="Q819" i="4"/>
  <c r="Q2891" i="4"/>
  <c r="Q2751" i="4"/>
  <c r="Q2329" i="4"/>
  <c r="Q1314" i="4"/>
  <c r="Q3396" i="4"/>
  <c r="Q4293" i="4"/>
  <c r="Q1165" i="4"/>
  <c r="Q724" i="4"/>
  <c r="Q663" i="4"/>
  <c r="Q2140" i="4"/>
  <c r="Q4312" i="4"/>
  <c r="Q1051" i="4"/>
  <c r="Q2582" i="4"/>
  <c r="Q1832" i="4"/>
  <c r="Q3434" i="4"/>
  <c r="Q2752" i="4"/>
  <c r="Q4966" i="4"/>
  <c r="Q2405" i="4"/>
  <c r="Q4463" i="4"/>
  <c r="Q2706" i="4"/>
  <c r="Q708" i="4"/>
  <c r="Q2159" i="4"/>
  <c r="Q574" i="4"/>
  <c r="Q3853" i="4"/>
  <c r="Q4821" i="4"/>
  <c r="Q2299" i="4"/>
  <c r="Q2603" i="4"/>
  <c r="Q642" i="4"/>
  <c r="Q499" i="4"/>
  <c r="Q4582" i="4"/>
  <c r="Q519" i="4"/>
  <c r="Q3894" i="4"/>
  <c r="Q520" i="4"/>
  <c r="Q3972" i="4"/>
  <c r="Q3973" i="4"/>
  <c r="Q1082" i="4"/>
  <c r="Q4662" i="4"/>
  <c r="Q4940" i="4"/>
  <c r="Q1250" i="4"/>
  <c r="Q747" i="4"/>
  <c r="Q2330" i="4"/>
  <c r="Q4181" i="4"/>
  <c r="Q3922" i="4"/>
  <c r="Q3691" i="4"/>
  <c r="Q1948" i="4"/>
  <c r="Q3357" i="4"/>
  <c r="Q4696" i="4"/>
  <c r="Q4887" i="4"/>
  <c r="Q346" i="4"/>
  <c r="Q1896" i="4"/>
  <c r="Q2378" i="4"/>
  <c r="Q1535" i="4"/>
  <c r="Q2510" i="4"/>
  <c r="Q748" i="4"/>
  <c r="Q2184" i="4"/>
  <c r="Q907" i="4"/>
  <c r="Q664" i="4"/>
  <c r="Q1776" i="4"/>
  <c r="Q1451" i="4"/>
  <c r="Q2044" i="4"/>
  <c r="Q1251" i="4"/>
  <c r="Q4535" i="4"/>
  <c r="Q2236" i="4"/>
  <c r="Q521" i="4"/>
  <c r="Q3397" i="4"/>
  <c r="Q1477" i="4"/>
  <c r="Q3746" i="4"/>
  <c r="Q3327" i="4"/>
  <c r="Q4083" i="4"/>
  <c r="Q4229" i="4"/>
  <c r="Q690" i="4"/>
  <c r="Q2406" i="4"/>
  <c r="Q4155" i="4"/>
  <c r="Q4037" i="4"/>
  <c r="Q3992" i="4"/>
  <c r="Q1579" i="4"/>
  <c r="Q3379" i="4"/>
  <c r="Q4746" i="4"/>
  <c r="Q3132" i="4"/>
  <c r="Q643" i="4"/>
  <c r="Q796" i="4"/>
  <c r="Q375" i="4"/>
  <c r="Q1052" i="4"/>
  <c r="Q1622" i="4"/>
  <c r="Q3458" i="4"/>
  <c r="Q4614" i="4"/>
  <c r="Q4615" i="4"/>
  <c r="Q3221" i="4"/>
  <c r="Q2379" i="4"/>
  <c r="Q1395" i="4"/>
  <c r="Q28" i="4"/>
  <c r="Q1396" i="4"/>
  <c r="Q4182" i="4"/>
  <c r="Q181" i="4"/>
  <c r="Q347" i="4"/>
  <c r="Q4436" i="4"/>
  <c r="Q1397" i="4"/>
  <c r="Q1777" i="4"/>
  <c r="Q3152" i="4"/>
  <c r="Q1166" i="4"/>
  <c r="Q1478" i="4"/>
  <c r="Q1023" i="4"/>
  <c r="Q2943" i="4"/>
  <c r="Q1424" i="4"/>
  <c r="Q1342" i="4"/>
  <c r="Q726" i="4"/>
  <c r="Q116" i="4"/>
  <c r="Q1509" i="4"/>
  <c r="Q429" i="4"/>
  <c r="Q2483" i="4"/>
  <c r="Q4313" i="4"/>
  <c r="Q1001" i="4"/>
  <c r="Q2331" i="4"/>
  <c r="Q4583" i="4"/>
  <c r="Q594" i="4"/>
  <c r="Q3993" i="4"/>
  <c r="Q2256" i="4"/>
  <c r="Q1104" i="4"/>
  <c r="Q348" i="4"/>
  <c r="Q1922" i="4"/>
  <c r="Q4206" i="4"/>
  <c r="Q575" i="4"/>
  <c r="Q881" i="4"/>
  <c r="Q3328" i="4"/>
  <c r="Q3090" i="4"/>
  <c r="Q3329" i="4"/>
  <c r="Q2892" i="4"/>
  <c r="Q2944" i="4"/>
  <c r="Q2632" i="4"/>
  <c r="Q3627" i="4"/>
  <c r="Q4259" i="4"/>
  <c r="Q1557" i="4"/>
  <c r="Q3435" i="4"/>
  <c r="Q2301" i="4"/>
  <c r="Q4183" i="4"/>
  <c r="Q3720" i="4"/>
  <c r="Q546" i="4"/>
  <c r="Q3994" i="4"/>
  <c r="Q3586" i="4"/>
  <c r="Q2350" i="4"/>
  <c r="Q3506" i="4"/>
  <c r="Q3020" i="4"/>
  <c r="Q4822" i="4"/>
  <c r="Q1344" i="4"/>
  <c r="Q3628" i="4"/>
  <c r="Q4849" i="4"/>
  <c r="Q692" i="4"/>
  <c r="Q2434" i="4"/>
  <c r="Q798" i="4"/>
  <c r="Q1479" i="4"/>
  <c r="Q2484" i="4"/>
  <c r="Q3330" i="4"/>
  <c r="Q117" i="4"/>
  <c r="Q2351" i="4"/>
  <c r="Q4156" i="4"/>
  <c r="Q1608" i="4"/>
  <c r="Q1315" i="4"/>
  <c r="Q2160" i="4"/>
  <c r="Q4014" i="4"/>
  <c r="Q3692" i="4"/>
  <c r="Q3133" i="4"/>
  <c r="Q452" i="4"/>
  <c r="Q3875" i="4"/>
  <c r="Q4486" i="4"/>
  <c r="Q349" i="4"/>
  <c r="Q1950" i="4"/>
  <c r="Q4039" i="4"/>
  <c r="Q350" i="4"/>
  <c r="Q841" i="4"/>
  <c r="Q4967" i="4"/>
  <c r="Q1558" i="4"/>
  <c r="Q4487" i="4"/>
  <c r="Q1121" i="4"/>
  <c r="Q1053" i="4"/>
  <c r="Q2045" i="4"/>
  <c r="Q401" i="4"/>
  <c r="Q182" i="4"/>
  <c r="Q3255" i="4"/>
  <c r="Q1426" i="4"/>
  <c r="Q2435" i="4"/>
  <c r="Q4015" i="4"/>
  <c r="Q2732" i="4"/>
  <c r="Q4295" i="4"/>
  <c r="Q4997" i="4"/>
  <c r="Q2804" i="4"/>
  <c r="Q2258" i="4"/>
  <c r="Q1623" i="4"/>
  <c r="Q2945" i="4"/>
  <c r="Q2668" i="4"/>
  <c r="Q351" i="4"/>
  <c r="Q4724" i="4"/>
  <c r="Q4823" i="4"/>
  <c r="Q3398" i="4"/>
  <c r="Q2977" i="4"/>
  <c r="Q2141" i="4"/>
  <c r="Q2687" i="4"/>
  <c r="Q1779" i="4"/>
  <c r="Q2485" i="4"/>
  <c r="Q183" i="4"/>
  <c r="Q4230" i="4"/>
  <c r="Q2733" i="4"/>
  <c r="Q1559" i="4"/>
  <c r="Q3876" i="4"/>
  <c r="Q97" i="4"/>
  <c r="Q2237" i="4"/>
  <c r="Q4664" i="4"/>
  <c r="Q2046" i="4"/>
  <c r="Q2352" i="4"/>
  <c r="Q4697" i="4"/>
  <c r="Q3804" i="4"/>
  <c r="Q2867" i="4"/>
  <c r="Q3064" i="4"/>
  <c r="Q1560" i="4"/>
  <c r="Q843" i="4"/>
  <c r="Q4968" i="4"/>
  <c r="Q1582" i="4"/>
  <c r="Q500" i="4"/>
  <c r="Q1924" i="4"/>
  <c r="Q522" i="4"/>
  <c r="Q3525" i="4"/>
  <c r="Q58" i="4"/>
  <c r="Q1561" i="4"/>
  <c r="Q3649" i="4"/>
  <c r="Q1833" i="4"/>
  <c r="Q2998" i="4"/>
  <c r="Q4100" i="4"/>
  <c r="Q3065" i="4"/>
  <c r="Q402" i="4"/>
  <c r="Q4942" i="4"/>
  <c r="Q4585" i="4"/>
  <c r="Q937" i="4"/>
  <c r="Q2707" i="4"/>
  <c r="Q2893" i="4"/>
  <c r="Q3805" i="4"/>
  <c r="Q2999" i="4"/>
  <c r="Q4798" i="4"/>
  <c r="Q3995" i="4"/>
  <c r="Q76" i="4"/>
  <c r="Q3302" i="4"/>
  <c r="Q1122" i="4"/>
  <c r="Q2001" i="4"/>
  <c r="Q1083" i="4"/>
  <c r="Q2207" i="4"/>
  <c r="Q4725" i="4"/>
  <c r="Q3629" i="4"/>
  <c r="Q3877" i="4"/>
  <c r="Q665" i="4"/>
  <c r="Q1624" i="4"/>
  <c r="Q4698" i="4"/>
  <c r="Q2868" i="4"/>
  <c r="Q1316" i="4"/>
  <c r="Q4084" i="4"/>
  <c r="Q1584" i="4"/>
  <c r="Q1625" i="4"/>
  <c r="Q2380" i="4"/>
  <c r="Q2088" i="4"/>
  <c r="Q4314" i="4"/>
  <c r="Q4085" i="4"/>
  <c r="Q4389" i="4"/>
  <c r="Q2635" i="4"/>
  <c r="Q2839" i="4"/>
  <c r="Q154" i="4"/>
  <c r="Q202" i="4"/>
  <c r="Q3459" i="4"/>
  <c r="Q1427" i="4"/>
  <c r="Q4726" i="4"/>
  <c r="Q908" i="4"/>
  <c r="Q2921" i="4"/>
  <c r="Q4390" i="4"/>
  <c r="Q1144" i="4"/>
  <c r="Q1812" i="4"/>
  <c r="Q4464" i="4"/>
  <c r="Q3358" i="4"/>
  <c r="Q3001" i="4"/>
  <c r="Q1370" i="4"/>
  <c r="Q2302" i="4"/>
  <c r="Q2894" i="4"/>
  <c r="Q4231" i="4"/>
  <c r="Q455" i="4"/>
  <c r="Q4016" i="4"/>
  <c r="Q4850" i="4"/>
  <c r="Q4065" i="4"/>
  <c r="Q1754" i="4"/>
  <c r="Q4536" i="4"/>
  <c r="Q883" i="4"/>
  <c r="Q3303" i="4"/>
  <c r="Q2162" i="4"/>
  <c r="Q4488" i="4"/>
  <c r="Q666" i="4"/>
  <c r="Q3953" i="4"/>
  <c r="Q2022" i="4"/>
  <c r="Q4158" i="4"/>
  <c r="Q523" i="4"/>
  <c r="Q318" i="4"/>
  <c r="Q4363" i="4"/>
  <c r="Q547" i="4"/>
  <c r="Q2708" i="4"/>
  <c r="Q99" i="4"/>
  <c r="Q3693" i="4"/>
  <c r="Q2511" i="4"/>
  <c r="Q3399" i="4"/>
  <c r="Q4699" i="4"/>
  <c r="Q1979" i="4"/>
  <c r="Q2280" i="4"/>
  <c r="Q644" i="4"/>
  <c r="Q1253" i="4"/>
  <c r="Q377" i="4"/>
  <c r="Q4889" i="4"/>
  <c r="Q4799" i="4"/>
  <c r="Q4066" i="4"/>
  <c r="Q1399" i="4"/>
  <c r="Q727" i="4"/>
  <c r="Q2922" i="4"/>
  <c r="Q2089" i="4"/>
  <c r="Q3773" i="4"/>
  <c r="Q3508" i="4"/>
  <c r="Q4727" i="4"/>
  <c r="Q185" i="4"/>
  <c r="Q2436" i="4"/>
  <c r="Q3898" i="4"/>
  <c r="Q4868" i="4"/>
  <c r="Q596" i="4"/>
  <c r="Q118" i="4"/>
  <c r="Q2002" i="4"/>
  <c r="Q1273" i="4"/>
  <c r="Q3509" i="4"/>
  <c r="Q2709" i="4"/>
  <c r="Q30" i="4"/>
  <c r="Q1221" i="4"/>
  <c r="Q4771" i="4"/>
  <c r="Q3749" i="4"/>
  <c r="Q476" i="4"/>
  <c r="Q884" i="4"/>
  <c r="Q1897" i="4"/>
  <c r="Q3331" i="4"/>
  <c r="Q2437" i="4"/>
  <c r="Q3193" i="4"/>
  <c r="Q233" i="4"/>
  <c r="Q2142" i="4"/>
  <c r="Q2259" i="4"/>
  <c r="Q2584" i="4"/>
  <c r="Q4587" i="4"/>
  <c r="Q728" i="4"/>
  <c r="Q2805" i="4"/>
  <c r="Q1317" i="4"/>
  <c r="Q2208" i="4"/>
  <c r="Q2947" i="4"/>
  <c r="Q3670" i="4"/>
  <c r="Q4413" i="4"/>
  <c r="Q3955" i="4"/>
  <c r="Q1898" i="4"/>
  <c r="Q4315" i="4"/>
  <c r="Q4067" i="4"/>
  <c r="Q4910" i="4"/>
  <c r="Q319" i="4"/>
  <c r="Q120" i="4"/>
  <c r="Q2438" i="4"/>
  <c r="Q285" i="4"/>
  <c r="Q1003" i="4"/>
  <c r="Q3808" i="4"/>
  <c r="Q2605" i="4"/>
  <c r="Q3332" i="4"/>
  <c r="Q3996" i="4"/>
  <c r="Q4969" i="4"/>
  <c r="Q353" i="4"/>
  <c r="Q2869" i="4"/>
  <c r="Q4316" i="4"/>
  <c r="Q3631" i="4"/>
  <c r="Q4617" i="4"/>
  <c r="Q909" i="4"/>
  <c r="Q3333" i="4"/>
  <c r="Q4826" i="4"/>
  <c r="Q2688" i="4"/>
  <c r="Q972" i="4"/>
  <c r="Q2636" i="4"/>
  <c r="Q3587" i="4"/>
  <c r="Q31" i="4"/>
  <c r="Q2062" i="4"/>
  <c r="Q2090" i="4"/>
  <c r="Q234" i="4"/>
  <c r="Q845" i="4"/>
  <c r="Q3694" i="4"/>
  <c r="Q525" i="4"/>
  <c r="Q2669" i="4"/>
  <c r="Q4489" i="4"/>
  <c r="Q2585" i="4"/>
  <c r="Q2091" i="4"/>
  <c r="Q4554" i="4"/>
  <c r="Q885" i="4"/>
  <c r="Q4999" i="4"/>
  <c r="Q2840" i="4"/>
  <c r="Q2637" i="4"/>
  <c r="Q2024" i="4"/>
  <c r="Q2896" i="4"/>
  <c r="Q3652" i="4"/>
  <c r="Q4827" i="4"/>
  <c r="Q1346" i="4"/>
  <c r="Q4186" i="4"/>
  <c r="Q3334" i="4"/>
  <c r="Q3022" i="4"/>
  <c r="Q1585" i="4"/>
  <c r="Q3671" i="4"/>
  <c r="Q4414" i="4"/>
  <c r="Q2638" i="4"/>
  <c r="Q4772" i="4"/>
  <c r="Q526" i="4"/>
  <c r="Q1025" i="4"/>
  <c r="Q3359" i="4"/>
  <c r="Q1452" i="4"/>
  <c r="Q3565" i="4"/>
  <c r="Q694" i="4"/>
  <c r="Q1192" i="4"/>
  <c r="Q2897" i="4"/>
  <c r="Q3956" i="4"/>
  <c r="Q5000" i="4"/>
  <c r="Q1780" i="4"/>
  <c r="Q156" i="4"/>
  <c r="Q4415" i="4"/>
  <c r="Q3633" i="4"/>
  <c r="Q4490" i="4"/>
  <c r="Q2639" i="4"/>
  <c r="Q1428" i="4"/>
  <c r="Q1318" i="4"/>
  <c r="Q4800" i="4"/>
  <c r="Q1511" i="4"/>
  <c r="Q4589" i="4"/>
  <c r="Q4466" i="4"/>
  <c r="Q1429" i="4"/>
  <c r="Q1781" i="4"/>
  <c r="Q3402" i="4"/>
  <c r="Q3093" i="4"/>
  <c r="Q1124" i="4"/>
  <c r="Q4232" i="4"/>
  <c r="Q4260" i="4"/>
  <c r="Q59" i="4"/>
  <c r="Q4666" i="4"/>
  <c r="Q4187" i="4"/>
  <c r="Q1707" i="4"/>
  <c r="Q2537" i="4"/>
  <c r="Q3224" i="4"/>
  <c r="Q4801" i="4"/>
  <c r="Q4618" i="4"/>
  <c r="Q1222" i="4"/>
  <c r="Q2806" i="4"/>
  <c r="Q729" i="4"/>
  <c r="Q4730" i="4"/>
  <c r="Q3225" i="4"/>
  <c r="Q4103" i="4"/>
  <c r="Q3226" i="4"/>
  <c r="Q4537" i="4"/>
  <c r="Q3588" i="4"/>
  <c r="Q60" i="4"/>
  <c r="Q2842" i="4"/>
  <c r="Q4336" i="4"/>
  <c r="Q356" i="4"/>
  <c r="Q1167" i="4"/>
  <c r="Q1783" i="4"/>
  <c r="Q2163" i="4"/>
  <c r="Q3543" i="4"/>
  <c r="Q265" i="4"/>
  <c r="Q1223" i="4"/>
  <c r="Q235" i="4"/>
  <c r="Q157" i="4"/>
  <c r="Q1085" i="4"/>
  <c r="Q33" i="4"/>
  <c r="Q3566" i="4"/>
  <c r="Q1430" i="4"/>
  <c r="Q405" i="4"/>
  <c r="Q4207" i="4"/>
  <c r="Q4773" i="4"/>
  <c r="Q1168" i="4"/>
  <c r="Q751" i="4"/>
  <c r="Q912" i="4"/>
  <c r="Q320" i="4"/>
  <c r="Q1784" i="4"/>
  <c r="Q379" i="4"/>
  <c r="Q1169" i="4"/>
  <c r="Q3775" i="4"/>
  <c r="Q3776" i="4"/>
  <c r="Q1347" i="4"/>
  <c r="Q549" i="4"/>
  <c r="Q3828" i="4"/>
  <c r="Q4318" i="4"/>
  <c r="Q2640" i="4"/>
  <c r="Q2164" i="4"/>
  <c r="Q3997" i="4"/>
  <c r="Q1348" i="4"/>
  <c r="Q1654" i="4"/>
  <c r="Q158" i="4"/>
  <c r="Q478" i="4"/>
  <c r="Q2710" i="4"/>
  <c r="Q4393" i="4"/>
  <c r="Q2165" i="4"/>
  <c r="Q3568" i="4"/>
  <c r="Q3809" i="4"/>
  <c r="Q3527" i="4"/>
  <c r="Q847" i="4"/>
  <c r="Q821" i="4"/>
  <c r="Q4235" i="4"/>
  <c r="Q4731" i="4"/>
  <c r="Q2487" i="4"/>
  <c r="Q3856" i="4"/>
  <c r="Q3304" i="4"/>
  <c r="Q159" i="4"/>
  <c r="Q2025" i="4"/>
  <c r="Q3461" i="4"/>
  <c r="Q4340" i="4"/>
  <c r="Q1512" i="4"/>
  <c r="Q3023" i="4"/>
  <c r="Q3136" i="4"/>
  <c r="Q2304" i="4"/>
  <c r="Q1004" i="4"/>
  <c r="Q266" i="4"/>
  <c r="Q2027" i="4"/>
  <c r="Q357" i="4"/>
  <c r="Q3045" i="4"/>
  <c r="Q1513" i="4"/>
  <c r="Q3569" i="4"/>
  <c r="Q3380" i="4"/>
  <c r="Q3721" i="4"/>
  <c r="Q1453" i="4"/>
  <c r="Q4668" i="4"/>
  <c r="Q848" i="4"/>
  <c r="Q1925" i="4"/>
  <c r="Q204" i="4"/>
  <c r="Q4669" i="4"/>
  <c r="Q186" i="4"/>
  <c r="Q3194" i="4"/>
  <c r="Q3830" i="4"/>
  <c r="Q4468" i="4"/>
  <c r="Q1787" i="4"/>
  <c r="Q2092" i="4"/>
  <c r="Q2385" i="4"/>
  <c r="Q2951" i="4"/>
  <c r="Q3155" i="4"/>
  <c r="Q1586" i="4"/>
  <c r="Q1587" i="4"/>
  <c r="Q4017" i="4"/>
  <c r="Q4851" i="4"/>
  <c r="Q3406" i="4"/>
  <c r="Q1433" i="4"/>
  <c r="Q802" i="4"/>
  <c r="Q3722" i="4"/>
  <c r="Q913" i="4"/>
  <c r="Q1402" i="4"/>
  <c r="Q4700" i="4"/>
  <c r="Q456" i="4"/>
  <c r="Q887" i="4"/>
  <c r="Q3227" i="4"/>
  <c r="Q2048" i="4"/>
  <c r="Q1086" i="4"/>
  <c r="Q2029" i="4"/>
  <c r="Q1196" i="4"/>
  <c r="Q1171" i="4"/>
  <c r="Q4068" i="4"/>
  <c r="Q1734" i="4"/>
  <c r="Q286" i="4"/>
  <c r="Q2186" i="4"/>
  <c r="Q3878" i="4"/>
  <c r="R3097" i="4"/>
  <c r="R1126" i="4"/>
  <c r="R3927" i="4"/>
  <c r="R4492" i="4"/>
  <c r="R1319" i="4"/>
  <c r="R2713" i="4"/>
  <c r="R1657" i="4"/>
  <c r="R4161" i="4"/>
  <c r="R1588" i="4"/>
  <c r="R2714" i="4"/>
  <c r="R4874" i="4"/>
  <c r="R3464" i="4"/>
  <c r="R2557" i="4"/>
  <c r="R479" i="4"/>
  <c r="R2305" i="4"/>
  <c r="R1709" i="4"/>
  <c r="R4775" i="4"/>
  <c r="R551" i="4"/>
  <c r="R3902" i="4"/>
  <c r="R1172" i="4"/>
  <c r="R3335" i="4"/>
  <c r="R4188" i="4"/>
  <c r="R4089" i="4"/>
  <c r="R2262" i="4"/>
  <c r="R3306" i="4"/>
  <c r="R4343" i="4"/>
  <c r="R2166" i="4"/>
  <c r="R3723" i="4"/>
  <c r="R3673" i="4"/>
  <c r="R4974" i="4"/>
  <c r="R3858" i="4"/>
  <c r="R1372" i="4"/>
  <c r="R3179" i="4"/>
  <c r="R2642" i="4"/>
  <c r="R646" i="4"/>
  <c r="R4262" i="4"/>
  <c r="R3027" i="4"/>
  <c r="R4591" i="4"/>
  <c r="R2844" i="4"/>
  <c r="R2281" i="4"/>
  <c r="R2488" i="4"/>
  <c r="R1373" i="4"/>
  <c r="R2953" i="4"/>
  <c r="R3674" i="4"/>
  <c r="R3859" i="4"/>
  <c r="R4702" i="4"/>
  <c r="R3724" i="4"/>
  <c r="R104" i="4"/>
  <c r="R4236" i="4"/>
  <c r="R3879" i="4"/>
  <c r="R1485" i="4"/>
  <c r="R4913" i="4"/>
  <c r="R783" i="4"/>
  <c r="R79" i="4"/>
  <c r="R1005" i="4"/>
  <c r="R2845" i="4"/>
  <c r="R1927" i="4"/>
  <c r="R237" i="4"/>
  <c r="R849" i="4"/>
  <c r="R4189" i="4"/>
  <c r="R1275" i="4"/>
  <c r="R4210" i="4"/>
  <c r="R2489" i="4"/>
  <c r="R2239" i="4"/>
  <c r="R3510" i="4"/>
  <c r="R4802" i="4"/>
  <c r="R1538" i="4"/>
  <c r="R2355" i="4"/>
  <c r="R3611" i="4"/>
  <c r="R62" i="4"/>
  <c r="R4069" i="4"/>
  <c r="R3928" i="4"/>
  <c r="R2356" i="4"/>
  <c r="R1626" i="4"/>
  <c r="R205" i="4"/>
  <c r="R4748" i="4"/>
  <c r="R4592" i="4"/>
  <c r="R1710" i="4"/>
  <c r="R1788" i="4"/>
  <c r="R2558" i="4"/>
  <c r="R3778" i="4"/>
  <c r="R3180" i="4"/>
  <c r="R3028" i="4"/>
  <c r="R3407" i="4"/>
  <c r="R2734" i="4"/>
  <c r="R2" i="4"/>
  <c r="R4620" i="4"/>
  <c r="R3438" i="4"/>
  <c r="R1735" i="4"/>
  <c r="R2064" i="4"/>
  <c r="R674" i="4"/>
  <c r="R2335" i="4"/>
  <c r="R4776" i="4"/>
  <c r="R2607" i="4"/>
  <c r="R3779" i="4"/>
  <c r="R4394" i="4"/>
  <c r="R2691" i="4"/>
  <c r="R4621" i="4"/>
  <c r="R3228" i="4"/>
  <c r="R4104" i="4"/>
  <c r="R1435" i="4"/>
  <c r="R2846" i="4"/>
  <c r="R3903" i="4"/>
  <c r="R4732" i="4"/>
  <c r="R4344" i="4"/>
  <c r="R2871" i="4"/>
  <c r="R3439" i="4"/>
  <c r="R4828" i="4"/>
  <c r="R4190" i="4"/>
  <c r="R4345" i="4"/>
  <c r="R1486" i="4"/>
  <c r="R3098" i="4"/>
  <c r="R1952" i="4"/>
  <c r="R4439" i="4"/>
  <c r="R647" i="4"/>
  <c r="R974" i="4"/>
  <c r="R1564" i="4"/>
  <c r="R624" i="4"/>
  <c r="R1789" i="4"/>
  <c r="R2386" i="4"/>
  <c r="R2899" i="4"/>
  <c r="R2735" i="4"/>
  <c r="R4556" i="4"/>
  <c r="R3157" i="4"/>
  <c r="R4670" i="4"/>
  <c r="R1589" i="4"/>
  <c r="R1899" i="4"/>
  <c r="R2954" i="4"/>
  <c r="R480" i="4"/>
  <c r="R2643" i="4"/>
  <c r="R1539" i="4"/>
  <c r="R4777" i="4"/>
  <c r="R2263" i="4"/>
  <c r="R1756" i="4"/>
  <c r="R2692" i="4"/>
  <c r="R408" i="4"/>
  <c r="R322" i="4"/>
  <c r="R4070" i="4"/>
  <c r="R4237" i="4"/>
  <c r="R4539" i="4"/>
  <c r="R4364" i="4"/>
  <c r="R2093" i="4"/>
  <c r="R756" i="4"/>
  <c r="R942" i="4"/>
  <c r="R3048" i="4"/>
  <c r="R2644" i="4"/>
  <c r="R2715" i="4"/>
  <c r="R238" i="4"/>
  <c r="R850" i="4"/>
  <c r="R4040" i="4"/>
  <c r="R943" i="4"/>
  <c r="R2306" i="4"/>
  <c r="R4852" i="4"/>
  <c r="R3003" i="4"/>
  <c r="R1861" i="4"/>
  <c r="R3612" i="4"/>
  <c r="R409" i="4"/>
  <c r="R160" i="4"/>
  <c r="R2357" i="4"/>
  <c r="R3590" i="4"/>
  <c r="R4298" i="4"/>
  <c r="R1610" i="4"/>
  <c r="R3068" i="4"/>
  <c r="R4622" i="4"/>
  <c r="R2188" i="4"/>
  <c r="R4041" i="4"/>
  <c r="R3049" i="4"/>
  <c r="R2444" i="4"/>
  <c r="R1736" i="4"/>
  <c r="R3336" i="4"/>
  <c r="R381" i="4"/>
  <c r="R3195" i="4"/>
  <c r="R4623" i="4"/>
  <c r="R4416" i="4"/>
  <c r="R4320" i="4"/>
  <c r="R1227" i="4"/>
  <c r="R731" i="4"/>
  <c r="R3440" i="4"/>
  <c r="R4557" i="4"/>
  <c r="R2264" i="4"/>
  <c r="R4749" i="4"/>
  <c r="R3544" i="4"/>
  <c r="R1565" i="4"/>
  <c r="R206" i="4"/>
  <c r="R3" i="4"/>
  <c r="R3489" i="4"/>
  <c r="R3545" i="4"/>
  <c r="R3780" i="4"/>
  <c r="R1981" i="4"/>
  <c r="R63" i="4"/>
  <c r="R4417" i="4"/>
  <c r="R4944" i="4"/>
  <c r="R3362" i="4"/>
  <c r="R4733" i="4"/>
  <c r="R2189" i="4"/>
  <c r="R4211" i="4"/>
  <c r="R4891" i="4"/>
  <c r="R2490" i="4"/>
  <c r="R1757" i="4"/>
  <c r="R3696" i="4"/>
  <c r="R239" i="4"/>
  <c r="R4365" i="4"/>
  <c r="R1197" i="4"/>
  <c r="R3069" i="4"/>
  <c r="R4440" i="4"/>
  <c r="R3337" i="4"/>
  <c r="R3613" i="4"/>
  <c r="R2900" i="4"/>
  <c r="R4975" i="4"/>
  <c r="R457" i="4"/>
  <c r="R1862" i="4"/>
  <c r="R2978" i="4"/>
  <c r="R3697" i="4"/>
  <c r="R2782" i="4"/>
  <c r="R2167" i="4"/>
  <c r="R1590" i="4"/>
  <c r="R625" i="4"/>
  <c r="R3029" i="4"/>
  <c r="R4540" i="4"/>
  <c r="R4071" i="4"/>
  <c r="R1351" i="4"/>
  <c r="R2872" i="4"/>
  <c r="R2410" i="4"/>
  <c r="R4803" i="4"/>
  <c r="R4162" i="4"/>
  <c r="R3408" i="4"/>
  <c r="R1928" i="4"/>
  <c r="R2736" i="4"/>
  <c r="R3196" i="4"/>
  <c r="R3880" i="4"/>
  <c r="R2358" i="4"/>
  <c r="R1374" i="4"/>
  <c r="R2120" i="4"/>
  <c r="R709" i="4"/>
  <c r="R4541" i="4"/>
  <c r="R2491" i="4"/>
  <c r="R2955" i="4"/>
  <c r="R4703" i="4"/>
  <c r="R4945" i="4"/>
  <c r="R3307" i="4"/>
  <c r="R915" i="4"/>
  <c r="R2065" i="4"/>
  <c r="R2737" i="4"/>
  <c r="R2307" i="4"/>
  <c r="R4542" i="4"/>
  <c r="R3070" i="4"/>
  <c r="R3511" i="4"/>
  <c r="R1455" i="4"/>
  <c r="R1658" i="4"/>
  <c r="R4829" i="4"/>
  <c r="R268" i="4"/>
  <c r="R2265" i="4"/>
  <c r="R4892" i="4"/>
  <c r="R1403" i="4"/>
  <c r="R3957" i="4"/>
  <c r="R3138" i="4"/>
  <c r="R4042" i="4"/>
  <c r="R3099" i="4"/>
  <c r="R3753" i="4"/>
  <c r="R3881" i="4"/>
  <c r="R1659" i="4"/>
  <c r="R4804" i="4"/>
  <c r="R4750" i="4"/>
  <c r="R3570" i="4"/>
  <c r="R287" i="4"/>
  <c r="R3441" i="4"/>
  <c r="R3050" i="4"/>
  <c r="R3512" i="4"/>
  <c r="R1836" i="4"/>
  <c r="R1982" i="4"/>
  <c r="R1790" i="4"/>
  <c r="R481" i="4"/>
  <c r="R757" i="4"/>
  <c r="R975" i="4"/>
  <c r="R382" i="4"/>
  <c r="R2168" i="4"/>
  <c r="R4470" i="4"/>
  <c r="R3513" i="4"/>
  <c r="R4321" i="4"/>
  <c r="R626" i="4"/>
  <c r="R2538" i="4"/>
  <c r="R1456" i="4"/>
  <c r="R4238" i="4"/>
  <c r="R3653" i="4"/>
  <c r="R4624" i="4"/>
  <c r="R4163" i="4"/>
  <c r="R3591" i="4"/>
  <c r="R2411" i="4"/>
  <c r="R1145" i="4"/>
  <c r="R4625" i="4"/>
  <c r="R851" i="4"/>
  <c r="R1627" i="4"/>
  <c r="R240" i="4"/>
  <c r="R2359" i="4"/>
  <c r="R852" i="4"/>
  <c r="R4914" i="4"/>
  <c r="R1056" i="4"/>
  <c r="R1814" i="4"/>
  <c r="R3139" i="4"/>
  <c r="R2559" i="4"/>
  <c r="R1320" i="4"/>
  <c r="R4976" i="4"/>
  <c r="R3197" i="4"/>
  <c r="R358" i="4"/>
  <c r="R976" i="4"/>
  <c r="R4977" i="4"/>
  <c r="R2030" i="4"/>
  <c r="R1276" i="4"/>
  <c r="R1087" i="4"/>
  <c r="R3592" i="4"/>
  <c r="R2808" i="4"/>
  <c r="R4471" i="4"/>
  <c r="R4263" i="4"/>
  <c r="R4671" i="4"/>
  <c r="R4072" i="4"/>
  <c r="R3593" i="4"/>
  <c r="R3614" i="4"/>
  <c r="R3546" i="4"/>
  <c r="R1953" i="4"/>
  <c r="R3571" i="4"/>
  <c r="R2282" i="4"/>
  <c r="R188" i="4"/>
  <c r="R2513" i="4"/>
  <c r="R4090" i="4"/>
  <c r="R1198" i="4"/>
  <c r="R2901" i="4"/>
  <c r="R2190" i="4"/>
  <c r="R2716" i="4"/>
  <c r="R4853" i="4"/>
  <c r="R1837" i="4"/>
  <c r="R35" i="4"/>
  <c r="R288" i="4"/>
  <c r="R1660" i="4"/>
  <c r="R4672" i="4"/>
  <c r="R4164" i="4"/>
  <c r="R3198" i="4"/>
  <c r="R1057" i="4"/>
  <c r="R2336" i="4"/>
  <c r="R1863" i="4"/>
  <c r="R2956" i="4"/>
  <c r="R4593" i="4"/>
  <c r="R4395" i="4"/>
  <c r="R2240" i="4"/>
  <c r="R207" i="4"/>
  <c r="R161" i="4"/>
  <c r="R1628" i="4"/>
  <c r="R4441" i="4"/>
  <c r="R2783" i="4"/>
  <c r="R2211" i="4"/>
  <c r="R2066" i="4"/>
  <c r="R2608" i="4"/>
  <c r="R2492" i="4"/>
  <c r="R482" i="4"/>
  <c r="R162" i="4"/>
  <c r="R3363" i="4"/>
  <c r="R1107" i="4"/>
  <c r="R2031" i="4"/>
  <c r="R2412" i="4"/>
  <c r="R648" i="4"/>
  <c r="R2387" i="4"/>
  <c r="R3904" i="4"/>
  <c r="R977" i="4"/>
  <c r="R2388" i="4"/>
  <c r="R3051" i="4"/>
  <c r="R4264" i="4"/>
  <c r="R1983" i="4"/>
  <c r="R1108" i="4"/>
  <c r="R1457" i="4"/>
  <c r="R4265" i="4"/>
  <c r="R2755" i="4"/>
  <c r="R1758" i="4"/>
  <c r="R323" i="4"/>
  <c r="R529" i="4"/>
  <c r="R1737" i="4"/>
  <c r="R4805" i="4"/>
  <c r="R784" i="4"/>
  <c r="R1352" i="4"/>
  <c r="R3338" i="4"/>
  <c r="R3409" i="4"/>
  <c r="R4778" i="4"/>
  <c r="R1353" i="4"/>
  <c r="R2493" i="4"/>
  <c r="R888" i="4"/>
  <c r="R2413" i="4"/>
  <c r="R4" i="4"/>
  <c r="R1686" i="4"/>
  <c r="R4472" i="4"/>
  <c r="R383" i="4"/>
  <c r="R3675" i="4"/>
  <c r="R2924" i="4"/>
  <c r="R2809" i="4"/>
  <c r="R2957" i="4"/>
  <c r="R2609" i="4"/>
  <c r="R2610" i="4"/>
  <c r="R1815" i="4"/>
  <c r="R1026" i="4"/>
  <c r="R4266" i="4"/>
  <c r="R269" i="4"/>
  <c r="R552" i="4"/>
  <c r="R1027" i="4"/>
  <c r="R2873" i="4"/>
  <c r="R483" i="4"/>
  <c r="R1540" i="4"/>
  <c r="R1864" i="4"/>
  <c r="R1321" i="4"/>
  <c r="R4073" i="4"/>
  <c r="R2874" i="4"/>
  <c r="R3998" i="4"/>
  <c r="R710" i="4"/>
  <c r="R1109" i="4"/>
  <c r="R1487" i="4"/>
  <c r="R3100" i="4"/>
  <c r="R553" i="4"/>
  <c r="R530" i="4"/>
  <c r="R732" i="4"/>
  <c r="R2810" i="4"/>
  <c r="R4893" i="4"/>
  <c r="R410" i="4"/>
  <c r="R2467" i="4"/>
  <c r="R3258" i="4"/>
  <c r="R2958" i="4"/>
  <c r="R2611" i="4"/>
  <c r="R359" i="4"/>
  <c r="R2902" i="4"/>
  <c r="R1354" i="4"/>
  <c r="R4212" i="4"/>
  <c r="R2468" i="4"/>
  <c r="R1865" i="4"/>
  <c r="R2959" i="4"/>
  <c r="R411" i="4"/>
  <c r="R1436" i="4"/>
  <c r="R3978" i="4"/>
  <c r="R1322" i="4"/>
  <c r="R4267" i="4"/>
  <c r="R2670" i="4"/>
  <c r="R2241" i="4"/>
  <c r="R5" i="4"/>
  <c r="R6" i="4"/>
  <c r="R1277" i="4"/>
  <c r="R711" i="4"/>
  <c r="R2587" i="4"/>
  <c r="R4626" i="4"/>
  <c r="R3831" i="4"/>
  <c r="R822" i="4"/>
  <c r="R1146" i="4"/>
  <c r="R1629" i="4"/>
  <c r="R1088" i="4"/>
  <c r="R3615" i="4"/>
  <c r="R3616" i="4"/>
  <c r="R458" i="4"/>
  <c r="R3229" i="4"/>
  <c r="R3101" i="4"/>
  <c r="R4043" i="4"/>
  <c r="R2875" i="4"/>
  <c r="R270" i="4"/>
  <c r="R4239" i="4"/>
  <c r="R384" i="4"/>
  <c r="R3725" i="4"/>
  <c r="R4442" i="4"/>
  <c r="R1630" i="4"/>
  <c r="R3726" i="4"/>
  <c r="R2049" i="4"/>
  <c r="R4074" i="4"/>
  <c r="R1173" i="4"/>
  <c r="R1089" i="4"/>
  <c r="R3442" i="4"/>
  <c r="R4105" i="4"/>
  <c r="R1631" i="4"/>
  <c r="R2612" i="4"/>
  <c r="R2514" i="4"/>
  <c r="R1566" i="4"/>
  <c r="R3654" i="4"/>
  <c r="R2645" i="4"/>
  <c r="R1954" i="4"/>
  <c r="R64" i="4"/>
  <c r="R2212" i="4"/>
  <c r="R3698" i="4"/>
  <c r="R241" i="4"/>
  <c r="R4240" i="4"/>
  <c r="R324" i="4"/>
  <c r="R431" i="4"/>
  <c r="R3929" i="4"/>
  <c r="R1006" i="4"/>
  <c r="R2756" i="4"/>
  <c r="R2560" i="4"/>
  <c r="R4473" i="4"/>
  <c r="R3930" i="4"/>
  <c r="R4322" i="4"/>
  <c r="R3230" i="4"/>
  <c r="R4106" i="4"/>
  <c r="R2144" i="4"/>
  <c r="R1759" i="4"/>
  <c r="R385" i="4"/>
  <c r="R4107" i="4"/>
  <c r="R3832" i="4"/>
  <c r="R4299" i="4"/>
  <c r="R1375" i="4"/>
  <c r="R1458" i="4"/>
  <c r="R3052" i="4"/>
  <c r="R3882" i="4"/>
  <c r="R3931" i="4"/>
  <c r="R289" i="4"/>
  <c r="R386" i="4"/>
  <c r="R4875" i="4"/>
  <c r="R2925" i="4"/>
  <c r="R916" i="4"/>
  <c r="R3231" i="4"/>
  <c r="R3490" i="4"/>
  <c r="R3465" i="4"/>
  <c r="R1661" i="4"/>
  <c r="R4165" i="4"/>
  <c r="R2191" i="4"/>
  <c r="R3676" i="4"/>
  <c r="R360" i="4"/>
  <c r="R4627" i="4"/>
  <c r="R4876" i="4"/>
  <c r="R3308" i="4"/>
  <c r="R208" i="4"/>
  <c r="R758" i="4"/>
  <c r="R4493" i="4"/>
  <c r="R601" i="4"/>
  <c r="R1459" i="4"/>
  <c r="R2717" i="4"/>
  <c r="R2876" i="4"/>
  <c r="R1591" i="4"/>
  <c r="R1866" i="4"/>
  <c r="R4474" i="4"/>
  <c r="R2192" i="4"/>
  <c r="R2757" i="4"/>
  <c r="R4366" i="4"/>
  <c r="R4673" i="4"/>
  <c r="R2242" i="4"/>
  <c r="R917" i="4"/>
  <c r="R4108" i="4"/>
  <c r="R2877" i="4"/>
  <c r="R242" i="4"/>
  <c r="R1984" i="4"/>
  <c r="R944" i="4"/>
  <c r="R3278" i="4"/>
  <c r="R1147" i="4"/>
  <c r="R361" i="4"/>
  <c r="R1867" i="4"/>
  <c r="R1278" i="4"/>
  <c r="R3781" i="4"/>
  <c r="R1460" i="4"/>
  <c r="R4494" i="4"/>
  <c r="R3958" i="4"/>
  <c r="R4830" i="4"/>
  <c r="R2389" i="4"/>
  <c r="R1461" i="4"/>
  <c r="R1662" i="4"/>
  <c r="R1900" i="4"/>
  <c r="R2693" i="4"/>
  <c r="R1174" i="4"/>
  <c r="R1955" i="4"/>
  <c r="R627" i="4"/>
  <c r="R853" i="4"/>
  <c r="R362" i="4"/>
  <c r="R1148" i="4"/>
  <c r="R1663" i="4"/>
  <c r="R3514" i="4"/>
  <c r="R712" i="4"/>
  <c r="R2094" i="4"/>
  <c r="R1929" i="4"/>
  <c r="R554" i="4"/>
  <c r="R2169" i="4"/>
  <c r="R2515" i="4"/>
  <c r="R2360" i="4"/>
  <c r="R2811" i="4"/>
  <c r="R1279" i="4"/>
  <c r="R2361" i="4"/>
  <c r="R3004" i="4"/>
  <c r="R123" i="4"/>
  <c r="R3199" i="4"/>
  <c r="R65" i="4"/>
  <c r="R290" i="4"/>
  <c r="R2445" i="4"/>
  <c r="R1376" i="4"/>
  <c r="R243" i="4"/>
  <c r="R3727" i="4"/>
  <c r="R2926" i="4"/>
  <c r="R244" i="4"/>
  <c r="R1760" i="4"/>
  <c r="R4213" i="4"/>
  <c r="R3979" i="4"/>
  <c r="R2032" i="4"/>
  <c r="R4831" i="4"/>
  <c r="R4628" i="4"/>
  <c r="R4214" i="4"/>
  <c r="R759" i="4"/>
  <c r="R2390" i="4"/>
  <c r="R3528" i="4"/>
  <c r="R3491" i="4"/>
  <c r="R4915" i="4"/>
  <c r="R1664" i="4"/>
  <c r="R432" i="4"/>
  <c r="R2539" i="4"/>
  <c r="R3232" i="4"/>
  <c r="R2145" i="4"/>
  <c r="R3410" i="4"/>
  <c r="R2903" i="4"/>
  <c r="R1404" i="4"/>
  <c r="R2494" i="4"/>
  <c r="R3905" i="4"/>
  <c r="R1437" i="4"/>
  <c r="R2847" i="4"/>
  <c r="R1280" i="4"/>
  <c r="R1791" i="4"/>
  <c r="R1901" i="4"/>
  <c r="R1761" i="4"/>
  <c r="R3279" i="4"/>
  <c r="R3636" i="4"/>
  <c r="R1377" i="4"/>
  <c r="R3158" i="4"/>
  <c r="R3810" i="4"/>
  <c r="R2588" i="4"/>
  <c r="R1868" i="4"/>
  <c r="R3699" i="4"/>
  <c r="R4367" i="4"/>
  <c r="R2694" i="4"/>
  <c r="R3782" i="4"/>
  <c r="R4916" i="4"/>
  <c r="R325" i="4"/>
  <c r="R2243" i="4"/>
  <c r="R1956" i="4"/>
  <c r="R2516" i="4"/>
  <c r="R4300" i="4"/>
  <c r="R2308" i="4"/>
  <c r="R531" i="4"/>
  <c r="R4109" i="4"/>
  <c r="R3883" i="4"/>
  <c r="R1541" i="4"/>
  <c r="R2540" i="4"/>
  <c r="R2517" i="4"/>
  <c r="R1228" i="4"/>
  <c r="R3200" i="4"/>
  <c r="R4346" i="4"/>
  <c r="R2718" i="4"/>
  <c r="R2266" i="4"/>
  <c r="R1514" i="4"/>
  <c r="R4044" i="4"/>
  <c r="R2050" i="4"/>
  <c r="R36" i="4"/>
  <c r="R271" i="4"/>
  <c r="R163" i="4"/>
  <c r="R1058" i="4"/>
  <c r="R1438" i="4"/>
  <c r="R3884" i="4"/>
  <c r="R3492" i="4"/>
  <c r="R2391" i="4"/>
  <c r="R4418" i="4"/>
  <c r="R3547" i="4"/>
  <c r="R189" i="4"/>
  <c r="R3071" i="4"/>
  <c r="R2848" i="4"/>
  <c r="R3280" i="4"/>
  <c r="R4779" i="4"/>
  <c r="R532" i="4"/>
  <c r="R1816" i="4"/>
  <c r="R4978" i="4"/>
  <c r="R978" i="4"/>
  <c r="R66" i="4"/>
  <c r="R1838" i="4"/>
  <c r="R4558" i="4"/>
  <c r="R3515" i="4"/>
  <c r="R4347" i="4"/>
  <c r="R1127" i="4"/>
  <c r="R3617" i="4"/>
  <c r="R533" i="4"/>
  <c r="R3754" i="4"/>
  <c r="R2067" i="4"/>
  <c r="R124" i="4"/>
  <c r="R4396" i="4"/>
  <c r="R889" i="4"/>
  <c r="R675" i="4"/>
  <c r="R4979" i="4"/>
  <c r="R628" i="4"/>
  <c r="R4110" i="4"/>
  <c r="R760" i="4"/>
  <c r="R1687" i="4"/>
  <c r="R3655" i="4"/>
  <c r="R2878" i="4"/>
  <c r="R1711" i="4"/>
  <c r="R3493" i="4"/>
  <c r="R3159" i="4"/>
  <c r="R2758" i="4"/>
  <c r="R4348" i="4"/>
  <c r="R1405" i="4"/>
  <c r="R4629" i="4"/>
  <c r="R4191" i="4"/>
  <c r="R3411" i="4"/>
  <c r="R890" i="4"/>
  <c r="R2121" i="4"/>
  <c r="R4917" i="4"/>
  <c r="R761" i="4"/>
  <c r="R918" i="4"/>
  <c r="R602" i="4"/>
  <c r="R4918" i="4"/>
  <c r="R2646" i="4"/>
  <c r="R4268" i="4"/>
  <c r="R3811" i="4"/>
  <c r="R2004" i="4"/>
  <c r="R4495" i="4"/>
  <c r="R2671" i="4"/>
  <c r="R2927" i="4"/>
  <c r="R2414" i="4"/>
  <c r="R945" i="4"/>
  <c r="R1378" i="4"/>
  <c r="R1229" i="4"/>
  <c r="R326" i="4"/>
  <c r="R603" i="4"/>
  <c r="R1059" i="4"/>
  <c r="R4045" i="4"/>
  <c r="R291" i="4"/>
  <c r="R3412" i="4"/>
  <c r="R555" i="4"/>
  <c r="R2213" i="4"/>
  <c r="R4111" i="4"/>
  <c r="R1515" i="4"/>
  <c r="R4349" i="4"/>
  <c r="R1516" i="4"/>
  <c r="R1632" i="4"/>
  <c r="R676" i="4"/>
  <c r="R3259" i="4"/>
  <c r="R1869" i="4"/>
  <c r="R3833" i="4"/>
  <c r="R190" i="4"/>
  <c r="R2283" i="4"/>
  <c r="R1259" i="4"/>
  <c r="R556" i="4"/>
  <c r="R4350" i="4"/>
  <c r="R1665" i="4"/>
  <c r="R4854" i="4"/>
  <c r="R2719" i="4"/>
  <c r="R604" i="4"/>
  <c r="R3932" i="4"/>
  <c r="R4674" i="4"/>
  <c r="R946" i="4"/>
  <c r="R4855" i="4"/>
  <c r="R4894" i="4"/>
  <c r="R1230" i="4"/>
  <c r="R3364" i="4"/>
  <c r="R1712" i="4"/>
  <c r="R433" i="4"/>
  <c r="R1930" i="4"/>
  <c r="R164" i="4"/>
  <c r="R1985" i="4"/>
  <c r="R762" i="4"/>
  <c r="R1931" i="4"/>
  <c r="R3443" i="4"/>
  <c r="R3529" i="4"/>
  <c r="R4856" i="4"/>
  <c r="R823" i="4"/>
  <c r="R4857" i="4"/>
  <c r="R947" i="4"/>
  <c r="R2095" i="4"/>
  <c r="R3339" i="4"/>
  <c r="R2193" i="4"/>
  <c r="R2392" i="4"/>
  <c r="R4269" i="4"/>
  <c r="R3413" i="4"/>
  <c r="R3365" i="4"/>
  <c r="R2495" i="4"/>
  <c r="R4734" i="4"/>
  <c r="R2672" i="4"/>
  <c r="R824" i="4"/>
  <c r="R1060" i="4"/>
  <c r="R4630" i="4"/>
  <c r="R2214" i="4"/>
  <c r="R4419" i="4"/>
  <c r="R1688" i="4"/>
  <c r="R629" i="4"/>
  <c r="R4704" i="4"/>
  <c r="R1902" i="4"/>
  <c r="R3594" i="4"/>
  <c r="R4631" i="4"/>
  <c r="R3812" i="4"/>
  <c r="R4192" i="4"/>
  <c r="R1462" i="4"/>
  <c r="R2960" i="4"/>
  <c r="R3933" i="4"/>
  <c r="R2068" i="4"/>
  <c r="R4895" i="4"/>
  <c r="R1379" i="4"/>
  <c r="R3595" i="4"/>
  <c r="R4475" i="4"/>
  <c r="R4594" i="4"/>
  <c r="R4519" i="4"/>
  <c r="R3530" i="4"/>
  <c r="R4420" i="4"/>
  <c r="R854" i="4"/>
  <c r="R1567" i="4"/>
  <c r="R1061" i="4"/>
  <c r="R1355" i="4"/>
  <c r="R1689" i="4"/>
  <c r="R272" i="4"/>
  <c r="R67" i="4"/>
  <c r="R855" i="4"/>
  <c r="R4806" i="4"/>
  <c r="R1231" i="4"/>
  <c r="R2812" i="4"/>
  <c r="R1110" i="4"/>
  <c r="R3783" i="4"/>
  <c r="R4735" i="4"/>
  <c r="R4241" i="4"/>
  <c r="R803" i="4"/>
  <c r="R1817" i="4"/>
  <c r="R4780" i="4"/>
  <c r="R191" i="4"/>
  <c r="R4193" i="4"/>
  <c r="R2362" i="4"/>
  <c r="R1839" i="4"/>
  <c r="R2267" i="4"/>
  <c r="R484" i="4"/>
  <c r="R3030" i="4"/>
  <c r="R577" i="4"/>
  <c r="R3494" i="4"/>
  <c r="R1175" i="4"/>
  <c r="R37" i="4"/>
  <c r="R1932" i="4"/>
  <c r="R4632" i="4"/>
  <c r="R2589" i="4"/>
  <c r="R2784" i="4"/>
  <c r="R4019" i="4"/>
  <c r="R1199" i="4"/>
  <c r="R3548" i="4"/>
  <c r="R3102" i="4"/>
  <c r="R3728" i="4"/>
  <c r="R1281" i="4"/>
  <c r="R3677" i="4"/>
  <c r="R2051" i="4"/>
  <c r="R3637" i="4"/>
  <c r="R1356" i="4"/>
  <c r="R1007" i="4"/>
  <c r="R3233" i="4"/>
  <c r="R2904" i="4"/>
  <c r="R3201" i="4"/>
  <c r="R2268" i="4"/>
  <c r="R4751" i="4"/>
  <c r="R2849" i="4"/>
  <c r="R1304" i="4"/>
  <c r="R3999" i="4"/>
  <c r="R557" i="4"/>
  <c r="R919" i="4"/>
  <c r="R2284" i="4"/>
  <c r="R3729" i="4"/>
  <c r="R2337" i="4"/>
  <c r="R3053" i="4"/>
  <c r="R105" i="4"/>
  <c r="R3103" i="4"/>
  <c r="R2590" i="4"/>
  <c r="R1633" i="4"/>
  <c r="R2905" i="4"/>
  <c r="R3005" i="4"/>
  <c r="R292" i="4"/>
  <c r="R948" i="4"/>
  <c r="R3104" i="4"/>
  <c r="R605" i="4"/>
  <c r="R1903" i="4"/>
  <c r="R4301" i="4"/>
  <c r="R3054" i="4"/>
  <c r="R856" i="4"/>
  <c r="R3618" i="4"/>
  <c r="R4595" i="4"/>
  <c r="R4675" i="4"/>
  <c r="R1870" i="4"/>
  <c r="R2785" i="4"/>
  <c r="R2813" i="4"/>
  <c r="R2285" i="4"/>
  <c r="R1406" i="4"/>
  <c r="R733" i="4"/>
  <c r="R2146" i="4"/>
  <c r="R696" i="4"/>
  <c r="R3730" i="4"/>
  <c r="R1840" i="4"/>
  <c r="R3596" i="4"/>
  <c r="R4807" i="4"/>
  <c r="R387" i="4"/>
  <c r="R2647" i="4"/>
  <c r="R920" i="4"/>
  <c r="R3834" i="4"/>
  <c r="R4559" i="4"/>
  <c r="R785" i="4"/>
  <c r="R649" i="4"/>
  <c r="R4270" i="4"/>
  <c r="R2052" i="4"/>
  <c r="R1200" i="4"/>
  <c r="R2446" i="4"/>
  <c r="R2906" i="4"/>
  <c r="R1176" i="4"/>
  <c r="R825" i="4"/>
  <c r="R4676" i="4"/>
  <c r="R4633" i="4"/>
  <c r="R7" i="4"/>
  <c r="R1634" i="4"/>
  <c r="R388" i="4"/>
  <c r="R2648" i="4"/>
  <c r="R3619" i="4"/>
  <c r="R949" i="4"/>
  <c r="R3140" i="4"/>
  <c r="R4543" i="4"/>
  <c r="R4302" i="4"/>
  <c r="R2979" i="4"/>
  <c r="R921" i="4"/>
  <c r="R1282" i="4"/>
  <c r="R1090" i="4"/>
  <c r="R3731" i="4"/>
  <c r="R1690" i="4"/>
  <c r="R3980" i="4"/>
  <c r="R891" i="4"/>
  <c r="R2053" i="4"/>
  <c r="R293" i="4"/>
  <c r="R4496" i="4"/>
  <c r="R4677" i="4"/>
  <c r="R534" i="4"/>
  <c r="R4046" i="4"/>
  <c r="R363" i="4"/>
  <c r="R1592" i="4"/>
  <c r="R3444" i="4"/>
  <c r="R4397" i="4"/>
  <c r="R2005" i="4"/>
  <c r="R1792" i="4"/>
  <c r="R3531" i="4"/>
  <c r="R1305" i="4"/>
  <c r="R1439" i="4"/>
  <c r="R1008" i="4"/>
  <c r="R3234" i="4"/>
  <c r="R2338" i="4"/>
  <c r="R2363" i="4"/>
  <c r="R1440" i="4"/>
  <c r="R1635" i="4"/>
  <c r="R1841" i="4"/>
  <c r="R4946" i="4"/>
  <c r="R2928" i="4"/>
  <c r="R3235" i="4"/>
  <c r="R3105" i="4"/>
  <c r="R4634" i="4"/>
  <c r="R3700" i="4"/>
  <c r="R4112" i="4"/>
  <c r="R209" i="4"/>
  <c r="R2286" i="4"/>
  <c r="R3381" i="4"/>
  <c r="R2469" i="4"/>
  <c r="R3055" i="4"/>
  <c r="R786" i="4"/>
  <c r="R2961" i="4"/>
  <c r="R1201" i="4"/>
  <c r="R1283" i="4"/>
  <c r="R2649" i="4"/>
  <c r="R294" i="4"/>
  <c r="R4443" i="4"/>
  <c r="R4858" i="4"/>
  <c r="R4705" i="4"/>
  <c r="R3006" i="4"/>
  <c r="R3281" i="4"/>
  <c r="R3236" i="4"/>
  <c r="R4075" i="4"/>
  <c r="R106" i="4"/>
  <c r="R4832" i="4"/>
  <c r="R3638" i="4"/>
  <c r="R2673" i="4"/>
  <c r="R3732" i="4"/>
  <c r="R1284" i="4"/>
  <c r="R327" i="4"/>
  <c r="R38" i="4"/>
  <c r="R2364" i="4"/>
  <c r="R1793" i="4"/>
  <c r="R3366" i="4"/>
  <c r="R1986" i="4"/>
  <c r="R1933" i="4"/>
  <c r="R1636" i="4"/>
  <c r="R1028" i="4"/>
  <c r="R3181" i="4"/>
  <c r="R2122" i="4"/>
  <c r="R485" i="4"/>
  <c r="R1637" i="4"/>
  <c r="R3414" i="4"/>
  <c r="R4047" i="4"/>
  <c r="R3733" i="4"/>
  <c r="R4351" i="4"/>
  <c r="R2069" i="4"/>
  <c r="R3981" i="4"/>
  <c r="R2365" i="4"/>
  <c r="R677" i="4"/>
  <c r="R2591" i="4"/>
  <c r="R1323" i="4"/>
  <c r="R2650" i="4"/>
  <c r="R210" i="4"/>
  <c r="R4242" i="4"/>
  <c r="R3260" i="4"/>
  <c r="R1091" i="4"/>
  <c r="R950" i="4"/>
  <c r="R2962" i="4"/>
  <c r="R857" i="4"/>
  <c r="R826" i="4"/>
  <c r="R2123" i="4"/>
  <c r="R4896" i="4"/>
  <c r="R3784" i="4"/>
  <c r="R4520" i="4"/>
  <c r="R80" i="4"/>
  <c r="R558" i="4"/>
  <c r="R2850" i="4"/>
  <c r="R1463" i="4"/>
  <c r="R486" i="4"/>
  <c r="R2070" i="4"/>
  <c r="R4194" i="4"/>
  <c r="R1904" i="4"/>
  <c r="R3382" i="4"/>
  <c r="R1762" i="4"/>
  <c r="R4215" i="4"/>
  <c r="R3261" i="4"/>
  <c r="R1517" i="4"/>
  <c r="R734" i="4"/>
  <c r="R125" i="4"/>
  <c r="R2561" i="4"/>
  <c r="R68" i="4"/>
  <c r="R412" i="4"/>
  <c r="R2287" i="4"/>
  <c r="R2562" i="4"/>
  <c r="R1306" i="4"/>
  <c r="R1763" i="4"/>
  <c r="R3466" i="4"/>
  <c r="R804" i="4"/>
  <c r="R2907" i="4"/>
  <c r="R2963" i="4"/>
  <c r="R487" i="4"/>
  <c r="R1260" i="4"/>
  <c r="R1128" i="4"/>
  <c r="R2288" i="4"/>
  <c r="R4781" i="4"/>
  <c r="R503" i="4"/>
  <c r="R2194" i="4"/>
  <c r="R3934" i="4"/>
  <c r="R69" i="4"/>
  <c r="R1764" i="4"/>
  <c r="R3734" i="4"/>
  <c r="R3813" i="4"/>
  <c r="R3106" i="4"/>
  <c r="R2289" i="4"/>
  <c r="R3639" i="4"/>
  <c r="R1380" i="4"/>
  <c r="R4048" i="4"/>
  <c r="R4352" i="4"/>
  <c r="R1029" i="4"/>
  <c r="R459" i="4"/>
  <c r="R1666" i="4"/>
  <c r="R2269" i="4"/>
  <c r="R3959" i="4"/>
  <c r="R2470" i="4"/>
  <c r="R3467" i="4"/>
  <c r="R1905" i="4"/>
  <c r="R1794" i="4"/>
  <c r="R3237" i="4"/>
  <c r="R4091" i="4"/>
  <c r="R1667" i="4"/>
  <c r="R4980" i="4"/>
  <c r="R3468" i="4"/>
  <c r="R3516" i="4"/>
  <c r="R3415" i="4"/>
  <c r="R3982" i="4"/>
  <c r="R3885" i="4"/>
  <c r="R3640" i="4"/>
  <c r="R4421" i="4"/>
  <c r="R4947" i="4"/>
  <c r="R4981" i="4"/>
  <c r="R1987" i="4"/>
  <c r="R951" i="4"/>
  <c r="R3141" i="4"/>
  <c r="R3340" i="4"/>
  <c r="R2447" i="4"/>
  <c r="R4166" i="4"/>
  <c r="R1261" i="4"/>
  <c r="R3107" i="4"/>
  <c r="R2651" i="4"/>
  <c r="R192" i="4"/>
  <c r="R1062" i="4"/>
  <c r="R3735" i="4"/>
  <c r="R650" i="4"/>
  <c r="R2215" i="4"/>
  <c r="R2054" i="4"/>
  <c r="R211" i="4"/>
  <c r="R4635" i="4"/>
  <c r="R3262" i="4"/>
  <c r="R1464" i="4"/>
  <c r="R2613" i="4"/>
  <c r="R2759" i="4"/>
  <c r="R2216" i="4"/>
  <c r="R4678" i="4"/>
  <c r="R4113" i="4"/>
  <c r="R3056" i="4"/>
  <c r="R2244" i="4"/>
  <c r="R3309" i="4"/>
  <c r="R165" i="4"/>
  <c r="R1285" i="4"/>
  <c r="R2563" i="4"/>
  <c r="R166" i="4"/>
  <c r="R3282" i="4"/>
  <c r="R2964" i="4"/>
  <c r="R1518" i="4"/>
  <c r="R3142" i="4"/>
  <c r="R2195" i="4"/>
  <c r="R1871" i="4"/>
  <c r="R3031" i="4"/>
  <c r="R3007" i="4"/>
  <c r="R4422" i="4"/>
  <c r="R4353" i="4"/>
  <c r="R4114" i="4"/>
  <c r="R1713" i="4"/>
  <c r="R328" i="4"/>
  <c r="R787" i="4"/>
  <c r="R3182" i="4"/>
  <c r="R922" i="4"/>
  <c r="R2564" i="4"/>
  <c r="R1488" i="4"/>
  <c r="R1465" i="4"/>
  <c r="R1286" i="4"/>
  <c r="R697" i="4"/>
  <c r="R4354" i="4"/>
  <c r="R827" i="4"/>
  <c r="R4636" i="4"/>
  <c r="R4216" i="4"/>
  <c r="R1381" i="4"/>
  <c r="R3678" i="4"/>
  <c r="R460" i="4"/>
  <c r="R4948" i="4"/>
  <c r="R4195" i="4"/>
  <c r="R535" i="4"/>
  <c r="R39" i="4"/>
  <c r="R2760" i="4"/>
  <c r="R2245" i="4"/>
  <c r="R434" i="4"/>
  <c r="R1262" i="4"/>
  <c r="R1818" i="4"/>
  <c r="R4115" i="4"/>
  <c r="R3886" i="4"/>
  <c r="R952" i="4"/>
  <c r="R953" i="4"/>
  <c r="R3785" i="4"/>
  <c r="R3283" i="4"/>
  <c r="R3641" i="4"/>
  <c r="R2786" i="4"/>
  <c r="R2366" i="4"/>
  <c r="R2695" i="4"/>
  <c r="R4092" i="4"/>
  <c r="R892" i="4"/>
  <c r="R2674" i="4"/>
  <c r="R3238" i="4"/>
  <c r="R4000" i="4"/>
  <c r="R1009" i="4"/>
  <c r="R979" i="4"/>
  <c r="R3160" i="4"/>
  <c r="R3108" i="4"/>
  <c r="R2147" i="4"/>
  <c r="R3679" i="4"/>
  <c r="R212" i="4"/>
  <c r="R2787" i="4"/>
  <c r="R858" i="4"/>
  <c r="R1542" i="4"/>
  <c r="R213" i="4"/>
  <c r="R4167" i="4"/>
  <c r="R763" i="4"/>
  <c r="R1795" i="4"/>
  <c r="R1263" i="4"/>
  <c r="R4476" i="4"/>
  <c r="R2720" i="4"/>
  <c r="R1906" i="4"/>
  <c r="R4217" i="4"/>
  <c r="R4897" i="4"/>
  <c r="R2965" i="4"/>
  <c r="R1611" i="4"/>
  <c r="R40" i="4"/>
  <c r="R2565" i="4"/>
  <c r="R3960" i="4"/>
  <c r="R1324" i="4"/>
  <c r="R413" i="4"/>
  <c r="R1149" i="4"/>
  <c r="R2738" i="4"/>
  <c r="R2614" i="4"/>
  <c r="R3161" i="4"/>
  <c r="R3109" i="4"/>
  <c r="R4444" i="4"/>
  <c r="R4116" i="4"/>
  <c r="R3110" i="4"/>
  <c r="R2270" i="4"/>
  <c r="R4782" i="4"/>
  <c r="R1819" i="4"/>
  <c r="R2675" i="4"/>
  <c r="R4596" i="4"/>
  <c r="R4833" i="4"/>
  <c r="R1593" i="4"/>
  <c r="R1612" i="4"/>
  <c r="R893" i="4"/>
  <c r="R3814" i="4"/>
  <c r="R1872" i="4"/>
  <c r="R4196" i="4"/>
  <c r="R2124" i="4"/>
  <c r="R2148" i="4"/>
  <c r="R1202" i="4"/>
  <c r="R4597" i="4"/>
  <c r="R2814" i="4"/>
  <c r="R273" i="4"/>
  <c r="R4834" i="4"/>
  <c r="R389" i="4"/>
  <c r="R2761" i="4"/>
  <c r="R364" i="4"/>
  <c r="R3341" i="4"/>
  <c r="R3284" i="4"/>
  <c r="R1232" i="4"/>
  <c r="R3701" i="4"/>
  <c r="R4808" i="4"/>
  <c r="R1357" i="4"/>
  <c r="R4076" i="4"/>
  <c r="R1765" i="4"/>
  <c r="R2566" i="4"/>
  <c r="R435" i="4"/>
  <c r="R859" i="4"/>
  <c r="R1519" i="4"/>
  <c r="R4020" i="4"/>
  <c r="R713" i="4"/>
  <c r="R2448" i="4"/>
  <c r="R2541" i="4"/>
  <c r="R436" i="4"/>
  <c r="R2929" i="4"/>
  <c r="R2739" i="4"/>
  <c r="R3935" i="4"/>
  <c r="R3517" i="4"/>
  <c r="R1203" i="4"/>
  <c r="R3111" i="4"/>
  <c r="R4637" i="4"/>
  <c r="R4638" i="4"/>
  <c r="R630" i="4"/>
  <c r="R3961" i="4"/>
  <c r="R4197" i="4"/>
  <c r="R3962" i="4"/>
  <c r="R3755" i="4"/>
  <c r="R4679" i="4"/>
  <c r="R923" i="4"/>
  <c r="R2879" i="4"/>
  <c r="R4021" i="4"/>
  <c r="R3285" i="4"/>
  <c r="R559" i="4"/>
  <c r="R1907" i="4"/>
  <c r="R980" i="4"/>
  <c r="R4398" i="4"/>
  <c r="R3736" i="4"/>
  <c r="R274" i="4"/>
  <c r="R3342" i="4"/>
  <c r="R3202" i="4"/>
  <c r="R678" i="4"/>
  <c r="R488" i="4"/>
  <c r="R2740" i="4"/>
  <c r="R1111" i="4"/>
  <c r="R1489" i="4"/>
  <c r="R2125" i="4"/>
  <c r="R1873" i="4"/>
  <c r="R3786" i="4"/>
  <c r="R4521" i="4"/>
  <c r="R4835" i="4"/>
  <c r="R3445" i="4"/>
  <c r="R2449" i="4"/>
  <c r="R2339" i="4"/>
  <c r="R4560" i="4"/>
  <c r="R4598" i="4"/>
  <c r="R4117" i="4"/>
  <c r="R1325" i="4"/>
  <c r="R560" i="4"/>
  <c r="R461" i="4"/>
  <c r="R4093" i="4"/>
  <c r="R3469" i="4"/>
  <c r="R3906" i="4"/>
  <c r="R4919" i="4"/>
  <c r="R2980" i="4"/>
  <c r="R4859" i="4"/>
  <c r="R3112" i="4"/>
  <c r="R860" i="4"/>
  <c r="R2450" i="4"/>
  <c r="R1796" i="4"/>
  <c r="R3963" i="4"/>
  <c r="R295" i="4"/>
  <c r="R1326" i="4"/>
  <c r="R4680" i="4"/>
  <c r="R214" i="4"/>
  <c r="R1010" i="4"/>
  <c r="R437" i="4"/>
  <c r="R3470" i="4"/>
  <c r="R3162" i="4"/>
  <c r="R2542" i="4"/>
  <c r="R2496" i="4"/>
  <c r="R1738" i="4"/>
  <c r="R714" i="4"/>
  <c r="R981" i="4"/>
  <c r="R3072" i="4"/>
  <c r="R2880" i="4"/>
  <c r="R954" i="4"/>
  <c r="R3163" i="4"/>
  <c r="R3446" i="4"/>
  <c r="R1358" i="4"/>
  <c r="R2096" i="4"/>
  <c r="R1264" i="4"/>
  <c r="R3032" i="4"/>
  <c r="R4860" i="4"/>
  <c r="R438" i="4"/>
  <c r="R1568" i="4"/>
  <c r="R2367" i="4"/>
  <c r="R2981" i="4"/>
  <c r="R4118" i="4"/>
  <c r="R107" i="4"/>
  <c r="R3057" i="4"/>
  <c r="R1287" i="4"/>
  <c r="R3143" i="4"/>
  <c r="R1092" i="4"/>
  <c r="R2696" i="4"/>
  <c r="R828" i="4"/>
  <c r="R1129" i="4"/>
  <c r="R4271" i="4"/>
  <c r="R3073" i="4"/>
  <c r="R3787" i="4"/>
  <c r="R2815" i="4"/>
  <c r="R296" i="4"/>
  <c r="R41" i="4"/>
  <c r="R245" i="4"/>
  <c r="R4323" i="4"/>
  <c r="R2567" i="4"/>
  <c r="R4218" i="4"/>
  <c r="R578" i="4"/>
  <c r="R1466" i="4"/>
  <c r="R805" i="4"/>
  <c r="R1714" i="4"/>
  <c r="R329" i="4"/>
  <c r="R2006" i="4"/>
  <c r="R2271" i="4"/>
  <c r="R3656" i="4"/>
  <c r="R631" i="4"/>
  <c r="R414" i="4"/>
  <c r="R1307" i="4"/>
  <c r="R3263" i="4"/>
  <c r="R4497" i="4"/>
  <c r="R4399" i="4"/>
  <c r="R3907" i="4"/>
  <c r="R2762" i="4"/>
  <c r="R4423" i="4"/>
  <c r="R81" i="4"/>
  <c r="R3310" i="4"/>
  <c r="R2982" i="4"/>
  <c r="R2007" i="4"/>
  <c r="R126" i="4"/>
  <c r="R1359" i="4"/>
  <c r="R3074" i="4"/>
  <c r="R2816" i="4"/>
  <c r="R246" i="4"/>
  <c r="R3835" i="4"/>
  <c r="R4424" i="4"/>
  <c r="R4368" i="4"/>
  <c r="R861" i="4"/>
  <c r="R2788" i="4"/>
  <c r="R2543" i="4"/>
  <c r="R579" i="4"/>
  <c r="R806" i="4"/>
  <c r="R536" i="4"/>
  <c r="R2126" i="4"/>
  <c r="R3495" i="4"/>
  <c r="R3164" i="4"/>
  <c r="R4599" i="4"/>
  <c r="R3447" i="4"/>
  <c r="R2393" i="4"/>
  <c r="R4861" i="4"/>
  <c r="R4561" i="4"/>
  <c r="R1874" i="4"/>
  <c r="R215" i="4"/>
  <c r="R3964" i="4"/>
  <c r="R1797" i="4"/>
  <c r="R4119" i="4"/>
  <c r="R127" i="4"/>
  <c r="R1308" i="4"/>
  <c r="R4949" i="4"/>
  <c r="R1739" i="4"/>
  <c r="R2789" i="4"/>
  <c r="R415" i="4"/>
  <c r="R2763" i="4"/>
  <c r="R462" i="4"/>
  <c r="R2471" i="4"/>
  <c r="R3165" i="4"/>
  <c r="R1441" i="4"/>
  <c r="R2930" i="4"/>
  <c r="R1093" i="4"/>
  <c r="R4562" i="4"/>
  <c r="R632" i="4"/>
  <c r="R390" i="4"/>
  <c r="R955" i="4"/>
  <c r="R3496" i="4"/>
  <c r="R1467" i="4"/>
  <c r="R2149" i="4"/>
  <c r="R2472" i="4"/>
  <c r="R1490" i="4"/>
  <c r="R3756" i="4"/>
  <c r="R4982" i="4"/>
  <c r="R1327" i="4"/>
  <c r="R4355" i="4"/>
  <c r="R3757" i="4"/>
  <c r="R4639" i="4"/>
  <c r="R4445" i="4"/>
  <c r="R82" i="4"/>
  <c r="R3908" i="4"/>
  <c r="R3860" i="4"/>
  <c r="R1668" i="4"/>
  <c r="R2741" i="4"/>
  <c r="R2008" i="4"/>
  <c r="R3983" i="4"/>
  <c r="R42" i="4"/>
  <c r="R3264" i="4"/>
  <c r="R2309" i="4"/>
  <c r="R4898" i="4"/>
  <c r="R4120" i="4"/>
  <c r="R2697" i="4"/>
  <c r="R216" i="4"/>
  <c r="R1011" i="4"/>
  <c r="R489" i="4"/>
  <c r="R1543" i="4"/>
  <c r="R3597" i="4"/>
  <c r="R1638" i="4"/>
  <c r="R698" i="4"/>
  <c r="R924" i="4"/>
  <c r="R1908" i="4"/>
  <c r="R2473" i="4"/>
  <c r="R4369" i="4"/>
  <c r="R4001" i="4"/>
  <c r="R4022" i="4"/>
  <c r="R1875" i="4"/>
  <c r="R3642" i="4"/>
  <c r="R3497" i="4"/>
  <c r="R2196" i="4"/>
  <c r="R3113" i="4"/>
  <c r="R1233" i="4"/>
  <c r="R3549" i="4"/>
  <c r="R3343" i="4"/>
  <c r="R982" i="4"/>
  <c r="R1798" i="4"/>
  <c r="R894" i="4"/>
  <c r="R1544" i="4"/>
  <c r="R788" i="4"/>
  <c r="R391" i="4"/>
  <c r="R2676" i="4"/>
  <c r="R392" i="4"/>
  <c r="R3075" i="4"/>
  <c r="R2415" i="4"/>
  <c r="R2310" i="4"/>
  <c r="R4920" i="4"/>
  <c r="R393" i="4"/>
  <c r="R1957" i="4"/>
  <c r="R1407" i="4"/>
  <c r="R83" i="4"/>
  <c r="R2544" i="4"/>
  <c r="R3737" i="4"/>
  <c r="R1909" i="4"/>
  <c r="R1442" i="4"/>
  <c r="R2127" i="4"/>
  <c r="R1408" i="4"/>
  <c r="R365" i="4"/>
  <c r="R606" i="4"/>
  <c r="R1150" i="4"/>
  <c r="R2790" i="4"/>
  <c r="R715" i="4"/>
  <c r="R1030" i="4"/>
  <c r="R2071" i="4"/>
  <c r="R1669" i="4"/>
  <c r="R1715" i="4"/>
  <c r="R3680" i="4"/>
  <c r="R504" i="4"/>
  <c r="R4563" i="4"/>
  <c r="R2764" i="4"/>
  <c r="R297" i="4"/>
  <c r="R1360" i="4"/>
  <c r="R108" i="4"/>
  <c r="R1820" i="4"/>
  <c r="R4498" i="4"/>
  <c r="R607" i="4"/>
  <c r="R1031" i="4"/>
  <c r="R561" i="4"/>
  <c r="R1094" i="4"/>
  <c r="R1842" i="4"/>
  <c r="R1032" i="4"/>
  <c r="R4049" i="4"/>
  <c r="R3936" i="4"/>
  <c r="R1958" i="4"/>
  <c r="R1288" i="4"/>
  <c r="R2791" i="4"/>
  <c r="R4950" i="4"/>
  <c r="R3367" i="4"/>
  <c r="R2150" i="4"/>
  <c r="R463" i="4"/>
  <c r="R4983" i="4"/>
  <c r="R2416" i="4"/>
  <c r="R537" i="4"/>
  <c r="R490" i="4"/>
  <c r="R3344" i="4"/>
  <c r="R3286" i="4"/>
  <c r="R1910" i="4"/>
  <c r="R1520" i="4"/>
  <c r="R3008" i="4"/>
  <c r="R4168" i="4"/>
  <c r="R3758" i="4"/>
  <c r="R4564" i="4"/>
  <c r="R2340" i="4"/>
  <c r="R764" i="4"/>
  <c r="R3861" i="4"/>
  <c r="R633" i="4"/>
  <c r="R2568" i="4"/>
  <c r="R4303" i="4"/>
  <c r="R8" i="4"/>
  <c r="R3368" i="4"/>
  <c r="R1151" i="4"/>
  <c r="R3203" i="4"/>
  <c r="R4077" i="4"/>
  <c r="R1152" i="4"/>
  <c r="R4544" i="4"/>
  <c r="R716" i="4"/>
  <c r="R330" i="4"/>
  <c r="R983" i="4"/>
  <c r="R984" i="4"/>
  <c r="R562" i="4"/>
  <c r="R2033" i="4"/>
  <c r="R895" i="4"/>
  <c r="R2931" i="4"/>
  <c r="R4023" i="4"/>
  <c r="R4921" i="4"/>
  <c r="R925" i="4"/>
  <c r="R2569" i="4"/>
  <c r="R1799" i="4"/>
  <c r="R1934" i="4"/>
  <c r="R3657" i="4"/>
  <c r="R862" i="4"/>
  <c r="R3836" i="4"/>
  <c r="R1491" i="4"/>
  <c r="R1309" i="4"/>
  <c r="R2034" i="4"/>
  <c r="R985" i="4"/>
  <c r="R4370" i="4"/>
  <c r="R4565" i="4"/>
  <c r="R3759" i="4"/>
  <c r="R2592" i="4"/>
  <c r="R1639" i="4"/>
  <c r="R247" i="4"/>
  <c r="R2097" i="4"/>
  <c r="R580" i="4"/>
  <c r="R1095" i="4"/>
  <c r="R193" i="4"/>
  <c r="R2851" i="4"/>
  <c r="R3265" i="4"/>
  <c r="R581" i="4"/>
  <c r="R1959" i="4"/>
  <c r="R2197" i="4"/>
  <c r="R4198" i="4"/>
  <c r="R3471" i="4"/>
  <c r="R1640" i="4"/>
  <c r="R2217" i="4"/>
  <c r="R4600" i="4"/>
  <c r="R3033" i="4"/>
  <c r="R4566" i="4"/>
  <c r="R9" i="4"/>
  <c r="R1740" i="4"/>
  <c r="R2368" i="4"/>
  <c r="R1382" i="4"/>
  <c r="R2852" i="4"/>
  <c r="R3204" i="4"/>
  <c r="R3702" i="4"/>
  <c r="R4243" i="4"/>
  <c r="R4922" i="4"/>
  <c r="R2570" i="4"/>
  <c r="R3472" i="4"/>
  <c r="R1545" i="4"/>
  <c r="R789" i="4"/>
  <c r="R4567" i="4"/>
  <c r="R1033" i="4"/>
  <c r="R3076" i="4"/>
  <c r="R3077" i="4"/>
  <c r="R1741" i="4"/>
  <c r="R1034" i="4"/>
  <c r="R699" i="4"/>
  <c r="R765" i="4"/>
  <c r="R1383" i="4"/>
  <c r="R3760" i="4"/>
  <c r="R2341" i="4"/>
  <c r="R3448" i="4"/>
  <c r="R3311" i="4"/>
  <c r="R1328" i="4"/>
  <c r="R1766" i="4"/>
  <c r="R4640" i="4"/>
  <c r="R634" i="4"/>
  <c r="R807" i="4"/>
  <c r="R2853" i="4"/>
  <c r="R1063" i="4"/>
  <c r="R3287" i="4"/>
  <c r="R3788" i="4"/>
  <c r="R331" i="4"/>
  <c r="R1670" i="4"/>
  <c r="R3312" i="4"/>
  <c r="R790" i="4"/>
  <c r="R2545" i="4"/>
  <c r="R3114" i="4"/>
  <c r="R1310" i="4"/>
  <c r="R1821" i="4"/>
  <c r="R3078" i="4"/>
  <c r="R4568" i="4"/>
  <c r="R4499" i="4"/>
  <c r="R4121" i="4"/>
  <c r="R4752" i="4"/>
  <c r="R1521" i="4"/>
  <c r="R3909" i="4"/>
  <c r="R491" i="4"/>
  <c r="R4122" i="4"/>
  <c r="R1234" i="4"/>
  <c r="R3183" i="4"/>
  <c r="R4641" i="4"/>
  <c r="R4024" i="4"/>
  <c r="R275" i="4"/>
  <c r="R464" i="4"/>
  <c r="R10" i="4"/>
  <c r="R2417" i="4"/>
  <c r="R926" i="4"/>
  <c r="R84" i="4"/>
  <c r="R2151" i="4"/>
  <c r="R3383" i="4"/>
  <c r="R4123" i="4"/>
  <c r="R679" i="4"/>
  <c r="R1691" i="4"/>
  <c r="R4304" i="4"/>
  <c r="R1265" i="4"/>
  <c r="R3910" i="4"/>
  <c r="R1594" i="4"/>
  <c r="R3473" i="4"/>
  <c r="R2246" i="4"/>
  <c r="R4219" i="4"/>
  <c r="R4425" i="4"/>
  <c r="R3115" i="4"/>
  <c r="R2198" i="4"/>
  <c r="R332" i="4"/>
  <c r="R3288" i="4"/>
  <c r="R3079" i="4"/>
  <c r="R1177" i="4"/>
  <c r="R3761" i="4"/>
  <c r="R128" i="4"/>
  <c r="R217" i="4"/>
  <c r="R4783" i="4"/>
  <c r="R1569" i="4"/>
  <c r="R3474" i="4"/>
  <c r="R3937" i="4"/>
  <c r="R4272" i="4"/>
  <c r="R4984" i="4"/>
  <c r="R11" i="4"/>
  <c r="R4371" i="4"/>
  <c r="R2652" i="4"/>
  <c r="R4836" i="4"/>
  <c r="R1204" i="4"/>
  <c r="R2451" i="4"/>
  <c r="R2615" i="4"/>
  <c r="R4951" i="4"/>
  <c r="R3080" i="4"/>
  <c r="R1822" i="4"/>
  <c r="R129" i="4"/>
  <c r="R3009" i="4"/>
  <c r="R680" i="4"/>
  <c r="R130" i="4"/>
  <c r="R927" i="4"/>
  <c r="R439" i="4"/>
  <c r="R3313" i="4"/>
  <c r="R1409" i="4"/>
  <c r="R2218" i="4"/>
  <c r="R2765" i="4"/>
  <c r="R3266" i="4"/>
  <c r="R505" i="4"/>
  <c r="R4952" i="4"/>
  <c r="R4706" i="4"/>
  <c r="R4094" i="4"/>
  <c r="R3449" i="4"/>
  <c r="R2792" i="4"/>
  <c r="R3205" i="4"/>
  <c r="R1671" i="4"/>
  <c r="R43" i="4"/>
  <c r="R4809" i="4"/>
  <c r="R2098" i="4"/>
  <c r="R829" i="4"/>
  <c r="R2369" i="4"/>
  <c r="R1492" i="4"/>
  <c r="R2518" i="4"/>
  <c r="R44" i="4"/>
  <c r="R2418" i="4"/>
  <c r="R3572" i="4"/>
  <c r="R3911" i="4"/>
  <c r="R1443" i="4"/>
  <c r="R1493" i="4"/>
  <c r="R1613" i="4"/>
  <c r="R1235" i="4"/>
  <c r="R1064" i="4"/>
  <c r="R4810" i="4"/>
  <c r="R4169" i="4"/>
  <c r="R276" i="4"/>
  <c r="R1289" i="4"/>
  <c r="R1843" i="4"/>
  <c r="R1546" i="4"/>
  <c r="R3206" i="4"/>
  <c r="R3166" i="4"/>
  <c r="R2653" i="4"/>
  <c r="R416" i="4"/>
  <c r="R1035" i="4"/>
  <c r="R956" i="4"/>
  <c r="R3789" i="4"/>
  <c r="R1960" i="4"/>
  <c r="R3184" i="4"/>
  <c r="R4923" i="4"/>
  <c r="R3450" i="4"/>
  <c r="R3289" i="4"/>
  <c r="R4095" i="4"/>
  <c r="R3862" i="4"/>
  <c r="R3912" i="4"/>
  <c r="R635" i="4"/>
  <c r="R957" i="4"/>
  <c r="R1494" i="4"/>
  <c r="R3314" i="4"/>
  <c r="R3167" i="4"/>
  <c r="R4899" i="4"/>
  <c r="R1205" i="4"/>
  <c r="R4477" i="4"/>
  <c r="R3315" i="4"/>
  <c r="R1961" i="4"/>
  <c r="R1823" i="4"/>
  <c r="R2009" i="4"/>
  <c r="R2199" i="4"/>
  <c r="R3598" i="4"/>
  <c r="R167" i="4"/>
  <c r="R4500" i="4"/>
  <c r="R3599" i="4"/>
  <c r="R4862" i="4"/>
  <c r="R4522" i="4"/>
  <c r="R3239" i="4"/>
  <c r="R2099" i="4"/>
  <c r="R70" i="4"/>
  <c r="R3790" i="4"/>
  <c r="R1844" i="4"/>
  <c r="R1962" i="4"/>
  <c r="R3762" i="4"/>
  <c r="R1570" i="4"/>
  <c r="R3532" i="4"/>
  <c r="R298" i="4"/>
  <c r="R563" i="4"/>
  <c r="R896" i="4"/>
  <c r="R2370" i="4"/>
  <c r="R2793" i="4"/>
  <c r="R1065" i="4"/>
  <c r="R1641" i="4"/>
  <c r="R564" i="4"/>
  <c r="R492" i="4"/>
  <c r="R4601" i="4"/>
  <c r="R3010" i="4"/>
  <c r="R1614" i="4"/>
  <c r="R1824" i="4"/>
  <c r="R3763" i="4"/>
  <c r="R897" i="4"/>
  <c r="R2742" i="4"/>
  <c r="R1178" i="4"/>
  <c r="R2311" i="4"/>
  <c r="R1066" i="4"/>
  <c r="R2881" i="4"/>
  <c r="R4446" i="4"/>
  <c r="R2342" i="4"/>
  <c r="R2290" i="4"/>
  <c r="R2721" i="4"/>
  <c r="R3738" i="4"/>
  <c r="R4523" i="4"/>
  <c r="R4924" i="4"/>
  <c r="R1571" i="4"/>
  <c r="R248" i="4"/>
  <c r="R131" i="4"/>
  <c r="R1911" i="4"/>
  <c r="R4925" i="4"/>
  <c r="R3290" i="4"/>
  <c r="R3573" i="4"/>
  <c r="R3207" i="4"/>
  <c r="R2072" i="4"/>
  <c r="R700" i="4"/>
  <c r="R3451" i="4"/>
  <c r="R2932" i="4"/>
  <c r="R2817" i="4"/>
  <c r="R1672" i="4"/>
  <c r="R4569" i="4"/>
  <c r="R3658" i="4"/>
  <c r="R2766" i="4"/>
  <c r="R2654" i="4"/>
  <c r="R2983" i="4"/>
  <c r="R1468" i="4"/>
  <c r="R2966" i="4"/>
  <c r="R3416" i="4"/>
  <c r="R4244" i="4"/>
  <c r="R3764" i="4"/>
  <c r="R3574" i="4"/>
  <c r="R3011" i="4"/>
  <c r="R2743" i="4"/>
  <c r="R1742" i="4"/>
  <c r="R2419" i="4"/>
  <c r="R3739" i="4"/>
  <c r="R299" i="4"/>
  <c r="R4501" i="4"/>
  <c r="R3703" i="4"/>
  <c r="R4985" i="4"/>
  <c r="R4707" i="4"/>
  <c r="R2010" i="4"/>
  <c r="R4400" i="4"/>
  <c r="R3600" i="4"/>
  <c r="R2170" i="4"/>
  <c r="R3550" i="4"/>
  <c r="R3034" i="4"/>
  <c r="R3965" i="4"/>
  <c r="R1329" i="4"/>
  <c r="R2933" i="4"/>
  <c r="R1410" i="4"/>
  <c r="R1912" i="4"/>
  <c r="R12" i="4"/>
  <c r="R1845" i="4"/>
  <c r="R2767" i="4"/>
  <c r="R3659" i="4"/>
  <c r="R1495" i="4"/>
  <c r="R2474" i="4"/>
  <c r="R717" i="4"/>
  <c r="R3643" i="4"/>
  <c r="R2616" i="4"/>
  <c r="R1096" i="4"/>
  <c r="R4926" i="4"/>
  <c r="R506" i="4"/>
  <c r="R4986" i="4"/>
  <c r="R4078" i="4"/>
  <c r="R582" i="4"/>
  <c r="R986" i="4"/>
  <c r="R132" i="4"/>
  <c r="R808" i="4"/>
  <c r="R2677" i="4"/>
  <c r="R4124" i="4"/>
  <c r="R3168" i="4"/>
  <c r="R583" i="4"/>
  <c r="R4642" i="4"/>
  <c r="R4837" i="4"/>
  <c r="R4170" i="4"/>
  <c r="R4602" i="4"/>
  <c r="R718" i="4"/>
  <c r="R1876" i="4"/>
  <c r="R928" i="4"/>
  <c r="R2571" i="4"/>
  <c r="R4447" i="4"/>
  <c r="R1877" i="4"/>
  <c r="R766" i="4"/>
  <c r="R3240" i="4"/>
  <c r="R440" i="4"/>
  <c r="R3575" i="4"/>
  <c r="R1963" i="4"/>
  <c r="R333" i="4"/>
  <c r="R2247" i="4"/>
  <c r="R85" i="4"/>
  <c r="R4838" i="4"/>
  <c r="R300" i="4"/>
  <c r="R608" i="4"/>
  <c r="R301" i="4"/>
  <c r="R2617" i="4"/>
  <c r="R2312" i="4"/>
  <c r="R584" i="4"/>
  <c r="R4502" i="4"/>
  <c r="R4570" i="4"/>
  <c r="R249" i="4"/>
  <c r="R13" i="4"/>
  <c r="R1012" i="4"/>
  <c r="R2593" i="4"/>
  <c r="R2073" i="4"/>
  <c r="R2984" i="4"/>
  <c r="R3837" i="4"/>
  <c r="R681" i="4"/>
  <c r="R168" i="4"/>
  <c r="R4503" i="4"/>
  <c r="R2475" i="4"/>
  <c r="R1692" i="4"/>
  <c r="R929" i="4"/>
  <c r="R2248" i="4"/>
  <c r="R1112" i="4"/>
  <c r="R2519" i="4"/>
  <c r="R2794" i="4"/>
  <c r="R3012" i="4"/>
  <c r="R4171" i="4"/>
  <c r="R4524" i="4"/>
  <c r="R4877" i="4"/>
  <c r="R701" i="4"/>
  <c r="R109" i="4"/>
  <c r="R3765" i="4"/>
  <c r="R4050" i="4"/>
  <c r="R1743" i="4"/>
  <c r="R2074" i="4"/>
  <c r="R169" i="4"/>
  <c r="R791" i="4"/>
  <c r="R651" i="4"/>
  <c r="R3533" i="4"/>
  <c r="R277" i="4"/>
  <c r="R4051" i="4"/>
  <c r="R334" i="4"/>
  <c r="R2908" i="4"/>
  <c r="R2768" i="4"/>
  <c r="R1825" i="4"/>
  <c r="R4927" i="4"/>
  <c r="R2520" i="4"/>
  <c r="R652" i="4"/>
  <c r="R4002" i="4"/>
  <c r="R4426" i="4"/>
  <c r="R702" i="4"/>
  <c r="R3417" i="4"/>
  <c r="R302" i="4"/>
  <c r="R3815" i="4"/>
  <c r="R1522" i="4"/>
  <c r="R4324" i="4"/>
  <c r="R2476" i="4"/>
  <c r="R863" i="4"/>
  <c r="R3887" i="4"/>
  <c r="R4953" i="4"/>
  <c r="R1036" i="4"/>
  <c r="R1206" i="4"/>
  <c r="R1384" i="4"/>
  <c r="R719" i="4"/>
  <c r="R45" i="4"/>
  <c r="R4245" i="4"/>
  <c r="R4928" i="4"/>
  <c r="R792" i="4"/>
  <c r="R194" i="4"/>
  <c r="R3345" i="4"/>
  <c r="R4356" i="4"/>
  <c r="R303" i="4"/>
  <c r="R1236" i="4"/>
  <c r="R250" i="4"/>
  <c r="R2594" i="4"/>
  <c r="R3984" i="4"/>
  <c r="R4305" i="4"/>
  <c r="R3660" i="4"/>
  <c r="R1067" i="4"/>
  <c r="R4325" i="4"/>
  <c r="R930" i="4"/>
  <c r="R304" i="4"/>
  <c r="R3740" i="4"/>
  <c r="R4448" i="4"/>
  <c r="R2618" i="4"/>
  <c r="R4784" i="4"/>
  <c r="R4449" i="4"/>
  <c r="R3661" i="4"/>
  <c r="R2854" i="4"/>
  <c r="R1964" i="4"/>
  <c r="R1693" i="4"/>
  <c r="R1642" i="4"/>
  <c r="R3576" i="4"/>
  <c r="R3913" i="4"/>
  <c r="R1988" i="4"/>
  <c r="R4450" i="4"/>
  <c r="R1716" i="4"/>
  <c r="R3058" i="4"/>
  <c r="R2100" i="4"/>
  <c r="R1846" i="4"/>
  <c r="R1496" i="4"/>
  <c r="R1179" i="4"/>
  <c r="R3081" i="4"/>
  <c r="R507" i="4"/>
  <c r="R4372" i="4"/>
  <c r="R4785" i="4"/>
  <c r="R46" i="4"/>
  <c r="R1595" i="4"/>
  <c r="R4681" i="4"/>
  <c r="R14" i="4"/>
  <c r="R3475" i="4"/>
  <c r="R987" i="4"/>
  <c r="R1800" i="4"/>
  <c r="R3082" i="4"/>
  <c r="R366" i="4"/>
  <c r="R305" i="4"/>
  <c r="R3601" i="4"/>
  <c r="R4545" i="4"/>
  <c r="R2521" i="4"/>
  <c r="R1826" i="4"/>
  <c r="R703" i="4"/>
  <c r="R4220" i="4"/>
  <c r="R958" i="4"/>
  <c r="R3704" i="4"/>
  <c r="R2249" i="4"/>
  <c r="R3185" i="4"/>
  <c r="R1935" i="4"/>
  <c r="R110" i="4"/>
  <c r="R704" i="4"/>
  <c r="R1767" i="4"/>
  <c r="R4987" i="4"/>
  <c r="R2313" i="4"/>
  <c r="R3534" i="4"/>
  <c r="R864" i="4"/>
  <c r="R767" i="4"/>
  <c r="R636" i="4"/>
  <c r="R988" i="4"/>
  <c r="R3186" i="4"/>
  <c r="R538" i="4"/>
  <c r="R4003" i="4"/>
  <c r="R1411" i="4"/>
  <c r="R4401" i="4"/>
  <c r="R1444" i="4"/>
  <c r="R809" i="4"/>
  <c r="R4326" i="4"/>
  <c r="R3938" i="4"/>
  <c r="R4753" i="4"/>
  <c r="R3418" i="4"/>
  <c r="R865" i="4"/>
  <c r="R1523" i="4"/>
  <c r="R2655" i="4"/>
  <c r="R830" i="4"/>
  <c r="R251" i="4"/>
  <c r="R4811" i="4"/>
  <c r="R3346" i="4"/>
  <c r="R1717" i="4"/>
  <c r="R1412" i="4"/>
  <c r="R3705" i="4"/>
  <c r="R3551" i="4"/>
  <c r="R1153" i="4"/>
  <c r="R1718" i="4"/>
  <c r="R2985" i="4"/>
  <c r="R1719" i="4"/>
  <c r="R4273" i="4"/>
  <c r="R2967" i="4"/>
  <c r="R218" i="4"/>
  <c r="R4172" i="4"/>
  <c r="R252" i="4"/>
  <c r="R2394" i="4"/>
  <c r="R4754" i="4"/>
  <c r="R959" i="4"/>
  <c r="R4246" i="4"/>
  <c r="R219" i="4"/>
  <c r="R3116" i="4"/>
  <c r="R1936" i="4"/>
  <c r="R4402" i="4"/>
  <c r="R1037" i="4"/>
  <c r="R4274" i="4"/>
  <c r="R1694" i="4"/>
  <c r="R2882" i="4"/>
  <c r="R3620" i="4"/>
  <c r="R735" i="4"/>
  <c r="R2272" i="4"/>
  <c r="R2855" i="4"/>
  <c r="R720" i="4"/>
  <c r="R4839" i="4"/>
  <c r="R2219" i="4"/>
  <c r="R1266" i="4"/>
  <c r="R1572" i="4"/>
  <c r="R441" i="4"/>
  <c r="R465" i="4"/>
  <c r="R4125" i="4"/>
  <c r="R1768" i="4"/>
  <c r="R508" i="4"/>
  <c r="R509" i="4"/>
  <c r="R4682" i="4"/>
  <c r="R2220" i="4"/>
  <c r="R1385" i="4"/>
  <c r="R170" i="4"/>
  <c r="R4929" i="4"/>
  <c r="R2818" i="4"/>
  <c r="R1769" i="4"/>
  <c r="R1154" i="4"/>
  <c r="R220" i="4"/>
  <c r="R4173" i="4"/>
  <c r="R3766" i="4"/>
  <c r="R47" i="4"/>
  <c r="R4427" i="4"/>
  <c r="R3208" i="4"/>
  <c r="R133" i="4"/>
  <c r="R3117" i="4"/>
  <c r="R2420" i="4"/>
  <c r="R609" i="4"/>
  <c r="R1643" i="4"/>
  <c r="R2371" i="4"/>
  <c r="R4840" i="4"/>
  <c r="R1330" i="4"/>
  <c r="R4812" i="4"/>
  <c r="R221" i="4"/>
  <c r="R2075" i="4"/>
  <c r="R417" i="4"/>
  <c r="R1361" i="4"/>
  <c r="R3838" i="4"/>
  <c r="R4174" i="4"/>
  <c r="R2619" i="4"/>
  <c r="R1673" i="4"/>
  <c r="R1331" i="4"/>
  <c r="R653" i="4"/>
  <c r="R3863" i="4"/>
  <c r="R2101" i="4"/>
  <c r="R831" i="4"/>
  <c r="R4373" i="4"/>
  <c r="R2986" i="4"/>
  <c r="R2883" i="4"/>
  <c r="R4247" i="4"/>
  <c r="R4374" i="4"/>
  <c r="R810" i="4"/>
  <c r="R4988" i="4"/>
  <c r="R2273" i="4"/>
  <c r="R2819" i="4"/>
  <c r="R2546" i="4"/>
  <c r="R931" i="4"/>
  <c r="R3914" i="4"/>
  <c r="R1469" i="4"/>
  <c r="R2343" i="4"/>
  <c r="R4126" i="4"/>
  <c r="R4786" i="4"/>
  <c r="R1413" i="4"/>
  <c r="R1573" i="4"/>
  <c r="R3644" i="4"/>
  <c r="R3864" i="4"/>
  <c r="R2620" i="4"/>
  <c r="R4052" i="4"/>
  <c r="R1332" i="4"/>
  <c r="R171" i="4"/>
  <c r="R4603" i="4"/>
  <c r="R4841" i="4"/>
  <c r="R1362" i="4"/>
  <c r="R2934" i="4"/>
  <c r="R1113" i="4"/>
  <c r="R3888" i="4"/>
  <c r="R4221" i="4"/>
  <c r="R2698" i="4"/>
  <c r="R222" i="4"/>
  <c r="R3118" i="4"/>
  <c r="R3706" i="4"/>
  <c r="R4863" i="4"/>
  <c r="R4755" i="4"/>
  <c r="R3552" i="4"/>
  <c r="R4504" i="4"/>
  <c r="R223" i="4"/>
  <c r="R306" i="4"/>
  <c r="R3419" i="4"/>
  <c r="R4989" i="4"/>
  <c r="R1913" i="4"/>
  <c r="R2522" i="4"/>
  <c r="R2884" i="4"/>
  <c r="R2344" i="4"/>
  <c r="R2395" i="4"/>
  <c r="R3889" i="4"/>
  <c r="R4004" i="4"/>
  <c r="R3369" i="4"/>
  <c r="R2497" i="4"/>
  <c r="R637" i="4"/>
  <c r="R1695" i="4"/>
  <c r="R3119" i="4"/>
  <c r="R3939" i="4"/>
  <c r="R2621" i="4"/>
  <c r="R654" i="4"/>
  <c r="R1068" i="4"/>
  <c r="R2523" i="4"/>
  <c r="R832" i="4"/>
  <c r="R1801" i="4"/>
  <c r="R1744" i="4"/>
  <c r="R3915" i="4"/>
  <c r="R1524" i="4"/>
  <c r="R1237" i="4"/>
  <c r="R1097" i="4"/>
  <c r="R2171" i="4"/>
  <c r="R1696" i="4"/>
  <c r="R2498" i="4"/>
  <c r="R3452" i="4"/>
  <c r="R307" i="4"/>
  <c r="R86" i="4"/>
  <c r="R87" i="4"/>
  <c r="R4248" i="4"/>
  <c r="R2769" i="4"/>
  <c r="R1333" i="4"/>
  <c r="R3267" i="4"/>
  <c r="R3518" i="4"/>
  <c r="R1720" i="4"/>
  <c r="R768" i="4"/>
  <c r="R253" i="4"/>
  <c r="R2795" i="4"/>
  <c r="R3169" i="4"/>
  <c r="R4571" i="4"/>
  <c r="R15" i="4"/>
  <c r="R134" i="4"/>
  <c r="R3144" i="4"/>
  <c r="R960" i="4"/>
  <c r="R4878" i="4"/>
  <c r="R4756" i="4"/>
  <c r="R4222" i="4"/>
  <c r="R3621" i="4"/>
  <c r="R682" i="4"/>
  <c r="R4736" i="4"/>
  <c r="R2128" i="4"/>
  <c r="R769" i="4"/>
  <c r="R4096" i="4"/>
  <c r="R4199" i="4"/>
  <c r="R4375" i="4"/>
  <c r="R1525" i="4"/>
  <c r="R1770" i="4"/>
  <c r="R308" i="4"/>
  <c r="R1098" i="4"/>
  <c r="R961" i="4"/>
  <c r="R1069" i="4"/>
  <c r="R3268" i="4"/>
  <c r="R2274" i="4"/>
  <c r="R1547" i="4"/>
  <c r="R309" i="4"/>
  <c r="R585" i="4"/>
  <c r="R1827" i="4"/>
  <c r="R418" i="4"/>
  <c r="R565" i="4"/>
  <c r="R3535" i="4"/>
  <c r="R770" i="4"/>
  <c r="R586" i="4"/>
  <c r="R1334" i="4"/>
  <c r="R989" i="4"/>
  <c r="R3241" i="4"/>
  <c r="R2291" i="4"/>
  <c r="R493" i="4"/>
  <c r="R172" i="4"/>
  <c r="R1013" i="4"/>
  <c r="R1099" i="4"/>
  <c r="R2678" i="4"/>
  <c r="R1721" i="4"/>
  <c r="R135" i="4"/>
  <c r="R2547" i="4"/>
  <c r="R866" i="4"/>
  <c r="R3839" i="4"/>
  <c r="R4275" i="4"/>
  <c r="R1470" i="4"/>
  <c r="R4737" i="4"/>
  <c r="R2372" i="4"/>
  <c r="R1574" i="4"/>
  <c r="R2292" i="4"/>
  <c r="R3083" i="4"/>
  <c r="R335" i="4"/>
  <c r="R4478" i="4"/>
  <c r="R610" i="4"/>
  <c r="R2722" i="4"/>
  <c r="R1674" i="4"/>
  <c r="R195" i="4"/>
  <c r="R1155" i="4"/>
  <c r="R1937" i="4"/>
  <c r="R1548" i="4"/>
  <c r="R587" i="4"/>
  <c r="R1644" i="4"/>
  <c r="R1965" i="4"/>
  <c r="R4683" i="4"/>
  <c r="R3291" i="4"/>
  <c r="R1596" i="4"/>
  <c r="R3170" i="4"/>
  <c r="R2293" i="4"/>
  <c r="R566" i="4"/>
  <c r="R4200" i="4"/>
  <c r="R990" i="4"/>
  <c r="R4249" i="4"/>
  <c r="R4451" i="4"/>
  <c r="R2856" i="4"/>
  <c r="R3553" i="4"/>
  <c r="R254" i="4"/>
  <c r="R4223" i="4"/>
  <c r="R2820" i="4"/>
  <c r="R3187" i="4"/>
  <c r="R2102" i="4"/>
  <c r="R3084" i="4"/>
  <c r="R4787" i="4"/>
  <c r="R196" i="4"/>
  <c r="R1180" i="4"/>
  <c r="R4879" i="4"/>
  <c r="R4546" i="4"/>
  <c r="R2622" i="4"/>
  <c r="R4053" i="4"/>
  <c r="R4954" i="4"/>
  <c r="R4306" i="4"/>
  <c r="R3791" i="4"/>
  <c r="R588" i="4"/>
  <c r="R539" i="4"/>
  <c r="R1989" i="4"/>
  <c r="R3840" i="4"/>
  <c r="R3171" i="4"/>
  <c r="R4376" i="4"/>
  <c r="R2076" i="4"/>
  <c r="R1311" i="4"/>
  <c r="R3085" i="4"/>
  <c r="R2314" i="4"/>
  <c r="R3292" i="4"/>
  <c r="R2857" i="4"/>
  <c r="R1070" i="4"/>
  <c r="R1722" i="4"/>
  <c r="R510" i="4"/>
  <c r="R3476" i="4"/>
  <c r="R466" i="4"/>
  <c r="R3602" i="4"/>
  <c r="R3145" i="4"/>
  <c r="R4684" i="4"/>
  <c r="R3477" i="4"/>
  <c r="R2909" i="4"/>
  <c r="R4357" i="4"/>
  <c r="R2744" i="4"/>
  <c r="R4708" i="4"/>
  <c r="R4377" i="4"/>
  <c r="R1597" i="4"/>
  <c r="R2935" i="4"/>
  <c r="R4757" i="4"/>
  <c r="R4250" i="4"/>
  <c r="R467" i="4"/>
  <c r="R1549" i="4"/>
  <c r="R442" i="4"/>
  <c r="R1312" i="4"/>
  <c r="R2055" i="4"/>
  <c r="R2315" i="4"/>
  <c r="R4505" i="4"/>
  <c r="R2373" i="4"/>
  <c r="R2723" i="4"/>
  <c r="R4525" i="4"/>
  <c r="R540" i="4"/>
  <c r="R4685" i="4"/>
  <c r="R1914" i="4"/>
  <c r="R4054" i="4"/>
  <c r="R2421" i="4"/>
  <c r="R1181" i="4"/>
  <c r="R3940" i="4"/>
  <c r="R4005" i="4"/>
  <c r="R3554" i="4"/>
  <c r="R3741" i="4"/>
  <c r="R2011" i="4"/>
  <c r="R494" i="4"/>
  <c r="R4900" i="4"/>
  <c r="R1675" i="4"/>
  <c r="R1550" i="4"/>
  <c r="R2200" i="4"/>
  <c r="R4842" i="4"/>
  <c r="R2524" i="4"/>
  <c r="R3865" i="4"/>
  <c r="R4604" i="4"/>
  <c r="R541" i="4"/>
  <c r="R4880" i="4"/>
  <c r="R1014" i="4"/>
  <c r="R962" i="4"/>
  <c r="R3792" i="4"/>
  <c r="R4738" i="4"/>
  <c r="R4251" i="4"/>
  <c r="R3707" i="4"/>
  <c r="R4643" i="4"/>
  <c r="R3293" i="4"/>
  <c r="R721" i="4"/>
  <c r="R2012" i="4"/>
  <c r="R4327" i="4"/>
  <c r="R4955" i="4"/>
  <c r="R3086" i="4"/>
  <c r="R2724" i="4"/>
  <c r="R71" i="4"/>
  <c r="R4813" i="4"/>
  <c r="R2679" i="4"/>
  <c r="R443" i="4"/>
  <c r="R3708" i="4"/>
  <c r="R1802" i="4"/>
  <c r="R2699" i="4"/>
  <c r="R4276" i="4"/>
  <c r="R4739" i="4"/>
  <c r="R3555" i="4"/>
  <c r="R111" i="4"/>
  <c r="R611" i="4"/>
  <c r="R2858" i="4"/>
  <c r="R1238" i="4"/>
  <c r="R511" i="4"/>
  <c r="R3985" i="4"/>
  <c r="R2056" i="4"/>
  <c r="R512" i="4"/>
  <c r="R3681" i="4"/>
  <c r="R655" i="4"/>
  <c r="R3986" i="4"/>
  <c r="R2422" i="4"/>
  <c r="R3453" i="4"/>
  <c r="R2152" i="4"/>
  <c r="R1803" i="4"/>
  <c r="R2910" i="4"/>
  <c r="R4277" i="4"/>
  <c r="R1723" i="4"/>
  <c r="R2525" i="4"/>
  <c r="R771" i="4"/>
  <c r="R4328" i="4"/>
  <c r="R1363" i="4"/>
  <c r="R991" i="4"/>
  <c r="R4686" i="4"/>
  <c r="R1071" i="4"/>
  <c r="R1038" i="4"/>
  <c r="R468" i="4"/>
  <c r="R833" i="4"/>
  <c r="R4201" i="4"/>
  <c r="R3269" i="4"/>
  <c r="R2172" i="4"/>
  <c r="R2936" i="4"/>
  <c r="R336" i="4"/>
  <c r="R3941" i="4"/>
  <c r="R1335" i="4"/>
  <c r="R3536" i="4"/>
  <c r="R2770" i="4"/>
  <c r="R612" i="4"/>
  <c r="R2250" i="4"/>
  <c r="R2656" i="4"/>
  <c r="R2201" i="4"/>
  <c r="R4843" i="4"/>
  <c r="R2452" i="4"/>
  <c r="R3498" i="4"/>
  <c r="R3709" i="4"/>
  <c r="R4428" i="4"/>
  <c r="R173" i="4"/>
  <c r="R2453" i="4"/>
  <c r="R2316" i="4"/>
  <c r="R1130" i="4"/>
  <c r="R3347" i="4"/>
  <c r="R4127" i="4"/>
  <c r="R3841" i="4"/>
  <c r="R1915" i="4"/>
  <c r="R772" i="4"/>
  <c r="R2454" i="4"/>
  <c r="R3013" i="4"/>
  <c r="R224" i="4"/>
  <c r="R2623" i="4"/>
  <c r="R3209" i="4"/>
  <c r="R4025" i="4"/>
  <c r="R1072" i="4"/>
  <c r="R2911" i="4"/>
  <c r="R495" i="4"/>
  <c r="R4547" i="4"/>
  <c r="R2173" i="4"/>
  <c r="R4403" i="4"/>
  <c r="R4026" i="4"/>
  <c r="R1073" i="4"/>
  <c r="R4079" i="4"/>
  <c r="R4452" i="4"/>
  <c r="R3866" i="4"/>
  <c r="R4006" i="4"/>
  <c r="R4055" i="4"/>
  <c r="R4814" i="4"/>
  <c r="R4605" i="4"/>
  <c r="R3420" i="4"/>
  <c r="R3916" i="4"/>
  <c r="R88" i="4"/>
  <c r="R2526" i="4"/>
  <c r="R1239" i="4"/>
  <c r="R2129" i="4"/>
  <c r="R1938" i="4"/>
  <c r="R3917" i="4"/>
  <c r="R2153" i="4"/>
  <c r="R3842" i="4"/>
  <c r="R3603" i="4"/>
  <c r="R4453" i="4"/>
  <c r="R3816" i="4"/>
  <c r="R1724" i="4"/>
  <c r="R3519" i="4"/>
  <c r="R2455" i="4"/>
  <c r="R89" i="4"/>
  <c r="R4378" i="4"/>
  <c r="R3294" i="4"/>
  <c r="R793" i="4"/>
  <c r="R1676" i="4"/>
  <c r="R3210" i="4"/>
  <c r="R3242" i="4"/>
  <c r="R4429" i="4"/>
  <c r="R3537" i="4"/>
  <c r="R2745" i="4"/>
  <c r="R3817" i="4"/>
  <c r="R1114" i="4"/>
  <c r="R4278" i="4"/>
  <c r="R2595" i="4"/>
  <c r="R1847" i="4"/>
  <c r="R1471" i="4"/>
  <c r="R3966" i="4"/>
  <c r="R3918" i="4"/>
  <c r="R1156" i="4"/>
  <c r="R4526" i="4"/>
  <c r="R3421" i="4"/>
  <c r="R1966" i="4"/>
  <c r="R4404" i="4"/>
  <c r="R3384" i="4"/>
  <c r="R1039" i="4"/>
  <c r="R337" i="4"/>
  <c r="R4644" i="4"/>
  <c r="R3146" i="4"/>
  <c r="R638" i="4"/>
  <c r="R3120" i="4"/>
  <c r="R1267" i="4"/>
  <c r="R1386" i="4"/>
  <c r="R1939" i="4"/>
  <c r="R3172" i="4"/>
  <c r="R736" i="4"/>
  <c r="R3295" i="4"/>
  <c r="R2294" i="4"/>
  <c r="R1598" i="4"/>
  <c r="R4956" i="4"/>
  <c r="R4056" i="4"/>
  <c r="R1967" i="4"/>
  <c r="R656" i="4"/>
  <c r="R4606" i="4"/>
  <c r="R2221" i="4"/>
  <c r="R1526" i="4"/>
  <c r="R3890" i="4"/>
  <c r="R1240" i="4"/>
  <c r="R3035" i="4"/>
  <c r="R2013" i="4"/>
  <c r="R4379" i="4"/>
  <c r="R3211" i="4"/>
  <c r="R4687" i="4"/>
  <c r="R683" i="4"/>
  <c r="R1497" i="4"/>
  <c r="R2796" i="4"/>
  <c r="R1387" i="4"/>
  <c r="R705" i="4"/>
  <c r="R136" i="4"/>
  <c r="R613" i="4"/>
  <c r="R1115" i="4"/>
  <c r="R3942" i="4"/>
  <c r="R2103" i="4"/>
  <c r="R367" i="4"/>
  <c r="R225" i="4"/>
  <c r="R419" i="4"/>
  <c r="R513" i="4"/>
  <c r="R4815" i="4"/>
  <c r="R4688" i="4"/>
  <c r="R4527" i="4"/>
  <c r="R1040" i="4"/>
  <c r="R3867" i="4"/>
  <c r="R4080" i="4"/>
  <c r="R4528" i="4"/>
  <c r="R1771" i="4"/>
  <c r="R4252" i="4"/>
  <c r="R992" i="4"/>
  <c r="R1916" i="4"/>
  <c r="R4128" i="4"/>
  <c r="R3943" i="4"/>
  <c r="R3682" i="4"/>
  <c r="R2456" i="4"/>
  <c r="R48" i="4"/>
  <c r="R1414" i="4"/>
  <c r="R1697" i="4"/>
  <c r="R3919" i="4"/>
  <c r="R1157" i="4"/>
  <c r="R3967" i="4"/>
  <c r="R4405" i="4"/>
  <c r="R2275" i="4"/>
  <c r="R4129" i="4"/>
  <c r="R1116" i="4"/>
  <c r="R4380" i="4"/>
  <c r="R4740" i="4"/>
  <c r="R2202" i="4"/>
  <c r="R3370" i="4"/>
  <c r="R706" i="4"/>
  <c r="R4901" i="4"/>
  <c r="R567" i="4"/>
  <c r="R3793" i="4"/>
  <c r="R2657" i="4"/>
  <c r="R2222" i="4"/>
  <c r="R2937" i="4"/>
  <c r="R4130" i="4"/>
  <c r="R16" i="4"/>
  <c r="R4007" i="4"/>
  <c r="R1745" i="4"/>
  <c r="R3014" i="4"/>
  <c r="R4816" i="4"/>
  <c r="R3478" i="4"/>
  <c r="R2987" i="4"/>
  <c r="R2174" i="4"/>
  <c r="R1772" i="4"/>
  <c r="R3036" i="4"/>
  <c r="R17" i="4"/>
  <c r="R4057" i="4"/>
  <c r="R3479" i="4"/>
  <c r="R568" i="4"/>
  <c r="R3371" i="4"/>
  <c r="R2499" i="4"/>
  <c r="R2885" i="4"/>
  <c r="R3212" i="4"/>
  <c r="R18" i="4"/>
  <c r="R4788" i="4"/>
  <c r="R4990" i="4"/>
  <c r="R3270" i="4"/>
  <c r="R2968" i="4"/>
  <c r="R2886" i="4"/>
  <c r="R137" i="4"/>
  <c r="R2345" i="4"/>
  <c r="R2477" i="4"/>
  <c r="R3968" i="4"/>
  <c r="R4645" i="4"/>
  <c r="R72" i="4"/>
  <c r="R2572" i="4"/>
  <c r="R4709" i="4"/>
  <c r="R1527" i="4"/>
  <c r="R138" i="4"/>
  <c r="R1990" i="4"/>
  <c r="R1848" i="4"/>
  <c r="R2596" i="4"/>
  <c r="R2396" i="4"/>
  <c r="R3604" i="4"/>
  <c r="R4224" i="4"/>
  <c r="R2295" i="4"/>
  <c r="R1615" i="4"/>
  <c r="R2175" i="4"/>
  <c r="R4058" i="4"/>
  <c r="R2500" i="4"/>
  <c r="R2746" i="4"/>
  <c r="R1528" i="4"/>
  <c r="R1364" i="4"/>
  <c r="R4059" i="4"/>
  <c r="R2397" i="4"/>
  <c r="R1849" i="4"/>
  <c r="R4279" i="4"/>
  <c r="R3683" i="4"/>
  <c r="R139" i="4"/>
  <c r="R1746" i="4"/>
  <c r="R1207" i="4"/>
  <c r="R2398" i="4"/>
  <c r="R1365" i="4"/>
  <c r="R2969" i="4"/>
  <c r="R1917" i="4"/>
  <c r="R4902" i="4"/>
  <c r="R1241" i="4"/>
  <c r="R4930" i="4"/>
  <c r="R3271" i="4"/>
  <c r="R1529" i="4"/>
  <c r="R2624" i="4"/>
  <c r="R3372" i="4"/>
  <c r="R4280" i="4"/>
  <c r="R834" i="4"/>
  <c r="R197" i="4"/>
  <c r="R1415" i="4"/>
  <c r="R2527" i="4"/>
  <c r="R2970" i="4"/>
  <c r="R2223" i="4"/>
  <c r="R3454" i="4"/>
  <c r="R1940" i="4"/>
  <c r="R4253" i="4"/>
  <c r="R2176" i="4"/>
  <c r="R4607" i="4"/>
  <c r="R19" i="4"/>
  <c r="R1850" i="4"/>
  <c r="R3348" i="4"/>
  <c r="R4329" i="4"/>
  <c r="R3538" i="4"/>
  <c r="R3891" i="4"/>
  <c r="R3742" i="4"/>
  <c r="R2528" i="4"/>
  <c r="R174" i="4"/>
  <c r="R811" i="4"/>
  <c r="R4430" i="4"/>
  <c r="R3539" i="4"/>
  <c r="R2035" i="4"/>
  <c r="R707" i="4"/>
  <c r="R2077" i="4"/>
  <c r="R3499" i="4"/>
  <c r="R867" i="4"/>
  <c r="R4008" i="4"/>
  <c r="R310" i="4"/>
  <c r="R175" i="4"/>
  <c r="R2457" i="4"/>
  <c r="R1698" i="4"/>
  <c r="R3037" i="4"/>
  <c r="R3767" i="4"/>
  <c r="R4131" i="4"/>
  <c r="R140" i="4"/>
  <c r="R3316" i="4"/>
  <c r="R3349" i="4"/>
  <c r="R2224" i="4"/>
  <c r="R90" i="4"/>
  <c r="R3213" i="4"/>
  <c r="R2912" i="4"/>
  <c r="R3818" i="4"/>
  <c r="R3243" i="4"/>
  <c r="R2573" i="4"/>
  <c r="R868" i="4"/>
  <c r="R4307" i="4"/>
  <c r="R657" i="4"/>
  <c r="R2251" i="4"/>
  <c r="R1699" i="4"/>
  <c r="R3577" i="4"/>
  <c r="R4758" i="4"/>
  <c r="R2036" i="4"/>
  <c r="R2821" i="4"/>
  <c r="R4506" i="4"/>
  <c r="R1804" i="4"/>
  <c r="R3147" i="4"/>
  <c r="R4957" i="4"/>
  <c r="R4844" i="4"/>
  <c r="R3385" i="4"/>
  <c r="R3662" i="4"/>
  <c r="R3843" i="4"/>
  <c r="R4225" i="4"/>
  <c r="R1416" i="4"/>
  <c r="R2574" i="4"/>
  <c r="R141" i="4"/>
  <c r="R993" i="4"/>
  <c r="R4759" i="4"/>
  <c r="R3296" i="4"/>
  <c r="R4931" i="4"/>
  <c r="R1941" i="4"/>
  <c r="R1366" i="4"/>
  <c r="R3173" i="4"/>
  <c r="R91" i="4"/>
  <c r="R658" i="4"/>
  <c r="R1182" i="4"/>
  <c r="R1498" i="4"/>
  <c r="R1968" i="4"/>
  <c r="R2458" i="4"/>
  <c r="R2459" i="4"/>
  <c r="R2078" i="4"/>
  <c r="R3422" i="4"/>
  <c r="R4358" i="4"/>
  <c r="R3059" i="4"/>
  <c r="R963" i="4"/>
  <c r="R1575" i="4"/>
  <c r="R20" i="4"/>
  <c r="R3480" i="4"/>
  <c r="R2423" i="4"/>
  <c r="R898" i="4"/>
  <c r="R1131" i="4"/>
  <c r="R2548" i="4"/>
  <c r="R2747" i="4"/>
  <c r="R614" i="4"/>
  <c r="R2748" i="4"/>
  <c r="R1851" i="4"/>
  <c r="R4454" i="4"/>
  <c r="R1645" i="4"/>
  <c r="R1183" i="4"/>
  <c r="R4281" i="4"/>
  <c r="R2037" i="4"/>
  <c r="R4027" i="4"/>
  <c r="R4406" i="4"/>
  <c r="R1599" i="4"/>
  <c r="R2014" i="4"/>
  <c r="R3578" i="4"/>
  <c r="R3892" i="4"/>
  <c r="R4572" i="4"/>
  <c r="R3645" i="4"/>
  <c r="R255" i="4"/>
  <c r="R4028" i="4"/>
  <c r="R338" i="4"/>
  <c r="R2822" i="4"/>
  <c r="R3819" i="4"/>
  <c r="R1969" i="4"/>
  <c r="R3820" i="4"/>
  <c r="R2529" i="4"/>
  <c r="R1530" i="4"/>
  <c r="R4359" i="4"/>
  <c r="R4132" i="4"/>
  <c r="R2658" i="4"/>
  <c r="R4710" i="4"/>
  <c r="R2823" i="4"/>
  <c r="R2824" i="4"/>
  <c r="R2177" i="4"/>
  <c r="R1268" i="4"/>
  <c r="R1041" i="4"/>
  <c r="R4646" i="4"/>
  <c r="R1942" i="4"/>
  <c r="R3317" i="4"/>
  <c r="R469" i="4"/>
  <c r="R3297" i="4"/>
  <c r="R3214" i="4"/>
  <c r="R514" i="4"/>
  <c r="R1388" i="4"/>
  <c r="R569" i="4"/>
  <c r="R2549" i="4"/>
  <c r="R3556" i="4"/>
  <c r="R1725" i="4"/>
  <c r="R1970" i="4"/>
  <c r="R92" i="4"/>
  <c r="R368" i="4"/>
  <c r="R2374" i="4"/>
  <c r="R589" i="4"/>
  <c r="R4133" i="4"/>
  <c r="R2296" i="4"/>
  <c r="R3794" i="4"/>
  <c r="R2478" i="4"/>
  <c r="R3481" i="4"/>
  <c r="R4548" i="4"/>
  <c r="R4282" i="4"/>
  <c r="R1852" i="4"/>
  <c r="R1971" i="4"/>
  <c r="R3710" i="4"/>
  <c r="R3605" i="4"/>
  <c r="R3743" i="4"/>
  <c r="R3893" i="4"/>
  <c r="R2771" i="4"/>
  <c r="R112" i="4"/>
  <c r="R1616" i="4"/>
  <c r="R1074" i="4"/>
  <c r="R2725" i="4"/>
  <c r="R3684" i="4"/>
  <c r="R3174" i="4"/>
  <c r="R3821" i="4"/>
  <c r="R3944" i="4"/>
  <c r="R1290" i="4"/>
  <c r="R3622" i="4"/>
  <c r="R420" i="4"/>
  <c r="R1747" i="4"/>
  <c r="R4760" i="4"/>
  <c r="R311" i="4"/>
  <c r="R4134" i="4"/>
  <c r="R3795" i="4"/>
  <c r="R3844" i="4"/>
  <c r="R4283" i="4"/>
  <c r="R1943" i="4"/>
  <c r="R3520" i="4"/>
  <c r="R4881" i="4"/>
  <c r="R2079" i="4"/>
  <c r="R4381" i="4"/>
  <c r="R2346" i="4"/>
  <c r="R4845" i="4"/>
  <c r="R2988" i="4"/>
  <c r="R21" i="4"/>
  <c r="R2015" i="4"/>
  <c r="R737" i="4"/>
  <c r="R2797" i="4"/>
  <c r="R4455" i="4"/>
  <c r="R4330" i="4"/>
  <c r="R3557" i="4"/>
  <c r="R3711" i="4"/>
  <c r="R2887" i="4"/>
  <c r="R684" i="4"/>
  <c r="R1015" i="4"/>
  <c r="R3623" i="4"/>
  <c r="R4009" i="4"/>
  <c r="R4789" i="4"/>
  <c r="R4573" i="4"/>
  <c r="R773" i="4"/>
  <c r="R4135" i="4"/>
  <c r="R176" i="4"/>
  <c r="R3318" i="4"/>
  <c r="R4958" i="4"/>
  <c r="R2659" i="4"/>
  <c r="R3298" i="4"/>
  <c r="R4882" i="4"/>
  <c r="R2460" i="4"/>
  <c r="R3350" i="4"/>
  <c r="R4382" i="4"/>
  <c r="R1853" i="4"/>
  <c r="R1208" i="4"/>
  <c r="R3796" i="4"/>
  <c r="R1184" i="4"/>
  <c r="R2660" i="4"/>
  <c r="R4741" i="4"/>
  <c r="R2913" i="4"/>
  <c r="R4903" i="4"/>
  <c r="R1700" i="4"/>
  <c r="R1158" i="4"/>
  <c r="R2859" i="4"/>
  <c r="R1600" i="4"/>
  <c r="R1100" i="4"/>
  <c r="R2726" i="4"/>
  <c r="R256" i="4"/>
  <c r="R1878" i="4"/>
  <c r="R4742" i="4"/>
  <c r="R3148" i="4"/>
  <c r="R3768" i="4"/>
  <c r="R3423" i="4"/>
  <c r="R3558" i="4"/>
  <c r="R4136" i="4"/>
  <c r="R4959" i="4"/>
  <c r="R1646" i="4"/>
  <c r="R4761" i="4"/>
  <c r="R3822" i="4"/>
  <c r="R1748" i="4"/>
  <c r="R932" i="4"/>
  <c r="R4308" i="4"/>
  <c r="R2625" i="4"/>
  <c r="R3624" i="4"/>
  <c r="R4029" i="4"/>
  <c r="R3121" i="4"/>
  <c r="R4407" i="4"/>
  <c r="R964" i="4"/>
  <c r="R1854" i="4"/>
  <c r="R3386" i="4"/>
  <c r="R3038" i="4"/>
  <c r="R2825" i="4"/>
  <c r="R4137" i="4"/>
  <c r="R1647" i="4"/>
  <c r="R3685" i="4"/>
  <c r="R2938" i="4"/>
  <c r="R198" i="4"/>
  <c r="R394" i="4"/>
  <c r="R3663" i="4"/>
  <c r="R2860" i="4"/>
  <c r="R615" i="4"/>
  <c r="R2154" i="4"/>
  <c r="R3015" i="4"/>
  <c r="R142" i="4"/>
  <c r="R3244" i="4"/>
  <c r="R4689" i="4"/>
  <c r="R339" i="4"/>
  <c r="R1805" i="4"/>
  <c r="R1016" i="4"/>
  <c r="R2826" i="4"/>
  <c r="R965" i="4"/>
  <c r="R1417" i="4"/>
  <c r="R4138" i="4"/>
  <c r="R1677" i="4"/>
  <c r="R340" i="4"/>
  <c r="R395" i="4"/>
  <c r="R3387" i="4"/>
  <c r="R3500" i="4"/>
  <c r="R2727" i="4"/>
  <c r="R4284" i="4"/>
  <c r="R2317" i="4"/>
  <c r="R1101" i="4"/>
  <c r="R1389" i="4"/>
  <c r="R812" i="4"/>
  <c r="R1726" i="4"/>
  <c r="R2501" i="4"/>
  <c r="R3920" i="4"/>
  <c r="R1132" i="4"/>
  <c r="R4331" i="4"/>
  <c r="R659" i="4"/>
  <c r="R2080" i="4"/>
  <c r="R3606" i="4"/>
  <c r="R93" i="4"/>
  <c r="R2502" i="4"/>
  <c r="R312" i="4"/>
  <c r="R341" i="4"/>
  <c r="R1648" i="4"/>
  <c r="R1367" i="4"/>
  <c r="R1185" i="4"/>
  <c r="R4479" i="4"/>
  <c r="R3797" i="4"/>
  <c r="R685" i="4"/>
  <c r="R4139" i="4"/>
  <c r="R2318" i="4"/>
  <c r="R4817" i="4"/>
  <c r="R49" i="4"/>
  <c r="R869" i="4"/>
  <c r="R1918" i="4"/>
  <c r="R4529" i="4"/>
  <c r="R2178" i="4"/>
  <c r="R2038" i="4"/>
  <c r="R3607" i="4"/>
  <c r="R722" i="4"/>
  <c r="R226" i="4"/>
  <c r="R1133" i="4"/>
  <c r="R143" i="4"/>
  <c r="R2057" i="4"/>
  <c r="R1944" i="4"/>
  <c r="R2081" i="4"/>
  <c r="R2155" i="4"/>
  <c r="R3868" i="4"/>
  <c r="R2461" i="4"/>
  <c r="R496" i="4"/>
  <c r="R4647" i="4"/>
  <c r="R2798" i="4"/>
  <c r="R3388" i="4"/>
  <c r="R2728" i="4"/>
  <c r="R4846" i="4"/>
  <c r="R22" i="4"/>
  <c r="R4060" i="4"/>
  <c r="R4226" i="4"/>
  <c r="R4690" i="4"/>
  <c r="R1499" i="4"/>
  <c r="R4507" i="4"/>
  <c r="R2319" i="4"/>
  <c r="R1678" i="4"/>
  <c r="R2130" i="4"/>
  <c r="R94" i="4"/>
  <c r="R421" i="4"/>
  <c r="R3122" i="4"/>
  <c r="R2989" i="4"/>
  <c r="R3245" i="4"/>
  <c r="R4456" i="4"/>
  <c r="R2503" i="4"/>
  <c r="R3455" i="4"/>
  <c r="R4574" i="4"/>
  <c r="R899" i="4"/>
  <c r="R1134" i="4"/>
  <c r="R3389" i="4"/>
  <c r="R1679" i="4"/>
  <c r="R4140" i="4"/>
  <c r="R2297" i="4"/>
  <c r="R1042" i="4"/>
  <c r="R4030" i="4"/>
  <c r="R1135" i="4"/>
  <c r="R4790" i="4"/>
  <c r="R2424" i="4"/>
  <c r="R313" i="4"/>
  <c r="R900" i="4"/>
  <c r="R515" i="4"/>
  <c r="R50" i="4"/>
  <c r="R1136" i="4"/>
  <c r="R3087" i="4"/>
  <c r="R4332" i="4"/>
  <c r="R3559" i="4"/>
  <c r="R422" i="4"/>
  <c r="R1972" i="4"/>
  <c r="R738" i="4"/>
  <c r="R4383" i="4"/>
  <c r="R4254" i="4"/>
  <c r="R3299" i="4"/>
  <c r="R3560" i="4"/>
  <c r="R3188" i="4"/>
  <c r="R3246" i="4"/>
  <c r="R4904" i="4"/>
  <c r="R4141" i="4"/>
  <c r="R2749" i="4"/>
  <c r="R1137" i="4"/>
  <c r="R1138" i="4"/>
  <c r="R4762" i="4"/>
  <c r="R660" i="4"/>
  <c r="R1973" i="4"/>
  <c r="R2252" i="4"/>
  <c r="R2058" i="4"/>
  <c r="R1291" i="4"/>
  <c r="R2131" i="4"/>
  <c r="R966" i="4"/>
  <c r="R2225" i="4"/>
  <c r="R3215" i="4"/>
  <c r="R227" i="4"/>
  <c r="R994" i="4"/>
  <c r="R639" i="4"/>
  <c r="R933" i="4"/>
  <c r="R774" i="4"/>
  <c r="R2861" i="4"/>
  <c r="R661" i="4"/>
  <c r="R1043" i="4"/>
  <c r="R113" i="4"/>
  <c r="R4991" i="4"/>
  <c r="R934" i="4"/>
  <c r="R3744" i="4"/>
  <c r="R2799" i="4"/>
  <c r="R3987" i="4"/>
  <c r="R396" i="4"/>
  <c r="R870" i="4"/>
  <c r="R4575" i="4"/>
  <c r="R4960" i="4"/>
  <c r="R2914" i="4"/>
  <c r="R1336" i="4"/>
  <c r="R4175" i="4"/>
  <c r="R2104" i="4"/>
  <c r="R3039" i="4"/>
  <c r="R2680" i="4"/>
  <c r="R4711" i="4"/>
  <c r="R4847" i="4"/>
  <c r="R144" i="4"/>
  <c r="R2203" i="4"/>
  <c r="R1472" i="4"/>
  <c r="R4648" i="4"/>
  <c r="R3845" i="4"/>
  <c r="R1601" i="4"/>
  <c r="R1500" i="4"/>
  <c r="R4508" i="4"/>
  <c r="R2016" i="4"/>
  <c r="R3482" i="4"/>
  <c r="R2915" i="4"/>
  <c r="R4905" i="4"/>
  <c r="R199" i="4"/>
  <c r="R3149" i="4"/>
  <c r="R4480" i="4"/>
  <c r="R3869" i="4"/>
  <c r="R3579" i="4"/>
  <c r="R1828" i="4"/>
  <c r="R3150" i="4"/>
  <c r="R2800" i="4"/>
  <c r="R2575" i="4"/>
  <c r="R4176" i="4"/>
  <c r="R4712" i="4"/>
  <c r="R1075" i="4"/>
  <c r="R2105" i="4"/>
  <c r="R369" i="4"/>
  <c r="R2106" i="4"/>
  <c r="R4818" i="4"/>
  <c r="R3712" i="4"/>
  <c r="R1445" i="4"/>
  <c r="R2107" i="4"/>
  <c r="R3646" i="4"/>
  <c r="R1551" i="4"/>
  <c r="R967" i="4"/>
  <c r="R2700" i="4"/>
  <c r="R4457" i="4"/>
  <c r="R835" i="4"/>
  <c r="R2827" i="4"/>
  <c r="R3319" i="4"/>
  <c r="R1292" i="4"/>
  <c r="R1159" i="4"/>
  <c r="R2801" i="4"/>
  <c r="R4142" i="4"/>
  <c r="R4481" i="4"/>
  <c r="R542" i="4"/>
  <c r="R228" i="4"/>
  <c r="R1806" i="4"/>
  <c r="R423" i="4"/>
  <c r="R570" i="4"/>
  <c r="R2772" i="4"/>
  <c r="R4143" i="4"/>
  <c r="R3272" i="4"/>
  <c r="R2082" i="4"/>
  <c r="R1879" i="4"/>
  <c r="R1076" i="4"/>
  <c r="R4431" i="4"/>
  <c r="R145" i="4"/>
  <c r="R3870" i="4"/>
  <c r="R146" i="4"/>
  <c r="R3424" i="4"/>
  <c r="R871" i="4"/>
  <c r="R901" i="4"/>
  <c r="R4031" i="4"/>
  <c r="R4961" i="4"/>
  <c r="R1701" i="4"/>
  <c r="R1117" i="4"/>
  <c r="R4763" i="4"/>
  <c r="R2425" i="4"/>
  <c r="R813" i="4"/>
  <c r="R3647" i="4"/>
  <c r="R3713" i="4"/>
  <c r="R1531" i="4"/>
  <c r="R4061" i="4"/>
  <c r="R1044" i="4"/>
  <c r="R3390" i="4"/>
  <c r="R2226" i="4"/>
  <c r="R4144" i="4"/>
  <c r="R1749" i="4"/>
  <c r="R4360" i="4"/>
  <c r="R2108" i="4"/>
  <c r="R23" i="4"/>
  <c r="R2939" i="4"/>
  <c r="R995" i="4"/>
  <c r="R4713" i="4"/>
  <c r="R4549" i="4"/>
  <c r="R662" i="4"/>
  <c r="R1880" i="4"/>
  <c r="R3320" i="4"/>
  <c r="R2109" i="4"/>
  <c r="R3945" i="4"/>
  <c r="R4743" i="4"/>
  <c r="R1242" i="4"/>
  <c r="R1418" i="4"/>
  <c r="R4458" i="4"/>
  <c r="R1293" i="4"/>
  <c r="R686" i="4"/>
  <c r="R1243" i="4"/>
  <c r="R3373" i="4"/>
  <c r="R2888" i="4"/>
  <c r="R4177" i="4"/>
  <c r="R4408" i="4"/>
  <c r="R902" i="4"/>
  <c r="R3216" i="4"/>
  <c r="R3823" i="4"/>
  <c r="R4459" i="4"/>
  <c r="R872" i="4"/>
  <c r="R4432" i="4"/>
  <c r="R1991" i="4"/>
  <c r="R2701" i="4"/>
  <c r="R1337" i="4"/>
  <c r="R1501" i="4"/>
  <c r="R2039" i="4"/>
  <c r="R1045" i="4"/>
  <c r="R1186" i="4"/>
  <c r="R1294" i="4"/>
  <c r="R1649" i="4"/>
  <c r="R2320" i="4"/>
  <c r="R4530" i="4"/>
  <c r="R4962" i="4"/>
  <c r="R4409" i="4"/>
  <c r="R1855" i="4"/>
  <c r="R1602" i="4"/>
  <c r="R3456" i="4"/>
  <c r="R1945" i="4"/>
  <c r="R3969" i="4"/>
  <c r="R4649" i="4"/>
  <c r="R1077" i="4"/>
  <c r="R2375" i="4"/>
  <c r="R3374" i="4"/>
  <c r="R1390" i="4"/>
  <c r="R1702" i="4"/>
  <c r="R1446" i="4"/>
  <c r="R4509" i="4"/>
  <c r="R3580" i="4"/>
  <c r="R342" i="4"/>
  <c r="R2110" i="4"/>
  <c r="R2132" i="4"/>
  <c r="R1703" i="4"/>
  <c r="R794" i="4"/>
  <c r="R2889" i="4"/>
  <c r="R2990" i="4"/>
  <c r="R616" i="4"/>
  <c r="R3970" i="4"/>
  <c r="R4650" i="4"/>
  <c r="R4651" i="4"/>
  <c r="R1502" i="4"/>
  <c r="R739" i="4"/>
  <c r="R3686" i="4"/>
  <c r="R1017" i="4"/>
  <c r="R2376" i="4"/>
  <c r="R3501" i="4"/>
  <c r="R4576" i="4"/>
  <c r="R4608" i="4"/>
  <c r="R3871" i="4"/>
  <c r="R4764" i="4"/>
  <c r="R2040" i="4"/>
  <c r="R2133" i="4"/>
  <c r="R2111" i="4"/>
  <c r="R3300" i="4"/>
  <c r="R3321" i="4"/>
  <c r="R4032" i="4"/>
  <c r="R3714" i="4"/>
  <c r="R2729" i="4"/>
  <c r="R3016" i="4"/>
  <c r="R1503" i="4"/>
  <c r="R2112" i="4"/>
  <c r="R1650" i="4"/>
  <c r="R3715" i="4"/>
  <c r="R4510" i="4"/>
  <c r="R1651" i="4"/>
  <c r="R3123" i="4"/>
  <c r="R1187" i="4"/>
  <c r="R1704" i="4"/>
  <c r="R2626" i="4"/>
  <c r="R2321" i="4"/>
  <c r="R343" i="4"/>
  <c r="R1617" i="4"/>
  <c r="R2059" i="4"/>
  <c r="R2276" i="4"/>
  <c r="R836" i="4"/>
  <c r="R24" i="4"/>
  <c r="R4384" i="4"/>
  <c r="R640" i="4"/>
  <c r="R3946" i="4"/>
  <c r="R2971" i="4"/>
  <c r="R1974" i="4"/>
  <c r="R2399" i="4"/>
  <c r="R814" i="4"/>
  <c r="R1295" i="4"/>
  <c r="R3124" i="4"/>
  <c r="R4765" i="4"/>
  <c r="R1078" i="4"/>
  <c r="R497" i="4"/>
  <c r="R2504" i="4"/>
  <c r="R1160" i="4"/>
  <c r="R444" i="4"/>
  <c r="R3687" i="4"/>
  <c r="R4744" i="4"/>
  <c r="R4883" i="4"/>
  <c r="R4714" i="4"/>
  <c r="R1576" i="4"/>
  <c r="R1209" i="4"/>
  <c r="R3060" i="4"/>
  <c r="R2828" i="4"/>
  <c r="R2530" i="4"/>
  <c r="R470" i="4"/>
  <c r="R3425" i="4"/>
  <c r="R3088" i="4"/>
  <c r="R4511" i="4"/>
  <c r="R2017" i="4"/>
  <c r="R2991" i="4"/>
  <c r="R1992" i="4"/>
  <c r="R2505" i="4"/>
  <c r="R2531" i="4"/>
  <c r="R3375" i="4"/>
  <c r="R2597" i="4"/>
  <c r="R2627" i="4"/>
  <c r="R4033" i="4"/>
  <c r="R4285" i="4"/>
  <c r="R2179" i="4"/>
  <c r="R837" i="4"/>
  <c r="R4715" i="4"/>
  <c r="R2400" i="4"/>
  <c r="R2576" i="4"/>
  <c r="R4034" i="4"/>
  <c r="R4433" i="4"/>
  <c r="R617" i="4"/>
  <c r="R2916" i="4"/>
  <c r="R4791" i="4"/>
  <c r="R3376" i="4"/>
  <c r="R2134" i="4"/>
  <c r="R3351" i="4"/>
  <c r="R1577" i="4"/>
  <c r="R3089" i="4"/>
  <c r="R4932" i="4"/>
  <c r="R4460" i="4"/>
  <c r="R2135" i="4"/>
  <c r="R3988" i="4"/>
  <c r="R687" i="4"/>
  <c r="R370" i="4"/>
  <c r="R903" i="4"/>
  <c r="R2377" i="4"/>
  <c r="R229" i="4"/>
  <c r="R2802" i="4"/>
  <c r="R1504" i="4"/>
  <c r="R996" i="4"/>
  <c r="R4992" i="4"/>
  <c r="R2992" i="4"/>
  <c r="R4792" i="4"/>
  <c r="R815" i="4"/>
  <c r="R230" i="4"/>
  <c r="R904" i="4"/>
  <c r="R3798" i="4"/>
  <c r="R1161" i="4"/>
  <c r="R1946" i="4"/>
  <c r="R114" i="4"/>
  <c r="R4434" i="4"/>
  <c r="R3769" i="4"/>
  <c r="R1079" i="4"/>
  <c r="R2227" i="4"/>
  <c r="R775" i="4"/>
  <c r="R257" i="4"/>
  <c r="R1244" i="4"/>
  <c r="R177" i="4"/>
  <c r="R424" i="4"/>
  <c r="R1018" i="4"/>
  <c r="R2018" i="4"/>
  <c r="R2862" i="4"/>
  <c r="R516" i="4"/>
  <c r="R2401" i="4"/>
  <c r="R1046" i="4"/>
  <c r="R4081" i="4"/>
  <c r="R4963" i="4"/>
  <c r="R618" i="4"/>
  <c r="R2228" i="4"/>
  <c r="R3947" i="4"/>
  <c r="R2113" i="4"/>
  <c r="R2598" i="4"/>
  <c r="R1680" i="4"/>
  <c r="R2253" i="4"/>
  <c r="R590" i="4"/>
  <c r="R4410" i="4"/>
  <c r="R1881" i="4"/>
  <c r="R3247" i="4"/>
  <c r="R3040" i="4"/>
  <c r="R543" i="4"/>
  <c r="R2083" i="4"/>
  <c r="R2479" i="4"/>
  <c r="R3391" i="4"/>
  <c r="R4577" i="4"/>
  <c r="R1552" i="4"/>
  <c r="R1993" i="4"/>
  <c r="R314" i="4"/>
  <c r="R1882" i="4"/>
  <c r="R258" i="4"/>
  <c r="R4202" i="4"/>
  <c r="R1162" i="4"/>
  <c r="R1919" i="4"/>
  <c r="R2829" i="4"/>
  <c r="R1080" i="4"/>
  <c r="R4286" i="4"/>
  <c r="R3521" i="4"/>
  <c r="R3377" i="4"/>
  <c r="R905" i="4"/>
  <c r="R1681" i="4"/>
  <c r="R838" i="4"/>
  <c r="R1047" i="4"/>
  <c r="R2830" i="4"/>
  <c r="R997" i="4"/>
  <c r="R1210" i="4"/>
  <c r="R1338" i="4"/>
  <c r="R4227" i="4"/>
  <c r="R1391" i="4"/>
  <c r="R2661" i="4"/>
  <c r="R1975" i="4"/>
  <c r="R147" i="4"/>
  <c r="R4609" i="4"/>
  <c r="R619" i="4"/>
  <c r="R2254" i="4"/>
  <c r="R278" i="4"/>
  <c r="R968" i="4"/>
  <c r="R2702" i="4"/>
  <c r="R4716" i="4"/>
  <c r="R3846" i="4"/>
  <c r="R2917" i="4"/>
  <c r="R4287" i="4"/>
  <c r="R4361" i="4"/>
  <c r="R3847" i="4"/>
  <c r="R4145" i="4"/>
  <c r="R4288" i="4"/>
  <c r="R3989" i="4"/>
  <c r="R740" i="4"/>
  <c r="R2480" i="4"/>
  <c r="R4793" i="4"/>
  <c r="R2773" i="4"/>
  <c r="R2506" i="4"/>
  <c r="R3392" i="4"/>
  <c r="R3426" i="4"/>
  <c r="R1019" i="4"/>
  <c r="R873" i="4"/>
  <c r="R445" i="4"/>
  <c r="R2940" i="4"/>
  <c r="R2041" i="4"/>
  <c r="R1245" i="4"/>
  <c r="R471" i="4"/>
  <c r="R2890" i="4"/>
  <c r="R1856" i="4"/>
  <c r="R3322" i="4"/>
  <c r="R4531" i="4"/>
  <c r="R3872" i="4"/>
  <c r="R1419" i="4"/>
  <c r="R3189" i="4"/>
  <c r="R2402" i="4"/>
  <c r="R3799" i="4"/>
  <c r="R1976" i="4"/>
  <c r="R1807" i="4"/>
  <c r="R571" i="4"/>
  <c r="R2136" i="4"/>
  <c r="R1020" i="4"/>
  <c r="R2277" i="4"/>
  <c r="R51" i="4"/>
  <c r="R3427" i="4"/>
  <c r="R1339" i="4"/>
  <c r="R2403" i="4"/>
  <c r="R4482" i="4"/>
  <c r="R2114" i="4"/>
  <c r="R2180" i="4"/>
  <c r="R2599" i="4"/>
  <c r="R1211" i="4"/>
  <c r="R3017" i="4"/>
  <c r="R3948" i="4"/>
  <c r="R2863" i="4"/>
  <c r="R4691" i="4"/>
  <c r="R3018" i="4"/>
  <c r="R1603" i="4"/>
  <c r="R2426" i="4"/>
  <c r="R4146" i="4"/>
  <c r="R231" i="4"/>
  <c r="R2156" i="4"/>
  <c r="R4289" i="4"/>
  <c r="R2481" i="4"/>
  <c r="R3125" i="4"/>
  <c r="R2404" i="4"/>
  <c r="R4652" i="4"/>
  <c r="R3041" i="4"/>
  <c r="R4578" i="4"/>
  <c r="R4035" i="4"/>
  <c r="R3352" i="4"/>
  <c r="R446" i="4"/>
  <c r="R4483" i="4"/>
  <c r="R315" i="4"/>
  <c r="R1392" i="4"/>
  <c r="R517" i="4"/>
  <c r="R1808" i="4"/>
  <c r="R2060" i="4"/>
  <c r="R544" i="4"/>
  <c r="R148" i="4"/>
  <c r="R3301" i="4"/>
  <c r="R4864" i="4"/>
  <c r="R95" i="4"/>
  <c r="R2681" i="4"/>
  <c r="R1139" i="4"/>
  <c r="R1296" i="4"/>
  <c r="R4579" i="4"/>
  <c r="R4147" i="4"/>
  <c r="R1604" i="4"/>
  <c r="R149" i="4"/>
  <c r="R4532" i="4"/>
  <c r="R969" i="4"/>
  <c r="R3848" i="4"/>
  <c r="R3190" i="4"/>
  <c r="R1269" i="4"/>
  <c r="R3716" i="4"/>
  <c r="R4290" i="4"/>
  <c r="R2507" i="4"/>
  <c r="R4148" i="4"/>
  <c r="R3990" i="4"/>
  <c r="R3378" i="4"/>
  <c r="R279" i="4"/>
  <c r="R3625" i="4"/>
  <c r="R2972" i="4"/>
  <c r="R3540" i="4"/>
  <c r="R3648" i="4"/>
  <c r="R3745" i="4"/>
  <c r="R3626" i="4"/>
  <c r="R425" i="4"/>
  <c r="R3126" i="4"/>
  <c r="R1682" i="4"/>
  <c r="R3800" i="4"/>
  <c r="R1883" i="4"/>
  <c r="R2550" i="4"/>
  <c r="R1188" i="4"/>
  <c r="R2577" i="4"/>
  <c r="R1553" i="4"/>
  <c r="R2628" i="4"/>
  <c r="R1554" i="4"/>
  <c r="R741" i="4"/>
  <c r="R3921" i="4"/>
  <c r="R1884" i="4"/>
  <c r="R1652" i="4"/>
  <c r="R1505" i="4"/>
  <c r="R3127" i="4"/>
  <c r="R4933" i="4"/>
  <c r="R2462" i="4"/>
  <c r="R344" i="4"/>
  <c r="R25" i="4"/>
  <c r="R2774" i="4"/>
  <c r="R1270" i="4"/>
  <c r="R3971" i="4"/>
  <c r="R4435" i="4"/>
  <c r="R776" i="4"/>
  <c r="R3428" i="4"/>
  <c r="R4062" i="4"/>
  <c r="R2775" i="4"/>
  <c r="R2600" i="4"/>
  <c r="R1473" i="4"/>
  <c r="R4934" i="4"/>
  <c r="R1885" i="4"/>
  <c r="R4255" i="4"/>
  <c r="R4309" i="4"/>
  <c r="R4256" i="4"/>
  <c r="R4794" i="4"/>
  <c r="R1506" i="4"/>
  <c r="R1474" i="4"/>
  <c r="R2181" i="4"/>
  <c r="R4550" i="4"/>
  <c r="R2831" i="4"/>
  <c r="R1605" i="4"/>
  <c r="R4257" i="4"/>
  <c r="R200" i="4"/>
  <c r="R3522" i="4"/>
  <c r="R4551" i="4"/>
  <c r="R3502" i="4"/>
  <c r="R4819" i="4"/>
  <c r="R2803" i="4"/>
  <c r="R4692" i="4"/>
  <c r="R280" i="4"/>
  <c r="R620" i="4"/>
  <c r="R1994" i="4"/>
  <c r="R316" i="4"/>
  <c r="R1140" i="4"/>
  <c r="R1773" i="4"/>
  <c r="R3128" i="4"/>
  <c r="R4385" i="4"/>
  <c r="R4036" i="4"/>
  <c r="R4310" i="4"/>
  <c r="R4063" i="4"/>
  <c r="R874" i="4"/>
  <c r="R1246" i="4"/>
  <c r="R875" i="4"/>
  <c r="R3393" i="4"/>
  <c r="R4884" i="4"/>
  <c r="R1578" i="4"/>
  <c r="R1809" i="4"/>
  <c r="R3353" i="4"/>
  <c r="R259" i="4"/>
  <c r="R397" i="4"/>
  <c r="R281" i="4"/>
  <c r="R795" i="4"/>
  <c r="R723" i="4"/>
  <c r="R2229" i="4"/>
  <c r="R4935" i="4"/>
  <c r="R4097" i="4"/>
  <c r="R3717" i="4"/>
  <c r="R3273" i="4"/>
  <c r="R2427" i="4"/>
  <c r="R371" i="4"/>
  <c r="R3274" i="4"/>
  <c r="R3991" i="4"/>
  <c r="R447" i="4"/>
  <c r="R3664" i="4"/>
  <c r="R1886" i="4"/>
  <c r="R1920" i="4"/>
  <c r="R3248" i="4"/>
  <c r="R3824" i="4"/>
  <c r="R3042" i="4"/>
  <c r="R2629" i="4"/>
  <c r="R2864" i="4"/>
  <c r="R317" i="4"/>
  <c r="R688" i="4"/>
  <c r="R2776" i="4"/>
  <c r="R2777" i="4"/>
  <c r="R2042" i="4"/>
  <c r="R1163" i="4"/>
  <c r="R3249" i="4"/>
  <c r="R1857" i="4"/>
  <c r="R2043" i="4"/>
  <c r="R4906" i="4"/>
  <c r="R426" i="4"/>
  <c r="R3151" i="4"/>
  <c r="R2298" i="4"/>
  <c r="R1858" i="4"/>
  <c r="R4820" i="4"/>
  <c r="R4993" i="4"/>
  <c r="R4964" i="4"/>
  <c r="R2428" i="4"/>
  <c r="R4717" i="4"/>
  <c r="R4994" i="4"/>
  <c r="R1887" i="4"/>
  <c r="R4653" i="4"/>
  <c r="R1750" i="4"/>
  <c r="R742" i="4"/>
  <c r="R1888" i="4"/>
  <c r="R2682" i="4"/>
  <c r="R839" i="4"/>
  <c r="R4936" i="4"/>
  <c r="R1995" i="4"/>
  <c r="R2865" i="4"/>
  <c r="R2832" i="4"/>
  <c r="R1889" i="4"/>
  <c r="R4654" i="4"/>
  <c r="R4291" i="4"/>
  <c r="R2703" i="4"/>
  <c r="R4766" i="4"/>
  <c r="R3129" i="4"/>
  <c r="R3801" i="4"/>
  <c r="R3043" i="4"/>
  <c r="R2833" i="4"/>
  <c r="R1475" i="4"/>
  <c r="R4580" i="4"/>
  <c r="R448" i="4"/>
  <c r="R3949" i="4"/>
  <c r="R1996" i="4"/>
  <c r="R115" i="4"/>
  <c r="R282" i="4"/>
  <c r="R3523" i="4"/>
  <c r="R2182" i="4"/>
  <c r="R1921" i="4"/>
  <c r="R4311" i="4"/>
  <c r="R96" i="4"/>
  <c r="R3354" i="4"/>
  <c r="R2918" i="4"/>
  <c r="R1555" i="4"/>
  <c r="R2662" i="4"/>
  <c r="R2551" i="4"/>
  <c r="R4461" i="4"/>
  <c r="R998" i="4"/>
  <c r="R398" i="4"/>
  <c r="R1606" i="4"/>
  <c r="R1476" i="4"/>
  <c r="R2834" i="4"/>
  <c r="R3581" i="4"/>
  <c r="R1890" i="4"/>
  <c r="R2230" i="4"/>
  <c r="R743" i="4"/>
  <c r="R2322" i="4"/>
  <c r="R2601" i="4"/>
  <c r="R2463" i="4"/>
  <c r="R1507" i="4"/>
  <c r="R3130" i="4"/>
  <c r="R3250" i="4"/>
  <c r="R1420" i="4"/>
  <c r="R2532" i="4"/>
  <c r="R3251" i="4"/>
  <c r="R3323" i="4"/>
  <c r="R4512" i="4"/>
  <c r="R4484" i="4"/>
  <c r="R1141" i="4"/>
  <c r="R4655" i="4"/>
  <c r="R4610" i="4"/>
  <c r="R4718" i="4"/>
  <c r="R3770" i="4"/>
  <c r="R816" i="4"/>
  <c r="R4010" i="4"/>
  <c r="R26" i="4"/>
  <c r="R4693" i="4"/>
  <c r="R2704" i="4"/>
  <c r="R2115" i="4"/>
  <c r="R2552" i="4"/>
  <c r="R4937" i="4"/>
  <c r="R4656" i="4"/>
  <c r="R2137" i="4"/>
  <c r="R4149" i="4"/>
  <c r="R3394" i="4"/>
  <c r="R232" i="4"/>
  <c r="R1368" i="4"/>
  <c r="R1189" i="4"/>
  <c r="R3457" i="4"/>
  <c r="R2323" i="4"/>
  <c r="R2835" i="4"/>
  <c r="R472" i="4"/>
  <c r="R3950" i="4"/>
  <c r="R4150" i="4"/>
  <c r="R3849" i="4"/>
  <c r="R1447" i="4"/>
  <c r="R1164" i="4"/>
  <c r="R150" i="4"/>
  <c r="R1340" i="4"/>
  <c r="R4292" i="4"/>
  <c r="R4011" i="4"/>
  <c r="R2157" i="4"/>
  <c r="R2750" i="4"/>
  <c r="R2836" i="4"/>
  <c r="R1618" i="4"/>
  <c r="R3541" i="4"/>
  <c r="R3483" i="4"/>
  <c r="R1532" i="4"/>
  <c r="R1556" i="4"/>
  <c r="R498" i="4"/>
  <c r="R4178" i="4"/>
  <c r="R2993" i="4"/>
  <c r="R1118" i="4"/>
  <c r="R935" i="4"/>
  <c r="R1829" i="4"/>
  <c r="R2663" i="4"/>
  <c r="R876" i="4"/>
  <c r="R260" i="4"/>
  <c r="R4513" i="4"/>
  <c r="R4885" i="4"/>
  <c r="R2553" i="4"/>
  <c r="R1369" i="4"/>
  <c r="R2204" i="4"/>
  <c r="R52" i="4"/>
  <c r="R999" i="4"/>
  <c r="R151" i="4"/>
  <c r="R3688" i="4"/>
  <c r="R4462" i="4"/>
  <c r="R3873" i="4"/>
  <c r="R2578" i="4"/>
  <c r="R1000" i="4"/>
  <c r="R744" i="4"/>
  <c r="R1271" i="4"/>
  <c r="R2324" i="4"/>
  <c r="R4767" i="4"/>
  <c r="R2664" i="4"/>
  <c r="R2533" i="4"/>
  <c r="R2554" i="4"/>
  <c r="R2084" i="4"/>
  <c r="R4995" i="4"/>
  <c r="R3718" i="4"/>
  <c r="R3429" i="4"/>
  <c r="R2579" i="4"/>
  <c r="R4228" i="4"/>
  <c r="R178" i="4"/>
  <c r="R1619" i="4"/>
  <c r="R1448" i="4"/>
  <c r="R3951" i="4"/>
  <c r="R3582" i="4"/>
  <c r="R3484" i="4"/>
  <c r="R3217" i="4"/>
  <c r="R3275" i="4"/>
  <c r="R427" i="4"/>
  <c r="R1727" i="4"/>
  <c r="R73" i="4"/>
  <c r="R3175" i="4"/>
  <c r="R2464" i="4"/>
  <c r="R4514" i="4"/>
  <c r="R4694" i="4"/>
  <c r="R1393" i="4"/>
  <c r="R1212" i="4"/>
  <c r="R1247" i="4"/>
  <c r="R3485" i="4"/>
  <c r="R1021" i="4"/>
  <c r="R2231" i="4"/>
  <c r="R372" i="4"/>
  <c r="R53" i="4"/>
  <c r="R4745" i="4"/>
  <c r="R1977" i="4"/>
  <c r="R4695" i="4"/>
  <c r="R4719" i="4"/>
  <c r="R1248" i="4"/>
  <c r="R428" i="4"/>
  <c r="R4657" i="4"/>
  <c r="R1297" i="4"/>
  <c r="R3430" i="4"/>
  <c r="R1213" i="4"/>
  <c r="R1751" i="4"/>
  <c r="R345" i="4"/>
  <c r="R283" i="4"/>
  <c r="R572" i="4"/>
  <c r="R1891" i="4"/>
  <c r="R4151" i="4"/>
  <c r="R1978" i="4"/>
  <c r="R1313" i="4"/>
  <c r="R2482" i="4"/>
  <c r="R545" i="4"/>
  <c r="R3431" i="4"/>
  <c r="R777" i="4"/>
  <c r="R3583" i="4"/>
  <c r="R3191" i="4"/>
  <c r="R1607" i="4"/>
  <c r="R2508" i="4"/>
  <c r="R2429" i="4"/>
  <c r="R1449" i="4"/>
  <c r="R3503" i="4"/>
  <c r="R201" i="4"/>
  <c r="R3874" i="4"/>
  <c r="R4658" i="4"/>
  <c r="R4938" i="4"/>
  <c r="R2205" i="4"/>
  <c r="R2973" i="4"/>
  <c r="R399" i="4"/>
  <c r="R4965" i="4"/>
  <c r="R3276" i="4"/>
  <c r="R1450" i="4"/>
  <c r="R3771" i="4"/>
  <c r="R3324" i="4"/>
  <c r="R4533" i="4"/>
  <c r="R3395" i="4"/>
  <c r="R1214" i="4"/>
  <c r="R261" i="4"/>
  <c r="R1215" i="4"/>
  <c r="R1947" i="4"/>
  <c r="R4152" i="4"/>
  <c r="R817" i="4"/>
  <c r="R3561" i="4"/>
  <c r="R1119" i="4"/>
  <c r="R2232" i="4"/>
  <c r="R936" i="4"/>
  <c r="R591" i="4"/>
  <c r="R4179" i="4"/>
  <c r="R1653" i="4"/>
  <c r="R2158" i="4"/>
  <c r="R2325" i="4"/>
  <c r="R4886" i="4"/>
  <c r="R3504" i="4"/>
  <c r="R2255" i="4"/>
  <c r="R3432" i="4"/>
  <c r="R2994" i="4"/>
  <c r="R2509" i="4"/>
  <c r="R2683" i="4"/>
  <c r="R152" i="4"/>
  <c r="R2580" i="4"/>
  <c r="R1774" i="4"/>
  <c r="R592" i="4"/>
  <c r="R3061" i="4"/>
  <c r="R1683" i="4"/>
  <c r="R2430" i="4"/>
  <c r="R745" i="4"/>
  <c r="R4012" i="4"/>
  <c r="R2941" i="4"/>
  <c r="R179" i="4"/>
  <c r="R4581" i="4"/>
  <c r="R2465" i="4"/>
  <c r="R970" i="4"/>
  <c r="R2730" i="4"/>
  <c r="R1216" i="4"/>
  <c r="R473" i="4"/>
  <c r="R27" i="4"/>
  <c r="R573" i="4"/>
  <c r="R3689" i="4"/>
  <c r="R3131" i="4"/>
  <c r="R2085" i="4"/>
  <c r="R1217" i="4"/>
  <c r="R4611" i="4"/>
  <c r="R1533" i="4"/>
  <c r="R3325" i="4"/>
  <c r="R54" i="4"/>
  <c r="R2778" i="4"/>
  <c r="R2665" i="4"/>
  <c r="R3176" i="4"/>
  <c r="R2347" i="4"/>
  <c r="R3433" i="4"/>
  <c r="R1892" i="4"/>
  <c r="R449" i="4"/>
  <c r="R2086" i="4"/>
  <c r="R74" i="4"/>
  <c r="R3665" i="4"/>
  <c r="R1997" i="4"/>
  <c r="R3850" i="4"/>
  <c r="R3218" i="4"/>
  <c r="R2206" i="4"/>
  <c r="R1249" i="4"/>
  <c r="R2233" i="4"/>
  <c r="R4907" i="4"/>
  <c r="R2326" i="4"/>
  <c r="R2684" i="4"/>
  <c r="R1218" i="4"/>
  <c r="R1120" i="4"/>
  <c r="R4996" i="4"/>
  <c r="R2138" i="4"/>
  <c r="R1620" i="4"/>
  <c r="R1421" i="4"/>
  <c r="R3666" i="4"/>
  <c r="R2234" i="4"/>
  <c r="R3802" i="4"/>
  <c r="R4659" i="4"/>
  <c r="R1752" i="4"/>
  <c r="R4720" i="4"/>
  <c r="R2685" i="4"/>
  <c r="R518" i="4"/>
  <c r="R3803" i="4"/>
  <c r="R2919" i="4"/>
  <c r="R840" i="4"/>
  <c r="R1998" i="4"/>
  <c r="R2348" i="4"/>
  <c r="R4865" i="4"/>
  <c r="R2349" i="4"/>
  <c r="R1272" i="4"/>
  <c r="R4386" i="4"/>
  <c r="R4768" i="4"/>
  <c r="R906" i="4"/>
  <c r="R4203" i="4"/>
  <c r="R4098" i="4"/>
  <c r="R2779" i="4"/>
  <c r="R4515" i="4"/>
  <c r="R2431" i="4"/>
  <c r="R641" i="4"/>
  <c r="R1830" i="4"/>
  <c r="R4333" i="4"/>
  <c r="R3219" i="4"/>
  <c r="R3690" i="4"/>
  <c r="R4660" i="4"/>
  <c r="R4153" i="4"/>
  <c r="R3326" i="4"/>
  <c r="R400" i="4"/>
  <c r="R971" i="4"/>
  <c r="R1831" i="4"/>
  <c r="R4064" i="4"/>
  <c r="R689" i="4"/>
  <c r="R2432" i="4"/>
  <c r="R55" i="4"/>
  <c r="R2139" i="4"/>
  <c r="R4534" i="4"/>
  <c r="R2116" i="4"/>
  <c r="R4848" i="4"/>
  <c r="R877" i="4"/>
  <c r="R4387" i="4"/>
  <c r="R1102" i="4"/>
  <c r="R1775" i="4"/>
  <c r="R1219" i="4"/>
  <c r="R2534" i="4"/>
  <c r="R1048" i="4"/>
  <c r="R4258" i="4"/>
  <c r="R4334" i="4"/>
  <c r="R778" i="4"/>
  <c r="R474" i="4"/>
  <c r="R4939" i="4"/>
  <c r="R1893" i="4"/>
  <c r="R2995" i="4"/>
  <c r="R1049" i="4"/>
  <c r="R450" i="4"/>
  <c r="R1422" i="4"/>
  <c r="R4154" i="4"/>
  <c r="R4795" i="4"/>
  <c r="R180" i="4"/>
  <c r="R4180" i="4"/>
  <c r="R3062" i="4"/>
  <c r="R56" i="4"/>
  <c r="R373" i="4"/>
  <c r="R1810" i="4"/>
  <c r="R818" i="4"/>
  <c r="R3252" i="4"/>
  <c r="R3177" i="4"/>
  <c r="R4082" i="4"/>
  <c r="R2705" i="4"/>
  <c r="R2942" i="4"/>
  <c r="R2278" i="4"/>
  <c r="R1298" i="4"/>
  <c r="R2019" i="4"/>
  <c r="R1341" i="4"/>
  <c r="R2087" i="4"/>
  <c r="R153" i="4"/>
  <c r="R3562" i="4"/>
  <c r="R2920" i="4"/>
  <c r="R1999" i="4"/>
  <c r="R3851" i="4"/>
  <c r="R475" i="4"/>
  <c r="R779" i="4"/>
  <c r="R3486" i="4"/>
  <c r="R2581" i="4"/>
  <c r="R2974" i="4"/>
  <c r="R2866" i="4"/>
  <c r="R1081" i="4"/>
  <c r="R3852" i="4"/>
  <c r="R1811" i="4"/>
  <c r="R4485" i="4"/>
  <c r="R2327" i="4"/>
  <c r="R2975" i="4"/>
  <c r="R3487" i="4"/>
  <c r="R3772" i="4"/>
  <c r="R3488" i="4"/>
  <c r="R1050" i="4"/>
  <c r="R3825" i="4"/>
  <c r="R2020" i="4"/>
  <c r="R593" i="4"/>
  <c r="R2602" i="4"/>
  <c r="R284" i="4"/>
  <c r="R3584" i="4"/>
  <c r="R2235" i="4"/>
  <c r="R4204" i="4"/>
  <c r="R4796" i="4"/>
  <c r="R2328" i="4"/>
  <c r="R4516" i="4"/>
  <c r="R2183" i="4"/>
  <c r="R1190" i="4"/>
  <c r="R2433" i="4"/>
  <c r="R1534" i="4"/>
  <c r="R2666" i="4"/>
  <c r="R4769" i="4"/>
  <c r="R4661" i="4"/>
  <c r="R3667" i="4"/>
  <c r="R1191" i="4"/>
  <c r="R3355" i="4"/>
  <c r="R75" i="4"/>
  <c r="R2630" i="4"/>
  <c r="R4721" i="4"/>
  <c r="R878" i="4"/>
  <c r="R1299" i="4"/>
  <c r="R3505" i="4"/>
  <c r="R1022" i="4"/>
  <c r="R3826" i="4"/>
  <c r="R1621" i="4"/>
  <c r="R4797" i="4"/>
  <c r="R4866" i="4"/>
  <c r="R3585" i="4"/>
  <c r="R4013" i="4"/>
  <c r="R1220" i="4"/>
  <c r="R2279" i="4"/>
  <c r="R879" i="4"/>
  <c r="R819" i="4"/>
  <c r="R2891" i="4"/>
  <c r="R57" i="4"/>
  <c r="R1508" i="4"/>
  <c r="R2751" i="4"/>
  <c r="R2329" i="4"/>
  <c r="R746" i="4"/>
  <c r="R1314" i="4"/>
  <c r="R3396" i="4"/>
  <c r="R4293" i="4"/>
  <c r="R3356" i="4"/>
  <c r="R1165" i="4"/>
  <c r="R724" i="4"/>
  <c r="R663" i="4"/>
  <c r="R1300" i="4"/>
  <c r="R4294" i="4"/>
  <c r="R2140" i="4"/>
  <c r="R4312" i="4"/>
  <c r="R2631" i="4"/>
  <c r="R1051" i="4"/>
  <c r="R2582" i="4"/>
  <c r="R1832" i="4"/>
  <c r="R1894" i="4"/>
  <c r="R3434" i="4"/>
  <c r="R2752" i="4"/>
  <c r="R4966" i="4"/>
  <c r="R3253" i="4"/>
  <c r="R3563" i="4"/>
  <c r="R2405" i="4"/>
  <c r="R4463" i="4"/>
  <c r="R1895" i="4"/>
  <c r="R2706" i="4"/>
  <c r="R708" i="4"/>
  <c r="R2159" i="4"/>
  <c r="R262" i="4"/>
  <c r="R574" i="4"/>
  <c r="R3853" i="4"/>
  <c r="R4821" i="4"/>
  <c r="R2667" i="4"/>
  <c r="R2837" i="4"/>
  <c r="R2299" i="4"/>
  <c r="R2603" i="4"/>
  <c r="R2466" i="4"/>
  <c r="R642" i="4"/>
  <c r="R499" i="4"/>
  <c r="R4582" i="4"/>
  <c r="R1423" i="4"/>
  <c r="R519" i="4"/>
  <c r="R3894" i="4"/>
  <c r="R520" i="4"/>
  <c r="R4552" i="4"/>
  <c r="R374" i="4"/>
  <c r="R3972" i="4"/>
  <c r="R3973" i="4"/>
  <c r="R4362" i="4"/>
  <c r="R1082" i="4"/>
  <c r="R4662" i="4"/>
  <c r="R4940" i="4"/>
  <c r="R1250" i="4"/>
  <c r="R747" i="4"/>
  <c r="R2330" i="4"/>
  <c r="R4181" i="4"/>
  <c r="R451" i="4"/>
  <c r="R3922" i="4"/>
  <c r="R3691" i="4"/>
  <c r="R1948" i="4"/>
  <c r="R4722" i="4"/>
  <c r="R3357" i="4"/>
  <c r="R4696" i="4"/>
  <c r="R4887" i="4"/>
  <c r="R4388" i="4"/>
  <c r="R346" i="4"/>
  <c r="R1896" i="4"/>
  <c r="R2378" i="4"/>
  <c r="R3974" i="4"/>
  <c r="R1728" i="4"/>
  <c r="R1535" i="4"/>
  <c r="R2510" i="4"/>
  <c r="R3220" i="4"/>
  <c r="R748" i="4"/>
  <c r="R2184" i="4"/>
  <c r="R907" i="4"/>
  <c r="R3524" i="4"/>
  <c r="R664" i="4"/>
  <c r="R1776" i="4"/>
  <c r="R1451" i="4"/>
  <c r="R2044" i="4"/>
  <c r="R3854" i="4"/>
  <c r="R1251" i="4"/>
  <c r="R4535" i="4"/>
  <c r="R1394" i="4"/>
  <c r="R2236" i="4"/>
  <c r="R521" i="4"/>
  <c r="R3397" i="4"/>
  <c r="R4612" i="4"/>
  <c r="R1477" i="4"/>
  <c r="R3746" i="4"/>
  <c r="R3327" i="4"/>
  <c r="R3855" i="4"/>
  <c r="R4770" i="4"/>
  <c r="R4083" i="4"/>
  <c r="R4229" i="4"/>
  <c r="R4613" i="4"/>
  <c r="R690" i="4"/>
  <c r="R2406" i="4"/>
  <c r="R4155" i="4"/>
  <c r="R1729" i="4"/>
  <c r="R4037" i="4"/>
  <c r="R3992" i="4"/>
  <c r="R1579" i="4"/>
  <c r="R2117" i="4"/>
  <c r="R880" i="4"/>
  <c r="R3379" i="4"/>
  <c r="R4746" i="4"/>
  <c r="R2407" i="4"/>
  <c r="R3132" i="4"/>
  <c r="R643" i="4"/>
  <c r="R796" i="4"/>
  <c r="R725" i="4"/>
  <c r="R375" i="4"/>
  <c r="R1052" i="4"/>
  <c r="R1622" i="4"/>
  <c r="R3254" i="4"/>
  <c r="R3895" i="4"/>
  <c r="R3458" i="4"/>
  <c r="R4614" i="4"/>
  <c r="R2000" i="4"/>
  <c r="R4615" i="4"/>
  <c r="R3221" i="4"/>
  <c r="R2379" i="4"/>
  <c r="R1395" i="4"/>
  <c r="R28" i="4"/>
  <c r="R1396" i="4"/>
  <c r="R4182" i="4"/>
  <c r="R181" i="4"/>
  <c r="R4941" i="4"/>
  <c r="R347" i="4"/>
  <c r="R4436" i="4"/>
  <c r="R2731" i="4"/>
  <c r="R1397" i="4"/>
  <c r="R1777" i="4"/>
  <c r="R3152" i="4"/>
  <c r="R3668" i="4"/>
  <c r="R1166" i="4"/>
  <c r="R1478" i="4"/>
  <c r="R1023" i="4"/>
  <c r="R4723" i="4"/>
  <c r="R4205" i="4"/>
  <c r="R2943" i="4"/>
  <c r="R1424" i="4"/>
  <c r="R1580" i="4"/>
  <c r="R1342" i="4"/>
  <c r="R726" i="4"/>
  <c r="R116" i="4"/>
  <c r="R1581" i="4"/>
  <c r="R1509" i="4"/>
  <c r="R429" i="4"/>
  <c r="R2483" i="4"/>
  <c r="R4099" i="4"/>
  <c r="R1103" i="4"/>
  <c r="R4313" i="4"/>
  <c r="R1001" i="4"/>
  <c r="R1425" i="4"/>
  <c r="R2331" i="4"/>
  <c r="R4583" i="4"/>
  <c r="R594" i="4"/>
  <c r="R2686" i="4"/>
  <c r="R3993" i="4"/>
  <c r="R2256" i="4"/>
  <c r="R1104" i="4"/>
  <c r="R797" i="4"/>
  <c r="R3896" i="4"/>
  <c r="R348" i="4"/>
  <c r="R1922" i="4"/>
  <c r="R3019" i="4"/>
  <c r="R4206" i="4"/>
  <c r="R575" i="4"/>
  <c r="R881" i="4"/>
  <c r="R2300" i="4"/>
  <c r="R3328" i="4"/>
  <c r="R3090" i="4"/>
  <c r="R3329" i="4"/>
  <c r="R3719" i="4"/>
  <c r="R4411" i="4"/>
  <c r="R2892" i="4"/>
  <c r="R2944" i="4"/>
  <c r="R691" i="4"/>
  <c r="R2632" i="4"/>
  <c r="R3627" i="4"/>
  <c r="R4259" i="4"/>
  <c r="R1705" i="4"/>
  <c r="R1557" i="4"/>
  <c r="R3435" i="4"/>
  <c r="R2301" i="4"/>
  <c r="R3542" i="4"/>
  <c r="R1753" i="4"/>
  <c r="R4183" i="4"/>
  <c r="R3720" i="4"/>
  <c r="R1949" i="4"/>
  <c r="R546" i="4"/>
  <c r="R3994" i="4"/>
  <c r="R3586" i="4"/>
  <c r="R1343" i="4"/>
  <c r="R2350" i="4"/>
  <c r="R3506" i="4"/>
  <c r="R3020" i="4"/>
  <c r="R4822" i="4"/>
  <c r="R2976" i="4"/>
  <c r="R1344" i="4"/>
  <c r="R3628" i="4"/>
  <c r="R3507" i="4"/>
  <c r="R4849" i="4"/>
  <c r="R692" i="4"/>
  <c r="R2434" i="4"/>
  <c r="R2061" i="4"/>
  <c r="R798" i="4"/>
  <c r="R1479" i="4"/>
  <c r="R2484" i="4"/>
  <c r="R4584" i="4"/>
  <c r="R1923" i="4"/>
  <c r="R3330" i="4"/>
  <c r="R117" i="4"/>
  <c r="R2604" i="4"/>
  <c r="R2351" i="4"/>
  <c r="R4156" i="4"/>
  <c r="R1608" i="4"/>
  <c r="R3063" i="4"/>
  <c r="R1315" i="4"/>
  <c r="R2160" i="4"/>
  <c r="R4014" i="4"/>
  <c r="R4908" i="4"/>
  <c r="R4038" i="4"/>
  <c r="R3692" i="4"/>
  <c r="R3133" i="4"/>
  <c r="R2996" i="4"/>
  <c r="R452" i="4"/>
  <c r="R3875" i="4"/>
  <c r="R4486" i="4"/>
  <c r="R349" i="4"/>
  <c r="R1950" i="4"/>
  <c r="R4039" i="4"/>
  <c r="R350" i="4"/>
  <c r="R841" i="4"/>
  <c r="R1252" i="4"/>
  <c r="R4967" i="4"/>
  <c r="R1558" i="4"/>
  <c r="R4663" i="4"/>
  <c r="R4487" i="4"/>
  <c r="R1121" i="4"/>
  <c r="R1053" i="4"/>
  <c r="R3747" i="4"/>
  <c r="R2045" i="4"/>
  <c r="R401" i="4"/>
  <c r="R182" i="4"/>
  <c r="R2257" i="4"/>
  <c r="R1706" i="4"/>
  <c r="R3255" i="4"/>
  <c r="R1426" i="4"/>
  <c r="R842" i="4"/>
  <c r="R2435" i="4"/>
  <c r="R4015" i="4"/>
  <c r="R2732" i="4"/>
  <c r="R882" i="4"/>
  <c r="R4295" i="4"/>
  <c r="R4997" i="4"/>
  <c r="R2804" i="4"/>
  <c r="R2633" i="4"/>
  <c r="R453" i="4"/>
  <c r="R2258" i="4"/>
  <c r="R1623" i="4"/>
  <c r="R1778" i="4"/>
  <c r="R2945" i="4"/>
  <c r="R2668" i="4"/>
  <c r="R351" i="4"/>
  <c r="R2332" i="4"/>
  <c r="R4724" i="4"/>
  <c r="R4823" i="4"/>
  <c r="R3398" i="4"/>
  <c r="R4867" i="4"/>
  <c r="R3952" i="4"/>
  <c r="R2977" i="4"/>
  <c r="R2141" i="4"/>
  <c r="R1536" i="4"/>
  <c r="R2687" i="4"/>
  <c r="R1779" i="4"/>
  <c r="R2485" i="4"/>
  <c r="R1142" i="4"/>
  <c r="R183" i="4"/>
  <c r="R4230" i="4"/>
  <c r="R2733" i="4"/>
  <c r="R3021" i="4"/>
  <c r="R4437" i="4"/>
  <c r="R1559" i="4"/>
  <c r="R3876" i="4"/>
  <c r="R2997" i="4"/>
  <c r="R97" i="4"/>
  <c r="R2237" i="4"/>
  <c r="R4664" i="4"/>
  <c r="R2161" i="4"/>
  <c r="R2046" i="4"/>
  <c r="R2352" i="4"/>
  <c r="R4697" i="4"/>
  <c r="R1054" i="4"/>
  <c r="R376" i="4"/>
  <c r="R3804" i="4"/>
  <c r="R2867" i="4"/>
  <c r="R4998" i="4"/>
  <c r="R3064" i="4"/>
  <c r="R1560" i="4"/>
  <c r="R843" i="4"/>
  <c r="R1024" i="4"/>
  <c r="R4968" i="4"/>
  <c r="R1582" i="4"/>
  <c r="R500" i="4"/>
  <c r="R1924" i="4"/>
  <c r="R1143" i="4"/>
  <c r="R522" i="4"/>
  <c r="R3525" i="4"/>
  <c r="R3897" i="4"/>
  <c r="R58" i="4"/>
  <c r="R1561" i="4"/>
  <c r="R3649" i="4"/>
  <c r="R2838" i="4"/>
  <c r="R1833" i="4"/>
  <c r="R2998" i="4"/>
  <c r="R4100" i="4"/>
  <c r="R29" i="4"/>
  <c r="R2946" i="4"/>
  <c r="R3065" i="4"/>
  <c r="R402" i="4"/>
  <c r="R4157" i="4"/>
  <c r="R4942" i="4"/>
  <c r="R4585" i="4"/>
  <c r="R937" i="4"/>
  <c r="R1345" i="4"/>
  <c r="R2707" i="4"/>
  <c r="R2893" i="4"/>
  <c r="R3805" i="4"/>
  <c r="R1398" i="4"/>
  <c r="R595" i="4"/>
  <c r="R2999" i="4"/>
  <c r="R4798" i="4"/>
  <c r="R2634" i="4"/>
  <c r="R3995" i="4"/>
  <c r="R76" i="4"/>
  <c r="R3302" i="4"/>
  <c r="R3975" i="4"/>
  <c r="R1122" i="4"/>
  <c r="R2001" i="4"/>
  <c r="R1083" i="4"/>
  <c r="R2207" i="4"/>
  <c r="R1583" i="4"/>
  <c r="R4725" i="4"/>
  <c r="R3629" i="4"/>
  <c r="R1510" i="4"/>
  <c r="R3877" i="4"/>
  <c r="R665" i="4"/>
  <c r="R1624" i="4"/>
  <c r="R454" i="4"/>
  <c r="R4698" i="4"/>
  <c r="R2868" i="4"/>
  <c r="R1316" i="4"/>
  <c r="R4747" i="4"/>
  <c r="R693" i="4"/>
  <c r="R4084" i="4"/>
  <c r="R1584" i="4"/>
  <c r="R3827" i="4"/>
  <c r="R1625" i="4"/>
  <c r="R2380" i="4"/>
  <c r="R2088" i="4"/>
  <c r="R2021" i="4"/>
  <c r="R4314" i="4"/>
  <c r="R4085" i="4"/>
  <c r="R4389" i="4"/>
  <c r="R3000" i="4"/>
  <c r="R2381" i="4"/>
  <c r="R2635" i="4"/>
  <c r="R2839" i="4"/>
  <c r="R3564" i="4"/>
  <c r="R154" i="4"/>
  <c r="R202" i="4"/>
  <c r="R3459" i="4"/>
  <c r="R799" i="4"/>
  <c r="R1427" i="4"/>
  <c r="R4726" i="4"/>
  <c r="R908" i="4"/>
  <c r="R98" i="4"/>
  <c r="R184" i="4"/>
  <c r="R2921" i="4"/>
  <c r="R4390" i="4"/>
  <c r="R4824" i="4"/>
  <c r="R1144" i="4"/>
  <c r="R1812" i="4"/>
  <c r="R4464" i="4"/>
  <c r="R1684" i="4"/>
  <c r="R3358" i="4"/>
  <c r="R3001" i="4"/>
  <c r="R1370" i="4"/>
  <c r="R4665" i="4"/>
  <c r="R1730" i="4"/>
  <c r="R2302" i="4"/>
  <c r="R2894" i="4"/>
  <c r="R844" i="4"/>
  <c r="R4231" i="4"/>
  <c r="R455" i="4"/>
  <c r="R2118" i="4"/>
  <c r="R3806" i="4"/>
  <c r="R4016" i="4"/>
  <c r="R4850" i="4"/>
  <c r="R4065" i="4"/>
  <c r="R4888" i="4"/>
  <c r="R3669" i="4"/>
  <c r="R1754" i="4"/>
  <c r="R4536" i="4"/>
  <c r="R3748" i="4"/>
  <c r="R883" i="4"/>
  <c r="R3303" i="4"/>
  <c r="R3066" i="4"/>
  <c r="R3807" i="4"/>
  <c r="R2162" i="4"/>
  <c r="R4488" i="4"/>
  <c r="R666" i="4"/>
  <c r="R403" i="4"/>
  <c r="R3091" i="4"/>
  <c r="R3953" i="4"/>
  <c r="R2022" i="4"/>
  <c r="R2353" i="4"/>
  <c r="R4158" i="4"/>
  <c r="R523" i="4"/>
  <c r="R3192" i="4"/>
  <c r="R2408" i="4"/>
  <c r="R318" i="4"/>
  <c r="R4363" i="4"/>
  <c r="R547" i="4"/>
  <c r="R77" i="4"/>
  <c r="R3092" i="4"/>
  <c r="R2708" i="4"/>
  <c r="R99" i="4"/>
  <c r="R4943" i="4"/>
  <c r="R3693" i="4"/>
  <c r="R2511" i="4"/>
  <c r="R4586" i="4"/>
  <c r="R2512" i="4"/>
  <c r="R3399" i="4"/>
  <c r="R4699" i="4"/>
  <c r="R1979" i="4"/>
  <c r="R3400" i="4"/>
  <c r="R4412" i="4"/>
  <c r="R2280" i="4"/>
  <c r="R644" i="4"/>
  <c r="R1609" i="4"/>
  <c r="R1253" i="4"/>
  <c r="R377" i="4"/>
  <c r="R1254" i="4"/>
  <c r="R78" i="4"/>
  <c r="R4889" i="4"/>
  <c r="R4799" i="4"/>
  <c r="R4066" i="4"/>
  <c r="R4391" i="4"/>
  <c r="R1685" i="4"/>
  <c r="R1399" i="4"/>
  <c r="R727" i="4"/>
  <c r="R2583" i="4"/>
  <c r="R2922" i="4"/>
  <c r="R2089" i="4"/>
  <c r="R3608" i="4"/>
  <c r="R3773" i="4"/>
  <c r="R3508" i="4"/>
  <c r="R4727" i="4"/>
  <c r="R185" i="4"/>
  <c r="R2436" i="4"/>
  <c r="R1813" i="4"/>
  <c r="R3898" i="4"/>
  <c r="R4868" i="4"/>
  <c r="R4728" i="4"/>
  <c r="R596" i="4"/>
  <c r="R118" i="4"/>
  <c r="R1002" i="4"/>
  <c r="R2238" i="4"/>
  <c r="R2002" i="4"/>
  <c r="R1273" i="4"/>
  <c r="R3509" i="4"/>
  <c r="R3976" i="4"/>
  <c r="R352" i="4"/>
  <c r="R2709" i="4"/>
  <c r="R30" i="4"/>
  <c r="R2486" i="4"/>
  <c r="R1221" i="4"/>
  <c r="R4771" i="4"/>
  <c r="R100" i="4"/>
  <c r="R2780" i="4"/>
  <c r="R3749" i="4"/>
  <c r="R476" i="4"/>
  <c r="R884" i="4"/>
  <c r="R1274" i="4"/>
  <c r="R4101" i="4"/>
  <c r="R1897" i="4"/>
  <c r="R3331" i="4"/>
  <c r="R2923" i="4"/>
  <c r="R2437" i="4"/>
  <c r="R3193" i="4"/>
  <c r="R1480" i="4"/>
  <c r="R548" i="4"/>
  <c r="R233" i="4"/>
  <c r="R2142" i="4"/>
  <c r="R2259" i="4"/>
  <c r="R3923" i="4"/>
  <c r="R4616" i="4"/>
  <c r="R2584" i="4"/>
  <c r="R4587" i="4"/>
  <c r="R3954" i="4"/>
  <c r="R728" i="4"/>
  <c r="R2805" i="4"/>
  <c r="R3630" i="4"/>
  <c r="R3924" i="4"/>
  <c r="R1317" i="4"/>
  <c r="R2208" i="4"/>
  <c r="R2947" i="4"/>
  <c r="R800" i="4"/>
  <c r="R119" i="4"/>
  <c r="R3670" i="4"/>
  <c r="R4413" i="4"/>
  <c r="R4909" i="4"/>
  <c r="R3955" i="4"/>
  <c r="R1898" i="4"/>
  <c r="R2382" i="4"/>
  <c r="R3750" i="4"/>
  <c r="R4315" i="4"/>
  <c r="R4067" i="4"/>
  <c r="R4910" i="4"/>
  <c r="R4184" i="4"/>
  <c r="R2303" i="4"/>
  <c r="R319" i="4"/>
  <c r="R120" i="4"/>
  <c r="R4825" i="4"/>
  <c r="R2438" i="4"/>
  <c r="R285" i="4"/>
  <c r="R378" i="4"/>
  <c r="R101" i="4"/>
  <c r="R1003" i="4"/>
  <c r="R3808" i="4"/>
  <c r="R4086" i="4"/>
  <c r="R3650" i="4"/>
  <c r="R621" i="4"/>
  <c r="R2605" i="4"/>
  <c r="R3332" i="4"/>
  <c r="R524" i="4"/>
  <c r="R3996" i="4"/>
  <c r="R4969" i="4"/>
  <c r="R102" i="4"/>
  <c r="R3526" i="4"/>
  <c r="R353" i="4"/>
  <c r="R2869" i="4"/>
  <c r="R4316" i="4"/>
  <c r="R780" i="4"/>
  <c r="R354" i="4"/>
  <c r="R3631" i="4"/>
  <c r="R4617" i="4"/>
  <c r="R3651" i="4"/>
  <c r="R909" i="4"/>
  <c r="R3333" i="4"/>
  <c r="R4185" i="4"/>
  <c r="R1562" i="4"/>
  <c r="R4826" i="4"/>
  <c r="R2688" i="4"/>
  <c r="R972" i="4"/>
  <c r="R3222" i="4"/>
  <c r="R4970" i="4"/>
  <c r="R2636" i="4"/>
  <c r="R3587" i="4"/>
  <c r="R3436" i="4"/>
  <c r="R31" i="4"/>
  <c r="R2062" i="4"/>
  <c r="R1859" i="4"/>
  <c r="R1731" i="4"/>
  <c r="R2090" i="4"/>
  <c r="R234" i="4"/>
  <c r="R845" i="4"/>
  <c r="R2023" i="4"/>
  <c r="R4553" i="4"/>
  <c r="R3694" i="4"/>
  <c r="R525" i="4"/>
  <c r="R2895" i="4"/>
  <c r="R2669" i="4"/>
  <c r="R4489" i="4"/>
  <c r="R938" i="4"/>
  <c r="R4729" i="4"/>
  <c r="R2585" i="4"/>
  <c r="R2091" i="4"/>
  <c r="R103" i="4"/>
  <c r="R4588" i="4"/>
  <c r="R2333" i="4"/>
  <c r="R4554" i="4"/>
  <c r="R885" i="4"/>
  <c r="R2753" i="4"/>
  <c r="R4999" i="4"/>
  <c r="R2840" i="4"/>
  <c r="R3401" i="4"/>
  <c r="R749" i="4"/>
  <c r="R2637" i="4"/>
  <c r="R2024" i="4"/>
  <c r="R2896" i="4"/>
  <c r="R3652" i="4"/>
  <c r="R750" i="4"/>
  <c r="R4827" i="4"/>
  <c r="R1346" i="4"/>
  <c r="R2209" i="4"/>
  <c r="R4186" i="4"/>
  <c r="R3334" i="4"/>
  <c r="R2841" i="4"/>
  <c r="R939" i="4"/>
  <c r="R3022" i="4"/>
  <c r="R1585" i="4"/>
  <c r="R3256" i="4"/>
  <c r="R3977" i="4"/>
  <c r="R2063" i="4"/>
  <c r="R3671" i="4"/>
  <c r="R4414" i="4"/>
  <c r="R910" i="4"/>
  <c r="R2638" i="4"/>
  <c r="R4772" i="4"/>
  <c r="R3632" i="4"/>
  <c r="R477" i="4"/>
  <c r="R526" i="4"/>
  <c r="R2535" i="4"/>
  <c r="R1025" i="4"/>
  <c r="R3277" i="4"/>
  <c r="R1084" i="4"/>
  <c r="R3359" i="4"/>
  <c r="R1452" i="4"/>
  <c r="R597" i="4"/>
  <c r="R3565" i="4"/>
  <c r="R694" i="4"/>
  <c r="R1123" i="4"/>
  <c r="R645" i="4"/>
  <c r="R1192" i="4"/>
  <c r="R2897" i="4"/>
  <c r="R2555" i="4"/>
  <c r="R3956" i="4"/>
  <c r="R3774" i="4"/>
  <c r="R5000" i="4"/>
  <c r="R1780" i="4"/>
  <c r="R155" i="4"/>
  <c r="R156" i="4"/>
  <c r="R3134" i="4"/>
  <c r="R1255" i="4"/>
  <c r="R1105" i="4"/>
  <c r="R4415" i="4"/>
  <c r="R3633" i="4"/>
  <c r="R4465" i="4"/>
  <c r="R404" i="4"/>
  <c r="R263" i="4"/>
  <c r="R4490" i="4"/>
  <c r="R2639" i="4"/>
  <c r="R4296" i="4"/>
  <c r="R1428" i="4"/>
  <c r="R1318" i="4"/>
  <c r="R2948" i="4"/>
  <c r="R355" i="4"/>
  <c r="R4800" i="4"/>
  <c r="R1511" i="4"/>
  <c r="R4589" i="4"/>
  <c r="R667" i="4"/>
  <c r="R598" i="4"/>
  <c r="R3360" i="4"/>
  <c r="R4466" i="4"/>
  <c r="R4971" i="4"/>
  <c r="R1429" i="4"/>
  <c r="R4102" i="4"/>
  <c r="R2439" i="4"/>
  <c r="R264" i="4"/>
  <c r="R1781" i="4"/>
  <c r="R3402" i="4"/>
  <c r="R3093" i="4"/>
  <c r="R4335" i="4"/>
  <c r="R4911" i="4"/>
  <c r="R1124" i="4"/>
  <c r="R4232" i="4"/>
  <c r="R3135" i="4"/>
  <c r="R4260" i="4"/>
  <c r="R59" i="4"/>
  <c r="R2536" i="4"/>
  <c r="R3403" i="4"/>
  <c r="R4666" i="4"/>
  <c r="R4187" i="4"/>
  <c r="R121" i="4"/>
  <c r="R1782" i="4"/>
  <c r="R3223" i="4"/>
  <c r="R1707" i="4"/>
  <c r="R2537" i="4"/>
  <c r="R3153" i="4"/>
  <c r="R3224" i="4"/>
  <c r="R4801" i="4"/>
  <c r="R32" i="4"/>
  <c r="R2898" i="4"/>
  <c r="R4618" i="4"/>
  <c r="R1222" i="4"/>
  <c r="R2440" i="4"/>
  <c r="R3634" i="4"/>
  <c r="R3609" i="4"/>
  <c r="R1951" i="4"/>
  <c r="R2806" i="4"/>
  <c r="R1481" i="4"/>
  <c r="R729" i="4"/>
  <c r="R3404" i="4"/>
  <c r="R4590" i="4"/>
  <c r="R203" i="4"/>
  <c r="R4730" i="4"/>
  <c r="R3225" i="4"/>
  <c r="R4103" i="4"/>
  <c r="R4869" i="4"/>
  <c r="R1193" i="4"/>
  <c r="R3226" i="4"/>
  <c r="R4537" i="4"/>
  <c r="R781" i="4"/>
  <c r="R3588" i="4"/>
  <c r="R60" i="4"/>
  <c r="R2949" i="4"/>
  <c r="R801" i="4"/>
  <c r="R2842" i="4"/>
  <c r="R4336" i="4"/>
  <c r="R356" i="4"/>
  <c r="R599" i="4"/>
  <c r="R846" i="4"/>
  <c r="R3925" i="4"/>
  <c r="R1167" i="4"/>
  <c r="R527" i="4"/>
  <c r="R1783" i="4"/>
  <c r="R4517" i="4"/>
  <c r="R3899" i="4"/>
  <c r="R4159" i="4"/>
  <c r="R2163" i="4"/>
  <c r="R3543" i="4"/>
  <c r="R2556" i="4"/>
  <c r="R4337" i="4"/>
  <c r="R1194" i="4"/>
  <c r="R265" i="4"/>
  <c r="R1223" i="4"/>
  <c r="R1834" i="4"/>
  <c r="R235" i="4"/>
  <c r="R157" i="4"/>
  <c r="R3154" i="4"/>
  <c r="R1224" i="4"/>
  <c r="R1085" i="4"/>
  <c r="R33" i="4"/>
  <c r="R1860" i="4"/>
  <c r="R1195" i="4"/>
  <c r="R4555" i="4"/>
  <c r="R4317" i="4"/>
  <c r="R3566" i="4"/>
  <c r="R886" i="4"/>
  <c r="R1430" i="4"/>
  <c r="R2047" i="4"/>
  <c r="R1482" i="4"/>
  <c r="R2781" i="4"/>
  <c r="R405" i="4"/>
  <c r="R4207" i="4"/>
  <c r="R4773" i="4"/>
  <c r="R34" i="4"/>
  <c r="R1225" i="4"/>
  <c r="R911" i="4"/>
  <c r="R1168" i="4"/>
  <c r="R2606" i="4"/>
  <c r="R751" i="4"/>
  <c r="R4438" i="4"/>
  <c r="R430" i="4"/>
  <c r="R4870" i="4"/>
  <c r="R912" i="4"/>
  <c r="R320" i="4"/>
  <c r="R3460" i="4"/>
  <c r="R4087" i="4"/>
  <c r="R3567" i="4"/>
  <c r="R2354" i="4"/>
  <c r="R1784" i="4"/>
  <c r="R1400" i="4"/>
  <c r="R379" i="4"/>
  <c r="R1537" i="4"/>
  <c r="R4233" i="4"/>
  <c r="R3094" i="4"/>
  <c r="R1169" i="4"/>
  <c r="R3775" i="4"/>
  <c r="R2260" i="4"/>
  <c r="R2586" i="4"/>
  <c r="R1431" i="4"/>
  <c r="R2689" i="4"/>
  <c r="R3776" i="4"/>
  <c r="R4491" i="4"/>
  <c r="R1347" i="4"/>
  <c r="R549" i="4"/>
  <c r="R3926" i="4"/>
  <c r="R2334" i="4"/>
  <c r="R3828" i="4"/>
  <c r="R4318" i="4"/>
  <c r="R1301" i="4"/>
  <c r="R321" i="4"/>
  <c r="R2185" i="4"/>
  <c r="R3067" i="4"/>
  <c r="R2640" i="4"/>
  <c r="R1732" i="4"/>
  <c r="R2164" i="4"/>
  <c r="R3997" i="4"/>
  <c r="R3178" i="4"/>
  <c r="R1348" i="4"/>
  <c r="R1654" i="4"/>
  <c r="R3777" i="4"/>
  <c r="R158" i="4"/>
  <c r="R478" i="4"/>
  <c r="R820" i="4"/>
  <c r="R4208" i="4"/>
  <c r="R2710" i="4"/>
  <c r="R4392" i="4"/>
  <c r="R4393" i="4"/>
  <c r="R2441" i="4"/>
  <c r="R752" i="4"/>
  <c r="R4234" i="4"/>
  <c r="R2165" i="4"/>
  <c r="R3568" i="4"/>
  <c r="R3044" i="4"/>
  <c r="R3809" i="4"/>
  <c r="R1755" i="4"/>
  <c r="R4338" i="4"/>
  <c r="R3527" i="4"/>
  <c r="R2690" i="4"/>
  <c r="R847" i="4"/>
  <c r="R1655" i="4"/>
  <c r="R1785" i="4"/>
  <c r="R406" i="4"/>
  <c r="R821" i="4"/>
  <c r="R4235" i="4"/>
  <c r="R2950" i="4"/>
  <c r="R2143" i="4"/>
  <c r="R4160" i="4"/>
  <c r="R4871" i="4"/>
  <c r="R4731" i="4"/>
  <c r="R2210" i="4"/>
  <c r="R2487" i="4"/>
  <c r="R4339" i="4"/>
  <c r="R4667" i="4"/>
  <c r="R3751" i="4"/>
  <c r="R3856" i="4"/>
  <c r="R3304" i="4"/>
  <c r="R622" i="4"/>
  <c r="R940" i="4"/>
  <c r="R3900" i="4"/>
  <c r="R4774" i="4"/>
  <c r="R159" i="4"/>
  <c r="R3437" i="4"/>
  <c r="R2025" i="4"/>
  <c r="R3461" i="4"/>
  <c r="R1563" i="4"/>
  <c r="R600" i="4"/>
  <c r="R4340" i="4"/>
  <c r="R4619" i="4"/>
  <c r="R1512" i="4"/>
  <c r="R2383" i="4"/>
  <c r="R1106" i="4"/>
  <c r="R1302" i="4"/>
  <c r="R3023" i="4"/>
  <c r="R668" i="4"/>
  <c r="R3136" i="4"/>
  <c r="R2304" i="4"/>
  <c r="R4972" i="4"/>
  <c r="R2026" i="4"/>
  <c r="R1004" i="4"/>
  <c r="R501" i="4"/>
  <c r="R266" i="4"/>
  <c r="R1708" i="4"/>
  <c r="R2384" i="4"/>
  <c r="R3002" i="4"/>
  <c r="R2027" i="4"/>
  <c r="R3305" i="4"/>
  <c r="R357" i="4"/>
  <c r="R3045" i="4"/>
  <c r="R2641" i="4"/>
  <c r="R236" i="4"/>
  <c r="R1513" i="4"/>
  <c r="R2711" i="4"/>
  <c r="R2442" i="4"/>
  <c r="R1786" i="4"/>
  <c r="R1432" i="4"/>
  <c r="R502" i="4"/>
  <c r="R3569" i="4"/>
  <c r="R695" i="4"/>
  <c r="R3380" i="4"/>
  <c r="R3721" i="4"/>
  <c r="R3046" i="4"/>
  <c r="R3829" i="4"/>
  <c r="R1453" i="4"/>
  <c r="R3901" i="4"/>
  <c r="R4973" i="4"/>
  <c r="R4872" i="4"/>
  <c r="R528" i="4"/>
  <c r="R1349" i="4"/>
  <c r="R4668" i="4"/>
  <c r="R3752" i="4"/>
  <c r="R848" i="4"/>
  <c r="R1925" i="4"/>
  <c r="R4467" i="4"/>
  <c r="R1483" i="4"/>
  <c r="R204" i="4"/>
  <c r="R1371" i="4"/>
  <c r="R1401" i="4"/>
  <c r="R2003" i="4"/>
  <c r="R1303" i="4"/>
  <c r="R753" i="4"/>
  <c r="R4669" i="4"/>
  <c r="R2712" i="4"/>
  <c r="R186" i="4"/>
  <c r="R3194" i="4"/>
  <c r="R754" i="4"/>
  <c r="R3635" i="4"/>
  <c r="R3830" i="4"/>
  <c r="R2843" i="4"/>
  <c r="R1484" i="4"/>
  <c r="R1733" i="4"/>
  <c r="R3857" i="4"/>
  <c r="R1350" i="4"/>
  <c r="R4468" i="4"/>
  <c r="R1656" i="4"/>
  <c r="R1787" i="4"/>
  <c r="R3610" i="4"/>
  <c r="R3137" i="4"/>
  <c r="R3589" i="4"/>
  <c r="R2092" i="4"/>
  <c r="R623" i="4"/>
  <c r="R5001" i="4"/>
  <c r="R4297" i="4"/>
  <c r="R4341" i="4"/>
  <c r="R669" i="4"/>
  <c r="R2385" i="4"/>
  <c r="R576" i="4"/>
  <c r="R2951" i="4"/>
  <c r="R3155" i="4"/>
  <c r="R122" i="4"/>
  <c r="R3695" i="4"/>
  <c r="R1586" i="4"/>
  <c r="R1587" i="4"/>
  <c r="R2870" i="4"/>
  <c r="R3024" i="4"/>
  <c r="R3095" i="4"/>
  <c r="R1835" i="4"/>
  <c r="R4017" i="4"/>
  <c r="R2119" i="4"/>
  <c r="R4851" i="4"/>
  <c r="R3405" i="4"/>
  <c r="R755" i="4"/>
  <c r="R3361" i="4"/>
  <c r="R3406" i="4"/>
  <c r="R1055" i="4"/>
  <c r="R1125" i="4"/>
  <c r="R4342" i="4"/>
  <c r="R4469" i="4"/>
  <c r="R2807" i="4"/>
  <c r="R407" i="4"/>
  <c r="R4912" i="4"/>
  <c r="R4538" i="4"/>
  <c r="R1433" i="4"/>
  <c r="R1454" i="4"/>
  <c r="R61" i="4"/>
  <c r="R802" i="4"/>
  <c r="R670" i="4"/>
  <c r="R3722" i="4"/>
  <c r="R4018" i="4"/>
  <c r="R1926" i="4"/>
  <c r="R671" i="4"/>
  <c r="R2443" i="4"/>
  <c r="R3025" i="4"/>
  <c r="R913" i="4"/>
  <c r="R1402" i="4"/>
  <c r="R1980" i="4"/>
  <c r="R4890" i="4"/>
  <c r="R4700" i="4"/>
  <c r="R456" i="4"/>
  <c r="R1434" i="4"/>
  <c r="R4873" i="4"/>
  <c r="R1226" i="4"/>
  <c r="R3462" i="4"/>
  <c r="R887" i="4"/>
  <c r="R1256" i="4"/>
  <c r="R4088" i="4"/>
  <c r="R2409" i="4"/>
  <c r="R2028" i="4"/>
  <c r="R267" i="4"/>
  <c r="R3227" i="4"/>
  <c r="R2048" i="4"/>
  <c r="R4518" i="4"/>
  <c r="R941" i="4"/>
  <c r="R3672" i="4"/>
  <c r="R4701" i="4"/>
  <c r="R2261" i="4"/>
  <c r="R3047" i="4"/>
  <c r="R1086" i="4"/>
  <c r="R2029" i="4"/>
  <c r="R672" i="4"/>
  <c r="R380" i="4"/>
  <c r="R782" i="4"/>
  <c r="R1170" i="4"/>
  <c r="R1196" i="4"/>
  <c r="R973" i="4"/>
  <c r="R3257" i="4"/>
  <c r="R4261" i="4"/>
  <c r="R1171" i="4"/>
  <c r="R2952" i="4"/>
  <c r="R4068" i="4"/>
  <c r="R1257" i="4"/>
  <c r="R3026" i="4"/>
  <c r="R914" i="4"/>
  <c r="R1734" i="4"/>
  <c r="R3096" i="4"/>
  <c r="R187" i="4"/>
  <c r="R4209" i="4"/>
  <c r="R550" i="4"/>
  <c r="R730" i="4"/>
  <c r="R286" i="4"/>
  <c r="R2754" i="4"/>
  <c r="R2186" i="4"/>
  <c r="R2187" i="4"/>
  <c r="R3156" i="4"/>
  <c r="R3463" i="4"/>
  <c r="R3878" i="4"/>
  <c r="R1258" i="4"/>
  <c r="R4319" i="4"/>
  <c r="R673" i="4"/>
  <c r="S3097" i="4"/>
  <c r="S1126" i="4"/>
  <c r="S3927" i="4"/>
  <c r="S4492" i="4"/>
  <c r="S1319" i="4"/>
  <c r="S2713" i="4"/>
  <c r="S1657" i="4"/>
  <c r="S4161" i="4"/>
  <c r="S1588" i="4"/>
  <c r="S2714" i="4"/>
  <c r="S4874" i="4"/>
  <c r="S3464" i="4"/>
  <c r="S2557" i="4"/>
  <c r="S479" i="4"/>
  <c r="S2305" i="4"/>
  <c r="S1709" i="4"/>
  <c r="S4775" i="4"/>
  <c r="S551" i="4"/>
  <c r="S3902" i="4"/>
  <c r="S1172" i="4"/>
  <c r="S3335" i="4"/>
  <c r="S4188" i="4"/>
  <c r="S4089" i="4"/>
  <c r="S2262" i="4"/>
  <c r="S3306" i="4"/>
  <c r="S4343" i="4"/>
  <c r="S2166" i="4"/>
  <c r="S3723" i="4"/>
  <c r="S3673" i="4"/>
  <c r="S4974" i="4"/>
  <c r="S3858" i="4"/>
  <c r="S1372" i="4"/>
  <c r="S3179" i="4"/>
  <c r="S2642" i="4"/>
  <c r="S646" i="4"/>
  <c r="S4262" i="4"/>
  <c r="S3027" i="4"/>
  <c r="S4591" i="4"/>
  <c r="S2844" i="4"/>
  <c r="S2281" i="4"/>
  <c r="S2488" i="4"/>
  <c r="S1373" i="4"/>
  <c r="S2953" i="4"/>
  <c r="S3674" i="4"/>
  <c r="S3859" i="4"/>
  <c r="S4702" i="4"/>
  <c r="S3724" i="4"/>
  <c r="S104" i="4"/>
  <c r="S4236" i="4"/>
  <c r="S3879" i="4"/>
  <c r="S1485" i="4"/>
  <c r="S4913" i="4"/>
  <c r="S783" i="4"/>
  <c r="S79" i="4"/>
  <c r="S1005" i="4"/>
  <c r="S2845" i="4"/>
  <c r="S1927" i="4"/>
  <c r="S237" i="4"/>
  <c r="S849" i="4"/>
  <c r="S4189" i="4"/>
  <c r="S1275" i="4"/>
  <c r="S4210" i="4"/>
  <c r="S2489" i="4"/>
  <c r="S2239" i="4"/>
  <c r="S3510" i="4"/>
  <c r="S4802" i="4"/>
  <c r="S1538" i="4"/>
  <c r="S2355" i="4"/>
  <c r="S3611" i="4"/>
  <c r="S62" i="4"/>
  <c r="S4069" i="4"/>
  <c r="S3928" i="4"/>
  <c r="S2356" i="4"/>
  <c r="S1626" i="4"/>
  <c r="S205" i="4"/>
  <c r="S4748" i="4"/>
  <c r="S4592" i="4"/>
  <c r="S1710" i="4"/>
  <c r="S1788" i="4"/>
  <c r="S2558" i="4"/>
  <c r="S3778" i="4"/>
  <c r="S3180" i="4"/>
  <c r="S3028" i="4"/>
  <c r="S3407" i="4"/>
  <c r="S2734" i="4"/>
  <c r="S2" i="4"/>
  <c r="S4620" i="4"/>
  <c r="S3438" i="4"/>
  <c r="S1735" i="4"/>
  <c r="S2064" i="4"/>
  <c r="S674" i="4"/>
  <c r="S2335" i="4"/>
  <c r="S4776" i="4"/>
  <c r="S2607" i="4"/>
  <c r="S3779" i="4"/>
  <c r="S4394" i="4"/>
  <c r="S2691" i="4"/>
  <c r="S4621" i="4"/>
  <c r="S3228" i="4"/>
  <c r="S4104" i="4"/>
  <c r="S1435" i="4"/>
  <c r="S2846" i="4"/>
  <c r="S3903" i="4"/>
  <c r="S4732" i="4"/>
  <c r="S4344" i="4"/>
  <c r="S2871" i="4"/>
  <c r="S3439" i="4"/>
  <c r="S4828" i="4"/>
  <c r="S4190" i="4"/>
  <c r="S4345" i="4"/>
  <c r="S1486" i="4"/>
  <c r="S3098" i="4"/>
  <c r="S1952" i="4"/>
  <c r="S4439" i="4"/>
  <c r="S647" i="4"/>
  <c r="S974" i="4"/>
  <c r="S1564" i="4"/>
  <c r="S624" i="4"/>
  <c r="S1789" i="4"/>
  <c r="S2386" i="4"/>
  <c r="S2899" i="4"/>
  <c r="S2735" i="4"/>
  <c r="S4556" i="4"/>
  <c r="S3157" i="4"/>
  <c r="S4670" i="4"/>
  <c r="S1589" i="4"/>
  <c r="S1899" i="4"/>
  <c r="S2954" i="4"/>
  <c r="S480" i="4"/>
  <c r="S2643" i="4"/>
  <c r="S1539" i="4"/>
  <c r="S4777" i="4"/>
  <c r="S2263" i="4"/>
  <c r="S1756" i="4"/>
  <c r="S2692" i="4"/>
  <c r="S408" i="4"/>
  <c r="S322" i="4"/>
  <c r="S4070" i="4"/>
  <c r="S4237" i="4"/>
  <c r="S4539" i="4"/>
  <c r="S4364" i="4"/>
  <c r="S2093" i="4"/>
  <c r="S756" i="4"/>
  <c r="S942" i="4"/>
  <c r="S3048" i="4"/>
  <c r="S2644" i="4"/>
  <c r="S2715" i="4"/>
  <c r="S238" i="4"/>
  <c r="S850" i="4"/>
  <c r="S4040" i="4"/>
  <c r="S943" i="4"/>
  <c r="S2306" i="4"/>
  <c r="S4852" i="4"/>
  <c r="S3003" i="4"/>
  <c r="S1861" i="4"/>
  <c r="S3612" i="4"/>
  <c r="S409" i="4"/>
  <c r="S160" i="4"/>
  <c r="S2357" i="4"/>
  <c r="S3590" i="4"/>
  <c r="S4298" i="4"/>
  <c r="S1610" i="4"/>
  <c r="S3068" i="4"/>
  <c r="S4622" i="4"/>
  <c r="S2188" i="4"/>
  <c r="S4041" i="4"/>
  <c r="S3049" i="4"/>
  <c r="S2444" i="4"/>
  <c r="S1736" i="4"/>
  <c r="S3336" i="4"/>
  <c r="S381" i="4"/>
  <c r="S3195" i="4"/>
  <c r="S4623" i="4"/>
  <c r="S4416" i="4"/>
  <c r="S4320" i="4"/>
  <c r="S1227" i="4"/>
  <c r="S731" i="4"/>
  <c r="S3440" i="4"/>
  <c r="S4557" i="4"/>
  <c r="S2264" i="4"/>
  <c r="S4749" i="4"/>
  <c r="S3544" i="4"/>
  <c r="S1565" i="4"/>
  <c r="S206" i="4"/>
  <c r="S3" i="4"/>
  <c r="S3489" i="4"/>
  <c r="S3545" i="4"/>
  <c r="S3780" i="4"/>
  <c r="S1981" i="4"/>
  <c r="S63" i="4"/>
  <c r="S4417" i="4"/>
  <c r="S4944" i="4"/>
  <c r="S3362" i="4"/>
  <c r="S4733" i="4"/>
  <c r="S2189" i="4"/>
  <c r="S4211" i="4"/>
  <c r="S4891" i="4"/>
  <c r="S2490" i="4"/>
  <c r="S1757" i="4"/>
  <c r="S3696" i="4"/>
  <c r="S239" i="4"/>
  <c r="S4365" i="4"/>
  <c r="S1197" i="4"/>
  <c r="S3069" i="4"/>
  <c r="S4440" i="4"/>
  <c r="S3337" i="4"/>
  <c r="S3613" i="4"/>
  <c r="S2900" i="4"/>
  <c r="S4975" i="4"/>
  <c r="S457" i="4"/>
  <c r="S1862" i="4"/>
  <c r="S2978" i="4"/>
  <c r="S3697" i="4"/>
  <c r="S2782" i="4"/>
  <c r="S2167" i="4"/>
  <c r="S1590" i="4"/>
  <c r="S625" i="4"/>
  <c r="S3029" i="4"/>
  <c r="S4540" i="4"/>
  <c r="S4071" i="4"/>
  <c r="S1351" i="4"/>
  <c r="S2872" i="4"/>
  <c r="S2410" i="4"/>
  <c r="S4803" i="4"/>
  <c r="S4162" i="4"/>
  <c r="S3408" i="4"/>
  <c r="S1928" i="4"/>
  <c r="S2736" i="4"/>
  <c r="S3196" i="4"/>
  <c r="S3880" i="4"/>
  <c r="S2358" i="4"/>
  <c r="S1374" i="4"/>
  <c r="S2120" i="4"/>
  <c r="S709" i="4"/>
  <c r="S4541" i="4"/>
  <c r="S2491" i="4"/>
  <c r="S2955" i="4"/>
  <c r="S4703" i="4"/>
  <c r="S4945" i="4"/>
  <c r="S3307" i="4"/>
  <c r="S915" i="4"/>
  <c r="S2065" i="4"/>
  <c r="S2737" i="4"/>
  <c r="S2307" i="4"/>
  <c r="S4542" i="4"/>
  <c r="S3070" i="4"/>
  <c r="S3511" i="4"/>
  <c r="S1455" i="4"/>
  <c r="S1658" i="4"/>
  <c r="S4829" i="4"/>
  <c r="S268" i="4"/>
  <c r="S2265" i="4"/>
  <c r="S4892" i="4"/>
  <c r="S1403" i="4"/>
  <c r="S3957" i="4"/>
  <c r="S3138" i="4"/>
  <c r="S4042" i="4"/>
  <c r="S3099" i="4"/>
  <c r="S3753" i="4"/>
  <c r="S3881" i="4"/>
  <c r="S1659" i="4"/>
  <c r="S4804" i="4"/>
  <c r="S4750" i="4"/>
  <c r="S3570" i="4"/>
  <c r="S287" i="4"/>
  <c r="S3441" i="4"/>
  <c r="S3050" i="4"/>
  <c r="S3512" i="4"/>
  <c r="S1836" i="4"/>
  <c r="S1982" i="4"/>
  <c r="S1790" i="4"/>
  <c r="S481" i="4"/>
  <c r="S757" i="4"/>
  <c r="S975" i="4"/>
  <c r="S382" i="4"/>
  <c r="S2168" i="4"/>
  <c r="S4470" i="4"/>
  <c r="S3513" i="4"/>
  <c r="S4321" i="4"/>
  <c r="S626" i="4"/>
  <c r="S2538" i="4"/>
  <c r="S1456" i="4"/>
  <c r="S4238" i="4"/>
  <c r="S3653" i="4"/>
  <c r="S4624" i="4"/>
  <c r="S4163" i="4"/>
  <c r="S3591" i="4"/>
  <c r="S2411" i="4"/>
  <c r="S1145" i="4"/>
  <c r="S4625" i="4"/>
  <c r="S851" i="4"/>
  <c r="S1627" i="4"/>
  <c r="S240" i="4"/>
  <c r="S2359" i="4"/>
  <c r="S852" i="4"/>
  <c r="S4914" i="4"/>
  <c r="S1056" i="4"/>
  <c r="S1814" i="4"/>
  <c r="S3139" i="4"/>
  <c r="S2559" i="4"/>
  <c r="S1320" i="4"/>
  <c r="S4976" i="4"/>
  <c r="S3197" i="4"/>
  <c r="S358" i="4"/>
  <c r="S976" i="4"/>
  <c r="S4977" i="4"/>
  <c r="S2030" i="4"/>
  <c r="S1276" i="4"/>
  <c r="S1087" i="4"/>
  <c r="S3592" i="4"/>
  <c r="S2808" i="4"/>
  <c r="S4471" i="4"/>
  <c r="S4263" i="4"/>
  <c r="S4671" i="4"/>
  <c r="S4072" i="4"/>
  <c r="S3593" i="4"/>
  <c r="S3614" i="4"/>
  <c r="S3546" i="4"/>
  <c r="S1953" i="4"/>
  <c r="S3571" i="4"/>
  <c r="S2282" i="4"/>
  <c r="S188" i="4"/>
  <c r="S2513" i="4"/>
  <c r="S4090" i="4"/>
  <c r="S1198" i="4"/>
  <c r="S2901" i="4"/>
  <c r="S2190" i="4"/>
  <c r="S2716" i="4"/>
  <c r="S4853" i="4"/>
  <c r="S1837" i="4"/>
  <c r="S35" i="4"/>
  <c r="S288" i="4"/>
  <c r="S1660" i="4"/>
  <c r="S4672" i="4"/>
  <c r="S4164" i="4"/>
  <c r="S3198" i="4"/>
  <c r="S1057" i="4"/>
  <c r="S2336" i="4"/>
  <c r="S1863" i="4"/>
  <c r="S2956" i="4"/>
  <c r="S4593" i="4"/>
  <c r="S4395" i="4"/>
  <c r="S2240" i="4"/>
  <c r="S207" i="4"/>
  <c r="S161" i="4"/>
  <c r="S1628" i="4"/>
  <c r="S4441" i="4"/>
  <c r="S2783" i="4"/>
  <c r="S2211" i="4"/>
  <c r="S2066" i="4"/>
  <c r="S2608" i="4"/>
  <c r="S2492" i="4"/>
  <c r="S482" i="4"/>
  <c r="S162" i="4"/>
  <c r="S3363" i="4"/>
  <c r="S1107" i="4"/>
  <c r="S2031" i="4"/>
  <c r="S2412" i="4"/>
  <c r="S648" i="4"/>
  <c r="S2387" i="4"/>
  <c r="S3904" i="4"/>
  <c r="S977" i="4"/>
  <c r="S2388" i="4"/>
  <c r="S3051" i="4"/>
  <c r="S4264" i="4"/>
  <c r="S1983" i="4"/>
  <c r="S1108" i="4"/>
  <c r="S1457" i="4"/>
  <c r="S4265" i="4"/>
  <c r="S2755" i="4"/>
  <c r="S1758" i="4"/>
  <c r="S323" i="4"/>
  <c r="S529" i="4"/>
  <c r="S1737" i="4"/>
  <c r="S4805" i="4"/>
  <c r="S784" i="4"/>
  <c r="S1352" i="4"/>
  <c r="S3338" i="4"/>
  <c r="S3409" i="4"/>
  <c r="S4778" i="4"/>
  <c r="S1353" i="4"/>
  <c r="S2493" i="4"/>
  <c r="S888" i="4"/>
  <c r="S2413" i="4"/>
  <c r="S4" i="4"/>
  <c r="S1686" i="4"/>
  <c r="S4472" i="4"/>
  <c r="S383" i="4"/>
  <c r="S3675" i="4"/>
  <c r="S2924" i="4"/>
  <c r="S2809" i="4"/>
  <c r="S2957" i="4"/>
  <c r="S2609" i="4"/>
  <c r="S2610" i="4"/>
  <c r="S1815" i="4"/>
  <c r="S1026" i="4"/>
  <c r="S4266" i="4"/>
  <c r="S269" i="4"/>
  <c r="S552" i="4"/>
  <c r="S1027" i="4"/>
  <c r="S2873" i="4"/>
  <c r="S483" i="4"/>
  <c r="S1540" i="4"/>
  <c r="S1864" i="4"/>
  <c r="S1321" i="4"/>
  <c r="S4073" i="4"/>
  <c r="S2874" i="4"/>
  <c r="S3998" i="4"/>
  <c r="S710" i="4"/>
  <c r="S1109" i="4"/>
  <c r="S1487" i="4"/>
  <c r="S3100" i="4"/>
  <c r="S553" i="4"/>
  <c r="S530" i="4"/>
  <c r="S732" i="4"/>
  <c r="S2810" i="4"/>
  <c r="S4893" i="4"/>
  <c r="S410" i="4"/>
  <c r="S2467" i="4"/>
  <c r="S3258" i="4"/>
  <c r="S2958" i="4"/>
  <c r="S2611" i="4"/>
  <c r="S359" i="4"/>
  <c r="S2902" i="4"/>
  <c r="S1354" i="4"/>
  <c r="S4212" i="4"/>
  <c r="S2468" i="4"/>
  <c r="S1865" i="4"/>
  <c r="S2959" i="4"/>
  <c r="S411" i="4"/>
  <c r="S1436" i="4"/>
  <c r="S3978" i="4"/>
  <c r="S1322" i="4"/>
  <c r="S4267" i="4"/>
  <c r="S2670" i="4"/>
  <c r="S2241" i="4"/>
  <c r="S5" i="4"/>
  <c r="S6" i="4"/>
  <c r="S1277" i="4"/>
  <c r="S711" i="4"/>
  <c r="S2587" i="4"/>
  <c r="S4626" i="4"/>
  <c r="S3831" i="4"/>
  <c r="S822" i="4"/>
  <c r="S1146" i="4"/>
  <c r="S1629" i="4"/>
  <c r="S1088" i="4"/>
  <c r="S3615" i="4"/>
  <c r="S3616" i="4"/>
  <c r="S458" i="4"/>
  <c r="S3229" i="4"/>
  <c r="S3101" i="4"/>
  <c r="S4043" i="4"/>
  <c r="S2875" i="4"/>
  <c r="S270" i="4"/>
  <c r="S4239" i="4"/>
  <c r="S384" i="4"/>
  <c r="S3725" i="4"/>
  <c r="S4442" i="4"/>
  <c r="S1630" i="4"/>
  <c r="S3726" i="4"/>
  <c r="S2049" i="4"/>
  <c r="S4074" i="4"/>
  <c r="S1173" i="4"/>
  <c r="S1089" i="4"/>
  <c r="S3442" i="4"/>
  <c r="S4105" i="4"/>
  <c r="S1631" i="4"/>
  <c r="S2612" i="4"/>
  <c r="S2514" i="4"/>
  <c r="S1566" i="4"/>
  <c r="S3654" i="4"/>
  <c r="S2645" i="4"/>
  <c r="S1954" i="4"/>
  <c r="S64" i="4"/>
  <c r="S2212" i="4"/>
  <c r="S3698" i="4"/>
  <c r="S241" i="4"/>
  <c r="S4240" i="4"/>
  <c r="S324" i="4"/>
  <c r="S431" i="4"/>
  <c r="S3929" i="4"/>
  <c r="S1006" i="4"/>
  <c r="S2756" i="4"/>
  <c r="S2560" i="4"/>
  <c r="S4473" i="4"/>
  <c r="S3930" i="4"/>
  <c r="S4322" i="4"/>
  <c r="S3230" i="4"/>
  <c r="S4106" i="4"/>
  <c r="S2144" i="4"/>
  <c r="S1759" i="4"/>
  <c r="S385" i="4"/>
  <c r="S4107" i="4"/>
  <c r="S3832" i="4"/>
  <c r="S4299" i="4"/>
  <c r="S1375" i="4"/>
  <c r="S1458" i="4"/>
  <c r="S3052" i="4"/>
  <c r="S3882" i="4"/>
  <c r="S3931" i="4"/>
  <c r="S289" i="4"/>
  <c r="S386" i="4"/>
  <c r="S4875" i="4"/>
  <c r="S2925" i="4"/>
  <c r="S916" i="4"/>
  <c r="S3231" i="4"/>
  <c r="S3490" i="4"/>
  <c r="S3465" i="4"/>
  <c r="S1661" i="4"/>
  <c r="S4165" i="4"/>
  <c r="S2191" i="4"/>
  <c r="S3676" i="4"/>
  <c r="S360" i="4"/>
  <c r="S4627" i="4"/>
  <c r="S4876" i="4"/>
  <c r="S3308" i="4"/>
  <c r="S208" i="4"/>
  <c r="S758" i="4"/>
  <c r="S4493" i="4"/>
  <c r="S601" i="4"/>
  <c r="S1459" i="4"/>
  <c r="S2717" i="4"/>
  <c r="S2876" i="4"/>
  <c r="S1591" i="4"/>
  <c r="S1866" i="4"/>
  <c r="S4474" i="4"/>
  <c r="S2192" i="4"/>
  <c r="S2757" i="4"/>
  <c r="S4366" i="4"/>
  <c r="S4673" i="4"/>
  <c r="S2242" i="4"/>
  <c r="S917" i="4"/>
  <c r="S4108" i="4"/>
  <c r="S2877" i="4"/>
  <c r="S242" i="4"/>
  <c r="S1984" i="4"/>
  <c r="S944" i="4"/>
  <c r="S3278" i="4"/>
  <c r="S1147" i="4"/>
  <c r="S361" i="4"/>
  <c r="S1867" i="4"/>
  <c r="S1278" i="4"/>
  <c r="S3781" i="4"/>
  <c r="S1460" i="4"/>
  <c r="S4494" i="4"/>
  <c r="S3958" i="4"/>
  <c r="S4830" i="4"/>
  <c r="S2389" i="4"/>
  <c r="S1461" i="4"/>
  <c r="S1662" i="4"/>
  <c r="S1900" i="4"/>
  <c r="S2693" i="4"/>
  <c r="S1174" i="4"/>
  <c r="S1955" i="4"/>
  <c r="S627" i="4"/>
  <c r="S853" i="4"/>
  <c r="S362" i="4"/>
  <c r="S1148" i="4"/>
  <c r="S1663" i="4"/>
  <c r="S3514" i="4"/>
  <c r="S712" i="4"/>
  <c r="S2094" i="4"/>
  <c r="S1929" i="4"/>
  <c r="S554" i="4"/>
  <c r="S2169" i="4"/>
  <c r="S2515" i="4"/>
  <c r="S2360" i="4"/>
  <c r="S2811" i="4"/>
  <c r="S1279" i="4"/>
  <c r="S2361" i="4"/>
  <c r="S3004" i="4"/>
  <c r="S123" i="4"/>
  <c r="S3199" i="4"/>
  <c r="S65" i="4"/>
  <c r="S290" i="4"/>
  <c r="S2445" i="4"/>
  <c r="S1376" i="4"/>
  <c r="S243" i="4"/>
  <c r="S3727" i="4"/>
  <c r="S2926" i="4"/>
  <c r="S244" i="4"/>
  <c r="S1760" i="4"/>
  <c r="S4213" i="4"/>
  <c r="S3979" i="4"/>
  <c r="S2032" i="4"/>
  <c r="S4831" i="4"/>
  <c r="S4628" i="4"/>
  <c r="S4214" i="4"/>
  <c r="S759" i="4"/>
  <c r="S2390" i="4"/>
  <c r="S3528" i="4"/>
  <c r="S3491" i="4"/>
  <c r="S4915" i="4"/>
  <c r="S1664" i="4"/>
  <c r="S432" i="4"/>
  <c r="S2539" i="4"/>
  <c r="S3232" i="4"/>
  <c r="S2145" i="4"/>
  <c r="S3410" i="4"/>
  <c r="S2903" i="4"/>
  <c r="S1404" i="4"/>
  <c r="S2494" i="4"/>
  <c r="S3905" i="4"/>
  <c r="S1437" i="4"/>
  <c r="S2847" i="4"/>
  <c r="S1280" i="4"/>
  <c r="S1791" i="4"/>
  <c r="S1901" i="4"/>
  <c r="S1761" i="4"/>
  <c r="S3279" i="4"/>
  <c r="S3636" i="4"/>
  <c r="S1377" i="4"/>
  <c r="S3158" i="4"/>
  <c r="S3810" i="4"/>
  <c r="S2588" i="4"/>
  <c r="S1868" i="4"/>
  <c r="S3699" i="4"/>
  <c r="S4367" i="4"/>
  <c r="S2694" i="4"/>
  <c r="S3782" i="4"/>
  <c r="S4916" i="4"/>
  <c r="S325" i="4"/>
  <c r="S2243" i="4"/>
  <c r="S1956" i="4"/>
  <c r="S2516" i="4"/>
  <c r="S4300" i="4"/>
  <c r="S2308" i="4"/>
  <c r="S531" i="4"/>
  <c r="S4109" i="4"/>
  <c r="S3883" i="4"/>
  <c r="S1541" i="4"/>
  <c r="S2540" i="4"/>
  <c r="S2517" i="4"/>
  <c r="S1228" i="4"/>
  <c r="S3200" i="4"/>
  <c r="S4346" i="4"/>
  <c r="S2718" i="4"/>
  <c r="S2266" i="4"/>
  <c r="S1514" i="4"/>
  <c r="S4044" i="4"/>
  <c r="S2050" i="4"/>
  <c r="S36" i="4"/>
  <c r="S271" i="4"/>
  <c r="S163" i="4"/>
  <c r="S1058" i="4"/>
  <c r="S1438" i="4"/>
  <c r="S3884" i="4"/>
  <c r="S3492" i="4"/>
  <c r="S2391" i="4"/>
  <c r="S4418" i="4"/>
  <c r="S3547" i="4"/>
  <c r="S189" i="4"/>
  <c r="S3071" i="4"/>
  <c r="S2848" i="4"/>
  <c r="S3280" i="4"/>
  <c r="S4779" i="4"/>
  <c r="S532" i="4"/>
  <c r="S1816" i="4"/>
  <c r="S4978" i="4"/>
  <c r="S978" i="4"/>
  <c r="S66" i="4"/>
  <c r="S1838" i="4"/>
  <c r="S4558" i="4"/>
  <c r="S3515" i="4"/>
  <c r="S4347" i="4"/>
  <c r="S1127" i="4"/>
  <c r="S3617" i="4"/>
  <c r="S533" i="4"/>
  <c r="S3754" i="4"/>
  <c r="S2067" i="4"/>
  <c r="S124" i="4"/>
  <c r="S4396" i="4"/>
  <c r="S889" i="4"/>
  <c r="S675" i="4"/>
  <c r="S4979" i="4"/>
  <c r="S628" i="4"/>
  <c r="S4110" i="4"/>
  <c r="S760" i="4"/>
  <c r="S1687" i="4"/>
  <c r="S3655" i="4"/>
  <c r="S2878" i="4"/>
  <c r="S1711" i="4"/>
  <c r="S3493" i="4"/>
  <c r="S3159" i="4"/>
  <c r="S2758" i="4"/>
  <c r="S4348" i="4"/>
  <c r="S1405" i="4"/>
  <c r="S4629" i="4"/>
  <c r="S4191" i="4"/>
  <c r="S3411" i="4"/>
  <c r="S890" i="4"/>
  <c r="S2121" i="4"/>
  <c r="S4917" i="4"/>
  <c r="S761" i="4"/>
  <c r="S918" i="4"/>
  <c r="S602" i="4"/>
  <c r="S4918" i="4"/>
  <c r="S2646" i="4"/>
  <c r="S4268" i="4"/>
  <c r="S3811" i="4"/>
  <c r="S2004" i="4"/>
  <c r="S4495" i="4"/>
  <c r="S2671" i="4"/>
  <c r="S2927" i="4"/>
  <c r="S2414" i="4"/>
  <c r="S945" i="4"/>
  <c r="S1378" i="4"/>
  <c r="S1229" i="4"/>
  <c r="S326" i="4"/>
  <c r="S603" i="4"/>
  <c r="S1059" i="4"/>
  <c r="S4045" i="4"/>
  <c r="S291" i="4"/>
  <c r="S3412" i="4"/>
  <c r="S555" i="4"/>
  <c r="S2213" i="4"/>
  <c r="S4111" i="4"/>
  <c r="S1515" i="4"/>
  <c r="S4349" i="4"/>
  <c r="S1516" i="4"/>
  <c r="S1632" i="4"/>
  <c r="S676" i="4"/>
  <c r="S3259" i="4"/>
  <c r="S1869" i="4"/>
  <c r="S3833" i="4"/>
  <c r="S190" i="4"/>
  <c r="S2283" i="4"/>
  <c r="S1259" i="4"/>
  <c r="S556" i="4"/>
  <c r="S4350" i="4"/>
  <c r="S1665" i="4"/>
  <c r="S4854" i="4"/>
  <c r="S2719" i="4"/>
  <c r="S604" i="4"/>
  <c r="S3932" i="4"/>
  <c r="S4674" i="4"/>
  <c r="S946" i="4"/>
  <c r="S4855" i="4"/>
  <c r="S4894" i="4"/>
  <c r="S1230" i="4"/>
  <c r="S3364" i="4"/>
  <c r="S1712" i="4"/>
  <c r="S433" i="4"/>
  <c r="S1930" i="4"/>
  <c r="S164" i="4"/>
  <c r="S1985" i="4"/>
  <c r="S762" i="4"/>
  <c r="S1931" i="4"/>
  <c r="S3443" i="4"/>
  <c r="S3529" i="4"/>
  <c r="S4856" i="4"/>
  <c r="S823" i="4"/>
  <c r="S4857" i="4"/>
  <c r="S947" i="4"/>
  <c r="S2095" i="4"/>
  <c r="S3339" i="4"/>
  <c r="S2193" i="4"/>
  <c r="S2392" i="4"/>
  <c r="S4269" i="4"/>
  <c r="S3413" i="4"/>
  <c r="S3365" i="4"/>
  <c r="S2495" i="4"/>
  <c r="S4734" i="4"/>
  <c r="S2672" i="4"/>
  <c r="S824" i="4"/>
  <c r="S1060" i="4"/>
  <c r="S4630" i="4"/>
  <c r="S2214" i="4"/>
  <c r="S4419" i="4"/>
  <c r="S1688" i="4"/>
  <c r="S629" i="4"/>
  <c r="S4704" i="4"/>
  <c r="S1902" i="4"/>
  <c r="S3594" i="4"/>
  <c r="S4631" i="4"/>
  <c r="S3812" i="4"/>
  <c r="S4192" i="4"/>
  <c r="S1462" i="4"/>
  <c r="S2960" i="4"/>
  <c r="S3933" i="4"/>
  <c r="S2068" i="4"/>
  <c r="S4895" i="4"/>
  <c r="S1379" i="4"/>
  <c r="S3595" i="4"/>
  <c r="S4475" i="4"/>
  <c r="S4594" i="4"/>
  <c r="S4519" i="4"/>
  <c r="S3530" i="4"/>
  <c r="S4420" i="4"/>
  <c r="S854" i="4"/>
  <c r="S1567" i="4"/>
  <c r="S1061" i="4"/>
  <c r="S1355" i="4"/>
  <c r="S1689" i="4"/>
  <c r="S272" i="4"/>
  <c r="S67" i="4"/>
  <c r="S855" i="4"/>
  <c r="S4806" i="4"/>
  <c r="S1231" i="4"/>
  <c r="S2812" i="4"/>
  <c r="S1110" i="4"/>
  <c r="S3783" i="4"/>
  <c r="S4735" i="4"/>
  <c r="S4241" i="4"/>
  <c r="S803" i="4"/>
  <c r="S1817" i="4"/>
  <c r="S4780" i="4"/>
  <c r="S191" i="4"/>
  <c r="S4193" i="4"/>
  <c r="S2362" i="4"/>
  <c r="S1839" i="4"/>
  <c r="S2267" i="4"/>
  <c r="S484" i="4"/>
  <c r="S3030" i="4"/>
  <c r="S577" i="4"/>
  <c r="S3494" i="4"/>
  <c r="S1175" i="4"/>
  <c r="S37" i="4"/>
  <c r="S1932" i="4"/>
  <c r="S4632" i="4"/>
  <c r="S2589" i="4"/>
  <c r="S2784" i="4"/>
  <c r="S4019" i="4"/>
  <c r="S1199" i="4"/>
  <c r="S3548" i="4"/>
  <c r="S3102" i="4"/>
  <c r="S3728" i="4"/>
  <c r="S1281" i="4"/>
  <c r="S3677" i="4"/>
  <c r="S2051" i="4"/>
  <c r="S3637" i="4"/>
  <c r="S1356" i="4"/>
  <c r="S1007" i="4"/>
  <c r="S3233" i="4"/>
  <c r="S2904" i="4"/>
  <c r="S3201" i="4"/>
  <c r="S2268" i="4"/>
  <c r="S4751" i="4"/>
  <c r="S2849" i="4"/>
  <c r="S1304" i="4"/>
  <c r="S3999" i="4"/>
  <c r="S557" i="4"/>
  <c r="S919" i="4"/>
  <c r="S2284" i="4"/>
  <c r="S3729" i="4"/>
  <c r="S2337" i="4"/>
  <c r="S3053" i="4"/>
  <c r="S105" i="4"/>
  <c r="S3103" i="4"/>
  <c r="S2590" i="4"/>
  <c r="S1633" i="4"/>
  <c r="S2905" i="4"/>
  <c r="S3005" i="4"/>
  <c r="S292" i="4"/>
  <c r="S948" i="4"/>
  <c r="S3104" i="4"/>
  <c r="S605" i="4"/>
  <c r="S1903" i="4"/>
  <c r="S4301" i="4"/>
  <c r="S3054" i="4"/>
  <c r="S856" i="4"/>
  <c r="S3618" i="4"/>
  <c r="S4595" i="4"/>
  <c r="S4675" i="4"/>
  <c r="S1870" i="4"/>
  <c r="S2785" i="4"/>
  <c r="S2813" i="4"/>
  <c r="S2285" i="4"/>
  <c r="S1406" i="4"/>
  <c r="S733" i="4"/>
  <c r="S2146" i="4"/>
  <c r="S696" i="4"/>
  <c r="S3730" i="4"/>
  <c r="S1840" i="4"/>
  <c r="S3596" i="4"/>
  <c r="S4807" i="4"/>
  <c r="S387" i="4"/>
  <c r="S2647" i="4"/>
  <c r="S920" i="4"/>
  <c r="S3834" i="4"/>
  <c r="S4559" i="4"/>
  <c r="S785" i="4"/>
  <c r="S649" i="4"/>
  <c r="S4270" i="4"/>
  <c r="S2052" i="4"/>
  <c r="S1200" i="4"/>
  <c r="S2446" i="4"/>
  <c r="S2906" i="4"/>
  <c r="S1176" i="4"/>
  <c r="S825" i="4"/>
  <c r="S4676" i="4"/>
  <c r="S4633" i="4"/>
  <c r="S7" i="4"/>
  <c r="S1634" i="4"/>
  <c r="S388" i="4"/>
  <c r="S2648" i="4"/>
  <c r="S3619" i="4"/>
  <c r="S949" i="4"/>
  <c r="S3140" i="4"/>
  <c r="S4543" i="4"/>
  <c r="S4302" i="4"/>
  <c r="S2979" i="4"/>
  <c r="S921" i="4"/>
  <c r="S1282" i="4"/>
  <c r="S1090" i="4"/>
  <c r="S3731" i="4"/>
  <c r="S1690" i="4"/>
  <c r="S3980" i="4"/>
  <c r="S891" i="4"/>
  <c r="S2053" i="4"/>
  <c r="S293" i="4"/>
  <c r="S4496" i="4"/>
  <c r="S4677" i="4"/>
  <c r="S534" i="4"/>
  <c r="S4046" i="4"/>
  <c r="S363" i="4"/>
  <c r="S1592" i="4"/>
  <c r="S3444" i="4"/>
  <c r="S4397" i="4"/>
  <c r="S2005" i="4"/>
  <c r="S1792" i="4"/>
  <c r="S3531" i="4"/>
  <c r="S1305" i="4"/>
  <c r="S1439" i="4"/>
  <c r="S1008" i="4"/>
  <c r="S3234" i="4"/>
  <c r="S2338" i="4"/>
  <c r="S2363" i="4"/>
  <c r="S1440" i="4"/>
  <c r="S1635" i="4"/>
  <c r="S1841" i="4"/>
  <c r="S4946" i="4"/>
  <c r="S2928" i="4"/>
  <c r="S3235" i="4"/>
  <c r="S3105" i="4"/>
  <c r="S4634" i="4"/>
  <c r="S3700" i="4"/>
  <c r="S4112" i="4"/>
  <c r="S209" i="4"/>
  <c r="S2286" i="4"/>
  <c r="S3381" i="4"/>
  <c r="S2469" i="4"/>
  <c r="S3055" i="4"/>
  <c r="S786" i="4"/>
  <c r="S2961" i="4"/>
  <c r="S1201" i="4"/>
  <c r="S1283" i="4"/>
  <c r="S2649" i="4"/>
  <c r="S294" i="4"/>
  <c r="S4443" i="4"/>
  <c r="S4858" i="4"/>
  <c r="S4705" i="4"/>
  <c r="S3006" i="4"/>
  <c r="S3281" i="4"/>
  <c r="S3236" i="4"/>
  <c r="S4075" i="4"/>
  <c r="S106" i="4"/>
  <c r="S4832" i="4"/>
  <c r="S3638" i="4"/>
  <c r="S2673" i="4"/>
  <c r="S3732" i="4"/>
  <c r="S1284" i="4"/>
  <c r="S327" i="4"/>
  <c r="S38" i="4"/>
  <c r="S2364" i="4"/>
  <c r="S1793" i="4"/>
  <c r="S3366" i="4"/>
  <c r="S1986" i="4"/>
  <c r="S1933" i="4"/>
  <c r="S1636" i="4"/>
  <c r="S1028" i="4"/>
  <c r="S3181" i="4"/>
  <c r="S2122" i="4"/>
  <c r="S485" i="4"/>
  <c r="S1637" i="4"/>
  <c r="S3414" i="4"/>
  <c r="S4047" i="4"/>
  <c r="S3733" i="4"/>
  <c r="S4351" i="4"/>
  <c r="S2069" i="4"/>
  <c r="S3981" i="4"/>
  <c r="S2365" i="4"/>
  <c r="S677" i="4"/>
  <c r="S2591" i="4"/>
  <c r="S1323" i="4"/>
  <c r="S2650" i="4"/>
  <c r="S210" i="4"/>
  <c r="S4242" i="4"/>
  <c r="S3260" i="4"/>
  <c r="S1091" i="4"/>
  <c r="S950" i="4"/>
  <c r="S2962" i="4"/>
  <c r="S857" i="4"/>
  <c r="S826" i="4"/>
  <c r="S2123" i="4"/>
  <c r="S4896" i="4"/>
  <c r="S3784" i="4"/>
  <c r="S4520" i="4"/>
  <c r="S80" i="4"/>
  <c r="S558" i="4"/>
  <c r="S2850" i="4"/>
  <c r="S1463" i="4"/>
  <c r="S486" i="4"/>
  <c r="S2070" i="4"/>
  <c r="S4194" i="4"/>
  <c r="S1904" i="4"/>
  <c r="S3382" i="4"/>
  <c r="S1762" i="4"/>
  <c r="S4215" i="4"/>
  <c r="S3261" i="4"/>
  <c r="S1517" i="4"/>
  <c r="S734" i="4"/>
  <c r="S125" i="4"/>
  <c r="S2561" i="4"/>
  <c r="S68" i="4"/>
  <c r="S412" i="4"/>
  <c r="S2287" i="4"/>
  <c r="S2562" i="4"/>
  <c r="S1306" i="4"/>
  <c r="S1763" i="4"/>
  <c r="S3466" i="4"/>
  <c r="S804" i="4"/>
  <c r="S2907" i="4"/>
  <c r="S2963" i="4"/>
  <c r="S487" i="4"/>
  <c r="S1260" i="4"/>
  <c r="S1128" i="4"/>
  <c r="S2288" i="4"/>
  <c r="S4781" i="4"/>
  <c r="S503" i="4"/>
  <c r="S2194" i="4"/>
  <c r="S3934" i="4"/>
  <c r="S69" i="4"/>
  <c r="S1764" i="4"/>
  <c r="S3734" i="4"/>
  <c r="S3813" i="4"/>
  <c r="S3106" i="4"/>
  <c r="S2289" i="4"/>
  <c r="S3639" i="4"/>
  <c r="S1380" i="4"/>
  <c r="S4048" i="4"/>
  <c r="S4352" i="4"/>
  <c r="S1029" i="4"/>
  <c r="S459" i="4"/>
  <c r="S1666" i="4"/>
  <c r="S2269" i="4"/>
  <c r="S3959" i="4"/>
  <c r="S2470" i="4"/>
  <c r="S3467" i="4"/>
  <c r="S1905" i="4"/>
  <c r="S1794" i="4"/>
  <c r="S3237" i="4"/>
  <c r="S4091" i="4"/>
  <c r="S1667" i="4"/>
  <c r="S4980" i="4"/>
  <c r="S3468" i="4"/>
  <c r="S3516" i="4"/>
  <c r="S3415" i="4"/>
  <c r="S3982" i="4"/>
  <c r="S3885" i="4"/>
  <c r="S3640" i="4"/>
  <c r="S4421" i="4"/>
  <c r="S4947" i="4"/>
  <c r="S4981" i="4"/>
  <c r="S1987" i="4"/>
  <c r="S951" i="4"/>
  <c r="S3141" i="4"/>
  <c r="S3340" i="4"/>
  <c r="S2447" i="4"/>
  <c r="S4166" i="4"/>
  <c r="S1261" i="4"/>
  <c r="S3107" i="4"/>
  <c r="S2651" i="4"/>
  <c r="S192" i="4"/>
  <c r="S1062" i="4"/>
  <c r="S3735" i="4"/>
  <c r="S650" i="4"/>
  <c r="S2215" i="4"/>
  <c r="S2054" i="4"/>
  <c r="S211" i="4"/>
  <c r="S4635" i="4"/>
  <c r="S3262" i="4"/>
  <c r="S1464" i="4"/>
  <c r="S2613" i="4"/>
  <c r="S2759" i="4"/>
  <c r="S2216" i="4"/>
  <c r="S4678" i="4"/>
  <c r="S4113" i="4"/>
  <c r="S3056" i="4"/>
  <c r="S2244" i="4"/>
  <c r="S3309" i="4"/>
  <c r="S165" i="4"/>
  <c r="S1285" i="4"/>
  <c r="S2563" i="4"/>
  <c r="S166" i="4"/>
  <c r="S3282" i="4"/>
  <c r="S2964" i="4"/>
  <c r="S1518" i="4"/>
  <c r="S3142" i="4"/>
  <c r="S2195" i="4"/>
  <c r="S1871" i="4"/>
  <c r="S3031" i="4"/>
  <c r="S3007" i="4"/>
  <c r="S4422" i="4"/>
  <c r="S4353" i="4"/>
  <c r="S4114" i="4"/>
  <c r="S1713" i="4"/>
  <c r="S328" i="4"/>
  <c r="S787" i="4"/>
  <c r="S3182" i="4"/>
  <c r="S922" i="4"/>
  <c r="S2564" i="4"/>
  <c r="S1488" i="4"/>
  <c r="S1465" i="4"/>
  <c r="S1286" i="4"/>
  <c r="S697" i="4"/>
  <c r="S4354" i="4"/>
  <c r="S827" i="4"/>
  <c r="S4636" i="4"/>
  <c r="S4216" i="4"/>
  <c r="S1381" i="4"/>
  <c r="S3678" i="4"/>
  <c r="S460" i="4"/>
  <c r="S4948" i="4"/>
  <c r="S4195" i="4"/>
  <c r="S535" i="4"/>
  <c r="S39" i="4"/>
  <c r="S2760" i="4"/>
  <c r="S2245" i="4"/>
  <c r="S434" i="4"/>
  <c r="S1262" i="4"/>
  <c r="S1818" i="4"/>
  <c r="S4115" i="4"/>
  <c r="S3886" i="4"/>
  <c r="S952" i="4"/>
  <c r="S953" i="4"/>
  <c r="S3785" i="4"/>
  <c r="S3283" i="4"/>
  <c r="S3641" i="4"/>
  <c r="S2786" i="4"/>
  <c r="S2366" i="4"/>
  <c r="S2695" i="4"/>
  <c r="S4092" i="4"/>
  <c r="S892" i="4"/>
  <c r="S2674" i="4"/>
  <c r="S3238" i="4"/>
  <c r="S4000" i="4"/>
  <c r="S1009" i="4"/>
  <c r="S979" i="4"/>
  <c r="S3160" i="4"/>
  <c r="S3108" i="4"/>
  <c r="S2147" i="4"/>
  <c r="S3679" i="4"/>
  <c r="S212" i="4"/>
  <c r="S2787" i="4"/>
  <c r="S858" i="4"/>
  <c r="S1542" i="4"/>
  <c r="S213" i="4"/>
  <c r="S4167" i="4"/>
  <c r="S763" i="4"/>
  <c r="S1795" i="4"/>
  <c r="S1263" i="4"/>
  <c r="S4476" i="4"/>
  <c r="S2720" i="4"/>
  <c r="S1906" i="4"/>
  <c r="S4217" i="4"/>
  <c r="S4897" i="4"/>
  <c r="S2965" i="4"/>
  <c r="S1611" i="4"/>
  <c r="S40" i="4"/>
  <c r="S2565" i="4"/>
  <c r="S3960" i="4"/>
  <c r="S1324" i="4"/>
  <c r="S413" i="4"/>
  <c r="S1149" i="4"/>
  <c r="S2738" i="4"/>
  <c r="S2614" i="4"/>
  <c r="S3161" i="4"/>
  <c r="S3109" i="4"/>
  <c r="S4444" i="4"/>
  <c r="S4116" i="4"/>
  <c r="S3110" i="4"/>
  <c r="S2270" i="4"/>
  <c r="S4782" i="4"/>
  <c r="S1819" i="4"/>
  <c r="S2675" i="4"/>
  <c r="S4596" i="4"/>
  <c r="S4833" i="4"/>
  <c r="S1593" i="4"/>
  <c r="S1612" i="4"/>
  <c r="S893" i="4"/>
  <c r="S3814" i="4"/>
  <c r="S1872" i="4"/>
  <c r="S4196" i="4"/>
  <c r="S2124" i="4"/>
  <c r="S2148" i="4"/>
  <c r="S1202" i="4"/>
  <c r="S4597" i="4"/>
  <c r="S2814" i="4"/>
  <c r="S273" i="4"/>
  <c r="S4834" i="4"/>
  <c r="S389" i="4"/>
  <c r="S2761" i="4"/>
  <c r="S364" i="4"/>
  <c r="S3341" i="4"/>
  <c r="S3284" i="4"/>
  <c r="S1232" i="4"/>
  <c r="S3701" i="4"/>
  <c r="S4808" i="4"/>
  <c r="S1357" i="4"/>
  <c r="S4076" i="4"/>
  <c r="S1765" i="4"/>
  <c r="S2566" i="4"/>
  <c r="S435" i="4"/>
  <c r="S859" i="4"/>
  <c r="S1519" i="4"/>
  <c r="S4020" i="4"/>
  <c r="S713" i="4"/>
  <c r="S2448" i="4"/>
  <c r="S2541" i="4"/>
  <c r="S436" i="4"/>
  <c r="S2929" i="4"/>
  <c r="S2739" i="4"/>
  <c r="S3935" i="4"/>
  <c r="S3517" i="4"/>
  <c r="S1203" i="4"/>
  <c r="S3111" i="4"/>
  <c r="S4637" i="4"/>
  <c r="S4638" i="4"/>
  <c r="S630" i="4"/>
  <c r="S3961" i="4"/>
  <c r="S4197" i="4"/>
  <c r="S3962" i="4"/>
  <c r="S3755" i="4"/>
  <c r="S4679" i="4"/>
  <c r="S923" i="4"/>
  <c r="S2879" i="4"/>
  <c r="S4021" i="4"/>
  <c r="S3285" i="4"/>
  <c r="S559" i="4"/>
  <c r="S1907" i="4"/>
  <c r="S980" i="4"/>
  <c r="S4398" i="4"/>
  <c r="S3736" i="4"/>
  <c r="S274" i="4"/>
  <c r="S3342" i="4"/>
  <c r="S3202" i="4"/>
  <c r="S678" i="4"/>
  <c r="S488" i="4"/>
  <c r="S2740" i="4"/>
  <c r="S1111" i="4"/>
  <c r="S1489" i="4"/>
  <c r="S2125" i="4"/>
  <c r="S1873" i="4"/>
  <c r="S3786" i="4"/>
  <c r="S4521" i="4"/>
  <c r="S4835" i="4"/>
  <c r="S3445" i="4"/>
  <c r="S2449" i="4"/>
  <c r="S2339" i="4"/>
  <c r="S4560" i="4"/>
  <c r="S4598" i="4"/>
  <c r="S4117" i="4"/>
  <c r="S1325" i="4"/>
  <c r="S560" i="4"/>
  <c r="S461" i="4"/>
  <c r="S4093" i="4"/>
  <c r="S3469" i="4"/>
  <c r="S3906" i="4"/>
  <c r="S4919" i="4"/>
  <c r="S2980" i="4"/>
  <c r="S4859" i="4"/>
  <c r="S3112" i="4"/>
  <c r="S860" i="4"/>
  <c r="S2450" i="4"/>
  <c r="S1796" i="4"/>
  <c r="S3963" i="4"/>
  <c r="S295" i="4"/>
  <c r="S1326" i="4"/>
  <c r="S4680" i="4"/>
  <c r="S214" i="4"/>
  <c r="S1010" i="4"/>
  <c r="S437" i="4"/>
  <c r="S3470" i="4"/>
  <c r="S3162" i="4"/>
  <c r="S2542" i="4"/>
  <c r="S2496" i="4"/>
  <c r="S1738" i="4"/>
  <c r="S714" i="4"/>
  <c r="S981" i="4"/>
  <c r="S3072" i="4"/>
  <c r="S2880" i="4"/>
  <c r="S954" i="4"/>
  <c r="S3163" i="4"/>
  <c r="S3446" i="4"/>
  <c r="S1358" i="4"/>
  <c r="S2096" i="4"/>
  <c r="S1264" i="4"/>
  <c r="S3032" i="4"/>
  <c r="S4860" i="4"/>
  <c r="S438" i="4"/>
  <c r="S1568" i="4"/>
  <c r="S2367" i="4"/>
  <c r="S2981" i="4"/>
  <c r="S4118" i="4"/>
  <c r="S107" i="4"/>
  <c r="S3057" i="4"/>
  <c r="S1287" i="4"/>
  <c r="S3143" i="4"/>
  <c r="S1092" i="4"/>
  <c r="S2696" i="4"/>
  <c r="S828" i="4"/>
  <c r="S1129" i="4"/>
  <c r="S4271" i="4"/>
  <c r="S3073" i="4"/>
  <c r="S3787" i="4"/>
  <c r="S2815" i="4"/>
  <c r="S296" i="4"/>
  <c r="S41" i="4"/>
  <c r="S245" i="4"/>
  <c r="S4323" i="4"/>
  <c r="S2567" i="4"/>
  <c r="S4218" i="4"/>
  <c r="S578" i="4"/>
  <c r="S1466" i="4"/>
  <c r="S805" i="4"/>
  <c r="S1714" i="4"/>
  <c r="S329" i="4"/>
  <c r="S2006" i="4"/>
  <c r="S2271" i="4"/>
  <c r="S3656" i="4"/>
  <c r="S631" i="4"/>
  <c r="S414" i="4"/>
  <c r="S1307" i="4"/>
  <c r="S3263" i="4"/>
  <c r="S4497" i="4"/>
  <c r="S4399" i="4"/>
  <c r="S3907" i="4"/>
  <c r="S2762" i="4"/>
  <c r="S4423" i="4"/>
  <c r="S81" i="4"/>
  <c r="S3310" i="4"/>
  <c r="S2982" i="4"/>
  <c r="S2007" i="4"/>
  <c r="S126" i="4"/>
  <c r="S1359" i="4"/>
  <c r="S3074" i="4"/>
  <c r="S2816" i="4"/>
  <c r="S246" i="4"/>
  <c r="S3835" i="4"/>
  <c r="S4424" i="4"/>
  <c r="S4368" i="4"/>
  <c r="S861" i="4"/>
  <c r="S2788" i="4"/>
  <c r="S2543" i="4"/>
  <c r="S579" i="4"/>
  <c r="S806" i="4"/>
  <c r="S536" i="4"/>
  <c r="S2126" i="4"/>
  <c r="S3495" i="4"/>
  <c r="S3164" i="4"/>
  <c r="S4599" i="4"/>
  <c r="S3447" i="4"/>
  <c r="S2393" i="4"/>
  <c r="S4861" i="4"/>
  <c r="S4561" i="4"/>
  <c r="S1874" i="4"/>
  <c r="S215" i="4"/>
  <c r="S3964" i="4"/>
  <c r="S1797" i="4"/>
  <c r="S4119" i="4"/>
  <c r="S127" i="4"/>
  <c r="S1308" i="4"/>
  <c r="S4949" i="4"/>
  <c r="S1739" i="4"/>
  <c r="S2789" i="4"/>
  <c r="S415" i="4"/>
  <c r="S2763" i="4"/>
  <c r="S462" i="4"/>
  <c r="S2471" i="4"/>
  <c r="S3165" i="4"/>
  <c r="S1441" i="4"/>
  <c r="S2930" i="4"/>
  <c r="S1093" i="4"/>
  <c r="S4562" i="4"/>
  <c r="S632" i="4"/>
  <c r="S390" i="4"/>
  <c r="S955" i="4"/>
  <c r="S3496" i="4"/>
  <c r="S1467" i="4"/>
  <c r="S2149" i="4"/>
  <c r="S2472" i="4"/>
  <c r="S1490" i="4"/>
  <c r="S3756" i="4"/>
  <c r="S4982" i="4"/>
  <c r="S1327" i="4"/>
  <c r="S4355" i="4"/>
  <c r="S3757" i="4"/>
  <c r="S4639" i="4"/>
  <c r="S4445" i="4"/>
  <c r="S82" i="4"/>
  <c r="S3908" i="4"/>
  <c r="S3860" i="4"/>
  <c r="S1668" i="4"/>
  <c r="S2741" i="4"/>
  <c r="S2008" i="4"/>
  <c r="S3983" i="4"/>
  <c r="S42" i="4"/>
  <c r="S3264" i="4"/>
  <c r="S2309" i="4"/>
  <c r="S4898" i="4"/>
  <c r="S4120" i="4"/>
  <c r="S2697" i="4"/>
  <c r="S216" i="4"/>
  <c r="S1011" i="4"/>
  <c r="S489" i="4"/>
  <c r="S1543" i="4"/>
  <c r="S3597" i="4"/>
  <c r="S1638" i="4"/>
  <c r="S698" i="4"/>
  <c r="S924" i="4"/>
  <c r="S1908" i="4"/>
  <c r="S2473" i="4"/>
  <c r="S4369" i="4"/>
  <c r="S4001" i="4"/>
  <c r="S4022" i="4"/>
  <c r="S1875" i="4"/>
  <c r="S3642" i="4"/>
  <c r="S3497" i="4"/>
  <c r="S2196" i="4"/>
  <c r="S3113" i="4"/>
  <c r="S1233" i="4"/>
  <c r="S3549" i="4"/>
  <c r="S3343" i="4"/>
  <c r="S982" i="4"/>
  <c r="S1798" i="4"/>
  <c r="S894" i="4"/>
  <c r="S1544" i="4"/>
  <c r="S788" i="4"/>
  <c r="S391" i="4"/>
  <c r="S2676" i="4"/>
  <c r="S392" i="4"/>
  <c r="S3075" i="4"/>
  <c r="S2415" i="4"/>
  <c r="S2310" i="4"/>
  <c r="S4920" i="4"/>
  <c r="S393" i="4"/>
  <c r="S1957" i="4"/>
  <c r="S1407" i="4"/>
  <c r="S83" i="4"/>
  <c r="S2544" i="4"/>
  <c r="S3737" i="4"/>
  <c r="S1909" i="4"/>
  <c r="S1442" i="4"/>
  <c r="S2127" i="4"/>
  <c r="S1408" i="4"/>
  <c r="S365" i="4"/>
  <c r="S606" i="4"/>
  <c r="S1150" i="4"/>
  <c r="S2790" i="4"/>
  <c r="S715" i="4"/>
  <c r="S1030" i="4"/>
  <c r="S2071" i="4"/>
  <c r="S1669" i="4"/>
  <c r="S1715" i="4"/>
  <c r="S3680" i="4"/>
  <c r="S504" i="4"/>
  <c r="S4563" i="4"/>
  <c r="S2764" i="4"/>
  <c r="S297" i="4"/>
  <c r="S1360" i="4"/>
  <c r="S108" i="4"/>
  <c r="S1820" i="4"/>
  <c r="S4498" i="4"/>
  <c r="S607" i="4"/>
  <c r="S1031" i="4"/>
  <c r="S561" i="4"/>
  <c r="S1094" i="4"/>
  <c r="S1842" i="4"/>
  <c r="S1032" i="4"/>
  <c r="S4049" i="4"/>
  <c r="S3936" i="4"/>
  <c r="S1958" i="4"/>
  <c r="S1288" i="4"/>
  <c r="S2791" i="4"/>
  <c r="S4950" i="4"/>
  <c r="S3367" i="4"/>
  <c r="S2150" i="4"/>
  <c r="S463" i="4"/>
  <c r="S4983" i="4"/>
  <c r="S2416" i="4"/>
  <c r="S537" i="4"/>
  <c r="S490" i="4"/>
  <c r="S3344" i="4"/>
  <c r="S3286" i="4"/>
  <c r="S1910" i="4"/>
  <c r="S1520" i="4"/>
  <c r="S3008" i="4"/>
  <c r="S4168" i="4"/>
  <c r="S3758" i="4"/>
  <c r="S4564" i="4"/>
  <c r="S2340" i="4"/>
  <c r="S764" i="4"/>
  <c r="S3861" i="4"/>
  <c r="S633" i="4"/>
  <c r="S2568" i="4"/>
  <c r="S4303" i="4"/>
  <c r="S8" i="4"/>
  <c r="S3368" i="4"/>
  <c r="S1151" i="4"/>
  <c r="S3203" i="4"/>
  <c r="S4077" i="4"/>
  <c r="S1152" i="4"/>
  <c r="S4544" i="4"/>
  <c r="S716" i="4"/>
  <c r="S330" i="4"/>
  <c r="S983" i="4"/>
  <c r="S984" i="4"/>
  <c r="S562" i="4"/>
  <c r="S2033" i="4"/>
  <c r="S895" i="4"/>
  <c r="S2931" i="4"/>
  <c r="S4023" i="4"/>
  <c r="S4921" i="4"/>
  <c r="S925" i="4"/>
  <c r="S2569" i="4"/>
  <c r="S1799" i="4"/>
  <c r="S1934" i="4"/>
  <c r="S3657" i="4"/>
  <c r="S862" i="4"/>
  <c r="S3836" i="4"/>
  <c r="S1491" i="4"/>
  <c r="S1309" i="4"/>
  <c r="S2034" i="4"/>
  <c r="S985" i="4"/>
  <c r="S4370" i="4"/>
  <c r="S4565" i="4"/>
  <c r="S3759" i="4"/>
  <c r="S2592" i="4"/>
  <c r="S1639" i="4"/>
  <c r="S247" i="4"/>
  <c r="S2097" i="4"/>
  <c r="S580" i="4"/>
  <c r="S1095" i="4"/>
  <c r="S193" i="4"/>
  <c r="S2851" i="4"/>
  <c r="S3265" i="4"/>
  <c r="S581" i="4"/>
  <c r="S1959" i="4"/>
  <c r="S2197" i="4"/>
  <c r="S4198" i="4"/>
  <c r="S3471" i="4"/>
  <c r="S1640" i="4"/>
  <c r="S2217" i="4"/>
  <c r="S4600" i="4"/>
  <c r="S3033" i="4"/>
  <c r="S4566" i="4"/>
  <c r="S9" i="4"/>
  <c r="S1740" i="4"/>
  <c r="S2368" i="4"/>
  <c r="S1382" i="4"/>
  <c r="S2852" i="4"/>
  <c r="S3204" i="4"/>
  <c r="S3702" i="4"/>
  <c r="S4243" i="4"/>
  <c r="S4922" i="4"/>
  <c r="S2570" i="4"/>
  <c r="S3472" i="4"/>
  <c r="S1545" i="4"/>
  <c r="S789" i="4"/>
  <c r="S4567" i="4"/>
  <c r="S1033" i="4"/>
  <c r="S3076" i="4"/>
  <c r="S3077" i="4"/>
  <c r="S1741" i="4"/>
  <c r="S1034" i="4"/>
  <c r="S699" i="4"/>
  <c r="S765" i="4"/>
  <c r="S1383" i="4"/>
  <c r="S3760" i="4"/>
  <c r="S2341" i="4"/>
  <c r="S3448" i="4"/>
  <c r="S3311" i="4"/>
  <c r="S1328" i="4"/>
  <c r="S1766" i="4"/>
  <c r="S4640" i="4"/>
  <c r="S634" i="4"/>
  <c r="S807" i="4"/>
  <c r="S2853" i="4"/>
  <c r="S1063" i="4"/>
  <c r="S3287" i="4"/>
  <c r="S3788" i="4"/>
  <c r="S331" i="4"/>
  <c r="S1670" i="4"/>
  <c r="S3312" i="4"/>
  <c r="S790" i="4"/>
  <c r="S2545" i="4"/>
  <c r="S3114" i="4"/>
  <c r="S1310" i="4"/>
  <c r="S1821" i="4"/>
  <c r="S3078" i="4"/>
  <c r="S4568" i="4"/>
  <c r="S4499" i="4"/>
  <c r="S4121" i="4"/>
  <c r="S4752" i="4"/>
  <c r="S1521" i="4"/>
  <c r="S3909" i="4"/>
  <c r="S491" i="4"/>
  <c r="S4122" i="4"/>
  <c r="S1234" i="4"/>
  <c r="S3183" i="4"/>
  <c r="S4641" i="4"/>
  <c r="S4024" i="4"/>
  <c r="S275" i="4"/>
  <c r="S464" i="4"/>
  <c r="S10" i="4"/>
  <c r="S2417" i="4"/>
  <c r="S926" i="4"/>
  <c r="S84" i="4"/>
  <c r="S2151" i="4"/>
  <c r="S3383" i="4"/>
  <c r="S4123" i="4"/>
  <c r="S679" i="4"/>
  <c r="S1691" i="4"/>
  <c r="S4304" i="4"/>
  <c r="S1265" i="4"/>
  <c r="S3910" i="4"/>
  <c r="S1594" i="4"/>
  <c r="S3473" i="4"/>
  <c r="S2246" i="4"/>
  <c r="S4219" i="4"/>
  <c r="S4425" i="4"/>
  <c r="S3115" i="4"/>
  <c r="S2198" i="4"/>
  <c r="S332" i="4"/>
  <c r="S3288" i="4"/>
  <c r="S3079" i="4"/>
  <c r="S1177" i="4"/>
  <c r="S3761" i="4"/>
  <c r="S128" i="4"/>
  <c r="S217" i="4"/>
  <c r="S4783" i="4"/>
  <c r="S1569" i="4"/>
  <c r="S3474" i="4"/>
  <c r="S3937" i="4"/>
  <c r="S4272" i="4"/>
  <c r="S4984" i="4"/>
  <c r="S11" i="4"/>
  <c r="S4371" i="4"/>
  <c r="S2652" i="4"/>
  <c r="S4836" i="4"/>
  <c r="S1204" i="4"/>
  <c r="S2451" i="4"/>
  <c r="S2615" i="4"/>
  <c r="S4951" i="4"/>
  <c r="S3080" i="4"/>
  <c r="S1822" i="4"/>
  <c r="S129" i="4"/>
  <c r="S3009" i="4"/>
  <c r="S680" i="4"/>
  <c r="S130" i="4"/>
  <c r="S927" i="4"/>
  <c r="S439" i="4"/>
  <c r="S3313" i="4"/>
  <c r="S1409" i="4"/>
  <c r="S2218" i="4"/>
  <c r="S2765" i="4"/>
  <c r="S3266" i="4"/>
  <c r="S505" i="4"/>
  <c r="S4952" i="4"/>
  <c r="S4706" i="4"/>
  <c r="S4094" i="4"/>
  <c r="S3449" i="4"/>
  <c r="S2792" i="4"/>
  <c r="S3205" i="4"/>
  <c r="S1671" i="4"/>
  <c r="S43" i="4"/>
  <c r="S4809" i="4"/>
  <c r="S2098" i="4"/>
  <c r="S829" i="4"/>
  <c r="S2369" i="4"/>
  <c r="S1492" i="4"/>
  <c r="S2518" i="4"/>
  <c r="S44" i="4"/>
  <c r="S2418" i="4"/>
  <c r="S3572" i="4"/>
  <c r="S3911" i="4"/>
  <c r="S1443" i="4"/>
  <c r="S1493" i="4"/>
  <c r="S1613" i="4"/>
  <c r="S1235" i="4"/>
  <c r="S1064" i="4"/>
  <c r="S4810" i="4"/>
  <c r="S4169" i="4"/>
  <c r="S276" i="4"/>
  <c r="S1289" i="4"/>
  <c r="S1843" i="4"/>
  <c r="S1546" i="4"/>
  <c r="S3206" i="4"/>
  <c r="S3166" i="4"/>
  <c r="S2653" i="4"/>
  <c r="S416" i="4"/>
  <c r="S1035" i="4"/>
  <c r="S956" i="4"/>
  <c r="S3789" i="4"/>
  <c r="S1960" i="4"/>
  <c r="S3184" i="4"/>
  <c r="S4923" i="4"/>
  <c r="S3450" i="4"/>
  <c r="S3289" i="4"/>
  <c r="S4095" i="4"/>
  <c r="S3862" i="4"/>
  <c r="S3912" i="4"/>
  <c r="S635" i="4"/>
  <c r="S957" i="4"/>
  <c r="S1494" i="4"/>
  <c r="S3314" i="4"/>
  <c r="S3167" i="4"/>
  <c r="S4899" i="4"/>
  <c r="S1205" i="4"/>
  <c r="S4477" i="4"/>
  <c r="S3315" i="4"/>
  <c r="S1961" i="4"/>
  <c r="S1823" i="4"/>
  <c r="S2009" i="4"/>
  <c r="S2199" i="4"/>
  <c r="S3598" i="4"/>
  <c r="S167" i="4"/>
  <c r="S4500" i="4"/>
  <c r="S3599" i="4"/>
  <c r="S4862" i="4"/>
  <c r="S4522" i="4"/>
  <c r="S3239" i="4"/>
  <c r="S2099" i="4"/>
  <c r="S70" i="4"/>
  <c r="S3790" i="4"/>
  <c r="S1844" i="4"/>
  <c r="S1962" i="4"/>
  <c r="S3762" i="4"/>
  <c r="S1570" i="4"/>
  <c r="S3532" i="4"/>
  <c r="S298" i="4"/>
  <c r="S563" i="4"/>
  <c r="S896" i="4"/>
  <c r="S2370" i="4"/>
  <c r="S2793" i="4"/>
  <c r="S1065" i="4"/>
  <c r="S1641" i="4"/>
  <c r="S564" i="4"/>
  <c r="S492" i="4"/>
  <c r="S4601" i="4"/>
  <c r="S3010" i="4"/>
  <c r="S1614" i="4"/>
  <c r="S1824" i="4"/>
  <c r="S3763" i="4"/>
  <c r="S897" i="4"/>
  <c r="S2742" i="4"/>
  <c r="S1178" i="4"/>
  <c r="S2311" i="4"/>
  <c r="S1066" i="4"/>
  <c r="S2881" i="4"/>
  <c r="S4446" i="4"/>
  <c r="S2342" i="4"/>
  <c r="S2290" i="4"/>
  <c r="S2721" i="4"/>
  <c r="S3738" i="4"/>
  <c r="S4523" i="4"/>
  <c r="S4924" i="4"/>
  <c r="S1571" i="4"/>
  <c r="S248" i="4"/>
  <c r="S131" i="4"/>
  <c r="S1911" i="4"/>
  <c r="S4925" i="4"/>
  <c r="S3290" i="4"/>
  <c r="S3573" i="4"/>
  <c r="S3207" i="4"/>
  <c r="S2072" i="4"/>
  <c r="S700" i="4"/>
  <c r="S3451" i="4"/>
  <c r="S2932" i="4"/>
  <c r="S2817" i="4"/>
  <c r="S1672" i="4"/>
  <c r="S4569" i="4"/>
  <c r="S3658" i="4"/>
  <c r="S2766" i="4"/>
  <c r="S2654" i="4"/>
  <c r="S2983" i="4"/>
  <c r="S1468" i="4"/>
  <c r="S2966" i="4"/>
  <c r="S3416" i="4"/>
  <c r="S4244" i="4"/>
  <c r="S3764" i="4"/>
  <c r="S3574" i="4"/>
  <c r="S3011" i="4"/>
  <c r="S2743" i="4"/>
  <c r="S1742" i="4"/>
  <c r="S2419" i="4"/>
  <c r="S3739" i="4"/>
  <c r="S299" i="4"/>
  <c r="S4501" i="4"/>
  <c r="S3703" i="4"/>
  <c r="S4985" i="4"/>
  <c r="S4707" i="4"/>
  <c r="S2010" i="4"/>
  <c r="S4400" i="4"/>
  <c r="S3600" i="4"/>
  <c r="S2170" i="4"/>
  <c r="S3550" i="4"/>
  <c r="S3034" i="4"/>
  <c r="S3965" i="4"/>
  <c r="S1329" i="4"/>
  <c r="S2933" i="4"/>
  <c r="S1410" i="4"/>
  <c r="S1912" i="4"/>
  <c r="S12" i="4"/>
  <c r="S1845" i="4"/>
  <c r="S2767" i="4"/>
  <c r="S3659" i="4"/>
  <c r="S1495" i="4"/>
  <c r="S2474" i="4"/>
  <c r="S717" i="4"/>
  <c r="S3643" i="4"/>
  <c r="S2616" i="4"/>
  <c r="S1096" i="4"/>
  <c r="S4926" i="4"/>
  <c r="S506" i="4"/>
  <c r="S4986" i="4"/>
  <c r="S4078" i="4"/>
  <c r="S582" i="4"/>
  <c r="S986" i="4"/>
  <c r="S132" i="4"/>
  <c r="S808" i="4"/>
  <c r="S2677" i="4"/>
  <c r="S4124" i="4"/>
  <c r="S3168" i="4"/>
  <c r="S583" i="4"/>
  <c r="S4642" i="4"/>
  <c r="S4837" i="4"/>
  <c r="S4170" i="4"/>
  <c r="S4602" i="4"/>
  <c r="S718" i="4"/>
  <c r="S1876" i="4"/>
  <c r="S928" i="4"/>
  <c r="S2571" i="4"/>
  <c r="S4447" i="4"/>
  <c r="S1877" i="4"/>
  <c r="S766" i="4"/>
  <c r="S3240" i="4"/>
  <c r="S440" i="4"/>
  <c r="S3575" i="4"/>
  <c r="S1963" i="4"/>
  <c r="S333" i="4"/>
  <c r="S2247" i="4"/>
  <c r="S85" i="4"/>
  <c r="S4838" i="4"/>
  <c r="S300" i="4"/>
  <c r="S608" i="4"/>
  <c r="S301" i="4"/>
  <c r="S2617" i="4"/>
  <c r="S2312" i="4"/>
  <c r="S584" i="4"/>
  <c r="S4502" i="4"/>
  <c r="S4570" i="4"/>
  <c r="S249" i="4"/>
  <c r="S13" i="4"/>
  <c r="S1012" i="4"/>
  <c r="S2593" i="4"/>
  <c r="S2073" i="4"/>
  <c r="S2984" i="4"/>
  <c r="S3837" i="4"/>
  <c r="S681" i="4"/>
  <c r="S168" i="4"/>
  <c r="S4503" i="4"/>
  <c r="S2475" i="4"/>
  <c r="S1692" i="4"/>
  <c r="S929" i="4"/>
  <c r="S2248" i="4"/>
  <c r="S1112" i="4"/>
  <c r="S2519" i="4"/>
  <c r="S2794" i="4"/>
  <c r="S3012" i="4"/>
  <c r="S4171" i="4"/>
  <c r="S4524" i="4"/>
  <c r="S4877" i="4"/>
  <c r="S701" i="4"/>
  <c r="S109" i="4"/>
  <c r="S3765" i="4"/>
  <c r="S4050" i="4"/>
  <c r="S1743" i="4"/>
  <c r="S2074" i="4"/>
  <c r="S169" i="4"/>
  <c r="S791" i="4"/>
  <c r="S651" i="4"/>
  <c r="S3533" i="4"/>
  <c r="S277" i="4"/>
  <c r="S4051" i="4"/>
  <c r="S334" i="4"/>
  <c r="S2908" i="4"/>
  <c r="S2768" i="4"/>
  <c r="S1825" i="4"/>
  <c r="S4927" i="4"/>
  <c r="S2520" i="4"/>
  <c r="S652" i="4"/>
  <c r="S4002" i="4"/>
  <c r="S4426" i="4"/>
  <c r="S702" i="4"/>
  <c r="S3417" i="4"/>
  <c r="S302" i="4"/>
  <c r="S3815" i="4"/>
  <c r="S1522" i="4"/>
  <c r="S4324" i="4"/>
  <c r="S2476" i="4"/>
  <c r="S863" i="4"/>
  <c r="S3887" i="4"/>
  <c r="S4953" i="4"/>
  <c r="S1036" i="4"/>
  <c r="S1206" i="4"/>
  <c r="S1384" i="4"/>
  <c r="S719" i="4"/>
  <c r="S45" i="4"/>
  <c r="S4245" i="4"/>
  <c r="S4928" i="4"/>
  <c r="S792" i="4"/>
  <c r="S194" i="4"/>
  <c r="S3345" i="4"/>
  <c r="S4356" i="4"/>
  <c r="S303" i="4"/>
  <c r="S1236" i="4"/>
  <c r="S250" i="4"/>
  <c r="S2594" i="4"/>
  <c r="S3984" i="4"/>
  <c r="S4305" i="4"/>
  <c r="S3660" i="4"/>
  <c r="S1067" i="4"/>
  <c r="S4325" i="4"/>
  <c r="S930" i="4"/>
  <c r="S304" i="4"/>
  <c r="S3740" i="4"/>
  <c r="S4448" i="4"/>
  <c r="S2618" i="4"/>
  <c r="S4784" i="4"/>
  <c r="S4449" i="4"/>
  <c r="S3661" i="4"/>
  <c r="S2854" i="4"/>
  <c r="S1964" i="4"/>
  <c r="S1693" i="4"/>
  <c r="S1642" i="4"/>
  <c r="S3576" i="4"/>
  <c r="S3913" i="4"/>
  <c r="S1988" i="4"/>
  <c r="S4450" i="4"/>
  <c r="S1716" i="4"/>
  <c r="S3058" i="4"/>
  <c r="S2100" i="4"/>
  <c r="S1846" i="4"/>
  <c r="S1496" i="4"/>
  <c r="S1179" i="4"/>
  <c r="S3081" i="4"/>
  <c r="S507" i="4"/>
  <c r="S4372" i="4"/>
  <c r="S4785" i="4"/>
  <c r="S46" i="4"/>
  <c r="S1595" i="4"/>
  <c r="S4681" i="4"/>
  <c r="S14" i="4"/>
  <c r="S3475" i="4"/>
  <c r="S987" i="4"/>
  <c r="S1800" i="4"/>
  <c r="S3082" i="4"/>
  <c r="S366" i="4"/>
  <c r="S305" i="4"/>
  <c r="S3601" i="4"/>
  <c r="S4545" i="4"/>
  <c r="S2521" i="4"/>
  <c r="S1826" i="4"/>
  <c r="S703" i="4"/>
  <c r="S4220" i="4"/>
  <c r="S958" i="4"/>
  <c r="S3704" i="4"/>
  <c r="S2249" i="4"/>
  <c r="S3185" i="4"/>
  <c r="S1935" i="4"/>
  <c r="S110" i="4"/>
  <c r="S704" i="4"/>
  <c r="S1767" i="4"/>
  <c r="S4987" i="4"/>
  <c r="S2313" i="4"/>
  <c r="S3534" i="4"/>
  <c r="S864" i="4"/>
  <c r="S767" i="4"/>
  <c r="S636" i="4"/>
  <c r="S988" i="4"/>
  <c r="S3186" i="4"/>
  <c r="S538" i="4"/>
  <c r="S4003" i="4"/>
  <c r="S1411" i="4"/>
  <c r="S4401" i="4"/>
  <c r="S1444" i="4"/>
  <c r="S809" i="4"/>
  <c r="S4326" i="4"/>
  <c r="S3938" i="4"/>
  <c r="S4753" i="4"/>
  <c r="S3418" i="4"/>
  <c r="S865" i="4"/>
  <c r="S1523" i="4"/>
  <c r="S2655" i="4"/>
  <c r="S830" i="4"/>
  <c r="S251" i="4"/>
  <c r="S4811" i="4"/>
  <c r="S3346" i="4"/>
  <c r="S1717" i="4"/>
  <c r="S1412" i="4"/>
  <c r="S3705" i="4"/>
  <c r="S3551" i="4"/>
  <c r="S1153" i="4"/>
  <c r="S1718" i="4"/>
  <c r="S2985" i="4"/>
  <c r="S1719" i="4"/>
  <c r="S4273" i="4"/>
  <c r="S2967" i="4"/>
  <c r="S218" i="4"/>
  <c r="S4172" i="4"/>
  <c r="S252" i="4"/>
  <c r="S2394" i="4"/>
  <c r="S4754" i="4"/>
  <c r="S959" i="4"/>
  <c r="S4246" i="4"/>
  <c r="S219" i="4"/>
  <c r="S3116" i="4"/>
  <c r="S1936" i="4"/>
  <c r="S4402" i="4"/>
  <c r="S1037" i="4"/>
  <c r="S4274" i="4"/>
  <c r="S1694" i="4"/>
  <c r="S2882" i="4"/>
  <c r="S3620" i="4"/>
  <c r="S735" i="4"/>
  <c r="S2272" i="4"/>
  <c r="S2855" i="4"/>
  <c r="S720" i="4"/>
  <c r="S4839" i="4"/>
  <c r="S2219" i="4"/>
  <c r="S1266" i="4"/>
  <c r="S1572" i="4"/>
  <c r="S441" i="4"/>
  <c r="S465" i="4"/>
  <c r="S4125" i="4"/>
  <c r="S1768" i="4"/>
  <c r="S508" i="4"/>
  <c r="S509" i="4"/>
  <c r="S4682" i="4"/>
  <c r="S2220" i="4"/>
  <c r="S1385" i="4"/>
  <c r="S170" i="4"/>
  <c r="S4929" i="4"/>
  <c r="S2818" i="4"/>
  <c r="S1769" i="4"/>
  <c r="S1154" i="4"/>
  <c r="S220" i="4"/>
  <c r="S4173" i="4"/>
  <c r="S3766" i="4"/>
  <c r="S47" i="4"/>
  <c r="S4427" i="4"/>
  <c r="S3208" i="4"/>
  <c r="S133" i="4"/>
  <c r="S3117" i="4"/>
  <c r="S2420" i="4"/>
  <c r="S609" i="4"/>
  <c r="S1643" i="4"/>
  <c r="S2371" i="4"/>
  <c r="S4840" i="4"/>
  <c r="S1330" i="4"/>
  <c r="S4812" i="4"/>
  <c r="S221" i="4"/>
  <c r="S2075" i="4"/>
  <c r="S417" i="4"/>
  <c r="S1361" i="4"/>
  <c r="S3838" i="4"/>
  <c r="S4174" i="4"/>
  <c r="S2619" i="4"/>
  <c r="S1673" i="4"/>
  <c r="S1331" i="4"/>
  <c r="S653" i="4"/>
  <c r="S3863" i="4"/>
  <c r="S2101" i="4"/>
  <c r="S831" i="4"/>
  <c r="S4373" i="4"/>
  <c r="S2986" i="4"/>
  <c r="S2883" i="4"/>
  <c r="S4247" i="4"/>
  <c r="S4374" i="4"/>
  <c r="S810" i="4"/>
  <c r="S4988" i="4"/>
  <c r="S2273" i="4"/>
  <c r="S2819" i="4"/>
  <c r="S2546" i="4"/>
  <c r="S931" i="4"/>
  <c r="S3914" i="4"/>
  <c r="S1469" i="4"/>
  <c r="S2343" i="4"/>
  <c r="S4126" i="4"/>
  <c r="S4786" i="4"/>
  <c r="S1413" i="4"/>
  <c r="S1573" i="4"/>
  <c r="S3644" i="4"/>
  <c r="S3864" i="4"/>
  <c r="S2620" i="4"/>
  <c r="S4052" i="4"/>
  <c r="S1332" i="4"/>
  <c r="S171" i="4"/>
  <c r="S4603" i="4"/>
  <c r="S4841" i="4"/>
  <c r="S1362" i="4"/>
  <c r="S2934" i="4"/>
  <c r="S1113" i="4"/>
  <c r="S3888" i="4"/>
  <c r="S4221" i="4"/>
  <c r="S2698" i="4"/>
  <c r="S222" i="4"/>
  <c r="S3118" i="4"/>
  <c r="S3706" i="4"/>
  <c r="S4863" i="4"/>
  <c r="S4755" i="4"/>
  <c r="S3552" i="4"/>
  <c r="S4504" i="4"/>
  <c r="S223" i="4"/>
  <c r="S306" i="4"/>
  <c r="S3419" i="4"/>
  <c r="S4989" i="4"/>
  <c r="S1913" i="4"/>
  <c r="S2522" i="4"/>
  <c r="S2884" i="4"/>
  <c r="S2344" i="4"/>
  <c r="S2395" i="4"/>
  <c r="S3889" i="4"/>
  <c r="S4004" i="4"/>
  <c r="S3369" i="4"/>
  <c r="S2497" i="4"/>
  <c r="S637" i="4"/>
  <c r="S1695" i="4"/>
  <c r="S3119" i="4"/>
  <c r="S3939" i="4"/>
  <c r="S2621" i="4"/>
  <c r="S654" i="4"/>
  <c r="S1068" i="4"/>
  <c r="S2523" i="4"/>
  <c r="S832" i="4"/>
  <c r="S1801" i="4"/>
  <c r="S1744" i="4"/>
  <c r="S3915" i="4"/>
  <c r="S1524" i="4"/>
  <c r="S1237" i="4"/>
  <c r="S1097" i="4"/>
  <c r="S2171" i="4"/>
  <c r="S1696" i="4"/>
  <c r="S2498" i="4"/>
  <c r="S3452" i="4"/>
  <c r="S307" i="4"/>
  <c r="S86" i="4"/>
  <c r="S87" i="4"/>
  <c r="S4248" i="4"/>
  <c r="S2769" i="4"/>
  <c r="S1333" i="4"/>
  <c r="S3267" i="4"/>
  <c r="S3518" i="4"/>
  <c r="S1720" i="4"/>
  <c r="S768" i="4"/>
  <c r="S253" i="4"/>
  <c r="S2795" i="4"/>
  <c r="S3169" i="4"/>
  <c r="S4571" i="4"/>
  <c r="S15" i="4"/>
  <c r="S134" i="4"/>
  <c r="S3144" i="4"/>
  <c r="S960" i="4"/>
  <c r="S4878" i="4"/>
  <c r="S4756" i="4"/>
  <c r="S4222" i="4"/>
  <c r="S3621" i="4"/>
  <c r="S682" i="4"/>
  <c r="S4736" i="4"/>
  <c r="S2128" i="4"/>
  <c r="S769" i="4"/>
  <c r="S4096" i="4"/>
  <c r="S4199" i="4"/>
  <c r="S4375" i="4"/>
  <c r="S1525" i="4"/>
  <c r="S1770" i="4"/>
  <c r="S308" i="4"/>
  <c r="S1098" i="4"/>
  <c r="S961" i="4"/>
  <c r="S1069" i="4"/>
  <c r="S3268" i="4"/>
  <c r="S2274" i="4"/>
  <c r="S1547" i="4"/>
  <c r="S309" i="4"/>
  <c r="S585" i="4"/>
  <c r="S1827" i="4"/>
  <c r="S418" i="4"/>
  <c r="S565" i="4"/>
  <c r="S3535" i="4"/>
  <c r="S770" i="4"/>
  <c r="S586" i="4"/>
  <c r="S1334" i="4"/>
  <c r="S989" i="4"/>
  <c r="S3241" i="4"/>
  <c r="S2291" i="4"/>
  <c r="S493" i="4"/>
  <c r="S172" i="4"/>
  <c r="S1013" i="4"/>
  <c r="S1099" i="4"/>
  <c r="S2678" i="4"/>
  <c r="S1721" i="4"/>
  <c r="S135" i="4"/>
  <c r="S2547" i="4"/>
  <c r="S866" i="4"/>
  <c r="S3839" i="4"/>
  <c r="S4275" i="4"/>
  <c r="S1470" i="4"/>
  <c r="S4737" i="4"/>
  <c r="S2372" i="4"/>
  <c r="S1574" i="4"/>
  <c r="S2292" i="4"/>
  <c r="S3083" i="4"/>
  <c r="S335" i="4"/>
  <c r="S4478" i="4"/>
  <c r="S610" i="4"/>
  <c r="S2722" i="4"/>
  <c r="S1674" i="4"/>
  <c r="S195" i="4"/>
  <c r="S1155" i="4"/>
  <c r="S1937" i="4"/>
  <c r="S1548" i="4"/>
  <c r="S587" i="4"/>
  <c r="S1644" i="4"/>
  <c r="S1965" i="4"/>
  <c r="S4683" i="4"/>
  <c r="S3291" i="4"/>
  <c r="S1596" i="4"/>
  <c r="S3170" i="4"/>
  <c r="S2293" i="4"/>
  <c r="S566" i="4"/>
  <c r="S4200" i="4"/>
  <c r="S990" i="4"/>
  <c r="S4249" i="4"/>
  <c r="S4451" i="4"/>
  <c r="S2856" i="4"/>
  <c r="S3553" i="4"/>
  <c r="S254" i="4"/>
  <c r="S4223" i="4"/>
  <c r="S2820" i="4"/>
  <c r="S3187" i="4"/>
  <c r="S2102" i="4"/>
  <c r="S3084" i="4"/>
  <c r="S4787" i="4"/>
  <c r="S196" i="4"/>
  <c r="S1180" i="4"/>
  <c r="S4879" i="4"/>
  <c r="S4546" i="4"/>
  <c r="S2622" i="4"/>
  <c r="S4053" i="4"/>
  <c r="S4954" i="4"/>
  <c r="S4306" i="4"/>
  <c r="S3791" i="4"/>
  <c r="S588" i="4"/>
  <c r="S539" i="4"/>
  <c r="S1989" i="4"/>
  <c r="S3840" i="4"/>
  <c r="S3171" i="4"/>
  <c r="S4376" i="4"/>
  <c r="S2076" i="4"/>
  <c r="S1311" i="4"/>
  <c r="S3085" i="4"/>
  <c r="S2314" i="4"/>
  <c r="S3292" i="4"/>
  <c r="S2857" i="4"/>
  <c r="S1070" i="4"/>
  <c r="S1722" i="4"/>
  <c r="S510" i="4"/>
  <c r="S3476" i="4"/>
  <c r="S466" i="4"/>
  <c r="S3602" i="4"/>
  <c r="S3145" i="4"/>
  <c r="S4684" i="4"/>
  <c r="S3477" i="4"/>
  <c r="S2909" i="4"/>
  <c r="S4357" i="4"/>
  <c r="S2744" i="4"/>
  <c r="S4708" i="4"/>
  <c r="S4377" i="4"/>
  <c r="S1597" i="4"/>
  <c r="S2935" i="4"/>
  <c r="S4757" i="4"/>
  <c r="S4250" i="4"/>
  <c r="S467" i="4"/>
  <c r="S1549" i="4"/>
  <c r="S442" i="4"/>
  <c r="S1312" i="4"/>
  <c r="S2055" i="4"/>
  <c r="S2315" i="4"/>
  <c r="S4505" i="4"/>
  <c r="S2373" i="4"/>
  <c r="S2723" i="4"/>
  <c r="S4525" i="4"/>
  <c r="S540" i="4"/>
  <c r="S4685" i="4"/>
  <c r="S1914" i="4"/>
  <c r="S4054" i="4"/>
  <c r="S2421" i="4"/>
  <c r="S1181" i="4"/>
  <c r="S3940" i="4"/>
  <c r="S4005" i="4"/>
  <c r="S3554" i="4"/>
  <c r="S3741" i="4"/>
  <c r="S2011" i="4"/>
  <c r="S494" i="4"/>
  <c r="S4900" i="4"/>
  <c r="S1675" i="4"/>
  <c r="S1550" i="4"/>
  <c r="S2200" i="4"/>
  <c r="S4842" i="4"/>
  <c r="S2524" i="4"/>
  <c r="S3865" i="4"/>
  <c r="S4604" i="4"/>
  <c r="S541" i="4"/>
  <c r="S4880" i="4"/>
  <c r="S1014" i="4"/>
  <c r="S962" i="4"/>
  <c r="S3792" i="4"/>
  <c r="S4738" i="4"/>
  <c r="S4251" i="4"/>
  <c r="S3707" i="4"/>
  <c r="S4643" i="4"/>
  <c r="S3293" i="4"/>
  <c r="S721" i="4"/>
  <c r="S2012" i="4"/>
  <c r="S4327" i="4"/>
  <c r="S4955" i="4"/>
  <c r="S3086" i="4"/>
  <c r="S2724" i="4"/>
  <c r="S71" i="4"/>
  <c r="S4813" i="4"/>
  <c r="S2679" i="4"/>
  <c r="S443" i="4"/>
  <c r="S3708" i="4"/>
  <c r="S1802" i="4"/>
  <c r="S2699" i="4"/>
  <c r="S4276" i="4"/>
  <c r="S4739" i="4"/>
  <c r="S3555" i="4"/>
  <c r="S111" i="4"/>
  <c r="S611" i="4"/>
  <c r="S2858" i="4"/>
  <c r="S1238" i="4"/>
  <c r="S511" i="4"/>
  <c r="S3985" i="4"/>
  <c r="S2056" i="4"/>
  <c r="S512" i="4"/>
  <c r="S3681" i="4"/>
  <c r="S655" i="4"/>
  <c r="S3986" i="4"/>
  <c r="S2422" i="4"/>
  <c r="S3453" i="4"/>
  <c r="S2152" i="4"/>
  <c r="S1803" i="4"/>
  <c r="S2910" i="4"/>
  <c r="S4277" i="4"/>
  <c r="S1723" i="4"/>
  <c r="S2525" i="4"/>
  <c r="S771" i="4"/>
  <c r="S4328" i="4"/>
  <c r="S1363" i="4"/>
  <c r="S991" i="4"/>
  <c r="S4686" i="4"/>
  <c r="S1071" i="4"/>
  <c r="S1038" i="4"/>
  <c r="S468" i="4"/>
  <c r="S833" i="4"/>
  <c r="S4201" i="4"/>
  <c r="S3269" i="4"/>
  <c r="S2172" i="4"/>
  <c r="S2936" i="4"/>
  <c r="S336" i="4"/>
  <c r="S3941" i="4"/>
  <c r="S1335" i="4"/>
  <c r="S3536" i="4"/>
  <c r="S2770" i="4"/>
  <c r="S612" i="4"/>
  <c r="S2250" i="4"/>
  <c r="S2656" i="4"/>
  <c r="S2201" i="4"/>
  <c r="S4843" i="4"/>
  <c r="S2452" i="4"/>
  <c r="S3498" i="4"/>
  <c r="S3709" i="4"/>
  <c r="S4428" i="4"/>
  <c r="S173" i="4"/>
  <c r="S2453" i="4"/>
  <c r="S2316" i="4"/>
  <c r="S1130" i="4"/>
  <c r="S3347" i="4"/>
  <c r="S4127" i="4"/>
  <c r="S3841" i="4"/>
  <c r="S1915" i="4"/>
  <c r="S772" i="4"/>
  <c r="S2454" i="4"/>
  <c r="S3013" i="4"/>
  <c r="S224" i="4"/>
  <c r="S2623" i="4"/>
  <c r="S3209" i="4"/>
  <c r="S4025" i="4"/>
  <c r="S1072" i="4"/>
  <c r="S2911" i="4"/>
  <c r="S495" i="4"/>
  <c r="S4547" i="4"/>
  <c r="S2173" i="4"/>
  <c r="S4403" i="4"/>
  <c r="S4026" i="4"/>
  <c r="S1073" i="4"/>
  <c r="S4079" i="4"/>
  <c r="S4452" i="4"/>
  <c r="S3866" i="4"/>
  <c r="S4006" i="4"/>
  <c r="S4055" i="4"/>
  <c r="S4814" i="4"/>
  <c r="S4605" i="4"/>
  <c r="S3420" i="4"/>
  <c r="S3916" i="4"/>
  <c r="S88" i="4"/>
  <c r="S2526" i="4"/>
  <c r="S1239" i="4"/>
  <c r="S2129" i="4"/>
  <c r="S1938" i="4"/>
  <c r="S3917" i="4"/>
  <c r="S2153" i="4"/>
  <c r="S3842" i="4"/>
  <c r="S3603" i="4"/>
  <c r="S4453" i="4"/>
  <c r="S3816" i="4"/>
  <c r="S1724" i="4"/>
  <c r="S3519" i="4"/>
  <c r="S2455" i="4"/>
  <c r="S89" i="4"/>
  <c r="S4378" i="4"/>
  <c r="S3294" i="4"/>
  <c r="S793" i="4"/>
  <c r="S1676" i="4"/>
  <c r="S3210" i="4"/>
  <c r="S3242" i="4"/>
  <c r="S4429" i="4"/>
  <c r="S3537" i="4"/>
  <c r="S2745" i="4"/>
  <c r="S3817" i="4"/>
  <c r="S1114" i="4"/>
  <c r="S4278" i="4"/>
  <c r="S2595" i="4"/>
  <c r="S1847" i="4"/>
  <c r="S1471" i="4"/>
  <c r="S3966" i="4"/>
  <c r="S3918" i="4"/>
  <c r="S1156" i="4"/>
  <c r="S4526" i="4"/>
  <c r="S3421" i="4"/>
  <c r="S1966" i="4"/>
  <c r="S4404" i="4"/>
  <c r="S3384" i="4"/>
  <c r="S1039" i="4"/>
  <c r="S337" i="4"/>
  <c r="S4644" i="4"/>
  <c r="S3146" i="4"/>
  <c r="S638" i="4"/>
  <c r="S3120" i="4"/>
  <c r="S1267" i="4"/>
  <c r="S1386" i="4"/>
  <c r="S1939" i="4"/>
  <c r="S3172" i="4"/>
  <c r="S736" i="4"/>
  <c r="S3295" i="4"/>
  <c r="S2294" i="4"/>
  <c r="S1598" i="4"/>
  <c r="S4956" i="4"/>
  <c r="S4056" i="4"/>
  <c r="S1967" i="4"/>
  <c r="S656" i="4"/>
  <c r="S4606" i="4"/>
  <c r="S2221" i="4"/>
  <c r="S1526" i="4"/>
  <c r="S3890" i="4"/>
  <c r="S1240" i="4"/>
  <c r="S3035" i="4"/>
  <c r="S2013" i="4"/>
  <c r="S4379" i="4"/>
  <c r="S3211" i="4"/>
  <c r="S4687" i="4"/>
  <c r="S683" i="4"/>
  <c r="S1497" i="4"/>
  <c r="S2796" i="4"/>
  <c r="S1387" i="4"/>
  <c r="S705" i="4"/>
  <c r="S136" i="4"/>
  <c r="S613" i="4"/>
  <c r="S1115" i="4"/>
  <c r="S3942" i="4"/>
  <c r="S2103" i="4"/>
  <c r="S367" i="4"/>
  <c r="S225" i="4"/>
  <c r="S419" i="4"/>
  <c r="S513" i="4"/>
  <c r="S4815" i="4"/>
  <c r="S4688" i="4"/>
  <c r="S4527" i="4"/>
  <c r="S1040" i="4"/>
  <c r="S3867" i="4"/>
  <c r="S4080" i="4"/>
  <c r="S4528" i="4"/>
  <c r="S1771" i="4"/>
  <c r="S4252" i="4"/>
  <c r="S992" i="4"/>
  <c r="S1916" i="4"/>
  <c r="S4128" i="4"/>
  <c r="S3943" i="4"/>
  <c r="S3682" i="4"/>
  <c r="S2456" i="4"/>
  <c r="S48" i="4"/>
  <c r="S1414" i="4"/>
  <c r="S1697" i="4"/>
  <c r="S3919" i="4"/>
  <c r="S1157" i="4"/>
  <c r="S3967" i="4"/>
  <c r="S4405" i="4"/>
  <c r="S2275" i="4"/>
  <c r="S4129" i="4"/>
  <c r="S1116" i="4"/>
  <c r="S4380" i="4"/>
  <c r="S4740" i="4"/>
  <c r="S2202" i="4"/>
  <c r="S3370" i="4"/>
  <c r="S706" i="4"/>
  <c r="S4901" i="4"/>
  <c r="S567" i="4"/>
  <c r="S3793" i="4"/>
  <c r="S2657" i="4"/>
  <c r="S2222" i="4"/>
  <c r="S2937" i="4"/>
  <c r="S4130" i="4"/>
  <c r="S16" i="4"/>
  <c r="S4007" i="4"/>
  <c r="S1745" i="4"/>
  <c r="S3014" i="4"/>
  <c r="S4816" i="4"/>
  <c r="S3478" i="4"/>
  <c r="S2987" i="4"/>
  <c r="S2174" i="4"/>
  <c r="S1772" i="4"/>
  <c r="S3036" i="4"/>
  <c r="S17" i="4"/>
  <c r="S4057" i="4"/>
  <c r="S3479" i="4"/>
  <c r="S568" i="4"/>
  <c r="S3371" i="4"/>
  <c r="S2499" i="4"/>
  <c r="S2885" i="4"/>
  <c r="S3212" i="4"/>
  <c r="S18" i="4"/>
  <c r="S4788" i="4"/>
  <c r="S4990" i="4"/>
  <c r="S3270" i="4"/>
  <c r="S2968" i="4"/>
  <c r="S2886" i="4"/>
  <c r="S137" i="4"/>
  <c r="S2345" i="4"/>
  <c r="S2477" i="4"/>
  <c r="S3968" i="4"/>
  <c r="S4645" i="4"/>
  <c r="S72" i="4"/>
  <c r="S2572" i="4"/>
  <c r="S4709" i="4"/>
  <c r="S1527" i="4"/>
  <c r="S138" i="4"/>
  <c r="S1990" i="4"/>
  <c r="S1848" i="4"/>
  <c r="S2596" i="4"/>
  <c r="S2396" i="4"/>
  <c r="S3604" i="4"/>
  <c r="S4224" i="4"/>
  <c r="S2295" i="4"/>
  <c r="S1615" i="4"/>
  <c r="S2175" i="4"/>
  <c r="S4058" i="4"/>
  <c r="S2500" i="4"/>
  <c r="S2746" i="4"/>
  <c r="S1528" i="4"/>
  <c r="S1364" i="4"/>
  <c r="S4059" i="4"/>
  <c r="S2397" i="4"/>
  <c r="S1849" i="4"/>
  <c r="S4279" i="4"/>
  <c r="S3683" i="4"/>
  <c r="S139" i="4"/>
  <c r="S1746" i="4"/>
  <c r="S1207" i="4"/>
  <c r="S2398" i="4"/>
  <c r="S1365" i="4"/>
  <c r="S2969" i="4"/>
  <c r="S1917" i="4"/>
  <c r="S4902" i="4"/>
  <c r="S1241" i="4"/>
  <c r="S4930" i="4"/>
  <c r="S3271" i="4"/>
  <c r="S1529" i="4"/>
  <c r="S2624" i="4"/>
  <c r="S3372" i="4"/>
  <c r="S4280" i="4"/>
  <c r="S834" i="4"/>
  <c r="S197" i="4"/>
  <c r="S1415" i="4"/>
  <c r="S2527" i="4"/>
  <c r="S2970" i="4"/>
  <c r="S2223" i="4"/>
  <c r="S3454" i="4"/>
  <c r="S1940" i="4"/>
  <c r="S4253" i="4"/>
  <c r="S2176" i="4"/>
  <c r="S4607" i="4"/>
  <c r="S19" i="4"/>
  <c r="S1850" i="4"/>
  <c r="S3348" i="4"/>
  <c r="S4329" i="4"/>
  <c r="S3538" i="4"/>
  <c r="S3891" i="4"/>
  <c r="S3742" i="4"/>
  <c r="S2528" i="4"/>
  <c r="S174" i="4"/>
  <c r="S811" i="4"/>
  <c r="S4430" i="4"/>
  <c r="S3539" i="4"/>
  <c r="S2035" i="4"/>
  <c r="S707" i="4"/>
  <c r="S2077" i="4"/>
  <c r="S3499" i="4"/>
  <c r="S867" i="4"/>
  <c r="S4008" i="4"/>
  <c r="S310" i="4"/>
  <c r="S175" i="4"/>
  <c r="S2457" i="4"/>
  <c r="S1698" i="4"/>
  <c r="S3037" i="4"/>
  <c r="S3767" i="4"/>
  <c r="S4131" i="4"/>
  <c r="S140" i="4"/>
  <c r="S3316" i="4"/>
  <c r="S3349" i="4"/>
  <c r="S2224" i="4"/>
  <c r="S90" i="4"/>
  <c r="S3213" i="4"/>
  <c r="S2912" i="4"/>
  <c r="S3818" i="4"/>
  <c r="S3243" i="4"/>
  <c r="S2573" i="4"/>
  <c r="S868" i="4"/>
  <c r="S4307" i="4"/>
  <c r="S657" i="4"/>
  <c r="S2251" i="4"/>
  <c r="S1699" i="4"/>
  <c r="S3577" i="4"/>
  <c r="S4758" i="4"/>
  <c r="S2036" i="4"/>
  <c r="S2821" i="4"/>
  <c r="S4506" i="4"/>
  <c r="S1804" i="4"/>
  <c r="S3147" i="4"/>
  <c r="S4957" i="4"/>
  <c r="S4844" i="4"/>
  <c r="S3385" i="4"/>
  <c r="S3662" i="4"/>
  <c r="S3843" i="4"/>
  <c r="S4225" i="4"/>
  <c r="S1416" i="4"/>
  <c r="S2574" i="4"/>
  <c r="S141" i="4"/>
  <c r="S993" i="4"/>
  <c r="S4759" i="4"/>
  <c r="S3296" i="4"/>
  <c r="S4931" i="4"/>
  <c r="S1941" i="4"/>
  <c r="S1366" i="4"/>
  <c r="S3173" i="4"/>
  <c r="S91" i="4"/>
  <c r="S658" i="4"/>
  <c r="S1182" i="4"/>
  <c r="S1498" i="4"/>
  <c r="S1968" i="4"/>
  <c r="S2458" i="4"/>
  <c r="S2459" i="4"/>
  <c r="S2078" i="4"/>
  <c r="S3422" i="4"/>
  <c r="S4358" i="4"/>
  <c r="S3059" i="4"/>
  <c r="S963" i="4"/>
  <c r="S1575" i="4"/>
  <c r="S20" i="4"/>
  <c r="S3480" i="4"/>
  <c r="S2423" i="4"/>
  <c r="S898" i="4"/>
  <c r="S1131" i="4"/>
  <c r="S2548" i="4"/>
  <c r="S2747" i="4"/>
  <c r="S614" i="4"/>
  <c r="S2748" i="4"/>
  <c r="S1851" i="4"/>
  <c r="S4454" i="4"/>
  <c r="S1645" i="4"/>
  <c r="S1183" i="4"/>
  <c r="S4281" i="4"/>
  <c r="S2037" i="4"/>
  <c r="S4027" i="4"/>
  <c r="S4406" i="4"/>
  <c r="S1599" i="4"/>
  <c r="S2014" i="4"/>
  <c r="S3578" i="4"/>
  <c r="S3892" i="4"/>
  <c r="S4572" i="4"/>
  <c r="S3645" i="4"/>
  <c r="S255" i="4"/>
  <c r="S4028" i="4"/>
  <c r="S338" i="4"/>
  <c r="S2822" i="4"/>
  <c r="S3819" i="4"/>
  <c r="S1969" i="4"/>
  <c r="S3820" i="4"/>
  <c r="S2529" i="4"/>
  <c r="S1530" i="4"/>
  <c r="S4359" i="4"/>
  <c r="S4132" i="4"/>
  <c r="S2658" i="4"/>
  <c r="S4710" i="4"/>
  <c r="S2823" i="4"/>
  <c r="S2824" i="4"/>
  <c r="S2177" i="4"/>
  <c r="S1268" i="4"/>
  <c r="S1041" i="4"/>
  <c r="S4646" i="4"/>
  <c r="S1942" i="4"/>
  <c r="S3317" i="4"/>
  <c r="S469" i="4"/>
  <c r="S3297" i="4"/>
  <c r="S3214" i="4"/>
  <c r="S514" i="4"/>
  <c r="S1388" i="4"/>
  <c r="S569" i="4"/>
  <c r="S2549" i="4"/>
  <c r="S3556" i="4"/>
  <c r="S1725" i="4"/>
  <c r="S1970" i="4"/>
  <c r="S92" i="4"/>
  <c r="S368" i="4"/>
  <c r="S2374" i="4"/>
  <c r="S589" i="4"/>
  <c r="S4133" i="4"/>
  <c r="S2296" i="4"/>
  <c r="S3794" i="4"/>
  <c r="S2478" i="4"/>
  <c r="S3481" i="4"/>
  <c r="S4548" i="4"/>
  <c r="S4282" i="4"/>
  <c r="S1852" i="4"/>
  <c r="S1971" i="4"/>
  <c r="S3710" i="4"/>
  <c r="S3605" i="4"/>
  <c r="S3743" i="4"/>
  <c r="S3893" i="4"/>
  <c r="S2771" i="4"/>
  <c r="S112" i="4"/>
  <c r="S1616" i="4"/>
  <c r="S1074" i="4"/>
  <c r="S2725" i="4"/>
  <c r="S3684" i="4"/>
  <c r="S3174" i="4"/>
  <c r="S3821" i="4"/>
  <c r="S3944" i="4"/>
  <c r="S1290" i="4"/>
  <c r="S3622" i="4"/>
  <c r="S420" i="4"/>
  <c r="S1747" i="4"/>
  <c r="S4760" i="4"/>
  <c r="S311" i="4"/>
  <c r="S4134" i="4"/>
  <c r="S3795" i="4"/>
  <c r="S3844" i="4"/>
  <c r="S4283" i="4"/>
  <c r="S1943" i="4"/>
  <c r="S3520" i="4"/>
  <c r="S4881" i="4"/>
  <c r="S2079" i="4"/>
  <c r="S4381" i="4"/>
  <c r="S2346" i="4"/>
  <c r="S4845" i="4"/>
  <c r="S2988" i="4"/>
  <c r="S21" i="4"/>
  <c r="S2015" i="4"/>
  <c r="S737" i="4"/>
  <c r="S2797" i="4"/>
  <c r="S4455" i="4"/>
  <c r="S4330" i="4"/>
  <c r="S3557" i="4"/>
  <c r="S3711" i="4"/>
  <c r="S2887" i="4"/>
  <c r="S684" i="4"/>
  <c r="S1015" i="4"/>
  <c r="S3623" i="4"/>
  <c r="S4009" i="4"/>
  <c r="S4789" i="4"/>
  <c r="S4573" i="4"/>
  <c r="S773" i="4"/>
  <c r="S4135" i="4"/>
  <c r="S176" i="4"/>
  <c r="S3318" i="4"/>
  <c r="S4958" i="4"/>
  <c r="S2659" i="4"/>
  <c r="S3298" i="4"/>
  <c r="S4882" i="4"/>
  <c r="S2460" i="4"/>
  <c r="S3350" i="4"/>
  <c r="S4382" i="4"/>
  <c r="S1853" i="4"/>
  <c r="S1208" i="4"/>
  <c r="S3796" i="4"/>
  <c r="S1184" i="4"/>
  <c r="S2660" i="4"/>
  <c r="S4741" i="4"/>
  <c r="S2913" i="4"/>
  <c r="S4903" i="4"/>
  <c r="S1700" i="4"/>
  <c r="S1158" i="4"/>
  <c r="S2859" i="4"/>
  <c r="S1600" i="4"/>
  <c r="S1100" i="4"/>
  <c r="S2726" i="4"/>
  <c r="S256" i="4"/>
  <c r="S1878" i="4"/>
  <c r="S4742" i="4"/>
  <c r="S3148" i="4"/>
  <c r="S3768" i="4"/>
  <c r="S3423" i="4"/>
  <c r="S3558" i="4"/>
  <c r="S4136" i="4"/>
  <c r="S4959" i="4"/>
  <c r="S1646" i="4"/>
  <c r="S4761" i="4"/>
  <c r="S3822" i="4"/>
  <c r="S1748" i="4"/>
  <c r="S932" i="4"/>
  <c r="S4308" i="4"/>
  <c r="S2625" i="4"/>
  <c r="S3624" i="4"/>
  <c r="S4029" i="4"/>
  <c r="S3121" i="4"/>
  <c r="S4407" i="4"/>
  <c r="S964" i="4"/>
  <c r="S1854" i="4"/>
  <c r="S3386" i="4"/>
  <c r="S3038" i="4"/>
  <c r="S2825" i="4"/>
  <c r="S4137" i="4"/>
  <c r="S1647" i="4"/>
  <c r="S3685" i="4"/>
  <c r="S2938" i="4"/>
  <c r="S198" i="4"/>
  <c r="S394" i="4"/>
  <c r="S3663" i="4"/>
  <c r="S2860" i="4"/>
  <c r="S615" i="4"/>
  <c r="S2154" i="4"/>
  <c r="S3015" i="4"/>
  <c r="S142" i="4"/>
  <c r="S3244" i="4"/>
  <c r="S4689" i="4"/>
  <c r="S339" i="4"/>
  <c r="S1805" i="4"/>
  <c r="S1016" i="4"/>
  <c r="S2826" i="4"/>
  <c r="S965" i="4"/>
  <c r="S1417" i="4"/>
  <c r="S4138" i="4"/>
  <c r="S1677" i="4"/>
  <c r="S340" i="4"/>
  <c r="S395" i="4"/>
  <c r="S3387" i="4"/>
  <c r="S3500" i="4"/>
  <c r="S2727" i="4"/>
  <c r="S4284" i="4"/>
  <c r="S2317" i="4"/>
  <c r="S1101" i="4"/>
  <c r="S1389" i="4"/>
  <c r="S812" i="4"/>
  <c r="S1726" i="4"/>
  <c r="S2501" i="4"/>
  <c r="S3920" i="4"/>
  <c r="S1132" i="4"/>
  <c r="S4331" i="4"/>
  <c r="S659" i="4"/>
  <c r="S2080" i="4"/>
  <c r="S3606" i="4"/>
  <c r="S93" i="4"/>
  <c r="S2502" i="4"/>
  <c r="S312" i="4"/>
  <c r="S341" i="4"/>
  <c r="S1648" i="4"/>
  <c r="S1367" i="4"/>
  <c r="S1185" i="4"/>
  <c r="S4479" i="4"/>
  <c r="S3797" i="4"/>
  <c r="S685" i="4"/>
  <c r="S4139" i="4"/>
  <c r="S2318" i="4"/>
  <c r="S4817" i="4"/>
  <c r="S49" i="4"/>
  <c r="S869" i="4"/>
  <c r="S1918" i="4"/>
  <c r="S4529" i="4"/>
  <c r="S2178" i="4"/>
  <c r="S2038" i="4"/>
  <c r="S3607" i="4"/>
  <c r="S722" i="4"/>
  <c r="S226" i="4"/>
  <c r="S1133" i="4"/>
  <c r="S143" i="4"/>
  <c r="S2057" i="4"/>
  <c r="S1944" i="4"/>
  <c r="S2081" i="4"/>
  <c r="S2155" i="4"/>
  <c r="S3868" i="4"/>
  <c r="S2461" i="4"/>
  <c r="S496" i="4"/>
  <c r="S4647" i="4"/>
  <c r="S2798" i="4"/>
  <c r="S3388" i="4"/>
  <c r="S2728" i="4"/>
  <c r="S4846" i="4"/>
  <c r="S22" i="4"/>
  <c r="S4060" i="4"/>
  <c r="S4226" i="4"/>
  <c r="S4690" i="4"/>
  <c r="S1499" i="4"/>
  <c r="S4507" i="4"/>
  <c r="S2319" i="4"/>
  <c r="S1678" i="4"/>
  <c r="S2130" i="4"/>
  <c r="S94" i="4"/>
  <c r="S421" i="4"/>
  <c r="S3122" i="4"/>
  <c r="S2989" i="4"/>
  <c r="S3245" i="4"/>
  <c r="S4456" i="4"/>
  <c r="S2503" i="4"/>
  <c r="S3455" i="4"/>
  <c r="S4574" i="4"/>
  <c r="S899" i="4"/>
  <c r="S1134" i="4"/>
  <c r="S3389" i="4"/>
  <c r="S1679" i="4"/>
  <c r="S4140" i="4"/>
  <c r="S2297" i="4"/>
  <c r="S1042" i="4"/>
  <c r="S4030" i="4"/>
  <c r="S1135" i="4"/>
  <c r="S4790" i="4"/>
  <c r="S2424" i="4"/>
  <c r="S313" i="4"/>
  <c r="S900" i="4"/>
  <c r="S515" i="4"/>
  <c r="S50" i="4"/>
  <c r="S1136" i="4"/>
  <c r="S3087" i="4"/>
  <c r="S4332" i="4"/>
  <c r="S3559" i="4"/>
  <c r="S422" i="4"/>
  <c r="S1972" i="4"/>
  <c r="S738" i="4"/>
  <c r="S4383" i="4"/>
  <c r="S4254" i="4"/>
  <c r="S3299" i="4"/>
  <c r="S3560" i="4"/>
  <c r="S3188" i="4"/>
  <c r="S3246" i="4"/>
  <c r="S4904" i="4"/>
  <c r="S4141" i="4"/>
  <c r="S2749" i="4"/>
  <c r="S1137" i="4"/>
  <c r="S1138" i="4"/>
  <c r="S4762" i="4"/>
  <c r="S660" i="4"/>
  <c r="S1973" i="4"/>
  <c r="S2252" i="4"/>
  <c r="S2058" i="4"/>
  <c r="S1291" i="4"/>
  <c r="S2131" i="4"/>
  <c r="S966" i="4"/>
  <c r="S2225" i="4"/>
  <c r="S3215" i="4"/>
  <c r="S227" i="4"/>
  <c r="S994" i="4"/>
  <c r="S639" i="4"/>
  <c r="S933" i="4"/>
  <c r="S774" i="4"/>
  <c r="S2861" i="4"/>
  <c r="S661" i="4"/>
  <c r="S1043" i="4"/>
  <c r="S113" i="4"/>
  <c r="S4991" i="4"/>
  <c r="S934" i="4"/>
  <c r="S3744" i="4"/>
  <c r="S2799" i="4"/>
  <c r="S3987" i="4"/>
  <c r="S396" i="4"/>
  <c r="S870" i="4"/>
  <c r="S4575" i="4"/>
  <c r="S4960" i="4"/>
  <c r="S2914" i="4"/>
  <c r="S1336" i="4"/>
  <c r="S4175" i="4"/>
  <c r="S2104" i="4"/>
  <c r="S3039" i="4"/>
  <c r="S2680" i="4"/>
  <c r="S4711" i="4"/>
  <c r="S4847" i="4"/>
  <c r="S144" i="4"/>
  <c r="S2203" i="4"/>
  <c r="S1472" i="4"/>
  <c r="S4648" i="4"/>
  <c r="S3845" i="4"/>
  <c r="S1601" i="4"/>
  <c r="S1500" i="4"/>
  <c r="S4508" i="4"/>
  <c r="S2016" i="4"/>
  <c r="S3482" i="4"/>
  <c r="S2915" i="4"/>
  <c r="S4905" i="4"/>
  <c r="S199" i="4"/>
  <c r="S3149" i="4"/>
  <c r="S4480" i="4"/>
  <c r="S3869" i="4"/>
  <c r="S3579" i="4"/>
  <c r="S1828" i="4"/>
  <c r="S3150" i="4"/>
  <c r="S2800" i="4"/>
  <c r="S2575" i="4"/>
  <c r="S4176" i="4"/>
  <c r="S4712" i="4"/>
  <c r="S1075" i="4"/>
  <c r="S2105" i="4"/>
  <c r="S369" i="4"/>
  <c r="S2106" i="4"/>
  <c r="S4818" i="4"/>
  <c r="S3712" i="4"/>
  <c r="S1445" i="4"/>
  <c r="S2107" i="4"/>
  <c r="S3646" i="4"/>
  <c r="S1551" i="4"/>
  <c r="S967" i="4"/>
  <c r="S2700" i="4"/>
  <c r="S4457" i="4"/>
  <c r="S835" i="4"/>
  <c r="S2827" i="4"/>
  <c r="S3319" i="4"/>
  <c r="S1292" i="4"/>
  <c r="S1159" i="4"/>
  <c r="S2801" i="4"/>
  <c r="S4142" i="4"/>
  <c r="S4481" i="4"/>
  <c r="S542" i="4"/>
  <c r="S228" i="4"/>
  <c r="S1806" i="4"/>
  <c r="S423" i="4"/>
  <c r="S570" i="4"/>
  <c r="S2772" i="4"/>
  <c r="S4143" i="4"/>
  <c r="S3272" i="4"/>
  <c r="S2082" i="4"/>
  <c r="S1879" i="4"/>
  <c r="S1076" i="4"/>
  <c r="S4431" i="4"/>
  <c r="S145" i="4"/>
  <c r="S3870" i="4"/>
  <c r="S146" i="4"/>
  <c r="S3424" i="4"/>
  <c r="S871" i="4"/>
  <c r="S901" i="4"/>
  <c r="S4031" i="4"/>
  <c r="S4961" i="4"/>
  <c r="S1701" i="4"/>
  <c r="S1117" i="4"/>
  <c r="S4763" i="4"/>
  <c r="S2425" i="4"/>
  <c r="S813" i="4"/>
  <c r="S3647" i="4"/>
  <c r="S3713" i="4"/>
  <c r="S1531" i="4"/>
  <c r="S4061" i="4"/>
  <c r="S1044" i="4"/>
  <c r="S3390" i="4"/>
  <c r="S2226" i="4"/>
  <c r="S4144" i="4"/>
  <c r="S1749" i="4"/>
  <c r="S4360" i="4"/>
  <c r="S2108" i="4"/>
  <c r="S23" i="4"/>
  <c r="S2939" i="4"/>
  <c r="S995" i="4"/>
  <c r="S4713" i="4"/>
  <c r="S4549" i="4"/>
  <c r="S662" i="4"/>
  <c r="S1880" i="4"/>
  <c r="S3320" i="4"/>
  <c r="S2109" i="4"/>
  <c r="S3945" i="4"/>
  <c r="S4743" i="4"/>
  <c r="S1242" i="4"/>
  <c r="S1418" i="4"/>
  <c r="S4458" i="4"/>
  <c r="S1293" i="4"/>
  <c r="S686" i="4"/>
  <c r="S1243" i="4"/>
  <c r="S3373" i="4"/>
  <c r="S2888" i="4"/>
  <c r="S4177" i="4"/>
  <c r="S4408" i="4"/>
  <c r="S902" i="4"/>
  <c r="S3216" i="4"/>
  <c r="S3823" i="4"/>
  <c r="S4459" i="4"/>
  <c r="S872" i="4"/>
  <c r="S4432" i="4"/>
  <c r="S1991" i="4"/>
  <c r="S2701" i="4"/>
  <c r="S1337" i="4"/>
  <c r="S1501" i="4"/>
  <c r="S2039" i="4"/>
  <c r="S1045" i="4"/>
  <c r="S1186" i="4"/>
  <c r="S1294" i="4"/>
  <c r="S1649" i="4"/>
  <c r="S2320" i="4"/>
  <c r="S4530" i="4"/>
  <c r="S4962" i="4"/>
  <c r="S4409" i="4"/>
  <c r="S1855" i="4"/>
  <c r="S1602" i="4"/>
  <c r="S3456" i="4"/>
  <c r="S1945" i="4"/>
  <c r="S3969" i="4"/>
  <c r="S4649" i="4"/>
  <c r="S1077" i="4"/>
  <c r="S2375" i="4"/>
  <c r="S3374" i="4"/>
  <c r="S1390" i="4"/>
  <c r="S1702" i="4"/>
  <c r="S1446" i="4"/>
  <c r="S4509" i="4"/>
  <c r="S3580" i="4"/>
  <c r="S342" i="4"/>
  <c r="S2110" i="4"/>
  <c r="S2132" i="4"/>
  <c r="S1703" i="4"/>
  <c r="S794" i="4"/>
  <c r="S2889" i="4"/>
  <c r="S2990" i="4"/>
  <c r="S616" i="4"/>
  <c r="S3970" i="4"/>
  <c r="S4650" i="4"/>
  <c r="S4651" i="4"/>
  <c r="S1502" i="4"/>
  <c r="S739" i="4"/>
  <c r="S3686" i="4"/>
  <c r="S1017" i="4"/>
  <c r="S2376" i="4"/>
  <c r="S3501" i="4"/>
  <c r="S4576" i="4"/>
  <c r="S4608" i="4"/>
  <c r="S3871" i="4"/>
  <c r="S4764" i="4"/>
  <c r="S2040" i="4"/>
  <c r="S2133" i="4"/>
  <c r="S2111" i="4"/>
  <c r="S3300" i="4"/>
  <c r="S3321" i="4"/>
  <c r="S4032" i="4"/>
  <c r="S3714" i="4"/>
  <c r="S2729" i="4"/>
  <c r="S3016" i="4"/>
  <c r="S1503" i="4"/>
  <c r="S2112" i="4"/>
  <c r="S1650" i="4"/>
  <c r="S3715" i="4"/>
  <c r="S4510" i="4"/>
  <c r="S1651" i="4"/>
  <c r="S3123" i="4"/>
  <c r="S1187" i="4"/>
  <c r="S1704" i="4"/>
  <c r="S2626" i="4"/>
  <c r="S2321" i="4"/>
  <c r="S343" i="4"/>
  <c r="S1617" i="4"/>
  <c r="S2059" i="4"/>
  <c r="S2276" i="4"/>
  <c r="S836" i="4"/>
  <c r="S24" i="4"/>
  <c r="S4384" i="4"/>
  <c r="S640" i="4"/>
  <c r="S3946" i="4"/>
  <c r="S2971" i="4"/>
  <c r="S1974" i="4"/>
  <c r="S2399" i="4"/>
  <c r="S814" i="4"/>
  <c r="S1295" i="4"/>
  <c r="S3124" i="4"/>
  <c r="S4765" i="4"/>
  <c r="S1078" i="4"/>
  <c r="S497" i="4"/>
  <c r="S2504" i="4"/>
  <c r="S1160" i="4"/>
  <c r="S444" i="4"/>
  <c r="S3687" i="4"/>
  <c r="S4744" i="4"/>
  <c r="S4883" i="4"/>
  <c r="S4714" i="4"/>
  <c r="S1576" i="4"/>
  <c r="S1209" i="4"/>
  <c r="S3060" i="4"/>
  <c r="S2828" i="4"/>
  <c r="S2530" i="4"/>
  <c r="S470" i="4"/>
  <c r="S3425" i="4"/>
  <c r="S3088" i="4"/>
  <c r="S4511" i="4"/>
  <c r="S2017" i="4"/>
  <c r="S2991" i="4"/>
  <c r="S1992" i="4"/>
  <c r="S2505" i="4"/>
  <c r="S2531" i="4"/>
  <c r="S3375" i="4"/>
  <c r="S2597" i="4"/>
  <c r="S2627" i="4"/>
  <c r="S4033" i="4"/>
  <c r="S4285" i="4"/>
  <c r="S2179" i="4"/>
  <c r="S837" i="4"/>
  <c r="S4715" i="4"/>
  <c r="S2400" i="4"/>
  <c r="S2576" i="4"/>
  <c r="S4034" i="4"/>
  <c r="S4433" i="4"/>
  <c r="S617" i="4"/>
  <c r="S2916" i="4"/>
  <c r="S4791" i="4"/>
  <c r="S3376" i="4"/>
  <c r="S2134" i="4"/>
  <c r="S3351" i="4"/>
  <c r="S1577" i="4"/>
  <c r="S3089" i="4"/>
  <c r="S4932" i="4"/>
  <c r="S4460" i="4"/>
  <c r="S2135" i="4"/>
  <c r="S3988" i="4"/>
  <c r="S687" i="4"/>
  <c r="S370" i="4"/>
  <c r="S903" i="4"/>
  <c r="S2377" i="4"/>
  <c r="S229" i="4"/>
  <c r="S2802" i="4"/>
  <c r="S1504" i="4"/>
  <c r="S996" i="4"/>
  <c r="S4992" i="4"/>
  <c r="S2992" i="4"/>
  <c r="S4792" i="4"/>
  <c r="S815" i="4"/>
  <c r="S230" i="4"/>
  <c r="S904" i="4"/>
  <c r="S3798" i="4"/>
  <c r="S1161" i="4"/>
  <c r="S1946" i="4"/>
  <c r="S114" i="4"/>
  <c r="S4434" i="4"/>
  <c r="S3769" i="4"/>
  <c r="S1079" i="4"/>
  <c r="S2227" i="4"/>
  <c r="S775" i="4"/>
  <c r="S257" i="4"/>
  <c r="S1244" i="4"/>
  <c r="S177" i="4"/>
  <c r="S424" i="4"/>
  <c r="S1018" i="4"/>
  <c r="S2018" i="4"/>
  <c r="S2862" i="4"/>
  <c r="S516" i="4"/>
  <c r="S2401" i="4"/>
  <c r="S1046" i="4"/>
  <c r="S4081" i="4"/>
  <c r="S4963" i="4"/>
  <c r="S618" i="4"/>
  <c r="S2228" i="4"/>
  <c r="S3947" i="4"/>
  <c r="S2113" i="4"/>
  <c r="S2598" i="4"/>
  <c r="S1680" i="4"/>
  <c r="S2253" i="4"/>
  <c r="S590" i="4"/>
  <c r="S4410" i="4"/>
  <c r="S1881" i="4"/>
  <c r="S3247" i="4"/>
  <c r="S3040" i="4"/>
  <c r="S543" i="4"/>
  <c r="S2083" i="4"/>
  <c r="S2479" i="4"/>
  <c r="S3391" i="4"/>
  <c r="S4577" i="4"/>
  <c r="S1552" i="4"/>
  <c r="S1993" i="4"/>
  <c r="S314" i="4"/>
  <c r="S1882" i="4"/>
  <c r="S258" i="4"/>
  <c r="S4202" i="4"/>
  <c r="S1162" i="4"/>
  <c r="S1919" i="4"/>
  <c r="S2829" i="4"/>
  <c r="S1080" i="4"/>
  <c r="S4286" i="4"/>
  <c r="S3521" i="4"/>
  <c r="S3377" i="4"/>
  <c r="S905" i="4"/>
  <c r="S1681" i="4"/>
  <c r="S838" i="4"/>
  <c r="S1047" i="4"/>
  <c r="S2830" i="4"/>
  <c r="S997" i="4"/>
  <c r="S1210" i="4"/>
  <c r="S1338" i="4"/>
  <c r="S4227" i="4"/>
  <c r="S1391" i="4"/>
  <c r="S2661" i="4"/>
  <c r="S1975" i="4"/>
  <c r="S147" i="4"/>
  <c r="S4609" i="4"/>
  <c r="S619" i="4"/>
  <c r="S2254" i="4"/>
  <c r="S278" i="4"/>
  <c r="S968" i="4"/>
  <c r="S2702" i="4"/>
  <c r="S4716" i="4"/>
  <c r="S3846" i="4"/>
  <c r="S2917" i="4"/>
  <c r="S4287" i="4"/>
  <c r="S4361" i="4"/>
  <c r="S3847" i="4"/>
  <c r="S4145" i="4"/>
  <c r="S4288" i="4"/>
  <c r="S3989" i="4"/>
  <c r="S740" i="4"/>
  <c r="S2480" i="4"/>
  <c r="S4793" i="4"/>
  <c r="S2773" i="4"/>
  <c r="S2506" i="4"/>
  <c r="S3392" i="4"/>
  <c r="S3426" i="4"/>
  <c r="S1019" i="4"/>
  <c r="S873" i="4"/>
  <c r="S445" i="4"/>
  <c r="S2940" i="4"/>
  <c r="S2041" i="4"/>
  <c r="S1245" i="4"/>
  <c r="S471" i="4"/>
  <c r="S2890" i="4"/>
  <c r="S1856" i="4"/>
  <c r="S3322" i="4"/>
  <c r="S4531" i="4"/>
  <c r="S3872" i="4"/>
  <c r="S1419" i="4"/>
  <c r="S3189" i="4"/>
  <c r="S2402" i="4"/>
  <c r="S3799" i="4"/>
  <c r="S1976" i="4"/>
  <c r="S1807" i="4"/>
  <c r="S571" i="4"/>
  <c r="S2136" i="4"/>
  <c r="S1020" i="4"/>
  <c r="S2277" i="4"/>
  <c r="S51" i="4"/>
  <c r="S3427" i="4"/>
  <c r="S1339" i="4"/>
  <c r="S2403" i="4"/>
  <c r="S4482" i="4"/>
  <c r="S2114" i="4"/>
  <c r="S2180" i="4"/>
  <c r="S2599" i="4"/>
  <c r="S1211" i="4"/>
  <c r="S3017" i="4"/>
  <c r="S3948" i="4"/>
  <c r="S2863" i="4"/>
  <c r="S4691" i="4"/>
  <c r="S3018" i="4"/>
  <c r="S1603" i="4"/>
  <c r="S2426" i="4"/>
  <c r="S4146" i="4"/>
  <c r="S231" i="4"/>
  <c r="S2156" i="4"/>
  <c r="S4289" i="4"/>
  <c r="S2481" i="4"/>
  <c r="S3125" i="4"/>
  <c r="S2404" i="4"/>
  <c r="S4652" i="4"/>
  <c r="S3041" i="4"/>
  <c r="S4578" i="4"/>
  <c r="S4035" i="4"/>
  <c r="S3352" i="4"/>
  <c r="S446" i="4"/>
  <c r="S4483" i="4"/>
  <c r="S315" i="4"/>
  <c r="S1392" i="4"/>
  <c r="S517" i="4"/>
  <c r="S1808" i="4"/>
  <c r="S2060" i="4"/>
  <c r="S544" i="4"/>
  <c r="S148" i="4"/>
  <c r="S3301" i="4"/>
  <c r="S4864" i="4"/>
  <c r="S95" i="4"/>
  <c r="S2681" i="4"/>
  <c r="S1139" i="4"/>
  <c r="S1296" i="4"/>
  <c r="S4579" i="4"/>
  <c r="S4147" i="4"/>
  <c r="S1604" i="4"/>
  <c r="S149" i="4"/>
  <c r="S4532" i="4"/>
  <c r="S969" i="4"/>
  <c r="S3848" i="4"/>
  <c r="S3190" i="4"/>
  <c r="S1269" i="4"/>
  <c r="S3716" i="4"/>
  <c r="S4290" i="4"/>
  <c r="S2507" i="4"/>
  <c r="S4148" i="4"/>
  <c r="S3990" i="4"/>
  <c r="S3378" i="4"/>
  <c r="S279" i="4"/>
  <c r="S3625" i="4"/>
  <c r="S2972" i="4"/>
  <c r="S3540" i="4"/>
  <c r="S3648" i="4"/>
  <c r="S3745" i="4"/>
  <c r="S3626" i="4"/>
  <c r="S425" i="4"/>
  <c r="S3126" i="4"/>
  <c r="S1682" i="4"/>
  <c r="S3800" i="4"/>
  <c r="S1883" i="4"/>
  <c r="S2550" i="4"/>
  <c r="S1188" i="4"/>
  <c r="S2577" i="4"/>
  <c r="S1553" i="4"/>
  <c r="S2628" i="4"/>
  <c r="S1554" i="4"/>
  <c r="S741" i="4"/>
  <c r="S3921" i="4"/>
  <c r="S1884" i="4"/>
  <c r="S1652" i="4"/>
  <c r="S1505" i="4"/>
  <c r="S3127" i="4"/>
  <c r="S4933" i="4"/>
  <c r="S2462" i="4"/>
  <c r="S344" i="4"/>
  <c r="S25" i="4"/>
  <c r="S2774" i="4"/>
  <c r="S1270" i="4"/>
  <c r="S3971" i="4"/>
  <c r="S4435" i="4"/>
  <c r="S776" i="4"/>
  <c r="S3428" i="4"/>
  <c r="S4062" i="4"/>
  <c r="S2775" i="4"/>
  <c r="S2600" i="4"/>
  <c r="S1473" i="4"/>
  <c r="S4934" i="4"/>
  <c r="S1885" i="4"/>
  <c r="S4255" i="4"/>
  <c r="S4309" i="4"/>
  <c r="S4256" i="4"/>
  <c r="S4794" i="4"/>
  <c r="S1506" i="4"/>
  <c r="S1474" i="4"/>
  <c r="S2181" i="4"/>
  <c r="S4550" i="4"/>
  <c r="S2831" i="4"/>
  <c r="S1605" i="4"/>
  <c r="S4257" i="4"/>
  <c r="S200" i="4"/>
  <c r="S3522" i="4"/>
  <c r="S4551" i="4"/>
  <c r="S3502" i="4"/>
  <c r="S4819" i="4"/>
  <c r="S2803" i="4"/>
  <c r="S4692" i="4"/>
  <c r="S280" i="4"/>
  <c r="S620" i="4"/>
  <c r="S1994" i="4"/>
  <c r="S316" i="4"/>
  <c r="S1140" i="4"/>
  <c r="S1773" i="4"/>
  <c r="S3128" i="4"/>
  <c r="S4385" i="4"/>
  <c r="S4036" i="4"/>
  <c r="S4310" i="4"/>
  <c r="S4063" i="4"/>
  <c r="S874" i="4"/>
  <c r="S1246" i="4"/>
  <c r="S875" i="4"/>
  <c r="S3393" i="4"/>
  <c r="S4884" i="4"/>
  <c r="S1578" i="4"/>
  <c r="S1809" i="4"/>
  <c r="S3353" i="4"/>
  <c r="S259" i="4"/>
  <c r="S397" i="4"/>
  <c r="S281" i="4"/>
  <c r="S795" i="4"/>
  <c r="S723" i="4"/>
  <c r="S2229" i="4"/>
  <c r="S4935" i="4"/>
  <c r="S4097" i="4"/>
  <c r="S3717" i="4"/>
  <c r="S3273" i="4"/>
  <c r="S2427" i="4"/>
  <c r="S371" i="4"/>
  <c r="S3274" i="4"/>
  <c r="S3991" i="4"/>
  <c r="S447" i="4"/>
  <c r="S3664" i="4"/>
  <c r="S1886" i="4"/>
  <c r="S1920" i="4"/>
  <c r="S3248" i="4"/>
  <c r="S3824" i="4"/>
  <c r="S3042" i="4"/>
  <c r="S2629" i="4"/>
  <c r="S2864" i="4"/>
  <c r="S317" i="4"/>
  <c r="S688" i="4"/>
  <c r="S2776" i="4"/>
  <c r="S2777" i="4"/>
  <c r="S2042" i="4"/>
  <c r="S1163" i="4"/>
  <c r="S3249" i="4"/>
  <c r="S1857" i="4"/>
  <c r="S2043" i="4"/>
  <c r="S4906" i="4"/>
  <c r="S426" i="4"/>
  <c r="S3151" i="4"/>
  <c r="S2298" i="4"/>
  <c r="S1858" i="4"/>
  <c r="S4820" i="4"/>
  <c r="S4993" i="4"/>
  <c r="S4964" i="4"/>
  <c r="S2428" i="4"/>
  <c r="S4717" i="4"/>
  <c r="S4994" i="4"/>
  <c r="S1887" i="4"/>
  <c r="S4653" i="4"/>
  <c r="S1750" i="4"/>
  <c r="S742" i="4"/>
  <c r="S1888" i="4"/>
  <c r="S2682" i="4"/>
  <c r="S839" i="4"/>
  <c r="S4936" i="4"/>
  <c r="S1995" i="4"/>
  <c r="S2865" i="4"/>
  <c r="S2832" i="4"/>
  <c r="S1889" i="4"/>
  <c r="S4654" i="4"/>
  <c r="S4291" i="4"/>
  <c r="S2703" i="4"/>
  <c r="S4766" i="4"/>
  <c r="S3129" i="4"/>
  <c r="S3801" i="4"/>
  <c r="S3043" i="4"/>
  <c r="S2833" i="4"/>
  <c r="S1475" i="4"/>
  <c r="S4580" i="4"/>
  <c r="S448" i="4"/>
  <c r="S3949" i="4"/>
  <c r="S1996" i="4"/>
  <c r="S115" i="4"/>
  <c r="S282" i="4"/>
  <c r="S3523" i="4"/>
  <c r="S2182" i="4"/>
  <c r="S1921" i="4"/>
  <c r="S4311" i="4"/>
  <c r="S96" i="4"/>
  <c r="S3354" i="4"/>
  <c r="S2918" i="4"/>
  <c r="S1555" i="4"/>
  <c r="S2662" i="4"/>
  <c r="S2551" i="4"/>
  <c r="S4461" i="4"/>
  <c r="S998" i="4"/>
  <c r="S398" i="4"/>
  <c r="S1606" i="4"/>
  <c r="S1476" i="4"/>
  <c r="S2834" i="4"/>
  <c r="S3581" i="4"/>
  <c r="S1890" i="4"/>
  <c r="S2230" i="4"/>
  <c r="S743" i="4"/>
  <c r="S2322" i="4"/>
  <c r="S2601" i="4"/>
  <c r="S2463" i="4"/>
  <c r="S1507" i="4"/>
  <c r="S3130" i="4"/>
  <c r="S3250" i="4"/>
  <c r="S1420" i="4"/>
  <c r="S2532" i="4"/>
  <c r="S3251" i="4"/>
  <c r="S3323" i="4"/>
  <c r="S4512" i="4"/>
  <c r="S4484" i="4"/>
  <c r="S1141" i="4"/>
  <c r="S4655" i="4"/>
  <c r="S4610" i="4"/>
  <c r="S4718" i="4"/>
  <c r="S3770" i="4"/>
  <c r="S816" i="4"/>
  <c r="S4010" i="4"/>
  <c r="S26" i="4"/>
  <c r="S4693" i="4"/>
  <c r="S2704" i="4"/>
  <c r="S2115" i="4"/>
  <c r="S2552" i="4"/>
  <c r="S4937" i="4"/>
  <c r="S4656" i="4"/>
  <c r="S2137" i="4"/>
  <c r="S4149" i="4"/>
  <c r="S3394" i="4"/>
  <c r="S232" i="4"/>
  <c r="S1368" i="4"/>
  <c r="S1189" i="4"/>
  <c r="S3457" i="4"/>
  <c r="S2323" i="4"/>
  <c r="S2835" i="4"/>
  <c r="S472" i="4"/>
  <c r="S3950" i="4"/>
  <c r="S4150" i="4"/>
  <c r="S3849" i="4"/>
  <c r="S1447" i="4"/>
  <c r="S1164" i="4"/>
  <c r="S150" i="4"/>
  <c r="S1340" i="4"/>
  <c r="S4292" i="4"/>
  <c r="S4011" i="4"/>
  <c r="S2157" i="4"/>
  <c r="S2750" i="4"/>
  <c r="S2836" i="4"/>
  <c r="S1618" i="4"/>
  <c r="S3541" i="4"/>
  <c r="S3483" i="4"/>
  <c r="S1532" i="4"/>
  <c r="S1556" i="4"/>
  <c r="S498" i="4"/>
  <c r="S4178" i="4"/>
  <c r="S2993" i="4"/>
  <c r="S1118" i="4"/>
  <c r="S935" i="4"/>
  <c r="S1829" i="4"/>
  <c r="S2663" i="4"/>
  <c r="S876" i="4"/>
  <c r="S260" i="4"/>
  <c r="S4513" i="4"/>
  <c r="S4885" i="4"/>
  <c r="S2553" i="4"/>
  <c r="S1369" i="4"/>
  <c r="S2204" i="4"/>
  <c r="S52" i="4"/>
  <c r="S999" i="4"/>
  <c r="S151" i="4"/>
  <c r="S3688" i="4"/>
  <c r="S4462" i="4"/>
  <c r="S3873" i="4"/>
  <c r="S2578" i="4"/>
  <c r="S1000" i="4"/>
  <c r="S744" i="4"/>
  <c r="S1271" i="4"/>
  <c r="S2324" i="4"/>
  <c r="S4767" i="4"/>
  <c r="S2664" i="4"/>
  <c r="S2533" i="4"/>
  <c r="S2554" i="4"/>
  <c r="S2084" i="4"/>
  <c r="S4995" i="4"/>
  <c r="S3718" i="4"/>
  <c r="S3429" i="4"/>
  <c r="S2579" i="4"/>
  <c r="S4228" i="4"/>
  <c r="S178" i="4"/>
  <c r="S1619" i="4"/>
  <c r="S1448" i="4"/>
  <c r="S3951" i="4"/>
  <c r="S3582" i="4"/>
  <c r="S3484" i="4"/>
  <c r="S3217" i="4"/>
  <c r="S3275" i="4"/>
  <c r="S427" i="4"/>
  <c r="S1727" i="4"/>
  <c r="S73" i="4"/>
  <c r="S3175" i="4"/>
  <c r="S2464" i="4"/>
  <c r="S4514" i="4"/>
  <c r="S4694" i="4"/>
  <c r="S1393" i="4"/>
  <c r="S1212" i="4"/>
  <c r="S1247" i="4"/>
  <c r="S3485" i="4"/>
  <c r="S1021" i="4"/>
  <c r="S2231" i="4"/>
  <c r="S372" i="4"/>
  <c r="S53" i="4"/>
  <c r="S4745" i="4"/>
  <c r="S1977" i="4"/>
  <c r="S4695" i="4"/>
  <c r="S4719" i="4"/>
  <c r="S1248" i="4"/>
  <c r="S428" i="4"/>
  <c r="S4657" i="4"/>
  <c r="S1297" i="4"/>
  <c r="S3430" i="4"/>
  <c r="S1213" i="4"/>
  <c r="S1751" i="4"/>
  <c r="S345" i="4"/>
  <c r="S283" i="4"/>
  <c r="S572" i="4"/>
  <c r="S1891" i="4"/>
  <c r="S4151" i="4"/>
  <c r="S1978" i="4"/>
  <c r="S1313" i="4"/>
  <c r="S2482" i="4"/>
  <c r="S545" i="4"/>
  <c r="S3431" i="4"/>
  <c r="S777" i="4"/>
  <c r="S3583" i="4"/>
  <c r="S3191" i="4"/>
  <c r="S1607" i="4"/>
  <c r="S2508" i="4"/>
  <c r="S2429" i="4"/>
  <c r="S1449" i="4"/>
  <c r="S3503" i="4"/>
  <c r="S201" i="4"/>
  <c r="S3874" i="4"/>
  <c r="S4658" i="4"/>
  <c r="S4938" i="4"/>
  <c r="S2205" i="4"/>
  <c r="S2973" i="4"/>
  <c r="S399" i="4"/>
  <c r="S4965" i="4"/>
  <c r="S3276" i="4"/>
  <c r="S1450" i="4"/>
  <c r="S3771" i="4"/>
  <c r="S3324" i="4"/>
  <c r="S4533" i="4"/>
  <c r="S3395" i="4"/>
  <c r="S1214" i="4"/>
  <c r="S261" i="4"/>
  <c r="S1215" i="4"/>
  <c r="S1947" i="4"/>
  <c r="S4152" i="4"/>
  <c r="S817" i="4"/>
  <c r="S3561" i="4"/>
  <c r="S1119" i="4"/>
  <c r="S2232" i="4"/>
  <c r="S936" i="4"/>
  <c r="S591" i="4"/>
  <c r="S4179" i="4"/>
  <c r="S1653" i="4"/>
  <c r="S2158" i="4"/>
  <c r="S2325" i="4"/>
  <c r="S4886" i="4"/>
  <c r="S3504" i="4"/>
  <c r="S2255" i="4"/>
  <c r="S3432" i="4"/>
  <c r="S2994" i="4"/>
  <c r="S2509" i="4"/>
  <c r="S2683" i="4"/>
  <c r="S152" i="4"/>
  <c r="S2580" i="4"/>
  <c r="S1774" i="4"/>
  <c r="S592" i="4"/>
  <c r="S3061" i="4"/>
  <c r="S1683" i="4"/>
  <c r="S2430" i="4"/>
  <c r="S745" i="4"/>
  <c r="S4012" i="4"/>
  <c r="S2941" i="4"/>
  <c r="S179" i="4"/>
  <c r="S4581" i="4"/>
  <c r="S2465" i="4"/>
  <c r="S970" i="4"/>
  <c r="S2730" i="4"/>
  <c r="S1216" i="4"/>
  <c r="S473" i="4"/>
  <c r="S27" i="4"/>
  <c r="S573" i="4"/>
  <c r="S3689" i="4"/>
  <c r="S3131" i="4"/>
  <c r="S2085" i="4"/>
  <c r="S1217" i="4"/>
  <c r="S4611" i="4"/>
  <c r="S1533" i="4"/>
  <c r="S3325" i="4"/>
  <c r="S54" i="4"/>
  <c r="S2778" i="4"/>
  <c r="S2665" i="4"/>
  <c r="S3176" i="4"/>
  <c r="S2347" i="4"/>
  <c r="S3433" i="4"/>
  <c r="S1892" i="4"/>
  <c r="S449" i="4"/>
  <c r="S2086" i="4"/>
  <c r="S74" i="4"/>
  <c r="S3665" i="4"/>
  <c r="S1997" i="4"/>
  <c r="S3850" i="4"/>
  <c r="S3218" i="4"/>
  <c r="S2206" i="4"/>
  <c r="S1249" i="4"/>
  <c r="S2233" i="4"/>
  <c r="S4907" i="4"/>
  <c r="S2326" i="4"/>
  <c r="S2684" i="4"/>
  <c r="S1218" i="4"/>
  <c r="S1120" i="4"/>
  <c r="S4996" i="4"/>
  <c r="S2138" i="4"/>
  <c r="S1620" i="4"/>
  <c r="S1421" i="4"/>
  <c r="S3666" i="4"/>
  <c r="S2234" i="4"/>
  <c r="S3802" i="4"/>
  <c r="S4659" i="4"/>
  <c r="S1752" i="4"/>
  <c r="S4720" i="4"/>
  <c r="S2685" i="4"/>
  <c r="S518" i="4"/>
  <c r="S3803" i="4"/>
  <c r="S2919" i="4"/>
  <c r="S840" i="4"/>
  <c r="S1998" i="4"/>
  <c r="S2348" i="4"/>
  <c r="S4865" i="4"/>
  <c r="S2349" i="4"/>
  <c r="S1272" i="4"/>
  <c r="S4386" i="4"/>
  <c r="S4768" i="4"/>
  <c r="S906" i="4"/>
  <c r="S4203" i="4"/>
  <c r="S4098" i="4"/>
  <c r="S2779" i="4"/>
  <c r="S4515" i="4"/>
  <c r="S2431" i="4"/>
  <c r="S641" i="4"/>
  <c r="S1830" i="4"/>
  <c r="S4333" i="4"/>
  <c r="S3219" i="4"/>
  <c r="S3690" i="4"/>
  <c r="S4660" i="4"/>
  <c r="S4153" i="4"/>
  <c r="S3326" i="4"/>
  <c r="S400" i="4"/>
  <c r="S971" i="4"/>
  <c r="S1831" i="4"/>
  <c r="S4064" i="4"/>
  <c r="S689" i="4"/>
  <c r="S2432" i="4"/>
  <c r="S55" i="4"/>
  <c r="S2139" i="4"/>
  <c r="S4534" i="4"/>
  <c r="S2116" i="4"/>
  <c r="S4848" i="4"/>
  <c r="S877" i="4"/>
  <c r="S4387" i="4"/>
  <c r="S1102" i="4"/>
  <c r="S1775" i="4"/>
  <c r="S1219" i="4"/>
  <c r="S2534" i="4"/>
  <c r="S1048" i="4"/>
  <c r="S4258" i="4"/>
  <c r="S4334" i="4"/>
  <c r="S778" i="4"/>
  <c r="S474" i="4"/>
  <c r="S4939" i="4"/>
  <c r="S1893" i="4"/>
  <c r="S2995" i="4"/>
  <c r="S1049" i="4"/>
  <c r="S450" i="4"/>
  <c r="S1422" i="4"/>
  <c r="S4154" i="4"/>
  <c r="S4795" i="4"/>
  <c r="S180" i="4"/>
  <c r="S4180" i="4"/>
  <c r="S3062" i="4"/>
  <c r="S56" i="4"/>
  <c r="S373" i="4"/>
  <c r="S1810" i="4"/>
  <c r="S818" i="4"/>
  <c r="S3252" i="4"/>
  <c r="S3177" i="4"/>
  <c r="S4082" i="4"/>
  <c r="S2705" i="4"/>
  <c r="S2942" i="4"/>
  <c r="S2278" i="4"/>
  <c r="S1298" i="4"/>
  <c r="S2019" i="4"/>
  <c r="S1341" i="4"/>
  <c r="S2087" i="4"/>
  <c r="S153" i="4"/>
  <c r="S3562" i="4"/>
  <c r="S2920" i="4"/>
  <c r="S1999" i="4"/>
  <c r="S3851" i="4"/>
  <c r="S475" i="4"/>
  <c r="S779" i="4"/>
  <c r="S3486" i="4"/>
  <c r="S2581" i="4"/>
  <c r="S2974" i="4"/>
  <c r="S2866" i="4"/>
  <c r="S1081" i="4"/>
  <c r="S3852" i="4"/>
  <c r="S1811" i="4"/>
  <c r="S4485" i="4"/>
  <c r="S2327" i="4"/>
  <c r="S2975" i="4"/>
  <c r="S3487" i="4"/>
  <c r="S3772" i="4"/>
  <c r="S3488" i="4"/>
  <c r="S1050" i="4"/>
  <c r="S3825" i="4"/>
  <c r="S2020" i="4"/>
  <c r="S593" i="4"/>
  <c r="S2602" i="4"/>
  <c r="S284" i="4"/>
  <c r="S3584" i="4"/>
  <c r="S2235" i="4"/>
  <c r="S4204" i="4"/>
  <c r="S4796" i="4"/>
  <c r="S2328" i="4"/>
  <c r="S4516" i="4"/>
  <c r="S2183" i="4"/>
  <c r="S1190" i="4"/>
  <c r="S2433" i="4"/>
  <c r="S1534" i="4"/>
  <c r="S2666" i="4"/>
  <c r="S4769" i="4"/>
  <c r="S4661" i="4"/>
  <c r="S3667" i="4"/>
  <c r="S1191" i="4"/>
  <c r="S3355" i="4"/>
  <c r="S75" i="4"/>
  <c r="S2630" i="4"/>
  <c r="S4721" i="4"/>
  <c r="S878" i="4"/>
  <c r="S1299" i="4"/>
  <c r="S3505" i="4"/>
  <c r="S1022" i="4"/>
  <c r="S3826" i="4"/>
  <c r="S1621" i="4"/>
  <c r="S4797" i="4"/>
  <c r="S4866" i="4"/>
  <c r="S3585" i="4"/>
  <c r="S4013" i="4"/>
  <c r="S1220" i="4"/>
  <c r="S2279" i="4"/>
  <c r="S879" i="4"/>
  <c r="S819" i="4"/>
  <c r="S2891" i="4"/>
  <c r="S57" i="4"/>
  <c r="S1508" i="4"/>
  <c r="S2751" i="4"/>
  <c r="S2329" i="4"/>
  <c r="S746" i="4"/>
  <c r="S1314" i="4"/>
  <c r="S3396" i="4"/>
  <c r="S4293" i="4"/>
  <c r="S3356" i="4"/>
  <c r="S1165" i="4"/>
  <c r="S724" i="4"/>
  <c r="S663" i="4"/>
  <c r="S1300" i="4"/>
  <c r="S4294" i="4"/>
  <c r="S2140" i="4"/>
  <c r="S4312" i="4"/>
  <c r="S2631" i="4"/>
  <c r="S1051" i="4"/>
  <c r="S2582" i="4"/>
  <c r="S1832" i="4"/>
  <c r="S1894" i="4"/>
  <c r="S3434" i="4"/>
  <c r="S2752" i="4"/>
  <c r="S4966" i="4"/>
  <c r="S3253" i="4"/>
  <c r="S3563" i="4"/>
  <c r="S2405" i="4"/>
  <c r="S4463" i="4"/>
  <c r="S1895" i="4"/>
  <c r="S2706" i="4"/>
  <c r="S708" i="4"/>
  <c r="S2159" i="4"/>
  <c r="S262" i="4"/>
  <c r="S574" i="4"/>
  <c r="S3853" i="4"/>
  <c r="S4821" i="4"/>
  <c r="S2667" i="4"/>
  <c r="S2837" i="4"/>
  <c r="S2299" i="4"/>
  <c r="S2603" i="4"/>
  <c r="S2466" i="4"/>
  <c r="S642" i="4"/>
  <c r="S499" i="4"/>
  <c r="S4582" i="4"/>
  <c r="S1423" i="4"/>
  <c r="S519" i="4"/>
  <c r="S3894" i="4"/>
  <c r="S520" i="4"/>
  <c r="S4552" i="4"/>
  <c r="S374" i="4"/>
  <c r="S3972" i="4"/>
  <c r="S3973" i="4"/>
  <c r="S4362" i="4"/>
  <c r="S1082" i="4"/>
  <c r="S4662" i="4"/>
  <c r="S4940" i="4"/>
  <c r="S1250" i="4"/>
  <c r="S747" i="4"/>
  <c r="S2330" i="4"/>
  <c r="S4181" i="4"/>
  <c r="S451" i="4"/>
  <c r="S3922" i="4"/>
  <c r="S3691" i="4"/>
  <c r="S1948" i="4"/>
  <c r="S4722" i="4"/>
  <c r="S3357" i="4"/>
  <c r="S4696" i="4"/>
  <c r="S4887" i="4"/>
  <c r="S4388" i="4"/>
  <c r="S346" i="4"/>
  <c r="S1896" i="4"/>
  <c r="S2378" i="4"/>
  <c r="S3974" i="4"/>
  <c r="S1728" i="4"/>
  <c r="S1535" i="4"/>
  <c r="S2510" i="4"/>
  <c r="S3220" i="4"/>
  <c r="S748" i="4"/>
  <c r="S2184" i="4"/>
  <c r="S907" i="4"/>
  <c r="S3524" i="4"/>
  <c r="S664" i="4"/>
  <c r="S1776" i="4"/>
  <c r="S1451" i="4"/>
  <c r="S2044" i="4"/>
  <c r="S3854" i="4"/>
  <c r="S1251" i="4"/>
  <c r="S4535" i="4"/>
  <c r="S1394" i="4"/>
  <c r="S2236" i="4"/>
  <c r="S521" i="4"/>
  <c r="S3397" i="4"/>
  <c r="S4612" i="4"/>
  <c r="S1477" i="4"/>
  <c r="S3746" i="4"/>
  <c r="S3327" i="4"/>
  <c r="S3855" i="4"/>
  <c r="S4770" i="4"/>
  <c r="S4083" i="4"/>
  <c r="S4229" i="4"/>
  <c r="S4613" i="4"/>
  <c r="S690" i="4"/>
  <c r="S2406" i="4"/>
  <c r="S4155" i="4"/>
  <c r="S1729" i="4"/>
  <c r="S4037" i="4"/>
  <c r="S3992" i="4"/>
  <c r="S1579" i="4"/>
  <c r="S2117" i="4"/>
  <c r="S880" i="4"/>
  <c r="S3379" i="4"/>
  <c r="S4746" i="4"/>
  <c r="S2407" i="4"/>
  <c r="S3132" i="4"/>
  <c r="S643" i="4"/>
  <c r="S796" i="4"/>
  <c r="S725" i="4"/>
  <c r="S375" i="4"/>
  <c r="S1052" i="4"/>
  <c r="S1622" i="4"/>
  <c r="S3254" i="4"/>
  <c r="S3895" i="4"/>
  <c r="S3458" i="4"/>
  <c r="S4614" i="4"/>
  <c r="S2000" i="4"/>
  <c r="S4615" i="4"/>
  <c r="S3221" i="4"/>
  <c r="S2379" i="4"/>
  <c r="S1395" i="4"/>
  <c r="S28" i="4"/>
  <c r="S1396" i="4"/>
  <c r="S4182" i="4"/>
  <c r="S181" i="4"/>
  <c r="S4941" i="4"/>
  <c r="S347" i="4"/>
  <c r="S4436" i="4"/>
  <c r="S2731" i="4"/>
  <c r="S1397" i="4"/>
  <c r="S1777" i="4"/>
  <c r="S3152" i="4"/>
  <c r="S3668" i="4"/>
  <c r="S1166" i="4"/>
  <c r="S1478" i="4"/>
  <c r="S1023" i="4"/>
  <c r="S4723" i="4"/>
  <c r="S4205" i="4"/>
  <c r="S2943" i="4"/>
  <c r="S1424" i="4"/>
  <c r="S1580" i="4"/>
  <c r="S1342" i="4"/>
  <c r="S726" i="4"/>
  <c r="S116" i="4"/>
  <c r="S1581" i="4"/>
  <c r="S1509" i="4"/>
  <c r="S429" i="4"/>
  <c r="S2483" i="4"/>
  <c r="S4099" i="4"/>
  <c r="S1103" i="4"/>
  <c r="S4313" i="4"/>
  <c r="S1001" i="4"/>
  <c r="S1425" i="4"/>
  <c r="S2331" i="4"/>
  <c r="S4583" i="4"/>
  <c r="S594" i="4"/>
  <c r="S2686" i="4"/>
  <c r="S3993" i="4"/>
  <c r="S2256" i="4"/>
  <c r="S1104" i="4"/>
  <c r="S797" i="4"/>
  <c r="S3896" i="4"/>
  <c r="S348" i="4"/>
  <c r="S1922" i="4"/>
  <c r="S3019" i="4"/>
  <c r="S4206" i="4"/>
  <c r="S575" i="4"/>
  <c r="S881" i="4"/>
  <c r="S2300" i="4"/>
  <c r="S3328" i="4"/>
  <c r="S3090" i="4"/>
  <c r="S3329" i="4"/>
  <c r="S3719" i="4"/>
  <c r="S4411" i="4"/>
  <c r="S2892" i="4"/>
  <c r="S2944" i="4"/>
  <c r="S691" i="4"/>
  <c r="S2632" i="4"/>
  <c r="S3627" i="4"/>
  <c r="S4259" i="4"/>
  <c r="S1705" i="4"/>
  <c r="S1557" i="4"/>
  <c r="S3435" i="4"/>
  <c r="S2301" i="4"/>
  <c r="S3542" i="4"/>
  <c r="S1753" i="4"/>
  <c r="S4183" i="4"/>
  <c r="S3720" i="4"/>
  <c r="S1949" i="4"/>
  <c r="S546" i="4"/>
  <c r="S3994" i="4"/>
  <c r="S3586" i="4"/>
  <c r="S1343" i="4"/>
  <c r="S2350" i="4"/>
  <c r="S3506" i="4"/>
  <c r="S3020" i="4"/>
  <c r="S4822" i="4"/>
  <c r="S2976" i="4"/>
  <c r="S1344" i="4"/>
  <c r="S3628" i="4"/>
  <c r="S3507" i="4"/>
  <c r="S4849" i="4"/>
  <c r="S692" i="4"/>
  <c r="S2434" i="4"/>
  <c r="S2061" i="4"/>
  <c r="S798" i="4"/>
  <c r="S1479" i="4"/>
  <c r="S2484" i="4"/>
  <c r="S4584" i="4"/>
  <c r="S1923" i="4"/>
  <c r="S3330" i="4"/>
  <c r="S117" i="4"/>
  <c r="S2604" i="4"/>
  <c r="S2351" i="4"/>
  <c r="S4156" i="4"/>
  <c r="S1608" i="4"/>
  <c r="S3063" i="4"/>
  <c r="S1315" i="4"/>
  <c r="S2160" i="4"/>
  <c r="S4014" i="4"/>
  <c r="S4908" i="4"/>
  <c r="S4038" i="4"/>
  <c r="S3692" i="4"/>
  <c r="S3133" i="4"/>
  <c r="S2996" i="4"/>
  <c r="S452" i="4"/>
  <c r="S3875" i="4"/>
  <c r="S4486" i="4"/>
  <c r="S349" i="4"/>
  <c r="S1950" i="4"/>
  <c r="S4039" i="4"/>
  <c r="S350" i="4"/>
  <c r="S841" i="4"/>
  <c r="S1252" i="4"/>
  <c r="S4967" i="4"/>
  <c r="S1558" i="4"/>
  <c r="S4663" i="4"/>
  <c r="S4487" i="4"/>
  <c r="S1121" i="4"/>
  <c r="S1053" i="4"/>
  <c r="S3747" i="4"/>
  <c r="S2045" i="4"/>
  <c r="S401" i="4"/>
  <c r="S182" i="4"/>
  <c r="S2257" i="4"/>
  <c r="S1706" i="4"/>
  <c r="S3255" i="4"/>
  <c r="S1426" i="4"/>
  <c r="S842" i="4"/>
  <c r="S2435" i="4"/>
  <c r="S4015" i="4"/>
  <c r="S2732" i="4"/>
  <c r="S882" i="4"/>
  <c r="S4295" i="4"/>
  <c r="S4997" i="4"/>
  <c r="S2804" i="4"/>
  <c r="S2633" i="4"/>
  <c r="S453" i="4"/>
  <c r="S2258" i="4"/>
  <c r="S1623" i="4"/>
  <c r="S1778" i="4"/>
  <c r="S2945" i="4"/>
  <c r="S2668" i="4"/>
  <c r="S351" i="4"/>
  <c r="S2332" i="4"/>
  <c r="S4724" i="4"/>
  <c r="S4823" i="4"/>
  <c r="S3398" i="4"/>
  <c r="S4867" i="4"/>
  <c r="S3952" i="4"/>
  <c r="S2977" i="4"/>
  <c r="S2141" i="4"/>
  <c r="S1536" i="4"/>
  <c r="S2687" i="4"/>
  <c r="S1779" i="4"/>
  <c r="S2485" i="4"/>
  <c r="S1142" i="4"/>
  <c r="S183" i="4"/>
  <c r="S4230" i="4"/>
  <c r="S2733" i="4"/>
  <c r="S3021" i="4"/>
  <c r="S4437" i="4"/>
  <c r="S1559" i="4"/>
  <c r="S3876" i="4"/>
  <c r="S2997" i="4"/>
  <c r="S97" i="4"/>
  <c r="S2237" i="4"/>
  <c r="S4664" i="4"/>
  <c r="S2161" i="4"/>
  <c r="S2046" i="4"/>
  <c r="S2352" i="4"/>
  <c r="S4697" i="4"/>
  <c r="S1054" i="4"/>
  <c r="S376" i="4"/>
  <c r="S3804" i="4"/>
  <c r="S2867" i="4"/>
  <c r="S4998" i="4"/>
  <c r="S3064" i="4"/>
  <c r="S1560" i="4"/>
  <c r="S843" i="4"/>
  <c r="S1024" i="4"/>
  <c r="S4968" i="4"/>
  <c r="S1582" i="4"/>
  <c r="S500" i="4"/>
  <c r="S1924" i="4"/>
  <c r="S1143" i="4"/>
  <c r="S522" i="4"/>
  <c r="S3525" i="4"/>
  <c r="S3897" i="4"/>
  <c r="S58" i="4"/>
  <c r="S1561" i="4"/>
  <c r="S3649" i="4"/>
  <c r="S2838" i="4"/>
  <c r="S1833" i="4"/>
  <c r="S2998" i="4"/>
  <c r="S4100" i="4"/>
  <c r="S29" i="4"/>
  <c r="S2946" i="4"/>
  <c r="S3065" i="4"/>
  <c r="S402" i="4"/>
  <c r="S4157" i="4"/>
  <c r="S4942" i="4"/>
  <c r="S4585" i="4"/>
  <c r="S937" i="4"/>
  <c r="S1345" i="4"/>
  <c r="S2707" i="4"/>
  <c r="S2893" i="4"/>
  <c r="S3805" i="4"/>
  <c r="S1398" i="4"/>
  <c r="S595" i="4"/>
  <c r="S2999" i="4"/>
  <c r="S4798" i="4"/>
  <c r="S2634" i="4"/>
  <c r="S3995" i="4"/>
  <c r="S76" i="4"/>
  <c r="S3302" i="4"/>
  <c r="S3975" i="4"/>
  <c r="S1122" i="4"/>
  <c r="S2001" i="4"/>
  <c r="S1083" i="4"/>
  <c r="S2207" i="4"/>
  <c r="S1583" i="4"/>
  <c r="S4725" i="4"/>
  <c r="S3629" i="4"/>
  <c r="S1510" i="4"/>
  <c r="S3877" i="4"/>
  <c r="S665" i="4"/>
  <c r="S1624" i="4"/>
  <c r="S454" i="4"/>
  <c r="S4698" i="4"/>
  <c r="S2868" i="4"/>
  <c r="S1316" i="4"/>
  <c r="S4747" i="4"/>
  <c r="S693" i="4"/>
  <c r="S4084" i="4"/>
  <c r="S1584" i="4"/>
  <c r="S3827" i="4"/>
  <c r="S1625" i="4"/>
  <c r="S2380" i="4"/>
  <c r="S2088" i="4"/>
  <c r="S2021" i="4"/>
  <c r="S4314" i="4"/>
  <c r="S4085" i="4"/>
  <c r="S4389" i="4"/>
  <c r="S3000" i="4"/>
  <c r="S2381" i="4"/>
  <c r="S2635" i="4"/>
  <c r="S2839" i="4"/>
  <c r="S3564" i="4"/>
  <c r="S154" i="4"/>
  <c r="S202" i="4"/>
  <c r="S3459" i="4"/>
  <c r="S799" i="4"/>
  <c r="S1427" i="4"/>
  <c r="S4726" i="4"/>
  <c r="S908" i="4"/>
  <c r="S98" i="4"/>
  <c r="S184" i="4"/>
  <c r="S2921" i="4"/>
  <c r="S4390" i="4"/>
  <c r="S4824" i="4"/>
  <c r="S1144" i="4"/>
  <c r="S1812" i="4"/>
  <c r="S4464" i="4"/>
  <c r="S1684" i="4"/>
  <c r="S3358" i="4"/>
  <c r="S3001" i="4"/>
  <c r="S1370" i="4"/>
  <c r="S4665" i="4"/>
  <c r="S1730" i="4"/>
  <c r="S2302" i="4"/>
  <c r="S2894" i="4"/>
  <c r="S844" i="4"/>
  <c r="S4231" i="4"/>
  <c r="S455" i="4"/>
  <c r="S2118" i="4"/>
  <c r="S3806" i="4"/>
  <c r="S4016" i="4"/>
  <c r="S4850" i="4"/>
  <c r="S4065" i="4"/>
  <c r="S4888" i="4"/>
  <c r="S3669" i="4"/>
  <c r="S1754" i="4"/>
  <c r="S4536" i="4"/>
  <c r="S3748" i="4"/>
  <c r="S883" i="4"/>
  <c r="S3303" i="4"/>
  <c r="S3066" i="4"/>
  <c r="S3807" i="4"/>
  <c r="S2162" i="4"/>
  <c r="S4488" i="4"/>
  <c r="S666" i="4"/>
  <c r="S403" i="4"/>
  <c r="S3091" i="4"/>
  <c r="S3953" i="4"/>
  <c r="S2022" i="4"/>
  <c r="S2353" i="4"/>
  <c r="S4158" i="4"/>
  <c r="S523" i="4"/>
  <c r="S3192" i="4"/>
  <c r="S2408" i="4"/>
  <c r="S318" i="4"/>
  <c r="S4363" i="4"/>
  <c r="S547" i="4"/>
  <c r="S77" i="4"/>
  <c r="S3092" i="4"/>
  <c r="S2708" i="4"/>
  <c r="S99" i="4"/>
  <c r="S4943" i="4"/>
  <c r="S3693" i="4"/>
  <c r="S2511" i="4"/>
  <c r="S4586" i="4"/>
  <c r="S2512" i="4"/>
  <c r="S3399" i="4"/>
  <c r="S4699" i="4"/>
  <c r="S1979" i="4"/>
  <c r="S3400" i="4"/>
  <c r="S4412" i="4"/>
  <c r="S2280" i="4"/>
  <c r="S644" i="4"/>
  <c r="S1609" i="4"/>
  <c r="S1253" i="4"/>
  <c r="S377" i="4"/>
  <c r="S1254" i="4"/>
  <c r="S78" i="4"/>
  <c r="S4889" i="4"/>
  <c r="S4799" i="4"/>
  <c r="S4066" i="4"/>
  <c r="S4391" i="4"/>
  <c r="S1685" i="4"/>
  <c r="S1399" i="4"/>
  <c r="S727" i="4"/>
  <c r="S2583" i="4"/>
  <c r="S2922" i="4"/>
  <c r="S2089" i="4"/>
  <c r="S3608" i="4"/>
  <c r="S3773" i="4"/>
  <c r="S3508" i="4"/>
  <c r="S4727" i="4"/>
  <c r="S185" i="4"/>
  <c r="S2436" i="4"/>
  <c r="S1813" i="4"/>
  <c r="S3898" i="4"/>
  <c r="S4868" i="4"/>
  <c r="S4728" i="4"/>
  <c r="S596" i="4"/>
  <c r="S118" i="4"/>
  <c r="S1002" i="4"/>
  <c r="S2238" i="4"/>
  <c r="S2002" i="4"/>
  <c r="S1273" i="4"/>
  <c r="S3509" i="4"/>
  <c r="S3976" i="4"/>
  <c r="S352" i="4"/>
  <c r="S2709" i="4"/>
  <c r="S30" i="4"/>
  <c r="S2486" i="4"/>
  <c r="S1221" i="4"/>
  <c r="S4771" i="4"/>
  <c r="S100" i="4"/>
  <c r="S2780" i="4"/>
  <c r="S3749" i="4"/>
  <c r="S476" i="4"/>
  <c r="S884" i="4"/>
  <c r="S1274" i="4"/>
  <c r="S4101" i="4"/>
  <c r="S1897" i="4"/>
  <c r="S3331" i="4"/>
  <c r="S2923" i="4"/>
  <c r="S2437" i="4"/>
  <c r="S3193" i="4"/>
  <c r="S1480" i="4"/>
  <c r="S548" i="4"/>
  <c r="S233" i="4"/>
  <c r="S2142" i="4"/>
  <c r="S2259" i="4"/>
  <c r="S3923" i="4"/>
  <c r="S4616" i="4"/>
  <c r="S2584" i="4"/>
  <c r="S4587" i="4"/>
  <c r="S3954" i="4"/>
  <c r="S728" i="4"/>
  <c r="S2805" i="4"/>
  <c r="S3630" i="4"/>
  <c r="S3924" i="4"/>
  <c r="S1317" i="4"/>
  <c r="S2208" i="4"/>
  <c r="S2947" i="4"/>
  <c r="S800" i="4"/>
  <c r="S119" i="4"/>
  <c r="S3670" i="4"/>
  <c r="S4413" i="4"/>
  <c r="S4909" i="4"/>
  <c r="S3955" i="4"/>
  <c r="S1898" i="4"/>
  <c r="S2382" i="4"/>
  <c r="S3750" i="4"/>
  <c r="S4315" i="4"/>
  <c r="S4067" i="4"/>
  <c r="S4910" i="4"/>
  <c r="S4184" i="4"/>
  <c r="S2303" i="4"/>
  <c r="S319" i="4"/>
  <c r="S120" i="4"/>
  <c r="S4825" i="4"/>
  <c r="S2438" i="4"/>
  <c r="S285" i="4"/>
  <c r="S378" i="4"/>
  <c r="S101" i="4"/>
  <c r="S1003" i="4"/>
  <c r="S3808" i="4"/>
  <c r="S4086" i="4"/>
  <c r="S3650" i="4"/>
  <c r="S621" i="4"/>
  <c r="S2605" i="4"/>
  <c r="S3332" i="4"/>
  <c r="S524" i="4"/>
  <c r="S3996" i="4"/>
  <c r="S4969" i="4"/>
  <c r="S102" i="4"/>
  <c r="S3526" i="4"/>
  <c r="S353" i="4"/>
  <c r="S2869" i="4"/>
  <c r="S4316" i="4"/>
  <c r="S780" i="4"/>
  <c r="S354" i="4"/>
  <c r="S3631" i="4"/>
  <c r="S4617" i="4"/>
  <c r="S3651" i="4"/>
  <c r="S909" i="4"/>
  <c r="S3333" i="4"/>
  <c r="S4185" i="4"/>
  <c r="S1562" i="4"/>
  <c r="S4826" i="4"/>
  <c r="S2688" i="4"/>
  <c r="S972" i="4"/>
  <c r="S3222" i="4"/>
  <c r="S4970" i="4"/>
  <c r="S2636" i="4"/>
  <c r="S3587" i="4"/>
  <c r="S3436" i="4"/>
  <c r="S31" i="4"/>
  <c r="T3897" i="4" s="1"/>
  <c r="S2062" i="4"/>
  <c r="S1859" i="4"/>
  <c r="S1731" i="4"/>
  <c r="S2090" i="4"/>
  <c r="S234" i="4"/>
  <c r="S845" i="4"/>
  <c r="S2023" i="4"/>
  <c r="S4553" i="4"/>
  <c r="S3694" i="4"/>
  <c r="S525" i="4"/>
  <c r="S2895" i="4"/>
  <c r="S2669" i="4"/>
  <c r="S4489" i="4"/>
  <c r="S938" i="4"/>
  <c r="S4729" i="4"/>
  <c r="S2585" i="4"/>
  <c r="S2091" i="4"/>
  <c r="S103" i="4"/>
  <c r="S4588" i="4"/>
  <c r="S2333" i="4"/>
  <c r="S4554" i="4"/>
  <c r="S885" i="4"/>
  <c r="S2753" i="4"/>
  <c r="S4999" i="4"/>
  <c r="S2840" i="4"/>
  <c r="S3401" i="4"/>
  <c r="S749" i="4"/>
  <c r="S2637" i="4"/>
  <c r="S2024" i="4"/>
  <c r="S2896" i="4"/>
  <c r="S3652" i="4"/>
  <c r="S750" i="4"/>
  <c r="S4827" i="4"/>
  <c r="S1346" i="4"/>
  <c r="S2209" i="4"/>
  <c r="S4186" i="4"/>
  <c r="S3334" i="4"/>
  <c r="S2841" i="4"/>
  <c r="S939" i="4"/>
  <c r="S3022" i="4"/>
  <c r="S1585" i="4"/>
  <c r="S3256" i="4"/>
  <c r="S3977" i="4"/>
  <c r="S2063" i="4"/>
  <c r="S3671" i="4"/>
  <c r="S4414" i="4"/>
  <c r="S910" i="4"/>
  <c r="S2638" i="4"/>
  <c r="S4772" i="4"/>
  <c r="S3632" i="4"/>
  <c r="S477" i="4"/>
  <c r="S526" i="4"/>
  <c r="S2535" i="4"/>
  <c r="S1025" i="4"/>
  <c r="S3277" i="4"/>
  <c r="S1084" i="4"/>
  <c r="S3359" i="4"/>
  <c r="S1452" i="4"/>
  <c r="S597" i="4"/>
  <c r="S3565" i="4"/>
  <c r="S694" i="4"/>
  <c r="S1123" i="4"/>
  <c r="S645" i="4"/>
  <c r="S1192" i="4"/>
  <c r="S2897" i="4"/>
  <c r="S2555" i="4"/>
  <c r="S3956" i="4"/>
  <c r="S3774" i="4"/>
  <c r="S5000" i="4"/>
  <c r="S1780" i="4"/>
  <c r="S155" i="4"/>
  <c r="S156" i="4"/>
  <c r="S3134" i="4"/>
  <c r="S1255" i="4"/>
  <c r="S1105" i="4"/>
  <c r="S4415" i="4"/>
  <c r="S3633" i="4"/>
  <c r="S4465" i="4"/>
  <c r="S404" i="4"/>
  <c r="S263" i="4"/>
  <c r="S4490" i="4"/>
  <c r="S2639" i="4"/>
  <c r="S4296" i="4"/>
  <c r="S1428" i="4"/>
  <c r="S1318" i="4"/>
  <c r="S2948" i="4"/>
  <c r="S355" i="4"/>
  <c r="S4800" i="4"/>
  <c r="S1511" i="4"/>
  <c r="S4589" i="4"/>
  <c r="S667" i="4"/>
  <c r="S598" i="4"/>
  <c r="S3360" i="4"/>
  <c r="S4466" i="4"/>
  <c r="S4971" i="4"/>
  <c r="S1429" i="4"/>
  <c r="S4102" i="4"/>
  <c r="S2439" i="4"/>
  <c r="S264" i="4"/>
  <c r="S1781" i="4"/>
  <c r="S3402" i="4"/>
  <c r="S3093" i="4"/>
  <c r="S4335" i="4"/>
  <c r="S4911" i="4"/>
  <c r="S1124" i="4"/>
  <c r="S4232" i="4"/>
  <c r="S3135" i="4"/>
  <c r="S4260" i="4"/>
  <c r="S59" i="4"/>
  <c r="S2536" i="4"/>
  <c r="S3403" i="4"/>
  <c r="S4666" i="4"/>
  <c r="S4187" i="4"/>
  <c r="S121" i="4"/>
  <c r="S1782" i="4"/>
  <c r="S3223" i="4"/>
  <c r="S1707" i="4"/>
  <c r="S2537" i="4"/>
  <c r="S3153" i="4"/>
  <c r="S3224" i="4"/>
  <c r="S4801" i="4"/>
  <c r="S32" i="4"/>
  <c r="S2898" i="4"/>
  <c r="S4618" i="4"/>
  <c r="S1222" i="4"/>
  <c r="S2440" i="4"/>
  <c r="S3634" i="4"/>
  <c r="S3609" i="4"/>
  <c r="S1951" i="4"/>
  <c r="S2806" i="4"/>
  <c r="S1481" i="4"/>
  <c r="S729" i="4"/>
  <c r="S3404" i="4"/>
  <c r="S4590" i="4"/>
  <c r="S203" i="4"/>
  <c r="S4730" i="4"/>
  <c r="S3225" i="4"/>
  <c r="S4103" i="4"/>
  <c r="S4869" i="4"/>
  <c r="S1193" i="4"/>
  <c r="S3226" i="4"/>
  <c r="S4537" i="4"/>
  <c r="S781" i="4"/>
  <c r="S3588" i="4"/>
  <c r="S60" i="4"/>
  <c r="S2949" i="4"/>
  <c r="S801" i="4"/>
  <c r="S2842" i="4"/>
  <c r="S4336" i="4"/>
  <c r="S356" i="4"/>
  <c r="S599" i="4"/>
  <c r="S846" i="4"/>
  <c r="S3925" i="4"/>
  <c r="S1167" i="4"/>
  <c r="S527" i="4"/>
  <c r="S1783" i="4"/>
  <c r="S4517" i="4"/>
  <c r="S3899" i="4"/>
  <c r="S4159" i="4"/>
  <c r="S2163" i="4"/>
  <c r="S3543" i="4"/>
  <c r="S2556" i="4"/>
  <c r="S4337" i="4"/>
  <c r="S1194" i="4"/>
  <c r="S265" i="4"/>
  <c r="S1223" i="4"/>
  <c r="S1834" i="4"/>
  <c r="S235" i="4"/>
  <c r="S157" i="4"/>
  <c r="S3154" i="4"/>
  <c r="S1224" i="4"/>
  <c r="S1085" i="4"/>
  <c r="S33" i="4"/>
  <c r="S1860" i="4"/>
  <c r="S1195" i="4"/>
  <c r="S4555" i="4"/>
  <c r="S4317" i="4"/>
  <c r="S3566" i="4"/>
  <c r="S886" i="4"/>
  <c r="S1430" i="4"/>
  <c r="S2047" i="4"/>
  <c r="S1482" i="4"/>
  <c r="S2781" i="4"/>
  <c r="S405" i="4"/>
  <c r="S4207" i="4"/>
  <c r="S4773" i="4"/>
  <c r="S34" i="4"/>
  <c r="S1225" i="4"/>
  <c r="S911" i="4"/>
  <c r="S1168" i="4"/>
  <c r="S2606" i="4"/>
  <c r="S751" i="4"/>
  <c r="S4438" i="4"/>
  <c r="S430" i="4"/>
  <c r="S4870" i="4"/>
  <c r="S912" i="4"/>
  <c r="S320" i="4"/>
  <c r="S3460" i="4"/>
  <c r="S4087" i="4"/>
  <c r="S3567" i="4"/>
  <c r="S2354" i="4"/>
  <c r="S1784" i="4"/>
  <c r="S1400" i="4"/>
  <c r="S379" i="4"/>
  <c r="S1537" i="4"/>
  <c r="S4233" i="4"/>
  <c r="S3094" i="4"/>
  <c r="S1169" i="4"/>
  <c r="S3775" i="4"/>
  <c r="S2260" i="4"/>
  <c r="S2586" i="4"/>
  <c r="S1431" i="4"/>
  <c r="S2689" i="4"/>
  <c r="S3776" i="4"/>
  <c r="S4491" i="4"/>
  <c r="S1347" i="4"/>
  <c r="S549" i="4"/>
  <c r="S3926" i="4"/>
  <c r="S2334" i="4"/>
  <c r="S3828" i="4"/>
  <c r="S4318" i="4"/>
  <c r="S1301" i="4"/>
  <c r="S321" i="4"/>
  <c r="S2185" i="4"/>
  <c r="S3067" i="4"/>
  <c r="S2640" i="4"/>
  <c r="S1732" i="4"/>
  <c r="S2164" i="4"/>
  <c r="S3997" i="4"/>
  <c r="S3178" i="4"/>
  <c r="S1348" i="4"/>
  <c r="S1654" i="4"/>
  <c r="S3777" i="4"/>
  <c r="S158" i="4"/>
  <c r="S478" i="4"/>
  <c r="S820" i="4"/>
  <c r="S4208" i="4"/>
  <c r="S2710" i="4"/>
  <c r="S4392" i="4"/>
  <c r="S4393" i="4"/>
  <c r="S2441" i="4"/>
  <c r="S752" i="4"/>
  <c r="S4234" i="4"/>
  <c r="S2165" i="4"/>
  <c r="S3568" i="4"/>
  <c r="S3044" i="4"/>
  <c r="S3809" i="4"/>
  <c r="S1755" i="4"/>
  <c r="S4338" i="4"/>
  <c r="S3527" i="4"/>
  <c r="S2690" i="4"/>
  <c r="S847" i="4"/>
  <c r="S1655" i="4"/>
  <c r="S1785" i="4"/>
  <c r="S406" i="4"/>
  <c r="S821" i="4"/>
  <c r="S4235" i="4"/>
  <c r="S2950" i="4"/>
  <c r="S2143" i="4"/>
  <c r="S4160" i="4"/>
  <c r="S4871" i="4"/>
  <c r="S4731" i="4"/>
  <c r="S2210" i="4"/>
  <c r="S2487" i="4"/>
  <c r="S4339" i="4"/>
  <c r="S4667" i="4"/>
  <c r="S3751" i="4"/>
  <c r="S3856" i="4"/>
  <c r="S3304" i="4"/>
  <c r="S622" i="4"/>
  <c r="S940" i="4"/>
  <c r="S3900" i="4"/>
  <c r="S4774" i="4"/>
  <c r="S159" i="4"/>
  <c r="S3437" i="4"/>
  <c r="S2025" i="4"/>
  <c r="S3461" i="4"/>
  <c r="S1563" i="4"/>
  <c r="S600" i="4"/>
  <c r="S4340" i="4"/>
  <c r="S4619" i="4"/>
  <c r="S1512" i="4"/>
  <c r="S2383" i="4"/>
  <c r="S1106" i="4"/>
  <c r="S1302" i="4"/>
  <c r="S3023" i="4"/>
  <c r="S668" i="4"/>
  <c r="S3136" i="4"/>
  <c r="S2304" i="4"/>
  <c r="S4972" i="4"/>
  <c r="S2026" i="4"/>
  <c r="S1004" i="4"/>
  <c r="S501" i="4"/>
  <c r="S266" i="4"/>
  <c r="S1708" i="4"/>
  <c r="S2384" i="4"/>
  <c r="S3002" i="4"/>
  <c r="S2027" i="4"/>
  <c r="S3305" i="4"/>
  <c r="S357" i="4"/>
  <c r="S3045" i="4"/>
  <c r="S2641" i="4"/>
  <c r="S236" i="4"/>
  <c r="S1513" i="4"/>
  <c r="S2711" i="4"/>
  <c r="S2442" i="4"/>
  <c r="S1786" i="4"/>
  <c r="S1432" i="4"/>
  <c r="S502" i="4"/>
  <c r="S3569" i="4"/>
  <c r="S695" i="4"/>
  <c r="S3380" i="4"/>
  <c r="S3721" i="4"/>
  <c r="S3046" i="4"/>
  <c r="S3829" i="4"/>
  <c r="S1453" i="4"/>
  <c r="S3901" i="4"/>
  <c r="S4973" i="4"/>
  <c r="S4872" i="4"/>
  <c r="S528" i="4"/>
  <c r="S1349" i="4"/>
  <c r="S4668" i="4"/>
  <c r="S3752" i="4"/>
  <c r="S848" i="4"/>
  <c r="S1925" i="4"/>
  <c r="S4467" i="4"/>
  <c r="S1483" i="4"/>
  <c r="S204" i="4"/>
  <c r="S1371" i="4"/>
  <c r="S1401" i="4"/>
  <c r="S2003" i="4"/>
  <c r="S1303" i="4"/>
  <c r="S753" i="4"/>
  <c r="S4669" i="4"/>
  <c r="S2712" i="4"/>
  <c r="S186" i="4"/>
  <c r="S3194" i="4"/>
  <c r="S754" i="4"/>
  <c r="S3635" i="4"/>
  <c r="S3830" i="4"/>
  <c r="S2843" i="4"/>
  <c r="S1484" i="4"/>
  <c r="S1733" i="4"/>
  <c r="S3857" i="4"/>
  <c r="S1350" i="4"/>
  <c r="S4468" i="4"/>
  <c r="S1656" i="4"/>
  <c r="S1787" i="4"/>
  <c r="S3610" i="4"/>
  <c r="S3137" i="4"/>
  <c r="S3589" i="4"/>
  <c r="S2092" i="4"/>
  <c r="S623" i="4"/>
  <c r="S5001" i="4"/>
  <c r="S4297" i="4"/>
  <c r="S4341" i="4"/>
  <c r="S669" i="4"/>
  <c r="S2385" i="4"/>
  <c r="S576" i="4"/>
  <c r="S2951" i="4"/>
  <c r="S3155" i="4"/>
  <c r="S122" i="4"/>
  <c r="S3695" i="4"/>
  <c r="S1586" i="4"/>
  <c r="S1587" i="4"/>
  <c r="S2870" i="4"/>
  <c r="S3024" i="4"/>
  <c r="S3095" i="4"/>
  <c r="S1835" i="4"/>
  <c r="S4017" i="4"/>
  <c r="S2119" i="4"/>
  <c r="S4851" i="4"/>
  <c r="S3405" i="4"/>
  <c r="S755" i="4"/>
  <c r="S3361" i="4"/>
  <c r="S3406" i="4"/>
  <c r="S1055" i="4"/>
  <c r="S1125" i="4"/>
  <c r="S4342" i="4"/>
  <c r="S4469" i="4"/>
  <c r="S2807" i="4"/>
  <c r="S407" i="4"/>
  <c r="S4912" i="4"/>
  <c r="S4538" i="4"/>
  <c r="S1433" i="4"/>
  <c r="S1454" i="4"/>
  <c r="S61" i="4"/>
  <c r="S802" i="4"/>
  <c r="S670" i="4"/>
  <c r="S3722" i="4"/>
  <c r="S4018" i="4"/>
  <c r="S1926" i="4"/>
  <c r="S671" i="4"/>
  <c r="S2443" i="4"/>
  <c r="S3025" i="4"/>
  <c r="S913" i="4"/>
  <c r="S1402" i="4"/>
  <c r="S1980" i="4"/>
  <c r="S4890" i="4"/>
  <c r="S4700" i="4"/>
  <c r="S456" i="4"/>
  <c r="S1434" i="4"/>
  <c r="S4873" i="4"/>
  <c r="S1226" i="4"/>
  <c r="S3462" i="4"/>
  <c r="S887" i="4"/>
  <c r="S1256" i="4"/>
  <c r="S4088" i="4"/>
  <c r="S2409" i="4"/>
  <c r="S2028" i="4"/>
  <c r="S267" i="4"/>
  <c r="S3227" i="4"/>
  <c r="S2048" i="4"/>
  <c r="S4518" i="4"/>
  <c r="S941" i="4"/>
  <c r="S3672" i="4"/>
  <c r="S4701" i="4"/>
  <c r="S2261" i="4"/>
  <c r="S3047" i="4"/>
  <c r="S1086" i="4"/>
  <c r="S2029" i="4"/>
  <c r="S672" i="4"/>
  <c r="S380" i="4"/>
  <c r="S782" i="4"/>
  <c r="S1170" i="4"/>
  <c r="S1196" i="4"/>
  <c r="S973" i="4"/>
  <c r="S3257" i="4"/>
  <c r="S4261" i="4"/>
  <c r="S1171" i="4"/>
  <c r="S2952" i="4"/>
  <c r="S4068" i="4"/>
  <c r="S1257" i="4"/>
  <c r="S3026" i="4"/>
  <c r="S914" i="4"/>
  <c r="S1734" i="4"/>
  <c r="S3096" i="4"/>
  <c r="S187" i="4"/>
  <c r="S4209" i="4"/>
  <c r="S550" i="4"/>
  <c r="S730" i="4"/>
  <c r="S286" i="4"/>
  <c r="S2754" i="4"/>
  <c r="S2186" i="4"/>
  <c r="S2187" i="4"/>
  <c r="S3156" i="4"/>
  <c r="S3463" i="4"/>
  <c r="S3878" i="4"/>
  <c r="S1258" i="4"/>
  <c r="S4319" i="4"/>
  <c r="S673" i="4"/>
  <c r="U3097" i="4"/>
  <c r="U1126" i="4"/>
  <c r="U3927" i="4"/>
  <c r="U4492" i="4"/>
  <c r="U1319" i="4"/>
  <c r="U2713" i="4"/>
  <c r="U1657" i="4"/>
  <c r="U4161" i="4"/>
  <c r="U1588" i="4"/>
  <c r="U2714" i="4"/>
  <c r="U4874" i="4"/>
  <c r="U3464" i="4"/>
  <c r="U2557" i="4"/>
  <c r="U479" i="4"/>
  <c r="U2305" i="4"/>
  <c r="U1709" i="4"/>
  <c r="U4775" i="4"/>
  <c r="U551" i="4"/>
  <c r="U3902" i="4"/>
  <c r="U1172" i="4"/>
  <c r="U3335" i="4"/>
  <c r="U4188" i="4"/>
  <c r="U4089" i="4"/>
  <c r="U2262" i="4"/>
  <c r="U3306" i="4"/>
  <c r="U4343" i="4"/>
  <c r="U2166" i="4"/>
  <c r="U3723" i="4"/>
  <c r="U3673" i="4"/>
  <c r="U4974" i="4"/>
  <c r="U3858" i="4"/>
  <c r="U1372" i="4"/>
  <c r="U3179" i="4"/>
  <c r="U2642" i="4"/>
  <c r="U646" i="4"/>
  <c r="U4262" i="4"/>
  <c r="U3027" i="4"/>
  <c r="U4591" i="4"/>
  <c r="U2844" i="4"/>
  <c r="U2281" i="4"/>
  <c r="U2488" i="4"/>
  <c r="U1373" i="4"/>
  <c r="U2953" i="4"/>
  <c r="U3674" i="4"/>
  <c r="U3859" i="4"/>
  <c r="U4702" i="4"/>
  <c r="U3724" i="4"/>
  <c r="U104" i="4"/>
  <c r="U4236" i="4"/>
  <c r="U3879" i="4"/>
  <c r="U1485" i="4"/>
  <c r="U4913" i="4"/>
  <c r="U783" i="4"/>
  <c r="U79" i="4"/>
  <c r="U1005" i="4"/>
  <c r="U2845" i="4"/>
  <c r="U1927" i="4"/>
  <c r="U237" i="4"/>
  <c r="U849" i="4"/>
  <c r="U4189" i="4"/>
  <c r="U1275" i="4"/>
  <c r="U4210" i="4"/>
  <c r="U2489" i="4"/>
  <c r="U2239" i="4"/>
  <c r="U3510" i="4"/>
  <c r="U4802" i="4"/>
  <c r="U1538" i="4"/>
  <c r="U2355" i="4"/>
  <c r="U3611" i="4"/>
  <c r="U62" i="4"/>
  <c r="U4069" i="4"/>
  <c r="U3928" i="4"/>
  <c r="U2356" i="4"/>
  <c r="U1626" i="4"/>
  <c r="U205" i="4"/>
  <c r="U4748" i="4"/>
  <c r="U4592" i="4"/>
  <c r="U1710" i="4"/>
  <c r="U1788" i="4"/>
  <c r="U2558" i="4"/>
  <c r="U3778" i="4"/>
  <c r="U3180" i="4"/>
  <c r="U3028" i="4"/>
  <c r="U3407" i="4"/>
  <c r="U2734" i="4"/>
  <c r="U2" i="4"/>
  <c r="U4620" i="4"/>
  <c r="U3438" i="4"/>
  <c r="U1735" i="4"/>
  <c r="U2064" i="4"/>
  <c r="U674" i="4"/>
  <c r="U2335" i="4"/>
  <c r="U4776" i="4"/>
  <c r="U2607" i="4"/>
  <c r="U3779" i="4"/>
  <c r="U4394" i="4"/>
  <c r="U2691" i="4"/>
  <c r="U4621" i="4"/>
  <c r="U3228" i="4"/>
  <c r="U4104" i="4"/>
  <c r="U1435" i="4"/>
  <c r="U2846" i="4"/>
  <c r="U3903" i="4"/>
  <c r="U4732" i="4"/>
  <c r="U4344" i="4"/>
  <c r="U2871" i="4"/>
  <c r="U3439" i="4"/>
  <c r="U4828" i="4"/>
  <c r="U4190" i="4"/>
  <c r="U4345" i="4"/>
  <c r="U1486" i="4"/>
  <c r="U3098" i="4"/>
  <c r="U1952" i="4"/>
  <c r="U4439" i="4"/>
  <c r="U647" i="4"/>
  <c r="U974" i="4"/>
  <c r="U1564" i="4"/>
  <c r="U624" i="4"/>
  <c r="U1789" i="4"/>
  <c r="U2386" i="4"/>
  <c r="U2899" i="4"/>
  <c r="U2735" i="4"/>
  <c r="U4556" i="4"/>
  <c r="U3157" i="4"/>
  <c r="U4670" i="4"/>
  <c r="U1589" i="4"/>
  <c r="U1899" i="4"/>
  <c r="U2954" i="4"/>
  <c r="U480" i="4"/>
  <c r="U2643" i="4"/>
  <c r="U1539" i="4"/>
  <c r="U4777" i="4"/>
  <c r="U2263" i="4"/>
  <c r="U1756" i="4"/>
  <c r="U2692" i="4"/>
  <c r="U408" i="4"/>
  <c r="U322" i="4"/>
  <c r="U4070" i="4"/>
  <c r="U4237" i="4"/>
  <c r="U4539" i="4"/>
  <c r="U4364" i="4"/>
  <c r="U2093" i="4"/>
  <c r="U756" i="4"/>
  <c r="U942" i="4"/>
  <c r="U3048" i="4"/>
  <c r="U2644" i="4"/>
  <c r="U2715" i="4"/>
  <c r="U238" i="4"/>
  <c r="U850" i="4"/>
  <c r="U4040" i="4"/>
  <c r="U943" i="4"/>
  <c r="U2306" i="4"/>
  <c r="U4852" i="4"/>
  <c r="U3003" i="4"/>
  <c r="U1861" i="4"/>
  <c r="U3612" i="4"/>
  <c r="U409" i="4"/>
  <c r="U160" i="4"/>
  <c r="U2357" i="4"/>
  <c r="U3590" i="4"/>
  <c r="U4298" i="4"/>
  <c r="U1610" i="4"/>
  <c r="U3068" i="4"/>
  <c r="U4622" i="4"/>
  <c r="U2188" i="4"/>
  <c r="U4041" i="4"/>
  <c r="U3049" i="4"/>
  <c r="U2444" i="4"/>
  <c r="U1736" i="4"/>
  <c r="U3336" i="4"/>
  <c r="U381" i="4"/>
  <c r="U3195" i="4"/>
  <c r="U4623" i="4"/>
  <c r="U4416" i="4"/>
  <c r="U4320" i="4"/>
  <c r="U1227" i="4"/>
  <c r="U731" i="4"/>
  <c r="U3440" i="4"/>
  <c r="U4557" i="4"/>
  <c r="U2264" i="4"/>
  <c r="U4749" i="4"/>
  <c r="U3544" i="4"/>
  <c r="U1565" i="4"/>
  <c r="U206" i="4"/>
  <c r="U3" i="4"/>
  <c r="U3489" i="4"/>
  <c r="U3545" i="4"/>
  <c r="U3780" i="4"/>
  <c r="U1981" i="4"/>
  <c r="U63" i="4"/>
  <c r="U4417" i="4"/>
  <c r="U4944" i="4"/>
  <c r="U3362" i="4"/>
  <c r="U4733" i="4"/>
  <c r="U2189" i="4"/>
  <c r="U4211" i="4"/>
  <c r="U4891" i="4"/>
  <c r="U2490" i="4"/>
  <c r="U1757" i="4"/>
  <c r="U3696" i="4"/>
  <c r="U239" i="4"/>
  <c r="U4365" i="4"/>
  <c r="U1197" i="4"/>
  <c r="U3069" i="4"/>
  <c r="U4440" i="4"/>
  <c r="U3337" i="4"/>
  <c r="U3613" i="4"/>
  <c r="U2900" i="4"/>
  <c r="U4975" i="4"/>
  <c r="U457" i="4"/>
  <c r="U1862" i="4"/>
  <c r="U2978" i="4"/>
  <c r="U3697" i="4"/>
  <c r="U2782" i="4"/>
  <c r="U2167" i="4"/>
  <c r="U1590" i="4"/>
  <c r="U625" i="4"/>
  <c r="U3029" i="4"/>
  <c r="U4540" i="4"/>
  <c r="U4071" i="4"/>
  <c r="U1351" i="4"/>
  <c r="U2872" i="4"/>
  <c r="U2410" i="4"/>
  <c r="U4803" i="4"/>
  <c r="U4162" i="4"/>
  <c r="U3408" i="4"/>
  <c r="U1928" i="4"/>
  <c r="U2736" i="4"/>
  <c r="U3196" i="4"/>
  <c r="U3880" i="4"/>
  <c r="U2358" i="4"/>
  <c r="U1374" i="4"/>
  <c r="U2120" i="4"/>
  <c r="U709" i="4"/>
  <c r="U4541" i="4"/>
  <c r="U2491" i="4"/>
  <c r="U2955" i="4"/>
  <c r="U4703" i="4"/>
  <c r="U4945" i="4"/>
  <c r="U3307" i="4"/>
  <c r="U915" i="4"/>
  <c r="U2065" i="4"/>
  <c r="U2737" i="4"/>
  <c r="U2307" i="4"/>
  <c r="U4542" i="4"/>
  <c r="U3070" i="4"/>
  <c r="U3511" i="4"/>
  <c r="U1455" i="4"/>
  <c r="U1658" i="4"/>
  <c r="U4829" i="4"/>
  <c r="U268" i="4"/>
  <c r="U2265" i="4"/>
  <c r="U4892" i="4"/>
  <c r="U1403" i="4"/>
  <c r="U3957" i="4"/>
  <c r="U3138" i="4"/>
  <c r="U4042" i="4"/>
  <c r="U3099" i="4"/>
  <c r="U3753" i="4"/>
  <c r="U3881" i="4"/>
  <c r="U1659" i="4"/>
  <c r="U4804" i="4"/>
  <c r="U4750" i="4"/>
  <c r="U3570" i="4"/>
  <c r="U287" i="4"/>
  <c r="U3441" i="4"/>
  <c r="U3050" i="4"/>
  <c r="U3512" i="4"/>
  <c r="U1836" i="4"/>
  <c r="U1982" i="4"/>
  <c r="U1790" i="4"/>
  <c r="U481" i="4"/>
  <c r="U757" i="4"/>
  <c r="U975" i="4"/>
  <c r="U382" i="4"/>
  <c r="U2168" i="4"/>
  <c r="U4470" i="4"/>
  <c r="U3513" i="4"/>
  <c r="U4321" i="4"/>
  <c r="U626" i="4"/>
  <c r="U2538" i="4"/>
  <c r="U1456" i="4"/>
  <c r="U4238" i="4"/>
  <c r="U3653" i="4"/>
  <c r="U4624" i="4"/>
  <c r="U4163" i="4"/>
  <c r="U3591" i="4"/>
  <c r="U2411" i="4"/>
  <c r="U1145" i="4"/>
  <c r="U4625" i="4"/>
  <c r="U851" i="4"/>
  <c r="U1627" i="4"/>
  <c r="U240" i="4"/>
  <c r="U2359" i="4"/>
  <c r="U852" i="4"/>
  <c r="U4914" i="4"/>
  <c r="U1056" i="4"/>
  <c r="U1814" i="4"/>
  <c r="U3139" i="4"/>
  <c r="U2559" i="4"/>
  <c r="U1320" i="4"/>
  <c r="U4976" i="4"/>
  <c r="U3197" i="4"/>
  <c r="U358" i="4"/>
  <c r="U976" i="4"/>
  <c r="U4977" i="4"/>
  <c r="U2030" i="4"/>
  <c r="U1276" i="4"/>
  <c r="U1087" i="4"/>
  <c r="U3592" i="4"/>
  <c r="U2808" i="4"/>
  <c r="U4471" i="4"/>
  <c r="U4263" i="4"/>
  <c r="U4671" i="4"/>
  <c r="U4072" i="4"/>
  <c r="U3593" i="4"/>
  <c r="U3614" i="4"/>
  <c r="U3546" i="4"/>
  <c r="U1953" i="4"/>
  <c r="U3571" i="4"/>
  <c r="U2282" i="4"/>
  <c r="U188" i="4"/>
  <c r="U2513" i="4"/>
  <c r="U4090" i="4"/>
  <c r="U1198" i="4"/>
  <c r="U2901" i="4"/>
  <c r="U2190" i="4"/>
  <c r="U2716" i="4"/>
  <c r="U4853" i="4"/>
  <c r="U1837" i="4"/>
  <c r="U35" i="4"/>
  <c r="U288" i="4"/>
  <c r="U1660" i="4"/>
  <c r="U4672" i="4"/>
  <c r="U4164" i="4"/>
  <c r="U3198" i="4"/>
  <c r="U1057" i="4"/>
  <c r="U2336" i="4"/>
  <c r="U1863" i="4"/>
  <c r="U2956" i="4"/>
  <c r="U4593" i="4"/>
  <c r="U4395" i="4"/>
  <c r="U2240" i="4"/>
  <c r="U207" i="4"/>
  <c r="U161" i="4"/>
  <c r="U1628" i="4"/>
  <c r="U4441" i="4"/>
  <c r="U2783" i="4"/>
  <c r="U2211" i="4"/>
  <c r="U2066" i="4"/>
  <c r="U2608" i="4"/>
  <c r="U2492" i="4"/>
  <c r="U482" i="4"/>
  <c r="U162" i="4"/>
  <c r="U3363" i="4"/>
  <c r="U1107" i="4"/>
  <c r="U2031" i="4"/>
  <c r="U2412" i="4"/>
  <c r="U648" i="4"/>
  <c r="U2387" i="4"/>
  <c r="U3904" i="4"/>
  <c r="U977" i="4"/>
  <c r="U2388" i="4"/>
  <c r="U3051" i="4"/>
  <c r="U4264" i="4"/>
  <c r="U1983" i="4"/>
  <c r="U1108" i="4"/>
  <c r="U1457" i="4"/>
  <c r="U4265" i="4"/>
  <c r="U2755" i="4"/>
  <c r="U1758" i="4"/>
  <c r="U323" i="4"/>
  <c r="U529" i="4"/>
  <c r="U1737" i="4"/>
  <c r="U4805" i="4"/>
  <c r="U784" i="4"/>
  <c r="U1352" i="4"/>
  <c r="U3338" i="4"/>
  <c r="U3409" i="4"/>
  <c r="U4778" i="4"/>
  <c r="U1353" i="4"/>
  <c r="U2493" i="4"/>
  <c r="U888" i="4"/>
  <c r="U2413" i="4"/>
  <c r="U4" i="4"/>
  <c r="U1686" i="4"/>
  <c r="U4472" i="4"/>
  <c r="U383" i="4"/>
  <c r="U3675" i="4"/>
  <c r="U2924" i="4"/>
  <c r="U2809" i="4"/>
  <c r="U2957" i="4"/>
  <c r="U2609" i="4"/>
  <c r="U2610" i="4"/>
  <c r="U1815" i="4"/>
  <c r="U1026" i="4"/>
  <c r="U4266" i="4"/>
  <c r="U269" i="4"/>
  <c r="U552" i="4"/>
  <c r="U1027" i="4"/>
  <c r="U2873" i="4"/>
  <c r="U483" i="4"/>
  <c r="U1540" i="4"/>
  <c r="U1864" i="4"/>
  <c r="U1321" i="4"/>
  <c r="U4073" i="4"/>
  <c r="U2874" i="4"/>
  <c r="U3998" i="4"/>
  <c r="U710" i="4"/>
  <c r="U1109" i="4"/>
  <c r="U1487" i="4"/>
  <c r="U3100" i="4"/>
  <c r="U553" i="4"/>
  <c r="U530" i="4"/>
  <c r="U732" i="4"/>
  <c r="U2810" i="4"/>
  <c r="U4893" i="4"/>
  <c r="U410" i="4"/>
  <c r="U2467" i="4"/>
  <c r="U3258" i="4"/>
  <c r="U2958" i="4"/>
  <c r="U2611" i="4"/>
  <c r="U359" i="4"/>
  <c r="U2902" i="4"/>
  <c r="U1354" i="4"/>
  <c r="U4212" i="4"/>
  <c r="U2468" i="4"/>
  <c r="U1865" i="4"/>
  <c r="U2959" i="4"/>
  <c r="U411" i="4"/>
  <c r="U1436" i="4"/>
  <c r="U3978" i="4"/>
  <c r="U1322" i="4"/>
  <c r="U4267" i="4"/>
  <c r="U2670" i="4"/>
  <c r="U2241" i="4"/>
  <c r="U5" i="4"/>
  <c r="U6" i="4"/>
  <c r="U1277" i="4"/>
  <c r="U711" i="4"/>
  <c r="U2587" i="4"/>
  <c r="U4626" i="4"/>
  <c r="U3831" i="4"/>
  <c r="U822" i="4"/>
  <c r="U1146" i="4"/>
  <c r="U1629" i="4"/>
  <c r="U1088" i="4"/>
  <c r="U3615" i="4"/>
  <c r="U3616" i="4"/>
  <c r="U458" i="4"/>
  <c r="U3229" i="4"/>
  <c r="U3101" i="4"/>
  <c r="U4043" i="4"/>
  <c r="U2875" i="4"/>
  <c r="U270" i="4"/>
  <c r="U4239" i="4"/>
  <c r="U384" i="4"/>
  <c r="U3725" i="4"/>
  <c r="U4442" i="4"/>
  <c r="U1630" i="4"/>
  <c r="U3726" i="4"/>
  <c r="U2049" i="4"/>
  <c r="U4074" i="4"/>
  <c r="U1173" i="4"/>
  <c r="U1089" i="4"/>
  <c r="U3442" i="4"/>
  <c r="U4105" i="4"/>
  <c r="U1631" i="4"/>
  <c r="U2612" i="4"/>
  <c r="U2514" i="4"/>
  <c r="U1566" i="4"/>
  <c r="U3654" i="4"/>
  <c r="U2645" i="4"/>
  <c r="U1954" i="4"/>
  <c r="U64" i="4"/>
  <c r="U2212" i="4"/>
  <c r="U3698" i="4"/>
  <c r="U241" i="4"/>
  <c r="U4240" i="4"/>
  <c r="U324" i="4"/>
  <c r="U431" i="4"/>
  <c r="U3929" i="4"/>
  <c r="U1006" i="4"/>
  <c r="U2756" i="4"/>
  <c r="U2560" i="4"/>
  <c r="U4473" i="4"/>
  <c r="U3930" i="4"/>
  <c r="U4322" i="4"/>
  <c r="U3230" i="4"/>
  <c r="U4106" i="4"/>
  <c r="U2144" i="4"/>
  <c r="U1759" i="4"/>
  <c r="U385" i="4"/>
  <c r="U4107" i="4"/>
  <c r="U3832" i="4"/>
  <c r="U4299" i="4"/>
  <c r="U1375" i="4"/>
  <c r="U1458" i="4"/>
  <c r="U3052" i="4"/>
  <c r="U3882" i="4"/>
  <c r="U3931" i="4"/>
  <c r="U289" i="4"/>
  <c r="U386" i="4"/>
  <c r="U4875" i="4"/>
  <c r="U2925" i="4"/>
  <c r="U916" i="4"/>
  <c r="U3231" i="4"/>
  <c r="U3490" i="4"/>
  <c r="U3465" i="4"/>
  <c r="U1661" i="4"/>
  <c r="U4165" i="4"/>
  <c r="U2191" i="4"/>
  <c r="U3676" i="4"/>
  <c r="U360" i="4"/>
  <c r="U4627" i="4"/>
  <c r="U4876" i="4"/>
  <c r="U3308" i="4"/>
  <c r="U208" i="4"/>
  <c r="U758" i="4"/>
  <c r="U4493" i="4"/>
  <c r="U601" i="4"/>
  <c r="U1459" i="4"/>
  <c r="U2717" i="4"/>
  <c r="U2876" i="4"/>
  <c r="U1591" i="4"/>
  <c r="U1866" i="4"/>
  <c r="U4474" i="4"/>
  <c r="U2192" i="4"/>
  <c r="U2757" i="4"/>
  <c r="U4366" i="4"/>
  <c r="U4673" i="4"/>
  <c r="U2242" i="4"/>
  <c r="U917" i="4"/>
  <c r="U4108" i="4"/>
  <c r="U2877" i="4"/>
  <c r="U242" i="4"/>
  <c r="U1984" i="4"/>
  <c r="U944" i="4"/>
  <c r="U3278" i="4"/>
  <c r="U1147" i="4"/>
  <c r="U361" i="4"/>
  <c r="U1867" i="4"/>
  <c r="U1278" i="4"/>
  <c r="U3781" i="4"/>
  <c r="U1460" i="4"/>
  <c r="U4494" i="4"/>
  <c r="U3958" i="4"/>
  <c r="U4830" i="4"/>
  <c r="U2389" i="4"/>
  <c r="U1461" i="4"/>
  <c r="U1662" i="4"/>
  <c r="U1900" i="4"/>
  <c r="U2693" i="4"/>
  <c r="U1174" i="4"/>
  <c r="U1955" i="4"/>
  <c r="U627" i="4"/>
  <c r="U853" i="4"/>
  <c r="U362" i="4"/>
  <c r="U1148" i="4"/>
  <c r="U1663" i="4"/>
  <c r="U3514" i="4"/>
  <c r="U712" i="4"/>
  <c r="U2094" i="4"/>
  <c r="U1929" i="4"/>
  <c r="U554" i="4"/>
  <c r="U2169" i="4"/>
  <c r="U2515" i="4"/>
  <c r="U2360" i="4"/>
  <c r="U2811" i="4"/>
  <c r="U1279" i="4"/>
  <c r="U2361" i="4"/>
  <c r="U3004" i="4"/>
  <c r="U123" i="4"/>
  <c r="U3199" i="4"/>
  <c r="U65" i="4"/>
  <c r="U290" i="4"/>
  <c r="U2445" i="4"/>
  <c r="U1376" i="4"/>
  <c r="U243" i="4"/>
  <c r="U3727" i="4"/>
  <c r="U2926" i="4"/>
  <c r="U244" i="4"/>
  <c r="U1760" i="4"/>
  <c r="U4213" i="4"/>
  <c r="U3979" i="4"/>
  <c r="U2032" i="4"/>
  <c r="U4831" i="4"/>
  <c r="U4628" i="4"/>
  <c r="U4214" i="4"/>
  <c r="U759" i="4"/>
  <c r="U2390" i="4"/>
  <c r="U3528" i="4"/>
  <c r="U3491" i="4"/>
  <c r="U4915" i="4"/>
  <c r="U1664" i="4"/>
  <c r="U432" i="4"/>
  <c r="U2539" i="4"/>
  <c r="U3232" i="4"/>
  <c r="U2145" i="4"/>
  <c r="U3410" i="4"/>
  <c r="U2903" i="4"/>
  <c r="U1404" i="4"/>
  <c r="U2494" i="4"/>
  <c r="U3905" i="4"/>
  <c r="U1437" i="4"/>
  <c r="U2847" i="4"/>
  <c r="U1280" i="4"/>
  <c r="U1791" i="4"/>
  <c r="U1901" i="4"/>
  <c r="U1761" i="4"/>
  <c r="U3279" i="4"/>
  <c r="U3636" i="4"/>
  <c r="U1377" i="4"/>
  <c r="U3158" i="4"/>
  <c r="U3810" i="4"/>
  <c r="U2588" i="4"/>
  <c r="U1868" i="4"/>
  <c r="U3699" i="4"/>
  <c r="U4367" i="4"/>
  <c r="U2694" i="4"/>
  <c r="U3782" i="4"/>
  <c r="U4916" i="4"/>
  <c r="U325" i="4"/>
  <c r="U2243" i="4"/>
  <c r="U1956" i="4"/>
  <c r="U2516" i="4"/>
  <c r="U4300" i="4"/>
  <c r="U2308" i="4"/>
  <c r="U531" i="4"/>
  <c r="U4109" i="4"/>
  <c r="U3883" i="4"/>
  <c r="U1541" i="4"/>
  <c r="U2540" i="4"/>
  <c r="U2517" i="4"/>
  <c r="U1228" i="4"/>
  <c r="U3200" i="4"/>
  <c r="U4346" i="4"/>
  <c r="U2718" i="4"/>
  <c r="U2266" i="4"/>
  <c r="U1514" i="4"/>
  <c r="U4044" i="4"/>
  <c r="U2050" i="4"/>
  <c r="U36" i="4"/>
  <c r="U271" i="4"/>
  <c r="U163" i="4"/>
  <c r="U1058" i="4"/>
  <c r="U1438" i="4"/>
  <c r="U3884" i="4"/>
  <c r="U3492" i="4"/>
  <c r="U2391" i="4"/>
  <c r="U4418" i="4"/>
  <c r="U3547" i="4"/>
  <c r="U189" i="4"/>
  <c r="U3071" i="4"/>
  <c r="U2848" i="4"/>
  <c r="U3280" i="4"/>
  <c r="U4779" i="4"/>
  <c r="U532" i="4"/>
  <c r="U1816" i="4"/>
  <c r="U4978" i="4"/>
  <c r="U978" i="4"/>
  <c r="U66" i="4"/>
  <c r="U1838" i="4"/>
  <c r="U4558" i="4"/>
  <c r="U3515" i="4"/>
  <c r="U4347" i="4"/>
  <c r="U1127" i="4"/>
  <c r="U3617" i="4"/>
  <c r="U533" i="4"/>
  <c r="U3754" i="4"/>
  <c r="U2067" i="4"/>
  <c r="U124" i="4"/>
  <c r="U4396" i="4"/>
  <c r="U889" i="4"/>
  <c r="U675" i="4"/>
  <c r="U4979" i="4"/>
  <c r="U628" i="4"/>
  <c r="U4110" i="4"/>
  <c r="U760" i="4"/>
  <c r="U1687" i="4"/>
  <c r="U3655" i="4"/>
  <c r="U2878" i="4"/>
  <c r="U1711" i="4"/>
  <c r="U3493" i="4"/>
  <c r="U3159" i="4"/>
  <c r="U2758" i="4"/>
  <c r="U4348" i="4"/>
  <c r="U1405" i="4"/>
  <c r="U4629" i="4"/>
  <c r="U4191" i="4"/>
  <c r="U3411" i="4"/>
  <c r="U890" i="4"/>
  <c r="U2121" i="4"/>
  <c r="U4917" i="4"/>
  <c r="U761" i="4"/>
  <c r="U918" i="4"/>
  <c r="U602" i="4"/>
  <c r="U4918" i="4"/>
  <c r="U2646" i="4"/>
  <c r="U4268" i="4"/>
  <c r="U3811" i="4"/>
  <c r="U2004" i="4"/>
  <c r="U4495" i="4"/>
  <c r="U2671" i="4"/>
  <c r="U2927" i="4"/>
  <c r="U2414" i="4"/>
  <c r="U945" i="4"/>
  <c r="U1378" i="4"/>
  <c r="U1229" i="4"/>
  <c r="U326" i="4"/>
  <c r="U603" i="4"/>
  <c r="U1059" i="4"/>
  <c r="U4045" i="4"/>
  <c r="U291" i="4"/>
  <c r="U3412" i="4"/>
  <c r="U555" i="4"/>
  <c r="U2213" i="4"/>
  <c r="U4111" i="4"/>
  <c r="U1515" i="4"/>
  <c r="U4349" i="4"/>
  <c r="U1516" i="4"/>
  <c r="U1632" i="4"/>
  <c r="U676" i="4"/>
  <c r="U3259" i="4"/>
  <c r="U1869" i="4"/>
  <c r="U3833" i="4"/>
  <c r="U190" i="4"/>
  <c r="U2283" i="4"/>
  <c r="U1259" i="4"/>
  <c r="U556" i="4"/>
  <c r="U4350" i="4"/>
  <c r="U1665" i="4"/>
  <c r="U4854" i="4"/>
  <c r="U2719" i="4"/>
  <c r="U604" i="4"/>
  <c r="U3932" i="4"/>
  <c r="U4674" i="4"/>
  <c r="U946" i="4"/>
  <c r="U4855" i="4"/>
  <c r="U4894" i="4"/>
  <c r="U1230" i="4"/>
  <c r="U3364" i="4"/>
  <c r="U1712" i="4"/>
  <c r="U433" i="4"/>
  <c r="U1930" i="4"/>
  <c r="U164" i="4"/>
  <c r="U1985" i="4"/>
  <c r="U762" i="4"/>
  <c r="U1931" i="4"/>
  <c r="U3443" i="4"/>
  <c r="U3529" i="4"/>
  <c r="U4856" i="4"/>
  <c r="U823" i="4"/>
  <c r="U4857" i="4"/>
  <c r="U947" i="4"/>
  <c r="U2095" i="4"/>
  <c r="U3339" i="4"/>
  <c r="U2193" i="4"/>
  <c r="U2392" i="4"/>
  <c r="U4269" i="4"/>
  <c r="U3413" i="4"/>
  <c r="U3365" i="4"/>
  <c r="U2495" i="4"/>
  <c r="U4734" i="4"/>
  <c r="U2672" i="4"/>
  <c r="U824" i="4"/>
  <c r="U1060" i="4"/>
  <c r="U4630" i="4"/>
  <c r="U2214" i="4"/>
  <c r="U4419" i="4"/>
  <c r="U1688" i="4"/>
  <c r="U629" i="4"/>
  <c r="U4704" i="4"/>
  <c r="U1902" i="4"/>
  <c r="U3594" i="4"/>
  <c r="U4631" i="4"/>
  <c r="U3812" i="4"/>
  <c r="U4192" i="4"/>
  <c r="U1462" i="4"/>
  <c r="U2960" i="4"/>
  <c r="U3933" i="4"/>
  <c r="U2068" i="4"/>
  <c r="U4895" i="4"/>
  <c r="U1379" i="4"/>
  <c r="U3595" i="4"/>
  <c r="U4475" i="4"/>
  <c r="U4594" i="4"/>
  <c r="U4519" i="4"/>
  <c r="U3530" i="4"/>
  <c r="U4420" i="4"/>
  <c r="U854" i="4"/>
  <c r="U1567" i="4"/>
  <c r="U1061" i="4"/>
  <c r="U1355" i="4"/>
  <c r="U1689" i="4"/>
  <c r="U272" i="4"/>
  <c r="U67" i="4"/>
  <c r="U855" i="4"/>
  <c r="U4806" i="4"/>
  <c r="U1231" i="4"/>
  <c r="U2812" i="4"/>
  <c r="U1110" i="4"/>
  <c r="U3783" i="4"/>
  <c r="U4735" i="4"/>
  <c r="U4241" i="4"/>
  <c r="U803" i="4"/>
  <c r="U1817" i="4"/>
  <c r="U4780" i="4"/>
  <c r="U191" i="4"/>
  <c r="U4193" i="4"/>
  <c r="U2362" i="4"/>
  <c r="U1839" i="4"/>
  <c r="U2267" i="4"/>
  <c r="U484" i="4"/>
  <c r="U3030" i="4"/>
  <c r="U577" i="4"/>
  <c r="U3494" i="4"/>
  <c r="U1175" i="4"/>
  <c r="U37" i="4"/>
  <c r="U1932" i="4"/>
  <c r="U4632" i="4"/>
  <c r="U2589" i="4"/>
  <c r="U2784" i="4"/>
  <c r="U4019" i="4"/>
  <c r="U1199" i="4"/>
  <c r="U3548" i="4"/>
  <c r="U3102" i="4"/>
  <c r="U3728" i="4"/>
  <c r="U1281" i="4"/>
  <c r="U3677" i="4"/>
  <c r="U2051" i="4"/>
  <c r="U3637" i="4"/>
  <c r="U1356" i="4"/>
  <c r="U1007" i="4"/>
  <c r="U3233" i="4"/>
  <c r="U2904" i="4"/>
  <c r="U3201" i="4"/>
  <c r="U2268" i="4"/>
  <c r="U4751" i="4"/>
  <c r="U2849" i="4"/>
  <c r="U1304" i="4"/>
  <c r="U3999" i="4"/>
  <c r="U557" i="4"/>
  <c r="U919" i="4"/>
  <c r="U2284" i="4"/>
  <c r="U3729" i="4"/>
  <c r="U2337" i="4"/>
  <c r="U3053" i="4"/>
  <c r="U105" i="4"/>
  <c r="U3103" i="4"/>
  <c r="U2590" i="4"/>
  <c r="U1633" i="4"/>
  <c r="U2905" i="4"/>
  <c r="U3005" i="4"/>
  <c r="U292" i="4"/>
  <c r="U948" i="4"/>
  <c r="U3104" i="4"/>
  <c r="U605" i="4"/>
  <c r="U1903" i="4"/>
  <c r="U4301" i="4"/>
  <c r="U3054" i="4"/>
  <c r="U856" i="4"/>
  <c r="U3618" i="4"/>
  <c r="U4595" i="4"/>
  <c r="U4675" i="4"/>
  <c r="U1870" i="4"/>
  <c r="U2785" i="4"/>
  <c r="U2813" i="4"/>
  <c r="U2285" i="4"/>
  <c r="U1406" i="4"/>
  <c r="U733" i="4"/>
  <c r="U2146" i="4"/>
  <c r="U696" i="4"/>
  <c r="U3730" i="4"/>
  <c r="U1840" i="4"/>
  <c r="U3596" i="4"/>
  <c r="U4807" i="4"/>
  <c r="U387" i="4"/>
  <c r="U2647" i="4"/>
  <c r="U920" i="4"/>
  <c r="U3834" i="4"/>
  <c r="U4559" i="4"/>
  <c r="U785" i="4"/>
  <c r="U649" i="4"/>
  <c r="U4270" i="4"/>
  <c r="U2052" i="4"/>
  <c r="U1200" i="4"/>
  <c r="U2446" i="4"/>
  <c r="U2906" i="4"/>
  <c r="U1176" i="4"/>
  <c r="U825" i="4"/>
  <c r="U4676" i="4"/>
  <c r="U4633" i="4"/>
  <c r="U7" i="4"/>
  <c r="U1634" i="4"/>
  <c r="U388" i="4"/>
  <c r="U2648" i="4"/>
  <c r="U3619" i="4"/>
  <c r="U949" i="4"/>
  <c r="U3140" i="4"/>
  <c r="U4543" i="4"/>
  <c r="U4302" i="4"/>
  <c r="U2979" i="4"/>
  <c r="U921" i="4"/>
  <c r="U1282" i="4"/>
  <c r="U1090" i="4"/>
  <c r="U3731" i="4"/>
  <c r="U1690" i="4"/>
  <c r="U3980" i="4"/>
  <c r="U891" i="4"/>
  <c r="U2053" i="4"/>
  <c r="U293" i="4"/>
  <c r="U4496" i="4"/>
  <c r="U4677" i="4"/>
  <c r="U534" i="4"/>
  <c r="U4046" i="4"/>
  <c r="U363" i="4"/>
  <c r="U1592" i="4"/>
  <c r="U3444" i="4"/>
  <c r="U4397" i="4"/>
  <c r="U2005" i="4"/>
  <c r="U1792" i="4"/>
  <c r="U3531" i="4"/>
  <c r="U1305" i="4"/>
  <c r="U1439" i="4"/>
  <c r="U1008" i="4"/>
  <c r="U3234" i="4"/>
  <c r="U2338" i="4"/>
  <c r="U2363" i="4"/>
  <c r="U1440" i="4"/>
  <c r="U1635" i="4"/>
  <c r="U1841" i="4"/>
  <c r="U4946" i="4"/>
  <c r="U2928" i="4"/>
  <c r="U3235" i="4"/>
  <c r="U3105" i="4"/>
  <c r="U4634" i="4"/>
  <c r="U3700" i="4"/>
  <c r="U4112" i="4"/>
  <c r="U209" i="4"/>
  <c r="U2286" i="4"/>
  <c r="U3381" i="4"/>
  <c r="U2469" i="4"/>
  <c r="U3055" i="4"/>
  <c r="U786" i="4"/>
  <c r="U2961" i="4"/>
  <c r="U1201" i="4"/>
  <c r="U1283" i="4"/>
  <c r="U2649" i="4"/>
  <c r="U294" i="4"/>
  <c r="U4443" i="4"/>
  <c r="U4858" i="4"/>
  <c r="U4705" i="4"/>
  <c r="U3006" i="4"/>
  <c r="U3281" i="4"/>
  <c r="U3236" i="4"/>
  <c r="U4075" i="4"/>
  <c r="U106" i="4"/>
  <c r="U4832" i="4"/>
  <c r="U3638" i="4"/>
  <c r="U2673" i="4"/>
  <c r="U3732" i="4"/>
  <c r="U1284" i="4"/>
  <c r="U327" i="4"/>
  <c r="U38" i="4"/>
  <c r="U2364" i="4"/>
  <c r="U1793" i="4"/>
  <c r="U3366" i="4"/>
  <c r="U1986" i="4"/>
  <c r="U1933" i="4"/>
  <c r="U1636" i="4"/>
  <c r="U1028" i="4"/>
  <c r="U3181" i="4"/>
  <c r="U2122" i="4"/>
  <c r="U485" i="4"/>
  <c r="U1637" i="4"/>
  <c r="U3414" i="4"/>
  <c r="U4047" i="4"/>
  <c r="U3733" i="4"/>
  <c r="U4351" i="4"/>
  <c r="U2069" i="4"/>
  <c r="U3981" i="4"/>
  <c r="U2365" i="4"/>
  <c r="U677" i="4"/>
  <c r="U2591" i="4"/>
  <c r="U1323" i="4"/>
  <c r="U2650" i="4"/>
  <c r="U210" i="4"/>
  <c r="U4242" i="4"/>
  <c r="U3260" i="4"/>
  <c r="U1091" i="4"/>
  <c r="U950" i="4"/>
  <c r="U2962" i="4"/>
  <c r="U857" i="4"/>
  <c r="U826" i="4"/>
  <c r="U2123" i="4"/>
  <c r="U4896" i="4"/>
  <c r="U3784" i="4"/>
  <c r="U4520" i="4"/>
  <c r="U80" i="4"/>
  <c r="U558" i="4"/>
  <c r="U2850" i="4"/>
  <c r="U1463" i="4"/>
  <c r="U486" i="4"/>
  <c r="U2070" i="4"/>
  <c r="U4194" i="4"/>
  <c r="U1904" i="4"/>
  <c r="U3382" i="4"/>
  <c r="U1762" i="4"/>
  <c r="U4215" i="4"/>
  <c r="U3261" i="4"/>
  <c r="U1517" i="4"/>
  <c r="U734" i="4"/>
  <c r="U125" i="4"/>
  <c r="U2561" i="4"/>
  <c r="U68" i="4"/>
  <c r="U412" i="4"/>
  <c r="U2287" i="4"/>
  <c r="U2562" i="4"/>
  <c r="U1306" i="4"/>
  <c r="U1763" i="4"/>
  <c r="U3466" i="4"/>
  <c r="U804" i="4"/>
  <c r="U2907" i="4"/>
  <c r="U2963" i="4"/>
  <c r="U487" i="4"/>
  <c r="U1260" i="4"/>
  <c r="U1128" i="4"/>
  <c r="U2288" i="4"/>
  <c r="U4781" i="4"/>
  <c r="U503" i="4"/>
  <c r="U2194" i="4"/>
  <c r="U3934" i="4"/>
  <c r="U69" i="4"/>
  <c r="U1764" i="4"/>
  <c r="U3734" i="4"/>
  <c r="U3813" i="4"/>
  <c r="U3106" i="4"/>
  <c r="U2289" i="4"/>
  <c r="U3639" i="4"/>
  <c r="U1380" i="4"/>
  <c r="U4048" i="4"/>
  <c r="U4352" i="4"/>
  <c r="U1029" i="4"/>
  <c r="U459" i="4"/>
  <c r="U1666" i="4"/>
  <c r="U2269" i="4"/>
  <c r="U3959" i="4"/>
  <c r="U2470" i="4"/>
  <c r="U3467" i="4"/>
  <c r="U1905" i="4"/>
  <c r="U1794" i="4"/>
  <c r="U3237" i="4"/>
  <c r="U4091" i="4"/>
  <c r="U1667" i="4"/>
  <c r="U4980" i="4"/>
  <c r="U3468" i="4"/>
  <c r="U3516" i="4"/>
  <c r="U3415" i="4"/>
  <c r="U3982" i="4"/>
  <c r="U3885" i="4"/>
  <c r="U3640" i="4"/>
  <c r="U4421" i="4"/>
  <c r="U4947" i="4"/>
  <c r="U4981" i="4"/>
  <c r="U1987" i="4"/>
  <c r="U951" i="4"/>
  <c r="U3141" i="4"/>
  <c r="U3340" i="4"/>
  <c r="U2447" i="4"/>
  <c r="U4166" i="4"/>
  <c r="U1261" i="4"/>
  <c r="U3107" i="4"/>
  <c r="U2651" i="4"/>
  <c r="U192" i="4"/>
  <c r="U1062" i="4"/>
  <c r="U3735" i="4"/>
  <c r="U650" i="4"/>
  <c r="U2215" i="4"/>
  <c r="U2054" i="4"/>
  <c r="U211" i="4"/>
  <c r="U4635" i="4"/>
  <c r="U3262" i="4"/>
  <c r="U1464" i="4"/>
  <c r="U2613" i="4"/>
  <c r="U2759" i="4"/>
  <c r="U2216" i="4"/>
  <c r="U4678" i="4"/>
  <c r="U4113" i="4"/>
  <c r="U3056" i="4"/>
  <c r="U2244" i="4"/>
  <c r="U3309" i="4"/>
  <c r="U165" i="4"/>
  <c r="U1285" i="4"/>
  <c r="U2563" i="4"/>
  <c r="U166" i="4"/>
  <c r="U3282" i="4"/>
  <c r="U2964" i="4"/>
  <c r="U1518" i="4"/>
  <c r="U3142" i="4"/>
  <c r="U2195" i="4"/>
  <c r="U1871" i="4"/>
  <c r="U3031" i="4"/>
  <c r="U3007" i="4"/>
  <c r="U4422" i="4"/>
  <c r="U4353" i="4"/>
  <c r="U4114" i="4"/>
  <c r="U1713" i="4"/>
  <c r="U328" i="4"/>
  <c r="U787" i="4"/>
  <c r="U3182" i="4"/>
  <c r="U922" i="4"/>
  <c r="U2564" i="4"/>
  <c r="U1488" i="4"/>
  <c r="U1465" i="4"/>
  <c r="U1286" i="4"/>
  <c r="U697" i="4"/>
  <c r="U4354" i="4"/>
  <c r="U827" i="4"/>
  <c r="U4636" i="4"/>
  <c r="U4216" i="4"/>
  <c r="U1381" i="4"/>
  <c r="U3678" i="4"/>
  <c r="U460" i="4"/>
  <c r="U4948" i="4"/>
  <c r="U4195" i="4"/>
  <c r="U535" i="4"/>
  <c r="U39" i="4"/>
  <c r="U2760" i="4"/>
  <c r="U2245" i="4"/>
  <c r="U434" i="4"/>
  <c r="U1262" i="4"/>
  <c r="U1818" i="4"/>
  <c r="U4115" i="4"/>
  <c r="U3886" i="4"/>
  <c r="U952" i="4"/>
  <c r="U953" i="4"/>
  <c r="U3785" i="4"/>
  <c r="U3283" i="4"/>
  <c r="U3641" i="4"/>
  <c r="U2786" i="4"/>
  <c r="U2366" i="4"/>
  <c r="U2695" i="4"/>
  <c r="U4092" i="4"/>
  <c r="U892" i="4"/>
  <c r="U2674" i="4"/>
  <c r="U3238" i="4"/>
  <c r="U4000" i="4"/>
  <c r="U1009" i="4"/>
  <c r="U979" i="4"/>
  <c r="U3160" i="4"/>
  <c r="U3108" i="4"/>
  <c r="U2147" i="4"/>
  <c r="U3679" i="4"/>
  <c r="U212" i="4"/>
  <c r="U2787" i="4"/>
  <c r="U858" i="4"/>
  <c r="U1542" i="4"/>
  <c r="U213" i="4"/>
  <c r="U4167" i="4"/>
  <c r="U763" i="4"/>
  <c r="U1795" i="4"/>
  <c r="U1263" i="4"/>
  <c r="U4476" i="4"/>
  <c r="U2720" i="4"/>
  <c r="U1906" i="4"/>
  <c r="U4217" i="4"/>
  <c r="U4897" i="4"/>
  <c r="U2965" i="4"/>
  <c r="U1611" i="4"/>
  <c r="U40" i="4"/>
  <c r="U2565" i="4"/>
  <c r="U3960" i="4"/>
  <c r="U1324" i="4"/>
  <c r="U413" i="4"/>
  <c r="U1149" i="4"/>
  <c r="U2738" i="4"/>
  <c r="U2614" i="4"/>
  <c r="U3161" i="4"/>
  <c r="U3109" i="4"/>
  <c r="U4444" i="4"/>
  <c r="U4116" i="4"/>
  <c r="U3110" i="4"/>
  <c r="U2270" i="4"/>
  <c r="U4782" i="4"/>
  <c r="U1819" i="4"/>
  <c r="U2675" i="4"/>
  <c r="U4596" i="4"/>
  <c r="U4833" i="4"/>
  <c r="U1593" i="4"/>
  <c r="U1612" i="4"/>
  <c r="U893" i="4"/>
  <c r="U3814" i="4"/>
  <c r="U1872" i="4"/>
  <c r="U4196" i="4"/>
  <c r="U2124" i="4"/>
  <c r="U2148" i="4"/>
  <c r="U1202" i="4"/>
  <c r="U4597" i="4"/>
  <c r="U2814" i="4"/>
  <c r="U273" i="4"/>
  <c r="U4834" i="4"/>
  <c r="U389" i="4"/>
  <c r="U2761" i="4"/>
  <c r="U364" i="4"/>
  <c r="U3341" i="4"/>
  <c r="U3284" i="4"/>
  <c r="U1232" i="4"/>
  <c r="U3701" i="4"/>
  <c r="U4808" i="4"/>
  <c r="U1357" i="4"/>
  <c r="U4076" i="4"/>
  <c r="U1765" i="4"/>
  <c r="U2566" i="4"/>
  <c r="U435" i="4"/>
  <c r="U859" i="4"/>
  <c r="U1519" i="4"/>
  <c r="U4020" i="4"/>
  <c r="U713" i="4"/>
  <c r="U2448" i="4"/>
  <c r="U2541" i="4"/>
  <c r="U436" i="4"/>
  <c r="U2929" i="4"/>
  <c r="U2739" i="4"/>
  <c r="U3935" i="4"/>
  <c r="U3517" i="4"/>
  <c r="U1203" i="4"/>
  <c r="U3111" i="4"/>
  <c r="U4637" i="4"/>
  <c r="U4638" i="4"/>
  <c r="U630" i="4"/>
  <c r="U3961" i="4"/>
  <c r="U4197" i="4"/>
  <c r="U3962" i="4"/>
  <c r="U3755" i="4"/>
  <c r="U4679" i="4"/>
  <c r="U923" i="4"/>
  <c r="U2879" i="4"/>
  <c r="U4021" i="4"/>
  <c r="U3285" i="4"/>
  <c r="U559" i="4"/>
  <c r="U1907" i="4"/>
  <c r="U980" i="4"/>
  <c r="U4398" i="4"/>
  <c r="U3736" i="4"/>
  <c r="U274" i="4"/>
  <c r="U3342" i="4"/>
  <c r="U3202" i="4"/>
  <c r="U678" i="4"/>
  <c r="U488" i="4"/>
  <c r="U2740" i="4"/>
  <c r="U1111" i="4"/>
  <c r="U1489" i="4"/>
  <c r="U2125" i="4"/>
  <c r="U1873" i="4"/>
  <c r="U3786" i="4"/>
  <c r="U4521" i="4"/>
  <c r="U4835" i="4"/>
  <c r="U3445" i="4"/>
  <c r="U2449" i="4"/>
  <c r="U2339" i="4"/>
  <c r="U4560" i="4"/>
  <c r="U4598" i="4"/>
  <c r="U4117" i="4"/>
  <c r="U1325" i="4"/>
  <c r="U560" i="4"/>
  <c r="U461" i="4"/>
  <c r="U4093" i="4"/>
  <c r="U3469" i="4"/>
  <c r="U3906" i="4"/>
  <c r="U4919" i="4"/>
  <c r="U2980" i="4"/>
  <c r="U4859" i="4"/>
  <c r="U3112" i="4"/>
  <c r="U860" i="4"/>
  <c r="U2450" i="4"/>
  <c r="U1796" i="4"/>
  <c r="U3963" i="4"/>
  <c r="U295" i="4"/>
  <c r="U1326" i="4"/>
  <c r="U4680" i="4"/>
  <c r="U214" i="4"/>
  <c r="U1010" i="4"/>
  <c r="U437" i="4"/>
  <c r="U3470" i="4"/>
  <c r="U3162" i="4"/>
  <c r="U2542" i="4"/>
  <c r="U2496" i="4"/>
  <c r="U1738" i="4"/>
  <c r="U714" i="4"/>
  <c r="U981" i="4"/>
  <c r="U3072" i="4"/>
  <c r="U2880" i="4"/>
  <c r="U954" i="4"/>
  <c r="U3163" i="4"/>
  <c r="U3446" i="4"/>
  <c r="U1358" i="4"/>
  <c r="U2096" i="4"/>
  <c r="U1264" i="4"/>
  <c r="U3032" i="4"/>
  <c r="U4860" i="4"/>
  <c r="U438" i="4"/>
  <c r="U1568" i="4"/>
  <c r="U2367" i="4"/>
  <c r="U2981" i="4"/>
  <c r="U4118" i="4"/>
  <c r="U107" i="4"/>
  <c r="U3057" i="4"/>
  <c r="U1287" i="4"/>
  <c r="U3143" i="4"/>
  <c r="U1092" i="4"/>
  <c r="U2696" i="4"/>
  <c r="U828" i="4"/>
  <c r="U1129" i="4"/>
  <c r="U4271" i="4"/>
  <c r="U3073" i="4"/>
  <c r="U3787" i="4"/>
  <c r="U2815" i="4"/>
  <c r="U296" i="4"/>
  <c r="U41" i="4"/>
  <c r="U245" i="4"/>
  <c r="U4323" i="4"/>
  <c r="U2567" i="4"/>
  <c r="U4218" i="4"/>
  <c r="U578" i="4"/>
  <c r="U1466" i="4"/>
  <c r="U805" i="4"/>
  <c r="U1714" i="4"/>
  <c r="U329" i="4"/>
  <c r="U2006" i="4"/>
  <c r="U2271" i="4"/>
  <c r="U3656" i="4"/>
  <c r="U631" i="4"/>
  <c r="U414" i="4"/>
  <c r="U1307" i="4"/>
  <c r="U3263" i="4"/>
  <c r="U4497" i="4"/>
  <c r="U4399" i="4"/>
  <c r="U3907" i="4"/>
  <c r="U2762" i="4"/>
  <c r="U4423" i="4"/>
  <c r="U81" i="4"/>
  <c r="U3310" i="4"/>
  <c r="U2982" i="4"/>
  <c r="U2007" i="4"/>
  <c r="U126" i="4"/>
  <c r="U1359" i="4"/>
  <c r="U3074" i="4"/>
  <c r="U2816" i="4"/>
  <c r="U246" i="4"/>
  <c r="U3835" i="4"/>
  <c r="U4424" i="4"/>
  <c r="U4368" i="4"/>
  <c r="U861" i="4"/>
  <c r="U2788" i="4"/>
  <c r="U2543" i="4"/>
  <c r="U579" i="4"/>
  <c r="U806" i="4"/>
  <c r="U536" i="4"/>
  <c r="U2126" i="4"/>
  <c r="U3495" i="4"/>
  <c r="U3164" i="4"/>
  <c r="U4599" i="4"/>
  <c r="U3447" i="4"/>
  <c r="U2393" i="4"/>
  <c r="U4861" i="4"/>
  <c r="U4561" i="4"/>
  <c r="U1874" i="4"/>
  <c r="U215" i="4"/>
  <c r="U3964" i="4"/>
  <c r="U1797" i="4"/>
  <c r="U4119" i="4"/>
  <c r="U127" i="4"/>
  <c r="U1308" i="4"/>
  <c r="U4949" i="4"/>
  <c r="U1739" i="4"/>
  <c r="U2789" i="4"/>
  <c r="U415" i="4"/>
  <c r="U2763" i="4"/>
  <c r="U462" i="4"/>
  <c r="U2471" i="4"/>
  <c r="U3165" i="4"/>
  <c r="U1441" i="4"/>
  <c r="U2930" i="4"/>
  <c r="U1093" i="4"/>
  <c r="U4562" i="4"/>
  <c r="U632" i="4"/>
  <c r="U390" i="4"/>
  <c r="U955" i="4"/>
  <c r="U3496" i="4"/>
  <c r="U1467" i="4"/>
  <c r="U2149" i="4"/>
  <c r="U2472" i="4"/>
  <c r="U1490" i="4"/>
  <c r="U3756" i="4"/>
  <c r="U4982" i="4"/>
  <c r="U1327" i="4"/>
  <c r="U4355" i="4"/>
  <c r="U3757" i="4"/>
  <c r="U4639" i="4"/>
  <c r="U4445" i="4"/>
  <c r="U82" i="4"/>
  <c r="U3908" i="4"/>
  <c r="U3860" i="4"/>
  <c r="U1668" i="4"/>
  <c r="U2741" i="4"/>
  <c r="U2008" i="4"/>
  <c r="U3983" i="4"/>
  <c r="U42" i="4"/>
  <c r="U3264" i="4"/>
  <c r="U2309" i="4"/>
  <c r="U4898" i="4"/>
  <c r="U4120" i="4"/>
  <c r="U2697" i="4"/>
  <c r="U216" i="4"/>
  <c r="U1011" i="4"/>
  <c r="U489" i="4"/>
  <c r="U1543" i="4"/>
  <c r="U3597" i="4"/>
  <c r="U1638" i="4"/>
  <c r="U698" i="4"/>
  <c r="U924" i="4"/>
  <c r="U1908" i="4"/>
  <c r="U2473" i="4"/>
  <c r="U4369" i="4"/>
  <c r="U4001" i="4"/>
  <c r="U4022" i="4"/>
  <c r="U1875" i="4"/>
  <c r="U3642" i="4"/>
  <c r="U3497" i="4"/>
  <c r="U2196" i="4"/>
  <c r="U3113" i="4"/>
  <c r="U1233" i="4"/>
  <c r="U3549" i="4"/>
  <c r="U3343" i="4"/>
  <c r="U982" i="4"/>
  <c r="U1798" i="4"/>
  <c r="U894" i="4"/>
  <c r="U1544" i="4"/>
  <c r="U788" i="4"/>
  <c r="U391" i="4"/>
  <c r="U2676" i="4"/>
  <c r="U392" i="4"/>
  <c r="U3075" i="4"/>
  <c r="U2415" i="4"/>
  <c r="U2310" i="4"/>
  <c r="U4920" i="4"/>
  <c r="U393" i="4"/>
  <c r="U1957" i="4"/>
  <c r="U1407" i="4"/>
  <c r="U83" i="4"/>
  <c r="U2544" i="4"/>
  <c r="U3737" i="4"/>
  <c r="U1909" i="4"/>
  <c r="U1442" i="4"/>
  <c r="U2127" i="4"/>
  <c r="U1408" i="4"/>
  <c r="U365" i="4"/>
  <c r="U606" i="4"/>
  <c r="U1150" i="4"/>
  <c r="U2790" i="4"/>
  <c r="U715" i="4"/>
  <c r="U1030" i="4"/>
  <c r="U2071" i="4"/>
  <c r="U1669" i="4"/>
  <c r="U1715" i="4"/>
  <c r="U3680" i="4"/>
  <c r="U504" i="4"/>
  <c r="U4563" i="4"/>
  <c r="U2764" i="4"/>
  <c r="U297" i="4"/>
  <c r="U1360" i="4"/>
  <c r="U108" i="4"/>
  <c r="U1820" i="4"/>
  <c r="U4498" i="4"/>
  <c r="U607" i="4"/>
  <c r="U1031" i="4"/>
  <c r="U561" i="4"/>
  <c r="U1094" i="4"/>
  <c r="U1842" i="4"/>
  <c r="U1032" i="4"/>
  <c r="U4049" i="4"/>
  <c r="U3936" i="4"/>
  <c r="U1958" i="4"/>
  <c r="U1288" i="4"/>
  <c r="U2791" i="4"/>
  <c r="U4950" i="4"/>
  <c r="U3367" i="4"/>
  <c r="U2150" i="4"/>
  <c r="U463" i="4"/>
  <c r="U4983" i="4"/>
  <c r="U2416" i="4"/>
  <c r="U537" i="4"/>
  <c r="U490" i="4"/>
  <c r="U3344" i="4"/>
  <c r="U3286" i="4"/>
  <c r="U1910" i="4"/>
  <c r="U1520" i="4"/>
  <c r="U3008" i="4"/>
  <c r="U4168" i="4"/>
  <c r="U3758" i="4"/>
  <c r="U4564" i="4"/>
  <c r="U2340" i="4"/>
  <c r="U764" i="4"/>
  <c r="U3861" i="4"/>
  <c r="U633" i="4"/>
  <c r="U2568" i="4"/>
  <c r="U4303" i="4"/>
  <c r="U8" i="4"/>
  <c r="U3368" i="4"/>
  <c r="U1151" i="4"/>
  <c r="U3203" i="4"/>
  <c r="U4077" i="4"/>
  <c r="U1152" i="4"/>
  <c r="U4544" i="4"/>
  <c r="U716" i="4"/>
  <c r="U330" i="4"/>
  <c r="U983" i="4"/>
  <c r="U984" i="4"/>
  <c r="U562" i="4"/>
  <c r="U2033" i="4"/>
  <c r="U895" i="4"/>
  <c r="U2931" i="4"/>
  <c r="U4023" i="4"/>
  <c r="U4921" i="4"/>
  <c r="U925" i="4"/>
  <c r="U2569" i="4"/>
  <c r="U1799" i="4"/>
  <c r="U1934" i="4"/>
  <c r="U3657" i="4"/>
  <c r="U862" i="4"/>
  <c r="U3836" i="4"/>
  <c r="U1491" i="4"/>
  <c r="U1309" i="4"/>
  <c r="U2034" i="4"/>
  <c r="U985" i="4"/>
  <c r="U4370" i="4"/>
  <c r="U4565" i="4"/>
  <c r="U3759" i="4"/>
  <c r="U2592" i="4"/>
  <c r="U1639" i="4"/>
  <c r="U247" i="4"/>
  <c r="U2097" i="4"/>
  <c r="U580" i="4"/>
  <c r="U1095" i="4"/>
  <c r="U193" i="4"/>
  <c r="U2851" i="4"/>
  <c r="U3265" i="4"/>
  <c r="U581" i="4"/>
  <c r="U1959" i="4"/>
  <c r="U2197" i="4"/>
  <c r="U4198" i="4"/>
  <c r="U3471" i="4"/>
  <c r="U1640" i="4"/>
  <c r="U2217" i="4"/>
  <c r="U4600" i="4"/>
  <c r="U3033" i="4"/>
  <c r="U4566" i="4"/>
  <c r="U9" i="4"/>
  <c r="U1740" i="4"/>
  <c r="U2368" i="4"/>
  <c r="U1382" i="4"/>
  <c r="U2852" i="4"/>
  <c r="U3204" i="4"/>
  <c r="U3702" i="4"/>
  <c r="U4243" i="4"/>
  <c r="U4922" i="4"/>
  <c r="U2570" i="4"/>
  <c r="U3472" i="4"/>
  <c r="U1545" i="4"/>
  <c r="U789" i="4"/>
  <c r="U4567" i="4"/>
  <c r="U1033" i="4"/>
  <c r="U3076" i="4"/>
  <c r="U3077" i="4"/>
  <c r="U1741" i="4"/>
  <c r="U1034" i="4"/>
  <c r="U699" i="4"/>
  <c r="U765" i="4"/>
  <c r="U1383" i="4"/>
  <c r="U3760" i="4"/>
  <c r="U2341" i="4"/>
  <c r="U3448" i="4"/>
  <c r="U3311" i="4"/>
  <c r="U1328" i="4"/>
  <c r="U1766" i="4"/>
  <c r="U4640" i="4"/>
  <c r="U634" i="4"/>
  <c r="U807" i="4"/>
  <c r="U2853" i="4"/>
  <c r="U1063" i="4"/>
  <c r="U3287" i="4"/>
  <c r="U3788" i="4"/>
  <c r="U331" i="4"/>
  <c r="U1670" i="4"/>
  <c r="U3312" i="4"/>
  <c r="U790" i="4"/>
  <c r="U2545" i="4"/>
  <c r="U3114" i="4"/>
  <c r="U1310" i="4"/>
  <c r="U1821" i="4"/>
  <c r="U3078" i="4"/>
  <c r="U4568" i="4"/>
  <c r="U4499" i="4"/>
  <c r="U4121" i="4"/>
  <c r="U4752" i="4"/>
  <c r="U1521" i="4"/>
  <c r="U3909" i="4"/>
  <c r="U491" i="4"/>
  <c r="U4122" i="4"/>
  <c r="U1234" i="4"/>
  <c r="U3183" i="4"/>
  <c r="U4641" i="4"/>
  <c r="U4024" i="4"/>
  <c r="U275" i="4"/>
  <c r="U464" i="4"/>
  <c r="U10" i="4"/>
  <c r="U2417" i="4"/>
  <c r="U926" i="4"/>
  <c r="U84" i="4"/>
  <c r="U2151" i="4"/>
  <c r="U3383" i="4"/>
  <c r="U4123" i="4"/>
  <c r="U679" i="4"/>
  <c r="U1691" i="4"/>
  <c r="U4304" i="4"/>
  <c r="U1265" i="4"/>
  <c r="U3910" i="4"/>
  <c r="U1594" i="4"/>
  <c r="U3473" i="4"/>
  <c r="U2246" i="4"/>
  <c r="U4219" i="4"/>
  <c r="U4425" i="4"/>
  <c r="U3115" i="4"/>
  <c r="U2198" i="4"/>
  <c r="U332" i="4"/>
  <c r="U3288" i="4"/>
  <c r="U3079" i="4"/>
  <c r="U1177" i="4"/>
  <c r="U3761" i="4"/>
  <c r="U128" i="4"/>
  <c r="U217" i="4"/>
  <c r="U4783" i="4"/>
  <c r="U1569" i="4"/>
  <c r="U3474" i="4"/>
  <c r="U3937" i="4"/>
  <c r="U4272" i="4"/>
  <c r="U4984" i="4"/>
  <c r="U11" i="4"/>
  <c r="U4371" i="4"/>
  <c r="U2652" i="4"/>
  <c r="U4836" i="4"/>
  <c r="U1204" i="4"/>
  <c r="U2451" i="4"/>
  <c r="U2615" i="4"/>
  <c r="U4951" i="4"/>
  <c r="U3080" i="4"/>
  <c r="U1822" i="4"/>
  <c r="U129" i="4"/>
  <c r="U3009" i="4"/>
  <c r="U680" i="4"/>
  <c r="U130" i="4"/>
  <c r="U927" i="4"/>
  <c r="U439" i="4"/>
  <c r="U3313" i="4"/>
  <c r="U1409" i="4"/>
  <c r="U2218" i="4"/>
  <c r="U2765" i="4"/>
  <c r="U3266" i="4"/>
  <c r="U505" i="4"/>
  <c r="U4952" i="4"/>
  <c r="U4706" i="4"/>
  <c r="U4094" i="4"/>
  <c r="U3449" i="4"/>
  <c r="U2792" i="4"/>
  <c r="U3205" i="4"/>
  <c r="U1671" i="4"/>
  <c r="U43" i="4"/>
  <c r="U4809" i="4"/>
  <c r="U2098" i="4"/>
  <c r="U829" i="4"/>
  <c r="U2369" i="4"/>
  <c r="U1492" i="4"/>
  <c r="U2518" i="4"/>
  <c r="U44" i="4"/>
  <c r="U2418" i="4"/>
  <c r="U3572" i="4"/>
  <c r="U3911" i="4"/>
  <c r="U1443" i="4"/>
  <c r="U1493" i="4"/>
  <c r="U1613" i="4"/>
  <c r="U1235" i="4"/>
  <c r="U1064" i="4"/>
  <c r="U4810" i="4"/>
  <c r="U4169" i="4"/>
  <c r="U276" i="4"/>
  <c r="U1289" i="4"/>
  <c r="U1843" i="4"/>
  <c r="U1546" i="4"/>
  <c r="U3206" i="4"/>
  <c r="U3166" i="4"/>
  <c r="U2653" i="4"/>
  <c r="U416" i="4"/>
  <c r="U1035" i="4"/>
  <c r="U956" i="4"/>
  <c r="U3789" i="4"/>
  <c r="U1960" i="4"/>
  <c r="U3184" i="4"/>
  <c r="U4923" i="4"/>
  <c r="U3450" i="4"/>
  <c r="U3289" i="4"/>
  <c r="U4095" i="4"/>
  <c r="U3862" i="4"/>
  <c r="U3912" i="4"/>
  <c r="U635" i="4"/>
  <c r="U957" i="4"/>
  <c r="U1494" i="4"/>
  <c r="U3314" i="4"/>
  <c r="U3167" i="4"/>
  <c r="U4899" i="4"/>
  <c r="U1205" i="4"/>
  <c r="U4477" i="4"/>
  <c r="U3315" i="4"/>
  <c r="U1961" i="4"/>
  <c r="U1823" i="4"/>
  <c r="U2009" i="4"/>
  <c r="U2199" i="4"/>
  <c r="U3598" i="4"/>
  <c r="U167" i="4"/>
  <c r="U4500" i="4"/>
  <c r="U3599" i="4"/>
  <c r="U4862" i="4"/>
  <c r="U4522" i="4"/>
  <c r="U3239" i="4"/>
  <c r="U2099" i="4"/>
  <c r="U70" i="4"/>
  <c r="U3790" i="4"/>
  <c r="U1844" i="4"/>
  <c r="U1962" i="4"/>
  <c r="U3762" i="4"/>
  <c r="U1570" i="4"/>
  <c r="U3532" i="4"/>
  <c r="U298" i="4"/>
  <c r="U563" i="4"/>
  <c r="U896" i="4"/>
  <c r="U2370" i="4"/>
  <c r="U2793" i="4"/>
  <c r="U1065" i="4"/>
  <c r="U1641" i="4"/>
  <c r="U564" i="4"/>
  <c r="U492" i="4"/>
  <c r="U4601" i="4"/>
  <c r="U3010" i="4"/>
  <c r="U1614" i="4"/>
  <c r="U1824" i="4"/>
  <c r="U3763" i="4"/>
  <c r="U897" i="4"/>
  <c r="U2742" i="4"/>
  <c r="U1178" i="4"/>
  <c r="U2311" i="4"/>
  <c r="U1066" i="4"/>
  <c r="U2881" i="4"/>
  <c r="U4446" i="4"/>
  <c r="U2342" i="4"/>
  <c r="U2290" i="4"/>
  <c r="U2721" i="4"/>
  <c r="U3738" i="4"/>
  <c r="U4523" i="4"/>
  <c r="U4924" i="4"/>
  <c r="U1571" i="4"/>
  <c r="U248" i="4"/>
  <c r="U131" i="4"/>
  <c r="U1911" i="4"/>
  <c r="U4925" i="4"/>
  <c r="U3290" i="4"/>
  <c r="U3573" i="4"/>
  <c r="U3207" i="4"/>
  <c r="U2072" i="4"/>
  <c r="U700" i="4"/>
  <c r="U3451" i="4"/>
  <c r="U2932" i="4"/>
  <c r="U2817" i="4"/>
  <c r="U1672" i="4"/>
  <c r="U4569" i="4"/>
  <c r="U3658" i="4"/>
  <c r="U2766" i="4"/>
  <c r="U2654" i="4"/>
  <c r="U2983" i="4"/>
  <c r="U1468" i="4"/>
  <c r="U2966" i="4"/>
  <c r="U3416" i="4"/>
  <c r="U4244" i="4"/>
  <c r="U3764" i="4"/>
  <c r="U3574" i="4"/>
  <c r="U3011" i="4"/>
  <c r="U2743" i="4"/>
  <c r="U1742" i="4"/>
  <c r="U2419" i="4"/>
  <c r="U3739" i="4"/>
  <c r="U299" i="4"/>
  <c r="U4501" i="4"/>
  <c r="U3703" i="4"/>
  <c r="U4985" i="4"/>
  <c r="U4707" i="4"/>
  <c r="U2010" i="4"/>
  <c r="U4400" i="4"/>
  <c r="U3600" i="4"/>
  <c r="U2170" i="4"/>
  <c r="U3550" i="4"/>
  <c r="U3034" i="4"/>
  <c r="U3965" i="4"/>
  <c r="U1329" i="4"/>
  <c r="U2933" i="4"/>
  <c r="U1410" i="4"/>
  <c r="U1912" i="4"/>
  <c r="U12" i="4"/>
  <c r="U1845" i="4"/>
  <c r="U2767" i="4"/>
  <c r="U3659" i="4"/>
  <c r="U1495" i="4"/>
  <c r="U2474" i="4"/>
  <c r="U717" i="4"/>
  <c r="U3643" i="4"/>
  <c r="U2616" i="4"/>
  <c r="U1096" i="4"/>
  <c r="U4926" i="4"/>
  <c r="U506" i="4"/>
  <c r="U4986" i="4"/>
  <c r="U4078" i="4"/>
  <c r="U582" i="4"/>
  <c r="U986" i="4"/>
  <c r="U132" i="4"/>
  <c r="U808" i="4"/>
  <c r="U2677" i="4"/>
  <c r="U4124" i="4"/>
  <c r="U3168" i="4"/>
  <c r="U583" i="4"/>
  <c r="U4642" i="4"/>
  <c r="U4837" i="4"/>
  <c r="U4170" i="4"/>
  <c r="U4602" i="4"/>
  <c r="U718" i="4"/>
  <c r="U1876" i="4"/>
  <c r="U928" i="4"/>
  <c r="U2571" i="4"/>
  <c r="U4447" i="4"/>
  <c r="U1877" i="4"/>
  <c r="U766" i="4"/>
  <c r="U3240" i="4"/>
  <c r="U440" i="4"/>
  <c r="U3575" i="4"/>
  <c r="U1963" i="4"/>
  <c r="U333" i="4"/>
  <c r="U2247" i="4"/>
  <c r="U85" i="4"/>
  <c r="U4838" i="4"/>
  <c r="U300" i="4"/>
  <c r="U608" i="4"/>
  <c r="U301" i="4"/>
  <c r="U2617" i="4"/>
  <c r="U2312" i="4"/>
  <c r="U584" i="4"/>
  <c r="U4502" i="4"/>
  <c r="U4570" i="4"/>
  <c r="U249" i="4"/>
  <c r="U13" i="4"/>
  <c r="U1012" i="4"/>
  <c r="U2593" i="4"/>
  <c r="U2073" i="4"/>
  <c r="U2984" i="4"/>
  <c r="U3837" i="4"/>
  <c r="U681" i="4"/>
  <c r="U168" i="4"/>
  <c r="U4503" i="4"/>
  <c r="U2475" i="4"/>
  <c r="U1692" i="4"/>
  <c r="U929" i="4"/>
  <c r="U2248" i="4"/>
  <c r="U1112" i="4"/>
  <c r="U2519" i="4"/>
  <c r="U2794" i="4"/>
  <c r="U3012" i="4"/>
  <c r="U4171" i="4"/>
  <c r="U4524" i="4"/>
  <c r="U4877" i="4"/>
  <c r="U701" i="4"/>
  <c r="U109" i="4"/>
  <c r="U3765" i="4"/>
  <c r="U4050" i="4"/>
  <c r="U1743" i="4"/>
  <c r="U2074" i="4"/>
  <c r="U169" i="4"/>
  <c r="U791" i="4"/>
  <c r="U651" i="4"/>
  <c r="U3533" i="4"/>
  <c r="U277" i="4"/>
  <c r="U4051" i="4"/>
  <c r="U334" i="4"/>
  <c r="U2908" i="4"/>
  <c r="U2768" i="4"/>
  <c r="U1825" i="4"/>
  <c r="U4927" i="4"/>
  <c r="U2520" i="4"/>
  <c r="U652" i="4"/>
  <c r="U4002" i="4"/>
  <c r="U4426" i="4"/>
  <c r="U702" i="4"/>
  <c r="U3417" i="4"/>
  <c r="U302" i="4"/>
  <c r="U3815" i="4"/>
  <c r="U1522" i="4"/>
  <c r="U4324" i="4"/>
  <c r="U2476" i="4"/>
  <c r="U863" i="4"/>
  <c r="U3887" i="4"/>
  <c r="U4953" i="4"/>
  <c r="U1036" i="4"/>
  <c r="U1206" i="4"/>
  <c r="U1384" i="4"/>
  <c r="U719" i="4"/>
  <c r="U45" i="4"/>
  <c r="U4245" i="4"/>
  <c r="U4928" i="4"/>
  <c r="U792" i="4"/>
  <c r="U194" i="4"/>
  <c r="U3345" i="4"/>
  <c r="U4356" i="4"/>
  <c r="U303" i="4"/>
  <c r="U1236" i="4"/>
  <c r="U250" i="4"/>
  <c r="U2594" i="4"/>
  <c r="U3984" i="4"/>
  <c r="U4305" i="4"/>
  <c r="U3660" i="4"/>
  <c r="U1067" i="4"/>
  <c r="U4325" i="4"/>
  <c r="U930" i="4"/>
  <c r="U304" i="4"/>
  <c r="U3740" i="4"/>
  <c r="U4448" i="4"/>
  <c r="U2618" i="4"/>
  <c r="U4784" i="4"/>
  <c r="U4449" i="4"/>
  <c r="U3661" i="4"/>
  <c r="U2854" i="4"/>
  <c r="U1964" i="4"/>
  <c r="U1693" i="4"/>
  <c r="U1642" i="4"/>
  <c r="U3576" i="4"/>
  <c r="U3913" i="4"/>
  <c r="U1988" i="4"/>
  <c r="U4450" i="4"/>
  <c r="U1716" i="4"/>
  <c r="U3058" i="4"/>
  <c r="U2100" i="4"/>
  <c r="U1846" i="4"/>
  <c r="U1496" i="4"/>
  <c r="U1179" i="4"/>
  <c r="U3081" i="4"/>
  <c r="U507" i="4"/>
  <c r="U4372" i="4"/>
  <c r="U4785" i="4"/>
  <c r="U46" i="4"/>
  <c r="U1595" i="4"/>
  <c r="U4681" i="4"/>
  <c r="U14" i="4"/>
  <c r="U3475" i="4"/>
  <c r="U987" i="4"/>
  <c r="U1800" i="4"/>
  <c r="U3082" i="4"/>
  <c r="U366" i="4"/>
  <c r="U305" i="4"/>
  <c r="U3601" i="4"/>
  <c r="U4545" i="4"/>
  <c r="U2521" i="4"/>
  <c r="U1826" i="4"/>
  <c r="U703" i="4"/>
  <c r="U4220" i="4"/>
  <c r="U958" i="4"/>
  <c r="U3704" i="4"/>
  <c r="U2249" i="4"/>
  <c r="U3185" i="4"/>
  <c r="U1935" i="4"/>
  <c r="U110" i="4"/>
  <c r="U704" i="4"/>
  <c r="U1767" i="4"/>
  <c r="U4987" i="4"/>
  <c r="U2313" i="4"/>
  <c r="U3534" i="4"/>
  <c r="U864" i="4"/>
  <c r="U767" i="4"/>
  <c r="U636" i="4"/>
  <c r="U988" i="4"/>
  <c r="U3186" i="4"/>
  <c r="U538" i="4"/>
  <c r="U4003" i="4"/>
  <c r="U1411" i="4"/>
  <c r="U4401" i="4"/>
  <c r="U1444" i="4"/>
  <c r="U809" i="4"/>
  <c r="U4326" i="4"/>
  <c r="U3938" i="4"/>
  <c r="U4753" i="4"/>
  <c r="U3418" i="4"/>
  <c r="U865" i="4"/>
  <c r="U1523" i="4"/>
  <c r="U2655" i="4"/>
  <c r="U830" i="4"/>
  <c r="U251" i="4"/>
  <c r="U4811" i="4"/>
  <c r="U3346" i="4"/>
  <c r="U1717" i="4"/>
  <c r="U1412" i="4"/>
  <c r="U3705" i="4"/>
  <c r="U3551" i="4"/>
  <c r="U1153" i="4"/>
  <c r="U1718" i="4"/>
  <c r="U2985" i="4"/>
  <c r="U1719" i="4"/>
  <c r="U4273" i="4"/>
  <c r="U2967" i="4"/>
  <c r="U218" i="4"/>
  <c r="U4172" i="4"/>
  <c r="U252" i="4"/>
  <c r="U2394" i="4"/>
  <c r="U4754" i="4"/>
  <c r="U959" i="4"/>
  <c r="U4246" i="4"/>
  <c r="U219" i="4"/>
  <c r="U3116" i="4"/>
  <c r="U1936" i="4"/>
  <c r="U4402" i="4"/>
  <c r="U1037" i="4"/>
  <c r="U4274" i="4"/>
  <c r="U1694" i="4"/>
  <c r="U2882" i="4"/>
  <c r="U3620" i="4"/>
  <c r="U735" i="4"/>
  <c r="U2272" i="4"/>
  <c r="U2855" i="4"/>
  <c r="U720" i="4"/>
  <c r="U4839" i="4"/>
  <c r="U2219" i="4"/>
  <c r="U1266" i="4"/>
  <c r="U1572" i="4"/>
  <c r="U441" i="4"/>
  <c r="U465" i="4"/>
  <c r="U4125" i="4"/>
  <c r="U1768" i="4"/>
  <c r="U508" i="4"/>
  <c r="U509" i="4"/>
  <c r="U4682" i="4"/>
  <c r="U2220" i="4"/>
  <c r="U1385" i="4"/>
  <c r="U170" i="4"/>
  <c r="U4929" i="4"/>
  <c r="U2818" i="4"/>
  <c r="U1769" i="4"/>
  <c r="U1154" i="4"/>
  <c r="U220" i="4"/>
  <c r="U4173" i="4"/>
  <c r="U3766" i="4"/>
  <c r="U47" i="4"/>
  <c r="U4427" i="4"/>
  <c r="U3208" i="4"/>
  <c r="U133" i="4"/>
  <c r="U3117" i="4"/>
  <c r="U2420" i="4"/>
  <c r="U609" i="4"/>
  <c r="U1643" i="4"/>
  <c r="U2371" i="4"/>
  <c r="U4840" i="4"/>
  <c r="U1330" i="4"/>
  <c r="U4812" i="4"/>
  <c r="U221" i="4"/>
  <c r="U2075" i="4"/>
  <c r="U417" i="4"/>
  <c r="U1361" i="4"/>
  <c r="U3838" i="4"/>
  <c r="U4174" i="4"/>
  <c r="U2619" i="4"/>
  <c r="U1673" i="4"/>
  <c r="U1331" i="4"/>
  <c r="U653" i="4"/>
  <c r="U3863" i="4"/>
  <c r="U2101" i="4"/>
  <c r="U831" i="4"/>
  <c r="U4373" i="4"/>
  <c r="U2986" i="4"/>
  <c r="U2883" i="4"/>
  <c r="U4247" i="4"/>
  <c r="U4374" i="4"/>
  <c r="U810" i="4"/>
  <c r="U4988" i="4"/>
  <c r="U2273" i="4"/>
  <c r="U2819" i="4"/>
  <c r="U2546" i="4"/>
  <c r="U931" i="4"/>
  <c r="U3914" i="4"/>
  <c r="U1469" i="4"/>
  <c r="U2343" i="4"/>
  <c r="U4126" i="4"/>
  <c r="U4786" i="4"/>
  <c r="U1413" i="4"/>
  <c r="U1573" i="4"/>
  <c r="U3644" i="4"/>
  <c r="U3864" i="4"/>
  <c r="U2620" i="4"/>
  <c r="U4052" i="4"/>
  <c r="U1332" i="4"/>
  <c r="U171" i="4"/>
  <c r="U4603" i="4"/>
  <c r="U4841" i="4"/>
  <c r="U1362" i="4"/>
  <c r="U2934" i="4"/>
  <c r="U1113" i="4"/>
  <c r="U3888" i="4"/>
  <c r="U4221" i="4"/>
  <c r="U2698" i="4"/>
  <c r="U222" i="4"/>
  <c r="U3118" i="4"/>
  <c r="U3706" i="4"/>
  <c r="U4863" i="4"/>
  <c r="U4755" i="4"/>
  <c r="U3552" i="4"/>
  <c r="U4504" i="4"/>
  <c r="U223" i="4"/>
  <c r="U306" i="4"/>
  <c r="U3419" i="4"/>
  <c r="U4989" i="4"/>
  <c r="U1913" i="4"/>
  <c r="U2522" i="4"/>
  <c r="U2884" i="4"/>
  <c r="U2344" i="4"/>
  <c r="U2395" i="4"/>
  <c r="U3889" i="4"/>
  <c r="U4004" i="4"/>
  <c r="U3369" i="4"/>
  <c r="U2497" i="4"/>
  <c r="U637" i="4"/>
  <c r="U1695" i="4"/>
  <c r="U3119" i="4"/>
  <c r="U3939" i="4"/>
  <c r="U2621" i="4"/>
  <c r="U654" i="4"/>
  <c r="U1068" i="4"/>
  <c r="U2523" i="4"/>
  <c r="U832" i="4"/>
  <c r="U1801" i="4"/>
  <c r="U1744" i="4"/>
  <c r="U3915" i="4"/>
  <c r="U1524" i="4"/>
  <c r="U1237" i="4"/>
  <c r="U1097" i="4"/>
  <c r="U2171" i="4"/>
  <c r="U1696" i="4"/>
  <c r="U2498" i="4"/>
  <c r="U3452" i="4"/>
  <c r="U307" i="4"/>
  <c r="U86" i="4"/>
  <c r="U87" i="4"/>
  <c r="U4248" i="4"/>
  <c r="U2769" i="4"/>
  <c r="U1333" i="4"/>
  <c r="U3267" i="4"/>
  <c r="U3518" i="4"/>
  <c r="U1720" i="4"/>
  <c r="U768" i="4"/>
  <c r="U253" i="4"/>
  <c r="U2795" i="4"/>
  <c r="U3169" i="4"/>
  <c r="U4571" i="4"/>
  <c r="U15" i="4"/>
  <c r="U134" i="4"/>
  <c r="U3144" i="4"/>
  <c r="U960" i="4"/>
  <c r="U4878" i="4"/>
  <c r="U4756" i="4"/>
  <c r="U4222" i="4"/>
  <c r="U3621" i="4"/>
  <c r="U682" i="4"/>
  <c r="U4736" i="4"/>
  <c r="U2128" i="4"/>
  <c r="U769" i="4"/>
  <c r="U4096" i="4"/>
  <c r="U4199" i="4"/>
  <c r="U4375" i="4"/>
  <c r="U1525" i="4"/>
  <c r="U1770" i="4"/>
  <c r="U308" i="4"/>
  <c r="U1098" i="4"/>
  <c r="U961" i="4"/>
  <c r="U1069" i="4"/>
  <c r="U3268" i="4"/>
  <c r="U2274" i="4"/>
  <c r="U1547" i="4"/>
  <c r="U309" i="4"/>
  <c r="U585" i="4"/>
  <c r="U1827" i="4"/>
  <c r="U418" i="4"/>
  <c r="U565" i="4"/>
  <c r="U3535" i="4"/>
  <c r="U770" i="4"/>
  <c r="U586" i="4"/>
  <c r="U1334" i="4"/>
  <c r="U989" i="4"/>
  <c r="U3241" i="4"/>
  <c r="U2291" i="4"/>
  <c r="U493" i="4"/>
  <c r="U172" i="4"/>
  <c r="U1013" i="4"/>
  <c r="U1099" i="4"/>
  <c r="U2678" i="4"/>
  <c r="U1721" i="4"/>
  <c r="U135" i="4"/>
  <c r="U2547" i="4"/>
  <c r="U866" i="4"/>
  <c r="U3839" i="4"/>
  <c r="U4275" i="4"/>
  <c r="U1470" i="4"/>
  <c r="U4737" i="4"/>
  <c r="U2372" i="4"/>
  <c r="U1574" i="4"/>
  <c r="U2292" i="4"/>
  <c r="U3083" i="4"/>
  <c r="U335" i="4"/>
  <c r="U4478" i="4"/>
  <c r="U610" i="4"/>
  <c r="U2722" i="4"/>
  <c r="U1674" i="4"/>
  <c r="U195" i="4"/>
  <c r="U1155" i="4"/>
  <c r="U1937" i="4"/>
  <c r="U1548" i="4"/>
  <c r="U587" i="4"/>
  <c r="U1644" i="4"/>
  <c r="U1965" i="4"/>
  <c r="U4683" i="4"/>
  <c r="U3291" i="4"/>
  <c r="U1596" i="4"/>
  <c r="U3170" i="4"/>
  <c r="U2293" i="4"/>
  <c r="U566" i="4"/>
  <c r="U4200" i="4"/>
  <c r="U990" i="4"/>
  <c r="U4249" i="4"/>
  <c r="U4451" i="4"/>
  <c r="U2856" i="4"/>
  <c r="U3553" i="4"/>
  <c r="U254" i="4"/>
  <c r="U4223" i="4"/>
  <c r="U2820" i="4"/>
  <c r="U3187" i="4"/>
  <c r="U2102" i="4"/>
  <c r="U3084" i="4"/>
  <c r="U4787" i="4"/>
  <c r="U196" i="4"/>
  <c r="U1180" i="4"/>
  <c r="U4879" i="4"/>
  <c r="U4546" i="4"/>
  <c r="U2622" i="4"/>
  <c r="U4053" i="4"/>
  <c r="U4954" i="4"/>
  <c r="U4306" i="4"/>
  <c r="U3791" i="4"/>
  <c r="U588" i="4"/>
  <c r="U539" i="4"/>
  <c r="U1989" i="4"/>
  <c r="U3840" i="4"/>
  <c r="U3171" i="4"/>
  <c r="U4376" i="4"/>
  <c r="U2076" i="4"/>
  <c r="U1311" i="4"/>
  <c r="U3085" i="4"/>
  <c r="U2314" i="4"/>
  <c r="U3292" i="4"/>
  <c r="U2857" i="4"/>
  <c r="U1070" i="4"/>
  <c r="U1722" i="4"/>
  <c r="U510" i="4"/>
  <c r="U3476" i="4"/>
  <c r="U466" i="4"/>
  <c r="U3602" i="4"/>
  <c r="U3145" i="4"/>
  <c r="U4684" i="4"/>
  <c r="U3477" i="4"/>
  <c r="U2909" i="4"/>
  <c r="U4357" i="4"/>
  <c r="U2744" i="4"/>
  <c r="U4708" i="4"/>
  <c r="U4377" i="4"/>
  <c r="U1597" i="4"/>
  <c r="U2935" i="4"/>
  <c r="U4757" i="4"/>
  <c r="U4250" i="4"/>
  <c r="U467" i="4"/>
  <c r="U1549" i="4"/>
  <c r="U442" i="4"/>
  <c r="U1312" i="4"/>
  <c r="U2055" i="4"/>
  <c r="U2315" i="4"/>
  <c r="U4505" i="4"/>
  <c r="U2373" i="4"/>
  <c r="U2723" i="4"/>
  <c r="U4525" i="4"/>
  <c r="U540" i="4"/>
  <c r="U4685" i="4"/>
  <c r="U1914" i="4"/>
  <c r="U4054" i="4"/>
  <c r="U2421" i="4"/>
  <c r="U1181" i="4"/>
  <c r="U3940" i="4"/>
  <c r="U4005" i="4"/>
  <c r="U3554" i="4"/>
  <c r="U3741" i="4"/>
  <c r="U2011" i="4"/>
  <c r="U494" i="4"/>
  <c r="U4900" i="4"/>
  <c r="U1675" i="4"/>
  <c r="U1550" i="4"/>
  <c r="U2200" i="4"/>
  <c r="U4842" i="4"/>
  <c r="U2524" i="4"/>
  <c r="U3865" i="4"/>
  <c r="U4604" i="4"/>
  <c r="U541" i="4"/>
  <c r="U4880" i="4"/>
  <c r="U1014" i="4"/>
  <c r="U962" i="4"/>
  <c r="U3792" i="4"/>
  <c r="U4738" i="4"/>
  <c r="U4251" i="4"/>
  <c r="U3707" i="4"/>
  <c r="U4643" i="4"/>
  <c r="U3293" i="4"/>
  <c r="U721" i="4"/>
  <c r="U2012" i="4"/>
  <c r="U4327" i="4"/>
  <c r="U4955" i="4"/>
  <c r="U3086" i="4"/>
  <c r="U2724" i="4"/>
  <c r="U71" i="4"/>
  <c r="U4813" i="4"/>
  <c r="U2679" i="4"/>
  <c r="U443" i="4"/>
  <c r="U3708" i="4"/>
  <c r="U1802" i="4"/>
  <c r="U2699" i="4"/>
  <c r="U4276" i="4"/>
  <c r="U4739" i="4"/>
  <c r="U3555" i="4"/>
  <c r="U111" i="4"/>
  <c r="U611" i="4"/>
  <c r="U2858" i="4"/>
  <c r="U1238" i="4"/>
  <c r="U511" i="4"/>
  <c r="U3985" i="4"/>
  <c r="U2056" i="4"/>
  <c r="U512" i="4"/>
  <c r="U3681" i="4"/>
  <c r="U655" i="4"/>
  <c r="U3986" i="4"/>
  <c r="U2422" i="4"/>
  <c r="U3453" i="4"/>
  <c r="U2152" i="4"/>
  <c r="U1803" i="4"/>
  <c r="U2910" i="4"/>
  <c r="U4277" i="4"/>
  <c r="U1723" i="4"/>
  <c r="U2525" i="4"/>
  <c r="U771" i="4"/>
  <c r="U4328" i="4"/>
  <c r="U1363" i="4"/>
  <c r="U991" i="4"/>
  <c r="U4686" i="4"/>
  <c r="U1071" i="4"/>
  <c r="U1038" i="4"/>
  <c r="U468" i="4"/>
  <c r="U833" i="4"/>
  <c r="U4201" i="4"/>
  <c r="U3269" i="4"/>
  <c r="U2172" i="4"/>
  <c r="U2936" i="4"/>
  <c r="U336" i="4"/>
  <c r="U3941" i="4"/>
  <c r="U1335" i="4"/>
  <c r="U3536" i="4"/>
  <c r="U2770" i="4"/>
  <c r="U612" i="4"/>
  <c r="U2250" i="4"/>
  <c r="U2656" i="4"/>
  <c r="U2201" i="4"/>
  <c r="U4843" i="4"/>
  <c r="U2452" i="4"/>
  <c r="U3498" i="4"/>
  <c r="U3709" i="4"/>
  <c r="U4428" i="4"/>
  <c r="U173" i="4"/>
  <c r="U2453" i="4"/>
  <c r="U2316" i="4"/>
  <c r="U1130" i="4"/>
  <c r="U3347" i="4"/>
  <c r="U4127" i="4"/>
  <c r="U3841" i="4"/>
  <c r="U1915" i="4"/>
  <c r="U772" i="4"/>
  <c r="U2454" i="4"/>
  <c r="U3013" i="4"/>
  <c r="U224" i="4"/>
  <c r="U2623" i="4"/>
  <c r="U3209" i="4"/>
  <c r="U4025" i="4"/>
  <c r="U1072" i="4"/>
  <c r="U2911" i="4"/>
  <c r="U495" i="4"/>
  <c r="U4547" i="4"/>
  <c r="U2173" i="4"/>
  <c r="U4403" i="4"/>
  <c r="U4026" i="4"/>
  <c r="U1073" i="4"/>
  <c r="U4079" i="4"/>
  <c r="U4452" i="4"/>
  <c r="U3866" i="4"/>
  <c r="U4006" i="4"/>
  <c r="U4055" i="4"/>
  <c r="U4814" i="4"/>
  <c r="U4605" i="4"/>
  <c r="U3420" i="4"/>
  <c r="U3916" i="4"/>
  <c r="U88" i="4"/>
  <c r="U2526" i="4"/>
  <c r="U1239" i="4"/>
  <c r="U2129" i="4"/>
  <c r="U1938" i="4"/>
  <c r="U3917" i="4"/>
  <c r="U2153" i="4"/>
  <c r="U3842" i="4"/>
  <c r="U3603" i="4"/>
  <c r="U4453" i="4"/>
  <c r="U3816" i="4"/>
  <c r="U1724" i="4"/>
  <c r="U3519" i="4"/>
  <c r="U2455" i="4"/>
  <c r="U89" i="4"/>
  <c r="U4378" i="4"/>
  <c r="U3294" i="4"/>
  <c r="U793" i="4"/>
  <c r="U1676" i="4"/>
  <c r="U3210" i="4"/>
  <c r="U3242" i="4"/>
  <c r="U4429" i="4"/>
  <c r="U3537" i="4"/>
  <c r="U2745" i="4"/>
  <c r="U3817" i="4"/>
  <c r="U1114" i="4"/>
  <c r="U4278" i="4"/>
  <c r="U2595" i="4"/>
  <c r="U1847" i="4"/>
  <c r="U1471" i="4"/>
  <c r="U3966" i="4"/>
  <c r="U3918" i="4"/>
  <c r="U1156" i="4"/>
  <c r="U4526" i="4"/>
  <c r="U3421" i="4"/>
  <c r="U1966" i="4"/>
  <c r="U4404" i="4"/>
  <c r="U3384" i="4"/>
  <c r="U1039" i="4"/>
  <c r="U337" i="4"/>
  <c r="U4644" i="4"/>
  <c r="U3146" i="4"/>
  <c r="U638" i="4"/>
  <c r="U3120" i="4"/>
  <c r="U1267" i="4"/>
  <c r="U1386" i="4"/>
  <c r="U1939" i="4"/>
  <c r="U3172" i="4"/>
  <c r="U736" i="4"/>
  <c r="U3295" i="4"/>
  <c r="U2294" i="4"/>
  <c r="U1598" i="4"/>
  <c r="U4956" i="4"/>
  <c r="U4056" i="4"/>
  <c r="U1967" i="4"/>
  <c r="U656" i="4"/>
  <c r="U4606" i="4"/>
  <c r="U2221" i="4"/>
  <c r="U1526" i="4"/>
  <c r="U3890" i="4"/>
  <c r="U1240" i="4"/>
  <c r="U3035" i="4"/>
  <c r="U2013" i="4"/>
  <c r="U4379" i="4"/>
  <c r="U3211" i="4"/>
  <c r="U4687" i="4"/>
  <c r="U683" i="4"/>
  <c r="U1497" i="4"/>
  <c r="U2796" i="4"/>
  <c r="U1387" i="4"/>
  <c r="U705" i="4"/>
  <c r="U136" i="4"/>
  <c r="U613" i="4"/>
  <c r="U1115" i="4"/>
  <c r="U3942" i="4"/>
  <c r="U2103" i="4"/>
  <c r="U367" i="4"/>
  <c r="U225" i="4"/>
  <c r="U419" i="4"/>
  <c r="U513" i="4"/>
  <c r="U4815" i="4"/>
  <c r="U4688" i="4"/>
  <c r="U4527" i="4"/>
  <c r="U1040" i="4"/>
  <c r="U3867" i="4"/>
  <c r="U4080" i="4"/>
  <c r="U4528" i="4"/>
  <c r="U1771" i="4"/>
  <c r="U4252" i="4"/>
  <c r="U992" i="4"/>
  <c r="U1916" i="4"/>
  <c r="U4128" i="4"/>
  <c r="U3943" i="4"/>
  <c r="U3682" i="4"/>
  <c r="U2456" i="4"/>
  <c r="U48" i="4"/>
  <c r="U1414" i="4"/>
  <c r="U1697" i="4"/>
  <c r="U3919" i="4"/>
  <c r="U1157" i="4"/>
  <c r="U3967" i="4"/>
  <c r="U4405" i="4"/>
  <c r="U2275" i="4"/>
  <c r="U4129" i="4"/>
  <c r="U1116" i="4"/>
  <c r="U4380" i="4"/>
  <c r="U4740" i="4"/>
  <c r="U2202" i="4"/>
  <c r="U3370" i="4"/>
  <c r="U706" i="4"/>
  <c r="U4901" i="4"/>
  <c r="U567" i="4"/>
  <c r="U3793" i="4"/>
  <c r="U2657" i="4"/>
  <c r="U2222" i="4"/>
  <c r="U2937" i="4"/>
  <c r="U4130" i="4"/>
  <c r="U16" i="4"/>
  <c r="U4007" i="4"/>
  <c r="U1745" i="4"/>
  <c r="U3014" i="4"/>
  <c r="U4816" i="4"/>
  <c r="U3478" i="4"/>
  <c r="U2987" i="4"/>
  <c r="U2174" i="4"/>
  <c r="U1772" i="4"/>
  <c r="U3036" i="4"/>
  <c r="U17" i="4"/>
  <c r="U4057" i="4"/>
  <c r="U3479" i="4"/>
  <c r="U568" i="4"/>
  <c r="U3371" i="4"/>
  <c r="U2499" i="4"/>
  <c r="U2885" i="4"/>
  <c r="U3212" i="4"/>
  <c r="U18" i="4"/>
  <c r="U4788" i="4"/>
  <c r="U4990" i="4"/>
  <c r="U3270" i="4"/>
  <c r="U2968" i="4"/>
  <c r="U2886" i="4"/>
  <c r="U137" i="4"/>
  <c r="U2345" i="4"/>
  <c r="U2477" i="4"/>
  <c r="U3968" i="4"/>
  <c r="U4645" i="4"/>
  <c r="U72" i="4"/>
  <c r="U2572" i="4"/>
  <c r="U4709" i="4"/>
  <c r="U1527" i="4"/>
  <c r="U138" i="4"/>
  <c r="U1990" i="4"/>
  <c r="U1848" i="4"/>
  <c r="U2596" i="4"/>
  <c r="U2396" i="4"/>
  <c r="U3604" i="4"/>
  <c r="U4224" i="4"/>
  <c r="U2295" i="4"/>
  <c r="U1615" i="4"/>
  <c r="U2175" i="4"/>
  <c r="U4058" i="4"/>
  <c r="U2500" i="4"/>
  <c r="U2746" i="4"/>
  <c r="U1528" i="4"/>
  <c r="U1364" i="4"/>
  <c r="U4059" i="4"/>
  <c r="U2397" i="4"/>
  <c r="U1849" i="4"/>
  <c r="U4279" i="4"/>
  <c r="U3683" i="4"/>
  <c r="U139" i="4"/>
  <c r="U1746" i="4"/>
  <c r="U1207" i="4"/>
  <c r="U2398" i="4"/>
  <c r="U1365" i="4"/>
  <c r="U2969" i="4"/>
  <c r="U1917" i="4"/>
  <c r="U4902" i="4"/>
  <c r="U1241" i="4"/>
  <c r="U4930" i="4"/>
  <c r="U3271" i="4"/>
  <c r="U1529" i="4"/>
  <c r="U2624" i="4"/>
  <c r="U3372" i="4"/>
  <c r="U4280" i="4"/>
  <c r="U834" i="4"/>
  <c r="U197" i="4"/>
  <c r="U1415" i="4"/>
  <c r="U2527" i="4"/>
  <c r="U2970" i="4"/>
  <c r="U2223" i="4"/>
  <c r="U3454" i="4"/>
  <c r="U1940" i="4"/>
  <c r="U4253" i="4"/>
  <c r="U2176" i="4"/>
  <c r="U4607" i="4"/>
  <c r="U19" i="4"/>
  <c r="U1850" i="4"/>
  <c r="U3348" i="4"/>
  <c r="U4329" i="4"/>
  <c r="U3538" i="4"/>
  <c r="U3891" i="4"/>
  <c r="U3742" i="4"/>
  <c r="U2528" i="4"/>
  <c r="U174" i="4"/>
  <c r="U811" i="4"/>
  <c r="U4430" i="4"/>
  <c r="U3539" i="4"/>
  <c r="U2035" i="4"/>
  <c r="U707" i="4"/>
  <c r="U2077" i="4"/>
  <c r="U3499" i="4"/>
  <c r="U867" i="4"/>
  <c r="U4008" i="4"/>
  <c r="U310" i="4"/>
  <c r="U175" i="4"/>
  <c r="U2457" i="4"/>
  <c r="U1698" i="4"/>
  <c r="U3037" i="4"/>
  <c r="U3767" i="4"/>
  <c r="U4131" i="4"/>
  <c r="U140" i="4"/>
  <c r="U3316" i="4"/>
  <c r="U3349" i="4"/>
  <c r="U2224" i="4"/>
  <c r="U90" i="4"/>
  <c r="U3213" i="4"/>
  <c r="U2912" i="4"/>
  <c r="U3818" i="4"/>
  <c r="U3243" i="4"/>
  <c r="U2573" i="4"/>
  <c r="U868" i="4"/>
  <c r="U4307" i="4"/>
  <c r="U657" i="4"/>
  <c r="U2251" i="4"/>
  <c r="U1699" i="4"/>
  <c r="U3577" i="4"/>
  <c r="U4758" i="4"/>
  <c r="U2036" i="4"/>
  <c r="U2821" i="4"/>
  <c r="U4506" i="4"/>
  <c r="U1804" i="4"/>
  <c r="U3147" i="4"/>
  <c r="U4957" i="4"/>
  <c r="U4844" i="4"/>
  <c r="U3385" i="4"/>
  <c r="U3662" i="4"/>
  <c r="U3843" i="4"/>
  <c r="U4225" i="4"/>
  <c r="U1416" i="4"/>
  <c r="U2574" i="4"/>
  <c r="U141" i="4"/>
  <c r="U993" i="4"/>
  <c r="U4759" i="4"/>
  <c r="U3296" i="4"/>
  <c r="U4931" i="4"/>
  <c r="U1941" i="4"/>
  <c r="U1366" i="4"/>
  <c r="U3173" i="4"/>
  <c r="U91" i="4"/>
  <c r="U658" i="4"/>
  <c r="U1182" i="4"/>
  <c r="U1498" i="4"/>
  <c r="U1968" i="4"/>
  <c r="U2458" i="4"/>
  <c r="U2459" i="4"/>
  <c r="U2078" i="4"/>
  <c r="U3422" i="4"/>
  <c r="U4358" i="4"/>
  <c r="U3059" i="4"/>
  <c r="U963" i="4"/>
  <c r="U1575" i="4"/>
  <c r="U20" i="4"/>
  <c r="U3480" i="4"/>
  <c r="U2423" i="4"/>
  <c r="U898" i="4"/>
  <c r="U1131" i="4"/>
  <c r="U2548" i="4"/>
  <c r="U2747" i="4"/>
  <c r="U614" i="4"/>
  <c r="U2748" i="4"/>
  <c r="U1851" i="4"/>
  <c r="U4454" i="4"/>
  <c r="U1645" i="4"/>
  <c r="U1183" i="4"/>
  <c r="U4281" i="4"/>
  <c r="U2037" i="4"/>
  <c r="U4027" i="4"/>
  <c r="U4406" i="4"/>
  <c r="U1599" i="4"/>
  <c r="U2014" i="4"/>
  <c r="U3578" i="4"/>
  <c r="U3892" i="4"/>
  <c r="U4572" i="4"/>
  <c r="U3645" i="4"/>
  <c r="U255" i="4"/>
  <c r="U4028" i="4"/>
  <c r="U338" i="4"/>
  <c r="U2822" i="4"/>
  <c r="U3819" i="4"/>
  <c r="U1969" i="4"/>
  <c r="U3820" i="4"/>
  <c r="U2529" i="4"/>
  <c r="U1530" i="4"/>
  <c r="U4359" i="4"/>
  <c r="U4132" i="4"/>
  <c r="U2658" i="4"/>
  <c r="U4710" i="4"/>
  <c r="U2823" i="4"/>
  <c r="U2824" i="4"/>
  <c r="U2177" i="4"/>
  <c r="U1268" i="4"/>
  <c r="U1041" i="4"/>
  <c r="U4646" i="4"/>
  <c r="U1942" i="4"/>
  <c r="U3317" i="4"/>
  <c r="U469" i="4"/>
  <c r="U3297" i="4"/>
  <c r="U3214" i="4"/>
  <c r="U514" i="4"/>
  <c r="U1388" i="4"/>
  <c r="U569" i="4"/>
  <c r="U2549" i="4"/>
  <c r="U3556" i="4"/>
  <c r="U1725" i="4"/>
  <c r="U1970" i="4"/>
  <c r="U92" i="4"/>
  <c r="U368" i="4"/>
  <c r="U2374" i="4"/>
  <c r="U589" i="4"/>
  <c r="U4133" i="4"/>
  <c r="U2296" i="4"/>
  <c r="U3794" i="4"/>
  <c r="U2478" i="4"/>
  <c r="U3481" i="4"/>
  <c r="U4548" i="4"/>
  <c r="U4282" i="4"/>
  <c r="U1852" i="4"/>
  <c r="U1971" i="4"/>
  <c r="U3710" i="4"/>
  <c r="U3605" i="4"/>
  <c r="U3743" i="4"/>
  <c r="U3893" i="4"/>
  <c r="U2771" i="4"/>
  <c r="U112" i="4"/>
  <c r="U1616" i="4"/>
  <c r="U1074" i="4"/>
  <c r="U2725" i="4"/>
  <c r="U3684" i="4"/>
  <c r="U3174" i="4"/>
  <c r="U3821" i="4"/>
  <c r="U3944" i="4"/>
  <c r="U1290" i="4"/>
  <c r="U3622" i="4"/>
  <c r="U420" i="4"/>
  <c r="U1747" i="4"/>
  <c r="U4760" i="4"/>
  <c r="U311" i="4"/>
  <c r="U4134" i="4"/>
  <c r="U3795" i="4"/>
  <c r="U3844" i="4"/>
  <c r="U4283" i="4"/>
  <c r="U1943" i="4"/>
  <c r="U3520" i="4"/>
  <c r="U4881" i="4"/>
  <c r="U2079" i="4"/>
  <c r="U4381" i="4"/>
  <c r="U2346" i="4"/>
  <c r="U4845" i="4"/>
  <c r="U2988" i="4"/>
  <c r="U21" i="4"/>
  <c r="U2015" i="4"/>
  <c r="U737" i="4"/>
  <c r="U2797" i="4"/>
  <c r="U4455" i="4"/>
  <c r="U4330" i="4"/>
  <c r="U3557" i="4"/>
  <c r="U3711" i="4"/>
  <c r="U2887" i="4"/>
  <c r="U684" i="4"/>
  <c r="U1015" i="4"/>
  <c r="U3623" i="4"/>
  <c r="U4009" i="4"/>
  <c r="U4789" i="4"/>
  <c r="U4573" i="4"/>
  <c r="U773" i="4"/>
  <c r="U4135" i="4"/>
  <c r="U176" i="4"/>
  <c r="U3318" i="4"/>
  <c r="U4958" i="4"/>
  <c r="U2659" i="4"/>
  <c r="U3298" i="4"/>
  <c r="U4882" i="4"/>
  <c r="U2460" i="4"/>
  <c r="U3350" i="4"/>
  <c r="U4382" i="4"/>
  <c r="U1853" i="4"/>
  <c r="U1208" i="4"/>
  <c r="U3796" i="4"/>
  <c r="U1184" i="4"/>
  <c r="U2660" i="4"/>
  <c r="U4741" i="4"/>
  <c r="U2913" i="4"/>
  <c r="U4903" i="4"/>
  <c r="U1700" i="4"/>
  <c r="U1158" i="4"/>
  <c r="U2859" i="4"/>
  <c r="U1600" i="4"/>
  <c r="U1100" i="4"/>
  <c r="U2726" i="4"/>
  <c r="U256" i="4"/>
  <c r="U1878" i="4"/>
  <c r="U4742" i="4"/>
  <c r="U3148" i="4"/>
  <c r="U3768" i="4"/>
  <c r="U3423" i="4"/>
  <c r="U3558" i="4"/>
  <c r="U4136" i="4"/>
  <c r="U4959" i="4"/>
  <c r="U1646" i="4"/>
  <c r="U4761" i="4"/>
  <c r="U3822" i="4"/>
  <c r="U1748" i="4"/>
  <c r="U932" i="4"/>
  <c r="U4308" i="4"/>
  <c r="U2625" i="4"/>
  <c r="U3624" i="4"/>
  <c r="U4029" i="4"/>
  <c r="U3121" i="4"/>
  <c r="U4407" i="4"/>
  <c r="U964" i="4"/>
  <c r="U1854" i="4"/>
  <c r="U3386" i="4"/>
  <c r="U3038" i="4"/>
  <c r="U2825" i="4"/>
  <c r="U4137" i="4"/>
  <c r="U1647" i="4"/>
  <c r="U3685" i="4"/>
  <c r="U2938" i="4"/>
  <c r="U198" i="4"/>
  <c r="U394" i="4"/>
  <c r="U3663" i="4"/>
  <c r="U2860" i="4"/>
  <c r="U615" i="4"/>
  <c r="U2154" i="4"/>
  <c r="U3015" i="4"/>
  <c r="U142" i="4"/>
  <c r="U3244" i="4"/>
  <c r="U4689" i="4"/>
  <c r="U339" i="4"/>
  <c r="U1805" i="4"/>
  <c r="U1016" i="4"/>
  <c r="U2826" i="4"/>
  <c r="U965" i="4"/>
  <c r="U1417" i="4"/>
  <c r="U4138" i="4"/>
  <c r="U1677" i="4"/>
  <c r="U340" i="4"/>
  <c r="U395" i="4"/>
  <c r="U3387" i="4"/>
  <c r="U3500" i="4"/>
  <c r="U2727" i="4"/>
  <c r="U4284" i="4"/>
  <c r="U2317" i="4"/>
  <c r="U1101" i="4"/>
  <c r="U1389" i="4"/>
  <c r="U812" i="4"/>
  <c r="U1726" i="4"/>
  <c r="U2501" i="4"/>
  <c r="U3920" i="4"/>
  <c r="U1132" i="4"/>
  <c r="U4331" i="4"/>
  <c r="U659" i="4"/>
  <c r="U2080" i="4"/>
  <c r="U3606" i="4"/>
  <c r="U93" i="4"/>
  <c r="U2502" i="4"/>
  <c r="U312" i="4"/>
  <c r="U341" i="4"/>
  <c r="U1648" i="4"/>
  <c r="U1367" i="4"/>
  <c r="U1185" i="4"/>
  <c r="U4479" i="4"/>
  <c r="U3797" i="4"/>
  <c r="U685" i="4"/>
  <c r="U4139" i="4"/>
  <c r="U2318" i="4"/>
  <c r="U4817" i="4"/>
  <c r="U49" i="4"/>
  <c r="U869" i="4"/>
  <c r="U1918" i="4"/>
  <c r="U4529" i="4"/>
  <c r="U2178" i="4"/>
  <c r="U2038" i="4"/>
  <c r="U3607" i="4"/>
  <c r="U722" i="4"/>
  <c r="U226" i="4"/>
  <c r="U1133" i="4"/>
  <c r="U143" i="4"/>
  <c r="U2057" i="4"/>
  <c r="U1944" i="4"/>
  <c r="U2081" i="4"/>
  <c r="U2155" i="4"/>
  <c r="U3868" i="4"/>
  <c r="U2461" i="4"/>
  <c r="U496" i="4"/>
  <c r="U4647" i="4"/>
  <c r="U2798" i="4"/>
  <c r="U3388" i="4"/>
  <c r="U2728" i="4"/>
  <c r="U4846" i="4"/>
  <c r="U22" i="4"/>
  <c r="U4060" i="4"/>
  <c r="U4226" i="4"/>
  <c r="U4690" i="4"/>
  <c r="U1499" i="4"/>
  <c r="U4507" i="4"/>
  <c r="U2319" i="4"/>
  <c r="U1678" i="4"/>
  <c r="U2130" i="4"/>
  <c r="U94" i="4"/>
  <c r="U421" i="4"/>
  <c r="U3122" i="4"/>
  <c r="U2989" i="4"/>
  <c r="U3245" i="4"/>
  <c r="U4456" i="4"/>
  <c r="U2503" i="4"/>
  <c r="U3455" i="4"/>
  <c r="U4574" i="4"/>
  <c r="U899" i="4"/>
  <c r="U1134" i="4"/>
  <c r="U3389" i="4"/>
  <c r="U1679" i="4"/>
  <c r="U4140" i="4"/>
  <c r="U2297" i="4"/>
  <c r="U1042" i="4"/>
  <c r="U4030" i="4"/>
  <c r="U1135" i="4"/>
  <c r="U4790" i="4"/>
  <c r="U2424" i="4"/>
  <c r="U313" i="4"/>
  <c r="U900" i="4"/>
  <c r="U515" i="4"/>
  <c r="U50" i="4"/>
  <c r="U1136" i="4"/>
  <c r="U3087" i="4"/>
  <c r="U4332" i="4"/>
  <c r="U3559" i="4"/>
  <c r="U422" i="4"/>
  <c r="U1972" i="4"/>
  <c r="U738" i="4"/>
  <c r="U4383" i="4"/>
  <c r="U4254" i="4"/>
  <c r="U3299" i="4"/>
  <c r="U3560" i="4"/>
  <c r="U3188" i="4"/>
  <c r="U3246" i="4"/>
  <c r="U4904" i="4"/>
  <c r="U4141" i="4"/>
  <c r="U2749" i="4"/>
  <c r="U1137" i="4"/>
  <c r="U1138" i="4"/>
  <c r="U4762" i="4"/>
  <c r="U660" i="4"/>
  <c r="U1973" i="4"/>
  <c r="U2252" i="4"/>
  <c r="U2058" i="4"/>
  <c r="U1291" i="4"/>
  <c r="U2131" i="4"/>
  <c r="U966" i="4"/>
  <c r="U2225" i="4"/>
  <c r="U3215" i="4"/>
  <c r="U227" i="4"/>
  <c r="U994" i="4"/>
  <c r="U639" i="4"/>
  <c r="U933" i="4"/>
  <c r="U774" i="4"/>
  <c r="U2861" i="4"/>
  <c r="U661" i="4"/>
  <c r="U1043" i="4"/>
  <c r="U113" i="4"/>
  <c r="U4991" i="4"/>
  <c r="U934" i="4"/>
  <c r="U3744" i="4"/>
  <c r="U2799" i="4"/>
  <c r="U3987" i="4"/>
  <c r="U396" i="4"/>
  <c r="U870" i="4"/>
  <c r="U4575" i="4"/>
  <c r="U4960" i="4"/>
  <c r="U2914" i="4"/>
  <c r="U1336" i="4"/>
  <c r="U4175" i="4"/>
  <c r="U2104" i="4"/>
  <c r="U3039" i="4"/>
  <c r="U2680" i="4"/>
  <c r="U4711" i="4"/>
  <c r="U4847" i="4"/>
  <c r="U144" i="4"/>
  <c r="U2203" i="4"/>
  <c r="U1472" i="4"/>
  <c r="U4648" i="4"/>
  <c r="U3845" i="4"/>
  <c r="U1601" i="4"/>
  <c r="U1500" i="4"/>
  <c r="U4508" i="4"/>
  <c r="U2016" i="4"/>
  <c r="U3482" i="4"/>
  <c r="U2915" i="4"/>
  <c r="U4905" i="4"/>
  <c r="U199" i="4"/>
  <c r="U3149" i="4"/>
  <c r="U4480" i="4"/>
  <c r="U3869" i="4"/>
  <c r="U3579" i="4"/>
  <c r="U1828" i="4"/>
  <c r="U3150" i="4"/>
  <c r="U2800" i="4"/>
  <c r="U2575" i="4"/>
  <c r="U4176" i="4"/>
  <c r="U4712" i="4"/>
  <c r="U1075" i="4"/>
  <c r="U2105" i="4"/>
  <c r="U369" i="4"/>
  <c r="U2106" i="4"/>
  <c r="U4818" i="4"/>
  <c r="U3712" i="4"/>
  <c r="U1445" i="4"/>
  <c r="U2107" i="4"/>
  <c r="U3646" i="4"/>
  <c r="U1551" i="4"/>
  <c r="U967" i="4"/>
  <c r="U2700" i="4"/>
  <c r="U4457" i="4"/>
  <c r="U835" i="4"/>
  <c r="U2827" i="4"/>
  <c r="U3319" i="4"/>
  <c r="U1292" i="4"/>
  <c r="U1159" i="4"/>
  <c r="U2801" i="4"/>
  <c r="U4142" i="4"/>
  <c r="U4481" i="4"/>
  <c r="U542" i="4"/>
  <c r="U228" i="4"/>
  <c r="U1806" i="4"/>
  <c r="U423" i="4"/>
  <c r="U570" i="4"/>
  <c r="U2772" i="4"/>
  <c r="U4143" i="4"/>
  <c r="U3272" i="4"/>
  <c r="U2082" i="4"/>
  <c r="U1879" i="4"/>
  <c r="U1076" i="4"/>
  <c r="U4431" i="4"/>
  <c r="U145" i="4"/>
  <c r="U3870" i="4"/>
  <c r="U146" i="4"/>
  <c r="U3424" i="4"/>
  <c r="U871" i="4"/>
  <c r="U901" i="4"/>
  <c r="U4031" i="4"/>
  <c r="U4961" i="4"/>
  <c r="U1701" i="4"/>
  <c r="U1117" i="4"/>
  <c r="U4763" i="4"/>
  <c r="U2425" i="4"/>
  <c r="U813" i="4"/>
  <c r="U3647" i="4"/>
  <c r="U3713" i="4"/>
  <c r="U1531" i="4"/>
  <c r="U4061" i="4"/>
  <c r="U1044" i="4"/>
  <c r="U3390" i="4"/>
  <c r="U2226" i="4"/>
  <c r="U4144" i="4"/>
  <c r="U1749" i="4"/>
  <c r="U4360" i="4"/>
  <c r="U2108" i="4"/>
  <c r="U23" i="4"/>
  <c r="U2939" i="4"/>
  <c r="U995" i="4"/>
  <c r="U4713" i="4"/>
  <c r="U4549" i="4"/>
  <c r="U662" i="4"/>
  <c r="U1880" i="4"/>
  <c r="U3320" i="4"/>
  <c r="U2109" i="4"/>
  <c r="U3945" i="4"/>
  <c r="U4743" i="4"/>
  <c r="U1242" i="4"/>
  <c r="U1418" i="4"/>
  <c r="U4458" i="4"/>
  <c r="U1293" i="4"/>
  <c r="U686" i="4"/>
  <c r="U1243" i="4"/>
  <c r="U3373" i="4"/>
  <c r="U2888" i="4"/>
  <c r="U4177" i="4"/>
  <c r="U4408" i="4"/>
  <c r="U902" i="4"/>
  <c r="U3216" i="4"/>
  <c r="U3823" i="4"/>
  <c r="U4459" i="4"/>
  <c r="U872" i="4"/>
  <c r="U4432" i="4"/>
  <c r="U1991" i="4"/>
  <c r="U2701" i="4"/>
  <c r="U1337" i="4"/>
  <c r="U1501" i="4"/>
  <c r="U2039" i="4"/>
  <c r="U1045" i="4"/>
  <c r="U1186" i="4"/>
  <c r="U1294" i="4"/>
  <c r="U1649" i="4"/>
  <c r="U2320" i="4"/>
  <c r="U4530" i="4"/>
  <c r="U4962" i="4"/>
  <c r="U4409" i="4"/>
  <c r="U1855" i="4"/>
  <c r="U1602" i="4"/>
  <c r="U3456" i="4"/>
  <c r="U1945" i="4"/>
  <c r="U3969" i="4"/>
  <c r="U4649" i="4"/>
  <c r="U1077" i="4"/>
  <c r="U2375" i="4"/>
  <c r="U3374" i="4"/>
  <c r="U1390" i="4"/>
  <c r="U1702" i="4"/>
  <c r="U1446" i="4"/>
  <c r="U4509" i="4"/>
  <c r="U3580" i="4"/>
  <c r="U342" i="4"/>
  <c r="U2110" i="4"/>
  <c r="U2132" i="4"/>
  <c r="U1703" i="4"/>
  <c r="U794" i="4"/>
  <c r="U2889" i="4"/>
  <c r="U2990" i="4"/>
  <c r="U616" i="4"/>
  <c r="U3970" i="4"/>
  <c r="U4650" i="4"/>
  <c r="U4651" i="4"/>
  <c r="U1502" i="4"/>
  <c r="U739" i="4"/>
  <c r="U3686" i="4"/>
  <c r="U1017" i="4"/>
  <c r="U2376" i="4"/>
  <c r="U3501" i="4"/>
  <c r="U4576" i="4"/>
  <c r="U4608" i="4"/>
  <c r="U3871" i="4"/>
  <c r="U4764" i="4"/>
  <c r="U2040" i="4"/>
  <c r="U2133" i="4"/>
  <c r="U2111" i="4"/>
  <c r="U3300" i="4"/>
  <c r="U3321" i="4"/>
  <c r="U4032" i="4"/>
  <c r="U3714" i="4"/>
  <c r="U2729" i="4"/>
  <c r="U3016" i="4"/>
  <c r="U1503" i="4"/>
  <c r="U2112" i="4"/>
  <c r="U1650" i="4"/>
  <c r="U3715" i="4"/>
  <c r="U4510" i="4"/>
  <c r="U1651" i="4"/>
  <c r="U3123" i="4"/>
  <c r="U1187" i="4"/>
  <c r="U1704" i="4"/>
  <c r="U2626" i="4"/>
  <c r="U2321" i="4"/>
  <c r="U343" i="4"/>
  <c r="U1617" i="4"/>
  <c r="U2059" i="4"/>
  <c r="U2276" i="4"/>
  <c r="U836" i="4"/>
  <c r="U24" i="4"/>
  <c r="U4384" i="4"/>
  <c r="U640" i="4"/>
  <c r="U3946" i="4"/>
  <c r="U2971" i="4"/>
  <c r="U1974" i="4"/>
  <c r="U2399" i="4"/>
  <c r="U814" i="4"/>
  <c r="U1295" i="4"/>
  <c r="U3124" i="4"/>
  <c r="U4765" i="4"/>
  <c r="U1078" i="4"/>
  <c r="U497" i="4"/>
  <c r="U2504" i="4"/>
  <c r="U1160" i="4"/>
  <c r="U444" i="4"/>
  <c r="U3687" i="4"/>
  <c r="U4744" i="4"/>
  <c r="U4883" i="4"/>
  <c r="U4714" i="4"/>
  <c r="U1576" i="4"/>
  <c r="U1209" i="4"/>
  <c r="U3060" i="4"/>
  <c r="U2828" i="4"/>
  <c r="U2530" i="4"/>
  <c r="U470" i="4"/>
  <c r="U3425" i="4"/>
  <c r="U3088" i="4"/>
  <c r="U4511" i="4"/>
  <c r="U2017" i="4"/>
  <c r="U2991" i="4"/>
  <c r="U1992" i="4"/>
  <c r="U2505" i="4"/>
  <c r="U2531" i="4"/>
  <c r="U3375" i="4"/>
  <c r="U2597" i="4"/>
  <c r="U2627" i="4"/>
  <c r="U4033" i="4"/>
  <c r="U4285" i="4"/>
  <c r="U2179" i="4"/>
  <c r="U837" i="4"/>
  <c r="U4715" i="4"/>
  <c r="U2400" i="4"/>
  <c r="U2576" i="4"/>
  <c r="U4034" i="4"/>
  <c r="U4433" i="4"/>
  <c r="U617" i="4"/>
  <c r="U2916" i="4"/>
  <c r="U4791" i="4"/>
  <c r="U3376" i="4"/>
  <c r="U2134" i="4"/>
  <c r="U3351" i="4"/>
  <c r="U1577" i="4"/>
  <c r="U3089" i="4"/>
  <c r="U4932" i="4"/>
  <c r="U4460" i="4"/>
  <c r="U2135" i="4"/>
  <c r="U3988" i="4"/>
  <c r="U687" i="4"/>
  <c r="U370" i="4"/>
  <c r="U903" i="4"/>
  <c r="U2377" i="4"/>
  <c r="U229" i="4"/>
  <c r="U2802" i="4"/>
  <c r="U1504" i="4"/>
  <c r="U996" i="4"/>
  <c r="U4992" i="4"/>
  <c r="U2992" i="4"/>
  <c r="U4792" i="4"/>
  <c r="U815" i="4"/>
  <c r="U230" i="4"/>
  <c r="U904" i="4"/>
  <c r="U3798" i="4"/>
  <c r="U1161" i="4"/>
  <c r="U1946" i="4"/>
  <c r="U114" i="4"/>
  <c r="U4434" i="4"/>
  <c r="U3769" i="4"/>
  <c r="U1079" i="4"/>
  <c r="U2227" i="4"/>
  <c r="U775" i="4"/>
  <c r="U257" i="4"/>
  <c r="U1244" i="4"/>
  <c r="U177" i="4"/>
  <c r="U424" i="4"/>
  <c r="U1018" i="4"/>
  <c r="U2018" i="4"/>
  <c r="U2862" i="4"/>
  <c r="U516" i="4"/>
  <c r="U2401" i="4"/>
  <c r="U1046" i="4"/>
  <c r="U4081" i="4"/>
  <c r="U4963" i="4"/>
  <c r="U618" i="4"/>
  <c r="U2228" i="4"/>
  <c r="U3947" i="4"/>
  <c r="U2113" i="4"/>
  <c r="U2598" i="4"/>
  <c r="U1680" i="4"/>
  <c r="U2253" i="4"/>
  <c r="U590" i="4"/>
  <c r="U4410" i="4"/>
  <c r="U1881" i="4"/>
  <c r="U3247" i="4"/>
  <c r="U3040" i="4"/>
  <c r="U543" i="4"/>
  <c r="U2083" i="4"/>
  <c r="U2479" i="4"/>
  <c r="U3391" i="4"/>
  <c r="U4577" i="4"/>
  <c r="U1552" i="4"/>
  <c r="U1993" i="4"/>
  <c r="U314" i="4"/>
  <c r="U1882" i="4"/>
  <c r="U258" i="4"/>
  <c r="U4202" i="4"/>
  <c r="U1162" i="4"/>
  <c r="U1919" i="4"/>
  <c r="U2829" i="4"/>
  <c r="U1080" i="4"/>
  <c r="U4286" i="4"/>
  <c r="U3521" i="4"/>
  <c r="U3377" i="4"/>
  <c r="U905" i="4"/>
  <c r="U1681" i="4"/>
  <c r="U838" i="4"/>
  <c r="U1047" i="4"/>
  <c r="U2830" i="4"/>
  <c r="U997" i="4"/>
  <c r="U1210" i="4"/>
  <c r="U1338" i="4"/>
  <c r="U4227" i="4"/>
  <c r="U1391" i="4"/>
  <c r="U2661" i="4"/>
  <c r="U1975" i="4"/>
  <c r="U147" i="4"/>
  <c r="U4609" i="4"/>
  <c r="U619" i="4"/>
  <c r="U2254" i="4"/>
  <c r="U278" i="4"/>
  <c r="U968" i="4"/>
  <c r="U2702" i="4"/>
  <c r="U4716" i="4"/>
  <c r="U3846" i="4"/>
  <c r="U2917" i="4"/>
  <c r="U4287" i="4"/>
  <c r="U4361" i="4"/>
  <c r="U3847" i="4"/>
  <c r="U4145" i="4"/>
  <c r="U4288" i="4"/>
  <c r="U3989" i="4"/>
  <c r="U740" i="4"/>
  <c r="U2480" i="4"/>
  <c r="U4793" i="4"/>
  <c r="U2773" i="4"/>
  <c r="U2506" i="4"/>
  <c r="U3392" i="4"/>
  <c r="U3426" i="4"/>
  <c r="U1019" i="4"/>
  <c r="U873" i="4"/>
  <c r="U445" i="4"/>
  <c r="U2940" i="4"/>
  <c r="U2041" i="4"/>
  <c r="U1245" i="4"/>
  <c r="U471" i="4"/>
  <c r="U2890" i="4"/>
  <c r="U1856" i="4"/>
  <c r="U3322" i="4"/>
  <c r="U4531" i="4"/>
  <c r="U3872" i="4"/>
  <c r="U1419" i="4"/>
  <c r="U3189" i="4"/>
  <c r="U2402" i="4"/>
  <c r="U3799" i="4"/>
  <c r="U1976" i="4"/>
  <c r="U1807" i="4"/>
  <c r="U571" i="4"/>
  <c r="U2136" i="4"/>
  <c r="U1020" i="4"/>
  <c r="U2277" i="4"/>
  <c r="U51" i="4"/>
  <c r="U3427" i="4"/>
  <c r="U1339" i="4"/>
  <c r="U2403" i="4"/>
  <c r="U4482" i="4"/>
  <c r="U2114" i="4"/>
  <c r="U2180" i="4"/>
  <c r="U2599" i="4"/>
  <c r="U1211" i="4"/>
  <c r="U3017" i="4"/>
  <c r="U3948" i="4"/>
  <c r="U2863" i="4"/>
  <c r="U4691" i="4"/>
  <c r="U3018" i="4"/>
  <c r="U1603" i="4"/>
  <c r="U2426" i="4"/>
  <c r="U4146" i="4"/>
  <c r="U231" i="4"/>
  <c r="U2156" i="4"/>
  <c r="U4289" i="4"/>
  <c r="U2481" i="4"/>
  <c r="U3125" i="4"/>
  <c r="U2404" i="4"/>
  <c r="U4652" i="4"/>
  <c r="U3041" i="4"/>
  <c r="U4578" i="4"/>
  <c r="U4035" i="4"/>
  <c r="U3352" i="4"/>
  <c r="U446" i="4"/>
  <c r="U4483" i="4"/>
  <c r="U315" i="4"/>
  <c r="U1392" i="4"/>
  <c r="U517" i="4"/>
  <c r="U1808" i="4"/>
  <c r="U2060" i="4"/>
  <c r="U544" i="4"/>
  <c r="U148" i="4"/>
  <c r="U3301" i="4"/>
  <c r="U4864" i="4"/>
  <c r="U95" i="4"/>
  <c r="U2681" i="4"/>
  <c r="U1139" i="4"/>
  <c r="U1296" i="4"/>
  <c r="U4579" i="4"/>
  <c r="U4147" i="4"/>
  <c r="U1604" i="4"/>
  <c r="U149" i="4"/>
  <c r="U4532" i="4"/>
  <c r="U969" i="4"/>
  <c r="U3848" i="4"/>
  <c r="U3190" i="4"/>
  <c r="U1269" i="4"/>
  <c r="U3716" i="4"/>
  <c r="U4290" i="4"/>
  <c r="U2507" i="4"/>
  <c r="U4148" i="4"/>
  <c r="U3990" i="4"/>
  <c r="U3378" i="4"/>
  <c r="U279" i="4"/>
  <c r="U3625" i="4"/>
  <c r="U2972" i="4"/>
  <c r="U3540" i="4"/>
  <c r="U3648" i="4"/>
  <c r="U3745" i="4"/>
  <c r="U3626" i="4"/>
  <c r="U425" i="4"/>
  <c r="U3126" i="4"/>
  <c r="U1682" i="4"/>
  <c r="U3800" i="4"/>
  <c r="U1883" i="4"/>
  <c r="U2550" i="4"/>
  <c r="U1188" i="4"/>
  <c r="U2577" i="4"/>
  <c r="U1553" i="4"/>
  <c r="U2628" i="4"/>
  <c r="U1554" i="4"/>
  <c r="U741" i="4"/>
  <c r="U3921" i="4"/>
  <c r="U1884" i="4"/>
  <c r="U1652" i="4"/>
  <c r="U1505" i="4"/>
  <c r="U3127" i="4"/>
  <c r="U4933" i="4"/>
  <c r="U2462" i="4"/>
  <c r="U344" i="4"/>
  <c r="U25" i="4"/>
  <c r="U2774" i="4"/>
  <c r="U1270" i="4"/>
  <c r="U3971" i="4"/>
  <c r="U4435" i="4"/>
  <c r="U776" i="4"/>
  <c r="U3428" i="4"/>
  <c r="U4062" i="4"/>
  <c r="U2775" i="4"/>
  <c r="U2600" i="4"/>
  <c r="U1473" i="4"/>
  <c r="U4934" i="4"/>
  <c r="U1885" i="4"/>
  <c r="U4255" i="4"/>
  <c r="U4309" i="4"/>
  <c r="U4256" i="4"/>
  <c r="U4794" i="4"/>
  <c r="U1506" i="4"/>
  <c r="U1474" i="4"/>
  <c r="U2181" i="4"/>
  <c r="U4550" i="4"/>
  <c r="U2831" i="4"/>
  <c r="U1605" i="4"/>
  <c r="U4257" i="4"/>
  <c r="U200" i="4"/>
  <c r="U3522" i="4"/>
  <c r="U4551" i="4"/>
  <c r="U3502" i="4"/>
  <c r="U4819" i="4"/>
  <c r="U2803" i="4"/>
  <c r="U4692" i="4"/>
  <c r="U280" i="4"/>
  <c r="U620" i="4"/>
  <c r="U1994" i="4"/>
  <c r="U316" i="4"/>
  <c r="U1140" i="4"/>
  <c r="U1773" i="4"/>
  <c r="U3128" i="4"/>
  <c r="U4385" i="4"/>
  <c r="U4036" i="4"/>
  <c r="U4310" i="4"/>
  <c r="U4063" i="4"/>
  <c r="U874" i="4"/>
  <c r="U1246" i="4"/>
  <c r="U875" i="4"/>
  <c r="U3393" i="4"/>
  <c r="U4884" i="4"/>
  <c r="U1578" i="4"/>
  <c r="U1809" i="4"/>
  <c r="U3353" i="4"/>
  <c r="U259" i="4"/>
  <c r="U397" i="4"/>
  <c r="U281" i="4"/>
  <c r="U795" i="4"/>
  <c r="U723" i="4"/>
  <c r="U2229" i="4"/>
  <c r="U4935" i="4"/>
  <c r="U4097" i="4"/>
  <c r="U3717" i="4"/>
  <c r="U3273" i="4"/>
  <c r="U2427" i="4"/>
  <c r="U371" i="4"/>
  <c r="U3274" i="4"/>
  <c r="U3991" i="4"/>
  <c r="U447" i="4"/>
  <c r="U3664" i="4"/>
  <c r="U1886" i="4"/>
  <c r="U1920" i="4"/>
  <c r="U3248" i="4"/>
  <c r="U3824" i="4"/>
  <c r="U3042" i="4"/>
  <c r="U2629" i="4"/>
  <c r="U2864" i="4"/>
  <c r="U317" i="4"/>
  <c r="U688" i="4"/>
  <c r="U2776" i="4"/>
  <c r="U2777" i="4"/>
  <c r="U2042" i="4"/>
  <c r="U1163" i="4"/>
  <c r="U3249" i="4"/>
  <c r="U1857" i="4"/>
  <c r="U2043" i="4"/>
  <c r="U4906" i="4"/>
  <c r="U426" i="4"/>
  <c r="U3151" i="4"/>
  <c r="U2298" i="4"/>
  <c r="U1858" i="4"/>
  <c r="U4820" i="4"/>
  <c r="U4993" i="4"/>
  <c r="U4964" i="4"/>
  <c r="U2428" i="4"/>
  <c r="U4717" i="4"/>
  <c r="U4994" i="4"/>
  <c r="U1887" i="4"/>
  <c r="U4653" i="4"/>
  <c r="U1750" i="4"/>
  <c r="U742" i="4"/>
  <c r="U1888" i="4"/>
  <c r="U2682" i="4"/>
  <c r="U839" i="4"/>
  <c r="U4936" i="4"/>
  <c r="U1995" i="4"/>
  <c r="U2865" i="4"/>
  <c r="U2832" i="4"/>
  <c r="U1889" i="4"/>
  <c r="U4654" i="4"/>
  <c r="U4291" i="4"/>
  <c r="U2703" i="4"/>
  <c r="U4766" i="4"/>
  <c r="U3129" i="4"/>
  <c r="U3801" i="4"/>
  <c r="U3043" i="4"/>
  <c r="U2833" i="4"/>
  <c r="U1475" i="4"/>
  <c r="U4580" i="4"/>
  <c r="U448" i="4"/>
  <c r="U3949" i="4"/>
  <c r="U1996" i="4"/>
  <c r="U115" i="4"/>
  <c r="U282" i="4"/>
  <c r="U3523" i="4"/>
  <c r="U2182" i="4"/>
  <c r="U1921" i="4"/>
  <c r="U4311" i="4"/>
  <c r="U96" i="4"/>
  <c r="U3354" i="4"/>
  <c r="U2918" i="4"/>
  <c r="U1555" i="4"/>
  <c r="U2662" i="4"/>
  <c r="U2551" i="4"/>
  <c r="U4461" i="4"/>
  <c r="U998" i="4"/>
  <c r="U398" i="4"/>
  <c r="U1606" i="4"/>
  <c r="U1476" i="4"/>
  <c r="U2834" i="4"/>
  <c r="U3581" i="4"/>
  <c r="U1890" i="4"/>
  <c r="U2230" i="4"/>
  <c r="U743" i="4"/>
  <c r="U2322" i="4"/>
  <c r="U2601" i="4"/>
  <c r="U2463" i="4"/>
  <c r="U1507" i="4"/>
  <c r="U3130" i="4"/>
  <c r="U3250" i="4"/>
  <c r="U1420" i="4"/>
  <c r="U2532" i="4"/>
  <c r="U3251" i="4"/>
  <c r="U3323" i="4"/>
  <c r="U4512" i="4"/>
  <c r="U4484" i="4"/>
  <c r="U1141" i="4"/>
  <c r="U4655" i="4"/>
  <c r="U4610" i="4"/>
  <c r="U4718" i="4"/>
  <c r="U3770" i="4"/>
  <c r="U816" i="4"/>
  <c r="U4010" i="4"/>
  <c r="U26" i="4"/>
  <c r="U4693" i="4"/>
  <c r="U2704" i="4"/>
  <c r="U2115" i="4"/>
  <c r="U2552" i="4"/>
  <c r="U4937" i="4"/>
  <c r="U4656" i="4"/>
  <c r="U2137" i="4"/>
  <c r="U4149" i="4"/>
  <c r="U3394" i="4"/>
  <c r="U232" i="4"/>
  <c r="U1368" i="4"/>
  <c r="U1189" i="4"/>
  <c r="U3457" i="4"/>
  <c r="U2323" i="4"/>
  <c r="U2835" i="4"/>
  <c r="U472" i="4"/>
  <c r="U3950" i="4"/>
  <c r="U4150" i="4"/>
  <c r="U3849" i="4"/>
  <c r="U1447" i="4"/>
  <c r="U1164" i="4"/>
  <c r="U150" i="4"/>
  <c r="U1340" i="4"/>
  <c r="U4292" i="4"/>
  <c r="U4011" i="4"/>
  <c r="U2157" i="4"/>
  <c r="U2750" i="4"/>
  <c r="U2836" i="4"/>
  <c r="U1618" i="4"/>
  <c r="U3541" i="4"/>
  <c r="U3483" i="4"/>
  <c r="U1532" i="4"/>
  <c r="U1556" i="4"/>
  <c r="U498" i="4"/>
  <c r="U4178" i="4"/>
  <c r="U2993" i="4"/>
  <c r="U1118" i="4"/>
  <c r="U935" i="4"/>
  <c r="U1829" i="4"/>
  <c r="U2663" i="4"/>
  <c r="U876" i="4"/>
  <c r="U260" i="4"/>
  <c r="U4513" i="4"/>
  <c r="U4885" i="4"/>
  <c r="U2553" i="4"/>
  <c r="U1369" i="4"/>
  <c r="U2204" i="4"/>
  <c r="U52" i="4"/>
  <c r="U999" i="4"/>
  <c r="U151" i="4"/>
  <c r="U3688" i="4"/>
  <c r="U4462" i="4"/>
  <c r="U3873" i="4"/>
  <c r="U2578" i="4"/>
  <c r="U1000" i="4"/>
  <c r="U744" i="4"/>
  <c r="U1271" i="4"/>
  <c r="U2324" i="4"/>
  <c r="U4767" i="4"/>
  <c r="U2664" i="4"/>
  <c r="U2533" i="4"/>
  <c r="U2554" i="4"/>
  <c r="U2084" i="4"/>
  <c r="U4995" i="4"/>
  <c r="U3718" i="4"/>
  <c r="U3429" i="4"/>
  <c r="U2579" i="4"/>
  <c r="U4228" i="4"/>
  <c r="U178" i="4"/>
  <c r="U1619" i="4"/>
  <c r="U1448" i="4"/>
  <c r="U3951" i="4"/>
  <c r="U3582" i="4"/>
  <c r="U3484" i="4"/>
  <c r="U3217" i="4"/>
  <c r="U3275" i="4"/>
  <c r="U427" i="4"/>
  <c r="U1727" i="4"/>
  <c r="U73" i="4"/>
  <c r="U3175" i="4"/>
  <c r="U2464" i="4"/>
  <c r="U4514" i="4"/>
  <c r="U4694" i="4"/>
  <c r="U1393" i="4"/>
  <c r="U1212" i="4"/>
  <c r="U1247" i="4"/>
  <c r="U3485" i="4"/>
  <c r="U1021" i="4"/>
  <c r="U2231" i="4"/>
  <c r="U372" i="4"/>
  <c r="U53" i="4"/>
  <c r="U4745" i="4"/>
  <c r="U1977" i="4"/>
  <c r="U4695" i="4"/>
  <c r="U4719" i="4"/>
  <c r="U1248" i="4"/>
  <c r="U428" i="4"/>
  <c r="U4657" i="4"/>
  <c r="U1297" i="4"/>
  <c r="U3430" i="4"/>
  <c r="U1213" i="4"/>
  <c r="U1751" i="4"/>
  <c r="U345" i="4"/>
  <c r="U283" i="4"/>
  <c r="U572" i="4"/>
  <c r="U1891" i="4"/>
  <c r="U4151" i="4"/>
  <c r="U1978" i="4"/>
  <c r="U1313" i="4"/>
  <c r="U2482" i="4"/>
  <c r="U545" i="4"/>
  <c r="U3431" i="4"/>
  <c r="U777" i="4"/>
  <c r="U3583" i="4"/>
  <c r="U3191" i="4"/>
  <c r="U1607" i="4"/>
  <c r="U2508" i="4"/>
  <c r="U2429" i="4"/>
  <c r="U1449" i="4"/>
  <c r="U3503" i="4"/>
  <c r="U201" i="4"/>
  <c r="U3874" i="4"/>
  <c r="U4658" i="4"/>
  <c r="U4938" i="4"/>
  <c r="U2205" i="4"/>
  <c r="U2973" i="4"/>
  <c r="U399" i="4"/>
  <c r="U4965" i="4"/>
  <c r="U3276" i="4"/>
  <c r="U1450" i="4"/>
  <c r="U3771" i="4"/>
  <c r="U3324" i="4"/>
  <c r="U4533" i="4"/>
  <c r="U3395" i="4"/>
  <c r="U1214" i="4"/>
  <c r="U261" i="4"/>
  <c r="U1215" i="4"/>
  <c r="U1947" i="4"/>
  <c r="U4152" i="4"/>
  <c r="U817" i="4"/>
  <c r="U3561" i="4"/>
  <c r="U1119" i="4"/>
  <c r="U2232" i="4"/>
  <c r="U936" i="4"/>
  <c r="U591" i="4"/>
  <c r="U4179" i="4"/>
  <c r="U1653" i="4"/>
  <c r="U2158" i="4"/>
  <c r="U2325" i="4"/>
  <c r="U4886" i="4"/>
  <c r="U3504" i="4"/>
  <c r="U2255" i="4"/>
  <c r="U3432" i="4"/>
  <c r="U2994" i="4"/>
  <c r="U2509" i="4"/>
  <c r="U2683" i="4"/>
  <c r="U152" i="4"/>
  <c r="U2580" i="4"/>
  <c r="U1774" i="4"/>
  <c r="U592" i="4"/>
  <c r="U3061" i="4"/>
  <c r="U1683" i="4"/>
  <c r="U2430" i="4"/>
  <c r="U745" i="4"/>
  <c r="U4012" i="4"/>
  <c r="U2941" i="4"/>
  <c r="U179" i="4"/>
  <c r="U4581" i="4"/>
  <c r="U2465" i="4"/>
  <c r="U970" i="4"/>
  <c r="U2730" i="4"/>
  <c r="U1216" i="4"/>
  <c r="U473" i="4"/>
  <c r="U27" i="4"/>
  <c r="U573" i="4"/>
  <c r="U3689" i="4"/>
  <c r="U3131" i="4"/>
  <c r="U2085" i="4"/>
  <c r="U1217" i="4"/>
  <c r="U4611" i="4"/>
  <c r="U1533" i="4"/>
  <c r="U3325" i="4"/>
  <c r="U54" i="4"/>
  <c r="U2778" i="4"/>
  <c r="U2665" i="4"/>
  <c r="U3176" i="4"/>
  <c r="U2347" i="4"/>
  <c r="U3433" i="4"/>
  <c r="U1892" i="4"/>
  <c r="U449" i="4"/>
  <c r="U2086" i="4"/>
  <c r="U74" i="4"/>
  <c r="U3665" i="4"/>
  <c r="U1997" i="4"/>
  <c r="U3850" i="4"/>
  <c r="U3218" i="4"/>
  <c r="U2206" i="4"/>
  <c r="U1249" i="4"/>
  <c r="U2233" i="4"/>
  <c r="U4907" i="4"/>
  <c r="U2326" i="4"/>
  <c r="U2684" i="4"/>
  <c r="U1218" i="4"/>
  <c r="U1120" i="4"/>
  <c r="U4996" i="4"/>
  <c r="U2138" i="4"/>
  <c r="U1620" i="4"/>
  <c r="U1421" i="4"/>
  <c r="U3666" i="4"/>
  <c r="U2234" i="4"/>
  <c r="U3802" i="4"/>
  <c r="U4659" i="4"/>
  <c r="U1752" i="4"/>
  <c r="U4720" i="4"/>
  <c r="U2685" i="4"/>
  <c r="U518" i="4"/>
  <c r="U3803" i="4"/>
  <c r="U2919" i="4"/>
  <c r="U840" i="4"/>
  <c r="U1998" i="4"/>
  <c r="U2348" i="4"/>
  <c r="U4865" i="4"/>
  <c r="U2349" i="4"/>
  <c r="U1272" i="4"/>
  <c r="U4386" i="4"/>
  <c r="U4768" i="4"/>
  <c r="U906" i="4"/>
  <c r="U4203" i="4"/>
  <c r="U4098" i="4"/>
  <c r="U2779" i="4"/>
  <c r="U4515" i="4"/>
  <c r="U2431" i="4"/>
  <c r="U641" i="4"/>
  <c r="U1830" i="4"/>
  <c r="U4333" i="4"/>
  <c r="U3219" i="4"/>
  <c r="U3690" i="4"/>
  <c r="U4660" i="4"/>
  <c r="U4153" i="4"/>
  <c r="U3326" i="4"/>
  <c r="U400" i="4"/>
  <c r="U971" i="4"/>
  <c r="U1831" i="4"/>
  <c r="U4064" i="4"/>
  <c r="U689" i="4"/>
  <c r="U2432" i="4"/>
  <c r="U55" i="4"/>
  <c r="U2139" i="4"/>
  <c r="U4534" i="4"/>
  <c r="U2116" i="4"/>
  <c r="U4848" i="4"/>
  <c r="U877" i="4"/>
  <c r="U4387" i="4"/>
  <c r="U1102" i="4"/>
  <c r="U1775" i="4"/>
  <c r="U1219" i="4"/>
  <c r="U2534" i="4"/>
  <c r="U1048" i="4"/>
  <c r="U4258" i="4"/>
  <c r="U4334" i="4"/>
  <c r="U778" i="4"/>
  <c r="U474" i="4"/>
  <c r="U4939" i="4"/>
  <c r="U1893" i="4"/>
  <c r="U2995" i="4"/>
  <c r="U1049" i="4"/>
  <c r="U450" i="4"/>
  <c r="U1422" i="4"/>
  <c r="U4154" i="4"/>
  <c r="U4795" i="4"/>
  <c r="U180" i="4"/>
  <c r="U4180" i="4"/>
  <c r="U3062" i="4"/>
  <c r="U56" i="4"/>
  <c r="U373" i="4"/>
  <c r="U1810" i="4"/>
  <c r="U818" i="4"/>
  <c r="U3252" i="4"/>
  <c r="U3177" i="4"/>
  <c r="U4082" i="4"/>
  <c r="U2705" i="4"/>
  <c r="U2942" i="4"/>
  <c r="U2278" i="4"/>
  <c r="U1298" i="4"/>
  <c r="U2019" i="4"/>
  <c r="U1341" i="4"/>
  <c r="U2087" i="4"/>
  <c r="U153" i="4"/>
  <c r="U3562" i="4"/>
  <c r="U2920" i="4"/>
  <c r="U1999" i="4"/>
  <c r="U3851" i="4"/>
  <c r="U475" i="4"/>
  <c r="U779" i="4"/>
  <c r="U3486" i="4"/>
  <c r="U2581" i="4"/>
  <c r="U2974" i="4"/>
  <c r="U2866" i="4"/>
  <c r="U1081" i="4"/>
  <c r="U3852" i="4"/>
  <c r="U1811" i="4"/>
  <c r="U4485" i="4"/>
  <c r="U2327" i="4"/>
  <c r="U2975" i="4"/>
  <c r="U3487" i="4"/>
  <c r="U3772" i="4"/>
  <c r="U3488" i="4"/>
  <c r="U1050" i="4"/>
  <c r="U3825" i="4"/>
  <c r="U2020" i="4"/>
  <c r="U593" i="4"/>
  <c r="U2602" i="4"/>
  <c r="U284" i="4"/>
  <c r="U3584" i="4"/>
  <c r="U2235" i="4"/>
  <c r="U4204" i="4"/>
  <c r="U4796" i="4"/>
  <c r="U2328" i="4"/>
  <c r="U4516" i="4"/>
  <c r="U2183" i="4"/>
  <c r="U1190" i="4"/>
  <c r="U2433" i="4"/>
  <c r="U1534" i="4"/>
  <c r="U2666" i="4"/>
  <c r="U4769" i="4"/>
  <c r="U4661" i="4"/>
  <c r="U3667" i="4"/>
  <c r="U1191" i="4"/>
  <c r="U3355" i="4"/>
  <c r="U75" i="4"/>
  <c r="U2630" i="4"/>
  <c r="U4721" i="4"/>
  <c r="U878" i="4"/>
  <c r="U1299" i="4"/>
  <c r="U3505" i="4"/>
  <c r="U1022" i="4"/>
  <c r="U3826" i="4"/>
  <c r="U1621" i="4"/>
  <c r="U4797" i="4"/>
  <c r="U4866" i="4"/>
  <c r="U3585" i="4"/>
  <c r="U4013" i="4"/>
  <c r="U1220" i="4"/>
  <c r="U2279" i="4"/>
  <c r="U879" i="4"/>
  <c r="U819" i="4"/>
  <c r="U2891" i="4"/>
  <c r="U57" i="4"/>
  <c r="U1508" i="4"/>
  <c r="U2751" i="4"/>
  <c r="U2329" i="4"/>
  <c r="U746" i="4"/>
  <c r="U1314" i="4"/>
  <c r="U3396" i="4"/>
  <c r="U4293" i="4"/>
  <c r="U3356" i="4"/>
  <c r="U1165" i="4"/>
  <c r="U724" i="4"/>
  <c r="U663" i="4"/>
  <c r="U1300" i="4"/>
  <c r="U4294" i="4"/>
  <c r="U2140" i="4"/>
  <c r="U4312" i="4"/>
  <c r="U2631" i="4"/>
  <c r="U1051" i="4"/>
  <c r="U2582" i="4"/>
  <c r="U1832" i="4"/>
  <c r="U1894" i="4"/>
  <c r="U3434" i="4"/>
  <c r="U2752" i="4"/>
  <c r="U4966" i="4"/>
  <c r="U3253" i="4"/>
  <c r="U3563" i="4"/>
  <c r="U2405" i="4"/>
  <c r="U4463" i="4"/>
  <c r="U1895" i="4"/>
  <c r="U2706" i="4"/>
  <c r="U708" i="4"/>
  <c r="U2159" i="4"/>
  <c r="U262" i="4"/>
  <c r="U574" i="4"/>
  <c r="U3853" i="4"/>
  <c r="U4821" i="4"/>
  <c r="U2667" i="4"/>
  <c r="U2837" i="4"/>
  <c r="U2299" i="4"/>
  <c r="U2603" i="4"/>
  <c r="U2466" i="4"/>
  <c r="U642" i="4"/>
  <c r="U499" i="4"/>
  <c r="U4582" i="4"/>
  <c r="U1423" i="4"/>
  <c r="U519" i="4"/>
  <c r="U3894" i="4"/>
  <c r="U520" i="4"/>
  <c r="U4552" i="4"/>
  <c r="U374" i="4"/>
  <c r="U3972" i="4"/>
  <c r="U3973" i="4"/>
  <c r="U4362" i="4"/>
  <c r="U1082" i="4"/>
  <c r="U4662" i="4"/>
  <c r="U4940" i="4"/>
  <c r="U1250" i="4"/>
  <c r="U747" i="4"/>
  <c r="U2330" i="4"/>
  <c r="U4181" i="4"/>
  <c r="U451" i="4"/>
  <c r="U3922" i="4"/>
  <c r="U3691" i="4"/>
  <c r="U1948" i="4"/>
  <c r="U4722" i="4"/>
  <c r="U3357" i="4"/>
  <c r="U4696" i="4"/>
  <c r="U4887" i="4"/>
  <c r="U4388" i="4"/>
  <c r="U346" i="4"/>
  <c r="U1896" i="4"/>
  <c r="U2378" i="4"/>
  <c r="U3974" i="4"/>
  <c r="U1728" i="4"/>
  <c r="U1535" i="4"/>
  <c r="U2510" i="4"/>
  <c r="U3220" i="4"/>
  <c r="U748" i="4"/>
  <c r="U2184" i="4"/>
  <c r="U907" i="4"/>
  <c r="U3524" i="4"/>
  <c r="U664" i="4"/>
  <c r="U1776" i="4"/>
  <c r="U1451" i="4"/>
  <c r="U2044" i="4"/>
  <c r="U3854" i="4"/>
  <c r="U1251" i="4"/>
  <c r="U4535" i="4"/>
  <c r="U1394" i="4"/>
  <c r="U2236" i="4"/>
  <c r="U521" i="4"/>
  <c r="U3397" i="4"/>
  <c r="U4612" i="4"/>
  <c r="U1477" i="4"/>
  <c r="U3746" i="4"/>
  <c r="U3327" i="4"/>
  <c r="U3855" i="4"/>
  <c r="U4770" i="4"/>
  <c r="U4083" i="4"/>
  <c r="U4229" i="4"/>
  <c r="U4613" i="4"/>
  <c r="U690" i="4"/>
  <c r="U2406" i="4"/>
  <c r="U4155" i="4"/>
  <c r="U1729" i="4"/>
  <c r="U4037" i="4"/>
  <c r="U3992" i="4"/>
  <c r="U1579" i="4"/>
  <c r="U2117" i="4"/>
  <c r="U880" i="4"/>
  <c r="U3379" i="4"/>
  <c r="U4746" i="4"/>
  <c r="U2407" i="4"/>
  <c r="U3132" i="4"/>
  <c r="U643" i="4"/>
  <c r="U796" i="4"/>
  <c r="U725" i="4"/>
  <c r="U375" i="4"/>
  <c r="U1052" i="4"/>
  <c r="U1622" i="4"/>
  <c r="U3254" i="4"/>
  <c r="U3895" i="4"/>
  <c r="U3458" i="4"/>
  <c r="U4614" i="4"/>
  <c r="U2000" i="4"/>
  <c r="U4615" i="4"/>
  <c r="U3221" i="4"/>
  <c r="U2379" i="4"/>
  <c r="U1395" i="4"/>
  <c r="U28" i="4"/>
  <c r="U1396" i="4"/>
  <c r="U4182" i="4"/>
  <c r="U181" i="4"/>
  <c r="U4941" i="4"/>
  <c r="U347" i="4"/>
  <c r="U4436" i="4"/>
  <c r="U2731" i="4"/>
  <c r="U1397" i="4"/>
  <c r="U1777" i="4"/>
  <c r="U3152" i="4"/>
  <c r="U3668" i="4"/>
  <c r="U1166" i="4"/>
  <c r="U1478" i="4"/>
  <c r="U1023" i="4"/>
  <c r="U4723" i="4"/>
  <c r="U4205" i="4"/>
  <c r="U2943" i="4"/>
  <c r="U1424" i="4"/>
  <c r="U1580" i="4"/>
  <c r="U1342" i="4"/>
  <c r="U726" i="4"/>
  <c r="U116" i="4"/>
  <c r="U1581" i="4"/>
  <c r="U1509" i="4"/>
  <c r="U429" i="4"/>
  <c r="U2483" i="4"/>
  <c r="U4099" i="4"/>
  <c r="U1103" i="4"/>
  <c r="U4313" i="4"/>
  <c r="U1001" i="4"/>
  <c r="U1425" i="4"/>
  <c r="U2331" i="4"/>
  <c r="U4583" i="4"/>
  <c r="U594" i="4"/>
  <c r="U2686" i="4"/>
  <c r="U3993" i="4"/>
  <c r="U2256" i="4"/>
  <c r="U1104" i="4"/>
  <c r="U797" i="4"/>
  <c r="U3896" i="4"/>
  <c r="U348" i="4"/>
  <c r="U1922" i="4"/>
  <c r="U3019" i="4"/>
  <c r="U4206" i="4"/>
  <c r="U575" i="4"/>
  <c r="U881" i="4"/>
  <c r="U2300" i="4"/>
  <c r="U3328" i="4"/>
  <c r="U3090" i="4"/>
  <c r="U3329" i="4"/>
  <c r="U3719" i="4"/>
  <c r="U4411" i="4"/>
  <c r="U2892" i="4"/>
  <c r="U2944" i="4"/>
  <c r="U691" i="4"/>
  <c r="U2632" i="4"/>
  <c r="U3627" i="4"/>
  <c r="U4259" i="4"/>
  <c r="U1705" i="4"/>
  <c r="U1557" i="4"/>
  <c r="U3435" i="4"/>
  <c r="U2301" i="4"/>
  <c r="U3542" i="4"/>
  <c r="U1753" i="4"/>
  <c r="U4183" i="4"/>
  <c r="U3720" i="4"/>
  <c r="U1949" i="4"/>
  <c r="U546" i="4"/>
  <c r="U3994" i="4"/>
  <c r="U3586" i="4"/>
  <c r="U1343" i="4"/>
  <c r="U2350" i="4"/>
  <c r="U3506" i="4"/>
  <c r="U3020" i="4"/>
  <c r="U4822" i="4"/>
  <c r="U2976" i="4"/>
  <c r="U1344" i="4"/>
  <c r="U3628" i="4"/>
  <c r="U3507" i="4"/>
  <c r="U4849" i="4"/>
  <c r="U692" i="4"/>
  <c r="U2434" i="4"/>
  <c r="U2061" i="4"/>
  <c r="U798" i="4"/>
  <c r="U1479" i="4"/>
  <c r="U2484" i="4"/>
  <c r="U4584" i="4"/>
  <c r="U1923" i="4"/>
  <c r="U3330" i="4"/>
  <c r="U117" i="4"/>
  <c r="U2604" i="4"/>
  <c r="U2351" i="4"/>
  <c r="U4156" i="4"/>
  <c r="U1608" i="4"/>
  <c r="U3063" i="4"/>
  <c r="U1315" i="4"/>
  <c r="U2160" i="4"/>
  <c r="U4014" i="4"/>
  <c r="U4908" i="4"/>
  <c r="U4038" i="4"/>
  <c r="U3692" i="4"/>
  <c r="U3133" i="4"/>
  <c r="U2996" i="4"/>
  <c r="U452" i="4"/>
  <c r="U3875" i="4"/>
  <c r="U4486" i="4"/>
  <c r="U349" i="4"/>
  <c r="U1950" i="4"/>
  <c r="U4039" i="4"/>
  <c r="U350" i="4"/>
  <c r="U841" i="4"/>
  <c r="U1252" i="4"/>
  <c r="U4967" i="4"/>
  <c r="U1558" i="4"/>
  <c r="U4663" i="4"/>
  <c r="U4487" i="4"/>
  <c r="U1121" i="4"/>
  <c r="U1053" i="4"/>
  <c r="U3747" i="4"/>
  <c r="U2045" i="4"/>
  <c r="U401" i="4"/>
  <c r="U182" i="4"/>
  <c r="U2257" i="4"/>
  <c r="U1706" i="4"/>
  <c r="U3255" i="4"/>
  <c r="U1426" i="4"/>
  <c r="U842" i="4"/>
  <c r="U2435" i="4"/>
  <c r="U4015" i="4"/>
  <c r="U2732" i="4"/>
  <c r="U882" i="4"/>
  <c r="U4295" i="4"/>
  <c r="U4997" i="4"/>
  <c r="U2804" i="4"/>
  <c r="U2633" i="4"/>
  <c r="U453" i="4"/>
  <c r="U2258" i="4"/>
  <c r="U1623" i="4"/>
  <c r="U1778" i="4"/>
  <c r="U2945" i="4"/>
  <c r="U2668" i="4"/>
  <c r="U351" i="4"/>
  <c r="U2332" i="4"/>
  <c r="U4724" i="4"/>
  <c r="U4823" i="4"/>
  <c r="U3398" i="4"/>
  <c r="U4867" i="4"/>
  <c r="U3952" i="4"/>
  <c r="U2977" i="4"/>
  <c r="U2141" i="4"/>
  <c r="U1536" i="4"/>
  <c r="U2687" i="4"/>
  <c r="U1779" i="4"/>
  <c r="U2485" i="4"/>
  <c r="U1142" i="4"/>
  <c r="U183" i="4"/>
  <c r="U4230" i="4"/>
  <c r="U2733" i="4"/>
  <c r="U3021" i="4"/>
  <c r="U4437" i="4"/>
  <c r="U1559" i="4"/>
  <c r="U3876" i="4"/>
  <c r="U2997" i="4"/>
  <c r="U97" i="4"/>
  <c r="U2237" i="4"/>
  <c r="U4664" i="4"/>
  <c r="U2161" i="4"/>
  <c r="U2046" i="4"/>
  <c r="U2352" i="4"/>
  <c r="U4697" i="4"/>
  <c r="U1054" i="4"/>
  <c r="U376" i="4"/>
  <c r="U3804" i="4"/>
  <c r="U2867" i="4"/>
  <c r="U4998" i="4"/>
  <c r="U3064" i="4"/>
  <c r="U1560" i="4"/>
  <c r="U843" i="4"/>
  <c r="U1024" i="4"/>
  <c r="U4968" i="4"/>
  <c r="U1582" i="4"/>
  <c r="U500" i="4"/>
  <c r="U1924" i="4"/>
  <c r="U1143" i="4"/>
  <c r="U522" i="4"/>
  <c r="U3525" i="4"/>
  <c r="U3897" i="4"/>
  <c r="U58" i="4"/>
  <c r="U1561" i="4"/>
  <c r="U3649" i="4"/>
  <c r="U2838" i="4"/>
  <c r="U1833" i="4"/>
  <c r="U2998" i="4"/>
  <c r="U4100" i="4"/>
  <c r="U29" i="4"/>
  <c r="U2946" i="4"/>
  <c r="U3065" i="4"/>
  <c r="U402" i="4"/>
  <c r="U4157" i="4"/>
  <c r="U4942" i="4"/>
  <c r="U4585" i="4"/>
  <c r="U937" i="4"/>
  <c r="U1345" i="4"/>
  <c r="U2707" i="4"/>
  <c r="U2893" i="4"/>
  <c r="U3805" i="4"/>
  <c r="U1398" i="4"/>
  <c r="U595" i="4"/>
  <c r="U2999" i="4"/>
  <c r="U4798" i="4"/>
  <c r="U2634" i="4"/>
  <c r="U3995" i="4"/>
  <c r="U76" i="4"/>
  <c r="U3302" i="4"/>
  <c r="U3975" i="4"/>
  <c r="U1122" i="4"/>
  <c r="U2001" i="4"/>
  <c r="U1083" i="4"/>
  <c r="U2207" i="4"/>
  <c r="U1583" i="4"/>
  <c r="U4725" i="4"/>
  <c r="U3629" i="4"/>
  <c r="U1510" i="4"/>
  <c r="U3877" i="4"/>
  <c r="U665" i="4"/>
  <c r="U1624" i="4"/>
  <c r="U454" i="4"/>
  <c r="U4698" i="4"/>
  <c r="U2868" i="4"/>
  <c r="U1316" i="4"/>
  <c r="U4747" i="4"/>
  <c r="U693" i="4"/>
  <c r="U4084" i="4"/>
  <c r="U1584" i="4"/>
  <c r="U3827" i="4"/>
  <c r="U1625" i="4"/>
  <c r="U2380" i="4"/>
  <c r="U2088" i="4"/>
  <c r="U2021" i="4"/>
  <c r="U4314" i="4"/>
  <c r="U4085" i="4"/>
  <c r="U4389" i="4"/>
  <c r="U3000" i="4"/>
  <c r="U2381" i="4"/>
  <c r="U2635" i="4"/>
  <c r="U2839" i="4"/>
  <c r="U3564" i="4"/>
  <c r="U154" i="4"/>
  <c r="U202" i="4"/>
  <c r="U3459" i="4"/>
  <c r="U799" i="4"/>
  <c r="U1427" i="4"/>
  <c r="U4726" i="4"/>
  <c r="U908" i="4"/>
  <c r="U98" i="4"/>
  <c r="U184" i="4"/>
  <c r="U2921" i="4"/>
  <c r="U4390" i="4"/>
  <c r="U4824" i="4"/>
  <c r="U1144" i="4"/>
  <c r="U1812" i="4"/>
  <c r="U4464" i="4"/>
  <c r="U1684" i="4"/>
  <c r="U3358" i="4"/>
  <c r="U3001" i="4"/>
  <c r="U1370" i="4"/>
  <c r="U4665" i="4"/>
  <c r="U1730" i="4"/>
  <c r="U2302" i="4"/>
  <c r="U2894" i="4"/>
  <c r="U844" i="4"/>
  <c r="U4231" i="4"/>
  <c r="U455" i="4"/>
  <c r="U2118" i="4"/>
  <c r="U3806" i="4"/>
  <c r="U4016" i="4"/>
  <c r="U4850" i="4"/>
  <c r="U4065" i="4"/>
  <c r="U4888" i="4"/>
  <c r="U3669" i="4"/>
  <c r="U1754" i="4"/>
  <c r="U4536" i="4"/>
  <c r="U3748" i="4"/>
  <c r="U883" i="4"/>
  <c r="U3303" i="4"/>
  <c r="U3066" i="4"/>
  <c r="U3807" i="4"/>
  <c r="U2162" i="4"/>
  <c r="U4488" i="4"/>
  <c r="U666" i="4"/>
  <c r="U403" i="4"/>
  <c r="U3091" i="4"/>
  <c r="U3953" i="4"/>
  <c r="U2022" i="4"/>
  <c r="U2353" i="4"/>
  <c r="U4158" i="4"/>
  <c r="U523" i="4"/>
  <c r="U3192" i="4"/>
  <c r="U2408" i="4"/>
  <c r="U318" i="4"/>
  <c r="U4363" i="4"/>
  <c r="U547" i="4"/>
  <c r="U77" i="4"/>
  <c r="U3092" i="4"/>
  <c r="U2708" i="4"/>
  <c r="U99" i="4"/>
  <c r="U4943" i="4"/>
  <c r="U3693" i="4"/>
  <c r="U2511" i="4"/>
  <c r="U4586" i="4"/>
  <c r="U2512" i="4"/>
  <c r="U3399" i="4"/>
  <c r="U4699" i="4"/>
  <c r="U1979" i="4"/>
  <c r="U3400" i="4"/>
  <c r="U4412" i="4"/>
  <c r="U2280" i="4"/>
  <c r="U644" i="4"/>
  <c r="U1609" i="4"/>
  <c r="U1253" i="4"/>
  <c r="U377" i="4"/>
  <c r="U1254" i="4"/>
  <c r="U78" i="4"/>
  <c r="U4889" i="4"/>
  <c r="U4799" i="4"/>
  <c r="U4066" i="4"/>
  <c r="U4391" i="4"/>
  <c r="U1685" i="4"/>
  <c r="U1399" i="4"/>
  <c r="U727" i="4"/>
  <c r="U2583" i="4"/>
  <c r="U2922" i="4"/>
  <c r="U2089" i="4"/>
  <c r="U3608" i="4"/>
  <c r="U3773" i="4"/>
  <c r="U3508" i="4"/>
  <c r="U4727" i="4"/>
  <c r="U185" i="4"/>
  <c r="U2436" i="4"/>
  <c r="U1813" i="4"/>
  <c r="U3898" i="4"/>
  <c r="U4868" i="4"/>
  <c r="U4728" i="4"/>
  <c r="U596" i="4"/>
  <c r="U118" i="4"/>
  <c r="U1002" i="4"/>
  <c r="U2238" i="4"/>
  <c r="U2002" i="4"/>
  <c r="U1273" i="4"/>
  <c r="U3509" i="4"/>
  <c r="U3976" i="4"/>
  <c r="U352" i="4"/>
  <c r="U2709" i="4"/>
  <c r="U30" i="4"/>
  <c r="U2486" i="4"/>
  <c r="U1221" i="4"/>
  <c r="U4771" i="4"/>
  <c r="U100" i="4"/>
  <c r="U2780" i="4"/>
  <c r="U3749" i="4"/>
  <c r="U476" i="4"/>
  <c r="U884" i="4"/>
  <c r="U1274" i="4"/>
  <c r="U4101" i="4"/>
  <c r="U1897" i="4"/>
  <c r="U3331" i="4"/>
  <c r="U2923" i="4"/>
  <c r="U2437" i="4"/>
  <c r="U3193" i="4"/>
  <c r="U1480" i="4"/>
  <c r="U548" i="4"/>
  <c r="U233" i="4"/>
  <c r="U2142" i="4"/>
  <c r="U2259" i="4"/>
  <c r="U3923" i="4"/>
  <c r="U4616" i="4"/>
  <c r="U2584" i="4"/>
  <c r="U4587" i="4"/>
  <c r="U3954" i="4"/>
  <c r="U728" i="4"/>
  <c r="U2805" i="4"/>
  <c r="U3630" i="4"/>
  <c r="U3924" i="4"/>
  <c r="U1317" i="4"/>
  <c r="U2208" i="4"/>
  <c r="U2947" i="4"/>
  <c r="U800" i="4"/>
  <c r="U119" i="4"/>
  <c r="U3670" i="4"/>
  <c r="U4413" i="4"/>
  <c r="U4909" i="4"/>
  <c r="U3955" i="4"/>
  <c r="U1898" i="4"/>
  <c r="U2382" i="4"/>
  <c r="U3750" i="4"/>
  <c r="U4315" i="4"/>
  <c r="U4067" i="4"/>
  <c r="U4910" i="4"/>
  <c r="U4184" i="4"/>
  <c r="U2303" i="4"/>
  <c r="U319" i="4"/>
  <c r="U120" i="4"/>
  <c r="U4825" i="4"/>
  <c r="U2438" i="4"/>
  <c r="U285" i="4"/>
  <c r="U378" i="4"/>
  <c r="U101" i="4"/>
  <c r="U1003" i="4"/>
  <c r="U3808" i="4"/>
  <c r="U4086" i="4"/>
  <c r="U3650" i="4"/>
  <c r="U621" i="4"/>
  <c r="U2605" i="4"/>
  <c r="U3332" i="4"/>
  <c r="U524" i="4"/>
  <c r="U3996" i="4"/>
  <c r="U4969" i="4"/>
  <c r="U102" i="4"/>
  <c r="U3526" i="4"/>
  <c r="U353" i="4"/>
  <c r="U2869" i="4"/>
  <c r="U4316" i="4"/>
  <c r="U780" i="4"/>
  <c r="U354" i="4"/>
  <c r="U3631" i="4"/>
  <c r="U4617" i="4"/>
  <c r="U3651" i="4"/>
  <c r="U909" i="4"/>
  <c r="U3333" i="4"/>
  <c r="U4185" i="4"/>
  <c r="U1562" i="4"/>
  <c r="U4826" i="4"/>
  <c r="U2688" i="4"/>
  <c r="U972" i="4"/>
  <c r="U3222" i="4"/>
  <c r="U4970" i="4"/>
  <c r="U2636" i="4"/>
  <c r="U3587" i="4"/>
  <c r="U3436" i="4"/>
  <c r="U31" i="4"/>
  <c r="U2062" i="4"/>
  <c r="U1859" i="4"/>
  <c r="U1731" i="4"/>
  <c r="U2090" i="4"/>
  <c r="U234" i="4"/>
  <c r="U845" i="4"/>
  <c r="U2023" i="4"/>
  <c r="U4553" i="4"/>
  <c r="U3694" i="4"/>
  <c r="U525" i="4"/>
  <c r="U2895" i="4"/>
  <c r="U2669" i="4"/>
  <c r="U4489" i="4"/>
  <c r="U938" i="4"/>
  <c r="U4729" i="4"/>
  <c r="U2585" i="4"/>
  <c r="U2091" i="4"/>
  <c r="U103" i="4"/>
  <c r="U4588" i="4"/>
  <c r="U2333" i="4"/>
  <c r="U4554" i="4"/>
  <c r="U885" i="4"/>
  <c r="U2753" i="4"/>
  <c r="U4999" i="4"/>
  <c r="U2840" i="4"/>
  <c r="U3401" i="4"/>
  <c r="U749" i="4"/>
  <c r="U2637" i="4"/>
  <c r="U2024" i="4"/>
  <c r="U2896" i="4"/>
  <c r="U3652" i="4"/>
  <c r="U750" i="4"/>
  <c r="U4827" i="4"/>
  <c r="U1346" i="4"/>
  <c r="U2209" i="4"/>
  <c r="U4186" i="4"/>
  <c r="U3334" i="4"/>
  <c r="U2841" i="4"/>
  <c r="U939" i="4"/>
  <c r="U3022" i="4"/>
  <c r="U1585" i="4"/>
  <c r="U3256" i="4"/>
  <c r="U3977" i="4"/>
  <c r="U2063" i="4"/>
  <c r="U3671" i="4"/>
  <c r="U4414" i="4"/>
  <c r="U910" i="4"/>
  <c r="U2638" i="4"/>
  <c r="U4772" i="4"/>
  <c r="U3632" i="4"/>
  <c r="U477" i="4"/>
  <c r="U526" i="4"/>
  <c r="U2535" i="4"/>
  <c r="U1025" i="4"/>
  <c r="U3277" i="4"/>
  <c r="U1084" i="4"/>
  <c r="U3359" i="4"/>
  <c r="U1452" i="4"/>
  <c r="U597" i="4"/>
  <c r="U3565" i="4"/>
  <c r="U694" i="4"/>
  <c r="U1123" i="4"/>
  <c r="U645" i="4"/>
  <c r="U1192" i="4"/>
  <c r="U2897" i="4"/>
  <c r="U2555" i="4"/>
  <c r="U3956" i="4"/>
  <c r="U3774" i="4"/>
  <c r="U5000" i="4"/>
  <c r="U1780" i="4"/>
  <c r="U155" i="4"/>
  <c r="U156" i="4"/>
  <c r="U3134" i="4"/>
  <c r="U1255" i="4"/>
  <c r="U1105" i="4"/>
  <c r="U4415" i="4"/>
  <c r="U3633" i="4"/>
  <c r="U4465" i="4"/>
  <c r="U404" i="4"/>
  <c r="U263" i="4"/>
  <c r="U4490" i="4"/>
  <c r="U2639" i="4"/>
  <c r="U4296" i="4"/>
  <c r="U1428" i="4"/>
  <c r="U1318" i="4"/>
  <c r="U2948" i="4"/>
  <c r="U355" i="4"/>
  <c r="U4800" i="4"/>
  <c r="U1511" i="4"/>
  <c r="U4589" i="4"/>
  <c r="U667" i="4"/>
  <c r="U598" i="4"/>
  <c r="U3360" i="4"/>
  <c r="U4466" i="4"/>
  <c r="U4971" i="4"/>
  <c r="U1429" i="4"/>
  <c r="U4102" i="4"/>
  <c r="U2439" i="4"/>
  <c r="U264" i="4"/>
  <c r="U1781" i="4"/>
  <c r="U3402" i="4"/>
  <c r="U3093" i="4"/>
  <c r="U4335" i="4"/>
  <c r="U4911" i="4"/>
  <c r="U1124" i="4"/>
  <c r="U4232" i="4"/>
  <c r="U3135" i="4"/>
  <c r="U4260" i="4"/>
  <c r="U59" i="4"/>
  <c r="U2536" i="4"/>
  <c r="U3403" i="4"/>
  <c r="U4666" i="4"/>
  <c r="U4187" i="4"/>
  <c r="U121" i="4"/>
  <c r="U1782" i="4"/>
  <c r="U3223" i="4"/>
  <c r="U1707" i="4"/>
  <c r="U2537" i="4"/>
  <c r="U3153" i="4"/>
  <c r="U3224" i="4"/>
  <c r="U4801" i="4"/>
  <c r="U32" i="4"/>
  <c r="U2898" i="4"/>
  <c r="U4618" i="4"/>
  <c r="U1222" i="4"/>
  <c r="U2440" i="4"/>
  <c r="U3634" i="4"/>
  <c r="U3609" i="4"/>
  <c r="U1951" i="4"/>
  <c r="U2806" i="4"/>
  <c r="U1481" i="4"/>
  <c r="U729" i="4"/>
  <c r="U3404" i="4"/>
  <c r="U4590" i="4"/>
  <c r="U203" i="4"/>
  <c r="U4730" i="4"/>
  <c r="U3225" i="4"/>
  <c r="U4103" i="4"/>
  <c r="U4869" i="4"/>
  <c r="U1193" i="4"/>
  <c r="U3226" i="4"/>
  <c r="U4537" i="4"/>
  <c r="U781" i="4"/>
  <c r="U3588" i="4"/>
  <c r="U60" i="4"/>
  <c r="U2949" i="4"/>
  <c r="U801" i="4"/>
  <c r="U2842" i="4"/>
  <c r="U4336" i="4"/>
  <c r="U356" i="4"/>
  <c r="U599" i="4"/>
  <c r="U846" i="4"/>
  <c r="U3925" i="4"/>
  <c r="U1167" i="4"/>
  <c r="U527" i="4"/>
  <c r="U1783" i="4"/>
  <c r="U4517" i="4"/>
  <c r="U3899" i="4"/>
  <c r="U4159" i="4"/>
  <c r="U2163" i="4"/>
  <c r="U3543" i="4"/>
  <c r="U2556" i="4"/>
  <c r="U4337" i="4"/>
  <c r="U1194" i="4"/>
  <c r="U265" i="4"/>
  <c r="U1223" i="4"/>
  <c r="U1834" i="4"/>
  <c r="U235" i="4"/>
  <c r="U157" i="4"/>
  <c r="U3154" i="4"/>
  <c r="U1224" i="4"/>
  <c r="U1085" i="4"/>
  <c r="U33" i="4"/>
  <c r="U1860" i="4"/>
  <c r="U1195" i="4"/>
  <c r="U4555" i="4"/>
  <c r="U4317" i="4"/>
  <c r="U3566" i="4"/>
  <c r="U886" i="4"/>
  <c r="U1430" i="4"/>
  <c r="U2047" i="4"/>
  <c r="U1482" i="4"/>
  <c r="U2781" i="4"/>
  <c r="U405" i="4"/>
  <c r="U4207" i="4"/>
  <c r="U4773" i="4"/>
  <c r="U34" i="4"/>
  <c r="U1225" i="4"/>
  <c r="U911" i="4"/>
  <c r="U1168" i="4"/>
  <c r="U2606" i="4"/>
  <c r="U751" i="4"/>
  <c r="U4438" i="4"/>
  <c r="U430" i="4"/>
  <c r="U4870" i="4"/>
  <c r="U912" i="4"/>
  <c r="U320" i="4"/>
  <c r="U3460" i="4"/>
  <c r="U4087" i="4"/>
  <c r="U3567" i="4"/>
  <c r="U2354" i="4"/>
  <c r="U1784" i="4"/>
  <c r="U1400" i="4"/>
  <c r="U379" i="4"/>
  <c r="U1537" i="4"/>
  <c r="U4233" i="4"/>
  <c r="U3094" i="4"/>
  <c r="U1169" i="4"/>
  <c r="U3775" i="4"/>
  <c r="U2260" i="4"/>
  <c r="U2586" i="4"/>
  <c r="U1431" i="4"/>
  <c r="U2689" i="4"/>
  <c r="U3776" i="4"/>
  <c r="U4491" i="4"/>
  <c r="U1347" i="4"/>
  <c r="U549" i="4"/>
  <c r="U3926" i="4"/>
  <c r="U2334" i="4"/>
  <c r="U3828" i="4"/>
  <c r="U4318" i="4"/>
  <c r="U1301" i="4"/>
  <c r="U321" i="4"/>
  <c r="U2185" i="4"/>
  <c r="U3067" i="4"/>
  <c r="U2640" i="4"/>
  <c r="U1732" i="4"/>
  <c r="U2164" i="4"/>
  <c r="U3997" i="4"/>
  <c r="U3178" i="4"/>
  <c r="U1348" i="4"/>
  <c r="U1654" i="4"/>
  <c r="U3777" i="4"/>
  <c r="U158" i="4"/>
  <c r="U478" i="4"/>
  <c r="U820" i="4"/>
  <c r="U4208" i="4"/>
  <c r="U2710" i="4"/>
  <c r="U4392" i="4"/>
  <c r="U4393" i="4"/>
  <c r="U2441" i="4"/>
  <c r="U752" i="4"/>
  <c r="U4234" i="4"/>
  <c r="U2165" i="4"/>
  <c r="U3568" i="4"/>
  <c r="U3044" i="4"/>
  <c r="U3809" i="4"/>
  <c r="U1755" i="4"/>
  <c r="U4338" i="4"/>
  <c r="U3527" i="4"/>
  <c r="U2690" i="4"/>
  <c r="U847" i="4"/>
  <c r="U1655" i="4"/>
  <c r="U1785" i="4"/>
  <c r="U406" i="4"/>
  <c r="U821" i="4"/>
  <c r="U4235" i="4"/>
  <c r="U2950" i="4"/>
  <c r="U2143" i="4"/>
  <c r="U4160" i="4"/>
  <c r="U4871" i="4"/>
  <c r="U4731" i="4"/>
  <c r="U2210" i="4"/>
  <c r="U2487" i="4"/>
  <c r="U4339" i="4"/>
  <c r="U4667" i="4"/>
  <c r="U3751" i="4"/>
  <c r="U3856" i="4"/>
  <c r="U3304" i="4"/>
  <c r="U622" i="4"/>
  <c r="U940" i="4"/>
  <c r="U3900" i="4"/>
  <c r="U4774" i="4"/>
  <c r="U159" i="4"/>
  <c r="U3437" i="4"/>
  <c r="U2025" i="4"/>
  <c r="U3461" i="4"/>
  <c r="U1563" i="4"/>
  <c r="U600" i="4"/>
  <c r="U4340" i="4"/>
  <c r="U4619" i="4"/>
  <c r="U1512" i="4"/>
  <c r="U2383" i="4"/>
  <c r="U1106" i="4"/>
  <c r="U1302" i="4"/>
  <c r="U3023" i="4"/>
  <c r="U668" i="4"/>
  <c r="U3136" i="4"/>
  <c r="U2304" i="4"/>
  <c r="U4972" i="4"/>
  <c r="U2026" i="4"/>
  <c r="U1004" i="4"/>
  <c r="U501" i="4"/>
  <c r="U266" i="4"/>
  <c r="U1708" i="4"/>
  <c r="U2384" i="4"/>
  <c r="U3002" i="4"/>
  <c r="U2027" i="4"/>
  <c r="U3305" i="4"/>
  <c r="U357" i="4"/>
  <c r="U3045" i="4"/>
  <c r="U2641" i="4"/>
  <c r="U236" i="4"/>
  <c r="U1513" i="4"/>
  <c r="U2711" i="4"/>
  <c r="U2442" i="4"/>
  <c r="U1786" i="4"/>
  <c r="U1432" i="4"/>
  <c r="U502" i="4"/>
  <c r="U3569" i="4"/>
  <c r="U695" i="4"/>
  <c r="U3380" i="4"/>
  <c r="U3721" i="4"/>
  <c r="U3046" i="4"/>
  <c r="U3829" i="4"/>
  <c r="U1453" i="4"/>
  <c r="U3901" i="4"/>
  <c r="U4973" i="4"/>
  <c r="U4872" i="4"/>
  <c r="U528" i="4"/>
  <c r="U1349" i="4"/>
  <c r="U4668" i="4"/>
  <c r="U3752" i="4"/>
  <c r="U848" i="4"/>
  <c r="U1925" i="4"/>
  <c r="U4467" i="4"/>
  <c r="U1483" i="4"/>
  <c r="U204" i="4"/>
  <c r="U1371" i="4"/>
  <c r="U1401" i="4"/>
  <c r="U2003" i="4"/>
  <c r="U1303" i="4"/>
  <c r="U753" i="4"/>
  <c r="U4669" i="4"/>
  <c r="U2712" i="4"/>
  <c r="U186" i="4"/>
  <c r="U3194" i="4"/>
  <c r="U754" i="4"/>
  <c r="U3635" i="4"/>
  <c r="U3830" i="4"/>
  <c r="U2843" i="4"/>
  <c r="U1484" i="4"/>
  <c r="U1733" i="4"/>
  <c r="U3857" i="4"/>
  <c r="U1350" i="4"/>
  <c r="U4468" i="4"/>
  <c r="U1656" i="4"/>
  <c r="U1787" i="4"/>
  <c r="U3610" i="4"/>
  <c r="U3137" i="4"/>
  <c r="U3589" i="4"/>
  <c r="U2092" i="4"/>
  <c r="U623" i="4"/>
  <c r="U5001" i="4"/>
  <c r="U4297" i="4"/>
  <c r="U4341" i="4"/>
  <c r="U669" i="4"/>
  <c r="U2385" i="4"/>
  <c r="U576" i="4"/>
  <c r="U2951" i="4"/>
  <c r="U3155" i="4"/>
  <c r="U122" i="4"/>
  <c r="U3695" i="4"/>
  <c r="U1586" i="4"/>
  <c r="U1587" i="4"/>
  <c r="U2870" i="4"/>
  <c r="U3024" i="4"/>
  <c r="U3095" i="4"/>
  <c r="U1835" i="4"/>
  <c r="U4017" i="4"/>
  <c r="U2119" i="4"/>
  <c r="U4851" i="4"/>
  <c r="U3405" i="4"/>
  <c r="U755" i="4"/>
  <c r="U3361" i="4"/>
  <c r="U3406" i="4"/>
  <c r="U1055" i="4"/>
  <c r="U1125" i="4"/>
  <c r="U4342" i="4"/>
  <c r="U4469" i="4"/>
  <c r="U2807" i="4"/>
  <c r="U407" i="4"/>
  <c r="U4912" i="4"/>
  <c r="U4538" i="4"/>
  <c r="U1433" i="4"/>
  <c r="U1454" i="4"/>
  <c r="U61" i="4"/>
  <c r="U802" i="4"/>
  <c r="U670" i="4"/>
  <c r="U3722" i="4"/>
  <c r="U4018" i="4"/>
  <c r="U1926" i="4"/>
  <c r="U671" i="4"/>
  <c r="U2443" i="4"/>
  <c r="U3025" i="4"/>
  <c r="U913" i="4"/>
  <c r="U1402" i="4"/>
  <c r="U1980" i="4"/>
  <c r="U4890" i="4"/>
  <c r="U4700" i="4"/>
  <c r="U456" i="4"/>
  <c r="U1434" i="4"/>
  <c r="U4873" i="4"/>
  <c r="U1226" i="4"/>
  <c r="U3462" i="4"/>
  <c r="U887" i="4"/>
  <c r="U1256" i="4"/>
  <c r="U4088" i="4"/>
  <c r="U2409" i="4"/>
  <c r="U2028" i="4"/>
  <c r="U267" i="4"/>
  <c r="U3227" i="4"/>
  <c r="U2048" i="4"/>
  <c r="U4518" i="4"/>
  <c r="U941" i="4"/>
  <c r="U3672" i="4"/>
  <c r="U4701" i="4"/>
  <c r="U2261" i="4"/>
  <c r="U3047" i="4"/>
  <c r="U1086" i="4"/>
  <c r="U2029" i="4"/>
  <c r="U672" i="4"/>
  <c r="U380" i="4"/>
  <c r="U782" i="4"/>
  <c r="U1170" i="4"/>
  <c r="U1196" i="4"/>
  <c r="U973" i="4"/>
  <c r="U3257" i="4"/>
  <c r="U4261" i="4"/>
  <c r="U1171" i="4"/>
  <c r="U2952" i="4"/>
  <c r="U4068" i="4"/>
  <c r="U1257" i="4"/>
  <c r="U3026" i="4"/>
  <c r="U914" i="4"/>
  <c r="U1734" i="4"/>
  <c r="U3096" i="4"/>
  <c r="U187" i="4"/>
  <c r="U4209" i="4"/>
  <c r="U550" i="4"/>
  <c r="U730" i="4"/>
  <c r="U286" i="4"/>
  <c r="U2754" i="4"/>
  <c r="U2186" i="4"/>
  <c r="U2187" i="4"/>
  <c r="U3156" i="4"/>
  <c r="U3463" i="4"/>
  <c r="U3878" i="4"/>
  <c r="U1258" i="4"/>
  <c r="U4319" i="4"/>
  <c r="U673" i="4"/>
  <c r="V3097" i="4"/>
  <c r="V1126" i="4"/>
  <c r="V3927" i="4"/>
  <c r="V4492" i="4"/>
  <c r="V1319" i="4"/>
  <c r="V2713" i="4"/>
  <c r="V1657" i="4"/>
  <c r="V4161" i="4"/>
  <c r="V1588" i="4"/>
  <c r="V2714" i="4"/>
  <c r="V4874" i="4"/>
  <c r="V3464" i="4"/>
  <c r="V2557" i="4"/>
  <c r="V479" i="4"/>
  <c r="V2305" i="4"/>
  <c r="V1709" i="4"/>
  <c r="V4775" i="4"/>
  <c r="V551" i="4"/>
  <c r="V3902" i="4"/>
  <c r="V1172" i="4"/>
  <c r="V3335" i="4"/>
  <c r="V4188" i="4"/>
  <c r="V4089" i="4"/>
  <c r="V2262" i="4"/>
  <c r="V3306" i="4"/>
  <c r="V4343" i="4"/>
  <c r="V2166" i="4"/>
  <c r="V3723" i="4"/>
  <c r="V3673" i="4"/>
  <c r="V4974" i="4"/>
  <c r="V3858" i="4"/>
  <c r="V1372" i="4"/>
  <c r="V3179" i="4"/>
  <c r="V2642" i="4"/>
  <c r="V646" i="4"/>
  <c r="V4262" i="4"/>
  <c r="V3027" i="4"/>
  <c r="V4591" i="4"/>
  <c r="V2844" i="4"/>
  <c r="V2281" i="4"/>
  <c r="V2488" i="4"/>
  <c r="V1373" i="4"/>
  <c r="V2953" i="4"/>
  <c r="V3674" i="4"/>
  <c r="V3859" i="4"/>
  <c r="V4702" i="4"/>
  <c r="V3724" i="4"/>
  <c r="V104" i="4"/>
  <c r="V4236" i="4"/>
  <c r="V3879" i="4"/>
  <c r="V1485" i="4"/>
  <c r="V4913" i="4"/>
  <c r="V783" i="4"/>
  <c r="V79" i="4"/>
  <c r="V1005" i="4"/>
  <c r="V2845" i="4"/>
  <c r="V1927" i="4"/>
  <c r="V237" i="4"/>
  <c r="V849" i="4"/>
  <c r="V4189" i="4"/>
  <c r="V1275" i="4"/>
  <c r="V4210" i="4"/>
  <c r="V2489" i="4"/>
  <c r="V2239" i="4"/>
  <c r="V3510" i="4"/>
  <c r="V4802" i="4"/>
  <c r="V1538" i="4"/>
  <c r="V2355" i="4"/>
  <c r="V3611" i="4"/>
  <c r="V62" i="4"/>
  <c r="V4069" i="4"/>
  <c r="V3928" i="4"/>
  <c r="V2356" i="4"/>
  <c r="V1626" i="4"/>
  <c r="V205" i="4"/>
  <c r="V4748" i="4"/>
  <c r="V4592" i="4"/>
  <c r="V1710" i="4"/>
  <c r="V1788" i="4"/>
  <c r="V2558" i="4"/>
  <c r="V3778" i="4"/>
  <c r="V3180" i="4"/>
  <c r="V3028" i="4"/>
  <c r="V3407" i="4"/>
  <c r="V2734" i="4"/>
  <c r="V2" i="4"/>
  <c r="V4620" i="4"/>
  <c r="V3438" i="4"/>
  <c r="V1735" i="4"/>
  <c r="V2064" i="4"/>
  <c r="V674" i="4"/>
  <c r="V2335" i="4"/>
  <c r="V4776" i="4"/>
  <c r="V2607" i="4"/>
  <c r="V3779" i="4"/>
  <c r="V4394" i="4"/>
  <c r="V2691" i="4"/>
  <c r="V4621" i="4"/>
  <c r="V3228" i="4"/>
  <c r="V4104" i="4"/>
  <c r="V1435" i="4"/>
  <c r="V2846" i="4"/>
  <c r="V3903" i="4"/>
  <c r="V4732" i="4"/>
  <c r="V4344" i="4"/>
  <c r="V2871" i="4"/>
  <c r="V3439" i="4"/>
  <c r="V4828" i="4"/>
  <c r="V4190" i="4"/>
  <c r="V4345" i="4"/>
  <c r="V1486" i="4"/>
  <c r="V3098" i="4"/>
  <c r="V1952" i="4"/>
  <c r="V4439" i="4"/>
  <c r="V647" i="4"/>
  <c r="V974" i="4"/>
  <c r="V1564" i="4"/>
  <c r="V624" i="4"/>
  <c r="V1789" i="4"/>
  <c r="V2386" i="4"/>
  <c r="V2899" i="4"/>
  <c r="V2735" i="4"/>
  <c r="V4556" i="4"/>
  <c r="V3157" i="4"/>
  <c r="V4670" i="4"/>
  <c r="V1589" i="4"/>
  <c r="V1899" i="4"/>
  <c r="V2954" i="4"/>
  <c r="V480" i="4"/>
  <c r="V2643" i="4"/>
  <c r="V1539" i="4"/>
  <c r="V4777" i="4"/>
  <c r="V2263" i="4"/>
  <c r="V1756" i="4"/>
  <c r="V2692" i="4"/>
  <c r="V408" i="4"/>
  <c r="V322" i="4"/>
  <c r="V4070" i="4"/>
  <c r="V4237" i="4"/>
  <c r="V4539" i="4"/>
  <c r="V4364" i="4"/>
  <c r="V2093" i="4"/>
  <c r="V756" i="4"/>
  <c r="V942" i="4"/>
  <c r="V3048" i="4"/>
  <c r="V2644" i="4"/>
  <c r="V2715" i="4"/>
  <c r="V238" i="4"/>
  <c r="V850" i="4"/>
  <c r="V4040" i="4"/>
  <c r="V943" i="4"/>
  <c r="V2306" i="4"/>
  <c r="V4852" i="4"/>
  <c r="V3003" i="4"/>
  <c r="V1861" i="4"/>
  <c r="V3612" i="4"/>
  <c r="V409" i="4"/>
  <c r="V160" i="4"/>
  <c r="V2357" i="4"/>
  <c r="V3590" i="4"/>
  <c r="V4298" i="4"/>
  <c r="V1610" i="4"/>
  <c r="V3068" i="4"/>
  <c r="V4622" i="4"/>
  <c r="V2188" i="4"/>
  <c r="V4041" i="4"/>
  <c r="V3049" i="4"/>
  <c r="V2444" i="4"/>
  <c r="V1736" i="4"/>
  <c r="V3336" i="4"/>
  <c r="V381" i="4"/>
  <c r="V3195" i="4"/>
  <c r="V4623" i="4"/>
  <c r="V4416" i="4"/>
  <c r="V4320" i="4"/>
  <c r="V1227" i="4"/>
  <c r="V731" i="4"/>
  <c r="V3440" i="4"/>
  <c r="V4557" i="4"/>
  <c r="V2264" i="4"/>
  <c r="V4749" i="4"/>
  <c r="V3544" i="4"/>
  <c r="V1565" i="4"/>
  <c r="V206" i="4"/>
  <c r="V3" i="4"/>
  <c r="V3489" i="4"/>
  <c r="V3545" i="4"/>
  <c r="V3780" i="4"/>
  <c r="V1981" i="4"/>
  <c r="V63" i="4"/>
  <c r="V4417" i="4"/>
  <c r="V4944" i="4"/>
  <c r="V3362" i="4"/>
  <c r="V4733" i="4"/>
  <c r="V2189" i="4"/>
  <c r="V4211" i="4"/>
  <c r="V4891" i="4"/>
  <c r="V2490" i="4"/>
  <c r="V1757" i="4"/>
  <c r="V3696" i="4"/>
  <c r="V239" i="4"/>
  <c r="V4365" i="4"/>
  <c r="V1197" i="4"/>
  <c r="V3069" i="4"/>
  <c r="V4440" i="4"/>
  <c r="V3337" i="4"/>
  <c r="V3613" i="4"/>
  <c r="V2900" i="4"/>
  <c r="V4975" i="4"/>
  <c r="V457" i="4"/>
  <c r="V1862" i="4"/>
  <c r="V2978" i="4"/>
  <c r="V3697" i="4"/>
  <c r="V2782" i="4"/>
  <c r="V2167" i="4"/>
  <c r="V1590" i="4"/>
  <c r="V625" i="4"/>
  <c r="V3029" i="4"/>
  <c r="V4540" i="4"/>
  <c r="V4071" i="4"/>
  <c r="V1351" i="4"/>
  <c r="V2872" i="4"/>
  <c r="V2410" i="4"/>
  <c r="V4803" i="4"/>
  <c r="V4162" i="4"/>
  <c r="V3408" i="4"/>
  <c r="V1928" i="4"/>
  <c r="V2736" i="4"/>
  <c r="V3196" i="4"/>
  <c r="V3880" i="4"/>
  <c r="V2358" i="4"/>
  <c r="V1374" i="4"/>
  <c r="V2120" i="4"/>
  <c r="V709" i="4"/>
  <c r="V4541" i="4"/>
  <c r="V2491" i="4"/>
  <c r="V2955" i="4"/>
  <c r="V4703" i="4"/>
  <c r="V4945" i="4"/>
  <c r="V3307" i="4"/>
  <c r="V915" i="4"/>
  <c r="V2065" i="4"/>
  <c r="V2737" i="4"/>
  <c r="V2307" i="4"/>
  <c r="V4542" i="4"/>
  <c r="V3070" i="4"/>
  <c r="V3511" i="4"/>
  <c r="V1455" i="4"/>
  <c r="V1658" i="4"/>
  <c r="V4829" i="4"/>
  <c r="V268" i="4"/>
  <c r="V2265" i="4"/>
  <c r="V4892" i="4"/>
  <c r="V1403" i="4"/>
  <c r="V3957" i="4"/>
  <c r="V3138" i="4"/>
  <c r="V4042" i="4"/>
  <c r="V3099" i="4"/>
  <c r="V3753" i="4"/>
  <c r="V3881" i="4"/>
  <c r="V1659" i="4"/>
  <c r="V4804" i="4"/>
  <c r="V4750" i="4"/>
  <c r="V3570" i="4"/>
  <c r="V287" i="4"/>
  <c r="V3441" i="4"/>
  <c r="V3050" i="4"/>
  <c r="V3512" i="4"/>
  <c r="V1836" i="4"/>
  <c r="V1982" i="4"/>
  <c r="V1790" i="4"/>
  <c r="V481" i="4"/>
  <c r="V757" i="4"/>
  <c r="V975" i="4"/>
  <c r="V382" i="4"/>
  <c r="V2168" i="4"/>
  <c r="V4470" i="4"/>
  <c r="V3513" i="4"/>
  <c r="V4321" i="4"/>
  <c r="V626" i="4"/>
  <c r="V2538" i="4"/>
  <c r="V1456" i="4"/>
  <c r="V4238" i="4"/>
  <c r="V3653" i="4"/>
  <c r="V4624" i="4"/>
  <c r="V4163" i="4"/>
  <c r="V3591" i="4"/>
  <c r="V2411" i="4"/>
  <c r="V1145" i="4"/>
  <c r="V4625" i="4"/>
  <c r="V851" i="4"/>
  <c r="V1627" i="4"/>
  <c r="V240" i="4"/>
  <c r="V2359" i="4"/>
  <c r="V852" i="4"/>
  <c r="V4914" i="4"/>
  <c r="V1056" i="4"/>
  <c r="V1814" i="4"/>
  <c r="V3139" i="4"/>
  <c r="V2559" i="4"/>
  <c r="V1320" i="4"/>
  <c r="V4976" i="4"/>
  <c r="V3197" i="4"/>
  <c r="V358" i="4"/>
  <c r="V976" i="4"/>
  <c r="V4977" i="4"/>
  <c r="V2030" i="4"/>
  <c r="V1276" i="4"/>
  <c r="V1087" i="4"/>
  <c r="V3592" i="4"/>
  <c r="V2808" i="4"/>
  <c r="V4471" i="4"/>
  <c r="V4263" i="4"/>
  <c r="V4671" i="4"/>
  <c r="V4072" i="4"/>
  <c r="V3593" i="4"/>
  <c r="V3614" i="4"/>
  <c r="V3546" i="4"/>
  <c r="V1953" i="4"/>
  <c r="V3571" i="4"/>
  <c r="V2282" i="4"/>
  <c r="V188" i="4"/>
  <c r="V2513" i="4"/>
  <c r="V4090" i="4"/>
  <c r="V1198" i="4"/>
  <c r="V2901" i="4"/>
  <c r="V2190" i="4"/>
  <c r="V2716" i="4"/>
  <c r="V4853" i="4"/>
  <c r="V1837" i="4"/>
  <c r="V35" i="4"/>
  <c r="V288" i="4"/>
  <c r="V1660" i="4"/>
  <c r="V4672" i="4"/>
  <c r="V4164" i="4"/>
  <c r="V3198" i="4"/>
  <c r="V1057" i="4"/>
  <c r="V2336" i="4"/>
  <c r="V1863" i="4"/>
  <c r="V2956" i="4"/>
  <c r="V4593" i="4"/>
  <c r="V4395" i="4"/>
  <c r="V2240" i="4"/>
  <c r="V207" i="4"/>
  <c r="V161" i="4"/>
  <c r="V1628" i="4"/>
  <c r="V4441" i="4"/>
  <c r="V2783" i="4"/>
  <c r="V2211" i="4"/>
  <c r="V2066" i="4"/>
  <c r="V2608" i="4"/>
  <c r="V2492" i="4"/>
  <c r="V482" i="4"/>
  <c r="V162" i="4"/>
  <c r="V3363" i="4"/>
  <c r="V1107" i="4"/>
  <c r="V2031" i="4"/>
  <c r="V2412" i="4"/>
  <c r="V648" i="4"/>
  <c r="V2387" i="4"/>
  <c r="V3904" i="4"/>
  <c r="V977" i="4"/>
  <c r="V2388" i="4"/>
  <c r="V3051" i="4"/>
  <c r="V4264" i="4"/>
  <c r="V1983" i="4"/>
  <c r="V1108" i="4"/>
  <c r="V1457" i="4"/>
  <c r="V4265" i="4"/>
  <c r="V2755" i="4"/>
  <c r="V1758" i="4"/>
  <c r="V323" i="4"/>
  <c r="V529" i="4"/>
  <c r="V1737" i="4"/>
  <c r="V4805" i="4"/>
  <c r="V784" i="4"/>
  <c r="V1352" i="4"/>
  <c r="V3338" i="4"/>
  <c r="V3409" i="4"/>
  <c r="V4778" i="4"/>
  <c r="V1353" i="4"/>
  <c r="V2493" i="4"/>
  <c r="V888" i="4"/>
  <c r="V2413" i="4"/>
  <c r="V4" i="4"/>
  <c r="V1686" i="4"/>
  <c r="V4472" i="4"/>
  <c r="V383" i="4"/>
  <c r="V3675" i="4"/>
  <c r="V2924" i="4"/>
  <c r="V2809" i="4"/>
  <c r="V2957" i="4"/>
  <c r="V2609" i="4"/>
  <c r="V2610" i="4"/>
  <c r="V1815" i="4"/>
  <c r="V1026" i="4"/>
  <c r="V4266" i="4"/>
  <c r="V269" i="4"/>
  <c r="V552" i="4"/>
  <c r="V1027" i="4"/>
  <c r="V2873" i="4"/>
  <c r="V483" i="4"/>
  <c r="V1540" i="4"/>
  <c r="V1864" i="4"/>
  <c r="V1321" i="4"/>
  <c r="V4073" i="4"/>
  <c r="V2874" i="4"/>
  <c r="V3998" i="4"/>
  <c r="V710" i="4"/>
  <c r="V1109" i="4"/>
  <c r="V1487" i="4"/>
  <c r="V3100" i="4"/>
  <c r="V553" i="4"/>
  <c r="V530" i="4"/>
  <c r="V732" i="4"/>
  <c r="V2810" i="4"/>
  <c r="V4893" i="4"/>
  <c r="V410" i="4"/>
  <c r="V2467" i="4"/>
  <c r="V3258" i="4"/>
  <c r="V2958" i="4"/>
  <c r="V2611" i="4"/>
  <c r="V359" i="4"/>
  <c r="V2902" i="4"/>
  <c r="V1354" i="4"/>
  <c r="V4212" i="4"/>
  <c r="V2468" i="4"/>
  <c r="V1865" i="4"/>
  <c r="V2959" i="4"/>
  <c r="V411" i="4"/>
  <c r="V1436" i="4"/>
  <c r="V3978" i="4"/>
  <c r="V1322" i="4"/>
  <c r="V4267" i="4"/>
  <c r="V2670" i="4"/>
  <c r="V2241" i="4"/>
  <c r="V5" i="4"/>
  <c r="V6" i="4"/>
  <c r="V1277" i="4"/>
  <c r="V711" i="4"/>
  <c r="V2587" i="4"/>
  <c r="V4626" i="4"/>
  <c r="V3831" i="4"/>
  <c r="V822" i="4"/>
  <c r="V1146" i="4"/>
  <c r="V1629" i="4"/>
  <c r="V1088" i="4"/>
  <c r="V3615" i="4"/>
  <c r="V3616" i="4"/>
  <c r="V458" i="4"/>
  <c r="V3229" i="4"/>
  <c r="V3101" i="4"/>
  <c r="V4043" i="4"/>
  <c r="V2875" i="4"/>
  <c r="V270" i="4"/>
  <c r="V4239" i="4"/>
  <c r="V384" i="4"/>
  <c r="V3725" i="4"/>
  <c r="V4442" i="4"/>
  <c r="V1630" i="4"/>
  <c r="V3726" i="4"/>
  <c r="V2049" i="4"/>
  <c r="V4074" i="4"/>
  <c r="V1173" i="4"/>
  <c r="V1089" i="4"/>
  <c r="V3442" i="4"/>
  <c r="V4105" i="4"/>
  <c r="V1631" i="4"/>
  <c r="V2612" i="4"/>
  <c r="V2514" i="4"/>
  <c r="V1566" i="4"/>
  <c r="V3654" i="4"/>
  <c r="V2645" i="4"/>
  <c r="V1954" i="4"/>
  <c r="V64" i="4"/>
  <c r="V2212" i="4"/>
  <c r="V3698" i="4"/>
  <c r="V241" i="4"/>
  <c r="V4240" i="4"/>
  <c r="V324" i="4"/>
  <c r="V431" i="4"/>
  <c r="V3929" i="4"/>
  <c r="V1006" i="4"/>
  <c r="V2756" i="4"/>
  <c r="V2560" i="4"/>
  <c r="V4473" i="4"/>
  <c r="V3930" i="4"/>
  <c r="V4322" i="4"/>
  <c r="V3230" i="4"/>
  <c r="V4106" i="4"/>
  <c r="V2144" i="4"/>
  <c r="V1759" i="4"/>
  <c r="V385" i="4"/>
  <c r="V4107" i="4"/>
  <c r="V3832" i="4"/>
  <c r="V4299" i="4"/>
  <c r="V1375" i="4"/>
  <c r="V1458" i="4"/>
  <c r="V3052" i="4"/>
  <c r="V3882" i="4"/>
  <c r="V3931" i="4"/>
  <c r="V289" i="4"/>
  <c r="V386" i="4"/>
  <c r="V4875" i="4"/>
  <c r="V2925" i="4"/>
  <c r="V916" i="4"/>
  <c r="V3231" i="4"/>
  <c r="V3490" i="4"/>
  <c r="V3465" i="4"/>
  <c r="V1661" i="4"/>
  <c r="V4165" i="4"/>
  <c r="V2191" i="4"/>
  <c r="V3676" i="4"/>
  <c r="V360" i="4"/>
  <c r="V4627" i="4"/>
  <c r="V4876" i="4"/>
  <c r="V3308" i="4"/>
  <c r="V208" i="4"/>
  <c r="V758" i="4"/>
  <c r="V4493" i="4"/>
  <c r="V601" i="4"/>
  <c r="V1459" i="4"/>
  <c r="V2717" i="4"/>
  <c r="V2876" i="4"/>
  <c r="V1591" i="4"/>
  <c r="V1866" i="4"/>
  <c r="V4474" i="4"/>
  <c r="V2192" i="4"/>
  <c r="V2757" i="4"/>
  <c r="V4366" i="4"/>
  <c r="V4673" i="4"/>
  <c r="V2242" i="4"/>
  <c r="V917" i="4"/>
  <c r="V4108" i="4"/>
  <c r="V2877" i="4"/>
  <c r="V242" i="4"/>
  <c r="V1984" i="4"/>
  <c r="V944" i="4"/>
  <c r="V3278" i="4"/>
  <c r="V1147" i="4"/>
  <c r="V361" i="4"/>
  <c r="V1867" i="4"/>
  <c r="V1278" i="4"/>
  <c r="V3781" i="4"/>
  <c r="V1460" i="4"/>
  <c r="V4494" i="4"/>
  <c r="V3958" i="4"/>
  <c r="V4830" i="4"/>
  <c r="V2389" i="4"/>
  <c r="V1461" i="4"/>
  <c r="V1662" i="4"/>
  <c r="V1900" i="4"/>
  <c r="V2693" i="4"/>
  <c r="V1174" i="4"/>
  <c r="V1955" i="4"/>
  <c r="V627" i="4"/>
  <c r="V853" i="4"/>
  <c r="V362" i="4"/>
  <c r="V1148" i="4"/>
  <c r="V1663" i="4"/>
  <c r="V3514" i="4"/>
  <c r="V712" i="4"/>
  <c r="V2094" i="4"/>
  <c r="V1929" i="4"/>
  <c r="V554" i="4"/>
  <c r="V2169" i="4"/>
  <c r="V2515" i="4"/>
  <c r="V2360" i="4"/>
  <c r="V2811" i="4"/>
  <c r="V1279" i="4"/>
  <c r="V2361" i="4"/>
  <c r="V3004" i="4"/>
  <c r="V123" i="4"/>
  <c r="V3199" i="4"/>
  <c r="V65" i="4"/>
  <c r="V290" i="4"/>
  <c r="V2445" i="4"/>
  <c r="V1376" i="4"/>
  <c r="V243" i="4"/>
  <c r="V3727" i="4"/>
  <c r="V2926" i="4"/>
  <c r="V244" i="4"/>
  <c r="V1760" i="4"/>
  <c r="V4213" i="4"/>
  <c r="V3979" i="4"/>
  <c r="V2032" i="4"/>
  <c r="V4831" i="4"/>
  <c r="V4628" i="4"/>
  <c r="V4214" i="4"/>
  <c r="V759" i="4"/>
  <c r="V2390" i="4"/>
  <c r="V3528" i="4"/>
  <c r="V3491" i="4"/>
  <c r="V4915" i="4"/>
  <c r="V1664" i="4"/>
  <c r="V432" i="4"/>
  <c r="V2539" i="4"/>
  <c r="V3232" i="4"/>
  <c r="V2145" i="4"/>
  <c r="V3410" i="4"/>
  <c r="V2903" i="4"/>
  <c r="V1404" i="4"/>
  <c r="V2494" i="4"/>
  <c r="V3905" i="4"/>
  <c r="V1437" i="4"/>
  <c r="V2847" i="4"/>
  <c r="V1280" i="4"/>
  <c r="V1791" i="4"/>
  <c r="V1901" i="4"/>
  <c r="V1761" i="4"/>
  <c r="V3279" i="4"/>
  <c r="V3636" i="4"/>
  <c r="V1377" i="4"/>
  <c r="V3158" i="4"/>
  <c r="V3810" i="4"/>
  <c r="V2588" i="4"/>
  <c r="V1868" i="4"/>
  <c r="V3699" i="4"/>
  <c r="V4367" i="4"/>
  <c r="V2694" i="4"/>
  <c r="V3782" i="4"/>
  <c r="V4916" i="4"/>
  <c r="V325" i="4"/>
  <c r="V2243" i="4"/>
  <c r="V1956" i="4"/>
  <c r="V2516" i="4"/>
  <c r="V4300" i="4"/>
  <c r="V2308" i="4"/>
  <c r="V531" i="4"/>
  <c r="V4109" i="4"/>
  <c r="V3883" i="4"/>
  <c r="V1541" i="4"/>
  <c r="V2540" i="4"/>
  <c r="V2517" i="4"/>
  <c r="V1228" i="4"/>
  <c r="V3200" i="4"/>
  <c r="V4346" i="4"/>
  <c r="V2718" i="4"/>
  <c r="V2266" i="4"/>
  <c r="V1514" i="4"/>
  <c r="V4044" i="4"/>
  <c r="V2050" i="4"/>
  <c r="V36" i="4"/>
  <c r="V271" i="4"/>
  <c r="V163" i="4"/>
  <c r="V1058" i="4"/>
  <c r="V1438" i="4"/>
  <c r="V3884" i="4"/>
  <c r="V3492" i="4"/>
  <c r="V2391" i="4"/>
  <c r="V4418" i="4"/>
  <c r="V3547" i="4"/>
  <c r="V189" i="4"/>
  <c r="V3071" i="4"/>
  <c r="V2848" i="4"/>
  <c r="V3280" i="4"/>
  <c r="V4779" i="4"/>
  <c r="V532" i="4"/>
  <c r="V1816" i="4"/>
  <c r="V4978" i="4"/>
  <c r="V978" i="4"/>
  <c r="V66" i="4"/>
  <c r="V1838" i="4"/>
  <c r="V4558" i="4"/>
  <c r="V3515" i="4"/>
  <c r="V4347" i="4"/>
  <c r="V1127" i="4"/>
  <c r="V3617" i="4"/>
  <c r="V533" i="4"/>
  <c r="V3754" i="4"/>
  <c r="V2067" i="4"/>
  <c r="V124" i="4"/>
  <c r="V4396" i="4"/>
  <c r="V889" i="4"/>
  <c r="V675" i="4"/>
  <c r="V4979" i="4"/>
  <c r="V628" i="4"/>
  <c r="V4110" i="4"/>
  <c r="V760" i="4"/>
  <c r="V1687" i="4"/>
  <c r="V3655" i="4"/>
  <c r="V2878" i="4"/>
  <c r="V1711" i="4"/>
  <c r="V3493" i="4"/>
  <c r="V3159" i="4"/>
  <c r="V2758" i="4"/>
  <c r="V4348" i="4"/>
  <c r="V1405" i="4"/>
  <c r="V4629" i="4"/>
  <c r="V4191" i="4"/>
  <c r="V3411" i="4"/>
  <c r="V890" i="4"/>
  <c r="V2121" i="4"/>
  <c r="V4917" i="4"/>
  <c r="V761" i="4"/>
  <c r="V918" i="4"/>
  <c r="V602" i="4"/>
  <c r="V4918" i="4"/>
  <c r="V2646" i="4"/>
  <c r="V4268" i="4"/>
  <c r="V3811" i="4"/>
  <c r="V2004" i="4"/>
  <c r="V4495" i="4"/>
  <c r="V2671" i="4"/>
  <c r="V2927" i="4"/>
  <c r="V2414" i="4"/>
  <c r="V945" i="4"/>
  <c r="V1378" i="4"/>
  <c r="V1229" i="4"/>
  <c r="V326" i="4"/>
  <c r="V603" i="4"/>
  <c r="V1059" i="4"/>
  <c r="V4045" i="4"/>
  <c r="V291" i="4"/>
  <c r="V3412" i="4"/>
  <c r="V555" i="4"/>
  <c r="V2213" i="4"/>
  <c r="V4111" i="4"/>
  <c r="V1515" i="4"/>
  <c r="V4349" i="4"/>
  <c r="V1516" i="4"/>
  <c r="V1632" i="4"/>
  <c r="V676" i="4"/>
  <c r="V3259" i="4"/>
  <c r="V1869" i="4"/>
  <c r="V3833" i="4"/>
  <c r="V190" i="4"/>
  <c r="V2283" i="4"/>
  <c r="V1259" i="4"/>
  <c r="V556" i="4"/>
  <c r="V4350" i="4"/>
  <c r="V1665" i="4"/>
  <c r="V4854" i="4"/>
  <c r="V2719" i="4"/>
  <c r="V604" i="4"/>
  <c r="V3932" i="4"/>
  <c r="V4674" i="4"/>
  <c r="V946" i="4"/>
  <c r="V4855" i="4"/>
  <c r="V4894" i="4"/>
  <c r="V1230" i="4"/>
  <c r="V3364" i="4"/>
  <c r="V1712" i="4"/>
  <c r="V433" i="4"/>
  <c r="V1930" i="4"/>
  <c r="V164" i="4"/>
  <c r="V1985" i="4"/>
  <c r="V762" i="4"/>
  <c r="V1931" i="4"/>
  <c r="V3443" i="4"/>
  <c r="V3529" i="4"/>
  <c r="V4856" i="4"/>
  <c r="V823" i="4"/>
  <c r="V4857" i="4"/>
  <c r="V947" i="4"/>
  <c r="V2095" i="4"/>
  <c r="V3339" i="4"/>
  <c r="V2193" i="4"/>
  <c r="V2392" i="4"/>
  <c r="V4269" i="4"/>
  <c r="V3413" i="4"/>
  <c r="V3365" i="4"/>
  <c r="V2495" i="4"/>
  <c r="V4734" i="4"/>
  <c r="V2672" i="4"/>
  <c r="V824" i="4"/>
  <c r="V1060" i="4"/>
  <c r="V4630" i="4"/>
  <c r="V2214" i="4"/>
  <c r="V4419" i="4"/>
  <c r="V1688" i="4"/>
  <c r="V629" i="4"/>
  <c r="V4704" i="4"/>
  <c r="V1902" i="4"/>
  <c r="V3594" i="4"/>
  <c r="V4631" i="4"/>
  <c r="V3812" i="4"/>
  <c r="V4192" i="4"/>
  <c r="V1462" i="4"/>
  <c r="V2960" i="4"/>
  <c r="V3933" i="4"/>
  <c r="V2068" i="4"/>
  <c r="V4895" i="4"/>
  <c r="V1379" i="4"/>
  <c r="V3595" i="4"/>
  <c r="V4475" i="4"/>
  <c r="V4594" i="4"/>
  <c r="V4519" i="4"/>
  <c r="V3530" i="4"/>
  <c r="V4420" i="4"/>
  <c r="V854" i="4"/>
  <c r="V1567" i="4"/>
  <c r="V1061" i="4"/>
  <c r="V1355" i="4"/>
  <c r="V1689" i="4"/>
  <c r="V272" i="4"/>
  <c r="V67" i="4"/>
  <c r="V855" i="4"/>
  <c r="V4806" i="4"/>
  <c r="V1231" i="4"/>
  <c r="V2812" i="4"/>
  <c r="V1110" i="4"/>
  <c r="V3783" i="4"/>
  <c r="V4735" i="4"/>
  <c r="V4241" i="4"/>
  <c r="V803" i="4"/>
  <c r="V1817" i="4"/>
  <c r="V4780" i="4"/>
  <c r="V191" i="4"/>
  <c r="V4193" i="4"/>
  <c r="V2362" i="4"/>
  <c r="V1839" i="4"/>
  <c r="V2267" i="4"/>
  <c r="V484" i="4"/>
  <c r="V3030" i="4"/>
  <c r="V577" i="4"/>
  <c r="V3494" i="4"/>
  <c r="V1175" i="4"/>
  <c r="V37" i="4"/>
  <c r="V1932" i="4"/>
  <c r="V4632" i="4"/>
  <c r="V2589" i="4"/>
  <c r="V2784" i="4"/>
  <c r="V4019" i="4"/>
  <c r="V1199" i="4"/>
  <c r="V3548" i="4"/>
  <c r="V3102" i="4"/>
  <c r="V3728" i="4"/>
  <c r="V1281" i="4"/>
  <c r="V3677" i="4"/>
  <c r="V2051" i="4"/>
  <c r="V3637" i="4"/>
  <c r="V1356" i="4"/>
  <c r="V1007" i="4"/>
  <c r="V3233" i="4"/>
  <c r="V2904" i="4"/>
  <c r="V3201" i="4"/>
  <c r="V2268" i="4"/>
  <c r="V4751" i="4"/>
  <c r="V2849" i="4"/>
  <c r="V1304" i="4"/>
  <c r="V3999" i="4"/>
  <c r="V557" i="4"/>
  <c r="V919" i="4"/>
  <c r="V2284" i="4"/>
  <c r="V3729" i="4"/>
  <c r="V2337" i="4"/>
  <c r="V3053" i="4"/>
  <c r="V105" i="4"/>
  <c r="V3103" i="4"/>
  <c r="V2590" i="4"/>
  <c r="V1633" i="4"/>
  <c r="V2905" i="4"/>
  <c r="V3005" i="4"/>
  <c r="V292" i="4"/>
  <c r="V948" i="4"/>
  <c r="V3104" i="4"/>
  <c r="V605" i="4"/>
  <c r="V1903" i="4"/>
  <c r="V4301" i="4"/>
  <c r="V3054" i="4"/>
  <c r="V856" i="4"/>
  <c r="V3618" i="4"/>
  <c r="V4595" i="4"/>
  <c r="V4675" i="4"/>
  <c r="V1870" i="4"/>
  <c r="V2785" i="4"/>
  <c r="V2813" i="4"/>
  <c r="V2285" i="4"/>
  <c r="V1406" i="4"/>
  <c r="V733" i="4"/>
  <c r="V2146" i="4"/>
  <c r="V696" i="4"/>
  <c r="V3730" i="4"/>
  <c r="V1840" i="4"/>
  <c r="V3596" i="4"/>
  <c r="V4807" i="4"/>
  <c r="V387" i="4"/>
  <c r="V2647" i="4"/>
  <c r="V920" i="4"/>
  <c r="V3834" i="4"/>
  <c r="V4559" i="4"/>
  <c r="V785" i="4"/>
  <c r="V649" i="4"/>
  <c r="V4270" i="4"/>
  <c r="V2052" i="4"/>
  <c r="V1200" i="4"/>
  <c r="V2446" i="4"/>
  <c r="V2906" i="4"/>
  <c r="V1176" i="4"/>
  <c r="V825" i="4"/>
  <c r="V4676" i="4"/>
  <c r="V4633" i="4"/>
  <c r="V7" i="4"/>
  <c r="V1634" i="4"/>
  <c r="V388" i="4"/>
  <c r="V2648" i="4"/>
  <c r="V3619" i="4"/>
  <c r="V949" i="4"/>
  <c r="V3140" i="4"/>
  <c r="V4543" i="4"/>
  <c r="V4302" i="4"/>
  <c r="V2979" i="4"/>
  <c r="V921" i="4"/>
  <c r="V1282" i="4"/>
  <c r="V1090" i="4"/>
  <c r="V3731" i="4"/>
  <c r="V1690" i="4"/>
  <c r="V3980" i="4"/>
  <c r="V891" i="4"/>
  <c r="V2053" i="4"/>
  <c r="V293" i="4"/>
  <c r="V4496" i="4"/>
  <c r="V4677" i="4"/>
  <c r="V534" i="4"/>
  <c r="V4046" i="4"/>
  <c r="V363" i="4"/>
  <c r="V1592" i="4"/>
  <c r="V3444" i="4"/>
  <c r="V4397" i="4"/>
  <c r="V2005" i="4"/>
  <c r="V1792" i="4"/>
  <c r="V3531" i="4"/>
  <c r="V1305" i="4"/>
  <c r="V1439" i="4"/>
  <c r="V1008" i="4"/>
  <c r="V3234" i="4"/>
  <c r="V2338" i="4"/>
  <c r="V2363" i="4"/>
  <c r="V1440" i="4"/>
  <c r="V1635" i="4"/>
  <c r="V1841" i="4"/>
  <c r="V4946" i="4"/>
  <c r="V2928" i="4"/>
  <c r="V3235" i="4"/>
  <c r="V3105" i="4"/>
  <c r="V4634" i="4"/>
  <c r="V3700" i="4"/>
  <c r="V4112" i="4"/>
  <c r="V209" i="4"/>
  <c r="V2286" i="4"/>
  <c r="V3381" i="4"/>
  <c r="V2469" i="4"/>
  <c r="V3055" i="4"/>
  <c r="V786" i="4"/>
  <c r="V2961" i="4"/>
  <c r="V1201" i="4"/>
  <c r="V1283" i="4"/>
  <c r="V2649" i="4"/>
  <c r="V294" i="4"/>
  <c r="V4443" i="4"/>
  <c r="V4858" i="4"/>
  <c r="V4705" i="4"/>
  <c r="V3006" i="4"/>
  <c r="V3281" i="4"/>
  <c r="V3236" i="4"/>
  <c r="V4075" i="4"/>
  <c r="V106" i="4"/>
  <c r="V4832" i="4"/>
  <c r="V3638" i="4"/>
  <c r="V2673" i="4"/>
  <c r="V3732" i="4"/>
  <c r="V1284" i="4"/>
  <c r="V327" i="4"/>
  <c r="V38" i="4"/>
  <c r="V2364" i="4"/>
  <c r="V1793" i="4"/>
  <c r="V3366" i="4"/>
  <c r="V1986" i="4"/>
  <c r="V1933" i="4"/>
  <c r="V1636" i="4"/>
  <c r="V1028" i="4"/>
  <c r="V3181" i="4"/>
  <c r="V2122" i="4"/>
  <c r="V485" i="4"/>
  <c r="V1637" i="4"/>
  <c r="V3414" i="4"/>
  <c r="V4047" i="4"/>
  <c r="V3733" i="4"/>
  <c r="V4351" i="4"/>
  <c r="V2069" i="4"/>
  <c r="V3981" i="4"/>
  <c r="V2365" i="4"/>
  <c r="V677" i="4"/>
  <c r="V2591" i="4"/>
  <c r="V1323" i="4"/>
  <c r="V2650" i="4"/>
  <c r="V210" i="4"/>
  <c r="V4242" i="4"/>
  <c r="V3260" i="4"/>
  <c r="V1091" i="4"/>
  <c r="V950" i="4"/>
  <c r="V2962" i="4"/>
  <c r="V857" i="4"/>
  <c r="V826" i="4"/>
  <c r="V2123" i="4"/>
  <c r="V4896" i="4"/>
  <c r="V3784" i="4"/>
  <c r="V4520" i="4"/>
  <c r="V80" i="4"/>
  <c r="V558" i="4"/>
  <c r="V2850" i="4"/>
  <c r="V1463" i="4"/>
  <c r="V486" i="4"/>
  <c r="V2070" i="4"/>
  <c r="V4194" i="4"/>
  <c r="V1904" i="4"/>
  <c r="V3382" i="4"/>
  <c r="V1762" i="4"/>
  <c r="V4215" i="4"/>
  <c r="V3261" i="4"/>
  <c r="V1517" i="4"/>
  <c r="V734" i="4"/>
  <c r="V125" i="4"/>
  <c r="V2561" i="4"/>
  <c r="V68" i="4"/>
  <c r="V412" i="4"/>
  <c r="V2287" i="4"/>
  <c r="V2562" i="4"/>
  <c r="V1306" i="4"/>
  <c r="V1763" i="4"/>
  <c r="V3466" i="4"/>
  <c r="V804" i="4"/>
  <c r="V2907" i="4"/>
  <c r="V2963" i="4"/>
  <c r="V487" i="4"/>
  <c r="V1260" i="4"/>
  <c r="V1128" i="4"/>
  <c r="V2288" i="4"/>
  <c r="V4781" i="4"/>
  <c r="V503" i="4"/>
  <c r="V2194" i="4"/>
  <c r="V3934" i="4"/>
  <c r="V69" i="4"/>
  <c r="V1764" i="4"/>
  <c r="V3734" i="4"/>
  <c r="V3813" i="4"/>
  <c r="V3106" i="4"/>
  <c r="V2289" i="4"/>
  <c r="V3639" i="4"/>
  <c r="V1380" i="4"/>
  <c r="V4048" i="4"/>
  <c r="V4352" i="4"/>
  <c r="V1029" i="4"/>
  <c r="V459" i="4"/>
  <c r="V1666" i="4"/>
  <c r="V2269" i="4"/>
  <c r="V3959" i="4"/>
  <c r="V2470" i="4"/>
  <c r="V3467" i="4"/>
  <c r="V1905" i="4"/>
  <c r="V1794" i="4"/>
  <c r="V3237" i="4"/>
  <c r="V4091" i="4"/>
  <c r="V1667" i="4"/>
  <c r="V4980" i="4"/>
  <c r="V3468" i="4"/>
  <c r="V3516" i="4"/>
  <c r="V3415" i="4"/>
  <c r="V3982" i="4"/>
  <c r="V3885" i="4"/>
  <c r="V3640" i="4"/>
  <c r="V4421" i="4"/>
  <c r="V4947" i="4"/>
  <c r="V4981" i="4"/>
  <c r="V1987" i="4"/>
  <c r="V951" i="4"/>
  <c r="V3141" i="4"/>
  <c r="V3340" i="4"/>
  <c r="V2447" i="4"/>
  <c r="V4166" i="4"/>
  <c r="V1261" i="4"/>
  <c r="V3107" i="4"/>
  <c r="V2651" i="4"/>
  <c r="V192" i="4"/>
  <c r="V1062" i="4"/>
  <c r="V3735" i="4"/>
  <c r="V650" i="4"/>
  <c r="V2215" i="4"/>
  <c r="V2054" i="4"/>
  <c r="V211" i="4"/>
  <c r="V4635" i="4"/>
  <c r="V3262" i="4"/>
  <c r="V1464" i="4"/>
  <c r="V2613" i="4"/>
  <c r="V2759" i="4"/>
  <c r="V2216" i="4"/>
  <c r="V4678" i="4"/>
  <c r="V4113" i="4"/>
  <c r="V3056" i="4"/>
  <c r="V2244" i="4"/>
  <c r="V3309" i="4"/>
  <c r="V165" i="4"/>
  <c r="V1285" i="4"/>
  <c r="V2563" i="4"/>
  <c r="V166" i="4"/>
  <c r="V3282" i="4"/>
  <c r="V2964" i="4"/>
  <c r="V1518" i="4"/>
  <c r="V3142" i="4"/>
  <c r="V2195" i="4"/>
  <c r="V1871" i="4"/>
  <c r="V3031" i="4"/>
  <c r="V3007" i="4"/>
  <c r="V4422" i="4"/>
  <c r="V4353" i="4"/>
  <c r="V4114" i="4"/>
  <c r="V1713" i="4"/>
  <c r="V328" i="4"/>
  <c r="V787" i="4"/>
  <c r="V3182" i="4"/>
  <c r="V922" i="4"/>
  <c r="V2564" i="4"/>
  <c r="V1488" i="4"/>
  <c r="V1465" i="4"/>
  <c r="V1286" i="4"/>
  <c r="V697" i="4"/>
  <c r="V4354" i="4"/>
  <c r="V827" i="4"/>
  <c r="V4636" i="4"/>
  <c r="V4216" i="4"/>
  <c r="V1381" i="4"/>
  <c r="V3678" i="4"/>
  <c r="V460" i="4"/>
  <c r="V4948" i="4"/>
  <c r="V4195" i="4"/>
  <c r="V535" i="4"/>
  <c r="V39" i="4"/>
  <c r="V2760" i="4"/>
  <c r="V2245" i="4"/>
  <c r="V434" i="4"/>
  <c r="V1262" i="4"/>
  <c r="V1818" i="4"/>
  <c r="V4115" i="4"/>
  <c r="V3886" i="4"/>
  <c r="V952" i="4"/>
  <c r="V953" i="4"/>
  <c r="V3785" i="4"/>
  <c r="V3283" i="4"/>
  <c r="V3641" i="4"/>
  <c r="V2786" i="4"/>
  <c r="V2366" i="4"/>
  <c r="V2695" i="4"/>
  <c r="V4092" i="4"/>
  <c r="V892" i="4"/>
  <c r="V2674" i="4"/>
  <c r="V3238" i="4"/>
  <c r="V4000" i="4"/>
  <c r="V1009" i="4"/>
  <c r="V979" i="4"/>
  <c r="V3160" i="4"/>
  <c r="V3108" i="4"/>
  <c r="V2147" i="4"/>
  <c r="V3679" i="4"/>
  <c r="V212" i="4"/>
  <c r="V2787" i="4"/>
  <c r="V858" i="4"/>
  <c r="V1542" i="4"/>
  <c r="V213" i="4"/>
  <c r="V4167" i="4"/>
  <c r="V763" i="4"/>
  <c r="V1795" i="4"/>
  <c r="V1263" i="4"/>
  <c r="V4476" i="4"/>
  <c r="V2720" i="4"/>
  <c r="V1906" i="4"/>
  <c r="V4217" i="4"/>
  <c r="V4897" i="4"/>
  <c r="V2965" i="4"/>
  <c r="V1611" i="4"/>
  <c r="V40" i="4"/>
  <c r="V2565" i="4"/>
  <c r="V3960" i="4"/>
  <c r="V1324" i="4"/>
  <c r="V413" i="4"/>
  <c r="V1149" i="4"/>
  <c r="V2738" i="4"/>
  <c r="V2614" i="4"/>
  <c r="V3161" i="4"/>
  <c r="V3109" i="4"/>
  <c r="V4444" i="4"/>
  <c r="V4116" i="4"/>
  <c r="V3110" i="4"/>
  <c r="V2270" i="4"/>
  <c r="V4782" i="4"/>
  <c r="V1819" i="4"/>
  <c r="V2675" i="4"/>
  <c r="V4596" i="4"/>
  <c r="V4833" i="4"/>
  <c r="V1593" i="4"/>
  <c r="V1612" i="4"/>
  <c r="V893" i="4"/>
  <c r="V3814" i="4"/>
  <c r="V1872" i="4"/>
  <c r="V4196" i="4"/>
  <c r="V2124" i="4"/>
  <c r="V2148" i="4"/>
  <c r="V1202" i="4"/>
  <c r="V4597" i="4"/>
  <c r="V2814" i="4"/>
  <c r="V273" i="4"/>
  <c r="V4834" i="4"/>
  <c r="V389" i="4"/>
  <c r="V2761" i="4"/>
  <c r="V364" i="4"/>
  <c r="V3341" i="4"/>
  <c r="V3284" i="4"/>
  <c r="V1232" i="4"/>
  <c r="V3701" i="4"/>
  <c r="V4808" i="4"/>
  <c r="V1357" i="4"/>
  <c r="V4076" i="4"/>
  <c r="V1765" i="4"/>
  <c r="V2566" i="4"/>
  <c r="V435" i="4"/>
  <c r="V859" i="4"/>
  <c r="V1519" i="4"/>
  <c r="V4020" i="4"/>
  <c r="V713" i="4"/>
  <c r="V2448" i="4"/>
  <c r="V2541" i="4"/>
  <c r="V436" i="4"/>
  <c r="V2929" i="4"/>
  <c r="V2739" i="4"/>
  <c r="V3935" i="4"/>
  <c r="V3517" i="4"/>
  <c r="V1203" i="4"/>
  <c r="V3111" i="4"/>
  <c r="V4637" i="4"/>
  <c r="V4638" i="4"/>
  <c r="V630" i="4"/>
  <c r="V3961" i="4"/>
  <c r="V4197" i="4"/>
  <c r="V3962" i="4"/>
  <c r="V3755" i="4"/>
  <c r="V4679" i="4"/>
  <c r="V923" i="4"/>
  <c r="V2879" i="4"/>
  <c r="V4021" i="4"/>
  <c r="V3285" i="4"/>
  <c r="V559" i="4"/>
  <c r="V1907" i="4"/>
  <c r="V980" i="4"/>
  <c r="V4398" i="4"/>
  <c r="V3736" i="4"/>
  <c r="V274" i="4"/>
  <c r="V3342" i="4"/>
  <c r="V3202" i="4"/>
  <c r="V678" i="4"/>
  <c r="V488" i="4"/>
  <c r="V2740" i="4"/>
  <c r="V1111" i="4"/>
  <c r="V1489" i="4"/>
  <c r="V2125" i="4"/>
  <c r="V1873" i="4"/>
  <c r="V3786" i="4"/>
  <c r="V4521" i="4"/>
  <c r="V4835" i="4"/>
  <c r="V3445" i="4"/>
  <c r="V2449" i="4"/>
  <c r="V2339" i="4"/>
  <c r="V4560" i="4"/>
  <c r="V4598" i="4"/>
  <c r="V4117" i="4"/>
  <c r="V1325" i="4"/>
  <c r="V560" i="4"/>
  <c r="V461" i="4"/>
  <c r="V4093" i="4"/>
  <c r="V3469" i="4"/>
  <c r="V3906" i="4"/>
  <c r="V4919" i="4"/>
  <c r="V2980" i="4"/>
  <c r="V4859" i="4"/>
  <c r="V3112" i="4"/>
  <c r="V860" i="4"/>
  <c r="V2450" i="4"/>
  <c r="V1796" i="4"/>
  <c r="V3963" i="4"/>
  <c r="V295" i="4"/>
  <c r="V1326" i="4"/>
  <c r="V4680" i="4"/>
  <c r="V214" i="4"/>
  <c r="V1010" i="4"/>
  <c r="V437" i="4"/>
  <c r="V3470" i="4"/>
  <c r="V3162" i="4"/>
  <c r="V2542" i="4"/>
  <c r="V2496" i="4"/>
  <c r="V1738" i="4"/>
  <c r="V714" i="4"/>
  <c r="V981" i="4"/>
  <c r="V3072" i="4"/>
  <c r="V2880" i="4"/>
  <c r="V954" i="4"/>
  <c r="V3163" i="4"/>
  <c r="V3446" i="4"/>
  <c r="V1358" i="4"/>
  <c r="V2096" i="4"/>
  <c r="V1264" i="4"/>
  <c r="V3032" i="4"/>
  <c r="V4860" i="4"/>
  <c r="V438" i="4"/>
  <c r="V1568" i="4"/>
  <c r="V2367" i="4"/>
  <c r="V2981" i="4"/>
  <c r="V4118" i="4"/>
  <c r="V107" i="4"/>
  <c r="V3057" i="4"/>
  <c r="V1287" i="4"/>
  <c r="V3143" i="4"/>
  <c r="V1092" i="4"/>
  <c r="V2696" i="4"/>
  <c r="V828" i="4"/>
  <c r="V1129" i="4"/>
  <c r="V4271" i="4"/>
  <c r="V3073" i="4"/>
  <c r="V3787" i="4"/>
  <c r="V2815" i="4"/>
  <c r="V296" i="4"/>
  <c r="V41" i="4"/>
  <c r="V245" i="4"/>
  <c r="V4323" i="4"/>
  <c r="V2567" i="4"/>
  <c r="V4218" i="4"/>
  <c r="V578" i="4"/>
  <c r="V1466" i="4"/>
  <c r="V805" i="4"/>
  <c r="V1714" i="4"/>
  <c r="V329" i="4"/>
  <c r="V2006" i="4"/>
  <c r="V2271" i="4"/>
  <c r="V3656" i="4"/>
  <c r="V631" i="4"/>
  <c r="V414" i="4"/>
  <c r="V1307" i="4"/>
  <c r="V3263" i="4"/>
  <c r="V4497" i="4"/>
  <c r="V4399" i="4"/>
  <c r="V3907" i="4"/>
  <c r="V2762" i="4"/>
  <c r="V4423" i="4"/>
  <c r="V81" i="4"/>
  <c r="V3310" i="4"/>
  <c r="V2982" i="4"/>
  <c r="V2007" i="4"/>
  <c r="V126" i="4"/>
  <c r="V1359" i="4"/>
  <c r="V3074" i="4"/>
  <c r="V2816" i="4"/>
  <c r="V246" i="4"/>
  <c r="V3835" i="4"/>
  <c r="V4424" i="4"/>
  <c r="V4368" i="4"/>
  <c r="V861" i="4"/>
  <c r="V2788" i="4"/>
  <c r="V2543" i="4"/>
  <c r="V579" i="4"/>
  <c r="V806" i="4"/>
  <c r="V536" i="4"/>
  <c r="V2126" i="4"/>
  <c r="V3495" i="4"/>
  <c r="V3164" i="4"/>
  <c r="V4599" i="4"/>
  <c r="V3447" i="4"/>
  <c r="V2393" i="4"/>
  <c r="V4861" i="4"/>
  <c r="V4561" i="4"/>
  <c r="V1874" i="4"/>
  <c r="V215" i="4"/>
  <c r="V3964" i="4"/>
  <c r="V1797" i="4"/>
  <c r="V4119" i="4"/>
  <c r="V127" i="4"/>
  <c r="V1308" i="4"/>
  <c r="V4949" i="4"/>
  <c r="V1739" i="4"/>
  <c r="V2789" i="4"/>
  <c r="V415" i="4"/>
  <c r="V2763" i="4"/>
  <c r="V462" i="4"/>
  <c r="V2471" i="4"/>
  <c r="V3165" i="4"/>
  <c r="V1441" i="4"/>
  <c r="V2930" i="4"/>
  <c r="V1093" i="4"/>
  <c r="V4562" i="4"/>
  <c r="V632" i="4"/>
  <c r="V390" i="4"/>
  <c r="V955" i="4"/>
  <c r="V3496" i="4"/>
  <c r="V1467" i="4"/>
  <c r="V2149" i="4"/>
  <c r="V2472" i="4"/>
  <c r="V1490" i="4"/>
  <c r="V3756" i="4"/>
  <c r="V4982" i="4"/>
  <c r="V1327" i="4"/>
  <c r="V4355" i="4"/>
  <c r="V3757" i="4"/>
  <c r="V4639" i="4"/>
  <c r="V4445" i="4"/>
  <c r="V82" i="4"/>
  <c r="V3908" i="4"/>
  <c r="V3860" i="4"/>
  <c r="V1668" i="4"/>
  <c r="V2741" i="4"/>
  <c r="V2008" i="4"/>
  <c r="V3983" i="4"/>
  <c r="V42" i="4"/>
  <c r="V3264" i="4"/>
  <c r="V2309" i="4"/>
  <c r="V4898" i="4"/>
  <c r="V4120" i="4"/>
  <c r="V2697" i="4"/>
  <c r="V216" i="4"/>
  <c r="V1011" i="4"/>
  <c r="V489" i="4"/>
  <c r="V1543" i="4"/>
  <c r="V3597" i="4"/>
  <c r="V1638" i="4"/>
  <c r="V698" i="4"/>
  <c r="V924" i="4"/>
  <c r="V1908" i="4"/>
  <c r="V2473" i="4"/>
  <c r="V4369" i="4"/>
  <c r="V4001" i="4"/>
  <c r="V4022" i="4"/>
  <c r="V1875" i="4"/>
  <c r="V3642" i="4"/>
  <c r="V3497" i="4"/>
  <c r="V2196" i="4"/>
  <c r="V3113" i="4"/>
  <c r="V1233" i="4"/>
  <c r="V3549" i="4"/>
  <c r="V3343" i="4"/>
  <c r="V982" i="4"/>
  <c r="V1798" i="4"/>
  <c r="V894" i="4"/>
  <c r="V1544" i="4"/>
  <c r="V788" i="4"/>
  <c r="V391" i="4"/>
  <c r="V2676" i="4"/>
  <c r="V392" i="4"/>
  <c r="V3075" i="4"/>
  <c r="V2415" i="4"/>
  <c r="V2310" i="4"/>
  <c r="V4920" i="4"/>
  <c r="V393" i="4"/>
  <c r="V1957" i="4"/>
  <c r="V1407" i="4"/>
  <c r="V83" i="4"/>
  <c r="V2544" i="4"/>
  <c r="V3737" i="4"/>
  <c r="V1909" i="4"/>
  <c r="V1442" i="4"/>
  <c r="V2127" i="4"/>
  <c r="V1408" i="4"/>
  <c r="V365" i="4"/>
  <c r="V606" i="4"/>
  <c r="V1150" i="4"/>
  <c r="V2790" i="4"/>
  <c r="V715" i="4"/>
  <c r="V1030" i="4"/>
  <c r="V2071" i="4"/>
  <c r="V1669" i="4"/>
  <c r="V1715" i="4"/>
  <c r="V3680" i="4"/>
  <c r="V504" i="4"/>
  <c r="V4563" i="4"/>
  <c r="V2764" i="4"/>
  <c r="V297" i="4"/>
  <c r="V1360" i="4"/>
  <c r="V108" i="4"/>
  <c r="V1820" i="4"/>
  <c r="V4498" i="4"/>
  <c r="V607" i="4"/>
  <c r="V1031" i="4"/>
  <c r="V561" i="4"/>
  <c r="V1094" i="4"/>
  <c r="V1842" i="4"/>
  <c r="V1032" i="4"/>
  <c r="V4049" i="4"/>
  <c r="V3936" i="4"/>
  <c r="V1958" i="4"/>
  <c r="V1288" i="4"/>
  <c r="V2791" i="4"/>
  <c r="V4950" i="4"/>
  <c r="V3367" i="4"/>
  <c r="V2150" i="4"/>
  <c r="V463" i="4"/>
  <c r="V4983" i="4"/>
  <c r="V2416" i="4"/>
  <c r="V537" i="4"/>
  <c r="V490" i="4"/>
  <c r="V3344" i="4"/>
  <c r="V3286" i="4"/>
  <c r="V1910" i="4"/>
  <c r="V1520" i="4"/>
  <c r="V3008" i="4"/>
  <c r="V4168" i="4"/>
  <c r="V3758" i="4"/>
  <c r="V4564" i="4"/>
  <c r="V2340" i="4"/>
  <c r="V764" i="4"/>
  <c r="V3861" i="4"/>
  <c r="V633" i="4"/>
  <c r="V2568" i="4"/>
  <c r="V4303" i="4"/>
  <c r="V8" i="4"/>
  <c r="V3368" i="4"/>
  <c r="V1151" i="4"/>
  <c r="V3203" i="4"/>
  <c r="V4077" i="4"/>
  <c r="V1152" i="4"/>
  <c r="V4544" i="4"/>
  <c r="V716" i="4"/>
  <c r="V330" i="4"/>
  <c r="V983" i="4"/>
  <c r="V984" i="4"/>
  <c r="V562" i="4"/>
  <c r="V2033" i="4"/>
  <c r="V895" i="4"/>
  <c r="V2931" i="4"/>
  <c r="V4023" i="4"/>
  <c r="V4921" i="4"/>
  <c r="V925" i="4"/>
  <c r="V2569" i="4"/>
  <c r="V1799" i="4"/>
  <c r="V1934" i="4"/>
  <c r="V3657" i="4"/>
  <c r="V862" i="4"/>
  <c r="V3836" i="4"/>
  <c r="V1491" i="4"/>
  <c r="V1309" i="4"/>
  <c r="V2034" i="4"/>
  <c r="V985" i="4"/>
  <c r="V4370" i="4"/>
  <c r="V4565" i="4"/>
  <c r="V3759" i="4"/>
  <c r="V2592" i="4"/>
  <c r="V1639" i="4"/>
  <c r="V247" i="4"/>
  <c r="V2097" i="4"/>
  <c r="V580" i="4"/>
  <c r="V1095" i="4"/>
  <c r="V193" i="4"/>
  <c r="V2851" i="4"/>
  <c r="V3265" i="4"/>
  <c r="V581" i="4"/>
  <c r="V1959" i="4"/>
  <c r="V2197" i="4"/>
  <c r="V4198" i="4"/>
  <c r="V3471" i="4"/>
  <c r="V1640" i="4"/>
  <c r="V2217" i="4"/>
  <c r="V4600" i="4"/>
  <c r="V3033" i="4"/>
  <c r="V4566" i="4"/>
  <c r="V9" i="4"/>
  <c r="V1740" i="4"/>
  <c r="V2368" i="4"/>
  <c r="V1382" i="4"/>
  <c r="V2852" i="4"/>
  <c r="V3204" i="4"/>
  <c r="V3702" i="4"/>
  <c r="V4243" i="4"/>
  <c r="V4922" i="4"/>
  <c r="V2570" i="4"/>
  <c r="V3472" i="4"/>
  <c r="V1545" i="4"/>
  <c r="V789" i="4"/>
  <c r="V4567" i="4"/>
  <c r="V1033" i="4"/>
  <c r="V3076" i="4"/>
  <c r="V3077" i="4"/>
  <c r="V1741" i="4"/>
  <c r="V1034" i="4"/>
  <c r="V699" i="4"/>
  <c r="V765" i="4"/>
  <c r="V1383" i="4"/>
  <c r="V3760" i="4"/>
  <c r="V2341" i="4"/>
  <c r="V3448" i="4"/>
  <c r="V3311" i="4"/>
  <c r="V1328" i="4"/>
  <c r="V1766" i="4"/>
  <c r="V4640" i="4"/>
  <c r="V634" i="4"/>
  <c r="V807" i="4"/>
  <c r="V2853" i="4"/>
  <c r="V1063" i="4"/>
  <c r="V3287" i="4"/>
  <c r="V3788" i="4"/>
  <c r="V331" i="4"/>
  <c r="V1670" i="4"/>
  <c r="V3312" i="4"/>
  <c r="V790" i="4"/>
  <c r="V2545" i="4"/>
  <c r="V3114" i="4"/>
  <c r="V1310" i="4"/>
  <c r="V1821" i="4"/>
  <c r="V3078" i="4"/>
  <c r="V4568" i="4"/>
  <c r="V4499" i="4"/>
  <c r="V4121" i="4"/>
  <c r="V4752" i="4"/>
  <c r="V1521" i="4"/>
  <c r="V3909" i="4"/>
  <c r="V491" i="4"/>
  <c r="V4122" i="4"/>
  <c r="V1234" i="4"/>
  <c r="V3183" i="4"/>
  <c r="V4641" i="4"/>
  <c r="V4024" i="4"/>
  <c r="V275" i="4"/>
  <c r="V464" i="4"/>
  <c r="V10" i="4"/>
  <c r="V2417" i="4"/>
  <c r="V926" i="4"/>
  <c r="V84" i="4"/>
  <c r="V2151" i="4"/>
  <c r="V3383" i="4"/>
  <c r="V4123" i="4"/>
  <c r="V679" i="4"/>
  <c r="V1691" i="4"/>
  <c r="V4304" i="4"/>
  <c r="V1265" i="4"/>
  <c r="V3910" i="4"/>
  <c r="V1594" i="4"/>
  <c r="V3473" i="4"/>
  <c r="V2246" i="4"/>
  <c r="V4219" i="4"/>
  <c r="V4425" i="4"/>
  <c r="V3115" i="4"/>
  <c r="V2198" i="4"/>
  <c r="V332" i="4"/>
  <c r="V3288" i="4"/>
  <c r="V3079" i="4"/>
  <c r="V1177" i="4"/>
  <c r="V3761" i="4"/>
  <c r="V128" i="4"/>
  <c r="V217" i="4"/>
  <c r="V4783" i="4"/>
  <c r="V1569" i="4"/>
  <c r="V3474" i="4"/>
  <c r="V3937" i="4"/>
  <c r="V4272" i="4"/>
  <c r="V4984" i="4"/>
  <c r="V11" i="4"/>
  <c r="V4371" i="4"/>
  <c r="V2652" i="4"/>
  <c r="V4836" i="4"/>
  <c r="V1204" i="4"/>
  <c r="V2451" i="4"/>
  <c r="V2615" i="4"/>
  <c r="V4951" i="4"/>
  <c r="V3080" i="4"/>
  <c r="V1822" i="4"/>
  <c r="V129" i="4"/>
  <c r="V3009" i="4"/>
  <c r="V680" i="4"/>
  <c r="V130" i="4"/>
  <c r="V927" i="4"/>
  <c r="V439" i="4"/>
  <c r="V3313" i="4"/>
  <c r="V1409" i="4"/>
  <c r="V2218" i="4"/>
  <c r="V2765" i="4"/>
  <c r="V3266" i="4"/>
  <c r="V505" i="4"/>
  <c r="V4952" i="4"/>
  <c r="V4706" i="4"/>
  <c r="V4094" i="4"/>
  <c r="V3449" i="4"/>
  <c r="V2792" i="4"/>
  <c r="V3205" i="4"/>
  <c r="V1671" i="4"/>
  <c r="V43" i="4"/>
  <c r="V4809" i="4"/>
  <c r="V2098" i="4"/>
  <c r="V829" i="4"/>
  <c r="V2369" i="4"/>
  <c r="V1492" i="4"/>
  <c r="V2518" i="4"/>
  <c r="V44" i="4"/>
  <c r="V2418" i="4"/>
  <c r="V3572" i="4"/>
  <c r="V3911" i="4"/>
  <c r="V1443" i="4"/>
  <c r="V1493" i="4"/>
  <c r="V1613" i="4"/>
  <c r="V1235" i="4"/>
  <c r="V1064" i="4"/>
  <c r="V4810" i="4"/>
  <c r="V4169" i="4"/>
  <c r="V276" i="4"/>
  <c r="V1289" i="4"/>
  <c r="V1843" i="4"/>
  <c r="V1546" i="4"/>
  <c r="V3206" i="4"/>
  <c r="V3166" i="4"/>
  <c r="V2653" i="4"/>
  <c r="V416" i="4"/>
  <c r="V1035" i="4"/>
  <c r="V956" i="4"/>
  <c r="V3789" i="4"/>
  <c r="V1960" i="4"/>
  <c r="V3184" i="4"/>
  <c r="V4923" i="4"/>
  <c r="V3450" i="4"/>
  <c r="V3289" i="4"/>
  <c r="V4095" i="4"/>
  <c r="V3862" i="4"/>
  <c r="V3912" i="4"/>
  <c r="V635" i="4"/>
  <c r="V957" i="4"/>
  <c r="V1494" i="4"/>
  <c r="V3314" i="4"/>
  <c r="V3167" i="4"/>
  <c r="V4899" i="4"/>
  <c r="V1205" i="4"/>
  <c r="V4477" i="4"/>
  <c r="V3315" i="4"/>
  <c r="V1961" i="4"/>
  <c r="V1823" i="4"/>
  <c r="V2009" i="4"/>
  <c r="V2199" i="4"/>
  <c r="V3598" i="4"/>
  <c r="V167" i="4"/>
  <c r="V4500" i="4"/>
  <c r="V3599" i="4"/>
  <c r="V4862" i="4"/>
  <c r="V4522" i="4"/>
  <c r="V3239" i="4"/>
  <c r="V2099" i="4"/>
  <c r="V70" i="4"/>
  <c r="V3790" i="4"/>
  <c r="V1844" i="4"/>
  <c r="V1962" i="4"/>
  <c r="V3762" i="4"/>
  <c r="V1570" i="4"/>
  <c r="V3532" i="4"/>
  <c r="V298" i="4"/>
  <c r="V563" i="4"/>
  <c r="V896" i="4"/>
  <c r="V2370" i="4"/>
  <c r="V2793" i="4"/>
  <c r="V1065" i="4"/>
  <c r="V1641" i="4"/>
  <c r="V564" i="4"/>
  <c r="V492" i="4"/>
  <c r="V4601" i="4"/>
  <c r="V3010" i="4"/>
  <c r="V1614" i="4"/>
  <c r="V1824" i="4"/>
  <c r="V3763" i="4"/>
  <c r="V897" i="4"/>
  <c r="V2742" i="4"/>
  <c r="V1178" i="4"/>
  <c r="V2311" i="4"/>
  <c r="V1066" i="4"/>
  <c r="V2881" i="4"/>
  <c r="V4446" i="4"/>
  <c r="V2342" i="4"/>
  <c r="V2290" i="4"/>
  <c r="V2721" i="4"/>
  <c r="V3738" i="4"/>
  <c r="V4523" i="4"/>
  <c r="V4924" i="4"/>
  <c r="V1571" i="4"/>
  <c r="V248" i="4"/>
  <c r="V131" i="4"/>
  <c r="V1911" i="4"/>
  <c r="V4925" i="4"/>
  <c r="V3290" i="4"/>
  <c r="V3573" i="4"/>
  <c r="V3207" i="4"/>
  <c r="V2072" i="4"/>
  <c r="V700" i="4"/>
  <c r="V3451" i="4"/>
  <c r="V2932" i="4"/>
  <c r="V2817" i="4"/>
  <c r="V1672" i="4"/>
  <c r="V4569" i="4"/>
  <c r="V3658" i="4"/>
  <c r="V2766" i="4"/>
  <c r="V2654" i="4"/>
  <c r="V2983" i="4"/>
  <c r="V1468" i="4"/>
  <c r="V2966" i="4"/>
  <c r="V3416" i="4"/>
  <c r="V4244" i="4"/>
  <c r="V3764" i="4"/>
  <c r="V3574" i="4"/>
  <c r="V3011" i="4"/>
  <c r="V2743" i="4"/>
  <c r="V1742" i="4"/>
  <c r="V2419" i="4"/>
  <c r="V3739" i="4"/>
  <c r="V299" i="4"/>
  <c r="V4501" i="4"/>
  <c r="V3703" i="4"/>
  <c r="V4985" i="4"/>
  <c r="V4707" i="4"/>
  <c r="V2010" i="4"/>
  <c r="V4400" i="4"/>
  <c r="V3600" i="4"/>
  <c r="V2170" i="4"/>
  <c r="V3550" i="4"/>
  <c r="V3034" i="4"/>
  <c r="V3965" i="4"/>
  <c r="V1329" i="4"/>
  <c r="V2933" i="4"/>
  <c r="V1410" i="4"/>
  <c r="V1912" i="4"/>
  <c r="V12" i="4"/>
  <c r="V1845" i="4"/>
  <c r="V2767" i="4"/>
  <c r="V3659" i="4"/>
  <c r="V1495" i="4"/>
  <c r="V2474" i="4"/>
  <c r="V717" i="4"/>
  <c r="V3643" i="4"/>
  <c r="V2616" i="4"/>
  <c r="V1096" i="4"/>
  <c r="V4926" i="4"/>
  <c r="V506" i="4"/>
  <c r="V4986" i="4"/>
  <c r="V4078" i="4"/>
  <c r="V582" i="4"/>
  <c r="V986" i="4"/>
  <c r="V132" i="4"/>
  <c r="V808" i="4"/>
  <c r="V2677" i="4"/>
  <c r="V4124" i="4"/>
  <c r="V3168" i="4"/>
  <c r="V583" i="4"/>
  <c r="V4642" i="4"/>
  <c r="V4837" i="4"/>
  <c r="V4170" i="4"/>
  <c r="V4602" i="4"/>
  <c r="V718" i="4"/>
  <c r="V1876" i="4"/>
  <c r="V928" i="4"/>
  <c r="V2571" i="4"/>
  <c r="V4447" i="4"/>
  <c r="V1877" i="4"/>
  <c r="V766" i="4"/>
  <c r="V3240" i="4"/>
  <c r="V440" i="4"/>
  <c r="V3575" i="4"/>
  <c r="V1963" i="4"/>
  <c r="V333" i="4"/>
  <c r="V2247" i="4"/>
  <c r="V85" i="4"/>
  <c r="V4838" i="4"/>
  <c r="V300" i="4"/>
  <c r="V608" i="4"/>
  <c r="V301" i="4"/>
  <c r="V2617" i="4"/>
  <c r="V2312" i="4"/>
  <c r="V584" i="4"/>
  <c r="V4502" i="4"/>
  <c r="V4570" i="4"/>
  <c r="V249" i="4"/>
  <c r="V13" i="4"/>
  <c r="V1012" i="4"/>
  <c r="V2593" i="4"/>
  <c r="V2073" i="4"/>
  <c r="V2984" i="4"/>
  <c r="V3837" i="4"/>
  <c r="V681" i="4"/>
  <c r="V168" i="4"/>
  <c r="V4503" i="4"/>
  <c r="V2475" i="4"/>
  <c r="V1692" i="4"/>
  <c r="V929" i="4"/>
  <c r="V2248" i="4"/>
  <c r="V1112" i="4"/>
  <c r="V2519" i="4"/>
  <c r="V2794" i="4"/>
  <c r="V3012" i="4"/>
  <c r="V4171" i="4"/>
  <c r="V4524" i="4"/>
  <c r="V4877" i="4"/>
  <c r="V701" i="4"/>
  <c r="V109" i="4"/>
  <c r="V3765" i="4"/>
  <c r="V4050" i="4"/>
  <c r="V1743" i="4"/>
  <c r="V2074" i="4"/>
  <c r="V169" i="4"/>
  <c r="V791" i="4"/>
  <c r="V651" i="4"/>
  <c r="V3533" i="4"/>
  <c r="V277" i="4"/>
  <c r="V4051" i="4"/>
  <c r="V334" i="4"/>
  <c r="V2908" i="4"/>
  <c r="V2768" i="4"/>
  <c r="V1825" i="4"/>
  <c r="V4927" i="4"/>
  <c r="V2520" i="4"/>
  <c r="V652" i="4"/>
  <c r="V4002" i="4"/>
  <c r="V4426" i="4"/>
  <c r="V702" i="4"/>
  <c r="V3417" i="4"/>
  <c r="V302" i="4"/>
  <c r="V3815" i="4"/>
  <c r="V1522" i="4"/>
  <c r="V4324" i="4"/>
  <c r="V2476" i="4"/>
  <c r="V863" i="4"/>
  <c r="V3887" i="4"/>
  <c r="V4953" i="4"/>
  <c r="V1036" i="4"/>
  <c r="V1206" i="4"/>
  <c r="V1384" i="4"/>
  <c r="V719" i="4"/>
  <c r="V45" i="4"/>
  <c r="V4245" i="4"/>
  <c r="V4928" i="4"/>
  <c r="V792" i="4"/>
  <c r="V194" i="4"/>
  <c r="V3345" i="4"/>
  <c r="V4356" i="4"/>
  <c r="V303" i="4"/>
  <c r="V1236" i="4"/>
  <c r="V250" i="4"/>
  <c r="V2594" i="4"/>
  <c r="V3984" i="4"/>
  <c r="V4305" i="4"/>
  <c r="V3660" i="4"/>
  <c r="V1067" i="4"/>
  <c r="V4325" i="4"/>
  <c r="V930" i="4"/>
  <c r="V304" i="4"/>
  <c r="V3740" i="4"/>
  <c r="V4448" i="4"/>
  <c r="V2618" i="4"/>
  <c r="V4784" i="4"/>
  <c r="V4449" i="4"/>
  <c r="V3661" i="4"/>
  <c r="V2854" i="4"/>
  <c r="V1964" i="4"/>
  <c r="V1693" i="4"/>
  <c r="V1642" i="4"/>
  <c r="V3576" i="4"/>
  <c r="V3913" i="4"/>
  <c r="V1988" i="4"/>
  <c r="V4450" i="4"/>
  <c r="V1716" i="4"/>
  <c r="V3058" i="4"/>
  <c r="V2100" i="4"/>
  <c r="V1846" i="4"/>
  <c r="V1496" i="4"/>
  <c r="V1179" i="4"/>
  <c r="V3081" i="4"/>
  <c r="V507" i="4"/>
  <c r="V4372" i="4"/>
  <c r="V4785" i="4"/>
  <c r="V46" i="4"/>
  <c r="V1595" i="4"/>
  <c r="V4681" i="4"/>
  <c r="V14" i="4"/>
  <c r="V3475" i="4"/>
  <c r="V987" i="4"/>
  <c r="V1800" i="4"/>
  <c r="V3082" i="4"/>
  <c r="V366" i="4"/>
  <c r="V305" i="4"/>
  <c r="V3601" i="4"/>
  <c r="V4545" i="4"/>
  <c r="V2521" i="4"/>
  <c r="V1826" i="4"/>
  <c r="V703" i="4"/>
  <c r="V4220" i="4"/>
  <c r="V958" i="4"/>
  <c r="V3704" i="4"/>
  <c r="V2249" i="4"/>
  <c r="V3185" i="4"/>
  <c r="V1935" i="4"/>
  <c r="V110" i="4"/>
  <c r="V704" i="4"/>
  <c r="V1767" i="4"/>
  <c r="V4987" i="4"/>
  <c r="V2313" i="4"/>
  <c r="V3534" i="4"/>
  <c r="V864" i="4"/>
  <c r="V767" i="4"/>
  <c r="V636" i="4"/>
  <c r="V988" i="4"/>
  <c r="V3186" i="4"/>
  <c r="V538" i="4"/>
  <c r="V4003" i="4"/>
  <c r="V1411" i="4"/>
  <c r="V4401" i="4"/>
  <c r="V1444" i="4"/>
  <c r="V809" i="4"/>
  <c r="V4326" i="4"/>
  <c r="V3938" i="4"/>
  <c r="V4753" i="4"/>
  <c r="V3418" i="4"/>
  <c r="V865" i="4"/>
  <c r="V1523" i="4"/>
  <c r="V2655" i="4"/>
  <c r="V830" i="4"/>
  <c r="V251" i="4"/>
  <c r="V4811" i="4"/>
  <c r="V3346" i="4"/>
  <c r="V1717" i="4"/>
  <c r="V1412" i="4"/>
  <c r="V3705" i="4"/>
  <c r="V3551" i="4"/>
  <c r="V1153" i="4"/>
  <c r="V1718" i="4"/>
  <c r="V2985" i="4"/>
  <c r="V1719" i="4"/>
  <c r="V4273" i="4"/>
  <c r="V2967" i="4"/>
  <c r="V218" i="4"/>
  <c r="V4172" i="4"/>
  <c r="V252" i="4"/>
  <c r="V2394" i="4"/>
  <c r="V4754" i="4"/>
  <c r="V959" i="4"/>
  <c r="V4246" i="4"/>
  <c r="V219" i="4"/>
  <c r="V3116" i="4"/>
  <c r="V1936" i="4"/>
  <c r="V4402" i="4"/>
  <c r="V1037" i="4"/>
  <c r="V4274" i="4"/>
  <c r="V1694" i="4"/>
  <c r="V2882" i="4"/>
  <c r="V3620" i="4"/>
  <c r="V735" i="4"/>
  <c r="V2272" i="4"/>
  <c r="V2855" i="4"/>
  <c r="V720" i="4"/>
  <c r="V4839" i="4"/>
  <c r="V2219" i="4"/>
  <c r="V1266" i="4"/>
  <c r="V1572" i="4"/>
  <c r="V441" i="4"/>
  <c r="V465" i="4"/>
  <c r="V4125" i="4"/>
  <c r="V1768" i="4"/>
  <c r="V508" i="4"/>
  <c r="V509" i="4"/>
  <c r="V4682" i="4"/>
  <c r="V2220" i="4"/>
  <c r="V1385" i="4"/>
  <c r="V170" i="4"/>
  <c r="V4929" i="4"/>
  <c r="V2818" i="4"/>
  <c r="V1769" i="4"/>
  <c r="V1154" i="4"/>
  <c r="V220" i="4"/>
  <c r="V4173" i="4"/>
  <c r="V3766" i="4"/>
  <c r="V47" i="4"/>
  <c r="V4427" i="4"/>
  <c r="V3208" i="4"/>
  <c r="V133" i="4"/>
  <c r="V3117" i="4"/>
  <c r="V2420" i="4"/>
  <c r="V609" i="4"/>
  <c r="V1643" i="4"/>
  <c r="V2371" i="4"/>
  <c r="V4840" i="4"/>
  <c r="V1330" i="4"/>
  <c r="V4812" i="4"/>
  <c r="V221" i="4"/>
  <c r="V2075" i="4"/>
  <c r="V417" i="4"/>
  <c r="V1361" i="4"/>
  <c r="V3838" i="4"/>
  <c r="V4174" i="4"/>
  <c r="V2619" i="4"/>
  <c r="V1673" i="4"/>
  <c r="V1331" i="4"/>
  <c r="V653" i="4"/>
  <c r="V3863" i="4"/>
  <c r="V2101" i="4"/>
  <c r="V831" i="4"/>
  <c r="V4373" i="4"/>
  <c r="V2986" i="4"/>
  <c r="V2883" i="4"/>
  <c r="V4247" i="4"/>
  <c r="V4374" i="4"/>
  <c r="V810" i="4"/>
  <c r="V4988" i="4"/>
  <c r="V2273" i="4"/>
  <c r="V2819" i="4"/>
  <c r="V2546" i="4"/>
  <c r="V931" i="4"/>
  <c r="V3914" i="4"/>
  <c r="V1469" i="4"/>
  <c r="V2343" i="4"/>
  <c r="V4126" i="4"/>
  <c r="V4786" i="4"/>
  <c r="V1413" i="4"/>
  <c r="V1573" i="4"/>
  <c r="V3644" i="4"/>
  <c r="V3864" i="4"/>
  <c r="V2620" i="4"/>
  <c r="V4052" i="4"/>
  <c r="V1332" i="4"/>
  <c r="V171" i="4"/>
  <c r="V4603" i="4"/>
  <c r="V4841" i="4"/>
  <c r="V1362" i="4"/>
  <c r="V2934" i="4"/>
  <c r="V1113" i="4"/>
  <c r="V3888" i="4"/>
  <c r="V4221" i="4"/>
  <c r="V2698" i="4"/>
  <c r="V222" i="4"/>
  <c r="V3118" i="4"/>
  <c r="V3706" i="4"/>
  <c r="V4863" i="4"/>
  <c r="V4755" i="4"/>
  <c r="V3552" i="4"/>
  <c r="V4504" i="4"/>
  <c r="V223" i="4"/>
  <c r="V306" i="4"/>
  <c r="V3419" i="4"/>
  <c r="V4989" i="4"/>
  <c r="V1913" i="4"/>
  <c r="V2522" i="4"/>
  <c r="V2884" i="4"/>
  <c r="V2344" i="4"/>
  <c r="V2395" i="4"/>
  <c r="V3889" i="4"/>
  <c r="V4004" i="4"/>
  <c r="V3369" i="4"/>
  <c r="V2497" i="4"/>
  <c r="V637" i="4"/>
  <c r="V1695" i="4"/>
  <c r="V3119" i="4"/>
  <c r="V3939" i="4"/>
  <c r="V2621" i="4"/>
  <c r="V654" i="4"/>
  <c r="V1068" i="4"/>
  <c r="V2523" i="4"/>
  <c r="V832" i="4"/>
  <c r="V1801" i="4"/>
  <c r="V1744" i="4"/>
  <c r="V3915" i="4"/>
  <c r="V1524" i="4"/>
  <c r="V1237" i="4"/>
  <c r="V1097" i="4"/>
  <c r="V2171" i="4"/>
  <c r="V1696" i="4"/>
  <c r="V2498" i="4"/>
  <c r="V3452" i="4"/>
  <c r="V307" i="4"/>
  <c r="V86" i="4"/>
  <c r="V87" i="4"/>
  <c r="V4248" i="4"/>
  <c r="V2769" i="4"/>
  <c r="V1333" i="4"/>
  <c r="V3267" i="4"/>
  <c r="V3518" i="4"/>
  <c r="V1720" i="4"/>
  <c r="V768" i="4"/>
  <c r="V253" i="4"/>
  <c r="V2795" i="4"/>
  <c r="V3169" i="4"/>
  <c r="V4571" i="4"/>
  <c r="V15" i="4"/>
  <c r="V134" i="4"/>
  <c r="V3144" i="4"/>
  <c r="V960" i="4"/>
  <c r="V4878" i="4"/>
  <c r="V4756" i="4"/>
  <c r="V4222" i="4"/>
  <c r="V3621" i="4"/>
  <c r="V682" i="4"/>
  <c r="V4736" i="4"/>
  <c r="V2128" i="4"/>
  <c r="V769" i="4"/>
  <c r="V4096" i="4"/>
  <c r="V4199" i="4"/>
  <c r="V4375" i="4"/>
  <c r="V1525" i="4"/>
  <c r="V1770" i="4"/>
  <c r="V308" i="4"/>
  <c r="V1098" i="4"/>
  <c r="V961" i="4"/>
  <c r="V1069" i="4"/>
  <c r="V3268" i="4"/>
  <c r="V2274" i="4"/>
  <c r="V1547" i="4"/>
  <c r="V309" i="4"/>
  <c r="V585" i="4"/>
  <c r="V1827" i="4"/>
  <c r="V418" i="4"/>
  <c r="V565" i="4"/>
  <c r="V3535" i="4"/>
  <c r="V770" i="4"/>
  <c r="V586" i="4"/>
  <c r="V1334" i="4"/>
  <c r="V989" i="4"/>
  <c r="V3241" i="4"/>
  <c r="V2291" i="4"/>
  <c r="V493" i="4"/>
  <c r="V172" i="4"/>
  <c r="V1013" i="4"/>
  <c r="V1099" i="4"/>
  <c r="V2678" i="4"/>
  <c r="V1721" i="4"/>
  <c r="V135" i="4"/>
  <c r="V2547" i="4"/>
  <c r="V866" i="4"/>
  <c r="V3839" i="4"/>
  <c r="V4275" i="4"/>
  <c r="V1470" i="4"/>
  <c r="V4737" i="4"/>
  <c r="V2372" i="4"/>
  <c r="V1574" i="4"/>
  <c r="V2292" i="4"/>
  <c r="V3083" i="4"/>
  <c r="V335" i="4"/>
  <c r="V4478" i="4"/>
  <c r="V610" i="4"/>
  <c r="V2722" i="4"/>
  <c r="V1674" i="4"/>
  <c r="V195" i="4"/>
  <c r="V1155" i="4"/>
  <c r="V1937" i="4"/>
  <c r="V1548" i="4"/>
  <c r="V587" i="4"/>
  <c r="V1644" i="4"/>
  <c r="V1965" i="4"/>
  <c r="V4683" i="4"/>
  <c r="V3291" i="4"/>
  <c r="V1596" i="4"/>
  <c r="V3170" i="4"/>
  <c r="V2293" i="4"/>
  <c r="V566" i="4"/>
  <c r="V4200" i="4"/>
  <c r="V990" i="4"/>
  <c r="V4249" i="4"/>
  <c r="V4451" i="4"/>
  <c r="V2856" i="4"/>
  <c r="V3553" i="4"/>
  <c r="V254" i="4"/>
  <c r="V4223" i="4"/>
  <c r="V2820" i="4"/>
  <c r="V3187" i="4"/>
  <c r="V2102" i="4"/>
  <c r="V3084" i="4"/>
  <c r="V4787" i="4"/>
  <c r="V196" i="4"/>
  <c r="V1180" i="4"/>
  <c r="V4879" i="4"/>
  <c r="V4546" i="4"/>
  <c r="V2622" i="4"/>
  <c r="V4053" i="4"/>
  <c r="V4954" i="4"/>
  <c r="V4306" i="4"/>
  <c r="V3791" i="4"/>
  <c r="V588" i="4"/>
  <c r="V539" i="4"/>
  <c r="V1989" i="4"/>
  <c r="V3840" i="4"/>
  <c r="V3171" i="4"/>
  <c r="V4376" i="4"/>
  <c r="V2076" i="4"/>
  <c r="V1311" i="4"/>
  <c r="V3085" i="4"/>
  <c r="V2314" i="4"/>
  <c r="V3292" i="4"/>
  <c r="V2857" i="4"/>
  <c r="V1070" i="4"/>
  <c r="V1722" i="4"/>
  <c r="V510" i="4"/>
  <c r="V3476" i="4"/>
  <c r="V466" i="4"/>
  <c r="V3602" i="4"/>
  <c r="V3145" i="4"/>
  <c r="V4684" i="4"/>
  <c r="V3477" i="4"/>
  <c r="V2909" i="4"/>
  <c r="V4357" i="4"/>
  <c r="V2744" i="4"/>
  <c r="V4708" i="4"/>
  <c r="V4377" i="4"/>
  <c r="V1597" i="4"/>
  <c r="V2935" i="4"/>
  <c r="V4757" i="4"/>
  <c r="V4250" i="4"/>
  <c r="V467" i="4"/>
  <c r="V1549" i="4"/>
  <c r="V442" i="4"/>
  <c r="V1312" i="4"/>
  <c r="V2055" i="4"/>
  <c r="V2315" i="4"/>
  <c r="V4505" i="4"/>
  <c r="V2373" i="4"/>
  <c r="V2723" i="4"/>
  <c r="V4525" i="4"/>
  <c r="V540" i="4"/>
  <c r="V4685" i="4"/>
  <c r="V1914" i="4"/>
  <c r="V4054" i="4"/>
  <c r="V2421" i="4"/>
  <c r="V1181" i="4"/>
  <c r="V3940" i="4"/>
  <c r="V4005" i="4"/>
  <c r="V3554" i="4"/>
  <c r="V3741" i="4"/>
  <c r="V2011" i="4"/>
  <c r="V494" i="4"/>
  <c r="V4900" i="4"/>
  <c r="V1675" i="4"/>
  <c r="V1550" i="4"/>
  <c r="V2200" i="4"/>
  <c r="V4842" i="4"/>
  <c r="V2524" i="4"/>
  <c r="V3865" i="4"/>
  <c r="V4604" i="4"/>
  <c r="V541" i="4"/>
  <c r="V4880" i="4"/>
  <c r="V1014" i="4"/>
  <c r="V962" i="4"/>
  <c r="V3792" i="4"/>
  <c r="V4738" i="4"/>
  <c r="V4251" i="4"/>
  <c r="V3707" i="4"/>
  <c r="V4643" i="4"/>
  <c r="V3293" i="4"/>
  <c r="V721" i="4"/>
  <c r="V2012" i="4"/>
  <c r="V4327" i="4"/>
  <c r="V4955" i="4"/>
  <c r="V3086" i="4"/>
  <c r="V2724" i="4"/>
  <c r="V71" i="4"/>
  <c r="V4813" i="4"/>
  <c r="V2679" i="4"/>
  <c r="V443" i="4"/>
  <c r="V3708" i="4"/>
  <c r="V1802" i="4"/>
  <c r="V2699" i="4"/>
  <c r="V4276" i="4"/>
  <c r="V4739" i="4"/>
  <c r="V3555" i="4"/>
  <c r="V111" i="4"/>
  <c r="V611" i="4"/>
  <c r="V2858" i="4"/>
  <c r="V1238" i="4"/>
  <c r="V511" i="4"/>
  <c r="V3985" i="4"/>
  <c r="V2056" i="4"/>
  <c r="V512" i="4"/>
  <c r="V3681" i="4"/>
  <c r="V655" i="4"/>
  <c r="V3986" i="4"/>
  <c r="V2422" i="4"/>
  <c r="V3453" i="4"/>
  <c r="V2152" i="4"/>
  <c r="V1803" i="4"/>
  <c r="V2910" i="4"/>
  <c r="V4277" i="4"/>
  <c r="V1723" i="4"/>
  <c r="V2525" i="4"/>
  <c r="V771" i="4"/>
  <c r="V4328" i="4"/>
  <c r="V1363" i="4"/>
  <c r="V991" i="4"/>
  <c r="V4686" i="4"/>
  <c r="V1071" i="4"/>
  <c r="V1038" i="4"/>
  <c r="V468" i="4"/>
  <c r="V833" i="4"/>
  <c r="V4201" i="4"/>
  <c r="V3269" i="4"/>
  <c r="V2172" i="4"/>
  <c r="V2936" i="4"/>
  <c r="V336" i="4"/>
  <c r="V3941" i="4"/>
  <c r="V1335" i="4"/>
  <c r="V3536" i="4"/>
  <c r="V2770" i="4"/>
  <c r="V612" i="4"/>
  <c r="V2250" i="4"/>
  <c r="V2656" i="4"/>
  <c r="V2201" i="4"/>
  <c r="V4843" i="4"/>
  <c r="V2452" i="4"/>
  <c r="V3498" i="4"/>
  <c r="V3709" i="4"/>
  <c r="V4428" i="4"/>
  <c r="V173" i="4"/>
  <c r="V2453" i="4"/>
  <c r="V2316" i="4"/>
  <c r="V1130" i="4"/>
  <c r="V3347" i="4"/>
  <c r="V4127" i="4"/>
  <c r="V3841" i="4"/>
  <c r="V1915" i="4"/>
  <c r="V772" i="4"/>
  <c r="V2454" i="4"/>
  <c r="V3013" i="4"/>
  <c r="V224" i="4"/>
  <c r="V2623" i="4"/>
  <c r="V3209" i="4"/>
  <c r="V4025" i="4"/>
  <c r="V1072" i="4"/>
  <c r="V2911" i="4"/>
  <c r="V495" i="4"/>
  <c r="V4547" i="4"/>
  <c r="V2173" i="4"/>
  <c r="V4403" i="4"/>
  <c r="V4026" i="4"/>
  <c r="V1073" i="4"/>
  <c r="V4079" i="4"/>
  <c r="V4452" i="4"/>
  <c r="V3866" i="4"/>
  <c r="V4006" i="4"/>
  <c r="V4055" i="4"/>
  <c r="V4814" i="4"/>
  <c r="V4605" i="4"/>
  <c r="V3420" i="4"/>
  <c r="V3916" i="4"/>
  <c r="V88" i="4"/>
  <c r="V2526" i="4"/>
  <c r="V1239" i="4"/>
  <c r="V2129" i="4"/>
  <c r="V1938" i="4"/>
  <c r="V3917" i="4"/>
  <c r="V2153" i="4"/>
  <c r="V3842" i="4"/>
  <c r="V3603" i="4"/>
  <c r="V4453" i="4"/>
  <c r="V3816" i="4"/>
  <c r="V1724" i="4"/>
  <c r="V3519" i="4"/>
  <c r="V2455" i="4"/>
  <c r="V89" i="4"/>
  <c r="V4378" i="4"/>
  <c r="V3294" i="4"/>
  <c r="V793" i="4"/>
  <c r="V1676" i="4"/>
  <c r="V3210" i="4"/>
  <c r="V3242" i="4"/>
  <c r="V4429" i="4"/>
  <c r="V3537" i="4"/>
  <c r="V2745" i="4"/>
  <c r="V3817" i="4"/>
  <c r="V1114" i="4"/>
  <c r="V4278" i="4"/>
  <c r="V2595" i="4"/>
  <c r="V1847" i="4"/>
  <c r="V1471" i="4"/>
  <c r="V3966" i="4"/>
  <c r="V3918" i="4"/>
  <c r="V1156" i="4"/>
  <c r="V4526" i="4"/>
  <c r="V3421" i="4"/>
  <c r="V1966" i="4"/>
  <c r="V4404" i="4"/>
  <c r="V3384" i="4"/>
  <c r="V1039" i="4"/>
  <c r="V337" i="4"/>
  <c r="V4644" i="4"/>
  <c r="V3146" i="4"/>
  <c r="V638" i="4"/>
  <c r="V3120" i="4"/>
  <c r="V1267" i="4"/>
  <c r="V1386" i="4"/>
  <c r="V1939" i="4"/>
  <c r="V3172" i="4"/>
  <c r="V736" i="4"/>
  <c r="V3295" i="4"/>
  <c r="V2294" i="4"/>
  <c r="V1598" i="4"/>
  <c r="V4956" i="4"/>
  <c r="V4056" i="4"/>
  <c r="V1967" i="4"/>
  <c r="V656" i="4"/>
  <c r="V4606" i="4"/>
  <c r="V2221" i="4"/>
  <c r="V1526" i="4"/>
  <c r="V3890" i="4"/>
  <c r="V1240" i="4"/>
  <c r="V3035" i="4"/>
  <c r="V2013" i="4"/>
  <c r="V4379" i="4"/>
  <c r="V3211" i="4"/>
  <c r="V4687" i="4"/>
  <c r="V683" i="4"/>
  <c r="V1497" i="4"/>
  <c r="V2796" i="4"/>
  <c r="V1387" i="4"/>
  <c r="V705" i="4"/>
  <c r="V136" i="4"/>
  <c r="V613" i="4"/>
  <c r="V1115" i="4"/>
  <c r="V3942" i="4"/>
  <c r="V2103" i="4"/>
  <c r="V367" i="4"/>
  <c r="V225" i="4"/>
  <c r="V419" i="4"/>
  <c r="V513" i="4"/>
  <c r="V4815" i="4"/>
  <c r="V4688" i="4"/>
  <c r="V4527" i="4"/>
  <c r="V1040" i="4"/>
  <c r="V3867" i="4"/>
  <c r="V4080" i="4"/>
  <c r="V4528" i="4"/>
  <c r="V1771" i="4"/>
  <c r="V4252" i="4"/>
  <c r="V992" i="4"/>
  <c r="V1916" i="4"/>
  <c r="V4128" i="4"/>
  <c r="V3943" i="4"/>
  <c r="V3682" i="4"/>
  <c r="V2456" i="4"/>
  <c r="V48" i="4"/>
  <c r="V1414" i="4"/>
  <c r="V1697" i="4"/>
  <c r="V3919" i="4"/>
  <c r="V1157" i="4"/>
  <c r="V3967" i="4"/>
  <c r="V4405" i="4"/>
  <c r="V2275" i="4"/>
  <c r="V4129" i="4"/>
  <c r="V1116" i="4"/>
  <c r="V4380" i="4"/>
  <c r="V4740" i="4"/>
  <c r="V2202" i="4"/>
  <c r="V3370" i="4"/>
  <c r="V706" i="4"/>
  <c r="V4901" i="4"/>
  <c r="V567" i="4"/>
  <c r="V3793" i="4"/>
  <c r="V2657" i="4"/>
  <c r="V2222" i="4"/>
  <c r="V2937" i="4"/>
  <c r="V4130" i="4"/>
  <c r="V16" i="4"/>
  <c r="V4007" i="4"/>
  <c r="V1745" i="4"/>
  <c r="V3014" i="4"/>
  <c r="V4816" i="4"/>
  <c r="V3478" i="4"/>
  <c r="V2987" i="4"/>
  <c r="V2174" i="4"/>
  <c r="V1772" i="4"/>
  <c r="V3036" i="4"/>
  <c r="V17" i="4"/>
  <c r="V4057" i="4"/>
  <c r="V3479" i="4"/>
  <c r="V568" i="4"/>
  <c r="V3371" i="4"/>
  <c r="V2499" i="4"/>
  <c r="V2885" i="4"/>
  <c r="V3212" i="4"/>
  <c r="V18" i="4"/>
  <c r="V4788" i="4"/>
  <c r="V4990" i="4"/>
  <c r="V3270" i="4"/>
  <c r="V2968" i="4"/>
  <c r="V2886" i="4"/>
  <c r="V137" i="4"/>
  <c r="V2345" i="4"/>
  <c r="V2477" i="4"/>
  <c r="V3968" i="4"/>
  <c r="V4645" i="4"/>
  <c r="V72" i="4"/>
  <c r="V2572" i="4"/>
  <c r="V4709" i="4"/>
  <c r="V1527" i="4"/>
  <c r="V138" i="4"/>
  <c r="V1990" i="4"/>
  <c r="V1848" i="4"/>
  <c r="V2596" i="4"/>
  <c r="V2396" i="4"/>
  <c r="V3604" i="4"/>
  <c r="V4224" i="4"/>
  <c r="V2295" i="4"/>
  <c r="V1615" i="4"/>
  <c r="V2175" i="4"/>
  <c r="V4058" i="4"/>
  <c r="V2500" i="4"/>
  <c r="V2746" i="4"/>
  <c r="V1528" i="4"/>
  <c r="V1364" i="4"/>
  <c r="V4059" i="4"/>
  <c r="V2397" i="4"/>
  <c r="V1849" i="4"/>
  <c r="V4279" i="4"/>
  <c r="V3683" i="4"/>
  <c r="V139" i="4"/>
  <c r="V1746" i="4"/>
  <c r="V1207" i="4"/>
  <c r="V2398" i="4"/>
  <c r="V1365" i="4"/>
  <c r="V2969" i="4"/>
  <c r="V1917" i="4"/>
  <c r="V4902" i="4"/>
  <c r="V1241" i="4"/>
  <c r="V4930" i="4"/>
  <c r="V3271" i="4"/>
  <c r="V1529" i="4"/>
  <c r="V2624" i="4"/>
  <c r="V3372" i="4"/>
  <c r="V4280" i="4"/>
  <c r="V834" i="4"/>
  <c r="V197" i="4"/>
  <c r="V1415" i="4"/>
  <c r="V2527" i="4"/>
  <c r="V2970" i="4"/>
  <c r="V2223" i="4"/>
  <c r="V3454" i="4"/>
  <c r="V1940" i="4"/>
  <c r="V4253" i="4"/>
  <c r="V2176" i="4"/>
  <c r="V4607" i="4"/>
  <c r="V19" i="4"/>
  <c r="V1850" i="4"/>
  <c r="V3348" i="4"/>
  <c r="V4329" i="4"/>
  <c r="V3538" i="4"/>
  <c r="V3891" i="4"/>
  <c r="V3742" i="4"/>
  <c r="V2528" i="4"/>
  <c r="V174" i="4"/>
  <c r="V811" i="4"/>
  <c r="V4430" i="4"/>
  <c r="V3539" i="4"/>
  <c r="V2035" i="4"/>
  <c r="V707" i="4"/>
  <c r="V2077" i="4"/>
  <c r="V3499" i="4"/>
  <c r="V867" i="4"/>
  <c r="V4008" i="4"/>
  <c r="V310" i="4"/>
  <c r="V175" i="4"/>
  <c r="V2457" i="4"/>
  <c r="V1698" i="4"/>
  <c r="V3037" i="4"/>
  <c r="V3767" i="4"/>
  <c r="V4131" i="4"/>
  <c r="V140" i="4"/>
  <c r="V3316" i="4"/>
  <c r="V3349" i="4"/>
  <c r="V2224" i="4"/>
  <c r="V90" i="4"/>
  <c r="V3213" i="4"/>
  <c r="V2912" i="4"/>
  <c r="V3818" i="4"/>
  <c r="V3243" i="4"/>
  <c r="V2573" i="4"/>
  <c r="V868" i="4"/>
  <c r="V4307" i="4"/>
  <c r="V657" i="4"/>
  <c r="V2251" i="4"/>
  <c r="V1699" i="4"/>
  <c r="V3577" i="4"/>
  <c r="V4758" i="4"/>
  <c r="V2036" i="4"/>
  <c r="V2821" i="4"/>
  <c r="V4506" i="4"/>
  <c r="V1804" i="4"/>
  <c r="V3147" i="4"/>
  <c r="V4957" i="4"/>
  <c r="V4844" i="4"/>
  <c r="V3385" i="4"/>
  <c r="V3662" i="4"/>
  <c r="V3843" i="4"/>
  <c r="V4225" i="4"/>
  <c r="V1416" i="4"/>
  <c r="V2574" i="4"/>
  <c r="V141" i="4"/>
  <c r="V993" i="4"/>
  <c r="V4759" i="4"/>
  <c r="V3296" i="4"/>
  <c r="V4931" i="4"/>
  <c r="V1941" i="4"/>
  <c r="V1366" i="4"/>
  <c r="V3173" i="4"/>
  <c r="V91" i="4"/>
  <c r="V658" i="4"/>
  <c r="V1182" i="4"/>
  <c r="V1498" i="4"/>
  <c r="V1968" i="4"/>
  <c r="V2458" i="4"/>
  <c r="V2459" i="4"/>
  <c r="V2078" i="4"/>
  <c r="V3422" i="4"/>
  <c r="V4358" i="4"/>
  <c r="V3059" i="4"/>
  <c r="V963" i="4"/>
  <c r="V1575" i="4"/>
  <c r="V20" i="4"/>
  <c r="V3480" i="4"/>
  <c r="V2423" i="4"/>
  <c r="V898" i="4"/>
  <c r="V1131" i="4"/>
  <c r="V2548" i="4"/>
  <c r="V2747" i="4"/>
  <c r="V614" i="4"/>
  <c r="V2748" i="4"/>
  <c r="V1851" i="4"/>
  <c r="V4454" i="4"/>
  <c r="V1645" i="4"/>
  <c r="V1183" i="4"/>
  <c r="V4281" i="4"/>
  <c r="V2037" i="4"/>
  <c r="V4027" i="4"/>
  <c r="V4406" i="4"/>
  <c r="V1599" i="4"/>
  <c r="V2014" i="4"/>
  <c r="V3578" i="4"/>
  <c r="V3892" i="4"/>
  <c r="V4572" i="4"/>
  <c r="V3645" i="4"/>
  <c r="V255" i="4"/>
  <c r="V4028" i="4"/>
  <c r="V338" i="4"/>
  <c r="V2822" i="4"/>
  <c r="V3819" i="4"/>
  <c r="V1969" i="4"/>
  <c r="V3820" i="4"/>
  <c r="V2529" i="4"/>
  <c r="V1530" i="4"/>
  <c r="V4359" i="4"/>
  <c r="V4132" i="4"/>
  <c r="V2658" i="4"/>
  <c r="V4710" i="4"/>
  <c r="V2823" i="4"/>
  <c r="V2824" i="4"/>
  <c r="V2177" i="4"/>
  <c r="V1268" i="4"/>
  <c r="V1041" i="4"/>
  <c r="V4646" i="4"/>
  <c r="V1942" i="4"/>
  <c r="V3317" i="4"/>
  <c r="V469" i="4"/>
  <c r="V3297" i="4"/>
  <c r="V3214" i="4"/>
  <c r="V514" i="4"/>
  <c r="V1388" i="4"/>
  <c r="V569" i="4"/>
  <c r="V2549" i="4"/>
  <c r="V3556" i="4"/>
  <c r="V1725" i="4"/>
  <c r="V1970" i="4"/>
  <c r="V92" i="4"/>
  <c r="V368" i="4"/>
  <c r="V2374" i="4"/>
  <c r="V589" i="4"/>
  <c r="V4133" i="4"/>
  <c r="V2296" i="4"/>
  <c r="V3794" i="4"/>
  <c r="V2478" i="4"/>
  <c r="V3481" i="4"/>
  <c r="V4548" i="4"/>
  <c r="V4282" i="4"/>
  <c r="V1852" i="4"/>
  <c r="V1971" i="4"/>
  <c r="V3710" i="4"/>
  <c r="V3605" i="4"/>
  <c r="V3743" i="4"/>
  <c r="V3893" i="4"/>
  <c r="V2771" i="4"/>
  <c r="V112" i="4"/>
  <c r="V1616" i="4"/>
  <c r="V1074" i="4"/>
  <c r="V2725" i="4"/>
  <c r="V3684" i="4"/>
  <c r="V3174" i="4"/>
  <c r="V3821" i="4"/>
  <c r="V3944" i="4"/>
  <c r="V1290" i="4"/>
  <c r="V3622" i="4"/>
  <c r="V420" i="4"/>
  <c r="V1747" i="4"/>
  <c r="V4760" i="4"/>
  <c r="V311" i="4"/>
  <c r="V4134" i="4"/>
  <c r="V3795" i="4"/>
  <c r="V3844" i="4"/>
  <c r="V4283" i="4"/>
  <c r="V1943" i="4"/>
  <c r="V3520" i="4"/>
  <c r="V4881" i="4"/>
  <c r="V2079" i="4"/>
  <c r="V4381" i="4"/>
  <c r="V2346" i="4"/>
  <c r="V4845" i="4"/>
  <c r="V2988" i="4"/>
  <c r="V21" i="4"/>
  <c r="V2015" i="4"/>
  <c r="V737" i="4"/>
  <c r="V2797" i="4"/>
  <c r="V4455" i="4"/>
  <c r="V4330" i="4"/>
  <c r="V3557" i="4"/>
  <c r="V3711" i="4"/>
  <c r="V2887" i="4"/>
  <c r="V684" i="4"/>
  <c r="V1015" i="4"/>
  <c r="V3623" i="4"/>
  <c r="V4009" i="4"/>
  <c r="V4789" i="4"/>
  <c r="V4573" i="4"/>
  <c r="V773" i="4"/>
  <c r="V4135" i="4"/>
  <c r="V176" i="4"/>
  <c r="V3318" i="4"/>
  <c r="V4958" i="4"/>
  <c r="V2659" i="4"/>
  <c r="V3298" i="4"/>
  <c r="V4882" i="4"/>
  <c r="V2460" i="4"/>
  <c r="V3350" i="4"/>
  <c r="V4382" i="4"/>
  <c r="V1853" i="4"/>
  <c r="V1208" i="4"/>
  <c r="V3796" i="4"/>
  <c r="V1184" i="4"/>
  <c r="V2660" i="4"/>
  <c r="V4741" i="4"/>
  <c r="V2913" i="4"/>
  <c r="V4903" i="4"/>
  <c r="V1700" i="4"/>
  <c r="V1158" i="4"/>
  <c r="V2859" i="4"/>
  <c r="V1600" i="4"/>
  <c r="V1100" i="4"/>
  <c r="V2726" i="4"/>
  <c r="V256" i="4"/>
  <c r="V1878" i="4"/>
  <c r="V4742" i="4"/>
  <c r="V3148" i="4"/>
  <c r="V3768" i="4"/>
  <c r="V3423" i="4"/>
  <c r="V3558" i="4"/>
  <c r="V4136" i="4"/>
  <c r="V4959" i="4"/>
  <c r="V1646" i="4"/>
  <c r="V4761" i="4"/>
  <c r="V3822" i="4"/>
  <c r="V1748" i="4"/>
  <c r="V932" i="4"/>
  <c r="V4308" i="4"/>
  <c r="V2625" i="4"/>
  <c r="V3624" i="4"/>
  <c r="V4029" i="4"/>
  <c r="V3121" i="4"/>
  <c r="V4407" i="4"/>
  <c r="V964" i="4"/>
  <c r="V1854" i="4"/>
  <c r="V3386" i="4"/>
  <c r="V3038" i="4"/>
  <c r="V2825" i="4"/>
  <c r="V4137" i="4"/>
  <c r="V1647" i="4"/>
  <c r="V3685" i="4"/>
  <c r="V2938" i="4"/>
  <c r="V198" i="4"/>
  <c r="V394" i="4"/>
  <c r="V3663" i="4"/>
  <c r="V2860" i="4"/>
  <c r="V615" i="4"/>
  <c r="V2154" i="4"/>
  <c r="V3015" i="4"/>
  <c r="V142" i="4"/>
  <c r="V3244" i="4"/>
  <c r="V4689" i="4"/>
  <c r="V339" i="4"/>
  <c r="V1805" i="4"/>
  <c r="V1016" i="4"/>
  <c r="V2826" i="4"/>
  <c r="V965" i="4"/>
  <c r="V1417" i="4"/>
  <c r="V4138" i="4"/>
  <c r="V1677" i="4"/>
  <c r="V340" i="4"/>
  <c r="V395" i="4"/>
  <c r="V3387" i="4"/>
  <c r="V3500" i="4"/>
  <c r="V2727" i="4"/>
  <c r="V4284" i="4"/>
  <c r="V2317" i="4"/>
  <c r="V1101" i="4"/>
  <c r="V1389" i="4"/>
  <c r="V812" i="4"/>
  <c r="V1726" i="4"/>
  <c r="V2501" i="4"/>
  <c r="V3920" i="4"/>
  <c r="V1132" i="4"/>
  <c r="V4331" i="4"/>
  <c r="V659" i="4"/>
  <c r="V2080" i="4"/>
  <c r="V3606" i="4"/>
  <c r="V93" i="4"/>
  <c r="V2502" i="4"/>
  <c r="V312" i="4"/>
  <c r="V341" i="4"/>
  <c r="V1648" i="4"/>
  <c r="V1367" i="4"/>
  <c r="V1185" i="4"/>
  <c r="V4479" i="4"/>
  <c r="V3797" i="4"/>
  <c r="V685" i="4"/>
  <c r="V4139" i="4"/>
  <c r="V2318" i="4"/>
  <c r="V4817" i="4"/>
  <c r="V49" i="4"/>
  <c r="V869" i="4"/>
  <c r="V1918" i="4"/>
  <c r="V4529" i="4"/>
  <c r="V2178" i="4"/>
  <c r="V2038" i="4"/>
  <c r="V3607" i="4"/>
  <c r="V722" i="4"/>
  <c r="V226" i="4"/>
  <c r="V1133" i="4"/>
  <c r="V143" i="4"/>
  <c r="V2057" i="4"/>
  <c r="V1944" i="4"/>
  <c r="V2081" i="4"/>
  <c r="V2155" i="4"/>
  <c r="V3868" i="4"/>
  <c r="V2461" i="4"/>
  <c r="V496" i="4"/>
  <c r="V4647" i="4"/>
  <c r="V2798" i="4"/>
  <c r="V3388" i="4"/>
  <c r="V2728" i="4"/>
  <c r="V4846" i="4"/>
  <c r="V22" i="4"/>
  <c r="V4060" i="4"/>
  <c r="V4226" i="4"/>
  <c r="V4690" i="4"/>
  <c r="V1499" i="4"/>
  <c r="V4507" i="4"/>
  <c r="V2319" i="4"/>
  <c r="V1678" i="4"/>
  <c r="V2130" i="4"/>
  <c r="V94" i="4"/>
  <c r="V421" i="4"/>
  <c r="V3122" i="4"/>
  <c r="V2989" i="4"/>
  <c r="V3245" i="4"/>
  <c r="V4456" i="4"/>
  <c r="V2503" i="4"/>
  <c r="V3455" i="4"/>
  <c r="V4574" i="4"/>
  <c r="V899" i="4"/>
  <c r="V1134" i="4"/>
  <c r="V3389" i="4"/>
  <c r="V1679" i="4"/>
  <c r="V4140" i="4"/>
  <c r="V2297" i="4"/>
  <c r="V1042" i="4"/>
  <c r="V4030" i="4"/>
  <c r="V1135" i="4"/>
  <c r="V4790" i="4"/>
  <c r="V2424" i="4"/>
  <c r="V313" i="4"/>
  <c r="V900" i="4"/>
  <c r="V515" i="4"/>
  <c r="V50" i="4"/>
  <c r="V1136" i="4"/>
  <c r="V3087" i="4"/>
  <c r="V4332" i="4"/>
  <c r="V3559" i="4"/>
  <c r="V422" i="4"/>
  <c r="V1972" i="4"/>
  <c r="V738" i="4"/>
  <c r="V4383" i="4"/>
  <c r="V4254" i="4"/>
  <c r="V3299" i="4"/>
  <c r="V3560" i="4"/>
  <c r="V3188" i="4"/>
  <c r="V3246" i="4"/>
  <c r="V4904" i="4"/>
  <c r="V4141" i="4"/>
  <c r="V2749" i="4"/>
  <c r="V1137" i="4"/>
  <c r="V1138" i="4"/>
  <c r="V4762" i="4"/>
  <c r="V660" i="4"/>
  <c r="V1973" i="4"/>
  <c r="V2252" i="4"/>
  <c r="V2058" i="4"/>
  <c r="V1291" i="4"/>
  <c r="V2131" i="4"/>
  <c r="V966" i="4"/>
  <c r="V2225" i="4"/>
  <c r="V3215" i="4"/>
  <c r="V227" i="4"/>
  <c r="V994" i="4"/>
  <c r="V639" i="4"/>
  <c r="V933" i="4"/>
  <c r="V774" i="4"/>
  <c r="V2861" i="4"/>
  <c r="V661" i="4"/>
  <c r="V1043" i="4"/>
  <c r="V113" i="4"/>
  <c r="V4991" i="4"/>
  <c r="V934" i="4"/>
  <c r="V3744" i="4"/>
  <c r="V2799" i="4"/>
  <c r="V3987" i="4"/>
  <c r="V396" i="4"/>
  <c r="V870" i="4"/>
  <c r="V4575" i="4"/>
  <c r="V4960" i="4"/>
  <c r="V2914" i="4"/>
  <c r="V1336" i="4"/>
  <c r="V4175" i="4"/>
  <c r="V2104" i="4"/>
  <c r="V3039" i="4"/>
  <c r="V2680" i="4"/>
  <c r="V4711" i="4"/>
  <c r="V4847" i="4"/>
  <c r="V144" i="4"/>
  <c r="V2203" i="4"/>
  <c r="V1472" i="4"/>
  <c r="V4648" i="4"/>
  <c r="V3845" i="4"/>
  <c r="V1601" i="4"/>
  <c r="V1500" i="4"/>
  <c r="V4508" i="4"/>
  <c r="V2016" i="4"/>
  <c r="V3482" i="4"/>
  <c r="V2915" i="4"/>
  <c r="V4905" i="4"/>
  <c r="V199" i="4"/>
  <c r="V3149" i="4"/>
  <c r="V4480" i="4"/>
  <c r="V3869" i="4"/>
  <c r="V3579" i="4"/>
  <c r="V1828" i="4"/>
  <c r="V3150" i="4"/>
  <c r="V2800" i="4"/>
  <c r="V2575" i="4"/>
  <c r="V4176" i="4"/>
  <c r="V4712" i="4"/>
  <c r="V1075" i="4"/>
  <c r="V2105" i="4"/>
  <c r="V369" i="4"/>
  <c r="V2106" i="4"/>
  <c r="V4818" i="4"/>
  <c r="V3712" i="4"/>
  <c r="V1445" i="4"/>
  <c r="V2107" i="4"/>
  <c r="V3646" i="4"/>
  <c r="V1551" i="4"/>
  <c r="V967" i="4"/>
  <c r="V2700" i="4"/>
  <c r="V4457" i="4"/>
  <c r="V835" i="4"/>
  <c r="V2827" i="4"/>
  <c r="V3319" i="4"/>
  <c r="V1292" i="4"/>
  <c r="V1159" i="4"/>
  <c r="V2801" i="4"/>
  <c r="V4142" i="4"/>
  <c r="V4481" i="4"/>
  <c r="V542" i="4"/>
  <c r="V228" i="4"/>
  <c r="V1806" i="4"/>
  <c r="V423" i="4"/>
  <c r="V570" i="4"/>
  <c r="V2772" i="4"/>
  <c r="V4143" i="4"/>
  <c r="V3272" i="4"/>
  <c r="V2082" i="4"/>
  <c r="V1879" i="4"/>
  <c r="V1076" i="4"/>
  <c r="V4431" i="4"/>
  <c r="V145" i="4"/>
  <c r="V3870" i="4"/>
  <c r="V146" i="4"/>
  <c r="V3424" i="4"/>
  <c r="V871" i="4"/>
  <c r="V901" i="4"/>
  <c r="V4031" i="4"/>
  <c r="V4961" i="4"/>
  <c r="V1701" i="4"/>
  <c r="V1117" i="4"/>
  <c r="V4763" i="4"/>
  <c r="V2425" i="4"/>
  <c r="V813" i="4"/>
  <c r="V3647" i="4"/>
  <c r="V3713" i="4"/>
  <c r="V1531" i="4"/>
  <c r="V4061" i="4"/>
  <c r="V1044" i="4"/>
  <c r="V3390" i="4"/>
  <c r="V2226" i="4"/>
  <c r="V4144" i="4"/>
  <c r="V1749" i="4"/>
  <c r="V4360" i="4"/>
  <c r="V2108" i="4"/>
  <c r="V23" i="4"/>
  <c r="V2939" i="4"/>
  <c r="V995" i="4"/>
  <c r="V4713" i="4"/>
  <c r="V4549" i="4"/>
  <c r="V662" i="4"/>
  <c r="V1880" i="4"/>
  <c r="V3320" i="4"/>
  <c r="V2109" i="4"/>
  <c r="V3945" i="4"/>
  <c r="V4743" i="4"/>
  <c r="V1242" i="4"/>
  <c r="V1418" i="4"/>
  <c r="V4458" i="4"/>
  <c r="V1293" i="4"/>
  <c r="V686" i="4"/>
  <c r="V1243" i="4"/>
  <c r="V3373" i="4"/>
  <c r="V2888" i="4"/>
  <c r="V4177" i="4"/>
  <c r="V4408" i="4"/>
  <c r="V902" i="4"/>
  <c r="V3216" i="4"/>
  <c r="V3823" i="4"/>
  <c r="V4459" i="4"/>
  <c r="V872" i="4"/>
  <c r="V4432" i="4"/>
  <c r="V1991" i="4"/>
  <c r="V2701" i="4"/>
  <c r="V1337" i="4"/>
  <c r="V1501" i="4"/>
  <c r="V2039" i="4"/>
  <c r="V1045" i="4"/>
  <c r="V1186" i="4"/>
  <c r="V1294" i="4"/>
  <c r="V1649" i="4"/>
  <c r="V2320" i="4"/>
  <c r="V4530" i="4"/>
  <c r="V4962" i="4"/>
  <c r="V4409" i="4"/>
  <c r="V1855" i="4"/>
  <c r="V1602" i="4"/>
  <c r="V3456" i="4"/>
  <c r="V1945" i="4"/>
  <c r="V3969" i="4"/>
  <c r="V4649" i="4"/>
  <c r="V1077" i="4"/>
  <c r="V2375" i="4"/>
  <c r="V3374" i="4"/>
  <c r="V1390" i="4"/>
  <c r="V1702" i="4"/>
  <c r="V1446" i="4"/>
  <c r="V4509" i="4"/>
  <c r="V3580" i="4"/>
  <c r="V342" i="4"/>
  <c r="V2110" i="4"/>
  <c r="V2132" i="4"/>
  <c r="V1703" i="4"/>
  <c r="V794" i="4"/>
  <c r="V2889" i="4"/>
  <c r="V2990" i="4"/>
  <c r="V616" i="4"/>
  <c r="V3970" i="4"/>
  <c r="V4650" i="4"/>
  <c r="V4651" i="4"/>
  <c r="V1502" i="4"/>
  <c r="V739" i="4"/>
  <c r="V3686" i="4"/>
  <c r="V1017" i="4"/>
  <c r="V2376" i="4"/>
  <c r="V3501" i="4"/>
  <c r="V4576" i="4"/>
  <c r="V4608" i="4"/>
  <c r="V3871" i="4"/>
  <c r="V4764" i="4"/>
  <c r="V2040" i="4"/>
  <c r="V2133" i="4"/>
  <c r="V2111" i="4"/>
  <c r="V3300" i="4"/>
  <c r="V3321" i="4"/>
  <c r="V4032" i="4"/>
  <c r="V3714" i="4"/>
  <c r="V2729" i="4"/>
  <c r="V3016" i="4"/>
  <c r="V1503" i="4"/>
  <c r="V2112" i="4"/>
  <c r="V1650" i="4"/>
  <c r="V3715" i="4"/>
  <c r="V4510" i="4"/>
  <c r="V1651" i="4"/>
  <c r="V3123" i="4"/>
  <c r="V1187" i="4"/>
  <c r="V1704" i="4"/>
  <c r="V2626" i="4"/>
  <c r="V2321" i="4"/>
  <c r="V343" i="4"/>
  <c r="V1617" i="4"/>
  <c r="V2059" i="4"/>
  <c r="V2276" i="4"/>
  <c r="V836" i="4"/>
  <c r="V24" i="4"/>
  <c r="V4384" i="4"/>
  <c r="V640" i="4"/>
  <c r="V3946" i="4"/>
  <c r="V2971" i="4"/>
  <c r="V1974" i="4"/>
  <c r="V2399" i="4"/>
  <c r="V814" i="4"/>
  <c r="V1295" i="4"/>
  <c r="V3124" i="4"/>
  <c r="V4765" i="4"/>
  <c r="V1078" i="4"/>
  <c r="V497" i="4"/>
  <c r="V2504" i="4"/>
  <c r="V1160" i="4"/>
  <c r="V444" i="4"/>
  <c r="V3687" i="4"/>
  <c r="V4744" i="4"/>
  <c r="V4883" i="4"/>
  <c r="V4714" i="4"/>
  <c r="V1576" i="4"/>
  <c r="V1209" i="4"/>
  <c r="V3060" i="4"/>
  <c r="V2828" i="4"/>
  <c r="V2530" i="4"/>
  <c r="V470" i="4"/>
  <c r="V3425" i="4"/>
  <c r="V3088" i="4"/>
  <c r="V4511" i="4"/>
  <c r="V2017" i="4"/>
  <c r="V2991" i="4"/>
  <c r="V1992" i="4"/>
  <c r="V2505" i="4"/>
  <c r="V2531" i="4"/>
  <c r="V3375" i="4"/>
  <c r="V2597" i="4"/>
  <c r="V2627" i="4"/>
  <c r="V4033" i="4"/>
  <c r="V4285" i="4"/>
  <c r="V2179" i="4"/>
  <c r="V837" i="4"/>
  <c r="V4715" i="4"/>
  <c r="V2400" i="4"/>
  <c r="V2576" i="4"/>
  <c r="V4034" i="4"/>
  <c r="V4433" i="4"/>
  <c r="V617" i="4"/>
  <c r="V2916" i="4"/>
  <c r="V4791" i="4"/>
  <c r="V3376" i="4"/>
  <c r="V2134" i="4"/>
  <c r="V3351" i="4"/>
  <c r="V1577" i="4"/>
  <c r="V3089" i="4"/>
  <c r="V4932" i="4"/>
  <c r="V4460" i="4"/>
  <c r="V2135" i="4"/>
  <c r="V3988" i="4"/>
  <c r="V687" i="4"/>
  <c r="V370" i="4"/>
  <c r="V903" i="4"/>
  <c r="V2377" i="4"/>
  <c r="V229" i="4"/>
  <c r="V2802" i="4"/>
  <c r="V1504" i="4"/>
  <c r="V996" i="4"/>
  <c r="V4992" i="4"/>
  <c r="V2992" i="4"/>
  <c r="V4792" i="4"/>
  <c r="V815" i="4"/>
  <c r="V230" i="4"/>
  <c r="V904" i="4"/>
  <c r="V3798" i="4"/>
  <c r="V1161" i="4"/>
  <c r="V1946" i="4"/>
  <c r="V114" i="4"/>
  <c r="V4434" i="4"/>
  <c r="V3769" i="4"/>
  <c r="V1079" i="4"/>
  <c r="V2227" i="4"/>
  <c r="V775" i="4"/>
  <c r="V257" i="4"/>
  <c r="V1244" i="4"/>
  <c r="V177" i="4"/>
  <c r="V424" i="4"/>
  <c r="V1018" i="4"/>
  <c r="V2018" i="4"/>
  <c r="V2862" i="4"/>
  <c r="V516" i="4"/>
  <c r="V2401" i="4"/>
  <c r="V1046" i="4"/>
  <c r="V4081" i="4"/>
  <c r="V4963" i="4"/>
  <c r="V618" i="4"/>
  <c r="V2228" i="4"/>
  <c r="V3947" i="4"/>
  <c r="V2113" i="4"/>
  <c r="V2598" i="4"/>
  <c r="V1680" i="4"/>
  <c r="V2253" i="4"/>
  <c r="V590" i="4"/>
  <c r="V4410" i="4"/>
  <c r="V1881" i="4"/>
  <c r="V3247" i="4"/>
  <c r="V3040" i="4"/>
  <c r="V543" i="4"/>
  <c r="V2083" i="4"/>
  <c r="V2479" i="4"/>
  <c r="V3391" i="4"/>
  <c r="V4577" i="4"/>
  <c r="V1552" i="4"/>
  <c r="V1993" i="4"/>
  <c r="V314" i="4"/>
  <c r="V1882" i="4"/>
  <c r="V258" i="4"/>
  <c r="V4202" i="4"/>
  <c r="V1162" i="4"/>
  <c r="V1919" i="4"/>
  <c r="V2829" i="4"/>
  <c r="V1080" i="4"/>
  <c r="V4286" i="4"/>
  <c r="V3521" i="4"/>
  <c r="V3377" i="4"/>
  <c r="V905" i="4"/>
  <c r="V1681" i="4"/>
  <c r="V838" i="4"/>
  <c r="V1047" i="4"/>
  <c r="V2830" i="4"/>
  <c r="V997" i="4"/>
  <c r="V1210" i="4"/>
  <c r="V1338" i="4"/>
  <c r="V4227" i="4"/>
  <c r="V1391" i="4"/>
  <c r="V2661" i="4"/>
  <c r="V1975" i="4"/>
  <c r="V147" i="4"/>
  <c r="V4609" i="4"/>
  <c r="V619" i="4"/>
  <c r="V2254" i="4"/>
  <c r="V278" i="4"/>
  <c r="V968" i="4"/>
  <c r="V2702" i="4"/>
  <c r="V4716" i="4"/>
  <c r="V3846" i="4"/>
  <c r="V2917" i="4"/>
  <c r="V4287" i="4"/>
  <c r="V4361" i="4"/>
  <c r="V3847" i="4"/>
  <c r="V4145" i="4"/>
  <c r="V4288" i="4"/>
  <c r="V3989" i="4"/>
  <c r="V740" i="4"/>
  <c r="V2480" i="4"/>
  <c r="V4793" i="4"/>
  <c r="V2773" i="4"/>
  <c r="V2506" i="4"/>
  <c r="V3392" i="4"/>
  <c r="V3426" i="4"/>
  <c r="V1019" i="4"/>
  <c r="V873" i="4"/>
  <c r="V445" i="4"/>
  <c r="V2940" i="4"/>
  <c r="V2041" i="4"/>
  <c r="V1245" i="4"/>
  <c r="V471" i="4"/>
  <c r="V2890" i="4"/>
  <c r="V1856" i="4"/>
  <c r="V3322" i="4"/>
  <c r="V4531" i="4"/>
  <c r="V3872" i="4"/>
  <c r="V1419" i="4"/>
  <c r="V3189" i="4"/>
  <c r="V2402" i="4"/>
  <c r="V3799" i="4"/>
  <c r="V1976" i="4"/>
  <c r="V1807" i="4"/>
  <c r="V571" i="4"/>
  <c r="V2136" i="4"/>
  <c r="V1020" i="4"/>
  <c r="V2277" i="4"/>
  <c r="V51" i="4"/>
  <c r="V3427" i="4"/>
  <c r="V1339" i="4"/>
  <c r="V2403" i="4"/>
  <c r="V4482" i="4"/>
  <c r="V2114" i="4"/>
  <c r="V2180" i="4"/>
  <c r="V2599" i="4"/>
  <c r="V1211" i="4"/>
  <c r="V3017" i="4"/>
  <c r="V3948" i="4"/>
  <c r="V2863" i="4"/>
  <c r="V4691" i="4"/>
  <c r="V3018" i="4"/>
  <c r="V1603" i="4"/>
  <c r="V2426" i="4"/>
  <c r="V4146" i="4"/>
  <c r="V231" i="4"/>
  <c r="V2156" i="4"/>
  <c r="V4289" i="4"/>
  <c r="V2481" i="4"/>
  <c r="V3125" i="4"/>
  <c r="V2404" i="4"/>
  <c r="V4652" i="4"/>
  <c r="V3041" i="4"/>
  <c r="V4578" i="4"/>
  <c r="V4035" i="4"/>
  <c r="V3352" i="4"/>
  <c r="V446" i="4"/>
  <c r="V4483" i="4"/>
  <c r="V315" i="4"/>
  <c r="V1392" i="4"/>
  <c r="V517" i="4"/>
  <c r="V1808" i="4"/>
  <c r="V2060" i="4"/>
  <c r="V544" i="4"/>
  <c r="V148" i="4"/>
  <c r="V3301" i="4"/>
  <c r="V4864" i="4"/>
  <c r="V95" i="4"/>
  <c r="V2681" i="4"/>
  <c r="V1139" i="4"/>
  <c r="V1296" i="4"/>
  <c r="V4579" i="4"/>
  <c r="V4147" i="4"/>
  <c r="V1604" i="4"/>
  <c r="V149" i="4"/>
  <c r="V4532" i="4"/>
  <c r="V969" i="4"/>
  <c r="V3848" i="4"/>
  <c r="V3190" i="4"/>
  <c r="V1269" i="4"/>
  <c r="V3716" i="4"/>
  <c r="V4290" i="4"/>
  <c r="V2507" i="4"/>
  <c r="V4148" i="4"/>
  <c r="V3990" i="4"/>
  <c r="V3378" i="4"/>
  <c r="V279" i="4"/>
  <c r="V3625" i="4"/>
  <c r="V2972" i="4"/>
  <c r="V3540" i="4"/>
  <c r="V3648" i="4"/>
  <c r="V3745" i="4"/>
  <c r="V3626" i="4"/>
  <c r="V425" i="4"/>
  <c r="V3126" i="4"/>
  <c r="V1682" i="4"/>
  <c r="V3800" i="4"/>
  <c r="V1883" i="4"/>
  <c r="V2550" i="4"/>
  <c r="V1188" i="4"/>
  <c r="V2577" i="4"/>
  <c r="V1553" i="4"/>
  <c r="V2628" i="4"/>
  <c r="V1554" i="4"/>
  <c r="V741" i="4"/>
  <c r="V3921" i="4"/>
  <c r="V1884" i="4"/>
  <c r="V1652" i="4"/>
  <c r="V1505" i="4"/>
  <c r="V3127" i="4"/>
  <c r="V4933" i="4"/>
  <c r="V2462" i="4"/>
  <c r="V344" i="4"/>
  <c r="V25" i="4"/>
  <c r="V2774" i="4"/>
  <c r="V1270" i="4"/>
  <c r="V3971" i="4"/>
  <c r="V4435" i="4"/>
  <c r="V776" i="4"/>
  <c r="V3428" i="4"/>
  <c r="V4062" i="4"/>
  <c r="V2775" i="4"/>
  <c r="V2600" i="4"/>
  <c r="V1473" i="4"/>
  <c r="V4934" i="4"/>
  <c r="V1885" i="4"/>
  <c r="V4255" i="4"/>
  <c r="V4309" i="4"/>
  <c r="V4256" i="4"/>
  <c r="V4794" i="4"/>
  <c r="V1506" i="4"/>
  <c r="V1474" i="4"/>
  <c r="V2181" i="4"/>
  <c r="V4550" i="4"/>
  <c r="V2831" i="4"/>
  <c r="V1605" i="4"/>
  <c r="V4257" i="4"/>
  <c r="V200" i="4"/>
  <c r="V3522" i="4"/>
  <c r="V4551" i="4"/>
  <c r="V3502" i="4"/>
  <c r="V4819" i="4"/>
  <c r="V2803" i="4"/>
  <c r="V4692" i="4"/>
  <c r="V280" i="4"/>
  <c r="V620" i="4"/>
  <c r="V1994" i="4"/>
  <c r="V316" i="4"/>
  <c r="V1140" i="4"/>
  <c r="V1773" i="4"/>
  <c r="V3128" i="4"/>
  <c r="V4385" i="4"/>
  <c r="V4036" i="4"/>
  <c r="V4310" i="4"/>
  <c r="V4063" i="4"/>
  <c r="V874" i="4"/>
  <c r="V1246" i="4"/>
  <c r="V875" i="4"/>
  <c r="V3393" i="4"/>
  <c r="V4884" i="4"/>
  <c r="V1578" i="4"/>
  <c r="V1809" i="4"/>
  <c r="V3353" i="4"/>
  <c r="V259" i="4"/>
  <c r="V397" i="4"/>
  <c r="V281" i="4"/>
  <c r="V795" i="4"/>
  <c r="V723" i="4"/>
  <c r="V2229" i="4"/>
  <c r="V4935" i="4"/>
  <c r="V4097" i="4"/>
  <c r="V3717" i="4"/>
  <c r="V3273" i="4"/>
  <c r="V2427" i="4"/>
  <c r="V371" i="4"/>
  <c r="V3274" i="4"/>
  <c r="V3991" i="4"/>
  <c r="V447" i="4"/>
  <c r="V3664" i="4"/>
  <c r="V1886" i="4"/>
  <c r="V1920" i="4"/>
  <c r="V3248" i="4"/>
  <c r="V3824" i="4"/>
  <c r="V3042" i="4"/>
  <c r="V2629" i="4"/>
  <c r="V2864" i="4"/>
  <c r="V317" i="4"/>
  <c r="V688" i="4"/>
  <c r="V2776" i="4"/>
  <c r="V2777" i="4"/>
  <c r="V2042" i="4"/>
  <c r="V1163" i="4"/>
  <c r="V3249" i="4"/>
  <c r="V1857" i="4"/>
  <c r="V2043" i="4"/>
  <c r="V4906" i="4"/>
  <c r="V426" i="4"/>
  <c r="V3151" i="4"/>
  <c r="V2298" i="4"/>
  <c r="V1858" i="4"/>
  <c r="V4820" i="4"/>
  <c r="V4993" i="4"/>
  <c r="V4964" i="4"/>
  <c r="V2428" i="4"/>
  <c r="V4717" i="4"/>
  <c r="V4994" i="4"/>
  <c r="V1887" i="4"/>
  <c r="V4653" i="4"/>
  <c r="V1750" i="4"/>
  <c r="V742" i="4"/>
  <c r="V1888" i="4"/>
  <c r="V2682" i="4"/>
  <c r="V839" i="4"/>
  <c r="V4936" i="4"/>
  <c r="V1995" i="4"/>
  <c r="V2865" i="4"/>
  <c r="V2832" i="4"/>
  <c r="V1889" i="4"/>
  <c r="V4654" i="4"/>
  <c r="V4291" i="4"/>
  <c r="V2703" i="4"/>
  <c r="V4766" i="4"/>
  <c r="V3129" i="4"/>
  <c r="V3801" i="4"/>
  <c r="V3043" i="4"/>
  <c r="V2833" i="4"/>
  <c r="V1475" i="4"/>
  <c r="V4580" i="4"/>
  <c r="V448" i="4"/>
  <c r="V3949" i="4"/>
  <c r="V1996" i="4"/>
  <c r="V115" i="4"/>
  <c r="V282" i="4"/>
  <c r="V3523" i="4"/>
  <c r="V2182" i="4"/>
  <c r="V1921" i="4"/>
  <c r="V4311" i="4"/>
  <c r="V96" i="4"/>
  <c r="V3354" i="4"/>
  <c r="V2918" i="4"/>
  <c r="V1555" i="4"/>
  <c r="V2662" i="4"/>
  <c r="V2551" i="4"/>
  <c r="V4461" i="4"/>
  <c r="V998" i="4"/>
  <c r="V398" i="4"/>
  <c r="V1606" i="4"/>
  <c r="V1476" i="4"/>
  <c r="V2834" i="4"/>
  <c r="V3581" i="4"/>
  <c r="V1890" i="4"/>
  <c r="V2230" i="4"/>
  <c r="V743" i="4"/>
  <c r="V2322" i="4"/>
  <c r="V2601" i="4"/>
  <c r="V2463" i="4"/>
  <c r="V1507" i="4"/>
  <c r="V3130" i="4"/>
  <c r="V3250" i="4"/>
  <c r="V1420" i="4"/>
  <c r="V2532" i="4"/>
  <c r="V3251" i="4"/>
  <c r="V3323" i="4"/>
  <c r="V4512" i="4"/>
  <c r="V4484" i="4"/>
  <c r="V1141" i="4"/>
  <c r="V4655" i="4"/>
  <c r="V4610" i="4"/>
  <c r="V4718" i="4"/>
  <c r="V3770" i="4"/>
  <c r="V816" i="4"/>
  <c r="V4010" i="4"/>
  <c r="V26" i="4"/>
  <c r="V4693" i="4"/>
  <c r="V2704" i="4"/>
  <c r="V2115" i="4"/>
  <c r="V2552" i="4"/>
  <c r="V4937" i="4"/>
  <c r="V4656" i="4"/>
  <c r="V2137" i="4"/>
  <c r="V4149" i="4"/>
  <c r="V3394" i="4"/>
  <c r="V232" i="4"/>
  <c r="V1368" i="4"/>
  <c r="V1189" i="4"/>
  <c r="V3457" i="4"/>
  <c r="V2323" i="4"/>
  <c r="V2835" i="4"/>
  <c r="V472" i="4"/>
  <c r="V3950" i="4"/>
  <c r="V4150" i="4"/>
  <c r="V3849" i="4"/>
  <c r="V1447" i="4"/>
  <c r="V1164" i="4"/>
  <c r="V150" i="4"/>
  <c r="V1340" i="4"/>
  <c r="V4292" i="4"/>
  <c r="V4011" i="4"/>
  <c r="V2157" i="4"/>
  <c r="V2750" i="4"/>
  <c r="V2836" i="4"/>
  <c r="V1618" i="4"/>
  <c r="V3541" i="4"/>
  <c r="V3483" i="4"/>
  <c r="V1532" i="4"/>
  <c r="V1556" i="4"/>
  <c r="V498" i="4"/>
  <c r="V4178" i="4"/>
  <c r="V2993" i="4"/>
  <c r="V1118" i="4"/>
  <c r="V935" i="4"/>
  <c r="V1829" i="4"/>
  <c r="V2663" i="4"/>
  <c r="V876" i="4"/>
  <c r="V260" i="4"/>
  <c r="V4513" i="4"/>
  <c r="V4885" i="4"/>
  <c r="V2553" i="4"/>
  <c r="V1369" i="4"/>
  <c r="V2204" i="4"/>
  <c r="V52" i="4"/>
  <c r="V999" i="4"/>
  <c r="V151" i="4"/>
  <c r="V3688" i="4"/>
  <c r="V4462" i="4"/>
  <c r="V3873" i="4"/>
  <c r="V2578" i="4"/>
  <c r="V1000" i="4"/>
  <c r="V744" i="4"/>
  <c r="V1271" i="4"/>
  <c r="V2324" i="4"/>
  <c r="V4767" i="4"/>
  <c r="V2664" i="4"/>
  <c r="V2533" i="4"/>
  <c r="V2554" i="4"/>
  <c r="V2084" i="4"/>
  <c r="V4995" i="4"/>
  <c r="V3718" i="4"/>
  <c r="V3429" i="4"/>
  <c r="V2579" i="4"/>
  <c r="V4228" i="4"/>
  <c r="V178" i="4"/>
  <c r="V1619" i="4"/>
  <c r="V1448" i="4"/>
  <c r="V3951" i="4"/>
  <c r="V3582" i="4"/>
  <c r="V3484" i="4"/>
  <c r="V3217" i="4"/>
  <c r="V3275" i="4"/>
  <c r="V427" i="4"/>
  <c r="V1727" i="4"/>
  <c r="V73" i="4"/>
  <c r="V3175" i="4"/>
  <c r="V2464" i="4"/>
  <c r="V4514" i="4"/>
  <c r="V4694" i="4"/>
  <c r="V1393" i="4"/>
  <c r="V1212" i="4"/>
  <c r="V1247" i="4"/>
  <c r="V3485" i="4"/>
  <c r="V1021" i="4"/>
  <c r="V2231" i="4"/>
  <c r="V372" i="4"/>
  <c r="V53" i="4"/>
  <c r="V4745" i="4"/>
  <c r="V1977" i="4"/>
  <c r="V4695" i="4"/>
  <c r="V4719" i="4"/>
  <c r="V1248" i="4"/>
  <c r="V428" i="4"/>
  <c r="V4657" i="4"/>
  <c r="V1297" i="4"/>
  <c r="V3430" i="4"/>
  <c r="V1213" i="4"/>
  <c r="V1751" i="4"/>
  <c r="V345" i="4"/>
  <c r="V283" i="4"/>
  <c r="V572" i="4"/>
  <c r="V1891" i="4"/>
  <c r="V4151" i="4"/>
  <c r="V1978" i="4"/>
  <c r="V1313" i="4"/>
  <c r="V2482" i="4"/>
  <c r="V545" i="4"/>
  <c r="V3431" i="4"/>
  <c r="V777" i="4"/>
  <c r="V3583" i="4"/>
  <c r="V3191" i="4"/>
  <c r="V1607" i="4"/>
  <c r="V2508" i="4"/>
  <c r="V2429" i="4"/>
  <c r="V1449" i="4"/>
  <c r="V3503" i="4"/>
  <c r="V201" i="4"/>
  <c r="V3874" i="4"/>
  <c r="V4658" i="4"/>
  <c r="V4938" i="4"/>
  <c r="V2205" i="4"/>
  <c r="V2973" i="4"/>
  <c r="V399" i="4"/>
  <c r="V4965" i="4"/>
  <c r="V3276" i="4"/>
  <c r="V1450" i="4"/>
  <c r="V3771" i="4"/>
  <c r="V3324" i="4"/>
  <c r="V4533" i="4"/>
  <c r="V3395" i="4"/>
  <c r="V1214" i="4"/>
  <c r="V261" i="4"/>
  <c r="V1215" i="4"/>
  <c r="V1947" i="4"/>
  <c r="V4152" i="4"/>
  <c r="V817" i="4"/>
  <c r="V3561" i="4"/>
  <c r="V1119" i="4"/>
  <c r="V2232" i="4"/>
  <c r="V936" i="4"/>
  <c r="V591" i="4"/>
  <c r="V4179" i="4"/>
  <c r="V1653" i="4"/>
  <c r="V2158" i="4"/>
  <c r="V2325" i="4"/>
  <c r="V4886" i="4"/>
  <c r="V3504" i="4"/>
  <c r="V2255" i="4"/>
  <c r="V3432" i="4"/>
  <c r="V2994" i="4"/>
  <c r="V2509" i="4"/>
  <c r="V2683" i="4"/>
  <c r="V152" i="4"/>
  <c r="V2580" i="4"/>
  <c r="V1774" i="4"/>
  <c r="V592" i="4"/>
  <c r="V3061" i="4"/>
  <c r="V1683" i="4"/>
  <c r="V2430" i="4"/>
  <c r="V745" i="4"/>
  <c r="V4012" i="4"/>
  <c r="V2941" i="4"/>
  <c r="V179" i="4"/>
  <c r="V4581" i="4"/>
  <c r="V2465" i="4"/>
  <c r="V970" i="4"/>
  <c r="V2730" i="4"/>
  <c r="V1216" i="4"/>
  <c r="V473" i="4"/>
  <c r="V27" i="4"/>
  <c r="V573" i="4"/>
  <c r="V3689" i="4"/>
  <c r="V3131" i="4"/>
  <c r="V2085" i="4"/>
  <c r="V1217" i="4"/>
  <c r="V4611" i="4"/>
  <c r="V1533" i="4"/>
  <c r="V3325" i="4"/>
  <c r="V54" i="4"/>
  <c r="V2778" i="4"/>
  <c r="V2665" i="4"/>
  <c r="V3176" i="4"/>
  <c r="V2347" i="4"/>
  <c r="V3433" i="4"/>
  <c r="V1892" i="4"/>
  <c r="V449" i="4"/>
  <c r="V2086" i="4"/>
  <c r="V74" i="4"/>
  <c r="V3665" i="4"/>
  <c r="V1997" i="4"/>
  <c r="V3850" i="4"/>
  <c r="V3218" i="4"/>
  <c r="V2206" i="4"/>
  <c r="V1249" i="4"/>
  <c r="V2233" i="4"/>
  <c r="V4907" i="4"/>
  <c r="V2326" i="4"/>
  <c r="V2684" i="4"/>
  <c r="V1218" i="4"/>
  <c r="V1120" i="4"/>
  <c r="V4996" i="4"/>
  <c r="V2138" i="4"/>
  <c r="V1620" i="4"/>
  <c r="V1421" i="4"/>
  <c r="V3666" i="4"/>
  <c r="V2234" i="4"/>
  <c r="V3802" i="4"/>
  <c r="V4659" i="4"/>
  <c r="V1752" i="4"/>
  <c r="V4720" i="4"/>
  <c r="V2685" i="4"/>
  <c r="V518" i="4"/>
  <c r="V3803" i="4"/>
  <c r="V2919" i="4"/>
  <c r="V840" i="4"/>
  <c r="V1998" i="4"/>
  <c r="V2348" i="4"/>
  <c r="V4865" i="4"/>
  <c r="V2349" i="4"/>
  <c r="V1272" i="4"/>
  <c r="V4386" i="4"/>
  <c r="V4768" i="4"/>
  <c r="V906" i="4"/>
  <c r="V4203" i="4"/>
  <c r="V4098" i="4"/>
  <c r="V2779" i="4"/>
  <c r="V4515" i="4"/>
  <c r="V2431" i="4"/>
  <c r="V641" i="4"/>
  <c r="V1830" i="4"/>
  <c r="V4333" i="4"/>
  <c r="V3219" i="4"/>
  <c r="V3690" i="4"/>
  <c r="V4660" i="4"/>
  <c r="V4153" i="4"/>
  <c r="V3326" i="4"/>
  <c r="V400" i="4"/>
  <c r="V971" i="4"/>
  <c r="V1831" i="4"/>
  <c r="V4064" i="4"/>
  <c r="V689" i="4"/>
  <c r="V2432" i="4"/>
  <c r="V55" i="4"/>
  <c r="V2139" i="4"/>
  <c r="V4534" i="4"/>
  <c r="V2116" i="4"/>
  <c r="V4848" i="4"/>
  <c r="V877" i="4"/>
  <c r="V4387" i="4"/>
  <c r="V1102" i="4"/>
  <c r="V1775" i="4"/>
  <c r="V1219" i="4"/>
  <c r="V2534" i="4"/>
  <c r="V1048" i="4"/>
  <c r="V4258" i="4"/>
  <c r="V4334" i="4"/>
  <c r="V778" i="4"/>
  <c r="V474" i="4"/>
  <c r="V4939" i="4"/>
  <c r="V1893" i="4"/>
  <c r="V2995" i="4"/>
  <c r="V1049" i="4"/>
  <c r="V450" i="4"/>
  <c r="V1422" i="4"/>
  <c r="V4154" i="4"/>
  <c r="V4795" i="4"/>
  <c r="V180" i="4"/>
  <c r="V4180" i="4"/>
  <c r="V3062" i="4"/>
  <c r="V56" i="4"/>
  <c r="V373" i="4"/>
  <c r="V1810" i="4"/>
  <c r="V818" i="4"/>
  <c r="V3252" i="4"/>
  <c r="V3177" i="4"/>
  <c r="V4082" i="4"/>
  <c r="V2705" i="4"/>
  <c r="V2942" i="4"/>
  <c r="V2278" i="4"/>
  <c r="V1298" i="4"/>
  <c r="V2019" i="4"/>
  <c r="V1341" i="4"/>
  <c r="V2087" i="4"/>
  <c r="V153" i="4"/>
  <c r="V3562" i="4"/>
  <c r="V2920" i="4"/>
  <c r="V1999" i="4"/>
  <c r="V3851" i="4"/>
  <c r="V475" i="4"/>
  <c r="V779" i="4"/>
  <c r="V3486" i="4"/>
  <c r="V2581" i="4"/>
  <c r="V2974" i="4"/>
  <c r="V2866" i="4"/>
  <c r="V1081" i="4"/>
  <c r="V3852" i="4"/>
  <c r="V1811" i="4"/>
  <c r="V4485" i="4"/>
  <c r="V2327" i="4"/>
  <c r="V2975" i="4"/>
  <c r="V3487" i="4"/>
  <c r="V3772" i="4"/>
  <c r="V3488" i="4"/>
  <c r="V1050" i="4"/>
  <c r="V3825" i="4"/>
  <c r="V2020" i="4"/>
  <c r="V593" i="4"/>
  <c r="V2602" i="4"/>
  <c r="V284" i="4"/>
  <c r="V3584" i="4"/>
  <c r="V2235" i="4"/>
  <c r="V4204" i="4"/>
  <c r="V4796" i="4"/>
  <c r="V2328" i="4"/>
  <c r="V4516" i="4"/>
  <c r="V2183" i="4"/>
  <c r="V1190" i="4"/>
  <c r="V2433" i="4"/>
  <c r="V1534" i="4"/>
  <c r="V2666" i="4"/>
  <c r="V4769" i="4"/>
  <c r="V4661" i="4"/>
  <c r="V3667" i="4"/>
  <c r="V1191" i="4"/>
  <c r="V3355" i="4"/>
  <c r="V75" i="4"/>
  <c r="V2630" i="4"/>
  <c r="V4721" i="4"/>
  <c r="V878" i="4"/>
  <c r="V1299" i="4"/>
  <c r="V3505" i="4"/>
  <c r="V1022" i="4"/>
  <c r="V3826" i="4"/>
  <c r="V1621" i="4"/>
  <c r="V4797" i="4"/>
  <c r="V4866" i="4"/>
  <c r="V3585" i="4"/>
  <c r="V4013" i="4"/>
  <c r="V1220" i="4"/>
  <c r="V2279" i="4"/>
  <c r="V879" i="4"/>
  <c r="V819" i="4"/>
  <c r="V2891" i="4"/>
  <c r="V57" i="4"/>
  <c r="V1508" i="4"/>
  <c r="V2751" i="4"/>
  <c r="V2329" i="4"/>
  <c r="V746" i="4"/>
  <c r="V1314" i="4"/>
  <c r="V3396" i="4"/>
  <c r="V4293" i="4"/>
  <c r="V3356" i="4"/>
  <c r="V1165" i="4"/>
  <c r="V724" i="4"/>
  <c r="V663" i="4"/>
  <c r="V1300" i="4"/>
  <c r="V4294" i="4"/>
  <c r="V2140" i="4"/>
  <c r="V4312" i="4"/>
  <c r="V2631" i="4"/>
  <c r="V1051" i="4"/>
  <c r="V2582" i="4"/>
  <c r="V1832" i="4"/>
  <c r="V1894" i="4"/>
  <c r="V3434" i="4"/>
  <c r="V2752" i="4"/>
  <c r="V4966" i="4"/>
  <c r="V3253" i="4"/>
  <c r="V3563" i="4"/>
  <c r="V2405" i="4"/>
  <c r="V4463" i="4"/>
  <c r="V1895" i="4"/>
  <c r="V2706" i="4"/>
  <c r="V708" i="4"/>
  <c r="V2159" i="4"/>
  <c r="V262" i="4"/>
  <c r="V574" i="4"/>
  <c r="V3853" i="4"/>
  <c r="V4821" i="4"/>
  <c r="V2667" i="4"/>
  <c r="V2837" i="4"/>
  <c r="V2299" i="4"/>
  <c r="V2603" i="4"/>
  <c r="V2466" i="4"/>
  <c r="V642" i="4"/>
  <c r="V499" i="4"/>
  <c r="V4582" i="4"/>
  <c r="V1423" i="4"/>
  <c r="V519" i="4"/>
  <c r="V3894" i="4"/>
  <c r="V520" i="4"/>
  <c r="V4552" i="4"/>
  <c r="V374" i="4"/>
  <c r="V3972" i="4"/>
  <c r="V3973" i="4"/>
  <c r="V4362" i="4"/>
  <c r="V1082" i="4"/>
  <c r="V4662" i="4"/>
  <c r="V4940" i="4"/>
  <c r="V1250" i="4"/>
  <c r="V747" i="4"/>
  <c r="V2330" i="4"/>
  <c r="V4181" i="4"/>
  <c r="V451" i="4"/>
  <c r="V3922" i="4"/>
  <c r="V3691" i="4"/>
  <c r="V1948" i="4"/>
  <c r="V4722" i="4"/>
  <c r="V3357" i="4"/>
  <c r="V4696" i="4"/>
  <c r="V4887" i="4"/>
  <c r="V4388" i="4"/>
  <c r="V346" i="4"/>
  <c r="V1896" i="4"/>
  <c r="V2378" i="4"/>
  <c r="V3974" i="4"/>
  <c r="V1728" i="4"/>
  <c r="V1535" i="4"/>
  <c r="V2510" i="4"/>
  <c r="V3220" i="4"/>
  <c r="V748" i="4"/>
  <c r="V2184" i="4"/>
  <c r="V907" i="4"/>
  <c r="V3524" i="4"/>
  <c r="V664" i="4"/>
  <c r="V1776" i="4"/>
  <c r="V1451" i="4"/>
  <c r="V2044" i="4"/>
  <c r="V3854" i="4"/>
  <c r="V1251" i="4"/>
  <c r="V4535" i="4"/>
  <c r="V1394" i="4"/>
  <c r="V2236" i="4"/>
  <c r="V521" i="4"/>
  <c r="V3397" i="4"/>
  <c r="V4612" i="4"/>
  <c r="V1477" i="4"/>
  <c r="V3746" i="4"/>
  <c r="V3327" i="4"/>
  <c r="V3855" i="4"/>
  <c r="V4770" i="4"/>
  <c r="V4083" i="4"/>
  <c r="V4229" i="4"/>
  <c r="V4613" i="4"/>
  <c r="V690" i="4"/>
  <c r="V2406" i="4"/>
  <c r="V4155" i="4"/>
  <c r="V1729" i="4"/>
  <c r="V4037" i="4"/>
  <c r="V3992" i="4"/>
  <c r="V1579" i="4"/>
  <c r="V2117" i="4"/>
  <c r="V880" i="4"/>
  <c r="V3379" i="4"/>
  <c r="V4746" i="4"/>
  <c r="V2407" i="4"/>
  <c r="V3132" i="4"/>
  <c r="V643" i="4"/>
  <c r="V796" i="4"/>
  <c r="V725" i="4"/>
  <c r="V375" i="4"/>
  <c r="V1052" i="4"/>
  <c r="V1622" i="4"/>
  <c r="V3254" i="4"/>
  <c r="V3895" i="4"/>
  <c r="V3458" i="4"/>
  <c r="V4614" i="4"/>
  <c r="V2000" i="4"/>
  <c r="V4615" i="4"/>
  <c r="V3221" i="4"/>
  <c r="V2379" i="4"/>
  <c r="V1395" i="4"/>
  <c r="V28" i="4"/>
  <c r="V1396" i="4"/>
  <c r="V4182" i="4"/>
  <c r="V181" i="4"/>
  <c r="V4941" i="4"/>
  <c r="V347" i="4"/>
  <c r="V4436" i="4"/>
  <c r="V2731" i="4"/>
  <c r="V1397" i="4"/>
  <c r="V1777" i="4"/>
  <c r="V3152" i="4"/>
  <c r="V3668" i="4"/>
  <c r="V1166" i="4"/>
  <c r="V1478" i="4"/>
  <c r="V1023" i="4"/>
  <c r="V4723" i="4"/>
  <c r="V4205" i="4"/>
  <c r="V2943" i="4"/>
  <c r="V1424" i="4"/>
  <c r="V1580" i="4"/>
  <c r="V1342" i="4"/>
  <c r="V726" i="4"/>
  <c r="V116" i="4"/>
  <c r="V1581" i="4"/>
  <c r="V1509" i="4"/>
  <c r="V429" i="4"/>
  <c r="V2483" i="4"/>
  <c r="V4099" i="4"/>
  <c r="V1103" i="4"/>
  <c r="V4313" i="4"/>
  <c r="V1001" i="4"/>
  <c r="V1425" i="4"/>
  <c r="V2331" i="4"/>
  <c r="V4583" i="4"/>
  <c r="V594" i="4"/>
  <c r="V2686" i="4"/>
  <c r="V3993" i="4"/>
  <c r="V2256" i="4"/>
  <c r="V1104" i="4"/>
  <c r="V797" i="4"/>
  <c r="V3896" i="4"/>
  <c r="V348" i="4"/>
  <c r="V1922" i="4"/>
  <c r="V3019" i="4"/>
  <c r="V4206" i="4"/>
  <c r="V575" i="4"/>
  <c r="V881" i="4"/>
  <c r="V2300" i="4"/>
  <c r="V3328" i="4"/>
  <c r="V3090" i="4"/>
  <c r="V3329" i="4"/>
  <c r="V3719" i="4"/>
  <c r="V4411" i="4"/>
  <c r="V2892" i="4"/>
  <c r="V2944" i="4"/>
  <c r="V691" i="4"/>
  <c r="V2632" i="4"/>
  <c r="V3627" i="4"/>
  <c r="V4259" i="4"/>
  <c r="V1705" i="4"/>
  <c r="V1557" i="4"/>
  <c r="V3435" i="4"/>
  <c r="V2301" i="4"/>
  <c r="V3542" i="4"/>
  <c r="V1753" i="4"/>
  <c r="V4183" i="4"/>
  <c r="V3720" i="4"/>
  <c r="V1949" i="4"/>
  <c r="V546" i="4"/>
  <c r="V3994" i="4"/>
  <c r="V3586" i="4"/>
  <c r="V1343" i="4"/>
  <c r="V2350" i="4"/>
  <c r="V3506" i="4"/>
  <c r="V3020" i="4"/>
  <c r="V4822" i="4"/>
  <c r="V2976" i="4"/>
  <c r="V1344" i="4"/>
  <c r="V3628" i="4"/>
  <c r="V3507" i="4"/>
  <c r="V4849" i="4"/>
  <c r="V692" i="4"/>
  <c r="V2434" i="4"/>
  <c r="V2061" i="4"/>
  <c r="V798" i="4"/>
  <c r="V1479" i="4"/>
  <c r="V2484" i="4"/>
  <c r="V4584" i="4"/>
  <c r="V1923" i="4"/>
  <c r="V3330" i="4"/>
  <c r="V117" i="4"/>
  <c r="V2604" i="4"/>
  <c r="V2351" i="4"/>
  <c r="V4156" i="4"/>
  <c r="V1608" i="4"/>
  <c r="V3063" i="4"/>
  <c r="V1315" i="4"/>
  <c r="V2160" i="4"/>
  <c r="V4014" i="4"/>
  <c r="V4908" i="4"/>
  <c r="V4038" i="4"/>
  <c r="V3692" i="4"/>
  <c r="V3133" i="4"/>
  <c r="V2996" i="4"/>
  <c r="V452" i="4"/>
  <c r="V3875" i="4"/>
  <c r="V4486" i="4"/>
  <c r="V349" i="4"/>
  <c r="V1950" i="4"/>
  <c r="V4039" i="4"/>
  <c r="V350" i="4"/>
  <c r="V841" i="4"/>
  <c r="V1252" i="4"/>
  <c r="V4967" i="4"/>
  <c r="V1558" i="4"/>
  <c r="V4663" i="4"/>
  <c r="V4487" i="4"/>
  <c r="V1121" i="4"/>
  <c r="V1053" i="4"/>
  <c r="V3747" i="4"/>
  <c r="V2045" i="4"/>
  <c r="V401" i="4"/>
  <c r="V182" i="4"/>
  <c r="V2257" i="4"/>
  <c r="V1706" i="4"/>
  <c r="V3255" i="4"/>
  <c r="V1426" i="4"/>
  <c r="V842" i="4"/>
  <c r="V2435" i="4"/>
  <c r="V4015" i="4"/>
  <c r="V2732" i="4"/>
  <c r="V882" i="4"/>
  <c r="V4295" i="4"/>
  <c r="V4997" i="4"/>
  <c r="V2804" i="4"/>
  <c r="V2633" i="4"/>
  <c r="V453" i="4"/>
  <c r="V2258" i="4"/>
  <c r="V1623" i="4"/>
  <c r="V1778" i="4"/>
  <c r="V2945" i="4"/>
  <c r="V2668" i="4"/>
  <c r="V351" i="4"/>
  <c r="V2332" i="4"/>
  <c r="V4724" i="4"/>
  <c r="V4823" i="4"/>
  <c r="V3398" i="4"/>
  <c r="V4867" i="4"/>
  <c r="V3952" i="4"/>
  <c r="V2977" i="4"/>
  <c r="V2141" i="4"/>
  <c r="V1536" i="4"/>
  <c r="V2687" i="4"/>
  <c r="V1779" i="4"/>
  <c r="V2485" i="4"/>
  <c r="V1142" i="4"/>
  <c r="V183" i="4"/>
  <c r="V4230" i="4"/>
  <c r="V2733" i="4"/>
  <c r="V3021" i="4"/>
  <c r="V4437" i="4"/>
  <c r="V1559" i="4"/>
  <c r="V3876" i="4"/>
  <c r="V2997" i="4"/>
  <c r="V97" i="4"/>
  <c r="V2237" i="4"/>
  <c r="V4664" i="4"/>
  <c r="V2161" i="4"/>
  <c r="V2046" i="4"/>
  <c r="V2352" i="4"/>
  <c r="V4697" i="4"/>
  <c r="V1054" i="4"/>
  <c r="V376" i="4"/>
  <c r="V3804" i="4"/>
  <c r="V2867" i="4"/>
  <c r="V4998" i="4"/>
  <c r="V3064" i="4"/>
  <c r="V1560" i="4"/>
  <c r="V843" i="4"/>
  <c r="V1024" i="4"/>
  <c r="V4968" i="4"/>
  <c r="V1582" i="4"/>
  <c r="V500" i="4"/>
  <c r="V1924" i="4"/>
  <c r="V1143" i="4"/>
  <c r="V522" i="4"/>
  <c r="V3525" i="4"/>
  <c r="V3897" i="4"/>
  <c r="V58" i="4"/>
  <c r="V1561" i="4"/>
  <c r="V3649" i="4"/>
  <c r="V2838" i="4"/>
  <c r="V1833" i="4"/>
  <c r="V2998" i="4"/>
  <c r="V4100" i="4"/>
  <c r="V29" i="4"/>
  <c r="V2946" i="4"/>
  <c r="V3065" i="4"/>
  <c r="V402" i="4"/>
  <c r="V4157" i="4"/>
  <c r="V4942" i="4"/>
  <c r="V4585" i="4"/>
  <c r="V937" i="4"/>
  <c r="V1345" i="4"/>
  <c r="V2707" i="4"/>
  <c r="V2893" i="4"/>
  <c r="V3805" i="4"/>
  <c r="V1398" i="4"/>
  <c r="V595" i="4"/>
  <c r="V2999" i="4"/>
  <c r="V4798" i="4"/>
  <c r="V2634" i="4"/>
  <c r="V3995" i="4"/>
  <c r="V76" i="4"/>
  <c r="V3302" i="4"/>
  <c r="V3975" i="4"/>
  <c r="V1122" i="4"/>
  <c r="V2001" i="4"/>
  <c r="V1083" i="4"/>
  <c r="V2207" i="4"/>
  <c r="V1583" i="4"/>
  <c r="V4725" i="4"/>
  <c r="V3629" i="4"/>
  <c r="V1510" i="4"/>
  <c r="V3877" i="4"/>
  <c r="V665" i="4"/>
  <c r="V1624" i="4"/>
  <c r="V454" i="4"/>
  <c r="V4698" i="4"/>
  <c r="V2868" i="4"/>
  <c r="V1316" i="4"/>
  <c r="V4747" i="4"/>
  <c r="V693" i="4"/>
  <c r="V4084" i="4"/>
  <c r="V1584" i="4"/>
  <c r="V3827" i="4"/>
  <c r="V1625" i="4"/>
  <c r="V2380" i="4"/>
  <c r="V2088" i="4"/>
  <c r="V2021" i="4"/>
  <c r="V4314" i="4"/>
  <c r="V4085" i="4"/>
  <c r="V4389" i="4"/>
  <c r="V3000" i="4"/>
  <c r="V2381" i="4"/>
  <c r="V2635" i="4"/>
  <c r="V2839" i="4"/>
  <c r="V3564" i="4"/>
  <c r="V154" i="4"/>
  <c r="V202" i="4"/>
  <c r="V3459" i="4"/>
  <c r="V799" i="4"/>
  <c r="V1427" i="4"/>
  <c r="V4726" i="4"/>
  <c r="V908" i="4"/>
  <c r="V98" i="4"/>
  <c r="V184" i="4"/>
  <c r="V2921" i="4"/>
  <c r="V4390" i="4"/>
  <c r="V4824" i="4"/>
  <c r="V1144" i="4"/>
  <c r="V1812" i="4"/>
  <c r="V4464" i="4"/>
  <c r="V1684" i="4"/>
  <c r="V3358" i="4"/>
  <c r="V3001" i="4"/>
  <c r="V1370" i="4"/>
  <c r="V4665" i="4"/>
  <c r="V1730" i="4"/>
  <c r="V2302" i="4"/>
  <c r="V2894" i="4"/>
  <c r="V844" i="4"/>
  <c r="V4231" i="4"/>
  <c r="V455" i="4"/>
  <c r="V2118" i="4"/>
  <c r="V3806" i="4"/>
  <c r="V4016" i="4"/>
  <c r="V4850" i="4"/>
  <c r="V4065" i="4"/>
  <c r="V4888" i="4"/>
  <c r="V3669" i="4"/>
  <c r="V1754" i="4"/>
  <c r="V4536" i="4"/>
  <c r="V3748" i="4"/>
  <c r="V883" i="4"/>
  <c r="V3303" i="4"/>
  <c r="V3066" i="4"/>
  <c r="V3807" i="4"/>
  <c r="V2162" i="4"/>
  <c r="V4488" i="4"/>
  <c r="V666" i="4"/>
  <c r="V403" i="4"/>
  <c r="V3091" i="4"/>
  <c r="V3953" i="4"/>
  <c r="V2022" i="4"/>
  <c r="V2353" i="4"/>
  <c r="V4158" i="4"/>
  <c r="V523" i="4"/>
  <c r="V3192" i="4"/>
  <c r="V2408" i="4"/>
  <c r="V318" i="4"/>
  <c r="V4363" i="4"/>
  <c r="V547" i="4"/>
  <c r="V77" i="4"/>
  <c r="V3092" i="4"/>
  <c r="V2708" i="4"/>
  <c r="V99" i="4"/>
  <c r="V4943" i="4"/>
  <c r="V3693" i="4"/>
  <c r="V2511" i="4"/>
  <c r="V4586" i="4"/>
  <c r="V2512" i="4"/>
  <c r="V3399" i="4"/>
  <c r="V4699" i="4"/>
  <c r="V1979" i="4"/>
  <c r="V3400" i="4"/>
  <c r="V4412" i="4"/>
  <c r="V2280" i="4"/>
  <c r="V644" i="4"/>
  <c r="V1609" i="4"/>
  <c r="V1253" i="4"/>
  <c r="V377" i="4"/>
  <c r="V1254" i="4"/>
  <c r="V78" i="4"/>
  <c r="V4889" i="4"/>
  <c r="V4799" i="4"/>
  <c r="V4066" i="4"/>
  <c r="V4391" i="4"/>
  <c r="V1685" i="4"/>
  <c r="V1399" i="4"/>
  <c r="V727" i="4"/>
  <c r="V2583" i="4"/>
  <c r="V2922" i="4"/>
  <c r="V2089" i="4"/>
  <c r="V3608" i="4"/>
  <c r="V3773" i="4"/>
  <c r="V3508" i="4"/>
  <c r="V4727" i="4"/>
  <c r="V185" i="4"/>
  <c r="V2436" i="4"/>
  <c r="V1813" i="4"/>
  <c r="V3898" i="4"/>
  <c r="V4868" i="4"/>
  <c r="V4728" i="4"/>
  <c r="V596" i="4"/>
  <c r="V118" i="4"/>
  <c r="V1002" i="4"/>
  <c r="V2238" i="4"/>
  <c r="V2002" i="4"/>
  <c r="V1273" i="4"/>
  <c r="V3509" i="4"/>
  <c r="V3976" i="4"/>
  <c r="V352" i="4"/>
  <c r="V2709" i="4"/>
  <c r="V30" i="4"/>
  <c r="V2486" i="4"/>
  <c r="V1221" i="4"/>
  <c r="V4771" i="4"/>
  <c r="V100" i="4"/>
  <c r="V2780" i="4"/>
  <c r="V3749" i="4"/>
  <c r="V476" i="4"/>
  <c r="V884" i="4"/>
  <c r="V1274" i="4"/>
  <c r="V4101" i="4"/>
  <c r="V1897" i="4"/>
  <c r="V3331" i="4"/>
  <c r="V2923" i="4"/>
  <c r="V2437" i="4"/>
  <c r="V3193" i="4"/>
  <c r="V1480" i="4"/>
  <c r="V548" i="4"/>
  <c r="V233" i="4"/>
  <c r="V2142" i="4"/>
  <c r="V2259" i="4"/>
  <c r="V3923" i="4"/>
  <c r="V4616" i="4"/>
  <c r="V2584" i="4"/>
  <c r="V4587" i="4"/>
  <c r="V3954" i="4"/>
  <c r="V728" i="4"/>
  <c r="V2805" i="4"/>
  <c r="V3630" i="4"/>
  <c r="V3924" i="4"/>
  <c r="V1317" i="4"/>
  <c r="V2208" i="4"/>
  <c r="V2947" i="4"/>
  <c r="V800" i="4"/>
  <c r="V119" i="4"/>
  <c r="V3670" i="4"/>
  <c r="V4413" i="4"/>
  <c r="V4909" i="4"/>
  <c r="V3955" i="4"/>
  <c r="V1898" i="4"/>
  <c r="V2382" i="4"/>
  <c r="V3750" i="4"/>
  <c r="V4315" i="4"/>
  <c r="V4067" i="4"/>
  <c r="V4910" i="4"/>
  <c r="V4184" i="4"/>
  <c r="V2303" i="4"/>
  <c r="V319" i="4"/>
  <c r="V120" i="4"/>
  <c r="V4825" i="4"/>
  <c r="V2438" i="4"/>
  <c r="V285" i="4"/>
  <c r="V378" i="4"/>
  <c r="V101" i="4"/>
  <c r="V1003" i="4"/>
  <c r="V3808" i="4"/>
  <c r="V4086" i="4"/>
  <c r="V3650" i="4"/>
  <c r="V621" i="4"/>
  <c r="V2605" i="4"/>
  <c r="V3332" i="4"/>
  <c r="V524" i="4"/>
  <c r="V3996" i="4"/>
  <c r="V4969" i="4"/>
  <c r="V102" i="4"/>
  <c r="V3526" i="4"/>
  <c r="V353" i="4"/>
  <c r="V2869" i="4"/>
  <c r="V4316" i="4"/>
  <c r="V780" i="4"/>
  <c r="V354" i="4"/>
  <c r="V3631" i="4"/>
  <c r="V4617" i="4"/>
  <c r="V3651" i="4"/>
  <c r="V909" i="4"/>
  <c r="V3333" i="4"/>
  <c r="V4185" i="4"/>
  <c r="V1562" i="4"/>
  <c r="V4826" i="4"/>
  <c r="V2688" i="4"/>
  <c r="V972" i="4"/>
  <c r="V3222" i="4"/>
  <c r="V4970" i="4"/>
  <c r="V2636" i="4"/>
  <c r="V3587" i="4"/>
  <c r="V3436" i="4"/>
  <c r="V31" i="4"/>
  <c r="V2062" i="4"/>
  <c r="V1859" i="4"/>
  <c r="V1731" i="4"/>
  <c r="V2090" i="4"/>
  <c r="V234" i="4"/>
  <c r="V845" i="4"/>
  <c r="V2023" i="4"/>
  <c r="V4553" i="4"/>
  <c r="V3694" i="4"/>
  <c r="V525" i="4"/>
  <c r="V2895" i="4"/>
  <c r="V2669" i="4"/>
  <c r="V4489" i="4"/>
  <c r="V938" i="4"/>
  <c r="V4729" i="4"/>
  <c r="V2585" i="4"/>
  <c r="V2091" i="4"/>
  <c r="V103" i="4"/>
  <c r="V4588" i="4"/>
  <c r="V2333" i="4"/>
  <c r="V4554" i="4"/>
  <c r="V885" i="4"/>
  <c r="V2753" i="4"/>
  <c r="V4999" i="4"/>
  <c r="V2840" i="4"/>
  <c r="V3401" i="4"/>
  <c r="V749" i="4"/>
  <c r="V2637" i="4"/>
  <c r="V2024" i="4"/>
  <c r="V2896" i="4"/>
  <c r="V3652" i="4"/>
  <c r="V750" i="4"/>
  <c r="V4827" i="4"/>
  <c r="V1346" i="4"/>
  <c r="V2209" i="4"/>
  <c r="V4186" i="4"/>
  <c r="V3334" i="4"/>
  <c r="V2841" i="4"/>
  <c r="V939" i="4"/>
  <c r="V3022" i="4"/>
  <c r="V1585" i="4"/>
  <c r="V3256" i="4"/>
  <c r="V3977" i="4"/>
  <c r="V2063" i="4"/>
  <c r="V3671" i="4"/>
  <c r="V4414" i="4"/>
  <c r="V910" i="4"/>
  <c r="V2638" i="4"/>
  <c r="V4772" i="4"/>
  <c r="V3632" i="4"/>
  <c r="V477" i="4"/>
  <c r="V526" i="4"/>
  <c r="V2535" i="4"/>
  <c r="V1025" i="4"/>
  <c r="V3277" i="4"/>
  <c r="V1084" i="4"/>
  <c r="V3359" i="4"/>
  <c r="V1452" i="4"/>
  <c r="V597" i="4"/>
  <c r="V3565" i="4"/>
  <c r="V694" i="4"/>
  <c r="V1123" i="4"/>
  <c r="V645" i="4"/>
  <c r="V1192" i="4"/>
  <c r="V2897" i="4"/>
  <c r="V2555" i="4"/>
  <c r="V3956" i="4"/>
  <c r="V3774" i="4"/>
  <c r="V5000" i="4"/>
  <c r="V1780" i="4"/>
  <c r="V155" i="4"/>
  <c r="V156" i="4"/>
  <c r="V3134" i="4"/>
  <c r="V1255" i="4"/>
  <c r="V1105" i="4"/>
  <c r="V4415" i="4"/>
  <c r="V3633" i="4"/>
  <c r="V4465" i="4"/>
  <c r="V404" i="4"/>
  <c r="V263" i="4"/>
  <c r="V4490" i="4"/>
  <c r="V2639" i="4"/>
  <c r="V4296" i="4"/>
  <c r="V1428" i="4"/>
  <c r="V1318" i="4"/>
  <c r="V2948" i="4"/>
  <c r="V355" i="4"/>
  <c r="V4800" i="4"/>
  <c r="V1511" i="4"/>
  <c r="V4589" i="4"/>
  <c r="V667" i="4"/>
  <c r="V598" i="4"/>
  <c r="V3360" i="4"/>
  <c r="V4466" i="4"/>
  <c r="V4971" i="4"/>
  <c r="V1429" i="4"/>
  <c r="V4102" i="4"/>
  <c r="V2439" i="4"/>
  <c r="V264" i="4"/>
  <c r="V1781" i="4"/>
  <c r="V3402" i="4"/>
  <c r="V3093" i="4"/>
  <c r="V4335" i="4"/>
  <c r="V4911" i="4"/>
  <c r="V1124" i="4"/>
  <c r="V4232" i="4"/>
  <c r="V3135" i="4"/>
  <c r="V4260" i="4"/>
  <c r="V59" i="4"/>
  <c r="V2536" i="4"/>
  <c r="V3403" i="4"/>
  <c r="V4666" i="4"/>
  <c r="V4187" i="4"/>
  <c r="V121" i="4"/>
  <c r="V1782" i="4"/>
  <c r="V3223" i="4"/>
  <c r="V1707" i="4"/>
  <c r="V2537" i="4"/>
  <c r="V3153" i="4"/>
  <c r="V3224" i="4"/>
  <c r="V4801" i="4"/>
  <c r="V32" i="4"/>
  <c r="V2898" i="4"/>
  <c r="V4618" i="4"/>
  <c r="V1222" i="4"/>
  <c r="V2440" i="4"/>
  <c r="V3634" i="4"/>
  <c r="V3609" i="4"/>
  <c r="V1951" i="4"/>
  <c r="V2806" i="4"/>
  <c r="V1481" i="4"/>
  <c r="V729" i="4"/>
  <c r="V3404" i="4"/>
  <c r="V4590" i="4"/>
  <c r="V203" i="4"/>
  <c r="V4730" i="4"/>
  <c r="V3225" i="4"/>
  <c r="V4103" i="4"/>
  <c r="V4869" i="4"/>
  <c r="V1193" i="4"/>
  <c r="V3226" i="4"/>
  <c r="V4537" i="4"/>
  <c r="V781" i="4"/>
  <c r="V3588" i="4"/>
  <c r="V60" i="4"/>
  <c r="V2949" i="4"/>
  <c r="V801" i="4"/>
  <c r="V2842" i="4"/>
  <c r="V4336" i="4"/>
  <c r="V356" i="4"/>
  <c r="V599" i="4"/>
  <c r="V846" i="4"/>
  <c r="V3925" i="4"/>
  <c r="V1167" i="4"/>
  <c r="V527" i="4"/>
  <c r="V1783" i="4"/>
  <c r="V4517" i="4"/>
  <c r="V3899" i="4"/>
  <c r="V4159" i="4"/>
  <c r="V2163" i="4"/>
  <c r="V3543" i="4"/>
  <c r="V2556" i="4"/>
  <c r="V4337" i="4"/>
  <c r="V1194" i="4"/>
  <c r="V265" i="4"/>
  <c r="V1223" i="4"/>
  <c r="V1834" i="4"/>
  <c r="V235" i="4"/>
  <c r="V157" i="4"/>
  <c r="V3154" i="4"/>
  <c r="V1224" i="4"/>
  <c r="V1085" i="4"/>
  <c r="V33" i="4"/>
  <c r="V1860" i="4"/>
  <c r="V1195" i="4"/>
  <c r="V4555" i="4"/>
  <c r="V4317" i="4"/>
  <c r="V3566" i="4"/>
  <c r="V886" i="4"/>
  <c r="V1430" i="4"/>
  <c r="V2047" i="4"/>
  <c r="V1482" i="4"/>
  <c r="V2781" i="4"/>
  <c r="V405" i="4"/>
  <c r="V4207" i="4"/>
  <c r="V4773" i="4"/>
  <c r="V34" i="4"/>
  <c r="V1225" i="4"/>
  <c r="V911" i="4"/>
  <c r="V1168" i="4"/>
  <c r="V2606" i="4"/>
  <c r="V751" i="4"/>
  <c r="V4438" i="4"/>
  <c r="V430" i="4"/>
  <c r="V4870" i="4"/>
  <c r="V912" i="4"/>
  <c r="V320" i="4"/>
  <c r="V3460" i="4"/>
  <c r="V4087" i="4"/>
  <c r="V3567" i="4"/>
  <c r="V2354" i="4"/>
  <c r="V1784" i="4"/>
  <c r="V1400" i="4"/>
  <c r="V379" i="4"/>
  <c r="V1537" i="4"/>
  <c r="V4233" i="4"/>
  <c r="V3094" i="4"/>
  <c r="V1169" i="4"/>
  <c r="V3775" i="4"/>
  <c r="V2260" i="4"/>
  <c r="V2586" i="4"/>
  <c r="V1431" i="4"/>
  <c r="V2689" i="4"/>
  <c r="V3776" i="4"/>
  <c r="V4491" i="4"/>
  <c r="V1347" i="4"/>
  <c r="V549" i="4"/>
  <c r="V3926" i="4"/>
  <c r="V2334" i="4"/>
  <c r="V3828" i="4"/>
  <c r="V4318" i="4"/>
  <c r="V1301" i="4"/>
  <c r="V321" i="4"/>
  <c r="V2185" i="4"/>
  <c r="V3067" i="4"/>
  <c r="V2640" i="4"/>
  <c r="V1732" i="4"/>
  <c r="V2164" i="4"/>
  <c r="V3997" i="4"/>
  <c r="V3178" i="4"/>
  <c r="V1348" i="4"/>
  <c r="V1654" i="4"/>
  <c r="V3777" i="4"/>
  <c r="V158" i="4"/>
  <c r="V478" i="4"/>
  <c r="V820" i="4"/>
  <c r="V4208" i="4"/>
  <c r="V2710" i="4"/>
  <c r="V4392" i="4"/>
  <c r="V4393" i="4"/>
  <c r="V2441" i="4"/>
  <c r="V752" i="4"/>
  <c r="V4234" i="4"/>
  <c r="V2165" i="4"/>
  <c r="V3568" i="4"/>
  <c r="V3044" i="4"/>
  <c r="V3809" i="4"/>
  <c r="V1755" i="4"/>
  <c r="V4338" i="4"/>
  <c r="V3527" i="4"/>
  <c r="V2690" i="4"/>
  <c r="V847" i="4"/>
  <c r="V1655" i="4"/>
  <c r="V1785" i="4"/>
  <c r="V406" i="4"/>
  <c r="V821" i="4"/>
  <c r="V4235" i="4"/>
  <c r="V2950" i="4"/>
  <c r="V2143" i="4"/>
  <c r="V4160" i="4"/>
  <c r="V4871" i="4"/>
  <c r="V4731" i="4"/>
  <c r="V2210" i="4"/>
  <c r="V2487" i="4"/>
  <c r="V4339" i="4"/>
  <c r="V4667" i="4"/>
  <c r="V3751" i="4"/>
  <c r="V3856" i="4"/>
  <c r="V3304" i="4"/>
  <c r="V622" i="4"/>
  <c r="V940" i="4"/>
  <c r="V3900" i="4"/>
  <c r="V4774" i="4"/>
  <c r="V159" i="4"/>
  <c r="V3437" i="4"/>
  <c r="V2025" i="4"/>
  <c r="V3461" i="4"/>
  <c r="V1563" i="4"/>
  <c r="V600" i="4"/>
  <c r="V4340" i="4"/>
  <c r="V4619" i="4"/>
  <c r="V1512" i="4"/>
  <c r="V2383" i="4"/>
  <c r="V1106" i="4"/>
  <c r="V1302" i="4"/>
  <c r="V3023" i="4"/>
  <c r="V668" i="4"/>
  <c r="V3136" i="4"/>
  <c r="V2304" i="4"/>
  <c r="V4972" i="4"/>
  <c r="V2026" i="4"/>
  <c r="V1004" i="4"/>
  <c r="V501" i="4"/>
  <c r="V266" i="4"/>
  <c r="V1708" i="4"/>
  <c r="V2384" i="4"/>
  <c r="V3002" i="4"/>
  <c r="V2027" i="4"/>
  <c r="V3305" i="4"/>
  <c r="V357" i="4"/>
  <c r="V3045" i="4"/>
  <c r="V2641" i="4"/>
  <c r="V236" i="4"/>
  <c r="V1513" i="4"/>
  <c r="V2711" i="4"/>
  <c r="V2442" i="4"/>
  <c r="V1786" i="4"/>
  <c r="V1432" i="4"/>
  <c r="V502" i="4"/>
  <c r="V3569" i="4"/>
  <c r="V695" i="4"/>
  <c r="V3380" i="4"/>
  <c r="V3721" i="4"/>
  <c r="V3046" i="4"/>
  <c r="V3829" i="4"/>
  <c r="V1453" i="4"/>
  <c r="V3901" i="4"/>
  <c r="V4973" i="4"/>
  <c r="V4872" i="4"/>
  <c r="V528" i="4"/>
  <c r="V1349" i="4"/>
  <c r="V4668" i="4"/>
  <c r="V3752" i="4"/>
  <c r="V848" i="4"/>
  <c r="V1925" i="4"/>
  <c r="V4467" i="4"/>
  <c r="V1483" i="4"/>
  <c r="V204" i="4"/>
  <c r="V1371" i="4"/>
  <c r="V1401" i="4"/>
  <c r="V2003" i="4"/>
  <c r="V1303" i="4"/>
  <c r="V753" i="4"/>
  <c r="V4669" i="4"/>
  <c r="V2712" i="4"/>
  <c r="V186" i="4"/>
  <c r="V3194" i="4"/>
  <c r="V754" i="4"/>
  <c r="V3635" i="4"/>
  <c r="V3830" i="4"/>
  <c r="V2843" i="4"/>
  <c r="V1484" i="4"/>
  <c r="V1733" i="4"/>
  <c r="V3857" i="4"/>
  <c r="V1350" i="4"/>
  <c r="V4468" i="4"/>
  <c r="V1656" i="4"/>
  <c r="V1787" i="4"/>
  <c r="V3610" i="4"/>
  <c r="V3137" i="4"/>
  <c r="V3589" i="4"/>
  <c r="V2092" i="4"/>
  <c r="V623" i="4"/>
  <c r="V5001" i="4"/>
  <c r="V4297" i="4"/>
  <c r="V4341" i="4"/>
  <c r="V669" i="4"/>
  <c r="V2385" i="4"/>
  <c r="V576" i="4"/>
  <c r="V2951" i="4"/>
  <c r="V3155" i="4"/>
  <c r="V122" i="4"/>
  <c r="V3695" i="4"/>
  <c r="V1586" i="4"/>
  <c r="V1587" i="4"/>
  <c r="V2870" i="4"/>
  <c r="V3024" i="4"/>
  <c r="V3095" i="4"/>
  <c r="V1835" i="4"/>
  <c r="V4017" i="4"/>
  <c r="V2119" i="4"/>
  <c r="V4851" i="4"/>
  <c r="V3405" i="4"/>
  <c r="V755" i="4"/>
  <c r="V3361" i="4"/>
  <c r="V3406" i="4"/>
  <c r="V1055" i="4"/>
  <c r="V1125" i="4"/>
  <c r="V4342" i="4"/>
  <c r="V4469" i="4"/>
  <c r="V2807" i="4"/>
  <c r="V407" i="4"/>
  <c r="V4912" i="4"/>
  <c r="V4538" i="4"/>
  <c r="V1433" i="4"/>
  <c r="V1454" i="4"/>
  <c r="V61" i="4"/>
  <c r="V802" i="4"/>
  <c r="V670" i="4"/>
  <c r="V3722" i="4"/>
  <c r="V4018" i="4"/>
  <c r="V1926" i="4"/>
  <c r="V671" i="4"/>
  <c r="V2443" i="4"/>
  <c r="V3025" i="4"/>
  <c r="V913" i="4"/>
  <c r="V1402" i="4"/>
  <c r="V1980" i="4"/>
  <c r="V4890" i="4"/>
  <c r="V4700" i="4"/>
  <c r="V456" i="4"/>
  <c r="V1434" i="4"/>
  <c r="V4873" i="4"/>
  <c r="V1226" i="4"/>
  <c r="V3462" i="4"/>
  <c r="V887" i="4"/>
  <c r="V1256" i="4"/>
  <c r="V4088" i="4"/>
  <c r="V2409" i="4"/>
  <c r="V2028" i="4"/>
  <c r="V267" i="4"/>
  <c r="V3227" i="4"/>
  <c r="V2048" i="4"/>
  <c r="V4518" i="4"/>
  <c r="V941" i="4"/>
  <c r="V3672" i="4"/>
  <c r="V4701" i="4"/>
  <c r="V2261" i="4"/>
  <c r="V3047" i="4"/>
  <c r="V1086" i="4"/>
  <c r="V2029" i="4"/>
  <c r="V672" i="4"/>
  <c r="V380" i="4"/>
  <c r="V782" i="4"/>
  <c r="V1170" i="4"/>
  <c r="V1196" i="4"/>
  <c r="V973" i="4"/>
  <c r="V3257" i="4"/>
  <c r="V4261" i="4"/>
  <c r="V1171" i="4"/>
  <c r="V2952" i="4"/>
  <c r="V4068" i="4"/>
  <c r="V1257" i="4"/>
  <c r="V3026" i="4"/>
  <c r="V914" i="4"/>
  <c r="V1734" i="4"/>
  <c r="V3096" i="4"/>
  <c r="V187" i="4"/>
  <c r="V4209" i="4"/>
  <c r="V550" i="4"/>
  <c r="V730" i="4"/>
  <c r="V286" i="4"/>
  <c r="V2754" i="4"/>
  <c r="V2186" i="4"/>
  <c r="V2187" i="4"/>
  <c r="V3156" i="4"/>
  <c r="V3463" i="4"/>
  <c r="V3878" i="4"/>
  <c r="V1258" i="4"/>
  <c r="V4319" i="4"/>
  <c r="V673" i="4"/>
  <c r="W3097" i="4"/>
  <c r="W1126" i="4"/>
  <c r="W3927" i="4"/>
  <c r="W4492" i="4"/>
  <c r="W1319" i="4"/>
  <c r="W2713" i="4"/>
  <c r="W1657" i="4"/>
  <c r="W4161" i="4"/>
  <c r="W1588" i="4"/>
  <c r="W2714" i="4"/>
  <c r="W4874" i="4"/>
  <c r="W3464" i="4"/>
  <c r="W2557" i="4"/>
  <c r="W479" i="4"/>
  <c r="W2305" i="4"/>
  <c r="W1709" i="4"/>
  <c r="W4775" i="4"/>
  <c r="W551" i="4"/>
  <c r="W3902" i="4"/>
  <c r="W1172" i="4"/>
  <c r="W3335" i="4"/>
  <c r="W4188" i="4"/>
  <c r="W4089" i="4"/>
  <c r="W2262" i="4"/>
  <c r="W3306" i="4"/>
  <c r="W4343" i="4"/>
  <c r="W2166" i="4"/>
  <c r="W3723" i="4"/>
  <c r="W3673" i="4"/>
  <c r="W4974" i="4"/>
  <c r="W3858" i="4"/>
  <c r="W1372" i="4"/>
  <c r="W3179" i="4"/>
  <c r="W2642" i="4"/>
  <c r="W646" i="4"/>
  <c r="W4262" i="4"/>
  <c r="W3027" i="4"/>
  <c r="W4591" i="4"/>
  <c r="W2844" i="4"/>
  <c r="W2281" i="4"/>
  <c r="W2488" i="4"/>
  <c r="W1373" i="4"/>
  <c r="W2953" i="4"/>
  <c r="W3674" i="4"/>
  <c r="W3859" i="4"/>
  <c r="W4702" i="4"/>
  <c r="W3724" i="4"/>
  <c r="W104" i="4"/>
  <c r="W4236" i="4"/>
  <c r="W3879" i="4"/>
  <c r="W1485" i="4"/>
  <c r="W4913" i="4"/>
  <c r="W783" i="4"/>
  <c r="W79" i="4"/>
  <c r="W1005" i="4"/>
  <c r="W2845" i="4"/>
  <c r="W1927" i="4"/>
  <c r="W237" i="4"/>
  <c r="W849" i="4"/>
  <c r="W4189" i="4"/>
  <c r="W1275" i="4"/>
  <c r="W4210" i="4"/>
  <c r="W2489" i="4"/>
  <c r="W2239" i="4"/>
  <c r="W3510" i="4"/>
  <c r="W4802" i="4"/>
  <c r="W1538" i="4"/>
  <c r="W2355" i="4"/>
  <c r="W3611" i="4"/>
  <c r="W62" i="4"/>
  <c r="W4069" i="4"/>
  <c r="W3928" i="4"/>
  <c r="W2356" i="4"/>
  <c r="W1626" i="4"/>
  <c r="W205" i="4"/>
  <c r="W4748" i="4"/>
  <c r="W4592" i="4"/>
  <c r="W1710" i="4"/>
  <c r="W1788" i="4"/>
  <c r="W2558" i="4"/>
  <c r="W3778" i="4"/>
  <c r="W3180" i="4"/>
  <c r="W3028" i="4"/>
  <c r="W3407" i="4"/>
  <c r="W2734" i="4"/>
  <c r="W2" i="4"/>
  <c r="W4620" i="4"/>
  <c r="W3438" i="4"/>
  <c r="W1735" i="4"/>
  <c r="W2064" i="4"/>
  <c r="W674" i="4"/>
  <c r="W2335" i="4"/>
  <c r="W4776" i="4"/>
  <c r="W2607" i="4"/>
  <c r="W3779" i="4"/>
  <c r="W4394" i="4"/>
  <c r="W2691" i="4"/>
  <c r="W4621" i="4"/>
  <c r="W3228" i="4"/>
  <c r="W4104" i="4"/>
  <c r="W1435" i="4"/>
  <c r="W2846" i="4"/>
  <c r="W3903" i="4"/>
  <c r="W4732" i="4"/>
  <c r="W4344" i="4"/>
  <c r="W2871" i="4"/>
  <c r="W3439" i="4"/>
  <c r="W4828" i="4"/>
  <c r="W4190" i="4"/>
  <c r="W4345" i="4"/>
  <c r="W1486" i="4"/>
  <c r="W3098" i="4"/>
  <c r="W1952" i="4"/>
  <c r="W4439" i="4"/>
  <c r="W647" i="4"/>
  <c r="W974" i="4"/>
  <c r="W1564" i="4"/>
  <c r="W624" i="4"/>
  <c r="W1789" i="4"/>
  <c r="W2386" i="4"/>
  <c r="W2899" i="4"/>
  <c r="W2735" i="4"/>
  <c r="W4556" i="4"/>
  <c r="W3157" i="4"/>
  <c r="W4670" i="4"/>
  <c r="W1589" i="4"/>
  <c r="W1899" i="4"/>
  <c r="W2954" i="4"/>
  <c r="W480" i="4"/>
  <c r="W2643" i="4"/>
  <c r="W1539" i="4"/>
  <c r="W4777" i="4"/>
  <c r="W2263" i="4"/>
  <c r="W1756" i="4"/>
  <c r="W2692" i="4"/>
  <c r="W408" i="4"/>
  <c r="W322" i="4"/>
  <c r="W4070" i="4"/>
  <c r="W4237" i="4"/>
  <c r="W4539" i="4"/>
  <c r="W4364" i="4"/>
  <c r="W2093" i="4"/>
  <c r="W756" i="4"/>
  <c r="W942" i="4"/>
  <c r="W3048" i="4"/>
  <c r="W2644" i="4"/>
  <c r="W2715" i="4"/>
  <c r="W238" i="4"/>
  <c r="W850" i="4"/>
  <c r="W4040" i="4"/>
  <c r="W943" i="4"/>
  <c r="W2306" i="4"/>
  <c r="W4852" i="4"/>
  <c r="W3003" i="4"/>
  <c r="W1861" i="4"/>
  <c r="W3612" i="4"/>
  <c r="W409" i="4"/>
  <c r="W160" i="4"/>
  <c r="W2357" i="4"/>
  <c r="W3590" i="4"/>
  <c r="W4298" i="4"/>
  <c r="W1610" i="4"/>
  <c r="W3068" i="4"/>
  <c r="W4622" i="4"/>
  <c r="W2188" i="4"/>
  <c r="W4041" i="4"/>
  <c r="W3049" i="4"/>
  <c r="W2444" i="4"/>
  <c r="W1736" i="4"/>
  <c r="W3336" i="4"/>
  <c r="W381" i="4"/>
  <c r="W3195" i="4"/>
  <c r="W4623" i="4"/>
  <c r="W4416" i="4"/>
  <c r="W4320" i="4"/>
  <c r="W1227" i="4"/>
  <c r="W731" i="4"/>
  <c r="W3440" i="4"/>
  <c r="W4557" i="4"/>
  <c r="W2264" i="4"/>
  <c r="W4749" i="4"/>
  <c r="W3544" i="4"/>
  <c r="W1565" i="4"/>
  <c r="W206" i="4"/>
  <c r="W3" i="4"/>
  <c r="W3489" i="4"/>
  <c r="W3545" i="4"/>
  <c r="W3780" i="4"/>
  <c r="W1981" i="4"/>
  <c r="W63" i="4"/>
  <c r="W4417" i="4"/>
  <c r="W4944" i="4"/>
  <c r="W3362" i="4"/>
  <c r="W4733" i="4"/>
  <c r="W2189" i="4"/>
  <c r="W4211" i="4"/>
  <c r="W4891" i="4"/>
  <c r="W2490" i="4"/>
  <c r="W1757" i="4"/>
  <c r="W3696" i="4"/>
  <c r="W239" i="4"/>
  <c r="W4365" i="4"/>
  <c r="W1197" i="4"/>
  <c r="W3069" i="4"/>
  <c r="W4440" i="4"/>
  <c r="W3337" i="4"/>
  <c r="W3613" i="4"/>
  <c r="W2900" i="4"/>
  <c r="W4975" i="4"/>
  <c r="W457" i="4"/>
  <c r="W1862" i="4"/>
  <c r="W2978" i="4"/>
  <c r="W3697" i="4"/>
  <c r="W2782" i="4"/>
  <c r="W2167" i="4"/>
  <c r="W1590" i="4"/>
  <c r="W625" i="4"/>
  <c r="W3029" i="4"/>
  <c r="W4540" i="4"/>
  <c r="W4071" i="4"/>
  <c r="W1351" i="4"/>
  <c r="W2872" i="4"/>
  <c r="W2410" i="4"/>
  <c r="W4803" i="4"/>
  <c r="W4162" i="4"/>
  <c r="W3408" i="4"/>
  <c r="W1928" i="4"/>
  <c r="W2736" i="4"/>
  <c r="W3196" i="4"/>
  <c r="W3880" i="4"/>
  <c r="W2358" i="4"/>
  <c r="W1374" i="4"/>
  <c r="W2120" i="4"/>
  <c r="W709" i="4"/>
  <c r="W4541" i="4"/>
  <c r="W2491" i="4"/>
  <c r="W2955" i="4"/>
  <c r="W4703" i="4"/>
  <c r="W4945" i="4"/>
  <c r="W3307" i="4"/>
  <c r="W915" i="4"/>
  <c r="W2065" i="4"/>
  <c r="W2737" i="4"/>
  <c r="W2307" i="4"/>
  <c r="W4542" i="4"/>
  <c r="W3070" i="4"/>
  <c r="W3511" i="4"/>
  <c r="W1455" i="4"/>
  <c r="W1658" i="4"/>
  <c r="W4829" i="4"/>
  <c r="W268" i="4"/>
  <c r="W2265" i="4"/>
  <c r="W4892" i="4"/>
  <c r="W1403" i="4"/>
  <c r="W3957" i="4"/>
  <c r="W3138" i="4"/>
  <c r="W4042" i="4"/>
  <c r="W3099" i="4"/>
  <c r="W3753" i="4"/>
  <c r="W3881" i="4"/>
  <c r="W1659" i="4"/>
  <c r="W4804" i="4"/>
  <c r="W4750" i="4"/>
  <c r="W3570" i="4"/>
  <c r="W287" i="4"/>
  <c r="W3441" i="4"/>
  <c r="W3050" i="4"/>
  <c r="W3512" i="4"/>
  <c r="W1836" i="4"/>
  <c r="W1982" i="4"/>
  <c r="W1790" i="4"/>
  <c r="W481" i="4"/>
  <c r="W757" i="4"/>
  <c r="W975" i="4"/>
  <c r="W382" i="4"/>
  <c r="W2168" i="4"/>
  <c r="W4470" i="4"/>
  <c r="W3513" i="4"/>
  <c r="W4321" i="4"/>
  <c r="W626" i="4"/>
  <c r="W2538" i="4"/>
  <c r="W1456" i="4"/>
  <c r="W4238" i="4"/>
  <c r="W3653" i="4"/>
  <c r="W4624" i="4"/>
  <c r="W4163" i="4"/>
  <c r="W3591" i="4"/>
  <c r="W2411" i="4"/>
  <c r="W1145" i="4"/>
  <c r="W4625" i="4"/>
  <c r="W851" i="4"/>
  <c r="W1627" i="4"/>
  <c r="W240" i="4"/>
  <c r="W2359" i="4"/>
  <c r="W852" i="4"/>
  <c r="W4914" i="4"/>
  <c r="W1056" i="4"/>
  <c r="W1814" i="4"/>
  <c r="W3139" i="4"/>
  <c r="W2559" i="4"/>
  <c r="W1320" i="4"/>
  <c r="W4976" i="4"/>
  <c r="W3197" i="4"/>
  <c r="W358" i="4"/>
  <c r="W976" i="4"/>
  <c r="W4977" i="4"/>
  <c r="W2030" i="4"/>
  <c r="W1276" i="4"/>
  <c r="W1087" i="4"/>
  <c r="W3592" i="4"/>
  <c r="W2808" i="4"/>
  <c r="W4471" i="4"/>
  <c r="W4263" i="4"/>
  <c r="W4671" i="4"/>
  <c r="W4072" i="4"/>
  <c r="W3593" i="4"/>
  <c r="W3614" i="4"/>
  <c r="W3546" i="4"/>
  <c r="W1953" i="4"/>
  <c r="W3571" i="4"/>
  <c r="W2282" i="4"/>
  <c r="W188" i="4"/>
  <c r="W2513" i="4"/>
  <c r="W4090" i="4"/>
  <c r="W1198" i="4"/>
  <c r="W2901" i="4"/>
  <c r="W2190" i="4"/>
  <c r="W2716" i="4"/>
  <c r="W4853" i="4"/>
  <c r="W1837" i="4"/>
  <c r="W35" i="4"/>
  <c r="W288" i="4"/>
  <c r="W1660" i="4"/>
  <c r="W4672" i="4"/>
  <c r="W4164" i="4"/>
  <c r="W3198" i="4"/>
  <c r="W1057" i="4"/>
  <c r="W2336" i="4"/>
  <c r="W1863" i="4"/>
  <c r="W2956" i="4"/>
  <c r="W4593" i="4"/>
  <c r="W4395" i="4"/>
  <c r="W2240" i="4"/>
  <c r="W207" i="4"/>
  <c r="W161" i="4"/>
  <c r="W1628" i="4"/>
  <c r="W4441" i="4"/>
  <c r="W2783" i="4"/>
  <c r="W2211" i="4"/>
  <c r="W2066" i="4"/>
  <c r="W2608" i="4"/>
  <c r="W2492" i="4"/>
  <c r="W482" i="4"/>
  <c r="W162" i="4"/>
  <c r="W3363" i="4"/>
  <c r="W1107" i="4"/>
  <c r="W2031" i="4"/>
  <c r="W2412" i="4"/>
  <c r="W648" i="4"/>
  <c r="W2387" i="4"/>
  <c r="W3904" i="4"/>
  <c r="W977" i="4"/>
  <c r="W2388" i="4"/>
  <c r="W3051" i="4"/>
  <c r="W4264" i="4"/>
  <c r="W1983" i="4"/>
  <c r="W1108" i="4"/>
  <c r="W1457" i="4"/>
  <c r="W4265" i="4"/>
  <c r="W2755" i="4"/>
  <c r="W1758" i="4"/>
  <c r="W323" i="4"/>
  <c r="W529" i="4"/>
  <c r="W1737" i="4"/>
  <c r="W4805" i="4"/>
  <c r="W784" i="4"/>
  <c r="W1352" i="4"/>
  <c r="W3338" i="4"/>
  <c r="W3409" i="4"/>
  <c r="W4778" i="4"/>
  <c r="W1353" i="4"/>
  <c r="W2493" i="4"/>
  <c r="W888" i="4"/>
  <c r="W2413" i="4"/>
  <c r="W4" i="4"/>
  <c r="W1686" i="4"/>
  <c r="W4472" i="4"/>
  <c r="W383" i="4"/>
  <c r="W3675" i="4"/>
  <c r="W2924" i="4"/>
  <c r="W2809" i="4"/>
  <c r="W2957" i="4"/>
  <c r="W2609" i="4"/>
  <c r="W2610" i="4"/>
  <c r="W1815" i="4"/>
  <c r="W1026" i="4"/>
  <c r="W4266" i="4"/>
  <c r="W269" i="4"/>
  <c r="W552" i="4"/>
  <c r="W1027" i="4"/>
  <c r="W2873" i="4"/>
  <c r="W483" i="4"/>
  <c r="W1540" i="4"/>
  <c r="W1864" i="4"/>
  <c r="W1321" i="4"/>
  <c r="W4073" i="4"/>
  <c r="W2874" i="4"/>
  <c r="W3998" i="4"/>
  <c r="W710" i="4"/>
  <c r="W1109" i="4"/>
  <c r="W1487" i="4"/>
  <c r="W3100" i="4"/>
  <c r="W553" i="4"/>
  <c r="W530" i="4"/>
  <c r="W732" i="4"/>
  <c r="W2810" i="4"/>
  <c r="W4893" i="4"/>
  <c r="W410" i="4"/>
  <c r="W2467" i="4"/>
  <c r="W3258" i="4"/>
  <c r="W2958" i="4"/>
  <c r="W2611" i="4"/>
  <c r="W359" i="4"/>
  <c r="W2902" i="4"/>
  <c r="W1354" i="4"/>
  <c r="W4212" i="4"/>
  <c r="W2468" i="4"/>
  <c r="W1865" i="4"/>
  <c r="W2959" i="4"/>
  <c r="W411" i="4"/>
  <c r="W1436" i="4"/>
  <c r="W3978" i="4"/>
  <c r="W1322" i="4"/>
  <c r="W4267" i="4"/>
  <c r="W2670" i="4"/>
  <c r="W2241" i="4"/>
  <c r="W5" i="4"/>
  <c r="W6" i="4"/>
  <c r="W1277" i="4"/>
  <c r="W711" i="4"/>
  <c r="W2587" i="4"/>
  <c r="W4626" i="4"/>
  <c r="W3831" i="4"/>
  <c r="W822" i="4"/>
  <c r="W1146" i="4"/>
  <c r="W1629" i="4"/>
  <c r="W1088" i="4"/>
  <c r="W3615" i="4"/>
  <c r="W3616" i="4"/>
  <c r="W458" i="4"/>
  <c r="W3229" i="4"/>
  <c r="W3101" i="4"/>
  <c r="W4043" i="4"/>
  <c r="W2875" i="4"/>
  <c r="W270" i="4"/>
  <c r="W4239" i="4"/>
  <c r="W384" i="4"/>
  <c r="W3725" i="4"/>
  <c r="W4442" i="4"/>
  <c r="W1630" i="4"/>
  <c r="W3726" i="4"/>
  <c r="W2049" i="4"/>
  <c r="W4074" i="4"/>
  <c r="W1173" i="4"/>
  <c r="W1089" i="4"/>
  <c r="W3442" i="4"/>
  <c r="W4105" i="4"/>
  <c r="W1631" i="4"/>
  <c r="W2612" i="4"/>
  <c r="W2514" i="4"/>
  <c r="W1566" i="4"/>
  <c r="W3654" i="4"/>
  <c r="W2645" i="4"/>
  <c r="W1954" i="4"/>
  <c r="W64" i="4"/>
  <c r="W2212" i="4"/>
  <c r="W3698" i="4"/>
  <c r="W241" i="4"/>
  <c r="W4240" i="4"/>
  <c r="W324" i="4"/>
  <c r="W431" i="4"/>
  <c r="W3929" i="4"/>
  <c r="W1006" i="4"/>
  <c r="W2756" i="4"/>
  <c r="W2560" i="4"/>
  <c r="W4473" i="4"/>
  <c r="W3930" i="4"/>
  <c r="W4322" i="4"/>
  <c r="W3230" i="4"/>
  <c r="W4106" i="4"/>
  <c r="W2144" i="4"/>
  <c r="W1759" i="4"/>
  <c r="W385" i="4"/>
  <c r="W4107" i="4"/>
  <c r="W3832" i="4"/>
  <c r="W4299" i="4"/>
  <c r="W1375" i="4"/>
  <c r="W1458" i="4"/>
  <c r="W3052" i="4"/>
  <c r="W3882" i="4"/>
  <c r="W3931" i="4"/>
  <c r="W289" i="4"/>
  <c r="W386" i="4"/>
  <c r="W4875" i="4"/>
  <c r="W2925" i="4"/>
  <c r="W916" i="4"/>
  <c r="W3231" i="4"/>
  <c r="W3490" i="4"/>
  <c r="W3465" i="4"/>
  <c r="W1661" i="4"/>
  <c r="W4165" i="4"/>
  <c r="W2191" i="4"/>
  <c r="W3676" i="4"/>
  <c r="W360" i="4"/>
  <c r="W4627" i="4"/>
  <c r="W4876" i="4"/>
  <c r="W3308" i="4"/>
  <c r="W208" i="4"/>
  <c r="W758" i="4"/>
  <c r="W4493" i="4"/>
  <c r="W601" i="4"/>
  <c r="W1459" i="4"/>
  <c r="W2717" i="4"/>
  <c r="W2876" i="4"/>
  <c r="W1591" i="4"/>
  <c r="W1866" i="4"/>
  <c r="W4474" i="4"/>
  <c r="W2192" i="4"/>
  <c r="W2757" i="4"/>
  <c r="W4366" i="4"/>
  <c r="W4673" i="4"/>
  <c r="W2242" i="4"/>
  <c r="W917" i="4"/>
  <c r="W4108" i="4"/>
  <c r="W2877" i="4"/>
  <c r="W242" i="4"/>
  <c r="W1984" i="4"/>
  <c r="W944" i="4"/>
  <c r="W3278" i="4"/>
  <c r="W1147" i="4"/>
  <c r="W361" i="4"/>
  <c r="W1867" i="4"/>
  <c r="W1278" i="4"/>
  <c r="W3781" i="4"/>
  <c r="W1460" i="4"/>
  <c r="W4494" i="4"/>
  <c r="W3958" i="4"/>
  <c r="W4830" i="4"/>
  <c r="W2389" i="4"/>
  <c r="W1461" i="4"/>
  <c r="W1662" i="4"/>
  <c r="W1900" i="4"/>
  <c r="W2693" i="4"/>
  <c r="W1174" i="4"/>
  <c r="W1955" i="4"/>
  <c r="W627" i="4"/>
  <c r="W853" i="4"/>
  <c r="W362" i="4"/>
  <c r="W1148" i="4"/>
  <c r="W1663" i="4"/>
  <c r="W3514" i="4"/>
  <c r="W712" i="4"/>
  <c r="W2094" i="4"/>
  <c r="W1929" i="4"/>
  <c r="W554" i="4"/>
  <c r="W2169" i="4"/>
  <c r="W2515" i="4"/>
  <c r="W2360" i="4"/>
  <c r="W2811" i="4"/>
  <c r="W1279" i="4"/>
  <c r="W2361" i="4"/>
  <c r="W3004" i="4"/>
  <c r="W123" i="4"/>
  <c r="W3199" i="4"/>
  <c r="W65" i="4"/>
  <c r="W290" i="4"/>
  <c r="W2445" i="4"/>
  <c r="W1376" i="4"/>
  <c r="W243" i="4"/>
  <c r="W3727" i="4"/>
  <c r="W2926" i="4"/>
  <c r="W244" i="4"/>
  <c r="W1760" i="4"/>
  <c r="W4213" i="4"/>
  <c r="W3979" i="4"/>
  <c r="W2032" i="4"/>
  <c r="W4831" i="4"/>
  <c r="W4628" i="4"/>
  <c r="W4214" i="4"/>
  <c r="W759" i="4"/>
  <c r="W2390" i="4"/>
  <c r="W3528" i="4"/>
  <c r="W3491" i="4"/>
  <c r="W4915" i="4"/>
  <c r="W1664" i="4"/>
  <c r="W432" i="4"/>
  <c r="W2539" i="4"/>
  <c r="W3232" i="4"/>
  <c r="W2145" i="4"/>
  <c r="W3410" i="4"/>
  <c r="W2903" i="4"/>
  <c r="W1404" i="4"/>
  <c r="W2494" i="4"/>
  <c r="W3905" i="4"/>
  <c r="W1437" i="4"/>
  <c r="W2847" i="4"/>
  <c r="W1280" i="4"/>
  <c r="W1791" i="4"/>
  <c r="W1901" i="4"/>
  <c r="W1761" i="4"/>
  <c r="W3279" i="4"/>
  <c r="W3636" i="4"/>
  <c r="W1377" i="4"/>
  <c r="W3158" i="4"/>
  <c r="W3810" i="4"/>
  <c r="W2588" i="4"/>
  <c r="W1868" i="4"/>
  <c r="W3699" i="4"/>
  <c r="W4367" i="4"/>
  <c r="W2694" i="4"/>
  <c r="W3782" i="4"/>
  <c r="W4916" i="4"/>
  <c r="W325" i="4"/>
  <c r="W2243" i="4"/>
  <c r="W1956" i="4"/>
  <c r="W2516" i="4"/>
  <c r="W4300" i="4"/>
  <c r="W2308" i="4"/>
  <c r="W531" i="4"/>
  <c r="W4109" i="4"/>
  <c r="W3883" i="4"/>
  <c r="W1541" i="4"/>
  <c r="W2540" i="4"/>
  <c r="W2517" i="4"/>
  <c r="W1228" i="4"/>
  <c r="W3200" i="4"/>
  <c r="W4346" i="4"/>
  <c r="W2718" i="4"/>
  <c r="W2266" i="4"/>
  <c r="W1514" i="4"/>
  <c r="W4044" i="4"/>
  <c r="W2050" i="4"/>
  <c r="W36" i="4"/>
  <c r="W271" i="4"/>
  <c r="W163" i="4"/>
  <c r="W1058" i="4"/>
  <c r="W1438" i="4"/>
  <c r="W3884" i="4"/>
  <c r="W3492" i="4"/>
  <c r="W2391" i="4"/>
  <c r="W4418" i="4"/>
  <c r="W3547" i="4"/>
  <c r="W189" i="4"/>
  <c r="W3071" i="4"/>
  <c r="W2848" i="4"/>
  <c r="W3280" i="4"/>
  <c r="W4779" i="4"/>
  <c r="W532" i="4"/>
  <c r="W1816" i="4"/>
  <c r="W4978" i="4"/>
  <c r="W978" i="4"/>
  <c r="W66" i="4"/>
  <c r="W1838" i="4"/>
  <c r="W4558" i="4"/>
  <c r="W3515" i="4"/>
  <c r="W4347" i="4"/>
  <c r="W1127" i="4"/>
  <c r="W3617" i="4"/>
  <c r="W533" i="4"/>
  <c r="W3754" i="4"/>
  <c r="W2067" i="4"/>
  <c r="W124" i="4"/>
  <c r="W4396" i="4"/>
  <c r="W889" i="4"/>
  <c r="W675" i="4"/>
  <c r="W4979" i="4"/>
  <c r="W628" i="4"/>
  <c r="W4110" i="4"/>
  <c r="W760" i="4"/>
  <c r="W1687" i="4"/>
  <c r="W3655" i="4"/>
  <c r="W2878" i="4"/>
  <c r="W1711" i="4"/>
  <c r="W3493" i="4"/>
  <c r="W3159" i="4"/>
  <c r="W2758" i="4"/>
  <c r="W4348" i="4"/>
  <c r="W1405" i="4"/>
  <c r="W4629" i="4"/>
  <c r="W4191" i="4"/>
  <c r="W3411" i="4"/>
  <c r="W890" i="4"/>
  <c r="W2121" i="4"/>
  <c r="W4917" i="4"/>
  <c r="W761" i="4"/>
  <c r="W918" i="4"/>
  <c r="W602" i="4"/>
  <c r="W4918" i="4"/>
  <c r="W2646" i="4"/>
  <c r="W4268" i="4"/>
  <c r="W3811" i="4"/>
  <c r="W2004" i="4"/>
  <c r="W4495" i="4"/>
  <c r="W2671" i="4"/>
  <c r="W2927" i="4"/>
  <c r="W2414" i="4"/>
  <c r="W945" i="4"/>
  <c r="W1378" i="4"/>
  <c r="W1229" i="4"/>
  <c r="W326" i="4"/>
  <c r="W603" i="4"/>
  <c r="W1059" i="4"/>
  <c r="W4045" i="4"/>
  <c r="W291" i="4"/>
  <c r="W3412" i="4"/>
  <c r="W555" i="4"/>
  <c r="W2213" i="4"/>
  <c r="W4111" i="4"/>
  <c r="W1515" i="4"/>
  <c r="W4349" i="4"/>
  <c r="W1516" i="4"/>
  <c r="W1632" i="4"/>
  <c r="W676" i="4"/>
  <c r="W3259" i="4"/>
  <c r="W1869" i="4"/>
  <c r="W3833" i="4"/>
  <c r="W190" i="4"/>
  <c r="W2283" i="4"/>
  <c r="W1259" i="4"/>
  <c r="W556" i="4"/>
  <c r="W4350" i="4"/>
  <c r="W1665" i="4"/>
  <c r="W4854" i="4"/>
  <c r="W2719" i="4"/>
  <c r="W604" i="4"/>
  <c r="W3932" i="4"/>
  <c r="W4674" i="4"/>
  <c r="W946" i="4"/>
  <c r="W4855" i="4"/>
  <c r="W4894" i="4"/>
  <c r="W1230" i="4"/>
  <c r="W3364" i="4"/>
  <c r="W1712" i="4"/>
  <c r="W433" i="4"/>
  <c r="W1930" i="4"/>
  <c r="W164" i="4"/>
  <c r="W1985" i="4"/>
  <c r="W762" i="4"/>
  <c r="W1931" i="4"/>
  <c r="W3443" i="4"/>
  <c r="W3529" i="4"/>
  <c r="W4856" i="4"/>
  <c r="W823" i="4"/>
  <c r="W4857" i="4"/>
  <c r="W947" i="4"/>
  <c r="W2095" i="4"/>
  <c r="W3339" i="4"/>
  <c r="W2193" i="4"/>
  <c r="W2392" i="4"/>
  <c r="W4269" i="4"/>
  <c r="W3413" i="4"/>
  <c r="W3365" i="4"/>
  <c r="W2495" i="4"/>
  <c r="W4734" i="4"/>
  <c r="W2672" i="4"/>
  <c r="W824" i="4"/>
  <c r="W1060" i="4"/>
  <c r="W4630" i="4"/>
  <c r="W2214" i="4"/>
  <c r="W4419" i="4"/>
  <c r="W1688" i="4"/>
  <c r="W629" i="4"/>
  <c r="W4704" i="4"/>
  <c r="W1902" i="4"/>
  <c r="W3594" i="4"/>
  <c r="W4631" i="4"/>
  <c r="W3812" i="4"/>
  <c r="W4192" i="4"/>
  <c r="W1462" i="4"/>
  <c r="W2960" i="4"/>
  <c r="W3933" i="4"/>
  <c r="W2068" i="4"/>
  <c r="W4895" i="4"/>
  <c r="W1379" i="4"/>
  <c r="W3595" i="4"/>
  <c r="W4475" i="4"/>
  <c r="W4594" i="4"/>
  <c r="W4519" i="4"/>
  <c r="W3530" i="4"/>
  <c r="W4420" i="4"/>
  <c r="W854" i="4"/>
  <c r="W1567" i="4"/>
  <c r="W1061" i="4"/>
  <c r="W1355" i="4"/>
  <c r="W1689" i="4"/>
  <c r="W272" i="4"/>
  <c r="W67" i="4"/>
  <c r="W855" i="4"/>
  <c r="W4806" i="4"/>
  <c r="W1231" i="4"/>
  <c r="W2812" i="4"/>
  <c r="W1110" i="4"/>
  <c r="W3783" i="4"/>
  <c r="W4735" i="4"/>
  <c r="W4241" i="4"/>
  <c r="W803" i="4"/>
  <c r="W1817" i="4"/>
  <c r="W4780" i="4"/>
  <c r="W191" i="4"/>
  <c r="W4193" i="4"/>
  <c r="W2362" i="4"/>
  <c r="W1839" i="4"/>
  <c r="W2267" i="4"/>
  <c r="W484" i="4"/>
  <c r="W3030" i="4"/>
  <c r="W577" i="4"/>
  <c r="W3494" i="4"/>
  <c r="W1175" i="4"/>
  <c r="W37" i="4"/>
  <c r="W1932" i="4"/>
  <c r="W4632" i="4"/>
  <c r="W2589" i="4"/>
  <c r="W2784" i="4"/>
  <c r="W4019" i="4"/>
  <c r="W1199" i="4"/>
  <c r="W3548" i="4"/>
  <c r="W3102" i="4"/>
  <c r="W3728" i="4"/>
  <c r="W1281" i="4"/>
  <c r="W3677" i="4"/>
  <c r="W2051" i="4"/>
  <c r="W3637" i="4"/>
  <c r="W1356" i="4"/>
  <c r="W1007" i="4"/>
  <c r="W3233" i="4"/>
  <c r="W2904" i="4"/>
  <c r="W3201" i="4"/>
  <c r="W2268" i="4"/>
  <c r="W4751" i="4"/>
  <c r="W2849" i="4"/>
  <c r="W1304" i="4"/>
  <c r="W3999" i="4"/>
  <c r="W557" i="4"/>
  <c r="W919" i="4"/>
  <c r="W2284" i="4"/>
  <c r="W3729" i="4"/>
  <c r="W2337" i="4"/>
  <c r="W3053" i="4"/>
  <c r="W105" i="4"/>
  <c r="W3103" i="4"/>
  <c r="W2590" i="4"/>
  <c r="W1633" i="4"/>
  <c r="W2905" i="4"/>
  <c r="W3005" i="4"/>
  <c r="W292" i="4"/>
  <c r="W948" i="4"/>
  <c r="W3104" i="4"/>
  <c r="W605" i="4"/>
  <c r="W1903" i="4"/>
  <c r="W4301" i="4"/>
  <c r="W3054" i="4"/>
  <c r="W856" i="4"/>
  <c r="W3618" i="4"/>
  <c r="W4595" i="4"/>
  <c r="W4675" i="4"/>
  <c r="W1870" i="4"/>
  <c r="W2785" i="4"/>
  <c r="W2813" i="4"/>
  <c r="W2285" i="4"/>
  <c r="W1406" i="4"/>
  <c r="W733" i="4"/>
  <c r="W2146" i="4"/>
  <c r="W696" i="4"/>
  <c r="W3730" i="4"/>
  <c r="W1840" i="4"/>
  <c r="W3596" i="4"/>
  <c r="W4807" i="4"/>
  <c r="W387" i="4"/>
  <c r="W2647" i="4"/>
  <c r="W920" i="4"/>
  <c r="W3834" i="4"/>
  <c r="W4559" i="4"/>
  <c r="W785" i="4"/>
  <c r="W649" i="4"/>
  <c r="W4270" i="4"/>
  <c r="W2052" i="4"/>
  <c r="W1200" i="4"/>
  <c r="W2446" i="4"/>
  <c r="W2906" i="4"/>
  <c r="W1176" i="4"/>
  <c r="W825" i="4"/>
  <c r="W4676" i="4"/>
  <c r="W4633" i="4"/>
  <c r="W7" i="4"/>
  <c r="W1634" i="4"/>
  <c r="W388" i="4"/>
  <c r="W2648" i="4"/>
  <c r="W3619" i="4"/>
  <c r="W949" i="4"/>
  <c r="W3140" i="4"/>
  <c r="W4543" i="4"/>
  <c r="W4302" i="4"/>
  <c r="W2979" i="4"/>
  <c r="W921" i="4"/>
  <c r="W1282" i="4"/>
  <c r="W1090" i="4"/>
  <c r="W3731" i="4"/>
  <c r="W1690" i="4"/>
  <c r="W3980" i="4"/>
  <c r="W891" i="4"/>
  <c r="W2053" i="4"/>
  <c r="W293" i="4"/>
  <c r="W4496" i="4"/>
  <c r="W4677" i="4"/>
  <c r="W534" i="4"/>
  <c r="W4046" i="4"/>
  <c r="W363" i="4"/>
  <c r="W1592" i="4"/>
  <c r="W3444" i="4"/>
  <c r="W4397" i="4"/>
  <c r="W2005" i="4"/>
  <c r="W1792" i="4"/>
  <c r="W3531" i="4"/>
  <c r="W1305" i="4"/>
  <c r="W1439" i="4"/>
  <c r="W1008" i="4"/>
  <c r="W3234" i="4"/>
  <c r="W2338" i="4"/>
  <c r="W2363" i="4"/>
  <c r="W1440" i="4"/>
  <c r="W1635" i="4"/>
  <c r="W1841" i="4"/>
  <c r="W4946" i="4"/>
  <c r="W2928" i="4"/>
  <c r="W3235" i="4"/>
  <c r="W3105" i="4"/>
  <c r="W4634" i="4"/>
  <c r="W3700" i="4"/>
  <c r="W4112" i="4"/>
  <c r="W209" i="4"/>
  <c r="W2286" i="4"/>
  <c r="W3381" i="4"/>
  <c r="W2469" i="4"/>
  <c r="W3055" i="4"/>
  <c r="W786" i="4"/>
  <c r="W2961" i="4"/>
  <c r="W1201" i="4"/>
  <c r="W1283" i="4"/>
  <c r="W2649" i="4"/>
  <c r="W294" i="4"/>
  <c r="W4443" i="4"/>
  <c r="W4858" i="4"/>
  <c r="W4705" i="4"/>
  <c r="W3006" i="4"/>
  <c r="W3281" i="4"/>
  <c r="W3236" i="4"/>
  <c r="W4075" i="4"/>
  <c r="W106" i="4"/>
  <c r="W4832" i="4"/>
  <c r="W3638" i="4"/>
  <c r="W2673" i="4"/>
  <c r="W3732" i="4"/>
  <c r="W1284" i="4"/>
  <c r="W327" i="4"/>
  <c r="W38" i="4"/>
  <c r="W2364" i="4"/>
  <c r="W1793" i="4"/>
  <c r="W3366" i="4"/>
  <c r="W1986" i="4"/>
  <c r="W1933" i="4"/>
  <c r="W1636" i="4"/>
  <c r="W1028" i="4"/>
  <c r="W3181" i="4"/>
  <c r="W2122" i="4"/>
  <c r="W485" i="4"/>
  <c r="W1637" i="4"/>
  <c r="W3414" i="4"/>
  <c r="W4047" i="4"/>
  <c r="W3733" i="4"/>
  <c r="W4351" i="4"/>
  <c r="W2069" i="4"/>
  <c r="W3981" i="4"/>
  <c r="W2365" i="4"/>
  <c r="W677" i="4"/>
  <c r="W2591" i="4"/>
  <c r="W1323" i="4"/>
  <c r="W2650" i="4"/>
  <c r="W210" i="4"/>
  <c r="W4242" i="4"/>
  <c r="W3260" i="4"/>
  <c r="W1091" i="4"/>
  <c r="W950" i="4"/>
  <c r="W2962" i="4"/>
  <c r="W857" i="4"/>
  <c r="W826" i="4"/>
  <c r="W2123" i="4"/>
  <c r="W4896" i="4"/>
  <c r="W3784" i="4"/>
  <c r="W4520" i="4"/>
  <c r="W80" i="4"/>
  <c r="W558" i="4"/>
  <c r="W2850" i="4"/>
  <c r="W1463" i="4"/>
  <c r="W486" i="4"/>
  <c r="W2070" i="4"/>
  <c r="W4194" i="4"/>
  <c r="W1904" i="4"/>
  <c r="W3382" i="4"/>
  <c r="W1762" i="4"/>
  <c r="W4215" i="4"/>
  <c r="W3261" i="4"/>
  <c r="W1517" i="4"/>
  <c r="W734" i="4"/>
  <c r="W125" i="4"/>
  <c r="W2561" i="4"/>
  <c r="W68" i="4"/>
  <c r="W412" i="4"/>
  <c r="W2287" i="4"/>
  <c r="W2562" i="4"/>
  <c r="W1306" i="4"/>
  <c r="W1763" i="4"/>
  <c r="W3466" i="4"/>
  <c r="W804" i="4"/>
  <c r="W2907" i="4"/>
  <c r="W2963" i="4"/>
  <c r="W487" i="4"/>
  <c r="W1260" i="4"/>
  <c r="W1128" i="4"/>
  <c r="W2288" i="4"/>
  <c r="W4781" i="4"/>
  <c r="W503" i="4"/>
  <c r="W2194" i="4"/>
  <c r="W3934" i="4"/>
  <c r="W69" i="4"/>
  <c r="W1764" i="4"/>
  <c r="W3734" i="4"/>
  <c r="W3813" i="4"/>
  <c r="W3106" i="4"/>
  <c r="W2289" i="4"/>
  <c r="W3639" i="4"/>
  <c r="W1380" i="4"/>
  <c r="W4048" i="4"/>
  <c r="W4352" i="4"/>
  <c r="W1029" i="4"/>
  <c r="W459" i="4"/>
  <c r="W1666" i="4"/>
  <c r="W2269" i="4"/>
  <c r="W3959" i="4"/>
  <c r="W2470" i="4"/>
  <c r="W3467" i="4"/>
  <c r="W1905" i="4"/>
  <c r="W1794" i="4"/>
  <c r="W3237" i="4"/>
  <c r="W4091" i="4"/>
  <c r="W1667" i="4"/>
  <c r="W4980" i="4"/>
  <c r="W3468" i="4"/>
  <c r="W3516" i="4"/>
  <c r="W3415" i="4"/>
  <c r="W3982" i="4"/>
  <c r="W3885" i="4"/>
  <c r="W3640" i="4"/>
  <c r="W4421" i="4"/>
  <c r="W4947" i="4"/>
  <c r="W4981" i="4"/>
  <c r="W1987" i="4"/>
  <c r="W951" i="4"/>
  <c r="W3141" i="4"/>
  <c r="W3340" i="4"/>
  <c r="W2447" i="4"/>
  <c r="W4166" i="4"/>
  <c r="W1261" i="4"/>
  <c r="W3107" i="4"/>
  <c r="W2651" i="4"/>
  <c r="W192" i="4"/>
  <c r="W1062" i="4"/>
  <c r="W3735" i="4"/>
  <c r="W650" i="4"/>
  <c r="W2215" i="4"/>
  <c r="W2054" i="4"/>
  <c r="W211" i="4"/>
  <c r="W4635" i="4"/>
  <c r="W3262" i="4"/>
  <c r="W1464" i="4"/>
  <c r="W2613" i="4"/>
  <c r="W2759" i="4"/>
  <c r="W2216" i="4"/>
  <c r="W4678" i="4"/>
  <c r="W4113" i="4"/>
  <c r="W3056" i="4"/>
  <c r="W2244" i="4"/>
  <c r="W3309" i="4"/>
  <c r="W165" i="4"/>
  <c r="W1285" i="4"/>
  <c r="W2563" i="4"/>
  <c r="W166" i="4"/>
  <c r="W3282" i="4"/>
  <c r="W2964" i="4"/>
  <c r="W1518" i="4"/>
  <c r="W3142" i="4"/>
  <c r="W2195" i="4"/>
  <c r="W1871" i="4"/>
  <c r="W3031" i="4"/>
  <c r="W3007" i="4"/>
  <c r="W4422" i="4"/>
  <c r="W4353" i="4"/>
  <c r="W4114" i="4"/>
  <c r="W1713" i="4"/>
  <c r="W328" i="4"/>
  <c r="W787" i="4"/>
  <c r="W3182" i="4"/>
  <c r="W922" i="4"/>
  <c r="W2564" i="4"/>
  <c r="W1488" i="4"/>
  <c r="W1465" i="4"/>
  <c r="W1286" i="4"/>
  <c r="W697" i="4"/>
  <c r="W4354" i="4"/>
  <c r="W827" i="4"/>
  <c r="W4636" i="4"/>
  <c r="W4216" i="4"/>
  <c r="W1381" i="4"/>
  <c r="W3678" i="4"/>
  <c r="W460" i="4"/>
  <c r="W4948" i="4"/>
  <c r="W4195" i="4"/>
  <c r="W535" i="4"/>
  <c r="W39" i="4"/>
  <c r="W2760" i="4"/>
  <c r="W2245" i="4"/>
  <c r="W434" i="4"/>
  <c r="W1262" i="4"/>
  <c r="W1818" i="4"/>
  <c r="W4115" i="4"/>
  <c r="W3886" i="4"/>
  <c r="W952" i="4"/>
  <c r="W953" i="4"/>
  <c r="W3785" i="4"/>
  <c r="W3283" i="4"/>
  <c r="W3641" i="4"/>
  <c r="W2786" i="4"/>
  <c r="W2366" i="4"/>
  <c r="W2695" i="4"/>
  <c r="W4092" i="4"/>
  <c r="W892" i="4"/>
  <c r="W2674" i="4"/>
  <c r="W3238" i="4"/>
  <c r="W4000" i="4"/>
  <c r="W1009" i="4"/>
  <c r="W979" i="4"/>
  <c r="W3160" i="4"/>
  <c r="W3108" i="4"/>
  <c r="W2147" i="4"/>
  <c r="W3679" i="4"/>
  <c r="W212" i="4"/>
  <c r="W2787" i="4"/>
  <c r="W858" i="4"/>
  <c r="W1542" i="4"/>
  <c r="W213" i="4"/>
  <c r="W4167" i="4"/>
  <c r="W763" i="4"/>
  <c r="W1795" i="4"/>
  <c r="W1263" i="4"/>
  <c r="W4476" i="4"/>
  <c r="W2720" i="4"/>
  <c r="W1906" i="4"/>
  <c r="W4217" i="4"/>
  <c r="W4897" i="4"/>
  <c r="W2965" i="4"/>
  <c r="W1611" i="4"/>
  <c r="W40" i="4"/>
  <c r="W2565" i="4"/>
  <c r="W3960" i="4"/>
  <c r="W1324" i="4"/>
  <c r="W413" i="4"/>
  <c r="W1149" i="4"/>
  <c r="W2738" i="4"/>
  <c r="W2614" i="4"/>
  <c r="W3161" i="4"/>
  <c r="W3109" i="4"/>
  <c r="W4444" i="4"/>
  <c r="W4116" i="4"/>
  <c r="W3110" i="4"/>
  <c r="W2270" i="4"/>
  <c r="W4782" i="4"/>
  <c r="W1819" i="4"/>
  <c r="W2675" i="4"/>
  <c r="W4596" i="4"/>
  <c r="W4833" i="4"/>
  <c r="W1593" i="4"/>
  <c r="W1612" i="4"/>
  <c r="W893" i="4"/>
  <c r="W3814" i="4"/>
  <c r="W1872" i="4"/>
  <c r="W4196" i="4"/>
  <c r="W2124" i="4"/>
  <c r="W2148" i="4"/>
  <c r="W1202" i="4"/>
  <c r="W4597" i="4"/>
  <c r="W2814" i="4"/>
  <c r="W273" i="4"/>
  <c r="W4834" i="4"/>
  <c r="W389" i="4"/>
  <c r="W2761" i="4"/>
  <c r="W364" i="4"/>
  <c r="W3341" i="4"/>
  <c r="W3284" i="4"/>
  <c r="W1232" i="4"/>
  <c r="W3701" i="4"/>
  <c r="W4808" i="4"/>
  <c r="W1357" i="4"/>
  <c r="W4076" i="4"/>
  <c r="W1765" i="4"/>
  <c r="W2566" i="4"/>
  <c r="W435" i="4"/>
  <c r="W859" i="4"/>
  <c r="W1519" i="4"/>
  <c r="W4020" i="4"/>
  <c r="W713" i="4"/>
  <c r="W2448" i="4"/>
  <c r="W2541" i="4"/>
  <c r="W436" i="4"/>
  <c r="W2929" i="4"/>
  <c r="W2739" i="4"/>
  <c r="W3935" i="4"/>
  <c r="W3517" i="4"/>
  <c r="W1203" i="4"/>
  <c r="W3111" i="4"/>
  <c r="W4637" i="4"/>
  <c r="W4638" i="4"/>
  <c r="W630" i="4"/>
  <c r="W3961" i="4"/>
  <c r="W4197" i="4"/>
  <c r="W3962" i="4"/>
  <c r="W3755" i="4"/>
  <c r="W4679" i="4"/>
  <c r="W923" i="4"/>
  <c r="W2879" i="4"/>
  <c r="W4021" i="4"/>
  <c r="W3285" i="4"/>
  <c r="W559" i="4"/>
  <c r="W1907" i="4"/>
  <c r="W980" i="4"/>
  <c r="W4398" i="4"/>
  <c r="W3736" i="4"/>
  <c r="W274" i="4"/>
  <c r="W3342" i="4"/>
  <c r="W3202" i="4"/>
  <c r="W678" i="4"/>
  <c r="W488" i="4"/>
  <c r="W2740" i="4"/>
  <c r="W1111" i="4"/>
  <c r="W1489" i="4"/>
  <c r="W2125" i="4"/>
  <c r="W1873" i="4"/>
  <c r="W3786" i="4"/>
  <c r="W4521" i="4"/>
  <c r="W4835" i="4"/>
  <c r="W3445" i="4"/>
  <c r="W2449" i="4"/>
  <c r="W2339" i="4"/>
  <c r="W4560" i="4"/>
  <c r="W4598" i="4"/>
  <c r="W4117" i="4"/>
  <c r="W1325" i="4"/>
  <c r="W560" i="4"/>
  <c r="W461" i="4"/>
  <c r="W4093" i="4"/>
  <c r="W3469" i="4"/>
  <c r="W3906" i="4"/>
  <c r="W4919" i="4"/>
  <c r="W2980" i="4"/>
  <c r="W4859" i="4"/>
  <c r="W3112" i="4"/>
  <c r="W860" i="4"/>
  <c r="W2450" i="4"/>
  <c r="W1796" i="4"/>
  <c r="W3963" i="4"/>
  <c r="W295" i="4"/>
  <c r="W1326" i="4"/>
  <c r="W4680" i="4"/>
  <c r="W214" i="4"/>
  <c r="W1010" i="4"/>
  <c r="W437" i="4"/>
  <c r="W3470" i="4"/>
  <c r="W3162" i="4"/>
  <c r="W2542" i="4"/>
  <c r="W2496" i="4"/>
  <c r="W1738" i="4"/>
  <c r="W714" i="4"/>
  <c r="W981" i="4"/>
  <c r="W3072" i="4"/>
  <c r="W2880" i="4"/>
  <c r="W954" i="4"/>
  <c r="W3163" i="4"/>
  <c r="W3446" i="4"/>
  <c r="W1358" i="4"/>
  <c r="W2096" i="4"/>
  <c r="W1264" i="4"/>
  <c r="W3032" i="4"/>
  <c r="W4860" i="4"/>
  <c r="W438" i="4"/>
  <c r="W1568" i="4"/>
  <c r="W2367" i="4"/>
  <c r="W2981" i="4"/>
  <c r="W4118" i="4"/>
  <c r="W107" i="4"/>
  <c r="W3057" i="4"/>
  <c r="W1287" i="4"/>
  <c r="W3143" i="4"/>
  <c r="W1092" i="4"/>
  <c r="W2696" i="4"/>
  <c r="W828" i="4"/>
  <c r="W1129" i="4"/>
  <c r="W4271" i="4"/>
  <c r="W3073" i="4"/>
  <c r="W3787" i="4"/>
  <c r="W2815" i="4"/>
  <c r="W296" i="4"/>
  <c r="W41" i="4"/>
  <c r="W245" i="4"/>
  <c r="W4323" i="4"/>
  <c r="W2567" i="4"/>
  <c r="W4218" i="4"/>
  <c r="W578" i="4"/>
  <c r="W1466" i="4"/>
  <c r="W805" i="4"/>
  <c r="W1714" i="4"/>
  <c r="W329" i="4"/>
  <c r="W2006" i="4"/>
  <c r="W2271" i="4"/>
  <c r="W3656" i="4"/>
  <c r="W631" i="4"/>
  <c r="W414" i="4"/>
  <c r="W1307" i="4"/>
  <c r="W3263" i="4"/>
  <c r="W4497" i="4"/>
  <c r="W4399" i="4"/>
  <c r="W3907" i="4"/>
  <c r="W2762" i="4"/>
  <c r="W4423" i="4"/>
  <c r="W81" i="4"/>
  <c r="W3310" i="4"/>
  <c r="W2982" i="4"/>
  <c r="W2007" i="4"/>
  <c r="W126" i="4"/>
  <c r="W1359" i="4"/>
  <c r="W3074" i="4"/>
  <c r="W2816" i="4"/>
  <c r="W246" i="4"/>
  <c r="W3835" i="4"/>
  <c r="W4424" i="4"/>
  <c r="W4368" i="4"/>
  <c r="W861" i="4"/>
  <c r="W2788" i="4"/>
  <c r="W2543" i="4"/>
  <c r="W579" i="4"/>
  <c r="W806" i="4"/>
  <c r="W536" i="4"/>
  <c r="W2126" i="4"/>
  <c r="W3495" i="4"/>
  <c r="W3164" i="4"/>
  <c r="W4599" i="4"/>
  <c r="W3447" i="4"/>
  <c r="W2393" i="4"/>
  <c r="W4861" i="4"/>
  <c r="W4561" i="4"/>
  <c r="W1874" i="4"/>
  <c r="W215" i="4"/>
  <c r="W3964" i="4"/>
  <c r="W1797" i="4"/>
  <c r="W4119" i="4"/>
  <c r="W127" i="4"/>
  <c r="W1308" i="4"/>
  <c r="W4949" i="4"/>
  <c r="W1739" i="4"/>
  <c r="W2789" i="4"/>
  <c r="W415" i="4"/>
  <c r="W2763" i="4"/>
  <c r="W462" i="4"/>
  <c r="W2471" i="4"/>
  <c r="W3165" i="4"/>
  <c r="W1441" i="4"/>
  <c r="W2930" i="4"/>
  <c r="W1093" i="4"/>
  <c r="W4562" i="4"/>
  <c r="W632" i="4"/>
  <c r="W390" i="4"/>
  <c r="W955" i="4"/>
  <c r="W3496" i="4"/>
  <c r="W1467" i="4"/>
  <c r="W2149" i="4"/>
  <c r="W2472" i="4"/>
  <c r="W1490" i="4"/>
  <c r="W3756" i="4"/>
  <c r="W4982" i="4"/>
  <c r="W1327" i="4"/>
  <c r="W4355" i="4"/>
  <c r="W3757" i="4"/>
  <c r="W4639" i="4"/>
  <c r="W4445" i="4"/>
  <c r="W82" i="4"/>
  <c r="W3908" i="4"/>
  <c r="W3860" i="4"/>
  <c r="W1668" i="4"/>
  <c r="W2741" i="4"/>
  <c r="W2008" i="4"/>
  <c r="W3983" i="4"/>
  <c r="W42" i="4"/>
  <c r="W3264" i="4"/>
  <c r="W2309" i="4"/>
  <c r="W4898" i="4"/>
  <c r="W4120" i="4"/>
  <c r="W2697" i="4"/>
  <c r="W216" i="4"/>
  <c r="W1011" i="4"/>
  <c r="W489" i="4"/>
  <c r="W1543" i="4"/>
  <c r="W3597" i="4"/>
  <c r="W1638" i="4"/>
  <c r="W698" i="4"/>
  <c r="W924" i="4"/>
  <c r="W1908" i="4"/>
  <c r="W2473" i="4"/>
  <c r="W4369" i="4"/>
  <c r="W4001" i="4"/>
  <c r="W4022" i="4"/>
  <c r="W1875" i="4"/>
  <c r="W3642" i="4"/>
  <c r="W3497" i="4"/>
  <c r="W2196" i="4"/>
  <c r="W3113" i="4"/>
  <c r="W1233" i="4"/>
  <c r="W3549" i="4"/>
  <c r="W3343" i="4"/>
  <c r="W982" i="4"/>
  <c r="W1798" i="4"/>
  <c r="W894" i="4"/>
  <c r="W1544" i="4"/>
  <c r="W788" i="4"/>
  <c r="W391" i="4"/>
  <c r="W2676" i="4"/>
  <c r="W392" i="4"/>
  <c r="W3075" i="4"/>
  <c r="W2415" i="4"/>
  <c r="W2310" i="4"/>
  <c r="W4920" i="4"/>
  <c r="W393" i="4"/>
  <c r="W1957" i="4"/>
  <c r="W1407" i="4"/>
  <c r="W83" i="4"/>
  <c r="W2544" i="4"/>
  <c r="W3737" i="4"/>
  <c r="W1909" i="4"/>
  <c r="W1442" i="4"/>
  <c r="W2127" i="4"/>
  <c r="W1408" i="4"/>
  <c r="W365" i="4"/>
  <c r="W606" i="4"/>
  <c r="W1150" i="4"/>
  <c r="W2790" i="4"/>
  <c r="W715" i="4"/>
  <c r="W1030" i="4"/>
  <c r="W2071" i="4"/>
  <c r="W1669" i="4"/>
  <c r="W1715" i="4"/>
  <c r="W3680" i="4"/>
  <c r="W504" i="4"/>
  <c r="W4563" i="4"/>
  <c r="W2764" i="4"/>
  <c r="W297" i="4"/>
  <c r="W1360" i="4"/>
  <c r="W108" i="4"/>
  <c r="W1820" i="4"/>
  <c r="W4498" i="4"/>
  <c r="W607" i="4"/>
  <c r="W1031" i="4"/>
  <c r="W561" i="4"/>
  <c r="W1094" i="4"/>
  <c r="W1842" i="4"/>
  <c r="W1032" i="4"/>
  <c r="W4049" i="4"/>
  <c r="W3936" i="4"/>
  <c r="W1958" i="4"/>
  <c r="W1288" i="4"/>
  <c r="W2791" i="4"/>
  <c r="W4950" i="4"/>
  <c r="W3367" i="4"/>
  <c r="W2150" i="4"/>
  <c r="W463" i="4"/>
  <c r="W4983" i="4"/>
  <c r="W2416" i="4"/>
  <c r="W537" i="4"/>
  <c r="W490" i="4"/>
  <c r="W3344" i="4"/>
  <c r="W3286" i="4"/>
  <c r="W1910" i="4"/>
  <c r="W1520" i="4"/>
  <c r="W3008" i="4"/>
  <c r="W4168" i="4"/>
  <c r="W3758" i="4"/>
  <c r="W4564" i="4"/>
  <c r="W2340" i="4"/>
  <c r="W764" i="4"/>
  <c r="W3861" i="4"/>
  <c r="W633" i="4"/>
  <c r="W2568" i="4"/>
  <c r="W4303" i="4"/>
  <c r="W8" i="4"/>
  <c r="W3368" i="4"/>
  <c r="W1151" i="4"/>
  <c r="W3203" i="4"/>
  <c r="W4077" i="4"/>
  <c r="W1152" i="4"/>
  <c r="W4544" i="4"/>
  <c r="W716" i="4"/>
  <c r="W330" i="4"/>
  <c r="W983" i="4"/>
  <c r="W984" i="4"/>
  <c r="W562" i="4"/>
  <c r="W2033" i="4"/>
  <c r="W895" i="4"/>
  <c r="W2931" i="4"/>
  <c r="W4023" i="4"/>
  <c r="W4921" i="4"/>
  <c r="W925" i="4"/>
  <c r="W2569" i="4"/>
  <c r="W1799" i="4"/>
  <c r="W1934" i="4"/>
  <c r="W3657" i="4"/>
  <c r="W862" i="4"/>
  <c r="W3836" i="4"/>
  <c r="W1491" i="4"/>
  <c r="W1309" i="4"/>
  <c r="W2034" i="4"/>
  <c r="W985" i="4"/>
  <c r="W4370" i="4"/>
  <c r="W4565" i="4"/>
  <c r="W3759" i="4"/>
  <c r="W2592" i="4"/>
  <c r="W1639" i="4"/>
  <c r="W247" i="4"/>
  <c r="W2097" i="4"/>
  <c r="W580" i="4"/>
  <c r="W1095" i="4"/>
  <c r="W193" i="4"/>
  <c r="W2851" i="4"/>
  <c r="W3265" i="4"/>
  <c r="W581" i="4"/>
  <c r="W1959" i="4"/>
  <c r="W2197" i="4"/>
  <c r="W4198" i="4"/>
  <c r="W3471" i="4"/>
  <c r="W1640" i="4"/>
  <c r="W2217" i="4"/>
  <c r="W4600" i="4"/>
  <c r="W3033" i="4"/>
  <c r="W4566" i="4"/>
  <c r="W9" i="4"/>
  <c r="W1740" i="4"/>
  <c r="W2368" i="4"/>
  <c r="W1382" i="4"/>
  <c r="W2852" i="4"/>
  <c r="W3204" i="4"/>
  <c r="W3702" i="4"/>
  <c r="W4243" i="4"/>
  <c r="W4922" i="4"/>
  <c r="W2570" i="4"/>
  <c r="W3472" i="4"/>
  <c r="W1545" i="4"/>
  <c r="W789" i="4"/>
  <c r="W4567" i="4"/>
  <c r="W1033" i="4"/>
  <c r="W3076" i="4"/>
  <c r="W3077" i="4"/>
  <c r="W1741" i="4"/>
  <c r="W1034" i="4"/>
  <c r="W699" i="4"/>
  <c r="W765" i="4"/>
  <c r="W1383" i="4"/>
  <c r="W3760" i="4"/>
  <c r="W2341" i="4"/>
  <c r="W3448" i="4"/>
  <c r="W3311" i="4"/>
  <c r="W1328" i="4"/>
  <c r="W1766" i="4"/>
  <c r="W4640" i="4"/>
  <c r="W634" i="4"/>
  <c r="W807" i="4"/>
  <c r="W2853" i="4"/>
  <c r="W1063" i="4"/>
  <c r="W3287" i="4"/>
  <c r="W3788" i="4"/>
  <c r="W331" i="4"/>
  <c r="W1670" i="4"/>
  <c r="W3312" i="4"/>
  <c r="W790" i="4"/>
  <c r="W2545" i="4"/>
  <c r="W3114" i="4"/>
  <c r="W1310" i="4"/>
  <c r="W1821" i="4"/>
  <c r="W3078" i="4"/>
  <c r="W4568" i="4"/>
  <c r="W4499" i="4"/>
  <c r="W4121" i="4"/>
  <c r="W4752" i="4"/>
  <c r="W1521" i="4"/>
  <c r="W3909" i="4"/>
  <c r="W491" i="4"/>
  <c r="W4122" i="4"/>
  <c r="W1234" i="4"/>
  <c r="W3183" i="4"/>
  <c r="W4641" i="4"/>
  <c r="W4024" i="4"/>
  <c r="W275" i="4"/>
  <c r="W464" i="4"/>
  <c r="W10" i="4"/>
  <c r="W2417" i="4"/>
  <c r="W926" i="4"/>
  <c r="W84" i="4"/>
  <c r="W2151" i="4"/>
  <c r="W3383" i="4"/>
  <c r="W4123" i="4"/>
  <c r="W679" i="4"/>
  <c r="W1691" i="4"/>
  <c r="W4304" i="4"/>
  <c r="W1265" i="4"/>
  <c r="W3910" i="4"/>
  <c r="W1594" i="4"/>
  <c r="W3473" i="4"/>
  <c r="W2246" i="4"/>
  <c r="W4219" i="4"/>
  <c r="W4425" i="4"/>
  <c r="W3115" i="4"/>
  <c r="W2198" i="4"/>
  <c r="W332" i="4"/>
  <c r="W3288" i="4"/>
  <c r="W3079" i="4"/>
  <c r="W1177" i="4"/>
  <c r="W3761" i="4"/>
  <c r="W128" i="4"/>
  <c r="W217" i="4"/>
  <c r="W4783" i="4"/>
  <c r="W1569" i="4"/>
  <c r="W3474" i="4"/>
  <c r="W3937" i="4"/>
  <c r="W4272" i="4"/>
  <c r="W4984" i="4"/>
  <c r="W11" i="4"/>
  <c r="W4371" i="4"/>
  <c r="W2652" i="4"/>
  <c r="W4836" i="4"/>
  <c r="W1204" i="4"/>
  <c r="W2451" i="4"/>
  <c r="W2615" i="4"/>
  <c r="W4951" i="4"/>
  <c r="W3080" i="4"/>
  <c r="W1822" i="4"/>
  <c r="W129" i="4"/>
  <c r="W3009" i="4"/>
  <c r="W680" i="4"/>
  <c r="W130" i="4"/>
  <c r="W927" i="4"/>
  <c r="W439" i="4"/>
  <c r="W3313" i="4"/>
  <c r="W1409" i="4"/>
  <c r="W2218" i="4"/>
  <c r="W2765" i="4"/>
  <c r="W3266" i="4"/>
  <c r="W505" i="4"/>
  <c r="W4952" i="4"/>
  <c r="W4706" i="4"/>
  <c r="W4094" i="4"/>
  <c r="W3449" i="4"/>
  <c r="W2792" i="4"/>
  <c r="W3205" i="4"/>
  <c r="W1671" i="4"/>
  <c r="W43" i="4"/>
  <c r="W4809" i="4"/>
  <c r="W2098" i="4"/>
  <c r="W829" i="4"/>
  <c r="W2369" i="4"/>
  <c r="W1492" i="4"/>
  <c r="W2518" i="4"/>
  <c r="W44" i="4"/>
  <c r="W2418" i="4"/>
  <c r="W3572" i="4"/>
  <c r="W3911" i="4"/>
  <c r="W1443" i="4"/>
  <c r="W1493" i="4"/>
  <c r="W1613" i="4"/>
  <c r="W1235" i="4"/>
  <c r="W1064" i="4"/>
  <c r="W4810" i="4"/>
  <c r="W4169" i="4"/>
  <c r="W276" i="4"/>
  <c r="W1289" i="4"/>
  <c r="W1843" i="4"/>
  <c r="W1546" i="4"/>
  <c r="W3206" i="4"/>
  <c r="W3166" i="4"/>
  <c r="W2653" i="4"/>
  <c r="W416" i="4"/>
  <c r="W1035" i="4"/>
  <c r="W956" i="4"/>
  <c r="W3789" i="4"/>
  <c r="W1960" i="4"/>
  <c r="W3184" i="4"/>
  <c r="W4923" i="4"/>
  <c r="W3450" i="4"/>
  <c r="W3289" i="4"/>
  <c r="W4095" i="4"/>
  <c r="W3862" i="4"/>
  <c r="W3912" i="4"/>
  <c r="W635" i="4"/>
  <c r="W957" i="4"/>
  <c r="W1494" i="4"/>
  <c r="W3314" i="4"/>
  <c r="W3167" i="4"/>
  <c r="W4899" i="4"/>
  <c r="W1205" i="4"/>
  <c r="W4477" i="4"/>
  <c r="W3315" i="4"/>
  <c r="W1961" i="4"/>
  <c r="W1823" i="4"/>
  <c r="W2009" i="4"/>
  <c r="W2199" i="4"/>
  <c r="W3598" i="4"/>
  <c r="W167" i="4"/>
  <c r="W4500" i="4"/>
  <c r="W3599" i="4"/>
  <c r="W4862" i="4"/>
  <c r="W4522" i="4"/>
  <c r="W3239" i="4"/>
  <c r="W2099" i="4"/>
  <c r="W70" i="4"/>
  <c r="W3790" i="4"/>
  <c r="W1844" i="4"/>
  <c r="W1962" i="4"/>
  <c r="W3762" i="4"/>
  <c r="W1570" i="4"/>
  <c r="W3532" i="4"/>
  <c r="W298" i="4"/>
  <c r="W563" i="4"/>
  <c r="W896" i="4"/>
  <c r="W2370" i="4"/>
  <c r="W2793" i="4"/>
  <c r="W1065" i="4"/>
  <c r="W1641" i="4"/>
  <c r="W564" i="4"/>
  <c r="W492" i="4"/>
  <c r="W4601" i="4"/>
  <c r="W3010" i="4"/>
  <c r="W1614" i="4"/>
  <c r="W1824" i="4"/>
  <c r="W3763" i="4"/>
  <c r="W897" i="4"/>
  <c r="W2742" i="4"/>
  <c r="W1178" i="4"/>
  <c r="W2311" i="4"/>
  <c r="W1066" i="4"/>
  <c r="W2881" i="4"/>
  <c r="W4446" i="4"/>
  <c r="W2342" i="4"/>
  <c r="W2290" i="4"/>
  <c r="W2721" i="4"/>
  <c r="W3738" i="4"/>
  <c r="W4523" i="4"/>
  <c r="W4924" i="4"/>
  <c r="W1571" i="4"/>
  <c r="W248" i="4"/>
  <c r="W131" i="4"/>
  <c r="W1911" i="4"/>
  <c r="W4925" i="4"/>
  <c r="W3290" i="4"/>
  <c r="W3573" i="4"/>
  <c r="W3207" i="4"/>
  <c r="W2072" i="4"/>
  <c r="W700" i="4"/>
  <c r="W3451" i="4"/>
  <c r="W2932" i="4"/>
  <c r="W2817" i="4"/>
  <c r="W1672" i="4"/>
  <c r="W4569" i="4"/>
  <c r="W3658" i="4"/>
  <c r="W2766" i="4"/>
  <c r="W2654" i="4"/>
  <c r="W2983" i="4"/>
  <c r="W1468" i="4"/>
  <c r="W2966" i="4"/>
  <c r="W3416" i="4"/>
  <c r="W4244" i="4"/>
  <c r="W3764" i="4"/>
  <c r="W3574" i="4"/>
  <c r="W3011" i="4"/>
  <c r="W2743" i="4"/>
  <c r="W1742" i="4"/>
  <c r="W2419" i="4"/>
  <c r="W3739" i="4"/>
  <c r="W299" i="4"/>
  <c r="W4501" i="4"/>
  <c r="W3703" i="4"/>
  <c r="W4985" i="4"/>
  <c r="W4707" i="4"/>
  <c r="W2010" i="4"/>
  <c r="W4400" i="4"/>
  <c r="W3600" i="4"/>
  <c r="W2170" i="4"/>
  <c r="W3550" i="4"/>
  <c r="W3034" i="4"/>
  <c r="W3965" i="4"/>
  <c r="W1329" i="4"/>
  <c r="W2933" i="4"/>
  <c r="W1410" i="4"/>
  <c r="W1912" i="4"/>
  <c r="W12" i="4"/>
  <c r="W1845" i="4"/>
  <c r="W2767" i="4"/>
  <c r="W3659" i="4"/>
  <c r="W1495" i="4"/>
  <c r="W2474" i="4"/>
  <c r="W717" i="4"/>
  <c r="W3643" i="4"/>
  <c r="W2616" i="4"/>
  <c r="W1096" i="4"/>
  <c r="W4926" i="4"/>
  <c r="W506" i="4"/>
  <c r="W4986" i="4"/>
  <c r="W4078" i="4"/>
  <c r="W582" i="4"/>
  <c r="W986" i="4"/>
  <c r="W132" i="4"/>
  <c r="W808" i="4"/>
  <c r="W2677" i="4"/>
  <c r="W4124" i="4"/>
  <c r="W3168" i="4"/>
  <c r="W583" i="4"/>
  <c r="W4642" i="4"/>
  <c r="W4837" i="4"/>
  <c r="W4170" i="4"/>
  <c r="W4602" i="4"/>
  <c r="W718" i="4"/>
  <c r="W1876" i="4"/>
  <c r="W928" i="4"/>
  <c r="W2571" i="4"/>
  <c r="W4447" i="4"/>
  <c r="W1877" i="4"/>
  <c r="W766" i="4"/>
  <c r="W3240" i="4"/>
  <c r="W440" i="4"/>
  <c r="W3575" i="4"/>
  <c r="W1963" i="4"/>
  <c r="W333" i="4"/>
  <c r="W2247" i="4"/>
  <c r="W85" i="4"/>
  <c r="W4838" i="4"/>
  <c r="W300" i="4"/>
  <c r="W608" i="4"/>
  <c r="W301" i="4"/>
  <c r="W2617" i="4"/>
  <c r="W2312" i="4"/>
  <c r="W584" i="4"/>
  <c r="W4502" i="4"/>
  <c r="W4570" i="4"/>
  <c r="W249" i="4"/>
  <c r="W13" i="4"/>
  <c r="W1012" i="4"/>
  <c r="W2593" i="4"/>
  <c r="W2073" i="4"/>
  <c r="W2984" i="4"/>
  <c r="W3837" i="4"/>
  <c r="W681" i="4"/>
  <c r="W168" i="4"/>
  <c r="W4503" i="4"/>
  <c r="W2475" i="4"/>
  <c r="W1692" i="4"/>
  <c r="W929" i="4"/>
  <c r="W2248" i="4"/>
  <c r="W1112" i="4"/>
  <c r="W2519" i="4"/>
  <c r="W2794" i="4"/>
  <c r="W3012" i="4"/>
  <c r="W4171" i="4"/>
  <c r="W4524" i="4"/>
  <c r="W4877" i="4"/>
  <c r="W701" i="4"/>
  <c r="W109" i="4"/>
  <c r="W3765" i="4"/>
  <c r="W4050" i="4"/>
  <c r="W1743" i="4"/>
  <c r="W2074" i="4"/>
  <c r="W169" i="4"/>
  <c r="W791" i="4"/>
  <c r="W651" i="4"/>
  <c r="W3533" i="4"/>
  <c r="W277" i="4"/>
  <c r="W4051" i="4"/>
  <c r="W334" i="4"/>
  <c r="W2908" i="4"/>
  <c r="W2768" i="4"/>
  <c r="W1825" i="4"/>
  <c r="W4927" i="4"/>
  <c r="W2520" i="4"/>
  <c r="W652" i="4"/>
  <c r="W4002" i="4"/>
  <c r="W4426" i="4"/>
  <c r="W702" i="4"/>
  <c r="W3417" i="4"/>
  <c r="W302" i="4"/>
  <c r="W3815" i="4"/>
  <c r="W1522" i="4"/>
  <c r="W4324" i="4"/>
  <c r="W2476" i="4"/>
  <c r="W863" i="4"/>
  <c r="W3887" i="4"/>
  <c r="W4953" i="4"/>
  <c r="W1036" i="4"/>
  <c r="W1206" i="4"/>
  <c r="W1384" i="4"/>
  <c r="W719" i="4"/>
  <c r="W45" i="4"/>
  <c r="W4245" i="4"/>
  <c r="W4928" i="4"/>
  <c r="W792" i="4"/>
  <c r="W194" i="4"/>
  <c r="W3345" i="4"/>
  <c r="W4356" i="4"/>
  <c r="W303" i="4"/>
  <c r="W1236" i="4"/>
  <c r="W250" i="4"/>
  <c r="W2594" i="4"/>
  <c r="W3984" i="4"/>
  <c r="W4305" i="4"/>
  <c r="W3660" i="4"/>
  <c r="W1067" i="4"/>
  <c r="W4325" i="4"/>
  <c r="W930" i="4"/>
  <c r="W304" i="4"/>
  <c r="W3740" i="4"/>
  <c r="W4448" i="4"/>
  <c r="W2618" i="4"/>
  <c r="W4784" i="4"/>
  <c r="W4449" i="4"/>
  <c r="W3661" i="4"/>
  <c r="W2854" i="4"/>
  <c r="W1964" i="4"/>
  <c r="W1693" i="4"/>
  <c r="W1642" i="4"/>
  <c r="W3576" i="4"/>
  <c r="W3913" i="4"/>
  <c r="W1988" i="4"/>
  <c r="W4450" i="4"/>
  <c r="W1716" i="4"/>
  <c r="W3058" i="4"/>
  <c r="W2100" i="4"/>
  <c r="W1846" i="4"/>
  <c r="W1496" i="4"/>
  <c r="W1179" i="4"/>
  <c r="W3081" i="4"/>
  <c r="W507" i="4"/>
  <c r="W4372" i="4"/>
  <c r="W4785" i="4"/>
  <c r="W46" i="4"/>
  <c r="W1595" i="4"/>
  <c r="W4681" i="4"/>
  <c r="W14" i="4"/>
  <c r="W3475" i="4"/>
  <c r="W987" i="4"/>
  <c r="W1800" i="4"/>
  <c r="W3082" i="4"/>
  <c r="W366" i="4"/>
  <c r="W305" i="4"/>
  <c r="W3601" i="4"/>
  <c r="W4545" i="4"/>
  <c r="W2521" i="4"/>
  <c r="W1826" i="4"/>
  <c r="W703" i="4"/>
  <c r="W4220" i="4"/>
  <c r="W958" i="4"/>
  <c r="W3704" i="4"/>
  <c r="W2249" i="4"/>
  <c r="W3185" i="4"/>
  <c r="W1935" i="4"/>
  <c r="W110" i="4"/>
  <c r="W704" i="4"/>
  <c r="W1767" i="4"/>
  <c r="W4987" i="4"/>
  <c r="W2313" i="4"/>
  <c r="W3534" i="4"/>
  <c r="W864" i="4"/>
  <c r="W767" i="4"/>
  <c r="W636" i="4"/>
  <c r="W988" i="4"/>
  <c r="W3186" i="4"/>
  <c r="W538" i="4"/>
  <c r="W4003" i="4"/>
  <c r="W1411" i="4"/>
  <c r="W4401" i="4"/>
  <c r="W1444" i="4"/>
  <c r="W809" i="4"/>
  <c r="W4326" i="4"/>
  <c r="W3938" i="4"/>
  <c r="W4753" i="4"/>
  <c r="W3418" i="4"/>
  <c r="W865" i="4"/>
  <c r="W1523" i="4"/>
  <c r="W2655" i="4"/>
  <c r="W830" i="4"/>
  <c r="W251" i="4"/>
  <c r="W4811" i="4"/>
  <c r="W3346" i="4"/>
  <c r="W1717" i="4"/>
  <c r="W1412" i="4"/>
  <c r="W3705" i="4"/>
  <c r="W3551" i="4"/>
  <c r="W1153" i="4"/>
  <c r="W1718" i="4"/>
  <c r="W2985" i="4"/>
  <c r="W1719" i="4"/>
  <c r="W4273" i="4"/>
  <c r="W2967" i="4"/>
  <c r="W218" i="4"/>
  <c r="W4172" i="4"/>
  <c r="W252" i="4"/>
  <c r="W2394" i="4"/>
  <c r="W4754" i="4"/>
  <c r="W959" i="4"/>
  <c r="W4246" i="4"/>
  <c r="W219" i="4"/>
  <c r="W3116" i="4"/>
  <c r="W1936" i="4"/>
  <c r="W4402" i="4"/>
  <c r="W1037" i="4"/>
  <c r="W4274" i="4"/>
  <c r="W1694" i="4"/>
  <c r="W2882" i="4"/>
  <c r="W3620" i="4"/>
  <c r="W735" i="4"/>
  <c r="W2272" i="4"/>
  <c r="W2855" i="4"/>
  <c r="W720" i="4"/>
  <c r="W4839" i="4"/>
  <c r="W2219" i="4"/>
  <c r="W1266" i="4"/>
  <c r="W1572" i="4"/>
  <c r="W441" i="4"/>
  <c r="W465" i="4"/>
  <c r="W4125" i="4"/>
  <c r="W1768" i="4"/>
  <c r="W508" i="4"/>
  <c r="W509" i="4"/>
  <c r="W4682" i="4"/>
  <c r="W2220" i="4"/>
  <c r="W1385" i="4"/>
  <c r="W170" i="4"/>
  <c r="W4929" i="4"/>
  <c r="W2818" i="4"/>
  <c r="W1769" i="4"/>
  <c r="W1154" i="4"/>
  <c r="W220" i="4"/>
  <c r="W4173" i="4"/>
  <c r="W3766" i="4"/>
  <c r="W47" i="4"/>
  <c r="W4427" i="4"/>
  <c r="W3208" i="4"/>
  <c r="W133" i="4"/>
  <c r="W3117" i="4"/>
  <c r="W2420" i="4"/>
  <c r="W609" i="4"/>
  <c r="W1643" i="4"/>
  <c r="W2371" i="4"/>
  <c r="W4840" i="4"/>
  <c r="W1330" i="4"/>
  <c r="W4812" i="4"/>
  <c r="W221" i="4"/>
  <c r="W2075" i="4"/>
  <c r="W417" i="4"/>
  <c r="W1361" i="4"/>
  <c r="W3838" i="4"/>
  <c r="W4174" i="4"/>
  <c r="W2619" i="4"/>
  <c r="W1673" i="4"/>
  <c r="W1331" i="4"/>
  <c r="W653" i="4"/>
  <c r="W3863" i="4"/>
  <c r="W2101" i="4"/>
  <c r="W831" i="4"/>
  <c r="W4373" i="4"/>
  <c r="W2986" i="4"/>
  <c r="W2883" i="4"/>
  <c r="W4247" i="4"/>
  <c r="W4374" i="4"/>
  <c r="W810" i="4"/>
  <c r="W4988" i="4"/>
  <c r="W2273" i="4"/>
  <c r="W2819" i="4"/>
  <c r="W2546" i="4"/>
  <c r="W931" i="4"/>
  <c r="W3914" i="4"/>
  <c r="W1469" i="4"/>
  <c r="W2343" i="4"/>
  <c r="W4126" i="4"/>
  <c r="W4786" i="4"/>
  <c r="W1413" i="4"/>
  <c r="W1573" i="4"/>
  <c r="W3644" i="4"/>
  <c r="W3864" i="4"/>
  <c r="W2620" i="4"/>
  <c r="W4052" i="4"/>
  <c r="W1332" i="4"/>
  <c r="W171" i="4"/>
  <c r="W4603" i="4"/>
  <c r="W4841" i="4"/>
  <c r="W1362" i="4"/>
  <c r="W2934" i="4"/>
  <c r="W1113" i="4"/>
  <c r="W3888" i="4"/>
  <c r="W4221" i="4"/>
  <c r="W2698" i="4"/>
  <c r="W222" i="4"/>
  <c r="W3118" i="4"/>
  <c r="W3706" i="4"/>
  <c r="W4863" i="4"/>
  <c r="W4755" i="4"/>
  <c r="W3552" i="4"/>
  <c r="W4504" i="4"/>
  <c r="W223" i="4"/>
  <c r="W306" i="4"/>
  <c r="W3419" i="4"/>
  <c r="W4989" i="4"/>
  <c r="W1913" i="4"/>
  <c r="W2522" i="4"/>
  <c r="W2884" i="4"/>
  <c r="W2344" i="4"/>
  <c r="W2395" i="4"/>
  <c r="W3889" i="4"/>
  <c r="W4004" i="4"/>
  <c r="W3369" i="4"/>
  <c r="W2497" i="4"/>
  <c r="W637" i="4"/>
  <c r="W1695" i="4"/>
  <c r="W3119" i="4"/>
  <c r="W3939" i="4"/>
  <c r="W2621" i="4"/>
  <c r="W654" i="4"/>
  <c r="W1068" i="4"/>
  <c r="W2523" i="4"/>
  <c r="W832" i="4"/>
  <c r="W1801" i="4"/>
  <c r="W1744" i="4"/>
  <c r="W3915" i="4"/>
  <c r="W1524" i="4"/>
  <c r="W1237" i="4"/>
  <c r="W1097" i="4"/>
  <c r="W2171" i="4"/>
  <c r="W1696" i="4"/>
  <c r="W2498" i="4"/>
  <c r="W3452" i="4"/>
  <c r="W307" i="4"/>
  <c r="W86" i="4"/>
  <c r="W87" i="4"/>
  <c r="W4248" i="4"/>
  <c r="W2769" i="4"/>
  <c r="W1333" i="4"/>
  <c r="W3267" i="4"/>
  <c r="W3518" i="4"/>
  <c r="W1720" i="4"/>
  <c r="W768" i="4"/>
  <c r="W253" i="4"/>
  <c r="W2795" i="4"/>
  <c r="W3169" i="4"/>
  <c r="W4571" i="4"/>
  <c r="W15" i="4"/>
  <c r="W134" i="4"/>
  <c r="W3144" i="4"/>
  <c r="W960" i="4"/>
  <c r="W4878" i="4"/>
  <c r="W4756" i="4"/>
  <c r="W4222" i="4"/>
  <c r="W3621" i="4"/>
  <c r="W682" i="4"/>
  <c r="W4736" i="4"/>
  <c r="W2128" i="4"/>
  <c r="W769" i="4"/>
  <c r="W4096" i="4"/>
  <c r="W4199" i="4"/>
  <c r="W4375" i="4"/>
  <c r="W1525" i="4"/>
  <c r="W1770" i="4"/>
  <c r="W308" i="4"/>
  <c r="W1098" i="4"/>
  <c r="W961" i="4"/>
  <c r="W1069" i="4"/>
  <c r="W3268" i="4"/>
  <c r="W2274" i="4"/>
  <c r="W1547" i="4"/>
  <c r="W309" i="4"/>
  <c r="W585" i="4"/>
  <c r="W1827" i="4"/>
  <c r="W418" i="4"/>
  <c r="W565" i="4"/>
  <c r="W3535" i="4"/>
  <c r="W770" i="4"/>
  <c r="W586" i="4"/>
  <c r="W1334" i="4"/>
  <c r="W989" i="4"/>
  <c r="W3241" i="4"/>
  <c r="W2291" i="4"/>
  <c r="W493" i="4"/>
  <c r="W172" i="4"/>
  <c r="W1013" i="4"/>
  <c r="W1099" i="4"/>
  <c r="W2678" i="4"/>
  <c r="W1721" i="4"/>
  <c r="W135" i="4"/>
  <c r="W2547" i="4"/>
  <c r="W866" i="4"/>
  <c r="W3839" i="4"/>
  <c r="W4275" i="4"/>
  <c r="W1470" i="4"/>
  <c r="W4737" i="4"/>
  <c r="W2372" i="4"/>
  <c r="W1574" i="4"/>
  <c r="W2292" i="4"/>
  <c r="W3083" i="4"/>
  <c r="W335" i="4"/>
  <c r="W4478" i="4"/>
  <c r="W610" i="4"/>
  <c r="W2722" i="4"/>
  <c r="W1674" i="4"/>
  <c r="W195" i="4"/>
  <c r="W1155" i="4"/>
  <c r="W1937" i="4"/>
  <c r="W1548" i="4"/>
  <c r="W587" i="4"/>
  <c r="W1644" i="4"/>
  <c r="W1965" i="4"/>
  <c r="W4683" i="4"/>
  <c r="W3291" i="4"/>
  <c r="W1596" i="4"/>
  <c r="W3170" i="4"/>
  <c r="W2293" i="4"/>
  <c r="W566" i="4"/>
  <c r="W4200" i="4"/>
  <c r="W990" i="4"/>
  <c r="W4249" i="4"/>
  <c r="W4451" i="4"/>
  <c r="W2856" i="4"/>
  <c r="W3553" i="4"/>
  <c r="W254" i="4"/>
  <c r="W4223" i="4"/>
  <c r="W2820" i="4"/>
  <c r="W3187" i="4"/>
  <c r="W2102" i="4"/>
  <c r="W3084" i="4"/>
  <c r="W4787" i="4"/>
  <c r="W196" i="4"/>
  <c r="W1180" i="4"/>
  <c r="W4879" i="4"/>
  <c r="W4546" i="4"/>
  <c r="W2622" i="4"/>
  <c r="W4053" i="4"/>
  <c r="W4954" i="4"/>
  <c r="W4306" i="4"/>
  <c r="W3791" i="4"/>
  <c r="W588" i="4"/>
  <c r="W539" i="4"/>
  <c r="W1989" i="4"/>
  <c r="W3840" i="4"/>
  <c r="W3171" i="4"/>
  <c r="W4376" i="4"/>
  <c r="W2076" i="4"/>
  <c r="W1311" i="4"/>
  <c r="W3085" i="4"/>
  <c r="W2314" i="4"/>
  <c r="W3292" i="4"/>
  <c r="W2857" i="4"/>
  <c r="W1070" i="4"/>
  <c r="W1722" i="4"/>
  <c r="W510" i="4"/>
  <c r="W3476" i="4"/>
  <c r="W466" i="4"/>
  <c r="W3602" i="4"/>
  <c r="W3145" i="4"/>
  <c r="W4684" i="4"/>
  <c r="W3477" i="4"/>
  <c r="W2909" i="4"/>
  <c r="W4357" i="4"/>
  <c r="W2744" i="4"/>
  <c r="W4708" i="4"/>
  <c r="W4377" i="4"/>
  <c r="W1597" i="4"/>
  <c r="W2935" i="4"/>
  <c r="W4757" i="4"/>
  <c r="W4250" i="4"/>
  <c r="W467" i="4"/>
  <c r="W1549" i="4"/>
  <c r="W442" i="4"/>
  <c r="W1312" i="4"/>
  <c r="W2055" i="4"/>
  <c r="W2315" i="4"/>
  <c r="W4505" i="4"/>
  <c r="W2373" i="4"/>
  <c r="W2723" i="4"/>
  <c r="W4525" i="4"/>
  <c r="W540" i="4"/>
  <c r="W4685" i="4"/>
  <c r="W1914" i="4"/>
  <c r="W4054" i="4"/>
  <c r="W2421" i="4"/>
  <c r="W1181" i="4"/>
  <c r="W3940" i="4"/>
  <c r="W4005" i="4"/>
  <c r="W3554" i="4"/>
  <c r="W3741" i="4"/>
  <c r="X3741" i="4" s="1"/>
  <c r="W2011" i="4"/>
  <c r="W494" i="4"/>
  <c r="W4900" i="4"/>
  <c r="W1675" i="4"/>
  <c r="W1550" i="4"/>
  <c r="W2200" i="4"/>
  <c r="W4842" i="4"/>
  <c r="W2524" i="4"/>
  <c r="W3865" i="4"/>
  <c r="W4604" i="4"/>
  <c r="W541" i="4"/>
  <c r="W4880" i="4"/>
  <c r="X4880" i="4" s="1"/>
  <c r="W1014" i="4"/>
  <c r="W962" i="4"/>
  <c r="W3792" i="4"/>
  <c r="W4738" i="4"/>
  <c r="W4251" i="4"/>
  <c r="W3707" i="4"/>
  <c r="W4643" i="4"/>
  <c r="W3293" i="4"/>
  <c r="W721" i="4"/>
  <c r="W2012" i="4"/>
  <c r="W4327" i="4"/>
  <c r="W4955" i="4"/>
  <c r="X4955" i="4" s="1"/>
  <c r="W3086" i="4"/>
  <c r="W2724" i="4"/>
  <c r="W71" i="4"/>
  <c r="W4813" i="4"/>
  <c r="W2679" i="4"/>
  <c r="W443" i="4"/>
  <c r="W3708" i="4"/>
  <c r="W1802" i="4"/>
  <c r="W2699" i="4"/>
  <c r="W4276" i="4"/>
  <c r="W4739" i="4"/>
  <c r="W3555" i="4"/>
  <c r="X3555" i="4" s="1"/>
  <c r="W111" i="4"/>
  <c r="W611" i="4"/>
  <c r="W2858" i="4"/>
  <c r="W1238" i="4"/>
  <c r="W511" i="4"/>
  <c r="W3985" i="4"/>
  <c r="W2056" i="4"/>
  <c r="W512" i="4"/>
  <c r="W3681" i="4"/>
  <c r="W655" i="4"/>
  <c r="W3986" i="4"/>
  <c r="W2422" i="4"/>
  <c r="X2422" i="4" s="1"/>
  <c r="W3453" i="4"/>
  <c r="W2152" i="4"/>
  <c r="W1803" i="4"/>
  <c r="W2910" i="4"/>
  <c r="W4277" i="4"/>
  <c r="W1723" i="4"/>
  <c r="W2525" i="4"/>
  <c r="W771" i="4"/>
  <c r="W4328" i="4"/>
  <c r="W1363" i="4"/>
  <c r="W991" i="4"/>
  <c r="W4686" i="4"/>
  <c r="X4686" i="4" s="1"/>
  <c r="W1071" i="4"/>
  <c r="W1038" i="4"/>
  <c r="W468" i="4"/>
  <c r="W833" i="4"/>
  <c r="W4201" i="4"/>
  <c r="W3269" i="4"/>
  <c r="W2172" i="4"/>
  <c r="W2936" i="4"/>
  <c r="W336" i="4"/>
  <c r="W3941" i="4"/>
  <c r="W1335" i="4"/>
  <c r="W3536" i="4"/>
  <c r="X3536" i="4" s="1"/>
  <c r="W2770" i="4"/>
  <c r="W612" i="4"/>
  <c r="W2250" i="4"/>
  <c r="W2656" i="4"/>
  <c r="W2201" i="4"/>
  <c r="W4843" i="4"/>
  <c r="W2452" i="4"/>
  <c r="W3498" i="4"/>
  <c r="W3709" i="4"/>
  <c r="W4428" i="4"/>
  <c r="W173" i="4"/>
  <c r="W2453" i="4"/>
  <c r="X2453" i="4" s="1"/>
  <c r="W2316" i="4"/>
  <c r="W1130" i="4"/>
  <c r="W3347" i="4"/>
  <c r="W4127" i="4"/>
  <c r="W3841" i="4"/>
  <c r="W1915" i="4"/>
  <c r="W772" i="4"/>
  <c r="W2454" i="4"/>
  <c r="W3013" i="4"/>
  <c r="W224" i="4"/>
  <c r="W2623" i="4"/>
  <c r="W3209" i="4"/>
  <c r="X3209" i="4" s="1"/>
  <c r="W4025" i="4"/>
  <c r="W1072" i="4"/>
  <c r="W2911" i="4"/>
  <c r="W495" i="4"/>
  <c r="W4547" i="4"/>
  <c r="W2173" i="4"/>
  <c r="W4403" i="4"/>
  <c r="W4026" i="4"/>
  <c r="W1073" i="4"/>
  <c r="W4079" i="4"/>
  <c r="W4452" i="4"/>
  <c r="W3866" i="4"/>
  <c r="X3866" i="4" s="1"/>
  <c r="W4006" i="4"/>
  <c r="W4055" i="4"/>
  <c r="W4814" i="4"/>
  <c r="W4605" i="4"/>
  <c r="W3420" i="4"/>
  <c r="W3916" i="4"/>
  <c r="W88" i="4"/>
  <c r="W2526" i="4"/>
  <c r="W1239" i="4"/>
  <c r="W2129" i="4"/>
  <c r="W1938" i="4"/>
  <c r="W3917" i="4"/>
  <c r="X3917" i="4" s="1"/>
  <c r="W2153" i="4"/>
  <c r="W3842" i="4"/>
  <c r="W3603" i="4"/>
  <c r="W4453" i="4"/>
  <c r="W3816" i="4"/>
  <c r="W1724" i="4"/>
  <c r="W3519" i="4"/>
  <c r="W2455" i="4"/>
  <c r="W89" i="4"/>
  <c r="W4378" i="4"/>
  <c r="W3294" i="4"/>
  <c r="W793" i="4"/>
  <c r="X793" i="4" s="1"/>
  <c r="W1676" i="4"/>
  <c r="W3210" i="4"/>
  <c r="W3242" i="4"/>
  <c r="W4429" i="4"/>
  <c r="W3537" i="4"/>
  <c r="W2745" i="4"/>
  <c r="W3817" i="4"/>
  <c r="W1114" i="4"/>
  <c r="W4278" i="4"/>
  <c r="W2595" i="4"/>
  <c r="W1847" i="4"/>
  <c r="W1471" i="4"/>
  <c r="X1471" i="4" s="1"/>
  <c r="W3966" i="4"/>
  <c r="W3918" i="4"/>
  <c r="W1156" i="4"/>
  <c r="X1156" i="4" s="1"/>
  <c r="W4526" i="4"/>
  <c r="W3421" i="4"/>
  <c r="W1966" i="4"/>
  <c r="W4404" i="4"/>
  <c r="W3384" i="4"/>
  <c r="W1039" i="4"/>
  <c r="W337" i="4"/>
  <c r="W4644" i="4"/>
  <c r="W3146" i="4"/>
  <c r="X3146" i="4" s="1"/>
  <c r="W638" i="4"/>
  <c r="W3120" i="4"/>
  <c r="W1267" i="4"/>
  <c r="X1267" i="4" s="1"/>
  <c r="W1386" i="4"/>
  <c r="W1939" i="4"/>
  <c r="W3172" i="4"/>
  <c r="W736" i="4"/>
  <c r="W3295" i="4"/>
  <c r="W2294" i="4"/>
  <c r="W1598" i="4"/>
  <c r="W4956" i="4"/>
  <c r="W4056" i="4"/>
  <c r="X4056" i="4" s="1"/>
  <c r="W1967" i="4"/>
  <c r="W656" i="4"/>
  <c r="W4606" i="4"/>
  <c r="W2221" i="4"/>
  <c r="W1526" i="4"/>
  <c r="W3890" i="4"/>
  <c r="W1240" i="4"/>
  <c r="W3035" i="4"/>
  <c r="W2013" i="4"/>
  <c r="W4379" i="4"/>
  <c r="W3211" i="4"/>
  <c r="W4687" i="4"/>
  <c r="X4687" i="4" s="1"/>
  <c r="W683" i="4"/>
  <c r="W1497" i="4"/>
  <c r="W2796" i="4"/>
  <c r="W1387" i="4"/>
  <c r="W705" i="4"/>
  <c r="W136" i="4"/>
  <c r="W613" i="4"/>
  <c r="W1115" i="4"/>
  <c r="W3942" i="4"/>
  <c r="W2103" i="4"/>
  <c r="W367" i="4"/>
  <c r="W225" i="4"/>
  <c r="X225" i="4" s="1"/>
  <c r="W419" i="4"/>
  <c r="W513" i="4"/>
  <c r="W4815" i="4"/>
  <c r="W4688" i="4"/>
  <c r="W4527" i="4"/>
  <c r="W1040" i="4"/>
  <c r="W3867" i="4"/>
  <c r="W4080" i="4"/>
  <c r="W4528" i="4"/>
  <c r="W1771" i="4"/>
  <c r="W4252" i="4"/>
  <c r="W992" i="4"/>
  <c r="X992" i="4" s="1"/>
  <c r="W1916" i="4"/>
  <c r="W4128" i="4"/>
  <c r="W3943" i="4"/>
  <c r="X3943" i="4" s="1"/>
  <c r="W3682" i="4"/>
  <c r="W2456" i="4"/>
  <c r="W48" i="4"/>
  <c r="W1414" i="4"/>
  <c r="W1697" i="4"/>
  <c r="W3919" i="4"/>
  <c r="W1157" i="4"/>
  <c r="W3967" i="4"/>
  <c r="W4405" i="4"/>
  <c r="X4405" i="4" s="1"/>
  <c r="W2275" i="4"/>
  <c r="W4129" i="4"/>
  <c r="W1116" i="4"/>
  <c r="X1116" i="4" s="1"/>
  <c r="W4380" i="4"/>
  <c r="W4740" i="4"/>
  <c r="W2202" i="4"/>
  <c r="W3370" i="4"/>
  <c r="W706" i="4"/>
  <c r="W4901" i="4"/>
  <c r="W567" i="4"/>
  <c r="W3793" i="4"/>
  <c r="W2657" i="4"/>
  <c r="X2657" i="4" s="1"/>
  <c r="W2222" i="4"/>
  <c r="W2937" i="4"/>
  <c r="W4130" i="4"/>
  <c r="W16" i="4"/>
  <c r="W4007" i="4"/>
  <c r="W1745" i="4"/>
  <c r="W3014" i="4"/>
  <c r="W4816" i="4"/>
  <c r="W3478" i="4"/>
  <c r="W2987" i="4"/>
  <c r="W2174" i="4"/>
  <c r="W1772" i="4"/>
  <c r="X1772" i="4" s="1"/>
  <c r="W3036" i="4"/>
  <c r="W17" i="4"/>
  <c r="W4057" i="4"/>
  <c r="W3479" i="4"/>
  <c r="W568" i="4"/>
  <c r="W3371" i="4"/>
  <c r="W2499" i="4"/>
  <c r="W2885" i="4"/>
  <c r="W3212" i="4"/>
  <c r="W18" i="4"/>
  <c r="W4788" i="4"/>
  <c r="W4990" i="4"/>
  <c r="X4990" i="4" s="1"/>
  <c r="W3270" i="4"/>
  <c r="W2968" i="4"/>
  <c r="W2886" i="4"/>
  <c r="W137" i="4"/>
  <c r="W2345" i="4"/>
  <c r="W2477" i="4"/>
  <c r="W3968" i="4"/>
  <c r="W4645" i="4"/>
  <c r="W72" i="4"/>
  <c r="W2572" i="4"/>
  <c r="W4709" i="4"/>
  <c r="W1527" i="4"/>
  <c r="X1527" i="4" s="1"/>
  <c r="W138" i="4"/>
  <c r="W1990" i="4"/>
  <c r="W1848" i="4"/>
  <c r="W2596" i="4"/>
  <c r="W2396" i="4"/>
  <c r="W3604" i="4"/>
  <c r="W4224" i="4"/>
  <c r="W2295" i="4"/>
  <c r="W1615" i="4"/>
  <c r="W2175" i="4"/>
  <c r="W4058" i="4"/>
  <c r="W2500" i="4"/>
  <c r="X2500" i="4" s="1"/>
  <c r="W2746" i="4"/>
  <c r="W1528" i="4"/>
  <c r="W1364" i="4"/>
  <c r="X1364" i="4" s="1"/>
  <c r="W4059" i="4"/>
  <c r="W2397" i="4"/>
  <c r="W1849" i="4"/>
  <c r="W4279" i="4"/>
  <c r="W3683" i="4"/>
  <c r="W139" i="4"/>
  <c r="W1746" i="4"/>
  <c r="W1207" i="4"/>
  <c r="W2398" i="4"/>
  <c r="X2398" i="4" s="1"/>
  <c r="W1365" i="4"/>
  <c r="W2969" i="4"/>
  <c r="W1917" i="4"/>
  <c r="X1917" i="4" s="1"/>
  <c r="W4902" i="4"/>
  <c r="W1241" i="4"/>
  <c r="W4930" i="4"/>
  <c r="W3271" i="4"/>
  <c r="W1529" i="4"/>
  <c r="W2624" i="4"/>
  <c r="W3372" i="4"/>
  <c r="W4280" i="4"/>
  <c r="W834" i="4"/>
  <c r="X834" i="4" s="1"/>
  <c r="W197" i="4"/>
  <c r="W1415" i="4"/>
  <c r="W2527" i="4"/>
  <c r="X2527" i="4" s="1"/>
  <c r="W2970" i="4"/>
  <c r="W2223" i="4"/>
  <c r="W3454" i="4"/>
  <c r="W1940" i="4"/>
  <c r="W4253" i="4"/>
  <c r="W2176" i="4"/>
  <c r="W4607" i="4"/>
  <c r="W19" i="4"/>
  <c r="W1850" i="4"/>
  <c r="X1850" i="4" s="1"/>
  <c r="W3348" i="4"/>
  <c r="W4329" i="4"/>
  <c r="W3538" i="4"/>
  <c r="W3891" i="4"/>
  <c r="W3742" i="4"/>
  <c r="W2528" i="4"/>
  <c r="W174" i="4"/>
  <c r="W811" i="4"/>
  <c r="W4430" i="4"/>
  <c r="W3539" i="4"/>
  <c r="W2035" i="4"/>
  <c r="W707" i="4"/>
  <c r="X707" i="4" s="1"/>
  <c r="W2077" i="4"/>
  <c r="W3499" i="4"/>
  <c r="W867" i="4"/>
  <c r="X867" i="4" s="1"/>
  <c r="W4008" i="4"/>
  <c r="W310" i="4"/>
  <c r="W175" i="4"/>
  <c r="W2457" i="4"/>
  <c r="W1698" i="4"/>
  <c r="W3037" i="4"/>
  <c r="W3767" i="4"/>
  <c r="W4131" i="4"/>
  <c r="W140" i="4"/>
  <c r="X140" i="4" s="1"/>
  <c r="W3316" i="4"/>
  <c r="W3349" i="4"/>
  <c r="W2224" i="4"/>
  <c r="W90" i="4"/>
  <c r="W3213" i="4"/>
  <c r="W2912" i="4"/>
  <c r="W3818" i="4"/>
  <c r="W3243" i="4"/>
  <c r="W2573" i="4"/>
  <c r="W868" i="4"/>
  <c r="W4307" i="4"/>
  <c r="W657" i="4"/>
  <c r="X657" i="4" s="1"/>
  <c r="W2251" i="4"/>
  <c r="W1699" i="4"/>
  <c r="W3577" i="4"/>
  <c r="X3577" i="4" s="1"/>
  <c r="W4758" i="4"/>
  <c r="W2036" i="4"/>
  <c r="W2821" i="4"/>
  <c r="W4506" i="4"/>
  <c r="W1804" i="4"/>
  <c r="W3147" i="4"/>
  <c r="W4957" i="4"/>
  <c r="W4844" i="4"/>
  <c r="W3385" i="4"/>
  <c r="X3385" i="4" s="1"/>
  <c r="W3662" i="4"/>
  <c r="W3843" i="4"/>
  <c r="W4225" i="4"/>
  <c r="X4225" i="4" s="1"/>
  <c r="W1416" i="4"/>
  <c r="W2574" i="4"/>
  <c r="W141" i="4"/>
  <c r="W993" i="4"/>
  <c r="W4759" i="4"/>
  <c r="W3296" i="4"/>
  <c r="W4931" i="4"/>
  <c r="W1941" i="4"/>
  <c r="W1366" i="4"/>
  <c r="X1366" i="4" s="1"/>
  <c r="W3173" i="4"/>
  <c r="W91" i="4"/>
  <c r="W658" i="4"/>
  <c r="W1182" i="4"/>
  <c r="W1498" i="4"/>
  <c r="W1968" i="4"/>
  <c r="W2458" i="4"/>
  <c r="W2459" i="4"/>
  <c r="W2078" i="4"/>
  <c r="W3422" i="4"/>
  <c r="W4358" i="4"/>
  <c r="W3059" i="4"/>
  <c r="X3059" i="4" s="1"/>
  <c r="W963" i="4"/>
  <c r="W1575" i="4"/>
  <c r="W20" i="4"/>
  <c r="W3480" i="4"/>
  <c r="W2423" i="4"/>
  <c r="W898" i="4"/>
  <c r="W1131" i="4"/>
  <c r="W2548" i="4"/>
  <c r="W2747" i="4"/>
  <c r="W614" i="4"/>
  <c r="W2748" i="4"/>
  <c r="W1851" i="4"/>
  <c r="X1851" i="4" s="1"/>
  <c r="W4454" i="4"/>
  <c r="W1645" i="4"/>
  <c r="W1183" i="4"/>
  <c r="W4281" i="4"/>
  <c r="W2037" i="4"/>
  <c r="W4027" i="4"/>
  <c r="W4406" i="4"/>
  <c r="W1599" i="4"/>
  <c r="W2014" i="4"/>
  <c r="W3578" i="4"/>
  <c r="W3892" i="4"/>
  <c r="W4572" i="4"/>
  <c r="X4572" i="4" s="1"/>
  <c r="W3645" i="4"/>
  <c r="W255" i="4"/>
  <c r="W4028" i="4"/>
  <c r="X4028" i="4" s="1"/>
  <c r="W338" i="4"/>
  <c r="W2822" i="4"/>
  <c r="W3819" i="4"/>
  <c r="W1969" i="4"/>
  <c r="W3820" i="4"/>
  <c r="W2529" i="4"/>
  <c r="W1530" i="4"/>
  <c r="W4359" i="4"/>
  <c r="W4132" i="4"/>
  <c r="X4132" i="4" s="1"/>
  <c r="W2658" i="4"/>
  <c r="W4710" i="4"/>
  <c r="W2823" i="4"/>
  <c r="X2823" i="4" s="1"/>
  <c r="W2824" i="4"/>
  <c r="W2177" i="4"/>
  <c r="W1268" i="4"/>
  <c r="W1041" i="4"/>
  <c r="W4646" i="4"/>
  <c r="W1942" i="4"/>
  <c r="W3317" i="4"/>
  <c r="W469" i="4"/>
  <c r="W3297" i="4"/>
  <c r="X3297" i="4" s="1"/>
  <c r="W3214" i="4"/>
  <c r="W514" i="4"/>
  <c r="W1388" i="4"/>
  <c r="X1388" i="4" s="1"/>
  <c r="W569" i="4"/>
  <c r="W2549" i="4"/>
  <c r="W3556" i="4"/>
  <c r="W1725" i="4"/>
  <c r="W1970" i="4"/>
  <c r="W92" i="4"/>
  <c r="W368" i="4"/>
  <c r="W2374" i="4"/>
  <c r="W589" i="4"/>
  <c r="X589" i="4" s="1"/>
  <c r="W4133" i="4"/>
  <c r="W2296" i="4"/>
  <c r="W3794" i="4"/>
  <c r="X3794" i="4" s="1"/>
  <c r="W2478" i="4"/>
  <c r="W3481" i="4"/>
  <c r="W4548" i="4"/>
  <c r="W4282" i="4"/>
  <c r="W1852" i="4"/>
  <c r="W1971" i="4"/>
  <c r="W3710" i="4"/>
  <c r="W3605" i="4"/>
  <c r="W3743" i="4"/>
  <c r="X3743" i="4" s="1"/>
  <c r="W3893" i="4"/>
  <c r="W2771" i="4"/>
  <c r="W112" i="4"/>
  <c r="W1616" i="4"/>
  <c r="W1074" i="4"/>
  <c r="W2725" i="4"/>
  <c r="W3684" i="4"/>
  <c r="W3174" i="4"/>
  <c r="W3821" i="4"/>
  <c r="W3944" i="4"/>
  <c r="W1290" i="4"/>
  <c r="W3622" i="4"/>
  <c r="X3622" i="4" s="1"/>
  <c r="W420" i="4"/>
  <c r="W1747" i="4"/>
  <c r="W4760" i="4"/>
  <c r="X4760" i="4" s="1"/>
  <c r="W311" i="4"/>
  <c r="W4134" i="4"/>
  <c r="W3795" i="4"/>
  <c r="W3844" i="4"/>
  <c r="W4283" i="4"/>
  <c r="W1943" i="4"/>
  <c r="W3520" i="4"/>
  <c r="W4881" i="4"/>
  <c r="W2079" i="4"/>
  <c r="X2079" i="4" s="1"/>
  <c r="W4381" i="4"/>
  <c r="W2346" i="4"/>
  <c r="W4845" i="4"/>
  <c r="W2988" i="4"/>
  <c r="W21" i="4"/>
  <c r="W2015" i="4"/>
  <c r="W737" i="4"/>
  <c r="W2797" i="4"/>
  <c r="W4455" i="4"/>
  <c r="W4330" i="4"/>
  <c r="W3557" i="4"/>
  <c r="W3711" i="4"/>
  <c r="X3711" i="4" s="1"/>
  <c r="W2887" i="4"/>
  <c r="W684" i="4"/>
  <c r="W1015" i="4"/>
  <c r="X1015" i="4" s="1"/>
  <c r="W3623" i="4"/>
  <c r="W4009" i="4"/>
  <c r="W4789" i="4"/>
  <c r="W4573" i="4"/>
  <c r="W773" i="4"/>
  <c r="W4135" i="4"/>
  <c r="W176" i="4"/>
  <c r="W3318" i="4"/>
  <c r="W4958" i="4"/>
  <c r="X4958" i="4" s="1"/>
  <c r="W2659" i="4"/>
  <c r="W3298" i="4"/>
  <c r="W4882" i="4"/>
  <c r="X4882" i="4" s="1"/>
  <c r="W2460" i="4"/>
  <c r="W3350" i="4"/>
  <c r="W4382" i="4"/>
  <c r="W1853" i="4"/>
  <c r="W1208" i="4"/>
  <c r="W3796" i="4"/>
  <c r="W1184" i="4"/>
  <c r="W2660" i="4"/>
  <c r="W4741" i="4"/>
  <c r="X4741" i="4" s="1"/>
  <c r="W2913" i="4"/>
  <c r="W4903" i="4"/>
  <c r="W1700" i="4"/>
  <c r="W1158" i="4"/>
  <c r="W2859" i="4"/>
  <c r="W1600" i="4"/>
  <c r="W1100" i="4"/>
  <c r="W2726" i="4"/>
  <c r="W256" i="4"/>
  <c r="W1878" i="4"/>
  <c r="W4742" i="4"/>
  <c r="W3148" i="4"/>
  <c r="X3148" i="4" s="1"/>
  <c r="W3768" i="4"/>
  <c r="W3423" i="4"/>
  <c r="W3558" i="4"/>
  <c r="X3558" i="4" s="1"/>
  <c r="W4136" i="4"/>
  <c r="W4959" i="4"/>
  <c r="W1646" i="4"/>
  <c r="W4761" i="4"/>
  <c r="W3822" i="4"/>
  <c r="W1748" i="4"/>
  <c r="W932" i="4"/>
  <c r="W4308" i="4"/>
  <c r="W2625" i="4"/>
  <c r="X2625" i="4" s="1"/>
  <c r="W3624" i="4"/>
  <c r="W4029" i="4"/>
  <c r="W3121" i="4"/>
  <c r="X3121" i="4" s="1"/>
  <c r="W4407" i="4"/>
  <c r="W964" i="4"/>
  <c r="W1854" i="4"/>
  <c r="W3386" i="4"/>
  <c r="W3038" i="4"/>
  <c r="W2825" i="4"/>
  <c r="W4137" i="4"/>
  <c r="W1647" i="4"/>
  <c r="W3685" i="4"/>
  <c r="X3685" i="4" s="1"/>
  <c r="W2938" i="4"/>
  <c r="W198" i="4"/>
  <c r="W394" i="4"/>
  <c r="X394" i="4" s="1"/>
  <c r="W3663" i="4"/>
  <c r="W2860" i="4"/>
  <c r="W615" i="4"/>
  <c r="W2154" i="4"/>
  <c r="W3015" i="4"/>
  <c r="W142" i="4"/>
  <c r="W3244" i="4"/>
  <c r="W4689" i="4"/>
  <c r="W339" i="4"/>
  <c r="X339" i="4" s="1"/>
  <c r="W1805" i="4"/>
  <c r="W1016" i="4"/>
  <c r="W2826" i="4"/>
  <c r="X2826" i="4" s="1"/>
  <c r="W965" i="4"/>
  <c r="W1417" i="4"/>
  <c r="W4138" i="4"/>
  <c r="W1677" i="4"/>
  <c r="W340" i="4"/>
  <c r="W395" i="4"/>
  <c r="W3387" i="4"/>
  <c r="W3500" i="4"/>
  <c r="W2727" i="4"/>
  <c r="X2727" i="4" s="1"/>
  <c r="W4284" i="4"/>
  <c r="W2317" i="4"/>
  <c r="W1101" i="4"/>
  <c r="X1101" i="4" s="1"/>
  <c r="W1389" i="4"/>
  <c r="W812" i="4"/>
  <c r="W1726" i="4"/>
  <c r="W2501" i="4"/>
  <c r="W3920" i="4"/>
  <c r="W1132" i="4"/>
  <c r="W4331" i="4"/>
  <c r="W659" i="4"/>
  <c r="W2080" i="4"/>
  <c r="X2080" i="4" s="1"/>
  <c r="W3606" i="4"/>
  <c r="W93" i="4"/>
  <c r="W2502" i="4"/>
  <c r="X2502" i="4" s="1"/>
  <c r="W312" i="4"/>
  <c r="W341" i="4"/>
  <c r="W1648" i="4"/>
  <c r="W1367" i="4"/>
  <c r="W1185" i="4"/>
  <c r="W4479" i="4"/>
  <c r="W3797" i="4"/>
  <c r="W685" i="4"/>
  <c r="W4139" i="4"/>
  <c r="X4139" i="4" s="1"/>
  <c r="W2318" i="4"/>
  <c r="W4817" i="4"/>
  <c r="W49" i="4"/>
  <c r="X49" i="4" s="1"/>
  <c r="W869" i="4"/>
  <c r="W1918" i="4"/>
  <c r="W4529" i="4"/>
  <c r="W2178" i="4"/>
  <c r="W2038" i="4"/>
  <c r="W3607" i="4"/>
  <c r="W722" i="4"/>
  <c r="W226" i="4"/>
  <c r="W1133" i="4"/>
  <c r="X1133" i="4" s="1"/>
  <c r="W143" i="4"/>
  <c r="W2057" i="4"/>
  <c r="W1944" i="4"/>
  <c r="X1944" i="4" s="1"/>
  <c r="W2081" i="4"/>
  <c r="W2155" i="4"/>
  <c r="W3868" i="4"/>
  <c r="W2461" i="4"/>
  <c r="W496" i="4"/>
  <c r="W4647" i="4"/>
  <c r="W2798" i="4"/>
  <c r="W3388" i="4"/>
  <c r="W2728" i="4"/>
  <c r="X2728" i="4" s="1"/>
  <c r="W4846" i="4"/>
  <c r="W22" i="4"/>
  <c r="W4060" i="4"/>
  <c r="W4226" i="4"/>
  <c r="W4690" i="4"/>
  <c r="W1499" i="4"/>
  <c r="W4507" i="4"/>
  <c r="W2319" i="4"/>
  <c r="W1678" i="4"/>
  <c r="W2130" i="4"/>
  <c r="W94" i="4"/>
  <c r="W421" i="4"/>
  <c r="X421" i="4" s="1"/>
  <c r="W3122" i="4"/>
  <c r="W2989" i="4"/>
  <c r="W3245" i="4"/>
  <c r="X3245" i="4" s="1"/>
  <c r="W4456" i="4"/>
  <c r="W2503" i="4"/>
  <c r="W3455" i="4"/>
  <c r="W4574" i="4"/>
  <c r="W899" i="4"/>
  <c r="W1134" i="4"/>
  <c r="W3389" i="4"/>
  <c r="W1679" i="4"/>
  <c r="W4140" i="4"/>
  <c r="X4140" i="4" s="1"/>
  <c r="W2297" i="4"/>
  <c r="W1042" i="4"/>
  <c r="W4030" i="4"/>
  <c r="X4030" i="4" s="1"/>
  <c r="W1135" i="4"/>
  <c r="W4790" i="4"/>
  <c r="W2424" i="4"/>
  <c r="W313" i="4"/>
  <c r="W900" i="4"/>
  <c r="W515" i="4"/>
  <c r="W50" i="4"/>
  <c r="W1136" i="4"/>
  <c r="W3087" i="4"/>
  <c r="X3087" i="4" s="1"/>
  <c r="W4332" i="4"/>
  <c r="W3559" i="4"/>
  <c r="W422" i="4"/>
  <c r="W1972" i="4"/>
  <c r="W738" i="4"/>
  <c r="W4383" i="4"/>
  <c r="W4254" i="4"/>
  <c r="W3299" i="4"/>
  <c r="W3560" i="4"/>
  <c r="W3188" i="4"/>
  <c r="W3246" i="4"/>
  <c r="W4904" i="4"/>
  <c r="X4904" i="4" s="1"/>
  <c r="W4141" i="4"/>
  <c r="W2749" i="4"/>
  <c r="W1137" i="4"/>
  <c r="X1137" i="4" s="1"/>
  <c r="W1138" i="4"/>
  <c r="W4762" i="4"/>
  <c r="W660" i="4"/>
  <c r="W1973" i="4"/>
  <c r="W2252" i="4"/>
  <c r="W2058" i="4"/>
  <c r="W1291" i="4"/>
  <c r="W2131" i="4"/>
  <c r="W966" i="4"/>
  <c r="X966" i="4" s="1"/>
  <c r="W2225" i="4"/>
  <c r="W3215" i="4"/>
  <c r="W227" i="4"/>
  <c r="X227" i="4" s="1"/>
  <c r="W994" i="4"/>
  <c r="W639" i="4"/>
  <c r="W933" i="4"/>
  <c r="W774" i="4"/>
  <c r="W2861" i="4"/>
  <c r="W661" i="4"/>
  <c r="W1043" i="4"/>
  <c r="W113" i="4"/>
  <c r="W4991" i="4"/>
  <c r="X4991" i="4" s="1"/>
  <c r="W934" i="4"/>
  <c r="W3744" i="4"/>
  <c r="W2799" i="4"/>
  <c r="X2799" i="4" s="1"/>
  <c r="W3987" i="4"/>
  <c r="W396" i="4"/>
  <c r="W870" i="4"/>
  <c r="W4575" i="4"/>
  <c r="W4960" i="4"/>
  <c r="W2914" i="4"/>
  <c r="W1336" i="4"/>
  <c r="W4175" i="4"/>
  <c r="W2104" i="4"/>
  <c r="X2104" i="4" s="1"/>
  <c r="W3039" i="4"/>
  <c r="W2680" i="4"/>
  <c r="W4711" i="4"/>
  <c r="X4711" i="4" s="1"/>
  <c r="W4847" i="4"/>
  <c r="W144" i="4"/>
  <c r="W2203" i="4"/>
  <c r="W1472" i="4"/>
  <c r="W4648" i="4"/>
  <c r="W3845" i="4"/>
  <c r="W1601" i="4"/>
  <c r="W1500" i="4"/>
  <c r="W4508" i="4"/>
  <c r="X4508" i="4" s="1"/>
  <c r="W2016" i="4"/>
  <c r="W3482" i="4"/>
  <c r="W2915" i="4"/>
  <c r="X2915" i="4" s="1"/>
  <c r="W4905" i="4"/>
  <c r="W199" i="4"/>
  <c r="W3149" i="4"/>
  <c r="W4480" i="4"/>
  <c r="W3869" i="4"/>
  <c r="W3579" i="4"/>
  <c r="W1828" i="4"/>
  <c r="W3150" i="4"/>
  <c r="W2800" i="4"/>
  <c r="X2800" i="4" s="1"/>
  <c r="W2575" i="4"/>
  <c r="W4176" i="4"/>
  <c r="W4712" i="4"/>
  <c r="X4712" i="4" s="1"/>
  <c r="W1075" i="4"/>
  <c r="W2105" i="4"/>
  <c r="W369" i="4"/>
  <c r="W2106" i="4"/>
  <c r="W4818" i="4"/>
  <c r="W3712" i="4"/>
  <c r="W1445" i="4"/>
  <c r="W2107" i="4"/>
  <c r="W3646" i="4"/>
  <c r="X3646" i="4" s="1"/>
  <c r="W1551" i="4"/>
  <c r="W967" i="4"/>
  <c r="W2700" i="4"/>
  <c r="X2700" i="4" s="1"/>
  <c r="W4457" i="4"/>
  <c r="W835" i="4"/>
  <c r="W2827" i="4"/>
  <c r="W3319" i="4"/>
  <c r="W1292" i="4"/>
  <c r="W1159" i="4"/>
  <c r="W2801" i="4"/>
  <c r="W4142" i="4"/>
  <c r="W4481" i="4"/>
  <c r="X4481" i="4" s="1"/>
  <c r="W542" i="4"/>
  <c r="W228" i="4"/>
  <c r="W1806" i="4"/>
  <c r="X1806" i="4" s="1"/>
  <c r="W423" i="4"/>
  <c r="W570" i="4"/>
  <c r="W2772" i="4"/>
  <c r="X2772" i="4" s="1"/>
  <c r="W4143" i="4"/>
  <c r="W3272" i="4"/>
  <c r="W2082" i="4"/>
  <c r="W1879" i="4"/>
  <c r="W1076" i="4"/>
  <c r="W4431" i="4"/>
  <c r="X4431" i="4" s="1"/>
  <c r="W145" i="4"/>
  <c r="W3870" i="4"/>
  <c r="W146" i="4"/>
  <c r="W3424" i="4"/>
  <c r="W871" i="4"/>
  <c r="W901" i="4"/>
  <c r="W4031" i="4"/>
  <c r="W4961" i="4"/>
  <c r="W1701" i="4"/>
  <c r="W1117" i="4"/>
  <c r="W4763" i="4"/>
  <c r="W2425" i="4"/>
  <c r="X2425" i="4" s="1"/>
  <c r="W813" i="4"/>
  <c r="W3647" i="4"/>
  <c r="W3713" i="4"/>
  <c r="X3713" i="4" s="1"/>
  <c r="W1531" i="4"/>
  <c r="W4061" i="4"/>
  <c r="W1044" i="4"/>
  <c r="W3390" i="4"/>
  <c r="W2226" i="4"/>
  <c r="W4144" i="4"/>
  <c r="W1749" i="4"/>
  <c r="W4360" i="4"/>
  <c r="W2108" i="4"/>
  <c r="X2108" i="4" s="1"/>
  <c r="W23" i="4"/>
  <c r="W2939" i="4"/>
  <c r="W995" i="4"/>
  <c r="X995" i="4" s="1"/>
  <c r="W4713" i="4"/>
  <c r="W4549" i="4"/>
  <c r="W662" i="4"/>
  <c r="W1880" i="4"/>
  <c r="W3320" i="4"/>
  <c r="W2109" i="4"/>
  <c r="W3945" i="4"/>
  <c r="W4743" i="4"/>
  <c r="W1242" i="4"/>
  <c r="X1242" i="4" s="1"/>
  <c r="W1418" i="4"/>
  <c r="W4458" i="4"/>
  <c r="W1293" i="4"/>
  <c r="W686" i="4"/>
  <c r="W1243" i="4"/>
  <c r="W3373" i="4"/>
  <c r="W2888" i="4"/>
  <c r="W4177" i="4"/>
  <c r="W4408" i="4"/>
  <c r="W902" i="4"/>
  <c r="W3216" i="4"/>
  <c r="W3823" i="4"/>
  <c r="X3823" i="4" s="1"/>
  <c r="W4459" i="4"/>
  <c r="W872" i="4"/>
  <c r="W4432" i="4"/>
  <c r="X4432" i="4" s="1"/>
  <c r="W1991" i="4"/>
  <c r="W2701" i="4"/>
  <c r="W1337" i="4"/>
  <c r="W1501" i="4"/>
  <c r="W2039" i="4"/>
  <c r="W1045" i="4"/>
  <c r="W1186" i="4"/>
  <c r="W1294" i="4"/>
  <c r="W1649" i="4"/>
  <c r="X1649" i="4" s="1"/>
  <c r="W2320" i="4"/>
  <c r="W4530" i="4"/>
  <c r="W4962" i="4"/>
  <c r="X4962" i="4" s="1"/>
  <c r="W4409" i="4"/>
  <c r="W1855" i="4"/>
  <c r="W1602" i="4"/>
  <c r="W3456" i="4"/>
  <c r="W1945" i="4"/>
  <c r="W3969" i="4"/>
  <c r="W4649" i="4"/>
  <c r="W1077" i="4"/>
  <c r="W2375" i="4"/>
  <c r="X2375" i="4" s="1"/>
  <c r="W3374" i="4"/>
  <c r="W1390" i="4"/>
  <c r="W1702" i="4"/>
  <c r="X1702" i="4" s="1"/>
  <c r="W1446" i="4"/>
  <c r="W4509" i="4"/>
  <c r="W3580" i="4"/>
  <c r="W342" i="4"/>
  <c r="W2110" i="4"/>
  <c r="W2132" i="4"/>
  <c r="W1703" i="4"/>
  <c r="W794" i="4"/>
  <c r="W2889" i="4"/>
  <c r="X2889" i="4" s="1"/>
  <c r="W2990" i="4"/>
  <c r="W616" i="4"/>
  <c r="W3970" i="4"/>
  <c r="X3970" i="4" s="1"/>
  <c r="W4650" i="4"/>
  <c r="W4651" i="4"/>
  <c r="W1502" i="4"/>
  <c r="W739" i="4"/>
  <c r="W3686" i="4"/>
  <c r="W1017" i="4"/>
  <c r="W2376" i="4"/>
  <c r="W3501" i="4"/>
  <c r="W4576" i="4"/>
  <c r="X4576" i="4" s="1"/>
  <c r="W4608" i="4"/>
  <c r="W3871" i="4"/>
  <c r="W4764" i="4"/>
  <c r="X4764" i="4" s="1"/>
  <c r="W2040" i="4"/>
  <c r="W2133" i="4"/>
  <c r="W2111" i="4"/>
  <c r="W3300" i="4"/>
  <c r="W3321" i="4"/>
  <c r="W4032" i="4"/>
  <c r="W3714" i="4"/>
  <c r="W2729" i="4"/>
  <c r="W3016" i="4"/>
  <c r="X3016" i="4" s="1"/>
  <c r="W1503" i="4"/>
  <c r="W2112" i="4"/>
  <c r="W1650" i="4"/>
  <c r="X1650" i="4" s="1"/>
  <c r="W3715" i="4"/>
  <c r="W4510" i="4"/>
  <c r="W1651" i="4"/>
  <c r="W3123" i="4"/>
  <c r="W1187" i="4"/>
  <c r="W1704" i="4"/>
  <c r="W2626" i="4"/>
  <c r="W2321" i="4"/>
  <c r="W343" i="4"/>
  <c r="X343" i="4" s="1"/>
  <c r="W1617" i="4"/>
  <c r="W2059" i="4"/>
  <c r="W2276" i="4"/>
  <c r="X2276" i="4" s="1"/>
  <c r="W836" i="4"/>
  <c r="W24" i="4"/>
  <c r="W4384" i="4"/>
  <c r="W640" i="4"/>
  <c r="W3946" i="4"/>
  <c r="W2971" i="4"/>
  <c r="W1974" i="4"/>
  <c r="W2399" i="4"/>
  <c r="W814" i="4"/>
  <c r="X814" i="4" s="1"/>
  <c r="W1295" i="4"/>
  <c r="W3124" i="4"/>
  <c r="W4765" i="4"/>
  <c r="X4765" i="4" s="1"/>
  <c r="W1078" i="4"/>
  <c r="W497" i="4"/>
  <c r="W2504" i="4"/>
  <c r="X2504" i="4" s="1"/>
  <c r="W1160" i="4"/>
  <c r="W444" i="4"/>
  <c r="W3687" i="4"/>
  <c r="W4744" i="4"/>
  <c r="W4883" i="4"/>
  <c r="W4714" i="4"/>
  <c r="X4714" i="4" s="1"/>
  <c r="W1576" i="4"/>
  <c r="W1209" i="4"/>
  <c r="W3060" i="4"/>
  <c r="W2828" i="4"/>
  <c r="W2530" i="4"/>
  <c r="W470" i="4"/>
  <c r="X470" i="4" s="1"/>
  <c r="W3425" i="4"/>
  <c r="W3088" i="4"/>
  <c r="W4511" i="4"/>
  <c r="W2017" i="4"/>
  <c r="W2991" i="4"/>
  <c r="W1992" i="4"/>
  <c r="X1992" i="4" s="1"/>
  <c r="W2505" i="4"/>
  <c r="W2531" i="4"/>
  <c r="W3375" i="4"/>
  <c r="X3375" i="4" s="1"/>
  <c r="W2597" i="4"/>
  <c r="W2627" i="4"/>
  <c r="W4033" i="4"/>
  <c r="W4285" i="4"/>
  <c r="W2179" i="4"/>
  <c r="W837" i="4"/>
  <c r="W4715" i="4"/>
  <c r="W2400" i="4"/>
  <c r="W2576" i="4"/>
  <c r="X2576" i="4" s="1"/>
  <c r="W4034" i="4"/>
  <c r="W4433" i="4"/>
  <c r="W617" i="4"/>
  <c r="X617" i="4" s="1"/>
  <c r="W2916" i="4"/>
  <c r="W4791" i="4"/>
  <c r="W3376" i="4"/>
  <c r="W2134" i="4"/>
  <c r="W3351" i="4"/>
  <c r="W1577" i="4"/>
  <c r="W3089" i="4"/>
  <c r="W4932" i="4"/>
  <c r="W4460" i="4"/>
  <c r="X4460" i="4" s="1"/>
  <c r="W2135" i="4"/>
  <c r="W3988" i="4"/>
  <c r="W687" i="4"/>
  <c r="W370" i="4"/>
  <c r="W903" i="4"/>
  <c r="W2377" i="4"/>
  <c r="W229" i="4"/>
  <c r="W2802" i="4"/>
  <c r="W1504" i="4"/>
  <c r="W996" i="4"/>
  <c r="W4992" i="4"/>
  <c r="W2992" i="4"/>
  <c r="X2992" i="4" s="1"/>
  <c r="W4792" i="4"/>
  <c r="W815" i="4"/>
  <c r="W230" i="4"/>
  <c r="X230" i="4" s="1"/>
  <c r="W904" i="4"/>
  <c r="W3798" i="4"/>
  <c r="W1161" i="4"/>
  <c r="X1161" i="4" s="1"/>
  <c r="W1946" i="4"/>
  <c r="W114" i="4"/>
  <c r="W4434" i="4"/>
  <c r="W3769" i="4"/>
  <c r="W1079" i="4"/>
  <c r="W2227" i="4"/>
  <c r="X2227" i="4" s="1"/>
  <c r="W775" i="4"/>
  <c r="W257" i="4"/>
  <c r="W1244" i="4"/>
  <c r="X1244" i="4" s="1"/>
  <c r="W177" i="4"/>
  <c r="W424" i="4"/>
  <c r="W1018" i="4"/>
  <c r="X1018" i="4" s="1"/>
  <c r="W2018" i="4"/>
  <c r="W2862" i="4"/>
  <c r="W516" i="4"/>
  <c r="W2401" i="4"/>
  <c r="W1046" i="4"/>
  <c r="W4081" i="4"/>
  <c r="X4081" i="4" s="1"/>
  <c r="W4963" i="4"/>
  <c r="W618" i="4"/>
  <c r="W2228" i="4"/>
  <c r="X2228" i="4" s="1"/>
  <c r="W3947" i="4"/>
  <c r="W2113" i="4"/>
  <c r="W2598" i="4"/>
  <c r="W1680" i="4"/>
  <c r="W2253" i="4"/>
  <c r="W590" i="4"/>
  <c r="W4410" i="4"/>
  <c r="W1881" i="4"/>
  <c r="W3247" i="4"/>
  <c r="X3247" i="4" s="1"/>
  <c r="W3040" i="4"/>
  <c r="W543" i="4"/>
  <c r="W2083" i="4"/>
  <c r="X2083" i="4" s="1"/>
  <c r="W2479" i="4"/>
  <c r="W3391" i="4"/>
  <c r="W4577" i="4"/>
  <c r="W1552" i="4"/>
  <c r="W1993" i="4"/>
  <c r="W314" i="4"/>
  <c r="W1882" i="4"/>
  <c r="W258" i="4"/>
  <c r="W4202" i="4"/>
  <c r="X4202" i="4" s="1"/>
  <c r="W1162" i="4"/>
  <c r="W1919" i="4"/>
  <c r="W2829" i="4"/>
  <c r="X2829" i="4" s="1"/>
  <c r="W1080" i="4"/>
  <c r="W4286" i="4"/>
  <c r="W3521" i="4"/>
  <c r="W3377" i="4"/>
  <c r="W905" i="4"/>
  <c r="W1681" i="4"/>
  <c r="W838" i="4"/>
  <c r="W1047" i="4"/>
  <c r="W2830" i="4"/>
  <c r="X2830" i="4" s="1"/>
  <c r="W997" i="4"/>
  <c r="W1210" i="4"/>
  <c r="W1338" i="4"/>
  <c r="X1338" i="4" s="1"/>
  <c r="W4227" i="4"/>
  <c r="W1391" i="4"/>
  <c r="W2661" i="4"/>
  <c r="W1975" i="4"/>
  <c r="W147" i="4"/>
  <c r="W4609" i="4"/>
  <c r="W619" i="4"/>
  <c r="W2254" i="4"/>
  <c r="W278" i="4"/>
  <c r="X278" i="4" s="1"/>
  <c r="W968" i="4"/>
  <c r="W2702" i="4"/>
  <c r="W4716" i="4"/>
  <c r="X4716" i="4" s="1"/>
  <c r="W3846" i="4"/>
  <c r="W2917" i="4"/>
  <c r="W4287" i="4"/>
  <c r="X4287" i="4" s="1"/>
  <c r="W4361" i="4"/>
  <c r="W3847" i="4"/>
  <c r="W4145" i="4"/>
  <c r="W4288" i="4"/>
  <c r="W3989" i="4"/>
  <c r="W740" i="4"/>
  <c r="X740" i="4" s="1"/>
  <c r="W2480" i="4"/>
  <c r="W4793" i="4"/>
  <c r="W2773" i="4"/>
  <c r="X2773" i="4" s="1"/>
  <c r="W2506" i="4"/>
  <c r="W3392" i="4"/>
  <c r="W3426" i="4"/>
  <c r="X3426" i="4" s="1"/>
  <c r="W1019" i="4"/>
  <c r="W873" i="4"/>
  <c r="W445" i="4"/>
  <c r="W2940" i="4"/>
  <c r="W2041" i="4"/>
  <c r="W1245" i="4"/>
  <c r="X1245" i="4" s="1"/>
  <c r="W471" i="4"/>
  <c r="W2890" i="4"/>
  <c r="W1856" i="4"/>
  <c r="W3322" i="4"/>
  <c r="W4531" i="4"/>
  <c r="W3872" i="4"/>
  <c r="X3872" i="4" s="1"/>
  <c r="W1419" i="4"/>
  <c r="W3189" i="4"/>
  <c r="W2402" i="4"/>
  <c r="W3799" i="4"/>
  <c r="W1976" i="4"/>
  <c r="W1807" i="4"/>
  <c r="X1807" i="4" s="1"/>
  <c r="W571" i="4"/>
  <c r="W2136" i="4"/>
  <c r="W1020" i="4"/>
  <c r="X1020" i="4" s="1"/>
  <c r="W2277" i="4"/>
  <c r="W51" i="4"/>
  <c r="W3427" i="4"/>
  <c r="W1339" i="4"/>
  <c r="W2403" i="4"/>
  <c r="W4482" i="4"/>
  <c r="W2114" i="4"/>
  <c r="W2180" i="4"/>
  <c r="W2599" i="4"/>
  <c r="X2599" i="4" s="1"/>
  <c r="W1211" i="4"/>
  <c r="W3017" i="4"/>
  <c r="W3948" i="4"/>
  <c r="X3948" i="4" s="1"/>
  <c r="W2863" i="4"/>
  <c r="W4691" i="4"/>
  <c r="W3018" i="4"/>
  <c r="X3018" i="4" s="1"/>
  <c r="W1603" i="4"/>
  <c r="W2426" i="4"/>
  <c r="W4146" i="4"/>
  <c r="W231" i="4"/>
  <c r="W2156" i="4"/>
  <c r="W4289" i="4"/>
  <c r="X4289" i="4" s="1"/>
  <c r="W2481" i="4"/>
  <c r="W3125" i="4"/>
  <c r="W2404" i="4"/>
  <c r="W4652" i="4"/>
  <c r="W3041" i="4"/>
  <c r="W4578" i="4"/>
  <c r="W4035" i="4"/>
  <c r="W3352" i="4"/>
  <c r="W446" i="4"/>
  <c r="W4483" i="4"/>
  <c r="W315" i="4"/>
  <c r="W1392" i="4"/>
  <c r="X1392" i="4" s="1"/>
  <c r="W517" i="4"/>
  <c r="W1808" i="4"/>
  <c r="W2060" i="4"/>
  <c r="X2060" i="4" s="1"/>
  <c r="W544" i="4"/>
  <c r="W148" i="4"/>
  <c r="W3301" i="4"/>
  <c r="X3301" i="4" s="1"/>
  <c r="W4864" i="4"/>
  <c r="W95" i="4"/>
  <c r="W2681" i="4"/>
  <c r="W1139" i="4"/>
  <c r="W1296" i="4"/>
  <c r="W4579" i="4"/>
  <c r="X4579" i="4" s="1"/>
  <c r="W4147" i="4"/>
  <c r="W1604" i="4"/>
  <c r="W149" i="4"/>
  <c r="X149" i="4" s="1"/>
  <c r="W4532" i="4"/>
  <c r="W969" i="4"/>
  <c r="W3848" i="4"/>
  <c r="X3848" i="4" s="1"/>
  <c r="W3190" i="4"/>
  <c r="W1269" i="4"/>
  <c r="W3716" i="4"/>
  <c r="W4290" i="4"/>
  <c r="W2507" i="4"/>
  <c r="W4148" i="4"/>
  <c r="X4148" i="4" s="1"/>
  <c r="W3990" i="4"/>
  <c r="W3378" i="4"/>
  <c r="W279" i="4"/>
  <c r="X279" i="4" s="1"/>
  <c r="W3625" i="4"/>
  <c r="W2972" i="4"/>
  <c r="W3540" i="4"/>
  <c r="W3648" i="4"/>
  <c r="W3745" i="4"/>
  <c r="W3626" i="4"/>
  <c r="W425" i="4"/>
  <c r="W3126" i="4"/>
  <c r="W1682" i="4"/>
  <c r="X1682" i="4" s="1"/>
  <c r="W3800" i="4"/>
  <c r="W1883" i="4"/>
  <c r="W2550" i="4"/>
  <c r="X2550" i="4" s="1"/>
  <c r="W1188" i="4"/>
  <c r="W2577" i="4"/>
  <c r="W1553" i="4"/>
  <c r="W2628" i="4"/>
  <c r="W1554" i="4"/>
  <c r="W741" i="4"/>
  <c r="W3921" i="4"/>
  <c r="W1884" i="4"/>
  <c r="W1652" i="4"/>
  <c r="X1652" i="4" s="1"/>
  <c r="W1505" i="4"/>
  <c r="W3127" i="4"/>
  <c r="W4933" i="4"/>
  <c r="X4933" i="4" s="1"/>
  <c r="W2462" i="4"/>
  <c r="W344" i="4"/>
  <c r="W25" i="4"/>
  <c r="W2774" i="4"/>
  <c r="W1270" i="4"/>
  <c r="W3971" i="4"/>
  <c r="W4435" i="4"/>
  <c r="W776" i="4"/>
  <c r="W3428" i="4"/>
  <c r="X3428" i="4" s="1"/>
  <c r="W4062" i="4"/>
  <c r="W2775" i="4"/>
  <c r="W2600" i="4"/>
  <c r="X2600" i="4" s="1"/>
  <c r="W1473" i="4"/>
  <c r="W4934" i="4"/>
  <c r="W1885" i="4"/>
  <c r="X1885" i="4" s="1"/>
  <c r="W4255" i="4"/>
  <c r="W4309" i="4"/>
  <c r="W4256" i="4"/>
  <c r="W4794" i="4"/>
  <c r="W1506" i="4"/>
  <c r="W1474" i="4"/>
  <c r="X1474" i="4" s="1"/>
  <c r="W2181" i="4"/>
  <c r="W4550" i="4"/>
  <c r="W2831" i="4"/>
  <c r="X2831" i="4" s="1"/>
  <c r="W1605" i="4"/>
  <c r="W4257" i="4"/>
  <c r="W200" i="4"/>
  <c r="X200" i="4" s="1"/>
  <c r="W3522" i="4"/>
  <c r="W4551" i="4"/>
  <c r="W3502" i="4"/>
  <c r="W4819" i="4"/>
  <c r="W2803" i="4"/>
  <c r="W4692" i="4"/>
  <c r="X4692" i="4" s="1"/>
  <c r="W280" i="4"/>
  <c r="W620" i="4"/>
  <c r="W1994" i="4"/>
  <c r="X1994" i="4" s="1"/>
  <c r="W316" i="4"/>
  <c r="W1140" i="4"/>
  <c r="W1773" i="4"/>
  <c r="X1773" i="4" s="1"/>
  <c r="W3128" i="4"/>
  <c r="W4385" i="4"/>
  <c r="W4036" i="4"/>
  <c r="W4310" i="4"/>
  <c r="W4063" i="4"/>
  <c r="W874" i="4"/>
  <c r="X874" i="4" s="1"/>
  <c r="W1246" i="4"/>
  <c r="W875" i="4"/>
  <c r="W3393" i="4"/>
  <c r="W4884" i="4"/>
  <c r="W1578" i="4"/>
  <c r="W1809" i="4"/>
  <c r="X1809" i="4" s="1"/>
  <c r="W3353" i="4"/>
  <c r="W259" i="4"/>
  <c r="W397" i="4"/>
  <c r="W281" i="4"/>
  <c r="W795" i="4"/>
  <c r="W723" i="4"/>
  <c r="X723" i="4" s="1"/>
  <c r="W2229" i="4"/>
  <c r="W4935" i="4"/>
  <c r="W4097" i="4"/>
  <c r="X4097" i="4" s="1"/>
  <c r="W3717" i="4"/>
  <c r="W3273" i="4"/>
  <c r="W2427" i="4"/>
  <c r="W371" i="4"/>
  <c r="W3274" i="4"/>
  <c r="W3991" i="4"/>
  <c r="W447" i="4"/>
  <c r="W3664" i="4"/>
  <c r="W1886" i="4"/>
  <c r="X1886" i="4" s="1"/>
  <c r="W1920" i="4"/>
  <c r="W3248" i="4"/>
  <c r="W3824" i="4"/>
  <c r="X3824" i="4" s="1"/>
  <c r="W3042" i="4"/>
  <c r="W2629" i="4"/>
  <c r="W2864" i="4"/>
  <c r="X2864" i="4" s="1"/>
  <c r="W317" i="4"/>
  <c r="W688" i="4"/>
  <c r="W2776" i="4"/>
  <c r="W2777" i="4"/>
  <c r="W2042" i="4"/>
  <c r="W1163" i="4"/>
  <c r="X1163" i="4" s="1"/>
  <c r="W3249" i="4"/>
  <c r="W1857" i="4"/>
  <c r="W2043" i="4"/>
  <c r="W4906" i="4"/>
  <c r="W426" i="4"/>
  <c r="W3151" i="4"/>
  <c r="W2298" i="4"/>
  <c r="W1858" i="4"/>
  <c r="W4820" i="4"/>
  <c r="W4993" i="4"/>
  <c r="W4964" i="4"/>
  <c r="W2428" i="4"/>
  <c r="X2428" i="4" s="1"/>
  <c r="W4717" i="4"/>
  <c r="W4994" i="4"/>
  <c r="W1887" i="4"/>
  <c r="X1887" i="4" s="1"/>
  <c r="W4653" i="4"/>
  <c r="W1750" i="4"/>
  <c r="W742" i="4"/>
  <c r="X742" i="4" s="1"/>
  <c r="W1888" i="4"/>
  <c r="W2682" i="4"/>
  <c r="W839" i="4"/>
  <c r="W4936" i="4"/>
  <c r="W1995" i="4"/>
  <c r="W2865" i="4"/>
  <c r="X2865" i="4" s="1"/>
  <c r="W2832" i="4"/>
  <c r="W1889" i="4"/>
  <c r="W4654" i="4"/>
  <c r="X4654" i="4" s="1"/>
  <c r="W4291" i="4"/>
  <c r="W2703" i="4"/>
  <c r="W4766" i="4"/>
  <c r="X4766" i="4" s="1"/>
  <c r="W3129" i="4"/>
  <c r="W3801" i="4"/>
  <c r="W3043" i="4"/>
  <c r="W2833" i="4"/>
  <c r="W1475" i="4"/>
  <c r="W4580" i="4"/>
  <c r="X4580" i="4" s="1"/>
  <c r="W448" i="4"/>
  <c r="W3949" i="4"/>
  <c r="W1996" i="4"/>
  <c r="X1996" i="4" s="1"/>
  <c r="W115" i="4"/>
  <c r="W282" i="4"/>
  <c r="W3523" i="4"/>
  <c r="W2182" i="4"/>
  <c r="W1921" i="4"/>
  <c r="W4311" i="4"/>
  <c r="W96" i="4"/>
  <c r="W3354" i="4"/>
  <c r="W2918" i="4"/>
  <c r="X2918" i="4" s="1"/>
  <c r="W1555" i="4"/>
  <c r="W2662" i="4"/>
  <c r="W2551" i="4"/>
  <c r="X2551" i="4" s="1"/>
  <c r="W4461" i="4"/>
  <c r="W998" i="4"/>
  <c r="W398" i="4"/>
  <c r="X398" i="4" s="1"/>
  <c r="W1606" i="4"/>
  <c r="W1476" i="4"/>
  <c r="W2834" i="4"/>
  <c r="W3581" i="4"/>
  <c r="W1890" i="4"/>
  <c r="W2230" i="4"/>
  <c r="X2230" i="4" s="1"/>
  <c r="W743" i="4"/>
  <c r="W2322" i="4"/>
  <c r="W2601" i="4"/>
  <c r="X2601" i="4" s="1"/>
  <c r="W2463" i="4"/>
  <c r="W1507" i="4"/>
  <c r="W3130" i="4"/>
  <c r="X3130" i="4" s="1"/>
  <c r="W3250" i="4"/>
  <c r="W1420" i="4"/>
  <c r="W2532" i="4"/>
  <c r="W3251" i="4"/>
  <c r="W3323" i="4"/>
  <c r="W4512" i="4"/>
  <c r="X4512" i="4" s="1"/>
  <c r="W4484" i="4"/>
  <c r="W1141" i="4"/>
  <c r="W4655" i="4"/>
  <c r="X4655" i="4" s="1"/>
  <c r="W4610" i="4"/>
  <c r="W4718" i="4"/>
  <c r="W3770" i="4"/>
  <c r="W816" i="4"/>
  <c r="W4010" i="4"/>
  <c r="W26" i="4"/>
  <c r="W4693" i="4"/>
  <c r="W2704" i="4"/>
  <c r="W2115" i="4"/>
  <c r="X2115" i="4" s="1"/>
  <c r="W2552" i="4"/>
  <c r="W4937" i="4"/>
  <c r="W4656" i="4"/>
  <c r="X4656" i="4" s="1"/>
  <c r="W2137" i="4"/>
  <c r="W4149" i="4"/>
  <c r="W3394" i="4"/>
  <c r="W232" i="4"/>
  <c r="W1368" i="4"/>
  <c r="W1189" i="4"/>
  <c r="W3457" i="4"/>
  <c r="W2323" i="4"/>
  <c r="W2835" i="4"/>
  <c r="X2835" i="4" s="1"/>
  <c r="W472" i="4"/>
  <c r="W3950" i="4"/>
  <c r="W4150" i="4"/>
  <c r="X4150" i="4" s="1"/>
  <c r="W3849" i="4"/>
  <c r="W1447" i="4"/>
  <c r="W1164" i="4"/>
  <c r="X1164" i="4" s="1"/>
  <c r="W150" i="4"/>
  <c r="W1340" i="4"/>
  <c r="W4292" i="4"/>
  <c r="W4011" i="4"/>
  <c r="W2157" i="4"/>
  <c r="W2750" i="4"/>
  <c r="X2750" i="4" s="1"/>
  <c r="W2836" i="4"/>
  <c r="W1618" i="4"/>
  <c r="W3541" i="4"/>
  <c r="X3541" i="4" s="1"/>
  <c r="W3483" i="4"/>
  <c r="W1532" i="4"/>
  <c r="W1556" i="4"/>
  <c r="W498" i="4"/>
  <c r="W4178" i="4"/>
  <c r="W2993" i="4"/>
  <c r="W1118" i="4"/>
  <c r="W935" i="4"/>
  <c r="W1829" i="4"/>
  <c r="X1829" i="4" s="1"/>
  <c r="W2663" i="4"/>
  <c r="W876" i="4"/>
  <c r="W260" i="4"/>
  <c r="X260" i="4" s="1"/>
  <c r="W4513" i="4"/>
  <c r="W4885" i="4"/>
  <c r="W2553" i="4"/>
  <c r="X2553" i="4" s="1"/>
  <c r="W1369" i="4"/>
  <c r="W2204" i="4"/>
  <c r="W52" i="4"/>
  <c r="W999" i="4"/>
  <c r="W151" i="4"/>
  <c r="W3688" i="4"/>
  <c r="X3688" i="4" s="1"/>
  <c r="W4462" i="4"/>
  <c r="W3873" i="4"/>
  <c r="W2578" i="4"/>
  <c r="X2578" i="4" s="1"/>
  <c r="W1000" i="4"/>
  <c r="W744" i="4"/>
  <c r="W1271" i="4"/>
  <c r="X1271" i="4" s="1"/>
  <c r="W2324" i="4"/>
  <c r="W4767" i="4"/>
  <c r="W2664" i="4"/>
  <c r="W2533" i="4"/>
  <c r="W2554" i="4"/>
  <c r="W2084" i="4"/>
  <c r="X2084" i="4" s="1"/>
  <c r="W4995" i="4"/>
  <c r="W3718" i="4"/>
  <c r="W3429" i="4"/>
  <c r="X3429" i="4" s="1"/>
  <c r="W2579" i="4"/>
  <c r="W4228" i="4"/>
  <c r="W178" i="4"/>
  <c r="W1619" i="4"/>
  <c r="W1448" i="4"/>
  <c r="W3951" i="4"/>
  <c r="W3582" i="4"/>
  <c r="W3484" i="4"/>
  <c r="W3217" i="4"/>
  <c r="X3217" i="4" s="1"/>
  <c r="W3275" i="4"/>
  <c r="W427" i="4"/>
  <c r="W1727" i="4"/>
  <c r="X1727" i="4" s="1"/>
  <c r="W73" i="4"/>
  <c r="W3175" i="4"/>
  <c r="W2464" i="4"/>
  <c r="W4514" i="4"/>
  <c r="W4694" i="4"/>
  <c r="W1393" i="4"/>
  <c r="W1212" i="4"/>
  <c r="W1247" i="4"/>
  <c r="W3485" i="4"/>
  <c r="X3485" i="4" s="1"/>
  <c r="W1021" i="4"/>
  <c r="W2231" i="4"/>
  <c r="W372" i="4"/>
  <c r="X372" i="4" s="1"/>
  <c r="W53" i="4"/>
  <c r="W4745" i="4"/>
  <c r="W1977" i="4"/>
  <c r="X1977" i="4" s="1"/>
  <c r="W4695" i="4"/>
  <c r="W4719" i="4"/>
  <c r="W1248" i="4"/>
  <c r="W428" i="4"/>
  <c r="W4657" i="4"/>
  <c r="W1297" i="4"/>
  <c r="X1297" i="4" s="1"/>
  <c r="W3430" i="4"/>
  <c r="W1213" i="4"/>
  <c r="W1751" i="4"/>
  <c r="X1751" i="4" s="1"/>
  <c r="W345" i="4"/>
  <c r="W283" i="4"/>
  <c r="W572" i="4"/>
  <c r="W1891" i="4"/>
  <c r="W4151" i="4"/>
  <c r="W1978" i="4"/>
  <c r="W1313" i="4"/>
  <c r="W2482" i="4"/>
  <c r="W545" i="4"/>
  <c r="X545" i="4" s="1"/>
  <c r="W3431" i="4"/>
  <c r="W777" i="4"/>
  <c r="W3583" i="4"/>
  <c r="X3583" i="4" s="1"/>
  <c r="W3191" i="4"/>
  <c r="W1607" i="4"/>
  <c r="W2508" i="4"/>
  <c r="X2508" i="4" s="1"/>
  <c r="W2429" i="4"/>
  <c r="W1449" i="4"/>
  <c r="W3503" i="4"/>
  <c r="W201" i="4"/>
  <c r="W3874" i="4"/>
  <c r="W4658" i="4"/>
  <c r="X4658" i="4" s="1"/>
  <c r="W4938" i="4"/>
  <c r="W2205" i="4"/>
  <c r="W2973" i="4"/>
  <c r="X2973" i="4" s="1"/>
  <c r="W399" i="4"/>
  <c r="W4965" i="4"/>
  <c r="W3276" i="4"/>
  <c r="X3276" i="4" s="1"/>
  <c r="W1450" i="4"/>
  <c r="W3771" i="4"/>
  <c r="W3324" i="4"/>
  <c r="W4533" i="4"/>
  <c r="W3395" i="4"/>
  <c r="W1214" i="4"/>
  <c r="X1214" i="4" s="1"/>
  <c r="W261" i="4"/>
  <c r="W1215" i="4"/>
  <c r="W1947" i="4"/>
  <c r="X1947" i="4" s="1"/>
  <c r="W4152" i="4"/>
  <c r="W817" i="4"/>
  <c r="W3561" i="4"/>
  <c r="W1119" i="4"/>
  <c r="W2232" i="4"/>
  <c r="W936" i="4"/>
  <c r="W591" i="4"/>
  <c r="W4179" i="4"/>
  <c r="W1653" i="4"/>
  <c r="X1653" i="4" s="1"/>
  <c r="W2158" i="4"/>
  <c r="W2325" i="4"/>
  <c r="W4886" i="4"/>
  <c r="X4886" i="4" s="1"/>
  <c r="W3504" i="4"/>
  <c r="W2255" i="4"/>
  <c r="W3432" i="4"/>
  <c r="W2994" i="4"/>
  <c r="W2509" i="4"/>
  <c r="W2683" i="4"/>
  <c r="W152" i="4"/>
  <c r="W2580" i="4"/>
  <c r="W1774" i="4"/>
  <c r="X1774" i="4" s="1"/>
  <c r="W592" i="4"/>
  <c r="W3061" i="4"/>
  <c r="W1683" i="4"/>
  <c r="X1683" i="4" s="1"/>
  <c r="W2430" i="4"/>
  <c r="W745" i="4"/>
  <c r="W4012" i="4"/>
  <c r="X4012" i="4" s="1"/>
  <c r="W2941" i="4"/>
  <c r="W179" i="4"/>
  <c r="W4581" i="4"/>
  <c r="W2465" i="4"/>
  <c r="W970" i="4"/>
  <c r="W2730" i="4"/>
  <c r="X2730" i="4" s="1"/>
  <c r="W1216" i="4"/>
  <c r="W473" i="4"/>
  <c r="W27" i="4"/>
  <c r="X27" i="4" s="1"/>
  <c r="W573" i="4"/>
  <c r="W3689" i="4"/>
  <c r="W3131" i="4"/>
  <c r="X3131" i="4" s="1"/>
  <c r="W2085" i="4"/>
  <c r="W1217" i="4"/>
  <c r="W4611" i="4"/>
  <c r="W1533" i="4"/>
  <c r="W3325" i="4"/>
  <c r="W54" i="4"/>
  <c r="X54" i="4" s="1"/>
  <c r="W2778" i="4"/>
  <c r="W2665" i="4"/>
  <c r="W3176" i="4"/>
  <c r="X3176" i="4" s="1"/>
  <c r="W2347" i="4"/>
  <c r="W3433" i="4"/>
  <c r="W1892" i="4"/>
  <c r="X1892" i="4" s="1"/>
  <c r="W449" i="4"/>
  <c r="W2086" i="4"/>
  <c r="W74" i="4"/>
  <c r="W3665" i="4"/>
  <c r="W1997" i="4"/>
  <c r="W3850" i="4"/>
  <c r="X3850" i="4" s="1"/>
  <c r="W3218" i="4"/>
  <c r="W2206" i="4"/>
  <c r="W1249" i="4"/>
  <c r="X1249" i="4" s="1"/>
  <c r="W2233" i="4"/>
  <c r="W4907" i="4"/>
  <c r="W2326" i="4"/>
  <c r="X2326" i="4" s="1"/>
  <c r="W2684" i="4"/>
  <c r="W1218" i="4"/>
  <c r="W1120" i="4"/>
  <c r="W4996" i="4"/>
  <c r="W2138" i="4"/>
  <c r="W1620" i="4"/>
  <c r="X1620" i="4" s="1"/>
  <c r="W1421" i="4"/>
  <c r="W3666" i="4"/>
  <c r="W2234" i="4"/>
  <c r="X2234" i="4" s="1"/>
  <c r="W3802" i="4"/>
  <c r="W4659" i="4"/>
  <c r="W1752" i="4"/>
  <c r="W4720" i="4"/>
  <c r="W2685" i="4"/>
  <c r="W518" i="4"/>
  <c r="W3803" i="4"/>
  <c r="W2919" i="4"/>
  <c r="W840" i="4"/>
  <c r="X840" i="4" s="1"/>
  <c r="W1998" i="4"/>
  <c r="W2348" i="4"/>
  <c r="W4865" i="4"/>
  <c r="X4865" i="4" s="1"/>
  <c r="W2349" i="4"/>
  <c r="W1272" i="4"/>
  <c r="W4386" i="4"/>
  <c r="W4768" i="4"/>
  <c r="W906" i="4"/>
  <c r="W4203" i="4"/>
  <c r="W4098" i="4"/>
  <c r="W2779" i="4"/>
  <c r="W4515" i="4"/>
  <c r="X4515" i="4" s="1"/>
  <c r="W2431" i="4"/>
  <c r="W641" i="4"/>
  <c r="W1830" i="4"/>
  <c r="X1830" i="4" s="1"/>
  <c r="W4333" i="4"/>
  <c r="W3219" i="4"/>
  <c r="W3690" i="4"/>
  <c r="X3690" i="4" s="1"/>
  <c r="W4660" i="4"/>
  <c r="W4153" i="4"/>
  <c r="W3326" i="4"/>
  <c r="W400" i="4"/>
  <c r="W971" i="4"/>
  <c r="W1831" i="4"/>
  <c r="X1831" i="4" s="1"/>
  <c r="W4064" i="4"/>
  <c r="W689" i="4"/>
  <c r="W2432" i="4"/>
  <c r="X2432" i="4" s="1"/>
  <c r="W55" i="4"/>
  <c r="W2139" i="4"/>
  <c r="W4534" i="4"/>
  <c r="X4534" i="4" s="1"/>
  <c r="W2116" i="4"/>
  <c r="W4848" i="4"/>
  <c r="W877" i="4"/>
  <c r="W4387" i="4"/>
  <c r="W1102" i="4"/>
  <c r="W1775" i="4"/>
  <c r="X1775" i="4" s="1"/>
  <c r="W1219" i="4"/>
  <c r="W2534" i="4"/>
  <c r="W1048" i="4"/>
  <c r="X1048" i="4" s="1"/>
  <c r="W4258" i="4"/>
  <c r="W4334" i="4"/>
  <c r="W778" i="4"/>
  <c r="X778" i="4" s="1"/>
  <c r="W474" i="4"/>
  <c r="W4939" i="4"/>
  <c r="W1893" i="4"/>
  <c r="W2995" i="4"/>
  <c r="W1049" i="4"/>
  <c r="W450" i="4"/>
  <c r="X450" i="4" s="1"/>
  <c r="W1422" i="4"/>
  <c r="W4154" i="4"/>
  <c r="W4795" i="4"/>
  <c r="X4795" i="4" s="1"/>
  <c r="W180" i="4"/>
  <c r="W4180" i="4"/>
  <c r="W3062" i="4"/>
  <c r="X3062" i="4" s="1"/>
  <c r="W56" i="4"/>
  <c r="W373" i="4"/>
  <c r="W1810" i="4"/>
  <c r="W818" i="4"/>
  <c r="W3252" i="4"/>
  <c r="W3177" i="4"/>
  <c r="X3177" i="4" s="1"/>
  <c r="W4082" i="4"/>
  <c r="W2705" i="4"/>
  <c r="W2942" i="4"/>
  <c r="X2942" i="4" s="1"/>
  <c r="W2278" i="4"/>
  <c r="W1298" i="4"/>
  <c r="W2019" i="4"/>
  <c r="X2019" i="4" s="1"/>
  <c r="W1341" i="4"/>
  <c r="W2087" i="4"/>
  <c r="W153" i="4"/>
  <c r="W3562" i="4"/>
  <c r="W2920" i="4"/>
  <c r="W1999" i="4"/>
  <c r="X1999" i="4" s="1"/>
  <c r="W3851" i="4"/>
  <c r="W475" i="4"/>
  <c r="W779" i="4"/>
  <c r="X779" i="4" s="1"/>
  <c r="W3486" i="4"/>
  <c r="W2581" i="4"/>
  <c r="W2974" i="4"/>
  <c r="W2866" i="4"/>
  <c r="W1081" i="4"/>
  <c r="W3852" i="4"/>
  <c r="W1811" i="4"/>
  <c r="W4485" i="4"/>
  <c r="W2327" i="4"/>
  <c r="X2327" i="4" s="1"/>
  <c r="W2975" i="4"/>
  <c r="W3487" i="4"/>
  <c r="W3772" i="4"/>
  <c r="X3772" i="4" s="1"/>
  <c r="W3488" i="4"/>
  <c r="W1050" i="4"/>
  <c r="W3825" i="4"/>
  <c r="X3825" i="4" s="1"/>
  <c r="W2020" i="4"/>
  <c r="W593" i="4"/>
  <c r="W2602" i="4"/>
  <c r="W284" i="4"/>
  <c r="W3584" i="4"/>
  <c r="W2235" i="4"/>
  <c r="X2235" i="4" s="1"/>
  <c r="W4204" i="4"/>
  <c r="W4796" i="4"/>
  <c r="W2328" i="4"/>
  <c r="X2328" i="4" s="1"/>
  <c r="W4516" i="4"/>
  <c r="W2183" i="4"/>
  <c r="W1190" i="4"/>
  <c r="X1190" i="4" s="1"/>
  <c r="W2433" i="4"/>
  <c r="W1534" i="4"/>
  <c r="W2666" i="4"/>
  <c r="W4769" i="4"/>
  <c r="W4661" i="4"/>
  <c r="W3667" i="4"/>
  <c r="X3667" i="4" s="1"/>
  <c r="W1191" i="4"/>
  <c r="W3355" i="4"/>
  <c r="W75" i="4"/>
  <c r="X75" i="4" s="1"/>
  <c r="W2630" i="4"/>
  <c r="W4721" i="4"/>
  <c r="W878" i="4"/>
  <c r="X878" i="4" s="1"/>
  <c r="W1299" i="4"/>
  <c r="X1299" i="4" s="1"/>
  <c r="W3505" i="4"/>
  <c r="W1022" i="4"/>
  <c r="W3826" i="4"/>
  <c r="W1621" i="4"/>
  <c r="W4797" i="4"/>
  <c r="X4797" i="4" s="1"/>
  <c r="W4866" i="4"/>
  <c r="W3585" i="4"/>
  <c r="W4013" i="4"/>
  <c r="X4013" i="4" s="1"/>
  <c r="W1220" i="4"/>
  <c r="W2279" i="4"/>
  <c r="W879" i="4"/>
  <c r="X879" i="4" s="1"/>
  <c r="W819" i="4"/>
  <c r="X819" i="4" s="1"/>
  <c r="W2891" i="4"/>
  <c r="W57" i="4"/>
  <c r="W1508" i="4"/>
  <c r="W2751" i="4"/>
  <c r="W2329" i="4"/>
  <c r="X2329" i="4" s="1"/>
  <c r="W746" i="4"/>
  <c r="W1314" i="4"/>
  <c r="W3396" i="4"/>
  <c r="X3396" i="4" s="1"/>
  <c r="W4293" i="4"/>
  <c r="W3356" i="4"/>
  <c r="W1165" i="4"/>
  <c r="X1165" i="4" s="1"/>
  <c r="W724" i="4"/>
  <c r="X724" i="4" s="1"/>
  <c r="W663" i="4"/>
  <c r="W1300" i="4"/>
  <c r="W4294" i="4"/>
  <c r="W2140" i="4"/>
  <c r="W4312" i="4"/>
  <c r="X4312" i="4" s="1"/>
  <c r="W2631" i="4"/>
  <c r="W1051" i="4"/>
  <c r="W2582" i="4"/>
  <c r="X2582" i="4" s="1"/>
  <c r="W1832" i="4"/>
  <c r="W1894" i="4"/>
  <c r="W3434" i="4"/>
  <c r="X3434" i="4" s="1"/>
  <c r="W2752" i="4"/>
  <c r="X2752" i="4" s="1"/>
  <c r="W4966" i="4"/>
  <c r="W3253" i="4"/>
  <c r="W3563" i="4"/>
  <c r="W2405" i="4"/>
  <c r="W4463" i="4"/>
  <c r="X4463" i="4" s="1"/>
  <c r="W1895" i="4"/>
  <c r="W2706" i="4"/>
  <c r="W708" i="4"/>
  <c r="X708" i="4" s="1"/>
  <c r="W2159" i="4"/>
  <c r="W262" i="4"/>
  <c r="W574" i="4"/>
  <c r="W3853" i="4"/>
  <c r="X3853" i="4" s="1"/>
  <c r="W4821" i="4"/>
  <c r="W2667" i="4"/>
  <c r="W2837" i="4"/>
  <c r="W2299" i="4"/>
  <c r="W2603" i="4"/>
  <c r="W2466" i="4"/>
  <c r="W642" i="4"/>
  <c r="W499" i="4"/>
  <c r="X499" i="4" s="1"/>
  <c r="W4582" i="4"/>
  <c r="W1423" i="4"/>
  <c r="W519" i="4"/>
  <c r="X519" i="4" s="1"/>
  <c r="W3894" i="4"/>
  <c r="X3894" i="4" s="1"/>
  <c r="W520" i="4"/>
  <c r="W4552" i="4"/>
  <c r="W374" i="4"/>
  <c r="W3972" i="4"/>
  <c r="W3973" i="4"/>
  <c r="X3973" i="4" s="1"/>
  <c r="W4362" i="4"/>
  <c r="W1082" i="4"/>
  <c r="W4662" i="4"/>
  <c r="X4662" i="4" s="1"/>
  <c r="W4940" i="4"/>
  <c r="W1250" i="4"/>
  <c r="W747" i="4"/>
  <c r="X747" i="4" s="1"/>
  <c r="W2330" i="4"/>
  <c r="X2330" i="4" s="1"/>
  <c r="W4181" i="4"/>
  <c r="W451" i="4"/>
  <c r="W3922" i="4"/>
  <c r="W3691" i="4"/>
  <c r="W1948" i="4"/>
  <c r="X1948" i="4" s="1"/>
  <c r="W4722" i="4"/>
  <c r="W3357" i="4"/>
  <c r="W4696" i="4"/>
  <c r="X4696" i="4" s="1"/>
  <c r="W4887" i="4"/>
  <c r="W4388" i="4"/>
  <c r="W346" i="4"/>
  <c r="X346" i="4" s="1"/>
  <c r="W1896" i="4"/>
  <c r="X1896" i="4" s="1"/>
  <c r="W2378" i="4"/>
  <c r="W3974" i="4"/>
  <c r="W1728" i="4"/>
  <c r="W1535" i="4"/>
  <c r="W2510" i="4"/>
  <c r="W3220" i="4"/>
  <c r="W748" i="4"/>
  <c r="W2184" i="4"/>
  <c r="W907" i="4"/>
  <c r="W3524" i="4"/>
  <c r="W664" i="4"/>
  <c r="W1776" i="4"/>
  <c r="X1776" i="4" s="1"/>
  <c r="W1451" i="4"/>
  <c r="W2044" i="4"/>
  <c r="W3854" i="4"/>
  <c r="W1251" i="4"/>
  <c r="W4535" i="4"/>
  <c r="X4535" i="4" s="1"/>
  <c r="W1394" i="4"/>
  <c r="W2236" i="4"/>
  <c r="W521" i="4"/>
  <c r="X521" i="4" s="1"/>
  <c r="W3397" i="4"/>
  <c r="W4612" i="4"/>
  <c r="W1477" i="4"/>
  <c r="W3746" i="4"/>
  <c r="X3746" i="4" s="1"/>
  <c r="W3327" i="4"/>
  <c r="W3855" i="4"/>
  <c r="W4770" i="4"/>
  <c r="W4083" i="4"/>
  <c r="W4229" i="4"/>
  <c r="X4229" i="4" s="1"/>
  <c r="W4613" i="4"/>
  <c r="W690" i="4"/>
  <c r="W2406" i="4"/>
  <c r="X2406" i="4" s="1"/>
  <c r="W4155" i="4"/>
  <c r="W1729" i="4"/>
  <c r="W4037" i="4"/>
  <c r="X4037" i="4" s="1"/>
  <c r="W3992" i="4"/>
  <c r="X3992" i="4" s="1"/>
  <c r="W1579" i="4"/>
  <c r="W2117" i="4"/>
  <c r="W880" i="4"/>
  <c r="W3379" i="4"/>
  <c r="W4746" i="4"/>
  <c r="X4746" i="4" s="1"/>
  <c r="W2407" i="4"/>
  <c r="W3132" i="4"/>
  <c r="W643" i="4"/>
  <c r="X643" i="4" s="1"/>
  <c r="W796" i="4"/>
  <c r="W725" i="4"/>
  <c r="W375" i="4"/>
  <c r="X375" i="4" s="1"/>
  <c r="W1052" i="4"/>
  <c r="X1052" i="4" s="1"/>
  <c r="W1622" i="4"/>
  <c r="W3254" i="4"/>
  <c r="W3895" i="4"/>
  <c r="W3458" i="4"/>
  <c r="W4614" i="4"/>
  <c r="X4614" i="4" s="1"/>
  <c r="W2000" i="4"/>
  <c r="W4615" i="4"/>
  <c r="W3221" i="4"/>
  <c r="X3221" i="4" s="1"/>
  <c r="W2379" i="4"/>
  <c r="W1395" i="4"/>
  <c r="W28" i="4"/>
  <c r="X28" i="4" s="1"/>
  <c r="W1396" i="4"/>
  <c r="X1396" i="4" s="1"/>
  <c r="W4182" i="4"/>
  <c r="W181" i="4"/>
  <c r="W4941" i="4"/>
  <c r="W347" i="4"/>
  <c r="W4436" i="4"/>
  <c r="X4436" i="4" s="1"/>
  <c r="W2731" i="4"/>
  <c r="W1397" i="4"/>
  <c r="W1777" i="4"/>
  <c r="X1777" i="4" s="1"/>
  <c r="W3152" i="4"/>
  <c r="W3668" i="4"/>
  <c r="W1166" i="4"/>
  <c r="X1166" i="4" s="1"/>
  <c r="W1478" i="4"/>
  <c r="X1478" i="4" s="1"/>
  <c r="W1023" i="4"/>
  <c r="W4723" i="4"/>
  <c r="W4205" i="4"/>
  <c r="W2943" i="4"/>
  <c r="W1424" i="4"/>
  <c r="X1424" i="4" s="1"/>
  <c r="W1580" i="4"/>
  <c r="W1342" i="4"/>
  <c r="W726" i="4"/>
  <c r="X726" i="4" s="1"/>
  <c r="W116" i="4"/>
  <c r="W1581" i="4"/>
  <c r="W1509" i="4"/>
  <c r="X1509" i="4" s="1"/>
  <c r="W429" i="4"/>
  <c r="X429" i="4" s="1"/>
  <c r="W2483" i="4"/>
  <c r="W4099" i="4"/>
  <c r="W1103" i="4"/>
  <c r="W4313" i="4"/>
  <c r="W1001" i="4"/>
  <c r="X1001" i="4" s="1"/>
  <c r="W1425" i="4"/>
  <c r="W2331" i="4"/>
  <c r="W4583" i="4"/>
  <c r="X4583" i="4" s="1"/>
  <c r="W594" i="4"/>
  <c r="W2686" i="4"/>
  <c r="W3993" i="4"/>
  <c r="X3993" i="4" s="1"/>
  <c r="W2256" i="4"/>
  <c r="X2256" i="4" s="1"/>
  <c r="W1104" i="4"/>
  <c r="W797" i="4"/>
  <c r="W3896" i="4"/>
  <c r="W348" i="4"/>
  <c r="W1922" i="4"/>
  <c r="X1922" i="4" s="1"/>
  <c r="W3019" i="4"/>
  <c r="W4206" i="4"/>
  <c r="W575" i="4"/>
  <c r="X575" i="4" s="1"/>
  <c r="W881" i="4"/>
  <c r="W2300" i="4"/>
  <c r="W3328" i="4"/>
  <c r="X3328" i="4" s="1"/>
  <c r="W3090" i="4"/>
  <c r="X3090" i="4" s="1"/>
  <c r="W3329" i="4"/>
  <c r="W3719" i="4"/>
  <c r="W4411" i="4"/>
  <c r="W2892" i="4"/>
  <c r="W2944" i="4"/>
  <c r="W691" i="4"/>
  <c r="W2632" i="4"/>
  <c r="W3627" i="4"/>
  <c r="X3627" i="4" s="1"/>
  <c r="W4259" i="4"/>
  <c r="W1705" i="4"/>
  <c r="W1557" i="4"/>
  <c r="W3435" i="4"/>
  <c r="X3435" i="4" s="1"/>
  <c r="W2301" i="4"/>
  <c r="W3542" i="4"/>
  <c r="W1753" i="4"/>
  <c r="W4183" i="4"/>
  <c r="W3720" i="4"/>
  <c r="X3720" i="4" s="1"/>
  <c r="W1949" i="4"/>
  <c r="W546" i="4"/>
  <c r="W3994" i="4"/>
  <c r="X3994" i="4" s="1"/>
  <c r="W3586" i="4"/>
  <c r="W1343" i="4"/>
  <c r="W2350" i="4"/>
  <c r="W3506" i="4"/>
  <c r="X3506" i="4" s="1"/>
  <c r="W3020" i="4"/>
  <c r="W4822" i="4"/>
  <c r="W2976" i="4"/>
  <c r="W1344" i="4"/>
  <c r="W3628" i="4"/>
  <c r="X3628" i="4" s="1"/>
  <c r="W3507" i="4"/>
  <c r="W4849" i="4"/>
  <c r="W692" i="4"/>
  <c r="X692" i="4" s="1"/>
  <c r="W2434" i="4"/>
  <c r="W2061" i="4"/>
  <c r="W798" i="4"/>
  <c r="X798" i="4" s="1"/>
  <c r="W1479" i="4"/>
  <c r="X1479" i="4" s="1"/>
  <c r="W2484" i="4"/>
  <c r="W4584" i="4"/>
  <c r="W1923" i="4"/>
  <c r="W3330" i="4"/>
  <c r="W117" i="4"/>
  <c r="W2604" i="4"/>
  <c r="W2351" i="4"/>
  <c r="W4156" i="4"/>
  <c r="X4156" i="4" s="1"/>
  <c r="W1608" i="4"/>
  <c r="W3063" i="4"/>
  <c r="W1315" i="4"/>
  <c r="X1315" i="4" s="1"/>
  <c r="W2160" i="4"/>
  <c r="X2160" i="4" s="1"/>
  <c r="W4014" i="4"/>
  <c r="W4908" i="4"/>
  <c r="W4038" i="4"/>
  <c r="W3692" i="4"/>
  <c r="W3133" i="4"/>
  <c r="X3133" i="4" s="1"/>
  <c r="W2996" i="4"/>
  <c r="W452" i="4"/>
  <c r="W3875" i="4"/>
  <c r="X3875" i="4" s="1"/>
  <c r="W4486" i="4"/>
  <c r="W349" i="4"/>
  <c r="W1950" i="4"/>
  <c r="X1950" i="4" s="1"/>
  <c r="W4039" i="4"/>
  <c r="X4039" i="4" s="1"/>
  <c r="W350" i="4"/>
  <c r="W841" i="4"/>
  <c r="W1252" i="4"/>
  <c r="W4967" i="4"/>
  <c r="W1558" i="4"/>
  <c r="X1558" i="4" s="1"/>
  <c r="W4663" i="4"/>
  <c r="W4487" i="4"/>
  <c r="W1121" i="4"/>
  <c r="X1121" i="4" s="1"/>
  <c r="W1053" i="4"/>
  <c r="W3747" i="4"/>
  <c r="W2045" i="4"/>
  <c r="X2045" i="4" s="1"/>
  <c r="W401" i="4"/>
  <c r="X401" i="4" s="1"/>
  <c r="W182" i="4"/>
  <c r="W2257" i="4"/>
  <c r="W1706" i="4"/>
  <c r="W3255" i="4"/>
  <c r="W1426" i="4"/>
  <c r="X1426" i="4" s="1"/>
  <c r="W842" i="4"/>
  <c r="W2435" i="4"/>
  <c r="W4015" i="4"/>
  <c r="X4015" i="4" s="1"/>
  <c r="W2732" i="4"/>
  <c r="W882" i="4"/>
  <c r="W4295" i="4"/>
  <c r="W4997" i="4"/>
  <c r="X4997" i="4" s="1"/>
  <c r="W2804" i="4"/>
  <c r="W2633" i="4"/>
  <c r="W453" i="4"/>
  <c r="W2258" i="4"/>
  <c r="W1623" i="4"/>
  <c r="X1623" i="4" s="1"/>
  <c r="W1778" i="4"/>
  <c r="W2945" i="4"/>
  <c r="W2668" i="4"/>
  <c r="X2668" i="4" s="1"/>
  <c r="W351" i="4"/>
  <c r="W2332" i="4"/>
  <c r="W4724" i="4"/>
  <c r="X4724" i="4" s="1"/>
  <c r="W4823" i="4"/>
  <c r="X4823" i="4" s="1"/>
  <c r="W3398" i="4"/>
  <c r="W4867" i="4"/>
  <c r="W3952" i="4"/>
  <c r="W2977" i="4"/>
  <c r="W2141" i="4"/>
  <c r="X2141" i="4" s="1"/>
  <c r="W1536" i="4"/>
  <c r="W2687" i="4"/>
  <c r="W1779" i="4"/>
  <c r="X1779" i="4" s="1"/>
  <c r="W2485" i="4"/>
  <c r="W1142" i="4"/>
  <c r="W183" i="4"/>
  <c r="X183" i="4" s="1"/>
  <c r="W4230" i="4"/>
  <c r="X4230" i="4" s="1"/>
  <c r="W2733" i="4"/>
  <c r="W3021" i="4"/>
  <c r="W4437" i="4"/>
  <c r="W1559" i="4"/>
  <c r="W3876" i="4"/>
  <c r="X3876" i="4" s="1"/>
  <c r="W2997" i="4"/>
  <c r="W97" i="4"/>
  <c r="W2237" i="4"/>
  <c r="X2237" i="4" s="1"/>
  <c r="W4664" i="4"/>
  <c r="W2161" i="4"/>
  <c r="W2046" i="4"/>
  <c r="W2352" i="4"/>
  <c r="X2352" i="4" s="1"/>
  <c r="W4697" i="4"/>
  <c r="W1054" i="4"/>
  <c r="W376" i="4"/>
  <c r="W3804" i="4"/>
  <c r="W2867" i="4"/>
  <c r="X2867" i="4" s="1"/>
  <c r="W4998" i="4"/>
  <c r="W3064" i="4"/>
  <c r="W1560" i="4"/>
  <c r="X1560" i="4" s="1"/>
  <c r="W843" i="4"/>
  <c r="W1024" i="4"/>
  <c r="W4968" i="4"/>
  <c r="W1582" i="4"/>
  <c r="X1582" i="4" s="1"/>
  <c r="W500" i="4"/>
  <c r="W1924" i="4"/>
  <c r="W1143" i="4"/>
  <c r="W522" i="4"/>
  <c r="W3525" i="4"/>
  <c r="X3525" i="4" s="1"/>
  <c r="W3897" i="4"/>
  <c r="W58" i="4"/>
  <c r="W1561" i="4"/>
  <c r="X1561" i="4" s="1"/>
  <c r="W3649" i="4"/>
  <c r="W2838" i="4"/>
  <c r="W1833" i="4"/>
  <c r="X1833" i="4" s="1"/>
  <c r="W2998" i="4"/>
  <c r="X2998" i="4" s="1"/>
  <c r="W4100" i="4"/>
  <c r="W29" i="4"/>
  <c r="W2946" i="4"/>
  <c r="W3065" i="4"/>
  <c r="W402" i="4"/>
  <c r="W4157" i="4"/>
  <c r="W4942" i="4"/>
  <c r="W4585" i="4"/>
  <c r="X4585" i="4" s="1"/>
  <c r="W937" i="4"/>
  <c r="W1345" i="4"/>
  <c r="W2707" i="4"/>
  <c r="X2707" i="4" s="1"/>
  <c r="W2893" i="4"/>
  <c r="X2893" i="4" s="1"/>
  <c r="W3805" i="4"/>
  <c r="W1398" i="4"/>
  <c r="W595" i="4"/>
  <c r="W2999" i="4"/>
  <c r="W4798" i="4"/>
  <c r="X4798" i="4" s="1"/>
  <c r="W2634" i="4"/>
  <c r="W3995" i="4"/>
  <c r="W76" i="4"/>
  <c r="X76" i="4" s="1"/>
  <c r="W3302" i="4"/>
  <c r="W3975" i="4"/>
  <c r="W1122" i="4"/>
  <c r="X1122" i="4" s="1"/>
  <c r="W2001" i="4"/>
  <c r="X2001" i="4" s="1"/>
  <c r="W1083" i="4"/>
  <c r="W2207" i="4"/>
  <c r="W1583" i="4"/>
  <c r="W4725" i="4"/>
  <c r="W3629" i="4"/>
  <c r="X3629" i="4" s="1"/>
  <c r="W1510" i="4"/>
  <c r="W3877" i="4"/>
  <c r="W665" i="4"/>
  <c r="X665" i="4" s="1"/>
  <c r="W1624" i="4"/>
  <c r="W454" i="4"/>
  <c r="W4698" i="4"/>
  <c r="X4698" i="4" s="1"/>
  <c r="W2868" i="4"/>
  <c r="X2868" i="4" s="1"/>
  <c r="W1316" i="4"/>
  <c r="W4747" i="4"/>
  <c r="W693" i="4"/>
  <c r="W4084" i="4"/>
  <c r="W1584" i="4"/>
  <c r="W3827" i="4"/>
  <c r="W1625" i="4"/>
  <c r="W2380" i="4"/>
  <c r="X2380" i="4" s="1"/>
  <c r="W2088" i="4"/>
  <c r="W2021" i="4"/>
  <c r="W4314" i="4"/>
  <c r="W4085" i="4"/>
  <c r="X4085" i="4" s="1"/>
  <c r="W4389" i="4"/>
  <c r="W3000" i="4"/>
  <c r="W2381" i="4"/>
  <c r="W2635" i="4"/>
  <c r="W2839" i="4"/>
  <c r="X2839" i="4" s="1"/>
  <c r="W3564" i="4"/>
  <c r="W154" i="4"/>
  <c r="W202" i="4"/>
  <c r="X202" i="4" s="1"/>
  <c r="W3459" i="4"/>
  <c r="W799" i="4"/>
  <c r="W1427" i="4"/>
  <c r="X1427" i="4" s="1"/>
  <c r="W4726" i="4"/>
  <c r="X4726" i="4" s="1"/>
  <c r="W908" i="4"/>
  <c r="W98" i="4"/>
  <c r="W184" i="4"/>
  <c r="W2921" i="4"/>
  <c r="W4390" i="4"/>
  <c r="X4390" i="4" s="1"/>
  <c r="W4824" i="4"/>
  <c r="W1144" i="4"/>
  <c r="W1812" i="4"/>
  <c r="X1812" i="4" s="1"/>
  <c r="W4464" i="4"/>
  <c r="W1684" i="4"/>
  <c r="W3358" i="4"/>
  <c r="X3358" i="4" s="1"/>
  <c r="W3001" i="4"/>
  <c r="X3001" i="4" s="1"/>
  <c r="W1370" i="4"/>
  <c r="W4665" i="4"/>
  <c r="W1730" i="4"/>
  <c r="W2302" i="4"/>
  <c r="W2894" i="4"/>
  <c r="X2894" i="4" s="1"/>
  <c r="W844" i="4"/>
  <c r="W4231" i="4"/>
  <c r="W455" i="4"/>
  <c r="X455" i="4" s="1"/>
  <c r="W2118" i="4"/>
  <c r="W3806" i="4"/>
  <c r="W4016" i="4"/>
  <c r="X4016" i="4" s="1"/>
  <c r="W4850" i="4"/>
  <c r="X4850" i="4" s="1"/>
  <c r="W4065" i="4"/>
  <c r="W4888" i="4"/>
  <c r="W3669" i="4"/>
  <c r="W1754" i="4"/>
  <c r="W4536" i="4"/>
  <c r="X4536" i="4" s="1"/>
  <c r="W3748" i="4"/>
  <c r="W883" i="4"/>
  <c r="W3303" i="4"/>
  <c r="X3303" i="4" s="1"/>
  <c r="W3066" i="4"/>
  <c r="W3807" i="4"/>
  <c r="W2162" i="4"/>
  <c r="X2162" i="4" s="1"/>
  <c r="W4488" i="4"/>
  <c r="X4488" i="4" s="1"/>
  <c r="W666" i="4"/>
  <c r="W403" i="4"/>
  <c r="W3091" i="4"/>
  <c r="W3953" i="4"/>
  <c r="W2022" i="4"/>
  <c r="X2022" i="4" s="1"/>
  <c r="W2353" i="4"/>
  <c r="W4158" i="4"/>
  <c r="W523" i="4"/>
  <c r="X523" i="4" s="1"/>
  <c r="W3192" i="4"/>
  <c r="W2408" i="4"/>
  <c r="W318" i="4"/>
  <c r="X318" i="4" s="1"/>
  <c r="W4363" i="4"/>
  <c r="X4363" i="4" s="1"/>
  <c r="W547" i="4"/>
  <c r="W77" i="4"/>
  <c r="W3092" i="4"/>
  <c r="W2708" i="4"/>
  <c r="W99" i="4"/>
  <c r="X99" i="4" s="1"/>
  <c r="W4943" i="4"/>
  <c r="W3693" i="4"/>
  <c r="W2511" i="4"/>
  <c r="X2511" i="4" s="1"/>
  <c r="W4586" i="4"/>
  <c r="W2512" i="4"/>
  <c r="W3399" i="4"/>
  <c r="X3399" i="4" s="1"/>
  <c r="W4699" i="4"/>
  <c r="X4699" i="4" s="1"/>
  <c r="W1979" i="4"/>
  <c r="W3400" i="4"/>
  <c r="W4412" i="4"/>
  <c r="W2280" i="4"/>
  <c r="W644" i="4"/>
  <c r="X644" i="4" s="1"/>
  <c r="W1609" i="4"/>
  <c r="W1253" i="4"/>
  <c r="W377" i="4"/>
  <c r="X377" i="4" s="1"/>
  <c r="W1254" i="4"/>
  <c r="W78" i="4"/>
  <c r="W4889" i="4"/>
  <c r="X4889" i="4" s="1"/>
  <c r="W4799" i="4"/>
  <c r="X4799" i="4" s="1"/>
  <c r="W4066" i="4"/>
  <c r="W4391" i="4"/>
  <c r="W1685" i="4"/>
  <c r="W1399" i="4"/>
  <c r="W727" i="4"/>
  <c r="X727" i="4" s="1"/>
  <c r="W2583" i="4"/>
  <c r="W2922" i="4"/>
  <c r="W2089" i="4"/>
  <c r="X2089" i="4" s="1"/>
  <c r="W3608" i="4"/>
  <c r="W3773" i="4"/>
  <c r="W3508" i="4"/>
  <c r="X3508" i="4" s="1"/>
  <c r="W4727" i="4"/>
  <c r="X4727" i="4" s="1"/>
  <c r="W185" i="4"/>
  <c r="W2436" i="4"/>
  <c r="W1813" i="4"/>
  <c r="W3898" i="4"/>
  <c r="W4868" i="4"/>
  <c r="X4868" i="4" s="1"/>
  <c r="W4728" i="4"/>
  <c r="W596" i="4"/>
  <c r="W118" i="4"/>
  <c r="X118" i="4" s="1"/>
  <c r="W1002" i="4"/>
  <c r="W2238" i="4"/>
  <c r="W2002" i="4"/>
  <c r="X2002" i="4" s="1"/>
  <c r="W1273" i="4"/>
  <c r="X1273" i="4" s="1"/>
  <c r="W3509" i="4"/>
  <c r="W3976" i="4"/>
  <c r="W352" i="4"/>
  <c r="W2709" i="4"/>
  <c r="W30" i="4"/>
  <c r="X30" i="4" s="1"/>
  <c r="W2486" i="4"/>
  <c r="W1221" i="4"/>
  <c r="W4771" i="4"/>
  <c r="X4771" i="4" s="1"/>
  <c r="W100" i="4"/>
  <c r="W2780" i="4"/>
  <c r="W3749" i="4"/>
  <c r="X3749" i="4" s="1"/>
  <c r="W476" i="4"/>
  <c r="X476" i="4" s="1"/>
  <c r="W884" i="4"/>
  <c r="W1274" i="4"/>
  <c r="W4101" i="4"/>
  <c r="W1897" i="4"/>
  <c r="W3331" i="4"/>
  <c r="X3331" i="4" s="1"/>
  <c r="W2923" i="4"/>
  <c r="W2437" i="4"/>
  <c r="W3193" i="4"/>
  <c r="X3193" i="4" s="1"/>
  <c r="W1480" i="4"/>
  <c r="W548" i="4"/>
  <c r="W233" i="4"/>
  <c r="X233" i="4" s="1"/>
  <c r="W2142" i="4"/>
  <c r="X2142" i="4" s="1"/>
  <c r="W2259" i="4"/>
  <c r="X2259" i="4" s="1"/>
  <c r="W3923" i="4"/>
  <c r="W4616" i="4"/>
  <c r="W2584" i="4"/>
  <c r="W4587" i="4"/>
  <c r="X4587" i="4" s="1"/>
  <c r="W3954" i="4"/>
  <c r="W728" i="4"/>
  <c r="W2805" i="4"/>
  <c r="X2805" i="4" s="1"/>
  <c r="W3630" i="4"/>
  <c r="W3924" i="4"/>
  <c r="W1317" i="4"/>
  <c r="W2208" i="4"/>
  <c r="X2208" i="4" s="1"/>
  <c r="W2947" i="4"/>
  <c r="X2947" i="4" s="1"/>
  <c r="W800" i="4"/>
  <c r="W119" i="4"/>
  <c r="W3670" i="4"/>
  <c r="W4413" i="4"/>
  <c r="X4413" i="4" s="1"/>
  <c r="W4909" i="4"/>
  <c r="W3955" i="4"/>
  <c r="W1898" i="4"/>
  <c r="X1898" i="4" s="1"/>
  <c r="W2382" i="4"/>
  <c r="W3750" i="4"/>
  <c r="W4315" i="4"/>
  <c r="X4315" i="4" s="1"/>
  <c r="W4067" i="4"/>
  <c r="X4067" i="4" s="1"/>
  <c r="W4910" i="4"/>
  <c r="X4910" i="4" s="1"/>
  <c r="W4184" i="4"/>
  <c r="W2303" i="4"/>
  <c r="W319" i="4"/>
  <c r="W120" i="4"/>
  <c r="X120" i="4" s="1"/>
  <c r="W4825" i="4"/>
  <c r="W2438" i="4"/>
  <c r="W285" i="4"/>
  <c r="X285" i="4" s="1"/>
  <c r="W378" i="4"/>
  <c r="W101" i="4"/>
  <c r="W1003" i="4"/>
  <c r="X1003" i="4" s="1"/>
  <c r="W3808" i="4"/>
  <c r="X3808" i="4" s="1"/>
  <c r="W4086" i="4"/>
  <c r="X4086" i="4" s="1"/>
  <c r="W3650" i="4"/>
  <c r="W621" i="4"/>
  <c r="W2605" i="4"/>
  <c r="W3332" i="4"/>
  <c r="X3332" i="4" s="1"/>
  <c r="W524" i="4"/>
  <c r="W3996" i="4"/>
  <c r="W4969" i="4"/>
  <c r="X4969" i="4" s="1"/>
  <c r="W102" i="4"/>
  <c r="W3526" i="4"/>
  <c r="W353" i="4"/>
  <c r="X353" i="4" s="1"/>
  <c r="W2869" i="4"/>
  <c r="X2869" i="4" s="1"/>
  <c r="W4316" i="4"/>
  <c r="X4316" i="4" s="1"/>
  <c r="W780" i="4"/>
  <c r="W354" i="4"/>
  <c r="W3631" i="4"/>
  <c r="W4617" i="4"/>
  <c r="X4617" i="4" s="1"/>
  <c r="W3651" i="4"/>
  <c r="W909" i="4"/>
  <c r="W3333" i="4"/>
  <c r="X3333" i="4" s="1"/>
  <c r="W4185" i="4"/>
  <c r="W1562" i="4"/>
  <c r="W4826" i="4"/>
  <c r="X4826" i="4" s="1"/>
  <c r="W2688" i="4"/>
  <c r="X2688" i="4" s="1"/>
  <c r="W972" i="4"/>
  <c r="X972" i="4" s="1"/>
  <c r="W3222" i="4"/>
  <c r="W4970" i="4"/>
  <c r="W2636" i="4"/>
  <c r="W3587" i="4"/>
  <c r="X3587" i="4" s="1"/>
  <c r="W3436" i="4"/>
  <c r="X3436" i="4" s="1"/>
  <c r="W31" i="4"/>
  <c r="W2062" i="4"/>
  <c r="X2062" i="4" s="1"/>
  <c r="W1859" i="4"/>
  <c r="W1731" i="4"/>
  <c r="W2090" i="4"/>
  <c r="X2090" i="4" s="1"/>
  <c r="W234" i="4"/>
  <c r="X234" i="4" s="1"/>
  <c r="W845" i="4"/>
  <c r="X845" i="4" s="1"/>
  <c r="W2023" i="4"/>
  <c r="W4553" i="4"/>
  <c r="W3694" i="4"/>
  <c r="W525" i="4"/>
  <c r="X525" i="4" s="1"/>
  <c r="W2895" i="4"/>
  <c r="W2669" i="4"/>
  <c r="W4489" i="4"/>
  <c r="X4489" i="4" s="1"/>
  <c r="W938" i="4"/>
  <c r="W4729" i="4"/>
  <c r="W2585" i="4"/>
  <c r="X2585" i="4" s="1"/>
  <c r="W2091" i="4"/>
  <c r="X2091" i="4" s="1"/>
  <c r="W103" i="4"/>
  <c r="X103" i="4" s="1"/>
  <c r="W4588" i="4"/>
  <c r="W2333" i="4"/>
  <c r="W4554" i="4"/>
  <c r="W885" i="4"/>
  <c r="X885" i="4" s="1"/>
  <c r="W2753" i="4"/>
  <c r="W4999" i="4"/>
  <c r="W2840" i="4"/>
  <c r="X2840" i="4" s="1"/>
  <c r="W3401" i="4"/>
  <c r="W749" i="4"/>
  <c r="W2637" i="4"/>
  <c r="X2637" i="4" s="1"/>
  <c r="W2024" i="4"/>
  <c r="X2024" i="4" s="1"/>
  <c r="W2896" i="4"/>
  <c r="X2896" i="4" s="1"/>
  <c r="W3652" i="4"/>
  <c r="W750" i="4"/>
  <c r="W4827" i="4"/>
  <c r="W1346" i="4"/>
  <c r="X1346" i="4" s="1"/>
  <c r="W2209" i="4"/>
  <c r="X2209" i="4" s="1"/>
  <c r="W4186" i="4"/>
  <c r="W3334" i="4"/>
  <c r="X3334" i="4" s="1"/>
  <c r="W2841" i="4"/>
  <c r="W939" i="4"/>
  <c r="W3022" i="4"/>
  <c r="X3022" i="4" s="1"/>
  <c r="W1585" i="4"/>
  <c r="X1585" i="4" s="1"/>
  <c r="W3256" i="4"/>
  <c r="X3256" i="4" s="1"/>
  <c r="W3977" i="4"/>
  <c r="W2063" i="4"/>
  <c r="W3671" i="4"/>
  <c r="W4414" i="4"/>
  <c r="X4414" i="4" s="1"/>
  <c r="W910" i="4"/>
  <c r="W2638" i="4"/>
  <c r="W4772" i="4"/>
  <c r="X4772" i="4" s="1"/>
  <c r="W3632" i="4"/>
  <c r="W477" i="4"/>
  <c r="W526" i="4"/>
  <c r="X526" i="4" s="1"/>
  <c r="W2535" i="4"/>
  <c r="X2535" i="4" s="1"/>
  <c r="W1025" i="4"/>
  <c r="X1025" i="4" s="1"/>
  <c r="W3277" i="4"/>
  <c r="W1084" i="4"/>
  <c r="W3359" i="4"/>
  <c r="W1452" i="4"/>
  <c r="X1452" i="4" s="1"/>
  <c r="W597" i="4"/>
  <c r="W3565" i="4"/>
  <c r="W694" i="4"/>
  <c r="X694" i="4" s="1"/>
  <c r="W1123" i="4"/>
  <c r="W645" i="4"/>
  <c r="W1192" i="4"/>
  <c r="X1192" i="4" s="1"/>
  <c r="W2897" i="4"/>
  <c r="X2897" i="4" s="1"/>
  <c r="W2555" i="4"/>
  <c r="X2555" i="4" s="1"/>
  <c r="W3956" i="4"/>
  <c r="W3774" i="4"/>
  <c r="W5000" i="4"/>
  <c r="W1780" i="4"/>
  <c r="X1780" i="4" s="1"/>
  <c r="W155" i="4"/>
  <c r="X155" i="4" s="1"/>
  <c r="W156" i="4"/>
  <c r="W3134" i="4"/>
  <c r="X3134" i="4" s="1"/>
  <c r="W1255" i="4"/>
  <c r="W1105" i="4"/>
  <c r="W4415" i="4"/>
  <c r="X4415" i="4" s="1"/>
  <c r="W3633" i="4"/>
  <c r="X3633" i="4" s="1"/>
  <c r="W4465" i="4"/>
  <c r="X4465" i="4" s="1"/>
  <c r="W404" i="4"/>
  <c r="W263" i="4"/>
  <c r="W4490" i="4"/>
  <c r="W2639" i="4"/>
  <c r="X2639" i="4" s="1"/>
  <c r="W4296" i="4"/>
  <c r="W1428" i="4"/>
  <c r="W1318" i="4"/>
  <c r="X1318" i="4" s="1"/>
  <c r="W2948" i="4"/>
  <c r="W355" i="4"/>
  <c r="W4800" i="4"/>
  <c r="X4800" i="4" s="1"/>
  <c r="W1511" i="4"/>
  <c r="X1511" i="4" s="1"/>
  <c r="W4589" i="4"/>
  <c r="X4589" i="4" s="1"/>
  <c r="W667" i="4"/>
  <c r="W598" i="4"/>
  <c r="W3360" i="4"/>
  <c r="W4466" i="4"/>
  <c r="X4466" i="4" s="1"/>
  <c r="W4971" i="4"/>
  <c r="X4971" i="4" s="1"/>
  <c r="W1429" i="4"/>
  <c r="W4102" i="4"/>
  <c r="X4102" i="4" s="1"/>
  <c r="W2439" i="4"/>
  <c r="W264" i="4"/>
  <c r="X264" i="4" s="1"/>
  <c r="W1781" i="4"/>
  <c r="X1781" i="4" s="1"/>
  <c r="W3402" i="4"/>
  <c r="X3402" i="4" s="1"/>
  <c r="W3093" i="4"/>
  <c r="X3093" i="4" s="1"/>
  <c r="W4335" i="4"/>
  <c r="W4911" i="4"/>
  <c r="W1124" i="4"/>
  <c r="W4232" i="4"/>
  <c r="X4232" i="4" s="1"/>
  <c r="W3135" i="4"/>
  <c r="X3135" i="4" s="1"/>
  <c r="W4260" i="4"/>
  <c r="W59" i="4"/>
  <c r="X59" i="4" s="1"/>
  <c r="W2536" i="4"/>
  <c r="W3403" i="4"/>
  <c r="X3403" i="4" s="1"/>
  <c r="W4666" i="4"/>
  <c r="X4666" i="4" s="1"/>
  <c r="W4187" i="4"/>
  <c r="X4187" i="4" s="1"/>
  <c r="W121" i="4"/>
  <c r="X121" i="4" s="1"/>
  <c r="W1782" i="4"/>
  <c r="W3223" i="4"/>
  <c r="X3223" i="4" s="1"/>
  <c r="W1707" i="4"/>
  <c r="W2537" i="4"/>
  <c r="X2537" i="4" s="1"/>
  <c r="W3153" i="4"/>
  <c r="X3153" i="4" s="1"/>
  <c r="W3224" i="4"/>
  <c r="W4801" i="4"/>
  <c r="X4801" i="4" s="1"/>
  <c r="W32" i="4"/>
  <c r="W2898" i="4"/>
  <c r="X2898" i="4" s="1"/>
  <c r="W4618" i="4"/>
  <c r="X4618" i="4" s="1"/>
  <c r="W1222" i="4"/>
  <c r="X1222" i="4" s="1"/>
  <c r="W2440" i="4"/>
  <c r="X2440" i="4" s="1"/>
  <c r="W3634" i="4"/>
  <c r="W3609" i="4"/>
  <c r="X3609" i="4" s="1"/>
  <c r="W1951" i="4"/>
  <c r="W2806" i="4"/>
  <c r="X2806" i="4" s="1"/>
  <c r="W1481" i="4"/>
  <c r="X1481" i="4" s="1"/>
  <c r="W729" i="4"/>
  <c r="X729" i="4" s="1"/>
  <c r="W3404" i="4"/>
  <c r="X3404" i="4" s="1"/>
  <c r="W4590" i="4"/>
  <c r="W203" i="4"/>
  <c r="X203" i="4" s="1"/>
  <c r="W4730" i="4"/>
  <c r="X4730" i="4" s="1"/>
  <c r="W3225" i="4"/>
  <c r="X3225" i="4" s="1"/>
  <c r="W4103" i="4"/>
  <c r="X4103" i="4" s="1"/>
  <c r="W4869" i="4"/>
  <c r="X4869" i="4" s="1"/>
  <c r="W1193" i="4"/>
  <c r="X1193" i="4" s="1"/>
  <c r="W3226" i="4"/>
  <c r="W4537" i="4"/>
  <c r="X4537" i="4" s="1"/>
  <c r="W781" i="4"/>
  <c r="X781" i="4" s="1"/>
  <c r="W3588" i="4"/>
  <c r="X3588" i="4" s="1"/>
  <c r="W60" i="4"/>
  <c r="X60" i="4" s="1"/>
  <c r="W2949" i="4"/>
  <c r="W801" i="4"/>
  <c r="X801" i="4" s="1"/>
  <c r="W2842" i="4"/>
  <c r="X2842" i="4" s="1"/>
  <c r="W4336" i="4"/>
  <c r="X4336" i="4" s="1"/>
  <c r="W356" i="4"/>
  <c r="X356" i="4" s="1"/>
  <c r="W599" i="4"/>
  <c r="W846" i="4"/>
  <c r="X846" i="4" s="1"/>
  <c r="W3925" i="4"/>
  <c r="W1167" i="4"/>
  <c r="X1167" i="4" s="1"/>
  <c r="W527" i="4"/>
  <c r="X527" i="4" s="1"/>
  <c r="W1783" i="4"/>
  <c r="W4517" i="4"/>
  <c r="X4517" i="4" s="1"/>
  <c r="W3899" i="4"/>
  <c r="X3899" i="4" s="1"/>
  <c r="W4159" i="4"/>
  <c r="X4159" i="4" s="1"/>
  <c r="W2163" i="4"/>
  <c r="X2163" i="4" s="1"/>
  <c r="W3543" i="4"/>
  <c r="X3543" i="4" s="1"/>
  <c r="W2556" i="4"/>
  <c r="X2556" i="4" s="1"/>
  <c r="W4337" i="4"/>
  <c r="W1194" i="4"/>
  <c r="X1194" i="4" s="1"/>
  <c r="W265" i="4"/>
  <c r="W1223" i="4"/>
  <c r="X1223" i="4" s="1"/>
  <c r="W1834" i="4"/>
  <c r="X1834" i="4" s="1"/>
  <c r="W235" i="4"/>
  <c r="W157" i="4"/>
  <c r="X157" i="4" s="1"/>
  <c r="W3154" i="4"/>
  <c r="W1224" i="4"/>
  <c r="X1224" i="4" s="1"/>
  <c r="W1085" i="4"/>
  <c r="X1085" i="4" s="1"/>
  <c r="W33" i="4"/>
  <c r="X33" i="4" s="1"/>
  <c r="W1860" i="4"/>
  <c r="X1860" i="4" s="1"/>
  <c r="W1195" i="4"/>
  <c r="X1195" i="4" s="1"/>
  <c r="W4555" i="4"/>
  <c r="X4555" i="4" s="1"/>
  <c r="W4317" i="4"/>
  <c r="W3566" i="4"/>
  <c r="X3566" i="4" s="1"/>
  <c r="W886" i="4"/>
  <c r="X886" i="4" s="1"/>
  <c r="W1430" i="4"/>
  <c r="X1430" i="4" s="1"/>
  <c r="W2047" i="4"/>
  <c r="X2047" i="4" s="1"/>
  <c r="W1482" i="4"/>
  <c r="W2781" i="4"/>
  <c r="X2781" i="4" s="1"/>
  <c r="W405" i="4"/>
  <c r="W4207" i="4"/>
  <c r="X4207" i="4" s="1"/>
  <c r="W4773" i="4"/>
  <c r="X4773" i="4" s="1"/>
  <c r="W34" i="4"/>
  <c r="X34" i="4" s="1"/>
  <c r="W1225" i="4"/>
  <c r="X1225" i="4" s="1"/>
  <c r="W911" i="4"/>
  <c r="W1168" i="4"/>
  <c r="X1168" i="4" s="1"/>
  <c r="W2606" i="4"/>
  <c r="W751" i="4"/>
  <c r="X751" i="4" s="1"/>
  <c r="W4438" i="4"/>
  <c r="X4438" i="4" s="1"/>
  <c r="W430" i="4"/>
  <c r="X430" i="4" s="1"/>
  <c r="W4870" i="4"/>
  <c r="W912" i="4"/>
  <c r="X912" i="4" s="1"/>
  <c r="W320" i="4"/>
  <c r="X320" i="4" s="1"/>
  <c r="W3460" i="4"/>
  <c r="X3460" i="4" s="1"/>
  <c r="W4087" i="4"/>
  <c r="W3567" i="4"/>
  <c r="X3567" i="4" s="1"/>
  <c r="W2354" i="4"/>
  <c r="W1784" i="4"/>
  <c r="X1784" i="4" s="1"/>
  <c r="W1400" i="4"/>
  <c r="W379" i="4"/>
  <c r="X379" i="4" s="1"/>
  <c r="W1537" i="4"/>
  <c r="X1537" i="4" s="1"/>
  <c r="W4233" i="4"/>
  <c r="W3094" i="4"/>
  <c r="W1169" i="4"/>
  <c r="X1169" i="4" s="1"/>
  <c r="W3775" i="4"/>
  <c r="X3775" i="4" s="1"/>
  <c r="W2260" i="4"/>
  <c r="X2260" i="4" s="1"/>
  <c r="W2586" i="4"/>
  <c r="W1431" i="4"/>
  <c r="X1431" i="4" s="1"/>
  <c r="W2689" i="4"/>
  <c r="W3776" i="4"/>
  <c r="X3776" i="4" s="1"/>
  <c r="W4491" i="4"/>
  <c r="X4491" i="4" s="1"/>
  <c r="W1347" i="4"/>
  <c r="W549" i="4"/>
  <c r="X549" i="4" s="1"/>
  <c r="W3926" i="4"/>
  <c r="X3926" i="4" s="1"/>
  <c r="W2334" i="4"/>
  <c r="X2334" i="4" s="1"/>
  <c r="W3828" i="4"/>
  <c r="X3828" i="4" s="1"/>
  <c r="W4318" i="4"/>
  <c r="X4318" i="4" s="1"/>
  <c r="W1301" i="4"/>
  <c r="X1301" i="4" s="1"/>
  <c r="W321" i="4"/>
  <c r="W2185" i="4"/>
  <c r="X2185" i="4" s="1"/>
  <c r="W3067" i="4"/>
  <c r="W2640" i="4"/>
  <c r="X2640" i="4" s="1"/>
  <c r="W1732" i="4"/>
  <c r="X1732" i="4" s="1"/>
  <c r="W2164" i="4"/>
  <c r="X2164" i="4" s="1"/>
  <c r="W3997" i="4"/>
  <c r="X3997" i="4" s="1"/>
  <c r="W3178" i="4"/>
  <c r="W1348" i="4"/>
  <c r="X1348" i="4" s="1"/>
  <c r="W1654" i="4"/>
  <c r="X1654" i="4" s="1"/>
  <c r="W3777" i="4"/>
  <c r="X3777" i="4" s="1"/>
  <c r="W158" i="4"/>
  <c r="X158" i="4" s="1"/>
  <c r="W478" i="4"/>
  <c r="W820" i="4"/>
  <c r="X820" i="4" s="1"/>
  <c r="W4208" i="4"/>
  <c r="W2710" i="4"/>
  <c r="X2710" i="4" s="1"/>
  <c r="W4392" i="4"/>
  <c r="X4392" i="4" s="1"/>
  <c r="W4393" i="4"/>
  <c r="X4393" i="4" s="1"/>
  <c r="W2441" i="4"/>
  <c r="X2441" i="4" s="1"/>
  <c r="W752" i="4"/>
  <c r="X752" i="4" s="1"/>
  <c r="W4234" i="4"/>
  <c r="W2165" i="4"/>
  <c r="W3568" i="4"/>
  <c r="X3568" i="4" s="1"/>
  <c r="W3044" i="4"/>
  <c r="X3044" i="4" s="1"/>
  <c r="W3809" i="4"/>
  <c r="W1755" i="4"/>
  <c r="X1755" i="4" s="1"/>
  <c r="W4338" i="4"/>
  <c r="W3527" i="4"/>
  <c r="X3527" i="4" s="1"/>
  <c r="W2690" i="4"/>
  <c r="X2690" i="4" s="1"/>
  <c r="W847" i="4"/>
  <c r="X847" i="4" s="1"/>
  <c r="W1655" i="4"/>
  <c r="X1655" i="4" s="1"/>
  <c r="W1785" i="4"/>
  <c r="X1785" i="4" s="1"/>
  <c r="W406" i="4"/>
  <c r="W821" i="4"/>
  <c r="X821" i="4" s="1"/>
  <c r="W4235" i="4"/>
  <c r="X4235" i="4" s="1"/>
  <c r="W2950" i="4"/>
  <c r="X2950" i="4" s="1"/>
  <c r="W2143" i="4"/>
  <c r="X2143" i="4" s="1"/>
  <c r="W4160" i="4"/>
  <c r="X4160" i="4" s="1"/>
  <c r="W4871" i="4"/>
  <c r="W4731" i="4"/>
  <c r="X4731" i="4" s="1"/>
  <c r="W2210" i="4"/>
  <c r="X2210" i="4" s="1"/>
  <c r="W2487" i="4"/>
  <c r="W4339" i="4"/>
  <c r="X4339" i="4" s="1"/>
  <c r="W4667" i="4"/>
  <c r="X4667" i="4" s="1"/>
  <c r="W3751" i="4"/>
  <c r="X3751" i="4" s="1"/>
  <c r="W3856" i="4"/>
  <c r="X3856" i="4" s="1"/>
  <c r="W3304" i="4"/>
  <c r="X3304" i="4" s="1"/>
  <c r="W622" i="4"/>
  <c r="X622" i="4" s="1"/>
  <c r="W940" i="4"/>
  <c r="W3900" i="4"/>
  <c r="X3900" i="4" s="1"/>
  <c r="W4774" i="4"/>
  <c r="W159" i="4"/>
  <c r="X159" i="4" s="1"/>
  <c r="W3437" i="4"/>
  <c r="X3437" i="4" s="1"/>
  <c r="W2025" i="4"/>
  <c r="X2025" i="4" s="1"/>
  <c r="W3461" i="4"/>
  <c r="X3461" i="4" s="1"/>
  <c r="W1563" i="4"/>
  <c r="W600" i="4"/>
  <c r="X600" i="4" s="1"/>
  <c r="W4340" i="4"/>
  <c r="X4340" i="4" s="1"/>
  <c r="W4619" i="4"/>
  <c r="X4619" i="4" s="1"/>
  <c r="W1512" i="4"/>
  <c r="X1512" i="4" s="1"/>
  <c r="W2383" i="4"/>
  <c r="X2383" i="4" s="1"/>
  <c r="W1106" i="4"/>
  <c r="X1106" i="4" s="1"/>
  <c r="W1302" i="4"/>
  <c r="W3023" i="4"/>
  <c r="X3023" i="4" s="1"/>
  <c r="W668" i="4"/>
  <c r="X668" i="4" s="1"/>
  <c r="W3136" i="4"/>
  <c r="X3136" i="4" s="1"/>
  <c r="W2304" i="4"/>
  <c r="X2304" i="4" s="1"/>
  <c r="W4972" i="4"/>
  <c r="W2026" i="4"/>
  <c r="X2026" i="4" s="1"/>
  <c r="W1004" i="4"/>
  <c r="X1004" i="4" s="1"/>
  <c r="W501" i="4"/>
  <c r="X501" i="4" s="1"/>
  <c r="W266" i="4"/>
  <c r="X266" i="4" s="1"/>
  <c r="W1708" i="4"/>
  <c r="W2384" i="4"/>
  <c r="X2384" i="4" s="1"/>
  <c r="W3002" i="4"/>
  <c r="W2027" i="4"/>
  <c r="X2027" i="4" s="1"/>
  <c r="W3305" i="4"/>
  <c r="X3305" i="4" s="1"/>
  <c r="W357" i="4"/>
  <c r="W3045" i="4"/>
  <c r="X3045" i="4" s="1"/>
  <c r="W2641" i="4"/>
  <c r="W236" i="4"/>
  <c r="X236" i="4" s="1"/>
  <c r="W1513" i="4"/>
  <c r="X1513" i="4" s="1"/>
  <c r="W2711" i="4"/>
  <c r="X2711" i="4" s="1"/>
  <c r="W2442" i="4"/>
  <c r="X2442" i="4" s="1"/>
  <c r="W1786" i="4"/>
  <c r="X1786" i="4" s="1"/>
  <c r="W1432" i="4"/>
  <c r="X1432" i="4" s="1"/>
  <c r="W502" i="4"/>
  <c r="W3569" i="4"/>
  <c r="X3569" i="4" s="1"/>
  <c r="W695" i="4"/>
  <c r="X695" i="4" s="1"/>
  <c r="W3380" i="4"/>
  <c r="W3721" i="4"/>
  <c r="X3721" i="4" s="1"/>
  <c r="W3046" i="4"/>
  <c r="W3829" i="4"/>
  <c r="X3829" i="4" s="1"/>
  <c r="W1453" i="4"/>
  <c r="X1453" i="4" s="1"/>
  <c r="W3901" i="4"/>
  <c r="X3901" i="4" s="1"/>
  <c r="W4973" i="4"/>
  <c r="X4973" i="4" s="1"/>
  <c r="W4872" i="4"/>
  <c r="X4872" i="4" s="1"/>
  <c r="W528" i="4"/>
  <c r="X528" i="4" s="1"/>
  <c r="W1349" i="4"/>
  <c r="W4668" i="4"/>
  <c r="X4668" i="4" s="1"/>
  <c r="W3752" i="4"/>
  <c r="X3752" i="4" s="1"/>
  <c r="W848" i="4"/>
  <c r="X848" i="4" s="1"/>
  <c r="W1925" i="4"/>
  <c r="X1925" i="4" s="1"/>
  <c r="W4467" i="4"/>
  <c r="X4467" i="4" s="1"/>
  <c r="W1483" i="4"/>
  <c r="X1483" i="4" s="1"/>
  <c r="W204" i="4"/>
  <c r="X204" i="4" s="1"/>
  <c r="W1371" i="4"/>
  <c r="W1401" i="4"/>
  <c r="X1401" i="4" s="1"/>
  <c r="W2003" i="4"/>
  <c r="W1303" i="4"/>
  <c r="X1303" i="4" s="1"/>
  <c r="W753" i="4"/>
  <c r="W4669" i="4"/>
  <c r="X4669" i="4" s="1"/>
  <c r="W2712" i="4"/>
  <c r="X2712" i="4" s="1"/>
  <c r="W186" i="4"/>
  <c r="X186" i="4" s="1"/>
  <c r="W3194" i="4"/>
  <c r="X3194" i="4" s="1"/>
  <c r="W754" i="4"/>
  <c r="X754" i="4" s="1"/>
  <c r="W3635" i="4"/>
  <c r="X3635" i="4" s="1"/>
  <c r="W3830" i="4"/>
  <c r="X3830" i="4" s="1"/>
  <c r="W2843" i="4"/>
  <c r="X2843" i="4" s="1"/>
  <c r="W1484" i="4"/>
  <c r="X1484" i="4" s="1"/>
  <c r="W1733" i="4"/>
  <c r="W3857" i="4"/>
  <c r="X3857" i="4" s="1"/>
  <c r="W1350" i="4"/>
  <c r="W4468" i="4"/>
  <c r="X4468" i="4" s="1"/>
  <c r="W1656" i="4"/>
  <c r="X1656" i="4" s="1"/>
  <c r="W1787" i="4"/>
  <c r="X1787" i="4" s="1"/>
  <c r="W3610" i="4"/>
  <c r="X3610" i="4" s="1"/>
  <c r="W3137" i="4"/>
  <c r="W3589" i="4"/>
  <c r="X3589" i="4" s="1"/>
  <c r="W2092" i="4"/>
  <c r="W623" i="4"/>
  <c r="X623" i="4" s="1"/>
  <c r="W5001" i="4"/>
  <c r="X5001" i="4" s="1"/>
  <c r="W4297" i="4"/>
  <c r="W4341" i="4"/>
  <c r="X4341" i="4" s="1"/>
  <c r="W669" i="4"/>
  <c r="W2385" i="4"/>
  <c r="X2385" i="4" s="1"/>
  <c r="W576" i="4"/>
  <c r="X576" i="4" s="1"/>
  <c r="W2951" i="4"/>
  <c r="X2951" i="4" s="1"/>
  <c r="W3155" i="4"/>
  <c r="X3155" i="4" s="1"/>
  <c r="W122" i="4"/>
  <c r="W3695" i="4"/>
  <c r="X3695" i="4" s="1"/>
  <c r="W1586" i="4"/>
  <c r="X1586" i="4" s="1"/>
  <c r="W1587" i="4"/>
  <c r="X1587" i="4" s="1"/>
  <c r="W2870" i="4"/>
  <c r="X2870" i="4" s="1"/>
  <c r="W3024" i="4"/>
  <c r="W3095" i="4"/>
  <c r="X3095" i="4" s="1"/>
  <c r="W1835" i="4"/>
  <c r="W4017" i="4"/>
  <c r="X4017" i="4" s="1"/>
  <c r="W2119" i="4"/>
  <c r="X2119" i="4" s="1"/>
  <c r="W4851" i="4"/>
  <c r="X4851" i="4" s="1"/>
  <c r="W3405" i="4"/>
  <c r="X3405" i="4" s="1"/>
  <c r="W755" i="4"/>
  <c r="W3361" i="4"/>
  <c r="X3361" i="4" s="1"/>
  <c r="W3406" i="4"/>
  <c r="X3406" i="4" s="1"/>
  <c r="W1055" i="4"/>
  <c r="X1055" i="4" s="1"/>
  <c r="W1125" i="4"/>
  <c r="X1125" i="4" s="1"/>
  <c r="W4342" i="4"/>
  <c r="X4342" i="4" s="1"/>
  <c r="W4469" i="4"/>
  <c r="X4469" i="4" s="1"/>
  <c r="W2807" i="4"/>
  <c r="W407" i="4"/>
  <c r="X407" i="4" s="1"/>
  <c r="W4912" i="4"/>
  <c r="X4912" i="4" s="1"/>
  <c r="W4538" i="4"/>
  <c r="X4538" i="4" s="1"/>
  <c r="W1433" i="4"/>
  <c r="X1433" i="4" s="1"/>
  <c r="W1454" i="4"/>
  <c r="W61" i="4"/>
  <c r="X61" i="4" s="1"/>
  <c r="W802" i="4"/>
  <c r="W670" i="4"/>
  <c r="X670" i="4" s="1"/>
  <c r="W3722" i="4"/>
  <c r="X3722" i="4" s="1"/>
  <c r="W4018" i="4"/>
  <c r="X4018" i="4" s="1"/>
  <c r="W1926" i="4"/>
  <c r="X1926" i="4" s="1"/>
  <c r="W671" i="4"/>
  <c r="W2443" i="4"/>
  <c r="X2443" i="4" s="1"/>
  <c r="W3025" i="4"/>
  <c r="X3025" i="4" s="1"/>
  <c r="W913" i="4"/>
  <c r="X913" i="4" s="1"/>
  <c r="W1402" i="4"/>
  <c r="X1402" i="4" s="1"/>
  <c r="W1980" i="4"/>
  <c r="W4890" i="4"/>
  <c r="X4890" i="4" s="1"/>
  <c r="W4700" i="4"/>
  <c r="X4700" i="4" s="1"/>
  <c r="W456" i="4"/>
  <c r="X456" i="4" s="1"/>
  <c r="W1434" i="4"/>
  <c r="X1434" i="4" s="1"/>
  <c r="W4873" i="4"/>
  <c r="X4873" i="4" s="1"/>
  <c r="W1226" i="4"/>
  <c r="X1226" i="4" s="1"/>
  <c r="W3462" i="4"/>
  <c r="W887" i="4"/>
  <c r="X887" i="4" s="1"/>
  <c r="W1256" i="4"/>
  <c r="X1256" i="4" s="1"/>
  <c r="W4088" i="4"/>
  <c r="X4088" i="4" s="1"/>
  <c r="W2409" i="4"/>
  <c r="X2409" i="4" s="1"/>
  <c r="W2028" i="4"/>
  <c r="X2028" i="4" s="1"/>
  <c r="W267" i="4"/>
  <c r="X267" i="4" s="1"/>
  <c r="W3227" i="4"/>
  <c r="X3227" i="4" s="1"/>
  <c r="W2048" i="4"/>
  <c r="X2048" i="4" s="1"/>
  <c r="W4518" i="4"/>
  <c r="X4518" i="4" s="1"/>
  <c r="W941" i="4"/>
  <c r="X941" i="4" s="1"/>
  <c r="W3672" i="4"/>
  <c r="X3672" i="4" s="1"/>
  <c r="W4701" i="4"/>
  <c r="W2261" i="4"/>
  <c r="X2261" i="4" s="1"/>
  <c r="W3047" i="4"/>
  <c r="X3047" i="4" s="1"/>
  <c r="W1086" i="4"/>
  <c r="X1086" i="4" s="1"/>
  <c r="W2029" i="4"/>
  <c r="X2029" i="4" s="1"/>
  <c r="W672" i="4"/>
  <c r="W380" i="4"/>
  <c r="X380" i="4" s="1"/>
  <c r="W782" i="4"/>
  <c r="X782" i="4" s="1"/>
  <c r="W1170" i="4"/>
  <c r="X1170" i="4" s="1"/>
  <c r="W1196" i="4"/>
  <c r="X1196" i="4" s="1"/>
  <c r="W973" i="4"/>
  <c r="X973" i="4" s="1"/>
  <c r="W3257" i="4"/>
  <c r="X3257" i="4" s="1"/>
  <c r="W4261" i="4"/>
  <c r="W1171" i="4"/>
  <c r="X1171" i="4" s="1"/>
  <c r="W2952" i="4"/>
  <c r="X2952" i="4" s="1"/>
  <c r="W4068" i="4"/>
  <c r="X4068" i="4" s="1"/>
  <c r="W1257" i="4"/>
  <c r="X1257" i="4" s="1"/>
  <c r="W3026" i="4"/>
  <c r="W914" i="4"/>
  <c r="X914" i="4" s="1"/>
  <c r="W1734" i="4"/>
  <c r="X1734" i="4" s="1"/>
  <c r="W3096" i="4"/>
  <c r="X3096" i="4" s="1"/>
  <c r="W187" i="4"/>
  <c r="X187" i="4" s="1"/>
  <c r="W4209" i="4"/>
  <c r="X4209" i="4" s="1"/>
  <c r="W550" i="4"/>
  <c r="W730" i="4"/>
  <c r="W286" i="4"/>
  <c r="X286" i="4" s="1"/>
  <c r="W2754" i="4"/>
  <c r="X2754" i="4" s="1"/>
  <c r="W2186" i="4"/>
  <c r="X2186" i="4" s="1"/>
  <c r="W2187" i="4"/>
  <c r="X2187" i="4" s="1"/>
  <c r="W3156" i="4"/>
  <c r="W3463" i="4"/>
  <c r="X3463" i="4" s="1"/>
  <c r="W3878" i="4"/>
  <c r="X3878" i="4" s="1"/>
  <c r="W1258" i="4"/>
  <c r="X1258" i="4" s="1"/>
  <c r="W4319" i="4"/>
  <c r="X4319" i="4" s="1"/>
  <c r="W673" i="4"/>
  <c r="X3097" i="4"/>
  <c r="X1126" i="4"/>
  <c r="X3927" i="4"/>
  <c r="X4492" i="4"/>
  <c r="X1319" i="4"/>
  <c r="X2713" i="4"/>
  <c r="X1657" i="4"/>
  <c r="X4161" i="4"/>
  <c r="X1588" i="4"/>
  <c r="X2714" i="4"/>
  <c r="X4874" i="4"/>
  <c r="X3464" i="4"/>
  <c r="X2557" i="4"/>
  <c r="X479" i="4"/>
  <c r="X2305" i="4"/>
  <c r="X1709" i="4"/>
  <c r="X4775" i="4"/>
  <c r="X551" i="4"/>
  <c r="X3902" i="4"/>
  <c r="X1172" i="4"/>
  <c r="X3335" i="4"/>
  <c r="X4188" i="4"/>
  <c r="X4089" i="4"/>
  <c r="X2262" i="4"/>
  <c r="X3306" i="4"/>
  <c r="X4343" i="4"/>
  <c r="X2166" i="4"/>
  <c r="X3723" i="4"/>
  <c r="X3673" i="4"/>
  <c r="X4974" i="4"/>
  <c r="X3858" i="4"/>
  <c r="X1372" i="4"/>
  <c r="X3179" i="4"/>
  <c r="X2642" i="4"/>
  <c r="X646" i="4"/>
  <c r="X4262" i="4"/>
  <c r="X3027" i="4"/>
  <c r="X4591" i="4"/>
  <c r="X2844" i="4"/>
  <c r="X2281" i="4"/>
  <c r="X2488" i="4"/>
  <c r="X1373" i="4"/>
  <c r="X2953" i="4"/>
  <c r="X3674" i="4"/>
  <c r="X3859" i="4"/>
  <c r="X4702" i="4"/>
  <c r="X3724" i="4"/>
  <c r="X104" i="4"/>
  <c r="X4236" i="4"/>
  <c r="X3879" i="4"/>
  <c r="X1485" i="4"/>
  <c r="X4913" i="4"/>
  <c r="X783" i="4"/>
  <c r="X79" i="4"/>
  <c r="X1005" i="4"/>
  <c r="X2845" i="4"/>
  <c r="X1927" i="4"/>
  <c r="X237" i="4"/>
  <c r="X849" i="4"/>
  <c r="X4189" i="4"/>
  <c r="X1275" i="4"/>
  <c r="X4210" i="4"/>
  <c r="X2489" i="4"/>
  <c r="X2239" i="4"/>
  <c r="X3510" i="4"/>
  <c r="X4802" i="4"/>
  <c r="X1538" i="4"/>
  <c r="X2355" i="4"/>
  <c r="X3611" i="4"/>
  <c r="X62" i="4"/>
  <c r="X4069" i="4"/>
  <c r="X3928" i="4"/>
  <c r="X2356" i="4"/>
  <c r="X1626" i="4"/>
  <c r="X205" i="4"/>
  <c r="X4748" i="4"/>
  <c r="X4592" i="4"/>
  <c r="X1710" i="4"/>
  <c r="X1788" i="4"/>
  <c r="X2558" i="4"/>
  <c r="X3778" i="4"/>
  <c r="X3180" i="4"/>
  <c r="X3028" i="4"/>
  <c r="X3407" i="4"/>
  <c r="X2734" i="4"/>
  <c r="X2" i="4"/>
  <c r="X4620" i="4"/>
  <c r="X3438" i="4"/>
  <c r="X1735" i="4"/>
  <c r="X2064" i="4"/>
  <c r="X674" i="4"/>
  <c r="X2335" i="4"/>
  <c r="X4776" i="4"/>
  <c r="X2607" i="4"/>
  <c r="X3779" i="4"/>
  <c r="X4394" i="4"/>
  <c r="X2691" i="4"/>
  <c r="X4621" i="4"/>
  <c r="X3228" i="4"/>
  <c r="X4104" i="4"/>
  <c r="X1435" i="4"/>
  <c r="X2846" i="4"/>
  <c r="X3903" i="4"/>
  <c r="X4732" i="4"/>
  <c r="X4344" i="4"/>
  <c r="X2871" i="4"/>
  <c r="X3439" i="4"/>
  <c r="X4828" i="4"/>
  <c r="X4190" i="4"/>
  <c r="X4345" i="4"/>
  <c r="X1486" i="4"/>
  <c r="X3098" i="4"/>
  <c r="X1952" i="4"/>
  <c r="X4439" i="4"/>
  <c r="X647" i="4"/>
  <c r="X974" i="4"/>
  <c r="X1564" i="4"/>
  <c r="X624" i="4"/>
  <c r="X1789" i="4"/>
  <c r="X2386" i="4"/>
  <c r="X2899" i="4"/>
  <c r="X2735" i="4"/>
  <c r="X4556" i="4"/>
  <c r="X3157" i="4"/>
  <c r="X4670" i="4"/>
  <c r="X1589" i="4"/>
  <c r="X1899" i="4"/>
  <c r="X2954" i="4"/>
  <c r="X480" i="4"/>
  <c r="X2643" i="4"/>
  <c r="X1539" i="4"/>
  <c r="X4777" i="4"/>
  <c r="X2263" i="4"/>
  <c r="X1756" i="4"/>
  <c r="X2692" i="4"/>
  <c r="X408" i="4"/>
  <c r="X322" i="4"/>
  <c r="X4070" i="4"/>
  <c r="X4237" i="4"/>
  <c r="X4539" i="4"/>
  <c r="X4364" i="4"/>
  <c r="X2093" i="4"/>
  <c r="X756" i="4"/>
  <c r="X942" i="4"/>
  <c r="X3048" i="4"/>
  <c r="X2644" i="4"/>
  <c r="X2715" i="4"/>
  <c r="X238" i="4"/>
  <c r="X850" i="4"/>
  <c r="X4040" i="4"/>
  <c r="X943" i="4"/>
  <c r="X2306" i="4"/>
  <c r="X4852" i="4"/>
  <c r="X3003" i="4"/>
  <c r="X1861" i="4"/>
  <c r="X3612" i="4"/>
  <c r="X409" i="4"/>
  <c r="X160" i="4"/>
  <c r="X2357" i="4"/>
  <c r="X3590" i="4"/>
  <c r="X4298" i="4"/>
  <c r="X1610" i="4"/>
  <c r="X3068" i="4"/>
  <c r="X4622" i="4"/>
  <c r="X2188" i="4"/>
  <c r="X4041" i="4"/>
  <c r="X3049" i="4"/>
  <c r="X2444" i="4"/>
  <c r="X1736" i="4"/>
  <c r="X3336" i="4"/>
  <c r="X381" i="4"/>
  <c r="X3195" i="4"/>
  <c r="X4623" i="4"/>
  <c r="X4416" i="4"/>
  <c r="X4320" i="4"/>
  <c r="X1227" i="4"/>
  <c r="X731" i="4"/>
  <c r="X3440" i="4"/>
  <c r="X4557" i="4"/>
  <c r="X2264" i="4"/>
  <c r="X4749" i="4"/>
  <c r="X3544" i="4"/>
  <c r="X1565" i="4"/>
  <c r="X206" i="4"/>
  <c r="X3" i="4"/>
  <c r="X3489" i="4"/>
  <c r="X3545" i="4"/>
  <c r="X3780" i="4"/>
  <c r="X1981" i="4"/>
  <c r="X63" i="4"/>
  <c r="X4417" i="4"/>
  <c r="X4944" i="4"/>
  <c r="X3362" i="4"/>
  <c r="X4733" i="4"/>
  <c r="X2189" i="4"/>
  <c r="X4211" i="4"/>
  <c r="X4891" i="4"/>
  <c r="X2490" i="4"/>
  <c r="X1757" i="4"/>
  <c r="X3696" i="4"/>
  <c r="X239" i="4"/>
  <c r="X4365" i="4"/>
  <c r="X1197" i="4"/>
  <c r="X3069" i="4"/>
  <c r="X4440" i="4"/>
  <c r="X3337" i="4"/>
  <c r="X3613" i="4"/>
  <c r="X2900" i="4"/>
  <c r="X4975" i="4"/>
  <c r="X457" i="4"/>
  <c r="X1862" i="4"/>
  <c r="X2978" i="4"/>
  <c r="X3697" i="4"/>
  <c r="X2782" i="4"/>
  <c r="X2167" i="4"/>
  <c r="X1590" i="4"/>
  <c r="X625" i="4"/>
  <c r="X3029" i="4"/>
  <c r="X4540" i="4"/>
  <c r="X4071" i="4"/>
  <c r="X1351" i="4"/>
  <c r="X2872" i="4"/>
  <c r="X2410" i="4"/>
  <c r="X4803" i="4"/>
  <c r="X4162" i="4"/>
  <c r="X3408" i="4"/>
  <c r="X1928" i="4"/>
  <c r="X2736" i="4"/>
  <c r="X3196" i="4"/>
  <c r="X3880" i="4"/>
  <c r="X2358" i="4"/>
  <c r="X1374" i="4"/>
  <c r="X2120" i="4"/>
  <c r="X709" i="4"/>
  <c r="X4541" i="4"/>
  <c r="X2491" i="4"/>
  <c r="X2955" i="4"/>
  <c r="X4703" i="4"/>
  <c r="X4945" i="4"/>
  <c r="X3307" i="4"/>
  <c r="X915" i="4"/>
  <c r="X2065" i="4"/>
  <c r="X2737" i="4"/>
  <c r="X2307" i="4"/>
  <c r="X4542" i="4"/>
  <c r="X3070" i="4"/>
  <c r="X3511" i="4"/>
  <c r="X1455" i="4"/>
  <c r="X1658" i="4"/>
  <c r="X4829" i="4"/>
  <c r="X268" i="4"/>
  <c r="X2265" i="4"/>
  <c r="X4892" i="4"/>
  <c r="X1403" i="4"/>
  <c r="X3957" i="4"/>
  <c r="X3138" i="4"/>
  <c r="X4042" i="4"/>
  <c r="X3099" i="4"/>
  <c r="X3753" i="4"/>
  <c r="X3881" i="4"/>
  <c r="X1659" i="4"/>
  <c r="X4804" i="4"/>
  <c r="X4750" i="4"/>
  <c r="X3570" i="4"/>
  <c r="X287" i="4"/>
  <c r="X3441" i="4"/>
  <c r="X3050" i="4"/>
  <c r="X3512" i="4"/>
  <c r="X1836" i="4"/>
  <c r="X1982" i="4"/>
  <c r="X1790" i="4"/>
  <c r="X481" i="4"/>
  <c r="X757" i="4"/>
  <c r="X975" i="4"/>
  <c r="X382" i="4"/>
  <c r="X2168" i="4"/>
  <c r="X4470" i="4"/>
  <c r="X3513" i="4"/>
  <c r="X4321" i="4"/>
  <c r="X626" i="4"/>
  <c r="X2538" i="4"/>
  <c r="X1456" i="4"/>
  <c r="X4238" i="4"/>
  <c r="X3653" i="4"/>
  <c r="X4624" i="4"/>
  <c r="X4163" i="4"/>
  <c r="X3591" i="4"/>
  <c r="X2411" i="4"/>
  <c r="X1145" i="4"/>
  <c r="X4625" i="4"/>
  <c r="X851" i="4"/>
  <c r="X1627" i="4"/>
  <c r="X240" i="4"/>
  <c r="X2359" i="4"/>
  <c r="X852" i="4"/>
  <c r="X4914" i="4"/>
  <c r="X1056" i="4"/>
  <c r="X1814" i="4"/>
  <c r="X3139" i="4"/>
  <c r="X2559" i="4"/>
  <c r="X1320" i="4"/>
  <c r="X4976" i="4"/>
  <c r="X3197" i="4"/>
  <c r="X358" i="4"/>
  <c r="X976" i="4"/>
  <c r="X4977" i="4"/>
  <c r="X2030" i="4"/>
  <c r="X1276" i="4"/>
  <c r="X1087" i="4"/>
  <c r="X3592" i="4"/>
  <c r="X2808" i="4"/>
  <c r="X4471" i="4"/>
  <c r="X4263" i="4"/>
  <c r="X4671" i="4"/>
  <c r="X4072" i="4"/>
  <c r="X3593" i="4"/>
  <c r="X3614" i="4"/>
  <c r="X3546" i="4"/>
  <c r="X1953" i="4"/>
  <c r="X3571" i="4"/>
  <c r="X2282" i="4"/>
  <c r="X188" i="4"/>
  <c r="X2513" i="4"/>
  <c r="X4090" i="4"/>
  <c r="X1198" i="4"/>
  <c r="X2901" i="4"/>
  <c r="X2190" i="4"/>
  <c r="X2716" i="4"/>
  <c r="X4853" i="4"/>
  <c r="X1837" i="4"/>
  <c r="X35" i="4"/>
  <c r="X288" i="4"/>
  <c r="X1660" i="4"/>
  <c r="X4672" i="4"/>
  <c r="X4164" i="4"/>
  <c r="X3198" i="4"/>
  <c r="X1057" i="4"/>
  <c r="X2336" i="4"/>
  <c r="X1863" i="4"/>
  <c r="X2956" i="4"/>
  <c r="X4593" i="4"/>
  <c r="X4395" i="4"/>
  <c r="X2240" i="4"/>
  <c r="X207" i="4"/>
  <c r="X161" i="4"/>
  <c r="X1628" i="4"/>
  <c r="X4441" i="4"/>
  <c r="X2783" i="4"/>
  <c r="X2211" i="4"/>
  <c r="X2066" i="4"/>
  <c r="X2608" i="4"/>
  <c r="X2492" i="4"/>
  <c r="X482" i="4"/>
  <c r="X162" i="4"/>
  <c r="X3363" i="4"/>
  <c r="X1107" i="4"/>
  <c r="X2031" i="4"/>
  <c r="X2412" i="4"/>
  <c r="X648" i="4"/>
  <c r="X2387" i="4"/>
  <c r="X3904" i="4"/>
  <c r="X977" i="4"/>
  <c r="X2388" i="4"/>
  <c r="X3051" i="4"/>
  <c r="X4264" i="4"/>
  <c r="X1983" i="4"/>
  <c r="X1108" i="4"/>
  <c r="X1457" i="4"/>
  <c r="X4265" i="4"/>
  <c r="X2755" i="4"/>
  <c r="X1758" i="4"/>
  <c r="X323" i="4"/>
  <c r="X529" i="4"/>
  <c r="X1737" i="4"/>
  <c r="X4805" i="4"/>
  <c r="X784" i="4"/>
  <c r="X1352" i="4"/>
  <c r="X3338" i="4"/>
  <c r="X3409" i="4"/>
  <c r="X4778" i="4"/>
  <c r="X1353" i="4"/>
  <c r="X2493" i="4"/>
  <c r="X888" i="4"/>
  <c r="X2413" i="4"/>
  <c r="X4" i="4"/>
  <c r="X1686" i="4"/>
  <c r="X4472" i="4"/>
  <c r="X383" i="4"/>
  <c r="X3675" i="4"/>
  <c r="X2924" i="4"/>
  <c r="X2809" i="4"/>
  <c r="X2957" i="4"/>
  <c r="X2609" i="4"/>
  <c r="X2610" i="4"/>
  <c r="X1815" i="4"/>
  <c r="X1026" i="4"/>
  <c r="X4266" i="4"/>
  <c r="X269" i="4"/>
  <c r="X552" i="4"/>
  <c r="X1027" i="4"/>
  <c r="X2873" i="4"/>
  <c r="X483" i="4"/>
  <c r="X1540" i="4"/>
  <c r="X1864" i="4"/>
  <c r="X1321" i="4"/>
  <c r="X4073" i="4"/>
  <c r="X2874" i="4"/>
  <c r="X3998" i="4"/>
  <c r="X710" i="4"/>
  <c r="X1109" i="4"/>
  <c r="X1487" i="4"/>
  <c r="X3100" i="4"/>
  <c r="X553" i="4"/>
  <c r="X530" i="4"/>
  <c r="X732" i="4"/>
  <c r="X2810" i="4"/>
  <c r="X4893" i="4"/>
  <c r="X410" i="4"/>
  <c r="X2467" i="4"/>
  <c r="X3258" i="4"/>
  <c r="X2958" i="4"/>
  <c r="X2611" i="4"/>
  <c r="X359" i="4"/>
  <c r="X2902" i="4"/>
  <c r="X1354" i="4"/>
  <c r="X4212" i="4"/>
  <c r="X2468" i="4"/>
  <c r="X1865" i="4"/>
  <c r="X2959" i="4"/>
  <c r="X411" i="4"/>
  <c r="X1436" i="4"/>
  <c r="X3978" i="4"/>
  <c r="X1322" i="4"/>
  <c r="X4267" i="4"/>
  <c r="X2670" i="4"/>
  <c r="X2241" i="4"/>
  <c r="X5" i="4"/>
  <c r="X6" i="4"/>
  <c r="X1277" i="4"/>
  <c r="X711" i="4"/>
  <c r="X2587" i="4"/>
  <c r="X4626" i="4"/>
  <c r="X3831" i="4"/>
  <c r="X822" i="4"/>
  <c r="X1146" i="4"/>
  <c r="X1629" i="4"/>
  <c r="X1088" i="4"/>
  <c r="X3615" i="4"/>
  <c r="X3616" i="4"/>
  <c r="X458" i="4"/>
  <c r="X3229" i="4"/>
  <c r="X3101" i="4"/>
  <c r="X4043" i="4"/>
  <c r="X2875" i="4"/>
  <c r="X270" i="4"/>
  <c r="X4239" i="4"/>
  <c r="X384" i="4"/>
  <c r="X3725" i="4"/>
  <c r="X4442" i="4"/>
  <c r="X1630" i="4"/>
  <c r="X3726" i="4"/>
  <c r="X2049" i="4"/>
  <c r="X4074" i="4"/>
  <c r="X1173" i="4"/>
  <c r="X1089" i="4"/>
  <c r="X3442" i="4"/>
  <c r="X4105" i="4"/>
  <c r="X1631" i="4"/>
  <c r="X2612" i="4"/>
  <c r="X2514" i="4"/>
  <c r="X1566" i="4"/>
  <c r="X3654" i="4"/>
  <c r="X2645" i="4"/>
  <c r="X1954" i="4"/>
  <c r="X64" i="4"/>
  <c r="X2212" i="4"/>
  <c r="X3698" i="4"/>
  <c r="X241" i="4"/>
  <c r="X4240" i="4"/>
  <c r="X324" i="4"/>
  <c r="X431" i="4"/>
  <c r="X3929" i="4"/>
  <c r="X1006" i="4"/>
  <c r="X2756" i="4"/>
  <c r="X2560" i="4"/>
  <c r="X4473" i="4"/>
  <c r="X3930" i="4"/>
  <c r="X4322" i="4"/>
  <c r="X3230" i="4"/>
  <c r="X4106" i="4"/>
  <c r="X2144" i="4"/>
  <c r="X1759" i="4"/>
  <c r="X385" i="4"/>
  <c r="X4107" i="4"/>
  <c r="X3832" i="4"/>
  <c r="X4299" i="4"/>
  <c r="X1375" i="4"/>
  <c r="X1458" i="4"/>
  <c r="X3052" i="4"/>
  <c r="X3882" i="4"/>
  <c r="X3931" i="4"/>
  <c r="X289" i="4"/>
  <c r="X386" i="4"/>
  <c r="X4875" i="4"/>
  <c r="X2925" i="4"/>
  <c r="X916" i="4"/>
  <c r="X3231" i="4"/>
  <c r="X3490" i="4"/>
  <c r="X3465" i="4"/>
  <c r="X1661" i="4"/>
  <c r="X4165" i="4"/>
  <c r="X2191" i="4"/>
  <c r="X3676" i="4"/>
  <c r="X360" i="4"/>
  <c r="X4627" i="4"/>
  <c r="X4876" i="4"/>
  <c r="X3308" i="4"/>
  <c r="X208" i="4"/>
  <c r="X758" i="4"/>
  <c r="X4493" i="4"/>
  <c r="X601" i="4"/>
  <c r="X1459" i="4"/>
  <c r="X2717" i="4"/>
  <c r="X2876" i="4"/>
  <c r="X1591" i="4"/>
  <c r="X1866" i="4"/>
  <c r="X4474" i="4"/>
  <c r="X2192" i="4"/>
  <c r="X2757" i="4"/>
  <c r="X4366" i="4"/>
  <c r="X4673" i="4"/>
  <c r="X2242" i="4"/>
  <c r="X917" i="4"/>
  <c r="X4108" i="4"/>
  <c r="X2877" i="4"/>
  <c r="X242" i="4"/>
  <c r="X1984" i="4"/>
  <c r="X944" i="4"/>
  <c r="X3278" i="4"/>
  <c r="X1147" i="4"/>
  <c r="X361" i="4"/>
  <c r="X1867" i="4"/>
  <c r="X1278" i="4"/>
  <c r="X3781" i="4"/>
  <c r="X1460" i="4"/>
  <c r="X4494" i="4"/>
  <c r="X3958" i="4"/>
  <c r="X4830" i="4"/>
  <c r="X2389" i="4"/>
  <c r="X1461" i="4"/>
  <c r="X1662" i="4"/>
  <c r="X1900" i="4"/>
  <c r="X2693" i="4"/>
  <c r="X1174" i="4"/>
  <c r="X1955" i="4"/>
  <c r="X627" i="4"/>
  <c r="X853" i="4"/>
  <c r="X362" i="4"/>
  <c r="X1148" i="4"/>
  <c r="X1663" i="4"/>
  <c r="X3514" i="4"/>
  <c r="X712" i="4"/>
  <c r="X2094" i="4"/>
  <c r="X1929" i="4"/>
  <c r="X554" i="4"/>
  <c r="X2169" i="4"/>
  <c r="X2515" i="4"/>
  <c r="X2360" i="4"/>
  <c r="X2811" i="4"/>
  <c r="X1279" i="4"/>
  <c r="X2361" i="4"/>
  <c r="X3004" i="4"/>
  <c r="X123" i="4"/>
  <c r="X3199" i="4"/>
  <c r="X65" i="4"/>
  <c r="X290" i="4"/>
  <c r="X2445" i="4"/>
  <c r="X1376" i="4"/>
  <c r="X243" i="4"/>
  <c r="X3727" i="4"/>
  <c r="X2926" i="4"/>
  <c r="X244" i="4"/>
  <c r="X1760" i="4"/>
  <c r="X4213" i="4"/>
  <c r="X3979" i="4"/>
  <c r="X2032" i="4"/>
  <c r="X4831" i="4"/>
  <c r="X4628" i="4"/>
  <c r="X4214" i="4"/>
  <c r="X759" i="4"/>
  <c r="X2390" i="4"/>
  <c r="X3528" i="4"/>
  <c r="X3491" i="4"/>
  <c r="X4915" i="4"/>
  <c r="X1664" i="4"/>
  <c r="X432" i="4"/>
  <c r="X2539" i="4"/>
  <c r="X3232" i="4"/>
  <c r="X2145" i="4"/>
  <c r="X3410" i="4"/>
  <c r="X2903" i="4"/>
  <c r="X1404" i="4"/>
  <c r="X2494" i="4"/>
  <c r="X3905" i="4"/>
  <c r="X1437" i="4"/>
  <c r="X2847" i="4"/>
  <c r="X1280" i="4"/>
  <c r="X1791" i="4"/>
  <c r="X1901" i="4"/>
  <c r="X1761" i="4"/>
  <c r="X3279" i="4"/>
  <c r="X3636" i="4"/>
  <c r="X1377" i="4"/>
  <c r="X3158" i="4"/>
  <c r="X3810" i="4"/>
  <c r="X2588" i="4"/>
  <c r="X1868" i="4"/>
  <c r="X3699" i="4"/>
  <c r="X4367" i="4"/>
  <c r="X2694" i="4"/>
  <c r="X3782" i="4"/>
  <c r="X4916" i="4"/>
  <c r="X325" i="4"/>
  <c r="X2243" i="4"/>
  <c r="X1956" i="4"/>
  <c r="X2516" i="4"/>
  <c r="X4300" i="4"/>
  <c r="X2308" i="4"/>
  <c r="X531" i="4"/>
  <c r="X4109" i="4"/>
  <c r="X3883" i="4"/>
  <c r="X1541" i="4"/>
  <c r="X2540" i="4"/>
  <c r="X2517" i="4"/>
  <c r="X1228" i="4"/>
  <c r="X3200" i="4"/>
  <c r="X4346" i="4"/>
  <c r="X2718" i="4"/>
  <c r="X2266" i="4"/>
  <c r="X1514" i="4"/>
  <c r="X4044" i="4"/>
  <c r="X2050" i="4"/>
  <c r="X36" i="4"/>
  <c r="X271" i="4"/>
  <c r="X163" i="4"/>
  <c r="X1058" i="4"/>
  <c r="X1438" i="4"/>
  <c r="X3884" i="4"/>
  <c r="X3492" i="4"/>
  <c r="X2391" i="4"/>
  <c r="X4418" i="4"/>
  <c r="X3547" i="4"/>
  <c r="X189" i="4"/>
  <c r="X3071" i="4"/>
  <c r="X2848" i="4"/>
  <c r="X3280" i="4"/>
  <c r="X4779" i="4"/>
  <c r="X532" i="4"/>
  <c r="X1816" i="4"/>
  <c r="X4978" i="4"/>
  <c r="X978" i="4"/>
  <c r="X66" i="4"/>
  <c r="X1838" i="4"/>
  <c r="X4558" i="4"/>
  <c r="X3515" i="4"/>
  <c r="X4347" i="4"/>
  <c r="X1127" i="4"/>
  <c r="X3617" i="4"/>
  <c r="X533" i="4"/>
  <c r="X3754" i="4"/>
  <c r="X2067" i="4"/>
  <c r="X124" i="4"/>
  <c r="X4396" i="4"/>
  <c r="X889" i="4"/>
  <c r="X675" i="4"/>
  <c r="X4979" i="4"/>
  <c r="X628" i="4"/>
  <c r="X4110" i="4"/>
  <c r="X760" i="4"/>
  <c r="X1687" i="4"/>
  <c r="X3655" i="4"/>
  <c r="X2878" i="4"/>
  <c r="X1711" i="4"/>
  <c r="X3493" i="4"/>
  <c r="X3159" i="4"/>
  <c r="X2758" i="4"/>
  <c r="X4348" i="4"/>
  <c r="X1405" i="4"/>
  <c r="X4629" i="4"/>
  <c r="X4191" i="4"/>
  <c r="X3411" i="4"/>
  <c r="X890" i="4"/>
  <c r="X2121" i="4"/>
  <c r="X4917" i="4"/>
  <c r="X761" i="4"/>
  <c r="X918" i="4"/>
  <c r="X602" i="4"/>
  <c r="X4918" i="4"/>
  <c r="X2646" i="4"/>
  <c r="X4268" i="4"/>
  <c r="X3811" i="4"/>
  <c r="X2004" i="4"/>
  <c r="X4495" i="4"/>
  <c r="X2671" i="4"/>
  <c r="X2927" i="4"/>
  <c r="X2414" i="4"/>
  <c r="X945" i="4"/>
  <c r="X1378" i="4"/>
  <c r="X1229" i="4"/>
  <c r="X326" i="4"/>
  <c r="X603" i="4"/>
  <c r="X1059" i="4"/>
  <c r="X4045" i="4"/>
  <c r="X291" i="4"/>
  <c r="X3412" i="4"/>
  <c r="X555" i="4"/>
  <c r="X2213" i="4"/>
  <c r="X4111" i="4"/>
  <c r="X1515" i="4"/>
  <c r="X4349" i="4"/>
  <c r="X1516" i="4"/>
  <c r="X1632" i="4"/>
  <c r="X676" i="4"/>
  <c r="X3259" i="4"/>
  <c r="X1869" i="4"/>
  <c r="X3833" i="4"/>
  <c r="X190" i="4"/>
  <c r="X2283" i="4"/>
  <c r="X1259" i="4"/>
  <c r="X556" i="4"/>
  <c r="X4350" i="4"/>
  <c r="X1665" i="4"/>
  <c r="X4854" i="4"/>
  <c r="X2719" i="4"/>
  <c r="X604" i="4"/>
  <c r="X3932" i="4"/>
  <c r="X4674" i="4"/>
  <c r="X946" i="4"/>
  <c r="X4855" i="4"/>
  <c r="X4894" i="4"/>
  <c r="X1230" i="4"/>
  <c r="X3364" i="4"/>
  <c r="X1712" i="4"/>
  <c r="X433" i="4"/>
  <c r="X1930" i="4"/>
  <c r="X164" i="4"/>
  <c r="X1985" i="4"/>
  <c r="X762" i="4"/>
  <c r="X1931" i="4"/>
  <c r="X3443" i="4"/>
  <c r="X3529" i="4"/>
  <c r="X4856" i="4"/>
  <c r="X823" i="4"/>
  <c r="X4857" i="4"/>
  <c r="X947" i="4"/>
  <c r="X2095" i="4"/>
  <c r="X3339" i="4"/>
  <c r="X2193" i="4"/>
  <c r="X2392" i="4"/>
  <c r="X4269" i="4"/>
  <c r="X3413" i="4"/>
  <c r="X3365" i="4"/>
  <c r="X2495" i="4"/>
  <c r="X4734" i="4"/>
  <c r="X2672" i="4"/>
  <c r="X824" i="4"/>
  <c r="X1060" i="4"/>
  <c r="X4630" i="4"/>
  <c r="X2214" i="4"/>
  <c r="X4419" i="4"/>
  <c r="X1688" i="4"/>
  <c r="X629" i="4"/>
  <c r="X4704" i="4"/>
  <c r="X1902" i="4"/>
  <c r="X3594" i="4"/>
  <c r="X4631" i="4"/>
  <c r="X3812" i="4"/>
  <c r="X4192" i="4"/>
  <c r="X1462" i="4"/>
  <c r="X2960" i="4"/>
  <c r="X3933" i="4"/>
  <c r="X2068" i="4"/>
  <c r="X4895" i="4"/>
  <c r="X1379" i="4"/>
  <c r="X3595" i="4"/>
  <c r="X4475" i="4"/>
  <c r="X4594" i="4"/>
  <c r="X4519" i="4"/>
  <c r="X3530" i="4"/>
  <c r="X4420" i="4"/>
  <c r="X854" i="4"/>
  <c r="X1567" i="4"/>
  <c r="X1061" i="4"/>
  <c r="X1355" i="4"/>
  <c r="X1689" i="4"/>
  <c r="X272" i="4"/>
  <c r="X67" i="4"/>
  <c r="X855" i="4"/>
  <c r="X4806" i="4"/>
  <c r="X1231" i="4"/>
  <c r="X2812" i="4"/>
  <c r="X1110" i="4"/>
  <c r="X3783" i="4"/>
  <c r="X4735" i="4"/>
  <c r="X4241" i="4"/>
  <c r="X803" i="4"/>
  <c r="X1817" i="4"/>
  <c r="X4780" i="4"/>
  <c r="X191" i="4"/>
  <c r="X4193" i="4"/>
  <c r="X2362" i="4"/>
  <c r="X1839" i="4"/>
  <c r="X2267" i="4"/>
  <c r="X484" i="4"/>
  <c r="X3030" i="4"/>
  <c r="X577" i="4"/>
  <c r="X3494" i="4"/>
  <c r="X1175" i="4"/>
  <c r="X37" i="4"/>
  <c r="X1932" i="4"/>
  <c r="X4632" i="4"/>
  <c r="X2589" i="4"/>
  <c r="X2784" i="4"/>
  <c r="X4019" i="4"/>
  <c r="X1199" i="4"/>
  <c r="X3548" i="4"/>
  <c r="X3102" i="4"/>
  <c r="X3728" i="4"/>
  <c r="X1281" i="4"/>
  <c r="X3677" i="4"/>
  <c r="X2051" i="4"/>
  <c r="X3637" i="4"/>
  <c r="X1356" i="4"/>
  <c r="X1007" i="4"/>
  <c r="X3233" i="4"/>
  <c r="X2904" i="4"/>
  <c r="X3201" i="4"/>
  <c r="X2268" i="4"/>
  <c r="X4751" i="4"/>
  <c r="X2849" i="4"/>
  <c r="X1304" i="4"/>
  <c r="X3999" i="4"/>
  <c r="X557" i="4"/>
  <c r="X919" i="4"/>
  <c r="X2284" i="4"/>
  <c r="X3729" i="4"/>
  <c r="X2337" i="4"/>
  <c r="X3053" i="4"/>
  <c r="X105" i="4"/>
  <c r="X3103" i="4"/>
  <c r="X2590" i="4"/>
  <c r="X1633" i="4"/>
  <c r="X2905" i="4"/>
  <c r="X3005" i="4"/>
  <c r="X292" i="4"/>
  <c r="X948" i="4"/>
  <c r="X3104" i="4"/>
  <c r="X605" i="4"/>
  <c r="X1903" i="4"/>
  <c r="X4301" i="4"/>
  <c r="X3054" i="4"/>
  <c r="X856" i="4"/>
  <c r="X3618" i="4"/>
  <c r="X4595" i="4"/>
  <c r="X4675" i="4"/>
  <c r="X1870" i="4"/>
  <c r="X2785" i="4"/>
  <c r="X2813" i="4"/>
  <c r="X2285" i="4"/>
  <c r="X1406" i="4"/>
  <c r="X733" i="4"/>
  <c r="X2146" i="4"/>
  <c r="X696" i="4"/>
  <c r="X3730" i="4"/>
  <c r="X1840" i="4"/>
  <c r="X3596" i="4"/>
  <c r="X4807" i="4"/>
  <c r="X387" i="4"/>
  <c r="X2647" i="4"/>
  <c r="X920" i="4"/>
  <c r="X3834" i="4"/>
  <c r="X4559" i="4"/>
  <c r="X785" i="4"/>
  <c r="X649" i="4"/>
  <c r="X4270" i="4"/>
  <c r="X2052" i="4"/>
  <c r="X1200" i="4"/>
  <c r="X2446" i="4"/>
  <c r="X2906" i="4"/>
  <c r="X1176" i="4"/>
  <c r="X825" i="4"/>
  <c r="X4676" i="4"/>
  <c r="X4633" i="4"/>
  <c r="X7" i="4"/>
  <c r="X1634" i="4"/>
  <c r="X388" i="4"/>
  <c r="X2648" i="4"/>
  <c r="X3619" i="4"/>
  <c r="X949" i="4"/>
  <c r="X3140" i="4"/>
  <c r="X4543" i="4"/>
  <c r="X4302" i="4"/>
  <c r="X2979" i="4"/>
  <c r="X921" i="4"/>
  <c r="X1282" i="4"/>
  <c r="X1090" i="4"/>
  <c r="X3731" i="4"/>
  <c r="X1690" i="4"/>
  <c r="X3980" i="4"/>
  <c r="X891" i="4"/>
  <c r="X2053" i="4"/>
  <c r="X293" i="4"/>
  <c r="X4496" i="4"/>
  <c r="X4677" i="4"/>
  <c r="X534" i="4"/>
  <c r="X4046" i="4"/>
  <c r="X363" i="4"/>
  <c r="X1592" i="4"/>
  <c r="X3444" i="4"/>
  <c r="X4397" i="4"/>
  <c r="X2005" i="4"/>
  <c r="X1792" i="4"/>
  <c r="X3531" i="4"/>
  <c r="X1305" i="4"/>
  <c r="X1439" i="4"/>
  <c r="X1008" i="4"/>
  <c r="X3234" i="4"/>
  <c r="X2338" i="4"/>
  <c r="X2363" i="4"/>
  <c r="X1440" i="4"/>
  <c r="X1635" i="4"/>
  <c r="X1841" i="4"/>
  <c r="X4946" i="4"/>
  <c r="X2928" i="4"/>
  <c r="X3235" i="4"/>
  <c r="X3105" i="4"/>
  <c r="X4634" i="4"/>
  <c r="X3700" i="4"/>
  <c r="X4112" i="4"/>
  <c r="X209" i="4"/>
  <c r="X2286" i="4"/>
  <c r="X3381" i="4"/>
  <c r="X2469" i="4"/>
  <c r="X3055" i="4"/>
  <c r="X786" i="4"/>
  <c r="X2961" i="4"/>
  <c r="X1201" i="4"/>
  <c r="X1283" i="4"/>
  <c r="X2649" i="4"/>
  <c r="X294" i="4"/>
  <c r="X4443" i="4"/>
  <c r="X4858" i="4"/>
  <c r="X4705" i="4"/>
  <c r="X3006" i="4"/>
  <c r="X3281" i="4"/>
  <c r="X3236" i="4"/>
  <c r="X4075" i="4"/>
  <c r="X106" i="4"/>
  <c r="X4832" i="4"/>
  <c r="X3638" i="4"/>
  <c r="X2673" i="4"/>
  <c r="X3732" i="4"/>
  <c r="X1284" i="4"/>
  <c r="X327" i="4"/>
  <c r="X38" i="4"/>
  <c r="X2364" i="4"/>
  <c r="X1793" i="4"/>
  <c r="X3366" i="4"/>
  <c r="X1986" i="4"/>
  <c r="X1933" i="4"/>
  <c r="X1636" i="4"/>
  <c r="X1028" i="4"/>
  <c r="X3181" i="4"/>
  <c r="X2122" i="4"/>
  <c r="X485" i="4"/>
  <c r="X1637" i="4"/>
  <c r="X3414" i="4"/>
  <c r="X4047" i="4"/>
  <c r="X3733" i="4"/>
  <c r="X4351" i="4"/>
  <c r="X2069" i="4"/>
  <c r="X3981" i="4"/>
  <c r="X2365" i="4"/>
  <c r="X677" i="4"/>
  <c r="X2591" i="4"/>
  <c r="X1323" i="4"/>
  <c r="X2650" i="4"/>
  <c r="X210" i="4"/>
  <c r="X4242" i="4"/>
  <c r="X3260" i="4"/>
  <c r="X1091" i="4"/>
  <c r="X950" i="4"/>
  <c r="X2962" i="4"/>
  <c r="X857" i="4"/>
  <c r="X826" i="4"/>
  <c r="X2123" i="4"/>
  <c r="X4896" i="4"/>
  <c r="X3784" i="4"/>
  <c r="X4520" i="4"/>
  <c r="X80" i="4"/>
  <c r="X558" i="4"/>
  <c r="X2850" i="4"/>
  <c r="X1463" i="4"/>
  <c r="X486" i="4"/>
  <c r="X2070" i="4"/>
  <c r="X4194" i="4"/>
  <c r="X1904" i="4"/>
  <c r="X3382" i="4"/>
  <c r="X1762" i="4"/>
  <c r="X4215" i="4"/>
  <c r="X3261" i="4"/>
  <c r="X1517" i="4"/>
  <c r="X734" i="4"/>
  <c r="X125" i="4"/>
  <c r="X2561" i="4"/>
  <c r="X68" i="4"/>
  <c r="X412" i="4"/>
  <c r="X2287" i="4"/>
  <c r="X2562" i="4"/>
  <c r="X1306" i="4"/>
  <c r="X1763" i="4"/>
  <c r="X3466" i="4"/>
  <c r="X804" i="4"/>
  <c r="X2907" i="4"/>
  <c r="X2963" i="4"/>
  <c r="X487" i="4"/>
  <c r="X1260" i="4"/>
  <c r="X1128" i="4"/>
  <c r="X2288" i="4"/>
  <c r="X4781" i="4"/>
  <c r="X503" i="4"/>
  <c r="X2194" i="4"/>
  <c r="X3934" i="4"/>
  <c r="X69" i="4"/>
  <c r="X1764" i="4"/>
  <c r="X3734" i="4"/>
  <c r="X3813" i="4"/>
  <c r="X3106" i="4"/>
  <c r="X2289" i="4"/>
  <c r="X3639" i="4"/>
  <c r="X1380" i="4"/>
  <c r="X4048" i="4"/>
  <c r="X4352" i="4"/>
  <c r="X1029" i="4"/>
  <c r="X459" i="4"/>
  <c r="X1666" i="4"/>
  <c r="X2269" i="4"/>
  <c r="X3959" i="4"/>
  <c r="X2470" i="4"/>
  <c r="X3467" i="4"/>
  <c r="X1905" i="4"/>
  <c r="X1794" i="4"/>
  <c r="X3237" i="4"/>
  <c r="X4091" i="4"/>
  <c r="X1667" i="4"/>
  <c r="X4980" i="4"/>
  <c r="X3468" i="4"/>
  <c r="X3516" i="4"/>
  <c r="X3415" i="4"/>
  <c r="X3982" i="4"/>
  <c r="X3885" i="4"/>
  <c r="X3640" i="4"/>
  <c r="X4421" i="4"/>
  <c r="X4947" i="4"/>
  <c r="X4981" i="4"/>
  <c r="X1987" i="4"/>
  <c r="X951" i="4"/>
  <c r="X3141" i="4"/>
  <c r="X3340" i="4"/>
  <c r="X2447" i="4"/>
  <c r="X4166" i="4"/>
  <c r="X1261" i="4"/>
  <c r="X3107" i="4"/>
  <c r="X2651" i="4"/>
  <c r="X192" i="4"/>
  <c r="X1062" i="4"/>
  <c r="X3735" i="4"/>
  <c r="X650" i="4"/>
  <c r="X2215" i="4"/>
  <c r="X2054" i="4"/>
  <c r="X211" i="4"/>
  <c r="X4635" i="4"/>
  <c r="X3262" i="4"/>
  <c r="X1464" i="4"/>
  <c r="X2613" i="4"/>
  <c r="X2759" i="4"/>
  <c r="X2216" i="4"/>
  <c r="X4678" i="4"/>
  <c r="X4113" i="4"/>
  <c r="X3056" i="4"/>
  <c r="X2244" i="4"/>
  <c r="X3309" i="4"/>
  <c r="X165" i="4"/>
  <c r="X1285" i="4"/>
  <c r="X2563" i="4"/>
  <c r="X166" i="4"/>
  <c r="X3282" i="4"/>
  <c r="X2964" i="4"/>
  <c r="X1518" i="4"/>
  <c r="X3142" i="4"/>
  <c r="X2195" i="4"/>
  <c r="X1871" i="4"/>
  <c r="X3031" i="4"/>
  <c r="X3007" i="4"/>
  <c r="X4422" i="4"/>
  <c r="X4353" i="4"/>
  <c r="X4114" i="4"/>
  <c r="X1713" i="4"/>
  <c r="X328" i="4"/>
  <c r="X787" i="4"/>
  <c r="X3182" i="4"/>
  <c r="X922" i="4"/>
  <c r="X2564" i="4"/>
  <c r="X1488" i="4"/>
  <c r="X1465" i="4"/>
  <c r="X1286" i="4"/>
  <c r="X697" i="4"/>
  <c r="X4354" i="4"/>
  <c r="X827" i="4"/>
  <c r="X4636" i="4"/>
  <c r="X4216" i="4"/>
  <c r="X1381" i="4"/>
  <c r="X3678" i="4"/>
  <c r="X460" i="4"/>
  <c r="X4948" i="4"/>
  <c r="X4195" i="4"/>
  <c r="X535" i="4"/>
  <c r="X39" i="4"/>
  <c r="X2760" i="4"/>
  <c r="X2245" i="4"/>
  <c r="X434" i="4"/>
  <c r="X1262" i="4"/>
  <c r="X1818" i="4"/>
  <c r="X4115" i="4"/>
  <c r="X3886" i="4"/>
  <c r="X952" i="4"/>
  <c r="X953" i="4"/>
  <c r="X3785" i="4"/>
  <c r="X3283" i="4"/>
  <c r="X3641" i="4"/>
  <c r="X2786" i="4"/>
  <c r="X2366" i="4"/>
  <c r="X2695" i="4"/>
  <c r="X4092" i="4"/>
  <c r="X892" i="4"/>
  <c r="X2674" i="4"/>
  <c r="X3238" i="4"/>
  <c r="X4000" i="4"/>
  <c r="X1009" i="4"/>
  <c r="X979" i="4"/>
  <c r="X3160" i="4"/>
  <c r="X3108" i="4"/>
  <c r="X2147" i="4"/>
  <c r="X3679" i="4"/>
  <c r="X212" i="4"/>
  <c r="X2787" i="4"/>
  <c r="X858" i="4"/>
  <c r="X1542" i="4"/>
  <c r="X213" i="4"/>
  <c r="X4167" i="4"/>
  <c r="X763" i="4"/>
  <c r="X1795" i="4"/>
  <c r="X1263" i="4"/>
  <c r="X4476" i="4"/>
  <c r="X2720" i="4"/>
  <c r="X1906" i="4"/>
  <c r="X4217" i="4"/>
  <c r="X4897" i="4"/>
  <c r="X2965" i="4"/>
  <c r="X1611" i="4"/>
  <c r="X40" i="4"/>
  <c r="X2565" i="4"/>
  <c r="X3960" i="4"/>
  <c r="X1324" i="4"/>
  <c r="X413" i="4"/>
  <c r="X1149" i="4"/>
  <c r="X2738" i="4"/>
  <c r="X2614" i="4"/>
  <c r="X3161" i="4"/>
  <c r="X3109" i="4"/>
  <c r="X4444" i="4"/>
  <c r="X4116" i="4"/>
  <c r="X3110" i="4"/>
  <c r="X2270" i="4"/>
  <c r="X4782" i="4"/>
  <c r="X1819" i="4"/>
  <c r="X2675" i="4"/>
  <c r="X4596" i="4"/>
  <c r="X4833" i="4"/>
  <c r="X1593" i="4"/>
  <c r="X1612" i="4"/>
  <c r="X893" i="4"/>
  <c r="X3814" i="4"/>
  <c r="X1872" i="4"/>
  <c r="X4196" i="4"/>
  <c r="X2124" i="4"/>
  <c r="X2148" i="4"/>
  <c r="X1202" i="4"/>
  <c r="X4597" i="4"/>
  <c r="X2814" i="4"/>
  <c r="X273" i="4"/>
  <c r="X4834" i="4"/>
  <c r="X389" i="4"/>
  <c r="X2761" i="4"/>
  <c r="X364" i="4"/>
  <c r="X3341" i="4"/>
  <c r="X3284" i="4"/>
  <c r="X1232" i="4"/>
  <c r="X3701" i="4"/>
  <c r="X4808" i="4"/>
  <c r="X1357" i="4"/>
  <c r="X4076" i="4"/>
  <c r="X1765" i="4"/>
  <c r="X2566" i="4"/>
  <c r="X435" i="4"/>
  <c r="X859" i="4"/>
  <c r="X1519" i="4"/>
  <c r="X4020" i="4"/>
  <c r="X713" i="4"/>
  <c r="X2448" i="4"/>
  <c r="X2541" i="4"/>
  <c r="X436" i="4"/>
  <c r="X2929" i="4"/>
  <c r="X2739" i="4"/>
  <c r="X3935" i="4"/>
  <c r="X3517" i="4"/>
  <c r="X1203" i="4"/>
  <c r="X3111" i="4"/>
  <c r="X4637" i="4"/>
  <c r="X4638" i="4"/>
  <c r="X630" i="4"/>
  <c r="X3961" i="4"/>
  <c r="X4197" i="4"/>
  <c r="X3962" i="4"/>
  <c r="X3755" i="4"/>
  <c r="X4679" i="4"/>
  <c r="X923" i="4"/>
  <c r="X2879" i="4"/>
  <c r="X4021" i="4"/>
  <c r="X3285" i="4"/>
  <c r="X559" i="4"/>
  <c r="X1907" i="4"/>
  <c r="X980" i="4"/>
  <c r="X4398" i="4"/>
  <c r="X3736" i="4"/>
  <c r="X274" i="4"/>
  <c r="X3342" i="4"/>
  <c r="X3202" i="4"/>
  <c r="X678" i="4"/>
  <c r="X488" i="4"/>
  <c r="X2740" i="4"/>
  <c r="X1111" i="4"/>
  <c r="X1489" i="4"/>
  <c r="X2125" i="4"/>
  <c r="X1873" i="4"/>
  <c r="X3786" i="4"/>
  <c r="X4521" i="4"/>
  <c r="X4835" i="4"/>
  <c r="X3445" i="4"/>
  <c r="X2449" i="4"/>
  <c r="X2339" i="4"/>
  <c r="X4560" i="4"/>
  <c r="X4598" i="4"/>
  <c r="X4117" i="4"/>
  <c r="X1325" i="4"/>
  <c r="X560" i="4"/>
  <c r="X461" i="4"/>
  <c r="X4093" i="4"/>
  <c r="X3469" i="4"/>
  <c r="X3906" i="4"/>
  <c r="X4919" i="4"/>
  <c r="X2980" i="4"/>
  <c r="X4859" i="4"/>
  <c r="X3112" i="4"/>
  <c r="X860" i="4"/>
  <c r="X2450" i="4"/>
  <c r="X1796" i="4"/>
  <c r="X3963" i="4"/>
  <c r="X295" i="4"/>
  <c r="X1326" i="4"/>
  <c r="X4680" i="4"/>
  <c r="X214" i="4"/>
  <c r="X1010" i="4"/>
  <c r="X437" i="4"/>
  <c r="X3470" i="4"/>
  <c r="X3162" i="4"/>
  <c r="X2542" i="4"/>
  <c r="X2496" i="4"/>
  <c r="X1738" i="4"/>
  <c r="X714" i="4"/>
  <c r="X981" i="4"/>
  <c r="X3072" i="4"/>
  <c r="X2880" i="4"/>
  <c r="X954" i="4"/>
  <c r="X3163" i="4"/>
  <c r="X3446" i="4"/>
  <c r="X1358" i="4"/>
  <c r="X2096" i="4"/>
  <c r="X1264" i="4"/>
  <c r="X3032" i="4"/>
  <c r="X4860" i="4"/>
  <c r="X438" i="4"/>
  <c r="X1568" i="4"/>
  <c r="X2367" i="4"/>
  <c r="X2981" i="4"/>
  <c r="X4118" i="4"/>
  <c r="X107" i="4"/>
  <c r="X3057" i="4"/>
  <c r="X1287" i="4"/>
  <c r="X3143" i="4"/>
  <c r="X1092" i="4"/>
  <c r="X2696" i="4"/>
  <c r="X828" i="4"/>
  <c r="X1129" i="4"/>
  <c r="X4271" i="4"/>
  <c r="X3073" i="4"/>
  <c r="X3787" i="4"/>
  <c r="X2815" i="4"/>
  <c r="X296" i="4"/>
  <c r="X41" i="4"/>
  <c r="X245" i="4"/>
  <c r="X4323" i="4"/>
  <c r="X2567" i="4"/>
  <c r="X4218" i="4"/>
  <c r="X578" i="4"/>
  <c r="X1466" i="4"/>
  <c r="X805" i="4"/>
  <c r="X1714" i="4"/>
  <c r="X329" i="4"/>
  <c r="X2006" i="4"/>
  <c r="X2271" i="4"/>
  <c r="X3656" i="4"/>
  <c r="X631" i="4"/>
  <c r="X414" i="4"/>
  <c r="X1307" i="4"/>
  <c r="X3263" i="4"/>
  <c r="X4497" i="4"/>
  <c r="X4399" i="4"/>
  <c r="X3907" i="4"/>
  <c r="X2762" i="4"/>
  <c r="X4423" i="4"/>
  <c r="X81" i="4"/>
  <c r="X3310" i="4"/>
  <c r="X2982" i="4"/>
  <c r="X2007" i="4"/>
  <c r="X126" i="4"/>
  <c r="X1359" i="4"/>
  <c r="X3074" i="4"/>
  <c r="X2816" i="4"/>
  <c r="X246" i="4"/>
  <c r="X3835" i="4"/>
  <c r="X4424" i="4"/>
  <c r="X4368" i="4"/>
  <c r="X861" i="4"/>
  <c r="X2788" i="4"/>
  <c r="X2543" i="4"/>
  <c r="X579" i="4"/>
  <c r="X806" i="4"/>
  <c r="X536" i="4"/>
  <c r="X2126" i="4"/>
  <c r="X3495" i="4"/>
  <c r="X3164" i="4"/>
  <c r="X4599" i="4"/>
  <c r="X3447" i="4"/>
  <c r="X2393" i="4"/>
  <c r="X4861" i="4"/>
  <c r="X4561" i="4"/>
  <c r="X1874" i="4"/>
  <c r="X215" i="4"/>
  <c r="X3964" i="4"/>
  <c r="X1797" i="4"/>
  <c r="X4119" i="4"/>
  <c r="X127" i="4"/>
  <c r="X1308" i="4"/>
  <c r="X4949" i="4"/>
  <c r="X1739" i="4"/>
  <c r="X2789" i="4"/>
  <c r="X415" i="4"/>
  <c r="X2763" i="4"/>
  <c r="X462" i="4"/>
  <c r="X2471" i="4"/>
  <c r="X3165" i="4"/>
  <c r="X1441" i="4"/>
  <c r="X2930" i="4"/>
  <c r="X1093" i="4"/>
  <c r="X4562" i="4"/>
  <c r="X632" i="4"/>
  <c r="X390" i="4"/>
  <c r="X955" i="4"/>
  <c r="X3496" i="4"/>
  <c r="X1467" i="4"/>
  <c r="X2149" i="4"/>
  <c r="X2472" i="4"/>
  <c r="X1490" i="4"/>
  <c r="X3756" i="4"/>
  <c r="X4982" i="4"/>
  <c r="X1327" i="4"/>
  <c r="X4355" i="4"/>
  <c r="X3757" i="4"/>
  <c r="X4639" i="4"/>
  <c r="X4445" i="4"/>
  <c r="X82" i="4"/>
  <c r="X3908" i="4"/>
  <c r="X3860" i="4"/>
  <c r="X1668" i="4"/>
  <c r="X2741" i="4"/>
  <c r="X2008" i="4"/>
  <c r="X3983" i="4"/>
  <c r="X42" i="4"/>
  <c r="X3264" i="4"/>
  <c r="X2309" i="4"/>
  <c r="X4898" i="4"/>
  <c r="X4120" i="4"/>
  <c r="X2697" i="4"/>
  <c r="X216" i="4"/>
  <c r="X1011" i="4"/>
  <c r="X489" i="4"/>
  <c r="X1543" i="4"/>
  <c r="X3597" i="4"/>
  <c r="X1638" i="4"/>
  <c r="X698" i="4"/>
  <c r="X924" i="4"/>
  <c r="X1908" i="4"/>
  <c r="X2473" i="4"/>
  <c r="X4369" i="4"/>
  <c r="X4001" i="4"/>
  <c r="X4022" i="4"/>
  <c r="X1875" i="4"/>
  <c r="X3642" i="4"/>
  <c r="X3497" i="4"/>
  <c r="X2196" i="4"/>
  <c r="X3113" i="4"/>
  <c r="X1233" i="4"/>
  <c r="X3549" i="4"/>
  <c r="X3343" i="4"/>
  <c r="X982" i="4"/>
  <c r="X1798" i="4"/>
  <c r="X894" i="4"/>
  <c r="X1544" i="4"/>
  <c r="X788" i="4"/>
  <c r="X391" i="4"/>
  <c r="X2676" i="4"/>
  <c r="X392" i="4"/>
  <c r="X3075" i="4"/>
  <c r="X2415" i="4"/>
  <c r="X2310" i="4"/>
  <c r="X4920" i="4"/>
  <c r="X393" i="4"/>
  <c r="X1957" i="4"/>
  <c r="X1407" i="4"/>
  <c r="X83" i="4"/>
  <c r="X2544" i="4"/>
  <c r="X3737" i="4"/>
  <c r="X1909" i="4"/>
  <c r="X1442" i="4"/>
  <c r="X2127" i="4"/>
  <c r="X1408" i="4"/>
  <c r="X365" i="4"/>
  <c r="X606" i="4"/>
  <c r="X1150" i="4"/>
  <c r="X2790" i="4"/>
  <c r="X715" i="4"/>
  <c r="X1030" i="4"/>
  <c r="X2071" i="4"/>
  <c r="X1669" i="4"/>
  <c r="X1715" i="4"/>
  <c r="X3680" i="4"/>
  <c r="X504" i="4"/>
  <c r="X4563" i="4"/>
  <c r="X2764" i="4"/>
  <c r="X297" i="4"/>
  <c r="X1360" i="4"/>
  <c r="X108" i="4"/>
  <c r="X1820" i="4"/>
  <c r="X4498" i="4"/>
  <c r="X607" i="4"/>
  <c r="X1031" i="4"/>
  <c r="X561" i="4"/>
  <c r="X1094" i="4"/>
  <c r="X1842" i="4"/>
  <c r="X1032" i="4"/>
  <c r="X4049" i="4"/>
  <c r="X3936" i="4"/>
  <c r="X1958" i="4"/>
  <c r="X1288" i="4"/>
  <c r="X2791" i="4"/>
  <c r="X4950" i="4"/>
  <c r="X3367" i="4"/>
  <c r="X2150" i="4"/>
  <c r="X463" i="4"/>
  <c r="X4983" i="4"/>
  <c r="X2416" i="4"/>
  <c r="X537" i="4"/>
  <c r="X490" i="4"/>
  <c r="X3344" i="4"/>
  <c r="X3286" i="4"/>
  <c r="X1910" i="4"/>
  <c r="X1520" i="4"/>
  <c r="X3008" i="4"/>
  <c r="X4168" i="4"/>
  <c r="X3758" i="4"/>
  <c r="X4564" i="4"/>
  <c r="X2340" i="4"/>
  <c r="X764" i="4"/>
  <c r="X3861" i="4"/>
  <c r="X633" i="4"/>
  <c r="X2568" i="4"/>
  <c r="X4303" i="4"/>
  <c r="X8" i="4"/>
  <c r="X3368" i="4"/>
  <c r="X1151" i="4"/>
  <c r="X3203" i="4"/>
  <c r="X4077" i="4"/>
  <c r="X1152" i="4"/>
  <c r="X4544" i="4"/>
  <c r="X716" i="4"/>
  <c r="X330" i="4"/>
  <c r="X983" i="4"/>
  <c r="X984" i="4"/>
  <c r="X562" i="4"/>
  <c r="X2033" i="4"/>
  <c r="X895" i="4"/>
  <c r="X2931" i="4"/>
  <c r="X4023" i="4"/>
  <c r="X4921" i="4"/>
  <c r="X925" i="4"/>
  <c r="X2569" i="4"/>
  <c r="X1799" i="4"/>
  <c r="X1934" i="4"/>
  <c r="X3657" i="4"/>
  <c r="X862" i="4"/>
  <c r="X3836" i="4"/>
  <c r="X1491" i="4"/>
  <c r="X1309" i="4"/>
  <c r="X2034" i="4"/>
  <c r="X985" i="4"/>
  <c r="X4370" i="4"/>
  <c r="X4565" i="4"/>
  <c r="X3759" i="4"/>
  <c r="X2592" i="4"/>
  <c r="X1639" i="4"/>
  <c r="X247" i="4"/>
  <c r="X2097" i="4"/>
  <c r="X580" i="4"/>
  <c r="X1095" i="4"/>
  <c r="X193" i="4"/>
  <c r="X2851" i="4"/>
  <c r="X3265" i="4"/>
  <c r="X581" i="4"/>
  <c r="X1959" i="4"/>
  <c r="X2197" i="4"/>
  <c r="X4198" i="4"/>
  <c r="X3471" i="4"/>
  <c r="X1640" i="4"/>
  <c r="X2217" i="4"/>
  <c r="X4600" i="4"/>
  <c r="X3033" i="4"/>
  <c r="X4566" i="4"/>
  <c r="X9" i="4"/>
  <c r="X1740" i="4"/>
  <c r="X2368" i="4"/>
  <c r="X1382" i="4"/>
  <c r="X2852" i="4"/>
  <c r="X3204" i="4"/>
  <c r="X3702" i="4"/>
  <c r="X4243" i="4"/>
  <c r="X4922" i="4"/>
  <c r="X2570" i="4"/>
  <c r="X3472" i="4"/>
  <c r="X1545" i="4"/>
  <c r="X789" i="4"/>
  <c r="X4567" i="4"/>
  <c r="X1033" i="4"/>
  <c r="X3076" i="4"/>
  <c r="X3077" i="4"/>
  <c r="X1741" i="4"/>
  <c r="X1034" i="4"/>
  <c r="X699" i="4"/>
  <c r="X765" i="4"/>
  <c r="X1383" i="4"/>
  <c r="X3760" i="4"/>
  <c r="X2341" i="4"/>
  <c r="X3448" i="4"/>
  <c r="X3311" i="4"/>
  <c r="X1328" i="4"/>
  <c r="X1766" i="4"/>
  <c r="X4640" i="4"/>
  <c r="X634" i="4"/>
  <c r="X807" i="4"/>
  <c r="X2853" i="4"/>
  <c r="X1063" i="4"/>
  <c r="X3287" i="4"/>
  <c r="X3788" i="4"/>
  <c r="X331" i="4"/>
  <c r="X1670" i="4"/>
  <c r="X3312" i="4"/>
  <c r="X790" i="4"/>
  <c r="X2545" i="4"/>
  <c r="X3114" i="4"/>
  <c r="X1310" i="4"/>
  <c r="X1821" i="4"/>
  <c r="X3078" i="4"/>
  <c r="X4568" i="4"/>
  <c r="X4499" i="4"/>
  <c r="X4121" i="4"/>
  <c r="X4752" i="4"/>
  <c r="X1521" i="4"/>
  <c r="X3909" i="4"/>
  <c r="X491" i="4"/>
  <c r="X4122" i="4"/>
  <c r="X1234" i="4"/>
  <c r="X3183" i="4"/>
  <c r="X4641" i="4"/>
  <c r="X4024" i="4"/>
  <c r="X275" i="4"/>
  <c r="X464" i="4"/>
  <c r="X10" i="4"/>
  <c r="X2417" i="4"/>
  <c r="X926" i="4"/>
  <c r="X84" i="4"/>
  <c r="X2151" i="4"/>
  <c r="X3383" i="4"/>
  <c r="X4123" i="4"/>
  <c r="X679" i="4"/>
  <c r="X1691" i="4"/>
  <c r="X4304" i="4"/>
  <c r="X1265" i="4"/>
  <c r="X3910" i="4"/>
  <c r="X1594" i="4"/>
  <c r="X3473" i="4"/>
  <c r="X2246" i="4"/>
  <c r="X4219" i="4"/>
  <c r="X4425" i="4"/>
  <c r="X3115" i="4"/>
  <c r="X2198" i="4"/>
  <c r="X332" i="4"/>
  <c r="X3288" i="4"/>
  <c r="X3079" i="4"/>
  <c r="X1177" i="4"/>
  <c r="X3761" i="4"/>
  <c r="X128" i="4"/>
  <c r="X217" i="4"/>
  <c r="X4783" i="4"/>
  <c r="X1569" i="4"/>
  <c r="X3474" i="4"/>
  <c r="X3937" i="4"/>
  <c r="X4272" i="4"/>
  <c r="X4984" i="4"/>
  <c r="X11" i="4"/>
  <c r="X4371" i="4"/>
  <c r="X2652" i="4"/>
  <c r="X4836" i="4"/>
  <c r="X1204" i="4"/>
  <c r="X2451" i="4"/>
  <c r="X2615" i="4"/>
  <c r="X4951" i="4"/>
  <c r="X3080" i="4"/>
  <c r="X1822" i="4"/>
  <c r="X129" i="4"/>
  <c r="X3009" i="4"/>
  <c r="X680" i="4"/>
  <c r="X130" i="4"/>
  <c r="X927" i="4"/>
  <c r="X439" i="4"/>
  <c r="X3313" i="4"/>
  <c r="X1409" i="4"/>
  <c r="X2218" i="4"/>
  <c r="X2765" i="4"/>
  <c r="X3266" i="4"/>
  <c r="X505" i="4"/>
  <c r="X4952" i="4"/>
  <c r="X4706" i="4"/>
  <c r="X4094" i="4"/>
  <c r="X3449" i="4"/>
  <c r="X2792" i="4"/>
  <c r="X3205" i="4"/>
  <c r="X1671" i="4"/>
  <c r="X43" i="4"/>
  <c r="X4809" i="4"/>
  <c r="X2098" i="4"/>
  <c r="X829" i="4"/>
  <c r="X2369" i="4"/>
  <c r="X1492" i="4"/>
  <c r="X2518" i="4"/>
  <c r="X44" i="4"/>
  <c r="X2418" i="4"/>
  <c r="X3572" i="4"/>
  <c r="X3911" i="4"/>
  <c r="X1443" i="4"/>
  <c r="X1493" i="4"/>
  <c r="X1613" i="4"/>
  <c r="X1235" i="4"/>
  <c r="X1064" i="4"/>
  <c r="X4810" i="4"/>
  <c r="X4169" i="4"/>
  <c r="X276" i="4"/>
  <c r="X1289" i="4"/>
  <c r="X1843" i="4"/>
  <c r="X1546" i="4"/>
  <c r="X3206" i="4"/>
  <c r="X3166" i="4"/>
  <c r="X2653" i="4"/>
  <c r="X416" i="4"/>
  <c r="X1035" i="4"/>
  <c r="X956" i="4"/>
  <c r="X3789" i="4"/>
  <c r="X1960" i="4"/>
  <c r="X3184" i="4"/>
  <c r="X4923" i="4"/>
  <c r="X3450" i="4"/>
  <c r="X3289" i="4"/>
  <c r="X4095" i="4"/>
  <c r="X3862" i="4"/>
  <c r="X3912" i="4"/>
  <c r="X635" i="4"/>
  <c r="X957" i="4"/>
  <c r="X1494" i="4"/>
  <c r="X3314" i="4"/>
  <c r="X3167" i="4"/>
  <c r="X4899" i="4"/>
  <c r="X1205" i="4"/>
  <c r="X4477" i="4"/>
  <c r="X3315" i="4"/>
  <c r="X1961" i="4"/>
  <c r="X1823" i="4"/>
  <c r="X2009" i="4"/>
  <c r="X2199" i="4"/>
  <c r="X3598" i="4"/>
  <c r="X167" i="4"/>
  <c r="X4500" i="4"/>
  <c r="X3599" i="4"/>
  <c r="X4862" i="4"/>
  <c r="X4522" i="4"/>
  <c r="X3239" i="4"/>
  <c r="X2099" i="4"/>
  <c r="X70" i="4"/>
  <c r="X3790" i="4"/>
  <c r="X1844" i="4"/>
  <c r="X1962" i="4"/>
  <c r="X3762" i="4"/>
  <c r="X1570" i="4"/>
  <c r="X3532" i="4"/>
  <c r="X298" i="4"/>
  <c r="X563" i="4"/>
  <c r="X896" i="4"/>
  <c r="X2370" i="4"/>
  <c r="X2793" i="4"/>
  <c r="X1065" i="4"/>
  <c r="X1641" i="4"/>
  <c r="X564" i="4"/>
  <c r="X492" i="4"/>
  <c r="X4601" i="4"/>
  <c r="X3010" i="4"/>
  <c r="X1614" i="4"/>
  <c r="X1824" i="4"/>
  <c r="X3763" i="4"/>
  <c r="X897" i="4"/>
  <c r="X2742" i="4"/>
  <c r="X1178" i="4"/>
  <c r="X2311" i="4"/>
  <c r="X1066" i="4"/>
  <c r="X2881" i="4"/>
  <c r="X4446" i="4"/>
  <c r="X2342" i="4"/>
  <c r="X2290" i="4"/>
  <c r="X2721" i="4"/>
  <c r="X3738" i="4"/>
  <c r="X4523" i="4"/>
  <c r="X4924" i="4"/>
  <c r="X1571" i="4"/>
  <c r="X248" i="4"/>
  <c r="X131" i="4"/>
  <c r="X1911" i="4"/>
  <c r="X4925" i="4"/>
  <c r="X3290" i="4"/>
  <c r="X3573" i="4"/>
  <c r="X3207" i="4"/>
  <c r="X2072" i="4"/>
  <c r="X700" i="4"/>
  <c r="X3451" i="4"/>
  <c r="X2932" i="4"/>
  <c r="X2817" i="4"/>
  <c r="X1672" i="4"/>
  <c r="X4569" i="4"/>
  <c r="X3658" i="4"/>
  <c r="X2766" i="4"/>
  <c r="X2654" i="4"/>
  <c r="X2983" i="4"/>
  <c r="X1468" i="4"/>
  <c r="X2966" i="4"/>
  <c r="X3416" i="4"/>
  <c r="X4244" i="4"/>
  <c r="X3764" i="4"/>
  <c r="X3574" i="4"/>
  <c r="X3011" i="4"/>
  <c r="X2743" i="4"/>
  <c r="X1742" i="4"/>
  <c r="X2419" i="4"/>
  <c r="X3739" i="4"/>
  <c r="X299" i="4"/>
  <c r="X4501" i="4"/>
  <c r="X3703" i="4"/>
  <c r="X4985" i="4"/>
  <c r="X4707" i="4"/>
  <c r="X2010" i="4"/>
  <c r="X4400" i="4"/>
  <c r="X3600" i="4"/>
  <c r="X2170" i="4"/>
  <c r="X3550" i="4"/>
  <c r="X3034" i="4"/>
  <c r="X3965" i="4"/>
  <c r="X1329" i="4"/>
  <c r="X2933" i="4"/>
  <c r="X1410" i="4"/>
  <c r="X1912" i="4"/>
  <c r="X12" i="4"/>
  <c r="X1845" i="4"/>
  <c r="X2767" i="4"/>
  <c r="X3659" i="4"/>
  <c r="X1495" i="4"/>
  <c r="X2474" i="4"/>
  <c r="X717" i="4"/>
  <c r="X3643" i="4"/>
  <c r="X2616" i="4"/>
  <c r="X1096" i="4"/>
  <c r="X4926" i="4"/>
  <c r="X506" i="4"/>
  <c r="X4986" i="4"/>
  <c r="X4078" i="4"/>
  <c r="X582" i="4"/>
  <c r="X986" i="4"/>
  <c r="X132" i="4"/>
  <c r="X808" i="4"/>
  <c r="X2677" i="4"/>
  <c r="X4124" i="4"/>
  <c r="X3168" i="4"/>
  <c r="X583" i="4"/>
  <c r="X4642" i="4"/>
  <c r="X4837" i="4"/>
  <c r="X4170" i="4"/>
  <c r="X4602" i="4"/>
  <c r="X718" i="4"/>
  <c r="X1876" i="4"/>
  <c r="X928" i="4"/>
  <c r="X2571" i="4"/>
  <c r="X4447" i="4"/>
  <c r="X1877" i="4"/>
  <c r="X766" i="4"/>
  <c r="X3240" i="4"/>
  <c r="X440" i="4"/>
  <c r="X3575" i="4"/>
  <c r="X1963" i="4"/>
  <c r="X333" i="4"/>
  <c r="X2247" i="4"/>
  <c r="X85" i="4"/>
  <c r="X4838" i="4"/>
  <c r="X300" i="4"/>
  <c r="X608" i="4"/>
  <c r="X301" i="4"/>
  <c r="X2617" i="4"/>
  <c r="X2312" i="4"/>
  <c r="X584" i="4"/>
  <c r="X4502" i="4"/>
  <c r="X4570" i="4"/>
  <c r="X249" i="4"/>
  <c r="X13" i="4"/>
  <c r="X1012" i="4"/>
  <c r="X2593" i="4"/>
  <c r="X2073" i="4"/>
  <c r="X2984" i="4"/>
  <c r="X3837" i="4"/>
  <c r="X681" i="4"/>
  <c r="X168" i="4"/>
  <c r="X4503" i="4"/>
  <c r="X2475" i="4"/>
  <c r="X1692" i="4"/>
  <c r="X929" i="4"/>
  <c r="X2248" i="4"/>
  <c r="X1112" i="4"/>
  <c r="X2519" i="4"/>
  <c r="X2794" i="4"/>
  <c r="X3012" i="4"/>
  <c r="X4171" i="4"/>
  <c r="X4524" i="4"/>
  <c r="X4877" i="4"/>
  <c r="X701" i="4"/>
  <c r="X109" i="4"/>
  <c r="X3765" i="4"/>
  <c r="X4050" i="4"/>
  <c r="X1743" i="4"/>
  <c r="X2074" i="4"/>
  <c r="X169" i="4"/>
  <c r="X791" i="4"/>
  <c r="X651" i="4"/>
  <c r="X3533" i="4"/>
  <c r="X277" i="4"/>
  <c r="X4051" i="4"/>
  <c r="X334" i="4"/>
  <c r="X2908" i="4"/>
  <c r="X2768" i="4"/>
  <c r="X1825" i="4"/>
  <c r="X4927" i="4"/>
  <c r="X2520" i="4"/>
  <c r="X652" i="4"/>
  <c r="X4002" i="4"/>
  <c r="X4426" i="4"/>
  <c r="X702" i="4"/>
  <c r="X3417" i="4"/>
  <c r="X302" i="4"/>
  <c r="X3815" i="4"/>
  <c r="X1522" i="4"/>
  <c r="X4324" i="4"/>
  <c r="X2476" i="4"/>
  <c r="X863" i="4"/>
  <c r="X3887" i="4"/>
  <c r="X4953" i="4"/>
  <c r="X1036" i="4"/>
  <c r="X1206" i="4"/>
  <c r="X1384" i="4"/>
  <c r="X719" i="4"/>
  <c r="X45" i="4"/>
  <c r="X4245" i="4"/>
  <c r="X4928" i="4"/>
  <c r="X792" i="4"/>
  <c r="X194" i="4"/>
  <c r="X3345" i="4"/>
  <c r="X4356" i="4"/>
  <c r="X303" i="4"/>
  <c r="X1236" i="4"/>
  <c r="X250" i="4"/>
  <c r="X2594" i="4"/>
  <c r="X3984" i="4"/>
  <c r="X4305" i="4"/>
  <c r="X3660" i="4"/>
  <c r="X1067" i="4"/>
  <c r="X4325" i="4"/>
  <c r="X930" i="4"/>
  <c r="X304" i="4"/>
  <c r="X3740" i="4"/>
  <c r="X4448" i="4"/>
  <c r="X2618" i="4"/>
  <c r="X4784" i="4"/>
  <c r="X4449" i="4"/>
  <c r="X3661" i="4"/>
  <c r="X2854" i="4"/>
  <c r="X1964" i="4"/>
  <c r="X1693" i="4"/>
  <c r="X1642" i="4"/>
  <c r="X3576" i="4"/>
  <c r="X3913" i="4"/>
  <c r="X1988" i="4"/>
  <c r="X4450" i="4"/>
  <c r="X1716" i="4"/>
  <c r="X3058" i="4"/>
  <c r="X2100" i="4"/>
  <c r="X1846" i="4"/>
  <c r="X1496" i="4"/>
  <c r="X1179" i="4"/>
  <c r="X3081" i="4"/>
  <c r="X507" i="4"/>
  <c r="X4372" i="4"/>
  <c r="X4785" i="4"/>
  <c r="X46" i="4"/>
  <c r="X1595" i="4"/>
  <c r="X4681" i="4"/>
  <c r="X14" i="4"/>
  <c r="X3475" i="4"/>
  <c r="X987" i="4"/>
  <c r="X1800" i="4"/>
  <c r="X3082" i="4"/>
  <c r="X366" i="4"/>
  <c r="X305" i="4"/>
  <c r="X3601" i="4"/>
  <c r="X4545" i="4"/>
  <c r="X2521" i="4"/>
  <c r="X1826" i="4"/>
  <c r="X703" i="4"/>
  <c r="X4220" i="4"/>
  <c r="X958" i="4"/>
  <c r="X3704" i="4"/>
  <c r="X2249" i="4"/>
  <c r="X3185" i="4"/>
  <c r="X1935" i="4"/>
  <c r="X110" i="4"/>
  <c r="X704" i="4"/>
  <c r="X1767" i="4"/>
  <c r="X4987" i="4"/>
  <c r="X2313" i="4"/>
  <c r="X3534" i="4"/>
  <c r="X864" i="4"/>
  <c r="X767" i="4"/>
  <c r="X636" i="4"/>
  <c r="X988" i="4"/>
  <c r="X3186" i="4"/>
  <c r="X538" i="4"/>
  <c r="X4003" i="4"/>
  <c r="X1411" i="4"/>
  <c r="X4401" i="4"/>
  <c r="X1444" i="4"/>
  <c r="X809" i="4"/>
  <c r="X4326" i="4"/>
  <c r="X3938" i="4"/>
  <c r="X4753" i="4"/>
  <c r="X3418" i="4"/>
  <c r="X865" i="4"/>
  <c r="X1523" i="4"/>
  <c r="X2655" i="4"/>
  <c r="X830" i="4"/>
  <c r="X251" i="4"/>
  <c r="X4811" i="4"/>
  <c r="X3346" i="4"/>
  <c r="X1717" i="4"/>
  <c r="X1412" i="4"/>
  <c r="X3705" i="4"/>
  <c r="X3551" i="4"/>
  <c r="X1153" i="4"/>
  <c r="X1718" i="4"/>
  <c r="X2985" i="4"/>
  <c r="X1719" i="4"/>
  <c r="X4273" i="4"/>
  <c r="X2967" i="4"/>
  <c r="X218" i="4"/>
  <c r="X4172" i="4"/>
  <c r="X252" i="4"/>
  <c r="X2394" i="4"/>
  <c r="X4754" i="4"/>
  <c r="X959" i="4"/>
  <c r="X4246" i="4"/>
  <c r="X219" i="4"/>
  <c r="X3116" i="4"/>
  <c r="X1936" i="4"/>
  <c r="X4402" i="4"/>
  <c r="X1037" i="4"/>
  <c r="X4274" i="4"/>
  <c r="X1694" i="4"/>
  <c r="X2882" i="4"/>
  <c r="X3620" i="4"/>
  <c r="X735" i="4"/>
  <c r="X2272" i="4"/>
  <c r="X2855" i="4"/>
  <c r="X720" i="4"/>
  <c r="X4839" i="4"/>
  <c r="X2219" i="4"/>
  <c r="X1266" i="4"/>
  <c r="X1572" i="4"/>
  <c r="X441" i="4"/>
  <c r="X465" i="4"/>
  <c r="X4125" i="4"/>
  <c r="X1768" i="4"/>
  <c r="X508" i="4"/>
  <c r="X509" i="4"/>
  <c r="X4682" i="4"/>
  <c r="X2220" i="4"/>
  <c r="X1385" i="4"/>
  <c r="X170" i="4"/>
  <c r="X4929" i="4"/>
  <c r="X2818" i="4"/>
  <c r="X1769" i="4"/>
  <c r="X1154" i="4"/>
  <c r="X220" i="4"/>
  <c r="X4173" i="4"/>
  <c r="X3766" i="4"/>
  <c r="X47" i="4"/>
  <c r="X4427" i="4"/>
  <c r="X3208" i="4"/>
  <c r="X133" i="4"/>
  <c r="X3117" i="4"/>
  <c r="X2420" i="4"/>
  <c r="X609" i="4"/>
  <c r="X1643" i="4"/>
  <c r="X2371" i="4"/>
  <c r="X4840" i="4"/>
  <c r="X1330" i="4"/>
  <c r="X4812" i="4"/>
  <c r="X221" i="4"/>
  <c r="X2075" i="4"/>
  <c r="X417" i="4"/>
  <c r="X1361" i="4"/>
  <c r="X3838" i="4"/>
  <c r="X4174" i="4"/>
  <c r="X2619" i="4"/>
  <c r="X1673" i="4"/>
  <c r="X1331" i="4"/>
  <c r="X653" i="4"/>
  <c r="X3863" i="4"/>
  <c r="X2101" i="4"/>
  <c r="X831" i="4"/>
  <c r="X4373" i="4"/>
  <c r="X2986" i="4"/>
  <c r="X2883" i="4"/>
  <c r="X4247" i="4"/>
  <c r="X4374" i="4"/>
  <c r="X810" i="4"/>
  <c r="X4988" i="4"/>
  <c r="X2273" i="4"/>
  <c r="X2819" i="4"/>
  <c r="X2546" i="4"/>
  <c r="X931" i="4"/>
  <c r="X3914" i="4"/>
  <c r="X1469" i="4"/>
  <c r="X2343" i="4"/>
  <c r="X4126" i="4"/>
  <c r="X4786" i="4"/>
  <c r="X1413" i="4"/>
  <c r="X1573" i="4"/>
  <c r="X3644" i="4"/>
  <c r="X3864" i="4"/>
  <c r="X2620" i="4"/>
  <c r="X4052" i="4"/>
  <c r="X1332" i="4"/>
  <c r="X171" i="4"/>
  <c r="X4603" i="4"/>
  <c r="X4841" i="4"/>
  <c r="X1362" i="4"/>
  <c r="X2934" i="4"/>
  <c r="X1113" i="4"/>
  <c r="X3888" i="4"/>
  <c r="X4221" i="4"/>
  <c r="X2698" i="4"/>
  <c r="X222" i="4"/>
  <c r="X3118" i="4"/>
  <c r="X3706" i="4"/>
  <c r="X4863" i="4"/>
  <c r="X4755" i="4"/>
  <c r="X3552" i="4"/>
  <c r="X4504" i="4"/>
  <c r="X223" i="4"/>
  <c r="X306" i="4"/>
  <c r="X3419" i="4"/>
  <c r="X4989" i="4"/>
  <c r="X1913" i="4"/>
  <c r="X2522" i="4"/>
  <c r="X2884" i="4"/>
  <c r="X2344" i="4"/>
  <c r="X2395" i="4"/>
  <c r="X3889" i="4"/>
  <c r="X4004" i="4"/>
  <c r="X3369" i="4"/>
  <c r="X2497" i="4"/>
  <c r="X637" i="4"/>
  <c r="X1695" i="4"/>
  <c r="X3119" i="4"/>
  <c r="X3939" i="4"/>
  <c r="X2621" i="4"/>
  <c r="X654" i="4"/>
  <c r="X1068" i="4"/>
  <c r="X2523" i="4"/>
  <c r="X832" i="4"/>
  <c r="X1801" i="4"/>
  <c r="X1744" i="4"/>
  <c r="X3915" i="4"/>
  <c r="X1524" i="4"/>
  <c r="X1237" i="4"/>
  <c r="X1097" i="4"/>
  <c r="X2171" i="4"/>
  <c r="X1696" i="4"/>
  <c r="X2498" i="4"/>
  <c r="X3452" i="4"/>
  <c r="X307" i="4"/>
  <c r="X86" i="4"/>
  <c r="X87" i="4"/>
  <c r="X4248" i="4"/>
  <c r="X2769" i="4"/>
  <c r="X1333" i="4"/>
  <c r="X3267" i="4"/>
  <c r="X3518" i="4"/>
  <c r="X1720" i="4"/>
  <c r="X768" i="4"/>
  <c r="X253" i="4"/>
  <c r="X2795" i="4"/>
  <c r="X3169" i="4"/>
  <c r="X4571" i="4"/>
  <c r="X15" i="4"/>
  <c r="X134" i="4"/>
  <c r="X3144" i="4"/>
  <c r="X960" i="4"/>
  <c r="X4878" i="4"/>
  <c r="X4756" i="4"/>
  <c r="X4222" i="4"/>
  <c r="X3621" i="4"/>
  <c r="X682" i="4"/>
  <c r="X4736" i="4"/>
  <c r="X2128" i="4"/>
  <c r="X769" i="4"/>
  <c r="X4096" i="4"/>
  <c r="X4199" i="4"/>
  <c r="X4375" i="4"/>
  <c r="X1525" i="4"/>
  <c r="X1770" i="4"/>
  <c r="X308" i="4"/>
  <c r="X1098" i="4"/>
  <c r="X961" i="4"/>
  <c r="X1069" i="4"/>
  <c r="X3268" i="4"/>
  <c r="X2274" i="4"/>
  <c r="X1547" i="4"/>
  <c r="X309" i="4"/>
  <c r="X585" i="4"/>
  <c r="X1827" i="4"/>
  <c r="X418" i="4"/>
  <c r="X565" i="4"/>
  <c r="X3535" i="4"/>
  <c r="X770" i="4"/>
  <c r="X586" i="4"/>
  <c r="X1334" i="4"/>
  <c r="X989" i="4"/>
  <c r="X3241" i="4"/>
  <c r="X2291" i="4"/>
  <c r="X493" i="4"/>
  <c r="X172" i="4"/>
  <c r="X1013" i="4"/>
  <c r="X1099" i="4"/>
  <c r="X2678" i="4"/>
  <c r="X1721" i="4"/>
  <c r="X135" i="4"/>
  <c r="X2547" i="4"/>
  <c r="X866" i="4"/>
  <c r="X3839" i="4"/>
  <c r="X4275" i="4"/>
  <c r="X1470" i="4"/>
  <c r="X4737" i="4"/>
  <c r="X2372" i="4"/>
  <c r="X1574" i="4"/>
  <c r="X2292" i="4"/>
  <c r="X3083" i="4"/>
  <c r="X335" i="4"/>
  <c r="X4478" i="4"/>
  <c r="X610" i="4"/>
  <c r="X2722" i="4"/>
  <c r="X1674" i="4"/>
  <c r="X195" i="4"/>
  <c r="X1155" i="4"/>
  <c r="X1937" i="4"/>
  <c r="X1548" i="4"/>
  <c r="X587" i="4"/>
  <c r="X1644" i="4"/>
  <c r="X1965" i="4"/>
  <c r="X4683" i="4"/>
  <c r="X3291" i="4"/>
  <c r="X1596" i="4"/>
  <c r="X3170" i="4"/>
  <c r="X2293" i="4"/>
  <c r="X566" i="4"/>
  <c r="X4200" i="4"/>
  <c r="X990" i="4"/>
  <c r="X4249" i="4"/>
  <c r="X4451" i="4"/>
  <c r="X2856" i="4"/>
  <c r="X3553" i="4"/>
  <c r="X254" i="4"/>
  <c r="X4223" i="4"/>
  <c r="X2820" i="4"/>
  <c r="X3187" i="4"/>
  <c r="X2102" i="4"/>
  <c r="X3084" i="4"/>
  <c r="X4787" i="4"/>
  <c r="X196" i="4"/>
  <c r="X1180" i="4"/>
  <c r="X4879" i="4"/>
  <c r="X4546" i="4"/>
  <c r="X2622" i="4"/>
  <c r="X4053" i="4"/>
  <c r="X4954" i="4"/>
  <c r="X4306" i="4"/>
  <c r="X3791" i="4"/>
  <c r="X588" i="4"/>
  <c r="X539" i="4"/>
  <c r="X1989" i="4"/>
  <c r="X3840" i="4"/>
  <c r="X3171" i="4"/>
  <c r="X4376" i="4"/>
  <c r="X2076" i="4"/>
  <c r="X1311" i="4"/>
  <c r="X3085" i="4"/>
  <c r="X2314" i="4"/>
  <c r="X3292" i="4"/>
  <c r="X2857" i="4"/>
  <c r="X1070" i="4"/>
  <c r="X1722" i="4"/>
  <c r="X510" i="4"/>
  <c r="X3476" i="4"/>
  <c r="X466" i="4"/>
  <c r="X3602" i="4"/>
  <c r="X3145" i="4"/>
  <c r="X4684" i="4"/>
  <c r="X3477" i="4"/>
  <c r="X2909" i="4"/>
  <c r="X4357" i="4"/>
  <c r="X2744" i="4"/>
  <c r="X4708" i="4"/>
  <c r="X4377" i="4"/>
  <c r="X1597" i="4"/>
  <c r="X2935" i="4"/>
  <c r="X4757" i="4"/>
  <c r="X4250" i="4"/>
  <c r="X467" i="4"/>
  <c r="X1549" i="4"/>
  <c r="X442" i="4"/>
  <c r="X1312" i="4"/>
  <c r="X2055" i="4"/>
  <c r="X2315" i="4"/>
  <c r="X4505" i="4"/>
  <c r="X2373" i="4"/>
  <c r="X2723" i="4"/>
  <c r="X4525" i="4"/>
  <c r="X540" i="4"/>
  <c r="X4685" i="4"/>
  <c r="X1914" i="4"/>
  <c r="X4054" i="4"/>
  <c r="X2421" i="4"/>
  <c r="X1181" i="4"/>
  <c r="X3940" i="4"/>
  <c r="X4005" i="4"/>
  <c r="X3554" i="4"/>
  <c r="X2011" i="4"/>
  <c r="X494" i="4"/>
  <c r="X4900" i="4"/>
  <c r="X1675" i="4"/>
  <c r="X1550" i="4"/>
  <c r="X2200" i="4"/>
  <c r="X4842" i="4"/>
  <c r="X2524" i="4"/>
  <c r="X3865" i="4"/>
  <c r="X4604" i="4"/>
  <c r="X541" i="4"/>
  <c r="X1014" i="4"/>
  <c r="X962" i="4"/>
  <c r="X3792" i="4"/>
  <c r="X4738" i="4"/>
  <c r="X4251" i="4"/>
  <c r="X3707" i="4"/>
  <c r="X4643" i="4"/>
  <c r="X3293" i="4"/>
  <c r="X721" i="4"/>
  <c r="X2012" i="4"/>
  <c r="X4327" i="4"/>
  <c r="X3086" i="4"/>
  <c r="X2724" i="4"/>
  <c r="X71" i="4"/>
  <c r="X4813" i="4"/>
  <c r="X2679" i="4"/>
  <c r="X443" i="4"/>
  <c r="X3708" i="4"/>
  <c r="X1802" i="4"/>
  <c r="X2699" i="4"/>
  <c r="X4276" i="4"/>
  <c r="X4739" i="4"/>
  <c r="X111" i="4"/>
  <c r="X611" i="4"/>
  <c r="X2858" i="4"/>
  <c r="X1238" i="4"/>
  <c r="X511" i="4"/>
  <c r="X3985" i="4"/>
  <c r="X2056" i="4"/>
  <c r="X512" i="4"/>
  <c r="X3681" i="4"/>
  <c r="X655" i="4"/>
  <c r="X3986" i="4"/>
  <c r="X3453" i="4"/>
  <c r="X2152" i="4"/>
  <c r="X1803" i="4"/>
  <c r="X2910" i="4"/>
  <c r="X4277" i="4"/>
  <c r="X1723" i="4"/>
  <c r="X2525" i="4"/>
  <c r="X771" i="4"/>
  <c r="X4328" i="4"/>
  <c r="X1363" i="4"/>
  <c r="X991" i="4"/>
  <c r="X1071" i="4"/>
  <c r="X1038" i="4"/>
  <c r="X468" i="4"/>
  <c r="X833" i="4"/>
  <c r="X4201" i="4"/>
  <c r="X3269" i="4"/>
  <c r="X2172" i="4"/>
  <c r="X2936" i="4"/>
  <c r="X336" i="4"/>
  <c r="X3941" i="4"/>
  <c r="X1335" i="4"/>
  <c r="X2770" i="4"/>
  <c r="X612" i="4"/>
  <c r="X2250" i="4"/>
  <c r="X2656" i="4"/>
  <c r="X2201" i="4"/>
  <c r="X4843" i="4"/>
  <c r="X2452" i="4"/>
  <c r="X3498" i="4"/>
  <c r="X3709" i="4"/>
  <c r="X4428" i="4"/>
  <c r="X173" i="4"/>
  <c r="X2316" i="4"/>
  <c r="X1130" i="4"/>
  <c r="X3347" i="4"/>
  <c r="X4127" i="4"/>
  <c r="X3841" i="4"/>
  <c r="X1915" i="4"/>
  <c r="X772" i="4"/>
  <c r="X2454" i="4"/>
  <c r="X3013" i="4"/>
  <c r="X224" i="4"/>
  <c r="X2623" i="4"/>
  <c r="X4025" i="4"/>
  <c r="X1072" i="4"/>
  <c r="X2911" i="4"/>
  <c r="X495" i="4"/>
  <c r="X4547" i="4"/>
  <c r="X2173" i="4"/>
  <c r="X4403" i="4"/>
  <c r="X4026" i="4"/>
  <c r="X1073" i="4"/>
  <c r="X4079" i="4"/>
  <c r="X4452" i="4"/>
  <c r="X4006" i="4"/>
  <c r="X4055" i="4"/>
  <c r="X4814" i="4"/>
  <c r="X4605" i="4"/>
  <c r="X3420" i="4"/>
  <c r="X3916" i="4"/>
  <c r="X88" i="4"/>
  <c r="X2526" i="4"/>
  <c r="X1239" i="4"/>
  <c r="X2129" i="4"/>
  <c r="X1938" i="4"/>
  <c r="X2153" i="4"/>
  <c r="X3842" i="4"/>
  <c r="X3603" i="4"/>
  <c r="X4453" i="4"/>
  <c r="X3816" i="4"/>
  <c r="X1724" i="4"/>
  <c r="X3519" i="4"/>
  <c r="X2455" i="4"/>
  <c r="X89" i="4"/>
  <c r="X4378" i="4"/>
  <c r="X3294" i="4"/>
  <c r="X1676" i="4"/>
  <c r="X3210" i="4"/>
  <c r="X3242" i="4"/>
  <c r="X4429" i="4"/>
  <c r="X3537" i="4"/>
  <c r="X2745" i="4"/>
  <c r="X3817" i="4"/>
  <c r="X1114" i="4"/>
  <c r="X4278" i="4"/>
  <c r="X2595" i="4"/>
  <c r="X1847" i="4"/>
  <c r="X3966" i="4"/>
  <c r="X3918" i="4"/>
  <c r="X4526" i="4"/>
  <c r="X3421" i="4"/>
  <c r="X1966" i="4"/>
  <c r="X4404" i="4"/>
  <c r="X3384" i="4"/>
  <c r="X1039" i="4"/>
  <c r="X337" i="4"/>
  <c r="X4644" i="4"/>
  <c r="X638" i="4"/>
  <c r="X3120" i="4"/>
  <c r="X1386" i="4"/>
  <c r="X1939" i="4"/>
  <c r="X3172" i="4"/>
  <c r="X736" i="4"/>
  <c r="X3295" i="4"/>
  <c r="X2294" i="4"/>
  <c r="X1598" i="4"/>
  <c r="X4956" i="4"/>
  <c r="X1967" i="4"/>
  <c r="X656" i="4"/>
  <c r="X4606" i="4"/>
  <c r="X2221" i="4"/>
  <c r="X1526" i="4"/>
  <c r="X3890" i="4"/>
  <c r="X1240" i="4"/>
  <c r="X3035" i="4"/>
  <c r="X2013" i="4"/>
  <c r="X4379" i="4"/>
  <c r="X3211" i="4"/>
  <c r="X683" i="4"/>
  <c r="X1497" i="4"/>
  <c r="X2796" i="4"/>
  <c r="X1387" i="4"/>
  <c r="X705" i="4"/>
  <c r="X136" i="4"/>
  <c r="X613" i="4"/>
  <c r="X1115" i="4"/>
  <c r="X3942" i="4"/>
  <c r="X2103" i="4"/>
  <c r="X367" i="4"/>
  <c r="X419" i="4"/>
  <c r="X513" i="4"/>
  <c r="X4815" i="4"/>
  <c r="X4688" i="4"/>
  <c r="X4527" i="4"/>
  <c r="X1040" i="4"/>
  <c r="X3867" i="4"/>
  <c r="X4080" i="4"/>
  <c r="X4528" i="4"/>
  <c r="X1771" i="4"/>
  <c r="X4252" i="4"/>
  <c r="X1916" i="4"/>
  <c r="X4128" i="4"/>
  <c r="X3682" i="4"/>
  <c r="X2456" i="4"/>
  <c r="X48" i="4"/>
  <c r="X1414" i="4"/>
  <c r="X1697" i="4"/>
  <c r="X3919" i="4"/>
  <c r="X1157" i="4"/>
  <c r="X3967" i="4"/>
  <c r="X2275" i="4"/>
  <c r="X4129" i="4"/>
  <c r="X4380" i="4"/>
  <c r="X4740" i="4"/>
  <c r="X2202" i="4"/>
  <c r="X3370" i="4"/>
  <c r="X706" i="4"/>
  <c r="X4901" i="4"/>
  <c r="X567" i="4"/>
  <c r="X3793" i="4"/>
  <c r="X2222" i="4"/>
  <c r="X2937" i="4"/>
  <c r="X4130" i="4"/>
  <c r="X16" i="4"/>
  <c r="X4007" i="4"/>
  <c r="X1745" i="4"/>
  <c r="X3014" i="4"/>
  <c r="X4816" i="4"/>
  <c r="X3478" i="4"/>
  <c r="X2987" i="4"/>
  <c r="X2174" i="4"/>
  <c r="X3036" i="4"/>
  <c r="X17" i="4"/>
  <c r="X4057" i="4"/>
  <c r="X3479" i="4"/>
  <c r="X568" i="4"/>
  <c r="X3371" i="4"/>
  <c r="X2499" i="4"/>
  <c r="X2885" i="4"/>
  <c r="X3212" i="4"/>
  <c r="X18" i="4"/>
  <c r="X4788" i="4"/>
  <c r="X3270" i="4"/>
  <c r="X2968" i="4"/>
  <c r="X2886" i="4"/>
  <c r="X137" i="4"/>
  <c r="X2345" i="4"/>
  <c r="X2477" i="4"/>
  <c r="X3968" i="4"/>
  <c r="X4645" i="4"/>
  <c r="X72" i="4"/>
  <c r="X2572" i="4"/>
  <c r="X4709" i="4"/>
  <c r="X138" i="4"/>
  <c r="X1990" i="4"/>
  <c r="X1848" i="4"/>
  <c r="X2596" i="4"/>
  <c r="X2396" i="4"/>
  <c r="X3604" i="4"/>
  <c r="X4224" i="4"/>
  <c r="X2295" i="4"/>
  <c r="X1615" i="4"/>
  <c r="X2175" i="4"/>
  <c r="X4058" i="4"/>
  <c r="X2746" i="4"/>
  <c r="X1528" i="4"/>
  <c r="X4059" i="4"/>
  <c r="X2397" i="4"/>
  <c r="X1849" i="4"/>
  <c r="X4279" i="4"/>
  <c r="X3683" i="4"/>
  <c r="X139" i="4"/>
  <c r="X1746" i="4"/>
  <c r="X1207" i="4"/>
  <c r="X1365" i="4"/>
  <c r="X2969" i="4"/>
  <c r="X4902" i="4"/>
  <c r="X1241" i="4"/>
  <c r="X4930" i="4"/>
  <c r="X3271" i="4"/>
  <c r="X1529" i="4"/>
  <c r="X2624" i="4"/>
  <c r="X3372" i="4"/>
  <c r="X4280" i="4"/>
  <c r="X197" i="4"/>
  <c r="X1415" i="4"/>
  <c r="X2970" i="4"/>
  <c r="X2223" i="4"/>
  <c r="X3454" i="4"/>
  <c r="X1940" i="4"/>
  <c r="X4253" i="4"/>
  <c r="X2176" i="4"/>
  <c r="X4607" i="4"/>
  <c r="X19" i="4"/>
  <c r="X3348" i="4"/>
  <c r="X4329" i="4"/>
  <c r="X3538" i="4"/>
  <c r="X3891" i="4"/>
  <c r="X3742" i="4"/>
  <c r="X2528" i="4"/>
  <c r="X174" i="4"/>
  <c r="X811" i="4"/>
  <c r="X4430" i="4"/>
  <c r="X3539" i="4"/>
  <c r="X2035" i="4"/>
  <c r="X2077" i="4"/>
  <c r="X3499" i="4"/>
  <c r="X4008" i="4"/>
  <c r="X310" i="4"/>
  <c r="X175" i="4"/>
  <c r="X2457" i="4"/>
  <c r="X1698" i="4"/>
  <c r="X3037" i="4"/>
  <c r="X3767" i="4"/>
  <c r="X4131" i="4"/>
  <c r="X3316" i="4"/>
  <c r="X3349" i="4"/>
  <c r="X2224" i="4"/>
  <c r="X90" i="4"/>
  <c r="X3213" i="4"/>
  <c r="X2912" i="4"/>
  <c r="X3818" i="4"/>
  <c r="X3243" i="4"/>
  <c r="X2573" i="4"/>
  <c r="X868" i="4"/>
  <c r="X4307" i="4"/>
  <c r="X2251" i="4"/>
  <c r="X1699" i="4"/>
  <c r="X4758" i="4"/>
  <c r="X2036" i="4"/>
  <c r="X2821" i="4"/>
  <c r="X4506" i="4"/>
  <c r="X1804" i="4"/>
  <c r="X3147" i="4"/>
  <c r="X4957" i="4"/>
  <c r="X4844" i="4"/>
  <c r="X3662" i="4"/>
  <c r="X3843" i="4"/>
  <c r="X1416" i="4"/>
  <c r="X2574" i="4"/>
  <c r="X141" i="4"/>
  <c r="X993" i="4"/>
  <c r="X4759" i="4"/>
  <c r="X3296" i="4"/>
  <c r="X4931" i="4"/>
  <c r="X1941" i="4"/>
  <c r="X3173" i="4"/>
  <c r="X91" i="4"/>
  <c r="X658" i="4"/>
  <c r="X1182" i="4"/>
  <c r="X1498" i="4"/>
  <c r="X1968" i="4"/>
  <c r="X2458" i="4"/>
  <c r="X2459" i="4"/>
  <c r="X2078" i="4"/>
  <c r="X3422" i="4"/>
  <c r="X4358" i="4"/>
  <c r="X963" i="4"/>
  <c r="X1575" i="4"/>
  <c r="X20" i="4"/>
  <c r="X3480" i="4"/>
  <c r="X2423" i="4"/>
  <c r="X898" i="4"/>
  <c r="X1131" i="4"/>
  <c r="X2548" i="4"/>
  <c r="X2747" i="4"/>
  <c r="X614" i="4"/>
  <c r="X2748" i="4"/>
  <c r="X4454" i="4"/>
  <c r="X1645" i="4"/>
  <c r="X1183" i="4"/>
  <c r="X4281" i="4"/>
  <c r="X2037" i="4"/>
  <c r="X4027" i="4"/>
  <c r="X4406" i="4"/>
  <c r="X1599" i="4"/>
  <c r="X2014" i="4"/>
  <c r="X3578" i="4"/>
  <c r="X3892" i="4"/>
  <c r="X3645" i="4"/>
  <c r="X255" i="4"/>
  <c r="X338" i="4"/>
  <c r="X2822" i="4"/>
  <c r="X3819" i="4"/>
  <c r="X1969" i="4"/>
  <c r="X3820" i="4"/>
  <c r="X2529" i="4"/>
  <c r="X1530" i="4"/>
  <c r="X4359" i="4"/>
  <c r="X2658" i="4"/>
  <c r="X4710" i="4"/>
  <c r="X2824" i="4"/>
  <c r="X2177" i="4"/>
  <c r="X1268" i="4"/>
  <c r="X1041" i="4"/>
  <c r="X4646" i="4"/>
  <c r="X1942" i="4"/>
  <c r="X3317" i="4"/>
  <c r="X469" i="4"/>
  <c r="X3214" i="4"/>
  <c r="X514" i="4"/>
  <c r="X569" i="4"/>
  <c r="X2549" i="4"/>
  <c r="X3556" i="4"/>
  <c r="X1725" i="4"/>
  <c r="X1970" i="4"/>
  <c r="X92" i="4"/>
  <c r="X368" i="4"/>
  <c r="X2374" i="4"/>
  <c r="X4133" i="4"/>
  <c r="X2296" i="4"/>
  <c r="X2478" i="4"/>
  <c r="X3481" i="4"/>
  <c r="X4548" i="4"/>
  <c r="X4282" i="4"/>
  <c r="X1852" i="4"/>
  <c r="X1971" i="4"/>
  <c r="X3710" i="4"/>
  <c r="X3605" i="4"/>
  <c r="X3893" i="4"/>
  <c r="X2771" i="4"/>
  <c r="X112" i="4"/>
  <c r="X1616" i="4"/>
  <c r="X1074" i="4"/>
  <c r="X2725" i="4"/>
  <c r="X3684" i="4"/>
  <c r="X3174" i="4"/>
  <c r="X3821" i="4"/>
  <c r="X3944" i="4"/>
  <c r="X1290" i="4"/>
  <c r="X420" i="4"/>
  <c r="X1747" i="4"/>
  <c r="X311" i="4"/>
  <c r="X4134" i="4"/>
  <c r="X3795" i="4"/>
  <c r="X3844" i="4"/>
  <c r="X4283" i="4"/>
  <c r="X1943" i="4"/>
  <c r="X3520" i="4"/>
  <c r="X4881" i="4"/>
  <c r="X4381" i="4"/>
  <c r="X2346" i="4"/>
  <c r="X4845" i="4"/>
  <c r="X2988" i="4"/>
  <c r="X21" i="4"/>
  <c r="X2015" i="4"/>
  <c r="X737" i="4"/>
  <c r="X2797" i="4"/>
  <c r="X4455" i="4"/>
  <c r="X4330" i="4"/>
  <c r="X3557" i="4"/>
  <c r="X2887" i="4"/>
  <c r="X684" i="4"/>
  <c r="X3623" i="4"/>
  <c r="X4009" i="4"/>
  <c r="X4789" i="4"/>
  <c r="X4573" i="4"/>
  <c r="X773" i="4"/>
  <c r="X4135" i="4"/>
  <c r="X176" i="4"/>
  <c r="X3318" i="4"/>
  <c r="X2659" i="4"/>
  <c r="X3298" i="4"/>
  <c r="X2460" i="4"/>
  <c r="X3350" i="4"/>
  <c r="X4382" i="4"/>
  <c r="X1853" i="4"/>
  <c r="X1208" i="4"/>
  <c r="X3796" i="4"/>
  <c r="X1184" i="4"/>
  <c r="X2660" i="4"/>
  <c r="X2913" i="4"/>
  <c r="X4903" i="4"/>
  <c r="X1700" i="4"/>
  <c r="X1158" i="4"/>
  <c r="X2859" i="4"/>
  <c r="X1600" i="4"/>
  <c r="X1100" i="4"/>
  <c r="X2726" i="4"/>
  <c r="X256" i="4"/>
  <c r="X1878" i="4"/>
  <c r="X4742" i="4"/>
  <c r="X3768" i="4"/>
  <c r="X3423" i="4"/>
  <c r="X4136" i="4"/>
  <c r="X4959" i="4"/>
  <c r="X1646" i="4"/>
  <c r="X4761" i="4"/>
  <c r="X3822" i="4"/>
  <c r="X1748" i="4"/>
  <c r="X932" i="4"/>
  <c r="X4308" i="4"/>
  <c r="X3624" i="4"/>
  <c r="X4029" i="4"/>
  <c r="X4407" i="4"/>
  <c r="X964" i="4"/>
  <c r="X1854" i="4"/>
  <c r="X3386" i="4"/>
  <c r="X3038" i="4"/>
  <c r="X2825" i="4"/>
  <c r="X4137" i="4"/>
  <c r="X1647" i="4"/>
  <c r="X2938" i="4"/>
  <c r="X198" i="4"/>
  <c r="X3663" i="4"/>
  <c r="X2860" i="4"/>
  <c r="X615" i="4"/>
  <c r="X2154" i="4"/>
  <c r="X3015" i="4"/>
  <c r="X142" i="4"/>
  <c r="X3244" i="4"/>
  <c r="X4689" i="4"/>
  <c r="X1805" i="4"/>
  <c r="X1016" i="4"/>
  <c r="X965" i="4"/>
  <c r="X1417" i="4"/>
  <c r="X4138" i="4"/>
  <c r="X1677" i="4"/>
  <c r="X340" i="4"/>
  <c r="X395" i="4"/>
  <c r="X3387" i="4"/>
  <c r="X3500" i="4"/>
  <c r="X4284" i="4"/>
  <c r="X2317" i="4"/>
  <c r="X1389" i="4"/>
  <c r="X812" i="4"/>
  <c r="X1726" i="4"/>
  <c r="X2501" i="4"/>
  <c r="X3920" i="4"/>
  <c r="X1132" i="4"/>
  <c r="X4331" i="4"/>
  <c r="X659" i="4"/>
  <c r="X3606" i="4"/>
  <c r="X93" i="4"/>
  <c r="X312" i="4"/>
  <c r="X341" i="4"/>
  <c r="X1648" i="4"/>
  <c r="X1367" i="4"/>
  <c r="X1185" i="4"/>
  <c r="X4479" i="4"/>
  <c r="X3797" i="4"/>
  <c r="X685" i="4"/>
  <c r="X2318" i="4"/>
  <c r="X4817" i="4"/>
  <c r="X869" i="4"/>
  <c r="X1918" i="4"/>
  <c r="X4529" i="4"/>
  <c r="X2178" i="4"/>
  <c r="X2038" i="4"/>
  <c r="X3607" i="4"/>
  <c r="X722" i="4"/>
  <c r="X226" i="4"/>
  <c r="X143" i="4"/>
  <c r="X2057" i="4"/>
  <c r="X2081" i="4"/>
  <c r="X2155" i="4"/>
  <c r="X3868" i="4"/>
  <c r="X2461" i="4"/>
  <c r="X496" i="4"/>
  <c r="X4647" i="4"/>
  <c r="X2798" i="4"/>
  <c r="X3388" i="4"/>
  <c r="X4846" i="4"/>
  <c r="X22" i="4"/>
  <c r="X4060" i="4"/>
  <c r="X4226" i="4"/>
  <c r="X4690" i="4"/>
  <c r="X1499" i="4"/>
  <c r="X4507" i="4"/>
  <c r="X2319" i="4"/>
  <c r="X1678" i="4"/>
  <c r="X2130" i="4"/>
  <c r="X94" i="4"/>
  <c r="X3122" i="4"/>
  <c r="X2989" i="4"/>
  <c r="X4456" i="4"/>
  <c r="X2503" i="4"/>
  <c r="X3455" i="4"/>
  <c r="X4574" i="4"/>
  <c r="X899" i="4"/>
  <c r="X1134" i="4"/>
  <c r="X3389" i="4"/>
  <c r="X1679" i="4"/>
  <c r="X2297" i="4"/>
  <c r="X1042" i="4"/>
  <c r="X1135" i="4"/>
  <c r="X4790" i="4"/>
  <c r="X2424" i="4"/>
  <c r="X313" i="4"/>
  <c r="X900" i="4"/>
  <c r="X515" i="4"/>
  <c r="X50" i="4"/>
  <c r="X1136" i="4"/>
  <c r="X4332" i="4"/>
  <c r="X3559" i="4"/>
  <c r="X422" i="4"/>
  <c r="X1972" i="4"/>
  <c r="X738" i="4"/>
  <c r="X4383" i="4"/>
  <c r="X4254" i="4"/>
  <c r="X3299" i="4"/>
  <c r="X3560" i="4"/>
  <c r="X3188" i="4"/>
  <c r="X3246" i="4"/>
  <c r="X4141" i="4"/>
  <c r="X2749" i="4"/>
  <c r="X1138" i="4"/>
  <c r="X4762" i="4"/>
  <c r="X660" i="4"/>
  <c r="X1973" i="4"/>
  <c r="X2252" i="4"/>
  <c r="X2058" i="4"/>
  <c r="X1291" i="4"/>
  <c r="X2131" i="4"/>
  <c r="X2225" i="4"/>
  <c r="X3215" i="4"/>
  <c r="X994" i="4"/>
  <c r="X639" i="4"/>
  <c r="X933" i="4"/>
  <c r="X774" i="4"/>
  <c r="X2861" i="4"/>
  <c r="X661" i="4"/>
  <c r="X1043" i="4"/>
  <c r="X113" i="4"/>
  <c r="X934" i="4"/>
  <c r="X3744" i="4"/>
  <c r="X3987" i="4"/>
  <c r="X396" i="4"/>
  <c r="X870" i="4"/>
  <c r="X4575" i="4"/>
  <c r="X4960" i="4"/>
  <c r="X2914" i="4"/>
  <c r="X1336" i="4"/>
  <c r="X4175" i="4"/>
  <c r="X3039" i="4"/>
  <c r="X2680" i="4"/>
  <c r="X4847" i="4"/>
  <c r="X144" i="4"/>
  <c r="X2203" i="4"/>
  <c r="X1472" i="4"/>
  <c r="X4648" i="4"/>
  <c r="X3845" i="4"/>
  <c r="X1601" i="4"/>
  <c r="X1500" i="4"/>
  <c r="X2016" i="4"/>
  <c r="X3482" i="4"/>
  <c r="X4905" i="4"/>
  <c r="X199" i="4"/>
  <c r="X3149" i="4"/>
  <c r="X4480" i="4"/>
  <c r="X3869" i="4"/>
  <c r="X3579" i="4"/>
  <c r="X1828" i="4"/>
  <c r="X3150" i="4"/>
  <c r="X2575" i="4"/>
  <c r="X4176" i="4"/>
  <c r="X1075" i="4"/>
  <c r="X2105" i="4"/>
  <c r="X369" i="4"/>
  <c r="X2106" i="4"/>
  <c r="X4818" i="4"/>
  <c r="X3712" i="4"/>
  <c r="X1445" i="4"/>
  <c r="X2107" i="4"/>
  <c r="X1551" i="4"/>
  <c r="X967" i="4"/>
  <c r="X4457" i="4"/>
  <c r="X835" i="4"/>
  <c r="X2827" i="4"/>
  <c r="X3319" i="4"/>
  <c r="X1292" i="4"/>
  <c r="X1159" i="4"/>
  <c r="X2801" i="4"/>
  <c r="X4142" i="4"/>
  <c r="X542" i="4"/>
  <c r="X228" i="4"/>
  <c r="X423" i="4"/>
  <c r="X570" i="4"/>
  <c r="X4143" i="4"/>
  <c r="X3272" i="4"/>
  <c r="X2082" i="4"/>
  <c r="X1879" i="4"/>
  <c r="X1076" i="4"/>
  <c r="X145" i="4"/>
  <c r="X3870" i="4"/>
  <c r="X146" i="4"/>
  <c r="X3424" i="4"/>
  <c r="X871" i="4"/>
  <c r="X901" i="4"/>
  <c r="X4031" i="4"/>
  <c r="X4961" i="4"/>
  <c r="X1701" i="4"/>
  <c r="X1117" i="4"/>
  <c r="X4763" i="4"/>
  <c r="X813" i="4"/>
  <c r="X3647" i="4"/>
  <c r="X1531" i="4"/>
  <c r="X4061" i="4"/>
  <c r="X1044" i="4"/>
  <c r="X3390" i="4"/>
  <c r="X2226" i="4"/>
  <c r="X4144" i="4"/>
  <c r="X1749" i="4"/>
  <c r="X4360" i="4"/>
  <c r="X23" i="4"/>
  <c r="X2939" i="4"/>
  <c r="X4713" i="4"/>
  <c r="X4549" i="4"/>
  <c r="X662" i="4"/>
  <c r="X1880" i="4"/>
  <c r="X3320" i="4"/>
  <c r="X2109" i="4"/>
  <c r="X3945" i="4"/>
  <c r="X4743" i="4"/>
  <c r="X1418" i="4"/>
  <c r="X4458" i="4"/>
  <c r="X1293" i="4"/>
  <c r="X686" i="4"/>
  <c r="X1243" i="4"/>
  <c r="X3373" i="4"/>
  <c r="X2888" i="4"/>
  <c r="X4177" i="4"/>
  <c r="X4408" i="4"/>
  <c r="X902" i="4"/>
  <c r="X3216" i="4"/>
  <c r="X4459" i="4"/>
  <c r="X872" i="4"/>
  <c r="X1991" i="4"/>
  <c r="X2701" i="4"/>
  <c r="X1337" i="4"/>
  <c r="X1501" i="4"/>
  <c r="X2039" i="4"/>
  <c r="X1045" i="4"/>
  <c r="X1186" i="4"/>
  <c r="X1294" i="4"/>
  <c r="X2320" i="4"/>
  <c r="X4530" i="4"/>
  <c r="X4409" i="4"/>
  <c r="X1855" i="4"/>
  <c r="X1602" i="4"/>
  <c r="X3456" i="4"/>
  <c r="X1945" i="4"/>
  <c r="X3969" i="4"/>
  <c r="X4649" i="4"/>
  <c r="X1077" i="4"/>
  <c r="X3374" i="4"/>
  <c r="X1390" i="4"/>
  <c r="X1446" i="4"/>
  <c r="X4509" i="4"/>
  <c r="X3580" i="4"/>
  <c r="X342" i="4"/>
  <c r="X2110" i="4"/>
  <c r="X2132" i="4"/>
  <c r="X1703" i="4"/>
  <c r="X794" i="4"/>
  <c r="X2990" i="4"/>
  <c r="X616" i="4"/>
  <c r="X4650" i="4"/>
  <c r="X4651" i="4"/>
  <c r="X1502" i="4"/>
  <c r="X739" i="4"/>
  <c r="X3686" i="4"/>
  <c r="X1017" i="4"/>
  <c r="X2376" i="4"/>
  <c r="X3501" i="4"/>
  <c r="X4608" i="4"/>
  <c r="X3871" i="4"/>
  <c r="X2040" i="4"/>
  <c r="X2133" i="4"/>
  <c r="X2111" i="4"/>
  <c r="X3300" i="4"/>
  <c r="X3321" i="4"/>
  <c r="X4032" i="4"/>
  <c r="X3714" i="4"/>
  <c r="X2729" i="4"/>
  <c r="X1503" i="4"/>
  <c r="X2112" i="4"/>
  <c r="X3715" i="4"/>
  <c r="X4510" i="4"/>
  <c r="X1651" i="4"/>
  <c r="X3123" i="4"/>
  <c r="X1187" i="4"/>
  <c r="X1704" i="4"/>
  <c r="X2626" i="4"/>
  <c r="X2321" i="4"/>
  <c r="X1617" i="4"/>
  <c r="X2059" i="4"/>
  <c r="X836" i="4"/>
  <c r="X24" i="4"/>
  <c r="X4384" i="4"/>
  <c r="X640" i="4"/>
  <c r="X3946" i="4"/>
  <c r="X2971" i="4"/>
  <c r="X1974" i="4"/>
  <c r="X2399" i="4"/>
  <c r="X1295" i="4"/>
  <c r="X3124" i="4"/>
  <c r="X1078" i="4"/>
  <c r="X497" i="4"/>
  <c r="X1160" i="4"/>
  <c r="X444" i="4"/>
  <c r="X3687" i="4"/>
  <c r="X4744" i="4"/>
  <c r="X4883" i="4"/>
  <c r="X1576" i="4"/>
  <c r="X1209" i="4"/>
  <c r="X3060" i="4"/>
  <c r="X2828" i="4"/>
  <c r="X2530" i="4"/>
  <c r="X3425" i="4"/>
  <c r="X3088" i="4"/>
  <c r="X4511" i="4"/>
  <c r="X2017" i="4"/>
  <c r="X2991" i="4"/>
  <c r="X2505" i="4"/>
  <c r="X2531" i="4"/>
  <c r="X2597" i="4"/>
  <c r="X2627" i="4"/>
  <c r="X4033" i="4"/>
  <c r="X4285" i="4"/>
  <c r="X2179" i="4"/>
  <c r="X837" i="4"/>
  <c r="X4715" i="4"/>
  <c r="X2400" i="4"/>
  <c r="X4034" i="4"/>
  <c r="X4433" i="4"/>
  <c r="X2916" i="4"/>
  <c r="X4791" i="4"/>
  <c r="X3376" i="4"/>
  <c r="X2134" i="4"/>
  <c r="X3351" i="4"/>
  <c r="X1577" i="4"/>
  <c r="X3089" i="4"/>
  <c r="X4932" i="4"/>
  <c r="X2135" i="4"/>
  <c r="X3988" i="4"/>
  <c r="X687" i="4"/>
  <c r="X370" i="4"/>
  <c r="X903" i="4"/>
  <c r="X2377" i="4"/>
  <c r="X229" i="4"/>
  <c r="X2802" i="4"/>
  <c r="X1504" i="4"/>
  <c r="X996" i="4"/>
  <c r="X4992" i="4"/>
  <c r="X4792" i="4"/>
  <c r="X815" i="4"/>
  <c r="X904" i="4"/>
  <c r="X3798" i="4"/>
  <c r="X1946" i="4"/>
  <c r="X114" i="4"/>
  <c r="X4434" i="4"/>
  <c r="X3769" i="4"/>
  <c r="X1079" i="4"/>
  <c r="X775" i="4"/>
  <c r="X257" i="4"/>
  <c r="X177" i="4"/>
  <c r="X424" i="4"/>
  <c r="X2018" i="4"/>
  <c r="X2862" i="4"/>
  <c r="X516" i="4"/>
  <c r="X2401" i="4"/>
  <c r="X1046" i="4"/>
  <c r="X4963" i="4"/>
  <c r="X618" i="4"/>
  <c r="X3947" i="4"/>
  <c r="X2113" i="4"/>
  <c r="X2598" i="4"/>
  <c r="X1680" i="4"/>
  <c r="X2253" i="4"/>
  <c r="X590" i="4"/>
  <c r="X4410" i="4"/>
  <c r="X1881" i="4"/>
  <c r="X3040" i="4"/>
  <c r="X543" i="4"/>
  <c r="X2479" i="4"/>
  <c r="X3391" i="4"/>
  <c r="X4577" i="4"/>
  <c r="X1552" i="4"/>
  <c r="X1993" i="4"/>
  <c r="X314" i="4"/>
  <c r="X1882" i="4"/>
  <c r="X258" i="4"/>
  <c r="X1162" i="4"/>
  <c r="X1919" i="4"/>
  <c r="X1080" i="4"/>
  <c r="X4286" i="4"/>
  <c r="X3521" i="4"/>
  <c r="X3377" i="4"/>
  <c r="X905" i="4"/>
  <c r="X1681" i="4"/>
  <c r="X838" i="4"/>
  <c r="X1047" i="4"/>
  <c r="X997" i="4"/>
  <c r="X1210" i="4"/>
  <c r="X4227" i="4"/>
  <c r="X1391" i="4"/>
  <c r="X2661" i="4"/>
  <c r="X1975" i="4"/>
  <c r="X147" i="4"/>
  <c r="X4609" i="4"/>
  <c r="X619" i="4"/>
  <c r="X2254" i="4"/>
  <c r="X968" i="4"/>
  <c r="X2702" i="4"/>
  <c r="X3846" i="4"/>
  <c r="X2917" i="4"/>
  <c r="X4361" i="4"/>
  <c r="X3847" i="4"/>
  <c r="X4145" i="4"/>
  <c r="X4288" i="4"/>
  <c r="X3989" i="4"/>
  <c r="X2480" i="4"/>
  <c r="X4793" i="4"/>
  <c r="X2506" i="4"/>
  <c r="X3392" i="4"/>
  <c r="X1019" i="4"/>
  <c r="X873" i="4"/>
  <c r="X445" i="4"/>
  <c r="X2940" i="4"/>
  <c r="X2041" i="4"/>
  <c r="X471" i="4"/>
  <c r="X2890" i="4"/>
  <c r="X1856" i="4"/>
  <c r="X3322" i="4"/>
  <c r="X4531" i="4"/>
  <c r="X1419" i="4"/>
  <c r="X3189" i="4"/>
  <c r="X2402" i="4"/>
  <c r="X3799" i="4"/>
  <c r="X1976" i="4"/>
  <c r="X571" i="4"/>
  <c r="X2136" i="4"/>
  <c r="X2277" i="4"/>
  <c r="X51" i="4"/>
  <c r="X3427" i="4"/>
  <c r="X1339" i="4"/>
  <c r="X2403" i="4"/>
  <c r="X4482" i="4"/>
  <c r="X2114" i="4"/>
  <c r="X2180" i="4"/>
  <c r="X1211" i="4"/>
  <c r="X3017" i="4"/>
  <c r="X2863" i="4"/>
  <c r="X4691" i="4"/>
  <c r="X1603" i="4"/>
  <c r="X2426" i="4"/>
  <c r="X4146" i="4"/>
  <c r="X231" i="4"/>
  <c r="X2156" i="4"/>
  <c r="X2481" i="4"/>
  <c r="X3125" i="4"/>
  <c r="X2404" i="4"/>
  <c r="X4652" i="4"/>
  <c r="X3041" i="4"/>
  <c r="X4578" i="4"/>
  <c r="X4035" i="4"/>
  <c r="X3352" i="4"/>
  <c r="X446" i="4"/>
  <c r="X4483" i="4"/>
  <c r="X315" i="4"/>
  <c r="X517" i="4"/>
  <c r="X1808" i="4"/>
  <c r="X544" i="4"/>
  <c r="X148" i="4"/>
  <c r="X4864" i="4"/>
  <c r="X95" i="4"/>
  <c r="X2681" i="4"/>
  <c r="X1139" i="4"/>
  <c r="X1296" i="4"/>
  <c r="X4147" i="4"/>
  <c r="X1604" i="4"/>
  <c r="X4532" i="4"/>
  <c r="X969" i="4"/>
  <c r="X3190" i="4"/>
  <c r="X1269" i="4"/>
  <c r="X3716" i="4"/>
  <c r="X4290" i="4"/>
  <c r="X2507" i="4"/>
  <c r="X3990" i="4"/>
  <c r="X3378" i="4"/>
  <c r="X3625" i="4"/>
  <c r="X2972" i="4"/>
  <c r="X3540" i="4"/>
  <c r="X3648" i="4"/>
  <c r="X3745" i="4"/>
  <c r="X3626" i="4"/>
  <c r="X425" i="4"/>
  <c r="X3126" i="4"/>
  <c r="X3800" i="4"/>
  <c r="X1883" i="4"/>
  <c r="X1188" i="4"/>
  <c r="X2577" i="4"/>
  <c r="X1553" i="4"/>
  <c r="X2628" i="4"/>
  <c r="X1554" i="4"/>
  <c r="X741" i="4"/>
  <c r="X3921" i="4"/>
  <c r="X1884" i="4"/>
  <c r="X1505" i="4"/>
  <c r="X3127" i="4"/>
  <c r="X2462" i="4"/>
  <c r="X344" i="4"/>
  <c r="X25" i="4"/>
  <c r="X2774" i="4"/>
  <c r="X1270" i="4"/>
  <c r="X3971" i="4"/>
  <c r="X4435" i="4"/>
  <c r="X776" i="4"/>
  <c r="X4062" i="4"/>
  <c r="X2775" i="4"/>
  <c r="X1473" i="4"/>
  <c r="X4934" i="4"/>
  <c r="X4255" i="4"/>
  <c r="X4309" i="4"/>
  <c r="X4256" i="4"/>
  <c r="X4794" i="4"/>
  <c r="X1506" i="4"/>
  <c r="X2181" i="4"/>
  <c r="X4550" i="4"/>
  <c r="X1605" i="4"/>
  <c r="X4257" i="4"/>
  <c r="X3522" i="4"/>
  <c r="X4551" i="4"/>
  <c r="X3502" i="4"/>
  <c r="X4819" i="4"/>
  <c r="X2803" i="4"/>
  <c r="X280" i="4"/>
  <c r="X620" i="4"/>
  <c r="X316" i="4"/>
  <c r="X1140" i="4"/>
  <c r="X3128" i="4"/>
  <c r="X4385" i="4"/>
  <c r="X4036" i="4"/>
  <c r="X4310" i="4"/>
  <c r="X4063" i="4"/>
  <c r="X1246" i="4"/>
  <c r="X875" i="4"/>
  <c r="X3393" i="4"/>
  <c r="X4884" i="4"/>
  <c r="X1578" i="4"/>
  <c r="X3353" i="4"/>
  <c r="X259" i="4"/>
  <c r="X397" i="4"/>
  <c r="X281" i="4"/>
  <c r="X795" i="4"/>
  <c r="X2229" i="4"/>
  <c r="X4935" i="4"/>
  <c r="X3717" i="4"/>
  <c r="X3273" i="4"/>
  <c r="X2427" i="4"/>
  <c r="X371" i="4"/>
  <c r="X3274" i="4"/>
  <c r="X3991" i="4"/>
  <c r="X447" i="4"/>
  <c r="X3664" i="4"/>
  <c r="X1920" i="4"/>
  <c r="X3248" i="4"/>
  <c r="X3042" i="4"/>
  <c r="X2629" i="4"/>
  <c r="X317" i="4"/>
  <c r="X688" i="4"/>
  <c r="X2776" i="4"/>
  <c r="X2777" i="4"/>
  <c r="X2042" i="4"/>
  <c r="X3249" i="4"/>
  <c r="X1857" i="4"/>
  <c r="X2043" i="4"/>
  <c r="X4906" i="4"/>
  <c r="X426" i="4"/>
  <c r="X3151" i="4"/>
  <c r="X2298" i="4"/>
  <c r="X1858" i="4"/>
  <c r="X4820" i="4"/>
  <c r="X4993" i="4"/>
  <c r="X4964" i="4"/>
  <c r="X4717" i="4"/>
  <c r="X4994" i="4"/>
  <c r="X4653" i="4"/>
  <c r="X1750" i="4"/>
  <c r="X1888" i="4"/>
  <c r="X2682" i="4"/>
  <c r="X839" i="4"/>
  <c r="X4936" i="4"/>
  <c r="X1995" i="4"/>
  <c r="X2832" i="4"/>
  <c r="X1889" i="4"/>
  <c r="X4291" i="4"/>
  <c r="X2703" i="4"/>
  <c r="X3129" i="4"/>
  <c r="X3801" i="4"/>
  <c r="X3043" i="4"/>
  <c r="X2833" i="4"/>
  <c r="X1475" i="4"/>
  <c r="X448" i="4"/>
  <c r="X3949" i="4"/>
  <c r="X115" i="4"/>
  <c r="X282" i="4"/>
  <c r="X3523" i="4"/>
  <c r="X2182" i="4"/>
  <c r="X1921" i="4"/>
  <c r="X4311" i="4"/>
  <c r="X96" i="4"/>
  <c r="X3354" i="4"/>
  <c r="X1555" i="4"/>
  <c r="X2662" i="4"/>
  <c r="X4461" i="4"/>
  <c r="X998" i="4"/>
  <c r="X1606" i="4"/>
  <c r="X1476" i="4"/>
  <c r="X2834" i="4"/>
  <c r="X3581" i="4"/>
  <c r="X1890" i="4"/>
  <c r="X743" i="4"/>
  <c r="X2322" i="4"/>
  <c r="X2463" i="4"/>
  <c r="X1507" i="4"/>
  <c r="X3250" i="4"/>
  <c r="X1420" i="4"/>
  <c r="X2532" i="4"/>
  <c r="X3251" i="4"/>
  <c r="X3323" i="4"/>
  <c r="X4484" i="4"/>
  <c r="X1141" i="4"/>
  <c r="X4610" i="4"/>
  <c r="X4718" i="4"/>
  <c r="X3770" i="4"/>
  <c r="X816" i="4"/>
  <c r="X4010" i="4"/>
  <c r="X26" i="4"/>
  <c r="X4693" i="4"/>
  <c r="X2704" i="4"/>
  <c r="X2552" i="4"/>
  <c r="X4937" i="4"/>
  <c r="X2137" i="4"/>
  <c r="X4149" i="4"/>
  <c r="X3394" i="4"/>
  <c r="X232" i="4"/>
  <c r="X1368" i="4"/>
  <c r="X1189" i="4"/>
  <c r="X3457" i="4"/>
  <c r="X2323" i="4"/>
  <c r="X472" i="4"/>
  <c r="X3950" i="4"/>
  <c r="X3849" i="4"/>
  <c r="X1447" i="4"/>
  <c r="X150" i="4"/>
  <c r="X1340" i="4"/>
  <c r="X4292" i="4"/>
  <c r="X4011" i="4"/>
  <c r="X2157" i="4"/>
  <c r="X2836" i="4"/>
  <c r="X1618" i="4"/>
  <c r="X3483" i="4"/>
  <c r="X1532" i="4"/>
  <c r="X1556" i="4"/>
  <c r="X498" i="4"/>
  <c r="X4178" i="4"/>
  <c r="X2993" i="4"/>
  <c r="X1118" i="4"/>
  <c r="X935" i="4"/>
  <c r="X2663" i="4"/>
  <c r="X876" i="4"/>
  <c r="X4513" i="4"/>
  <c r="X4885" i="4"/>
  <c r="X1369" i="4"/>
  <c r="X2204" i="4"/>
  <c r="X52" i="4"/>
  <c r="X999" i="4"/>
  <c r="X151" i="4"/>
  <c r="X4462" i="4"/>
  <c r="X3873" i="4"/>
  <c r="X1000" i="4"/>
  <c r="X744" i="4"/>
  <c r="X2324" i="4"/>
  <c r="X4767" i="4"/>
  <c r="X2664" i="4"/>
  <c r="X2533" i="4"/>
  <c r="X2554" i="4"/>
  <c r="X4995" i="4"/>
  <c r="X3718" i="4"/>
  <c r="X2579" i="4"/>
  <c r="X4228" i="4"/>
  <c r="X178" i="4"/>
  <c r="X1619" i="4"/>
  <c r="X1448" i="4"/>
  <c r="X3951" i="4"/>
  <c r="X3582" i="4"/>
  <c r="X3484" i="4"/>
  <c r="X3275" i="4"/>
  <c r="X427" i="4"/>
  <c r="X73" i="4"/>
  <c r="X3175" i="4"/>
  <c r="X2464" i="4"/>
  <c r="X4514" i="4"/>
  <c r="X4694" i="4"/>
  <c r="X1393" i="4"/>
  <c r="X1212" i="4"/>
  <c r="X1247" i="4"/>
  <c r="X1021" i="4"/>
  <c r="X2231" i="4"/>
  <c r="X53" i="4"/>
  <c r="X4745" i="4"/>
  <c r="X4695" i="4"/>
  <c r="X4719" i="4"/>
  <c r="X1248" i="4"/>
  <c r="X428" i="4"/>
  <c r="X4657" i="4"/>
  <c r="X3430" i="4"/>
  <c r="X1213" i="4"/>
  <c r="X345" i="4"/>
  <c r="X283" i="4"/>
  <c r="X572" i="4"/>
  <c r="X1891" i="4"/>
  <c r="X4151" i="4"/>
  <c r="X1978" i="4"/>
  <c r="X1313" i="4"/>
  <c r="X2482" i="4"/>
  <c r="X3431" i="4"/>
  <c r="X777" i="4"/>
  <c r="X3191" i="4"/>
  <c r="X1607" i="4"/>
  <c r="X2429" i="4"/>
  <c r="X1449" i="4"/>
  <c r="X3503" i="4"/>
  <c r="X201" i="4"/>
  <c r="X3874" i="4"/>
  <c r="X4938" i="4"/>
  <c r="X2205" i="4"/>
  <c r="X399" i="4"/>
  <c r="X4965" i="4"/>
  <c r="X1450" i="4"/>
  <c r="X3771" i="4"/>
  <c r="X3324" i="4"/>
  <c r="X4533" i="4"/>
  <c r="X3395" i="4"/>
  <c r="X261" i="4"/>
  <c r="X1215" i="4"/>
  <c r="X4152" i="4"/>
  <c r="X817" i="4"/>
  <c r="X3561" i="4"/>
  <c r="X1119" i="4"/>
  <c r="X2232" i="4"/>
  <c r="X936" i="4"/>
  <c r="X591" i="4"/>
  <c r="X4179" i="4"/>
  <c r="X2158" i="4"/>
  <c r="X2325" i="4"/>
  <c r="X3504" i="4"/>
  <c r="X2255" i="4"/>
  <c r="X3432" i="4"/>
  <c r="X2994" i="4"/>
  <c r="X2509" i="4"/>
  <c r="X2683" i="4"/>
  <c r="X152" i="4"/>
  <c r="X2580" i="4"/>
  <c r="X592" i="4"/>
  <c r="X3061" i="4"/>
  <c r="X2430" i="4"/>
  <c r="X745" i="4"/>
  <c r="X2941" i="4"/>
  <c r="X179" i="4"/>
  <c r="X4581" i="4"/>
  <c r="X2465" i="4"/>
  <c r="X970" i="4"/>
  <c r="X1216" i="4"/>
  <c r="X473" i="4"/>
  <c r="X573" i="4"/>
  <c r="X3689" i="4"/>
  <c r="X2085" i="4"/>
  <c r="X1217" i="4"/>
  <c r="X4611" i="4"/>
  <c r="X1533" i="4"/>
  <c r="X3325" i="4"/>
  <c r="X2778" i="4"/>
  <c r="X2665" i="4"/>
  <c r="X2347" i="4"/>
  <c r="X3433" i="4"/>
  <c r="X449" i="4"/>
  <c r="X2086" i="4"/>
  <c r="X74" i="4"/>
  <c r="X3665" i="4"/>
  <c r="X1997" i="4"/>
  <c r="X3218" i="4"/>
  <c r="X2206" i="4"/>
  <c r="X2233" i="4"/>
  <c r="X4907" i="4"/>
  <c r="X2684" i="4"/>
  <c r="X1218" i="4"/>
  <c r="X1120" i="4"/>
  <c r="X4996" i="4"/>
  <c r="X2138" i="4"/>
  <c r="X1421" i="4"/>
  <c r="X3666" i="4"/>
  <c r="X3802" i="4"/>
  <c r="X4659" i="4"/>
  <c r="X1752" i="4"/>
  <c r="X4720" i="4"/>
  <c r="X2685" i="4"/>
  <c r="X518" i="4"/>
  <c r="X3803" i="4"/>
  <c r="X2919" i="4"/>
  <c r="X1998" i="4"/>
  <c r="X2348" i="4"/>
  <c r="X2349" i="4"/>
  <c r="X1272" i="4"/>
  <c r="X4386" i="4"/>
  <c r="X4768" i="4"/>
  <c r="X906" i="4"/>
  <c r="X4203" i="4"/>
  <c r="X4098" i="4"/>
  <c r="X2779" i="4"/>
  <c r="X2431" i="4"/>
  <c r="X641" i="4"/>
  <c r="X4333" i="4"/>
  <c r="X3219" i="4"/>
  <c r="X4660" i="4"/>
  <c r="X4153" i="4"/>
  <c r="X3326" i="4"/>
  <c r="X400" i="4"/>
  <c r="X971" i="4"/>
  <c r="X4064" i="4"/>
  <c r="X689" i="4"/>
  <c r="X55" i="4"/>
  <c r="X2139" i="4"/>
  <c r="X2116" i="4"/>
  <c r="X4848" i="4"/>
  <c r="X877" i="4"/>
  <c r="X4387" i="4"/>
  <c r="X1102" i="4"/>
  <c r="X1219" i="4"/>
  <c r="X2534" i="4"/>
  <c r="X4258" i="4"/>
  <c r="X4334" i="4"/>
  <c r="X474" i="4"/>
  <c r="X4939" i="4"/>
  <c r="X1893" i="4"/>
  <c r="X2995" i="4"/>
  <c r="X1049" i="4"/>
  <c r="X1422" i="4"/>
  <c r="X4154" i="4"/>
  <c r="X180" i="4"/>
  <c r="X4180" i="4"/>
  <c r="X56" i="4"/>
  <c r="X373" i="4"/>
  <c r="X1810" i="4"/>
  <c r="X818" i="4"/>
  <c r="X3252" i="4"/>
  <c r="X4082" i="4"/>
  <c r="X2705" i="4"/>
  <c r="X2278" i="4"/>
  <c r="X1298" i="4"/>
  <c r="X1341" i="4"/>
  <c r="X2087" i="4"/>
  <c r="X153" i="4"/>
  <c r="X3562" i="4"/>
  <c r="X2920" i="4"/>
  <c r="X3851" i="4"/>
  <c r="X475" i="4"/>
  <c r="X3486" i="4"/>
  <c r="X2581" i="4"/>
  <c r="X2974" i="4"/>
  <c r="X2866" i="4"/>
  <c r="X1081" i="4"/>
  <c r="X3852" i="4"/>
  <c r="X1811" i="4"/>
  <c r="X4485" i="4"/>
  <c r="X2975" i="4"/>
  <c r="X3487" i="4"/>
  <c r="X3488" i="4"/>
  <c r="X1050" i="4"/>
  <c r="X2020" i="4"/>
  <c r="X593" i="4"/>
  <c r="X2602" i="4"/>
  <c r="X284" i="4"/>
  <c r="X3584" i="4"/>
  <c r="X4204" i="4"/>
  <c r="X4796" i="4"/>
  <c r="X4516" i="4"/>
  <c r="X2183" i="4"/>
  <c r="X2433" i="4"/>
  <c r="X1534" i="4"/>
  <c r="X2666" i="4"/>
  <c r="X4769" i="4"/>
  <c r="X4661" i="4"/>
  <c r="X1191" i="4"/>
  <c r="X3355" i="4"/>
  <c r="X2630" i="4"/>
  <c r="X4721" i="4"/>
  <c r="X3505" i="4"/>
  <c r="X1022" i="4"/>
  <c r="X3826" i="4"/>
  <c r="X1621" i="4"/>
  <c r="X4866" i="4"/>
  <c r="X3585" i="4"/>
  <c r="X1220" i="4"/>
  <c r="X2279" i="4"/>
  <c r="X2891" i="4"/>
  <c r="X57" i="4"/>
  <c r="X1508" i="4"/>
  <c r="X2751" i="4"/>
  <c r="X746" i="4"/>
  <c r="X1314" i="4"/>
  <c r="X4293" i="4"/>
  <c r="X3356" i="4"/>
  <c r="X663" i="4"/>
  <c r="X1300" i="4"/>
  <c r="X4294" i="4"/>
  <c r="X2140" i="4"/>
  <c r="X2631" i="4"/>
  <c r="X1051" i="4"/>
  <c r="X1832" i="4"/>
  <c r="X1894" i="4"/>
  <c r="X4966" i="4"/>
  <c r="X3253" i="4"/>
  <c r="X3563" i="4"/>
  <c r="X2405" i="4"/>
  <c r="X1895" i="4"/>
  <c r="X2706" i="4"/>
  <c r="X2159" i="4"/>
  <c r="X262" i="4"/>
  <c r="X574" i="4"/>
  <c r="X4821" i="4"/>
  <c r="X2667" i="4"/>
  <c r="X2837" i="4"/>
  <c r="X2299" i="4"/>
  <c r="X2603" i="4"/>
  <c r="X2466" i="4"/>
  <c r="X642" i="4"/>
  <c r="X4582" i="4"/>
  <c r="X1423" i="4"/>
  <c r="X520" i="4"/>
  <c r="X4552" i="4"/>
  <c r="X374" i="4"/>
  <c r="X3972" i="4"/>
  <c r="X4362" i="4"/>
  <c r="X1082" i="4"/>
  <c r="X4940" i="4"/>
  <c r="X1250" i="4"/>
  <c r="X4181" i="4"/>
  <c r="X451" i="4"/>
  <c r="X3922" i="4"/>
  <c r="X3691" i="4"/>
  <c r="X4722" i="4"/>
  <c r="X3357" i="4"/>
  <c r="X4887" i="4"/>
  <c r="X4388" i="4"/>
  <c r="X2378" i="4"/>
  <c r="X3974" i="4"/>
  <c r="X1728" i="4"/>
  <c r="X1535" i="4"/>
  <c r="X2510" i="4"/>
  <c r="X3220" i="4"/>
  <c r="X748" i="4"/>
  <c r="X2184" i="4"/>
  <c r="X907" i="4"/>
  <c r="X3524" i="4"/>
  <c r="X664" i="4"/>
  <c r="X1451" i="4"/>
  <c r="X2044" i="4"/>
  <c r="X3854" i="4"/>
  <c r="X1251" i="4"/>
  <c r="X1394" i="4"/>
  <c r="X2236" i="4"/>
  <c r="X3397" i="4"/>
  <c r="X4612" i="4"/>
  <c r="X1477" i="4"/>
  <c r="X3327" i="4"/>
  <c r="X3855" i="4"/>
  <c r="X4770" i="4"/>
  <c r="X4083" i="4"/>
  <c r="X4613" i="4"/>
  <c r="X690" i="4"/>
  <c r="X4155" i="4"/>
  <c r="X1729" i="4"/>
  <c r="X1579" i="4"/>
  <c r="X2117" i="4"/>
  <c r="X880" i="4"/>
  <c r="X3379" i="4"/>
  <c r="X2407" i="4"/>
  <c r="X3132" i="4"/>
  <c r="X796" i="4"/>
  <c r="X725" i="4"/>
  <c r="X1622" i="4"/>
  <c r="X3254" i="4"/>
  <c r="X3895" i="4"/>
  <c r="X3458" i="4"/>
  <c r="X2000" i="4"/>
  <c r="X4615" i="4"/>
  <c r="X2379" i="4"/>
  <c r="X1395" i="4"/>
  <c r="X4182" i="4"/>
  <c r="X181" i="4"/>
  <c r="X4941" i="4"/>
  <c r="X347" i="4"/>
  <c r="X2731" i="4"/>
  <c r="X1397" i="4"/>
  <c r="X3152" i="4"/>
  <c r="X3668" i="4"/>
  <c r="X1023" i="4"/>
  <c r="X4723" i="4"/>
  <c r="X4205" i="4"/>
  <c r="X2943" i="4"/>
  <c r="X1580" i="4"/>
  <c r="X1342" i="4"/>
  <c r="X116" i="4"/>
  <c r="X1581" i="4"/>
  <c r="X2483" i="4"/>
  <c r="X4099" i="4"/>
  <c r="X1103" i="4"/>
  <c r="X4313" i="4"/>
  <c r="X1425" i="4"/>
  <c r="X2331" i="4"/>
  <c r="X594" i="4"/>
  <c r="X2686" i="4"/>
  <c r="X1104" i="4"/>
  <c r="X797" i="4"/>
  <c r="X3896" i="4"/>
  <c r="X348" i="4"/>
  <c r="X3019" i="4"/>
  <c r="X4206" i="4"/>
  <c r="X881" i="4"/>
  <c r="X2300" i="4"/>
  <c r="X3329" i="4"/>
  <c r="X3719" i="4"/>
  <c r="X4411" i="4"/>
  <c r="X2892" i="4"/>
  <c r="X2944" i="4"/>
  <c r="X691" i="4"/>
  <c r="X2632" i="4"/>
  <c r="X4259" i="4"/>
  <c r="X1705" i="4"/>
  <c r="X1557" i="4"/>
  <c r="X2301" i="4"/>
  <c r="X3542" i="4"/>
  <c r="X1753" i="4"/>
  <c r="X4183" i="4"/>
  <c r="X1949" i="4"/>
  <c r="X546" i="4"/>
  <c r="X3586" i="4"/>
  <c r="X1343" i="4"/>
  <c r="X2350" i="4"/>
  <c r="X3020" i="4"/>
  <c r="X4822" i="4"/>
  <c r="X2976" i="4"/>
  <c r="X1344" i="4"/>
  <c r="X3507" i="4"/>
  <c r="X4849" i="4"/>
  <c r="X2434" i="4"/>
  <c r="X2061" i="4"/>
  <c r="X2484" i="4"/>
  <c r="X4584" i="4"/>
  <c r="X1923" i="4"/>
  <c r="X3330" i="4"/>
  <c r="X117" i="4"/>
  <c r="X2604" i="4"/>
  <c r="X2351" i="4"/>
  <c r="X1608" i="4"/>
  <c r="X3063" i="4"/>
  <c r="X4014" i="4"/>
  <c r="X4908" i="4"/>
  <c r="X4038" i="4"/>
  <c r="X3692" i="4"/>
  <c r="X2996" i="4"/>
  <c r="X452" i="4"/>
  <c r="X4486" i="4"/>
  <c r="X349" i="4"/>
  <c r="X350" i="4"/>
  <c r="X841" i="4"/>
  <c r="X1252" i="4"/>
  <c r="X4967" i="4"/>
  <c r="X4663" i="4"/>
  <c r="X4487" i="4"/>
  <c r="X1053" i="4"/>
  <c r="X3747" i="4"/>
  <c r="X182" i="4"/>
  <c r="X2257" i="4"/>
  <c r="X1706" i="4"/>
  <c r="X3255" i="4"/>
  <c r="X842" i="4"/>
  <c r="X2435" i="4"/>
  <c r="X2732" i="4"/>
  <c r="X882" i="4"/>
  <c r="X4295" i="4"/>
  <c r="X2804" i="4"/>
  <c r="X2633" i="4"/>
  <c r="X453" i="4"/>
  <c r="X2258" i="4"/>
  <c r="X1778" i="4"/>
  <c r="X2945" i="4"/>
  <c r="X351" i="4"/>
  <c r="X2332" i="4"/>
  <c r="X3398" i="4"/>
  <c r="X4867" i="4"/>
  <c r="X3952" i="4"/>
  <c r="X2977" i="4"/>
  <c r="X1536" i="4"/>
  <c r="X2687" i="4"/>
  <c r="X2485" i="4"/>
  <c r="X1142" i="4"/>
  <c r="X2733" i="4"/>
  <c r="X3021" i="4"/>
  <c r="X4437" i="4"/>
  <c r="X1559" i="4"/>
  <c r="X2997" i="4"/>
  <c r="X97" i="4"/>
  <c r="X4664" i="4"/>
  <c r="X2161" i="4"/>
  <c r="X2046" i="4"/>
  <c r="X4697" i="4"/>
  <c r="X1054" i="4"/>
  <c r="X376" i="4"/>
  <c r="X3804" i="4"/>
  <c r="X4998" i="4"/>
  <c r="X3064" i="4"/>
  <c r="X843" i="4"/>
  <c r="X1024" i="4"/>
  <c r="X4968" i="4"/>
  <c r="X500" i="4"/>
  <c r="X1924" i="4"/>
  <c r="X1143" i="4"/>
  <c r="X522" i="4"/>
  <c r="X3897" i="4"/>
  <c r="X58" i="4"/>
  <c r="X3649" i="4"/>
  <c r="X2838" i="4"/>
  <c r="X4100" i="4"/>
  <c r="X29" i="4"/>
  <c r="X2946" i="4"/>
  <c r="X3065" i="4"/>
  <c r="X402" i="4"/>
  <c r="X4157" i="4"/>
  <c r="X4942" i="4"/>
  <c r="X937" i="4"/>
  <c r="X1345" i="4"/>
  <c r="X3805" i="4"/>
  <c r="X1398" i="4"/>
  <c r="X595" i="4"/>
  <c r="X2999" i="4"/>
  <c r="X2634" i="4"/>
  <c r="X3995" i="4"/>
  <c r="X3302" i="4"/>
  <c r="X3975" i="4"/>
  <c r="X1083" i="4"/>
  <c r="X2207" i="4"/>
  <c r="X1583" i="4"/>
  <c r="X4725" i="4"/>
  <c r="X1510" i="4"/>
  <c r="X3877" i="4"/>
  <c r="X1624" i="4"/>
  <c r="X454" i="4"/>
  <c r="X1316" i="4"/>
  <c r="X4747" i="4"/>
  <c r="X693" i="4"/>
  <c r="X4084" i="4"/>
  <c r="X1584" i="4"/>
  <c r="X3827" i="4"/>
  <c r="X1625" i="4"/>
  <c r="X2088" i="4"/>
  <c r="X2021" i="4"/>
  <c r="X4314" i="4"/>
  <c r="X4389" i="4"/>
  <c r="X3000" i="4"/>
  <c r="X2381" i="4"/>
  <c r="X2635" i="4"/>
  <c r="X3564" i="4"/>
  <c r="X154" i="4"/>
  <c r="X3459" i="4"/>
  <c r="X799" i="4"/>
  <c r="X908" i="4"/>
  <c r="X98" i="4"/>
  <c r="X184" i="4"/>
  <c r="X2921" i="4"/>
  <c r="X4824" i="4"/>
  <c r="X1144" i="4"/>
  <c r="X4464" i="4"/>
  <c r="X1684" i="4"/>
  <c r="X1370" i="4"/>
  <c r="X4665" i="4"/>
  <c r="X1730" i="4"/>
  <c r="X2302" i="4"/>
  <c r="X844" i="4"/>
  <c r="X4231" i="4"/>
  <c r="X2118" i="4"/>
  <c r="X3806" i="4"/>
  <c r="X4065" i="4"/>
  <c r="X4888" i="4"/>
  <c r="X3669" i="4"/>
  <c r="X1754" i="4"/>
  <c r="X3748" i="4"/>
  <c r="X883" i="4"/>
  <c r="X3066" i="4"/>
  <c r="X3807" i="4"/>
  <c r="X666" i="4"/>
  <c r="X403" i="4"/>
  <c r="X3091" i="4"/>
  <c r="X3953" i="4"/>
  <c r="X2353" i="4"/>
  <c r="X4158" i="4"/>
  <c r="X3192" i="4"/>
  <c r="X2408" i="4"/>
  <c r="X547" i="4"/>
  <c r="X77" i="4"/>
  <c r="X3092" i="4"/>
  <c r="X2708" i="4"/>
  <c r="X4943" i="4"/>
  <c r="X3693" i="4"/>
  <c r="X4586" i="4"/>
  <c r="X2512" i="4"/>
  <c r="X1979" i="4"/>
  <c r="X3400" i="4"/>
  <c r="X4412" i="4"/>
  <c r="X2280" i="4"/>
  <c r="X1609" i="4"/>
  <c r="X1253" i="4"/>
  <c r="X1254" i="4"/>
  <c r="X78" i="4"/>
  <c r="X4066" i="4"/>
  <c r="X4391" i="4"/>
  <c r="X1685" i="4"/>
  <c r="X1399" i="4"/>
  <c r="X2583" i="4"/>
  <c r="X2922" i="4"/>
  <c r="X3608" i="4"/>
  <c r="X3773" i="4"/>
  <c r="X185" i="4"/>
  <c r="X2436" i="4"/>
  <c r="X1813" i="4"/>
  <c r="X3898" i="4"/>
  <c r="X4728" i="4"/>
  <c r="X596" i="4"/>
  <c r="X1002" i="4"/>
  <c r="X2238" i="4"/>
  <c r="X3509" i="4"/>
  <c r="X3976" i="4"/>
  <c r="X352" i="4"/>
  <c r="X2709" i="4"/>
  <c r="X2486" i="4"/>
  <c r="X1221" i="4"/>
  <c r="X100" i="4"/>
  <c r="X2780" i="4"/>
  <c r="X884" i="4"/>
  <c r="X1274" i="4"/>
  <c r="X4101" i="4"/>
  <c r="X1897" i="4"/>
  <c r="X2923" i="4"/>
  <c r="X2437" i="4"/>
  <c r="X1480" i="4"/>
  <c r="X548" i="4"/>
  <c r="X3923" i="4"/>
  <c r="X4616" i="4"/>
  <c r="X2584" i="4"/>
  <c r="X3954" i="4"/>
  <c r="X728" i="4"/>
  <c r="X3630" i="4"/>
  <c r="X3924" i="4"/>
  <c r="X1317" i="4"/>
  <c r="X800" i="4"/>
  <c r="X119" i="4"/>
  <c r="X3670" i="4"/>
  <c r="X4909" i="4"/>
  <c r="X3955" i="4"/>
  <c r="X2382" i="4"/>
  <c r="X3750" i="4"/>
  <c r="X4184" i="4"/>
  <c r="X2303" i="4"/>
  <c r="X319" i="4"/>
  <c r="X4825" i="4"/>
  <c r="X2438" i="4"/>
  <c r="X378" i="4"/>
  <c r="X101" i="4"/>
  <c r="X3650" i="4"/>
  <c r="X621" i="4"/>
  <c r="X2605" i="4"/>
  <c r="X524" i="4"/>
  <c r="X3996" i="4"/>
  <c r="X102" i="4"/>
  <c r="X3526" i="4"/>
  <c r="X780" i="4"/>
  <c r="X354" i="4"/>
  <c r="X3631" i="4"/>
  <c r="X3651" i="4"/>
  <c r="X909" i="4"/>
  <c r="X4185" i="4"/>
  <c r="X1562" i="4"/>
  <c r="X3222" i="4"/>
  <c r="X4970" i="4"/>
  <c r="X2636" i="4"/>
  <c r="X31" i="4"/>
  <c r="X1859" i="4"/>
  <c r="X1731" i="4"/>
  <c r="X2023" i="4"/>
  <c r="X4553" i="4"/>
  <c r="X3694" i="4"/>
  <c r="X2895" i="4"/>
  <c r="X2669" i="4"/>
  <c r="X938" i="4"/>
  <c r="X4729" i="4"/>
  <c r="X4588" i="4"/>
  <c r="X2333" i="4"/>
  <c r="X4554" i="4"/>
  <c r="X2753" i="4"/>
  <c r="X4999" i="4"/>
  <c r="X3401" i="4"/>
  <c r="X749" i="4"/>
  <c r="X3652" i="4"/>
  <c r="X750" i="4"/>
  <c r="X4827" i="4"/>
  <c r="X4186" i="4"/>
  <c r="X2841" i="4"/>
  <c r="X939" i="4"/>
  <c r="X3977" i="4"/>
  <c r="X2063" i="4"/>
  <c r="X3671" i="4"/>
  <c r="X910" i="4"/>
  <c r="X2638" i="4"/>
  <c r="X3632" i="4"/>
  <c r="X477" i="4"/>
  <c r="X3277" i="4"/>
  <c r="X1084" i="4"/>
  <c r="X3359" i="4"/>
  <c r="X597" i="4"/>
  <c r="X3565" i="4"/>
  <c r="X1123" i="4"/>
  <c r="X645" i="4"/>
  <c r="X3956" i="4"/>
  <c r="X3774" i="4"/>
  <c r="X5000" i="4"/>
  <c r="X156" i="4"/>
  <c r="X1255" i="4"/>
  <c r="X1105" i="4"/>
  <c r="X404" i="4"/>
  <c r="X263" i="4"/>
  <c r="X4490" i="4"/>
  <c r="X4296" i="4"/>
  <c r="X1428" i="4"/>
  <c r="X2948" i="4"/>
  <c r="X355" i="4"/>
  <c r="X667" i="4"/>
  <c r="X598" i="4"/>
  <c r="X3360" i="4"/>
  <c r="X1429" i="4"/>
  <c r="X2439" i="4"/>
  <c r="X4335" i="4"/>
  <c r="X4911" i="4"/>
  <c r="X1124" i="4"/>
  <c r="X4260" i="4"/>
  <c r="X2536" i="4"/>
  <c r="X1782" i="4"/>
  <c r="X1707" i="4"/>
  <c r="X3224" i="4"/>
  <c r="X32" i="4"/>
  <c r="X3634" i="4"/>
  <c r="X1951" i="4"/>
  <c r="X4590" i="4"/>
  <c r="X3226" i="4"/>
  <c r="X2949" i="4"/>
  <c r="X599" i="4"/>
  <c r="X3925" i="4"/>
  <c r="X1783" i="4"/>
  <c r="X4337" i="4"/>
  <c r="X265" i="4"/>
  <c r="X235" i="4"/>
  <c r="X3154" i="4"/>
  <c r="X4317" i="4"/>
  <c r="X1482" i="4"/>
  <c r="X405" i="4"/>
  <c r="X911" i="4"/>
  <c r="X2606" i="4"/>
  <c r="X4870" i="4"/>
  <c r="X4087" i="4"/>
  <c r="X2354" i="4"/>
  <c r="X1400" i="4"/>
  <c r="X4233" i="4"/>
  <c r="X3094" i="4"/>
  <c r="X2586" i="4"/>
  <c r="X2689" i="4"/>
  <c r="X1347" i="4"/>
  <c r="X321" i="4"/>
  <c r="X3067" i="4"/>
  <c r="X3178" i="4"/>
  <c r="X478" i="4"/>
  <c r="X4208" i="4"/>
  <c r="X4234" i="4"/>
  <c r="X2165" i="4"/>
  <c r="X3809" i="4"/>
  <c r="X4338" i="4"/>
  <c r="X406" i="4"/>
  <c r="X4871" i="4"/>
  <c r="X2487" i="4"/>
  <c r="X940" i="4"/>
  <c r="X4774" i="4"/>
  <c r="X1563" i="4"/>
  <c r="X1302" i="4"/>
  <c r="X4972" i="4"/>
  <c r="X1708" i="4"/>
  <c r="X3002" i="4"/>
  <c r="X357" i="4"/>
  <c r="X2641" i="4"/>
  <c r="X502" i="4"/>
  <c r="X3380" i="4"/>
  <c r="X3046" i="4"/>
  <c r="X1349" i="4"/>
  <c r="X1371" i="4"/>
  <c r="X2003" i="4"/>
  <c r="X753" i="4"/>
  <c r="X1733" i="4"/>
  <c r="X1350" i="4"/>
  <c r="X3137" i="4"/>
  <c r="X2092" i="4"/>
  <c r="X4297" i="4"/>
  <c r="X669" i="4"/>
  <c r="X122" i="4"/>
  <c r="X3024" i="4"/>
  <c r="X1835" i="4"/>
  <c r="X755" i="4"/>
  <c r="X2807" i="4"/>
  <c r="X1454" i="4"/>
  <c r="X802" i="4"/>
  <c r="X671" i="4"/>
  <c r="X1980" i="4"/>
  <c r="X3462" i="4"/>
  <c r="X4701" i="4"/>
  <c r="X672" i="4"/>
  <c r="X4261" i="4"/>
  <c r="X3026" i="4"/>
  <c r="X550" i="4"/>
  <c r="X730" i="4"/>
  <c r="X3156" i="4"/>
  <c r="X673" i="4"/>
  <c r="K2" i="3"/>
  <c r="K3" i="3"/>
  <c r="K4" i="3"/>
  <c r="K5" i="3"/>
  <c r="K6" i="3"/>
  <c r="K7" i="3"/>
  <c r="K8" i="3"/>
  <c r="K9" i="3"/>
  <c r="K10" i="3"/>
  <c r="K11" i="3"/>
  <c r="K12" i="3"/>
  <c r="K13" i="3"/>
  <c r="L13" i="3" s="1"/>
  <c r="K14" i="3"/>
  <c r="K15" i="3"/>
  <c r="K16" i="3"/>
  <c r="K17" i="3"/>
  <c r="K18" i="3"/>
  <c r="K19" i="3"/>
  <c r="K20" i="3"/>
  <c r="K21" i="3"/>
  <c r="K22" i="3"/>
  <c r="K23" i="3"/>
  <c r="K24" i="3"/>
  <c r="K25" i="3"/>
  <c r="L25" i="3" s="1"/>
  <c r="K26" i="3"/>
  <c r="K27" i="3"/>
  <c r="K28" i="3"/>
  <c r="K29" i="3"/>
  <c r="K30" i="3"/>
  <c r="K31" i="3"/>
  <c r="K32" i="3"/>
  <c r="K33" i="3"/>
  <c r="K34" i="3"/>
  <c r="K35" i="3"/>
  <c r="K36" i="3"/>
  <c r="K37" i="3"/>
  <c r="L37" i="3" s="1"/>
  <c r="K38" i="3"/>
  <c r="K39" i="3"/>
  <c r="K40" i="3"/>
  <c r="K41" i="3"/>
  <c r="K42" i="3"/>
  <c r="K43" i="3"/>
  <c r="K44" i="3"/>
  <c r="K45" i="3"/>
  <c r="K46" i="3"/>
  <c r="K47" i="3"/>
  <c r="K48" i="3"/>
  <c r="K49" i="3"/>
  <c r="L49" i="3" s="1"/>
  <c r="K50" i="3"/>
  <c r="K51" i="3"/>
  <c r="K52" i="3"/>
  <c r="K53" i="3"/>
  <c r="K54" i="3"/>
  <c r="K55" i="3"/>
  <c r="K56" i="3"/>
  <c r="K57" i="3"/>
  <c r="K58" i="3"/>
  <c r="K59" i="3"/>
  <c r="K60" i="3"/>
  <c r="K61" i="3"/>
  <c r="L61" i="3" s="1"/>
  <c r="K62" i="3"/>
  <c r="K63" i="3"/>
  <c r="K64" i="3"/>
  <c r="K65" i="3"/>
  <c r="K66" i="3"/>
  <c r="K67" i="3"/>
  <c r="K68" i="3"/>
  <c r="K69" i="3"/>
  <c r="K70" i="3"/>
  <c r="K71" i="3"/>
  <c r="K72" i="3"/>
  <c r="K73" i="3"/>
  <c r="L73" i="3" s="1"/>
  <c r="K74" i="3"/>
  <c r="K75" i="3"/>
  <c r="K76" i="3"/>
  <c r="K77" i="3"/>
  <c r="K78" i="3"/>
  <c r="K79" i="3"/>
  <c r="K80" i="3"/>
  <c r="K81" i="3"/>
  <c r="K82" i="3"/>
  <c r="K83" i="3"/>
  <c r="K84" i="3"/>
  <c r="K85" i="3"/>
  <c r="L85" i="3" s="1"/>
  <c r="K86" i="3"/>
  <c r="K87" i="3"/>
  <c r="K88" i="3"/>
  <c r="K89" i="3"/>
  <c r="K90" i="3"/>
  <c r="K91" i="3"/>
  <c r="K92" i="3"/>
  <c r="K93" i="3"/>
  <c r="K94" i="3"/>
  <c r="K95" i="3"/>
  <c r="K96" i="3"/>
  <c r="K97" i="3"/>
  <c r="L97" i="3" s="1"/>
  <c r="K98" i="3"/>
  <c r="K99" i="3"/>
  <c r="K100" i="3"/>
  <c r="K101" i="3"/>
  <c r="K102" i="3"/>
  <c r="K103" i="3"/>
  <c r="K104" i="3"/>
  <c r="K105" i="3"/>
  <c r="K106" i="3"/>
  <c r="K107" i="3"/>
  <c r="K108" i="3"/>
  <c r="K109" i="3"/>
  <c r="L109" i="3" s="1"/>
  <c r="K110" i="3"/>
  <c r="K111" i="3"/>
  <c r="K112" i="3"/>
  <c r="K113" i="3"/>
  <c r="K114" i="3"/>
  <c r="K115" i="3"/>
  <c r="K116" i="3"/>
  <c r="K117" i="3"/>
  <c r="K118" i="3"/>
  <c r="K119" i="3"/>
  <c r="K120" i="3"/>
  <c r="K121" i="3"/>
  <c r="L121" i="3" s="1"/>
  <c r="K122" i="3"/>
  <c r="K123" i="3"/>
  <c r="K124" i="3"/>
  <c r="K125" i="3"/>
  <c r="K126" i="3"/>
  <c r="K127" i="3"/>
  <c r="K128" i="3"/>
  <c r="K129" i="3"/>
  <c r="K130" i="3"/>
  <c r="K131" i="3"/>
  <c r="K132" i="3"/>
  <c r="K133" i="3"/>
  <c r="L133" i="3" s="1"/>
  <c r="K134" i="3"/>
  <c r="K135" i="3"/>
  <c r="K136" i="3"/>
  <c r="K137" i="3"/>
  <c r="K138" i="3"/>
  <c r="K139" i="3"/>
  <c r="K140" i="3"/>
  <c r="K141" i="3"/>
  <c r="K142" i="3"/>
  <c r="K143" i="3"/>
  <c r="K144" i="3"/>
  <c r="K145" i="3"/>
  <c r="L145" i="3" s="1"/>
  <c r="K146" i="3"/>
  <c r="K147" i="3"/>
  <c r="K148" i="3"/>
  <c r="K149" i="3"/>
  <c r="K150" i="3"/>
  <c r="K151" i="3"/>
  <c r="K152" i="3"/>
  <c r="K153" i="3"/>
  <c r="K154" i="3"/>
  <c r="K155" i="3"/>
  <c r="K156" i="3"/>
  <c r="K157" i="3"/>
  <c r="L157" i="3" s="1"/>
  <c r="K158" i="3"/>
  <c r="K159" i="3"/>
  <c r="K160" i="3"/>
  <c r="K161" i="3"/>
  <c r="K162" i="3"/>
  <c r="K163" i="3"/>
  <c r="K164" i="3"/>
  <c r="K165" i="3"/>
  <c r="K166" i="3"/>
  <c r="K167" i="3"/>
  <c r="K168" i="3"/>
  <c r="K169" i="3"/>
  <c r="L169" i="3" s="1"/>
  <c r="K170" i="3"/>
  <c r="K171" i="3"/>
  <c r="K172" i="3"/>
  <c r="K173" i="3"/>
  <c r="K174" i="3"/>
  <c r="K175" i="3"/>
  <c r="K176" i="3"/>
  <c r="K177" i="3"/>
  <c r="K178" i="3"/>
  <c r="K179" i="3"/>
  <c r="K180" i="3"/>
  <c r="K181" i="3"/>
  <c r="L181" i="3" s="1"/>
  <c r="K182" i="3"/>
  <c r="K183" i="3"/>
  <c r="K184" i="3"/>
  <c r="K185" i="3"/>
  <c r="K186" i="3"/>
  <c r="K187" i="3"/>
  <c r="K188" i="3"/>
  <c r="K189" i="3"/>
  <c r="K190" i="3"/>
  <c r="K191" i="3"/>
  <c r="K192" i="3"/>
  <c r="K193" i="3"/>
  <c r="L193" i="3" s="1"/>
  <c r="K194" i="3"/>
  <c r="K195" i="3"/>
  <c r="K196" i="3"/>
  <c r="K197" i="3"/>
  <c r="K198" i="3"/>
  <c r="K199" i="3"/>
  <c r="K200" i="3"/>
  <c r="K201" i="3"/>
  <c r="K202" i="3"/>
  <c r="K203" i="3"/>
  <c r="K204" i="3"/>
  <c r="K205" i="3"/>
  <c r="L205" i="3" s="1"/>
  <c r="K206" i="3"/>
  <c r="K207" i="3"/>
  <c r="K208" i="3"/>
  <c r="K209" i="3"/>
  <c r="K210" i="3"/>
  <c r="K211" i="3"/>
  <c r="K212" i="3"/>
  <c r="K213" i="3"/>
  <c r="K214" i="3"/>
  <c r="K215" i="3"/>
  <c r="K216" i="3"/>
  <c r="K217" i="3"/>
  <c r="L217" i="3" s="1"/>
  <c r="K218" i="3"/>
  <c r="K219" i="3"/>
  <c r="K220" i="3"/>
  <c r="K221" i="3"/>
  <c r="K222" i="3"/>
  <c r="K223" i="3"/>
  <c r="K224" i="3"/>
  <c r="K225" i="3"/>
  <c r="K226" i="3"/>
  <c r="K227" i="3"/>
  <c r="K228" i="3"/>
  <c r="K229" i="3"/>
  <c r="L229" i="3" s="1"/>
  <c r="K230" i="3"/>
  <c r="K231" i="3"/>
  <c r="K232" i="3"/>
  <c r="K233" i="3"/>
  <c r="K234" i="3"/>
  <c r="K235" i="3"/>
  <c r="K236" i="3"/>
  <c r="K237" i="3"/>
  <c r="K238" i="3"/>
  <c r="K239" i="3"/>
  <c r="K240" i="3"/>
  <c r="K241" i="3"/>
  <c r="L241" i="3" s="1"/>
  <c r="K242" i="3"/>
  <c r="K243" i="3"/>
  <c r="K244" i="3"/>
  <c r="K245" i="3"/>
  <c r="K246" i="3"/>
  <c r="K247" i="3"/>
  <c r="K248" i="3"/>
  <c r="K249" i="3"/>
  <c r="K250" i="3"/>
  <c r="K251" i="3"/>
  <c r="K252" i="3"/>
  <c r="K253" i="3"/>
  <c r="L253" i="3" s="1"/>
  <c r="K254" i="3"/>
  <c r="K255" i="3"/>
  <c r="K256" i="3"/>
  <c r="K257" i="3"/>
  <c r="K258" i="3"/>
  <c r="K259" i="3"/>
  <c r="K260" i="3"/>
  <c r="K261" i="3"/>
  <c r="K262" i="3"/>
  <c r="K263" i="3"/>
  <c r="K264" i="3"/>
  <c r="K265" i="3"/>
  <c r="L265" i="3" s="1"/>
  <c r="K266" i="3"/>
  <c r="K267" i="3"/>
  <c r="K268" i="3"/>
  <c r="K269" i="3"/>
  <c r="K270" i="3"/>
  <c r="K271" i="3"/>
  <c r="K272" i="3"/>
  <c r="K273" i="3"/>
  <c r="K274" i="3"/>
  <c r="K275" i="3"/>
  <c r="K276" i="3"/>
  <c r="K277" i="3"/>
  <c r="L277" i="3" s="1"/>
  <c r="K278" i="3"/>
  <c r="K279" i="3"/>
  <c r="K280" i="3"/>
  <c r="K281" i="3"/>
  <c r="K282" i="3"/>
  <c r="K283" i="3"/>
  <c r="K284" i="3"/>
  <c r="K285" i="3"/>
  <c r="K286" i="3"/>
  <c r="K287" i="3"/>
  <c r="K288" i="3"/>
  <c r="K289" i="3"/>
  <c r="L289" i="3" s="1"/>
  <c r="K290" i="3"/>
  <c r="K291" i="3"/>
  <c r="K292" i="3"/>
  <c r="K293" i="3"/>
  <c r="K294" i="3"/>
  <c r="K295" i="3"/>
  <c r="K296" i="3"/>
  <c r="K297" i="3"/>
  <c r="K298" i="3"/>
  <c r="K299" i="3"/>
  <c r="K300" i="3"/>
  <c r="K301" i="3"/>
  <c r="L301" i="3" s="1"/>
  <c r="K302" i="3"/>
  <c r="K303" i="3"/>
  <c r="K304" i="3"/>
  <c r="K305" i="3"/>
  <c r="K306" i="3"/>
  <c r="K307" i="3"/>
  <c r="K308" i="3"/>
  <c r="K309" i="3"/>
  <c r="K310" i="3"/>
  <c r="K311" i="3"/>
  <c r="K312" i="3"/>
  <c r="K313" i="3"/>
  <c r="L313" i="3" s="1"/>
  <c r="K314" i="3"/>
  <c r="K315" i="3"/>
  <c r="K316" i="3"/>
  <c r="K317" i="3"/>
  <c r="K318" i="3"/>
  <c r="K319" i="3"/>
  <c r="K320" i="3"/>
  <c r="K321" i="3"/>
  <c r="K322" i="3"/>
  <c r="K323" i="3"/>
  <c r="K324" i="3"/>
  <c r="K325" i="3"/>
  <c r="L325" i="3" s="1"/>
  <c r="K326" i="3"/>
  <c r="K327" i="3"/>
  <c r="K328" i="3"/>
  <c r="K329" i="3"/>
  <c r="K330" i="3"/>
  <c r="K331" i="3"/>
  <c r="K332" i="3"/>
  <c r="K333" i="3"/>
  <c r="K334" i="3"/>
  <c r="K335" i="3"/>
  <c r="K336" i="3"/>
  <c r="K337" i="3"/>
  <c r="L337" i="3" s="1"/>
  <c r="K338" i="3"/>
  <c r="K339" i="3"/>
  <c r="K340" i="3"/>
  <c r="K341" i="3"/>
  <c r="K342" i="3"/>
  <c r="K343" i="3"/>
  <c r="K344" i="3"/>
  <c r="K345" i="3"/>
  <c r="K346" i="3"/>
  <c r="K347" i="3"/>
  <c r="K348" i="3"/>
  <c r="K349" i="3"/>
  <c r="L349" i="3" s="1"/>
  <c r="K350" i="3"/>
  <c r="K351" i="3"/>
  <c r="K352" i="3"/>
  <c r="K353" i="3"/>
  <c r="K354" i="3"/>
  <c r="K355" i="3"/>
  <c r="K356" i="3"/>
  <c r="K357" i="3"/>
  <c r="K358" i="3"/>
  <c r="K359" i="3"/>
  <c r="K360" i="3"/>
  <c r="K361" i="3"/>
  <c r="L361" i="3" s="1"/>
  <c r="K362" i="3"/>
  <c r="K363" i="3"/>
  <c r="K364" i="3"/>
  <c r="K365" i="3"/>
  <c r="K366" i="3"/>
  <c r="K367" i="3"/>
  <c r="K368" i="3"/>
  <c r="K369" i="3"/>
  <c r="K370" i="3"/>
  <c r="K371" i="3"/>
  <c r="K372" i="3"/>
  <c r="K373" i="3"/>
  <c r="L373" i="3" s="1"/>
  <c r="K374" i="3"/>
  <c r="K375" i="3"/>
  <c r="K376" i="3"/>
  <c r="K377" i="3"/>
  <c r="K378" i="3"/>
  <c r="K379" i="3"/>
  <c r="K380" i="3"/>
  <c r="K381" i="3"/>
  <c r="K382" i="3"/>
  <c r="K383" i="3"/>
  <c r="K384" i="3"/>
  <c r="K385" i="3"/>
  <c r="L385" i="3" s="1"/>
  <c r="K386" i="3"/>
  <c r="K387" i="3"/>
  <c r="K388" i="3"/>
  <c r="K389" i="3"/>
  <c r="K390" i="3"/>
  <c r="K391" i="3"/>
  <c r="K392" i="3"/>
  <c r="K393" i="3"/>
  <c r="K394" i="3"/>
  <c r="K395" i="3"/>
  <c r="K396" i="3"/>
  <c r="K397" i="3"/>
  <c r="L397" i="3" s="1"/>
  <c r="K398" i="3"/>
  <c r="K399" i="3"/>
  <c r="K400" i="3"/>
  <c r="K401" i="3"/>
  <c r="K402" i="3"/>
  <c r="K403" i="3"/>
  <c r="K404" i="3"/>
  <c r="K405" i="3"/>
  <c r="K406" i="3"/>
  <c r="K407" i="3"/>
  <c r="K408" i="3"/>
  <c r="K409" i="3"/>
  <c r="L409" i="3" s="1"/>
  <c r="K410" i="3"/>
  <c r="K411" i="3"/>
  <c r="K412" i="3"/>
  <c r="K413" i="3"/>
  <c r="K414" i="3"/>
  <c r="K415" i="3"/>
  <c r="K416" i="3"/>
  <c r="K417" i="3"/>
  <c r="K418" i="3"/>
  <c r="K419" i="3"/>
  <c r="K420" i="3"/>
  <c r="K421" i="3"/>
  <c r="L421" i="3" s="1"/>
  <c r="K422" i="3"/>
  <c r="K423" i="3"/>
  <c r="K424" i="3"/>
  <c r="K425" i="3"/>
  <c r="K426" i="3"/>
  <c r="K427" i="3"/>
  <c r="K428" i="3"/>
  <c r="K429" i="3"/>
  <c r="K430" i="3"/>
  <c r="K431" i="3"/>
  <c r="K432" i="3"/>
  <c r="K433" i="3"/>
  <c r="L433" i="3" s="1"/>
  <c r="K434" i="3"/>
  <c r="K435" i="3"/>
  <c r="K436" i="3"/>
  <c r="K437" i="3"/>
  <c r="K438" i="3"/>
  <c r="K439" i="3"/>
  <c r="K440" i="3"/>
  <c r="K441" i="3"/>
  <c r="K442" i="3"/>
  <c r="K443" i="3"/>
  <c r="K444" i="3"/>
  <c r="K445" i="3"/>
  <c r="L445" i="3" s="1"/>
  <c r="K446" i="3"/>
  <c r="K447" i="3"/>
  <c r="K448" i="3"/>
  <c r="K449" i="3"/>
  <c r="K450" i="3"/>
  <c r="K451" i="3"/>
  <c r="K452" i="3"/>
  <c r="K453" i="3"/>
  <c r="K454" i="3"/>
  <c r="K455" i="3"/>
  <c r="K456" i="3"/>
  <c r="K457" i="3"/>
  <c r="L457" i="3" s="1"/>
  <c r="K458" i="3"/>
  <c r="K459" i="3"/>
  <c r="K460" i="3"/>
  <c r="K461" i="3"/>
  <c r="K462" i="3"/>
  <c r="K463" i="3"/>
  <c r="K464" i="3"/>
  <c r="K465" i="3"/>
  <c r="K466" i="3"/>
  <c r="K467" i="3"/>
  <c r="K468" i="3"/>
  <c r="K469" i="3"/>
  <c r="L469" i="3" s="1"/>
  <c r="K470" i="3"/>
  <c r="K471" i="3"/>
  <c r="K472" i="3"/>
  <c r="K473" i="3"/>
  <c r="K474" i="3"/>
  <c r="K475" i="3"/>
  <c r="K476" i="3"/>
  <c r="K477" i="3"/>
  <c r="K478" i="3"/>
  <c r="K479" i="3"/>
  <c r="K480" i="3"/>
  <c r="K481" i="3"/>
  <c r="L481" i="3" s="1"/>
  <c r="K482" i="3"/>
  <c r="K483" i="3"/>
  <c r="K484" i="3"/>
  <c r="K485" i="3"/>
  <c r="K486" i="3"/>
  <c r="K487" i="3"/>
  <c r="K488" i="3"/>
  <c r="K489" i="3"/>
  <c r="K490" i="3"/>
  <c r="K491" i="3"/>
  <c r="K492" i="3"/>
  <c r="K493" i="3"/>
  <c r="L493" i="3" s="1"/>
  <c r="K494" i="3"/>
  <c r="K495" i="3"/>
  <c r="K496" i="3"/>
  <c r="K497" i="3"/>
  <c r="K498" i="3"/>
  <c r="K499" i="3"/>
  <c r="K500" i="3"/>
  <c r="K501" i="3"/>
  <c r="K502" i="3"/>
  <c r="K503" i="3"/>
  <c r="K504" i="3"/>
  <c r="K505" i="3"/>
  <c r="L505" i="3" s="1"/>
  <c r="K506" i="3"/>
  <c r="K507" i="3"/>
  <c r="K508" i="3"/>
  <c r="K509" i="3"/>
  <c r="K510" i="3"/>
  <c r="K511" i="3"/>
  <c r="K512" i="3"/>
  <c r="K513" i="3"/>
  <c r="K514" i="3"/>
  <c r="K515" i="3"/>
  <c r="K516" i="3"/>
  <c r="K517" i="3"/>
  <c r="L517" i="3" s="1"/>
  <c r="K518" i="3"/>
  <c r="K519" i="3"/>
  <c r="K520" i="3"/>
  <c r="K521" i="3"/>
  <c r="K522" i="3"/>
  <c r="K523" i="3"/>
  <c r="K524" i="3"/>
  <c r="K525" i="3"/>
  <c r="K526" i="3"/>
  <c r="K527" i="3"/>
  <c r="K528" i="3"/>
  <c r="K529" i="3"/>
  <c r="L529" i="3" s="1"/>
  <c r="K530" i="3"/>
  <c r="K531" i="3"/>
  <c r="K532" i="3"/>
  <c r="K533" i="3"/>
  <c r="K534" i="3"/>
  <c r="K535" i="3"/>
  <c r="K536" i="3"/>
  <c r="K537" i="3"/>
  <c r="K538" i="3"/>
  <c r="K539" i="3"/>
  <c r="K540" i="3"/>
  <c r="K541" i="3"/>
  <c r="L541" i="3" s="1"/>
  <c r="K542" i="3"/>
  <c r="K543" i="3"/>
  <c r="K544" i="3"/>
  <c r="K545" i="3"/>
  <c r="K546" i="3"/>
  <c r="K547" i="3"/>
  <c r="K548" i="3"/>
  <c r="K549" i="3"/>
  <c r="K550" i="3"/>
  <c r="K551" i="3"/>
  <c r="K552" i="3"/>
  <c r="K553" i="3"/>
  <c r="L553" i="3" s="1"/>
  <c r="K554" i="3"/>
  <c r="K555" i="3"/>
  <c r="K556" i="3"/>
  <c r="K557" i="3"/>
  <c r="K558" i="3"/>
  <c r="K559" i="3"/>
  <c r="K560" i="3"/>
  <c r="K561" i="3"/>
  <c r="K562" i="3"/>
  <c r="K563" i="3"/>
  <c r="K564" i="3"/>
  <c r="K565" i="3"/>
  <c r="L565" i="3" s="1"/>
  <c r="K566" i="3"/>
  <c r="K567" i="3"/>
  <c r="K568" i="3"/>
  <c r="K569" i="3"/>
  <c r="K570" i="3"/>
  <c r="K571" i="3"/>
  <c r="K572" i="3"/>
  <c r="K573" i="3"/>
  <c r="K574" i="3"/>
  <c r="K575" i="3"/>
  <c r="K576" i="3"/>
  <c r="K577" i="3"/>
  <c r="L577" i="3" s="1"/>
  <c r="K578" i="3"/>
  <c r="K579" i="3"/>
  <c r="K580" i="3"/>
  <c r="K581" i="3"/>
  <c r="K582" i="3"/>
  <c r="K583" i="3"/>
  <c r="K584" i="3"/>
  <c r="K585" i="3"/>
  <c r="K586" i="3"/>
  <c r="K587" i="3"/>
  <c r="K588" i="3"/>
  <c r="K589" i="3"/>
  <c r="L589" i="3" s="1"/>
  <c r="K590" i="3"/>
  <c r="K591" i="3"/>
  <c r="K592" i="3"/>
  <c r="K593" i="3"/>
  <c r="K594" i="3"/>
  <c r="K595" i="3"/>
  <c r="K596" i="3"/>
  <c r="K597" i="3"/>
  <c r="K598" i="3"/>
  <c r="K599" i="3"/>
  <c r="K600" i="3"/>
  <c r="K601" i="3"/>
  <c r="L601" i="3" s="1"/>
  <c r="K602" i="3"/>
  <c r="K603" i="3"/>
  <c r="K604" i="3"/>
  <c r="K605" i="3"/>
  <c r="K606" i="3"/>
  <c r="K607" i="3"/>
  <c r="K608" i="3"/>
  <c r="K609" i="3"/>
  <c r="K610" i="3"/>
  <c r="K611" i="3"/>
  <c r="K612" i="3"/>
  <c r="K613" i="3"/>
  <c r="L613" i="3" s="1"/>
  <c r="K614" i="3"/>
  <c r="K615" i="3"/>
  <c r="K616" i="3"/>
  <c r="K617" i="3"/>
  <c r="K618" i="3"/>
  <c r="K619" i="3"/>
  <c r="K620" i="3"/>
  <c r="K621" i="3"/>
  <c r="K622" i="3"/>
  <c r="K623" i="3"/>
  <c r="K624" i="3"/>
  <c r="K625" i="3"/>
  <c r="L625" i="3" s="1"/>
  <c r="K626" i="3"/>
  <c r="K627" i="3"/>
  <c r="K628" i="3"/>
  <c r="K629" i="3"/>
  <c r="K630" i="3"/>
  <c r="K631" i="3"/>
  <c r="K632" i="3"/>
  <c r="K633" i="3"/>
  <c r="K634" i="3"/>
  <c r="K635" i="3"/>
  <c r="K636" i="3"/>
  <c r="K637" i="3"/>
  <c r="L637" i="3" s="1"/>
  <c r="K638" i="3"/>
  <c r="K639" i="3"/>
  <c r="K640" i="3"/>
  <c r="K641" i="3"/>
  <c r="K642" i="3"/>
  <c r="K643" i="3"/>
  <c r="K644" i="3"/>
  <c r="K645" i="3"/>
  <c r="K646" i="3"/>
  <c r="K647" i="3"/>
  <c r="K648" i="3"/>
  <c r="K649" i="3"/>
  <c r="L649" i="3" s="1"/>
  <c r="K650" i="3"/>
  <c r="K651" i="3"/>
  <c r="K652" i="3"/>
  <c r="K653" i="3"/>
  <c r="K654" i="3"/>
  <c r="K655" i="3"/>
  <c r="K656" i="3"/>
  <c r="K657" i="3"/>
  <c r="K658" i="3"/>
  <c r="K659" i="3"/>
  <c r="K660" i="3"/>
  <c r="K661" i="3"/>
  <c r="L661" i="3" s="1"/>
  <c r="K662" i="3"/>
  <c r="K663" i="3"/>
  <c r="K664" i="3"/>
  <c r="K665" i="3"/>
  <c r="K666" i="3"/>
  <c r="K667" i="3"/>
  <c r="K668" i="3"/>
  <c r="K669" i="3"/>
  <c r="K670" i="3"/>
  <c r="K671" i="3"/>
  <c r="K672" i="3"/>
  <c r="K673" i="3"/>
  <c r="L673" i="3" s="1"/>
  <c r="K674" i="3"/>
  <c r="K675" i="3"/>
  <c r="K676" i="3"/>
  <c r="K677" i="3"/>
  <c r="K678" i="3"/>
  <c r="K679" i="3"/>
  <c r="K680" i="3"/>
  <c r="K681" i="3"/>
  <c r="K682" i="3"/>
  <c r="K683" i="3"/>
  <c r="K684" i="3"/>
  <c r="K685" i="3"/>
  <c r="L685" i="3" s="1"/>
  <c r="K686" i="3"/>
  <c r="K687" i="3"/>
  <c r="K688" i="3"/>
  <c r="K689" i="3"/>
  <c r="K690" i="3"/>
  <c r="K691" i="3"/>
  <c r="K692" i="3"/>
  <c r="K693" i="3"/>
  <c r="K694" i="3"/>
  <c r="K695" i="3"/>
  <c r="K696" i="3"/>
  <c r="K697" i="3"/>
  <c r="L697" i="3" s="1"/>
  <c r="K698" i="3"/>
  <c r="K699" i="3"/>
  <c r="K700" i="3"/>
  <c r="K701" i="3"/>
  <c r="K702" i="3"/>
  <c r="K703" i="3"/>
  <c r="K704" i="3"/>
  <c r="K705" i="3"/>
  <c r="K706" i="3"/>
  <c r="K707" i="3"/>
  <c r="K708" i="3"/>
  <c r="K709" i="3"/>
  <c r="L709" i="3" s="1"/>
  <c r="K710" i="3"/>
  <c r="K711" i="3"/>
  <c r="K712" i="3"/>
  <c r="K713" i="3"/>
  <c r="K714" i="3"/>
  <c r="K715" i="3"/>
  <c r="K716" i="3"/>
  <c r="K717" i="3"/>
  <c r="K718" i="3"/>
  <c r="K719" i="3"/>
  <c r="K720" i="3"/>
  <c r="K721" i="3"/>
  <c r="L721" i="3" s="1"/>
  <c r="K722" i="3"/>
  <c r="K723" i="3"/>
  <c r="K724" i="3"/>
  <c r="K725" i="3"/>
  <c r="K726" i="3"/>
  <c r="K727" i="3"/>
  <c r="K728" i="3"/>
  <c r="K729" i="3"/>
  <c r="K730" i="3"/>
  <c r="K731" i="3"/>
  <c r="K732" i="3"/>
  <c r="K733" i="3"/>
  <c r="L733" i="3" s="1"/>
  <c r="K734" i="3"/>
  <c r="K735" i="3"/>
  <c r="K736" i="3"/>
  <c r="K737" i="3"/>
  <c r="K738" i="3"/>
  <c r="K739" i="3"/>
  <c r="K740" i="3"/>
  <c r="K741" i="3"/>
  <c r="K742" i="3"/>
  <c r="K743" i="3"/>
  <c r="K744" i="3"/>
  <c r="K745" i="3"/>
  <c r="L745" i="3" s="1"/>
  <c r="K746" i="3"/>
  <c r="K747" i="3"/>
  <c r="K748" i="3"/>
  <c r="K749" i="3"/>
  <c r="K750" i="3"/>
  <c r="K751" i="3"/>
  <c r="K752" i="3"/>
  <c r="K753" i="3"/>
  <c r="K754" i="3"/>
  <c r="K755" i="3"/>
  <c r="K756" i="3"/>
  <c r="K757" i="3"/>
  <c r="L757" i="3" s="1"/>
  <c r="K758" i="3"/>
  <c r="K759" i="3"/>
  <c r="K760" i="3"/>
  <c r="K761" i="3"/>
  <c r="K762" i="3"/>
  <c r="K763" i="3"/>
  <c r="K764" i="3"/>
  <c r="K765" i="3"/>
  <c r="K766" i="3"/>
  <c r="K767" i="3"/>
  <c r="K768" i="3"/>
  <c r="K769" i="3"/>
  <c r="L769" i="3" s="1"/>
  <c r="K770" i="3"/>
  <c r="K771" i="3"/>
  <c r="K772" i="3"/>
  <c r="K773" i="3"/>
  <c r="K774" i="3"/>
  <c r="K775" i="3"/>
  <c r="K776" i="3"/>
  <c r="K777" i="3"/>
  <c r="K778" i="3"/>
  <c r="K779" i="3"/>
  <c r="K780" i="3"/>
  <c r="K781" i="3"/>
  <c r="L781" i="3" s="1"/>
  <c r="K782" i="3"/>
  <c r="K783" i="3"/>
  <c r="K784" i="3"/>
  <c r="K785" i="3"/>
  <c r="K786" i="3"/>
  <c r="K787" i="3"/>
  <c r="K788" i="3"/>
  <c r="K789" i="3"/>
  <c r="K790" i="3"/>
  <c r="K791" i="3"/>
  <c r="K792" i="3"/>
  <c r="K793" i="3"/>
  <c r="L793" i="3" s="1"/>
  <c r="K794" i="3"/>
  <c r="K795" i="3"/>
  <c r="K796" i="3"/>
  <c r="K797" i="3"/>
  <c r="K798" i="3"/>
  <c r="K799" i="3"/>
  <c r="K800" i="3"/>
  <c r="K801" i="3"/>
  <c r="K802" i="3"/>
  <c r="K803" i="3"/>
  <c r="K804" i="3"/>
  <c r="K805" i="3"/>
  <c r="L805" i="3" s="1"/>
  <c r="K806" i="3"/>
  <c r="K807" i="3"/>
  <c r="K808" i="3"/>
  <c r="K809" i="3"/>
  <c r="K810" i="3"/>
  <c r="K811" i="3"/>
  <c r="K812" i="3"/>
  <c r="K813" i="3"/>
  <c r="K814" i="3"/>
  <c r="K815" i="3"/>
  <c r="K816" i="3"/>
  <c r="K817" i="3"/>
  <c r="L817" i="3" s="1"/>
  <c r="K818" i="3"/>
  <c r="K819" i="3"/>
  <c r="K820" i="3"/>
  <c r="K821" i="3"/>
  <c r="K822" i="3"/>
  <c r="K823" i="3"/>
  <c r="K824" i="3"/>
  <c r="K825" i="3"/>
  <c r="K826" i="3"/>
  <c r="K827" i="3"/>
  <c r="K828" i="3"/>
  <c r="K829" i="3"/>
  <c r="L829" i="3" s="1"/>
  <c r="K830" i="3"/>
  <c r="K831" i="3"/>
  <c r="K832" i="3"/>
  <c r="K833" i="3"/>
  <c r="K834" i="3"/>
  <c r="K835" i="3"/>
  <c r="K836" i="3"/>
  <c r="K837" i="3"/>
  <c r="K838" i="3"/>
  <c r="K839" i="3"/>
  <c r="K840" i="3"/>
  <c r="K841" i="3"/>
  <c r="L841" i="3" s="1"/>
  <c r="K842" i="3"/>
  <c r="K843" i="3"/>
  <c r="K844" i="3"/>
  <c r="K845" i="3"/>
  <c r="K846" i="3"/>
  <c r="K847" i="3"/>
  <c r="K848" i="3"/>
  <c r="K849" i="3"/>
  <c r="K850" i="3"/>
  <c r="K851" i="3"/>
  <c r="K852" i="3"/>
  <c r="K853" i="3"/>
  <c r="L853" i="3" s="1"/>
  <c r="K854" i="3"/>
  <c r="K855" i="3"/>
  <c r="K856" i="3"/>
  <c r="K857" i="3"/>
  <c r="K858" i="3"/>
  <c r="K859" i="3"/>
  <c r="K860" i="3"/>
  <c r="K861" i="3"/>
  <c r="K862" i="3"/>
  <c r="K863" i="3"/>
  <c r="K864" i="3"/>
  <c r="K865" i="3"/>
  <c r="L865" i="3" s="1"/>
  <c r="K866" i="3"/>
  <c r="K867" i="3"/>
  <c r="K868" i="3"/>
  <c r="K869" i="3"/>
  <c r="K870" i="3"/>
  <c r="K871" i="3"/>
  <c r="K872" i="3"/>
  <c r="K873" i="3"/>
  <c r="K874" i="3"/>
  <c r="K875" i="3"/>
  <c r="K876" i="3"/>
  <c r="K877" i="3"/>
  <c r="L877" i="3" s="1"/>
  <c r="K878" i="3"/>
  <c r="K879" i="3"/>
  <c r="K880" i="3"/>
  <c r="K881" i="3"/>
  <c r="K882" i="3"/>
  <c r="K883" i="3"/>
  <c r="K884" i="3"/>
  <c r="K885" i="3"/>
  <c r="K886" i="3"/>
  <c r="K887" i="3"/>
  <c r="K888" i="3"/>
  <c r="K889" i="3"/>
  <c r="L889" i="3" s="1"/>
  <c r="K890" i="3"/>
  <c r="K891" i="3"/>
  <c r="K892" i="3"/>
  <c r="K893" i="3"/>
  <c r="K894" i="3"/>
  <c r="K895" i="3"/>
  <c r="K896" i="3"/>
  <c r="K897" i="3"/>
  <c r="K898" i="3"/>
  <c r="K899" i="3"/>
  <c r="K900" i="3"/>
  <c r="K901" i="3"/>
  <c r="L901" i="3" s="1"/>
  <c r="K902" i="3"/>
  <c r="K903" i="3"/>
  <c r="K904" i="3"/>
  <c r="K905" i="3"/>
  <c r="K906" i="3"/>
  <c r="K907" i="3"/>
  <c r="K908" i="3"/>
  <c r="K909" i="3"/>
  <c r="K910" i="3"/>
  <c r="K911" i="3"/>
  <c r="K912" i="3"/>
  <c r="K913" i="3"/>
  <c r="L913" i="3" s="1"/>
  <c r="K914" i="3"/>
  <c r="K915" i="3"/>
  <c r="K916" i="3"/>
  <c r="K917" i="3"/>
  <c r="K918" i="3"/>
  <c r="K919" i="3"/>
  <c r="K920" i="3"/>
  <c r="K921" i="3"/>
  <c r="K922" i="3"/>
  <c r="K923" i="3"/>
  <c r="K924" i="3"/>
  <c r="K925" i="3"/>
  <c r="L925" i="3" s="1"/>
  <c r="K926" i="3"/>
  <c r="K927" i="3"/>
  <c r="K928" i="3"/>
  <c r="K929" i="3"/>
  <c r="K930" i="3"/>
  <c r="K931" i="3"/>
  <c r="K932" i="3"/>
  <c r="K933" i="3"/>
  <c r="K934" i="3"/>
  <c r="K935" i="3"/>
  <c r="K936" i="3"/>
  <c r="K937" i="3"/>
  <c r="L937" i="3" s="1"/>
  <c r="K938" i="3"/>
  <c r="K939" i="3"/>
  <c r="K940" i="3"/>
  <c r="K941" i="3"/>
  <c r="K942" i="3"/>
  <c r="K943" i="3"/>
  <c r="K944" i="3"/>
  <c r="K945" i="3"/>
  <c r="K946" i="3"/>
  <c r="K947" i="3"/>
  <c r="K948" i="3"/>
  <c r="K949" i="3"/>
  <c r="L949" i="3" s="1"/>
  <c r="K950" i="3"/>
  <c r="K951" i="3"/>
  <c r="K952" i="3"/>
  <c r="K953" i="3"/>
  <c r="K954" i="3"/>
  <c r="K955" i="3"/>
  <c r="K956" i="3"/>
  <c r="K957" i="3"/>
  <c r="K958" i="3"/>
  <c r="K959" i="3"/>
  <c r="K960" i="3"/>
  <c r="K961" i="3"/>
  <c r="L961" i="3" s="1"/>
  <c r="K962" i="3"/>
  <c r="K963" i="3"/>
  <c r="K964" i="3"/>
  <c r="K965" i="3"/>
  <c r="K966" i="3"/>
  <c r="K967" i="3"/>
  <c r="K968" i="3"/>
  <c r="K969" i="3"/>
  <c r="K970" i="3"/>
  <c r="K971" i="3"/>
  <c r="K972" i="3"/>
  <c r="K973" i="3"/>
  <c r="L973" i="3" s="1"/>
  <c r="K974" i="3"/>
  <c r="K975" i="3"/>
  <c r="K976" i="3"/>
  <c r="K977" i="3"/>
  <c r="K978" i="3"/>
  <c r="K979" i="3"/>
  <c r="K980" i="3"/>
  <c r="K981" i="3"/>
  <c r="K982" i="3"/>
  <c r="K983" i="3"/>
  <c r="K984" i="3"/>
  <c r="K985" i="3"/>
  <c r="L985" i="3" s="1"/>
  <c r="K986" i="3"/>
  <c r="K987" i="3"/>
  <c r="K988" i="3"/>
  <c r="K989" i="3"/>
  <c r="K990" i="3"/>
  <c r="K991" i="3"/>
  <c r="K992" i="3"/>
  <c r="K993" i="3"/>
  <c r="K994" i="3"/>
  <c r="K995" i="3"/>
  <c r="K996" i="3"/>
  <c r="K997" i="3"/>
  <c r="L997" i="3" s="1"/>
  <c r="K998" i="3"/>
  <c r="K999" i="3"/>
  <c r="K1000" i="3"/>
  <c r="K1001" i="3"/>
  <c r="L2" i="3"/>
  <c r="L3" i="3"/>
  <c r="L4" i="3"/>
  <c r="L5" i="3"/>
  <c r="L6" i="3"/>
  <c r="L7" i="3"/>
  <c r="L8" i="3"/>
  <c r="L9" i="3"/>
  <c r="L10" i="3"/>
  <c r="L11" i="3"/>
  <c r="L12" i="3"/>
  <c r="L14" i="3"/>
  <c r="L15" i="3"/>
  <c r="L16" i="3"/>
  <c r="L17" i="3"/>
  <c r="L18" i="3"/>
  <c r="L19" i="3"/>
  <c r="L20" i="3"/>
  <c r="L21" i="3"/>
  <c r="L22" i="3"/>
  <c r="L23" i="3"/>
  <c r="L24" i="3"/>
  <c r="L26" i="3"/>
  <c r="L27" i="3"/>
  <c r="L28" i="3"/>
  <c r="L29" i="3"/>
  <c r="L30" i="3"/>
  <c r="L31" i="3"/>
  <c r="L32" i="3"/>
  <c r="L33" i="3"/>
  <c r="L34" i="3"/>
  <c r="L35" i="3"/>
  <c r="L36" i="3"/>
  <c r="L38" i="3"/>
  <c r="L39" i="3"/>
  <c r="L40" i="3"/>
  <c r="L41" i="3"/>
  <c r="L42" i="3"/>
  <c r="L43" i="3"/>
  <c r="L44" i="3"/>
  <c r="L45" i="3"/>
  <c r="L46" i="3"/>
  <c r="L47" i="3"/>
  <c r="L48" i="3"/>
  <c r="L50" i="3"/>
  <c r="L51" i="3"/>
  <c r="L52" i="3"/>
  <c r="L53" i="3"/>
  <c r="L54" i="3"/>
  <c r="L55" i="3"/>
  <c r="L56" i="3"/>
  <c r="L57" i="3"/>
  <c r="L58" i="3"/>
  <c r="L59" i="3"/>
  <c r="L60" i="3"/>
  <c r="L62" i="3"/>
  <c r="L63" i="3"/>
  <c r="L64" i="3"/>
  <c r="L65" i="3"/>
  <c r="L66" i="3"/>
  <c r="L67" i="3"/>
  <c r="L68" i="3"/>
  <c r="L69" i="3"/>
  <c r="L70" i="3"/>
  <c r="L71" i="3"/>
  <c r="L72" i="3"/>
  <c r="L74" i="3"/>
  <c r="L75" i="3"/>
  <c r="L76" i="3"/>
  <c r="L77" i="3"/>
  <c r="L78" i="3"/>
  <c r="L79" i="3"/>
  <c r="L80" i="3"/>
  <c r="L81" i="3"/>
  <c r="L82" i="3"/>
  <c r="L83" i="3"/>
  <c r="L84" i="3"/>
  <c r="L86" i="3"/>
  <c r="L87" i="3"/>
  <c r="L88" i="3"/>
  <c r="L89" i="3"/>
  <c r="L90" i="3"/>
  <c r="L91" i="3"/>
  <c r="L92" i="3"/>
  <c r="L93" i="3"/>
  <c r="L94" i="3"/>
  <c r="L95" i="3"/>
  <c r="L96" i="3"/>
  <c r="L98" i="3"/>
  <c r="L99" i="3"/>
  <c r="L100" i="3"/>
  <c r="L101" i="3"/>
  <c r="L102" i="3"/>
  <c r="L103" i="3"/>
  <c r="L104" i="3"/>
  <c r="L105" i="3"/>
  <c r="L106" i="3"/>
  <c r="L107" i="3"/>
  <c r="L108" i="3"/>
  <c r="L110" i="3"/>
  <c r="L111" i="3"/>
  <c r="L112" i="3"/>
  <c r="L113" i="3"/>
  <c r="L114" i="3"/>
  <c r="L115" i="3"/>
  <c r="L116" i="3"/>
  <c r="L117" i="3"/>
  <c r="L118" i="3"/>
  <c r="L119" i="3"/>
  <c r="L120" i="3"/>
  <c r="L122" i="3"/>
  <c r="L123" i="3"/>
  <c r="L124" i="3"/>
  <c r="L125" i="3"/>
  <c r="L126" i="3"/>
  <c r="L127" i="3"/>
  <c r="L128" i="3"/>
  <c r="L129" i="3"/>
  <c r="L130" i="3"/>
  <c r="L131" i="3"/>
  <c r="L132" i="3"/>
  <c r="L134" i="3"/>
  <c r="L135" i="3"/>
  <c r="L136" i="3"/>
  <c r="L137" i="3"/>
  <c r="L138" i="3"/>
  <c r="L139" i="3"/>
  <c r="L140" i="3"/>
  <c r="L141" i="3"/>
  <c r="L142" i="3"/>
  <c r="L143" i="3"/>
  <c r="L144" i="3"/>
  <c r="L146" i="3"/>
  <c r="L147" i="3"/>
  <c r="L148" i="3"/>
  <c r="L149" i="3"/>
  <c r="L150" i="3"/>
  <c r="L151" i="3"/>
  <c r="L152" i="3"/>
  <c r="L153" i="3"/>
  <c r="L154" i="3"/>
  <c r="L155" i="3"/>
  <c r="L156" i="3"/>
  <c r="L158" i="3"/>
  <c r="L159" i="3"/>
  <c r="L160" i="3"/>
  <c r="L161" i="3"/>
  <c r="L162" i="3"/>
  <c r="L163" i="3"/>
  <c r="L164" i="3"/>
  <c r="L165" i="3"/>
  <c r="L166" i="3"/>
  <c r="L167" i="3"/>
  <c r="L168" i="3"/>
  <c r="L170" i="3"/>
  <c r="L171" i="3"/>
  <c r="L172" i="3"/>
  <c r="L173" i="3"/>
  <c r="L174" i="3"/>
  <c r="L175" i="3"/>
  <c r="L176" i="3"/>
  <c r="L177" i="3"/>
  <c r="L178" i="3"/>
  <c r="L179" i="3"/>
  <c r="L180" i="3"/>
  <c r="L182" i="3"/>
  <c r="L183" i="3"/>
  <c r="L184" i="3"/>
  <c r="L185" i="3"/>
  <c r="L186" i="3"/>
  <c r="L187" i="3"/>
  <c r="L188" i="3"/>
  <c r="L189" i="3"/>
  <c r="L190" i="3"/>
  <c r="L191" i="3"/>
  <c r="L192" i="3"/>
  <c r="L194" i="3"/>
  <c r="L195" i="3"/>
  <c r="L196" i="3"/>
  <c r="L197" i="3"/>
  <c r="L198" i="3"/>
  <c r="L199" i="3"/>
  <c r="L200" i="3"/>
  <c r="L201" i="3"/>
  <c r="L202" i="3"/>
  <c r="L203" i="3"/>
  <c r="L204" i="3"/>
  <c r="L206" i="3"/>
  <c r="L207" i="3"/>
  <c r="L208" i="3"/>
  <c r="L209" i="3"/>
  <c r="L210" i="3"/>
  <c r="L211" i="3"/>
  <c r="L212" i="3"/>
  <c r="L213" i="3"/>
  <c r="L214" i="3"/>
  <c r="L215" i="3"/>
  <c r="L216" i="3"/>
  <c r="L218" i="3"/>
  <c r="L219" i="3"/>
  <c r="L220" i="3"/>
  <c r="L221" i="3"/>
  <c r="L222" i="3"/>
  <c r="L223" i="3"/>
  <c r="L224" i="3"/>
  <c r="L225" i="3"/>
  <c r="L226" i="3"/>
  <c r="L227" i="3"/>
  <c r="L228" i="3"/>
  <c r="L230" i="3"/>
  <c r="L231" i="3"/>
  <c r="L232" i="3"/>
  <c r="L233" i="3"/>
  <c r="L234" i="3"/>
  <c r="L235" i="3"/>
  <c r="L236" i="3"/>
  <c r="L237" i="3"/>
  <c r="L238" i="3"/>
  <c r="L239" i="3"/>
  <c r="L240" i="3"/>
  <c r="L242" i="3"/>
  <c r="L243" i="3"/>
  <c r="L244" i="3"/>
  <c r="L245" i="3"/>
  <c r="L246" i="3"/>
  <c r="L247" i="3"/>
  <c r="L248" i="3"/>
  <c r="L249" i="3"/>
  <c r="L250" i="3"/>
  <c r="L251" i="3"/>
  <c r="L252" i="3"/>
  <c r="L254" i="3"/>
  <c r="L255" i="3"/>
  <c r="L256" i="3"/>
  <c r="L257" i="3"/>
  <c r="L258" i="3"/>
  <c r="L259" i="3"/>
  <c r="L260" i="3"/>
  <c r="L261" i="3"/>
  <c r="L262" i="3"/>
  <c r="L263" i="3"/>
  <c r="L264" i="3"/>
  <c r="L266" i="3"/>
  <c r="L267" i="3"/>
  <c r="L268" i="3"/>
  <c r="L269" i="3"/>
  <c r="L270" i="3"/>
  <c r="L271" i="3"/>
  <c r="L272" i="3"/>
  <c r="L273" i="3"/>
  <c r="L274" i="3"/>
  <c r="L275" i="3"/>
  <c r="L276" i="3"/>
  <c r="L278" i="3"/>
  <c r="L279" i="3"/>
  <c r="L280" i="3"/>
  <c r="L281" i="3"/>
  <c r="L282" i="3"/>
  <c r="L283" i="3"/>
  <c r="L284" i="3"/>
  <c r="L285" i="3"/>
  <c r="L286" i="3"/>
  <c r="L287" i="3"/>
  <c r="L288" i="3"/>
  <c r="L290" i="3"/>
  <c r="L291" i="3"/>
  <c r="L292" i="3"/>
  <c r="L293" i="3"/>
  <c r="L294" i="3"/>
  <c r="L295" i="3"/>
  <c r="L296" i="3"/>
  <c r="L297" i="3"/>
  <c r="L298" i="3"/>
  <c r="L299" i="3"/>
  <c r="L300" i="3"/>
  <c r="L302" i="3"/>
  <c r="L303" i="3"/>
  <c r="L304" i="3"/>
  <c r="L305" i="3"/>
  <c r="L306" i="3"/>
  <c r="L307" i="3"/>
  <c r="L308" i="3"/>
  <c r="L309" i="3"/>
  <c r="L310" i="3"/>
  <c r="L311" i="3"/>
  <c r="L312" i="3"/>
  <c r="L314" i="3"/>
  <c r="L315" i="3"/>
  <c r="L316" i="3"/>
  <c r="L317" i="3"/>
  <c r="L318" i="3"/>
  <c r="L319" i="3"/>
  <c r="L320" i="3"/>
  <c r="L321" i="3"/>
  <c r="L322" i="3"/>
  <c r="L323" i="3"/>
  <c r="L324" i="3"/>
  <c r="L326" i="3"/>
  <c r="L327" i="3"/>
  <c r="L328" i="3"/>
  <c r="L329" i="3"/>
  <c r="L330" i="3"/>
  <c r="L331" i="3"/>
  <c r="L332" i="3"/>
  <c r="L333" i="3"/>
  <c r="L334" i="3"/>
  <c r="L335" i="3"/>
  <c r="L336" i="3"/>
  <c r="L338" i="3"/>
  <c r="L339" i="3"/>
  <c r="L340" i="3"/>
  <c r="L341" i="3"/>
  <c r="L342" i="3"/>
  <c r="L343" i="3"/>
  <c r="L344" i="3"/>
  <c r="L345" i="3"/>
  <c r="L346" i="3"/>
  <c r="L347" i="3"/>
  <c r="L348" i="3"/>
  <c r="L350" i="3"/>
  <c r="L351" i="3"/>
  <c r="L352" i="3"/>
  <c r="L353" i="3"/>
  <c r="L354" i="3"/>
  <c r="L355" i="3"/>
  <c r="L356" i="3"/>
  <c r="L357" i="3"/>
  <c r="L358" i="3"/>
  <c r="L359" i="3"/>
  <c r="L360" i="3"/>
  <c r="L362" i="3"/>
  <c r="L363" i="3"/>
  <c r="L364" i="3"/>
  <c r="L365" i="3"/>
  <c r="L366" i="3"/>
  <c r="L367" i="3"/>
  <c r="L368" i="3"/>
  <c r="L369" i="3"/>
  <c r="L370" i="3"/>
  <c r="L371" i="3"/>
  <c r="L372" i="3"/>
  <c r="L374" i="3"/>
  <c r="L375" i="3"/>
  <c r="L376" i="3"/>
  <c r="L377" i="3"/>
  <c r="L378" i="3"/>
  <c r="L379" i="3"/>
  <c r="L380" i="3"/>
  <c r="L381" i="3"/>
  <c r="L382" i="3"/>
  <c r="L383" i="3"/>
  <c r="L384" i="3"/>
  <c r="L386" i="3"/>
  <c r="L387" i="3"/>
  <c r="L388" i="3"/>
  <c r="L389" i="3"/>
  <c r="L390" i="3"/>
  <c r="L391" i="3"/>
  <c r="L392" i="3"/>
  <c r="L393" i="3"/>
  <c r="L394" i="3"/>
  <c r="L395" i="3"/>
  <c r="L396" i="3"/>
  <c r="L398" i="3"/>
  <c r="L399" i="3"/>
  <c r="L400" i="3"/>
  <c r="L401" i="3"/>
  <c r="L402" i="3"/>
  <c r="L403" i="3"/>
  <c r="L404" i="3"/>
  <c r="L405" i="3"/>
  <c r="L406" i="3"/>
  <c r="L407" i="3"/>
  <c r="L408" i="3"/>
  <c r="L410" i="3"/>
  <c r="L411" i="3"/>
  <c r="L412" i="3"/>
  <c r="L413" i="3"/>
  <c r="L414" i="3"/>
  <c r="L415" i="3"/>
  <c r="L416" i="3"/>
  <c r="L417" i="3"/>
  <c r="L418" i="3"/>
  <c r="L419" i="3"/>
  <c r="L420" i="3"/>
  <c r="L422" i="3"/>
  <c r="L423" i="3"/>
  <c r="L424" i="3"/>
  <c r="L425" i="3"/>
  <c r="L426" i="3"/>
  <c r="L427" i="3"/>
  <c r="L428" i="3"/>
  <c r="L429" i="3"/>
  <c r="L430" i="3"/>
  <c r="L431" i="3"/>
  <c r="L432" i="3"/>
  <c r="L434" i="3"/>
  <c r="L435" i="3"/>
  <c r="L436" i="3"/>
  <c r="L437" i="3"/>
  <c r="L438" i="3"/>
  <c r="L439" i="3"/>
  <c r="L440" i="3"/>
  <c r="L441" i="3"/>
  <c r="L442" i="3"/>
  <c r="L443" i="3"/>
  <c r="L444" i="3"/>
  <c r="L446" i="3"/>
  <c r="L447" i="3"/>
  <c r="L448" i="3"/>
  <c r="L449" i="3"/>
  <c r="L450" i="3"/>
  <c r="L451" i="3"/>
  <c r="L452" i="3"/>
  <c r="L453" i="3"/>
  <c r="L454" i="3"/>
  <c r="L455" i="3"/>
  <c r="L456" i="3"/>
  <c r="L458" i="3"/>
  <c r="L459" i="3"/>
  <c r="L460" i="3"/>
  <c r="L461" i="3"/>
  <c r="L462" i="3"/>
  <c r="L463" i="3"/>
  <c r="L464" i="3"/>
  <c r="L465" i="3"/>
  <c r="L466" i="3"/>
  <c r="L467" i="3"/>
  <c r="L468" i="3"/>
  <c r="L470" i="3"/>
  <c r="L471" i="3"/>
  <c r="L472" i="3"/>
  <c r="L473" i="3"/>
  <c r="L474" i="3"/>
  <c r="L475" i="3"/>
  <c r="L476" i="3"/>
  <c r="L477" i="3"/>
  <c r="L478" i="3"/>
  <c r="L479" i="3"/>
  <c r="L480" i="3"/>
  <c r="L482" i="3"/>
  <c r="L483" i="3"/>
  <c r="L484" i="3"/>
  <c r="L485" i="3"/>
  <c r="L486" i="3"/>
  <c r="L487" i="3"/>
  <c r="L488" i="3"/>
  <c r="L489" i="3"/>
  <c r="L490" i="3"/>
  <c r="L491" i="3"/>
  <c r="L492" i="3"/>
  <c r="L494" i="3"/>
  <c r="L495" i="3"/>
  <c r="L496" i="3"/>
  <c r="L497" i="3"/>
  <c r="L498" i="3"/>
  <c r="L499" i="3"/>
  <c r="L500" i="3"/>
  <c r="L501" i="3"/>
  <c r="L502" i="3"/>
  <c r="L503" i="3"/>
  <c r="L504" i="3"/>
  <c r="L506" i="3"/>
  <c r="L507" i="3"/>
  <c r="L508" i="3"/>
  <c r="L509" i="3"/>
  <c r="L510" i="3"/>
  <c r="L511" i="3"/>
  <c r="L512" i="3"/>
  <c r="L513" i="3"/>
  <c r="L514" i="3"/>
  <c r="L515" i="3"/>
  <c r="L516" i="3"/>
  <c r="L518" i="3"/>
  <c r="L519" i="3"/>
  <c r="L520" i="3"/>
  <c r="L521" i="3"/>
  <c r="L522" i="3"/>
  <c r="L523" i="3"/>
  <c r="L524" i="3"/>
  <c r="L525" i="3"/>
  <c r="L526" i="3"/>
  <c r="L527" i="3"/>
  <c r="L528" i="3"/>
  <c r="L530" i="3"/>
  <c r="L531" i="3"/>
  <c r="L532" i="3"/>
  <c r="L533" i="3"/>
  <c r="L534" i="3"/>
  <c r="L535" i="3"/>
  <c r="L536" i="3"/>
  <c r="L537" i="3"/>
  <c r="L538" i="3"/>
  <c r="L539" i="3"/>
  <c r="L540" i="3"/>
  <c r="L542" i="3"/>
  <c r="L543" i="3"/>
  <c r="L544" i="3"/>
  <c r="L545" i="3"/>
  <c r="L546" i="3"/>
  <c r="L547" i="3"/>
  <c r="L548" i="3"/>
  <c r="L549" i="3"/>
  <c r="L550" i="3"/>
  <c r="L551" i="3"/>
  <c r="L552" i="3"/>
  <c r="L554" i="3"/>
  <c r="L555" i="3"/>
  <c r="L556" i="3"/>
  <c r="L557" i="3"/>
  <c r="L558" i="3"/>
  <c r="L559" i="3"/>
  <c r="L560" i="3"/>
  <c r="L561" i="3"/>
  <c r="L562" i="3"/>
  <c r="L563" i="3"/>
  <c r="L564" i="3"/>
  <c r="L566" i="3"/>
  <c r="L567" i="3"/>
  <c r="L568" i="3"/>
  <c r="L569" i="3"/>
  <c r="L570" i="3"/>
  <c r="L571" i="3"/>
  <c r="L572" i="3"/>
  <c r="L573" i="3"/>
  <c r="L574" i="3"/>
  <c r="L575" i="3"/>
  <c r="L576" i="3"/>
  <c r="L578" i="3"/>
  <c r="L579" i="3"/>
  <c r="L580" i="3"/>
  <c r="L581" i="3"/>
  <c r="L582" i="3"/>
  <c r="L583" i="3"/>
  <c r="L584" i="3"/>
  <c r="L585" i="3"/>
  <c r="L586" i="3"/>
  <c r="L587" i="3"/>
  <c r="L588" i="3"/>
  <c r="L590" i="3"/>
  <c r="L591" i="3"/>
  <c r="L592" i="3"/>
  <c r="L593" i="3"/>
  <c r="L594" i="3"/>
  <c r="L595" i="3"/>
  <c r="L596" i="3"/>
  <c r="L597" i="3"/>
  <c r="L598" i="3"/>
  <c r="L599" i="3"/>
  <c r="L600" i="3"/>
  <c r="L602" i="3"/>
  <c r="L603" i="3"/>
  <c r="L604" i="3"/>
  <c r="L605" i="3"/>
  <c r="L606" i="3"/>
  <c r="L607" i="3"/>
  <c r="L608" i="3"/>
  <c r="L609" i="3"/>
  <c r="L610" i="3"/>
  <c r="L611" i="3"/>
  <c r="L612" i="3"/>
  <c r="L614" i="3"/>
  <c r="L615" i="3"/>
  <c r="L616" i="3"/>
  <c r="L617" i="3"/>
  <c r="L618" i="3"/>
  <c r="L619" i="3"/>
  <c r="L620" i="3"/>
  <c r="L621" i="3"/>
  <c r="L622" i="3"/>
  <c r="L623" i="3"/>
  <c r="L624" i="3"/>
  <c r="L626" i="3"/>
  <c r="L627" i="3"/>
  <c r="L628" i="3"/>
  <c r="L629" i="3"/>
  <c r="L630" i="3"/>
  <c r="L631" i="3"/>
  <c r="L632" i="3"/>
  <c r="L633" i="3"/>
  <c r="L634" i="3"/>
  <c r="L635" i="3"/>
  <c r="L636" i="3"/>
  <c r="L638" i="3"/>
  <c r="L639" i="3"/>
  <c r="L640" i="3"/>
  <c r="L641" i="3"/>
  <c r="L642" i="3"/>
  <c r="L643" i="3"/>
  <c r="L644" i="3"/>
  <c r="L645" i="3"/>
  <c r="L646" i="3"/>
  <c r="L647" i="3"/>
  <c r="L648" i="3"/>
  <c r="L650" i="3"/>
  <c r="L651" i="3"/>
  <c r="L652" i="3"/>
  <c r="L653" i="3"/>
  <c r="L654" i="3"/>
  <c r="L655" i="3"/>
  <c r="L656" i="3"/>
  <c r="L657" i="3"/>
  <c r="L658" i="3"/>
  <c r="L659" i="3"/>
  <c r="L660" i="3"/>
  <c r="L662" i="3"/>
  <c r="L663" i="3"/>
  <c r="L664" i="3"/>
  <c r="L665" i="3"/>
  <c r="L666" i="3"/>
  <c r="L667" i="3"/>
  <c r="L668" i="3"/>
  <c r="L669" i="3"/>
  <c r="L670" i="3"/>
  <c r="L671" i="3"/>
  <c r="L672" i="3"/>
  <c r="L674" i="3"/>
  <c r="L675" i="3"/>
  <c r="L676" i="3"/>
  <c r="L677" i="3"/>
  <c r="L678" i="3"/>
  <c r="L679" i="3"/>
  <c r="L680" i="3"/>
  <c r="L681" i="3"/>
  <c r="L682" i="3"/>
  <c r="L683" i="3"/>
  <c r="L684" i="3"/>
  <c r="L686" i="3"/>
  <c r="L687" i="3"/>
  <c r="L688" i="3"/>
  <c r="L689" i="3"/>
  <c r="L690" i="3"/>
  <c r="L691" i="3"/>
  <c r="L692" i="3"/>
  <c r="L693" i="3"/>
  <c r="L694" i="3"/>
  <c r="L695" i="3"/>
  <c r="L696" i="3"/>
  <c r="L698" i="3"/>
  <c r="L699" i="3"/>
  <c r="L700" i="3"/>
  <c r="L701" i="3"/>
  <c r="L702" i="3"/>
  <c r="L703" i="3"/>
  <c r="L704" i="3"/>
  <c r="L705" i="3"/>
  <c r="L706" i="3"/>
  <c r="L707" i="3"/>
  <c r="L708" i="3"/>
  <c r="L710" i="3"/>
  <c r="L711" i="3"/>
  <c r="L712" i="3"/>
  <c r="L713" i="3"/>
  <c r="L714" i="3"/>
  <c r="L715" i="3"/>
  <c r="L716" i="3"/>
  <c r="L717" i="3"/>
  <c r="L718" i="3"/>
  <c r="L719" i="3"/>
  <c r="L720" i="3"/>
  <c r="L722" i="3"/>
  <c r="L723" i="3"/>
  <c r="L724" i="3"/>
  <c r="L725" i="3"/>
  <c r="L726" i="3"/>
  <c r="L727" i="3"/>
  <c r="L728" i="3"/>
  <c r="L729" i="3"/>
  <c r="L730" i="3"/>
  <c r="L731" i="3"/>
  <c r="L732" i="3"/>
  <c r="L734" i="3"/>
  <c r="L735" i="3"/>
  <c r="L736" i="3"/>
  <c r="L737" i="3"/>
  <c r="L738" i="3"/>
  <c r="L739" i="3"/>
  <c r="L740" i="3"/>
  <c r="L741" i="3"/>
  <c r="L742" i="3"/>
  <c r="L743" i="3"/>
  <c r="L744" i="3"/>
  <c r="L746" i="3"/>
  <c r="L747" i="3"/>
  <c r="L748" i="3"/>
  <c r="L749" i="3"/>
  <c r="L750" i="3"/>
  <c r="L751" i="3"/>
  <c r="L752" i="3"/>
  <c r="L753" i="3"/>
  <c r="L754" i="3"/>
  <c r="L755" i="3"/>
  <c r="L756" i="3"/>
  <c r="L758" i="3"/>
  <c r="L759" i="3"/>
  <c r="L760" i="3"/>
  <c r="L761" i="3"/>
  <c r="L762" i="3"/>
  <c r="L763" i="3"/>
  <c r="L764" i="3"/>
  <c r="L765" i="3"/>
  <c r="L766" i="3"/>
  <c r="L767" i="3"/>
  <c r="L768" i="3"/>
  <c r="L770" i="3"/>
  <c r="L771" i="3"/>
  <c r="L772" i="3"/>
  <c r="L773" i="3"/>
  <c r="L774" i="3"/>
  <c r="L775" i="3"/>
  <c r="L776" i="3"/>
  <c r="L777" i="3"/>
  <c r="L778" i="3"/>
  <c r="L779" i="3"/>
  <c r="L780" i="3"/>
  <c r="L782" i="3"/>
  <c r="L783" i="3"/>
  <c r="L784" i="3"/>
  <c r="L785" i="3"/>
  <c r="L786" i="3"/>
  <c r="L787" i="3"/>
  <c r="L788" i="3"/>
  <c r="L789" i="3"/>
  <c r="L790" i="3"/>
  <c r="L791" i="3"/>
  <c r="L792" i="3"/>
  <c r="L794" i="3"/>
  <c r="L795" i="3"/>
  <c r="L796" i="3"/>
  <c r="L797" i="3"/>
  <c r="L798" i="3"/>
  <c r="L799" i="3"/>
  <c r="L800" i="3"/>
  <c r="L801" i="3"/>
  <c r="L802" i="3"/>
  <c r="L803" i="3"/>
  <c r="L804" i="3"/>
  <c r="L806" i="3"/>
  <c r="L807" i="3"/>
  <c r="L808" i="3"/>
  <c r="L809" i="3"/>
  <c r="L810" i="3"/>
  <c r="L811" i="3"/>
  <c r="L812" i="3"/>
  <c r="L813" i="3"/>
  <c r="L814" i="3"/>
  <c r="L815" i="3"/>
  <c r="L816" i="3"/>
  <c r="L818" i="3"/>
  <c r="L819" i="3"/>
  <c r="L820" i="3"/>
  <c r="L821" i="3"/>
  <c r="L822" i="3"/>
  <c r="L823" i="3"/>
  <c r="L824" i="3"/>
  <c r="L825" i="3"/>
  <c r="L826" i="3"/>
  <c r="L827" i="3"/>
  <c r="L828" i="3"/>
  <c r="L830" i="3"/>
  <c r="L831" i="3"/>
  <c r="L832" i="3"/>
  <c r="L833" i="3"/>
  <c r="L834" i="3"/>
  <c r="L835" i="3"/>
  <c r="L836" i="3"/>
  <c r="L837" i="3"/>
  <c r="L838" i="3"/>
  <c r="L839" i="3"/>
  <c r="L840" i="3"/>
  <c r="L842" i="3"/>
  <c r="L843" i="3"/>
  <c r="L844" i="3"/>
  <c r="L845" i="3"/>
  <c r="L846" i="3"/>
  <c r="L847" i="3"/>
  <c r="L848" i="3"/>
  <c r="L849" i="3"/>
  <c r="L850" i="3"/>
  <c r="L851" i="3"/>
  <c r="L852" i="3"/>
  <c r="L854" i="3"/>
  <c r="L855" i="3"/>
  <c r="L856" i="3"/>
  <c r="L857" i="3"/>
  <c r="L858" i="3"/>
  <c r="L859" i="3"/>
  <c r="L860" i="3"/>
  <c r="L861" i="3"/>
  <c r="L862" i="3"/>
  <c r="L863" i="3"/>
  <c r="L864" i="3"/>
  <c r="L866" i="3"/>
  <c r="L867" i="3"/>
  <c r="L868" i="3"/>
  <c r="L869" i="3"/>
  <c r="L870" i="3"/>
  <c r="L871" i="3"/>
  <c r="L872" i="3"/>
  <c r="L873" i="3"/>
  <c r="L874" i="3"/>
  <c r="L875" i="3"/>
  <c r="L876" i="3"/>
  <c r="L878" i="3"/>
  <c r="L879" i="3"/>
  <c r="L880" i="3"/>
  <c r="L881" i="3"/>
  <c r="L882" i="3"/>
  <c r="L883" i="3"/>
  <c r="L884" i="3"/>
  <c r="L885" i="3"/>
  <c r="L886" i="3"/>
  <c r="L887" i="3"/>
  <c r="L888" i="3"/>
  <c r="L890" i="3"/>
  <c r="L891" i="3"/>
  <c r="L892" i="3"/>
  <c r="L893" i="3"/>
  <c r="L894" i="3"/>
  <c r="L895" i="3"/>
  <c r="L896" i="3"/>
  <c r="L897" i="3"/>
  <c r="L898" i="3"/>
  <c r="L899" i="3"/>
  <c r="L900" i="3"/>
  <c r="L902" i="3"/>
  <c r="L903" i="3"/>
  <c r="L904" i="3"/>
  <c r="L905" i="3"/>
  <c r="L906" i="3"/>
  <c r="L907" i="3"/>
  <c r="L908" i="3"/>
  <c r="L909" i="3"/>
  <c r="L910" i="3"/>
  <c r="L911" i="3"/>
  <c r="L912" i="3"/>
  <c r="L914" i="3"/>
  <c r="L915" i="3"/>
  <c r="L916" i="3"/>
  <c r="L917" i="3"/>
  <c r="L918" i="3"/>
  <c r="L919" i="3"/>
  <c r="L920" i="3"/>
  <c r="L921" i="3"/>
  <c r="L922" i="3"/>
  <c r="L923" i="3"/>
  <c r="L924" i="3"/>
  <c r="L926" i="3"/>
  <c r="L927" i="3"/>
  <c r="L928" i="3"/>
  <c r="L929" i="3"/>
  <c r="L930" i="3"/>
  <c r="L931" i="3"/>
  <c r="L932" i="3"/>
  <c r="L933" i="3"/>
  <c r="L934" i="3"/>
  <c r="L935" i="3"/>
  <c r="L936" i="3"/>
  <c r="L938" i="3"/>
  <c r="L939" i="3"/>
  <c r="L940" i="3"/>
  <c r="L941" i="3"/>
  <c r="L942" i="3"/>
  <c r="L943" i="3"/>
  <c r="L944" i="3"/>
  <c r="L945" i="3"/>
  <c r="L946" i="3"/>
  <c r="L947" i="3"/>
  <c r="L948" i="3"/>
  <c r="L950" i="3"/>
  <c r="L951" i="3"/>
  <c r="L952" i="3"/>
  <c r="L953" i="3"/>
  <c r="L954" i="3"/>
  <c r="L955" i="3"/>
  <c r="L956" i="3"/>
  <c r="L957" i="3"/>
  <c r="L958" i="3"/>
  <c r="L959" i="3"/>
  <c r="L960" i="3"/>
  <c r="L962" i="3"/>
  <c r="L963" i="3"/>
  <c r="L964" i="3"/>
  <c r="L965" i="3"/>
  <c r="L966" i="3"/>
  <c r="L967" i="3"/>
  <c r="L968" i="3"/>
  <c r="L969" i="3"/>
  <c r="L970" i="3"/>
  <c r="L971" i="3"/>
  <c r="L972" i="3"/>
  <c r="L974" i="3"/>
  <c r="L975" i="3"/>
  <c r="L976" i="3"/>
  <c r="L977" i="3"/>
  <c r="L978" i="3"/>
  <c r="L979" i="3"/>
  <c r="L980" i="3"/>
  <c r="L981" i="3"/>
  <c r="L982" i="3"/>
  <c r="L983" i="3"/>
  <c r="L984" i="3"/>
  <c r="L986" i="3"/>
  <c r="L987" i="3"/>
  <c r="L988" i="3"/>
  <c r="L989" i="3"/>
  <c r="L990" i="3"/>
  <c r="L991" i="3"/>
  <c r="L992" i="3"/>
  <c r="L993" i="3"/>
  <c r="L994" i="3"/>
  <c r="L995" i="3"/>
  <c r="L996" i="3"/>
  <c r="L998" i="3"/>
  <c r="L999" i="3"/>
  <c r="L1000" i="3"/>
  <c r="L1001" i="3"/>
  <c r="H40" i="2"/>
  <c r="H384" i="2"/>
  <c r="H242" i="2"/>
  <c r="H60" i="2"/>
  <c r="H162" i="2"/>
  <c r="H320" i="2"/>
  <c r="H267" i="2"/>
  <c r="H426" i="2"/>
  <c r="H433" i="2"/>
  <c r="H191" i="2"/>
  <c r="H481" i="2"/>
  <c r="H389" i="2"/>
  <c r="H354" i="2"/>
  <c r="H192" i="2"/>
  <c r="H84" i="2"/>
  <c r="H387" i="2"/>
  <c r="H50" i="2"/>
  <c r="H353" i="2"/>
  <c r="H403" i="2"/>
  <c r="H143" i="2"/>
  <c r="H450" i="2"/>
  <c r="H338" i="2"/>
  <c r="H295" i="2"/>
  <c r="H355" i="2"/>
  <c r="H172" i="2"/>
  <c r="H299" i="2"/>
  <c r="H462" i="2"/>
  <c r="H472" i="2"/>
  <c r="H349" i="2"/>
  <c r="H26" i="2"/>
  <c r="H236" i="2"/>
  <c r="H291" i="2"/>
  <c r="H177" i="2"/>
  <c r="H398" i="2"/>
  <c r="H39" i="2"/>
  <c r="H221" i="2"/>
  <c r="H418" i="2"/>
  <c r="H257" i="2"/>
  <c r="H247" i="2"/>
  <c r="H284" i="2"/>
  <c r="H49" i="2"/>
  <c r="H233" i="2"/>
  <c r="H323" i="2"/>
  <c r="H399" i="2"/>
  <c r="H269" i="2"/>
  <c r="H75" i="2"/>
  <c r="H186" i="2"/>
  <c r="H199" i="2"/>
  <c r="H11" i="2"/>
  <c r="H446" i="2"/>
  <c r="H217" i="2"/>
  <c r="H2" i="2"/>
  <c r="H68" i="2"/>
  <c r="H460" i="2"/>
  <c r="H400" i="2"/>
  <c r="H142" i="2"/>
  <c r="H97" i="2"/>
  <c r="H180" i="2"/>
  <c r="H21" i="2"/>
  <c r="H306" i="2"/>
  <c r="H206" i="2"/>
  <c r="H294" i="2"/>
  <c r="H128" i="2"/>
  <c r="H66" i="2"/>
  <c r="H65" i="2"/>
  <c r="H273" i="2"/>
  <c r="H370" i="2"/>
  <c r="H364" i="2"/>
  <c r="H301" i="2"/>
  <c r="H200" i="2"/>
  <c r="H468" i="2"/>
  <c r="H463" i="2"/>
  <c r="H6" i="2"/>
  <c r="H244" i="2"/>
  <c r="H141" i="2"/>
  <c r="H327" i="2"/>
  <c r="H92" i="2"/>
  <c r="H363" i="2"/>
  <c r="H300" i="2"/>
  <c r="H388" i="2"/>
  <c r="H76" i="2"/>
  <c r="H114" i="2"/>
  <c r="H47" i="2"/>
  <c r="H12" i="2"/>
  <c r="H151" i="2"/>
  <c r="H341" i="2"/>
  <c r="H4" i="2"/>
  <c r="H197" i="2"/>
  <c r="H147" i="2"/>
  <c r="H272" i="2"/>
  <c r="H326" i="2"/>
  <c r="H22" i="2"/>
  <c r="H255" i="2"/>
  <c r="H24" i="2"/>
  <c r="H64" i="2"/>
  <c r="H372" i="2"/>
  <c r="H190" i="2"/>
  <c r="H410" i="2"/>
  <c r="H146" i="2"/>
  <c r="H328" i="2"/>
  <c r="H443" i="2"/>
  <c r="H234" i="2"/>
  <c r="H87" i="2"/>
  <c r="H310" i="2"/>
  <c r="H198" i="2"/>
  <c r="H318" i="2"/>
  <c r="H51" i="2"/>
  <c r="H428" i="2"/>
  <c r="H55" i="2"/>
  <c r="H101" i="2"/>
  <c r="H379" i="2"/>
  <c r="H243" i="2"/>
  <c r="H230" i="2"/>
  <c r="H30" i="2"/>
  <c r="H213" i="2"/>
  <c r="H445" i="2"/>
  <c r="H231" i="2"/>
  <c r="H226" i="2"/>
  <c r="H16" i="2"/>
  <c r="H430" i="2"/>
  <c r="H346" i="2"/>
  <c r="H137" i="2"/>
  <c r="H148" i="2"/>
  <c r="H134" i="2"/>
  <c r="H19" i="2"/>
  <c r="H203" i="2"/>
  <c r="H442" i="2"/>
  <c r="H402" i="2"/>
  <c r="H274" i="2"/>
  <c r="H52" i="2"/>
  <c r="H122" i="2"/>
  <c r="H99" i="2"/>
  <c r="H241" i="2"/>
  <c r="H169" i="2"/>
  <c r="H429" i="2"/>
  <c r="H100" i="2"/>
  <c r="H432" i="2"/>
  <c r="H331" i="2"/>
  <c r="H303" i="2"/>
  <c r="H58" i="2"/>
  <c r="H435" i="2"/>
  <c r="H20" i="2"/>
  <c r="H477" i="2"/>
  <c r="H258" i="2"/>
  <c r="H283" i="2"/>
  <c r="H482" i="2"/>
  <c r="H356" i="2"/>
  <c r="H237" i="2"/>
  <c r="H158" i="2"/>
  <c r="H129" i="2"/>
  <c r="H89" i="2"/>
  <c r="H41" i="2"/>
  <c r="H448" i="2"/>
  <c r="H279" i="2"/>
  <c r="H391" i="2"/>
  <c r="H42" i="2"/>
  <c r="H408" i="2"/>
  <c r="H70" i="2"/>
  <c r="H153" i="2"/>
  <c r="H280" i="2"/>
  <c r="H61" i="2"/>
  <c r="H119" i="2"/>
  <c r="H321" i="2"/>
  <c r="H360" i="2"/>
  <c r="H196" i="2"/>
  <c r="H27" i="2"/>
  <c r="H256" i="2"/>
  <c r="H57" i="2"/>
  <c r="H420" i="2"/>
  <c r="H218" i="2"/>
  <c r="H212" i="2"/>
  <c r="H174" i="2"/>
  <c r="H282" i="2"/>
  <c r="H181" i="2"/>
  <c r="H111" i="2"/>
  <c r="H260" i="2"/>
  <c r="H263" i="2"/>
  <c r="H407" i="2"/>
  <c r="H386" i="2"/>
  <c r="H34" i="2"/>
  <c r="H228" i="2"/>
  <c r="H23" i="2"/>
  <c r="H48" i="2"/>
  <c r="H15" i="2"/>
  <c r="H95" i="2"/>
  <c r="H43" i="2"/>
  <c r="H449" i="2"/>
  <c r="H175" i="2"/>
  <c r="H109" i="2"/>
  <c r="H382" i="2"/>
  <c r="H113" i="2"/>
  <c r="H36" i="2"/>
  <c r="H102" i="2"/>
  <c r="H314" i="2"/>
  <c r="H366" i="2"/>
  <c r="H173" i="2"/>
  <c r="H396" i="2"/>
  <c r="H344" i="2"/>
  <c r="H307" i="2"/>
  <c r="H82" i="2"/>
  <c r="H374" i="2"/>
  <c r="H214" i="2"/>
  <c r="H194" i="2"/>
  <c r="H437" i="2"/>
  <c r="H427" i="2"/>
  <c r="H419" i="2"/>
  <c r="H54" i="2"/>
  <c r="H103" i="2"/>
  <c r="H62" i="2"/>
  <c r="H245" i="2"/>
  <c r="H423" i="2"/>
  <c r="H480" i="2"/>
  <c r="H166" i="2"/>
  <c r="H90" i="2"/>
  <c r="H261" i="2"/>
  <c r="H187" i="2"/>
  <c r="H28" i="2"/>
  <c r="H479" i="2"/>
  <c r="H72" i="2"/>
  <c r="H265" i="2"/>
  <c r="H116" i="2"/>
  <c r="H332" i="2"/>
  <c r="H77" i="2"/>
  <c r="H112" i="2"/>
  <c r="H253" i="2"/>
  <c r="H369" i="2"/>
  <c r="H37" i="2"/>
  <c r="H375" i="2"/>
  <c r="H183" i="2"/>
  <c r="H406" i="2"/>
  <c r="H139" i="2"/>
  <c r="H378" i="2"/>
  <c r="H311" i="2"/>
  <c r="H431" i="2"/>
  <c r="H454" i="2"/>
  <c r="H319" i="2"/>
  <c r="H281" i="2"/>
  <c r="H185" i="2"/>
  <c r="H10" i="2"/>
  <c r="H205" i="2"/>
  <c r="H296" i="2"/>
  <c r="H132" i="2"/>
  <c r="H195" i="2"/>
  <c r="H170" i="2"/>
  <c r="H335" i="2"/>
  <c r="H161" i="2"/>
  <c r="H288" i="2"/>
  <c r="H441" i="2"/>
  <c r="H358" i="2"/>
  <c r="H315" i="2"/>
  <c r="H411" i="2"/>
  <c r="H329" i="2"/>
  <c r="H33" i="2"/>
  <c r="H207" i="2"/>
  <c r="H98" i="2"/>
  <c r="H59" i="2"/>
  <c r="H317" i="2"/>
  <c r="H164" i="2"/>
  <c r="H224" i="2"/>
  <c r="H232" i="2"/>
  <c r="H86" i="2"/>
  <c r="H483" i="2"/>
  <c r="H157" i="2"/>
  <c r="H447" i="2"/>
  <c r="H264" i="2"/>
  <c r="H124" i="2"/>
  <c r="H395" i="2"/>
  <c r="H193" i="2"/>
  <c r="H368" i="2"/>
  <c r="H266" i="2"/>
  <c r="H268" i="2"/>
  <c r="H394" i="2"/>
  <c r="H397" i="2"/>
  <c r="H165" i="2"/>
  <c r="H421" i="2"/>
  <c r="H324" i="2"/>
  <c r="H152" i="2"/>
  <c r="H211" i="2"/>
  <c r="H333" i="2"/>
  <c r="H178" i="2"/>
  <c r="H473" i="2"/>
  <c r="H417" i="2"/>
  <c r="H223" i="2"/>
  <c r="H133" i="2"/>
  <c r="H413" i="2"/>
  <c r="H71" i="2"/>
  <c r="H209" i="2"/>
  <c r="H238" i="2"/>
  <c r="H270" i="2"/>
  <c r="H377" i="2"/>
  <c r="H35" i="2"/>
  <c r="H93" i="2"/>
  <c r="H434" i="2"/>
  <c r="H254" i="2"/>
  <c r="H478" i="2"/>
  <c r="H216" i="2"/>
  <c r="H469" i="2"/>
  <c r="H470" i="2"/>
  <c r="H249" i="2"/>
  <c r="H371" i="2"/>
  <c r="H29" i="2"/>
  <c r="H240" i="2"/>
  <c r="H392" i="2"/>
  <c r="H45" i="2"/>
  <c r="H305" i="2"/>
  <c r="H458" i="2"/>
  <c r="H352" i="2"/>
  <c r="H440" i="2"/>
  <c r="H117" i="2"/>
  <c r="H456" i="2"/>
  <c r="H293" i="2"/>
  <c r="H127" i="2"/>
  <c r="H438" i="2"/>
  <c r="H7" i="2"/>
  <c r="H201" i="2"/>
  <c r="H308" i="2"/>
  <c r="H361" i="2"/>
  <c r="H359" i="2"/>
  <c r="H176" i="2"/>
  <c r="H342" i="2"/>
  <c r="H401" i="2"/>
  <c r="H412" i="2"/>
  <c r="H184" i="2"/>
  <c r="H278" i="2"/>
  <c r="H381" i="2"/>
  <c r="H136" i="2"/>
  <c r="H167" i="2"/>
  <c r="H271" i="2"/>
  <c r="H467" i="2"/>
  <c r="H44" i="2"/>
  <c r="H150" i="2"/>
  <c r="H457" i="2"/>
  <c r="H144" i="2"/>
  <c r="H287" i="2"/>
  <c r="H168" i="2"/>
  <c r="H415" i="2"/>
  <c r="H5" i="2"/>
  <c r="H118" i="2"/>
  <c r="H289" i="2"/>
  <c r="H239" i="2"/>
  <c r="H154" i="2"/>
  <c r="H38" i="2"/>
  <c r="H182" i="2"/>
  <c r="H106" i="2"/>
  <c r="H81" i="2"/>
  <c r="H115" i="2"/>
  <c r="H385" i="2"/>
  <c r="H409" i="2"/>
  <c r="H208" i="2"/>
  <c r="H31" i="2"/>
  <c r="H179" i="2"/>
  <c r="H79" i="2"/>
  <c r="H67" i="2"/>
  <c r="H155" i="2"/>
  <c r="H94" i="2"/>
  <c r="H373" i="2"/>
  <c r="H107" i="2"/>
  <c r="H131" i="2"/>
  <c r="H312" i="2"/>
  <c r="H316" i="2"/>
  <c r="H56" i="2"/>
  <c r="H439" i="2"/>
  <c r="H347" i="2"/>
  <c r="H135" i="2"/>
  <c r="H105" i="2"/>
  <c r="H340" i="2"/>
  <c r="H277" i="2"/>
  <c r="H229" i="2"/>
  <c r="H425" i="2"/>
  <c r="H123" i="2"/>
  <c r="H130" i="2"/>
  <c r="H91" i="2"/>
  <c r="H189" i="2"/>
  <c r="H451" i="2"/>
  <c r="H334" i="2"/>
  <c r="H120" i="2"/>
  <c r="H286" i="2"/>
  <c r="H18" i="2"/>
  <c r="H251" i="2"/>
  <c r="H159" i="2"/>
  <c r="H453" i="2"/>
  <c r="H367" i="2"/>
  <c r="H17" i="2"/>
  <c r="H108" i="2"/>
  <c r="H96" i="2"/>
  <c r="H204" i="2"/>
  <c r="H345" i="2"/>
  <c r="H219" i="2"/>
  <c r="H298" i="2"/>
  <c r="H74" i="2"/>
  <c r="H78" i="2"/>
  <c r="H376" i="2"/>
  <c r="H210" i="2"/>
  <c r="H248" i="2"/>
  <c r="H171" i="2"/>
  <c r="H8" i="2"/>
  <c r="H3" i="2"/>
  <c r="H455" i="2"/>
  <c r="H83" i="2"/>
  <c r="H290" i="2"/>
  <c r="H459" i="2"/>
  <c r="H250" i="2"/>
  <c r="H424" i="2"/>
  <c r="H13" i="2"/>
  <c r="H339" i="2"/>
  <c r="H163" i="2"/>
  <c r="H259" i="2"/>
  <c r="H140" i="2"/>
  <c r="H222" i="2"/>
  <c r="H466" i="2"/>
  <c r="H80" i="2"/>
  <c r="H444" i="2"/>
  <c r="H351" i="2"/>
  <c r="H474" i="2"/>
  <c r="H337" i="2"/>
  <c r="H365" i="2"/>
  <c r="H343" i="2"/>
  <c r="H357" i="2"/>
  <c r="H225" i="2"/>
  <c r="H32" i="2"/>
  <c r="H304" i="2"/>
  <c r="H461" i="2"/>
  <c r="H348" i="2"/>
  <c r="H302" i="2"/>
  <c r="H14" i="2"/>
  <c r="H227" i="2"/>
  <c r="H156" i="2"/>
  <c r="H330" i="2"/>
  <c r="H145" i="2"/>
  <c r="H220" i="2"/>
  <c r="H53" i="2"/>
  <c r="H246" i="2"/>
  <c r="H110" i="2"/>
  <c r="H325" i="2"/>
  <c r="H297" i="2"/>
  <c r="H309" i="2"/>
  <c r="H414" i="2"/>
  <c r="H313" i="2"/>
  <c r="H121" i="2"/>
  <c r="H336" i="2"/>
  <c r="H452" i="2"/>
  <c r="H292" i="2"/>
  <c r="H63" i="2"/>
  <c r="H465" i="2"/>
  <c r="H422" i="2"/>
  <c r="H393" i="2"/>
  <c r="H475" i="2"/>
  <c r="H9" i="2"/>
  <c r="H322" i="2"/>
  <c r="H73" i="2"/>
  <c r="H436" i="2"/>
  <c r="H390" i="2"/>
  <c r="H416" i="2"/>
  <c r="H476" i="2"/>
  <c r="H104" i="2"/>
  <c r="H202" i="2"/>
  <c r="H350" i="2"/>
  <c r="H362" i="2"/>
  <c r="H405" i="2"/>
  <c r="H285" i="2"/>
  <c r="H380" i="2"/>
  <c r="H25" i="2"/>
  <c r="H276" i="2"/>
  <c r="H464" i="2"/>
  <c r="H188" i="2"/>
  <c r="H85" i="2"/>
  <c r="H404" i="2"/>
  <c r="H126" i="2"/>
  <c r="H138" i="2"/>
  <c r="H149" i="2"/>
  <c r="H471" i="2"/>
  <c r="H88" i="2"/>
  <c r="H252" i="2"/>
  <c r="H46" i="2"/>
  <c r="H262" i="2"/>
  <c r="H275" i="2"/>
  <c r="H215" i="2"/>
  <c r="H69" i="2"/>
  <c r="H383" i="2"/>
  <c r="H125" i="2"/>
  <c r="H160" i="2"/>
  <c r="H235" i="2"/>
  <c r="B55" i="7"/>
  <c r="C29" i="7"/>
  <c r="C30" i="7"/>
  <c r="C28" i="7"/>
  <c r="C10" i="7"/>
  <c r="T2754" i="4" l="1"/>
  <c r="T3807" i="4"/>
  <c r="T572" i="4"/>
  <c r="T1196" i="4"/>
  <c r="T1647" i="4"/>
  <c r="T5001" i="4"/>
  <c r="T1512" i="4"/>
  <c r="T2260" i="4"/>
  <c r="T4103" i="4"/>
  <c r="T2555" i="4"/>
  <c r="T972" i="4"/>
  <c r="T884" i="4"/>
  <c r="T2952" i="4"/>
  <c r="T3047" i="4"/>
  <c r="T1256" i="4"/>
  <c r="T3025" i="4"/>
  <c r="T4912" i="4"/>
  <c r="T2119" i="4"/>
  <c r="T576" i="4"/>
  <c r="T1656" i="4"/>
  <c r="T2712" i="4"/>
  <c r="T3752" i="4"/>
  <c r="T695" i="4"/>
  <c r="T3305" i="4"/>
  <c r="T668" i="4"/>
  <c r="T3437" i="4"/>
  <c r="T2210" i="4"/>
  <c r="T2690" i="4"/>
  <c r="T4392" i="4"/>
  <c r="T1732" i="4"/>
  <c r="T4491" i="4"/>
  <c r="T1400" i="4"/>
  <c r="T2606" i="4"/>
  <c r="T886" i="4"/>
  <c r="T1834" i="4"/>
  <c r="T527" i="4"/>
  <c r="T781" i="4"/>
  <c r="T1481" i="4"/>
  <c r="T3153" i="4"/>
  <c r="T3135" i="4"/>
  <c r="T4971" i="4"/>
  <c r="T4296" i="4"/>
  <c r="T155" i="4"/>
  <c r="T3016" i="4"/>
  <c r="T840" i="4"/>
  <c r="T3627" i="4"/>
  <c r="T665" i="4"/>
  <c r="T4699" i="4"/>
  <c r="T2947" i="4"/>
  <c r="T103" i="4"/>
  <c r="T4589" i="4"/>
  <c r="T2556" i="4"/>
  <c r="T158" i="4"/>
  <c r="T2442" i="4"/>
  <c r="T1125" i="4"/>
  <c r="T3156" i="4"/>
  <c r="T597" i="4"/>
  <c r="T910" i="4"/>
  <c r="T2209" i="4"/>
  <c r="T2753" i="4"/>
  <c r="T2895" i="4"/>
  <c r="T3436" i="4"/>
  <c r="T3651" i="4"/>
  <c r="T524" i="4"/>
  <c r="T4825" i="4"/>
  <c r="T4909" i="4"/>
  <c r="T3954" i="4"/>
  <c r="T2923" i="4"/>
  <c r="T2486" i="4"/>
  <c r="T4728" i="4"/>
  <c r="T2583" i="4"/>
  <c r="T1609" i="4"/>
  <c r="T4943" i="4"/>
  <c r="T2353" i="4"/>
  <c r="T3748" i="4"/>
  <c r="T844" i="4"/>
  <c r="T4824" i="4"/>
  <c r="T3564" i="4"/>
  <c r="T3827" i="4"/>
  <c r="T1510" i="4"/>
  <c r="T2634" i="4"/>
  <c r="T4157" i="4"/>
  <c r="T4998" i="4"/>
  <c r="T2997" i="4"/>
  <c r="T1536" i="4"/>
  <c r="T1778" i="4"/>
  <c r="T842" i="4"/>
  <c r="T4663" i="4"/>
  <c r="T2996" i="4"/>
  <c r="T2604" i="4"/>
  <c r="T3507" i="4"/>
  <c r="T1949" i="4"/>
  <c r="T691" i="4"/>
  <c r="T3019" i="4"/>
  <c r="T1425" i="4"/>
  <c r="T1580" i="4"/>
  <c r="T2731" i="4"/>
  <c r="T2000" i="4"/>
  <c r="T2407" i="4"/>
  <c r="T4613" i="4"/>
  <c r="T1394" i="4"/>
  <c r="T3220" i="4"/>
  <c r="T4722" i="4"/>
  <c r="T4362" i="4"/>
  <c r="T2466" i="4"/>
  <c r="T1895" i="4"/>
  <c r="T2631" i="4"/>
  <c r="T746" i="4"/>
  <c r="T4866" i="4"/>
  <c r="T1191" i="4"/>
  <c r="T4204" i="4"/>
  <c r="T2975" i="4"/>
  <c r="T3851" i="4"/>
  <c r="T4082" i="4"/>
  <c r="T1422" i="4"/>
  <c r="T1219" i="4"/>
  <c r="T4254" i="4"/>
  <c r="T664" i="4"/>
  <c r="T4518" i="4"/>
  <c r="T1484" i="4"/>
  <c r="T622" i="4"/>
  <c r="T3460" i="4"/>
  <c r="T2440" i="4"/>
  <c r="T1025" i="4"/>
  <c r="T4316" i="4"/>
  <c r="T3509" i="4"/>
  <c r="T455" i="4"/>
  <c r="T2237" i="4"/>
  <c r="T2706" i="4"/>
  <c r="T4150" i="4"/>
  <c r="T1847" i="4"/>
  <c r="T2028" i="4"/>
  <c r="T754" i="4"/>
  <c r="T4667" i="4"/>
  <c r="T430" i="4"/>
  <c r="T32" i="4"/>
  <c r="T3632" i="4"/>
  <c r="T102" i="4"/>
  <c r="T1002" i="4"/>
  <c r="T2302" i="4"/>
  <c r="T3021" i="4"/>
  <c r="T663" i="4"/>
  <c r="T1890" i="4"/>
  <c r="T4374" i="4"/>
  <c r="T1434" i="4"/>
  <c r="T1401" i="4"/>
  <c r="T2950" i="4"/>
  <c r="T4773" i="4"/>
  <c r="T121" i="4"/>
  <c r="T3256" i="4"/>
  <c r="T4086" i="4"/>
  <c r="T185" i="4"/>
  <c r="T453" i="4"/>
  <c r="T2666" i="4"/>
  <c r="T1994" i="4"/>
  <c r="T1980" i="4"/>
  <c r="T4467" i="4"/>
  <c r="T1785" i="4"/>
  <c r="T1482" i="4"/>
  <c r="T2536" i="4"/>
  <c r="T2841" i="4"/>
  <c r="T378" i="4"/>
  <c r="T3608" i="4"/>
  <c r="T908" i="4"/>
  <c r="T2257" i="4"/>
  <c r="T3488" i="4"/>
  <c r="T425" i="4"/>
  <c r="T673" i="4"/>
  <c r="T3722" i="4"/>
  <c r="T4973" i="4"/>
  <c r="T3044" i="4"/>
  <c r="T1860" i="4"/>
  <c r="T3093" i="4"/>
  <c r="T2896" i="4"/>
  <c r="T4910" i="4"/>
  <c r="T4066" i="4"/>
  <c r="T3000" i="4"/>
  <c r="T2160" i="4"/>
  <c r="T4180" i="4"/>
  <c r="T2702" i="4"/>
  <c r="T4319" i="4"/>
  <c r="T1454" i="4"/>
  <c r="T3046" i="4"/>
  <c r="T752" i="4"/>
  <c r="T3154" i="4"/>
  <c r="T2439" i="4"/>
  <c r="T3401" i="4"/>
  <c r="T2382" i="4"/>
  <c r="T377" i="4"/>
  <c r="T2380" i="4"/>
  <c r="T798" i="4"/>
  <c r="T1102" i="4"/>
  <c r="T516" i="4"/>
  <c r="T3463" i="4"/>
  <c r="T914" i="4"/>
  <c r="T380" i="4"/>
  <c r="T267" i="4"/>
  <c r="T4890" i="4"/>
  <c r="T61" i="4"/>
  <c r="T3361" i="4"/>
  <c r="T3695" i="4"/>
  <c r="T3589" i="4"/>
  <c r="T3635" i="4"/>
  <c r="T1483" i="4"/>
  <c r="T3829" i="4"/>
  <c r="T236" i="4"/>
  <c r="T2026" i="4"/>
  <c r="T600" i="4"/>
  <c r="T3751" i="4"/>
  <c r="T406" i="4"/>
  <c r="T4234" i="4"/>
  <c r="T1348" i="4"/>
  <c r="T2334" i="4"/>
  <c r="T3094" i="4"/>
  <c r="T4870" i="4"/>
  <c r="T2781" i="4"/>
  <c r="T1224" i="4"/>
  <c r="T4159" i="4"/>
  <c r="T801" i="4"/>
  <c r="T203" i="4"/>
  <c r="T2898" i="4"/>
  <c r="T3403" i="4"/>
  <c r="T264" i="4"/>
  <c r="T355" i="4"/>
  <c r="T1105" i="4"/>
  <c r="T645" i="4"/>
  <c r="T477" i="4"/>
  <c r="T939" i="4"/>
  <c r="T749" i="4"/>
  <c r="T4729" i="4"/>
  <c r="T1731" i="4"/>
  <c r="T1562" i="4"/>
  <c r="T3526" i="4"/>
  <c r="T101" i="4"/>
  <c r="T3750" i="4"/>
  <c r="T3924" i="4"/>
  <c r="T548" i="4"/>
  <c r="T2780" i="4"/>
  <c r="T2238" i="4"/>
  <c r="T3773" i="4"/>
  <c r="T78" i="4"/>
  <c r="T2512" i="4"/>
  <c r="T2408" i="4"/>
  <c r="T3806" i="4"/>
  <c r="T1684" i="4"/>
  <c r="T799" i="4"/>
  <c r="T2021" i="4"/>
  <c r="T454" i="4"/>
  <c r="T3975" i="4"/>
  <c r="T1345" i="4"/>
  <c r="T2838" i="4"/>
  <c r="T2161" i="4"/>
  <c r="T1142" i="4"/>
  <c r="T2332" i="4"/>
  <c r="T882" i="4"/>
  <c r="T3063" i="4"/>
  <c r="T2061" i="4"/>
  <c r="T1343" i="4"/>
  <c r="T4209" i="4"/>
  <c r="T755" i="4"/>
  <c r="T2641" i="4"/>
  <c r="T3178" i="4"/>
  <c r="T3899" i="4"/>
  <c r="T2948" i="4"/>
  <c r="T938" i="4"/>
  <c r="T3630" i="4"/>
  <c r="T3693" i="4"/>
  <c r="T1583" i="4"/>
  <c r="T797" i="4"/>
  <c r="T2684" i="4"/>
  <c r="T2039" i="4"/>
  <c r="T187" i="4"/>
  <c r="T2870" i="4"/>
  <c r="T266" i="4"/>
  <c r="T1301" i="4"/>
  <c r="T356" i="4"/>
  <c r="T4465" i="4"/>
  <c r="T845" i="4"/>
  <c r="T2259" i="4"/>
  <c r="T318" i="4"/>
  <c r="T1398" i="4"/>
  <c r="T4941" i="4"/>
  <c r="T2941" i="4"/>
  <c r="T1500" i="4"/>
  <c r="T3026" i="4"/>
  <c r="T122" i="4"/>
  <c r="T4972" i="4"/>
  <c r="T3926" i="4"/>
  <c r="T2949" i="4"/>
  <c r="T1255" i="4"/>
  <c r="T1859" i="4"/>
  <c r="T1480" i="4"/>
  <c r="T4942" i="4"/>
  <c r="T725" i="4"/>
  <c r="T4179" i="4"/>
  <c r="T4064" i="4"/>
  <c r="T2431" i="4"/>
  <c r="T1998" i="4"/>
  <c r="T1421" i="4"/>
  <c r="T3218" i="4"/>
  <c r="T2778" i="4"/>
  <c r="T1216" i="4"/>
  <c r="T592" i="4"/>
  <c r="T2158" i="4"/>
  <c r="T261" i="4"/>
  <c r="T4938" i="4"/>
  <c r="T3431" i="4"/>
  <c r="T3430" i="4"/>
  <c r="T1021" i="4"/>
  <c r="T3275" i="4"/>
  <c r="T4995" i="4"/>
  <c r="T4462" i="4"/>
  <c r="T2663" i="4"/>
  <c r="T2836" i="4"/>
  <c r="T472" i="4"/>
  <c r="T2552" i="4"/>
  <c r="T4484" i="4"/>
  <c r="T743" i="4"/>
  <c r="T1555" i="4"/>
  <c r="T448" i="4"/>
  <c r="T2832" i="4"/>
  <c r="T4717" i="4"/>
  <c r="T3249" i="4"/>
  <c r="T1920" i="4"/>
  <c r="T2229" i="4"/>
  <c r="T1246" i="4"/>
  <c r="T280" i="4"/>
  <c r="T2181" i="4"/>
  <c r="T4062" i="4"/>
  <c r="T1505" i="4"/>
  <c r="T3800" i="4"/>
  <c r="T3990" i="4"/>
  <c r="T4147" i="4"/>
  <c r="T517" i="4"/>
  <c r="T2481" i="4"/>
  <c r="T1211" i="4"/>
  <c r="T571" i="4"/>
  <c r="T471" i="4"/>
  <c r="T2480" i="4"/>
  <c r="T968" i="4"/>
  <c r="T997" i="4"/>
  <c r="T1162" i="4"/>
  <c r="T3040" i="4"/>
  <c r="T4963" i="4"/>
  <c r="T775" i="4"/>
  <c r="T4792" i="4"/>
  <c r="T2135" i="4"/>
  <c r="T4034" i="4"/>
  <c r="T2505" i="4"/>
  <c r="T1576" i="4"/>
  <c r="T1295" i="4"/>
  <c r="T1617" i="4"/>
  <c r="T1503" i="4"/>
  <c r="T4608" i="4"/>
  <c r="T2990" i="4"/>
  <c r="T3374" i="4"/>
  <c r="T2320" i="4"/>
  <c r="T4459" i="4"/>
  <c r="T1418" i="4"/>
  <c r="T3859" i="4"/>
  <c r="T2846" i="4"/>
  <c r="T4070" i="4"/>
  <c r="T2444" i="4"/>
  <c r="T4944" i="4"/>
  <c r="T3697" i="4"/>
  <c r="T1374" i="4"/>
  <c r="T3511" i="4"/>
  <c r="T3570" i="4"/>
  <c r="T626" i="4"/>
  <c r="T2359" i="4"/>
  <c r="T1276" i="4"/>
  <c r="T2513" i="4"/>
  <c r="T3198" i="4"/>
  <c r="T2783" i="4"/>
  <c r="T2387" i="4"/>
  <c r="T323" i="4"/>
  <c r="T2413" i="4"/>
  <c r="T1026" i="4"/>
  <c r="T3998" i="4"/>
  <c r="T3258" i="4"/>
  <c r="T3978" i="4"/>
  <c r="T822" i="4"/>
  <c r="T4239" i="4"/>
  <c r="T1631" i="4"/>
  <c r="T324" i="4"/>
  <c r="T1759" i="4"/>
  <c r="T4875" i="4"/>
  <c r="T4876" i="4"/>
  <c r="T2192" i="4"/>
  <c r="T1147" i="4"/>
  <c r="T1900" i="4"/>
  <c r="T1929" i="4"/>
  <c r="T290" i="4"/>
  <c r="T4628" i="4"/>
  <c r="T3410" i="4"/>
  <c r="T3636" i="4"/>
  <c r="T2243" i="4"/>
  <c r="T3200" i="4"/>
  <c r="T3884" i="4"/>
  <c r="T4978" i="4"/>
  <c r="T124" i="4"/>
  <c r="T3493" i="4"/>
  <c r="T918" i="4"/>
  <c r="T1378" i="4"/>
  <c r="T4349" i="4"/>
  <c r="T1665" i="4"/>
  <c r="T433" i="4"/>
  <c r="T2095" i="4"/>
  <c r="T4630" i="4"/>
  <c r="T2960" i="4"/>
  <c r="T1567" i="4"/>
  <c r="T4735" i="4"/>
  <c r="T577" i="4"/>
  <c r="T3728" i="4"/>
  <c r="T2849" i="4"/>
  <c r="T1633" i="4"/>
  <c r="T4595" i="4"/>
  <c r="T3596" i="4"/>
  <c r="T2446" i="4"/>
  <c r="T3140" i="4"/>
  <c r="T293" i="4"/>
  <c r="T1305" i="4"/>
  <c r="T3105" i="4"/>
  <c r="T1283" i="4"/>
  <c r="T3638" i="4"/>
  <c r="T1028" i="4"/>
  <c r="T677" i="4"/>
  <c r="T2123" i="4"/>
  <c r="T3382" i="4"/>
  <c r="T1306" i="4"/>
  <c r="T2194" i="4"/>
  <c r="T1029" i="4"/>
  <c r="T4980" i="4"/>
  <c r="T3141" i="4"/>
  <c r="T2054" i="4"/>
  <c r="T79" i="4"/>
  <c r="T4344" i="4"/>
  <c r="T4364" i="4"/>
  <c r="T1736" i="4"/>
  <c r="T3362" i="4"/>
  <c r="T2167" i="4"/>
  <c r="T2120" i="4"/>
  <c r="T1658" i="4"/>
  <c r="T287" i="4"/>
  <c r="T2538" i="4"/>
  <c r="T852" i="4"/>
  <c r="T1087" i="4"/>
  <c r="T4090" i="4"/>
  <c r="T1057" i="4"/>
  <c r="T2211" i="4"/>
  <c r="T3904" i="4"/>
  <c r="T529" i="4"/>
  <c r="T4" i="4"/>
  <c r="T4266" i="4"/>
  <c r="T710" i="4"/>
  <c r="T2958" i="4"/>
  <c r="T1322" i="4"/>
  <c r="T1146" i="4"/>
  <c r="T384" i="4"/>
  <c r="T2612" i="4"/>
  <c r="T431" i="4"/>
  <c r="T385" i="4"/>
  <c r="T2925" i="4"/>
  <c r="T3308" i="4"/>
  <c r="T2757" i="4"/>
  <c r="T361" i="4"/>
  <c r="T2693" i="4"/>
  <c r="T554" i="4"/>
  <c r="T2445" i="4"/>
  <c r="T4214" i="4"/>
  <c r="T2903" i="4"/>
  <c r="T1377" i="4"/>
  <c r="T1956" i="4"/>
  <c r="T4346" i="4"/>
  <c r="T3492" i="4"/>
  <c r="T978" i="4"/>
  <c r="T4396" i="4"/>
  <c r="T3159" i="4"/>
  <c r="T602" i="4"/>
  <c r="T1229" i="4"/>
  <c r="T1516" i="4"/>
  <c r="T4854" i="4"/>
  <c r="T1930" i="4"/>
  <c r="T3339" i="4"/>
  <c r="T2214" i="4"/>
  <c r="T3933" i="4"/>
  <c r="T1927" i="4"/>
  <c r="T3098" i="4"/>
  <c r="T942" i="4"/>
  <c r="T3195" i="4"/>
  <c r="T4211" i="4"/>
  <c r="T1590" i="4"/>
  <c r="T709" i="4"/>
  <c r="T268" i="4"/>
  <c r="T3441" i="4"/>
  <c r="T1456" i="4"/>
  <c r="T4914" i="4"/>
  <c r="T2808" i="4"/>
  <c r="T1198" i="4"/>
  <c r="T2336" i="4"/>
  <c r="T2066" i="4"/>
  <c r="T977" i="4"/>
  <c r="T1737" i="4"/>
  <c r="T1686" i="4"/>
  <c r="T269" i="4"/>
  <c r="T1109" i="4"/>
  <c r="T2611" i="4"/>
  <c r="T4267" i="4"/>
  <c r="T1629" i="4"/>
  <c r="T3725" i="4"/>
  <c r="T2514" i="4"/>
  <c r="T3929" i="4"/>
  <c r="T4107" i="4"/>
  <c r="T916" i="4"/>
  <c r="T208" i="4"/>
  <c r="T4366" i="4"/>
  <c r="T1867" i="4"/>
  <c r="T1174" i="4"/>
  <c r="T2169" i="4"/>
  <c r="T1376" i="4"/>
  <c r="T759" i="4"/>
  <c r="T1404" i="4"/>
  <c r="T3158" i="4"/>
  <c r="T2516" i="4"/>
  <c r="T2718" i="4"/>
  <c r="T2391" i="4"/>
  <c r="T66" i="4"/>
  <c r="T889" i="4"/>
  <c r="T2758" i="4"/>
  <c r="T4918" i="4"/>
  <c r="T326" i="4"/>
  <c r="T1632" i="4"/>
  <c r="T2719" i="4"/>
  <c r="T164" i="4"/>
  <c r="T2193" i="4"/>
  <c r="T4419" i="4"/>
  <c r="T2068" i="4"/>
  <c r="T1355" i="4"/>
  <c r="T803" i="4"/>
  <c r="T1175" i="4"/>
  <c r="T3677" i="4"/>
  <c r="T3999" i="4"/>
  <c r="T3005" i="4"/>
  <c r="T1870" i="4"/>
  <c r="T1588" i="4"/>
  <c r="T3438" i="4"/>
  <c r="T480" i="4"/>
  <c r="T409" i="4"/>
  <c r="T3489" i="4"/>
  <c r="T4440" i="4"/>
  <c r="T1928" i="4"/>
  <c r="T2065" i="4"/>
  <c r="T3099" i="4"/>
  <c r="T382" i="4"/>
  <c r="T1145" i="4"/>
  <c r="T358" i="4"/>
  <c r="T3546" i="4"/>
  <c r="T288" i="4"/>
  <c r="T207" i="4"/>
  <c r="T1107" i="4"/>
  <c r="T1457" i="4"/>
  <c r="T4778" i="4"/>
  <c r="T2957" i="4"/>
  <c r="T1864" i="4"/>
  <c r="T2810" i="4"/>
  <c r="T1865" i="4"/>
  <c r="T711" i="4"/>
  <c r="T3101" i="4"/>
  <c r="T1173" i="4"/>
  <c r="T2212" i="4"/>
  <c r="T4322" i="4"/>
  <c r="T3882" i="4"/>
  <c r="T2191" i="4"/>
  <c r="T2876" i="4"/>
  <c r="T242" i="4"/>
  <c r="T4830" i="4"/>
  <c r="T1663" i="4"/>
  <c r="T3004" i="4"/>
  <c r="T4213" i="4"/>
  <c r="T432" i="4"/>
  <c r="T1791" i="4"/>
  <c r="T2694" i="4"/>
  <c r="T1541" i="4"/>
  <c r="T271" i="4"/>
  <c r="T3280" i="4"/>
  <c r="T3617" i="4"/>
  <c r="T1687" i="4"/>
  <c r="T890" i="4"/>
  <c r="T2671" i="4"/>
  <c r="T555" i="4"/>
  <c r="T2283" i="4"/>
  <c r="T4894" i="4"/>
  <c r="T4856" i="4"/>
  <c r="T4734" i="4"/>
  <c r="T4631" i="4"/>
  <c r="T4519" i="4"/>
  <c r="T1231" i="4"/>
  <c r="T1839" i="4"/>
  <c r="T4019" i="4"/>
  <c r="T2904" i="4"/>
  <c r="T3053" i="4"/>
  <c r="T4301" i="4"/>
  <c r="T2146" i="4"/>
  <c r="T649" i="4"/>
  <c r="T388" i="4"/>
  <c r="T1690" i="4"/>
  <c r="T4397" i="4"/>
  <c r="T1841" i="4"/>
  <c r="T3055" i="4"/>
  <c r="T3236" i="4"/>
  <c r="T3366" i="4"/>
  <c r="T4351" i="4"/>
  <c r="T950" i="4"/>
  <c r="T486" i="4"/>
  <c r="T68" i="4"/>
  <c r="T1128" i="4"/>
  <c r="T3639" i="4"/>
  <c r="T1794" i="4"/>
  <c r="T4947" i="4"/>
  <c r="T1062" i="4"/>
  <c r="T4678" i="4"/>
  <c r="T3142" i="4"/>
  <c r="T922" i="4"/>
  <c r="T460" i="4"/>
  <c r="T952" i="4"/>
  <c r="T3335" i="4"/>
  <c r="T2064" i="4"/>
  <c r="T4777" i="4"/>
  <c r="T3590" i="4"/>
  <c r="T3545" i="4"/>
  <c r="T2900" i="4"/>
  <c r="T2736" i="4"/>
  <c r="T2307" i="4"/>
  <c r="T3753" i="4"/>
  <c r="T2168" i="4"/>
  <c r="T4625" i="4"/>
  <c r="T976" i="4"/>
  <c r="T1953" i="4"/>
  <c r="T1660" i="4"/>
  <c r="T161" i="4"/>
  <c r="T2031" i="4"/>
  <c r="T4265" i="4"/>
  <c r="T1353" i="4"/>
  <c r="T2609" i="4"/>
  <c r="T1321" i="4"/>
  <c r="T4893" i="4"/>
  <c r="T2959" i="4"/>
  <c r="T2587" i="4"/>
  <c r="T4043" i="4"/>
  <c r="T1089" i="4"/>
  <c r="T3698" i="4"/>
  <c r="T3230" i="4"/>
  <c r="T3931" i="4"/>
  <c r="T3676" i="4"/>
  <c r="T1591" i="4"/>
  <c r="T1984" i="4"/>
  <c r="T2389" i="4"/>
  <c r="T3514" i="4"/>
  <c r="T123" i="4"/>
  <c r="T3979" i="4"/>
  <c r="T2539" i="4"/>
  <c r="T1901" i="4"/>
  <c r="T3782" i="4"/>
  <c r="T2540" i="4"/>
  <c r="T163" i="4"/>
  <c r="T4779" i="4"/>
  <c r="T533" i="4"/>
  <c r="T3655" i="4"/>
  <c r="T2121" i="4"/>
  <c r="T2927" i="4"/>
  <c r="T2213" i="4"/>
  <c r="T1259" i="4"/>
  <c r="T1230" i="4"/>
  <c r="T823" i="4"/>
  <c r="T2672" i="4"/>
  <c r="T3812" i="4"/>
  <c r="T3530" i="4"/>
  <c r="T2812" i="4"/>
  <c r="T2267" i="4"/>
  <c r="T1199" i="4"/>
  <c r="T3201" i="4"/>
  <c r="T105" i="4"/>
  <c r="T3054" i="4"/>
  <c r="T696" i="4"/>
  <c r="T4270" i="4"/>
  <c r="T2648" i="4"/>
  <c r="T3980" i="4"/>
  <c r="T2005" i="4"/>
  <c r="T4946" i="4"/>
  <c r="T786" i="4"/>
  <c r="T4075" i="4"/>
  <c r="T1986" i="4"/>
  <c r="T2069" i="4"/>
  <c r="T2962" i="4"/>
  <c r="T2070" i="4"/>
  <c r="T412" i="4"/>
  <c r="T3179" i="4"/>
  <c r="T4776" i="4"/>
  <c r="T2263" i="4"/>
  <c r="T1610" i="4"/>
  <c r="T1981" i="4"/>
  <c r="T457" i="4"/>
  <c r="T3196" i="4"/>
  <c r="T4542" i="4"/>
  <c r="T1659" i="4"/>
  <c r="T4470" i="4"/>
  <c r="T1627" i="4"/>
  <c r="T4977" i="4"/>
  <c r="T3571" i="4"/>
  <c r="T4672" i="4"/>
  <c r="T1628" i="4"/>
  <c r="T2412" i="4"/>
  <c r="T2755" i="4"/>
  <c r="T2493" i="4"/>
  <c r="T2610" i="4"/>
  <c r="T4073" i="4"/>
  <c r="T410" i="4"/>
  <c r="T411" i="4"/>
  <c r="T4626" i="4"/>
  <c r="T2875" i="4"/>
  <c r="T3442" i="4"/>
  <c r="T241" i="4"/>
  <c r="T4106" i="4"/>
  <c r="T289" i="4"/>
  <c r="T360" i="4"/>
  <c r="T1866" i="4"/>
  <c r="T944" i="4"/>
  <c r="T1461" i="4"/>
  <c r="T712" i="4"/>
  <c r="T3199" i="4"/>
  <c r="T2032" i="4"/>
  <c r="T3232" i="4"/>
  <c r="T1761" i="4"/>
  <c r="T4916" i="4"/>
  <c r="T2517" i="4"/>
  <c r="T1058" i="4"/>
  <c r="T532" i="4"/>
  <c r="T3754" i="4"/>
  <c r="T2878" i="4"/>
  <c r="T4917" i="4"/>
  <c r="T3611" i="4"/>
  <c r="T238" i="4"/>
  <c r="T1757" i="4"/>
  <c r="T2955" i="4"/>
  <c r="T1836" i="4"/>
  <c r="T3139" i="4"/>
  <c r="T2716" i="4"/>
  <c r="T2492" i="4"/>
  <c r="T784" i="4"/>
  <c r="T1027" i="4"/>
  <c r="T2902" i="4"/>
  <c r="T3615" i="4"/>
  <c r="T3654" i="4"/>
  <c r="T4299" i="4"/>
  <c r="T4493" i="4"/>
  <c r="T3781" i="4"/>
  <c r="T2360" i="4"/>
  <c r="T3528" i="4"/>
  <c r="T2588" i="4"/>
  <c r="T1514" i="4"/>
  <c r="T4558" i="4"/>
  <c r="T1405" i="4"/>
  <c r="T603" i="4"/>
  <c r="T556" i="4"/>
  <c r="T3443" i="4"/>
  <c r="T629" i="4"/>
  <c r="T854" i="4"/>
  <c r="T191" i="4"/>
  <c r="T3102" i="4"/>
  <c r="T2284" i="4"/>
  <c r="T3618" i="4"/>
  <c r="T920" i="4"/>
  <c r="T1634" i="4"/>
  <c r="T4496" i="4"/>
  <c r="T2338" i="4"/>
  <c r="T2469" i="4"/>
  <c r="T2673" i="4"/>
  <c r="T1637" i="4"/>
  <c r="T1091" i="4"/>
  <c r="T1762" i="4"/>
  <c r="T2907" i="4"/>
  <c r="T3106" i="4"/>
  <c r="T3237" i="4"/>
  <c r="T951" i="4"/>
  <c r="T4635" i="4"/>
  <c r="T2563" i="4"/>
  <c r="T1713" i="4"/>
  <c r="T4216" i="4"/>
  <c r="T4115" i="4"/>
  <c r="T3238" i="4"/>
  <c r="T213" i="4"/>
  <c r="T40" i="4"/>
  <c r="T3110" i="4"/>
  <c r="T4196" i="4"/>
  <c r="T3284" i="4"/>
  <c r="T713" i="4"/>
  <c r="T630" i="4"/>
  <c r="T980" i="4"/>
  <c r="T1873" i="4"/>
  <c r="T461" i="4"/>
  <c r="T295" i="4"/>
  <c r="T981" i="4"/>
  <c r="T1568" i="4"/>
  <c r="T4271" i="4"/>
  <c r="T805" i="4"/>
  <c r="T3907" i="4"/>
  <c r="T3835" i="4"/>
  <c r="T4599" i="4"/>
  <c r="T4949" i="4"/>
  <c r="T632" i="4"/>
  <c r="T3757" i="4"/>
  <c r="T2309" i="4"/>
  <c r="T1908" i="4"/>
  <c r="T3343" i="4"/>
  <c r="T4920" i="4"/>
  <c r="T606" i="4"/>
  <c r="T297" i="4"/>
  <c r="T3936" i="4"/>
  <c r="T3344" i="4"/>
  <c r="T2568" i="4"/>
  <c r="T984" i="4"/>
  <c r="T1710" i="4"/>
  <c r="T4852" i="4"/>
  <c r="T1197" i="4"/>
  <c r="T3307" i="4"/>
  <c r="T1790" i="4"/>
  <c r="T1320" i="4"/>
  <c r="T1837" i="4"/>
  <c r="T162" i="4"/>
  <c r="T3338" i="4"/>
  <c r="T483" i="4"/>
  <c r="T4212" i="4"/>
  <c r="T458" i="4"/>
  <c r="T1954" i="4"/>
  <c r="T1458" i="4"/>
  <c r="T1459" i="4"/>
  <c r="T4494" i="4"/>
  <c r="T1279" i="4"/>
  <c r="T4915" i="4"/>
  <c r="T3699" i="4"/>
  <c r="T2050" i="4"/>
  <c r="T4347" i="4"/>
  <c r="T4191" i="4"/>
  <c r="T4045" i="4"/>
  <c r="T604" i="4"/>
  <c r="T4857" i="4"/>
  <c r="T1902" i="4"/>
  <c r="T1689" i="4"/>
  <c r="T2362" i="4"/>
  <c r="T2051" i="4"/>
  <c r="T2337" i="4"/>
  <c r="T2785" i="4"/>
  <c r="T4559" i="4"/>
  <c r="T949" i="4"/>
  <c r="T534" i="4"/>
  <c r="T1440" i="4"/>
  <c r="T1201" i="4"/>
  <c r="T1284" i="4"/>
  <c r="T4047" i="4"/>
  <c r="T826" i="4"/>
  <c r="T3261" i="4"/>
  <c r="T487" i="4"/>
  <c r="T1380" i="4"/>
  <c r="T1667" i="4"/>
  <c r="T2447" i="4"/>
  <c r="T1464" i="4"/>
  <c r="T3282" i="4"/>
  <c r="T787" i="4"/>
  <c r="T3678" i="4"/>
  <c r="T953" i="4"/>
  <c r="T1009" i="4"/>
  <c r="T763" i="4"/>
  <c r="T3960" i="4"/>
  <c r="T4782" i="4"/>
  <c r="T2148" i="4"/>
  <c r="T3701" i="4"/>
  <c r="T2541" i="4"/>
  <c r="T4197" i="4"/>
  <c r="T3736" i="4"/>
  <c r="T4521" i="4"/>
  <c r="T3469" i="4"/>
  <c r="T4680" i="4"/>
  <c r="T2880" i="4"/>
  <c r="T2981" i="4"/>
  <c r="T3787" i="4"/>
  <c r="T329" i="4"/>
  <c r="T4423" i="4"/>
  <c r="T4368" i="4"/>
  <c r="T2393" i="4"/>
  <c r="T2789" i="4"/>
  <c r="T955" i="4"/>
  <c r="T4445" i="4"/>
  <c r="T4120" i="4"/>
  <c r="T4369" i="4"/>
  <c r="T1798" i="4"/>
  <c r="T1957" i="4"/>
  <c r="T2790" i="4"/>
  <c r="T108" i="4"/>
  <c r="T1288" i="4"/>
  <c r="T1910" i="4"/>
  <c r="T8" i="4"/>
  <c r="T2033" i="4"/>
  <c r="T1491" i="4"/>
  <c r="T1095" i="4"/>
  <c r="T3033" i="4"/>
  <c r="T3472" i="4"/>
  <c r="T3778" i="4"/>
  <c r="T3612" i="4"/>
  <c r="T3069" i="4"/>
  <c r="T915" i="4"/>
  <c r="T757" i="4"/>
  <c r="T4976" i="4"/>
  <c r="T35" i="4"/>
  <c r="T3363" i="4"/>
  <c r="T3409" i="4"/>
  <c r="T1540" i="4"/>
  <c r="T2468" i="4"/>
  <c r="T3229" i="4"/>
  <c r="T64" i="4"/>
  <c r="T3052" i="4"/>
  <c r="T2717" i="4"/>
  <c r="T3958" i="4"/>
  <c r="T2361" i="4"/>
  <c r="T1664" i="4"/>
  <c r="T4367" i="4"/>
  <c r="T36" i="4"/>
  <c r="T1127" i="4"/>
  <c r="T3411" i="4"/>
  <c r="T291" i="4"/>
  <c r="T3932" i="4"/>
  <c r="T947" i="4"/>
  <c r="T3594" i="4"/>
  <c r="T272" i="4"/>
  <c r="T484" i="4"/>
  <c r="T3637" i="4"/>
  <c r="T3103" i="4"/>
  <c r="T2813" i="4"/>
  <c r="T785" i="4"/>
  <c r="T4543" i="4"/>
  <c r="T4046" i="4"/>
  <c r="T1635" i="4"/>
  <c r="T2649" i="4"/>
  <c r="T327" i="4"/>
  <c r="T3733" i="4"/>
  <c r="T4896" i="4"/>
  <c r="T1517" i="4"/>
  <c r="T1260" i="4"/>
  <c r="T4048" i="4"/>
  <c r="T3468" i="4"/>
  <c r="T4166" i="4"/>
  <c r="T2613" i="4"/>
  <c r="T2964" i="4"/>
  <c r="T3182" i="4"/>
  <c r="T4948" i="4"/>
  <c r="T3785" i="4"/>
  <c r="T979" i="4"/>
  <c r="T1795" i="4"/>
  <c r="T1324" i="4"/>
  <c r="T1819" i="4"/>
  <c r="T1202" i="4"/>
  <c r="T4808" i="4"/>
  <c r="T436" i="4"/>
  <c r="T3962" i="4"/>
  <c r="T274" i="4"/>
  <c r="T4835" i="4"/>
  <c r="T3906" i="4"/>
  <c r="T214" i="4"/>
  <c r="T954" i="4"/>
  <c r="T4118" i="4"/>
  <c r="T2815" i="4"/>
  <c r="T2006" i="4"/>
  <c r="T81" i="4"/>
  <c r="T861" i="4"/>
  <c r="T4861" i="4"/>
  <c r="T415" i="4"/>
  <c r="T3496" i="4"/>
  <c r="T82" i="4"/>
  <c r="T2697" i="4"/>
  <c r="T4001" i="4"/>
  <c r="T4104" i="4"/>
  <c r="T2188" i="4"/>
  <c r="T1862" i="4"/>
  <c r="T3070" i="4"/>
  <c r="T3513" i="4"/>
  <c r="T2030" i="4"/>
  <c r="T4164" i="4"/>
  <c r="T648" i="4"/>
  <c r="T888" i="4"/>
  <c r="T2874" i="4"/>
  <c r="T1436" i="4"/>
  <c r="T270" i="4"/>
  <c r="T4240" i="4"/>
  <c r="T386" i="4"/>
  <c r="T4474" i="4"/>
  <c r="T1662" i="4"/>
  <c r="T65" i="4"/>
  <c r="T2145" i="4"/>
  <c r="T325" i="4"/>
  <c r="T1438" i="4"/>
  <c r="T2067" i="4"/>
  <c r="T761" i="4"/>
  <c r="T3412" i="4"/>
  <c r="T4674" i="4"/>
  <c r="T2392" i="4"/>
  <c r="T4192" i="4"/>
  <c r="T67" i="4"/>
  <c r="T3030" i="4"/>
  <c r="T1356" i="4"/>
  <c r="T2590" i="4"/>
  <c r="T2285" i="4"/>
  <c r="T2052" i="4"/>
  <c r="T4302" i="4"/>
  <c r="T363" i="4"/>
  <c r="T2928" i="4"/>
  <c r="T294" i="4"/>
  <c r="T38" i="4"/>
  <c r="T3981" i="4"/>
  <c r="T3784" i="4"/>
  <c r="T734" i="4"/>
  <c r="T2288" i="4"/>
  <c r="T4352" i="4"/>
  <c r="T3516" i="4"/>
  <c r="T1261" i="4"/>
  <c r="T2759" i="4"/>
  <c r="T1518" i="4"/>
  <c r="T2564" i="4"/>
  <c r="T4195" i="4"/>
  <c r="T3283" i="4"/>
  <c r="T3160" i="4"/>
  <c r="T1263" i="4"/>
  <c r="T413" i="4"/>
  <c r="T2675" i="4"/>
  <c r="T4597" i="4"/>
  <c r="T1357" i="4"/>
  <c r="T2929" i="4"/>
  <c r="T3755" i="4"/>
  <c r="T3342" i="4"/>
  <c r="T3445" i="4"/>
  <c r="T4919" i="4"/>
  <c r="T1010" i="4"/>
  <c r="T3163" i="4"/>
  <c r="T107" i="4"/>
  <c r="T296" i="4"/>
  <c r="T2271" i="4"/>
  <c r="T3310" i="4"/>
  <c r="T2788" i="4"/>
  <c r="T4561" i="4"/>
  <c r="T2763" i="4"/>
  <c r="T1467" i="4"/>
  <c r="T3908" i="4"/>
  <c r="T216" i="4"/>
  <c r="T3157" i="4"/>
  <c r="T4749" i="4"/>
  <c r="T2410" i="4"/>
  <c r="T3138" i="4"/>
  <c r="T3591" i="4"/>
  <c r="T3593" i="4"/>
  <c r="T4395" i="4"/>
  <c r="T1983" i="4"/>
  <c r="T2924" i="4"/>
  <c r="T530" i="4"/>
  <c r="T6" i="4"/>
  <c r="T2049" i="4"/>
  <c r="T4473" i="4"/>
  <c r="T1661" i="4"/>
  <c r="T4108" i="4"/>
  <c r="T362" i="4"/>
  <c r="T244" i="4"/>
  <c r="T2847" i="4"/>
  <c r="T4109" i="4"/>
  <c r="T3071" i="4"/>
  <c r="T4110" i="4"/>
  <c r="T2004" i="4"/>
  <c r="T3259" i="4"/>
  <c r="T1712" i="4"/>
  <c r="T2495" i="4"/>
  <c r="T3595" i="4"/>
  <c r="T3783" i="4"/>
  <c r="T4632" i="4"/>
  <c r="T4751" i="4"/>
  <c r="T3104" i="4"/>
  <c r="T1840" i="4"/>
  <c r="T825" i="4"/>
  <c r="T1090" i="4"/>
  <c r="T3531" i="4"/>
  <c r="T4112" i="4"/>
  <c r="T3006" i="4"/>
  <c r="T1636" i="4"/>
  <c r="T2650" i="4"/>
  <c r="T2850" i="4"/>
  <c r="T2562" i="4"/>
  <c r="T69" i="4"/>
  <c r="T3959" i="4"/>
  <c r="T3640" i="4"/>
  <c r="T3735" i="4"/>
  <c r="T2244" i="4"/>
  <c r="T3007" i="4"/>
  <c r="T697" i="4"/>
  <c r="T2245" i="4"/>
  <c r="T2695" i="4"/>
  <c r="T212" i="4"/>
  <c r="T4217" i="4"/>
  <c r="T3161" i="4"/>
  <c r="T1612" i="4"/>
  <c r="T389" i="4"/>
  <c r="T435" i="4"/>
  <c r="T1203" i="4"/>
  <c r="T4021" i="4"/>
  <c r="T2740" i="4"/>
  <c r="T4598" i="4"/>
  <c r="T860" i="4"/>
  <c r="T2542" i="4"/>
  <c r="T1264" i="4"/>
  <c r="T1092" i="4"/>
  <c r="T2567" i="4"/>
  <c r="T1589" i="4"/>
  <c r="T1373" i="4"/>
  <c r="T408" i="4"/>
  <c r="T4417" i="4"/>
  <c r="T3880" i="4"/>
  <c r="T4750" i="4"/>
  <c r="T240" i="4"/>
  <c r="T2282" i="4"/>
  <c r="T4441" i="4"/>
  <c r="T1758" i="4"/>
  <c r="T1815" i="4"/>
  <c r="T2467" i="4"/>
  <c r="T3831" i="4"/>
  <c r="T4105" i="4"/>
  <c r="T2144" i="4"/>
  <c r="T4627" i="4"/>
  <c r="T3278" i="4"/>
  <c r="T2094" i="4"/>
  <c r="T4831" i="4"/>
  <c r="T3279" i="4"/>
  <c r="T1228" i="4"/>
  <c r="T1816" i="4"/>
  <c r="T1711" i="4"/>
  <c r="T2414" i="4"/>
  <c r="T3833" i="4"/>
  <c r="T762" i="4"/>
  <c r="T1060" i="4"/>
  <c r="T4594" i="4"/>
  <c r="T1817" i="4"/>
  <c r="T2784" i="4"/>
  <c r="T557" i="4"/>
  <c r="T1903" i="4"/>
  <c r="T387" i="4"/>
  <c r="T4633" i="4"/>
  <c r="T891" i="4"/>
  <c r="T1008" i="4"/>
  <c r="T2286" i="4"/>
  <c r="T106" i="4"/>
  <c r="T2122" i="4"/>
  <c r="T4242" i="4"/>
  <c r="T4194" i="4"/>
  <c r="T3466" i="4"/>
  <c r="T3734" i="4"/>
  <c r="T3467" i="4"/>
  <c r="T4981" i="4"/>
  <c r="T2215" i="4"/>
  <c r="T165" i="4"/>
  <c r="T4353" i="4"/>
  <c r="T827" i="4"/>
  <c r="T1262" i="4"/>
  <c r="T892" i="4"/>
  <c r="T858" i="4"/>
  <c r="T2965" i="4"/>
  <c r="T4444" i="4"/>
  <c r="T3814" i="4"/>
  <c r="T364" i="4"/>
  <c r="T1519" i="4"/>
  <c r="T4637" i="4"/>
  <c r="T559" i="4"/>
  <c r="T1489" i="4"/>
  <c r="T1325" i="4"/>
  <c r="T1796" i="4"/>
  <c r="T1738" i="4"/>
  <c r="T4860" i="4"/>
  <c r="T828" i="4"/>
  <c r="T578" i="4"/>
  <c r="T4497" i="4"/>
  <c r="T2816" i="4"/>
  <c r="T3495" i="4"/>
  <c r="T127" i="4"/>
  <c r="T1093" i="4"/>
  <c r="T1327" i="4"/>
  <c r="T42" i="4"/>
  <c r="T698" i="4"/>
  <c r="T1233" i="4"/>
  <c r="T2415" i="4"/>
  <c r="T1408" i="4"/>
  <c r="T4563" i="4"/>
  <c r="T1032" i="4"/>
  <c r="T4802" i="4"/>
  <c r="T3048" i="4"/>
  <c r="T2490" i="4"/>
  <c r="T4541" i="4"/>
  <c r="T3512" i="4"/>
  <c r="T1056" i="4"/>
  <c r="T2901" i="4"/>
  <c r="T2608" i="4"/>
  <c r="T4805" i="4"/>
  <c r="T552" i="4"/>
  <c r="T359" i="4"/>
  <c r="T1088" i="4"/>
  <c r="T1566" i="4"/>
  <c r="T3832" i="4"/>
  <c r="T758" i="4"/>
  <c r="T1278" i="4"/>
  <c r="T2515" i="4"/>
  <c r="T2390" i="4"/>
  <c r="T3810" i="4"/>
  <c r="T2266" i="4"/>
  <c r="T1838" i="4"/>
  <c r="T4348" i="4"/>
  <c r="T945" i="4"/>
  <c r="T190" i="4"/>
  <c r="T1931" i="4"/>
  <c r="T1688" i="4"/>
  <c r="T4420" i="4"/>
  <c r="T4780" i="4"/>
  <c r="T3548" i="4"/>
  <c r="T919" i="4"/>
  <c r="T856" i="4"/>
  <c r="T2647" i="4"/>
  <c r="T7" i="4"/>
  <c r="T2053" i="4"/>
  <c r="T3234" i="4"/>
  <c r="T3381" i="4"/>
  <c r="T4832" i="4"/>
  <c r="T485" i="4"/>
  <c r="T3260" i="4"/>
  <c r="T1904" i="4"/>
  <c r="T804" i="4"/>
  <c r="T3813" i="4"/>
  <c r="T1905" i="4"/>
  <c r="T1987" i="4"/>
  <c r="T211" i="4"/>
  <c r="T1285" i="4"/>
  <c r="T4114" i="4"/>
  <c r="T4636" i="4"/>
  <c r="T1818" i="4"/>
  <c r="T2674" i="4"/>
  <c r="T1542" i="4"/>
  <c r="T1611" i="4"/>
  <c r="T4116" i="4"/>
  <c r="T1872" i="4"/>
  <c r="T3341" i="4"/>
  <c r="T4020" i="4"/>
  <c r="T4638" i="4"/>
  <c r="T1907" i="4"/>
  <c r="T2125" i="4"/>
  <c r="T560" i="4"/>
  <c r="T3963" i="4"/>
  <c r="T714" i="4"/>
  <c r="T438" i="4"/>
  <c r="T1129" i="4"/>
  <c r="T1466" i="4"/>
  <c r="T4399" i="4"/>
  <c r="T246" i="4"/>
  <c r="T3164" i="4"/>
  <c r="T1308" i="4"/>
  <c r="T4562" i="4"/>
  <c r="T4355" i="4"/>
  <c r="T3264" i="4"/>
  <c r="T924" i="4"/>
  <c r="T3549" i="4"/>
  <c r="T2310" i="4"/>
  <c r="T365" i="4"/>
  <c r="T2764" i="4"/>
  <c r="T4049" i="4"/>
  <c r="T490" i="4"/>
  <c r="T1564" i="4"/>
  <c r="T4945" i="4"/>
  <c r="T4263" i="4"/>
  <c r="T1108" i="4"/>
  <c r="T2670" i="4"/>
  <c r="T2560" i="4"/>
  <c r="T1460" i="4"/>
  <c r="T3905" i="4"/>
  <c r="T2848" i="4"/>
  <c r="T4111" i="4"/>
  <c r="T3365" i="4"/>
  <c r="T4193" i="4"/>
  <c r="T292" i="4"/>
  <c r="T4676" i="4"/>
  <c r="T3235" i="4"/>
  <c r="T1933" i="4"/>
  <c r="T4215" i="4"/>
  <c r="T1666" i="4"/>
  <c r="T650" i="4"/>
  <c r="T1488" i="4"/>
  <c r="T2366" i="4"/>
  <c r="T2565" i="4"/>
  <c r="T273" i="4"/>
  <c r="T3111" i="4"/>
  <c r="T2449" i="4"/>
  <c r="T3162" i="4"/>
  <c r="T3073" i="4"/>
  <c r="T2982" i="4"/>
  <c r="T1874" i="4"/>
  <c r="T2149" i="4"/>
  <c r="T1011" i="4"/>
  <c r="T982" i="4"/>
  <c r="T3737" i="4"/>
  <c r="T1360" i="4"/>
  <c r="T2150" i="4"/>
  <c r="T764" i="4"/>
  <c r="T983" i="4"/>
  <c r="T3836" i="4"/>
  <c r="T193" i="4"/>
  <c r="T9" i="4"/>
  <c r="T4567" i="4"/>
  <c r="T3311" i="4"/>
  <c r="T3312" i="4"/>
  <c r="T3909" i="4"/>
  <c r="T84" i="4"/>
  <c r="T4219" i="4"/>
  <c r="T1569" i="4"/>
  <c r="T4951" i="4"/>
  <c r="T2765" i="4"/>
  <c r="T2098" i="4"/>
  <c r="T1235" i="4"/>
  <c r="T1035" i="4"/>
  <c r="T957" i="4"/>
  <c r="T3598" i="4"/>
  <c r="T3762" i="4"/>
  <c r="T4601" i="4"/>
  <c r="T2342" i="4"/>
  <c r="T3573" i="4"/>
  <c r="T2983" i="4"/>
  <c r="T299" i="4"/>
  <c r="T1329" i="4"/>
  <c r="T2616" i="4"/>
  <c r="T3168" i="4"/>
  <c r="T766" i="4"/>
  <c r="T2617" i="4"/>
  <c r="T681" i="4"/>
  <c r="T4524" i="4"/>
  <c r="T277" i="4"/>
  <c r="T3417" i="4"/>
  <c r="T719" i="4"/>
  <c r="T3984" i="4"/>
  <c r="T3661" i="4"/>
  <c r="T1846" i="4"/>
  <c r="T987" i="4"/>
  <c r="T3704" i="4"/>
  <c r="T636" i="4"/>
  <c r="T4040" i="4"/>
  <c r="T4892" i="4"/>
  <c r="T3614" i="4"/>
  <c r="T4472" i="4"/>
  <c r="T5" i="4"/>
  <c r="T1375" i="4"/>
  <c r="T627" i="4"/>
  <c r="T1280" i="4"/>
  <c r="T675" i="4"/>
  <c r="T676" i="4"/>
  <c r="T4704" i="4"/>
  <c r="T37" i="4"/>
  <c r="T605" i="4"/>
  <c r="T2979" i="4"/>
  <c r="T3700" i="4"/>
  <c r="T3414" i="4"/>
  <c r="T2561" i="4"/>
  <c r="T2470" i="4"/>
  <c r="T2216" i="4"/>
  <c r="T1286" i="4"/>
  <c r="T4000" i="4"/>
  <c r="T2738" i="4"/>
  <c r="T2761" i="4"/>
  <c r="T4679" i="4"/>
  <c r="T4560" i="4"/>
  <c r="T3072" i="4"/>
  <c r="T245" i="4"/>
  <c r="T126" i="4"/>
  <c r="T3964" i="4"/>
  <c r="T1490" i="4"/>
  <c r="T1543" i="4"/>
  <c r="T1544" i="4"/>
  <c r="T1442" i="4"/>
  <c r="T4498" i="4"/>
  <c r="T4983" i="4"/>
  <c r="T633" i="4"/>
  <c r="T895" i="4"/>
  <c r="T2034" i="4"/>
  <c r="T3265" i="4"/>
  <c r="T2368" i="4"/>
  <c r="T3076" i="4"/>
  <c r="T1766" i="4"/>
  <c r="T2545" i="4"/>
  <c r="T4122" i="4"/>
  <c r="T3383" i="4"/>
  <c r="T3115" i="4"/>
  <c r="T3937" i="4"/>
  <c r="T1822" i="4"/>
  <c r="T505" i="4"/>
  <c r="T2369" i="4"/>
  <c r="T4810" i="4"/>
  <c r="T3789" i="4"/>
  <c r="T3314" i="4"/>
  <c r="T4500" i="4"/>
  <c r="T3532" i="4"/>
  <c r="T1614" i="4"/>
  <c r="T2721" i="4"/>
  <c r="T2072" i="4"/>
  <c r="T2966" i="4"/>
  <c r="T3703" i="4"/>
  <c r="T1410" i="4"/>
  <c r="T4926" i="4"/>
  <c r="T4642" i="4"/>
  <c r="T440" i="4"/>
  <c r="T584" i="4"/>
  <c r="T4503" i="4"/>
  <c r="T701" i="4"/>
  <c r="T334" i="4"/>
  <c r="T3815" i="4"/>
  <c r="T4245" i="4"/>
  <c r="T3660" i="4"/>
  <c r="T1964" i="4"/>
  <c r="T1179" i="4"/>
  <c r="T3082" i="4"/>
  <c r="T3185" i="4"/>
  <c r="T3186" i="4"/>
  <c r="T1523" i="4"/>
  <c r="T4416" i="4"/>
  <c r="T1403" i="4"/>
  <c r="T4853" i="4"/>
  <c r="T383" i="4"/>
  <c r="T1277" i="4"/>
  <c r="T3231" i="4"/>
  <c r="T853" i="4"/>
  <c r="T1868" i="4"/>
  <c r="T4979" i="4"/>
  <c r="T1869" i="4"/>
  <c r="T1462" i="4"/>
  <c r="T1932" i="4"/>
  <c r="T4675" i="4"/>
  <c r="T921" i="4"/>
  <c r="T209" i="4"/>
  <c r="T2365" i="4"/>
  <c r="T2287" i="4"/>
  <c r="T4091" i="4"/>
  <c r="T4113" i="4"/>
  <c r="T4354" i="4"/>
  <c r="T3108" i="4"/>
  <c r="T2614" i="4"/>
  <c r="T1232" i="4"/>
  <c r="T923" i="4"/>
  <c r="T4117" i="4"/>
  <c r="T3446" i="4"/>
  <c r="T4323" i="4"/>
  <c r="T1359" i="4"/>
  <c r="T1797" i="4"/>
  <c r="T3756" i="4"/>
  <c r="T3597" i="4"/>
  <c r="T788" i="4"/>
  <c r="T2127" i="4"/>
  <c r="T607" i="4"/>
  <c r="T2416" i="4"/>
  <c r="T4303" i="4"/>
  <c r="T2931" i="4"/>
  <c r="T985" i="4"/>
  <c r="T581" i="4"/>
  <c r="T1382" i="4"/>
  <c r="T3077" i="4"/>
  <c r="T4640" i="4"/>
  <c r="T3114" i="4"/>
  <c r="T1234" i="4"/>
  <c r="T4123" i="4"/>
  <c r="T2198" i="4"/>
  <c r="T4272" i="4"/>
  <c r="T129" i="4"/>
  <c r="T4952" i="4"/>
  <c r="T1492" i="4"/>
  <c r="T4169" i="4"/>
  <c r="T1960" i="4"/>
  <c r="T3167" i="4"/>
  <c r="T3599" i="4"/>
  <c r="T298" i="4"/>
  <c r="T1824" i="4"/>
  <c r="T3738" i="4"/>
  <c r="T700" i="4"/>
  <c r="T3416" i="4"/>
  <c r="T4985" i="4"/>
  <c r="T1912" i="4"/>
  <c r="T506" i="4"/>
  <c r="T4837" i="4"/>
  <c r="T3575" i="4"/>
  <c r="T4502" i="4"/>
  <c r="T2475" i="4"/>
  <c r="T109" i="4"/>
  <c r="T2908" i="4"/>
  <c r="T1522" i="4"/>
  <c r="T4928" i="4"/>
  <c r="T1067" i="4"/>
  <c r="T1693" i="4"/>
  <c r="T3081" i="4"/>
  <c r="T366" i="4"/>
  <c r="T1935" i="4"/>
  <c r="T538" i="4"/>
  <c r="T2655" i="4"/>
  <c r="T1719" i="4"/>
  <c r="T1936" i="4"/>
  <c r="T2219" i="4"/>
  <c r="T731" i="4"/>
  <c r="T4042" i="4"/>
  <c r="T1863" i="4"/>
  <c r="T3675" i="4"/>
  <c r="T3616" i="4"/>
  <c r="T3490" i="4"/>
  <c r="T1148" i="4"/>
  <c r="T4300" i="4"/>
  <c r="T628" i="4"/>
  <c r="T4350" i="4"/>
  <c r="T4895" i="4"/>
  <c r="T2589" i="4"/>
  <c r="T1406" i="4"/>
  <c r="T1282" i="4"/>
  <c r="T2961" i="4"/>
  <c r="T2591" i="4"/>
  <c r="T1763" i="4"/>
  <c r="T3415" i="4"/>
  <c r="T3056" i="4"/>
  <c r="T1381" i="4"/>
  <c r="T2147" i="4"/>
  <c r="T3109" i="4"/>
  <c r="T4076" i="4"/>
  <c r="T2879" i="4"/>
  <c r="T4093" i="4"/>
  <c r="T1358" i="4"/>
  <c r="T4218" i="4"/>
  <c r="T3074" i="4"/>
  <c r="T4119" i="4"/>
  <c r="T4982" i="4"/>
  <c r="T1638" i="4"/>
  <c r="T391" i="4"/>
  <c r="T1150" i="4"/>
  <c r="T1031" i="4"/>
  <c r="T537" i="4"/>
  <c r="T3368" i="4"/>
  <c r="T4023" i="4"/>
  <c r="T4370" i="4"/>
  <c r="T1959" i="4"/>
  <c r="T2852" i="4"/>
  <c r="T1741" i="4"/>
  <c r="T634" i="4"/>
  <c r="T1310" i="4"/>
  <c r="T3183" i="4"/>
  <c r="T679" i="4"/>
  <c r="T332" i="4"/>
  <c r="T4984" i="4"/>
  <c r="T3009" i="4"/>
  <c r="T4706" i="4"/>
  <c r="T2518" i="4"/>
  <c r="T276" i="4"/>
  <c r="T3184" i="4"/>
  <c r="T4899" i="4"/>
  <c r="T4862" i="4"/>
  <c r="T563" i="4"/>
  <c r="T3763" i="4"/>
  <c r="T4523" i="4"/>
  <c r="T3451" i="4"/>
  <c r="T4244" i="4"/>
  <c r="T4707" i="4"/>
  <c r="T12" i="4"/>
  <c r="T4986" i="4"/>
  <c r="T4170" i="4"/>
  <c r="T1963" i="4"/>
  <c r="T4570" i="4"/>
  <c r="T1692" i="4"/>
  <c r="T3765" i="4"/>
  <c r="T2768" i="4"/>
  <c r="T4324" i="4"/>
  <c r="T792" i="4"/>
  <c r="T4325" i="4"/>
  <c r="T1642" i="4"/>
  <c r="T507" i="4"/>
  <c r="T305" i="4"/>
  <c r="T110" i="4"/>
  <c r="T4003" i="4"/>
  <c r="T830" i="4"/>
  <c r="T4273" i="4"/>
  <c r="T4402" i="4"/>
  <c r="T1266" i="4"/>
  <c r="T625" i="4"/>
  <c r="T4624" i="4"/>
  <c r="T482" i="4"/>
  <c r="T3100" i="4"/>
  <c r="T4074" i="4"/>
  <c r="T4673" i="4"/>
  <c r="T2926" i="4"/>
  <c r="T4044" i="4"/>
  <c r="T4268" i="4"/>
  <c r="T1985" i="4"/>
  <c r="T855" i="4"/>
  <c r="T2268" i="4"/>
  <c r="T3834" i="4"/>
  <c r="T3444" i="4"/>
  <c r="T3281" i="4"/>
  <c r="T4520" i="4"/>
  <c r="T3934" i="4"/>
  <c r="T3340" i="4"/>
  <c r="T1871" i="4"/>
  <c r="T434" i="4"/>
  <c r="T4476" i="4"/>
  <c r="T1593" i="4"/>
  <c r="T2448" i="4"/>
  <c r="T678" i="4"/>
  <c r="T2450" i="4"/>
  <c r="T3057" i="4"/>
  <c r="T414" i="4"/>
  <c r="T806" i="4"/>
  <c r="T3165" i="4"/>
  <c r="T2741" i="4"/>
  <c r="T3642" i="4"/>
  <c r="T393" i="4"/>
  <c r="T1669" i="4"/>
  <c r="T1958" i="4"/>
  <c r="T4168" i="4"/>
  <c r="T1152" i="4"/>
  <c r="T1799" i="4"/>
  <c r="T1639" i="4"/>
  <c r="T1640" i="4"/>
  <c r="T4922" i="4"/>
  <c r="T1383" i="4"/>
  <c r="T3287" i="4"/>
  <c r="T4499" i="4"/>
  <c r="T464" i="4"/>
  <c r="T3910" i="4"/>
  <c r="T3761" i="4"/>
  <c r="T4836" i="4"/>
  <c r="T439" i="4"/>
  <c r="T3205" i="4"/>
  <c r="T3911" i="4"/>
  <c r="T3206" i="4"/>
  <c r="T4095" i="4"/>
  <c r="T1961" i="4"/>
  <c r="T70" i="4"/>
  <c r="T1065" i="4"/>
  <c r="T2311" i="4"/>
  <c r="T131" i="4"/>
  <c r="T4569" i="4"/>
  <c r="T2743" i="4"/>
  <c r="T2170" i="4"/>
  <c r="T1495" i="4"/>
  <c r="T132" i="4"/>
  <c r="T928" i="4"/>
  <c r="T4838" i="4"/>
  <c r="T2593" i="4"/>
  <c r="T2519" i="4"/>
  <c r="T169" i="4"/>
  <c r="T652" i="4"/>
  <c r="T4953" i="4"/>
  <c r="T303" i="4"/>
  <c r="T4448" i="4"/>
  <c r="T4450" i="4"/>
  <c r="T1595" i="4"/>
  <c r="T1826" i="4"/>
  <c r="T2313" i="4"/>
  <c r="T809" i="4"/>
  <c r="T1717" i="4"/>
  <c r="T252" i="4"/>
  <c r="T2882" i="4"/>
  <c r="T4125" i="4"/>
  <c r="T220" i="4"/>
  <c r="T4840" i="4"/>
  <c r="T653" i="4"/>
  <c r="T2819" i="4"/>
  <c r="T2620" i="4"/>
  <c r="T222" i="4"/>
  <c r="T2522" i="4"/>
  <c r="T2621" i="4"/>
  <c r="T4071" i="4"/>
  <c r="T2411" i="4"/>
  <c r="T2388" i="4"/>
  <c r="T553" i="4"/>
  <c r="T2645" i="4"/>
  <c r="T2242" i="4"/>
  <c r="T1760" i="4"/>
  <c r="T4418" i="4"/>
  <c r="T3811" i="4"/>
  <c r="T3529" i="4"/>
  <c r="T4806" i="4"/>
  <c r="T1304" i="4"/>
  <c r="T1200" i="4"/>
  <c r="T1792" i="4"/>
  <c r="T3732" i="4"/>
  <c r="T80" i="4"/>
  <c r="T1764" i="4"/>
  <c r="T3107" i="4"/>
  <c r="T3031" i="4"/>
  <c r="T3886" i="4"/>
  <c r="T2720" i="4"/>
  <c r="T893" i="4"/>
  <c r="T2739" i="4"/>
  <c r="T488" i="4"/>
  <c r="T1326" i="4"/>
  <c r="T1287" i="4"/>
  <c r="T1307" i="4"/>
  <c r="T536" i="4"/>
  <c r="T1441" i="4"/>
  <c r="T2008" i="4"/>
  <c r="T3497" i="4"/>
  <c r="T1407" i="4"/>
  <c r="T1715" i="4"/>
  <c r="T2791" i="4"/>
  <c r="T3758" i="4"/>
  <c r="T4544" i="4"/>
  <c r="T1934" i="4"/>
  <c r="T247" i="4"/>
  <c r="T2217" i="4"/>
  <c r="T2570" i="4"/>
  <c r="T3760" i="4"/>
  <c r="T3788" i="4"/>
  <c r="T4121" i="4"/>
  <c r="T10" i="4"/>
  <c r="T1594" i="4"/>
  <c r="T128" i="4"/>
  <c r="T1204" i="4"/>
  <c r="T3313" i="4"/>
  <c r="T1671" i="4"/>
  <c r="T1443" i="4"/>
  <c r="T3166" i="4"/>
  <c r="T3862" i="4"/>
  <c r="T1823" i="4"/>
  <c r="T3790" i="4"/>
  <c r="T1641" i="4"/>
  <c r="T1066" i="4"/>
  <c r="T1911" i="4"/>
  <c r="T3658" i="4"/>
  <c r="T1742" i="4"/>
  <c r="T3550" i="4"/>
  <c r="T2474" i="4"/>
  <c r="T808" i="4"/>
  <c r="T2571" i="4"/>
  <c r="T300" i="4"/>
  <c r="T2073" i="4"/>
  <c r="T2794" i="4"/>
  <c r="T791" i="4"/>
  <c r="T4002" i="4"/>
  <c r="T1036" i="4"/>
  <c r="T1236" i="4"/>
  <c r="T2618" i="4"/>
  <c r="T1716" i="4"/>
  <c r="T4681" i="4"/>
  <c r="T703" i="4"/>
  <c r="T3534" i="4"/>
  <c r="T4326" i="4"/>
  <c r="T1412" i="4"/>
  <c r="T2394" i="4"/>
  <c r="T3620" i="4"/>
  <c r="T1768" i="4"/>
  <c r="T4173" i="4"/>
  <c r="T1330" i="4"/>
  <c r="T4748" i="4"/>
  <c r="T2872" i="4"/>
  <c r="T2559" i="4"/>
  <c r="T3051" i="4"/>
  <c r="T732" i="4"/>
  <c r="T1006" i="4"/>
  <c r="T917" i="4"/>
  <c r="T3491" i="4"/>
  <c r="T3547" i="4"/>
  <c r="T4495" i="4"/>
  <c r="T4269" i="4"/>
  <c r="T1110" i="4"/>
  <c r="T3729" i="4"/>
  <c r="T2906" i="4"/>
  <c r="T1439" i="4"/>
  <c r="T2364" i="4"/>
  <c r="T558" i="4"/>
  <c r="T2289" i="4"/>
  <c r="T2651" i="4"/>
  <c r="T4422" i="4"/>
  <c r="T3641" i="4"/>
  <c r="T1906" i="4"/>
  <c r="T2124" i="4"/>
  <c r="T3935" i="4"/>
  <c r="T1111" i="4"/>
  <c r="T437" i="4"/>
  <c r="T3143" i="4"/>
  <c r="T3263" i="4"/>
  <c r="T2126" i="4"/>
  <c r="T2930" i="4"/>
  <c r="T3983" i="4"/>
  <c r="T2196" i="4"/>
  <c r="T83" i="4"/>
  <c r="T3680" i="4"/>
  <c r="T4950" i="4"/>
  <c r="T4564" i="4"/>
  <c r="T716" i="4"/>
  <c r="T3657" i="4"/>
  <c r="T2097" i="4"/>
  <c r="T4600" i="4"/>
  <c r="T1545" i="4"/>
  <c r="T2341" i="4"/>
  <c r="T331" i="4"/>
  <c r="T4752" i="4"/>
  <c r="T2417" i="4"/>
  <c r="T3473" i="4"/>
  <c r="T217" i="4"/>
  <c r="T2451" i="4"/>
  <c r="T1409" i="4"/>
  <c r="T43" i="4"/>
  <c r="T1493" i="4"/>
  <c r="T2653" i="4"/>
  <c r="T3912" i="4"/>
  <c r="T2009" i="4"/>
  <c r="T1844" i="4"/>
  <c r="T564" i="4"/>
  <c r="T2881" i="4"/>
  <c r="T4925" i="4"/>
  <c r="T2766" i="4"/>
  <c r="T2419" i="4"/>
  <c r="T3034" i="4"/>
  <c r="T717" i="4"/>
  <c r="T2677" i="4"/>
  <c r="T4447" i="4"/>
  <c r="T608" i="4"/>
  <c r="T2984" i="4"/>
  <c r="T3012" i="4"/>
  <c r="T651" i="4"/>
  <c r="T4426" i="4"/>
  <c r="T1206" i="4"/>
  <c r="T250" i="4"/>
  <c r="T4784" i="4"/>
  <c r="T3058" i="4"/>
  <c r="T14" i="4"/>
  <c r="T4220" i="4"/>
  <c r="T864" i="4"/>
  <c r="T3938" i="4"/>
  <c r="T3705" i="4"/>
  <c r="T4754" i="4"/>
  <c r="T735" i="4"/>
  <c r="T508" i="4"/>
  <c r="T3766" i="4"/>
  <c r="T4812" i="4"/>
  <c r="T2101" i="4"/>
  <c r="T931" i="4"/>
  <c r="T4439" i="4"/>
  <c r="T4162" i="4"/>
  <c r="T4471" i="4"/>
  <c r="T4264" i="4"/>
  <c r="T1354" i="4"/>
  <c r="T2756" i="4"/>
  <c r="T2877" i="4"/>
  <c r="T2494" i="4"/>
  <c r="T189" i="4"/>
  <c r="T1059" i="4"/>
  <c r="T3413" i="4"/>
  <c r="T4241" i="4"/>
  <c r="T2905" i="4"/>
  <c r="T1176" i="4"/>
  <c r="T2363" i="4"/>
  <c r="T1793" i="4"/>
  <c r="T1463" i="4"/>
  <c r="T459" i="4"/>
  <c r="T192" i="4"/>
  <c r="T328" i="4"/>
  <c r="T2786" i="4"/>
  <c r="T4897" i="4"/>
  <c r="T2814" i="4"/>
  <c r="T206" i="4"/>
  <c r="T2873" i="4"/>
  <c r="T243" i="4"/>
  <c r="T4855" i="4"/>
  <c r="T3730" i="4"/>
  <c r="T210" i="4"/>
  <c r="T166" i="4"/>
  <c r="T4596" i="4"/>
  <c r="T2339" i="4"/>
  <c r="T3656" i="4"/>
  <c r="T390" i="4"/>
  <c r="T2676" i="4"/>
  <c r="T1842" i="4"/>
  <c r="T562" i="4"/>
  <c r="T4198" i="4"/>
  <c r="T3448" i="4"/>
  <c r="T4641" i="4"/>
  <c r="T1177" i="4"/>
  <c r="T3266" i="4"/>
  <c r="T1843" i="4"/>
  <c r="T2199" i="4"/>
  <c r="T897" i="4"/>
  <c r="T1672" i="4"/>
  <c r="T2933" i="4"/>
  <c r="T718" i="4"/>
  <c r="T3837" i="4"/>
  <c r="T1825" i="4"/>
  <c r="T4356" i="4"/>
  <c r="T1496" i="4"/>
  <c r="T1767" i="4"/>
  <c r="T3346" i="4"/>
  <c r="T1037" i="4"/>
  <c r="T2220" i="4"/>
  <c r="T2420" i="4"/>
  <c r="T1331" i="4"/>
  <c r="T3914" i="4"/>
  <c r="T4603" i="4"/>
  <c r="T3552" i="4"/>
  <c r="T3369" i="4"/>
  <c r="T3915" i="4"/>
  <c r="T2769" i="4"/>
  <c r="T3144" i="4"/>
  <c r="T4375" i="4"/>
  <c r="T1827" i="4"/>
  <c r="T1013" i="4"/>
  <c r="T1574" i="4"/>
  <c r="T587" i="4"/>
  <c r="T4451" i="4"/>
  <c r="T4879" i="4"/>
  <c r="T4376" i="4"/>
  <c r="T3602" i="4"/>
  <c r="T4250" i="4"/>
  <c r="T4685" i="4"/>
  <c r="T1675" i="4"/>
  <c r="T4738" i="4"/>
  <c r="T4813" i="4"/>
  <c r="T1238" i="4"/>
  <c r="T2910" i="4"/>
  <c r="T833" i="4"/>
  <c r="T2265" i="4"/>
  <c r="T2241" i="4"/>
  <c r="T1437" i="4"/>
  <c r="T824" i="4"/>
  <c r="T3619" i="4"/>
  <c r="T125" i="4"/>
  <c r="T1465" i="4"/>
  <c r="T4834" i="4"/>
  <c r="T4859" i="4"/>
  <c r="T2762" i="4"/>
  <c r="T4639" i="4"/>
  <c r="T3075" i="4"/>
  <c r="T463" i="4"/>
  <c r="T925" i="4"/>
  <c r="T4566" i="4"/>
  <c r="T807" i="4"/>
  <c r="T275" i="4"/>
  <c r="T3474" i="4"/>
  <c r="T3449" i="4"/>
  <c r="T416" i="4"/>
  <c r="T4522" i="4"/>
  <c r="T1178" i="4"/>
  <c r="T1468" i="4"/>
  <c r="T2767" i="4"/>
  <c r="T1877" i="4"/>
  <c r="T929" i="4"/>
  <c r="T2520" i="4"/>
  <c r="T4305" i="4"/>
  <c r="T4785" i="4"/>
  <c r="T767" i="4"/>
  <c r="T1153" i="4"/>
  <c r="T1694" i="4"/>
  <c r="T170" i="4"/>
  <c r="T1643" i="4"/>
  <c r="T831" i="4"/>
  <c r="T2343" i="4"/>
  <c r="T1362" i="4"/>
  <c r="T223" i="4"/>
  <c r="T637" i="4"/>
  <c r="T1237" i="4"/>
  <c r="T3267" i="4"/>
  <c r="T4878" i="4"/>
  <c r="T1770" i="4"/>
  <c r="T565" i="4"/>
  <c r="T2678" i="4"/>
  <c r="T3083" i="4"/>
  <c r="T1965" i="4"/>
  <c r="T3553" i="4"/>
  <c r="T2622" i="4"/>
  <c r="T1311" i="4"/>
  <c r="T4684" i="4"/>
  <c r="T1549" i="4"/>
  <c r="T4054" i="4"/>
  <c r="T2200" i="4"/>
  <c r="T3707" i="4"/>
  <c r="T443" i="4"/>
  <c r="T3985" i="4"/>
  <c r="T1723" i="4"/>
  <c r="T3269" i="4"/>
  <c r="T4843" i="4"/>
  <c r="T1915" i="4"/>
  <c r="T1982" i="4"/>
  <c r="T4442" i="4"/>
  <c r="T2308" i="4"/>
  <c r="T1379" i="4"/>
  <c r="T3731" i="4"/>
  <c r="T2963" i="4"/>
  <c r="T535" i="4"/>
  <c r="T1765" i="4"/>
  <c r="T3112" i="4"/>
  <c r="T2007" i="4"/>
  <c r="T3860" i="4"/>
  <c r="T2544" i="4"/>
  <c r="T3286" i="4"/>
  <c r="T2569" i="4"/>
  <c r="T1740" i="4"/>
  <c r="T2853" i="4"/>
  <c r="T926" i="4"/>
  <c r="T11" i="4"/>
  <c r="T2792" i="4"/>
  <c r="T956" i="4"/>
  <c r="T3239" i="4"/>
  <c r="T4446" i="4"/>
  <c r="T3764" i="4"/>
  <c r="T3659" i="4"/>
  <c r="T3240" i="4"/>
  <c r="T2248" i="4"/>
  <c r="T702" i="4"/>
  <c r="T930" i="4"/>
  <c r="T46" i="4"/>
  <c r="T988" i="4"/>
  <c r="T1718" i="4"/>
  <c r="T2272" i="4"/>
  <c r="T4929" i="4"/>
  <c r="T2371" i="4"/>
  <c r="T4373" i="4"/>
  <c r="T4126" i="4"/>
  <c r="T2934" i="4"/>
  <c r="T306" i="4"/>
  <c r="T1695" i="4"/>
  <c r="T1097" i="4"/>
  <c r="T3518" i="4"/>
  <c r="T4756" i="4"/>
  <c r="T308" i="4"/>
  <c r="T3535" i="4"/>
  <c r="T1721" i="4"/>
  <c r="T335" i="4"/>
  <c r="T4683" i="4"/>
  <c r="T254" i="4"/>
  <c r="T4053" i="4"/>
  <c r="T3085" i="4"/>
  <c r="T3477" i="4"/>
  <c r="T442" i="4"/>
  <c r="T2421" i="4"/>
  <c r="T4842" i="4"/>
  <c r="T4643" i="4"/>
  <c r="T3708" i="4"/>
  <c r="T2056" i="4"/>
  <c r="T2525" i="4"/>
  <c r="T4238" i="4"/>
  <c r="T1630" i="4"/>
  <c r="T531" i="4"/>
  <c r="T4475" i="4"/>
  <c r="T4677" i="4"/>
  <c r="T4781" i="4"/>
  <c r="T39" i="4"/>
  <c r="T2566" i="4"/>
  <c r="T3470" i="4"/>
  <c r="T4424" i="4"/>
  <c r="T1668" i="4"/>
  <c r="T1909" i="4"/>
  <c r="T1520" i="4"/>
  <c r="T862" i="4"/>
  <c r="T3204" i="4"/>
  <c r="T1063" i="4"/>
  <c r="T2151" i="4"/>
  <c r="T4371" i="4"/>
  <c r="T4809" i="4"/>
  <c r="T4923" i="4"/>
  <c r="T2099" i="4"/>
  <c r="T2290" i="4"/>
  <c r="T3574" i="4"/>
  <c r="T3643" i="4"/>
  <c r="T333" i="4"/>
  <c r="T1112" i="4"/>
  <c r="T302" i="4"/>
  <c r="T304" i="4"/>
  <c r="T3475" i="4"/>
  <c r="T1411" i="4"/>
  <c r="T2985" i="4"/>
  <c r="T2855" i="4"/>
  <c r="T2818" i="4"/>
  <c r="T221" i="4"/>
  <c r="T2986" i="4"/>
  <c r="T4786" i="4"/>
  <c r="T1113" i="4"/>
  <c r="T3419" i="4"/>
  <c r="T3119" i="4"/>
  <c r="T2171" i="4"/>
  <c r="T1720" i="4"/>
  <c r="T4222" i="4"/>
  <c r="T1098" i="4"/>
  <c r="T770" i="4"/>
  <c r="T135" i="4"/>
  <c r="T4478" i="4"/>
  <c r="T3291" i="4"/>
  <c r="T4223" i="4"/>
  <c r="T4954" i="4"/>
  <c r="T2314" i="4"/>
  <c r="T2909" i="4"/>
  <c r="T1312" i="4"/>
  <c r="T1181" i="4"/>
  <c r="T2524" i="4"/>
  <c r="T3293" i="4"/>
  <c r="T1802" i="4"/>
  <c r="T512" i="4"/>
  <c r="T771" i="4"/>
  <c r="T2936" i="4"/>
  <c r="T3498" i="4"/>
  <c r="T2454" i="4"/>
  <c r="T4026" i="4"/>
  <c r="T2526" i="4"/>
  <c r="T2455" i="4"/>
  <c r="T1114" i="4"/>
  <c r="T4593" i="4"/>
  <c r="T4165" i="4"/>
  <c r="T4629" i="4"/>
  <c r="T1007" i="4"/>
  <c r="T4858" i="4"/>
  <c r="T3885" i="4"/>
  <c r="T2787" i="4"/>
  <c r="T3285" i="4"/>
  <c r="T2367" i="4"/>
  <c r="T215" i="4"/>
  <c r="T4022" i="4"/>
  <c r="T504" i="4"/>
  <c r="T1151" i="4"/>
  <c r="T2592" i="4"/>
  <c r="T1033" i="4"/>
  <c r="T3078" i="4"/>
  <c r="T2246" i="4"/>
  <c r="T680" i="4"/>
  <c r="T3572" i="4"/>
  <c r="T1494" i="4"/>
  <c r="T2370" i="4"/>
  <c r="T3290" i="4"/>
  <c r="T2010" i="4"/>
  <c r="T986" i="4"/>
  <c r="T2312" i="4"/>
  <c r="T1743" i="4"/>
  <c r="T1384" i="4"/>
  <c r="T3576" i="4"/>
  <c r="T2521" i="4"/>
  <c r="T3418" i="4"/>
  <c r="T959" i="4"/>
  <c r="T441" i="4"/>
  <c r="T4427" i="4"/>
  <c r="T3838" i="4"/>
  <c r="T810" i="4"/>
  <c r="T3864" i="4"/>
  <c r="T3118" i="4"/>
  <c r="T2344" i="4"/>
  <c r="T2523" i="4"/>
  <c r="T307" i="4"/>
  <c r="T3169" i="4"/>
  <c r="T2128" i="4"/>
  <c r="T2274" i="4"/>
  <c r="T3241" i="4"/>
  <c r="T4275" i="4"/>
  <c r="T195" i="4"/>
  <c r="T566" i="4"/>
  <c r="T3084" i="4"/>
  <c r="T539" i="4"/>
  <c r="T1722" i="4"/>
  <c r="T4377" i="4"/>
  <c r="T2373" i="4"/>
  <c r="T3741" i="4"/>
  <c r="T4880" i="4"/>
  <c r="T4955" i="4"/>
  <c r="T3555" i="4"/>
  <c r="T2422" i="4"/>
  <c r="T4686" i="4"/>
  <c r="T3536" i="4"/>
  <c r="T2453" i="4"/>
  <c r="T2240" i="4"/>
  <c r="T601" i="4"/>
  <c r="T2646" i="4"/>
  <c r="T3233" i="4"/>
  <c r="T4705" i="4"/>
  <c r="T4421" i="4"/>
  <c r="T4167" i="4"/>
  <c r="T4398" i="4"/>
  <c r="T2696" i="4"/>
  <c r="T1739" i="4"/>
  <c r="T1875" i="4"/>
  <c r="T1820" i="4"/>
  <c r="T3203" i="4"/>
  <c r="T580" i="4"/>
  <c r="T1034" i="4"/>
  <c r="T4568" i="4"/>
  <c r="T4425" i="4"/>
  <c r="T130" i="4"/>
  <c r="T1613" i="4"/>
  <c r="T1205" i="4"/>
  <c r="T2793" i="4"/>
  <c r="T3207" i="4"/>
  <c r="T4400" i="4"/>
  <c r="T4124" i="4"/>
  <c r="T249" i="4"/>
  <c r="T2074" i="4"/>
  <c r="T45" i="4"/>
  <c r="T3913" i="4"/>
  <c r="T958" i="4"/>
  <c r="T865" i="4"/>
  <c r="T4246" i="4"/>
  <c r="T465" i="4"/>
  <c r="T3208" i="4"/>
  <c r="T4174" i="4"/>
  <c r="T4988" i="4"/>
  <c r="T4052" i="4"/>
  <c r="T3706" i="4"/>
  <c r="T2395" i="4"/>
  <c r="T832" i="4"/>
  <c r="T86" i="4"/>
  <c r="T4571" i="4"/>
  <c r="T769" i="4"/>
  <c r="T1547" i="4"/>
  <c r="T2291" i="4"/>
  <c r="T1470" i="4"/>
  <c r="T1155" i="4"/>
  <c r="T4200" i="4"/>
  <c r="T4787" i="4"/>
  <c r="T1989" i="4"/>
  <c r="T510" i="4"/>
  <c r="T1597" i="4"/>
  <c r="T2899" i="4"/>
  <c r="T1352" i="4"/>
  <c r="T1955" i="4"/>
  <c r="T1515" i="4"/>
  <c r="T948" i="4"/>
  <c r="T3181" i="4"/>
  <c r="T3262" i="4"/>
  <c r="T1149" i="4"/>
  <c r="T3202" i="4"/>
  <c r="T41" i="4"/>
  <c r="T462" i="4"/>
  <c r="T3113" i="4"/>
  <c r="T561" i="4"/>
  <c r="T4077" i="4"/>
  <c r="T2851" i="4"/>
  <c r="T699" i="4"/>
  <c r="T1521" i="4"/>
  <c r="T3288" i="4"/>
  <c r="T927" i="4"/>
  <c r="T1064" i="4"/>
  <c r="T4477" i="4"/>
  <c r="T492" i="4"/>
  <c r="T2932" i="4"/>
  <c r="T3600" i="4"/>
  <c r="T583" i="4"/>
  <c r="T13" i="4"/>
  <c r="T3533" i="4"/>
  <c r="T194" i="4"/>
  <c r="T1988" i="4"/>
  <c r="T2249" i="4"/>
  <c r="T251" i="4"/>
  <c r="T219" i="4"/>
  <c r="T509" i="4"/>
  <c r="T133" i="4"/>
  <c r="T2619" i="4"/>
  <c r="T2273" i="4"/>
  <c r="T1332" i="4"/>
  <c r="T4863" i="4"/>
  <c r="T3889" i="4"/>
  <c r="T1801" i="4"/>
  <c r="T87" i="4"/>
  <c r="T15" i="4"/>
  <c r="T4096" i="4"/>
  <c r="T309" i="4"/>
  <c r="T493" i="4"/>
  <c r="T4737" i="4"/>
  <c r="T1937" i="4"/>
  <c r="T990" i="4"/>
  <c r="T196" i="4"/>
  <c r="T3840" i="4"/>
  <c r="T3476" i="4"/>
  <c r="T2935" i="4"/>
  <c r="T4525" i="4"/>
  <c r="T494" i="4"/>
  <c r="T962" i="4"/>
  <c r="T2724" i="4"/>
  <c r="T611" i="4"/>
  <c r="T2152" i="4"/>
  <c r="T1038" i="4"/>
  <c r="T612" i="4"/>
  <c r="T1130" i="4"/>
  <c r="T1072" i="4"/>
  <c r="T4055" i="4"/>
  <c r="T3842" i="4"/>
  <c r="T3210" i="4"/>
  <c r="T3918" i="4"/>
  <c r="T3120" i="4"/>
  <c r="T2264" i="4"/>
  <c r="T2809" i="4"/>
  <c r="T2811" i="4"/>
  <c r="T946" i="4"/>
  <c r="T733" i="4"/>
  <c r="T1323" i="4"/>
  <c r="T3309" i="4"/>
  <c r="T2270" i="4"/>
  <c r="T3786" i="4"/>
  <c r="T1714" i="4"/>
  <c r="T2471" i="4"/>
  <c r="T894" i="4"/>
  <c r="T1094" i="4"/>
  <c r="T330" i="4"/>
  <c r="T2197" i="4"/>
  <c r="T765" i="4"/>
  <c r="T491" i="4"/>
  <c r="T3079" i="4"/>
  <c r="T2218" i="4"/>
  <c r="T1289" i="4"/>
  <c r="T3315" i="4"/>
  <c r="T3010" i="4"/>
  <c r="T2817" i="4"/>
  <c r="T3965" i="4"/>
  <c r="T4602" i="4"/>
  <c r="T1012" i="4"/>
  <c r="T4051" i="4"/>
  <c r="T3345" i="4"/>
  <c r="T2100" i="4"/>
  <c r="T704" i="4"/>
  <c r="T4811" i="4"/>
  <c r="T3116" i="4"/>
  <c r="T4682" i="4"/>
  <c r="T3117" i="4"/>
  <c r="T1673" i="4"/>
  <c r="T2546" i="4"/>
  <c r="T171" i="4"/>
  <c r="T4755" i="4"/>
  <c r="T4004" i="4"/>
  <c r="T1744" i="4"/>
  <c r="T4248" i="4"/>
  <c r="T134" i="4"/>
  <c r="T4199" i="4"/>
  <c r="T585" i="4"/>
  <c r="T172" i="4"/>
  <c r="T2372" i="4"/>
  <c r="T1548" i="4"/>
  <c r="T4249" i="4"/>
  <c r="T1180" i="4"/>
  <c r="T3171" i="4"/>
  <c r="T466" i="4"/>
  <c r="T4757" i="4"/>
  <c r="T540" i="4"/>
  <c r="T4900" i="4"/>
  <c r="T3792" i="4"/>
  <c r="T71" i="4"/>
  <c r="T2858" i="4"/>
  <c r="T1803" i="4"/>
  <c r="T468" i="4"/>
  <c r="T2250" i="4"/>
  <c r="T3347" i="4"/>
  <c r="T2911" i="4"/>
  <c r="T4671" i="4"/>
  <c r="T3494" i="4"/>
  <c r="T4092" i="4"/>
  <c r="T579" i="4"/>
  <c r="T2340" i="4"/>
  <c r="T790" i="4"/>
  <c r="T44" i="4"/>
  <c r="T1571" i="4"/>
  <c r="T85" i="4"/>
  <c r="T4449" i="4"/>
  <c r="T218" i="4"/>
  <c r="T417" i="4"/>
  <c r="T4221" i="4"/>
  <c r="T2498" i="4"/>
  <c r="T1069" i="4"/>
  <c r="T2722" i="4"/>
  <c r="T3791" i="4"/>
  <c r="T2315" i="4"/>
  <c r="T2012" i="4"/>
  <c r="T1363" i="4"/>
  <c r="T173" i="4"/>
  <c r="T1073" i="4"/>
  <c r="T3917" i="4"/>
  <c r="T3537" i="4"/>
  <c r="T3384" i="4"/>
  <c r="T1598" i="4"/>
  <c r="T3211" i="4"/>
  <c r="T225" i="4"/>
  <c r="T4128" i="4"/>
  <c r="T1116" i="4"/>
  <c r="T16" i="4"/>
  <c r="T568" i="4"/>
  <c r="T2477" i="4"/>
  <c r="T4224" i="4"/>
  <c r="T3683" i="4"/>
  <c r="T2624" i="4"/>
  <c r="T4607" i="4"/>
  <c r="T2035" i="4"/>
  <c r="T140" i="4"/>
  <c r="T1699" i="4"/>
  <c r="T4225" i="4"/>
  <c r="T1182" i="4"/>
  <c r="T2423" i="4"/>
  <c r="T2037" i="4"/>
  <c r="T2822" i="4"/>
  <c r="T2177" i="4"/>
  <c r="T2549" i="4"/>
  <c r="T3481" i="4"/>
  <c r="T1074" i="4"/>
  <c r="T4134" i="4"/>
  <c r="T1487" i="4"/>
  <c r="T4807" i="4"/>
  <c r="T4833" i="4"/>
  <c r="T2472" i="4"/>
  <c r="T4921" i="4"/>
  <c r="T4024" i="4"/>
  <c r="T1546" i="4"/>
  <c r="T2654" i="4"/>
  <c r="T168" i="4"/>
  <c r="T4372" i="4"/>
  <c r="T4274" i="4"/>
  <c r="T3863" i="4"/>
  <c r="T4504" i="4"/>
  <c r="T1333" i="4"/>
  <c r="T418" i="4"/>
  <c r="T1644" i="4"/>
  <c r="T2076" i="4"/>
  <c r="T1914" i="4"/>
  <c r="T2679" i="4"/>
  <c r="T4201" i="4"/>
  <c r="T3841" i="4"/>
  <c r="T4452" i="4"/>
  <c r="T4453" i="4"/>
  <c r="T3817" i="4"/>
  <c r="T337" i="4"/>
  <c r="T4056" i="4"/>
  <c r="T1497" i="4"/>
  <c r="T4815" i="4"/>
  <c r="T3682" i="4"/>
  <c r="T4740" i="4"/>
  <c r="T1745" i="4"/>
  <c r="T2499" i="4"/>
  <c r="T4645" i="4"/>
  <c r="T1615" i="4"/>
  <c r="T1746" i="4"/>
  <c r="T4280" i="4"/>
  <c r="T1850" i="4"/>
  <c r="T3499" i="4"/>
  <c r="T2224" i="4"/>
  <c r="T4758" i="4"/>
  <c r="T2574" i="4"/>
  <c r="T1968" i="4"/>
  <c r="T1131" i="4"/>
  <c r="T4406" i="4"/>
  <c r="T1969" i="4"/>
  <c r="T1041" i="4"/>
  <c r="T1725" i="4"/>
  <c r="T4282" i="4"/>
  <c r="T3684" i="4"/>
  <c r="T3844" i="4"/>
  <c r="T737" i="4"/>
  <c r="T4573" i="4"/>
  <c r="T1853" i="4"/>
  <c r="T1100" i="4"/>
  <c r="T4761" i="4"/>
  <c r="T3386" i="4"/>
  <c r="T2154" i="4"/>
  <c r="T1677" i="4"/>
  <c r="T3726" i="4"/>
  <c r="T1592" i="4"/>
  <c r="T859" i="4"/>
  <c r="T4898" i="4"/>
  <c r="T1309" i="4"/>
  <c r="T1691" i="4"/>
  <c r="T3450" i="4"/>
  <c r="T3011" i="4"/>
  <c r="T4171" i="4"/>
  <c r="T1800" i="4"/>
  <c r="T720" i="4"/>
  <c r="T2883" i="4"/>
  <c r="T4989" i="4"/>
  <c r="T768" i="4"/>
  <c r="T586" i="4"/>
  <c r="T1596" i="4"/>
  <c r="T3292" i="4"/>
  <c r="T3940" i="4"/>
  <c r="T2699" i="4"/>
  <c r="T2172" i="4"/>
  <c r="T772" i="4"/>
  <c r="T3866" i="4"/>
  <c r="T3816" i="4"/>
  <c r="T4278" i="4"/>
  <c r="T4644" i="4"/>
  <c r="T656" i="4"/>
  <c r="T2796" i="4"/>
  <c r="T4688" i="4"/>
  <c r="T2456" i="4"/>
  <c r="T2202" i="4"/>
  <c r="T3014" i="4"/>
  <c r="T2885" i="4"/>
  <c r="T72" i="4"/>
  <c r="T2175" i="4"/>
  <c r="T1207" i="4"/>
  <c r="T834" i="4"/>
  <c r="T4329" i="4"/>
  <c r="T867" i="4"/>
  <c r="T90" i="4"/>
  <c r="T2036" i="4"/>
  <c r="T141" i="4"/>
  <c r="T2458" i="4"/>
  <c r="T2548" i="4"/>
  <c r="T1599" i="4"/>
  <c r="T3820" i="4"/>
  <c r="T4646" i="4"/>
  <c r="T1970" i="4"/>
  <c r="T1852" i="4"/>
  <c r="T3174" i="4"/>
  <c r="T4283" i="4"/>
  <c r="T2797" i="4"/>
  <c r="T773" i="4"/>
  <c r="T1208" i="4"/>
  <c r="T2726" i="4"/>
  <c r="T3822" i="4"/>
  <c r="T3930" i="4"/>
  <c r="T4634" i="4"/>
  <c r="T3517" i="4"/>
  <c r="T489" i="4"/>
  <c r="T4565" i="4"/>
  <c r="T4304" i="4"/>
  <c r="T3289" i="4"/>
  <c r="T3739" i="4"/>
  <c r="T4877" i="4"/>
  <c r="T3601" i="4"/>
  <c r="T4839" i="4"/>
  <c r="T4247" i="4"/>
  <c r="T1913" i="4"/>
  <c r="T253" i="4"/>
  <c r="T1334" i="4"/>
  <c r="T3170" i="4"/>
  <c r="T2857" i="4"/>
  <c r="T4005" i="4"/>
  <c r="T4276" i="4"/>
  <c r="T336" i="4"/>
  <c r="T3013" i="4"/>
  <c r="T4814" i="4"/>
  <c r="T1724" i="4"/>
  <c r="T2595" i="4"/>
  <c r="T3146" i="4"/>
  <c r="T4606" i="4"/>
  <c r="T1387" i="4"/>
  <c r="T4527" i="4"/>
  <c r="T48" i="4"/>
  <c r="T3370" i="4"/>
  <c r="T4816" i="4"/>
  <c r="T3212" i="4"/>
  <c r="T2572" i="4"/>
  <c r="T4058" i="4"/>
  <c r="T2398" i="4"/>
  <c r="T1415" i="4"/>
  <c r="T3538" i="4"/>
  <c r="T4008" i="4"/>
  <c r="T3213" i="4"/>
  <c r="T2821" i="4"/>
  <c r="T993" i="4"/>
  <c r="T2459" i="4"/>
  <c r="T2747" i="4"/>
  <c r="T2014" i="4"/>
  <c r="T2529" i="4"/>
  <c r="T1942" i="4"/>
  <c r="T92" i="4"/>
  <c r="T1971" i="4"/>
  <c r="T3821" i="4"/>
  <c r="T1943" i="4"/>
  <c r="T4455" i="4"/>
  <c r="T4135" i="4"/>
  <c r="T3515" i="4"/>
  <c r="T2269" i="4"/>
  <c r="T2096" i="4"/>
  <c r="T1030" i="4"/>
  <c r="T4243" i="4"/>
  <c r="T2615" i="4"/>
  <c r="T1570" i="4"/>
  <c r="T4078" i="4"/>
  <c r="T863" i="4"/>
  <c r="T1444" i="4"/>
  <c r="T1154" i="4"/>
  <c r="T1573" i="4"/>
  <c r="T654" i="4"/>
  <c r="T682" i="4"/>
  <c r="T866" i="4"/>
  <c r="T3187" i="4"/>
  <c r="T2744" i="4"/>
  <c r="T4604" i="4"/>
  <c r="T655" i="4"/>
  <c r="T2201" i="4"/>
  <c r="T495" i="4"/>
  <c r="T88" i="4"/>
  <c r="T3294" i="4"/>
  <c r="T4526" i="4"/>
  <c r="T3172" i="4"/>
  <c r="T1240" i="4"/>
  <c r="T1115" i="4"/>
  <c r="T4528" i="4"/>
  <c r="T1157" i="4"/>
  <c r="T3793" i="4"/>
  <c r="T1772" i="4"/>
  <c r="T2968" i="4"/>
  <c r="T1848" i="4"/>
  <c r="T4059" i="4"/>
  <c r="T1241" i="4"/>
  <c r="T3454" i="4"/>
  <c r="T174" i="4"/>
  <c r="T1698" i="4"/>
  <c r="T2573" i="4"/>
  <c r="T4957" i="4"/>
  <c r="T1941" i="4"/>
  <c r="T3059" i="4"/>
  <c r="T23" i="4"/>
  <c r="T760" i="4"/>
  <c r="T3982" i="4"/>
  <c r="T3032" i="4"/>
  <c r="T2071" i="4"/>
  <c r="T789" i="4"/>
  <c r="T3080" i="4"/>
  <c r="T896" i="4"/>
  <c r="T582" i="4"/>
  <c r="T3887" i="4"/>
  <c r="T4753" i="4"/>
  <c r="T47" i="4"/>
  <c r="T3644" i="4"/>
  <c r="T1068" i="4"/>
  <c r="T4736" i="4"/>
  <c r="T3839" i="4"/>
  <c r="T2102" i="4"/>
  <c r="T4708" i="4"/>
  <c r="T541" i="4"/>
  <c r="T3986" i="4"/>
  <c r="T2452" i="4"/>
  <c r="T4547" i="4"/>
  <c r="T1239" i="4"/>
  <c r="T793" i="4"/>
  <c r="T3421" i="4"/>
  <c r="T736" i="4"/>
  <c r="T3035" i="4"/>
  <c r="T3942" i="4"/>
  <c r="T1771" i="4"/>
  <c r="T3967" i="4"/>
  <c r="T2657" i="4"/>
  <c r="T17" i="4"/>
  <c r="T2886" i="4"/>
  <c r="T2596" i="4"/>
  <c r="T2397" i="4"/>
  <c r="T4930" i="4"/>
  <c r="T1940" i="4"/>
  <c r="T811" i="4"/>
  <c r="T3037" i="4"/>
  <c r="T868" i="4"/>
  <c r="T4844" i="4"/>
  <c r="T1366" i="4"/>
  <c r="T1575" i="4"/>
  <c r="T1645" i="4"/>
  <c r="T255" i="4"/>
  <c r="T4710" i="4"/>
  <c r="T514" i="4"/>
  <c r="T2296" i="4"/>
  <c r="T2771" i="4"/>
  <c r="T1747" i="4"/>
  <c r="T2346" i="4"/>
  <c r="T684" i="4"/>
  <c r="T3298" i="4"/>
  <c r="T4903" i="4"/>
  <c r="T3423" i="4"/>
  <c r="T239" i="4"/>
  <c r="T3364" i="4"/>
  <c r="T2195" i="4"/>
  <c r="T631" i="4"/>
  <c r="T3367" i="4"/>
  <c r="T1328" i="4"/>
  <c r="T4094" i="4"/>
  <c r="T2742" i="4"/>
  <c r="T1876" i="4"/>
  <c r="T2594" i="4"/>
  <c r="T3551" i="4"/>
  <c r="T609" i="4"/>
  <c r="T4841" i="4"/>
  <c r="T1524" i="4"/>
  <c r="T1525" i="4"/>
  <c r="T2292" i="4"/>
  <c r="T4546" i="4"/>
  <c r="T467" i="4"/>
  <c r="T4251" i="4"/>
  <c r="T4277" i="4"/>
  <c r="T3709" i="4"/>
  <c r="T2173" i="4"/>
  <c r="T2129" i="4"/>
  <c r="T3242" i="4"/>
  <c r="T1966" i="4"/>
  <c r="T3295" i="4"/>
  <c r="T2013" i="4"/>
  <c r="T2103" i="4"/>
  <c r="T4252" i="4"/>
  <c r="T4405" i="4"/>
  <c r="T2937" i="4"/>
  <c r="T4057" i="4"/>
  <c r="T137" i="4"/>
  <c r="T2396" i="4"/>
  <c r="T1849" i="4"/>
  <c r="T3271" i="4"/>
  <c r="T4253" i="4"/>
  <c r="T4430" i="4"/>
  <c r="T3767" i="4"/>
  <c r="T4307" i="4"/>
  <c r="T3385" i="4"/>
  <c r="T91" i="4"/>
  <c r="T20" i="4"/>
  <c r="T1183" i="4"/>
  <c r="T4028" i="4"/>
  <c r="T2823" i="4"/>
  <c r="T1388" i="4"/>
  <c r="T3794" i="4"/>
  <c r="T112" i="4"/>
  <c r="T4760" i="4"/>
  <c r="T4845" i="4"/>
  <c r="T1015" i="4"/>
  <c r="T4882" i="4"/>
  <c r="T1700" i="4"/>
  <c r="T3558" i="4"/>
  <c r="T3121" i="4"/>
  <c r="T394" i="4"/>
  <c r="T2826" i="4"/>
  <c r="T1101" i="4"/>
  <c r="T2502" i="4"/>
  <c r="T49" i="4"/>
  <c r="T1944" i="4"/>
  <c r="T4060" i="4"/>
  <c r="T3245" i="4"/>
  <c r="T3653" i="4"/>
  <c r="T1061" i="4"/>
  <c r="T2760" i="4"/>
  <c r="T2543" i="4"/>
  <c r="T3008" i="4"/>
  <c r="T1670" i="4"/>
  <c r="T829" i="4"/>
  <c r="T4924" i="4"/>
  <c r="T2247" i="4"/>
  <c r="T3740" i="4"/>
  <c r="T2967" i="4"/>
  <c r="T2075" i="4"/>
  <c r="T3888" i="4"/>
  <c r="T1696" i="4"/>
  <c r="T961" i="4"/>
  <c r="T610" i="4"/>
  <c r="T4306" i="4"/>
  <c r="T2055" i="4"/>
  <c r="T721" i="4"/>
  <c r="T4328" i="4"/>
  <c r="T4428" i="4"/>
  <c r="T4403" i="4"/>
  <c r="T1938" i="4"/>
  <c r="T4429" i="4"/>
  <c r="T4404" i="4"/>
  <c r="T2294" i="4"/>
  <c r="T4379" i="4"/>
  <c r="T367" i="4"/>
  <c r="T992" i="4"/>
  <c r="T4129" i="4"/>
  <c r="T4130" i="4"/>
  <c r="T3479" i="4"/>
  <c r="T2345" i="4"/>
  <c r="T3604" i="4"/>
  <c r="T4279" i="4"/>
  <c r="T1529" i="4"/>
  <c r="T2176" i="4"/>
  <c r="T3539" i="4"/>
  <c r="T4131" i="4"/>
  <c r="T657" i="4"/>
  <c r="T3843" i="4"/>
  <c r="T658" i="4"/>
  <c r="T3480" i="4"/>
  <c r="T4281" i="4"/>
  <c r="T338" i="4"/>
  <c r="T2824" i="4"/>
  <c r="T569" i="4"/>
  <c r="T2478" i="4"/>
  <c r="T1616" i="4"/>
  <c r="T311" i="4"/>
  <c r="T2988" i="4"/>
  <c r="T3623" i="4"/>
  <c r="T2460" i="4"/>
  <c r="T3727" i="4"/>
  <c r="T392" i="4"/>
  <c r="T167" i="4"/>
  <c r="T4987" i="4"/>
  <c r="T2497" i="4"/>
  <c r="T2856" i="4"/>
  <c r="T511" i="4"/>
  <c r="T3420" i="4"/>
  <c r="T1386" i="4"/>
  <c r="T3867" i="4"/>
  <c r="T2987" i="4"/>
  <c r="T1528" i="4"/>
  <c r="T3742" i="4"/>
  <c r="T1804" i="4"/>
  <c r="T2748" i="4"/>
  <c r="T469" i="4"/>
  <c r="T1290" i="4"/>
  <c r="T4789" i="4"/>
  <c r="T1600" i="4"/>
  <c r="T4029" i="4"/>
  <c r="T615" i="4"/>
  <c r="T3387" i="4"/>
  <c r="T2080" i="4"/>
  <c r="T869" i="4"/>
  <c r="T3868" i="4"/>
  <c r="T2319" i="4"/>
  <c r="T3389" i="4"/>
  <c r="T1136" i="4"/>
  <c r="T4904" i="4"/>
  <c r="T3215" i="4"/>
  <c r="T2799" i="4"/>
  <c r="T4847" i="4"/>
  <c r="T199" i="4"/>
  <c r="T369" i="4"/>
  <c r="T3319" i="4"/>
  <c r="T3272" i="4"/>
  <c r="T1701" i="4"/>
  <c r="T1749" i="4"/>
  <c r="T4743" i="4"/>
  <c r="T3823" i="4"/>
  <c r="T4530" i="4"/>
  <c r="T1702" i="4"/>
  <c r="T4650" i="4"/>
  <c r="T2133" i="4"/>
  <c r="T1651" i="4"/>
  <c r="T640" i="4"/>
  <c r="T444" i="4"/>
  <c r="T4511" i="4"/>
  <c r="T4715" i="4"/>
  <c r="T4932" i="4"/>
  <c r="T2992" i="4"/>
  <c r="T257" i="4"/>
  <c r="T2228" i="4"/>
  <c r="T2479" i="4"/>
  <c r="T4286" i="4"/>
  <c r="T2661" i="4"/>
  <c r="T4361" i="4"/>
  <c r="T873" i="4"/>
  <c r="T2402" i="4"/>
  <c r="T2114" i="4"/>
  <c r="T2156" i="4"/>
  <c r="T1392" i="4"/>
  <c r="T1604" i="4"/>
  <c r="T279" i="4"/>
  <c r="T1188" i="4"/>
  <c r="T344" i="4"/>
  <c r="T1885" i="4"/>
  <c r="T3522" i="4"/>
  <c r="T4385" i="4"/>
  <c r="T397" i="4"/>
  <c r="T447" i="4"/>
  <c r="T2042" i="4"/>
  <c r="T2428" i="4"/>
  <c r="T1889" i="4"/>
  <c r="T1996" i="4"/>
  <c r="T4461" i="4"/>
  <c r="T1507" i="4"/>
  <c r="T3770" i="4"/>
  <c r="T232" i="4"/>
  <c r="T1340" i="4"/>
  <c r="T2993" i="4"/>
  <c r="T999" i="4"/>
  <c r="T1281" i="4"/>
  <c r="T3861" i="4"/>
  <c r="T248" i="4"/>
  <c r="T4172" i="4"/>
  <c r="T3452" i="4"/>
  <c r="T588" i="4"/>
  <c r="T991" i="4"/>
  <c r="T3603" i="4"/>
  <c r="T4956" i="4"/>
  <c r="T3943" i="4"/>
  <c r="T3371" i="4"/>
  <c r="T139" i="4"/>
  <c r="T707" i="4"/>
  <c r="T1416" i="4"/>
  <c r="T4027" i="4"/>
  <c r="T3556" i="4"/>
  <c r="T3795" i="4"/>
  <c r="T3318" i="4"/>
  <c r="T1878" i="4"/>
  <c r="T964" i="4"/>
  <c r="T142" i="4"/>
  <c r="T2727" i="4"/>
  <c r="T312" i="4"/>
  <c r="T4529" i="4"/>
  <c r="T496" i="4"/>
  <c r="T2130" i="4"/>
  <c r="T4140" i="4"/>
  <c r="T3559" i="4"/>
  <c r="T1137" i="4"/>
  <c r="T994" i="4"/>
  <c r="T396" i="4"/>
  <c r="T2203" i="4"/>
  <c r="T4480" i="4"/>
  <c r="T4818" i="4"/>
  <c r="T1159" i="4"/>
  <c r="T1879" i="4"/>
  <c r="T4763" i="4"/>
  <c r="T2108" i="4"/>
  <c r="T4458" i="4"/>
  <c r="T4432" i="4"/>
  <c r="T4409" i="4"/>
  <c r="T4509" i="4"/>
  <c r="T1502" i="4"/>
  <c r="T3300" i="4"/>
  <c r="T1187" i="4"/>
  <c r="T2971" i="4"/>
  <c r="T4744" i="4"/>
  <c r="T2991" i="4"/>
  <c r="T2576" i="4"/>
  <c r="T3988" i="4"/>
  <c r="T230" i="4"/>
  <c r="T177" i="4"/>
  <c r="T2113" i="4"/>
  <c r="T4577" i="4"/>
  <c r="T3377" i="4"/>
  <c r="T147" i="4"/>
  <c r="T4145" i="4"/>
  <c r="T2940" i="4"/>
  <c r="T1976" i="4"/>
  <c r="T2599" i="4"/>
  <c r="T3125" i="4"/>
  <c r="T2060" i="4"/>
  <c r="T4532" i="4"/>
  <c r="T2972" i="4"/>
  <c r="T1553" i="4"/>
  <c r="T2774" i="4"/>
  <c r="T4309" i="4"/>
  <c r="T3502" i="4"/>
  <c r="T4310" i="4"/>
  <c r="T795" i="4"/>
  <c r="T1886" i="4"/>
  <c r="T1857" i="4"/>
  <c r="T1887" i="4"/>
  <c r="T4291" i="4"/>
  <c r="T282" i="4"/>
  <c r="T398" i="4"/>
  <c r="T3250" i="4"/>
  <c r="T4010" i="4"/>
  <c r="T1189" i="4"/>
  <c r="T4011" i="4"/>
  <c r="T935" i="4"/>
  <c r="T3688" i="4"/>
  <c r="T3718" i="4"/>
  <c r="T1727" i="4"/>
  <c r="T53" i="4"/>
  <c r="T283" i="4"/>
  <c r="T2508" i="4"/>
  <c r="T1450" i="4"/>
  <c r="T4443" i="4"/>
  <c r="T3759" i="4"/>
  <c r="T4501" i="4"/>
  <c r="T1572" i="4"/>
  <c r="T2795" i="4"/>
  <c r="T1070" i="4"/>
  <c r="T3941" i="4"/>
  <c r="T3519" i="4"/>
  <c r="T2221" i="4"/>
  <c r="T1414" i="4"/>
  <c r="T18" i="4"/>
  <c r="T2969" i="4"/>
  <c r="T310" i="4"/>
  <c r="T4759" i="4"/>
  <c r="T3578" i="4"/>
  <c r="T368" i="4"/>
  <c r="T3520" i="4"/>
  <c r="T4958" i="4"/>
  <c r="T4742" i="4"/>
  <c r="T1854" i="4"/>
  <c r="T3244" i="4"/>
  <c r="T2317" i="4"/>
  <c r="T341" i="4"/>
  <c r="T2178" i="4"/>
  <c r="T4647" i="4"/>
  <c r="T94" i="4"/>
  <c r="T1042" i="4"/>
  <c r="T422" i="4"/>
  <c r="T1138" i="4"/>
  <c r="T639" i="4"/>
  <c r="T870" i="4"/>
  <c r="T1472" i="4"/>
  <c r="T3869" i="4"/>
  <c r="T3712" i="4"/>
  <c r="T2801" i="4"/>
  <c r="T1076" i="4"/>
  <c r="T2425" i="4"/>
  <c r="T2939" i="4"/>
  <c r="T1293" i="4"/>
  <c r="T1991" i="4"/>
  <c r="T1855" i="4"/>
  <c r="T3580" i="4"/>
  <c r="T739" i="4"/>
  <c r="T3321" i="4"/>
  <c r="T1704" i="4"/>
  <c r="T1974" i="4"/>
  <c r="T4883" i="4"/>
  <c r="T1992" i="4"/>
  <c r="T4433" i="4"/>
  <c r="T687" i="4"/>
  <c r="T904" i="4"/>
  <c r="T424" i="4"/>
  <c r="T2598" i="4"/>
  <c r="T1552" i="4"/>
  <c r="T905" i="4"/>
  <c r="T4609" i="4"/>
  <c r="T4288" i="4"/>
  <c r="T2041" i="4"/>
  <c r="T1807" i="4"/>
  <c r="T3017" i="4"/>
  <c r="T2404" i="4"/>
  <c r="T544" i="4"/>
  <c r="T969" i="4"/>
  <c r="T3540" i="4"/>
  <c r="T2628" i="4"/>
  <c r="T1270" i="4"/>
  <c r="T4256" i="4"/>
  <c r="T4819" i="4"/>
  <c r="T4063" i="4"/>
  <c r="T723" i="4"/>
  <c r="T3248" i="4"/>
  <c r="T2043" i="4"/>
  <c r="T4653" i="4"/>
  <c r="T2703" i="4"/>
  <c r="T3523" i="4"/>
  <c r="T1606" i="4"/>
  <c r="T1420" i="4"/>
  <c r="T26" i="4"/>
  <c r="T3457" i="4"/>
  <c r="T2157" i="4"/>
  <c r="T1829" i="4"/>
  <c r="T857" i="4"/>
  <c r="T3471" i="4"/>
  <c r="T1845" i="4"/>
  <c r="T1385" i="4"/>
  <c r="T960" i="4"/>
  <c r="T3145" i="4"/>
  <c r="T1335" i="4"/>
  <c r="T89" i="4"/>
  <c r="T1526" i="4"/>
  <c r="T1697" i="4"/>
  <c r="T4788" i="4"/>
  <c r="T1917" i="4"/>
  <c r="T175" i="4"/>
  <c r="T3296" i="4"/>
  <c r="T3892" i="4"/>
  <c r="T2374" i="4"/>
  <c r="T4881" i="4"/>
  <c r="T3350" i="4"/>
  <c r="T3148" i="4"/>
  <c r="T3038" i="4"/>
  <c r="T4689" i="4"/>
  <c r="T1389" i="4"/>
  <c r="T1648" i="4"/>
  <c r="T2038" i="4"/>
  <c r="T2798" i="4"/>
  <c r="T421" i="4"/>
  <c r="T4030" i="4"/>
  <c r="T1972" i="4"/>
  <c r="T4762" i="4"/>
  <c r="T933" i="4"/>
  <c r="T4575" i="4"/>
  <c r="T4648" i="4"/>
  <c r="T3579" i="4"/>
  <c r="T1445" i="4"/>
  <c r="T4142" i="4"/>
  <c r="T4431" i="4"/>
  <c r="T3647" i="4"/>
  <c r="T995" i="4"/>
  <c r="T686" i="4"/>
  <c r="T2701" i="4"/>
  <c r="T1602" i="4"/>
  <c r="T342" i="4"/>
  <c r="T3686" i="4"/>
  <c r="T4032" i="4"/>
  <c r="T2626" i="4"/>
  <c r="T2399" i="4"/>
  <c r="T4714" i="4"/>
  <c r="T2531" i="4"/>
  <c r="T617" i="4"/>
  <c r="T370" i="4"/>
  <c r="T3798" i="4"/>
  <c r="T1018" i="4"/>
  <c r="T1680" i="4"/>
  <c r="T1993" i="4"/>
  <c r="T1681" i="4"/>
  <c r="T619" i="4"/>
  <c r="T3989" i="4"/>
  <c r="T1245" i="4"/>
  <c r="T2136" i="4"/>
  <c r="T3948" i="4"/>
  <c r="T4652" i="4"/>
  <c r="T148" i="4"/>
  <c r="T3848" i="4"/>
  <c r="T3648" i="4"/>
  <c r="T1554" i="4"/>
  <c r="T3971" i="4"/>
  <c r="T4794" i="4"/>
  <c r="T2803" i="4"/>
  <c r="T874" i="4"/>
  <c r="T4935" i="4"/>
  <c r="T3824" i="4"/>
  <c r="T4906" i="4"/>
  <c r="T1750" i="4"/>
  <c r="T4766" i="4"/>
  <c r="T2182" i="4"/>
  <c r="T1476" i="4"/>
  <c r="T2532" i="4"/>
  <c r="T4693" i="4"/>
  <c r="T2323" i="4"/>
  <c r="T2750" i="4"/>
  <c r="T876" i="4"/>
  <c r="T2578" i="4"/>
  <c r="T2579" i="4"/>
  <c r="T3175" i="4"/>
  <c r="T1977" i="4"/>
  <c r="T2980" i="4"/>
  <c r="T4783" i="4"/>
  <c r="T4927" i="4"/>
  <c r="T1469" i="4"/>
  <c r="T1099" i="4"/>
  <c r="T1550" i="4"/>
  <c r="T2623" i="4"/>
  <c r="T1471" i="4"/>
  <c r="T136" i="4"/>
  <c r="T4901" i="4"/>
  <c r="T1527" i="4"/>
  <c r="T2970" i="4"/>
  <c r="T3818" i="4"/>
  <c r="T3422" i="4"/>
  <c r="T4359" i="4"/>
  <c r="T3605" i="4"/>
  <c r="T4330" i="4"/>
  <c r="T2660" i="4"/>
  <c r="T1748" i="4"/>
  <c r="T3685" i="4"/>
  <c r="T1417" i="4"/>
  <c r="T3920" i="4"/>
  <c r="T3797" i="4"/>
  <c r="T1133" i="4"/>
  <c r="T4226" i="4"/>
  <c r="T3455" i="4"/>
  <c r="T313" i="4"/>
  <c r="T3299" i="4"/>
  <c r="T2058" i="4"/>
  <c r="T1043" i="4"/>
  <c r="T4175" i="4"/>
  <c r="T4508" i="4"/>
  <c r="T4176" i="4"/>
  <c r="T2700" i="4"/>
  <c r="T423" i="4"/>
  <c r="T871" i="4"/>
  <c r="T1044" i="4"/>
  <c r="T1880" i="4"/>
  <c r="T4177" i="4"/>
  <c r="T1045" i="4"/>
  <c r="T4649" i="4"/>
  <c r="T794" i="4"/>
  <c r="T4576" i="4"/>
  <c r="T2112" i="4"/>
  <c r="T2276" i="4"/>
  <c r="T1078" i="4"/>
  <c r="T2530" i="4"/>
  <c r="T4033" i="4"/>
  <c r="T2134" i="4"/>
  <c r="T2802" i="4"/>
  <c r="T4434" i="4"/>
  <c r="T2401" i="4"/>
  <c r="T1881" i="4"/>
  <c r="T4202" i="4"/>
  <c r="T1210" i="4"/>
  <c r="T4716" i="4"/>
  <c r="T2506" i="4"/>
  <c r="T4531" i="4"/>
  <c r="T3427" i="4"/>
  <c r="T1603" i="4"/>
  <c r="T3352" i="4"/>
  <c r="T2681" i="4"/>
  <c r="T4290" i="4"/>
  <c r="T3126" i="4"/>
  <c r="T1652" i="4"/>
  <c r="T2775" i="4"/>
  <c r="T2831" i="4"/>
  <c r="T316" i="4"/>
  <c r="T1578" i="4"/>
  <c r="T2427" i="4"/>
  <c r="T317" i="4"/>
  <c r="T1858" i="4"/>
  <c r="T839" i="4"/>
  <c r="T2833" i="4"/>
  <c r="T3354" i="4"/>
  <c r="T2230" i="4"/>
  <c r="T1141" i="4"/>
  <c r="T4656" i="4"/>
  <c r="T3849" i="4"/>
  <c r="T1532" i="4"/>
  <c r="T2553" i="4"/>
  <c r="T2324" i="4"/>
  <c r="T1448" i="4"/>
  <c r="T1393" i="4"/>
  <c r="T428" i="4"/>
  <c r="T2482" i="4"/>
  <c r="T4658" i="4"/>
  <c r="T1215" i="4"/>
  <c r="T4886" i="4"/>
  <c r="T2430" i="4"/>
  <c r="T3689" i="4"/>
  <c r="T2496" i="4"/>
  <c r="T2652" i="4"/>
  <c r="T2476" i="4"/>
  <c r="T1413" i="4"/>
  <c r="T2547" i="4"/>
  <c r="T3865" i="4"/>
  <c r="T3209" i="4"/>
  <c r="T1156" i="4"/>
  <c r="T613" i="4"/>
  <c r="T567" i="4"/>
  <c r="T1990" i="4"/>
  <c r="T2223" i="4"/>
  <c r="T3243" i="4"/>
  <c r="T4358" i="4"/>
  <c r="T4132" i="4"/>
  <c r="T3743" i="4"/>
  <c r="T3557" i="4"/>
  <c r="T4741" i="4"/>
  <c r="T932" i="4"/>
  <c r="T198" i="4"/>
  <c r="T4138" i="4"/>
  <c r="T1132" i="4"/>
  <c r="T685" i="4"/>
  <c r="T2057" i="4"/>
  <c r="T4690" i="4"/>
  <c r="T4574" i="4"/>
  <c r="T900" i="4"/>
  <c r="T3560" i="4"/>
  <c r="T1291" i="4"/>
  <c r="T113" i="4"/>
  <c r="T2104" i="4"/>
  <c r="T3482" i="4"/>
  <c r="T4712" i="4"/>
  <c r="T4457" i="4"/>
  <c r="T570" i="4"/>
  <c r="T901" i="4"/>
  <c r="T3390" i="4"/>
  <c r="T3320" i="4"/>
  <c r="T4408" i="4"/>
  <c r="T1186" i="4"/>
  <c r="T1077" i="4"/>
  <c r="T2889" i="4"/>
  <c r="T3871" i="4"/>
  <c r="T1650" i="4"/>
  <c r="T836" i="4"/>
  <c r="T497" i="4"/>
  <c r="T470" i="4"/>
  <c r="T4285" i="4"/>
  <c r="T3351" i="4"/>
  <c r="T1504" i="4"/>
  <c r="T3769" i="4"/>
  <c r="T1046" i="4"/>
  <c r="T3247" i="4"/>
  <c r="T1919" i="4"/>
  <c r="T1338" i="4"/>
  <c r="T3846" i="4"/>
  <c r="T3392" i="4"/>
  <c r="T3872" i="4"/>
  <c r="T1339" i="4"/>
  <c r="T2426" i="4"/>
  <c r="T446" i="4"/>
  <c r="T1139" i="4"/>
  <c r="T2507" i="4"/>
  <c r="T1682" i="4"/>
  <c r="T3127" i="4"/>
  <c r="T2600" i="4"/>
  <c r="T1605" i="4"/>
  <c r="T1140" i="4"/>
  <c r="T1809" i="4"/>
  <c r="T371" i="4"/>
  <c r="T688" i="4"/>
  <c r="T4820" i="4"/>
  <c r="T4936" i="4"/>
  <c r="T1475" i="4"/>
  <c r="T2918" i="4"/>
  <c r="T2322" i="4"/>
  <c r="T4655" i="4"/>
  <c r="T2137" i="4"/>
  <c r="T1447" i="4"/>
  <c r="T1556" i="4"/>
  <c r="T1369" i="4"/>
  <c r="T4767" i="4"/>
  <c r="T3951" i="4"/>
  <c r="T1212" i="4"/>
  <c r="T4657" i="4"/>
  <c r="T545" i="4"/>
  <c r="T2956" i="4"/>
  <c r="T3447" i="4"/>
  <c r="T2418" i="4"/>
  <c r="T2854" i="4"/>
  <c r="T2698" i="4"/>
  <c r="T1674" i="4"/>
  <c r="T4327" i="4"/>
  <c r="T4079" i="4"/>
  <c r="T1039" i="4"/>
  <c r="T513" i="4"/>
  <c r="T4007" i="4"/>
  <c r="T2295" i="4"/>
  <c r="T19" i="4"/>
  <c r="T3577" i="4"/>
  <c r="T898" i="4"/>
  <c r="T1268" i="4"/>
  <c r="T2725" i="4"/>
  <c r="T3711" i="4"/>
  <c r="T1158" i="4"/>
  <c r="T4308" i="4"/>
  <c r="T3663" i="4"/>
  <c r="T340" i="4"/>
  <c r="T4331" i="4"/>
  <c r="T4139" i="4"/>
  <c r="T2081" i="4"/>
  <c r="T1499" i="4"/>
  <c r="T899" i="4"/>
  <c r="T515" i="4"/>
  <c r="T3188" i="4"/>
  <c r="T2131" i="4"/>
  <c r="T4991" i="4"/>
  <c r="T2680" i="4"/>
  <c r="T2915" i="4"/>
  <c r="T1075" i="4"/>
  <c r="T835" i="4"/>
  <c r="T2772" i="4"/>
  <c r="T4031" i="4"/>
  <c r="T2226" i="4"/>
  <c r="T2109" i="4"/>
  <c r="T902" i="4"/>
  <c r="T1294" i="4"/>
  <c r="T2375" i="4"/>
  <c r="T616" i="4"/>
  <c r="T4764" i="4"/>
  <c r="T3715" i="4"/>
  <c r="T24" i="4"/>
  <c r="T2504" i="4"/>
  <c r="T3425" i="4"/>
  <c r="T2179" i="4"/>
  <c r="T1577" i="4"/>
  <c r="T996" i="4"/>
  <c r="T1079" i="4"/>
  <c r="T4081" i="4"/>
  <c r="T543" i="4"/>
  <c r="T2829" i="4"/>
  <c r="T4227" i="4"/>
  <c r="T2917" i="4"/>
  <c r="T3426" i="4"/>
  <c r="T1419" i="4"/>
  <c r="T2403" i="4"/>
  <c r="T4146" i="4"/>
  <c r="T4483" i="4"/>
  <c r="T1296" i="4"/>
  <c r="T4148" i="4"/>
  <c r="T1883" i="4"/>
  <c r="T4933" i="4"/>
  <c r="T1473" i="4"/>
  <c r="T4257" i="4"/>
  <c r="T1773" i="4"/>
  <c r="T3353" i="4"/>
  <c r="T3274" i="4"/>
  <c r="T2776" i="4"/>
  <c r="T4993" i="4"/>
  <c r="T1995" i="4"/>
  <c r="T4580" i="4"/>
  <c r="T2662" i="4"/>
  <c r="T2601" i="4"/>
  <c r="T4610" i="4"/>
  <c r="T3465" i="4"/>
  <c r="T2473" i="4"/>
  <c r="T635" i="4"/>
  <c r="T4545" i="4"/>
  <c r="T2884" i="4"/>
  <c r="T2293" i="4"/>
  <c r="T4739" i="4"/>
  <c r="T4605" i="4"/>
  <c r="T1267" i="4"/>
  <c r="T1040" i="4"/>
  <c r="T3478" i="4"/>
  <c r="T2500" i="4"/>
  <c r="T3891" i="4"/>
  <c r="T4506" i="4"/>
  <c r="T614" i="4"/>
  <c r="T3317" i="4"/>
  <c r="T3944" i="4"/>
  <c r="T4009" i="4"/>
  <c r="T2859" i="4"/>
  <c r="T2625" i="4"/>
  <c r="T2860" i="4"/>
  <c r="T395" i="4"/>
  <c r="T659" i="4"/>
  <c r="T4817" i="4"/>
  <c r="T2155" i="4"/>
  <c r="T4507" i="4"/>
  <c r="T1134" i="4"/>
  <c r="T50" i="4"/>
  <c r="T3246" i="4"/>
  <c r="T966" i="4"/>
  <c r="T3744" i="4"/>
  <c r="T4711" i="4"/>
  <c r="T4905" i="4"/>
  <c r="T2105" i="4"/>
  <c r="T2827" i="4"/>
  <c r="T4143" i="4"/>
  <c r="T4961" i="4"/>
  <c r="T4144" i="4"/>
  <c r="T3945" i="4"/>
  <c r="T3216" i="4"/>
  <c r="T1649" i="4"/>
  <c r="T1390" i="4"/>
  <c r="T3970" i="4"/>
  <c r="T2040" i="4"/>
  <c r="T4510" i="4"/>
  <c r="T4384" i="4"/>
  <c r="T1160" i="4"/>
  <c r="T3088" i="4"/>
  <c r="T837" i="4"/>
  <c r="T3089" i="4"/>
  <c r="T4992" i="4"/>
  <c r="T2227" i="4"/>
  <c r="T618" i="4"/>
  <c r="T2083" i="4"/>
  <c r="T1080" i="4"/>
  <c r="T1391" i="4"/>
  <c r="T4287" i="4"/>
  <c r="T1019" i="4"/>
  <c r="T3189" i="4"/>
  <c r="T4482" i="4"/>
  <c r="T231" i="4"/>
  <c r="T315" i="4"/>
  <c r="T4579" i="4"/>
  <c r="T3378" i="4"/>
  <c r="T2550" i="4"/>
  <c r="T2462" i="4"/>
  <c r="T4934" i="4"/>
  <c r="T200" i="4"/>
  <c r="T3128" i="4"/>
  <c r="T259" i="4"/>
  <c r="T3991" i="4"/>
  <c r="T2777" i="4"/>
  <c r="T4964" i="4"/>
  <c r="T2865" i="4"/>
  <c r="T3949" i="4"/>
  <c r="T2551" i="4"/>
  <c r="T3679" i="4"/>
  <c r="T1361" i="4"/>
  <c r="T4127" i="4"/>
  <c r="T4380" i="4"/>
  <c r="T3349" i="4"/>
  <c r="T4548" i="4"/>
  <c r="T4959" i="4"/>
  <c r="T1726" i="4"/>
  <c r="T2728" i="4"/>
  <c r="T4383" i="4"/>
  <c r="T2914" i="4"/>
  <c r="T3646" i="4"/>
  <c r="T1531" i="4"/>
  <c r="T1501" i="4"/>
  <c r="T2376" i="4"/>
  <c r="T3124" i="4"/>
  <c r="T4791" i="4"/>
  <c r="T2862" i="4"/>
  <c r="T1047" i="4"/>
  <c r="T1856" i="4"/>
  <c r="T4578" i="4"/>
  <c r="T3626" i="4"/>
  <c r="T1474" i="4"/>
  <c r="T3717" i="4"/>
  <c r="T1888" i="4"/>
  <c r="T3581" i="4"/>
  <c r="T4149" i="4"/>
  <c r="T498" i="4"/>
  <c r="T1271" i="4"/>
  <c r="T427" i="4"/>
  <c r="T1248" i="4"/>
  <c r="T3191" i="4"/>
  <c r="T3771" i="4"/>
  <c r="T591" i="4"/>
  <c r="T1774" i="4"/>
  <c r="T27" i="4"/>
  <c r="T3433" i="4"/>
  <c r="T2326" i="4"/>
  <c r="T4720" i="4"/>
  <c r="T906" i="4"/>
  <c r="T3326" i="4"/>
  <c r="T4387" i="4"/>
  <c r="T1049" i="4"/>
  <c r="T3177" i="4"/>
  <c r="T475" i="4"/>
  <c r="T3772" i="4"/>
  <c r="T4516" i="4"/>
  <c r="T4721" i="4"/>
  <c r="T879" i="4"/>
  <c r="T724" i="4"/>
  <c r="T4966" i="4"/>
  <c r="T2667" i="4"/>
  <c r="T374" i="4"/>
  <c r="T3691" i="4"/>
  <c r="T2510" i="4"/>
  <c r="T2236" i="4"/>
  <c r="T2406" i="4"/>
  <c r="T796" i="4"/>
  <c r="T1166" i="4"/>
  <c r="T429" i="4"/>
  <c r="T1104" i="4"/>
  <c r="T3719" i="4"/>
  <c r="T1753" i="4"/>
  <c r="T1344" i="4"/>
  <c r="T117" i="4"/>
  <c r="T452" i="4"/>
  <c r="T1121" i="4"/>
  <c r="T2732" i="4"/>
  <c r="T351" i="4"/>
  <c r="T2485" i="4"/>
  <c r="T4664" i="4"/>
  <c r="T843" i="4"/>
  <c r="T3649" i="4"/>
  <c r="T937" i="4"/>
  <c r="T3302" i="4"/>
  <c r="T1624" i="4"/>
  <c r="T2088" i="4"/>
  <c r="T3459" i="4"/>
  <c r="T4464" i="4"/>
  <c r="T2118" i="4"/>
  <c r="T3066" i="4"/>
  <c r="T3192" i="4"/>
  <c r="T4586" i="4"/>
  <c r="T1254" i="4"/>
  <c r="T715" i="4"/>
  <c r="T3939" i="4"/>
  <c r="T3916" i="4"/>
  <c r="T2174" i="4"/>
  <c r="T3147" i="4"/>
  <c r="T3622" i="4"/>
  <c r="T4407" i="4"/>
  <c r="T93" i="4"/>
  <c r="T1678" i="4"/>
  <c r="T2749" i="4"/>
  <c r="T144" i="4"/>
  <c r="T1292" i="4"/>
  <c r="T4360" i="4"/>
  <c r="T4962" i="4"/>
  <c r="T2111" i="4"/>
  <c r="T3687" i="4"/>
  <c r="T4460" i="4"/>
  <c r="T3947" i="4"/>
  <c r="T1975" i="4"/>
  <c r="T3799" i="4"/>
  <c r="T1808" i="4"/>
  <c r="T2577" i="4"/>
  <c r="T4551" i="4"/>
  <c r="T3664" i="4"/>
  <c r="T4654" i="4"/>
  <c r="T2463" i="4"/>
  <c r="T1368" i="4"/>
  <c r="T1118" i="4"/>
  <c r="T2533" i="4"/>
  <c r="T2464" i="4"/>
  <c r="T1213" i="4"/>
  <c r="T2429" i="4"/>
  <c r="T4533" i="4"/>
  <c r="T1653" i="4"/>
  <c r="T1683" i="4"/>
  <c r="T3131" i="4"/>
  <c r="T449" i="4"/>
  <c r="T1218" i="4"/>
  <c r="T518" i="4"/>
  <c r="T4098" i="4"/>
  <c r="T971" i="4"/>
  <c r="T1775" i="4"/>
  <c r="T4154" i="4"/>
  <c r="T2942" i="4"/>
  <c r="T3486" i="4"/>
  <c r="T1050" i="4"/>
  <c r="T1190" i="4"/>
  <c r="T1299" i="4"/>
  <c r="T2891" i="4"/>
  <c r="T1300" i="4"/>
  <c r="T3563" i="4"/>
  <c r="T2299" i="4"/>
  <c r="T3973" i="4"/>
  <c r="T3357" i="4"/>
  <c r="T2184" i="4"/>
  <c r="T3397" i="4"/>
  <c r="T375" i="4"/>
  <c r="T1396" i="4"/>
  <c r="T1023" i="4"/>
  <c r="T4099" i="4"/>
  <c r="T3896" i="4"/>
  <c r="T2892" i="4"/>
  <c r="T3720" i="4"/>
  <c r="T4849" i="4"/>
  <c r="T4156" i="4"/>
  <c r="T4486" i="4"/>
  <c r="T4295" i="4"/>
  <c r="T4724" i="4"/>
  <c r="T183" i="4"/>
  <c r="T2046" i="4"/>
  <c r="T4968" i="4"/>
  <c r="T1833" i="4"/>
  <c r="T2707" i="4"/>
  <c r="T1122" i="4"/>
  <c r="T4698" i="4"/>
  <c r="T4314" i="4"/>
  <c r="T1427" i="4"/>
  <c r="T3358" i="4"/>
  <c r="T3702" i="4"/>
  <c r="T3621" i="4"/>
  <c r="T4378" i="4"/>
  <c r="T4990" i="4"/>
  <c r="T4931" i="4"/>
  <c r="T2079" i="4"/>
  <c r="T2825" i="4"/>
  <c r="T1367" i="4"/>
  <c r="T2989" i="4"/>
  <c r="T660" i="4"/>
  <c r="T3845" i="4"/>
  <c r="T4481" i="4"/>
  <c r="T4713" i="4"/>
  <c r="T3456" i="4"/>
  <c r="T3714" i="4"/>
  <c r="T1209" i="4"/>
  <c r="T903" i="4"/>
  <c r="T2253" i="4"/>
  <c r="T2254" i="4"/>
  <c r="T1020" i="4"/>
  <c r="T3301" i="4"/>
  <c r="T741" i="4"/>
  <c r="T4692" i="4"/>
  <c r="T3042" i="4"/>
  <c r="T3129" i="4"/>
  <c r="T3130" i="4"/>
  <c r="T2835" i="4"/>
  <c r="T260" i="4"/>
  <c r="T2554" i="4"/>
  <c r="T4514" i="4"/>
  <c r="T1751" i="4"/>
  <c r="T1449" i="4"/>
  <c r="T3395" i="4"/>
  <c r="T2325" i="4"/>
  <c r="T745" i="4"/>
  <c r="T2085" i="4"/>
  <c r="T2086" i="4"/>
  <c r="T1120" i="4"/>
  <c r="T3803" i="4"/>
  <c r="T2779" i="4"/>
  <c r="T1831" i="4"/>
  <c r="T2534" i="4"/>
  <c r="T4795" i="4"/>
  <c r="T2278" i="4"/>
  <c r="T2581" i="4"/>
  <c r="T3825" i="4"/>
  <c r="T2433" i="4"/>
  <c r="T3505" i="4"/>
  <c r="T57" i="4"/>
  <c r="T4294" i="4"/>
  <c r="T2405" i="4"/>
  <c r="T2603" i="4"/>
  <c r="T1082" i="4"/>
  <c r="T4696" i="4"/>
  <c r="T907" i="4"/>
  <c r="T4037" i="4"/>
  <c r="T1052" i="4"/>
  <c r="T4182" i="4"/>
  <c r="T4723" i="4"/>
  <c r="T1103" i="4"/>
  <c r="T348" i="4"/>
  <c r="T2944" i="4"/>
  <c r="T546" i="4"/>
  <c r="T692" i="4"/>
  <c r="T1608" i="4"/>
  <c r="T2045" i="4"/>
  <c r="T4997" i="4"/>
  <c r="T4823" i="4"/>
  <c r="T4230" i="4"/>
  <c r="T2352" i="4"/>
  <c r="T1582" i="4"/>
  <c r="T2998" i="4"/>
  <c r="T2893" i="4"/>
  <c r="T2001" i="4"/>
  <c r="T2868" i="4"/>
  <c r="T1821" i="4"/>
  <c r="T3268" i="4"/>
  <c r="T2745" i="4"/>
  <c r="T3968" i="4"/>
  <c r="T1498" i="4"/>
  <c r="T21" i="4"/>
  <c r="T4137" i="4"/>
  <c r="T1185" i="4"/>
  <c r="T4456" i="4"/>
  <c r="T1973" i="4"/>
  <c r="T1601" i="4"/>
  <c r="T228" i="4"/>
  <c r="T4549" i="4"/>
  <c r="T1945" i="4"/>
  <c r="T2729" i="4"/>
  <c r="T3060" i="4"/>
  <c r="T2377" i="4"/>
  <c r="T590" i="4"/>
  <c r="T278" i="4"/>
  <c r="T2277" i="4"/>
  <c r="T4864" i="4"/>
  <c r="T3921" i="4"/>
  <c r="T620" i="4"/>
  <c r="T2629" i="4"/>
  <c r="T3801" i="4"/>
  <c r="T3251" i="4"/>
  <c r="T3950" i="4"/>
  <c r="T4513" i="4"/>
  <c r="T2084" i="4"/>
  <c r="T4694" i="4"/>
  <c r="T345" i="4"/>
  <c r="T3503" i="4"/>
  <c r="T1214" i="4"/>
  <c r="T3504" i="4"/>
  <c r="T4012" i="4"/>
  <c r="T1217" i="4"/>
  <c r="T74" i="4"/>
  <c r="T4996" i="4"/>
  <c r="T2919" i="4"/>
  <c r="T4515" i="4"/>
  <c r="T689" i="4"/>
  <c r="T1048" i="4"/>
  <c r="T180" i="4"/>
  <c r="T1298" i="4"/>
  <c r="T2974" i="4"/>
  <c r="T2020" i="4"/>
  <c r="T1534" i="4"/>
  <c r="T1022" i="4"/>
  <c r="T1508" i="4"/>
  <c r="T2140" i="4"/>
  <c r="T4463" i="4"/>
  <c r="T642" i="4"/>
  <c r="T4662" i="4"/>
  <c r="T4887" i="4"/>
  <c r="T1477" i="4"/>
  <c r="T3992" i="4"/>
  <c r="T1622" i="4"/>
  <c r="T181" i="4"/>
  <c r="T4205" i="4"/>
  <c r="T4313" i="4"/>
  <c r="T1922" i="4"/>
  <c r="T2632" i="4"/>
  <c r="T3994" i="4"/>
  <c r="T1096" i="4"/>
  <c r="T4357" i="4"/>
  <c r="T3890" i="4"/>
  <c r="T4902" i="4"/>
  <c r="T4572" i="4"/>
  <c r="T4382" i="4"/>
  <c r="T339" i="4"/>
  <c r="T3607" i="4"/>
  <c r="T1135" i="4"/>
  <c r="T774" i="4"/>
  <c r="T1828" i="4"/>
  <c r="T3870" i="4"/>
  <c r="T1243" i="4"/>
  <c r="T2110" i="4"/>
  <c r="T2321" i="4"/>
  <c r="T3375" i="4"/>
  <c r="T1161" i="4"/>
  <c r="T314" i="4"/>
  <c r="T740" i="4"/>
  <c r="T2863" i="4"/>
  <c r="T3190" i="4"/>
  <c r="T4435" i="4"/>
  <c r="T875" i="4"/>
  <c r="T426" i="4"/>
  <c r="T1921" i="4"/>
  <c r="T4718" i="4"/>
  <c r="T150" i="4"/>
  <c r="T52" i="4"/>
  <c r="T178" i="4"/>
  <c r="T2231" i="4"/>
  <c r="T4151" i="4"/>
  <c r="T2205" i="4"/>
  <c r="T817" i="4"/>
  <c r="T2994" i="4"/>
  <c r="T4581" i="4"/>
  <c r="T3325" i="4"/>
  <c r="T3850" i="4"/>
  <c r="T3666" i="4"/>
  <c r="T4865" i="4"/>
  <c r="T4333" i="4"/>
  <c r="T2139" i="4"/>
  <c r="T778" i="4"/>
  <c r="T56" i="4"/>
  <c r="T2087" i="4"/>
  <c r="T3852" i="4"/>
  <c r="T284" i="4"/>
  <c r="T4661" i="4"/>
  <c r="T4797" i="4"/>
  <c r="T1314" i="4"/>
  <c r="T2582" i="4"/>
  <c r="T2159" i="4"/>
  <c r="T747" i="4"/>
  <c r="T1896" i="4"/>
  <c r="T1451" i="4"/>
  <c r="T3855" i="4"/>
  <c r="T880" i="4"/>
  <c r="T3458" i="4"/>
  <c r="T4436" i="4"/>
  <c r="T1342" i="4"/>
  <c r="T4583" i="4"/>
  <c r="T881" i="4"/>
  <c r="T2350" i="4"/>
  <c r="T1479" i="4"/>
  <c r="T4014" i="4"/>
  <c r="T841" i="4"/>
  <c r="T1706" i="4"/>
  <c r="T2258" i="4"/>
  <c r="T2977" i="4"/>
  <c r="T1559" i="4"/>
  <c r="T3804" i="4"/>
  <c r="T522" i="4"/>
  <c r="T3065" i="4"/>
  <c r="T2999" i="4"/>
  <c r="T4725" i="4"/>
  <c r="T4084" i="4"/>
  <c r="T2635" i="4"/>
  <c r="T2921" i="4"/>
  <c r="T301" i="4"/>
  <c r="T4505" i="4"/>
  <c r="T4687" i="4"/>
  <c r="T3372" i="4"/>
  <c r="T3819" i="4"/>
  <c r="T3796" i="4"/>
  <c r="T1016" i="4"/>
  <c r="T722" i="4"/>
  <c r="T4790" i="4"/>
  <c r="T2861" i="4"/>
  <c r="T3150" i="4"/>
  <c r="T146" i="4"/>
  <c r="T3373" i="4"/>
  <c r="T2132" i="4"/>
  <c r="T343" i="4"/>
  <c r="T2597" i="4"/>
  <c r="T1946" i="4"/>
  <c r="T1882" i="4"/>
  <c r="T4793" i="4"/>
  <c r="T4691" i="4"/>
  <c r="T1269" i="4"/>
  <c r="T776" i="4"/>
  <c r="T3393" i="4"/>
  <c r="T3151" i="4"/>
  <c r="T4311" i="4"/>
  <c r="T816" i="4"/>
  <c r="T4292" i="4"/>
  <c r="T151" i="4"/>
  <c r="T1619" i="4"/>
  <c r="T372" i="4"/>
  <c r="T1978" i="4"/>
  <c r="T2973" i="4"/>
  <c r="T3561" i="4"/>
  <c r="T2509" i="4"/>
  <c r="T2465" i="4"/>
  <c r="T54" i="4"/>
  <c r="T2206" i="4"/>
  <c r="T2234" i="4"/>
  <c r="T2349" i="4"/>
  <c r="T3219" i="4"/>
  <c r="T4534" i="4"/>
  <c r="T474" i="4"/>
  <c r="T373" i="4"/>
  <c r="T153" i="4"/>
  <c r="T1811" i="4"/>
  <c r="T3584" i="4"/>
  <c r="T3667" i="4"/>
  <c r="T3585" i="4"/>
  <c r="T3396" i="4"/>
  <c r="T1832" i="4"/>
  <c r="T262" i="4"/>
  <c r="T519" i="4"/>
  <c r="T2330" i="4"/>
  <c r="T2378" i="4"/>
  <c r="T2044" i="4"/>
  <c r="T4770" i="4"/>
  <c r="T3379" i="4"/>
  <c r="T4614" i="4"/>
  <c r="T1397" i="4"/>
  <c r="T726" i="4"/>
  <c r="T594" i="4"/>
  <c r="T1557" i="4"/>
  <c r="T3506" i="4"/>
  <c r="T2484" i="4"/>
  <c r="T4908" i="4"/>
  <c r="T1252" i="4"/>
  <c r="T3255" i="4"/>
  <c r="T1623" i="4"/>
  <c r="T2141" i="4"/>
  <c r="T3876" i="4"/>
  <c r="T2867" i="4"/>
  <c r="T3525" i="4"/>
  <c r="T402" i="4"/>
  <c r="T4798" i="4"/>
  <c r="T4050" i="4"/>
  <c r="T3554" i="4"/>
  <c r="T705" i="4"/>
  <c r="T2527" i="4"/>
  <c r="T1530" i="4"/>
  <c r="T1184" i="4"/>
  <c r="T965" i="4"/>
  <c r="T226" i="4"/>
  <c r="T2424" i="4"/>
  <c r="T661" i="4"/>
  <c r="T2800" i="4"/>
  <c r="T3424" i="4"/>
  <c r="T2888" i="4"/>
  <c r="T1703" i="4"/>
  <c r="T2059" i="4"/>
  <c r="T2627" i="4"/>
  <c r="T114" i="4"/>
  <c r="T258" i="4"/>
  <c r="T2773" i="4"/>
  <c r="T3018" i="4"/>
  <c r="T3716" i="4"/>
  <c r="T3428" i="4"/>
  <c r="T4884" i="4"/>
  <c r="T2298" i="4"/>
  <c r="T96" i="4"/>
  <c r="T2704" i="4"/>
  <c r="T1618" i="4"/>
  <c r="T3873" i="4"/>
  <c r="T3582" i="4"/>
  <c r="T4745" i="4"/>
  <c r="T1313" i="4"/>
  <c r="T399" i="4"/>
  <c r="T1119" i="4"/>
  <c r="T2683" i="4"/>
  <c r="T970" i="4"/>
  <c r="T2665" i="4"/>
  <c r="T1249" i="4"/>
  <c r="T3802" i="4"/>
  <c r="T1272" i="4"/>
  <c r="T3690" i="4"/>
  <c r="T2116" i="4"/>
  <c r="T4939" i="4"/>
  <c r="T1810" i="4"/>
  <c r="T3562" i="4"/>
  <c r="T4485" i="4"/>
  <c r="T2235" i="4"/>
  <c r="T3355" i="4"/>
  <c r="T4013" i="4"/>
  <c r="T4293" i="4"/>
  <c r="T1894" i="4"/>
  <c r="T574" i="4"/>
  <c r="T3894" i="4"/>
  <c r="T4181" i="4"/>
  <c r="T3974" i="4"/>
  <c r="T3854" i="4"/>
  <c r="T4083" i="4"/>
  <c r="T4746" i="4"/>
  <c r="T4615" i="4"/>
  <c r="T1777" i="4"/>
  <c r="T116" i="4"/>
  <c r="T3328" i="4"/>
  <c r="T3435" i="4"/>
  <c r="T3020" i="4"/>
  <c r="T4584" i="4"/>
  <c r="T4038" i="4"/>
  <c r="T4967" i="4"/>
  <c r="T1426" i="4"/>
  <c r="T3883" i="4"/>
  <c r="T4401" i="4"/>
  <c r="T3681" i="4"/>
  <c r="T4080" i="4"/>
  <c r="T2528" i="4"/>
  <c r="T3297" i="4"/>
  <c r="T256" i="4"/>
  <c r="T3500" i="4"/>
  <c r="T2461" i="4"/>
  <c r="T3087" i="4"/>
  <c r="T3987" i="4"/>
  <c r="T2106" i="4"/>
  <c r="T1117" i="4"/>
  <c r="T872" i="4"/>
  <c r="T4651" i="4"/>
  <c r="T3946" i="4"/>
  <c r="T2400" i="4"/>
  <c r="T1244" i="4"/>
  <c r="T3521" i="4"/>
  <c r="T445" i="4"/>
  <c r="T4289" i="4"/>
  <c r="T3625" i="4"/>
  <c r="T4255" i="4"/>
  <c r="T281" i="4"/>
  <c r="T4994" i="4"/>
  <c r="T998" i="4"/>
  <c r="T2115" i="4"/>
  <c r="T3541" i="4"/>
  <c r="T1000" i="4"/>
  <c r="T3484" i="4"/>
  <c r="T4695" i="4"/>
  <c r="T777" i="4"/>
  <c r="T4965" i="4"/>
  <c r="T2232" i="4"/>
  <c r="T152" i="4"/>
  <c r="T2730" i="4"/>
  <c r="T3176" i="4"/>
  <c r="T2233" i="4"/>
  <c r="T4659" i="4"/>
  <c r="T4386" i="4"/>
  <c r="T4660" i="4"/>
  <c r="T4848" i="4"/>
  <c r="T1893" i="4"/>
  <c r="T818" i="4"/>
  <c r="T2920" i="4"/>
  <c r="T2327" i="4"/>
  <c r="T4796" i="4"/>
  <c r="T75" i="4"/>
  <c r="T1220" i="4"/>
  <c r="T3356" i="4"/>
  <c r="T3434" i="4"/>
  <c r="T3853" i="4"/>
  <c r="T520" i="4"/>
  <c r="T451" i="4"/>
  <c r="T1728" i="4"/>
  <c r="T1251" i="4"/>
  <c r="T4229" i="4"/>
  <c r="T3132" i="4"/>
  <c r="T3221" i="4"/>
  <c r="T3152" i="4"/>
  <c r="T3993" i="4"/>
  <c r="T3090" i="4"/>
  <c r="T2301" i="4"/>
  <c r="T4822" i="4"/>
  <c r="T1923" i="4"/>
  <c r="T3692" i="4"/>
  <c r="T1558" i="4"/>
  <c r="T2435" i="4"/>
  <c r="T2945" i="4"/>
  <c r="T2687" i="4"/>
  <c r="T503" i="4"/>
  <c r="T1769" i="4"/>
  <c r="T2656" i="4"/>
  <c r="T3919" i="4"/>
  <c r="T2457" i="4"/>
  <c r="T589" i="4"/>
  <c r="T4136" i="4"/>
  <c r="T812" i="4"/>
  <c r="T3388" i="4"/>
  <c r="T738" i="4"/>
  <c r="T4960" i="4"/>
  <c r="T2107" i="4"/>
  <c r="T3713" i="4"/>
  <c r="T1337" i="4"/>
  <c r="T1017" i="4"/>
  <c r="T814" i="4"/>
  <c r="T2916" i="4"/>
  <c r="T2018" i="4"/>
  <c r="T838" i="4"/>
  <c r="T2890" i="4"/>
  <c r="T3041" i="4"/>
  <c r="T3745" i="4"/>
  <c r="T1506" i="4"/>
  <c r="T4097" i="4"/>
  <c r="T742" i="4"/>
  <c r="T2834" i="4"/>
  <c r="T4937" i="4"/>
  <c r="T3483" i="4"/>
  <c r="T744" i="4"/>
  <c r="T3217" i="4"/>
  <c r="T4719" i="4"/>
  <c r="T3583" i="4"/>
  <c r="T3276" i="4"/>
  <c r="T936" i="4"/>
  <c r="T2580" i="4"/>
  <c r="T473" i="4"/>
  <c r="T2347" i="4"/>
  <c r="T4907" i="4"/>
  <c r="T1752" i="4"/>
  <c r="T4768" i="4"/>
  <c r="T4153" i="4"/>
  <c r="T877" i="4"/>
  <c r="T2995" i="4"/>
  <c r="T3252" i="4"/>
  <c r="T1999" i="4"/>
  <c r="T3487" i="4"/>
  <c r="T2328" i="4"/>
  <c r="T2630" i="4"/>
  <c r="T2279" i="4"/>
  <c r="T1165" i="4"/>
  <c r="T2752" i="4"/>
  <c r="T4821" i="4"/>
  <c r="T4552" i="4"/>
  <c r="T3922" i="4"/>
  <c r="T1535" i="4"/>
  <c r="T4535" i="4"/>
  <c r="T690" i="4"/>
  <c r="T643" i="4"/>
  <c r="T2379" i="4"/>
  <c r="T1509" i="4"/>
  <c r="T2256" i="4"/>
  <c r="T3329" i="4"/>
  <c r="T3542" i="4"/>
  <c r="T2976" i="4"/>
  <c r="T3330" i="4"/>
  <c r="T3133" i="4"/>
  <c r="T4487" i="4"/>
  <c r="T4015" i="4"/>
  <c r="T2668" i="4"/>
  <c r="T1779" i="4"/>
  <c r="T1962" i="4"/>
  <c r="T1851" i="4"/>
  <c r="T1679" i="4"/>
  <c r="T1242" i="4"/>
  <c r="T815" i="4"/>
  <c r="T149" i="4"/>
  <c r="T115" i="4"/>
  <c r="T4228" i="4"/>
  <c r="T4152" i="4"/>
  <c r="T1997" i="4"/>
  <c r="T55" i="4"/>
  <c r="T1081" i="4"/>
  <c r="T2329" i="4"/>
  <c r="T1250" i="4"/>
  <c r="T2117" i="4"/>
  <c r="T2331" i="4"/>
  <c r="T182" i="4"/>
  <c r="T2733" i="4"/>
  <c r="T1560" i="4"/>
  <c r="T2207" i="4"/>
  <c r="T1625" i="4"/>
  <c r="T4726" i="4"/>
  <c r="T1730" i="4"/>
  <c r="T1754" i="4"/>
  <c r="T2022" i="4"/>
  <c r="T1253" i="4"/>
  <c r="T2089" i="4"/>
  <c r="T118" i="4"/>
  <c r="T4771" i="4"/>
  <c r="T3193" i="4"/>
  <c r="T2805" i="4"/>
  <c r="T1898" i="4"/>
  <c r="T285" i="4"/>
  <c r="T4969" i="4"/>
  <c r="T3333" i="4"/>
  <c r="T2062" i="4"/>
  <c r="T4489" i="4"/>
  <c r="T2840" i="4"/>
  <c r="T3334" i="4"/>
  <c r="T4772" i="4"/>
  <c r="T694" i="4"/>
  <c r="T3134" i="4"/>
  <c r="T1318" i="4"/>
  <c r="T4102" i="4"/>
  <c r="T59" i="4"/>
  <c r="T4801" i="4"/>
  <c r="T3404" i="4"/>
  <c r="T60" i="4"/>
  <c r="T4517" i="4"/>
  <c r="T157" i="4"/>
  <c r="T2047" i="4"/>
  <c r="T4438" i="4"/>
  <c r="T1537" i="4"/>
  <c r="T549" i="4"/>
  <c r="T3997" i="4"/>
  <c r="T2441" i="4"/>
  <c r="T1655" i="4"/>
  <c r="T4339" i="4"/>
  <c r="T3461" i="4"/>
  <c r="T2304" i="4"/>
  <c r="T3045" i="4"/>
  <c r="T3721" i="4"/>
  <c r="T1925" i="4"/>
  <c r="T3194" i="4"/>
  <c r="T3610" i="4"/>
  <c r="T3155" i="4"/>
  <c r="T3405" i="4"/>
  <c r="T1433" i="4"/>
  <c r="T1402" i="4"/>
  <c r="T2409" i="4"/>
  <c r="T2029" i="4"/>
  <c r="T1257" i="4"/>
  <c r="T2187" i="4"/>
  <c r="T989" i="4"/>
  <c r="T2015" i="4"/>
  <c r="T2252" i="4"/>
  <c r="T3969" i="4"/>
  <c r="T4410" i="4"/>
  <c r="T1884" i="4"/>
  <c r="T3323" i="4"/>
  <c r="T1247" i="4"/>
  <c r="T2255" i="4"/>
  <c r="T2138" i="4"/>
  <c r="T4258" i="4"/>
  <c r="T593" i="4"/>
  <c r="T4312" i="4"/>
  <c r="T4388" i="4"/>
  <c r="T3254" i="4"/>
  <c r="T4206" i="4"/>
  <c r="T2351" i="4"/>
  <c r="T4437" i="4"/>
  <c r="T500" i="4"/>
  <c r="T4585" i="4"/>
  <c r="T3629" i="4"/>
  <c r="T98" i="4"/>
  <c r="T2894" i="4"/>
  <c r="T4158" i="4"/>
  <c r="T2511" i="4"/>
  <c r="T2820" i="4"/>
  <c r="T176" i="4"/>
  <c r="T227" i="4"/>
  <c r="T1446" i="4"/>
  <c r="T3391" i="4"/>
  <c r="T25" i="4"/>
  <c r="T4512" i="4"/>
  <c r="T3485" i="4"/>
  <c r="T3432" i="4"/>
  <c r="T1620" i="4"/>
  <c r="T4334" i="4"/>
  <c r="T2602" i="4"/>
  <c r="T1051" i="4"/>
  <c r="T346" i="4"/>
  <c r="T3895" i="4"/>
  <c r="T575" i="4"/>
  <c r="T2804" i="4"/>
  <c r="T1924" i="4"/>
  <c r="T4085" i="4"/>
  <c r="T184" i="4"/>
  <c r="T883" i="4"/>
  <c r="T523" i="4"/>
  <c r="T4889" i="4"/>
  <c r="T3508" i="4"/>
  <c r="T2002" i="4"/>
  <c r="T3749" i="4"/>
  <c r="T233" i="4"/>
  <c r="T1317" i="4"/>
  <c r="T4315" i="4"/>
  <c r="T1003" i="4"/>
  <c r="T353" i="4"/>
  <c r="T4826" i="4"/>
  <c r="T2090" i="4"/>
  <c r="T2585" i="4"/>
  <c r="T2637" i="4"/>
  <c r="T3022" i="4"/>
  <c r="T526" i="4"/>
  <c r="T1192" i="4"/>
  <c r="T4415" i="4"/>
  <c r="T4800" i="4"/>
  <c r="T1781" i="4"/>
  <c r="T4666" i="4"/>
  <c r="T4618" i="4"/>
  <c r="T4730" i="4"/>
  <c r="T2842" i="4"/>
  <c r="T2163" i="4"/>
  <c r="T1085" i="4"/>
  <c r="T405" i="4"/>
  <c r="T912" i="4"/>
  <c r="T1169" i="4"/>
  <c r="T3828" i="4"/>
  <c r="T1654" i="4"/>
  <c r="T2165" i="4"/>
  <c r="T821" i="4"/>
  <c r="T3856" i="4"/>
  <c r="T4340" i="4"/>
  <c r="T1004" i="4"/>
  <c r="T1513" i="4"/>
  <c r="T1453" i="4"/>
  <c r="T204" i="4"/>
  <c r="T3830" i="4"/>
  <c r="T2092" i="4"/>
  <c r="T1586" i="4"/>
  <c r="T3406" i="4"/>
  <c r="T802" i="4"/>
  <c r="T224" i="4"/>
  <c r="T1646" i="4"/>
  <c r="T1336" i="4"/>
  <c r="T3501" i="4"/>
  <c r="T2830" i="4"/>
  <c r="T4550" i="4"/>
  <c r="T3394" i="4"/>
  <c r="T1297" i="4"/>
  <c r="T3061" i="4"/>
  <c r="T2685" i="4"/>
  <c r="T450" i="4"/>
  <c r="T2183" i="4"/>
  <c r="T3253" i="4"/>
  <c r="T748" i="4"/>
  <c r="T28" i="4"/>
  <c r="T4411" i="4"/>
  <c r="T1315" i="4"/>
  <c r="T2633" i="4"/>
  <c r="T97" i="4"/>
  <c r="T1143" i="4"/>
  <c r="T3805" i="4"/>
  <c r="T3877" i="4"/>
  <c r="T4389" i="4"/>
  <c r="T4390" i="4"/>
  <c r="T4231" i="4"/>
  <c r="T3303" i="4"/>
  <c r="T3399" i="4"/>
  <c r="T4799" i="4"/>
  <c r="T4727" i="4"/>
  <c r="T1273" i="4"/>
  <c r="T476" i="4"/>
  <c r="T2142" i="4"/>
  <c r="T2208" i="4"/>
  <c r="T4067" i="4"/>
  <c r="T3808" i="4"/>
  <c r="T2869" i="4"/>
  <c r="T2688" i="4"/>
  <c r="T234" i="4"/>
  <c r="T2091" i="4"/>
  <c r="T2024" i="4"/>
  <c r="T1585" i="4"/>
  <c r="T2535" i="4"/>
  <c r="T2897" i="4"/>
  <c r="T3633" i="4"/>
  <c r="T1511" i="4"/>
  <c r="T3402" i="4"/>
  <c r="T4187" i="4"/>
  <c r="T1222" i="4"/>
  <c r="T3225" i="4"/>
  <c r="T4336" i="4"/>
  <c r="T3543" i="4"/>
  <c r="T33" i="4"/>
  <c r="T4207" i="4"/>
  <c r="T320" i="4"/>
  <c r="T3775" i="4"/>
  <c r="T4318" i="4"/>
  <c r="T3777" i="4"/>
  <c r="T3568" i="4"/>
  <c r="T4235" i="4"/>
  <c r="T3304" i="4"/>
  <c r="T4619" i="4"/>
  <c r="T501" i="4"/>
  <c r="T2711" i="4"/>
  <c r="T3901" i="4"/>
  <c r="T1371" i="4"/>
  <c r="T2843" i="4"/>
  <c r="T623" i="4"/>
  <c r="T1587" i="4"/>
  <c r="T1055" i="4"/>
  <c r="T670" i="4"/>
  <c r="T456" i="4"/>
  <c r="T2048" i="4"/>
  <c r="T1170" i="4"/>
  <c r="T3096" i="4"/>
  <c r="T1258" i="4"/>
  <c r="T1939" i="4"/>
  <c r="T3015" i="4"/>
  <c r="T3149" i="4"/>
  <c r="T3123" i="4"/>
  <c r="T3847" i="4"/>
  <c r="T4036" i="4"/>
  <c r="T1164" i="4"/>
  <c r="T1891" i="4"/>
  <c r="T179" i="4"/>
  <c r="T2348" i="4"/>
  <c r="T3062" i="4"/>
  <c r="T4769" i="4"/>
  <c r="T708" i="4"/>
  <c r="T1776" i="4"/>
  <c r="T347" i="4"/>
  <c r="T4259" i="4"/>
  <c r="T3875" i="4"/>
  <c r="T58" i="4"/>
  <c r="T595" i="4"/>
  <c r="T2381" i="4"/>
  <c r="T1144" i="4"/>
  <c r="T2162" i="4"/>
  <c r="T4363" i="4"/>
  <c r="T1979" i="4"/>
  <c r="T4391" i="4"/>
  <c r="T2436" i="4"/>
  <c r="T3976" i="4"/>
  <c r="T1274" i="4"/>
  <c r="T3923" i="4"/>
  <c r="T800" i="4"/>
  <c r="T4184" i="4"/>
  <c r="T3650" i="4"/>
  <c r="T780" i="4"/>
  <c r="T3222" i="4"/>
  <c r="T2023" i="4"/>
  <c r="T4588" i="4"/>
  <c r="T3652" i="4"/>
  <c r="T3977" i="4"/>
  <c r="T3277" i="4"/>
  <c r="T3956" i="4"/>
  <c r="T404" i="4"/>
  <c r="T667" i="4"/>
  <c r="T4335" i="4"/>
  <c r="T1782" i="4"/>
  <c r="T3634" i="4"/>
  <c r="T4869" i="4"/>
  <c r="T599" i="4"/>
  <c r="T4337" i="4"/>
  <c r="T1195" i="4"/>
  <c r="T34" i="4"/>
  <c r="T4087" i="4"/>
  <c r="T2586" i="4"/>
  <c r="T321" i="4"/>
  <c r="T478" i="4"/>
  <c r="T3809" i="4"/>
  <c r="T2143" i="4"/>
  <c r="T940" i="4"/>
  <c r="T2383" i="4"/>
  <c r="T1708" i="4"/>
  <c r="T1786" i="4"/>
  <c r="T4872" i="4"/>
  <c r="T2003" i="4"/>
  <c r="T1733" i="4"/>
  <c r="T4297" i="4"/>
  <c r="T3024" i="4"/>
  <c r="T4342" i="4"/>
  <c r="T4018" i="4"/>
  <c r="T4873" i="4"/>
  <c r="T941" i="4"/>
  <c r="T973" i="4"/>
  <c r="T706" i="4"/>
  <c r="T2501" i="4"/>
  <c r="T967" i="4"/>
  <c r="T4765" i="4"/>
  <c r="T3322" i="4"/>
  <c r="T3273" i="4"/>
  <c r="T4178" i="4"/>
  <c r="T1607" i="4"/>
  <c r="T573" i="4"/>
  <c r="T4203" i="4"/>
  <c r="T2705" i="4"/>
  <c r="T878" i="4"/>
  <c r="T2837" i="4"/>
  <c r="T521" i="4"/>
  <c r="T1478" i="4"/>
  <c r="T4183" i="4"/>
  <c r="T1950" i="4"/>
  <c r="T3398" i="4"/>
  <c r="T4697" i="4"/>
  <c r="T1561" i="4"/>
  <c r="T1316" i="4"/>
  <c r="T2839" i="4"/>
  <c r="T1812" i="4"/>
  <c r="T4016" i="4"/>
  <c r="T4488" i="4"/>
  <c r="T547" i="4"/>
  <c r="T3400" i="4"/>
  <c r="T1685" i="4"/>
  <c r="T1813" i="4"/>
  <c r="T352" i="4"/>
  <c r="T4101" i="4"/>
  <c r="T4616" i="4"/>
  <c r="T119" i="4"/>
  <c r="T2303" i="4"/>
  <c r="T621" i="4"/>
  <c r="T354" i="4"/>
  <c r="T4970" i="4"/>
  <c r="T4553" i="4"/>
  <c r="T2333" i="4"/>
  <c r="T750" i="4"/>
  <c r="T2063" i="4"/>
  <c r="T1084" i="4"/>
  <c r="T3774" i="4"/>
  <c r="T263" i="4"/>
  <c r="T598" i="4"/>
  <c r="T4911" i="4"/>
  <c r="T3223" i="4"/>
  <c r="T3609" i="4"/>
  <c r="T1193" i="4"/>
  <c r="T846" i="4"/>
  <c r="T1194" i="4"/>
  <c r="T4555" i="4"/>
  <c r="T1225" i="4"/>
  <c r="T3567" i="4"/>
  <c r="T1431" i="4"/>
  <c r="T2185" i="4"/>
  <c r="T820" i="4"/>
  <c r="T1755" i="4"/>
  <c r="T4160" i="4"/>
  <c r="T3900" i="4"/>
  <c r="T1106" i="4"/>
  <c r="T2384" i="4"/>
  <c r="T1432" i="4"/>
  <c r="T528" i="4"/>
  <c r="T1303" i="4"/>
  <c r="T3857" i="4"/>
  <c r="T4341" i="4"/>
  <c r="T3095" i="4"/>
  <c r="T4469" i="4"/>
  <c r="T1926" i="4"/>
  <c r="T1226" i="4"/>
  <c r="T3672" i="4"/>
  <c r="T3257" i="4"/>
  <c r="T550" i="4"/>
  <c r="T4709" i="4"/>
  <c r="T4479" i="4"/>
  <c r="T1806" i="4"/>
  <c r="T2828" i="4"/>
  <c r="T51" i="4"/>
  <c r="T2864" i="4"/>
  <c r="T4885" i="4"/>
  <c r="T201" i="4"/>
  <c r="T4611" i="4"/>
  <c r="T641" i="4"/>
  <c r="T2019" i="4"/>
  <c r="T3826" i="4"/>
  <c r="T499" i="4"/>
  <c r="T3746" i="4"/>
  <c r="T2943" i="4"/>
  <c r="T3586" i="4"/>
  <c r="T4039" i="4"/>
  <c r="T4867" i="4"/>
  <c r="T1054" i="4"/>
  <c r="T3995" i="4"/>
  <c r="T4747" i="4"/>
  <c r="T4850" i="4"/>
  <c r="T666" i="4"/>
  <c r="T77" i="4"/>
  <c r="T4412" i="4"/>
  <c r="T1399" i="4"/>
  <c r="T3898" i="4"/>
  <c r="T2709" i="4"/>
  <c r="T1897" i="4"/>
  <c r="T2584" i="4"/>
  <c r="T3670" i="4"/>
  <c r="T319" i="4"/>
  <c r="T2605" i="4"/>
  <c r="T3631" i="4"/>
  <c r="T2636" i="4"/>
  <c r="T3694" i="4"/>
  <c r="T4554" i="4"/>
  <c r="T4827" i="4"/>
  <c r="T3671" i="4"/>
  <c r="T3359" i="4"/>
  <c r="T5000" i="4"/>
  <c r="T4490" i="4"/>
  <c r="T3360" i="4"/>
  <c r="T1124" i="4"/>
  <c r="T1707" i="4"/>
  <c r="T1951" i="4"/>
  <c r="T3226" i="4"/>
  <c r="T3925" i="4"/>
  <c r="T265" i="4"/>
  <c r="T4317" i="4"/>
  <c r="T911" i="4"/>
  <c r="T2354" i="4"/>
  <c r="T2689" i="4"/>
  <c r="T3067" i="4"/>
  <c r="T4208" i="4"/>
  <c r="T4338" i="4"/>
  <c r="T4871" i="4"/>
  <c r="T4774" i="4"/>
  <c r="T1302" i="4"/>
  <c r="T3002" i="4"/>
  <c r="T502" i="4"/>
  <c r="T1349" i="4"/>
  <c r="T753" i="4"/>
  <c r="T1350" i="4"/>
  <c r="T669" i="4"/>
  <c r="T1835" i="4"/>
  <c r="T2807" i="4"/>
  <c r="T671" i="4"/>
  <c r="T3462" i="4"/>
  <c r="T4701" i="4"/>
  <c r="T4261" i="4"/>
  <c r="T730" i="4"/>
  <c r="T1364" i="4"/>
  <c r="T1918" i="4"/>
  <c r="T2082" i="4"/>
  <c r="T2017" i="4"/>
  <c r="T2180" i="4"/>
  <c r="T1163" i="4"/>
  <c r="T2204" i="4"/>
  <c r="T3874" i="4"/>
  <c r="T1533" i="4"/>
  <c r="T1830" i="4"/>
  <c r="T1341" i="4"/>
  <c r="T1621" i="4"/>
  <c r="T4582" i="4"/>
  <c r="T3327" i="4"/>
  <c r="T1424" i="4"/>
  <c r="T350" i="4"/>
  <c r="T3952" i="4"/>
  <c r="T376" i="4"/>
  <c r="T4100" i="4"/>
  <c r="T76" i="4"/>
  <c r="T693" i="4"/>
  <c r="T154" i="4"/>
  <c r="T3001" i="4"/>
  <c r="T4065" i="4"/>
  <c r="T403" i="4"/>
  <c r="T3092" i="4"/>
  <c r="T2280" i="4"/>
  <c r="T727" i="4"/>
  <c r="T4868" i="4"/>
  <c r="T30" i="4"/>
  <c r="T3331" i="4"/>
  <c r="T4587" i="4"/>
  <c r="T4413" i="4"/>
  <c r="T120" i="4"/>
  <c r="T3332" i="4"/>
  <c r="T4617" i="4"/>
  <c r="T3587" i="4"/>
  <c r="T525" i="4"/>
  <c r="T885" i="4"/>
  <c r="T1346" i="4"/>
  <c r="T4414" i="4"/>
  <c r="T1452" i="4"/>
  <c r="T1780" i="4"/>
  <c r="T2639" i="4"/>
  <c r="T4466" i="4"/>
  <c r="T4232" i="4"/>
  <c r="T2537" i="4"/>
  <c r="T2806" i="4"/>
  <c r="T4537" i="4"/>
  <c r="T1167" i="4"/>
  <c r="T1223" i="4"/>
  <c r="T3566" i="4"/>
  <c r="T1168" i="4"/>
  <c r="T1784" i="4"/>
  <c r="T3776" i="4"/>
  <c r="T2640" i="4"/>
  <c r="T2710" i="4"/>
  <c r="T3527" i="4"/>
  <c r="T4731" i="4"/>
  <c r="T159" i="4"/>
  <c r="T3023" i="4"/>
  <c r="T2027" i="4"/>
  <c r="T3569" i="4"/>
  <c r="T4668" i="4"/>
  <c r="T4669" i="4"/>
  <c r="T4468" i="4"/>
  <c r="T2385" i="4"/>
  <c r="T4017" i="4"/>
  <c r="T407" i="4"/>
  <c r="T2443" i="4"/>
  <c r="T887" i="4"/>
  <c r="T2261" i="4"/>
  <c r="T1171" i="4"/>
  <c r="T286" i="4"/>
  <c r="T3961" i="4"/>
  <c r="T2912" i="4"/>
  <c r="T22" i="4"/>
  <c r="T4061" i="4"/>
  <c r="T3376" i="4"/>
  <c r="T4035" i="4"/>
  <c r="T2682" i="4"/>
  <c r="T2664" i="4"/>
  <c r="T3324" i="4"/>
  <c r="T1892" i="4"/>
  <c r="T400" i="4"/>
  <c r="T779" i="4"/>
  <c r="T819" i="4"/>
  <c r="T3972" i="4"/>
  <c r="T4155" i="4"/>
  <c r="T2483" i="4"/>
  <c r="T3628" i="4"/>
  <c r="T1053" i="4"/>
  <c r="T29" i="4"/>
  <c r="T1584" i="4"/>
  <c r="T202" i="4"/>
  <c r="T1370" i="4"/>
  <c r="T4888" i="4"/>
  <c r="T3091" i="4"/>
  <c r="T2708" i="4"/>
  <c r="T644" i="4"/>
  <c r="T1265" i="4"/>
  <c r="T2078" i="4"/>
  <c r="T2503" i="4"/>
  <c r="T662" i="4"/>
  <c r="T229" i="4"/>
  <c r="T95" i="4"/>
  <c r="T3043" i="4"/>
  <c r="T3429" i="4"/>
  <c r="T1947" i="4"/>
  <c r="T3665" i="4"/>
  <c r="T2432" i="4"/>
  <c r="T2866" i="4"/>
  <c r="T2751" i="4"/>
  <c r="T4940" i="4"/>
  <c r="T1579" i="4"/>
  <c r="T1001" i="4"/>
  <c r="T2434" i="4"/>
  <c r="T401" i="4"/>
  <c r="T3064" i="4"/>
  <c r="T2946" i="4"/>
  <c r="T1083" i="4"/>
  <c r="T4665" i="4"/>
  <c r="T3669" i="4"/>
  <c r="T3953" i="4"/>
  <c r="T99" i="4"/>
  <c r="T2922" i="4"/>
  <c r="T596" i="4"/>
  <c r="T1221" i="4"/>
  <c r="T2437" i="4"/>
  <c r="T728" i="4"/>
  <c r="T3955" i="4"/>
  <c r="T2438" i="4"/>
  <c r="T3996" i="4"/>
  <c r="T909" i="4"/>
  <c r="T31" i="4"/>
  <c r="T2669" i="4"/>
  <c r="T4999" i="4"/>
  <c r="T4186" i="4"/>
  <c r="T2638" i="4"/>
  <c r="T3565" i="4"/>
  <c r="T156" i="4"/>
  <c r="T1428" i="4"/>
  <c r="T1429" i="4"/>
  <c r="T4260" i="4"/>
  <c r="T3224" i="4"/>
  <c r="T729" i="4"/>
  <c r="T3588" i="4"/>
  <c r="T1783" i="4"/>
  <c r="T235" i="4"/>
  <c r="T1430" i="4"/>
  <c r="T751" i="4"/>
  <c r="T379" i="4"/>
  <c r="T1347" i="4"/>
  <c r="T2164" i="4"/>
  <c r="T4393" i="4"/>
  <c r="T847" i="4"/>
  <c r="T2487" i="4"/>
  <c r="T2025" i="4"/>
  <c r="T3136" i="4"/>
  <c r="T357" i="4"/>
  <c r="T3380" i="4"/>
  <c r="T848" i="4"/>
  <c r="T186" i="4"/>
  <c r="T1787" i="4"/>
  <c r="T2951" i="4"/>
  <c r="T4851" i="4"/>
  <c r="T4538" i="4"/>
  <c r="T913" i="4"/>
  <c r="T4088" i="4"/>
  <c r="T1086" i="4"/>
  <c r="T4068" i="4"/>
  <c r="T2186" i="4"/>
  <c r="T813" i="4"/>
  <c r="T145" i="4"/>
  <c r="T542" i="4"/>
  <c r="T1551" i="4"/>
  <c r="T2575" i="4"/>
  <c r="T2016" i="4"/>
  <c r="T3039" i="4"/>
  <c r="T934" i="4"/>
  <c r="T2225" i="4"/>
  <c r="T4141" i="4"/>
  <c r="T4332" i="4"/>
  <c r="T2297" i="4"/>
  <c r="T3122" i="4"/>
  <c r="T4846" i="4"/>
  <c r="T143" i="4"/>
  <c r="T2318" i="4"/>
  <c r="T3606" i="4"/>
  <c r="T4284" i="4"/>
  <c r="T1805" i="4"/>
  <c r="T2938" i="4"/>
  <c r="T3624" i="4"/>
  <c r="T672" i="4"/>
  <c r="T3137" i="4"/>
  <c r="T1563" i="4"/>
  <c r="T4233" i="4"/>
  <c r="T4590" i="4"/>
  <c r="T1123" i="4"/>
  <c r="T4185" i="4"/>
  <c r="T100" i="4"/>
  <c r="T4536" i="4"/>
  <c r="T1024" i="4"/>
  <c r="T1948" i="4"/>
  <c r="T73" i="4"/>
  <c r="T3710" i="4"/>
  <c r="T2190" i="4"/>
  <c r="T4974" i="4"/>
  <c r="T1351" i="4"/>
  <c r="T3029" i="4"/>
  <c r="T4320" i="4"/>
  <c r="T4072" i="4"/>
  <c r="T4975" i="4"/>
  <c r="T551" i="4"/>
  <c r="T3337" i="4"/>
  <c r="T3068" i="4"/>
  <c r="T3197" i="4"/>
  <c r="T3747" i="4"/>
  <c r="T349" i="4"/>
  <c r="T1705" i="4"/>
  <c r="T2300" i="4"/>
  <c r="T2686" i="4"/>
  <c r="T1581" i="4"/>
  <c r="T3668" i="4"/>
  <c r="T1395" i="4"/>
  <c r="T1729" i="4"/>
  <c r="T4612" i="4"/>
  <c r="T3524" i="4"/>
  <c r="T1423" i="4"/>
  <c r="T3878" i="4"/>
  <c r="T1734" i="4"/>
  <c r="T782" i="4"/>
  <c r="T3227" i="4"/>
  <c r="T4700" i="4"/>
  <c r="T3768" i="4"/>
  <c r="T2913" i="4"/>
  <c r="T2659" i="4"/>
  <c r="T2887" i="4"/>
  <c r="T4381" i="4"/>
  <c r="T420" i="4"/>
  <c r="T3893" i="4"/>
  <c r="T4133" i="4"/>
  <c r="T3214" i="4"/>
  <c r="T2658" i="4"/>
  <c r="T3645" i="4"/>
  <c r="T4454" i="4"/>
  <c r="T963" i="4"/>
  <c r="T3173" i="4"/>
  <c r="T3662" i="4"/>
  <c r="T2251" i="4"/>
  <c r="T3316" i="4"/>
  <c r="T2077" i="4"/>
  <c r="T3348" i="4"/>
  <c r="T197" i="4"/>
  <c r="T1365" i="4"/>
  <c r="T2746" i="4"/>
  <c r="T138" i="4"/>
  <c r="T3270" i="4"/>
  <c r="T3036" i="4"/>
  <c r="T2222" i="4"/>
  <c r="T4891" i="4"/>
  <c r="T2713" i="4"/>
  <c r="T4733" i="4"/>
  <c r="T943" i="4"/>
  <c r="T851" i="4"/>
  <c r="T3723" i="4"/>
  <c r="T2275" i="4"/>
  <c r="T1916" i="4"/>
  <c r="T419" i="4"/>
  <c r="T683" i="4"/>
  <c r="T1967" i="4"/>
  <c r="T638" i="4"/>
  <c r="T3966" i="4"/>
  <c r="T3544" i="4"/>
  <c r="T4237" i="4"/>
  <c r="T4321" i="4"/>
  <c r="T1709" i="4"/>
  <c r="T3336" i="4"/>
  <c r="T1899" i="4"/>
  <c r="T1676" i="4"/>
  <c r="T2153" i="4"/>
  <c r="T4006" i="4"/>
  <c r="T4025" i="4"/>
  <c r="T2316" i="4"/>
  <c r="T2770" i="4"/>
  <c r="T1071" i="4"/>
  <c r="T3453" i="4"/>
  <c r="T3050" i="4"/>
  <c r="T160" i="4"/>
  <c r="T2978" i="4"/>
  <c r="T647" i="4"/>
  <c r="T111" i="4"/>
  <c r="T3086" i="4"/>
  <c r="T1014" i="4"/>
  <c r="T2011" i="4"/>
  <c r="T2723" i="4"/>
  <c r="T3957" i="4"/>
  <c r="T3" i="4"/>
  <c r="T2644" i="4"/>
  <c r="T3696" i="4"/>
  <c r="T2737" i="4"/>
  <c r="T4623" i="4"/>
  <c r="T1756" i="4"/>
  <c r="T2358" i="4"/>
  <c r="T674" i="4"/>
  <c r="T4298" i="4"/>
  <c r="T2735" i="4"/>
  <c r="T1227" i="4"/>
  <c r="T4540" i="4"/>
  <c r="T1788" i="4"/>
  <c r="T850" i="4"/>
  <c r="T4345" i="4"/>
  <c r="T3613" i="4"/>
  <c r="T322" i="4"/>
  <c r="T4621" i="4"/>
  <c r="T2189" i="4"/>
  <c r="T1005" i="4"/>
  <c r="T4670" i="4"/>
  <c r="T2" i="4"/>
  <c r="T1565" i="4"/>
  <c r="T3464" i="4"/>
  <c r="T1952" i="4"/>
  <c r="T1626" i="4"/>
  <c r="T381" i="4"/>
  <c r="T4622" i="4"/>
  <c r="T4210" i="4"/>
  <c r="T2357" i="4"/>
  <c r="T2306" i="4"/>
  <c r="T1735" i="4"/>
  <c r="T3879" i="4"/>
  <c r="T2715" i="4"/>
  <c r="T4592" i="4"/>
  <c r="T4591" i="4"/>
  <c r="T2692" i="4"/>
  <c r="T4343" i="4"/>
  <c r="T4556" i="4"/>
  <c r="T783" i="4"/>
  <c r="T479" i="4"/>
  <c r="T2871" i="4"/>
  <c r="T1486" i="4"/>
  <c r="T1126" i="4"/>
  <c r="T2607" i="4"/>
  <c r="T3228" i="4"/>
  <c r="T4775" i="4"/>
  <c r="T4620" i="4"/>
  <c r="T62" i="4"/>
  <c r="T205" i="4"/>
  <c r="T237" i="4"/>
  <c r="T2845" i="4"/>
  <c r="T2489" i="4"/>
  <c r="T4702" i="4"/>
  <c r="T3674" i="4"/>
  <c r="T1485" i="4"/>
  <c r="T2642" i="4"/>
  <c r="T1372" i="4"/>
  <c r="T2844" i="4"/>
  <c r="T4188" i="4"/>
  <c r="T1172" i="4"/>
  <c r="T2166" i="4"/>
  <c r="T2714" i="4"/>
  <c r="T4161" i="4"/>
  <c r="T2305" i="4"/>
  <c r="T3927" i="4"/>
  <c r="T4190" i="4"/>
  <c r="T2691" i="4"/>
  <c r="T2734" i="4"/>
  <c r="T2356" i="4"/>
  <c r="T1275" i="4"/>
  <c r="T4236" i="4"/>
  <c r="T3027" i="4"/>
  <c r="T3306" i="4"/>
  <c r="T2557" i="4"/>
  <c r="T3097" i="4"/>
  <c r="T2386" i="4"/>
  <c r="T4828" i="4"/>
  <c r="T4394" i="4"/>
  <c r="T3407" i="4"/>
  <c r="T3928" i="4"/>
  <c r="T4189" i="4"/>
  <c r="T104" i="4"/>
  <c r="T4262" i="4"/>
  <c r="T2262" i="4"/>
  <c r="T4557" i="4"/>
  <c r="T3049" i="4"/>
  <c r="T1861" i="4"/>
  <c r="T756" i="4"/>
  <c r="T1539" i="4"/>
  <c r="T1789" i="4"/>
  <c r="T3439" i="4"/>
  <c r="T3779" i="4"/>
  <c r="T3028" i="4"/>
  <c r="T4069" i="4"/>
  <c r="T849" i="4"/>
  <c r="T3724" i="4"/>
  <c r="T646" i="4"/>
  <c r="T4089" i="4"/>
  <c r="T4874" i="4"/>
  <c r="T188" i="4"/>
  <c r="T3592" i="4"/>
  <c r="T1814" i="4"/>
  <c r="T4163" i="4"/>
  <c r="T975" i="4"/>
  <c r="T4804" i="4"/>
  <c r="T4829" i="4"/>
  <c r="T4703" i="4"/>
  <c r="T3408" i="4"/>
  <c r="T2782" i="4"/>
  <c r="T4365" i="4"/>
  <c r="T63" i="4"/>
  <c r="T3440" i="4"/>
  <c r="T4041" i="4"/>
  <c r="T3003" i="4"/>
  <c r="T2093" i="4"/>
  <c r="T2643" i="4"/>
  <c r="T624" i="4"/>
  <c r="T3180" i="4"/>
  <c r="T481" i="4"/>
  <c r="T3881" i="4"/>
  <c r="T1455" i="4"/>
  <c r="T2491" i="4"/>
  <c r="T4803" i="4"/>
  <c r="T3780" i="4"/>
  <c r="T4539" i="4"/>
  <c r="T2954" i="4"/>
  <c r="T974" i="4"/>
  <c r="T4732" i="4"/>
  <c r="T2335" i="4"/>
  <c r="T2558" i="4"/>
  <c r="T2355" i="4"/>
  <c r="T3903" i="4"/>
  <c r="T1538" i="4"/>
  <c r="T2953" i="4"/>
  <c r="T3858" i="4"/>
  <c r="T3902" i="4"/>
  <c r="T1657" i="4"/>
  <c r="T1435" i="4"/>
  <c r="T3510" i="4"/>
  <c r="T2488" i="4"/>
  <c r="T3673" i="4"/>
  <c r="T1319" i="4"/>
  <c r="T2239" i="4"/>
  <c r="T4913" i="4"/>
  <c r="T2281" i="4"/>
  <c r="T4492" i="4"/>
  <c r="C3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D1E2F-0DA3-4ED7-9EDD-94771FD6AAEA}" keepAlive="1" name="ModelConnection_ExternalData_1" description="Data Model" type="5" refreshedVersion="8" minRefreshableVersion="5" saveData="1">
    <dbPr connection="Data Model Connection" command="customer_data" commandType="3"/>
    <extLst>
      <ext xmlns:x15="http://schemas.microsoft.com/office/spreadsheetml/2010/11/main" uri="{DE250136-89BD-433C-8126-D09CA5730AF9}">
        <x15:connection id="" model="1"/>
      </ext>
    </extLst>
  </connection>
  <connection id="2" xr16:uid="{949CAE29-BFD0-4E49-878F-4C76DC5E2840}" keepAlive="1" name="ModelConnection_ExternalData_2" description="Data Model" type="5" refreshedVersion="8" minRefreshableVersion="5" saveData="1">
    <dbPr connection="Data Model Connection" command="investment_data" commandType="3"/>
    <extLst>
      <ext xmlns:x15="http://schemas.microsoft.com/office/spreadsheetml/2010/11/main" uri="{DE250136-89BD-433C-8126-D09CA5730AF9}">
        <x15:connection id="" model="1"/>
      </ext>
    </extLst>
  </connection>
  <connection id="3" xr16:uid="{9FCDED79-6F43-4BC7-B4DF-C31ED1A8A7D2}" keepAlive="1" name="ModelConnection_ExternalData_3" description="Data Model" type="5" refreshedVersion="8" minRefreshableVersion="5" saveData="1">
    <dbPr connection="Data Model Connection" command="performance_data" commandType="3"/>
    <extLst>
      <ext xmlns:x15="http://schemas.microsoft.com/office/spreadsheetml/2010/11/main" uri="{DE250136-89BD-433C-8126-D09CA5730AF9}">
        <x15:connection id="" model="1"/>
      </ext>
    </extLst>
  </connection>
  <connection id="4" xr16:uid="{7EAE55F1-8D65-44D7-ACF0-6F721CC8D784}" keepAlive="1" name="ModelConnection_ExternalData_4" description="Data Model" type="5" refreshedVersion="8" minRefreshableVersion="5" saveData="1">
    <dbPr connection="Data Model Connection" command="portfolio_data" commandType="3"/>
    <extLst>
      <ext xmlns:x15="http://schemas.microsoft.com/office/spreadsheetml/2010/11/main" uri="{DE250136-89BD-433C-8126-D09CA5730AF9}">
        <x15:connection id="" model="1"/>
      </ext>
    </extLst>
  </connection>
  <connection id="5" xr16:uid="{FCDBC79E-4CFA-41CB-BCDB-B27A2935BC8C}" keepAlive="1" name="ModelConnection_ExternalData_5" description="Data Model" type="5" refreshedVersion="8" minRefreshableVersion="5" saveData="1">
    <dbPr connection="Data Model Connection" command="transaction_data" commandType="3"/>
    <extLst>
      <ext xmlns:x15="http://schemas.microsoft.com/office/spreadsheetml/2010/11/main" uri="{DE250136-89BD-433C-8126-D09CA5730AF9}">
        <x15:connection id="" model="1"/>
      </ext>
    </extLst>
  </connection>
  <connection id="6" xr16:uid="{6726DBEE-6C64-4F69-9B98-B2D806BCE9A3}" name="Query - customer_data" description="Connection to the 'customer_data' query in the workbook." type="100" refreshedVersion="8" minRefreshableVersion="5">
    <extLst>
      <ext xmlns:x15="http://schemas.microsoft.com/office/spreadsheetml/2010/11/main" uri="{DE250136-89BD-433C-8126-D09CA5730AF9}">
        <x15:connection id="b762e08d-71c0-4f00-8a26-019b988e7cfa"/>
      </ext>
    </extLst>
  </connection>
  <connection id="7" xr16:uid="{158C712C-B6E7-469E-B6CD-8A3B202C3BD5}" name="Query - investment_data" description="Connection to the 'investment_data' query in the workbook." type="100" refreshedVersion="8" minRefreshableVersion="5">
    <extLst>
      <ext xmlns:x15="http://schemas.microsoft.com/office/spreadsheetml/2010/11/main" uri="{DE250136-89BD-433C-8126-D09CA5730AF9}">
        <x15:connection id="ac19b9dd-0bc9-4db6-9ba1-5414c39d685f"/>
      </ext>
    </extLst>
  </connection>
  <connection id="8" xr16:uid="{CF50C853-DAB9-40C4-B723-BB103BEACBFE}" name="Query - performance_data" description="Connection to the 'performance_data' query in the workbook." type="100" refreshedVersion="8" minRefreshableVersion="5">
    <extLst>
      <ext xmlns:x15="http://schemas.microsoft.com/office/spreadsheetml/2010/11/main" uri="{DE250136-89BD-433C-8126-D09CA5730AF9}">
        <x15:connection id="0c3efe0b-fe81-412b-9fb2-6de6cfa4f8ba"/>
      </ext>
    </extLst>
  </connection>
  <connection id="9" xr16:uid="{C7BDCC0F-8EB9-4725-82E8-21B862D147CC}" name="Query - portfolio_data" description="Connection to the 'portfolio_data' query in the workbook." type="100" refreshedVersion="8" minRefreshableVersion="5">
    <extLst>
      <ext xmlns:x15="http://schemas.microsoft.com/office/spreadsheetml/2010/11/main" uri="{DE250136-89BD-433C-8126-D09CA5730AF9}">
        <x15:connection id="38981e58-77b4-49da-99f3-5ef05ceefafe"/>
      </ext>
    </extLst>
  </connection>
  <connection id="10" xr16:uid="{F2795AA2-C471-4826-8500-AAAD42BC5742}" name="Query - transaction_data" description="Connection to the 'transaction_data' query in the workbook." type="100" refreshedVersion="8" minRefreshableVersion="5">
    <extLst>
      <ext xmlns:x15="http://schemas.microsoft.com/office/spreadsheetml/2010/11/main" uri="{DE250136-89BD-433C-8126-D09CA5730AF9}">
        <x15:connection id="208c18f5-f888-4c38-a73e-1a18f3f006ff"/>
      </ext>
    </extLst>
  </connection>
  <connection id="11" xr16:uid="{A0383A3A-75D9-4270-9826-26C05AFFA6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1E5BA172-5078-430F-A7E8-C1575378C987}" name="WorksheetConnection_Finance Data Analysis.xlsx!customer_data" type="102" refreshedVersion="8" minRefreshableVersion="5">
    <extLst>
      <ext xmlns:x15="http://schemas.microsoft.com/office/spreadsheetml/2010/11/main" uri="{DE250136-89BD-433C-8126-D09CA5730AF9}">
        <x15:connection id="customer_data 1">
          <x15:rangePr sourceName="_xlcn.WorksheetConnection_FinanceDataAnalysis.xlsxcustomer_data1"/>
        </x15:connection>
      </ext>
    </extLst>
  </connection>
  <connection id="13" xr16:uid="{3B7CC1F7-53EC-4EDE-88FF-3FE0AA28C5C0}" name="WorksheetConnection_Finance Data Analysis.xlsx!investment_data" type="102" refreshedVersion="8" minRefreshableVersion="5">
    <extLst>
      <ext xmlns:x15="http://schemas.microsoft.com/office/spreadsheetml/2010/11/main" uri="{DE250136-89BD-433C-8126-D09CA5730AF9}">
        <x15:connection id="investment_data 1">
          <x15:rangePr sourceName="_xlcn.WorksheetConnection_FinanceDataAnalysis.xlsxinvestment_data1"/>
        </x15:connection>
      </ext>
    </extLst>
  </connection>
  <connection id="14" xr16:uid="{FA6A9C3A-14BB-4506-8826-04A395CE7026}" name="WorksheetConnection_Finance Data Analysis.xlsx!performance_data" type="102" refreshedVersion="8" minRefreshableVersion="5">
    <extLst>
      <ext xmlns:x15="http://schemas.microsoft.com/office/spreadsheetml/2010/11/main" uri="{DE250136-89BD-433C-8126-D09CA5730AF9}">
        <x15:connection id="performance_data 1">
          <x15:rangePr sourceName="_xlcn.WorksheetConnection_FinanceDataAnalysis.xlsxperformance_data1"/>
        </x15:connection>
      </ext>
    </extLst>
  </connection>
  <connection id="15" xr16:uid="{0447B3B9-AFA8-4CE7-8A4C-1A2B1BD4B112}" name="WorksheetConnection_Finance Data Analysis.xlsx!portfolio_data" type="102" refreshedVersion="8" minRefreshableVersion="5">
    <extLst>
      <ext xmlns:x15="http://schemas.microsoft.com/office/spreadsheetml/2010/11/main" uri="{DE250136-89BD-433C-8126-D09CA5730AF9}">
        <x15:connection id="portfolio_data 1">
          <x15:rangePr sourceName="_xlcn.WorksheetConnection_FinanceDataAnalysis.xlsxportfolio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erformance_data].[portfolio_id].&amp;[1029]}"/>
  </metadataStrings>
  <mdxMetadata count="1">
    <mdx n="0" f="s">
      <ms ns="1" c="0"/>
    </mdx>
  </mdxMetadata>
  <valueMetadata count="1">
    <bk>
      <rc t="1" v="0"/>
    </bk>
  </valueMetadata>
</metadata>
</file>

<file path=xl/sharedStrings.xml><?xml version="1.0" encoding="utf-8"?>
<sst xmlns="http://schemas.openxmlformats.org/spreadsheetml/2006/main" count="29046" uniqueCount="2261">
  <si>
    <t>customer_id</t>
  </si>
  <si>
    <t>customer_name</t>
  </si>
  <si>
    <t>age</t>
  </si>
  <si>
    <t>gender</t>
  </si>
  <si>
    <t>income</t>
  </si>
  <si>
    <t>location</t>
  </si>
  <si>
    <t>signup_date</t>
  </si>
  <si>
    <t>Yvette Weiss</t>
  </si>
  <si>
    <t>Male</t>
  </si>
  <si>
    <t>Markfurt</t>
  </si>
  <si>
    <t>Matthew Neal</t>
  </si>
  <si>
    <t>South Davidshire</t>
  </si>
  <si>
    <t>Ryan Dudley</t>
  </si>
  <si>
    <t>Millerport</t>
  </si>
  <si>
    <t>Tina Ritter</t>
  </si>
  <si>
    <t>Kathybury</t>
  </si>
  <si>
    <t>Jordan Cameron</t>
  </si>
  <si>
    <t>Juliaside</t>
  </si>
  <si>
    <t>Erik Vargas</t>
  </si>
  <si>
    <t>East Justinstad</t>
  </si>
  <si>
    <t>Kevin Palmer</t>
  </si>
  <si>
    <t>New Williammouth</t>
  </si>
  <si>
    <t>Amanda Castillo</t>
  </si>
  <si>
    <t>South Joshua</t>
  </si>
  <si>
    <t>Robert Cruz</t>
  </si>
  <si>
    <t>New Patrickside</t>
  </si>
  <si>
    <t>Savannah Smith</t>
  </si>
  <si>
    <t>Reedhaven</t>
  </si>
  <si>
    <t>Lisa Myers</t>
  </si>
  <si>
    <t>Crystalbury</t>
  </si>
  <si>
    <t>Valerie Bush</t>
  </si>
  <si>
    <t>Lake Matthew</t>
  </si>
  <si>
    <t>Laura Barry</t>
  </si>
  <si>
    <t>Port Laurafurt</t>
  </si>
  <si>
    <t>Janet Gardner</t>
  </si>
  <si>
    <t>Port Alexander</t>
  </si>
  <si>
    <t>Lauren Berry</t>
  </si>
  <si>
    <t>East Christian</t>
  </si>
  <si>
    <t>Ashley Nunez</t>
  </si>
  <si>
    <t>New Patricialand</t>
  </si>
  <si>
    <t>Kevin Lewis</t>
  </si>
  <si>
    <t>Scottfort</t>
  </si>
  <si>
    <t>Tiffany Livingston</t>
  </si>
  <si>
    <t>Lake Beth</t>
  </si>
  <si>
    <t>Ricky Morris</t>
  </si>
  <si>
    <t>Kathleentown</t>
  </si>
  <si>
    <t>Brenda Herrera</t>
  </si>
  <si>
    <t>Benjaminchester</t>
  </si>
  <si>
    <t>Roberto Simmons</t>
  </si>
  <si>
    <t>Smithport</t>
  </si>
  <si>
    <t>Jason Matthews</t>
  </si>
  <si>
    <t>Adamsmouth</t>
  </si>
  <si>
    <t>Erin Davis</t>
  </si>
  <si>
    <t>Seanside</t>
  </si>
  <si>
    <t>Keith Thornton</t>
  </si>
  <si>
    <t>Toddport</t>
  </si>
  <si>
    <t>Logan Mills</t>
  </si>
  <si>
    <t>Matthewshire</t>
  </si>
  <si>
    <t>Christopher Dyer</t>
  </si>
  <si>
    <t>Sarahton</t>
  </si>
  <si>
    <t>Keith Cook</t>
  </si>
  <si>
    <t>North Kristy</t>
  </si>
  <si>
    <t>Cole Martinez</t>
  </si>
  <si>
    <t>Mooreborough</t>
  </si>
  <si>
    <t>Lisa Moran</t>
  </si>
  <si>
    <t>Anthonyburgh</t>
  </si>
  <si>
    <t>John Colon</t>
  </si>
  <si>
    <t>Camposville</t>
  </si>
  <si>
    <t>Walter Short</t>
  </si>
  <si>
    <t>Amyside</t>
  </si>
  <si>
    <t>Jason Richards</t>
  </si>
  <si>
    <t>North Kathleen</t>
  </si>
  <si>
    <t>John Cohen</t>
  </si>
  <si>
    <t>Wardton</t>
  </si>
  <si>
    <t>Jason Frazier</t>
  </si>
  <si>
    <t>New Victoria</t>
  </si>
  <si>
    <t>Trevor Ortega</t>
  </si>
  <si>
    <t>West Robert</t>
  </si>
  <si>
    <t>Danny Morris</t>
  </si>
  <si>
    <t>East Karl</t>
  </si>
  <si>
    <t>Michael Bryant</t>
  </si>
  <si>
    <t>Diazburgh</t>
  </si>
  <si>
    <t>Gary Scott</t>
  </si>
  <si>
    <t>Zimmermanmouth</t>
  </si>
  <si>
    <t>Erin Boyd</t>
  </si>
  <si>
    <t>Jacobville</t>
  </si>
  <si>
    <t>Donna Vaughan</t>
  </si>
  <si>
    <t>Hardingbury</t>
  </si>
  <si>
    <t>Jeremy Gonzales</t>
  </si>
  <si>
    <t>East Lindaberg</t>
  </si>
  <si>
    <t>William Anderson</t>
  </si>
  <si>
    <t>Whitneystad</t>
  </si>
  <si>
    <t>Terry Vega Jr.</t>
  </si>
  <si>
    <t>East Meganborough</t>
  </si>
  <si>
    <t>Elizabeth Chen</t>
  </si>
  <si>
    <t>Sherichester</t>
  </si>
  <si>
    <t>Mark Baird</t>
  </si>
  <si>
    <t>West April</t>
  </si>
  <si>
    <t>Alyssa Avila</t>
  </si>
  <si>
    <t>Port Brittany</t>
  </si>
  <si>
    <t>Dr. Sara Green MD</t>
  </si>
  <si>
    <t>North Pamelaville</t>
  </si>
  <si>
    <t>Shannon Simmons</t>
  </si>
  <si>
    <t>South Davidmouth</t>
  </si>
  <si>
    <t>Abigail Schwartz</t>
  </si>
  <si>
    <t>Justinfurt</t>
  </si>
  <si>
    <t>Linda Todd</t>
  </si>
  <si>
    <t>West David</t>
  </si>
  <si>
    <t>Susan Ayala</t>
  </si>
  <si>
    <t>East Jo</t>
  </si>
  <si>
    <t>Richard Rogers</t>
  </si>
  <si>
    <t>East William</t>
  </si>
  <si>
    <t>Clayton Garcia</t>
  </si>
  <si>
    <t>Port Sara</t>
  </si>
  <si>
    <t>David Morgan</t>
  </si>
  <si>
    <t>North Reginald</t>
  </si>
  <si>
    <t>Mark Hawkins</t>
  </si>
  <si>
    <t>Pottsfurt</t>
  </si>
  <si>
    <t>Bryan Oconnor</t>
  </si>
  <si>
    <t>Lake Deborah</t>
  </si>
  <si>
    <t>Timothy Boone</t>
  </si>
  <si>
    <t>Lake Christophermouth</t>
  </si>
  <si>
    <t>Jason Jenkins</t>
  </si>
  <si>
    <t>Torreschester</t>
  </si>
  <si>
    <t>Robin Wilson</t>
  </si>
  <si>
    <t>Harperside</t>
  </si>
  <si>
    <t>Robert Nelson</t>
  </si>
  <si>
    <t>South Brett</t>
  </si>
  <si>
    <t>Brianna Allen</t>
  </si>
  <si>
    <t>Brandonstad</t>
  </si>
  <si>
    <t>Stacy Barajas</t>
  </si>
  <si>
    <t>New Andrewview</t>
  </si>
  <si>
    <t>Cynthia Hinton</t>
  </si>
  <si>
    <t>Port Sherylstad</t>
  </si>
  <si>
    <t>Marilyn Weiss</t>
  </si>
  <si>
    <t>East Zacharyton</t>
  </si>
  <si>
    <t>Sarah Rodriguez</t>
  </si>
  <si>
    <t>North Matthew</t>
  </si>
  <si>
    <t>Margaret Hendricks</t>
  </si>
  <si>
    <t>South Robertborough</t>
  </si>
  <si>
    <t>Kevin Brown</t>
  </si>
  <si>
    <t>South Toddmouth</t>
  </si>
  <si>
    <t>Donna Parker</t>
  </si>
  <si>
    <t>Mariashire</t>
  </si>
  <si>
    <t>Judith James</t>
  </si>
  <si>
    <t>South Marissaport</t>
  </si>
  <si>
    <t>Catherine Steele</t>
  </si>
  <si>
    <t>Carlyhaven</t>
  </si>
  <si>
    <t>Nicolas Krause</t>
  </si>
  <si>
    <t>Jacquelineside</t>
  </si>
  <si>
    <t>Kelly Sanders</t>
  </si>
  <si>
    <t>Joshuashire</t>
  </si>
  <si>
    <t>Jessica Wallace</t>
  </si>
  <si>
    <t>New Michael</t>
  </si>
  <si>
    <t>Debra Velasquez</t>
  </si>
  <si>
    <t>Christophershire</t>
  </si>
  <si>
    <t>Luis Jacobs</t>
  </si>
  <si>
    <t>Brownmouth</t>
  </si>
  <si>
    <t>Michelle Mayo</t>
  </si>
  <si>
    <t>Jeffreyberg</t>
  </si>
  <si>
    <t>Gregory Phillips</t>
  </si>
  <si>
    <t>Davismouth</t>
  </si>
  <si>
    <t>John Lynch</t>
  </si>
  <si>
    <t>Wagnerchester</t>
  </si>
  <si>
    <t>Sally Rodriguez</t>
  </si>
  <si>
    <t>Nicholasfort</t>
  </si>
  <si>
    <t>Scott Weeks</t>
  </si>
  <si>
    <t>South Natasha</t>
  </si>
  <si>
    <t>Michele Mills</t>
  </si>
  <si>
    <t>Mannville</t>
  </si>
  <si>
    <t>Cynthia Maldonado</t>
  </si>
  <si>
    <t>Michaelbury</t>
  </si>
  <si>
    <t>Daniel Jackson</t>
  </si>
  <si>
    <t>South Sandra</t>
  </si>
  <si>
    <t>Ian Horton</t>
  </si>
  <si>
    <t>Lauramouth</t>
  </si>
  <si>
    <t>East Thomas</t>
  </si>
  <si>
    <t>Michael Sanders</t>
  </si>
  <si>
    <t>Hallberg</t>
  </si>
  <si>
    <t>Wendy Martinez</t>
  </si>
  <si>
    <t>Kennethmouth</t>
  </si>
  <si>
    <t>Jimmy Miller</t>
  </si>
  <si>
    <t>Port Angelaport</t>
  </si>
  <si>
    <t>Samantha Shannon</t>
  </si>
  <si>
    <t>Jonesstad</t>
  </si>
  <si>
    <t>Karen Jones</t>
  </si>
  <si>
    <t>Perezmouth</t>
  </si>
  <si>
    <t>Tracy Campbell</t>
  </si>
  <si>
    <t>North Andreafurt</t>
  </si>
  <si>
    <t>Benjamin Buck</t>
  </si>
  <si>
    <t>Carolinestad</t>
  </si>
  <si>
    <t>Nicholas Castro</t>
  </si>
  <si>
    <t>Alexanderhaven</t>
  </si>
  <si>
    <t>Anthony Perkins</t>
  </si>
  <si>
    <t>Santosburgh</t>
  </si>
  <si>
    <t>Kevin Proctor</t>
  </si>
  <si>
    <t>Natalieside</t>
  </si>
  <si>
    <t>Shannon Miller</t>
  </si>
  <si>
    <t>Jasonland</t>
  </si>
  <si>
    <t>Scott Castro</t>
  </si>
  <si>
    <t>Port Jonathanbury</t>
  </si>
  <si>
    <t>Darren Morrison</t>
  </si>
  <si>
    <t>Lake Thomashaven</t>
  </si>
  <si>
    <t>Michelle Carter</t>
  </si>
  <si>
    <t>Lake Gary</t>
  </si>
  <si>
    <t>Angela Short</t>
  </si>
  <si>
    <t>Lewisborough</t>
  </si>
  <si>
    <t>Richard Chapman</t>
  </si>
  <si>
    <t>Lake Patrickburgh</t>
  </si>
  <si>
    <t>Christine Webb</t>
  </si>
  <si>
    <t>Susanland</t>
  </si>
  <si>
    <t>Brooke Smith</t>
  </si>
  <si>
    <t>North Garyhaven</t>
  </si>
  <si>
    <t>Margaret Henson</t>
  </si>
  <si>
    <t>East Kevinland</t>
  </si>
  <si>
    <t>William Hogan</t>
  </si>
  <si>
    <t>Sandersmouth</t>
  </si>
  <si>
    <t>Barbara Morgan</t>
  </si>
  <si>
    <t>Geraldtown</t>
  </si>
  <si>
    <t>Danny Cook</t>
  </si>
  <si>
    <t>Port Connorchester</t>
  </si>
  <si>
    <t>Scott Richardson MD</t>
  </si>
  <si>
    <t>Jasonville</t>
  </si>
  <si>
    <t>Natasha Rojas</t>
  </si>
  <si>
    <t>New Steventon</t>
  </si>
  <si>
    <t>Andres Taylor</t>
  </si>
  <si>
    <t>Lake Stevenshire</t>
  </si>
  <si>
    <t>Mario Lawrence</t>
  </si>
  <si>
    <t>North Kyle</t>
  </si>
  <si>
    <t>Fernando Barrett</t>
  </si>
  <si>
    <t>Simmonsburgh</t>
  </si>
  <si>
    <t>Jason Lam</t>
  </si>
  <si>
    <t>Lawrencetown</t>
  </si>
  <si>
    <t>Judith Smith</t>
  </si>
  <si>
    <t>New Lisaton</t>
  </si>
  <si>
    <t>Michael Cook</t>
  </si>
  <si>
    <t>Olsonview</t>
  </si>
  <si>
    <t>Cynthia Miller</t>
  </si>
  <si>
    <t>West Andrea</t>
  </si>
  <si>
    <t>Jennifer Gomez</t>
  </si>
  <si>
    <t>Port Kimberlyfurt</t>
  </si>
  <si>
    <t>Jason Meyer</t>
  </si>
  <si>
    <t>East Dana</t>
  </si>
  <si>
    <t>Dale Williamson</t>
  </si>
  <si>
    <t>Dianastad</t>
  </si>
  <si>
    <t>Lori Thomas</t>
  </si>
  <si>
    <t>North Anthony</t>
  </si>
  <si>
    <t>Derek Johns</t>
  </si>
  <si>
    <t>Thomasmouth</t>
  </si>
  <si>
    <t>Alex Brown</t>
  </si>
  <si>
    <t>Lake Derek</t>
  </si>
  <si>
    <t>Susan Short</t>
  </si>
  <si>
    <t>Mercerhaven</t>
  </si>
  <si>
    <t>Michael Glover</t>
  </si>
  <si>
    <t>Davidshire</t>
  </si>
  <si>
    <t>Michelle Kelly</t>
  </si>
  <si>
    <t>Port Charlesville</t>
  </si>
  <si>
    <t>Craig Goodman</t>
  </si>
  <si>
    <t>Blairberg</t>
  </si>
  <si>
    <t>Jillian Patrick</t>
  </si>
  <si>
    <t>Port Davidside</t>
  </si>
  <si>
    <t>Sheila Padilla</t>
  </si>
  <si>
    <t>Lake Ashleyside</t>
  </si>
  <si>
    <t>Ashley Garcia</t>
  </si>
  <si>
    <t>Stevenport</t>
  </si>
  <si>
    <t>Tammy Martin</t>
  </si>
  <si>
    <t>Butlerville</t>
  </si>
  <si>
    <t>Taylor Smith</t>
  </si>
  <si>
    <t>Lake Michael</t>
  </si>
  <si>
    <t>Sharon Cain</t>
  </si>
  <si>
    <t>Vazquezfort</t>
  </si>
  <si>
    <t>Sarah Weber</t>
  </si>
  <si>
    <t>Mathisborough</t>
  </si>
  <si>
    <t>Carolyn Bailey</t>
  </si>
  <si>
    <t>South Karen</t>
  </si>
  <si>
    <t>Jessica Leach</t>
  </si>
  <si>
    <t>Sarahburgh</t>
  </si>
  <si>
    <t>Natalie Davidson</t>
  </si>
  <si>
    <t>Port Teresafurt</t>
  </si>
  <si>
    <t>Ricky Gonzales</t>
  </si>
  <si>
    <t>South Michael</t>
  </si>
  <si>
    <t>David Johnson</t>
  </si>
  <si>
    <t>Levyborough</t>
  </si>
  <si>
    <t>Johnny Lopez</t>
  </si>
  <si>
    <t>Susanfurt</t>
  </si>
  <si>
    <t>Samuel Harrison</t>
  </si>
  <si>
    <t>Port Kentfurt</t>
  </si>
  <si>
    <t>Alicia Tucker</t>
  </si>
  <si>
    <t>West Diamondchester</t>
  </si>
  <si>
    <t>Alexander Jenkins</t>
  </si>
  <si>
    <t>North Nancyberg</t>
  </si>
  <si>
    <t>Dawn Higgins</t>
  </si>
  <si>
    <t>Colemanport</t>
  </si>
  <si>
    <t>Barbara Barr</t>
  </si>
  <si>
    <t>West Monica</t>
  </si>
  <si>
    <t>Kyle Smith</t>
  </si>
  <si>
    <t>New Michaelville</t>
  </si>
  <si>
    <t>Nicole Montoya</t>
  </si>
  <si>
    <t>Medinaberg</t>
  </si>
  <si>
    <t>Patrick Martin</t>
  </si>
  <si>
    <t>Odonnellbury</t>
  </si>
  <si>
    <t>Aaron Robinson</t>
  </si>
  <si>
    <t>Boydtown</t>
  </si>
  <si>
    <t>Richard Pennington</t>
  </si>
  <si>
    <t>Wandamouth</t>
  </si>
  <si>
    <t>Christine Johnson</t>
  </si>
  <si>
    <t>Travisview</t>
  </si>
  <si>
    <t>Brian Owen</t>
  </si>
  <si>
    <t>Nicholsview</t>
  </si>
  <si>
    <t>David Miller</t>
  </si>
  <si>
    <t>Jackietown</t>
  </si>
  <si>
    <t>Jennifer Flores</t>
  </si>
  <si>
    <t>Lake Petertown</t>
  </si>
  <si>
    <t>Robert Warren</t>
  </si>
  <si>
    <t>Vasquezbury</t>
  </si>
  <si>
    <t>Francis Bird</t>
  </si>
  <si>
    <t>Williamburgh</t>
  </si>
  <si>
    <t>Bryan Hunter PhD</t>
  </si>
  <si>
    <t>Oliviamouth</t>
  </si>
  <si>
    <t>Donald Dixon</t>
  </si>
  <si>
    <t>Lesliemouth</t>
  </si>
  <si>
    <t>Amanda Kelly</t>
  </si>
  <si>
    <t>Kellyland</t>
  </si>
  <si>
    <t>Jasmine Parks</t>
  </si>
  <si>
    <t>Port Thomaston</t>
  </si>
  <si>
    <t>Monica Harris</t>
  </si>
  <si>
    <t>Hallside</t>
  </si>
  <si>
    <t>Joseph Gray</t>
  </si>
  <si>
    <t>South Rebeccaburgh</t>
  </si>
  <si>
    <t>Michael Ryan</t>
  </si>
  <si>
    <t>South Thomasfurt</t>
  </si>
  <si>
    <t>Christian Henderson</t>
  </si>
  <si>
    <t>West Kristyfort</t>
  </si>
  <si>
    <t>Robert Sanchez</t>
  </si>
  <si>
    <t>Port Debbie</t>
  </si>
  <si>
    <t>Kristi Sanchez</t>
  </si>
  <si>
    <t>West Kristinchester</t>
  </si>
  <si>
    <t>Willie Anderson</t>
  </si>
  <si>
    <t>Sherriton</t>
  </si>
  <si>
    <t>Jessica Cunningham</t>
  </si>
  <si>
    <t>Travisborough</t>
  </si>
  <si>
    <t>Eric Dunn</t>
  </si>
  <si>
    <t>Other</t>
  </si>
  <si>
    <t>Lake Jennifer</t>
  </si>
  <si>
    <t>Mr. Wyatt Williams</t>
  </si>
  <si>
    <t>South Nicole</t>
  </si>
  <si>
    <t>Katherine Carpenter</t>
  </si>
  <si>
    <t>Port Jesse</t>
  </si>
  <si>
    <t>Monique Hansen</t>
  </si>
  <si>
    <t>East Lisaton</t>
  </si>
  <si>
    <t>Maria Brooks</t>
  </si>
  <si>
    <t>Debra Ibarra</t>
  </si>
  <si>
    <t>East Thomasshire</t>
  </si>
  <si>
    <t>Lisa Rodriguez</t>
  </si>
  <si>
    <t>Port Rhondaville</t>
  </si>
  <si>
    <t>Sheila Lawson</t>
  </si>
  <si>
    <t>West Louisbury</t>
  </si>
  <si>
    <t>Barbara Hall</t>
  </si>
  <si>
    <t>Singhton</t>
  </si>
  <si>
    <t>Kayla Morgan</t>
  </si>
  <si>
    <t>Port Jonathan</t>
  </si>
  <si>
    <t>Anthony Mathews</t>
  </si>
  <si>
    <t>West Felicia</t>
  </si>
  <si>
    <t>Karen Hoffman</t>
  </si>
  <si>
    <t>Amandaville</t>
  </si>
  <si>
    <t>Stephanie Parker</t>
  </si>
  <si>
    <t>Jacquelinefurt</t>
  </si>
  <si>
    <t>Brian Kirby</t>
  </si>
  <si>
    <t>West Brian</t>
  </si>
  <si>
    <t>Stacey Jones</t>
  </si>
  <si>
    <t>Castillomouth</t>
  </si>
  <si>
    <t>Deborah Gibson</t>
  </si>
  <si>
    <t>Sandraburgh</t>
  </si>
  <si>
    <t>Eric Spencer</t>
  </si>
  <si>
    <t>Lake Colintown</t>
  </si>
  <si>
    <t>Richard Martinez</t>
  </si>
  <si>
    <t>Port Mark</t>
  </si>
  <si>
    <t>James Oconnell</t>
  </si>
  <si>
    <t>New Kenneth</t>
  </si>
  <si>
    <t>Marie Fisher</t>
  </si>
  <si>
    <t>Grahamburgh</t>
  </si>
  <si>
    <t>Seth Scott</t>
  </si>
  <si>
    <t>Ginaside</t>
  </si>
  <si>
    <t>Gail Rosales</t>
  </si>
  <si>
    <t>Robertborough</t>
  </si>
  <si>
    <t>Dana Rodriguez</t>
  </si>
  <si>
    <t>South Douglasbury</t>
  </si>
  <si>
    <t>Erica Potter</t>
  </si>
  <si>
    <t>Millermouth</t>
  </si>
  <si>
    <t>Michael Mata</t>
  </si>
  <si>
    <t>Jenniferbury</t>
  </si>
  <si>
    <t>Kimberly Jenkins</t>
  </si>
  <si>
    <t>Tracymouth</t>
  </si>
  <si>
    <t>Andrea Moses</t>
  </si>
  <si>
    <t>East Haleyport</t>
  </si>
  <si>
    <t>Virginia Thomas</t>
  </si>
  <si>
    <t>Lake Brittany</t>
  </si>
  <si>
    <t>Stephen Lawson</t>
  </si>
  <si>
    <t>New Roger</t>
  </si>
  <si>
    <t>Bruce Castaneda</t>
  </si>
  <si>
    <t>Stephanieberg</t>
  </si>
  <si>
    <t>Amy Murphy</t>
  </si>
  <si>
    <t>Trevor Barnes</t>
  </si>
  <si>
    <t>East Sydneyside</t>
  </si>
  <si>
    <t>Mike Murray</t>
  </si>
  <si>
    <t>New Lindsey</t>
  </si>
  <si>
    <t>Connor Evans</t>
  </si>
  <si>
    <t>Port Thomasfurt</t>
  </si>
  <si>
    <t>Monica Roman</t>
  </si>
  <si>
    <t>West Tylerville</t>
  </si>
  <si>
    <t>Cory Hernandez</t>
  </si>
  <si>
    <t>Thomasview</t>
  </si>
  <si>
    <t>Benjamin Knight</t>
  </si>
  <si>
    <t>West Jasmine</t>
  </si>
  <si>
    <t>Darius Smith</t>
  </si>
  <si>
    <t>Campbelltown</t>
  </si>
  <si>
    <t>Kristina Roberts</t>
  </si>
  <si>
    <t>New Tanya</t>
  </si>
  <si>
    <t>William Orr II</t>
  </si>
  <si>
    <t>Zimmermanport</t>
  </si>
  <si>
    <t>Alexis Blake</t>
  </si>
  <si>
    <t>South Lindaton</t>
  </si>
  <si>
    <t>Lisa Curry</t>
  </si>
  <si>
    <t>Jacksonfort</t>
  </si>
  <si>
    <t>Christina Dixon</t>
  </si>
  <si>
    <t>Masseyland</t>
  </si>
  <si>
    <t>Angela Wilson</t>
  </si>
  <si>
    <t>Port Julietown</t>
  </si>
  <si>
    <t>David Walsh</t>
  </si>
  <si>
    <t>Shepardfort</t>
  </si>
  <si>
    <t>Jordan Turner</t>
  </si>
  <si>
    <t>Bradleyfurt</t>
  </si>
  <si>
    <t>Tanner Flowers</t>
  </si>
  <si>
    <t>Marktown</t>
  </si>
  <si>
    <t>Cheyenne Irwin</t>
  </si>
  <si>
    <t>Donaldberg</t>
  </si>
  <si>
    <t>Amy Reyes</t>
  </si>
  <si>
    <t>New Gloriaberg</t>
  </si>
  <si>
    <t>Valerie Tucker</t>
  </si>
  <si>
    <t>William Garcia</t>
  </si>
  <si>
    <t>North Shannontown</t>
  </si>
  <si>
    <t>Erica Greene</t>
  </si>
  <si>
    <t>Port Carlosfurt</t>
  </si>
  <si>
    <t>Toni Smith</t>
  </si>
  <si>
    <t>North Bettyhaven</t>
  </si>
  <si>
    <t>Melinda Evans</t>
  </si>
  <si>
    <t>North Rachelbury</t>
  </si>
  <si>
    <t>Jack Rodriguez</t>
  </si>
  <si>
    <t>Cookmouth</t>
  </si>
  <si>
    <t>Makayla Wallace</t>
  </si>
  <si>
    <t>Amandaland</t>
  </si>
  <si>
    <t>Ashley Jones</t>
  </si>
  <si>
    <t>Port Michael</t>
  </si>
  <si>
    <t>Mark Nguyen</t>
  </si>
  <si>
    <t>East Michael</t>
  </si>
  <si>
    <t>Dawn Lutz</t>
  </si>
  <si>
    <t>North Sandra</t>
  </si>
  <si>
    <t>Danny Gardner</t>
  </si>
  <si>
    <t>Christopherland</t>
  </si>
  <si>
    <t>Linda Wu</t>
  </si>
  <si>
    <t>Blakehaven</t>
  </si>
  <si>
    <t>Seth Martin</t>
  </si>
  <si>
    <t>Floreshaven</t>
  </si>
  <si>
    <t>Charles Fuentes</t>
  </si>
  <si>
    <t>West Joshuastad</t>
  </si>
  <si>
    <t>Edward Williams</t>
  </si>
  <si>
    <t>East George</t>
  </si>
  <si>
    <t>Robert King IV</t>
  </si>
  <si>
    <t>Clinechester</t>
  </si>
  <si>
    <t>Travis Garcia</t>
  </si>
  <si>
    <t>Hammondberg</t>
  </si>
  <si>
    <t>John Peterson</t>
  </si>
  <si>
    <t>New Ellen</t>
  </si>
  <si>
    <t>Gloria Smith</t>
  </si>
  <si>
    <t>East Danielchester</t>
  </si>
  <si>
    <t>Paul Bryan</t>
  </si>
  <si>
    <t>Kimport</t>
  </si>
  <si>
    <t>Chad Edwards</t>
  </si>
  <si>
    <t>Brooksmouth</t>
  </si>
  <si>
    <t>Kathryn Cummings</t>
  </si>
  <si>
    <t>Brianshire</t>
  </si>
  <si>
    <t>Benjamin Singh</t>
  </si>
  <si>
    <t>South Patrickhaven</t>
  </si>
  <si>
    <t>Kevin Owen</t>
  </si>
  <si>
    <t>Amandaberg</t>
  </si>
  <si>
    <t>Howard Gill</t>
  </si>
  <si>
    <t>Elliottstad</t>
  </si>
  <si>
    <t>Steven Moore</t>
  </si>
  <si>
    <t>South Yvonne</t>
  </si>
  <si>
    <t>Angela Gray</t>
  </si>
  <si>
    <t>Lake Stephanie</t>
  </si>
  <si>
    <t>Andrew Wiggins</t>
  </si>
  <si>
    <t>Ibarraburgh</t>
  </si>
  <si>
    <t>Ryan Powell Jr.</t>
  </si>
  <si>
    <t>Joshuamouth</t>
  </si>
  <si>
    <t>Brandon Hughes</t>
  </si>
  <si>
    <t>Kevinmouth</t>
  </si>
  <si>
    <t>Zachary Cunningham</t>
  </si>
  <si>
    <t>Port Lindsey</t>
  </si>
  <si>
    <t>Charles Ray</t>
  </si>
  <si>
    <t>South Deborahview</t>
  </si>
  <si>
    <t>Charles Norman</t>
  </si>
  <si>
    <t>Christianburgh</t>
  </si>
  <si>
    <t>Carol Perry</t>
  </si>
  <si>
    <t>Reyesfurt</t>
  </si>
  <si>
    <t>Shawn Mcbride</t>
  </si>
  <si>
    <t>Lake Ryan</t>
  </si>
  <si>
    <t>Amanda Petty</t>
  </si>
  <si>
    <t>Haneyborough</t>
  </si>
  <si>
    <t>Christian Suarez</t>
  </si>
  <si>
    <t>Paulstad</t>
  </si>
  <si>
    <t>Kelsey Huff</t>
  </si>
  <si>
    <t>Fullermouth</t>
  </si>
  <si>
    <t>Tina Moore</t>
  </si>
  <si>
    <t>South Reginaburgh</t>
  </si>
  <si>
    <t>Dr. Jackson Andersen</t>
  </si>
  <si>
    <t>North Debrabury</t>
  </si>
  <si>
    <t>Thomas Cain</t>
  </si>
  <si>
    <t>Port Troy</t>
  </si>
  <si>
    <t>Angela Rogers</t>
  </si>
  <si>
    <t>Karaview</t>
  </si>
  <si>
    <t>Julie Donovan</t>
  </si>
  <si>
    <t>Jenniferfort</t>
  </si>
  <si>
    <t>Jake Mendez</t>
  </si>
  <si>
    <t>Wilkinsonmouth</t>
  </si>
  <si>
    <t>Richard Horton</t>
  </si>
  <si>
    <t>North Lauren</t>
  </si>
  <si>
    <t>Molly Leon</t>
  </si>
  <si>
    <t>Hannahstad</t>
  </si>
  <si>
    <t>Julie Harris</t>
  </si>
  <si>
    <t>Peterton</t>
  </si>
  <si>
    <t>Jeremy Davis</t>
  </si>
  <si>
    <t>Johnsonville</t>
  </si>
  <si>
    <t>Virginia Gallegos MD</t>
  </si>
  <si>
    <t>Port Briannaland</t>
  </si>
  <si>
    <t>Richard Carroll</t>
  </si>
  <si>
    <t>East Cynthia</t>
  </si>
  <si>
    <t>Anthony Martinez</t>
  </si>
  <si>
    <t>North David</t>
  </si>
  <si>
    <t>Dawn Williams</t>
  </si>
  <si>
    <t>West Julie</t>
  </si>
  <si>
    <t>Rodney King</t>
  </si>
  <si>
    <t>Martineztown</t>
  </si>
  <si>
    <t>Shelly Clements</t>
  </si>
  <si>
    <t>Thomasburgh</t>
  </si>
  <si>
    <t>Robert Perez</t>
  </si>
  <si>
    <t>East Brandon</t>
  </si>
  <si>
    <t>Mckenzie Bartlett</t>
  </si>
  <si>
    <t>Lake Anthonyport</t>
  </si>
  <si>
    <t>Suzanne Mccall</t>
  </si>
  <si>
    <t>East Brandy</t>
  </si>
  <si>
    <t>Rodney Farrell MD</t>
  </si>
  <si>
    <t>South Kaitlynton</t>
  </si>
  <si>
    <t>Teresa Smith</t>
  </si>
  <si>
    <t>West Seanberg</t>
  </si>
  <si>
    <t>Mrs. Stephanie Harris</t>
  </si>
  <si>
    <t>South Jamesland</t>
  </si>
  <si>
    <t>Bruce Morales</t>
  </si>
  <si>
    <t>North Brittneymouth</t>
  </si>
  <si>
    <t>David Adams</t>
  </si>
  <si>
    <t>North Davidfurt</t>
  </si>
  <si>
    <t>Alejandra Hunter</t>
  </si>
  <si>
    <t>Cartertown</t>
  </si>
  <si>
    <t>Lisa Wang</t>
  </si>
  <si>
    <t>Meganshire</t>
  </si>
  <si>
    <t>Travis Wong</t>
  </si>
  <si>
    <t>Francotown</t>
  </si>
  <si>
    <t>Charles Townsend</t>
  </si>
  <si>
    <t>Colemanside</t>
  </si>
  <si>
    <t>Cindy Hamilton</t>
  </si>
  <si>
    <t>Lake Chloe</t>
  </si>
  <si>
    <t>Michele Becker</t>
  </si>
  <si>
    <t>Julietown</t>
  </si>
  <si>
    <t>Mariah Reyes</t>
  </si>
  <si>
    <t>North Annmouth</t>
  </si>
  <si>
    <t>Jillian Cruz</t>
  </si>
  <si>
    <t>East Patriciabury</t>
  </si>
  <si>
    <t>Michael Bishop</t>
  </si>
  <si>
    <t>North Heatherbury</t>
  </si>
  <si>
    <t>Kelsey Armstrong</t>
  </si>
  <si>
    <t>East Jonathan</t>
  </si>
  <si>
    <t>Michael May</t>
  </si>
  <si>
    <t>South Jessica</t>
  </si>
  <si>
    <t>Grace Lee</t>
  </si>
  <si>
    <t>New Randy</t>
  </si>
  <si>
    <t>Faith Cline</t>
  </si>
  <si>
    <t>West Connorville</t>
  </si>
  <si>
    <t>Sarah Kelly DVM</t>
  </si>
  <si>
    <t>Robert Brown</t>
  </si>
  <si>
    <t>North Jennifer</t>
  </si>
  <si>
    <t>Thomas Watson</t>
  </si>
  <si>
    <t>Davisfurt</t>
  </si>
  <si>
    <t>Rhonda Smith</t>
  </si>
  <si>
    <t>Gravestown</t>
  </si>
  <si>
    <t>Michelle Dean</t>
  </si>
  <si>
    <t>Cohenmouth</t>
  </si>
  <si>
    <t>Richard Smith</t>
  </si>
  <si>
    <t>Port Curtishaven</t>
  </si>
  <si>
    <t>Aaron Parker</t>
  </si>
  <si>
    <t>Jenniferburgh</t>
  </si>
  <si>
    <t>Richard Jones</t>
  </si>
  <si>
    <t>Jasonhaven</t>
  </si>
  <si>
    <t>Daniel Hunter</t>
  </si>
  <si>
    <t>Courtneyhaven</t>
  </si>
  <si>
    <t>Gavin Owens</t>
  </si>
  <si>
    <t>Cooleyfurt</t>
  </si>
  <si>
    <t>Michael Hansen</t>
  </si>
  <si>
    <t>North Anna</t>
  </si>
  <si>
    <t>Whitney Carpenter</t>
  </si>
  <si>
    <t>North Kelly</t>
  </si>
  <si>
    <t>Julie Cook</t>
  </si>
  <si>
    <t>Alexanderbury</t>
  </si>
  <si>
    <t>Lori Hinton</t>
  </si>
  <si>
    <t>Port Nicholasville</t>
  </si>
  <si>
    <t>Kimberly Schmidt</t>
  </si>
  <si>
    <t>New Donald</t>
  </si>
  <si>
    <t>Jeffrey Rogers</t>
  </si>
  <si>
    <t>Lake Scott</t>
  </si>
  <si>
    <t>Mariah Mahoney</t>
  </si>
  <si>
    <t>South Brittany</t>
  </si>
  <si>
    <t>Lauren Bowers</t>
  </si>
  <si>
    <t>Susan Whitehead</t>
  </si>
  <si>
    <t>Harmonburgh</t>
  </si>
  <si>
    <t>Francisco Miranda</t>
  </si>
  <si>
    <t>Chavezhaven</t>
  </si>
  <si>
    <t>Tara Little</t>
  </si>
  <si>
    <t>North Debra</t>
  </si>
  <si>
    <t>Lance Wood</t>
  </si>
  <si>
    <t>Clayland</t>
  </si>
  <si>
    <t>Amber Hebert</t>
  </si>
  <si>
    <t>David Obrien</t>
  </si>
  <si>
    <t>North Shannon</t>
  </si>
  <si>
    <t>Teresa Humphrey</t>
  </si>
  <si>
    <t>Martinezshire</t>
  </si>
  <si>
    <t>Mrs. Elizabeth Sexton</t>
  </si>
  <si>
    <t>Christinafurt</t>
  </si>
  <si>
    <t>Caitlyn Mosley</t>
  </si>
  <si>
    <t>Denisebury</t>
  </si>
  <si>
    <t>Suzanne Santiago</t>
  </si>
  <si>
    <t>Lauraside</t>
  </si>
  <si>
    <t>Bryan Clark</t>
  </si>
  <si>
    <t>North Josephburgh</t>
  </si>
  <si>
    <t>Cameron Warren</t>
  </si>
  <si>
    <t>Bonniebury</t>
  </si>
  <si>
    <t>Monica Stone</t>
  </si>
  <si>
    <t>New Trevorview</t>
  </si>
  <si>
    <t>Monica Grant</t>
  </si>
  <si>
    <t>West Rebeccaberg</t>
  </si>
  <si>
    <t>Juan Colon</t>
  </si>
  <si>
    <t>New Lisastad</t>
  </si>
  <si>
    <t>Robert Willis</t>
  </si>
  <si>
    <t>North Susanburgh</t>
  </si>
  <si>
    <t>Derek Freeman</t>
  </si>
  <si>
    <t>East Robertchester</t>
  </si>
  <si>
    <t>Kevin Nelson</t>
  </si>
  <si>
    <t>Elizabethville</t>
  </si>
  <si>
    <t>Jessica Richardson</t>
  </si>
  <si>
    <t>Reyesport</t>
  </si>
  <si>
    <t>Anthony Hanson</t>
  </si>
  <si>
    <t>Female</t>
  </si>
  <si>
    <t>Olsonfort</t>
  </si>
  <si>
    <t>Caleb Orozco</t>
  </si>
  <si>
    <t>Lake Lindseyville</t>
  </si>
  <si>
    <t>Caleb Miller</t>
  </si>
  <si>
    <t>Andersonview</t>
  </si>
  <si>
    <t>Richard Thomas</t>
  </si>
  <si>
    <t>North Carol</t>
  </si>
  <si>
    <t>Angelica Owens</t>
  </si>
  <si>
    <t>Zacharyport</t>
  </si>
  <si>
    <t>Julia Baker</t>
  </si>
  <si>
    <t>West Melvin</t>
  </si>
  <si>
    <t>Matthew Christian</t>
  </si>
  <si>
    <t>Janeshire</t>
  </si>
  <si>
    <t>Julie Casey</t>
  </si>
  <si>
    <t>Espinozaberg</t>
  </si>
  <si>
    <t>Samantha Newton</t>
  </si>
  <si>
    <t>East Natalie</t>
  </si>
  <si>
    <t>Timothy Ryan</t>
  </si>
  <si>
    <t>North Graceside</t>
  </si>
  <si>
    <t>Jacob Mckenzie</t>
  </si>
  <si>
    <t>Veronicamouth</t>
  </si>
  <si>
    <t>Andrew Johnson</t>
  </si>
  <si>
    <t>New Deborah</t>
  </si>
  <si>
    <t>Erika Mcfarland</t>
  </si>
  <si>
    <t>West Tina</t>
  </si>
  <si>
    <t>Bethany Molina</t>
  </si>
  <si>
    <t>Nancy Cox</t>
  </si>
  <si>
    <t>New Kyleton</t>
  </si>
  <si>
    <t>Meghan Mueller</t>
  </si>
  <si>
    <t>New Anthonyport</t>
  </si>
  <si>
    <t>Tiffany Hines</t>
  </si>
  <si>
    <t>Brenda Valentine</t>
  </si>
  <si>
    <t>North Victoriaview</t>
  </si>
  <si>
    <t>Ramosbury</t>
  </si>
  <si>
    <t>Laura Schneider</t>
  </si>
  <si>
    <t>Johnshire</t>
  </si>
  <si>
    <t>Daniel Gregory</t>
  </si>
  <si>
    <t>Lake Angelatown</t>
  </si>
  <si>
    <t>Trevor Rodriguez</t>
  </si>
  <si>
    <t>Kingport</t>
  </si>
  <si>
    <t>Dustin Booker</t>
  </si>
  <si>
    <t>East Melinda</t>
  </si>
  <si>
    <t>Matthew Gordon</t>
  </si>
  <si>
    <t>Lake Kristinetown</t>
  </si>
  <si>
    <t>Miguel Pham</t>
  </si>
  <si>
    <t>Claytonbury</t>
  </si>
  <si>
    <t>Paul Brown</t>
  </si>
  <si>
    <t>Caitlinshire</t>
  </si>
  <si>
    <t>Nichole Gilbert</t>
  </si>
  <si>
    <t>Huertabury</t>
  </si>
  <si>
    <t>Brenda Stevenson</t>
  </si>
  <si>
    <t>Vargasmouth</t>
  </si>
  <si>
    <t>Katie French</t>
  </si>
  <si>
    <t>Lake Donna</t>
  </si>
  <si>
    <t>Arthur Smith</t>
  </si>
  <si>
    <t>New Joshuaberg</t>
  </si>
  <si>
    <t>Michael Franco</t>
  </si>
  <si>
    <t>West Stephanie</t>
  </si>
  <si>
    <t>Merrittbury</t>
  </si>
  <si>
    <t>Cassie Davidson</t>
  </si>
  <si>
    <t>Cochranville</t>
  </si>
  <si>
    <t>Jeanette Clark</t>
  </si>
  <si>
    <t>Christensenbury</t>
  </si>
  <si>
    <t>Breanna Smith</t>
  </si>
  <si>
    <t>North Michaelton</t>
  </si>
  <si>
    <t>Gregory Garcia</t>
  </si>
  <si>
    <t>North Margaretville</t>
  </si>
  <si>
    <t>Maurice Perez</t>
  </si>
  <si>
    <t>Nelsonland</t>
  </si>
  <si>
    <t>Don Baker</t>
  </si>
  <si>
    <t>North Lisa</t>
  </si>
  <si>
    <t>William Perez</t>
  </si>
  <si>
    <t>Suzannetown</t>
  </si>
  <si>
    <t>Joseph Brown</t>
  </si>
  <si>
    <t>North Kyleville</t>
  </si>
  <si>
    <t>Jack Campos</t>
  </si>
  <si>
    <t>Martinezton</t>
  </si>
  <si>
    <t>Christina Mercado</t>
  </si>
  <si>
    <t>West Michaelview</t>
  </si>
  <si>
    <t>Chad Hamilton</t>
  </si>
  <si>
    <t>Mendozaborough</t>
  </si>
  <si>
    <t>Michael Jacobs</t>
  </si>
  <si>
    <t>Davidside</t>
  </si>
  <si>
    <t>William Moore</t>
  </si>
  <si>
    <t>Shaunside</t>
  </si>
  <si>
    <t>Warren Smith</t>
  </si>
  <si>
    <t>Port Jack</t>
  </si>
  <si>
    <t>Christopher Orozco</t>
  </si>
  <si>
    <t>South Brandiburgh</t>
  </si>
  <si>
    <t>Carl Thomas</t>
  </si>
  <si>
    <t>Ramirezland</t>
  </si>
  <si>
    <t>Leonard Hanson</t>
  </si>
  <si>
    <t>Lake Jamieburgh</t>
  </si>
  <si>
    <t>Robert Newman</t>
  </si>
  <si>
    <t>Amandashire</t>
  </si>
  <si>
    <t>Joshua Silva</t>
  </si>
  <si>
    <t>Hannah Mason</t>
  </si>
  <si>
    <t>Masonland</t>
  </si>
  <si>
    <t>Mr. Brian Harding</t>
  </si>
  <si>
    <t>Lake Angelafurt</t>
  </si>
  <si>
    <t>Laura Welch</t>
  </si>
  <si>
    <t>East Steve</t>
  </si>
  <si>
    <t>Veronica Vaughn</t>
  </si>
  <si>
    <t>North Nicholas</t>
  </si>
  <si>
    <t>Paige Turner</t>
  </si>
  <si>
    <t>South Mark</t>
  </si>
  <si>
    <t>James Mendez</t>
  </si>
  <si>
    <t>Lake Juliahaven</t>
  </si>
  <si>
    <t>Eric Ramsey</t>
  </si>
  <si>
    <t>East Cory</t>
  </si>
  <si>
    <t>Douglas Galvan</t>
  </si>
  <si>
    <t>Kellyborough</t>
  </si>
  <si>
    <t>Kyle Thompson</t>
  </si>
  <si>
    <t>Monicafurt</t>
  </si>
  <si>
    <t>Anthony Bennett</t>
  </si>
  <si>
    <t>Ginaburgh</t>
  </si>
  <si>
    <t>Jeffrey Hansen</t>
  </si>
  <si>
    <t>East Kimberly</t>
  </si>
  <si>
    <t>Sean Sampson</t>
  </si>
  <si>
    <t>East Dawnton</t>
  </si>
  <si>
    <t>Renee Flores</t>
  </si>
  <si>
    <t>South Margaret</t>
  </si>
  <si>
    <t>Nicholas Salazar</t>
  </si>
  <si>
    <t>North Donald</t>
  </si>
  <si>
    <t>Sean Conway</t>
  </si>
  <si>
    <t>North Amandachester</t>
  </si>
  <si>
    <t>Andrew Carter</t>
  </si>
  <si>
    <t>Lake Steven</t>
  </si>
  <si>
    <t>Matthew Solomon</t>
  </si>
  <si>
    <t>Joann Odom</t>
  </si>
  <si>
    <t>East Mark</t>
  </si>
  <si>
    <t>Thomas Newton</t>
  </si>
  <si>
    <t>Anthonyton</t>
  </si>
  <si>
    <t>Kathryn Kelley</t>
  </si>
  <si>
    <t>New Luke</t>
  </si>
  <si>
    <t>Ryan Hinton</t>
  </si>
  <si>
    <t>Lake Cynthiaview</t>
  </si>
  <si>
    <t>Emily Gregory</t>
  </si>
  <si>
    <t>Tommybury</t>
  </si>
  <si>
    <t>Robert Peters</t>
  </si>
  <si>
    <t>North Jeremyview</t>
  </si>
  <si>
    <t>Mary Wagner</t>
  </si>
  <si>
    <t>Tuckerstad</t>
  </si>
  <si>
    <t>Glen Villanueva</t>
  </si>
  <si>
    <t>Garrettchester</t>
  </si>
  <si>
    <t>Anthony Johnson</t>
  </si>
  <si>
    <t>Lake Desiree</t>
  </si>
  <si>
    <t>Mark Sharp</t>
  </si>
  <si>
    <t>Matthewburgh</t>
  </si>
  <si>
    <t>Regina Ware</t>
  </si>
  <si>
    <t>Sullivanhaven</t>
  </si>
  <si>
    <t>Michael Kent</t>
  </si>
  <si>
    <t>Priceshire</t>
  </si>
  <si>
    <t>Joseph Scott</t>
  </si>
  <si>
    <t>South Javier</t>
  </si>
  <si>
    <t>Shannon Dixon</t>
  </si>
  <si>
    <t>West Robertport</t>
  </si>
  <si>
    <t>Robert Johnson</t>
  </si>
  <si>
    <t>Santiagostad</t>
  </si>
  <si>
    <t>Christopher Ryan</t>
  </si>
  <si>
    <t>North Michelleville</t>
  </si>
  <si>
    <t>Alexis Burton</t>
  </si>
  <si>
    <t>Silvafort</t>
  </si>
  <si>
    <t>Katelyn Graham</t>
  </si>
  <si>
    <t>North Stephanie</t>
  </si>
  <si>
    <t>Cynthia Carter</t>
  </si>
  <si>
    <t>Port Anthony</t>
  </si>
  <si>
    <t>Dorothy Henry</t>
  </si>
  <si>
    <t>New Jessica</t>
  </si>
  <si>
    <t>Timothy Allen</t>
  </si>
  <si>
    <t>South Sharonborough</t>
  </si>
  <si>
    <t>Timothy Lopez</t>
  </si>
  <si>
    <t>West Joseph</t>
  </si>
  <si>
    <t>Tina Thomas</t>
  </si>
  <si>
    <t>Lake Wesley</t>
  </si>
  <si>
    <t>Dean Douglas</t>
  </si>
  <si>
    <t>Haleburgh</t>
  </si>
  <si>
    <t>Sara Fowler</t>
  </si>
  <si>
    <t>Jeanmouth</t>
  </si>
  <si>
    <t>Jason Bradshaw</t>
  </si>
  <si>
    <t>Lake Paul</t>
  </si>
  <si>
    <t>Bryan Preston</t>
  </si>
  <si>
    <t>Port Jesus</t>
  </si>
  <si>
    <t>Madison Oliver</t>
  </si>
  <si>
    <t>Leachtown</t>
  </si>
  <si>
    <t>Dakota Cooley</t>
  </si>
  <si>
    <t>Port Bradley</t>
  </si>
  <si>
    <t>Anthony Kelly</t>
  </si>
  <si>
    <t>Michaelview</t>
  </si>
  <si>
    <t>Christina Harrison</t>
  </si>
  <si>
    <t>East Christopherberg</t>
  </si>
  <si>
    <t>Travis Ortiz</t>
  </si>
  <si>
    <t>Port Robert</t>
  </si>
  <si>
    <t>Dr. Micheal Harrington</t>
  </si>
  <si>
    <t>East Stephen</t>
  </si>
  <si>
    <t>Heather Bradley</t>
  </si>
  <si>
    <t>Kristenmouth</t>
  </si>
  <si>
    <t>Ronald Mccormick</t>
  </si>
  <si>
    <t>Meyerston</t>
  </si>
  <si>
    <t>Daniel Mcdonald</t>
  </si>
  <si>
    <t>Elliottview</t>
  </si>
  <si>
    <t>Shawn Miller</t>
  </si>
  <si>
    <t>East Alexis</t>
  </si>
  <si>
    <t>Deanna Anderson</t>
  </si>
  <si>
    <t>South Antonio</t>
  </si>
  <si>
    <t>Dr. Melissa Jones</t>
  </si>
  <si>
    <t>Kevinborough</t>
  </si>
  <si>
    <t>Peter Garcia</t>
  </si>
  <si>
    <t>Ryanshire</t>
  </si>
  <si>
    <t>Rodney Maynard</t>
  </si>
  <si>
    <t>Port Jasonville</t>
  </si>
  <si>
    <t>John Salazar</t>
  </si>
  <si>
    <t>Amandaside</t>
  </si>
  <si>
    <t>Christinafort</t>
  </si>
  <si>
    <t>Jeffrey Knox</t>
  </si>
  <si>
    <t>North Benjaminshire</t>
  </si>
  <si>
    <t>Gregory Vazquez</t>
  </si>
  <si>
    <t>North Melanie</t>
  </si>
  <si>
    <t>Latoya Campbell</t>
  </si>
  <si>
    <t>West Frankchester</t>
  </si>
  <si>
    <t>Nathan Sharp</t>
  </si>
  <si>
    <t>Schmittmouth</t>
  </si>
  <si>
    <t>Matthew Brown</t>
  </si>
  <si>
    <t>Lake Christopherton</t>
  </si>
  <si>
    <t>Marcus Walker</t>
  </si>
  <si>
    <t>Rosebury</t>
  </si>
  <si>
    <t>Heather Mccoy</t>
  </si>
  <si>
    <t>North Michael</t>
  </si>
  <si>
    <t>Alan Copeland</t>
  </si>
  <si>
    <t>Lake Charles</t>
  </si>
  <si>
    <t>Elizabeth Drake</t>
  </si>
  <si>
    <t>Karla Snyder</t>
  </si>
  <si>
    <t>Lake Nicholasview</t>
  </si>
  <si>
    <t>Cody Cruz</t>
  </si>
  <si>
    <t>Patriciaburgh</t>
  </si>
  <si>
    <t>Jessica Gonzalez</t>
  </si>
  <si>
    <t>Port Margaret</t>
  </si>
  <si>
    <t>Rebecca Bullock</t>
  </si>
  <si>
    <t>West Bethany</t>
  </si>
  <si>
    <t>Tammy Rowland</t>
  </si>
  <si>
    <t>Port Juanhaven</t>
  </si>
  <si>
    <t>Zachary Ward</t>
  </si>
  <si>
    <t>New James</t>
  </si>
  <si>
    <t>Lisa Smith</t>
  </si>
  <si>
    <t>Paula Erickson</t>
  </si>
  <si>
    <t>Hectorbury</t>
  </si>
  <si>
    <t>Vanessa Rhodes</t>
  </si>
  <si>
    <t>New Codystad</t>
  </si>
  <si>
    <t>Cynthia Wilson</t>
  </si>
  <si>
    <t>New Brian</t>
  </si>
  <si>
    <t>Rebecca Stevens</t>
  </si>
  <si>
    <t>East Margaret</t>
  </si>
  <si>
    <t>Adam Martin</t>
  </si>
  <si>
    <t>West Haroldville</t>
  </si>
  <si>
    <t>Randall Willis</t>
  </si>
  <si>
    <t>Lutzmouth</t>
  </si>
  <si>
    <t>Joseph Guerrero</t>
  </si>
  <si>
    <t>Olivia Marshall</t>
  </si>
  <si>
    <t>Lake Kevin</t>
  </si>
  <si>
    <t>Adrian Rodriguez</t>
  </si>
  <si>
    <t>Mrs. Alicia Johnson</t>
  </si>
  <si>
    <t>Wolfeport</t>
  </si>
  <si>
    <t>Susan Roy</t>
  </si>
  <si>
    <t>Gonzalezbury</t>
  </si>
  <si>
    <t>Jessica Johnson</t>
  </si>
  <si>
    <t>Frostside</t>
  </si>
  <si>
    <t>Kristin Green</t>
  </si>
  <si>
    <t>Lake Joelland</t>
  </si>
  <si>
    <t>Michael Morris</t>
  </si>
  <si>
    <t>Reneeburgh</t>
  </si>
  <si>
    <t>Courtney Drake</t>
  </si>
  <si>
    <t>East Ericaberg</t>
  </si>
  <si>
    <t>Grace Davis</t>
  </si>
  <si>
    <t>Chasefurt</t>
  </si>
  <si>
    <t>Mr. William Johnson</t>
  </si>
  <si>
    <t>Smithstad</t>
  </si>
  <si>
    <t>Victoria Barr</t>
  </si>
  <si>
    <t>East Jodiside</t>
  </si>
  <si>
    <t>Amanda Morgan</t>
  </si>
  <si>
    <t>Arroyomouth</t>
  </si>
  <si>
    <t>Jennifer Cruz</t>
  </si>
  <si>
    <t>East Jacobstad</t>
  </si>
  <si>
    <t>Robert Martin</t>
  </si>
  <si>
    <t>West Elijahport</t>
  </si>
  <si>
    <t>Samantha Davenport</t>
  </si>
  <si>
    <t>Kathy Gonzalez</t>
  </si>
  <si>
    <t>Lake Lisa</t>
  </si>
  <si>
    <t>Rebecca Thomas</t>
  </si>
  <si>
    <t>Thompsonborough</t>
  </si>
  <si>
    <t>Taylor Elliott</t>
  </si>
  <si>
    <t>Matthewside</t>
  </si>
  <si>
    <t>Christine Williams</t>
  </si>
  <si>
    <t>New John</t>
  </si>
  <si>
    <t>Brian Chavez</t>
  </si>
  <si>
    <t>South Jocelynside</t>
  </si>
  <si>
    <t>Whitney Griffin</t>
  </si>
  <si>
    <t>investment_id</t>
  </si>
  <si>
    <t>portfolio_id</t>
  </si>
  <si>
    <t>asset_type</t>
  </si>
  <si>
    <t>asset_name</t>
  </si>
  <si>
    <t>units</t>
  </si>
  <si>
    <t>purchase_price</t>
  </si>
  <si>
    <t>current_price</t>
  </si>
  <si>
    <t>purchase_date</t>
  </si>
  <si>
    <t>market_value</t>
  </si>
  <si>
    <t>Mutual Fund</t>
  </si>
  <si>
    <t>Schmidt, Blackburn and Ford Mutual Fund</t>
  </si>
  <si>
    <t>Patterson-Harris Mutual Fund</t>
  </si>
  <si>
    <t>Henderson-King Mutual Fund</t>
  </si>
  <si>
    <t>Jones Group Mutual Fund</t>
  </si>
  <si>
    <t>Brooks, Woods and Miller Mutual Fund</t>
  </si>
  <si>
    <t>Valentine, Palmer and Stevenson Mutual Fund</t>
  </si>
  <si>
    <t>Short LLC Mutual Fund</t>
  </si>
  <si>
    <t>Frazier-Williams Mutual Fund</t>
  </si>
  <si>
    <t>Nichols Ltd Mutual Fund</t>
  </si>
  <si>
    <t>Lam, Johnson and Mueller Mutual Fund</t>
  </si>
  <si>
    <t>Mcdonald-Nielsen Mutual Fund</t>
  </si>
  <si>
    <t>Mcgee Ltd Mutual Fund</t>
  </si>
  <si>
    <t>Horton, Howe and Collins Mutual Fund</t>
  </si>
  <si>
    <t>Anderson-Turner Mutual Fund</t>
  </si>
  <si>
    <t>Taylor Group Mutual Fund</t>
  </si>
  <si>
    <t>Bryant, Valdez and Johnson Mutual Fund</t>
  </si>
  <si>
    <t>Nelson, Burgess and Shelton Mutual Fund</t>
  </si>
  <si>
    <t>Greer, Ramirez and Delgado Mutual Fund</t>
  </si>
  <si>
    <t>Le-Payne Mutual Fund</t>
  </si>
  <si>
    <t>Giles, Page and Hunt Mutual Fund</t>
  </si>
  <si>
    <t>Evans-Proctor Mutual Fund</t>
  </si>
  <si>
    <t>Baxter-Hatfield Mutual Fund</t>
  </si>
  <si>
    <t>Price, Dodson and Wilkerson Mutual Fund</t>
  </si>
  <si>
    <t>Moran and Sons Mutual Fund</t>
  </si>
  <si>
    <t>Smith-Martinez Mutual Fund</t>
  </si>
  <si>
    <t>Vargas, Davis and Cabrera Mutual Fund</t>
  </si>
  <si>
    <t>Torres, Wagner and Middleton Mutual Fund</t>
  </si>
  <si>
    <t>Johnson-Zuniga Mutual Fund</t>
  </si>
  <si>
    <t>Brown-Lindsey Mutual Fund</t>
  </si>
  <si>
    <t>Smith-Stevenson Mutual Fund</t>
  </si>
  <si>
    <t>Myers Group Mutual Fund</t>
  </si>
  <si>
    <t>Bailey Inc Mutual Fund</t>
  </si>
  <si>
    <t>Morgan, Wright and Stephens Mutual Fund</t>
  </si>
  <si>
    <t>Oconnor-Ross Mutual Fund</t>
  </si>
  <si>
    <t>Howard, Meyer and Gilmore Mutual Fund</t>
  </si>
  <si>
    <t>Hall-Thomas Mutual Fund</t>
  </si>
  <si>
    <t>Werner, Phillips and Lopez Mutual Fund</t>
  </si>
  <si>
    <t>Hampton LLC Mutual Fund</t>
  </si>
  <si>
    <t>Clarke, Lewis and Myers Mutual Fund</t>
  </si>
  <si>
    <t>Bauer, Ho and Salas Mutual Fund</t>
  </si>
  <si>
    <t>Beck-Smith Mutual Fund</t>
  </si>
  <si>
    <t>Hall, Estrada and Vaughn Mutual Fund</t>
  </si>
  <si>
    <t>Lewis, Norris and Bell Mutual Fund</t>
  </si>
  <si>
    <t>Smith, Garrett and Wilson Mutual Fund</t>
  </si>
  <si>
    <t>Alvarez, Bradley and Gomez Mutual Fund</t>
  </si>
  <si>
    <t>Frye Group Mutual Fund</t>
  </si>
  <si>
    <t>Mejia, Whitehead and Grimes Mutual Fund</t>
  </si>
  <si>
    <t>Castillo, Barker and Russo Mutual Fund</t>
  </si>
  <si>
    <t>Carlson-Taylor Mutual Fund</t>
  </si>
  <si>
    <t>Hood-Allen Mutual Fund</t>
  </si>
  <si>
    <t>Schwartz-Barton Mutual Fund</t>
  </si>
  <si>
    <t>Hale-Brown Mutual Fund</t>
  </si>
  <si>
    <t>Jones-Brown Mutual Fund</t>
  </si>
  <si>
    <t>Ali Inc Mutual Fund</t>
  </si>
  <si>
    <t>Rivera and Sons Mutual Fund</t>
  </si>
  <si>
    <t>Serrano, Mitchell and Perez Mutual Fund</t>
  </si>
  <si>
    <t>Dawson LLC Mutual Fund</t>
  </si>
  <si>
    <t>Reid Ltd Mutual Fund</t>
  </si>
  <si>
    <t>Griffin and Sons Mutual Fund</t>
  </si>
  <si>
    <t>Garcia, Diaz and Lawrence Mutual Fund</t>
  </si>
  <si>
    <t>Peterson-Perkins Mutual Fund</t>
  </si>
  <si>
    <t>Clarke, Hoffman and Martinez Mutual Fund</t>
  </si>
  <si>
    <t>Goodwin PLC Mutual Fund</t>
  </si>
  <si>
    <t>Martin Ltd Mutual Fund</t>
  </si>
  <si>
    <t>Johnson LLC Mutual Fund</t>
  </si>
  <si>
    <t>Walker-Alexander Mutual Fund</t>
  </si>
  <si>
    <t>Wilson, White and Austin Mutual Fund</t>
  </si>
  <si>
    <t>Acosta Group Mutual Fund</t>
  </si>
  <si>
    <t>Smith-Owens Mutual Fund</t>
  </si>
  <si>
    <t>Medina-Grant Mutual Fund</t>
  </si>
  <si>
    <t>Ramirez LLC Mutual Fund</t>
  </si>
  <si>
    <t>Johnson-Cross Mutual Fund</t>
  </si>
  <si>
    <t>Smith-Jordan Mutual Fund</t>
  </si>
  <si>
    <t>Hopkins-Rojas Mutual Fund</t>
  </si>
  <si>
    <t>Flynn-Marshall Mutual Fund</t>
  </si>
  <si>
    <t>Velez, Dougherty and Fox Mutual Fund</t>
  </si>
  <si>
    <t>Anderson-Wood Mutual Fund</t>
  </si>
  <si>
    <t>Morgan-Fox Mutual Fund</t>
  </si>
  <si>
    <t>Harris-Gay Mutual Fund</t>
  </si>
  <si>
    <t>Hartman, Jones and Reese Mutual Fund</t>
  </si>
  <si>
    <t>Lawson PLC Mutual Fund</t>
  </si>
  <si>
    <t>Bowen-Martinez Mutual Fund</t>
  </si>
  <si>
    <t>Simmons, Frazier and Brown Mutual Fund</t>
  </si>
  <si>
    <t>Smith, Crawford and Reed Mutual Fund</t>
  </si>
  <si>
    <t>Santos, Garcia and Horne Mutual Fund</t>
  </si>
  <si>
    <t>Williams-Marquez Mutual Fund</t>
  </si>
  <si>
    <t>Sellers LLC Mutual Fund</t>
  </si>
  <si>
    <t>Chen LLC Mutual Fund</t>
  </si>
  <si>
    <t>Carroll LLC Mutual Fund</t>
  </si>
  <si>
    <t>Richardson, Stewart and Jones Mutual Fund</t>
  </si>
  <si>
    <t>Serrano, Fitzgerald and Kennedy Mutual Fund</t>
  </si>
  <si>
    <t>Park LLC Mutual Fund</t>
  </si>
  <si>
    <t>Cox Ltd Mutual Fund</t>
  </si>
  <si>
    <t>Byrd, Jones and Floyd Mutual Fund</t>
  </si>
  <si>
    <t>Perez-Smith Mutual Fund</t>
  </si>
  <si>
    <t>Garcia, Newton and King Mutual Fund</t>
  </si>
  <si>
    <t>Peters Group Mutual Fund</t>
  </si>
  <si>
    <t>Harris-Murphy Mutual Fund</t>
  </si>
  <si>
    <t>Melendez-Griffin Mutual Fund</t>
  </si>
  <si>
    <t>Alvarez-Soto Mutual Fund</t>
  </si>
  <si>
    <t>Rivera, Hayes and Hurley Mutual Fund</t>
  </si>
  <si>
    <t>Calhoun, Mayo and Williams Mutual Fund</t>
  </si>
  <si>
    <t>Allen Inc Mutual Fund</t>
  </si>
  <si>
    <t>Mcdaniel PLC Mutual Fund</t>
  </si>
  <si>
    <t>Bell, Clayton and Smith Mutual Fund</t>
  </si>
  <si>
    <t>Palmer, Sanders and Brewer Mutual Fund</t>
  </si>
  <si>
    <t>Johnson-Frank Mutual Fund</t>
  </si>
  <si>
    <t>Johnson-Brown Mutual Fund</t>
  </si>
  <si>
    <t>Chapman-Campbell Mutual Fund</t>
  </si>
  <si>
    <t>Costa-Blanchard Mutual Fund</t>
  </si>
  <si>
    <t>James Ltd Mutual Fund</t>
  </si>
  <si>
    <t>Hernandez-Kim Mutual Fund</t>
  </si>
  <si>
    <t>French-Garrison Mutual Fund</t>
  </si>
  <si>
    <t>Franklin-Chavez Mutual Fund</t>
  </si>
  <si>
    <t>Matthews-Tran Mutual Fund</t>
  </si>
  <si>
    <t>Greene Inc Mutual Fund</t>
  </si>
  <si>
    <t>Moore-Smith Mutual Fund</t>
  </si>
  <si>
    <t>Wilcox Ltd Mutual Fund</t>
  </si>
  <si>
    <t>Combs-Dunn Mutual Fund</t>
  </si>
  <si>
    <t>Barker, Simpson and Mccall Mutual Fund</t>
  </si>
  <si>
    <t>Dalton, Martin and Barnes Mutual Fund</t>
  </si>
  <si>
    <t>Allen-Mitchell Mutual Fund</t>
  </si>
  <si>
    <t>Gross-Salinas Mutual Fund</t>
  </si>
  <si>
    <t>Woods-Medina Mutual Fund</t>
  </si>
  <si>
    <t>Lang, Castillo and Smith Mutual Fund</t>
  </si>
  <si>
    <t>Reynolds, Brown and Powers Mutual Fund</t>
  </si>
  <si>
    <t>Hodges and Sons Mutual Fund</t>
  </si>
  <si>
    <t>Odonnell-Ford Mutual Fund</t>
  </si>
  <si>
    <t>Brown, Mckenzie and Zamora Mutual Fund</t>
  </si>
  <si>
    <t>Cabrera-Lopez Mutual Fund</t>
  </si>
  <si>
    <t>Schultz, Vega and Kramer Mutual Fund</t>
  </si>
  <si>
    <t>Williams, Baker and Byrd Mutual Fund</t>
  </si>
  <si>
    <t>Walters-Williams Mutual Fund</t>
  </si>
  <si>
    <t>Johnson Inc Mutual Fund</t>
  </si>
  <si>
    <t>Chapman-Murphy Mutual Fund</t>
  </si>
  <si>
    <t>Smith-Gonzalez Mutual Fund</t>
  </si>
  <si>
    <t>Peterson, Hopkins and Gardner Mutual Fund</t>
  </si>
  <si>
    <t>Black-Howard Mutual Fund</t>
  </si>
  <si>
    <t>Christensen-Williams Mutual Fund</t>
  </si>
  <si>
    <t>Wells LLC Mutual Fund</t>
  </si>
  <si>
    <t>Hopkins-Sweeney Mutual Fund</t>
  </si>
  <si>
    <t>Gomez-Delgado Mutual Fund</t>
  </si>
  <si>
    <t>Mills PLC Mutual Fund</t>
  </si>
  <si>
    <t>Gibson Ltd Mutual Fund</t>
  </si>
  <si>
    <t>Miller, Riley and Garcia Mutual Fund</t>
  </si>
  <si>
    <t>Brown-Gomez Mutual Fund</t>
  </si>
  <si>
    <t>Rowe-Fischer Mutual Fund</t>
  </si>
  <si>
    <t>Middleton LLC Mutual Fund</t>
  </si>
  <si>
    <t>Lewis Group Mutual Fund</t>
  </si>
  <si>
    <t>Zhang and Sons Mutual Fund</t>
  </si>
  <si>
    <t>Simpson-Reese Mutual Fund</t>
  </si>
  <si>
    <t>Carter Ltd Mutual Fund</t>
  </si>
  <si>
    <t>Richard, Jacobs and Day Mutual Fund</t>
  </si>
  <si>
    <t>Booth-Brandt Mutual Fund</t>
  </si>
  <si>
    <t>Smith, Davis and Hendricks Mutual Fund</t>
  </si>
  <si>
    <t>Koch Group Mutual Fund</t>
  </si>
  <si>
    <t>Pham-Miller Mutual Fund</t>
  </si>
  <si>
    <t>Holmes, Wyatt and Keller Mutual Fund</t>
  </si>
  <si>
    <t>Mack, Morgan and Johnson Mutual Fund</t>
  </si>
  <si>
    <t>Wilson, Johnson and Simon Mutual Fund</t>
  </si>
  <si>
    <t>Romero LLC Mutual Fund</t>
  </si>
  <si>
    <t>Shaffer Ltd Mutual Fund</t>
  </si>
  <si>
    <t>Hughes, Fernandez and Hart Mutual Fund</t>
  </si>
  <si>
    <t>Nelson, Black and Anderson Mutual Fund</t>
  </si>
  <si>
    <t>Sosa, Cruz and Kelley Mutual Fund</t>
  </si>
  <si>
    <t>Hernandez, Smith and Liu Mutual Fund</t>
  </si>
  <si>
    <t>Jensen-Johnson Mutual Fund</t>
  </si>
  <si>
    <t>Kemp, Mckee and Garcia Mutual Fund</t>
  </si>
  <si>
    <t>Lane, Hughes and Mccarthy Mutual Fund</t>
  </si>
  <si>
    <t>Montgomery, Graham and Mullins Mutual Fund</t>
  </si>
  <si>
    <t>Webb PLC Mutual Fund</t>
  </si>
  <si>
    <t>Morris-Schmidt Mutual Fund</t>
  </si>
  <si>
    <t>Lopez-Marshall Mutual Fund</t>
  </si>
  <si>
    <t>Craig Group Mutual Fund</t>
  </si>
  <si>
    <t>Stevens, Harmon and Yang Mutual Fund</t>
  </si>
  <si>
    <t>Griffith Group Mutual Fund</t>
  </si>
  <si>
    <t>Dyer, Fitzgerald and Wiggins Mutual Fund</t>
  </si>
  <si>
    <t>Duncan-Roberts Mutual Fund</t>
  </si>
  <si>
    <t>Brown, Thomas and Brewer Mutual Fund</t>
  </si>
  <si>
    <t>Garcia, Moon and Turner Mutual Fund</t>
  </si>
  <si>
    <t>Taylor, Erickson and Caldwell Mutual Fund</t>
  </si>
  <si>
    <t>Larson-Medina Mutual Fund</t>
  </si>
  <si>
    <t>Garcia Inc Mutual Fund</t>
  </si>
  <si>
    <t>Jones, Gonzalez and White Mutual Fund</t>
  </si>
  <si>
    <t>Herrera PLC Mutual Fund</t>
  </si>
  <si>
    <t>Pham-Romero Mutual Fund</t>
  </si>
  <si>
    <t>Walker, Ward and Hill Mutual Fund</t>
  </si>
  <si>
    <t>Martin and Sons Mutual Fund</t>
  </si>
  <si>
    <t>Marshall-Shepard Mutual Fund</t>
  </si>
  <si>
    <t>Long, Little and Williams Mutual Fund</t>
  </si>
  <si>
    <t>Meza, Parker and Robbins Mutual Fund</t>
  </si>
  <si>
    <t>Jimenez PLC Mutual Fund</t>
  </si>
  <si>
    <t>Hinton-Jones Mutual Fund</t>
  </si>
  <si>
    <t>Phillips Ltd Mutual Fund</t>
  </si>
  <si>
    <t>Stevens, Hamilton and Patel Mutual Fund</t>
  </si>
  <si>
    <t>Martin-Boyd Mutual Fund</t>
  </si>
  <si>
    <t>Odonnell-Hawkins Mutual Fund</t>
  </si>
  <si>
    <t>Barnett-Bennett Mutual Fund</t>
  </si>
  <si>
    <t>Holland Group Mutual Fund</t>
  </si>
  <si>
    <t>Miller Ltd Mutual Fund</t>
  </si>
  <si>
    <t>Butler LLC Mutual Fund</t>
  </si>
  <si>
    <t>Aguilar Group Mutual Fund</t>
  </si>
  <si>
    <t>Shelton Inc Mutual Fund</t>
  </si>
  <si>
    <t>Cantu-Phillips Mutual Fund</t>
  </si>
  <si>
    <t>Gomez Inc Mutual Fund</t>
  </si>
  <si>
    <t>Miller-Chase Mutual Fund</t>
  </si>
  <si>
    <t>Decker-Bryant Mutual Fund</t>
  </si>
  <si>
    <t>Keith and Sons Mutual Fund</t>
  </si>
  <si>
    <t>Vasquez-Fisher Mutual Fund</t>
  </si>
  <si>
    <t>Morrow, Hernandez and Goodwin Mutual Fund</t>
  </si>
  <si>
    <t>Smith-Medina Mutual Fund</t>
  </si>
  <si>
    <t>Williamson-Olson Mutual Fund</t>
  </si>
  <si>
    <t>Barr-Stanley Mutual Fund</t>
  </si>
  <si>
    <t>Oliver, Baldwin and Morales Mutual Fund</t>
  </si>
  <si>
    <t>Stuart LLC Mutual Fund</t>
  </si>
  <si>
    <t>Murphy PLC Mutual Fund</t>
  </si>
  <si>
    <t>King-Hampton Mutual Fund</t>
  </si>
  <si>
    <t>Brown Ltd Mutual Fund</t>
  </si>
  <si>
    <t>Daugherty, Meza and Joyce Mutual Fund</t>
  </si>
  <si>
    <t>Robertson-Ellis Mutual Fund</t>
  </si>
  <si>
    <t>Brown-Gibbs Mutual Fund</t>
  </si>
  <si>
    <t>Sullivan, Arnold and Palmer Mutual Fund</t>
  </si>
  <si>
    <t>Flores Group Mutual Fund</t>
  </si>
  <si>
    <t>Smith-Smith Mutual Fund</t>
  </si>
  <si>
    <t>Reyes-Black Mutual Fund</t>
  </si>
  <si>
    <t>Shepherd Group Mutual Fund</t>
  </si>
  <si>
    <t>Baker-Gilbert Mutual Fund</t>
  </si>
  <si>
    <t>Thomas LLC Mutual Fund</t>
  </si>
  <si>
    <t>Marshall, Mitchell and Wise Mutual Fund</t>
  </si>
  <si>
    <t>Woods-Hart Mutual Fund</t>
  </si>
  <si>
    <t>Russell-Gray Mutual Fund</t>
  </si>
  <si>
    <t>Davis, Jones and Booth Mutual Fund</t>
  </si>
  <si>
    <t>Doyle-Robinson Mutual Fund</t>
  </si>
  <si>
    <t>Johnson PLC Mutual Fund</t>
  </si>
  <si>
    <t>Adams, Brown and Hunt Mutual Fund</t>
  </si>
  <si>
    <t>Novak, Carter and Bennett Mutual Fund</t>
  </si>
  <si>
    <t>Bright, Dunn and Hernandez Mutual Fund</t>
  </si>
  <si>
    <t>Andrews, Phillips and Henderson Mutual Fund</t>
  </si>
  <si>
    <t>Gillespie and Sons Mutual Fund</t>
  </si>
  <si>
    <t>Forbes-Baker Mutual Fund</t>
  </si>
  <si>
    <t>Hudson, Johnson and Rojas Mutual Fund</t>
  </si>
  <si>
    <t>Wilkerson, Johnson and Martinez Mutual Fund</t>
  </si>
  <si>
    <t>Barrera-Jordan Mutual Fund</t>
  </si>
  <si>
    <t>Acevedo PLC Mutual Fund</t>
  </si>
  <si>
    <t>Patterson, Schneider and Payne Mutual Fund</t>
  </si>
  <si>
    <t>Gay Ltd Mutual Fund</t>
  </si>
  <si>
    <t>Roberts, Barnett and Wallace Mutual Fund</t>
  </si>
  <si>
    <t>Peters-Winters Mutual Fund</t>
  </si>
  <si>
    <t>Lewis, Smith and Evans Mutual Fund</t>
  </si>
  <si>
    <t>Johnston-Santiago Mutual Fund</t>
  </si>
  <si>
    <t>Howard, Patton and Anderson Mutual Fund</t>
  </si>
  <si>
    <t>Richardson-Carroll Mutual Fund</t>
  </si>
  <si>
    <t>Clark-Barnett Mutual Fund</t>
  </si>
  <si>
    <t>Gibbs-Davis Mutual Fund</t>
  </si>
  <si>
    <t>Boone Inc Mutual Fund</t>
  </si>
  <si>
    <t>Stout, Gomez and Knapp Mutual Fund</t>
  </si>
  <si>
    <t>Barry-Coleman Mutual Fund</t>
  </si>
  <si>
    <t>Young-Holden Mutual Fund</t>
  </si>
  <si>
    <t>Lopez-Nelson Mutual Fund</t>
  </si>
  <si>
    <t>Myers Ltd Mutual Fund</t>
  </si>
  <si>
    <t>Jackson, Taylor and Hickman Mutual Fund</t>
  </si>
  <si>
    <t>Smith, Miles and Potter Mutual Fund</t>
  </si>
  <si>
    <t>Bond</t>
  </si>
  <si>
    <t>Torres-Blackwell Bond</t>
  </si>
  <si>
    <t>Fry, Hawkins and Ramos Bond</t>
  </si>
  <si>
    <t>Blanchard-Maynard Bond</t>
  </si>
  <si>
    <t>Long, Johnson and Mckee Bond</t>
  </si>
  <si>
    <t>Houston, Henson and Miller Bond</t>
  </si>
  <si>
    <t>Fischer-Anderson Bond</t>
  </si>
  <si>
    <t>Stanley LLC Bond</t>
  </si>
  <si>
    <t>Velez, Wilson and Salazar Bond</t>
  </si>
  <si>
    <t>Cuevas, Palmer and Murphy Bond</t>
  </si>
  <si>
    <t>Martinez-Carter Bond</t>
  </si>
  <si>
    <t>Jones-Bartlett Bond</t>
  </si>
  <si>
    <t>Baker Inc Bond</t>
  </si>
  <si>
    <t>Garcia, Best and Bowen Bond</t>
  </si>
  <si>
    <t>Campbell LLC Bond</t>
  </si>
  <si>
    <t>Williams, Jennings and Davis Bond</t>
  </si>
  <si>
    <t>May, Ayala and Daniels Bond</t>
  </si>
  <si>
    <t>Vasquez, Thomas and Anthony Bond</t>
  </si>
  <si>
    <t>Hall-Harris Bond</t>
  </si>
  <si>
    <t>Atkins-Davis Bond</t>
  </si>
  <si>
    <t>Campos, Gonzales and Arnold Bond</t>
  </si>
  <si>
    <t>Henson and Sons Bond</t>
  </si>
  <si>
    <t>Rhodes LLC Bond</t>
  </si>
  <si>
    <t>Faulkner, Barker and Cannon Bond</t>
  </si>
  <si>
    <t>Krueger Ltd Bond</t>
  </si>
  <si>
    <t>Gonzalez, Allen and Mclean Bond</t>
  </si>
  <si>
    <t>Cole Group Bond</t>
  </si>
  <si>
    <t>Neal, Allison and Harvey Bond</t>
  </si>
  <si>
    <t>Robertson-Harris Bond</t>
  </si>
  <si>
    <t>Jones-Rodriguez Bond</t>
  </si>
  <si>
    <t>Owens, Hamilton and Wilson Bond</t>
  </si>
  <si>
    <t>Jones, Garcia and Miller Bond</t>
  </si>
  <si>
    <t>Johnson PLC Bond</t>
  </si>
  <si>
    <t>Rodriguez-Key Bond</t>
  </si>
  <si>
    <t>Johnson-Green Bond</t>
  </si>
  <si>
    <t>Odom, Campos and Reyes Bond</t>
  </si>
  <si>
    <t>Peters, Johnson and Clements Bond</t>
  </si>
  <si>
    <t>Flores-Campbell Bond</t>
  </si>
  <si>
    <t>Sanford, Hurst and Fletcher Bond</t>
  </si>
  <si>
    <t>Wheeler-Anderson Bond</t>
  </si>
  <si>
    <t>Mcintyre, Wilson and Austin Bond</t>
  </si>
  <si>
    <t>Cordova LLC Bond</t>
  </si>
  <si>
    <t>Hansen-Mendoza Bond</t>
  </si>
  <si>
    <t>Henson-Ramirez Bond</t>
  </si>
  <si>
    <t>Barnes and Sons Bond</t>
  </si>
  <si>
    <t>Peters, Anderson and Wiggins Bond</t>
  </si>
  <si>
    <t>James and Sons Bond</t>
  </si>
  <si>
    <t>Stephenson, Wilkinson and Pratt Bond</t>
  </si>
  <si>
    <t>Holden Group Bond</t>
  </si>
  <si>
    <t>Rodgers Group Bond</t>
  </si>
  <si>
    <t>Reeves-Scott Bond</t>
  </si>
  <si>
    <t>Glover, Lawson and Olson Bond</t>
  </si>
  <si>
    <t>Sims Ltd Bond</t>
  </si>
  <si>
    <t>Matthews, Bailey and Sellers Bond</t>
  </si>
  <si>
    <t>Wood, Preston and Torres Bond</t>
  </si>
  <si>
    <t>Anderson-Wallace Bond</t>
  </si>
  <si>
    <t>Pena and Sons Bond</t>
  </si>
  <si>
    <t>Browning-Young Bond</t>
  </si>
  <si>
    <t>Hoover Inc Bond</t>
  </si>
  <si>
    <t>Jackson PLC Bond</t>
  </si>
  <si>
    <t>Hernandez, Ramos and Green Bond</t>
  </si>
  <si>
    <t>David-Keith Bond</t>
  </si>
  <si>
    <t>Stevens, Santiago and Horton Bond</t>
  </si>
  <si>
    <t>Briggs-Hansen Bond</t>
  </si>
  <si>
    <t>Villa, Robinson and Huff Bond</t>
  </si>
  <si>
    <t>Arnold, Davis and Lopez Bond</t>
  </si>
  <si>
    <t>Lawson-Garcia Bond</t>
  </si>
  <si>
    <t>Bartlett, Kane and Brown Bond</t>
  </si>
  <si>
    <t>Young-Sampson Bond</t>
  </si>
  <si>
    <t>Vega, Scott and Torres Bond</t>
  </si>
  <si>
    <t>Gonzalez-Douglas Bond</t>
  </si>
  <si>
    <t>Moore-Lucas Bond</t>
  </si>
  <si>
    <t>Ho Group Bond</t>
  </si>
  <si>
    <t>Davis-Hall Bond</t>
  </si>
  <si>
    <t>Smith-White Bond</t>
  </si>
  <si>
    <t>Koch-Hernandez Bond</t>
  </si>
  <si>
    <t>Moreno Group Bond</t>
  </si>
  <si>
    <t>Blake-Shepard Bond</t>
  </si>
  <si>
    <t>Morrison Ltd Bond</t>
  </si>
  <si>
    <t>Fisher-Jones Bond</t>
  </si>
  <si>
    <t>Lynch, Thompson and Mcdonald Bond</t>
  </si>
  <si>
    <t>Campbell Ltd Bond</t>
  </si>
  <si>
    <t>Reyes, Austin and Lopez Bond</t>
  </si>
  <si>
    <t>Mccoy, Hill and Norman Bond</t>
  </si>
  <si>
    <t>Cruz, Brooks and Blake Bond</t>
  </si>
  <si>
    <t>Diaz, Hess and Osborne Bond</t>
  </si>
  <si>
    <t>Day LLC Bond</t>
  </si>
  <si>
    <t>Edwards-Padilla Bond</t>
  </si>
  <si>
    <t>Dougherty-Shaw Bond</t>
  </si>
  <si>
    <t>Brooks, White and Martin Bond</t>
  </si>
  <si>
    <t>Anderson-Compton Bond</t>
  </si>
  <si>
    <t>Newman, Hobbs and Graves Bond</t>
  </si>
  <si>
    <t>Evans-Robertson Bond</t>
  </si>
  <si>
    <t>Brown-Perez Bond</t>
  </si>
  <si>
    <t>Preston-Williams Bond</t>
  </si>
  <si>
    <t>Johnson, Boone and Rose Bond</t>
  </si>
  <si>
    <t>Marshall, Allison and Stanley Bond</t>
  </si>
  <si>
    <t>Nelson Inc Bond</t>
  </si>
  <si>
    <t>White LLC Bond</t>
  </si>
  <si>
    <t>Mills-Rangel Bond</t>
  </si>
  <si>
    <t>Johnson Ltd Bond</t>
  </si>
  <si>
    <t>Wilson LLC Bond</t>
  </si>
  <si>
    <t>Rodriguez, Wood and Turner Bond</t>
  </si>
  <si>
    <t>Aguirre Ltd Bond</t>
  </si>
  <si>
    <t>Williams and Sons Bond</t>
  </si>
  <si>
    <t>Werner-Turner Bond</t>
  </si>
  <si>
    <t>Gonzalez PLC Bond</t>
  </si>
  <si>
    <t>Brown Ltd Bond</t>
  </si>
  <si>
    <t>Taylor, Best and Adams Bond</t>
  </si>
  <si>
    <t>Ibarra-Miranda Bond</t>
  </si>
  <si>
    <t>Wallace, Pennington and Cooke Bond</t>
  </si>
  <si>
    <t>Mueller, Carter and Ruiz Bond</t>
  </si>
  <si>
    <t>Khan Inc Bond</t>
  </si>
  <si>
    <t>Atkinson PLC Bond</t>
  </si>
  <si>
    <t>Haas, Patel and Schmitt Bond</t>
  </si>
  <si>
    <t>Bailey-Rodriguez Bond</t>
  </si>
  <si>
    <t>Evans and Sons Bond</t>
  </si>
  <si>
    <t>Martin-Jimenez Bond</t>
  </si>
  <si>
    <t>Carr-Fletcher Bond</t>
  </si>
  <si>
    <t>Porter-Morgan Bond</t>
  </si>
  <si>
    <t>Stuart-Trujillo Bond</t>
  </si>
  <si>
    <t>Curtis Ltd Bond</t>
  </si>
  <si>
    <t>Hunt Inc Bond</t>
  </si>
  <si>
    <t>Robbins Ltd Bond</t>
  </si>
  <si>
    <t>James, Elliott and Andrews Bond</t>
  </si>
  <si>
    <t>Rhodes-Hancock Bond</t>
  </si>
  <si>
    <t>Jones Group Bond</t>
  </si>
  <si>
    <t>Beck Ltd Bond</t>
  </si>
  <si>
    <t>Shaw Inc Bond</t>
  </si>
  <si>
    <t>Lee-Mccarthy Bond</t>
  </si>
  <si>
    <t>Smith Inc Bond</t>
  </si>
  <si>
    <t>Estes PLC Bond</t>
  </si>
  <si>
    <t>Randall-White Bond</t>
  </si>
  <si>
    <t>Velez Group Bond</t>
  </si>
  <si>
    <t>Singleton-Garrison Bond</t>
  </si>
  <si>
    <t>Taylor, Rose and Marshall Bond</t>
  </si>
  <si>
    <t>Montoya-Morrison Bond</t>
  </si>
  <si>
    <t>Clark, Mcguire and Gray Bond</t>
  </si>
  <si>
    <t>Hall, Hammond and Mendoza Bond</t>
  </si>
  <si>
    <t>Evans-Lee Bond</t>
  </si>
  <si>
    <t>Walters, Martinez and Wells Bond</t>
  </si>
  <si>
    <t>Baker PLC Bond</t>
  </si>
  <si>
    <t>Johnson, Brown and Richard Bond</t>
  </si>
  <si>
    <t>Reed, Copeland and Haley Bond</t>
  </si>
  <si>
    <t>Cruz, Jones and Owens Bond</t>
  </si>
  <si>
    <t>Mueller-Butler Bond</t>
  </si>
  <si>
    <t>Kent and Sons Bond</t>
  </si>
  <si>
    <t>Turner-Young Bond</t>
  </si>
  <si>
    <t>Smith, Mcclain and Bradshaw Bond</t>
  </si>
  <si>
    <t>Cox-Carey Bond</t>
  </si>
  <si>
    <t>Fitzpatrick, Jensen and Payne Bond</t>
  </si>
  <si>
    <t>Miller-Carroll Bond</t>
  </si>
  <si>
    <t>Snyder-Swanson Bond</t>
  </si>
  <si>
    <t>Evans, Garcia and Gardner Bond</t>
  </si>
  <si>
    <t>Moran, Davidson and Richard Bond</t>
  </si>
  <si>
    <t>Hamilton-Taylor Bond</t>
  </si>
  <si>
    <t>Gibson-Davis Bond</t>
  </si>
  <si>
    <t>Wright Ltd Bond</t>
  </si>
  <si>
    <t>Owens, Roberts and Hughes Bond</t>
  </si>
  <si>
    <t>Washington-Thomas Bond</t>
  </si>
  <si>
    <t>Garcia Inc Bond</t>
  </si>
  <si>
    <t>Morales, Blanchard and Turner Bond</t>
  </si>
  <si>
    <t>Graham, Jenkins and Barnes Bond</t>
  </si>
  <si>
    <t>Thomas-Garrison Bond</t>
  </si>
  <si>
    <t>Ferguson-Meyer Bond</t>
  </si>
  <si>
    <t>Harrison Ltd Bond</t>
  </si>
  <si>
    <t>Russell, Thornton and Thompson Bond</t>
  </si>
  <si>
    <t>Davis-Rich Bond</t>
  </si>
  <si>
    <t>Benson-Nichols Bond</t>
  </si>
  <si>
    <t>Spence LLC Bond</t>
  </si>
  <si>
    <t>Calhoun PLC Bond</t>
  </si>
  <si>
    <t>Baker and Sons Bond</t>
  </si>
  <si>
    <t>Smith-Lopez Bond</t>
  </si>
  <si>
    <t>Gomez-Castro Bond</t>
  </si>
  <si>
    <t>Perez, Walton and Schmidt Bond</t>
  </si>
  <si>
    <t>Brown Inc Bond</t>
  </si>
  <si>
    <t>Fitzgerald, Anderson and Mcdonald Bond</t>
  </si>
  <si>
    <t>Ortega Group Bond</t>
  </si>
  <si>
    <t>Johnson LLC Bond</t>
  </si>
  <si>
    <t>Carlson-Oliver Bond</t>
  </si>
  <si>
    <t>Chapman and Sons Bond</t>
  </si>
  <si>
    <t>Smith Group Bond</t>
  </si>
  <si>
    <t>Beard, Wright and Williams Bond</t>
  </si>
  <si>
    <t>Davis-Nielsen Bond</t>
  </si>
  <si>
    <t>Simmons, Thomas and Hamilton Bond</t>
  </si>
  <si>
    <t>Duran Ltd Bond</t>
  </si>
  <si>
    <t>Thomas, Erickson and Johnson Bond</t>
  </si>
  <si>
    <t>Wang Ltd Bond</t>
  </si>
  <si>
    <t>Young, Hull and Acosta Bond</t>
  </si>
  <si>
    <t>Hunter-Green Bond</t>
  </si>
  <si>
    <t>Lowe-Anthony Bond</t>
  </si>
  <si>
    <t>Jones Ltd Bond</t>
  </si>
  <si>
    <t>Ortiz, Ortega and Gonzales Bond</t>
  </si>
  <si>
    <t>Graves Ltd Bond</t>
  </si>
  <si>
    <t>Stanton Inc Bond</t>
  </si>
  <si>
    <t>Thompson, West and Bell Bond</t>
  </si>
  <si>
    <t>Schultz and Sons Bond</t>
  </si>
  <si>
    <t>Hill and Sons Bond</t>
  </si>
  <si>
    <t>Mckenzie-Williams Bond</t>
  </si>
  <si>
    <t>Merritt and Sons Bond</t>
  </si>
  <si>
    <t>Velez, Cummings and Callahan Bond</t>
  </si>
  <si>
    <t>Burton and Sons Bond</t>
  </si>
  <si>
    <t>Hardin, Williams and Figueroa Bond</t>
  </si>
  <si>
    <t>Myers, Guerrero and Aguilar Bond</t>
  </si>
  <si>
    <t>Gibson Ltd Bond</t>
  </si>
  <si>
    <t>Jackson Group Bond</t>
  </si>
  <si>
    <t>Harmon, Wilson and Kirk Bond</t>
  </si>
  <si>
    <t>Walker-Evans Bond</t>
  </si>
  <si>
    <t>Fleming-Montgomery Bond</t>
  </si>
  <si>
    <t>Barajas Group Bond</t>
  </si>
  <si>
    <t>Anderson Group Bond</t>
  </si>
  <si>
    <t>Lynch Ltd Bond</t>
  </si>
  <si>
    <t>Stewart LLC Bond</t>
  </si>
  <si>
    <t>Fitzgerald PLC Bond</t>
  </si>
  <si>
    <t>Mclean-Newton Bond</t>
  </si>
  <si>
    <t>Donovan-Cervantes Bond</t>
  </si>
  <si>
    <t>Molina PLC Bond</t>
  </si>
  <si>
    <t>Booth-Tucker Bond</t>
  </si>
  <si>
    <t>Myers, Hawkins and Perkins Bond</t>
  </si>
  <si>
    <t>Taylor and Sons Bond</t>
  </si>
  <si>
    <t>Brown-Snyder Bond</t>
  </si>
  <si>
    <t>Tucker-Lopez Bond</t>
  </si>
  <si>
    <t>King-Burns Bond</t>
  </si>
  <si>
    <t>Curtis LLC Bond</t>
  </si>
  <si>
    <t>Thomas Group Bond</t>
  </si>
  <si>
    <t>Parker-Barr Bond</t>
  </si>
  <si>
    <t>Gordon, Anderson and Zuniga Bond</t>
  </si>
  <si>
    <t>Lewis Ltd Bond</t>
  </si>
  <si>
    <t>Martin Ltd Bond</t>
  </si>
  <si>
    <t>Peck PLC Bond</t>
  </si>
  <si>
    <t>Ellis, Perez and Sparks Bond</t>
  </si>
  <si>
    <t>Wright PLC Bond</t>
  </si>
  <si>
    <t>King-Thomas Bond</t>
  </si>
  <si>
    <t>Mosley Group Bond</t>
  </si>
  <si>
    <t>Terry PLC Bond</t>
  </si>
  <si>
    <t>Johnson-Williams Bond</t>
  </si>
  <si>
    <t>Little PLC Bond</t>
  </si>
  <si>
    <t>Montoya, Lawson and Turner Bond</t>
  </si>
  <si>
    <t>Lewis Inc Bond</t>
  </si>
  <si>
    <t>Perry, Thomas and Wiggins Bond</t>
  </si>
  <si>
    <t>Murphy PLC Bond</t>
  </si>
  <si>
    <t>Carr, Johnson and Perry Bond</t>
  </si>
  <si>
    <t>Morales PLC Bond</t>
  </si>
  <si>
    <t>Guerrero, Parker and Frye Bond</t>
  </si>
  <si>
    <t>Black, Alvarez and Cameron Bond</t>
  </si>
  <si>
    <t>Garcia, Duncan and Ferrell Bond</t>
  </si>
  <si>
    <t>Webb, Le and Martinez Bond</t>
  </si>
  <si>
    <t>Ford-Gross Bond</t>
  </si>
  <si>
    <t>Freeman-Steele Bond</t>
  </si>
  <si>
    <t>Lucero, Miller and Herrera Bond</t>
  </si>
  <si>
    <t>Bryant-Silva Bond</t>
  </si>
  <si>
    <t>Skinner LLC Bond</t>
  </si>
  <si>
    <t>Walker-Mendez Bond</t>
  </si>
  <si>
    <t>Bishop, Cole and Chaney Bond</t>
  </si>
  <si>
    <t>Jackson Ltd Bond</t>
  </si>
  <si>
    <t>Stock</t>
  </si>
  <si>
    <t>Sheppard, Gonzalez and Paul Stock</t>
  </si>
  <si>
    <t>Adkins, Munoz and Sims Stock</t>
  </si>
  <si>
    <t>Jefferson Ltd Stock</t>
  </si>
  <si>
    <t>Whitaker Group Stock</t>
  </si>
  <si>
    <t>Wilson, Gray and Key Stock</t>
  </si>
  <si>
    <t>Daniels Ltd Stock</t>
  </si>
  <si>
    <t>Ford Inc Stock</t>
  </si>
  <si>
    <t>Goodwin-Taylor Stock</t>
  </si>
  <si>
    <t>Jennings, Fisher and Hicks Stock</t>
  </si>
  <si>
    <t>Medina, Fowler and Gutierrez Stock</t>
  </si>
  <si>
    <t>Cobb-Hughes Stock</t>
  </si>
  <si>
    <t>Rowland-Chase Stock</t>
  </si>
  <si>
    <t>Luna-Terry Stock</t>
  </si>
  <si>
    <t>Hughes, Hebert and Foster Stock</t>
  </si>
  <si>
    <t>Hernandez, Valdez and Foley Stock</t>
  </si>
  <si>
    <t>Lee Ltd Stock</t>
  </si>
  <si>
    <t>Anderson-Hobbs Stock</t>
  </si>
  <si>
    <t>Williams Ltd Stock</t>
  </si>
  <si>
    <t>Jennings, Kline and Andrews Stock</t>
  </si>
  <si>
    <t>Hall, Franklin and Miller Stock</t>
  </si>
  <si>
    <t>Adkins, Frazier and Lewis Stock</t>
  </si>
  <si>
    <t>Petersen Inc Stock</t>
  </si>
  <si>
    <t>Young Ltd Stock</t>
  </si>
  <si>
    <t>Miller LLC Stock</t>
  </si>
  <si>
    <t>Jackson LLC Stock</t>
  </si>
  <si>
    <t>Ortega LLC Stock</t>
  </si>
  <si>
    <t>Lawrence-Green Stock</t>
  </si>
  <si>
    <t>Burgess, Washington and French Stock</t>
  </si>
  <si>
    <t>Flores, Walker and Hopkins Stock</t>
  </si>
  <si>
    <t>Hill Group Stock</t>
  </si>
  <si>
    <t>Avery LLC Stock</t>
  </si>
  <si>
    <t>Becker PLC Stock</t>
  </si>
  <si>
    <t>Mcdonald-Taylor Stock</t>
  </si>
  <si>
    <t>Oneill, Hampton and Lawson Stock</t>
  </si>
  <si>
    <t>Moore PLC Stock</t>
  </si>
  <si>
    <t>Webb-Wallace Stock</t>
  </si>
  <si>
    <t>Wilson and Sons Stock</t>
  </si>
  <si>
    <t>Brown-Francis Stock</t>
  </si>
  <si>
    <t>Cortez PLC Stock</t>
  </si>
  <si>
    <t>Jimenez, Pitts and Taylor Stock</t>
  </si>
  <si>
    <t>Hall, Williams and Thomas Stock</t>
  </si>
  <si>
    <t>Faulkner-Pierce Stock</t>
  </si>
  <si>
    <t>Martin-Bolton Stock</t>
  </si>
  <si>
    <t>Kramer, Ferguson and Pena Stock</t>
  </si>
  <si>
    <t>Phelps Ltd Stock</t>
  </si>
  <si>
    <t>Smith-Harris Stock</t>
  </si>
  <si>
    <t>Long and Sons Stock</t>
  </si>
  <si>
    <t>Johnson-Wagner Stock</t>
  </si>
  <si>
    <t>Macias, Baxter and Munoz Stock</t>
  </si>
  <si>
    <t>Castro, Cabrera and Paul Stock</t>
  </si>
  <si>
    <t>Rangel-Maldonado Stock</t>
  </si>
  <si>
    <t>Craig-Jordan Stock</t>
  </si>
  <si>
    <t>Davis Ltd Stock</t>
  </si>
  <si>
    <t>Perry PLC Stock</t>
  </si>
  <si>
    <t>Allen Ltd Stock</t>
  </si>
  <si>
    <t>Houston, Meadows and Hurst Stock</t>
  </si>
  <si>
    <t>Vasquez-Reyes Stock</t>
  </si>
  <si>
    <t>Jones-Fletcher Stock</t>
  </si>
  <si>
    <t>Hampton LLC Stock</t>
  </si>
  <si>
    <t>Williams, Morris and Murphy Stock</t>
  </si>
  <si>
    <t>Ferrell and Sons Stock</t>
  </si>
  <si>
    <t>Gonzalez-Porter Stock</t>
  </si>
  <si>
    <t>Hall Group Stock</t>
  </si>
  <si>
    <t>Russo, Savage and Murphy Stock</t>
  </si>
  <si>
    <t>Lopez, Lopez and Ortega Stock</t>
  </si>
  <si>
    <t>Lopez and Sons Stock</t>
  </si>
  <si>
    <t>Baker-Johnson Stock</t>
  </si>
  <si>
    <t>Murray-Callahan Stock</t>
  </si>
  <si>
    <t>Perez, Maddox and Lewis Stock</t>
  </si>
  <si>
    <t>Gross Group Stock</t>
  </si>
  <si>
    <t>Wilson, Norton and Shepherd Stock</t>
  </si>
  <si>
    <t>Sanchez-Moody Stock</t>
  </si>
  <si>
    <t>Wilson Ltd Stock</t>
  </si>
  <si>
    <t>Powers LLC Stock</t>
  </si>
  <si>
    <t>Wilson-Gardner Stock</t>
  </si>
  <si>
    <t>King, Bell and Molina Stock</t>
  </si>
  <si>
    <t>Jones, Mathews and Carroll Stock</t>
  </si>
  <si>
    <t>Robertson-Fowler Stock</t>
  </si>
  <si>
    <t>Olson PLC Stock</t>
  </si>
  <si>
    <t>Gallagher-Hall Stock</t>
  </si>
  <si>
    <t>Lee LLC Stock</t>
  </si>
  <si>
    <t>Austin Group Stock</t>
  </si>
  <si>
    <t>Mccall, Freeman and Brown Stock</t>
  </si>
  <si>
    <t>Randall-Clark Stock</t>
  </si>
  <si>
    <t>Nguyen-Taylor Stock</t>
  </si>
  <si>
    <t>Hawkins, Murphy and Williams Stock</t>
  </si>
  <si>
    <t>Castillo, Jones and Johnson Stock</t>
  </si>
  <si>
    <t>Oneill Group Stock</t>
  </si>
  <si>
    <t>Davis, Johns and Kennedy Stock</t>
  </si>
  <si>
    <t>Shepherd, Fletcher and Abbott Stock</t>
  </si>
  <si>
    <t>Burke-Franklin Stock</t>
  </si>
  <si>
    <t>Walton-Anderson Stock</t>
  </si>
  <si>
    <t>Nelson, Bates and Lowe Stock</t>
  </si>
  <si>
    <t>Thomas PLC Stock</t>
  </si>
  <si>
    <t>Howell and Sons Stock</t>
  </si>
  <si>
    <t>Hull Ltd Stock</t>
  </si>
  <si>
    <t>Miller-Short Stock</t>
  </si>
  <si>
    <t>Johnson-Holmes Stock</t>
  </si>
  <si>
    <t>Miller Ltd Stock</t>
  </si>
  <si>
    <t>Whitaker, Boone and Medina Stock</t>
  </si>
  <si>
    <t>Lara, Pittman and Church Stock</t>
  </si>
  <si>
    <t>Alexander-Hall Stock</t>
  </si>
  <si>
    <t>Buck and Sons Stock</t>
  </si>
  <si>
    <t>Thompson PLC Stock</t>
  </si>
  <si>
    <t>Williams, Arnold and Chapman Stock</t>
  </si>
  <si>
    <t>Navarro Inc Stock</t>
  </si>
  <si>
    <t>Brooks Ltd Stock</t>
  </si>
  <si>
    <t>Walker-Baker Stock</t>
  </si>
  <si>
    <t>Jackson-Freeman Stock</t>
  </si>
  <si>
    <t>Zuniga-Cowan Stock</t>
  </si>
  <si>
    <t>Evans Inc Stock</t>
  </si>
  <si>
    <t>Price-Mcdonald Stock</t>
  </si>
  <si>
    <t>Golden Ltd Stock</t>
  </si>
  <si>
    <t>Mueller, Irwin and Mays Stock</t>
  </si>
  <si>
    <t>Thompson Group Stock</t>
  </si>
  <si>
    <t>Bryant-Dodson Stock</t>
  </si>
  <si>
    <t>Wright, Hoffman and Riley Stock</t>
  </si>
  <si>
    <t>Anderson, Johnson and Waters Stock</t>
  </si>
  <si>
    <t>Wright, Payne and Stone Stock</t>
  </si>
  <si>
    <t>Mills, Miller and Meyer Stock</t>
  </si>
  <si>
    <t>Dixon Inc Stock</t>
  </si>
  <si>
    <t>Hernandez Inc Stock</t>
  </si>
  <si>
    <t>Harding, Black and Moore Stock</t>
  </si>
  <si>
    <t>Butler, Brady and Perkins Stock</t>
  </si>
  <si>
    <t>Burton and Sons Stock</t>
  </si>
  <si>
    <t>Mcgee PLC Stock</t>
  </si>
  <si>
    <t>Fox and Sons Stock</t>
  </si>
  <si>
    <t>Evans, Zuniga and Stafford Stock</t>
  </si>
  <si>
    <t>Sanchez, Gardner and Ramirez Stock</t>
  </si>
  <si>
    <t>Stevens, Cummings and Carroll Stock</t>
  </si>
  <si>
    <t>Hull, Clark and Mata Stock</t>
  </si>
  <si>
    <t>Gutierrez-Stanley Stock</t>
  </si>
  <si>
    <t>Garcia LLC Stock</t>
  </si>
  <si>
    <t>Tran Ltd Stock</t>
  </si>
  <si>
    <t>Wiggins-Henderson Stock</t>
  </si>
  <si>
    <t>Jones Ltd Stock</t>
  </si>
  <si>
    <t>Beck and Sons Stock</t>
  </si>
  <si>
    <t>Skinner Inc Stock</t>
  </si>
  <si>
    <t>Rogers, Adams and Mills Stock</t>
  </si>
  <si>
    <t>Stone-David Stock</t>
  </si>
  <si>
    <t>Fisher Ltd Stock</t>
  </si>
  <si>
    <t>Foster Inc Stock</t>
  </si>
  <si>
    <t>Garcia-Adams Stock</t>
  </si>
  <si>
    <t>Velez, Rodriguez and Smith Stock</t>
  </si>
  <si>
    <t>Clark LLC Stock</t>
  </si>
  <si>
    <t>King-Stewart Stock</t>
  </si>
  <si>
    <t>Adams-Joyce Stock</t>
  </si>
  <si>
    <t>Clark, Smith and Mcguire Stock</t>
  </si>
  <si>
    <t>Green, Shaw and Sandoval Stock</t>
  </si>
  <si>
    <t>Day, Lee and Riley Stock</t>
  </si>
  <si>
    <t>Hall-Long Stock</t>
  </si>
  <si>
    <t>Johnson, Flores and James Stock</t>
  </si>
  <si>
    <t>Smith-Washington Stock</t>
  </si>
  <si>
    <t>Kelly Inc Stock</t>
  </si>
  <si>
    <t>Bowen-Daniels Stock</t>
  </si>
  <si>
    <t>Golden Group Stock</t>
  </si>
  <si>
    <t>Johnson LLC Stock</t>
  </si>
  <si>
    <t>Best Group Stock</t>
  </si>
  <si>
    <t>Wolf, Clark and Russo Stock</t>
  </si>
  <si>
    <t>Ramos-Ramsey Stock</t>
  </si>
  <si>
    <t>Robinson LLC Stock</t>
  </si>
  <si>
    <t>Gallagher-Harmon Stock</t>
  </si>
  <si>
    <t>Anderson and Sons Stock</t>
  </si>
  <si>
    <t>Mosley-Wood Stock</t>
  </si>
  <si>
    <t>Morrison PLC Stock</t>
  </si>
  <si>
    <t>Benson, Townsend and Burton Stock</t>
  </si>
  <si>
    <t>Alexander and Sons Stock</t>
  </si>
  <si>
    <t>Massey, Smith and Clark Stock</t>
  </si>
  <si>
    <t>Espinoza, Miller and Moore Stock</t>
  </si>
  <si>
    <t>Stevens and Sons Stock</t>
  </si>
  <si>
    <t>Mueller, Durham and Carlson Stock</t>
  </si>
  <si>
    <t>Baker-Davis Stock</t>
  </si>
  <si>
    <t>Higgins-Burton Stock</t>
  </si>
  <si>
    <t>Anderson, Chavez and Nielsen Stock</t>
  </si>
  <si>
    <t>Wells-Maldonado Stock</t>
  </si>
  <si>
    <t>Webb, Barnes and Nelson Stock</t>
  </si>
  <si>
    <t>Curry, Morrison and Franco Stock</t>
  </si>
  <si>
    <t>Harris, Camacho and Rodriguez Stock</t>
  </si>
  <si>
    <t>Powell-Doyle Stock</t>
  </si>
  <si>
    <t>Lowe, Coleman and Rowe Stock</t>
  </si>
  <si>
    <t>Brown, Gallagher and Meadows Stock</t>
  </si>
  <si>
    <t>Patel, Neal and Moody Stock</t>
  </si>
  <si>
    <t>Cunningham-Berry Stock</t>
  </si>
  <si>
    <t>Peck and Sons Stock</t>
  </si>
  <si>
    <t>Sharp LLC Stock</t>
  </si>
  <si>
    <t>Smith Inc Stock</t>
  </si>
  <si>
    <t>Garza-Gomez Stock</t>
  </si>
  <si>
    <t>Moore, Reed and Steele Stock</t>
  </si>
  <si>
    <t>Colon Inc Stock</t>
  </si>
  <si>
    <t>Beasley-Grant Stock</t>
  </si>
  <si>
    <t>Garcia-Duncan Stock</t>
  </si>
  <si>
    <t>Meyer-Mason Stock</t>
  </si>
  <si>
    <t>Rich-Freeman Stock</t>
  </si>
  <si>
    <t>Moore-Russell Stock</t>
  </si>
  <si>
    <t>Cantrell, Willis and Dyer Stock</t>
  </si>
  <si>
    <t>White-Gutierrez Stock</t>
  </si>
  <si>
    <t>Klein PLC Stock</t>
  </si>
  <si>
    <t>Stark Inc Stock</t>
  </si>
  <si>
    <t>Davidson-Smith Stock</t>
  </si>
  <si>
    <t>Mitchell, Lutz and Hull Stock</t>
  </si>
  <si>
    <t>Horne, Prince and Torres Stock</t>
  </si>
  <si>
    <t>Stone, Thompson and Miller Stock</t>
  </si>
  <si>
    <t>Riddle, Perry and Johnson Stock</t>
  </si>
  <si>
    <t>Gray-Rivera Stock</t>
  </si>
  <si>
    <t>Benjamin and Sons Stock</t>
  </si>
  <si>
    <t>Castro and Sons Stock</t>
  </si>
  <si>
    <t>Harris Group Stock</t>
  </si>
  <si>
    <t>Murphy Ltd Stock</t>
  </si>
  <si>
    <t>Young-Foster Stock</t>
  </si>
  <si>
    <t>Paul Group Stock</t>
  </si>
  <si>
    <t>Rodriguez, Davenport and Gentry Stock</t>
  </si>
  <si>
    <t>Robertson-Velasquez Stock</t>
  </si>
  <si>
    <t>Harrison, Perez and Trevino Stock</t>
  </si>
  <si>
    <t>Todd Ltd Stock</t>
  </si>
  <si>
    <t>King-Decker Stock</t>
  </si>
  <si>
    <t>Reed-Bishop Stock</t>
  </si>
  <si>
    <t>Roberts and Sons Stock</t>
  </si>
  <si>
    <t>Myers-Bell Stock</t>
  </si>
  <si>
    <t>Miller-Williams Stock</t>
  </si>
  <si>
    <t>Smith Group Stock</t>
  </si>
  <si>
    <t>Thompson, Richards and Hale Stock</t>
  </si>
  <si>
    <t>Sanchez Group Stock</t>
  </si>
  <si>
    <t>Nelson, Alvarez and Ewing Stock</t>
  </si>
  <si>
    <t>Davis, Keith and Vasquez Stock</t>
  </si>
  <si>
    <t>Parrish-King Stock</t>
  </si>
  <si>
    <t>Thomas, Vazquez and Martin Stock</t>
  </si>
  <si>
    <t>Adams Group Stock</t>
  </si>
  <si>
    <t>Young, Lopez and Mcdowell Stock</t>
  </si>
  <si>
    <t>White, Rivera and Gonzalez Stock</t>
  </si>
  <si>
    <t>Carter, Murphy and Evans Stock</t>
  </si>
  <si>
    <t>White Ltd Stock</t>
  </si>
  <si>
    <t>Parker PLC Stock</t>
  </si>
  <si>
    <t>Pearson Ltd Stock</t>
  </si>
  <si>
    <t>Glass PLC Stock</t>
  </si>
  <si>
    <t>Lyons Inc Stock</t>
  </si>
  <si>
    <t>Terrell, Chavez and Andrade Stock</t>
  </si>
  <si>
    <t>Carpenter PLC Stock</t>
  </si>
  <si>
    <t>Gonzales, Simmons and Cook Stock</t>
  </si>
  <si>
    <t>Miller-Chan Stock</t>
  </si>
  <si>
    <t>Williams PLC Stock</t>
  </si>
  <si>
    <t>Real Estate</t>
  </si>
  <si>
    <t>Duke LLC Real Estate</t>
  </si>
  <si>
    <t>Sanchez-Juarez Real Estate</t>
  </si>
  <si>
    <t>Davenport LLC Real Estate</t>
  </si>
  <si>
    <t>Walker Ltd Real Estate</t>
  </si>
  <si>
    <t>Howard-Smith Real Estate</t>
  </si>
  <si>
    <t>Ware-Campbell Real Estate</t>
  </si>
  <si>
    <t>Pacheco PLC Real Estate</t>
  </si>
  <si>
    <t>Jarvis-Osborn Real Estate</t>
  </si>
  <si>
    <t>White, Boyer and Stephens Real Estate</t>
  </si>
  <si>
    <t>Hurst, Taylor and Elliott Real Estate</t>
  </si>
  <si>
    <t>Harris Inc Real Estate</t>
  </si>
  <si>
    <t>Oneill-Wright Real Estate</t>
  </si>
  <si>
    <t>Moreno-Duffy Real Estate</t>
  </si>
  <si>
    <t>Salas Group Real Estate</t>
  </si>
  <si>
    <t>Lowe, Hernandez and Mitchell Real Estate</t>
  </si>
  <si>
    <t>Riley, Coleman and Bruce Real Estate</t>
  </si>
  <si>
    <t>Perez, Glover and Cross Real Estate</t>
  </si>
  <si>
    <t>Bryant Inc Real Estate</t>
  </si>
  <si>
    <t>Rice and Sons Real Estate</t>
  </si>
  <si>
    <t>Anderson, Martinez and Fowler Real Estate</t>
  </si>
  <si>
    <t>Santiago PLC Real Estate</t>
  </si>
  <si>
    <t>Wright, Olson and Lopez Real Estate</t>
  </si>
  <si>
    <t>Levy-Harris Real Estate</t>
  </si>
  <si>
    <t>Nicholson-Hill Real Estate</t>
  </si>
  <si>
    <t>Howell Group Real Estate</t>
  </si>
  <si>
    <t>Preston-Mullen Real Estate</t>
  </si>
  <si>
    <t>Oneal-Campos Real Estate</t>
  </si>
  <si>
    <t>Lee, Cox and Stevens Real Estate</t>
  </si>
  <si>
    <t>Thomas and Sons Real Estate</t>
  </si>
  <si>
    <t>Vincent, Colon and Thomas Real Estate</t>
  </si>
  <si>
    <t>Carter Ltd Real Estate</t>
  </si>
  <si>
    <t>Conley Group Real Estate</t>
  </si>
  <si>
    <t>White and Sons Real Estate</t>
  </si>
  <si>
    <t>Burns Group Real Estate</t>
  </si>
  <si>
    <t>Molina, Bridges and Garner Real Estate</t>
  </si>
  <si>
    <t>Daniels-Day Real Estate</t>
  </si>
  <si>
    <t>Guzman LLC Real Estate</t>
  </si>
  <si>
    <t>Fisher LLC Real Estate</t>
  </si>
  <si>
    <t>Larsen-Perry Real Estate</t>
  </si>
  <si>
    <t>Sawyer, Zamora and Reyes Real Estate</t>
  </si>
  <si>
    <t>Johns-Hughes Real Estate</t>
  </si>
  <si>
    <t>Baker-White Real Estate</t>
  </si>
  <si>
    <t>West-Noble Real Estate</t>
  </si>
  <si>
    <t>Fischer-Reese Real Estate</t>
  </si>
  <si>
    <t>Price Ltd Real Estate</t>
  </si>
  <si>
    <t>Mcguire LLC Real Estate</t>
  </si>
  <si>
    <t>Martin PLC Real Estate</t>
  </si>
  <si>
    <t>Smith, Lowe and Campbell Real Estate</t>
  </si>
  <si>
    <t>Levy, Smith and Moore Real Estate</t>
  </si>
  <si>
    <t>Edwards LLC Real Estate</t>
  </si>
  <si>
    <t>Peterson, Good and Ross Real Estate</t>
  </si>
  <si>
    <t>Terry-Garcia Real Estate</t>
  </si>
  <si>
    <t>Brewer, Wallace and Cook Real Estate</t>
  </si>
  <si>
    <t>Rogers-Lambert Real Estate</t>
  </si>
  <si>
    <t>Perez, Lopez and Leblanc Real Estate</t>
  </si>
  <si>
    <t>Lee-Hanson Real Estate</t>
  </si>
  <si>
    <t>Pena-Blake Real Estate</t>
  </si>
  <si>
    <t>Brooks-Sullivan Real Estate</t>
  </si>
  <si>
    <t>Owens-Lewis Real Estate</t>
  </si>
  <si>
    <t>Garcia, Mitchell and Andrews Real Estate</t>
  </si>
  <si>
    <t>Nicholson Group Real Estate</t>
  </si>
  <si>
    <t>Vazquez-Herrera Real Estate</t>
  </si>
  <si>
    <t>Roberts Ltd Real Estate</t>
  </si>
  <si>
    <t>Brady, Mason and Williams Real Estate</t>
  </si>
  <si>
    <t>Watson, Robinson and Garza Real Estate</t>
  </si>
  <si>
    <t>Walker and Sons Real Estate</t>
  </si>
  <si>
    <t>Cook, Ross and Peterson Real Estate</t>
  </si>
  <si>
    <t>Spence, Freeman and Ashley Real Estate</t>
  </si>
  <si>
    <t>Baker Ltd Real Estate</t>
  </si>
  <si>
    <t>Salazar and Sons Real Estate</t>
  </si>
  <si>
    <t>Rivas Inc Real Estate</t>
  </si>
  <si>
    <t>Wood-Flowers Real Estate</t>
  </si>
  <si>
    <t>White-Jordan Real Estate</t>
  </si>
  <si>
    <t>Meza, Wheeler and Johnson Real Estate</t>
  </si>
  <si>
    <t>Brown-Chapman Real Estate</t>
  </si>
  <si>
    <t>Sanchez-Tucker Real Estate</t>
  </si>
  <si>
    <t>Carter PLC Real Estate</t>
  </si>
  <si>
    <t>Mayo-Long Real Estate</t>
  </si>
  <si>
    <t>Shaw, Brown and Adams Real Estate</t>
  </si>
  <si>
    <t>Bass-Harper Real Estate</t>
  </si>
  <si>
    <t>Wilson, Montgomery and Hubbard Real Estate</t>
  </si>
  <si>
    <t>Shaw, Foster and Matthews Real Estate</t>
  </si>
  <si>
    <t>Solis, Davis and Miller Real Estate</t>
  </si>
  <si>
    <t>Cook, Davis and Leonard Real Estate</t>
  </si>
  <si>
    <t>Klein-Nolan Real Estate</t>
  </si>
  <si>
    <t>Rogers PLC Real Estate</t>
  </si>
  <si>
    <t>Bates, Morris and Thomas Real Estate</t>
  </si>
  <si>
    <t>Moore PLC Real Estate</t>
  </si>
  <si>
    <t>Rowland, Bartlett and Cook Real Estate</t>
  </si>
  <si>
    <t>Moore, Fuller and Rubio Real Estate</t>
  </si>
  <si>
    <t>Smith-Johnston Real Estate</t>
  </si>
  <si>
    <t>Simmons-Anderson Real Estate</t>
  </si>
  <si>
    <t>Anderson, Marsh and Cline Real Estate</t>
  </si>
  <si>
    <t>Farrell PLC Real Estate</t>
  </si>
  <si>
    <t>Williams-Smith Real Estate</t>
  </si>
  <si>
    <t>Flores Group Real Estate</t>
  </si>
  <si>
    <t>Austin, Murray and Cline Real Estate</t>
  </si>
  <si>
    <t>Vazquez Inc Real Estate</t>
  </si>
  <si>
    <t>Brown Group Real Estate</t>
  </si>
  <si>
    <t>Cervantes LLC Real Estate</t>
  </si>
  <si>
    <t>Williams LLC Real Estate</t>
  </si>
  <si>
    <t>Berger, Fernandez and Bishop Real Estate</t>
  </si>
  <si>
    <t>Gallagher LLC Real Estate</t>
  </si>
  <si>
    <t>Hensley-Mccall Real Estate</t>
  </si>
  <si>
    <t>Jones, Brown and Flores Real Estate</t>
  </si>
  <si>
    <t>Mccall Ltd Real Estate</t>
  </si>
  <si>
    <t>Berger PLC Real Estate</t>
  </si>
  <si>
    <t>Brown, Jensen and Contreras Real Estate</t>
  </si>
  <si>
    <t>Hall PLC Real Estate</t>
  </si>
  <si>
    <t>Crawford LLC Real Estate</t>
  </si>
  <si>
    <t>Morales-Rosales Real Estate</t>
  </si>
  <si>
    <t>Richards-Villarreal Real Estate</t>
  </si>
  <si>
    <t>Washington Ltd Real Estate</t>
  </si>
  <si>
    <t>Clark, Le and Smith Real Estate</t>
  </si>
  <si>
    <t>Hart and Sons Real Estate</t>
  </si>
  <si>
    <t>Scott PLC Real Estate</t>
  </si>
  <si>
    <t>Andrews-Cordova Real Estate</t>
  </si>
  <si>
    <t>Boyd LLC Real Estate</t>
  </si>
  <si>
    <t>Johnson-Hughes Real Estate</t>
  </si>
  <si>
    <t>Gonzalez, Nguyen and Levy Real Estate</t>
  </si>
  <si>
    <t>Pena LLC Real Estate</t>
  </si>
  <si>
    <t>Davidson, Murphy and Johnson Real Estate</t>
  </si>
  <si>
    <t>Stone, Mckay and Roberts Real Estate</t>
  </si>
  <si>
    <t>Watts, Buckley and Hamilton Real Estate</t>
  </si>
  <si>
    <t>Wheeler-Wagner Real Estate</t>
  </si>
  <si>
    <t>Montoya, Goodwin and Chambers Real Estate</t>
  </si>
  <si>
    <t>Hebert, Cordova and Blake Real Estate</t>
  </si>
  <si>
    <t>Jones, Greene and Brown Real Estate</t>
  </si>
  <si>
    <t>Baker, Ramirez and Steele Real Estate</t>
  </si>
  <si>
    <t>Hernandez-Murray Real Estate</t>
  </si>
  <si>
    <t>Johnson, Tran and Parker Real Estate</t>
  </si>
  <si>
    <t>Holmes, Larsen and Vasquez Real Estate</t>
  </si>
  <si>
    <t>Stephenson, Dawson and Meyers Real Estate</t>
  </si>
  <si>
    <t>Clark PLC Real Estate</t>
  </si>
  <si>
    <t>Day, Hall and Walsh Real Estate</t>
  </si>
  <si>
    <t>Hall-Frank Real Estate</t>
  </si>
  <si>
    <t>Townsend, York and Rodriguez Real Estate</t>
  </si>
  <si>
    <t>Henry Ltd Real Estate</t>
  </si>
  <si>
    <t>Kennedy Group Real Estate</t>
  </si>
  <si>
    <t>Barnes, Gray and Allen Real Estate</t>
  </si>
  <si>
    <t>Jefferson LLC Real Estate</t>
  </si>
  <si>
    <t>Rodriguez Ltd Real Estate</t>
  </si>
  <si>
    <t>Davila-Keith Real Estate</t>
  </si>
  <si>
    <t>Williamson, Brandt and Brooks Real Estate</t>
  </si>
  <si>
    <t>Reed-Hale Real Estate</t>
  </si>
  <si>
    <t>Dixon, King and Nunez Real Estate</t>
  </si>
  <si>
    <t>Archer PLC Real Estate</t>
  </si>
  <si>
    <t>Rodgers, Kelly and Brown Real Estate</t>
  </si>
  <si>
    <t>Owens Ltd Real Estate</t>
  </si>
  <si>
    <t>Cabrera, Mcfarland and Nelson Real Estate</t>
  </si>
  <si>
    <t>Campos-Ayala Real Estate</t>
  </si>
  <si>
    <t>Bryant-Charles Real Estate</t>
  </si>
  <si>
    <t>Miller-Robinson Real Estate</t>
  </si>
  <si>
    <t>Perez Group Real Estate</t>
  </si>
  <si>
    <t>Cox-Miller Real Estate</t>
  </si>
  <si>
    <t>Gonzalez-Pollard Real Estate</t>
  </si>
  <si>
    <t>Mitchell-Green Real Estate</t>
  </si>
  <si>
    <t>Robinson Inc Real Estate</t>
  </si>
  <si>
    <t>Fisher-Best Real Estate</t>
  </si>
  <si>
    <t>Munoz Group Real Estate</t>
  </si>
  <si>
    <t>Scott, Hall and Brown Real Estate</t>
  </si>
  <si>
    <t>Johnson-Edwards Real Estate</t>
  </si>
  <si>
    <t>Cisneros, Coleman and Dawson Real Estate</t>
  </si>
  <si>
    <t>Silva and Sons Real Estate</t>
  </si>
  <si>
    <t>Weaver PLC Real Estate</t>
  </si>
  <si>
    <t>Jones, Pace and Tran Real Estate</t>
  </si>
  <si>
    <t>Taylor, Tucker and Keith Real Estate</t>
  </si>
  <si>
    <t>Hart PLC Real Estate</t>
  </si>
  <si>
    <t>Flores, Smith and Lewis Real Estate</t>
  </si>
  <si>
    <t>Walker-Chandler Real Estate</t>
  </si>
  <si>
    <t>Hall, Campbell and Hall Real Estate</t>
  </si>
  <si>
    <t>Ferguson-Miller Real Estate</t>
  </si>
  <si>
    <t>White, Holmes and Valdez Real Estate</t>
  </si>
  <si>
    <t>Wright Inc Real Estate</t>
  </si>
  <si>
    <t>Miller Inc Real Estate</t>
  </si>
  <si>
    <t>Munoz-Sullivan Real Estate</t>
  </si>
  <si>
    <t>Huynh-Pace Real Estate</t>
  </si>
  <si>
    <t>Perez-Parker Real Estate</t>
  </si>
  <si>
    <t>Warren Inc Real Estate</t>
  </si>
  <si>
    <t>Anderson-Alvarado Real Estate</t>
  </si>
  <si>
    <t>Scott-Dougherty Real Estate</t>
  </si>
  <si>
    <t>Wright, Wright and Olson Real Estate</t>
  </si>
  <si>
    <t>Lewis Ltd Real Estate</t>
  </si>
  <si>
    <t>Browning-Wagner Real Estate</t>
  </si>
  <si>
    <t>Wu-Mccoy Real Estate</t>
  </si>
  <si>
    <t>Davis Group Real Estate</t>
  </si>
  <si>
    <t>Daniels, Lee and Underwood Real Estate</t>
  </si>
  <si>
    <t>Clayton Inc Real Estate</t>
  </si>
  <si>
    <t>Taylor-Grant Real Estate</t>
  </si>
  <si>
    <t>Stephens-Noble Real Estate</t>
  </si>
  <si>
    <t>Graham-Herrera Real Estate</t>
  </si>
  <si>
    <t>Lewis-Pittman Real Estate</t>
  </si>
  <si>
    <t>Buchanan and Sons Real Estate</t>
  </si>
  <si>
    <t>Anderson and Sons Real Estate</t>
  </si>
  <si>
    <t>Adams Group Real Estate</t>
  </si>
  <si>
    <t>King Inc Real Estate</t>
  </si>
  <si>
    <t>Gonzalez, Williams and Osborn Real Estate</t>
  </si>
  <si>
    <t>Cameron, Boyd and Hopkins Real Estate</t>
  </si>
  <si>
    <t>Gardner, White and Cochran Real Estate</t>
  </si>
  <si>
    <t>Saunders Ltd Real Estate</t>
  </si>
  <si>
    <t>Mclaughlin-Brooks Real Estate</t>
  </si>
  <si>
    <t>Sheppard Inc Real Estate</t>
  </si>
  <si>
    <t>Torres PLC Real Estate</t>
  </si>
  <si>
    <t>Mejia, King and Mccall Real Estate</t>
  </si>
  <si>
    <t>Jones and Sons Real Estate</t>
  </si>
  <si>
    <t>Nelson, Fry and Campbell Real Estate</t>
  </si>
  <si>
    <t>Strickland, Kirby and Li Real Estate</t>
  </si>
  <si>
    <t>Lyons PLC Real Estate</t>
  </si>
  <si>
    <t>Wilson-Stuart Real Estate</t>
  </si>
  <si>
    <t>Martinez PLC Real Estate</t>
  </si>
  <si>
    <t>White, Erickson and Taylor Real Estate</t>
  </si>
  <si>
    <t>Roberts-Gray Real Estate</t>
  </si>
  <si>
    <t>Webb LLC Real Estate</t>
  </si>
  <si>
    <t>Reeves, Williams and Moore Real Estate</t>
  </si>
  <si>
    <t>Gibson, Pope and Phillips Real Estate</t>
  </si>
  <si>
    <t>Wilson-Knox Real Estate</t>
  </si>
  <si>
    <t>Bishop-Li Real Estate</t>
  </si>
  <si>
    <t>Smith PLC Real Estate</t>
  </si>
  <si>
    <t>Phillips-Barrett Real Estate</t>
  </si>
  <si>
    <t>Bruce-Moore Real Estate</t>
  </si>
  <si>
    <t>Robles-Heath Real Estate</t>
  </si>
  <si>
    <t>Miller, Johnson and Haynes Real Estate</t>
  </si>
  <si>
    <t>Santos Ltd Real Estate</t>
  </si>
  <si>
    <t>Kirk-Walsh Real Estate</t>
  </si>
  <si>
    <t>Miller, Stewart and Simpson Real Estate</t>
  </si>
  <si>
    <t>Myers, Arias and Weaver Real Estate</t>
  </si>
  <si>
    <t>Harmon, Mckinney and Brandt Real Estate</t>
  </si>
  <si>
    <t>Moore, Hays and Hamilton Real Estate</t>
  </si>
  <si>
    <t>Cortez, Jones and Skinner Real Estate</t>
  </si>
  <si>
    <t>Hughes, Gilbert and Richmond Real Estate</t>
  </si>
  <si>
    <t>Sims, Oliver and Lee Real Estate</t>
  </si>
  <si>
    <t>Anderson PLC Real Estate</t>
  </si>
  <si>
    <t>Cabrera, Parker and Riley Real Estate</t>
  </si>
  <si>
    <t>date</t>
  </si>
  <si>
    <t>portfolio_value</t>
  </si>
  <si>
    <t>return_percentage</t>
  </si>
  <si>
    <t>benchmark_return</t>
  </si>
  <si>
    <t>net_inflows</t>
  </si>
  <si>
    <t>net_outflows</t>
  </si>
  <si>
    <t>portfolio_name</t>
  </si>
  <si>
    <t>total_value</t>
  </si>
  <si>
    <t>creation_date</t>
  </si>
  <si>
    <t>risk_level</t>
  </si>
  <si>
    <t>Current Portfolio</t>
  </si>
  <si>
    <t>High</t>
  </si>
  <si>
    <t>Large Portfolio</t>
  </si>
  <si>
    <t>Floor Portfolio</t>
  </si>
  <si>
    <t>Wall Portfolio</t>
  </si>
  <si>
    <t>Process Portfolio</t>
  </si>
  <si>
    <t>Degree Portfolio</t>
  </si>
  <si>
    <t>Republican Portfolio</t>
  </si>
  <si>
    <t>Picture Portfolio</t>
  </si>
  <si>
    <t>People Portfolio</t>
  </si>
  <si>
    <t>Fill Portfolio</t>
  </si>
  <si>
    <t>Sure Portfolio</t>
  </si>
  <si>
    <t>Firm Portfolio</t>
  </si>
  <si>
    <t>Stand Portfolio</t>
  </si>
  <si>
    <t>New Portfolio</t>
  </si>
  <si>
    <t>Network Portfolio</t>
  </si>
  <si>
    <t>Tell Portfolio</t>
  </si>
  <si>
    <t>Increase Portfolio</t>
  </si>
  <si>
    <t>Cause Portfolio</t>
  </si>
  <si>
    <t>Raise Portfolio</t>
  </si>
  <si>
    <t>Writer Portfolio</t>
  </si>
  <si>
    <t>Manage Portfolio</t>
  </si>
  <si>
    <t>Beautiful Portfolio</t>
  </si>
  <si>
    <t>Begin Portfolio</t>
  </si>
  <si>
    <t>Song Portfolio</t>
  </si>
  <si>
    <t>Might Portfolio</t>
  </si>
  <si>
    <t>Bad Portfolio</t>
  </si>
  <si>
    <t>Worker Portfolio</t>
  </si>
  <si>
    <t>Of Portfolio</t>
  </si>
  <si>
    <t>Responsibility Portfolio</t>
  </si>
  <si>
    <t>Affect Portfolio</t>
  </si>
  <si>
    <t>Order Portfolio</t>
  </si>
  <si>
    <t>Rise Portfolio</t>
  </si>
  <si>
    <t>Nature Portfolio</t>
  </si>
  <si>
    <t>Record Portfolio</t>
  </si>
  <si>
    <t>Could Portfolio</t>
  </si>
  <si>
    <t>Protect Portfolio</t>
  </si>
  <si>
    <t>Various Portfolio</t>
  </si>
  <si>
    <t>Speak Portfolio</t>
  </si>
  <si>
    <t>Military Portfolio</t>
  </si>
  <si>
    <t>Race Portfolio</t>
  </si>
  <si>
    <t>Loss Portfolio</t>
  </si>
  <si>
    <t>Threat Portfolio</t>
  </si>
  <si>
    <t>Foot Portfolio</t>
  </si>
  <si>
    <t>Call Portfolio</t>
  </si>
  <si>
    <t>Move Portfolio</t>
  </si>
  <si>
    <t>Campaign Portfolio</t>
  </si>
  <si>
    <t>Energy Portfolio</t>
  </si>
  <si>
    <t>Check Portfolio</t>
  </si>
  <si>
    <t>During Portfolio</t>
  </si>
  <si>
    <t>Amount Portfolio</t>
  </si>
  <si>
    <t>Idea Portfolio</t>
  </si>
  <si>
    <t>Nor Portfolio</t>
  </si>
  <si>
    <t>Summer Portfolio</t>
  </si>
  <si>
    <t>Stuff Portfolio</t>
  </si>
  <si>
    <t>Build Portfolio</t>
  </si>
  <si>
    <t>Perhaps Portfolio</t>
  </si>
  <si>
    <t>Religious Portfolio</t>
  </si>
  <si>
    <t>Financial Portfolio</t>
  </si>
  <si>
    <t>Billion Portfolio</t>
  </si>
  <si>
    <t>Media Portfolio</t>
  </si>
  <si>
    <t>Name Portfolio</t>
  </si>
  <si>
    <t>Both Portfolio</t>
  </si>
  <si>
    <t>Cost Portfolio</t>
  </si>
  <si>
    <t>Box Portfolio</t>
  </si>
  <si>
    <t>One Portfolio</t>
  </si>
  <si>
    <t>Green Portfolio</t>
  </si>
  <si>
    <t>Necessary Portfolio</t>
  </si>
  <si>
    <t>Minute Portfolio</t>
  </si>
  <si>
    <t>Artist Portfolio</t>
  </si>
  <si>
    <t>Knowledge Portfolio</t>
  </si>
  <si>
    <t>Son Portfolio</t>
  </si>
  <si>
    <t>Medium</t>
  </si>
  <si>
    <t>Science Portfolio</t>
  </si>
  <si>
    <t>Low</t>
  </si>
  <si>
    <t>View Portfolio</t>
  </si>
  <si>
    <t>Capital Portfolio</t>
  </si>
  <si>
    <t>Add Portfolio</t>
  </si>
  <si>
    <t>Person Portfolio</t>
  </si>
  <si>
    <t>Officer Portfolio</t>
  </si>
  <si>
    <t>Their Portfolio</t>
  </si>
  <si>
    <t>Teacher Portfolio</t>
  </si>
  <si>
    <t>Space Portfolio</t>
  </si>
  <si>
    <t>Pm Portfolio</t>
  </si>
  <si>
    <t>Grow Portfolio</t>
  </si>
  <si>
    <t>Job Portfolio</t>
  </si>
  <si>
    <t>Try Portfolio</t>
  </si>
  <si>
    <t>Risk Portfolio</t>
  </si>
  <si>
    <t>Wind Portfolio</t>
  </si>
  <si>
    <t>Around Portfolio</t>
  </si>
  <si>
    <t>Play Portfolio</t>
  </si>
  <si>
    <t>Fast Portfolio</t>
  </si>
  <si>
    <t>Which Portfolio</t>
  </si>
  <si>
    <t>Her Portfolio</t>
  </si>
  <si>
    <t>Truth Portfolio</t>
  </si>
  <si>
    <t>Them Portfolio</t>
  </si>
  <si>
    <t>Police Portfolio</t>
  </si>
  <si>
    <t>Before Portfolio</t>
  </si>
  <si>
    <t>Itself Portfolio</t>
  </si>
  <si>
    <t>True Portfolio</t>
  </si>
  <si>
    <t>Toward Portfolio</t>
  </si>
  <si>
    <t>Smile Portfolio</t>
  </si>
  <si>
    <t>Second Portfolio</t>
  </si>
  <si>
    <t>Guess Portfolio</t>
  </si>
  <si>
    <t>Law Portfolio</t>
  </si>
  <si>
    <t>Remember Portfolio</t>
  </si>
  <si>
    <t>Account Portfolio</t>
  </si>
  <si>
    <t>Determine Portfolio</t>
  </si>
  <si>
    <t>Off Portfolio</t>
  </si>
  <si>
    <t>Laugh Portfolio</t>
  </si>
  <si>
    <t>Politics Portfolio</t>
  </si>
  <si>
    <t>Work Portfolio</t>
  </si>
  <si>
    <t>All Portfolio</t>
  </si>
  <si>
    <t>Rest Portfolio</t>
  </si>
  <si>
    <t>Show Portfolio</t>
  </si>
  <si>
    <t>Visit Portfolio</t>
  </si>
  <si>
    <t>Tend Portfolio</t>
  </si>
  <si>
    <t>Involve Portfolio</t>
  </si>
  <si>
    <t>They Portfolio</t>
  </si>
  <si>
    <t>Television Portfolio</t>
  </si>
  <si>
    <t>Own Portfolio</t>
  </si>
  <si>
    <t>Be Portfolio</t>
  </si>
  <si>
    <t>Word Portfolio</t>
  </si>
  <si>
    <t>Three Portfolio</t>
  </si>
  <si>
    <t>Enough Portfolio</t>
  </si>
  <si>
    <t>Until Portfolio</t>
  </si>
  <si>
    <t>Food Portfolio</t>
  </si>
  <si>
    <t>A Portfolio</t>
  </si>
  <si>
    <t>Left Portfolio</t>
  </si>
  <si>
    <t>Thing Portfolio</t>
  </si>
  <si>
    <t>Certainly Portfolio</t>
  </si>
  <si>
    <t>Audience Portfolio</t>
  </si>
  <si>
    <t>Not Portfolio</t>
  </si>
  <si>
    <t>Operation Portfolio</t>
  </si>
  <si>
    <t>Attorney Portfolio</t>
  </si>
  <si>
    <t>Source Portfolio</t>
  </si>
  <si>
    <t>Boy Portfolio</t>
  </si>
  <si>
    <t>Discussion Portfolio</t>
  </si>
  <si>
    <t>Term Portfolio</t>
  </si>
  <si>
    <t>Join Portfolio</t>
  </si>
  <si>
    <t>Difficult Portfolio</t>
  </si>
  <si>
    <t>Concern Portfolio</t>
  </si>
  <si>
    <t>Production Portfolio</t>
  </si>
  <si>
    <t>Air Portfolio</t>
  </si>
  <si>
    <t>Lead Portfolio</t>
  </si>
  <si>
    <t>Type Portfolio</t>
  </si>
  <si>
    <t>Short Portfolio</t>
  </si>
  <si>
    <t>Listen Portfolio</t>
  </si>
  <si>
    <t>Especially Portfolio</t>
  </si>
  <si>
    <t>Foreign Portfolio</t>
  </si>
  <si>
    <t>Rather Portfolio</t>
  </si>
  <si>
    <t>Between Portfolio</t>
  </si>
  <si>
    <t>Whatever Portfolio</t>
  </si>
  <si>
    <t>Congress Portfolio</t>
  </si>
  <si>
    <t>Rule Portfolio</t>
  </si>
  <si>
    <t>Century Portfolio</t>
  </si>
  <si>
    <t>Matter Portfolio</t>
  </si>
  <si>
    <t>Agreement Portfolio</t>
  </si>
  <si>
    <t>War Portfolio</t>
  </si>
  <si>
    <t>Upon Portfolio</t>
  </si>
  <si>
    <t>Our Portfolio</t>
  </si>
  <si>
    <t>Understand Portfolio</t>
  </si>
  <si>
    <t>Hand Portfolio</t>
  </si>
  <si>
    <t>Film Portfolio</t>
  </si>
  <si>
    <t>Position Portfolio</t>
  </si>
  <si>
    <t>Election Portfolio</t>
  </si>
  <si>
    <t>Once Portfolio</t>
  </si>
  <si>
    <t>Its Portfolio</t>
  </si>
  <si>
    <t>Describe Portfolio</t>
  </si>
  <si>
    <t>Strategy Portfolio</t>
  </si>
  <si>
    <t>Gas Portfolio</t>
  </si>
  <si>
    <t>Themselves Portfolio</t>
  </si>
  <si>
    <t>Seat Portfolio</t>
  </si>
  <si>
    <t>Industry Portfolio</t>
  </si>
  <si>
    <t>Government Portfolio</t>
  </si>
  <si>
    <t>This Portfolio</t>
  </si>
  <si>
    <t>Resource Portfolio</t>
  </si>
  <si>
    <t>transaction_id</t>
  </si>
  <si>
    <t>transaction_type</t>
  </si>
  <si>
    <t>transaction_date</t>
  </si>
  <si>
    <t>transaction_price</t>
  </si>
  <si>
    <t>total_amount</t>
  </si>
  <si>
    <t>Buy</t>
  </si>
  <si>
    <t>Dividend</t>
  </si>
  <si>
    <t>Sell</t>
  </si>
  <si>
    <t>1. How many total investment portfolios are available in the dataset?</t>
  </si>
  <si>
    <t>Count of portfolio_id</t>
  </si>
  <si>
    <t>Row Labels</t>
  </si>
  <si>
    <t>Grand Total</t>
  </si>
  <si>
    <t>2. What is the distribution of portfolios by risk level (Low, Medium, High)?</t>
  </si>
  <si>
    <t>Risk Level</t>
  </si>
  <si>
    <t>Total Id</t>
  </si>
  <si>
    <t>3. What is the total portfolio value for each risk level?</t>
  </si>
  <si>
    <t>Sum of total_value</t>
  </si>
  <si>
    <t>4. How many unique customers are present in the portfolio dataset?</t>
  </si>
  <si>
    <t>Customer Count</t>
  </si>
  <si>
    <t>5. What is the average age and average income of customers?</t>
  </si>
  <si>
    <t>Average of age</t>
  </si>
  <si>
    <t>Average of income (In Thousands)</t>
  </si>
  <si>
    <t>Customer Count (Unique)</t>
  </si>
  <si>
    <t>Count of investment_id</t>
  </si>
  <si>
    <t>6. How many investments exist for each asset type and total market value for each asset type?(Stock, Bond, Mutual Fund, Real Estate)?</t>
  </si>
  <si>
    <t>Sum of market_value</t>
  </si>
  <si>
    <t>7. Identify the top 5 portfolios with the highest total value.</t>
  </si>
  <si>
    <t>8. How many investments are there in each portfolio?</t>
  </si>
  <si>
    <t>purchase_value</t>
  </si>
  <si>
    <t>Profit/Loss</t>
  </si>
  <si>
    <t>P/L</t>
  </si>
  <si>
    <t>9. Calculate the total purchase value, current market value and P/L for each portfolio.</t>
  </si>
  <si>
    <t>10. Identify the top 5 most profitable and loss making investments.</t>
  </si>
  <si>
    <t>Loss</t>
  </si>
  <si>
    <t>Profit</t>
  </si>
  <si>
    <t>Total purchase_value</t>
  </si>
  <si>
    <t>Total market_value</t>
  </si>
  <si>
    <t>11. What is the count and total transaction amount for Buy, Sell, and Dividend transactions?</t>
  </si>
  <si>
    <t>Total Transactions</t>
  </si>
  <si>
    <t>Total Transaction Amount</t>
  </si>
  <si>
    <t>12. Calculate the total transaction value for each asset type.</t>
  </si>
  <si>
    <t>Transaction Value</t>
  </si>
  <si>
    <t>Column Labels</t>
  </si>
  <si>
    <t>return higher/lower</t>
  </si>
  <si>
    <t>14. Analyze portfolio value distribution by customer age group (20–30, 30–40, 40+).</t>
  </si>
  <si>
    <t>age_group</t>
  </si>
  <si>
    <t>20-30</t>
  </si>
  <si>
    <t>30-40</t>
  </si>
  <si>
    <t>40+</t>
  </si>
  <si>
    <t>15. What is the average income of customers holding high-risk portfolios?</t>
  </si>
  <si>
    <t>Income</t>
  </si>
  <si>
    <t>Average of Income (In Thousands)</t>
  </si>
  <si>
    <t>16. Which portfolio has the highest number of transactions?</t>
  </si>
  <si>
    <t>No. of Transactions</t>
  </si>
  <si>
    <t>avg _return%</t>
  </si>
  <si>
    <t>18. Perform a time-based trend analysis of portfolio value for each portfolio.</t>
  </si>
  <si>
    <t>creation_date (Year)</t>
  </si>
  <si>
    <t>creation_date (Quarter)</t>
  </si>
  <si>
    <t>creation_date (Month Index)</t>
  </si>
  <si>
    <t>creation_date (Month)</t>
  </si>
  <si>
    <t>2024</t>
  </si>
  <si>
    <t>Qtr1</t>
  </si>
  <si>
    <t>Jan</t>
  </si>
  <si>
    <t>2021</t>
  </si>
  <si>
    <t>Qtr3</t>
  </si>
  <si>
    <t>Jul</t>
  </si>
  <si>
    <t>Qtr2</t>
  </si>
  <si>
    <t>Jun</t>
  </si>
  <si>
    <t>2023</t>
  </si>
  <si>
    <t>Aug</t>
  </si>
  <si>
    <t>2020</t>
  </si>
  <si>
    <t>Apr</t>
  </si>
  <si>
    <t>Qtr4</t>
  </si>
  <si>
    <t>Dec</t>
  </si>
  <si>
    <t>Nov</t>
  </si>
  <si>
    <t>2022</t>
  </si>
  <si>
    <t>Sep</t>
  </si>
  <si>
    <t>Mar</t>
  </si>
  <si>
    <t>May</t>
  </si>
  <si>
    <t>Oct</t>
  </si>
  <si>
    <t>2019</t>
  </si>
  <si>
    <t>Feb</t>
  </si>
  <si>
    <t>1029</t>
  </si>
  <si>
    <t>latest_date</t>
  </si>
  <si>
    <t>starting_date</t>
  </si>
  <si>
    <t>latest_value</t>
  </si>
  <si>
    <t>starting_value</t>
  </si>
  <si>
    <t>Growth</t>
  </si>
  <si>
    <t>19. Identify the top and bottom 5 portfolios with the highest and lowest growth in value over time.</t>
  </si>
  <si>
    <t>date (Year)</t>
  </si>
  <si>
    <t>date (Quarter)</t>
  </si>
  <si>
    <t>date (Month Index)</t>
  </si>
  <si>
    <t>date (Month)</t>
  </si>
  <si>
    <t>Average of portfolio_value</t>
  </si>
  <si>
    <t>Average of Growth</t>
  </si>
  <si>
    <t>StdDevp of return_percentage</t>
  </si>
  <si>
    <t>20. Which portfolios show the highest volatility in returns?</t>
  </si>
  <si>
    <t>21. Analyze the impact of net inflows and net outflows on portfolio returns.</t>
  </si>
  <si>
    <t>Average of return_percentage</t>
  </si>
  <si>
    <t>net_value</t>
  </si>
  <si>
    <t>Sum of net_value</t>
  </si>
  <si>
    <t>inflow_flag</t>
  </si>
  <si>
    <t>average_return wrt inflow</t>
  </si>
  <si>
    <t>23. Calculate the lifetime portfolio value for each customer.</t>
  </si>
  <si>
    <t>24. Analyze the effect of asset diversification on portfolio performance.</t>
  </si>
  <si>
    <t>Distinct Count of asset_type</t>
  </si>
  <si>
    <t>Avg Return Percentage</t>
  </si>
  <si>
    <t>25. Identify portfolios that consistently underperform the benchmark.</t>
  </si>
  <si>
    <t>return_flag</t>
  </si>
  <si>
    <t>totalportfoliocount</t>
  </si>
  <si>
    <t>underperform_flag_count</t>
  </si>
  <si>
    <t>underperform_percent</t>
  </si>
  <si>
    <t>26. Determine investor behavior patterns based on risk level, transaction frequency, and portfolio value.</t>
  </si>
  <si>
    <t>Count of transaction_id</t>
  </si>
  <si>
    <t>Total Count of transaction_id</t>
  </si>
  <si>
    <t>Total Sum of total_value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</si>
</sst>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_-[$$-409]* #,##0.00_ ;_-[$$-409]* \-#,##0.00\ ;_-[$$-409]* &quot;-&quot;??_ ;_-@_ "/>
    <numFmt numFmtId="166" formatCode="_-[$$-540A]* #,##0.00_ ;_-[$$-540A]* \-#,##0.00\ ;_-[$$-540A]* &quot;-&quot;??_ ;_-@_ "/>
    <numFmt numFmtId="167" formatCode="[$-14009]yyyy/mm/dd;@"/>
  </numFmts>
  <fonts count="6" x14ac:knownFonts="1">
    <font>
      <sz val="11"/>
      <color theme="1"/>
      <name val="Calibri"/>
      <family val="2"/>
      <scheme val="minor"/>
    </font>
    <font>
      <b/>
      <sz val="11"/>
      <color theme="1"/>
      <name val="Calibri"/>
      <family val="2"/>
      <scheme val="minor"/>
    </font>
    <font>
      <b/>
      <sz val="12"/>
      <color theme="1"/>
      <name val="Times New Roman"/>
      <family val="1"/>
    </font>
    <font>
      <b/>
      <sz val="12"/>
      <name val="Times New Roman"/>
      <family val="1"/>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8">
    <xf numFmtId="0" fontId="0" fillId="0" borderId="0" xfId="0"/>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0" fontId="3" fillId="0" borderId="0" xfId="0" applyFont="1" applyAlignment="1">
      <alignment vertical="center"/>
    </xf>
    <xf numFmtId="0" fontId="1" fillId="0" borderId="0" xfId="0" applyFont="1"/>
    <xf numFmtId="0" fontId="2" fillId="0" borderId="0" xfId="0" applyFont="1" applyAlignment="1">
      <alignment vertical="center"/>
    </xf>
    <xf numFmtId="164" fontId="0" fillId="0" borderId="0" xfId="0" applyNumberFormat="1"/>
    <xf numFmtId="165" fontId="0" fillId="0" borderId="0" xfId="0" applyNumberFormat="1"/>
    <xf numFmtId="0" fontId="0" fillId="0" borderId="0" xfId="0" applyAlignment="1">
      <alignment horizontal="left" indent="1"/>
    </xf>
    <xf numFmtId="0" fontId="0" fillId="0" borderId="0" xfId="0" applyAlignment="1">
      <alignment horizontal="left" indent="2"/>
    </xf>
    <xf numFmtId="166" fontId="0" fillId="0" borderId="0" xfId="0" applyNumberFormat="1"/>
    <xf numFmtId="2" fontId="0" fillId="0" borderId="0" xfId="1" applyNumberFormat="1" applyFont="1"/>
    <xf numFmtId="167" fontId="0" fillId="0" borderId="0" xfId="0" applyNumberFormat="1"/>
    <xf numFmtId="2" fontId="0" fillId="0" borderId="0" xfId="0" applyNumberFormat="1"/>
    <xf numFmtId="0" fontId="0" fillId="0" borderId="0" xfId="0" applyNumberFormat="1"/>
    <xf numFmtId="1" fontId="0" fillId="0" borderId="0" xfId="0" applyNumberFormat="1"/>
  </cellXfs>
  <cellStyles count="2">
    <cellStyle name="Normal" xfId="0" builtinId="0"/>
    <cellStyle name="Percent" xfId="1" builtinId="5"/>
  </cellStyles>
  <dxfs count="51">
    <dxf>
      <numFmt numFmtId="2" formatCode="0.00"/>
    </dxf>
    <dxf>
      <numFmt numFmtId="19" formatCode="yyyy/mm/dd"/>
    </dxf>
    <dxf>
      <numFmt numFmtId="19" formatCode="yyyy/mm/dd"/>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67" formatCode="[$-14009]yyyy/mm/dd;@"/>
    </dxf>
    <dxf>
      <numFmt numFmtId="167" formatCode="[$-14009]yyyy/mm/dd;@"/>
    </dxf>
    <dxf>
      <numFmt numFmtId="19" formatCode="yyyy/mm/dd"/>
    </dxf>
    <dxf>
      <numFmt numFmtId="19" formatCode="yyyy/mm/dd"/>
    </dxf>
    <dxf>
      <numFmt numFmtId="19" formatCode="yyyy/mm/dd"/>
    </dxf>
    <dxf>
      <numFmt numFmtId="2" formatCode="0.00"/>
    </dxf>
    <dxf>
      <numFmt numFmtId="2" formatCode="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font>
        <color rgb="FF9C0006"/>
      </font>
      <fill>
        <patternFill>
          <bgColor rgb="FFFFC7CE"/>
        </patternFill>
      </fill>
    </dxf>
    <dxf>
      <font>
        <color rgb="FF006100"/>
      </font>
      <fill>
        <patternFill>
          <bgColor rgb="FFC6EFCE"/>
        </patternFill>
      </fill>
    </dxf>
  </dxfs>
  <tableStyles count="1" defaultTableStyle="TableStyleMedium2" defaultPivotStyle="PivotStyleLight16">
    <tableStyle name="Invisible" pivot="0" table="0" count="0" xr9:uid="{162FAE4C-8EFF-4CFC-80F6-12AFB9B852A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openxmlformats.org/officeDocument/2006/relationships/sharedStrings" Target="sharedString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microsoft.com/office/2011/relationships/timelineCache" Target="timelineCaches/timelineCache1.xml"/><Relationship Id="rId40" Type="http://schemas.openxmlformats.org/officeDocument/2006/relationships/connections" Target="connection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1.xml"/><Relationship Id="rId43" Type="http://schemas.openxmlformats.org/officeDocument/2006/relationships/sheetMetadata" Target="metadata.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8" Type="http://schemas.openxmlformats.org/officeDocument/2006/relationships/pivotCacheDefinition" Target="pivotCache/pivotCacheDefinition2.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2.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4.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29.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Analysis.xlsx]Analysis!PivotTable2</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51473922902494E-2"/>
          <c:y val="0.12418300653594772"/>
          <c:w val="0.90022675736961455"/>
          <c:h val="0.72693119242447635"/>
        </c:manualLayout>
      </c:layout>
      <c:barChart>
        <c:barDir val="col"/>
        <c:grouping val="clustered"/>
        <c:varyColors val="0"/>
        <c:ser>
          <c:idx val="0"/>
          <c:order val="0"/>
          <c:tx>
            <c:strRef>
              <c:f>Analysis!$C$4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Analysis!$B$5:$B$8</c:f>
              <c:strCache>
                <c:ptCount val="3"/>
                <c:pt idx="0">
                  <c:v>Female</c:v>
                </c:pt>
                <c:pt idx="1">
                  <c:v>Male</c:v>
                </c:pt>
                <c:pt idx="2">
                  <c:v>Other</c:v>
                </c:pt>
              </c:strCache>
            </c:strRef>
          </c:cat>
          <c:val>
            <c:numRef>
              <c:f>Analysis!$C$5:$C$8</c:f>
              <c:numCache>
                <c:formatCode>General</c:formatCode>
                <c:ptCount val="3"/>
                <c:pt idx="0">
                  <c:v>53</c:v>
                </c:pt>
                <c:pt idx="1">
                  <c:v>80</c:v>
                </c:pt>
                <c:pt idx="2">
                  <c:v>64</c:v>
                </c:pt>
              </c:numCache>
            </c:numRef>
          </c:val>
          <c:extLst>
            <c:ext xmlns:c16="http://schemas.microsoft.com/office/drawing/2014/chart" uri="{C3380CC4-5D6E-409C-BE32-E72D297353CC}">
              <c16:uniqueId val="{00000000-5D99-4637-8D98-C81FCCF010F2}"/>
            </c:ext>
          </c:extLst>
        </c:ser>
        <c:dLbls>
          <c:showLegendKey val="0"/>
          <c:showVal val="0"/>
          <c:showCatName val="0"/>
          <c:showSerName val="0"/>
          <c:showPercent val="0"/>
          <c:showBubbleSize val="0"/>
        </c:dLbls>
        <c:gapWidth val="100"/>
        <c:overlap val="-24"/>
        <c:axId val="632687072"/>
        <c:axId val="632693792"/>
      </c:barChart>
      <c:catAx>
        <c:axId val="632687072"/>
        <c:scaling>
          <c:orientation val="minMax"/>
        </c:scaling>
        <c:delete val="1"/>
        <c:axPos val="b"/>
        <c:numFmt formatCode="General" sourceLinked="1"/>
        <c:majorTickMark val="none"/>
        <c:minorTickMark val="none"/>
        <c:tickLblPos val="nextTo"/>
        <c:crossAx val="632693792"/>
        <c:crosses val="autoZero"/>
        <c:auto val="1"/>
        <c:lblAlgn val="ctr"/>
        <c:lblOffset val="100"/>
        <c:noMultiLvlLbl val="0"/>
      </c:catAx>
      <c:valAx>
        <c:axId val="632693792"/>
        <c:scaling>
          <c:orientation val="minMax"/>
        </c:scaling>
        <c:delete val="1"/>
        <c:axPos val="l"/>
        <c:numFmt formatCode="General" sourceLinked="1"/>
        <c:majorTickMark val="none"/>
        <c:minorTickMark val="none"/>
        <c:tickLblPos val="nextTo"/>
        <c:crossAx val="6326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Analysis!$C$27</c:f>
              <c:strCache>
                <c:ptCount val="1"/>
                <c:pt idx="0">
                  <c:v>Total Id</c:v>
                </c:pt>
              </c:strCache>
            </c:strRef>
          </c:tx>
          <c:spPr>
            <a:solidFill>
              <a:schemeClr val="accent6"/>
            </a:solidFill>
            <a:ln>
              <a:noFill/>
            </a:ln>
            <a:effectLst>
              <a:outerShdw blurRad="63500" sx="102000" sy="102000" algn="ctr" rotWithShape="0">
                <a:prstClr val="black">
                  <a:alpha val="20000"/>
                </a:prstClr>
              </a:outerShdw>
            </a:effectLst>
          </c:spPr>
          <c:invertIfNegative val="0"/>
          <c:cat>
            <c:strRef>
              <c:f>Analysis!$B$28:$B$30</c:f>
              <c:strCache>
                <c:ptCount val="3"/>
                <c:pt idx="0">
                  <c:v>High</c:v>
                </c:pt>
                <c:pt idx="1">
                  <c:v>Low</c:v>
                </c:pt>
                <c:pt idx="2">
                  <c:v>Medium</c:v>
                </c:pt>
              </c:strCache>
            </c:strRef>
          </c:cat>
          <c:val>
            <c:numRef>
              <c:f>Analysis!$C$28:$C$30</c:f>
              <c:numCache>
                <c:formatCode>General</c:formatCode>
                <c:ptCount val="3"/>
                <c:pt idx="0">
                  <c:v>77</c:v>
                </c:pt>
                <c:pt idx="1">
                  <c:v>58</c:v>
                </c:pt>
                <c:pt idx="2">
                  <c:v>62</c:v>
                </c:pt>
              </c:numCache>
            </c:numRef>
          </c:val>
          <c:extLst>
            <c:ext xmlns:c16="http://schemas.microsoft.com/office/drawing/2014/chart" uri="{C3380CC4-5D6E-409C-BE32-E72D297353CC}">
              <c16:uniqueId val="{00000000-152B-4397-8D8B-A8B51218A7A4}"/>
            </c:ext>
          </c:extLst>
        </c:ser>
        <c:dLbls>
          <c:showLegendKey val="0"/>
          <c:showVal val="0"/>
          <c:showCatName val="0"/>
          <c:showSerName val="0"/>
          <c:showPercent val="0"/>
          <c:showBubbleSize val="0"/>
        </c:dLbls>
        <c:gapWidth val="150"/>
        <c:axId val="632696672"/>
        <c:axId val="632693312"/>
      </c:barChart>
      <c:valAx>
        <c:axId val="632693312"/>
        <c:scaling>
          <c:orientation val="minMax"/>
        </c:scaling>
        <c:delete val="1"/>
        <c:axPos val="b"/>
        <c:numFmt formatCode="General" sourceLinked="1"/>
        <c:majorTickMark val="out"/>
        <c:minorTickMark val="none"/>
        <c:tickLblPos val="nextTo"/>
        <c:crossAx val="632696672"/>
        <c:crosses val="autoZero"/>
        <c:crossBetween val="between"/>
      </c:valAx>
      <c:catAx>
        <c:axId val="632696672"/>
        <c:scaling>
          <c:orientation val="minMax"/>
        </c:scaling>
        <c:delete val="1"/>
        <c:axPos val="l"/>
        <c:numFmt formatCode="General" sourceLinked="1"/>
        <c:majorTickMark val="out"/>
        <c:minorTickMark val="none"/>
        <c:tickLblPos val="nextTo"/>
        <c:crossAx val="6326933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
          <a:srgbClr val="878787"/>
        </a:gs>
        <a:gs pos="88000">
          <a:schemeClr val="tx1"/>
        </a:gs>
        <a:gs pos="15000">
          <a:schemeClr val="accent3">
            <a:lumMod val="89000"/>
          </a:schemeClr>
        </a:gs>
        <a:gs pos="27000">
          <a:schemeClr val="accent3">
            <a:lumMod val="75000"/>
          </a:schemeClr>
        </a:gs>
        <a:gs pos="26812">
          <a:srgbClr val="7C7C7C"/>
        </a:gs>
        <a:gs pos="26625">
          <a:srgbClr val="7B7B7B"/>
        </a:gs>
        <a:gs pos="26250">
          <a:srgbClr val="7A7A7A"/>
        </a:gs>
        <a:gs pos="0">
          <a:srgbClr val="787878"/>
        </a:gs>
        <a:gs pos="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Analysis.xlsx]Analysis!PivotTable4</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Analysis!$C$38</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4C55-41D1-8F82-59832AF245FA}"/>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C55-41D1-8F82-59832AF245FA}"/>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C55-41D1-8F82-59832AF245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Analysis!$B$39:$B$42</c:f>
              <c:strCache>
                <c:ptCount val="3"/>
                <c:pt idx="0">
                  <c:v>High</c:v>
                </c:pt>
                <c:pt idx="1">
                  <c:v>Low</c:v>
                </c:pt>
                <c:pt idx="2">
                  <c:v>Medium</c:v>
                </c:pt>
              </c:strCache>
            </c:strRef>
          </c:cat>
          <c:val>
            <c:numRef>
              <c:f>Analysis!$C$39:$C$42</c:f>
              <c:numCache>
                <c:formatCode>_-[$$-409]* #,##0.00_ ;_-[$$-409]* \-#,##0.00\ ;_-[$$-409]* "-"??_ ;_-@_ </c:formatCode>
                <c:ptCount val="3"/>
                <c:pt idx="0">
                  <c:v>17555336.010000002</c:v>
                </c:pt>
                <c:pt idx="1">
                  <c:v>14379618.289999999</c:v>
                </c:pt>
                <c:pt idx="2">
                  <c:v>15036109.869999999</c:v>
                </c:pt>
              </c:numCache>
            </c:numRef>
          </c:val>
          <c:extLst>
            <c:ext xmlns:c16="http://schemas.microsoft.com/office/drawing/2014/chart" uri="{C3380CC4-5D6E-409C-BE32-E72D297353CC}">
              <c16:uniqueId val="{00000000-4C55-41D1-8F82-59832AF245F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rgbClr val="878787"/>
        </a:gs>
        <a:gs pos="88000">
          <a:schemeClr val="tx1"/>
        </a:gs>
        <a:gs pos="15000">
          <a:schemeClr val="accent3">
            <a:lumMod val="89000"/>
          </a:schemeClr>
        </a:gs>
        <a:gs pos="27000">
          <a:schemeClr val="accent3">
            <a:lumMod val="75000"/>
          </a:schemeClr>
        </a:gs>
        <a:gs pos="26812">
          <a:srgbClr val="7C7C7C"/>
        </a:gs>
        <a:gs pos="26625">
          <a:srgbClr val="7B7B7B"/>
        </a:gs>
        <a:gs pos="26250">
          <a:srgbClr val="7A7A7A"/>
        </a:gs>
        <a:gs pos="0">
          <a:srgbClr val="787878"/>
        </a:gs>
        <a:gs pos="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Analysis.xlsx]Analysis!PivotTable5</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Analysis!$B$58:$B$61</c:f>
              <c:strCache>
                <c:ptCount val="3"/>
                <c:pt idx="0">
                  <c:v>Female</c:v>
                </c:pt>
                <c:pt idx="1">
                  <c:v>Male</c:v>
                </c:pt>
                <c:pt idx="2">
                  <c:v>Other</c:v>
                </c:pt>
              </c:strCache>
            </c:strRef>
          </c:cat>
          <c:val>
            <c:numRef>
              <c:f>Analysis!$C$58:$C$61</c:f>
              <c:numCache>
                <c:formatCode>General</c:formatCode>
                <c:ptCount val="3"/>
                <c:pt idx="0">
                  <c:v>47</c:v>
                </c:pt>
                <c:pt idx="1">
                  <c:v>63</c:v>
                </c:pt>
                <c:pt idx="2">
                  <c:v>54</c:v>
                </c:pt>
              </c:numCache>
            </c:numRef>
          </c:val>
          <c:extLst>
            <c:ext xmlns:c16="http://schemas.microsoft.com/office/drawing/2014/chart" uri="{C3380CC4-5D6E-409C-BE32-E72D297353CC}">
              <c16:uniqueId val="{00000002-43DC-4C4C-941A-D856B5CF5833}"/>
            </c:ext>
          </c:extLst>
        </c:ser>
        <c:dLbls>
          <c:showLegendKey val="0"/>
          <c:showVal val="0"/>
          <c:showCatName val="0"/>
          <c:showSerName val="0"/>
          <c:showPercent val="0"/>
          <c:showBubbleSize val="0"/>
        </c:dLbls>
        <c:gapWidth val="100"/>
        <c:overlap val="-24"/>
        <c:axId val="1022537808"/>
        <c:axId val="1022551248"/>
      </c:barChart>
      <c:catAx>
        <c:axId val="1022537808"/>
        <c:scaling>
          <c:orientation val="minMax"/>
        </c:scaling>
        <c:delete val="1"/>
        <c:axPos val="b"/>
        <c:numFmt formatCode="General" sourceLinked="1"/>
        <c:majorTickMark val="none"/>
        <c:minorTickMark val="none"/>
        <c:tickLblPos val="nextTo"/>
        <c:crossAx val="1022551248"/>
        <c:crosses val="autoZero"/>
        <c:auto val="1"/>
        <c:lblAlgn val="ctr"/>
        <c:lblOffset val="100"/>
        <c:noMultiLvlLbl val="0"/>
      </c:catAx>
      <c:valAx>
        <c:axId val="1022551248"/>
        <c:scaling>
          <c:orientation val="minMax"/>
        </c:scaling>
        <c:delete val="1"/>
        <c:axPos val="l"/>
        <c:numFmt formatCode="General" sourceLinked="1"/>
        <c:majorTickMark val="none"/>
        <c:minorTickMark val="none"/>
        <c:tickLblPos val="nextTo"/>
        <c:crossAx val="102253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Analysis.xlsx]Analysis!PivotTable6</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Analysis!$C$72</c:f>
              <c:strCache>
                <c:ptCount val="1"/>
                <c:pt idx="0">
                  <c:v>Average of age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Analysis!$B$73:$B$76</c:f>
              <c:strCache>
                <c:ptCount val="3"/>
                <c:pt idx="0">
                  <c:v>Female</c:v>
                </c:pt>
                <c:pt idx="1">
                  <c:v>Male</c:v>
                </c:pt>
                <c:pt idx="2">
                  <c:v>Other</c:v>
                </c:pt>
              </c:strCache>
            </c:strRef>
          </c:cat>
          <c:val>
            <c:numRef>
              <c:f>Analysis!$C$73:$C$76</c:f>
              <c:numCache>
                <c:formatCode>General</c:formatCode>
                <c:ptCount val="3"/>
                <c:pt idx="0">
                  <c:v>46.180645161290322</c:v>
                </c:pt>
                <c:pt idx="1">
                  <c:v>46.277108433734938</c:v>
                </c:pt>
                <c:pt idx="2">
                  <c:v>47.645962732919251</c:v>
                </c:pt>
              </c:numCache>
            </c:numRef>
          </c:val>
          <c:extLst>
            <c:ext xmlns:c16="http://schemas.microsoft.com/office/drawing/2014/chart" uri="{C3380CC4-5D6E-409C-BE32-E72D297353CC}">
              <c16:uniqueId val="{00000000-2C92-408A-9FAE-3F458D215445}"/>
            </c:ext>
          </c:extLst>
        </c:ser>
        <c:ser>
          <c:idx val="1"/>
          <c:order val="1"/>
          <c:tx>
            <c:strRef>
              <c:f>Analysis!$D$72</c:f>
              <c:strCache>
                <c:ptCount val="1"/>
                <c:pt idx="0">
                  <c:v>Average of income (In Thousands)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Analysis!$B$73:$B$76</c:f>
              <c:strCache>
                <c:ptCount val="3"/>
                <c:pt idx="0">
                  <c:v>Female</c:v>
                </c:pt>
                <c:pt idx="1">
                  <c:v>Male</c:v>
                </c:pt>
                <c:pt idx="2">
                  <c:v>Other</c:v>
                </c:pt>
              </c:strCache>
            </c:strRef>
          </c:cat>
          <c:val>
            <c:numRef>
              <c:f>Analysis!$D$73:$D$76</c:f>
              <c:numCache>
                <c:formatCode>[$$-409]#,##0.00</c:formatCode>
                <c:ptCount val="3"/>
                <c:pt idx="0">
                  <c:v>285.07761290322583</c:v>
                </c:pt>
                <c:pt idx="1">
                  <c:v>289.96222891566265</c:v>
                </c:pt>
                <c:pt idx="2">
                  <c:v>287.77614906832298</c:v>
                </c:pt>
              </c:numCache>
            </c:numRef>
          </c:val>
          <c:extLst>
            <c:ext xmlns:c16="http://schemas.microsoft.com/office/drawing/2014/chart" uri="{C3380CC4-5D6E-409C-BE32-E72D297353CC}">
              <c16:uniqueId val="{00000001-2C92-408A-9FAE-3F458D215445}"/>
            </c:ext>
          </c:extLst>
        </c:ser>
        <c:dLbls>
          <c:showLegendKey val="0"/>
          <c:showVal val="0"/>
          <c:showCatName val="0"/>
          <c:showSerName val="0"/>
          <c:showPercent val="0"/>
          <c:showBubbleSize val="0"/>
        </c:dLbls>
        <c:gapWidth val="150"/>
        <c:shape val="box"/>
        <c:axId val="986276768"/>
        <c:axId val="986279648"/>
        <c:axId val="0"/>
      </c:bar3DChart>
      <c:catAx>
        <c:axId val="986276768"/>
        <c:scaling>
          <c:orientation val="minMax"/>
        </c:scaling>
        <c:delete val="1"/>
        <c:axPos val="b"/>
        <c:numFmt formatCode="General" sourceLinked="1"/>
        <c:majorTickMark val="none"/>
        <c:minorTickMark val="none"/>
        <c:tickLblPos val="nextTo"/>
        <c:crossAx val="986279648"/>
        <c:crosses val="autoZero"/>
        <c:auto val="1"/>
        <c:lblAlgn val="ctr"/>
        <c:lblOffset val="100"/>
        <c:noMultiLvlLbl val="0"/>
      </c:catAx>
      <c:valAx>
        <c:axId val="986279648"/>
        <c:scaling>
          <c:orientation val="minMax"/>
        </c:scaling>
        <c:delete val="1"/>
        <c:axPos val="l"/>
        <c:numFmt formatCode="General" sourceLinked="1"/>
        <c:majorTickMark val="none"/>
        <c:minorTickMark val="none"/>
        <c:tickLblPos val="nextTo"/>
        <c:crossAx val="9862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Analysis.xlsx]Analysis!PivotTable15</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Analysis!$C$537:$C$538</c:f>
              <c:strCache>
                <c:ptCount val="1"/>
                <c:pt idx="0">
                  <c:v>Buy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Analysis!$B$539:$B$543</c:f>
              <c:strCache>
                <c:ptCount val="4"/>
                <c:pt idx="0">
                  <c:v>Bond</c:v>
                </c:pt>
                <c:pt idx="1">
                  <c:v>Mutual Fund</c:v>
                </c:pt>
                <c:pt idx="2">
                  <c:v>Real Estate</c:v>
                </c:pt>
                <c:pt idx="3">
                  <c:v>Stock</c:v>
                </c:pt>
              </c:strCache>
            </c:strRef>
          </c:cat>
          <c:val>
            <c:numRef>
              <c:f>Analysis!$C$539:$C$543</c:f>
              <c:numCache>
                <c:formatCode>_-[$$-540A]* #,##0.00_ ;_-[$$-540A]* \-#,##0.00\ ;_-[$$-540A]* "-"??_ ;_-@_ </c:formatCode>
                <c:ptCount val="4"/>
                <c:pt idx="0">
                  <c:v>6902206.9100000001</c:v>
                </c:pt>
                <c:pt idx="1">
                  <c:v>7105987.0199999996</c:v>
                </c:pt>
                <c:pt idx="2">
                  <c:v>6877521.2400000002</c:v>
                </c:pt>
                <c:pt idx="3">
                  <c:v>6793986.6299999999</c:v>
                </c:pt>
              </c:numCache>
            </c:numRef>
          </c:val>
          <c:extLst>
            <c:ext xmlns:c16="http://schemas.microsoft.com/office/drawing/2014/chart" uri="{C3380CC4-5D6E-409C-BE32-E72D297353CC}">
              <c16:uniqueId val="{00000000-E3A0-47FB-92D3-66EF79CD5951}"/>
            </c:ext>
          </c:extLst>
        </c:ser>
        <c:ser>
          <c:idx val="1"/>
          <c:order val="1"/>
          <c:tx>
            <c:strRef>
              <c:f>Analysis!$D$537:$D$538</c:f>
              <c:strCache>
                <c:ptCount val="1"/>
                <c:pt idx="0">
                  <c:v>Dividend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Analysis!$B$539:$B$543</c:f>
              <c:strCache>
                <c:ptCount val="4"/>
                <c:pt idx="0">
                  <c:v>Bond</c:v>
                </c:pt>
                <c:pt idx="1">
                  <c:v>Mutual Fund</c:v>
                </c:pt>
                <c:pt idx="2">
                  <c:v>Real Estate</c:v>
                </c:pt>
                <c:pt idx="3">
                  <c:v>Stock</c:v>
                </c:pt>
              </c:strCache>
            </c:strRef>
          </c:cat>
          <c:val>
            <c:numRef>
              <c:f>Analysis!$D$539:$D$543</c:f>
              <c:numCache>
                <c:formatCode>_-[$$-540A]* #,##0.00_ ;_-[$$-540A]* \-#,##0.00\ ;_-[$$-540A]* "-"??_ ;_-@_ </c:formatCode>
                <c:ptCount val="4"/>
                <c:pt idx="0">
                  <c:v>6234413.6299999999</c:v>
                </c:pt>
                <c:pt idx="1">
                  <c:v>6696593.8300000001</c:v>
                </c:pt>
                <c:pt idx="2">
                  <c:v>5690936.7999999998</c:v>
                </c:pt>
                <c:pt idx="3">
                  <c:v>6979859.6500000004</c:v>
                </c:pt>
              </c:numCache>
            </c:numRef>
          </c:val>
          <c:extLst>
            <c:ext xmlns:c16="http://schemas.microsoft.com/office/drawing/2014/chart" uri="{C3380CC4-5D6E-409C-BE32-E72D297353CC}">
              <c16:uniqueId val="{00000001-E3A0-47FB-92D3-66EF79CD5951}"/>
            </c:ext>
          </c:extLst>
        </c:ser>
        <c:ser>
          <c:idx val="2"/>
          <c:order val="2"/>
          <c:tx>
            <c:strRef>
              <c:f>Analysis!$E$537:$E$538</c:f>
              <c:strCache>
                <c:ptCount val="1"/>
                <c:pt idx="0">
                  <c:v>Sell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Analysis!$B$539:$B$543</c:f>
              <c:strCache>
                <c:ptCount val="4"/>
                <c:pt idx="0">
                  <c:v>Bond</c:v>
                </c:pt>
                <c:pt idx="1">
                  <c:v>Mutual Fund</c:v>
                </c:pt>
                <c:pt idx="2">
                  <c:v>Real Estate</c:v>
                </c:pt>
                <c:pt idx="3">
                  <c:v>Stock</c:v>
                </c:pt>
              </c:strCache>
            </c:strRef>
          </c:cat>
          <c:val>
            <c:numRef>
              <c:f>Analysis!$E$539:$E$543</c:f>
              <c:numCache>
                <c:formatCode>_-[$$-540A]* #,##0.00_ ;_-[$$-540A]* \-#,##0.00\ ;_-[$$-540A]* "-"??_ ;_-@_ </c:formatCode>
                <c:ptCount val="4"/>
                <c:pt idx="0">
                  <c:v>6574982.54</c:v>
                </c:pt>
                <c:pt idx="1">
                  <c:v>6190330.79</c:v>
                </c:pt>
                <c:pt idx="2">
                  <c:v>5606300.2699999996</c:v>
                </c:pt>
                <c:pt idx="3">
                  <c:v>7377399.3300000001</c:v>
                </c:pt>
              </c:numCache>
            </c:numRef>
          </c:val>
          <c:extLst>
            <c:ext xmlns:c16="http://schemas.microsoft.com/office/drawing/2014/chart" uri="{C3380CC4-5D6E-409C-BE32-E72D297353CC}">
              <c16:uniqueId val="{00000002-E3A0-47FB-92D3-66EF79CD5951}"/>
            </c:ext>
          </c:extLst>
        </c:ser>
        <c:dLbls>
          <c:showLegendKey val="0"/>
          <c:showVal val="0"/>
          <c:showCatName val="0"/>
          <c:showSerName val="0"/>
          <c:showPercent val="0"/>
          <c:showBubbleSize val="0"/>
        </c:dLbls>
        <c:gapWidth val="115"/>
        <c:overlap val="-20"/>
        <c:axId val="705446527"/>
        <c:axId val="340388015"/>
      </c:barChart>
      <c:catAx>
        <c:axId val="70544652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388015"/>
        <c:crosses val="autoZero"/>
        <c:auto val="1"/>
        <c:lblAlgn val="ctr"/>
        <c:lblOffset val="100"/>
        <c:noMultiLvlLbl val="0"/>
      </c:catAx>
      <c:valAx>
        <c:axId val="340388015"/>
        <c:scaling>
          <c:orientation val="minMax"/>
        </c:scaling>
        <c:delete val="1"/>
        <c:axPos val="b"/>
        <c:numFmt formatCode="_-[$$-540A]* #,##0.00_ ;_-[$$-540A]* \-#,##0.00\ ;_-[$$-540A]* &quot;-&quot;??_ ;_-@_ " sourceLinked="1"/>
        <c:majorTickMark val="none"/>
        <c:minorTickMark val="none"/>
        <c:tickLblPos val="nextTo"/>
        <c:crossAx val="70544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Analysis.xlsx]Analysis!PivotTable16</c:name>
    <c:fmtId val="2"/>
  </c:pivotSource>
  <c:chart>
    <c:autoTitleDeleted val="1"/>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Analysis!$C$574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Analysis!$B$575:$B$578</c:f>
              <c:strCache>
                <c:ptCount val="3"/>
                <c:pt idx="0">
                  <c:v>High</c:v>
                </c:pt>
                <c:pt idx="1">
                  <c:v>Low</c:v>
                </c:pt>
                <c:pt idx="2">
                  <c:v>Medium</c:v>
                </c:pt>
              </c:strCache>
            </c:strRef>
          </c:cat>
          <c:val>
            <c:numRef>
              <c:f>Analysis!$C$575:$C$578</c:f>
              <c:numCache>
                <c:formatCode>[$$-409]#,##0.00</c:formatCode>
                <c:ptCount val="3"/>
                <c:pt idx="0">
                  <c:v>276.02753246753247</c:v>
                </c:pt>
                <c:pt idx="1">
                  <c:v>268.375</c:v>
                </c:pt>
                <c:pt idx="2">
                  <c:v>294.22580645161293</c:v>
                </c:pt>
              </c:numCache>
            </c:numRef>
          </c:val>
          <c:smooth val="0"/>
          <c:extLst>
            <c:ext xmlns:c16="http://schemas.microsoft.com/office/drawing/2014/chart" uri="{C3380CC4-5D6E-409C-BE32-E72D297353CC}">
              <c16:uniqueId val="{00000000-A06A-4546-B12E-80524E8106FF}"/>
            </c:ext>
          </c:extLst>
        </c:ser>
        <c:dLbls>
          <c:showLegendKey val="0"/>
          <c:showVal val="0"/>
          <c:showCatName val="0"/>
          <c:showSerName val="0"/>
          <c:showPercent val="0"/>
          <c:showBubbleSize val="0"/>
        </c:dLbls>
        <c:smooth val="0"/>
        <c:axId val="2046287743"/>
        <c:axId val="2046276223"/>
      </c:lineChart>
      <c:catAx>
        <c:axId val="20462877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276223"/>
        <c:crosses val="autoZero"/>
        <c:auto val="1"/>
        <c:lblAlgn val="ctr"/>
        <c:lblOffset val="100"/>
        <c:noMultiLvlLbl val="0"/>
      </c:catAx>
      <c:valAx>
        <c:axId val="2046276223"/>
        <c:scaling>
          <c:orientation val="minMax"/>
        </c:scaling>
        <c:delete val="1"/>
        <c:axPos val="l"/>
        <c:numFmt formatCode="[$$-409]#,##0.00" sourceLinked="1"/>
        <c:majorTickMark val="none"/>
        <c:minorTickMark val="none"/>
        <c:tickLblPos val="nextTo"/>
        <c:crossAx val="204628774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Analysis.xlsx]Analysis!PivotTable17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Analysis!$C$618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Analysis!$B$619:$B$622</c:f>
              <c:strCache>
                <c:ptCount val="3"/>
                <c:pt idx="0">
                  <c:v>2022</c:v>
                </c:pt>
                <c:pt idx="1">
                  <c:v>2023</c:v>
                </c:pt>
                <c:pt idx="2">
                  <c:v>2024</c:v>
                </c:pt>
              </c:strCache>
            </c:strRef>
          </c:cat>
          <c:val>
            <c:numRef>
              <c:f>Analysis!$C$619:$C$622</c:f>
              <c:numCache>
                <c:formatCode>_-[$$-409]* #,##0.00_ ;_-[$$-409]* \-#,##0.00\ ;_-[$$-409]* "-"??_ ;_-@_ </c:formatCode>
                <c:ptCount val="3"/>
                <c:pt idx="0">
                  <c:v>204136.23250000001</c:v>
                </c:pt>
                <c:pt idx="1">
                  <c:v>205832.76578947366</c:v>
                </c:pt>
                <c:pt idx="2">
                  <c:v>210883.66400000002</c:v>
                </c:pt>
              </c:numCache>
            </c:numRef>
          </c:val>
          <c:smooth val="0"/>
          <c:extLst>
            <c:ext xmlns:c16="http://schemas.microsoft.com/office/drawing/2014/chart" uri="{C3380CC4-5D6E-409C-BE32-E72D297353CC}">
              <c16:uniqueId val="{00000002-8965-4D7B-99E1-07AA5BCDEA59}"/>
            </c:ext>
          </c:extLst>
        </c:ser>
        <c:dLbls>
          <c:showLegendKey val="0"/>
          <c:showVal val="0"/>
          <c:showCatName val="0"/>
          <c:showSerName val="0"/>
          <c:showPercent val="0"/>
          <c:showBubbleSize val="0"/>
        </c:dLbls>
        <c:marker val="1"/>
        <c:smooth val="0"/>
        <c:axId val="2127216272"/>
        <c:axId val="614077232"/>
      </c:lineChart>
      <c:catAx>
        <c:axId val="212721627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077232"/>
        <c:crosses val="autoZero"/>
        <c:auto val="1"/>
        <c:lblAlgn val="ctr"/>
        <c:lblOffset val="100"/>
        <c:noMultiLvlLbl val="0"/>
      </c:catAx>
      <c:valAx>
        <c:axId val="614077232"/>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21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163830</xdr:colOff>
      <xdr:row>3</xdr:row>
      <xdr:rowOff>15240</xdr:rowOff>
    </xdr:from>
    <xdr:to>
      <xdr:col>7</xdr:col>
      <xdr:colOff>525780</xdr:colOff>
      <xdr:row>13</xdr:row>
      <xdr:rowOff>129540</xdr:rowOff>
    </xdr:to>
    <xdr:graphicFrame macro="">
      <xdr:nvGraphicFramePr>
        <xdr:cNvPr id="3" name="Chart 2">
          <a:extLst>
            <a:ext uri="{FF2B5EF4-FFF2-40B4-BE49-F238E27FC236}">
              <a16:creationId xmlns:a16="http://schemas.microsoft.com/office/drawing/2014/main" id="{6C1BD75C-79B9-B52D-7FBB-1682BC8F5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373380</xdr:colOff>
      <xdr:row>20</xdr:row>
      <xdr:rowOff>0</xdr:rowOff>
    </xdr:from>
    <xdr:to>
      <xdr:col>7</xdr:col>
      <xdr:colOff>571500</xdr:colOff>
      <xdr:row>30</xdr:row>
      <xdr:rowOff>152400</xdr:rowOff>
    </xdr:to>
    <xdr:graphicFrame macro="">
      <xdr:nvGraphicFramePr>
        <xdr:cNvPr id="4" name="Chart 3">
          <a:extLst>
            <a:ext uri="{FF2B5EF4-FFF2-40B4-BE49-F238E27FC236}">
              <a16:creationId xmlns:a16="http://schemas.microsoft.com/office/drawing/2014/main" id="{CAE1A5EE-1F2D-B870-048D-C079B634C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251460</xdr:colOff>
      <xdr:row>37</xdr:row>
      <xdr:rowOff>0</xdr:rowOff>
    </xdr:from>
    <xdr:to>
      <xdr:col>8</xdr:col>
      <xdr:colOff>419100</xdr:colOff>
      <xdr:row>47</xdr:row>
      <xdr:rowOff>7620</xdr:rowOff>
    </xdr:to>
    <xdr:graphicFrame macro="">
      <xdr:nvGraphicFramePr>
        <xdr:cNvPr id="5" name="Chart 4">
          <a:extLst>
            <a:ext uri="{FF2B5EF4-FFF2-40B4-BE49-F238E27FC236}">
              <a16:creationId xmlns:a16="http://schemas.microsoft.com/office/drawing/2014/main" id="{046631F3-FECF-7925-3BB2-96BD61DF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213360</xdr:colOff>
      <xdr:row>52</xdr:row>
      <xdr:rowOff>167640</xdr:rowOff>
    </xdr:from>
    <xdr:to>
      <xdr:col>8</xdr:col>
      <xdr:colOff>426720</xdr:colOff>
      <xdr:row>64</xdr:row>
      <xdr:rowOff>160020</xdr:rowOff>
    </xdr:to>
    <xdr:graphicFrame macro="">
      <xdr:nvGraphicFramePr>
        <xdr:cNvPr id="6" name="Chart 5">
          <a:extLst>
            <a:ext uri="{FF2B5EF4-FFF2-40B4-BE49-F238E27FC236}">
              <a16:creationId xmlns:a16="http://schemas.microsoft.com/office/drawing/2014/main" id="{A55DDF10-E0B8-551D-409B-281CC8A0F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281940</xdr:colOff>
      <xdr:row>70</xdr:row>
      <xdr:rowOff>167640</xdr:rowOff>
    </xdr:from>
    <xdr:to>
      <xdr:col>9</xdr:col>
      <xdr:colOff>464820</xdr:colOff>
      <xdr:row>82</xdr:row>
      <xdr:rowOff>0</xdr:rowOff>
    </xdr:to>
    <xdr:graphicFrame macro="">
      <xdr:nvGraphicFramePr>
        <xdr:cNvPr id="7" name="Chart 6">
          <a:extLst>
            <a:ext uri="{FF2B5EF4-FFF2-40B4-BE49-F238E27FC236}">
              <a16:creationId xmlns:a16="http://schemas.microsoft.com/office/drawing/2014/main" id="{274D2EAF-8B30-C45D-566F-2F6B06A14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74544</xdr:colOff>
      <xdr:row>544</xdr:row>
      <xdr:rowOff>106846</xdr:rowOff>
    </xdr:from>
    <xdr:to>
      <xdr:col>4</xdr:col>
      <xdr:colOff>165653</xdr:colOff>
      <xdr:row>557</xdr:row>
      <xdr:rowOff>91109</xdr:rowOff>
    </xdr:to>
    <xdr:graphicFrame macro="">
      <xdr:nvGraphicFramePr>
        <xdr:cNvPr id="2" name="Chart 1">
          <a:extLst>
            <a:ext uri="{FF2B5EF4-FFF2-40B4-BE49-F238E27FC236}">
              <a16:creationId xmlns:a16="http://schemas.microsoft.com/office/drawing/2014/main" id="{F9547A15-C326-1E1B-0C87-1A4D75418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57979</xdr:colOff>
      <xdr:row>579</xdr:row>
      <xdr:rowOff>53009</xdr:rowOff>
    </xdr:from>
    <xdr:to>
      <xdr:col>2</xdr:col>
      <xdr:colOff>1350066</xdr:colOff>
      <xdr:row>590</xdr:row>
      <xdr:rowOff>115957</xdr:rowOff>
    </xdr:to>
    <xdr:graphicFrame macro="">
      <xdr:nvGraphicFramePr>
        <xdr:cNvPr id="9" name="Chart 8">
          <a:extLst>
            <a:ext uri="{FF2B5EF4-FFF2-40B4-BE49-F238E27FC236}">
              <a16:creationId xmlns:a16="http://schemas.microsoft.com/office/drawing/2014/main" id="{BB5A345D-ED63-D18E-675B-CE33337F1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480391</xdr:colOff>
      <xdr:row>614</xdr:row>
      <xdr:rowOff>168965</xdr:rowOff>
    </xdr:from>
    <xdr:to>
      <xdr:col>9</xdr:col>
      <xdr:colOff>530087</xdr:colOff>
      <xdr:row>629</xdr:row>
      <xdr:rowOff>162339</xdr:rowOff>
    </xdr:to>
    <xdr:graphicFrame macro="">
      <xdr:nvGraphicFramePr>
        <xdr:cNvPr id="8" name="Chart 7">
          <a:extLst>
            <a:ext uri="{FF2B5EF4-FFF2-40B4-BE49-F238E27FC236}">
              <a16:creationId xmlns:a16="http://schemas.microsoft.com/office/drawing/2014/main" id="{D1CEC39A-A0B3-EB1F-BA4A-84F22ECB6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587913</xdr:colOff>
      <xdr:row>623</xdr:row>
      <xdr:rowOff>17292</xdr:rowOff>
    </xdr:from>
    <xdr:to>
      <xdr:col>3</xdr:col>
      <xdr:colOff>247016</xdr:colOff>
      <xdr:row>629</xdr:row>
      <xdr:rowOff>36636</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BE2B0574-C748-5D3C-6694-099CC8BE88C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87913" y="114757967"/>
              <a:ext cx="2569392" cy="11210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480321</xdr:colOff>
      <xdr:row>870</xdr:row>
      <xdr:rowOff>182092</xdr:rowOff>
    </xdr:from>
    <xdr:to>
      <xdr:col>4</xdr:col>
      <xdr:colOff>1142930</xdr:colOff>
      <xdr:row>884</xdr:row>
      <xdr:rowOff>74032</xdr:rowOff>
    </xdr:to>
    <mc:AlternateContent xmlns:mc="http://schemas.openxmlformats.org/markup-compatibility/2006">
      <mc:Choice xmlns:a14="http://schemas.microsoft.com/office/drawing/2010/main" Requires="a14">
        <xdr:graphicFrame macro="">
          <xdr:nvGraphicFramePr>
            <xdr:cNvPr id="12" name="customer_id">
              <a:extLst>
                <a:ext uri="{FF2B5EF4-FFF2-40B4-BE49-F238E27FC236}">
                  <a16:creationId xmlns:a16="http://schemas.microsoft.com/office/drawing/2014/main" id="{CE3FF24B-0940-825A-29DE-1FB106D33323}"/>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3390610" y="160348984"/>
              <a:ext cx="1828561" cy="2462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487680</xdr:colOff>
      <xdr:row>0</xdr:row>
      <xdr:rowOff>30481</xdr:rowOff>
    </xdr:from>
    <xdr:to>
      <xdr:col>15</xdr:col>
      <xdr:colOff>487680</xdr:colOff>
      <xdr:row>6</xdr:row>
      <xdr:rowOff>83821</xdr:rowOff>
    </xdr:to>
    <mc:AlternateContent xmlns:mc="http://schemas.openxmlformats.org/markup-compatibility/2006" xmlns:sle15="http://schemas.microsoft.com/office/drawing/2012/slicer">
      <mc:Choice Requires="sle15">
        <xdr:graphicFrame macro="">
          <xdr:nvGraphicFramePr>
            <xdr:cNvPr id="2" name="P/L">
              <a:extLst>
                <a:ext uri="{FF2B5EF4-FFF2-40B4-BE49-F238E27FC236}">
                  <a16:creationId xmlns:a16="http://schemas.microsoft.com/office/drawing/2014/main" id="{ACEB4560-46D5-31B1-B69F-15922BA3E9EE}"/>
                </a:ext>
              </a:extLst>
            </xdr:cNvPr>
            <xdr:cNvGraphicFramePr/>
          </xdr:nvGraphicFramePr>
          <xdr:xfrm>
            <a:off x="0" y="0"/>
            <a:ext cx="0" cy="0"/>
          </xdr:xfrm>
          <a:graphic>
            <a:graphicData uri="http://schemas.microsoft.com/office/drawing/2010/slicer">
              <sle:slicer xmlns:sle="http://schemas.microsoft.com/office/drawing/2010/slicer" name="P/L"/>
            </a:graphicData>
          </a:graphic>
        </xdr:graphicFrame>
      </mc:Choice>
      <mc:Fallback xmlns="">
        <xdr:sp macro="" textlink="">
          <xdr:nvSpPr>
            <xdr:cNvPr id="0" name=""/>
            <xdr:cNvSpPr>
              <a:spLocks noTextEdit="1"/>
            </xdr:cNvSpPr>
          </xdr:nvSpPr>
          <xdr:spPr>
            <a:xfrm>
              <a:off x="13106400" y="3048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w" refreshedDate="46072.026831944444" createdVersion="8" refreshedVersion="8" minRefreshableVersion="3" recordCount="197" xr:uid="{83409867-9D3F-4A08-8ED9-24979275C5BD}">
  <cacheSource type="worksheet">
    <worksheetSource ref="C1045:D1242" sheet="Analysis"/>
  </cacheSource>
  <cacheFields count="2">
    <cacheField name="Distinct Count of asset_type" numFmtId="0">
      <sharedItems containsSemiMixedTypes="0" containsString="0" containsNumber="1" containsInteger="1" minValue="1" maxValue="4" count="4">
        <n v="2"/>
        <n v="3"/>
        <n v="4"/>
        <n v="1"/>
      </sharedItems>
    </cacheField>
    <cacheField name="Average of return_percentage" numFmtId="2">
      <sharedItems containsSemiMixedTypes="0" containsString="0" containsNumber="1" minValue="-0.86187499999999995" maxValue="9.26888888888888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8472222" backgroundQuery="1" createdVersion="8" refreshedVersion="8" minRefreshableVersion="3" recordCount="0" supportSubquery="1" supportAdvancedDrill="1" xr:uid="{241C82F1-F7BF-4D8D-AEA7-A89FD7640657}">
  <cacheSource type="external" connectionId="11"/>
  <cacheFields count="3">
    <cacheField name="[Measures].[Distinct Count of asset_type]" caption="Distinct Count of asset_type" numFmtId="0" hierarchy="166" level="32767"/>
    <cacheField name="[Measures].[Average of return_percentage]" caption="Average of return_percentage" numFmtId="0" hierarchy="129" level="32767"/>
    <cacheField name="[portfolio_data].[portfolio_id].[portfolio_id]" caption="portfolio_id" numFmtId="0" hierarchy="74" level="1">
      <sharedItems containsSemiMixedTypes="0" containsString="0" containsNumber="1" containsInteger="1" minValue="1029" maxValue="9983" count="197">
        <n v="1029"/>
        <n v="1069"/>
        <n v="1138"/>
        <n v="1204"/>
        <n v="1269"/>
        <n v="1280"/>
        <n v="1405"/>
        <n v="1410"/>
        <n v="1471"/>
        <n v="1475"/>
        <n v="1483"/>
        <n v="1558"/>
        <n v="1666"/>
        <n v="1719"/>
        <n v="1726"/>
        <n v="1763"/>
        <n v="1770"/>
        <n v="1784"/>
        <n v="1787"/>
        <n v="1845"/>
        <n v="1858"/>
        <n v="1932"/>
        <n v="2055"/>
        <n v="2079"/>
        <n v="2131"/>
        <n v="2142"/>
        <n v="2150"/>
        <n v="2157"/>
        <n v="2159"/>
        <n v="2183"/>
        <n v="2235"/>
        <n v="2253"/>
        <n v="2304"/>
        <n v="2344"/>
        <n v="2363"/>
        <n v="2382"/>
        <n v="2439"/>
        <n v="2448"/>
        <n v="2461"/>
        <n v="2474"/>
        <n v="2525"/>
        <n v="2582"/>
        <n v="2598"/>
        <n v="2678"/>
        <n v="2696"/>
        <n v="2697"/>
        <n v="2720"/>
        <n v="2823"/>
        <n v="3109"/>
        <n v="3112"/>
        <n v="3120"/>
        <n v="3193"/>
        <n v="3258"/>
        <n v="3300"/>
        <n v="3302"/>
        <n v="3504"/>
        <n v="3558"/>
        <n v="3574"/>
        <n v="3617"/>
        <n v="3640"/>
        <n v="3725"/>
        <n v="3758"/>
        <n v="3778"/>
        <n v="3862"/>
        <n v="3877"/>
        <n v="3900"/>
        <n v="3938"/>
        <n v="4007"/>
        <n v="4115"/>
        <n v="4119"/>
        <n v="4157"/>
        <n v="4321"/>
        <n v="4351"/>
        <n v="4355"/>
        <n v="4390"/>
        <n v="4430"/>
        <n v="4566"/>
        <n v="4700"/>
        <n v="4705"/>
        <n v="4716"/>
        <n v="4771"/>
        <n v="4843"/>
        <n v="4862"/>
        <n v="4877"/>
        <n v="4919"/>
        <n v="4948"/>
        <n v="4957"/>
        <n v="4993"/>
        <n v="5007"/>
        <n v="5044"/>
        <n v="5108"/>
        <n v="5110"/>
        <n v="5136"/>
        <n v="5158"/>
        <n v="5227"/>
        <n v="5264"/>
        <n v="5318"/>
        <n v="5390"/>
        <n v="5396"/>
        <n v="5431"/>
        <n v="5541"/>
        <n v="5559"/>
        <n v="5631"/>
        <n v="5646"/>
        <n v="5663"/>
        <n v="5705"/>
        <n v="5792"/>
        <n v="5933"/>
        <n v="5968"/>
        <n v="6070"/>
        <n v="6218"/>
        <n v="6240"/>
        <n v="6258"/>
        <n v="6263"/>
        <n v="6297"/>
        <n v="6369"/>
        <n v="6416"/>
        <n v="6444"/>
        <n v="6536"/>
        <n v="6590"/>
        <n v="6655"/>
        <n v="6661"/>
        <n v="6750"/>
        <n v="6810"/>
        <n v="6906"/>
        <n v="6937"/>
        <n v="7027"/>
        <n v="7046"/>
        <n v="7049"/>
        <n v="7071"/>
        <n v="7159"/>
        <n v="7172"/>
        <n v="7234"/>
        <n v="7258"/>
        <n v="7265"/>
        <n v="7270"/>
        <n v="7581"/>
        <n v="7582"/>
        <n v="7602"/>
        <n v="7634"/>
        <n v="7654"/>
        <n v="7655"/>
        <n v="7691"/>
        <n v="7747"/>
        <n v="7756"/>
        <n v="7858"/>
        <n v="7948"/>
        <n v="7976"/>
        <n v="7983"/>
        <n v="7985"/>
        <n v="8002"/>
        <n v="8032"/>
        <n v="8069"/>
        <n v="8156"/>
        <n v="8234"/>
        <n v="8280"/>
        <n v="8313"/>
        <n v="8353"/>
        <n v="8355"/>
        <n v="8356"/>
        <n v="8368"/>
        <n v="8371"/>
        <n v="8503"/>
        <n v="8550"/>
        <n v="8582"/>
        <n v="8616"/>
        <n v="8625"/>
        <n v="8661"/>
        <n v="8853"/>
        <n v="8907"/>
        <n v="8975"/>
        <n v="8977"/>
        <n v="8994"/>
        <n v="8996"/>
        <n v="9015"/>
        <n v="9031"/>
        <n v="9044"/>
        <n v="9063"/>
        <n v="9116"/>
        <n v="9153"/>
        <n v="9236"/>
        <n v="9353"/>
        <n v="9427"/>
        <n v="9525"/>
        <n v="9566"/>
        <n v="9575"/>
        <n v="9656"/>
        <n v="9698"/>
        <n v="9730"/>
        <n v="9733"/>
        <n v="9751"/>
        <n v="9757"/>
        <n v="9834"/>
        <n v="9866"/>
        <n v="9900"/>
        <n v="9920"/>
        <n v="9983"/>
      </sharedItems>
      <extLst>
        <ext xmlns:x15="http://schemas.microsoft.com/office/spreadsheetml/2010/11/main" uri="{4F2E5C28-24EA-4eb8-9CBF-B6C8F9C3D259}">
          <x15:cachedUniqueNames>
            <x15:cachedUniqueName index="0" name="[portfolio_data].[portfolio_id].&amp;[1029]"/>
            <x15:cachedUniqueName index="1" name="[portfolio_data].[portfolio_id].&amp;[1069]"/>
            <x15:cachedUniqueName index="2" name="[portfolio_data].[portfolio_id].&amp;[1138]"/>
            <x15:cachedUniqueName index="3" name="[portfolio_data].[portfolio_id].&amp;[1204]"/>
            <x15:cachedUniqueName index="4" name="[portfolio_data].[portfolio_id].&amp;[1269]"/>
            <x15:cachedUniqueName index="5" name="[portfolio_data].[portfolio_id].&amp;[1280]"/>
            <x15:cachedUniqueName index="6" name="[portfolio_data].[portfolio_id].&amp;[1405]"/>
            <x15:cachedUniqueName index="7" name="[portfolio_data].[portfolio_id].&amp;[1410]"/>
            <x15:cachedUniqueName index="8" name="[portfolio_data].[portfolio_id].&amp;[1471]"/>
            <x15:cachedUniqueName index="9" name="[portfolio_data].[portfolio_id].&amp;[1475]"/>
            <x15:cachedUniqueName index="10" name="[portfolio_data].[portfolio_id].&amp;[1483]"/>
            <x15:cachedUniqueName index="11" name="[portfolio_data].[portfolio_id].&amp;[1558]"/>
            <x15:cachedUniqueName index="12" name="[portfolio_data].[portfolio_id].&amp;[1666]"/>
            <x15:cachedUniqueName index="13" name="[portfolio_data].[portfolio_id].&amp;[1719]"/>
            <x15:cachedUniqueName index="14" name="[portfolio_data].[portfolio_id].&amp;[1726]"/>
            <x15:cachedUniqueName index="15" name="[portfolio_data].[portfolio_id].&amp;[1763]"/>
            <x15:cachedUniqueName index="16" name="[portfolio_data].[portfolio_id].&amp;[1770]"/>
            <x15:cachedUniqueName index="17" name="[portfolio_data].[portfolio_id].&amp;[1784]"/>
            <x15:cachedUniqueName index="18" name="[portfolio_data].[portfolio_id].&amp;[1787]"/>
            <x15:cachedUniqueName index="19" name="[portfolio_data].[portfolio_id].&amp;[1845]"/>
            <x15:cachedUniqueName index="20" name="[portfolio_data].[portfolio_id].&amp;[1858]"/>
            <x15:cachedUniqueName index="21" name="[portfolio_data].[portfolio_id].&amp;[1932]"/>
            <x15:cachedUniqueName index="22" name="[portfolio_data].[portfolio_id].&amp;[2055]"/>
            <x15:cachedUniqueName index="23" name="[portfolio_data].[portfolio_id].&amp;[2079]"/>
            <x15:cachedUniqueName index="24" name="[portfolio_data].[portfolio_id].&amp;[2131]"/>
            <x15:cachedUniqueName index="25" name="[portfolio_data].[portfolio_id].&amp;[2142]"/>
            <x15:cachedUniqueName index="26" name="[portfolio_data].[portfolio_id].&amp;[2150]"/>
            <x15:cachedUniqueName index="27" name="[portfolio_data].[portfolio_id].&amp;[2157]"/>
            <x15:cachedUniqueName index="28" name="[portfolio_data].[portfolio_id].&amp;[2159]"/>
            <x15:cachedUniqueName index="29" name="[portfolio_data].[portfolio_id].&amp;[2183]"/>
            <x15:cachedUniqueName index="30" name="[portfolio_data].[portfolio_id].&amp;[2235]"/>
            <x15:cachedUniqueName index="31" name="[portfolio_data].[portfolio_id].&amp;[2253]"/>
            <x15:cachedUniqueName index="32" name="[portfolio_data].[portfolio_id].&amp;[2304]"/>
            <x15:cachedUniqueName index="33" name="[portfolio_data].[portfolio_id].&amp;[2344]"/>
            <x15:cachedUniqueName index="34" name="[portfolio_data].[portfolio_id].&amp;[2363]"/>
            <x15:cachedUniqueName index="35" name="[portfolio_data].[portfolio_id].&amp;[2382]"/>
            <x15:cachedUniqueName index="36" name="[portfolio_data].[portfolio_id].&amp;[2439]"/>
            <x15:cachedUniqueName index="37" name="[portfolio_data].[portfolio_id].&amp;[2448]"/>
            <x15:cachedUniqueName index="38" name="[portfolio_data].[portfolio_id].&amp;[2461]"/>
            <x15:cachedUniqueName index="39" name="[portfolio_data].[portfolio_id].&amp;[2474]"/>
            <x15:cachedUniqueName index="40" name="[portfolio_data].[portfolio_id].&amp;[2525]"/>
            <x15:cachedUniqueName index="41" name="[portfolio_data].[portfolio_id].&amp;[2582]"/>
            <x15:cachedUniqueName index="42" name="[portfolio_data].[portfolio_id].&amp;[2598]"/>
            <x15:cachedUniqueName index="43" name="[portfolio_data].[portfolio_id].&amp;[2678]"/>
            <x15:cachedUniqueName index="44" name="[portfolio_data].[portfolio_id].&amp;[2696]"/>
            <x15:cachedUniqueName index="45" name="[portfolio_data].[portfolio_id].&amp;[2697]"/>
            <x15:cachedUniqueName index="46" name="[portfolio_data].[portfolio_id].&amp;[2720]"/>
            <x15:cachedUniqueName index="47" name="[portfolio_data].[portfolio_id].&amp;[2823]"/>
            <x15:cachedUniqueName index="48" name="[portfolio_data].[portfolio_id].&amp;[3109]"/>
            <x15:cachedUniqueName index="49" name="[portfolio_data].[portfolio_id].&amp;[3112]"/>
            <x15:cachedUniqueName index="50" name="[portfolio_data].[portfolio_id].&amp;[3120]"/>
            <x15:cachedUniqueName index="51" name="[portfolio_data].[portfolio_id].&amp;[3193]"/>
            <x15:cachedUniqueName index="52" name="[portfolio_data].[portfolio_id].&amp;[3258]"/>
            <x15:cachedUniqueName index="53" name="[portfolio_data].[portfolio_id].&amp;[3300]"/>
            <x15:cachedUniqueName index="54" name="[portfolio_data].[portfolio_id].&amp;[3302]"/>
            <x15:cachedUniqueName index="55" name="[portfolio_data].[portfolio_id].&amp;[3504]"/>
            <x15:cachedUniqueName index="56" name="[portfolio_data].[portfolio_id].&amp;[3558]"/>
            <x15:cachedUniqueName index="57" name="[portfolio_data].[portfolio_id].&amp;[3574]"/>
            <x15:cachedUniqueName index="58" name="[portfolio_data].[portfolio_id].&amp;[3617]"/>
            <x15:cachedUniqueName index="59" name="[portfolio_data].[portfolio_id].&amp;[3640]"/>
            <x15:cachedUniqueName index="60" name="[portfolio_data].[portfolio_id].&amp;[3725]"/>
            <x15:cachedUniqueName index="61" name="[portfolio_data].[portfolio_id].&amp;[3758]"/>
            <x15:cachedUniqueName index="62" name="[portfolio_data].[portfolio_id].&amp;[3778]"/>
            <x15:cachedUniqueName index="63" name="[portfolio_data].[portfolio_id].&amp;[3862]"/>
            <x15:cachedUniqueName index="64" name="[portfolio_data].[portfolio_id].&amp;[3877]"/>
            <x15:cachedUniqueName index="65" name="[portfolio_data].[portfolio_id].&amp;[3900]"/>
            <x15:cachedUniqueName index="66" name="[portfolio_data].[portfolio_id].&amp;[3938]"/>
            <x15:cachedUniqueName index="67" name="[portfolio_data].[portfolio_id].&amp;[4007]"/>
            <x15:cachedUniqueName index="68" name="[portfolio_data].[portfolio_id].&amp;[4115]"/>
            <x15:cachedUniqueName index="69" name="[portfolio_data].[portfolio_id].&amp;[4119]"/>
            <x15:cachedUniqueName index="70" name="[portfolio_data].[portfolio_id].&amp;[4157]"/>
            <x15:cachedUniqueName index="71" name="[portfolio_data].[portfolio_id].&amp;[4321]"/>
            <x15:cachedUniqueName index="72" name="[portfolio_data].[portfolio_id].&amp;[4351]"/>
            <x15:cachedUniqueName index="73" name="[portfolio_data].[portfolio_id].&amp;[4355]"/>
            <x15:cachedUniqueName index="74" name="[portfolio_data].[portfolio_id].&amp;[4390]"/>
            <x15:cachedUniqueName index="75" name="[portfolio_data].[portfolio_id].&amp;[4430]"/>
            <x15:cachedUniqueName index="76" name="[portfolio_data].[portfolio_id].&amp;[4566]"/>
            <x15:cachedUniqueName index="77" name="[portfolio_data].[portfolio_id].&amp;[4700]"/>
            <x15:cachedUniqueName index="78" name="[portfolio_data].[portfolio_id].&amp;[4705]"/>
            <x15:cachedUniqueName index="79" name="[portfolio_data].[portfolio_id].&amp;[4716]"/>
            <x15:cachedUniqueName index="80" name="[portfolio_data].[portfolio_id].&amp;[4771]"/>
            <x15:cachedUniqueName index="81" name="[portfolio_data].[portfolio_id].&amp;[4843]"/>
            <x15:cachedUniqueName index="82" name="[portfolio_data].[portfolio_id].&amp;[4862]"/>
            <x15:cachedUniqueName index="83" name="[portfolio_data].[portfolio_id].&amp;[4877]"/>
            <x15:cachedUniqueName index="84" name="[portfolio_data].[portfolio_id].&amp;[4919]"/>
            <x15:cachedUniqueName index="85" name="[portfolio_data].[portfolio_id].&amp;[4948]"/>
            <x15:cachedUniqueName index="86" name="[portfolio_data].[portfolio_id].&amp;[4957]"/>
            <x15:cachedUniqueName index="87" name="[portfolio_data].[portfolio_id].&amp;[4993]"/>
            <x15:cachedUniqueName index="88" name="[portfolio_data].[portfolio_id].&amp;[5007]"/>
            <x15:cachedUniqueName index="89" name="[portfolio_data].[portfolio_id].&amp;[5044]"/>
            <x15:cachedUniqueName index="90" name="[portfolio_data].[portfolio_id].&amp;[5108]"/>
            <x15:cachedUniqueName index="91" name="[portfolio_data].[portfolio_id].&amp;[5110]"/>
            <x15:cachedUniqueName index="92" name="[portfolio_data].[portfolio_id].&amp;[5136]"/>
            <x15:cachedUniqueName index="93" name="[portfolio_data].[portfolio_id].&amp;[5158]"/>
            <x15:cachedUniqueName index="94" name="[portfolio_data].[portfolio_id].&amp;[5227]"/>
            <x15:cachedUniqueName index="95" name="[portfolio_data].[portfolio_id].&amp;[5264]"/>
            <x15:cachedUniqueName index="96" name="[portfolio_data].[portfolio_id].&amp;[5318]"/>
            <x15:cachedUniqueName index="97" name="[portfolio_data].[portfolio_id].&amp;[5390]"/>
            <x15:cachedUniqueName index="98" name="[portfolio_data].[portfolio_id].&amp;[5396]"/>
            <x15:cachedUniqueName index="99" name="[portfolio_data].[portfolio_id].&amp;[5431]"/>
            <x15:cachedUniqueName index="100" name="[portfolio_data].[portfolio_id].&amp;[5541]"/>
            <x15:cachedUniqueName index="101" name="[portfolio_data].[portfolio_id].&amp;[5559]"/>
            <x15:cachedUniqueName index="102" name="[portfolio_data].[portfolio_id].&amp;[5631]"/>
            <x15:cachedUniqueName index="103" name="[portfolio_data].[portfolio_id].&amp;[5646]"/>
            <x15:cachedUniqueName index="104" name="[portfolio_data].[portfolio_id].&amp;[5663]"/>
            <x15:cachedUniqueName index="105" name="[portfolio_data].[portfolio_id].&amp;[5705]"/>
            <x15:cachedUniqueName index="106" name="[portfolio_data].[portfolio_id].&amp;[5792]"/>
            <x15:cachedUniqueName index="107" name="[portfolio_data].[portfolio_id].&amp;[5933]"/>
            <x15:cachedUniqueName index="108" name="[portfolio_data].[portfolio_id].&amp;[5968]"/>
            <x15:cachedUniqueName index="109" name="[portfolio_data].[portfolio_id].&amp;[6070]"/>
            <x15:cachedUniqueName index="110" name="[portfolio_data].[portfolio_id].&amp;[6218]"/>
            <x15:cachedUniqueName index="111" name="[portfolio_data].[portfolio_id].&amp;[6240]"/>
            <x15:cachedUniqueName index="112" name="[portfolio_data].[portfolio_id].&amp;[6258]"/>
            <x15:cachedUniqueName index="113" name="[portfolio_data].[portfolio_id].&amp;[6263]"/>
            <x15:cachedUniqueName index="114" name="[portfolio_data].[portfolio_id].&amp;[6297]"/>
            <x15:cachedUniqueName index="115" name="[portfolio_data].[portfolio_id].&amp;[6369]"/>
            <x15:cachedUniqueName index="116" name="[portfolio_data].[portfolio_id].&amp;[6416]"/>
            <x15:cachedUniqueName index="117" name="[portfolio_data].[portfolio_id].&amp;[6444]"/>
            <x15:cachedUniqueName index="118" name="[portfolio_data].[portfolio_id].&amp;[6536]"/>
            <x15:cachedUniqueName index="119" name="[portfolio_data].[portfolio_id].&amp;[6590]"/>
            <x15:cachedUniqueName index="120" name="[portfolio_data].[portfolio_id].&amp;[6655]"/>
            <x15:cachedUniqueName index="121" name="[portfolio_data].[portfolio_id].&amp;[6661]"/>
            <x15:cachedUniqueName index="122" name="[portfolio_data].[portfolio_id].&amp;[6750]"/>
            <x15:cachedUniqueName index="123" name="[portfolio_data].[portfolio_id].&amp;[6810]"/>
            <x15:cachedUniqueName index="124" name="[portfolio_data].[portfolio_id].&amp;[6906]"/>
            <x15:cachedUniqueName index="125" name="[portfolio_data].[portfolio_id].&amp;[6937]"/>
            <x15:cachedUniqueName index="126" name="[portfolio_data].[portfolio_id].&amp;[7027]"/>
            <x15:cachedUniqueName index="127" name="[portfolio_data].[portfolio_id].&amp;[7046]"/>
            <x15:cachedUniqueName index="128" name="[portfolio_data].[portfolio_id].&amp;[7049]"/>
            <x15:cachedUniqueName index="129" name="[portfolio_data].[portfolio_id].&amp;[7071]"/>
            <x15:cachedUniqueName index="130" name="[portfolio_data].[portfolio_id].&amp;[7159]"/>
            <x15:cachedUniqueName index="131" name="[portfolio_data].[portfolio_id].&amp;[7172]"/>
            <x15:cachedUniqueName index="132" name="[portfolio_data].[portfolio_id].&amp;[7234]"/>
            <x15:cachedUniqueName index="133" name="[portfolio_data].[portfolio_id].&amp;[7258]"/>
            <x15:cachedUniqueName index="134" name="[portfolio_data].[portfolio_id].&amp;[7265]"/>
            <x15:cachedUniqueName index="135" name="[portfolio_data].[portfolio_id].&amp;[7270]"/>
            <x15:cachedUniqueName index="136" name="[portfolio_data].[portfolio_id].&amp;[7581]"/>
            <x15:cachedUniqueName index="137" name="[portfolio_data].[portfolio_id].&amp;[7582]"/>
            <x15:cachedUniqueName index="138" name="[portfolio_data].[portfolio_id].&amp;[7602]"/>
            <x15:cachedUniqueName index="139" name="[portfolio_data].[portfolio_id].&amp;[7634]"/>
            <x15:cachedUniqueName index="140" name="[portfolio_data].[portfolio_id].&amp;[7654]"/>
            <x15:cachedUniqueName index="141" name="[portfolio_data].[portfolio_id].&amp;[7655]"/>
            <x15:cachedUniqueName index="142" name="[portfolio_data].[portfolio_id].&amp;[7691]"/>
            <x15:cachedUniqueName index="143" name="[portfolio_data].[portfolio_id].&amp;[7747]"/>
            <x15:cachedUniqueName index="144" name="[portfolio_data].[portfolio_id].&amp;[7756]"/>
            <x15:cachedUniqueName index="145" name="[portfolio_data].[portfolio_id].&amp;[7858]"/>
            <x15:cachedUniqueName index="146" name="[portfolio_data].[portfolio_id].&amp;[7948]"/>
            <x15:cachedUniqueName index="147" name="[portfolio_data].[portfolio_id].&amp;[7976]"/>
            <x15:cachedUniqueName index="148" name="[portfolio_data].[portfolio_id].&amp;[7983]"/>
            <x15:cachedUniqueName index="149" name="[portfolio_data].[portfolio_id].&amp;[7985]"/>
            <x15:cachedUniqueName index="150" name="[portfolio_data].[portfolio_id].&amp;[8002]"/>
            <x15:cachedUniqueName index="151" name="[portfolio_data].[portfolio_id].&amp;[8032]"/>
            <x15:cachedUniqueName index="152" name="[portfolio_data].[portfolio_id].&amp;[8069]"/>
            <x15:cachedUniqueName index="153" name="[portfolio_data].[portfolio_id].&amp;[8156]"/>
            <x15:cachedUniqueName index="154" name="[portfolio_data].[portfolio_id].&amp;[8234]"/>
            <x15:cachedUniqueName index="155" name="[portfolio_data].[portfolio_id].&amp;[8280]"/>
            <x15:cachedUniqueName index="156" name="[portfolio_data].[portfolio_id].&amp;[8313]"/>
            <x15:cachedUniqueName index="157" name="[portfolio_data].[portfolio_id].&amp;[8353]"/>
            <x15:cachedUniqueName index="158" name="[portfolio_data].[portfolio_id].&amp;[8355]"/>
            <x15:cachedUniqueName index="159" name="[portfolio_data].[portfolio_id].&amp;[8356]"/>
            <x15:cachedUniqueName index="160" name="[portfolio_data].[portfolio_id].&amp;[8368]"/>
            <x15:cachedUniqueName index="161" name="[portfolio_data].[portfolio_id].&amp;[8371]"/>
            <x15:cachedUniqueName index="162" name="[portfolio_data].[portfolio_id].&amp;[8503]"/>
            <x15:cachedUniqueName index="163" name="[portfolio_data].[portfolio_id].&amp;[8550]"/>
            <x15:cachedUniqueName index="164" name="[portfolio_data].[portfolio_id].&amp;[8582]"/>
            <x15:cachedUniqueName index="165" name="[portfolio_data].[portfolio_id].&amp;[8616]"/>
            <x15:cachedUniqueName index="166" name="[portfolio_data].[portfolio_id].&amp;[8625]"/>
            <x15:cachedUniqueName index="167" name="[portfolio_data].[portfolio_id].&amp;[8661]"/>
            <x15:cachedUniqueName index="168" name="[portfolio_data].[portfolio_id].&amp;[8853]"/>
            <x15:cachedUniqueName index="169" name="[portfolio_data].[portfolio_id].&amp;[8907]"/>
            <x15:cachedUniqueName index="170" name="[portfolio_data].[portfolio_id].&amp;[8975]"/>
            <x15:cachedUniqueName index="171" name="[portfolio_data].[portfolio_id].&amp;[8977]"/>
            <x15:cachedUniqueName index="172" name="[portfolio_data].[portfolio_id].&amp;[8994]"/>
            <x15:cachedUniqueName index="173" name="[portfolio_data].[portfolio_id].&amp;[8996]"/>
            <x15:cachedUniqueName index="174" name="[portfolio_data].[portfolio_id].&amp;[9015]"/>
            <x15:cachedUniqueName index="175" name="[portfolio_data].[portfolio_id].&amp;[9031]"/>
            <x15:cachedUniqueName index="176" name="[portfolio_data].[portfolio_id].&amp;[9044]"/>
            <x15:cachedUniqueName index="177" name="[portfolio_data].[portfolio_id].&amp;[9063]"/>
            <x15:cachedUniqueName index="178" name="[portfolio_data].[portfolio_id].&amp;[9116]"/>
            <x15:cachedUniqueName index="179" name="[portfolio_data].[portfolio_id].&amp;[9153]"/>
            <x15:cachedUniqueName index="180" name="[portfolio_data].[portfolio_id].&amp;[9236]"/>
            <x15:cachedUniqueName index="181" name="[portfolio_data].[portfolio_id].&amp;[9353]"/>
            <x15:cachedUniqueName index="182" name="[portfolio_data].[portfolio_id].&amp;[9427]"/>
            <x15:cachedUniqueName index="183" name="[portfolio_data].[portfolio_id].&amp;[9525]"/>
            <x15:cachedUniqueName index="184" name="[portfolio_data].[portfolio_id].&amp;[9566]"/>
            <x15:cachedUniqueName index="185" name="[portfolio_data].[portfolio_id].&amp;[9575]"/>
            <x15:cachedUniqueName index="186" name="[portfolio_data].[portfolio_id].&amp;[9656]"/>
            <x15:cachedUniqueName index="187" name="[portfolio_data].[portfolio_id].&amp;[9698]"/>
            <x15:cachedUniqueName index="188" name="[portfolio_data].[portfolio_id].&amp;[9730]"/>
            <x15:cachedUniqueName index="189" name="[portfolio_data].[portfolio_id].&amp;[9733]"/>
            <x15:cachedUniqueName index="190" name="[portfolio_data].[portfolio_id].&amp;[9751]"/>
            <x15:cachedUniqueName index="191" name="[portfolio_data].[portfolio_id].&amp;[9757]"/>
            <x15:cachedUniqueName index="192" name="[portfolio_data].[portfolio_id].&amp;[9834]"/>
            <x15:cachedUniqueName index="193" name="[portfolio_data].[portfolio_id].&amp;[9866]"/>
            <x15:cachedUniqueName index="194" name="[portfolio_data].[portfolio_id].&amp;[9900]"/>
            <x15:cachedUniqueName index="195" name="[portfolio_data].[portfolio_id].&amp;[9920]"/>
            <x15:cachedUniqueName index="196" name="[portfolio_data].[portfolio_id].&amp;[9983]"/>
          </x15:cachedUniqueNames>
        </ext>
      </extLst>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2" memberValueDatatype="20" unbalanced="0">
      <fieldsUsage count="2">
        <fieldUsage x="-1"/>
        <fieldUsage x="2"/>
      </fieldsUsage>
    </cacheHierarchy>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4305552" backgroundQuery="1" createdVersion="8" refreshedVersion="8" minRefreshableVersion="3" recordCount="0" supportSubquery="1" supportAdvancedDrill="1" xr:uid="{D4BA0D3E-4FC7-4553-98B9-99DD96508D2A}">
  <cacheSource type="external" connectionId="11"/>
  <cacheFields count="3">
    <cacheField name="[Measures].[Sum of total_value]" caption="Sum of total_value" numFmtId="0" hierarchy="119" level="32767"/>
    <cacheField name="[customer_data].[customer_name].[customer_name]" caption="customer_name" numFmtId="0" hierarchy="1" level="1">
      <sharedItems count="163">
        <s v="Alexis Blake"/>
        <s v="Alyssa Avila"/>
        <s v="Amanda Kelly"/>
        <s v="Amber Hebert"/>
        <s v="Amy Murphy"/>
        <s v="Amy Reyes"/>
        <s v="Andres Taylor"/>
        <s v="Andrew Carter"/>
        <s v="Angela Rogers"/>
        <s v="Angela Short"/>
        <s v="Angelica Owens"/>
        <s v="Anthony Bennett"/>
        <s v="Anthony Hanson"/>
        <s v="Anthony Perkins"/>
        <s v="Barbara Barr"/>
        <s v="Barbara Hall"/>
        <s v="Benjamin Singh"/>
        <s v="Brandon Hughes"/>
        <s v="Brenda Stevenson"/>
        <s v="Brianna Allen"/>
        <s v="Brooke Smith"/>
        <s v="Bruce Morales"/>
        <s v="Bryan Oconnor"/>
        <s v="Bryan Preston"/>
        <s v="Carolyn Bailey"/>
        <s v="Chad Edwards"/>
        <s v="Chad Hamilton"/>
        <s v="Christian Henderson"/>
        <s v="Christine Williams"/>
        <s v="Christopher Dyer"/>
        <s v="Christopher Orozco"/>
        <s v="Cindy Hamilton"/>
        <s v="Cole Martinez"/>
        <s v="Connor Evans"/>
        <s v="Cynthia Carter"/>
        <s v="Cynthia Miller"/>
        <s v="Cynthia Wilson"/>
        <s v="Dana Rodriguez"/>
        <s v="Daniel Gregory"/>
        <s v="Daniel Hunter"/>
        <s v="Daniel Jackson"/>
        <s v="Danny Gardner"/>
        <s v="Darius Smith"/>
        <s v="Darren Morrison"/>
        <s v="David Johnson"/>
        <s v="David Walsh"/>
        <s v="Deborah Gibson"/>
        <s v="Debra Velasquez"/>
        <s v="Derek Freeman"/>
        <s v="Derek Johns"/>
        <s v="Don Baker"/>
        <s v="Donna Parker"/>
        <s v="Douglas Galvan"/>
        <s v="Dr. Jackson Andersen"/>
        <s v="Dr. Melissa Jones"/>
        <s v="Dr. Micheal Harrington"/>
        <s v="Edward Williams"/>
        <s v="Eric Spencer"/>
        <s v="Fernando Barrett"/>
        <s v="Gary Scott"/>
        <s v="Jason Frazier"/>
        <s v="Jennifer Flores"/>
        <s v="Jeremy Gonzales"/>
        <s v="Jessica Cunningham"/>
        <s v="Jessica Gonzalez"/>
        <s v="Jessica Johnson"/>
        <s v="Jimmy Miller"/>
        <s v="John Colon"/>
        <s v="Judith James"/>
        <s v="Julie Cook"/>
        <s v="Julie Harris"/>
        <s v="Katelyn Graham"/>
        <s v="Keith Cook"/>
        <s v="Kevin Brown"/>
        <s v="Kevin Lewis"/>
        <s v="Kevin Owen"/>
        <s v="Kristi Sanchez"/>
        <s v="Kyle Thompson"/>
        <s v="Lance Wood"/>
        <s v="Latoya Campbell"/>
        <s v="Laura Barry"/>
        <s v="Lauren Berry"/>
        <s v="Leonard Hanson"/>
        <s v="Lisa Wang"/>
        <s v="Logan Mills"/>
        <s v="Lori Hinton"/>
        <s v="Lori Thomas"/>
        <s v="Madison Oliver"/>
        <s v="Makayla Wallace"/>
        <s v="Mark Hawkins"/>
        <s v="Matthew Gordon"/>
        <s v="Maurice Perez"/>
        <s v="Michael Franco"/>
        <s v="Michael May"/>
        <s v="Michael Sanders"/>
        <s v="Michele Becker"/>
        <s v="Michelle Carter"/>
        <s v="Michelle Kelly"/>
        <s v="Molly Leon"/>
        <s v="Monica Grant"/>
        <s v="Monica Harris"/>
        <s v="Monica Roman"/>
        <s v="Monica Stone"/>
        <s v="Mr. William Johnson"/>
        <s v="Mrs. Stephanie Harris"/>
        <s v="Natasha Rojas"/>
        <s v="Nicholas Castro"/>
        <s v="Paige Turner"/>
        <s v="Peter Garcia"/>
        <s v="Rebecca Stevens"/>
        <s v="Regina Ware"/>
        <s v="Rhonda Smith"/>
        <s v="Richard Jones"/>
        <s v="Richard Martinez"/>
        <s v="Richard Rogers"/>
        <s v="Richard Smith"/>
        <s v="Robert Brown"/>
        <s v="Robert Cruz"/>
        <s v="Robert Johnson"/>
        <s v="Robert Perez"/>
        <s v="Robert Peters"/>
        <s v="Robert Sanchez"/>
        <s v="Robert Warren"/>
        <s v="Robin Wilson"/>
        <s v="Rodney Farrell MD"/>
        <s v="Ryan Hinton"/>
        <s v="Ryan Powell Jr."/>
        <s v="Sally Rodriguez"/>
        <s v="Samantha Newton"/>
        <s v="Sara Fowler"/>
        <s v="Sarah Rodriguez"/>
        <s v="Scott Richardson MD"/>
        <s v="Scott Weeks"/>
        <s v="Sean Conway"/>
        <s v="Sean Sampson"/>
        <s v="Seth Martin"/>
        <s v="Shannon Dixon"/>
        <s v="Shannon Miller"/>
        <s v="Shannon Simmons"/>
        <s v="Sheila Lawson"/>
        <s v="Stacy Barajas"/>
        <s v="Stephen Lawson"/>
        <s v="Susan Roy"/>
        <s v="Suzanne Mccall"/>
        <s v="Tammy Martin"/>
        <s v="Tanner Flowers"/>
        <s v="Tara Little"/>
        <s v="Teresa Humphrey"/>
        <s v="Terry Vega Jr."/>
        <s v="Thomas Watson"/>
        <s v="Tiffany Hines"/>
        <s v="Timothy Boone"/>
        <s v="Timothy Lopez"/>
        <s v="Timothy Ryan"/>
        <s v="Tracy Campbell"/>
        <s v="Travis Ortiz"/>
        <s v="Valerie Bush"/>
        <s v="Walter Short"/>
        <s v="Whitney Griffin"/>
        <s v="William Garcia"/>
        <s v="William Hogan"/>
        <s v="William Perez"/>
        <s v="Zachary Cunningham"/>
      </sharedItems>
    </cacheField>
    <cacheField name="[customer_data].[customer_id].[customer_id]" caption="customer_id" numFmtId="0" level="1">
      <sharedItems containsSemiMixedTypes="0" containsNonDate="0" containsString="0"/>
    </cacheField>
  </cacheFields>
  <cacheHierarchies count="169">
    <cacheHierarchy uniqueName="[customer_data].[customer_id]" caption="customer_id" attribute="1" defaultMemberUniqueName="[customer_data].[customer_id].[All]" allUniqueName="[customer_data].[customer_id].[All]" dimensionUniqueName="[customer_data]" displayFolder="" count="2" memberValueDatatype="20" unbalanced="0">
      <fieldsUsage count="2">
        <fieldUsage x="-1"/>
        <fieldUsage x="2"/>
      </fieldsUsage>
    </cacheHierarchy>
    <cacheHierarchy uniqueName="[customer_data].[customer_name]" caption="customer_name" attribute="1" defaultMemberUniqueName="[customer_data].[customer_name].[All]" allUniqueName="[customer_data].[customer_name].[All]" dimensionUniqueName="[customer_data]" displayFolder="" count="2" memberValueDatatype="130" unbalanced="0">
      <fieldsUsage count="2">
        <fieldUsage x="-1"/>
        <fieldUsage x="1"/>
      </fieldsUsage>
    </cacheHierarchy>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oneField="1" hidden="1">
      <fieldsUsage count="1">
        <fieldUsage x="0"/>
      </fieldsUsage>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62152775" backgroundQuery="1" createdVersion="8" refreshedVersion="8" minRefreshableVersion="3" recordCount="0" supportSubquery="1" supportAdvancedDrill="1" xr:uid="{0451120A-A985-4553-88CA-4E9D1929B0F5}">
  <cacheSource type="external" connectionId="11"/>
  <cacheFields count="2">
    <cacheField name="[performance_data].[portfolio_id].[portfolio_id]" caption="portfolio_id" numFmtId="0" hierarchy="40" level="1">
      <sharedItems containsSemiMixedTypes="0" containsString="0" containsNumber="1" containsInteger="1" minValue="4321" maxValue="7985" count="5">
        <n v="4321"/>
        <n v="5108"/>
        <n v="6937"/>
        <n v="7159"/>
        <n v="7985"/>
      </sharedItems>
      <extLst>
        <ext xmlns:x15="http://schemas.microsoft.com/office/spreadsheetml/2010/11/main" uri="{4F2E5C28-24EA-4eb8-9CBF-B6C8F9C3D259}">
          <x15:cachedUniqueNames>
            <x15:cachedUniqueName index="0" name="[performance_data].[portfolio_id].&amp;[4321]"/>
            <x15:cachedUniqueName index="1" name="[performance_data].[portfolio_id].&amp;[5108]"/>
            <x15:cachedUniqueName index="2" name="[performance_data].[portfolio_id].&amp;[6937]"/>
            <x15:cachedUniqueName index="3" name="[performance_data].[portfolio_id].&amp;[7159]"/>
            <x15:cachedUniqueName index="4" name="[performance_data].[portfolio_id].&amp;[7985]"/>
          </x15:cachedUniqueNames>
        </ext>
      </extLst>
    </cacheField>
    <cacheField name="[Measures].[StdDevp of return_percentage]" caption="StdDevp of return_percentage" numFmtId="0" hierarchy="161"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2" memberValueDatatype="20" unbalanced="0">
      <fieldsUsage count="2">
        <fieldUsage x="-1"/>
        <fieldUsage x="0"/>
      </fieldsUsage>
    </cacheHierarchy>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61111112" backgroundQuery="1" createdVersion="8" refreshedVersion="8" minRefreshableVersion="3" recordCount="0" supportSubquery="1" supportAdvancedDrill="1" xr:uid="{1C4B03E7-472B-4A3B-961B-A940937B8C76}">
  <cacheSource type="external" connectionId="11"/>
  <cacheFields count="2">
    <cacheField name="[performance_data].[portfolio_id].[portfolio_id]" caption="portfolio_id" numFmtId="0" hierarchy="40" level="1">
      <sharedItems containsSemiMixedTypes="0" containsString="0" containsNumber="1" containsInteger="1" minValue="1784" maxValue="9031" count="5">
        <n v="1784"/>
        <n v="1787"/>
        <n v="6444"/>
        <n v="7602"/>
        <n v="9031"/>
      </sharedItems>
      <extLst>
        <ext xmlns:x15="http://schemas.microsoft.com/office/spreadsheetml/2010/11/main" uri="{4F2E5C28-24EA-4eb8-9CBF-B6C8F9C3D259}">
          <x15:cachedUniqueNames>
            <x15:cachedUniqueName index="0" name="[performance_data].[portfolio_id].&amp;[1784]"/>
            <x15:cachedUniqueName index="1" name="[performance_data].[portfolio_id].&amp;[1787]"/>
            <x15:cachedUniqueName index="2" name="[performance_data].[portfolio_id].&amp;[6444]"/>
            <x15:cachedUniqueName index="3" name="[performance_data].[portfolio_id].&amp;[7602]"/>
            <x15:cachedUniqueName index="4" name="[performance_data].[portfolio_id].&amp;[9031]"/>
          </x15:cachedUniqueNames>
        </ext>
      </extLst>
    </cacheField>
    <cacheField name="[Measures].[StdDevp of return_percentage]" caption="StdDevp of return_percentage" numFmtId="0" hierarchy="161"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2" memberValueDatatype="20" unbalanced="0">
      <fieldsUsage count="2">
        <fieldUsage x="-1"/>
        <fieldUsage x="0"/>
      </fieldsUsage>
    </cacheHierarchy>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6273146" backgroundQuery="1" createdVersion="8" refreshedVersion="8" minRefreshableVersion="3" recordCount="0" supportSubquery="1" supportAdvancedDrill="1" xr:uid="{5174CA54-293B-4BA1-BC90-273F47BAC13D}">
  <cacheSource type="external" connectionId="11"/>
  <cacheFields count="2">
    <cacheField name="[customer_data].[gender].[gender]" caption="gender" numFmtId="0" hierarchy="3" level="1">
      <sharedItems count="3">
        <s v="Female"/>
        <s v="Male"/>
        <s v="Other"/>
      </sharedItems>
    </cacheField>
    <cacheField name="[Measures].[Count of portfolio_id]" caption="Count of portfolio_id" numFmtId="0" hierarchy="118"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0"/>
      </fieldsUsage>
    </cacheHierarchy>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oneField="1" hidden="1">
      <fieldsUsage count="1">
        <fieldUsage x="1"/>
      </fieldsUsage>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58796295" backgroundQuery="1" createdVersion="8" refreshedVersion="8" minRefreshableVersion="3" recordCount="0" supportSubquery="1" supportAdvancedDrill="1" xr:uid="{0906DAC2-FC77-45E7-B495-DAB7B7B6DD1B}">
  <cacheSource type="external" connectionId="11"/>
  <cacheFields count="3">
    <cacheField name="[investment_data].[asset_type].[asset_type]" caption="asset_type" numFmtId="0" hierarchy="17" level="1">
      <sharedItems count="4">
        <s v="Bond"/>
        <s v="Mutual Fund"/>
        <s v="Real Estate"/>
        <s v="Stock"/>
      </sharedItems>
    </cacheField>
    <cacheField name="[Measures].[Sum of market_value]" caption="Sum of market_value" numFmtId="0" hierarchy="130" level="32767"/>
    <cacheField name="[Measures].[Count of investment_id]" caption="Count of investment_id" numFmtId="0" hierarchy="127"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2" memberValueDatatype="130" unbalanced="0">
      <fieldsUsage count="2">
        <fieldUsage x="-1"/>
        <fieldUsage x="0"/>
      </fieldsUsage>
    </cacheHierarchy>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7314815" backgroundQuery="1" createdVersion="8" refreshedVersion="8" minRefreshableVersion="3" recordCount="0" supportSubquery="1" supportAdvancedDrill="1" xr:uid="{4521E56E-9F45-440A-A3DC-A0BEABE8496A}">
  <cacheSource type="external" connectionId="11"/>
  <cacheFields count="2">
    <cacheField name="[portfolio_data].[portfolio_name].[portfolio_name]" caption="portfolio_name" numFmtId="0" hierarchy="75" level="1">
      <sharedItems count="5">
        <s v="Degree Portfolio"/>
        <s v="Matter Portfolio"/>
        <s v="People Portfolio"/>
        <s v="Raise Portfolio"/>
        <s v="View Portfolio"/>
      </sharedItems>
    </cacheField>
    <cacheField name="[Measures].[Sum of total_value]" caption="Sum of total_value" numFmtId="0" hierarchy="119"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2" memberValueDatatype="130" unbalanced="0">
      <fieldsUsage count="2">
        <fieldUsage x="-1"/>
        <fieldUsage x="0"/>
      </fieldsUsage>
    </cacheHierarchy>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8240739" backgroundQuery="1" createdVersion="8" refreshedVersion="8" minRefreshableVersion="3" recordCount="0" supportSubquery="1" supportAdvancedDrill="1" xr:uid="{8F3FDD19-99DE-4FEC-AFDF-80618B10225D}">
  <cacheSource type="external" connectionId="11"/>
  <cacheFields count="2">
    <cacheField name="[portfolio_data].[risk_level].[risk_level]" caption="risk_level" numFmtId="0" hierarchy="79" level="1">
      <sharedItems count="3">
        <s v="High"/>
        <s v="Low"/>
        <s v="Medium"/>
      </sharedItems>
    </cacheField>
    <cacheField name="[Measures].[Count of portfolio_id]" caption="Count of portfolio_id" numFmtId="0" hierarchy="118"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2" memberValueDatatype="130" unbalanced="0">
      <fieldsUsage count="2">
        <fieldUsage x="-1"/>
        <fieldUsage x="0"/>
      </fieldsUsage>
    </cacheHierarchy>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oneField="1" hidden="1">
      <fieldsUsage count="1">
        <fieldUsage x="1"/>
      </fieldsUsage>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55555555" backgroundQuery="1" createdVersion="8" refreshedVersion="8" minRefreshableVersion="3" recordCount="0" supportSubquery="1" supportAdvancedDrill="1" xr:uid="{CD689BA1-A005-4CBD-B779-70429CA5F4F8}">
  <cacheSource type="external" connectionId="11"/>
  <cacheFields count="7">
    <cacheField name="[portfolio_data].[portfolio_id].[portfolio_id]" caption="portfolio_id" numFmtId="0" hierarchy="74" level="1">
      <sharedItems containsSemiMixedTypes="0" containsNonDate="0" containsString="0"/>
    </cacheField>
    <cacheField name="[performance_data].[portfolio_id].[portfolio_id]" caption="portfolio_id" numFmtId="0" hierarchy="40" level="1">
      <sharedItems containsSemiMixedTypes="0" containsNonDate="0" containsString="0"/>
    </cacheField>
    <cacheField name="[performance_data].[date].[date]" caption="date" numFmtId="0" hierarchy="41" level="1">
      <sharedItems containsSemiMixedTypes="0" containsNonDate="0" containsDate="1" containsString="0" minDate="2022-10-24T00:00:00" maxDate="2024-09-16T00:00:00" count="33">
        <d v="2022-10-24T00:00:00"/>
        <d v="2022-11-29T00:00:00"/>
        <d v="2022-12-06T00:00:00"/>
        <d v="2022-12-18T00:00:00"/>
        <d v="2023-01-02T00:00:00"/>
        <d v="2023-01-13T00:00:00"/>
        <d v="2023-01-14T00:00:00"/>
        <d v="2023-01-17T00:00:00"/>
        <d v="2023-02-15T00:00:00"/>
        <d v="2023-02-21T00:00:00"/>
        <d v="2023-03-04T00:00:00"/>
        <d v="2023-03-07T00:00:00"/>
        <d v="2023-04-18T00:00:00"/>
        <d v="2023-05-07T00:00:00"/>
        <d v="2023-05-16T00:00:00"/>
        <d v="2023-06-10T00:00:00"/>
        <d v="2023-06-15T00:00:00"/>
        <d v="2023-06-27T00:00:00"/>
        <d v="2023-08-27T00:00:00"/>
        <d v="2023-10-18T00:00:00"/>
        <d v="2023-11-17T00:00:00"/>
        <d v="2023-12-09T00:00:00"/>
        <d v="2023-12-10T00:00:00"/>
        <d v="2024-01-21T00:00:00"/>
        <d v="2024-01-24T00:00:00"/>
        <d v="2024-02-07T00:00:00"/>
        <d v="2024-02-29T00:00:00"/>
        <d v="2024-03-08T00:00:00"/>
        <d v="2024-05-14T00:00:00"/>
        <d v="2024-06-05T00:00:00"/>
        <d v="2024-06-22T00:00:00"/>
        <d v="2024-08-31T00:00:00"/>
        <d v="2024-09-15T00:00:00"/>
      </sharedItems>
    </cacheField>
    <cacheField name="[performance_data].[date (Month)].[date (Month)]" caption="date (Month)" numFmtId="0" hierarchy="49" level="1">
      <sharedItems count="12">
        <s v="Oct"/>
        <s v="Nov"/>
        <s v="Dec"/>
        <s v="Jan"/>
        <s v="Feb"/>
        <s v="Mar"/>
        <s v="Apr"/>
        <s v="May"/>
        <s v="Jun"/>
        <s v="Aug"/>
        <s v="Sep"/>
        <s v="Jul" u="1"/>
      </sharedItems>
    </cacheField>
    <cacheField name="[performance_data].[date (Quarter)].[date (Quarter)]" caption="date (Quarter)" numFmtId="0" hierarchy="48" level="1">
      <sharedItems count="4">
        <s v="Qtr4"/>
        <s v="Qtr1"/>
        <s v="Qtr2"/>
        <s v="Qtr3"/>
      </sharedItems>
    </cacheField>
    <cacheField name="[performance_data].[date (Year)].[date (Year)]" caption="date (Year)" numFmtId="0" hierarchy="47" level="1">
      <sharedItems count="3">
        <s v="2022"/>
        <s v="2023"/>
        <s v="2024"/>
      </sharedItems>
    </cacheField>
    <cacheField name="[Measures].[Average of portfolio_value]" caption="Average of portfolio_value" numFmtId="0" hierarchy="156"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2" memberValueDatatype="20" unbalanced="0">
      <fieldsUsage count="2">
        <fieldUsage x="-1"/>
        <fieldUsage x="1"/>
      </fieldsUsage>
    </cacheHierarchy>
    <cacheHierarchy uniqueName="[performance_data].[date]" caption="date" attribute="1" time="1" defaultMemberUniqueName="[performance_data].[date].[All]" allUniqueName="[performance_data].[date].[All]" dimensionUniqueName="[performance_data]" displayFolder="" count="2" memberValueDatatype="7" unbalanced="0">
      <fieldsUsage count="2">
        <fieldUsage x="-1"/>
        <fieldUsage x="2"/>
      </fieldsUsage>
    </cacheHierarchy>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2" memberValueDatatype="130" unbalanced="0">
      <fieldsUsage count="2">
        <fieldUsage x="-1"/>
        <fieldUsage x="5"/>
      </fieldsUsage>
    </cacheHierarchy>
    <cacheHierarchy uniqueName="[performance_data].[date (Quarter)]" caption="date (Quarter)" attribute="1" defaultMemberUniqueName="[performance_data].[date (Quarter)].[All]" allUniqueName="[performance_data].[date (Quarter)].[All]" dimensionUniqueName="[performance_data]" displayFolder="" count="2" memberValueDatatype="130" unbalanced="0">
      <fieldsUsage count="2">
        <fieldUsage x="-1"/>
        <fieldUsage x="4"/>
      </fieldsUsage>
    </cacheHierarchy>
    <cacheHierarchy uniqueName="[performance_data].[date (Month)]" caption="date (Month)" attribute="1" defaultMemberUniqueName="[performance_data].[date (Month)].[All]" allUniqueName="[performance_data].[date (Month)].[All]" dimensionUniqueName="[performance_data]" displayFolder="" count="2" memberValueDatatype="130" unbalanced="0">
      <fieldsUsage count="2">
        <fieldUsage x="-1"/>
        <fieldUsage x="3"/>
      </fieldsUsage>
    </cacheHierarchy>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2" memberValueDatatype="20" unbalanced="0">
      <fieldsUsage count="2">
        <fieldUsage x="-1"/>
        <fieldUsage x="0"/>
      </fieldsUsage>
    </cacheHierarchy>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oneField="1" hidden="1">
      <fieldsUsage count="1">
        <fieldUsage x="6"/>
      </fieldsUsage>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9398147" backgroundQuery="1" createdVersion="8" refreshedVersion="8" minRefreshableVersion="3" recordCount="0" supportSubquery="1" supportAdvancedDrill="1" xr:uid="{522FC2E1-4890-4FAD-A0BA-D1AC110D35DD}">
  <cacheSource type="external" connectionId="11"/>
  <cacheFields count="2">
    <cacheField name="[Measures].[Count of investment_id]" caption="Count of investment_id" numFmtId="0" hierarchy="127" level="32767"/>
    <cacheField name="[portfolio_data].[portfolio_name].[portfolio_name]" caption="portfolio_name" numFmtId="0" hierarchy="75" level="1">
      <sharedItems count="174">
        <s v="A Portfolio"/>
        <s v="Account Portfolio"/>
        <s v="Add Portfolio"/>
        <s v="Affect Portfolio"/>
        <s v="Agreement Portfolio"/>
        <s v="Air Portfolio"/>
        <s v="All Portfolio"/>
        <s v="Amount Portfolio"/>
        <s v="Around Portfolio"/>
        <s v="Artist Portfolio"/>
        <s v="Attorney Portfolio"/>
        <s v="Audience Portfolio"/>
        <s v="Bad Portfolio"/>
        <s v="Be Portfolio"/>
        <s v="Beautiful Portfolio"/>
        <s v="Before Portfolio"/>
        <s v="Begin Portfolio"/>
        <s v="Between Portfolio"/>
        <s v="Billion Portfolio"/>
        <s v="Both Portfolio"/>
        <s v="Box Portfolio"/>
        <s v="Boy Portfolio"/>
        <s v="Build Portfolio"/>
        <s v="Call Portfolio"/>
        <s v="Campaign Portfolio"/>
        <s v="Capital Portfolio"/>
        <s v="Cause Portfolio"/>
        <s v="Century Portfolio"/>
        <s v="Certainly Portfolio"/>
        <s v="Check Portfolio"/>
        <s v="Concern Portfolio"/>
        <s v="Congress Portfolio"/>
        <s v="Cost Portfolio"/>
        <s v="Could Portfolio"/>
        <s v="Current Portfolio"/>
        <s v="Degree Portfolio"/>
        <s v="Describe Portfolio"/>
        <s v="Determine Portfolio"/>
        <s v="Difficult Portfolio"/>
        <s v="Discussion Portfolio"/>
        <s v="During Portfolio"/>
        <s v="Election Portfolio"/>
        <s v="Energy Portfolio"/>
        <s v="Enough Portfolio"/>
        <s v="Especially Portfolio"/>
        <s v="Fast Portfolio"/>
        <s v="Fill Portfolio"/>
        <s v="Film Portfolio"/>
        <s v="Financial Portfolio"/>
        <s v="Firm Portfolio"/>
        <s v="Floor Portfolio"/>
        <s v="Food Portfolio"/>
        <s v="Foot Portfolio"/>
        <s v="Foreign Portfolio"/>
        <s v="Gas Portfolio"/>
        <s v="Government Portfolio"/>
        <s v="Green Portfolio"/>
        <s v="Grow Portfolio"/>
        <s v="Guess Portfolio"/>
        <s v="Hand Portfolio"/>
        <s v="Her Portfolio"/>
        <s v="Idea Portfolio"/>
        <s v="Increase Portfolio"/>
        <s v="Industry Portfolio"/>
        <s v="Involve Portfolio"/>
        <s v="Its Portfolio"/>
        <s v="Itself Portfolio"/>
        <s v="Job Portfolio"/>
        <s v="Join Portfolio"/>
        <s v="Knowledge Portfolio"/>
        <s v="Large Portfolio"/>
        <s v="Laugh Portfolio"/>
        <s v="Law Portfolio"/>
        <s v="Lead Portfolio"/>
        <s v="Left Portfolio"/>
        <s v="Listen Portfolio"/>
        <s v="Loss Portfolio"/>
        <s v="Manage Portfolio"/>
        <s v="Matter Portfolio"/>
        <s v="Media Portfolio"/>
        <s v="Might Portfolio"/>
        <s v="Military Portfolio"/>
        <s v="Minute Portfolio"/>
        <s v="Move Portfolio"/>
        <s v="Name Portfolio"/>
        <s v="Nature Portfolio"/>
        <s v="Necessary Portfolio"/>
        <s v="Network Portfolio"/>
        <s v="New Portfolio"/>
        <s v="Nor Portfolio"/>
        <s v="Not Portfolio"/>
        <s v="Of Portfolio"/>
        <s v="Off Portfolio"/>
        <s v="Officer Portfolio"/>
        <s v="Once Portfolio"/>
        <s v="One Portfolio"/>
        <s v="Operation Portfolio"/>
        <s v="Order Portfolio"/>
        <s v="Our Portfolio"/>
        <s v="Own Portfolio"/>
        <s v="People Portfolio"/>
        <s v="Perhaps Portfolio"/>
        <s v="Person Portfolio"/>
        <s v="Picture Portfolio"/>
        <s v="Play Portfolio"/>
        <s v="Pm Portfolio"/>
        <s v="Police Portfolio"/>
        <s v="Politics Portfolio"/>
        <s v="Position Portfolio"/>
        <s v="Process Portfolio"/>
        <s v="Production Portfolio"/>
        <s v="Protect Portfolio"/>
        <s v="Race Portfolio"/>
        <s v="Raise Portfolio"/>
        <s v="Rather Portfolio"/>
        <s v="Record Portfolio"/>
        <s v="Religious Portfolio"/>
        <s v="Remember Portfolio"/>
        <s v="Republican Portfolio"/>
        <s v="Resource Portfolio"/>
        <s v="Responsibility Portfolio"/>
        <s v="Rest Portfolio"/>
        <s v="Rise Portfolio"/>
        <s v="Risk Portfolio"/>
        <s v="Rule Portfolio"/>
        <s v="Science Portfolio"/>
        <s v="Seat Portfolio"/>
        <s v="Second Portfolio"/>
        <s v="Short Portfolio"/>
        <s v="Show Portfolio"/>
        <s v="Smile Portfolio"/>
        <s v="Son Portfolio"/>
        <s v="Song Portfolio"/>
        <s v="Source Portfolio"/>
        <s v="Space Portfolio"/>
        <s v="Speak Portfolio"/>
        <s v="Stand Portfolio"/>
        <s v="Strategy Portfolio"/>
        <s v="Stuff Portfolio"/>
        <s v="Summer Portfolio"/>
        <s v="Sure Portfolio"/>
        <s v="Teacher Portfolio"/>
        <s v="Television Portfolio"/>
        <s v="Tell Portfolio"/>
        <s v="Tend Portfolio"/>
        <s v="Term Portfolio"/>
        <s v="Their Portfolio"/>
        <s v="Them Portfolio"/>
        <s v="Themselves Portfolio"/>
        <s v="They Portfolio"/>
        <s v="Thing Portfolio"/>
        <s v="This Portfolio"/>
        <s v="Threat Portfolio"/>
        <s v="Three Portfolio"/>
        <s v="Toward Portfolio"/>
        <s v="True Portfolio"/>
        <s v="Truth Portfolio"/>
        <s v="Try Portfolio"/>
        <s v="Type Portfolio"/>
        <s v="Understand Portfolio"/>
        <s v="Until Portfolio"/>
        <s v="Upon Portfolio"/>
        <s v="Various Portfolio"/>
        <s v="View Portfolio"/>
        <s v="Visit Portfolio"/>
        <s v="Wall Portfolio"/>
        <s v="War Portfolio"/>
        <s v="Whatever Portfolio"/>
        <s v="Which Portfolio"/>
        <s v="Wind Portfolio"/>
        <s v="Word Portfolio"/>
        <s v="Work Portfolio"/>
        <s v="Worker Portfolio"/>
        <s v="Writer Portfolio"/>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2" memberValueDatatype="130" unbalanced="0">
      <fieldsUsage count="2">
        <fieldUsage x="-1"/>
        <fieldUsage x="1"/>
      </fieldsUsage>
    </cacheHierarchy>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831597221" backgroundQuery="1" createdVersion="8" refreshedVersion="8" minRefreshableVersion="3" recordCount="0" supportSubquery="1" supportAdvancedDrill="1" xr:uid="{8643629D-FE03-41FD-BD50-C9A0710E9D27}">
  <cacheSource type="external" connectionId="11"/>
  <cacheFields count="4">
    <cacheField name="[Measures].[Sum of Profit/Loss]" caption="Sum of Profit/Loss" numFmtId="0" hierarchy="134" level="32767"/>
    <cacheField name="[investment_data 1].[investment_id].[investment_id]" caption="investment_id" numFmtId="0" hierarchy="25" level="1">
      <sharedItems containsSemiMixedTypes="0" containsString="0" containsNumber="1" containsInteger="1" minValue="233820" maxValue="892150" count="5">
        <n v="233820"/>
        <n v="497506"/>
        <n v="544451"/>
        <n v="558677"/>
        <n v="892150"/>
      </sharedItems>
      <extLst>
        <ext xmlns:x15="http://schemas.microsoft.com/office/spreadsheetml/2010/11/main" uri="{4F2E5C28-24EA-4eb8-9CBF-B6C8F9C3D259}">
          <x15:cachedUniqueNames>
            <x15:cachedUniqueName index="0" name="[investment_data 1].[investment_id].&amp;[233820]"/>
            <x15:cachedUniqueName index="1" name="[investment_data 1].[investment_id].&amp;[497506]"/>
            <x15:cachedUniqueName index="2" name="[investment_data 1].[investment_id].&amp;[544451]"/>
            <x15:cachedUniqueName index="3" name="[investment_data 1].[investment_id].&amp;[558677]"/>
            <x15:cachedUniqueName index="4" name="[investment_data 1].[investment_id].&amp;[892150]"/>
          </x15:cachedUniqueNames>
        </ext>
      </extLst>
    </cacheField>
    <cacheField name="[investment_data 1].[asset_type].[asset_type]" caption="asset_type" numFmtId="0" hierarchy="27" level="1">
      <sharedItems count="4">
        <s v="Mutual Fund"/>
        <s v="Bond"/>
        <s v="Real Estate"/>
        <s v="Stock"/>
      </sharedItems>
    </cacheField>
    <cacheField name="[investment_data 1].[asset_name].[asset_name]" caption="asset_name" numFmtId="0" hierarchy="28" level="1">
      <sharedItems count="5">
        <s v="Rivera and Sons Mutual Fund"/>
        <s v="Kent and Sons Bond"/>
        <s v="Browning-Wagner Real Estate"/>
        <s v="Jefferson Ltd Stock"/>
        <s v="Mcdaniel PLC Mutual Fund"/>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2" memberValueDatatype="20" unbalanced="0">
      <fieldsUsage count="2">
        <fieldUsage x="-1"/>
        <fieldUsage x="1"/>
      </fieldsUsage>
    </cacheHierarchy>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2" memberValueDatatype="130" unbalanced="0">
      <fieldsUsage count="2">
        <fieldUsage x="-1"/>
        <fieldUsage x="2"/>
      </fieldsUsage>
    </cacheHierarchy>
    <cacheHierarchy uniqueName="[investment_data 1].[asset_name]" caption="asset_name" attribute="1" defaultMemberUniqueName="[investment_data 1].[asset_name].[All]" allUniqueName="[investment_data 1].[asset_name].[All]" dimensionUniqueName="[investment_data 1]" displayFolder="" count="2" memberValueDatatype="130" unbalanced="0">
      <fieldsUsage count="2">
        <fieldUsage x="-1"/>
        <fieldUsage x="3"/>
      </fieldsUsage>
    </cacheHierarchy>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91550925" backgroundQuery="1" createdVersion="8" refreshedVersion="8" minRefreshableVersion="3" recordCount="0" supportSubquery="1" supportAdvancedDrill="1" xr:uid="{060A4D44-7F1D-4141-9C9F-B20CE4503EDB}">
  <cacheSource type="external" connectionId="11"/>
  <cacheFields count="2">
    <cacheField name="[portfolio_data 1].[risk_level].[risk_level]" caption="risk_level" numFmtId="0" hierarchy="88" level="1">
      <sharedItems count="3">
        <s v="High"/>
        <s v="Low"/>
        <s v="Medium"/>
      </sharedItems>
    </cacheField>
    <cacheField name="[Measures].[Average of Income 3]" caption="Average of Income 3" numFmtId="0" hierarchy="150"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2" memberValueDatatype="130" unbalanced="0">
      <fieldsUsage count="2">
        <fieldUsage x="-1"/>
        <fieldUsage x="0"/>
      </fieldsUsage>
    </cacheHierarchy>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oneField="1" hidden="1">
      <fieldsUsage count="1">
        <fieldUsage x="1"/>
      </fieldsUsage>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80324071" backgroundQuery="1" createdVersion="8" refreshedVersion="8" minRefreshableVersion="3" recordCount="0" supportSubquery="1" supportAdvancedDrill="1" xr:uid="{C4809475-8071-4081-BF2F-965D94A9B65C}">
  <cacheSource type="external" connectionId="11"/>
  <cacheFields count="3">
    <cacheField name="[customer_data 1].[age_group].[age_group]" caption="age_group" numFmtId="0" hierarchy="14" level="1">
      <sharedItems count="3">
        <s v="20-30"/>
        <s v="30-40"/>
        <s v="40+"/>
      </sharedItems>
    </cacheField>
    <cacheField name="[Measures].[Count of portfolio_id]" caption="Count of portfolio_id" numFmtId="0" hierarchy="118" level="32767"/>
    <cacheField name="[portfolio_data].[risk_level].[risk_level]" caption="risk_level" numFmtId="0" hierarchy="79" level="1">
      <sharedItems count="3">
        <s v="High"/>
        <s v="Low"/>
        <s v="Medium"/>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2" memberValueDatatype="130" unbalanced="0">
      <fieldsUsage count="2">
        <fieldUsage x="-1"/>
        <fieldUsage x="0"/>
      </fieldsUsage>
    </cacheHierarchy>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2" memberValueDatatype="130" unbalanced="0">
      <fieldsUsage count="2">
        <fieldUsage x="-1"/>
        <fieldUsage x="2"/>
      </fieldsUsage>
    </cacheHierarchy>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oneField="1" hidden="1">
      <fieldsUsage count="1">
        <fieldUsage x="1"/>
      </fieldsUsage>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4976852" backgroundQuery="1" createdVersion="8" refreshedVersion="8" minRefreshableVersion="3" recordCount="0" supportSubquery="1" supportAdvancedDrill="1" xr:uid="{BBE1103B-51F7-4EE4-9F34-0951A7640679}">
  <cacheSource type="external" connectionId="11"/>
  <cacheFields count="3">
    <cacheField name="[Measures].[Average of age]" caption="Average of age" numFmtId="0" hierarchy="123" level="32767"/>
    <cacheField name="[customer_data].[gender].[gender]" caption="gender" numFmtId="0" hierarchy="3" level="1">
      <sharedItems count="3">
        <s v="Female"/>
        <s v="Male"/>
        <s v="Other"/>
      </sharedItems>
    </cacheField>
    <cacheField name="[Measures].[Average of income]" caption="Average of income" numFmtId="0" hierarchy="125"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1"/>
      </fieldsUsage>
    </cacheHierarchy>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830208335" backgroundQuery="1" createdVersion="8" refreshedVersion="8" minRefreshableVersion="3" recordCount="0" supportSubquery="1" supportAdvancedDrill="1" xr:uid="{268DBFE1-83E5-462D-955B-FE6659C7C45E}">
  <cacheSource type="external" connectionId="11"/>
  <cacheFields count="5">
    <cacheField name="[investment_data 1].[investment_id].[investment_id]" caption="investment_id" numFmtId="0" hierarchy="25" level="1">
      <sharedItems containsSemiMixedTypes="0" containsString="0" containsNumber="1" containsInteger="1" minValue="101533" maxValue="999223" count="997">
        <n v="633961"/>
        <n v="995089"/>
        <n v="107922"/>
        <n v="237592"/>
        <n v="446630"/>
        <n v="913405"/>
        <n v="949097"/>
        <n v="977560"/>
        <n v="997064"/>
        <n v="204776"/>
        <n v="229542"/>
        <n v="399941"/>
        <n v="457329"/>
        <n v="462551"/>
        <n v="462800"/>
        <n v="554369"/>
        <n v="623547"/>
        <n v="894955"/>
        <n v="316821"/>
        <n v="369751"/>
        <n v="418595"/>
        <n v="580608"/>
        <n v="679536"/>
        <n v="801082"/>
        <n v="988177"/>
        <n v="293664"/>
        <n v="773234"/>
        <n v="570265"/>
        <n v="604161"/>
        <n v="805205"/>
        <n v="864739"/>
        <n v="110387"/>
        <n v="241455"/>
        <n v="372799"/>
        <n v="481941"/>
        <n v="682639"/>
        <n v="778739"/>
        <n v="837201"/>
        <n v="846437"/>
        <n v="890255"/>
        <n v="149600"/>
        <n v="217432"/>
        <n v="446177"/>
        <n v="463380"/>
        <n v="519849"/>
        <n v="629230"/>
        <n v="756622"/>
        <n v="778849"/>
        <n v="877646"/>
        <n v="939069"/>
        <n v="262996"/>
        <n v="291068"/>
        <n v="381811"/>
        <n v="979556"/>
        <n v="175626"/>
        <n v="209146"/>
        <n v="543841"/>
        <n v="724135"/>
        <n v="313451"/>
        <n v="364355"/>
        <n v="932513"/>
        <n v="273739"/>
        <n v="306776"/>
        <n v="431204"/>
        <n v="841231"/>
        <n v="927711"/>
        <n v="943509"/>
        <n v="852606"/>
        <n v="383211"/>
        <n v="479108"/>
        <n v="798985"/>
        <n v="962846"/>
        <n v="148478"/>
        <n v="304664"/>
        <n v="454863"/>
        <n v="533540"/>
        <n v="315938"/>
        <n v="345817"/>
        <n v="499313"/>
        <n v="500054"/>
        <n v="823821"/>
        <n v="850473"/>
        <n v="287684"/>
        <n v="399131"/>
        <n v="448965"/>
        <n v="668396"/>
        <n v="875907"/>
        <n v="892517"/>
        <n v="930837"/>
        <n v="232904"/>
        <n v="275685"/>
        <n v="375765"/>
        <n v="453155"/>
        <n v="516230"/>
        <n v="517790"/>
        <n v="590731"/>
        <n v="839057"/>
        <n v="873685"/>
        <n v="907771"/>
        <n v="970973"/>
        <n v="429671"/>
        <n v="502425"/>
        <n v="925820"/>
        <n v="217926"/>
        <n v="224404"/>
        <n v="723874"/>
        <n v="331534"/>
        <n v="348099"/>
        <n v="368935"/>
        <n v="600194"/>
        <n v="626246"/>
        <n v="112672"/>
        <n v="214408"/>
        <n v="280273"/>
        <n v="283872"/>
        <n v="540592"/>
        <n v="594193"/>
        <n v="695703"/>
        <n v="724016"/>
        <n v="199813"/>
        <n v="480095"/>
        <n v="509471"/>
        <n v="819347"/>
        <n v="844139"/>
        <n v="847573"/>
        <n v="179502"/>
        <n v="856757"/>
        <n v="892150"/>
        <n v="304897"/>
        <n v="308813"/>
        <n v="383387"/>
        <n v="472444"/>
        <n v="508382"/>
        <n v="183201"/>
        <n v="246989"/>
        <n v="369844"/>
        <n v="936484"/>
        <n v="404680"/>
        <n v="967261"/>
        <n v="196361"/>
        <n v="327515"/>
        <n v="652902"/>
        <n v="215865"/>
        <n v="231524"/>
        <n v="267411"/>
        <n v="493570"/>
        <n v="531338"/>
        <n v="751830"/>
        <n v="783647"/>
        <n v="826407"/>
        <n v="588087"/>
        <n v="691770"/>
        <n v="945719"/>
        <n v="160499"/>
        <n v="323984"/>
        <n v="344686"/>
        <n v="675753"/>
        <n v="676880"/>
        <n v="780043"/>
        <n v="869200"/>
        <n v="917562"/>
        <n v="946156"/>
        <n v="142040"/>
        <n v="153582"/>
        <n v="173439"/>
        <n v="183919"/>
        <n v="211353"/>
        <n v="312192"/>
        <n v="549834"/>
        <n v="618066"/>
        <n v="943112"/>
        <n v="509512"/>
        <n v="549465"/>
        <n v="569930"/>
        <n v="861503"/>
        <n v="243730"/>
        <n v="400584"/>
        <n v="687293"/>
        <n v="833636"/>
        <n v="199017"/>
        <n v="233993"/>
        <n v="559561"/>
        <n v="706713"/>
        <n v="871551"/>
        <n v="148125"/>
        <n v="444407"/>
        <n v="482705"/>
        <n v="553952"/>
        <n v="597220"/>
        <n v="603950"/>
        <n v="609739"/>
        <n v="928686"/>
        <n v="952237"/>
        <n v="131549"/>
        <n v="179902"/>
        <n v="388732"/>
        <n v="468299"/>
        <n v="563438"/>
        <n v="992777"/>
        <n v="174492"/>
        <n v="304365"/>
        <n v="460251"/>
        <n v="465446"/>
        <n v="729065"/>
        <n v="840112"/>
        <n v="245346"/>
        <n v="675324"/>
        <n v="797493"/>
        <n v="907276"/>
        <n v="964901"/>
        <n v="108076"/>
        <n v="319997"/>
        <n v="765580"/>
        <n v="842390"/>
        <n v="267683"/>
        <n v="794472"/>
        <n v="796012"/>
        <n v="803407"/>
        <n v="918734"/>
        <n v="949520"/>
        <n v="984247"/>
        <n v="252143"/>
        <n v="287493"/>
        <n v="322211"/>
        <n v="521175"/>
        <n v="976756"/>
        <n v="302798"/>
        <n v="384506"/>
        <n v="504133"/>
        <n v="605137"/>
        <n v="636058"/>
        <n v="990593"/>
        <n v="130841"/>
        <n v="440020"/>
        <n v="457700"/>
        <n v="697915"/>
        <n v="836643"/>
        <n v="334376"/>
        <n v="374110"/>
        <n v="523934"/>
        <n v="836542"/>
        <n v="265560"/>
        <n v="281917"/>
        <n v="347143"/>
        <n v="392916"/>
        <n v="581070"/>
        <n v="832901"/>
        <n v="720122"/>
        <n v="579913"/>
        <n v="644200"/>
        <n v="985306"/>
        <n v="132793"/>
        <n v="776791"/>
        <n v="318491"/>
        <n v="620012"/>
        <n v="809264"/>
        <n v="820615"/>
        <n v="833063"/>
        <n v="376769"/>
        <n v="481213"/>
        <n v="155943"/>
        <n v="260590"/>
        <n v="691578"/>
        <n v="756164"/>
        <n v="929231"/>
        <n v="662616"/>
        <n v="669126"/>
        <n v="772937"/>
        <n v="955385"/>
        <n v="546669"/>
        <n v="649106"/>
        <n v="704747"/>
        <n v="715380"/>
        <n v="812780"/>
        <n v="876926"/>
        <n v="473998"/>
        <n v="708531"/>
        <n v="180206"/>
        <n v="549523"/>
        <n v="642392"/>
        <n v="762038"/>
        <n v="825731"/>
        <n v="955162"/>
        <n v="272800"/>
        <n v="783971"/>
        <n v="953962"/>
        <n v="120798"/>
        <n v="364617"/>
        <n v="565836"/>
        <n v="160826"/>
        <n v="600571"/>
        <n v="779495"/>
        <n v="951606"/>
        <n v="128267"/>
        <n v="528993"/>
        <n v="666018"/>
        <n v="984780"/>
        <n v="114667"/>
        <n v="203322"/>
        <n v="218053"/>
        <n v="366009"/>
        <n v="404390"/>
        <n v="898425"/>
        <n v="923181"/>
        <n v="186295"/>
        <n v="500941"/>
        <n v="699771"/>
        <n v="808779"/>
        <n v="894585"/>
        <n v="992273"/>
        <n v="332289"/>
        <n v="262441"/>
        <n v="418680"/>
        <n v="526883"/>
        <n v="933175"/>
        <n v="990187"/>
        <n v="235580"/>
        <n v="299341"/>
        <n v="479129"/>
        <n v="670599"/>
        <n v="821040"/>
        <n v="860678"/>
        <n v="901192"/>
        <n v="973795"/>
        <n v="222683"/>
        <n v="425176"/>
        <n v="559412"/>
        <n v="775873"/>
        <n v="434204"/>
        <n v="590373"/>
        <n v="607334"/>
        <n v="658301"/>
        <n v="764656"/>
        <n v="930972"/>
        <n v="992549"/>
        <n v="574988"/>
        <n v="591278"/>
        <n v="872233"/>
        <n v="999223"/>
        <n v="386848"/>
        <n v="552353"/>
        <n v="663605"/>
        <n v="720065"/>
        <n v="782484"/>
        <n v="846445"/>
        <n v="153047"/>
        <n v="192522"/>
        <n v="484287"/>
        <n v="560140"/>
        <n v="609851"/>
        <n v="626496"/>
        <n v="123113"/>
        <n v="145398"/>
        <n v="298775"/>
        <n v="310847"/>
        <n v="437294"/>
        <n v="683283"/>
        <n v="750270"/>
        <n v="974987"/>
        <n v="981221"/>
        <n v="637613"/>
        <n v="113427"/>
        <n v="163715"/>
        <n v="504522"/>
        <n v="572794"/>
        <n v="669596"/>
        <n v="777245"/>
        <n v="785318"/>
        <n v="201215"/>
        <n v="250518"/>
        <n v="272169"/>
        <n v="366789"/>
        <n v="404424"/>
        <n v="829976"/>
        <n v="861959"/>
        <n v="906463"/>
        <n v="948000"/>
        <n v="431679"/>
        <n v="532429"/>
        <n v="623597"/>
        <n v="716447"/>
        <n v="929195"/>
        <n v="978335"/>
        <n v="553694"/>
        <n v="564781"/>
        <n v="587164"/>
        <n v="730349"/>
        <n v="951575"/>
        <n v="970410"/>
        <n v="274711"/>
        <n v="392738"/>
        <n v="516866"/>
        <n v="719859"/>
        <n v="805820"/>
        <n v="957431"/>
        <n v="224334"/>
        <n v="278568"/>
        <n v="293834"/>
        <n v="310913"/>
        <n v="381427"/>
        <n v="448043"/>
        <n v="682509"/>
        <n v="775032"/>
        <n v="892167"/>
        <n v="678986"/>
        <n v="512602"/>
        <n v="781715"/>
        <n v="784932"/>
        <n v="311553"/>
        <n v="320529"/>
        <n v="340883"/>
        <n v="432096"/>
        <n v="770001"/>
        <n v="867139"/>
        <n v="928989"/>
        <n v="156521"/>
        <n v="500327"/>
        <n v="504836"/>
        <n v="278460"/>
        <n v="801528"/>
        <n v="804317"/>
        <n v="844677"/>
        <n v="945551"/>
        <n v="967005"/>
        <n v="976299"/>
        <n v="267642"/>
        <n v="652496"/>
        <n v="497492"/>
        <n v="952464"/>
        <n v="959490"/>
        <n v="101849"/>
        <n v="313829"/>
        <n v="645488"/>
        <n v="888887"/>
        <n v="975569"/>
        <n v="183843"/>
        <n v="224166"/>
        <n v="227272"/>
        <n v="326280"/>
        <n v="431967"/>
        <n v="441516"/>
        <n v="928139"/>
        <n v="544681"/>
        <n v="683598"/>
        <n v="688592"/>
        <n v="800693"/>
        <n v="891626"/>
        <n v="156535"/>
        <n v="436192"/>
        <n v="664969"/>
        <n v="798386"/>
        <n v="235649"/>
        <n v="496614"/>
        <n v="603244"/>
        <n v="608756"/>
        <n v="954089"/>
        <n v="366483"/>
        <n v="589322"/>
        <n v="715172"/>
        <n v="869212"/>
        <n v="959296"/>
        <n v="172935"/>
        <n v="188330"/>
        <n v="571579"/>
        <n v="611775"/>
        <n v="836228"/>
        <n v="866868"/>
        <n v="998652"/>
        <n v="136947"/>
        <n v="137827"/>
        <n v="364759"/>
        <n v="544292"/>
        <n v="591073"/>
        <n v="219163"/>
        <n v="404686"/>
        <n v="107516"/>
        <n v="403216"/>
        <n v="817394"/>
        <n v="848877"/>
        <n v="121105"/>
        <n v="164411"/>
        <n v="279265"/>
        <n v="316676"/>
        <n v="457503"/>
        <n v="813394"/>
        <n v="962617"/>
        <n v="184111"/>
        <n v="326488"/>
        <n v="349222"/>
        <n v="350691"/>
        <n v="613025"/>
        <n v="650004"/>
        <n v="405610"/>
        <n v="663335"/>
        <n v="740496"/>
        <n v="876206"/>
        <n v="129244"/>
        <n v="238629"/>
        <n v="408068"/>
        <n v="624641"/>
        <n v="788096"/>
        <n v="854427"/>
        <n v="421088"/>
        <n v="426009"/>
        <n v="442383"/>
        <n v="641990"/>
        <n v="780414"/>
        <n v="895095"/>
        <n v="933533"/>
        <n v="974146"/>
        <n v="233820"/>
        <n v="323003"/>
        <n v="341291"/>
        <n v="516381"/>
        <n v="865642"/>
        <n v="958491"/>
        <n v="994836"/>
        <n v="175945"/>
        <n v="178992"/>
        <n v="263012"/>
        <n v="306815"/>
        <n v="778251"/>
        <n v="987348"/>
        <n v="127606"/>
        <n v="167086"/>
        <n v="210303"/>
        <n v="274629"/>
        <n v="471160"/>
        <n v="691232"/>
        <n v="805629"/>
        <n v="923315"/>
        <n v="101533"/>
        <n v="213747"/>
        <n v="397893"/>
        <n v="770167"/>
        <n v="930423"/>
        <n v="499790"/>
        <n v="542436"/>
        <n v="568807"/>
        <n v="887709"/>
        <n v="920724"/>
        <n v="950677"/>
        <n v="370778"/>
        <n v="854561"/>
        <n v="960162"/>
        <n v="110082"/>
        <n v="719749"/>
        <n v="817382"/>
        <n v="819975"/>
        <n v="869708"/>
        <n v="887847"/>
        <n v="993033"/>
        <n v="158012"/>
        <n v="198534"/>
        <n v="654298"/>
        <n v="821727"/>
        <n v="458994"/>
        <n v="499406"/>
        <n v="504101"/>
        <n v="693095"/>
        <n v="104309"/>
        <n v="668874"/>
        <n v="681660"/>
        <n v="755841"/>
        <n v="330536"/>
        <n v="357583"/>
        <n v="426502"/>
        <n v="481603"/>
        <n v="579269"/>
        <n v="680593"/>
        <n v="761444"/>
        <n v="882835"/>
        <n v="952609"/>
        <n v="443161"/>
        <n v="555646"/>
        <n v="113805"/>
        <n v="115093"/>
        <n v="211325"/>
        <n v="428131"/>
        <n v="466753"/>
        <n v="526440"/>
        <n v="544451"/>
        <n v="786017"/>
        <n v="830445"/>
        <n v="407571"/>
        <n v="539073"/>
        <n v="768915"/>
        <n v="777955"/>
        <n v="953060"/>
        <n v="254135"/>
        <n v="382556"/>
        <n v="521292"/>
        <n v="593759"/>
        <n v="750377"/>
        <n v="263416"/>
        <n v="380991"/>
        <n v="385601"/>
        <n v="689361"/>
        <n v="693662"/>
        <n v="944590"/>
        <n v="229626"/>
        <n v="424072"/>
        <n v="732446"/>
        <n v="960394"/>
        <n v="253973"/>
        <n v="757124"/>
        <n v="776367"/>
        <n v="562233"/>
        <n v="638478"/>
        <n v="643592"/>
        <n v="816911"/>
        <n v="934630"/>
        <n v="113620"/>
        <n v="160113"/>
        <n v="286245"/>
        <n v="478906"/>
        <n v="695589"/>
        <n v="698426"/>
        <n v="978098"/>
        <n v="180202"/>
        <n v="238209"/>
        <n v="541613"/>
        <n v="772588"/>
        <n v="854729"/>
        <n v="902069"/>
        <n v="408297"/>
        <n v="465739"/>
        <n v="480783"/>
        <n v="602525"/>
        <n v="743637"/>
        <n v="236846"/>
        <n v="414422"/>
        <n v="548429"/>
        <n v="860545"/>
        <n v="127593"/>
        <n v="254384"/>
        <n v="466007"/>
        <n v="515878"/>
        <n v="978361"/>
        <n v="238490"/>
        <n v="467085"/>
        <n v="179755"/>
        <n v="297248"/>
        <n v="301349"/>
        <n v="308153"/>
        <n v="365815"/>
        <n v="480813"/>
        <n v="490268"/>
        <n v="503124"/>
        <n v="722804"/>
        <n v="861171"/>
        <n v="887828"/>
        <n v="957496"/>
        <n v="326281"/>
        <n v="408442"/>
        <n v="657301"/>
        <n v="716822"/>
        <n v="826637"/>
        <n v="575662"/>
        <n v="624610"/>
        <n v="875440"/>
        <n v="944093"/>
        <n v="983960"/>
        <n v="320042"/>
        <n v="578482"/>
        <n v="726831"/>
        <n v="732646"/>
        <n v="145027"/>
        <n v="595540"/>
        <n v="120667"/>
        <n v="138891"/>
        <n v="268521"/>
        <n v="277041"/>
        <n v="335460"/>
        <n v="743400"/>
        <n v="971023"/>
        <n v="184580"/>
        <n v="387696"/>
        <n v="408611"/>
        <n v="447938"/>
        <n v="556801"/>
        <n v="780697"/>
        <n v="973528"/>
        <n v="173840"/>
        <n v="408985"/>
        <n v="482366"/>
        <n v="546773"/>
        <n v="746590"/>
        <n v="907802"/>
        <n v="181048"/>
        <n v="285064"/>
        <n v="351441"/>
        <n v="262038"/>
        <n v="349203"/>
        <n v="667128"/>
        <n v="825867"/>
        <n v="968035"/>
        <n v="118711"/>
        <n v="830054"/>
        <n v="208598"/>
        <n v="512164"/>
        <n v="551553"/>
        <n v="558677"/>
        <n v="644174"/>
        <n v="646320"/>
        <n v="764824"/>
        <n v="782354"/>
        <n v="601149"/>
        <n v="740770"/>
        <n v="739014"/>
        <n v="885642"/>
        <n v="978011"/>
        <n v="509480"/>
        <n v="597443"/>
        <n v="854599"/>
        <n v="957435"/>
        <n v="155801"/>
        <n v="339741"/>
        <n v="390619"/>
        <n v="444548"/>
        <n v="520790"/>
        <n v="644569"/>
        <n v="823041"/>
        <n v="952599"/>
        <n v="969788"/>
        <n v="982079"/>
        <n v="115793"/>
        <n v="174761"/>
        <n v="361448"/>
        <n v="367666"/>
        <n v="495000"/>
        <n v="840851"/>
        <n v="941893"/>
        <n v="165828"/>
        <n v="434321"/>
        <n v="563092"/>
        <n v="629193"/>
        <n v="806818"/>
        <n v="814027"/>
        <n v="189507"/>
        <n v="199869"/>
        <n v="240564"/>
        <n v="319143"/>
        <n v="558979"/>
        <n v="788926"/>
        <n v="824252"/>
        <n v="846467"/>
        <n v="876347"/>
        <n v="445182"/>
        <n v="467319"/>
        <n v="647790"/>
        <n v="715103"/>
        <n v="962225"/>
        <n v="301952"/>
        <n v="366372"/>
        <n v="452448"/>
        <n v="581191"/>
        <n v="825129"/>
        <n v="120451"/>
        <n v="466611"/>
        <n v="584386"/>
        <n v="192478"/>
        <n v="315251"/>
        <n v="341351"/>
        <n v="581753"/>
        <n v="688083"/>
        <n v="704375"/>
        <n v="565236"/>
        <n v="585599"/>
        <n v="734707"/>
        <n v="158961"/>
        <n v="334610"/>
        <n v="466440"/>
        <n v="965233"/>
        <n v="159969"/>
        <n v="273536"/>
        <n v="898681"/>
        <n v="340335"/>
        <n v="464963"/>
        <n v="585302"/>
        <n v="765884"/>
        <n v="808848"/>
        <n v="865794"/>
        <n v="913601"/>
        <n v="995474"/>
        <n v="334520"/>
        <n v="625979"/>
        <n v="682416"/>
        <n v="716510"/>
        <n v="718409"/>
        <n v="830751"/>
        <n v="963162"/>
        <n v="926421"/>
        <n v="971692"/>
        <n v="317366"/>
        <n v="358734"/>
        <n v="497506"/>
        <n v="561539"/>
        <n v="747974"/>
        <n v="778124"/>
        <n v="402713"/>
        <n v="141312"/>
        <n v="157979"/>
        <n v="632339"/>
        <n v="180092"/>
        <n v="642885"/>
        <n v="713487"/>
        <n v="429565"/>
        <n v="448461"/>
        <n v="521671"/>
        <n v="912398"/>
        <n v="228616"/>
        <n v="259531"/>
        <n v="314322"/>
        <n v="580904"/>
        <n v="869769"/>
        <n v="980896"/>
        <n v="174521"/>
        <n v="325450"/>
        <n v="399995"/>
        <n v="915990"/>
        <n v="364543"/>
        <n v="458909"/>
        <n v="513741"/>
        <n v="574478"/>
        <n v="668227"/>
        <n v="855501"/>
        <n v="902662"/>
        <n v="988630"/>
        <n v="160602"/>
        <n v="398838"/>
        <n v="635707"/>
        <n v="650210"/>
        <n v="754456"/>
        <n v="985463"/>
        <n v="991147"/>
        <n v="265328"/>
        <n v="578290"/>
        <n v="590951"/>
        <n v="667217"/>
        <n v="801019"/>
        <n v="815329"/>
        <n v="408700"/>
        <n v="415156"/>
        <n v="768949"/>
        <n v="948403"/>
        <n v="274534"/>
        <n v="277250"/>
        <n v="384105"/>
        <n v="658598"/>
        <n v="710520"/>
        <n v="890506"/>
        <n v="257677"/>
        <n v="554495"/>
        <n v="643708"/>
        <n v="736929"/>
        <n v="899671"/>
        <n v="447715"/>
        <n v="520373"/>
        <n v="612221"/>
        <n v="726331"/>
        <n v="807529"/>
        <n v="787330"/>
        <n v="894733"/>
        <n v="898624"/>
        <n v="956034"/>
        <n v="104248"/>
        <n v="110155"/>
        <n v="206268"/>
        <n v="505572"/>
        <n v="598639"/>
        <n v="765173"/>
        <n v="776735"/>
        <n v="873486"/>
        <n v="916739"/>
        <n v="933051"/>
        <n v="226786"/>
        <n v="446134"/>
        <n v="764478"/>
        <n v="804563"/>
        <n v="962232"/>
        <n v="257988"/>
        <n v="421353"/>
        <n v="475545"/>
        <n v="559938"/>
        <n v="781399"/>
        <n v="891288"/>
        <n v="322432"/>
        <n v="338229"/>
        <n v="389152"/>
        <n v="480237"/>
        <n v="502779"/>
        <n v="744512"/>
        <n v="457677"/>
        <n v="604552"/>
        <n v="617985"/>
        <n v="782936"/>
        <n v="929627"/>
        <n v="195127"/>
        <n v="271360"/>
        <n v="297911"/>
        <n v="377217"/>
        <n v="468639"/>
        <n v="628909"/>
        <n v="746021"/>
        <n v="903980"/>
        <n v="244904"/>
        <n v="298290"/>
        <n v="878103"/>
        <n v="959260"/>
        <n v="346973"/>
        <n v="790265"/>
        <n v="976885"/>
        <n v="976887"/>
        <n v="116104"/>
        <n v="432585"/>
        <n v="442266"/>
        <n v="470966"/>
        <n v="788919"/>
        <n v="900331"/>
        <n v="161459"/>
        <n v="231568"/>
        <n v="251157"/>
        <n v="320218"/>
        <n v="430646"/>
        <n v="449474"/>
        <n v="450021"/>
        <n v="465367"/>
        <n v="503399"/>
        <n v="508477"/>
        <n v="603687"/>
        <n v="634548"/>
        <n v="712724"/>
        <n v="723638"/>
        <n v="853840"/>
        <n v="155169"/>
        <n v="221445"/>
        <n v="390464"/>
        <n v="407642"/>
        <n v="421105"/>
        <n v="477671"/>
        <n v="563180"/>
        <n v="995697"/>
        <n v="212074"/>
        <n v="558475"/>
        <n v="767419"/>
        <n v="975674"/>
        <n v="378748"/>
        <n v="633869"/>
        <n v="932551"/>
        <n v="268901"/>
        <n v="393843"/>
        <n v="429555"/>
        <n v="625636"/>
        <n v="638008"/>
        <n v="204171"/>
        <n v="903365"/>
        <n v="151314"/>
        <n v="547456"/>
        <n v="820383"/>
        <n v="118944"/>
        <n v="151309"/>
        <n v="400091"/>
        <n v="623261"/>
        <n v="696619"/>
        <n v="808146"/>
        <n v="958691"/>
        <n v="349935"/>
        <n v="524004"/>
        <n v="630989"/>
        <n v="733156"/>
        <n v="778876"/>
        <n v="849923"/>
        <n v="905806"/>
        <n v="175331"/>
        <n v="244350"/>
        <n v="329121"/>
        <n v="226126"/>
        <n v="395772"/>
        <n v="480378"/>
        <n v="908369"/>
        <n v="952123"/>
        <n v="350600"/>
        <n v="403562"/>
        <n v="847460"/>
        <n v="198586"/>
        <n v="261218"/>
        <n v="392438"/>
        <n v="521293"/>
        <n v="610667"/>
        <n v="787473"/>
        <n v="790410"/>
        <n v="800005"/>
        <n v="978937"/>
        <n v="474787"/>
        <n v="480422"/>
        <n v="793514"/>
      </sharedItems>
      <extLst>
        <ext xmlns:x15="http://schemas.microsoft.com/office/spreadsheetml/2010/11/main" uri="{4F2E5C28-24EA-4eb8-9CBF-B6C8F9C3D259}">
          <x15:cachedUniqueNames>
            <x15:cachedUniqueName index="0" name="[investment_data 1].[investment_id].&amp;[633961]"/>
            <x15:cachedUniqueName index="1" name="[investment_data 1].[investment_id].&amp;[995089]"/>
            <x15:cachedUniqueName index="2" name="[investment_data 1].[investment_id].&amp;[107922]"/>
            <x15:cachedUniqueName index="3" name="[investment_data 1].[investment_id].&amp;[237592]"/>
            <x15:cachedUniqueName index="4" name="[investment_data 1].[investment_id].&amp;[446630]"/>
            <x15:cachedUniqueName index="5" name="[investment_data 1].[investment_id].&amp;[913405]"/>
            <x15:cachedUniqueName index="6" name="[investment_data 1].[investment_id].&amp;[949097]"/>
            <x15:cachedUniqueName index="7" name="[investment_data 1].[investment_id].&amp;[977560]"/>
            <x15:cachedUniqueName index="8" name="[investment_data 1].[investment_id].&amp;[997064]"/>
            <x15:cachedUniqueName index="9" name="[investment_data 1].[investment_id].&amp;[204776]"/>
            <x15:cachedUniqueName index="10" name="[investment_data 1].[investment_id].&amp;[229542]"/>
            <x15:cachedUniqueName index="11" name="[investment_data 1].[investment_id].&amp;[399941]"/>
            <x15:cachedUniqueName index="12" name="[investment_data 1].[investment_id].&amp;[457329]"/>
            <x15:cachedUniqueName index="13" name="[investment_data 1].[investment_id].&amp;[462551]"/>
            <x15:cachedUniqueName index="14" name="[investment_data 1].[investment_id].&amp;[462800]"/>
            <x15:cachedUniqueName index="15" name="[investment_data 1].[investment_id].&amp;[554369]"/>
            <x15:cachedUniqueName index="16" name="[investment_data 1].[investment_id].&amp;[623547]"/>
            <x15:cachedUniqueName index="17" name="[investment_data 1].[investment_id].&amp;[894955]"/>
            <x15:cachedUniqueName index="18" name="[investment_data 1].[investment_id].&amp;[316821]"/>
            <x15:cachedUniqueName index="19" name="[investment_data 1].[investment_id].&amp;[369751]"/>
            <x15:cachedUniqueName index="20" name="[investment_data 1].[investment_id].&amp;[418595]"/>
            <x15:cachedUniqueName index="21" name="[investment_data 1].[investment_id].&amp;[580608]"/>
            <x15:cachedUniqueName index="22" name="[investment_data 1].[investment_id].&amp;[679536]"/>
            <x15:cachedUniqueName index="23" name="[investment_data 1].[investment_id].&amp;[801082]"/>
            <x15:cachedUniqueName index="24" name="[investment_data 1].[investment_id].&amp;[988177]"/>
            <x15:cachedUniqueName index="25" name="[investment_data 1].[investment_id].&amp;[293664]"/>
            <x15:cachedUniqueName index="26" name="[investment_data 1].[investment_id].&amp;[773234]"/>
            <x15:cachedUniqueName index="27" name="[investment_data 1].[investment_id].&amp;[570265]"/>
            <x15:cachedUniqueName index="28" name="[investment_data 1].[investment_id].&amp;[604161]"/>
            <x15:cachedUniqueName index="29" name="[investment_data 1].[investment_id].&amp;[805205]"/>
            <x15:cachedUniqueName index="30" name="[investment_data 1].[investment_id].&amp;[864739]"/>
            <x15:cachedUniqueName index="31" name="[investment_data 1].[investment_id].&amp;[110387]"/>
            <x15:cachedUniqueName index="32" name="[investment_data 1].[investment_id].&amp;[241455]"/>
            <x15:cachedUniqueName index="33" name="[investment_data 1].[investment_id].&amp;[372799]"/>
            <x15:cachedUniqueName index="34" name="[investment_data 1].[investment_id].&amp;[481941]"/>
            <x15:cachedUniqueName index="35" name="[investment_data 1].[investment_id].&amp;[682639]"/>
            <x15:cachedUniqueName index="36" name="[investment_data 1].[investment_id].&amp;[778739]"/>
            <x15:cachedUniqueName index="37" name="[investment_data 1].[investment_id].&amp;[837201]"/>
            <x15:cachedUniqueName index="38" name="[investment_data 1].[investment_id].&amp;[846437]"/>
            <x15:cachedUniqueName index="39" name="[investment_data 1].[investment_id].&amp;[890255]"/>
            <x15:cachedUniqueName index="40" name="[investment_data 1].[investment_id].&amp;[149600]"/>
            <x15:cachedUniqueName index="41" name="[investment_data 1].[investment_id].&amp;[217432]"/>
            <x15:cachedUniqueName index="42" name="[investment_data 1].[investment_id].&amp;[446177]"/>
            <x15:cachedUniqueName index="43" name="[investment_data 1].[investment_id].&amp;[463380]"/>
            <x15:cachedUniqueName index="44" name="[investment_data 1].[investment_id].&amp;[519849]"/>
            <x15:cachedUniqueName index="45" name="[investment_data 1].[investment_id].&amp;[629230]"/>
            <x15:cachedUniqueName index="46" name="[investment_data 1].[investment_id].&amp;[756622]"/>
            <x15:cachedUniqueName index="47" name="[investment_data 1].[investment_id].&amp;[778849]"/>
            <x15:cachedUniqueName index="48" name="[investment_data 1].[investment_id].&amp;[877646]"/>
            <x15:cachedUniqueName index="49" name="[investment_data 1].[investment_id].&amp;[939069]"/>
            <x15:cachedUniqueName index="50" name="[investment_data 1].[investment_id].&amp;[262996]"/>
            <x15:cachedUniqueName index="51" name="[investment_data 1].[investment_id].&amp;[291068]"/>
            <x15:cachedUniqueName index="52" name="[investment_data 1].[investment_id].&amp;[381811]"/>
            <x15:cachedUniqueName index="53" name="[investment_data 1].[investment_id].&amp;[979556]"/>
            <x15:cachedUniqueName index="54" name="[investment_data 1].[investment_id].&amp;[175626]"/>
            <x15:cachedUniqueName index="55" name="[investment_data 1].[investment_id].&amp;[209146]"/>
            <x15:cachedUniqueName index="56" name="[investment_data 1].[investment_id].&amp;[543841]"/>
            <x15:cachedUniqueName index="57" name="[investment_data 1].[investment_id].&amp;[724135]"/>
            <x15:cachedUniqueName index="58" name="[investment_data 1].[investment_id].&amp;[313451]"/>
            <x15:cachedUniqueName index="59" name="[investment_data 1].[investment_id].&amp;[364355]"/>
            <x15:cachedUniqueName index="60" name="[investment_data 1].[investment_id].&amp;[932513]"/>
            <x15:cachedUniqueName index="61" name="[investment_data 1].[investment_id].&amp;[273739]"/>
            <x15:cachedUniqueName index="62" name="[investment_data 1].[investment_id].&amp;[306776]"/>
            <x15:cachedUniqueName index="63" name="[investment_data 1].[investment_id].&amp;[431204]"/>
            <x15:cachedUniqueName index="64" name="[investment_data 1].[investment_id].&amp;[841231]"/>
            <x15:cachedUniqueName index="65" name="[investment_data 1].[investment_id].&amp;[927711]"/>
            <x15:cachedUniqueName index="66" name="[investment_data 1].[investment_id].&amp;[943509]"/>
            <x15:cachedUniqueName index="67" name="[investment_data 1].[investment_id].&amp;[852606]"/>
            <x15:cachedUniqueName index="68" name="[investment_data 1].[investment_id].&amp;[383211]"/>
            <x15:cachedUniqueName index="69" name="[investment_data 1].[investment_id].&amp;[479108]"/>
            <x15:cachedUniqueName index="70" name="[investment_data 1].[investment_id].&amp;[798985]"/>
            <x15:cachedUniqueName index="71" name="[investment_data 1].[investment_id].&amp;[962846]"/>
            <x15:cachedUniqueName index="72" name="[investment_data 1].[investment_id].&amp;[148478]"/>
            <x15:cachedUniqueName index="73" name="[investment_data 1].[investment_id].&amp;[304664]"/>
            <x15:cachedUniqueName index="74" name="[investment_data 1].[investment_id].&amp;[454863]"/>
            <x15:cachedUniqueName index="75" name="[investment_data 1].[investment_id].&amp;[533540]"/>
            <x15:cachedUniqueName index="76" name="[investment_data 1].[investment_id].&amp;[315938]"/>
            <x15:cachedUniqueName index="77" name="[investment_data 1].[investment_id].&amp;[345817]"/>
            <x15:cachedUniqueName index="78" name="[investment_data 1].[investment_id].&amp;[499313]"/>
            <x15:cachedUniqueName index="79" name="[investment_data 1].[investment_id].&amp;[500054]"/>
            <x15:cachedUniqueName index="80" name="[investment_data 1].[investment_id].&amp;[823821]"/>
            <x15:cachedUniqueName index="81" name="[investment_data 1].[investment_id].&amp;[850473]"/>
            <x15:cachedUniqueName index="82" name="[investment_data 1].[investment_id].&amp;[287684]"/>
            <x15:cachedUniqueName index="83" name="[investment_data 1].[investment_id].&amp;[399131]"/>
            <x15:cachedUniqueName index="84" name="[investment_data 1].[investment_id].&amp;[448965]"/>
            <x15:cachedUniqueName index="85" name="[investment_data 1].[investment_id].&amp;[668396]"/>
            <x15:cachedUniqueName index="86" name="[investment_data 1].[investment_id].&amp;[875907]"/>
            <x15:cachedUniqueName index="87" name="[investment_data 1].[investment_id].&amp;[892517]"/>
            <x15:cachedUniqueName index="88" name="[investment_data 1].[investment_id].&amp;[930837]"/>
            <x15:cachedUniqueName index="89" name="[investment_data 1].[investment_id].&amp;[232904]"/>
            <x15:cachedUniqueName index="90" name="[investment_data 1].[investment_id].&amp;[275685]"/>
            <x15:cachedUniqueName index="91" name="[investment_data 1].[investment_id].&amp;[375765]"/>
            <x15:cachedUniqueName index="92" name="[investment_data 1].[investment_id].&amp;[453155]"/>
            <x15:cachedUniqueName index="93" name="[investment_data 1].[investment_id].&amp;[516230]"/>
            <x15:cachedUniqueName index="94" name="[investment_data 1].[investment_id].&amp;[517790]"/>
            <x15:cachedUniqueName index="95" name="[investment_data 1].[investment_id].&amp;[590731]"/>
            <x15:cachedUniqueName index="96" name="[investment_data 1].[investment_id].&amp;[839057]"/>
            <x15:cachedUniqueName index="97" name="[investment_data 1].[investment_id].&amp;[873685]"/>
            <x15:cachedUniqueName index="98" name="[investment_data 1].[investment_id].&amp;[907771]"/>
            <x15:cachedUniqueName index="99" name="[investment_data 1].[investment_id].&amp;[970973]"/>
            <x15:cachedUniqueName index="100" name="[investment_data 1].[investment_id].&amp;[429671]"/>
            <x15:cachedUniqueName index="101" name="[investment_data 1].[investment_id].&amp;[502425]"/>
            <x15:cachedUniqueName index="102" name="[investment_data 1].[investment_id].&amp;[925820]"/>
            <x15:cachedUniqueName index="103" name="[investment_data 1].[investment_id].&amp;[217926]"/>
            <x15:cachedUniqueName index="104" name="[investment_data 1].[investment_id].&amp;[224404]"/>
            <x15:cachedUniqueName index="105" name="[investment_data 1].[investment_id].&amp;[723874]"/>
            <x15:cachedUniqueName index="106" name="[investment_data 1].[investment_id].&amp;[331534]"/>
            <x15:cachedUniqueName index="107" name="[investment_data 1].[investment_id].&amp;[348099]"/>
            <x15:cachedUniqueName index="108" name="[investment_data 1].[investment_id].&amp;[368935]"/>
            <x15:cachedUniqueName index="109" name="[investment_data 1].[investment_id].&amp;[600194]"/>
            <x15:cachedUniqueName index="110" name="[investment_data 1].[investment_id].&amp;[626246]"/>
            <x15:cachedUniqueName index="111" name="[investment_data 1].[investment_id].&amp;[112672]"/>
            <x15:cachedUniqueName index="112" name="[investment_data 1].[investment_id].&amp;[214408]"/>
            <x15:cachedUniqueName index="113" name="[investment_data 1].[investment_id].&amp;[280273]"/>
            <x15:cachedUniqueName index="114" name="[investment_data 1].[investment_id].&amp;[283872]"/>
            <x15:cachedUniqueName index="115" name="[investment_data 1].[investment_id].&amp;[540592]"/>
            <x15:cachedUniqueName index="116" name="[investment_data 1].[investment_id].&amp;[594193]"/>
            <x15:cachedUniqueName index="117" name="[investment_data 1].[investment_id].&amp;[695703]"/>
            <x15:cachedUniqueName index="118" name="[investment_data 1].[investment_id].&amp;[724016]"/>
            <x15:cachedUniqueName index="119" name="[investment_data 1].[investment_id].&amp;[199813]"/>
            <x15:cachedUniqueName index="120" name="[investment_data 1].[investment_id].&amp;[480095]"/>
            <x15:cachedUniqueName index="121" name="[investment_data 1].[investment_id].&amp;[509471]"/>
            <x15:cachedUniqueName index="122" name="[investment_data 1].[investment_id].&amp;[819347]"/>
            <x15:cachedUniqueName index="123" name="[investment_data 1].[investment_id].&amp;[844139]"/>
            <x15:cachedUniqueName index="124" name="[investment_data 1].[investment_id].&amp;[847573]"/>
            <x15:cachedUniqueName index="125" name="[investment_data 1].[investment_id].&amp;[179502]"/>
            <x15:cachedUniqueName index="126" name="[investment_data 1].[investment_id].&amp;[856757]"/>
            <x15:cachedUniqueName index="127" name="[investment_data 1].[investment_id].&amp;[892150]"/>
            <x15:cachedUniqueName index="128" name="[investment_data 1].[investment_id].&amp;[304897]"/>
            <x15:cachedUniqueName index="129" name="[investment_data 1].[investment_id].&amp;[308813]"/>
            <x15:cachedUniqueName index="130" name="[investment_data 1].[investment_id].&amp;[383387]"/>
            <x15:cachedUniqueName index="131" name="[investment_data 1].[investment_id].&amp;[472444]"/>
            <x15:cachedUniqueName index="132" name="[investment_data 1].[investment_id].&amp;[508382]"/>
            <x15:cachedUniqueName index="133" name="[investment_data 1].[investment_id].&amp;[183201]"/>
            <x15:cachedUniqueName index="134" name="[investment_data 1].[investment_id].&amp;[246989]"/>
            <x15:cachedUniqueName index="135" name="[investment_data 1].[investment_id].&amp;[369844]"/>
            <x15:cachedUniqueName index="136" name="[investment_data 1].[investment_id].&amp;[936484]"/>
            <x15:cachedUniqueName index="137" name="[investment_data 1].[investment_id].&amp;[404680]"/>
            <x15:cachedUniqueName index="138" name="[investment_data 1].[investment_id].&amp;[967261]"/>
            <x15:cachedUniqueName index="139" name="[investment_data 1].[investment_id].&amp;[196361]"/>
            <x15:cachedUniqueName index="140" name="[investment_data 1].[investment_id].&amp;[327515]"/>
            <x15:cachedUniqueName index="141" name="[investment_data 1].[investment_id].&amp;[652902]"/>
            <x15:cachedUniqueName index="142" name="[investment_data 1].[investment_id].&amp;[215865]"/>
            <x15:cachedUniqueName index="143" name="[investment_data 1].[investment_id].&amp;[231524]"/>
            <x15:cachedUniqueName index="144" name="[investment_data 1].[investment_id].&amp;[267411]"/>
            <x15:cachedUniqueName index="145" name="[investment_data 1].[investment_id].&amp;[493570]"/>
            <x15:cachedUniqueName index="146" name="[investment_data 1].[investment_id].&amp;[531338]"/>
            <x15:cachedUniqueName index="147" name="[investment_data 1].[investment_id].&amp;[751830]"/>
            <x15:cachedUniqueName index="148" name="[investment_data 1].[investment_id].&amp;[783647]"/>
            <x15:cachedUniqueName index="149" name="[investment_data 1].[investment_id].&amp;[826407]"/>
            <x15:cachedUniqueName index="150" name="[investment_data 1].[investment_id].&amp;[588087]"/>
            <x15:cachedUniqueName index="151" name="[investment_data 1].[investment_id].&amp;[691770]"/>
            <x15:cachedUniqueName index="152" name="[investment_data 1].[investment_id].&amp;[945719]"/>
            <x15:cachedUniqueName index="153" name="[investment_data 1].[investment_id].&amp;[160499]"/>
            <x15:cachedUniqueName index="154" name="[investment_data 1].[investment_id].&amp;[323984]"/>
            <x15:cachedUniqueName index="155" name="[investment_data 1].[investment_id].&amp;[344686]"/>
            <x15:cachedUniqueName index="156" name="[investment_data 1].[investment_id].&amp;[675753]"/>
            <x15:cachedUniqueName index="157" name="[investment_data 1].[investment_id].&amp;[676880]"/>
            <x15:cachedUniqueName index="158" name="[investment_data 1].[investment_id].&amp;[780043]"/>
            <x15:cachedUniqueName index="159" name="[investment_data 1].[investment_id].&amp;[869200]"/>
            <x15:cachedUniqueName index="160" name="[investment_data 1].[investment_id].&amp;[917562]"/>
            <x15:cachedUniqueName index="161" name="[investment_data 1].[investment_id].&amp;[946156]"/>
            <x15:cachedUniqueName index="162" name="[investment_data 1].[investment_id].&amp;[142040]"/>
            <x15:cachedUniqueName index="163" name="[investment_data 1].[investment_id].&amp;[153582]"/>
            <x15:cachedUniqueName index="164" name="[investment_data 1].[investment_id].&amp;[173439]"/>
            <x15:cachedUniqueName index="165" name="[investment_data 1].[investment_id].&amp;[183919]"/>
            <x15:cachedUniqueName index="166" name="[investment_data 1].[investment_id].&amp;[211353]"/>
            <x15:cachedUniqueName index="167" name="[investment_data 1].[investment_id].&amp;[312192]"/>
            <x15:cachedUniqueName index="168" name="[investment_data 1].[investment_id].&amp;[549834]"/>
            <x15:cachedUniqueName index="169" name="[investment_data 1].[investment_id].&amp;[618066]"/>
            <x15:cachedUniqueName index="170" name="[investment_data 1].[investment_id].&amp;[943112]"/>
            <x15:cachedUniqueName index="171" name="[investment_data 1].[investment_id].&amp;[509512]"/>
            <x15:cachedUniqueName index="172" name="[investment_data 1].[investment_id].&amp;[549465]"/>
            <x15:cachedUniqueName index="173" name="[investment_data 1].[investment_id].&amp;[569930]"/>
            <x15:cachedUniqueName index="174" name="[investment_data 1].[investment_id].&amp;[861503]"/>
            <x15:cachedUniqueName index="175" name="[investment_data 1].[investment_id].&amp;[243730]"/>
            <x15:cachedUniqueName index="176" name="[investment_data 1].[investment_id].&amp;[400584]"/>
            <x15:cachedUniqueName index="177" name="[investment_data 1].[investment_id].&amp;[687293]"/>
            <x15:cachedUniqueName index="178" name="[investment_data 1].[investment_id].&amp;[833636]"/>
            <x15:cachedUniqueName index="179" name="[investment_data 1].[investment_id].&amp;[199017]"/>
            <x15:cachedUniqueName index="180" name="[investment_data 1].[investment_id].&amp;[233993]"/>
            <x15:cachedUniqueName index="181" name="[investment_data 1].[investment_id].&amp;[559561]"/>
            <x15:cachedUniqueName index="182" name="[investment_data 1].[investment_id].&amp;[706713]"/>
            <x15:cachedUniqueName index="183" name="[investment_data 1].[investment_id].&amp;[871551]"/>
            <x15:cachedUniqueName index="184" name="[investment_data 1].[investment_id].&amp;[148125]"/>
            <x15:cachedUniqueName index="185" name="[investment_data 1].[investment_id].&amp;[444407]"/>
            <x15:cachedUniqueName index="186" name="[investment_data 1].[investment_id].&amp;[482705]"/>
            <x15:cachedUniqueName index="187" name="[investment_data 1].[investment_id].&amp;[553952]"/>
            <x15:cachedUniqueName index="188" name="[investment_data 1].[investment_id].&amp;[597220]"/>
            <x15:cachedUniqueName index="189" name="[investment_data 1].[investment_id].&amp;[603950]"/>
            <x15:cachedUniqueName index="190" name="[investment_data 1].[investment_id].&amp;[609739]"/>
            <x15:cachedUniqueName index="191" name="[investment_data 1].[investment_id].&amp;[928686]"/>
            <x15:cachedUniqueName index="192" name="[investment_data 1].[investment_id].&amp;[952237]"/>
            <x15:cachedUniqueName index="193" name="[investment_data 1].[investment_id].&amp;[131549]"/>
            <x15:cachedUniqueName index="194" name="[investment_data 1].[investment_id].&amp;[179902]"/>
            <x15:cachedUniqueName index="195" name="[investment_data 1].[investment_id].&amp;[388732]"/>
            <x15:cachedUniqueName index="196" name="[investment_data 1].[investment_id].&amp;[468299]"/>
            <x15:cachedUniqueName index="197" name="[investment_data 1].[investment_id].&amp;[563438]"/>
            <x15:cachedUniqueName index="198" name="[investment_data 1].[investment_id].&amp;[992777]"/>
            <x15:cachedUniqueName index="199" name="[investment_data 1].[investment_id].&amp;[174492]"/>
            <x15:cachedUniqueName index="200" name="[investment_data 1].[investment_id].&amp;[304365]"/>
            <x15:cachedUniqueName index="201" name="[investment_data 1].[investment_id].&amp;[460251]"/>
            <x15:cachedUniqueName index="202" name="[investment_data 1].[investment_id].&amp;[465446]"/>
            <x15:cachedUniqueName index="203" name="[investment_data 1].[investment_id].&amp;[729065]"/>
            <x15:cachedUniqueName index="204" name="[investment_data 1].[investment_id].&amp;[840112]"/>
            <x15:cachedUniqueName index="205" name="[investment_data 1].[investment_id].&amp;[245346]"/>
            <x15:cachedUniqueName index="206" name="[investment_data 1].[investment_id].&amp;[675324]"/>
            <x15:cachedUniqueName index="207" name="[investment_data 1].[investment_id].&amp;[797493]"/>
            <x15:cachedUniqueName index="208" name="[investment_data 1].[investment_id].&amp;[907276]"/>
            <x15:cachedUniqueName index="209" name="[investment_data 1].[investment_id].&amp;[964901]"/>
            <x15:cachedUniqueName index="210" name="[investment_data 1].[investment_id].&amp;[108076]"/>
            <x15:cachedUniqueName index="211" name="[investment_data 1].[investment_id].&amp;[319997]"/>
            <x15:cachedUniqueName index="212" name="[investment_data 1].[investment_id].&amp;[765580]"/>
            <x15:cachedUniqueName index="213" name="[investment_data 1].[investment_id].&amp;[842390]"/>
            <x15:cachedUniqueName index="214" name="[investment_data 1].[investment_id].&amp;[267683]"/>
            <x15:cachedUniqueName index="215" name="[investment_data 1].[investment_id].&amp;[794472]"/>
            <x15:cachedUniqueName index="216" name="[investment_data 1].[investment_id].&amp;[796012]"/>
            <x15:cachedUniqueName index="217" name="[investment_data 1].[investment_id].&amp;[803407]"/>
            <x15:cachedUniqueName index="218" name="[investment_data 1].[investment_id].&amp;[918734]"/>
            <x15:cachedUniqueName index="219" name="[investment_data 1].[investment_id].&amp;[949520]"/>
            <x15:cachedUniqueName index="220" name="[investment_data 1].[investment_id].&amp;[984247]"/>
            <x15:cachedUniqueName index="221" name="[investment_data 1].[investment_id].&amp;[252143]"/>
            <x15:cachedUniqueName index="222" name="[investment_data 1].[investment_id].&amp;[287493]"/>
            <x15:cachedUniqueName index="223" name="[investment_data 1].[investment_id].&amp;[322211]"/>
            <x15:cachedUniqueName index="224" name="[investment_data 1].[investment_id].&amp;[521175]"/>
            <x15:cachedUniqueName index="225" name="[investment_data 1].[investment_id].&amp;[976756]"/>
            <x15:cachedUniqueName index="226" name="[investment_data 1].[investment_id].&amp;[302798]"/>
            <x15:cachedUniqueName index="227" name="[investment_data 1].[investment_id].&amp;[384506]"/>
            <x15:cachedUniqueName index="228" name="[investment_data 1].[investment_id].&amp;[504133]"/>
            <x15:cachedUniqueName index="229" name="[investment_data 1].[investment_id].&amp;[605137]"/>
            <x15:cachedUniqueName index="230" name="[investment_data 1].[investment_id].&amp;[636058]"/>
            <x15:cachedUniqueName index="231" name="[investment_data 1].[investment_id].&amp;[990593]"/>
            <x15:cachedUniqueName index="232" name="[investment_data 1].[investment_id].&amp;[130841]"/>
            <x15:cachedUniqueName index="233" name="[investment_data 1].[investment_id].&amp;[440020]"/>
            <x15:cachedUniqueName index="234" name="[investment_data 1].[investment_id].&amp;[457700]"/>
            <x15:cachedUniqueName index="235" name="[investment_data 1].[investment_id].&amp;[697915]"/>
            <x15:cachedUniqueName index="236" name="[investment_data 1].[investment_id].&amp;[836643]"/>
            <x15:cachedUniqueName index="237" name="[investment_data 1].[investment_id].&amp;[334376]"/>
            <x15:cachedUniqueName index="238" name="[investment_data 1].[investment_id].&amp;[374110]"/>
            <x15:cachedUniqueName index="239" name="[investment_data 1].[investment_id].&amp;[523934]"/>
            <x15:cachedUniqueName index="240" name="[investment_data 1].[investment_id].&amp;[836542]"/>
            <x15:cachedUniqueName index="241" name="[investment_data 1].[investment_id].&amp;[265560]"/>
            <x15:cachedUniqueName index="242" name="[investment_data 1].[investment_id].&amp;[281917]"/>
            <x15:cachedUniqueName index="243" name="[investment_data 1].[investment_id].&amp;[347143]"/>
            <x15:cachedUniqueName index="244" name="[investment_data 1].[investment_id].&amp;[392916]"/>
            <x15:cachedUniqueName index="245" name="[investment_data 1].[investment_id].&amp;[581070]"/>
            <x15:cachedUniqueName index="246" name="[investment_data 1].[investment_id].&amp;[832901]"/>
            <x15:cachedUniqueName index="247" name="[investment_data 1].[investment_id].&amp;[720122]"/>
            <x15:cachedUniqueName index="248" name="[investment_data 1].[investment_id].&amp;[579913]"/>
            <x15:cachedUniqueName index="249" name="[investment_data 1].[investment_id].&amp;[644200]"/>
            <x15:cachedUniqueName index="250" name="[investment_data 1].[investment_id].&amp;[985306]"/>
            <x15:cachedUniqueName index="251" name="[investment_data 1].[investment_id].&amp;[132793]"/>
            <x15:cachedUniqueName index="252" name="[investment_data 1].[investment_id].&amp;[776791]"/>
            <x15:cachedUniqueName index="253" name="[investment_data 1].[investment_id].&amp;[318491]"/>
            <x15:cachedUniqueName index="254" name="[investment_data 1].[investment_id].&amp;[620012]"/>
            <x15:cachedUniqueName index="255" name="[investment_data 1].[investment_id].&amp;[809264]"/>
            <x15:cachedUniqueName index="256" name="[investment_data 1].[investment_id].&amp;[820615]"/>
            <x15:cachedUniqueName index="257" name="[investment_data 1].[investment_id].&amp;[833063]"/>
            <x15:cachedUniqueName index="258" name="[investment_data 1].[investment_id].&amp;[376769]"/>
            <x15:cachedUniqueName index="259" name="[investment_data 1].[investment_id].&amp;[481213]"/>
            <x15:cachedUniqueName index="260" name="[investment_data 1].[investment_id].&amp;[155943]"/>
            <x15:cachedUniqueName index="261" name="[investment_data 1].[investment_id].&amp;[260590]"/>
            <x15:cachedUniqueName index="262" name="[investment_data 1].[investment_id].&amp;[691578]"/>
            <x15:cachedUniqueName index="263" name="[investment_data 1].[investment_id].&amp;[756164]"/>
            <x15:cachedUniqueName index="264" name="[investment_data 1].[investment_id].&amp;[929231]"/>
            <x15:cachedUniqueName index="265" name="[investment_data 1].[investment_id].&amp;[662616]"/>
            <x15:cachedUniqueName index="266" name="[investment_data 1].[investment_id].&amp;[669126]"/>
            <x15:cachedUniqueName index="267" name="[investment_data 1].[investment_id].&amp;[772937]"/>
            <x15:cachedUniqueName index="268" name="[investment_data 1].[investment_id].&amp;[955385]"/>
            <x15:cachedUniqueName index="269" name="[investment_data 1].[investment_id].&amp;[546669]"/>
            <x15:cachedUniqueName index="270" name="[investment_data 1].[investment_id].&amp;[649106]"/>
            <x15:cachedUniqueName index="271" name="[investment_data 1].[investment_id].&amp;[704747]"/>
            <x15:cachedUniqueName index="272" name="[investment_data 1].[investment_id].&amp;[715380]"/>
            <x15:cachedUniqueName index="273" name="[investment_data 1].[investment_id].&amp;[812780]"/>
            <x15:cachedUniqueName index="274" name="[investment_data 1].[investment_id].&amp;[876926]"/>
            <x15:cachedUniqueName index="275" name="[investment_data 1].[investment_id].&amp;[473998]"/>
            <x15:cachedUniqueName index="276" name="[investment_data 1].[investment_id].&amp;[708531]"/>
            <x15:cachedUniqueName index="277" name="[investment_data 1].[investment_id].&amp;[180206]"/>
            <x15:cachedUniqueName index="278" name="[investment_data 1].[investment_id].&amp;[549523]"/>
            <x15:cachedUniqueName index="279" name="[investment_data 1].[investment_id].&amp;[642392]"/>
            <x15:cachedUniqueName index="280" name="[investment_data 1].[investment_id].&amp;[762038]"/>
            <x15:cachedUniqueName index="281" name="[investment_data 1].[investment_id].&amp;[825731]"/>
            <x15:cachedUniqueName index="282" name="[investment_data 1].[investment_id].&amp;[955162]"/>
            <x15:cachedUniqueName index="283" name="[investment_data 1].[investment_id].&amp;[272800]"/>
            <x15:cachedUniqueName index="284" name="[investment_data 1].[investment_id].&amp;[783971]"/>
            <x15:cachedUniqueName index="285" name="[investment_data 1].[investment_id].&amp;[953962]"/>
            <x15:cachedUniqueName index="286" name="[investment_data 1].[investment_id].&amp;[120798]"/>
            <x15:cachedUniqueName index="287" name="[investment_data 1].[investment_id].&amp;[364617]"/>
            <x15:cachedUniqueName index="288" name="[investment_data 1].[investment_id].&amp;[565836]"/>
            <x15:cachedUniqueName index="289" name="[investment_data 1].[investment_id].&amp;[160826]"/>
            <x15:cachedUniqueName index="290" name="[investment_data 1].[investment_id].&amp;[600571]"/>
            <x15:cachedUniqueName index="291" name="[investment_data 1].[investment_id].&amp;[779495]"/>
            <x15:cachedUniqueName index="292" name="[investment_data 1].[investment_id].&amp;[951606]"/>
            <x15:cachedUniqueName index="293" name="[investment_data 1].[investment_id].&amp;[128267]"/>
            <x15:cachedUniqueName index="294" name="[investment_data 1].[investment_id].&amp;[528993]"/>
            <x15:cachedUniqueName index="295" name="[investment_data 1].[investment_id].&amp;[666018]"/>
            <x15:cachedUniqueName index="296" name="[investment_data 1].[investment_id].&amp;[984780]"/>
            <x15:cachedUniqueName index="297" name="[investment_data 1].[investment_id].&amp;[114667]"/>
            <x15:cachedUniqueName index="298" name="[investment_data 1].[investment_id].&amp;[203322]"/>
            <x15:cachedUniqueName index="299" name="[investment_data 1].[investment_id].&amp;[218053]"/>
            <x15:cachedUniqueName index="300" name="[investment_data 1].[investment_id].&amp;[366009]"/>
            <x15:cachedUniqueName index="301" name="[investment_data 1].[investment_id].&amp;[404390]"/>
            <x15:cachedUniqueName index="302" name="[investment_data 1].[investment_id].&amp;[898425]"/>
            <x15:cachedUniqueName index="303" name="[investment_data 1].[investment_id].&amp;[923181]"/>
            <x15:cachedUniqueName index="304" name="[investment_data 1].[investment_id].&amp;[186295]"/>
            <x15:cachedUniqueName index="305" name="[investment_data 1].[investment_id].&amp;[500941]"/>
            <x15:cachedUniqueName index="306" name="[investment_data 1].[investment_id].&amp;[699771]"/>
            <x15:cachedUniqueName index="307" name="[investment_data 1].[investment_id].&amp;[808779]"/>
            <x15:cachedUniqueName index="308" name="[investment_data 1].[investment_id].&amp;[894585]"/>
            <x15:cachedUniqueName index="309" name="[investment_data 1].[investment_id].&amp;[992273]"/>
            <x15:cachedUniqueName index="310" name="[investment_data 1].[investment_id].&amp;[332289]"/>
            <x15:cachedUniqueName index="311" name="[investment_data 1].[investment_id].&amp;[262441]"/>
            <x15:cachedUniqueName index="312" name="[investment_data 1].[investment_id].&amp;[418680]"/>
            <x15:cachedUniqueName index="313" name="[investment_data 1].[investment_id].&amp;[526883]"/>
            <x15:cachedUniqueName index="314" name="[investment_data 1].[investment_id].&amp;[933175]"/>
            <x15:cachedUniqueName index="315" name="[investment_data 1].[investment_id].&amp;[990187]"/>
            <x15:cachedUniqueName index="316" name="[investment_data 1].[investment_id].&amp;[235580]"/>
            <x15:cachedUniqueName index="317" name="[investment_data 1].[investment_id].&amp;[299341]"/>
            <x15:cachedUniqueName index="318" name="[investment_data 1].[investment_id].&amp;[479129]"/>
            <x15:cachedUniqueName index="319" name="[investment_data 1].[investment_id].&amp;[670599]"/>
            <x15:cachedUniqueName index="320" name="[investment_data 1].[investment_id].&amp;[821040]"/>
            <x15:cachedUniqueName index="321" name="[investment_data 1].[investment_id].&amp;[860678]"/>
            <x15:cachedUniqueName index="322" name="[investment_data 1].[investment_id].&amp;[901192]"/>
            <x15:cachedUniqueName index="323" name="[investment_data 1].[investment_id].&amp;[973795]"/>
            <x15:cachedUniqueName index="324" name="[investment_data 1].[investment_id].&amp;[222683]"/>
            <x15:cachedUniqueName index="325" name="[investment_data 1].[investment_id].&amp;[425176]"/>
            <x15:cachedUniqueName index="326" name="[investment_data 1].[investment_id].&amp;[559412]"/>
            <x15:cachedUniqueName index="327" name="[investment_data 1].[investment_id].&amp;[775873]"/>
            <x15:cachedUniqueName index="328" name="[investment_data 1].[investment_id].&amp;[434204]"/>
            <x15:cachedUniqueName index="329" name="[investment_data 1].[investment_id].&amp;[590373]"/>
            <x15:cachedUniqueName index="330" name="[investment_data 1].[investment_id].&amp;[607334]"/>
            <x15:cachedUniqueName index="331" name="[investment_data 1].[investment_id].&amp;[658301]"/>
            <x15:cachedUniqueName index="332" name="[investment_data 1].[investment_id].&amp;[764656]"/>
            <x15:cachedUniqueName index="333" name="[investment_data 1].[investment_id].&amp;[930972]"/>
            <x15:cachedUniqueName index="334" name="[investment_data 1].[investment_id].&amp;[992549]"/>
            <x15:cachedUniqueName index="335" name="[investment_data 1].[investment_id].&amp;[574988]"/>
            <x15:cachedUniqueName index="336" name="[investment_data 1].[investment_id].&amp;[591278]"/>
            <x15:cachedUniqueName index="337" name="[investment_data 1].[investment_id].&amp;[872233]"/>
            <x15:cachedUniqueName index="338" name="[investment_data 1].[investment_id].&amp;[999223]"/>
            <x15:cachedUniqueName index="339" name="[investment_data 1].[investment_id].&amp;[386848]"/>
            <x15:cachedUniqueName index="340" name="[investment_data 1].[investment_id].&amp;[552353]"/>
            <x15:cachedUniqueName index="341" name="[investment_data 1].[investment_id].&amp;[663605]"/>
            <x15:cachedUniqueName index="342" name="[investment_data 1].[investment_id].&amp;[720065]"/>
            <x15:cachedUniqueName index="343" name="[investment_data 1].[investment_id].&amp;[782484]"/>
            <x15:cachedUniqueName index="344" name="[investment_data 1].[investment_id].&amp;[846445]"/>
            <x15:cachedUniqueName index="345" name="[investment_data 1].[investment_id].&amp;[153047]"/>
            <x15:cachedUniqueName index="346" name="[investment_data 1].[investment_id].&amp;[192522]"/>
            <x15:cachedUniqueName index="347" name="[investment_data 1].[investment_id].&amp;[484287]"/>
            <x15:cachedUniqueName index="348" name="[investment_data 1].[investment_id].&amp;[560140]"/>
            <x15:cachedUniqueName index="349" name="[investment_data 1].[investment_id].&amp;[609851]"/>
            <x15:cachedUniqueName index="350" name="[investment_data 1].[investment_id].&amp;[626496]"/>
            <x15:cachedUniqueName index="351" name="[investment_data 1].[investment_id].&amp;[123113]"/>
            <x15:cachedUniqueName index="352" name="[investment_data 1].[investment_id].&amp;[145398]"/>
            <x15:cachedUniqueName index="353" name="[investment_data 1].[investment_id].&amp;[298775]"/>
            <x15:cachedUniqueName index="354" name="[investment_data 1].[investment_id].&amp;[310847]"/>
            <x15:cachedUniqueName index="355" name="[investment_data 1].[investment_id].&amp;[437294]"/>
            <x15:cachedUniqueName index="356" name="[investment_data 1].[investment_id].&amp;[683283]"/>
            <x15:cachedUniqueName index="357" name="[investment_data 1].[investment_id].&amp;[750270]"/>
            <x15:cachedUniqueName index="358" name="[investment_data 1].[investment_id].&amp;[974987]"/>
            <x15:cachedUniqueName index="359" name="[investment_data 1].[investment_id].&amp;[981221]"/>
            <x15:cachedUniqueName index="360" name="[investment_data 1].[investment_id].&amp;[637613]"/>
            <x15:cachedUniqueName index="361" name="[investment_data 1].[investment_id].&amp;[113427]"/>
            <x15:cachedUniqueName index="362" name="[investment_data 1].[investment_id].&amp;[163715]"/>
            <x15:cachedUniqueName index="363" name="[investment_data 1].[investment_id].&amp;[504522]"/>
            <x15:cachedUniqueName index="364" name="[investment_data 1].[investment_id].&amp;[572794]"/>
            <x15:cachedUniqueName index="365" name="[investment_data 1].[investment_id].&amp;[669596]"/>
            <x15:cachedUniqueName index="366" name="[investment_data 1].[investment_id].&amp;[777245]"/>
            <x15:cachedUniqueName index="367" name="[investment_data 1].[investment_id].&amp;[785318]"/>
            <x15:cachedUniqueName index="368" name="[investment_data 1].[investment_id].&amp;[201215]"/>
            <x15:cachedUniqueName index="369" name="[investment_data 1].[investment_id].&amp;[250518]"/>
            <x15:cachedUniqueName index="370" name="[investment_data 1].[investment_id].&amp;[272169]"/>
            <x15:cachedUniqueName index="371" name="[investment_data 1].[investment_id].&amp;[366789]"/>
            <x15:cachedUniqueName index="372" name="[investment_data 1].[investment_id].&amp;[404424]"/>
            <x15:cachedUniqueName index="373" name="[investment_data 1].[investment_id].&amp;[829976]"/>
            <x15:cachedUniqueName index="374" name="[investment_data 1].[investment_id].&amp;[861959]"/>
            <x15:cachedUniqueName index="375" name="[investment_data 1].[investment_id].&amp;[906463]"/>
            <x15:cachedUniqueName index="376" name="[investment_data 1].[investment_id].&amp;[948000]"/>
            <x15:cachedUniqueName index="377" name="[investment_data 1].[investment_id].&amp;[431679]"/>
            <x15:cachedUniqueName index="378" name="[investment_data 1].[investment_id].&amp;[532429]"/>
            <x15:cachedUniqueName index="379" name="[investment_data 1].[investment_id].&amp;[623597]"/>
            <x15:cachedUniqueName index="380" name="[investment_data 1].[investment_id].&amp;[716447]"/>
            <x15:cachedUniqueName index="381" name="[investment_data 1].[investment_id].&amp;[929195]"/>
            <x15:cachedUniqueName index="382" name="[investment_data 1].[investment_id].&amp;[978335]"/>
            <x15:cachedUniqueName index="383" name="[investment_data 1].[investment_id].&amp;[553694]"/>
            <x15:cachedUniqueName index="384" name="[investment_data 1].[investment_id].&amp;[564781]"/>
            <x15:cachedUniqueName index="385" name="[investment_data 1].[investment_id].&amp;[587164]"/>
            <x15:cachedUniqueName index="386" name="[investment_data 1].[investment_id].&amp;[730349]"/>
            <x15:cachedUniqueName index="387" name="[investment_data 1].[investment_id].&amp;[951575]"/>
            <x15:cachedUniqueName index="388" name="[investment_data 1].[investment_id].&amp;[970410]"/>
            <x15:cachedUniqueName index="389" name="[investment_data 1].[investment_id].&amp;[274711]"/>
            <x15:cachedUniqueName index="390" name="[investment_data 1].[investment_id].&amp;[392738]"/>
            <x15:cachedUniqueName index="391" name="[investment_data 1].[investment_id].&amp;[516866]"/>
            <x15:cachedUniqueName index="392" name="[investment_data 1].[investment_id].&amp;[719859]"/>
            <x15:cachedUniqueName index="393" name="[investment_data 1].[investment_id].&amp;[805820]"/>
            <x15:cachedUniqueName index="394" name="[investment_data 1].[investment_id].&amp;[957431]"/>
            <x15:cachedUniqueName index="395" name="[investment_data 1].[investment_id].&amp;[224334]"/>
            <x15:cachedUniqueName index="396" name="[investment_data 1].[investment_id].&amp;[278568]"/>
            <x15:cachedUniqueName index="397" name="[investment_data 1].[investment_id].&amp;[293834]"/>
            <x15:cachedUniqueName index="398" name="[investment_data 1].[investment_id].&amp;[310913]"/>
            <x15:cachedUniqueName index="399" name="[investment_data 1].[investment_id].&amp;[381427]"/>
            <x15:cachedUniqueName index="400" name="[investment_data 1].[investment_id].&amp;[448043]"/>
            <x15:cachedUniqueName index="401" name="[investment_data 1].[investment_id].&amp;[682509]"/>
            <x15:cachedUniqueName index="402" name="[investment_data 1].[investment_id].&amp;[775032]"/>
            <x15:cachedUniqueName index="403" name="[investment_data 1].[investment_id].&amp;[892167]"/>
            <x15:cachedUniqueName index="404" name="[investment_data 1].[investment_id].&amp;[678986]"/>
            <x15:cachedUniqueName index="405" name="[investment_data 1].[investment_id].&amp;[512602]"/>
            <x15:cachedUniqueName index="406" name="[investment_data 1].[investment_id].&amp;[781715]"/>
            <x15:cachedUniqueName index="407" name="[investment_data 1].[investment_id].&amp;[784932]"/>
            <x15:cachedUniqueName index="408" name="[investment_data 1].[investment_id].&amp;[311553]"/>
            <x15:cachedUniqueName index="409" name="[investment_data 1].[investment_id].&amp;[320529]"/>
            <x15:cachedUniqueName index="410" name="[investment_data 1].[investment_id].&amp;[340883]"/>
            <x15:cachedUniqueName index="411" name="[investment_data 1].[investment_id].&amp;[432096]"/>
            <x15:cachedUniqueName index="412" name="[investment_data 1].[investment_id].&amp;[770001]"/>
            <x15:cachedUniqueName index="413" name="[investment_data 1].[investment_id].&amp;[867139]"/>
            <x15:cachedUniqueName index="414" name="[investment_data 1].[investment_id].&amp;[928989]"/>
            <x15:cachedUniqueName index="415" name="[investment_data 1].[investment_id].&amp;[156521]"/>
            <x15:cachedUniqueName index="416" name="[investment_data 1].[investment_id].&amp;[500327]"/>
            <x15:cachedUniqueName index="417" name="[investment_data 1].[investment_id].&amp;[504836]"/>
            <x15:cachedUniqueName index="418" name="[investment_data 1].[investment_id].&amp;[278460]"/>
            <x15:cachedUniqueName index="419" name="[investment_data 1].[investment_id].&amp;[801528]"/>
            <x15:cachedUniqueName index="420" name="[investment_data 1].[investment_id].&amp;[804317]"/>
            <x15:cachedUniqueName index="421" name="[investment_data 1].[investment_id].&amp;[844677]"/>
            <x15:cachedUniqueName index="422" name="[investment_data 1].[investment_id].&amp;[945551]"/>
            <x15:cachedUniqueName index="423" name="[investment_data 1].[investment_id].&amp;[967005]"/>
            <x15:cachedUniqueName index="424" name="[investment_data 1].[investment_id].&amp;[976299]"/>
            <x15:cachedUniqueName index="425" name="[investment_data 1].[investment_id].&amp;[267642]"/>
            <x15:cachedUniqueName index="426" name="[investment_data 1].[investment_id].&amp;[652496]"/>
            <x15:cachedUniqueName index="427" name="[investment_data 1].[investment_id].&amp;[497492]"/>
            <x15:cachedUniqueName index="428" name="[investment_data 1].[investment_id].&amp;[952464]"/>
            <x15:cachedUniqueName index="429" name="[investment_data 1].[investment_id].&amp;[959490]"/>
            <x15:cachedUniqueName index="430" name="[investment_data 1].[investment_id].&amp;[101849]"/>
            <x15:cachedUniqueName index="431" name="[investment_data 1].[investment_id].&amp;[313829]"/>
            <x15:cachedUniqueName index="432" name="[investment_data 1].[investment_id].&amp;[645488]"/>
            <x15:cachedUniqueName index="433" name="[investment_data 1].[investment_id].&amp;[888887]"/>
            <x15:cachedUniqueName index="434" name="[investment_data 1].[investment_id].&amp;[975569]"/>
            <x15:cachedUniqueName index="435" name="[investment_data 1].[investment_id].&amp;[183843]"/>
            <x15:cachedUniqueName index="436" name="[investment_data 1].[investment_id].&amp;[224166]"/>
            <x15:cachedUniqueName index="437" name="[investment_data 1].[investment_id].&amp;[227272]"/>
            <x15:cachedUniqueName index="438" name="[investment_data 1].[investment_id].&amp;[326280]"/>
            <x15:cachedUniqueName index="439" name="[investment_data 1].[investment_id].&amp;[431967]"/>
            <x15:cachedUniqueName index="440" name="[investment_data 1].[investment_id].&amp;[441516]"/>
            <x15:cachedUniqueName index="441" name="[investment_data 1].[investment_id].&amp;[928139]"/>
            <x15:cachedUniqueName index="442" name="[investment_data 1].[investment_id].&amp;[544681]"/>
            <x15:cachedUniqueName index="443" name="[investment_data 1].[investment_id].&amp;[683598]"/>
            <x15:cachedUniqueName index="444" name="[investment_data 1].[investment_id].&amp;[688592]"/>
            <x15:cachedUniqueName index="445" name="[investment_data 1].[investment_id].&amp;[800693]"/>
            <x15:cachedUniqueName index="446" name="[investment_data 1].[investment_id].&amp;[891626]"/>
            <x15:cachedUniqueName index="447" name="[investment_data 1].[investment_id].&amp;[156535]"/>
            <x15:cachedUniqueName index="448" name="[investment_data 1].[investment_id].&amp;[436192]"/>
            <x15:cachedUniqueName index="449" name="[investment_data 1].[investment_id].&amp;[664969]"/>
            <x15:cachedUniqueName index="450" name="[investment_data 1].[investment_id].&amp;[798386]"/>
            <x15:cachedUniqueName index="451" name="[investment_data 1].[investment_id].&amp;[235649]"/>
            <x15:cachedUniqueName index="452" name="[investment_data 1].[investment_id].&amp;[496614]"/>
            <x15:cachedUniqueName index="453" name="[investment_data 1].[investment_id].&amp;[603244]"/>
            <x15:cachedUniqueName index="454" name="[investment_data 1].[investment_id].&amp;[608756]"/>
            <x15:cachedUniqueName index="455" name="[investment_data 1].[investment_id].&amp;[954089]"/>
            <x15:cachedUniqueName index="456" name="[investment_data 1].[investment_id].&amp;[366483]"/>
            <x15:cachedUniqueName index="457" name="[investment_data 1].[investment_id].&amp;[589322]"/>
            <x15:cachedUniqueName index="458" name="[investment_data 1].[investment_id].&amp;[715172]"/>
            <x15:cachedUniqueName index="459" name="[investment_data 1].[investment_id].&amp;[869212]"/>
            <x15:cachedUniqueName index="460" name="[investment_data 1].[investment_id].&amp;[959296]"/>
            <x15:cachedUniqueName index="461" name="[investment_data 1].[investment_id].&amp;[172935]"/>
            <x15:cachedUniqueName index="462" name="[investment_data 1].[investment_id].&amp;[188330]"/>
            <x15:cachedUniqueName index="463" name="[investment_data 1].[investment_id].&amp;[571579]"/>
            <x15:cachedUniqueName index="464" name="[investment_data 1].[investment_id].&amp;[611775]"/>
            <x15:cachedUniqueName index="465" name="[investment_data 1].[investment_id].&amp;[836228]"/>
            <x15:cachedUniqueName index="466" name="[investment_data 1].[investment_id].&amp;[866868]"/>
            <x15:cachedUniqueName index="467" name="[investment_data 1].[investment_id].&amp;[998652]"/>
            <x15:cachedUniqueName index="468" name="[investment_data 1].[investment_id].&amp;[136947]"/>
            <x15:cachedUniqueName index="469" name="[investment_data 1].[investment_id].&amp;[137827]"/>
            <x15:cachedUniqueName index="470" name="[investment_data 1].[investment_id].&amp;[364759]"/>
            <x15:cachedUniqueName index="471" name="[investment_data 1].[investment_id].&amp;[544292]"/>
            <x15:cachedUniqueName index="472" name="[investment_data 1].[investment_id].&amp;[591073]"/>
            <x15:cachedUniqueName index="473" name="[investment_data 1].[investment_id].&amp;[219163]"/>
            <x15:cachedUniqueName index="474" name="[investment_data 1].[investment_id].&amp;[404686]"/>
            <x15:cachedUniqueName index="475" name="[investment_data 1].[investment_id].&amp;[107516]"/>
            <x15:cachedUniqueName index="476" name="[investment_data 1].[investment_id].&amp;[403216]"/>
            <x15:cachedUniqueName index="477" name="[investment_data 1].[investment_id].&amp;[817394]"/>
            <x15:cachedUniqueName index="478" name="[investment_data 1].[investment_id].&amp;[848877]"/>
            <x15:cachedUniqueName index="479" name="[investment_data 1].[investment_id].&amp;[121105]"/>
            <x15:cachedUniqueName index="480" name="[investment_data 1].[investment_id].&amp;[164411]"/>
            <x15:cachedUniqueName index="481" name="[investment_data 1].[investment_id].&amp;[279265]"/>
            <x15:cachedUniqueName index="482" name="[investment_data 1].[investment_id].&amp;[316676]"/>
            <x15:cachedUniqueName index="483" name="[investment_data 1].[investment_id].&amp;[457503]"/>
            <x15:cachedUniqueName index="484" name="[investment_data 1].[investment_id].&amp;[813394]"/>
            <x15:cachedUniqueName index="485" name="[investment_data 1].[investment_id].&amp;[962617]"/>
            <x15:cachedUniqueName index="486" name="[investment_data 1].[investment_id].&amp;[184111]"/>
            <x15:cachedUniqueName index="487" name="[investment_data 1].[investment_id].&amp;[326488]"/>
            <x15:cachedUniqueName index="488" name="[investment_data 1].[investment_id].&amp;[349222]"/>
            <x15:cachedUniqueName index="489" name="[investment_data 1].[investment_id].&amp;[350691]"/>
            <x15:cachedUniqueName index="490" name="[investment_data 1].[investment_id].&amp;[613025]"/>
            <x15:cachedUniqueName index="491" name="[investment_data 1].[investment_id].&amp;[650004]"/>
            <x15:cachedUniqueName index="492" name="[investment_data 1].[investment_id].&amp;[405610]"/>
            <x15:cachedUniqueName index="493" name="[investment_data 1].[investment_id].&amp;[663335]"/>
            <x15:cachedUniqueName index="494" name="[investment_data 1].[investment_id].&amp;[740496]"/>
            <x15:cachedUniqueName index="495" name="[investment_data 1].[investment_id].&amp;[876206]"/>
            <x15:cachedUniqueName index="496" name="[investment_data 1].[investment_id].&amp;[129244]"/>
            <x15:cachedUniqueName index="497" name="[investment_data 1].[investment_id].&amp;[238629]"/>
            <x15:cachedUniqueName index="498" name="[investment_data 1].[investment_id].&amp;[408068]"/>
            <x15:cachedUniqueName index="499" name="[investment_data 1].[investment_id].&amp;[624641]"/>
            <x15:cachedUniqueName index="500" name="[investment_data 1].[investment_id].&amp;[788096]"/>
            <x15:cachedUniqueName index="501" name="[investment_data 1].[investment_id].&amp;[854427]"/>
            <x15:cachedUniqueName index="502" name="[investment_data 1].[investment_id].&amp;[421088]"/>
            <x15:cachedUniqueName index="503" name="[investment_data 1].[investment_id].&amp;[426009]"/>
            <x15:cachedUniqueName index="504" name="[investment_data 1].[investment_id].&amp;[442383]"/>
            <x15:cachedUniqueName index="505" name="[investment_data 1].[investment_id].&amp;[641990]"/>
            <x15:cachedUniqueName index="506" name="[investment_data 1].[investment_id].&amp;[780414]"/>
            <x15:cachedUniqueName index="507" name="[investment_data 1].[investment_id].&amp;[895095]"/>
            <x15:cachedUniqueName index="508" name="[investment_data 1].[investment_id].&amp;[933533]"/>
            <x15:cachedUniqueName index="509" name="[investment_data 1].[investment_id].&amp;[974146]"/>
            <x15:cachedUniqueName index="510" name="[investment_data 1].[investment_id].&amp;[233820]"/>
            <x15:cachedUniqueName index="511" name="[investment_data 1].[investment_id].&amp;[323003]"/>
            <x15:cachedUniqueName index="512" name="[investment_data 1].[investment_id].&amp;[341291]"/>
            <x15:cachedUniqueName index="513" name="[investment_data 1].[investment_id].&amp;[516381]"/>
            <x15:cachedUniqueName index="514" name="[investment_data 1].[investment_id].&amp;[865642]"/>
            <x15:cachedUniqueName index="515" name="[investment_data 1].[investment_id].&amp;[958491]"/>
            <x15:cachedUniqueName index="516" name="[investment_data 1].[investment_id].&amp;[994836]"/>
            <x15:cachedUniqueName index="517" name="[investment_data 1].[investment_id].&amp;[175945]"/>
            <x15:cachedUniqueName index="518" name="[investment_data 1].[investment_id].&amp;[178992]"/>
            <x15:cachedUniqueName index="519" name="[investment_data 1].[investment_id].&amp;[263012]"/>
            <x15:cachedUniqueName index="520" name="[investment_data 1].[investment_id].&amp;[306815]"/>
            <x15:cachedUniqueName index="521" name="[investment_data 1].[investment_id].&amp;[778251]"/>
            <x15:cachedUniqueName index="522" name="[investment_data 1].[investment_id].&amp;[987348]"/>
            <x15:cachedUniqueName index="523" name="[investment_data 1].[investment_id].&amp;[127606]"/>
            <x15:cachedUniqueName index="524" name="[investment_data 1].[investment_id].&amp;[167086]"/>
            <x15:cachedUniqueName index="525" name="[investment_data 1].[investment_id].&amp;[210303]"/>
            <x15:cachedUniqueName index="526" name="[investment_data 1].[investment_id].&amp;[274629]"/>
            <x15:cachedUniqueName index="527" name="[investment_data 1].[investment_id].&amp;[471160]"/>
            <x15:cachedUniqueName index="528" name="[investment_data 1].[investment_id].&amp;[691232]"/>
            <x15:cachedUniqueName index="529" name="[investment_data 1].[investment_id].&amp;[805629]"/>
            <x15:cachedUniqueName index="530" name="[investment_data 1].[investment_id].&amp;[923315]"/>
            <x15:cachedUniqueName index="531" name="[investment_data 1].[investment_id].&amp;[101533]"/>
            <x15:cachedUniqueName index="532" name="[investment_data 1].[investment_id].&amp;[213747]"/>
            <x15:cachedUniqueName index="533" name="[investment_data 1].[investment_id].&amp;[397893]"/>
            <x15:cachedUniqueName index="534" name="[investment_data 1].[investment_id].&amp;[770167]"/>
            <x15:cachedUniqueName index="535" name="[investment_data 1].[investment_id].&amp;[930423]"/>
            <x15:cachedUniqueName index="536" name="[investment_data 1].[investment_id].&amp;[499790]"/>
            <x15:cachedUniqueName index="537" name="[investment_data 1].[investment_id].&amp;[542436]"/>
            <x15:cachedUniqueName index="538" name="[investment_data 1].[investment_id].&amp;[568807]"/>
            <x15:cachedUniqueName index="539" name="[investment_data 1].[investment_id].&amp;[887709]"/>
            <x15:cachedUniqueName index="540" name="[investment_data 1].[investment_id].&amp;[920724]"/>
            <x15:cachedUniqueName index="541" name="[investment_data 1].[investment_id].&amp;[950677]"/>
            <x15:cachedUniqueName index="542" name="[investment_data 1].[investment_id].&amp;[370778]"/>
            <x15:cachedUniqueName index="543" name="[investment_data 1].[investment_id].&amp;[854561]"/>
            <x15:cachedUniqueName index="544" name="[investment_data 1].[investment_id].&amp;[960162]"/>
            <x15:cachedUniqueName index="545" name="[investment_data 1].[investment_id].&amp;[110082]"/>
            <x15:cachedUniqueName index="546" name="[investment_data 1].[investment_id].&amp;[719749]"/>
            <x15:cachedUniqueName index="547" name="[investment_data 1].[investment_id].&amp;[817382]"/>
            <x15:cachedUniqueName index="548" name="[investment_data 1].[investment_id].&amp;[819975]"/>
            <x15:cachedUniqueName index="549" name="[investment_data 1].[investment_id].&amp;[869708]"/>
            <x15:cachedUniqueName index="550" name="[investment_data 1].[investment_id].&amp;[887847]"/>
            <x15:cachedUniqueName index="551" name="[investment_data 1].[investment_id].&amp;[993033]"/>
            <x15:cachedUniqueName index="552" name="[investment_data 1].[investment_id].&amp;[158012]"/>
            <x15:cachedUniqueName index="553" name="[investment_data 1].[investment_id].&amp;[198534]"/>
            <x15:cachedUniqueName index="554" name="[investment_data 1].[investment_id].&amp;[654298]"/>
            <x15:cachedUniqueName index="555" name="[investment_data 1].[investment_id].&amp;[821727]"/>
            <x15:cachedUniqueName index="556" name="[investment_data 1].[investment_id].&amp;[458994]"/>
            <x15:cachedUniqueName index="557" name="[investment_data 1].[investment_id].&amp;[499406]"/>
            <x15:cachedUniqueName index="558" name="[investment_data 1].[investment_id].&amp;[504101]"/>
            <x15:cachedUniqueName index="559" name="[investment_data 1].[investment_id].&amp;[693095]"/>
            <x15:cachedUniqueName index="560" name="[investment_data 1].[investment_id].&amp;[104309]"/>
            <x15:cachedUniqueName index="561" name="[investment_data 1].[investment_id].&amp;[668874]"/>
            <x15:cachedUniqueName index="562" name="[investment_data 1].[investment_id].&amp;[681660]"/>
            <x15:cachedUniqueName index="563" name="[investment_data 1].[investment_id].&amp;[755841]"/>
            <x15:cachedUniqueName index="564" name="[investment_data 1].[investment_id].&amp;[330536]"/>
            <x15:cachedUniqueName index="565" name="[investment_data 1].[investment_id].&amp;[357583]"/>
            <x15:cachedUniqueName index="566" name="[investment_data 1].[investment_id].&amp;[426502]"/>
            <x15:cachedUniqueName index="567" name="[investment_data 1].[investment_id].&amp;[481603]"/>
            <x15:cachedUniqueName index="568" name="[investment_data 1].[investment_id].&amp;[579269]"/>
            <x15:cachedUniqueName index="569" name="[investment_data 1].[investment_id].&amp;[680593]"/>
            <x15:cachedUniqueName index="570" name="[investment_data 1].[investment_id].&amp;[761444]"/>
            <x15:cachedUniqueName index="571" name="[investment_data 1].[investment_id].&amp;[882835]"/>
            <x15:cachedUniqueName index="572" name="[investment_data 1].[investment_id].&amp;[952609]"/>
            <x15:cachedUniqueName index="573" name="[investment_data 1].[investment_id].&amp;[443161]"/>
            <x15:cachedUniqueName index="574" name="[investment_data 1].[investment_id].&amp;[555646]"/>
            <x15:cachedUniqueName index="575" name="[investment_data 1].[investment_id].&amp;[113805]"/>
            <x15:cachedUniqueName index="576" name="[investment_data 1].[investment_id].&amp;[115093]"/>
            <x15:cachedUniqueName index="577" name="[investment_data 1].[investment_id].&amp;[211325]"/>
            <x15:cachedUniqueName index="578" name="[investment_data 1].[investment_id].&amp;[428131]"/>
            <x15:cachedUniqueName index="579" name="[investment_data 1].[investment_id].&amp;[466753]"/>
            <x15:cachedUniqueName index="580" name="[investment_data 1].[investment_id].&amp;[526440]"/>
            <x15:cachedUniqueName index="581" name="[investment_data 1].[investment_id].&amp;[544451]"/>
            <x15:cachedUniqueName index="582" name="[investment_data 1].[investment_id].&amp;[786017]"/>
            <x15:cachedUniqueName index="583" name="[investment_data 1].[investment_id].&amp;[830445]"/>
            <x15:cachedUniqueName index="584" name="[investment_data 1].[investment_id].&amp;[407571]"/>
            <x15:cachedUniqueName index="585" name="[investment_data 1].[investment_id].&amp;[539073]"/>
            <x15:cachedUniqueName index="586" name="[investment_data 1].[investment_id].&amp;[768915]"/>
            <x15:cachedUniqueName index="587" name="[investment_data 1].[investment_id].&amp;[777955]"/>
            <x15:cachedUniqueName index="588" name="[investment_data 1].[investment_id].&amp;[953060]"/>
            <x15:cachedUniqueName index="589" name="[investment_data 1].[investment_id].&amp;[254135]"/>
            <x15:cachedUniqueName index="590" name="[investment_data 1].[investment_id].&amp;[382556]"/>
            <x15:cachedUniqueName index="591" name="[investment_data 1].[investment_id].&amp;[521292]"/>
            <x15:cachedUniqueName index="592" name="[investment_data 1].[investment_id].&amp;[593759]"/>
            <x15:cachedUniqueName index="593" name="[investment_data 1].[investment_id].&amp;[750377]"/>
            <x15:cachedUniqueName index="594" name="[investment_data 1].[investment_id].&amp;[263416]"/>
            <x15:cachedUniqueName index="595" name="[investment_data 1].[investment_id].&amp;[380991]"/>
            <x15:cachedUniqueName index="596" name="[investment_data 1].[investment_id].&amp;[385601]"/>
            <x15:cachedUniqueName index="597" name="[investment_data 1].[investment_id].&amp;[689361]"/>
            <x15:cachedUniqueName index="598" name="[investment_data 1].[investment_id].&amp;[693662]"/>
            <x15:cachedUniqueName index="599" name="[investment_data 1].[investment_id].&amp;[944590]"/>
            <x15:cachedUniqueName index="600" name="[investment_data 1].[investment_id].&amp;[229626]"/>
            <x15:cachedUniqueName index="601" name="[investment_data 1].[investment_id].&amp;[424072]"/>
            <x15:cachedUniqueName index="602" name="[investment_data 1].[investment_id].&amp;[732446]"/>
            <x15:cachedUniqueName index="603" name="[investment_data 1].[investment_id].&amp;[960394]"/>
            <x15:cachedUniqueName index="604" name="[investment_data 1].[investment_id].&amp;[253973]"/>
            <x15:cachedUniqueName index="605" name="[investment_data 1].[investment_id].&amp;[757124]"/>
            <x15:cachedUniqueName index="606" name="[investment_data 1].[investment_id].&amp;[776367]"/>
            <x15:cachedUniqueName index="607" name="[investment_data 1].[investment_id].&amp;[562233]"/>
            <x15:cachedUniqueName index="608" name="[investment_data 1].[investment_id].&amp;[638478]"/>
            <x15:cachedUniqueName index="609" name="[investment_data 1].[investment_id].&amp;[643592]"/>
            <x15:cachedUniqueName index="610" name="[investment_data 1].[investment_id].&amp;[816911]"/>
            <x15:cachedUniqueName index="611" name="[investment_data 1].[investment_id].&amp;[934630]"/>
            <x15:cachedUniqueName index="612" name="[investment_data 1].[investment_id].&amp;[113620]"/>
            <x15:cachedUniqueName index="613" name="[investment_data 1].[investment_id].&amp;[160113]"/>
            <x15:cachedUniqueName index="614" name="[investment_data 1].[investment_id].&amp;[286245]"/>
            <x15:cachedUniqueName index="615" name="[investment_data 1].[investment_id].&amp;[478906]"/>
            <x15:cachedUniqueName index="616" name="[investment_data 1].[investment_id].&amp;[695589]"/>
            <x15:cachedUniqueName index="617" name="[investment_data 1].[investment_id].&amp;[698426]"/>
            <x15:cachedUniqueName index="618" name="[investment_data 1].[investment_id].&amp;[978098]"/>
            <x15:cachedUniqueName index="619" name="[investment_data 1].[investment_id].&amp;[180202]"/>
            <x15:cachedUniqueName index="620" name="[investment_data 1].[investment_id].&amp;[238209]"/>
            <x15:cachedUniqueName index="621" name="[investment_data 1].[investment_id].&amp;[541613]"/>
            <x15:cachedUniqueName index="622" name="[investment_data 1].[investment_id].&amp;[772588]"/>
            <x15:cachedUniqueName index="623" name="[investment_data 1].[investment_id].&amp;[854729]"/>
            <x15:cachedUniqueName index="624" name="[investment_data 1].[investment_id].&amp;[902069]"/>
            <x15:cachedUniqueName index="625" name="[investment_data 1].[investment_id].&amp;[408297]"/>
            <x15:cachedUniqueName index="626" name="[investment_data 1].[investment_id].&amp;[465739]"/>
            <x15:cachedUniqueName index="627" name="[investment_data 1].[investment_id].&amp;[480783]"/>
            <x15:cachedUniqueName index="628" name="[investment_data 1].[investment_id].&amp;[602525]"/>
            <x15:cachedUniqueName index="629" name="[investment_data 1].[investment_id].&amp;[743637]"/>
            <x15:cachedUniqueName index="630" name="[investment_data 1].[investment_id].&amp;[236846]"/>
            <x15:cachedUniqueName index="631" name="[investment_data 1].[investment_id].&amp;[414422]"/>
            <x15:cachedUniqueName index="632" name="[investment_data 1].[investment_id].&amp;[548429]"/>
            <x15:cachedUniqueName index="633" name="[investment_data 1].[investment_id].&amp;[860545]"/>
            <x15:cachedUniqueName index="634" name="[investment_data 1].[investment_id].&amp;[127593]"/>
            <x15:cachedUniqueName index="635" name="[investment_data 1].[investment_id].&amp;[254384]"/>
            <x15:cachedUniqueName index="636" name="[investment_data 1].[investment_id].&amp;[466007]"/>
            <x15:cachedUniqueName index="637" name="[investment_data 1].[investment_id].&amp;[515878]"/>
            <x15:cachedUniqueName index="638" name="[investment_data 1].[investment_id].&amp;[978361]"/>
            <x15:cachedUniqueName index="639" name="[investment_data 1].[investment_id].&amp;[238490]"/>
            <x15:cachedUniqueName index="640" name="[investment_data 1].[investment_id].&amp;[467085]"/>
            <x15:cachedUniqueName index="641" name="[investment_data 1].[investment_id].&amp;[179755]"/>
            <x15:cachedUniqueName index="642" name="[investment_data 1].[investment_id].&amp;[297248]"/>
            <x15:cachedUniqueName index="643" name="[investment_data 1].[investment_id].&amp;[301349]"/>
            <x15:cachedUniqueName index="644" name="[investment_data 1].[investment_id].&amp;[308153]"/>
            <x15:cachedUniqueName index="645" name="[investment_data 1].[investment_id].&amp;[365815]"/>
            <x15:cachedUniqueName index="646" name="[investment_data 1].[investment_id].&amp;[480813]"/>
            <x15:cachedUniqueName index="647" name="[investment_data 1].[investment_id].&amp;[490268]"/>
            <x15:cachedUniqueName index="648" name="[investment_data 1].[investment_id].&amp;[503124]"/>
            <x15:cachedUniqueName index="649" name="[investment_data 1].[investment_id].&amp;[722804]"/>
            <x15:cachedUniqueName index="650" name="[investment_data 1].[investment_id].&amp;[861171]"/>
            <x15:cachedUniqueName index="651" name="[investment_data 1].[investment_id].&amp;[887828]"/>
            <x15:cachedUniqueName index="652" name="[investment_data 1].[investment_id].&amp;[957496]"/>
            <x15:cachedUniqueName index="653" name="[investment_data 1].[investment_id].&amp;[326281]"/>
            <x15:cachedUniqueName index="654" name="[investment_data 1].[investment_id].&amp;[408442]"/>
            <x15:cachedUniqueName index="655" name="[investment_data 1].[investment_id].&amp;[657301]"/>
            <x15:cachedUniqueName index="656" name="[investment_data 1].[investment_id].&amp;[716822]"/>
            <x15:cachedUniqueName index="657" name="[investment_data 1].[investment_id].&amp;[826637]"/>
            <x15:cachedUniqueName index="658" name="[investment_data 1].[investment_id].&amp;[575662]"/>
            <x15:cachedUniqueName index="659" name="[investment_data 1].[investment_id].&amp;[624610]"/>
            <x15:cachedUniqueName index="660" name="[investment_data 1].[investment_id].&amp;[875440]"/>
            <x15:cachedUniqueName index="661" name="[investment_data 1].[investment_id].&amp;[944093]"/>
            <x15:cachedUniqueName index="662" name="[investment_data 1].[investment_id].&amp;[983960]"/>
            <x15:cachedUniqueName index="663" name="[investment_data 1].[investment_id].&amp;[320042]"/>
            <x15:cachedUniqueName index="664" name="[investment_data 1].[investment_id].&amp;[578482]"/>
            <x15:cachedUniqueName index="665" name="[investment_data 1].[investment_id].&amp;[726831]"/>
            <x15:cachedUniqueName index="666" name="[investment_data 1].[investment_id].&amp;[732646]"/>
            <x15:cachedUniqueName index="667" name="[investment_data 1].[investment_id].&amp;[145027]"/>
            <x15:cachedUniqueName index="668" name="[investment_data 1].[investment_id].&amp;[595540]"/>
            <x15:cachedUniqueName index="669" name="[investment_data 1].[investment_id].&amp;[120667]"/>
            <x15:cachedUniqueName index="670" name="[investment_data 1].[investment_id].&amp;[138891]"/>
            <x15:cachedUniqueName index="671" name="[investment_data 1].[investment_id].&amp;[268521]"/>
            <x15:cachedUniqueName index="672" name="[investment_data 1].[investment_id].&amp;[277041]"/>
            <x15:cachedUniqueName index="673" name="[investment_data 1].[investment_id].&amp;[335460]"/>
            <x15:cachedUniqueName index="674" name="[investment_data 1].[investment_id].&amp;[743400]"/>
            <x15:cachedUniqueName index="675" name="[investment_data 1].[investment_id].&amp;[971023]"/>
            <x15:cachedUniqueName index="676" name="[investment_data 1].[investment_id].&amp;[184580]"/>
            <x15:cachedUniqueName index="677" name="[investment_data 1].[investment_id].&amp;[387696]"/>
            <x15:cachedUniqueName index="678" name="[investment_data 1].[investment_id].&amp;[408611]"/>
            <x15:cachedUniqueName index="679" name="[investment_data 1].[investment_id].&amp;[447938]"/>
            <x15:cachedUniqueName index="680" name="[investment_data 1].[investment_id].&amp;[556801]"/>
            <x15:cachedUniqueName index="681" name="[investment_data 1].[investment_id].&amp;[780697]"/>
            <x15:cachedUniqueName index="682" name="[investment_data 1].[investment_id].&amp;[973528]"/>
            <x15:cachedUniqueName index="683" name="[investment_data 1].[investment_id].&amp;[173840]"/>
            <x15:cachedUniqueName index="684" name="[investment_data 1].[investment_id].&amp;[408985]"/>
            <x15:cachedUniqueName index="685" name="[investment_data 1].[investment_id].&amp;[482366]"/>
            <x15:cachedUniqueName index="686" name="[investment_data 1].[investment_id].&amp;[546773]"/>
            <x15:cachedUniqueName index="687" name="[investment_data 1].[investment_id].&amp;[746590]"/>
            <x15:cachedUniqueName index="688" name="[investment_data 1].[investment_id].&amp;[907802]"/>
            <x15:cachedUniqueName index="689" name="[investment_data 1].[investment_id].&amp;[181048]"/>
            <x15:cachedUniqueName index="690" name="[investment_data 1].[investment_id].&amp;[285064]"/>
            <x15:cachedUniqueName index="691" name="[investment_data 1].[investment_id].&amp;[351441]"/>
            <x15:cachedUniqueName index="692" name="[investment_data 1].[investment_id].&amp;[262038]"/>
            <x15:cachedUniqueName index="693" name="[investment_data 1].[investment_id].&amp;[349203]"/>
            <x15:cachedUniqueName index="694" name="[investment_data 1].[investment_id].&amp;[667128]"/>
            <x15:cachedUniqueName index="695" name="[investment_data 1].[investment_id].&amp;[825867]"/>
            <x15:cachedUniqueName index="696" name="[investment_data 1].[investment_id].&amp;[968035]"/>
            <x15:cachedUniqueName index="697" name="[investment_data 1].[investment_id].&amp;[118711]"/>
            <x15:cachedUniqueName index="698" name="[investment_data 1].[investment_id].&amp;[830054]"/>
            <x15:cachedUniqueName index="699" name="[investment_data 1].[investment_id].&amp;[208598]"/>
            <x15:cachedUniqueName index="700" name="[investment_data 1].[investment_id].&amp;[512164]"/>
            <x15:cachedUniqueName index="701" name="[investment_data 1].[investment_id].&amp;[551553]"/>
            <x15:cachedUniqueName index="702" name="[investment_data 1].[investment_id].&amp;[558677]"/>
            <x15:cachedUniqueName index="703" name="[investment_data 1].[investment_id].&amp;[644174]"/>
            <x15:cachedUniqueName index="704" name="[investment_data 1].[investment_id].&amp;[646320]"/>
            <x15:cachedUniqueName index="705" name="[investment_data 1].[investment_id].&amp;[764824]"/>
            <x15:cachedUniqueName index="706" name="[investment_data 1].[investment_id].&amp;[782354]"/>
            <x15:cachedUniqueName index="707" name="[investment_data 1].[investment_id].&amp;[601149]"/>
            <x15:cachedUniqueName index="708" name="[investment_data 1].[investment_id].&amp;[740770]"/>
            <x15:cachedUniqueName index="709" name="[investment_data 1].[investment_id].&amp;[739014]"/>
            <x15:cachedUniqueName index="710" name="[investment_data 1].[investment_id].&amp;[885642]"/>
            <x15:cachedUniqueName index="711" name="[investment_data 1].[investment_id].&amp;[978011]"/>
            <x15:cachedUniqueName index="712" name="[investment_data 1].[investment_id].&amp;[509480]"/>
            <x15:cachedUniqueName index="713" name="[investment_data 1].[investment_id].&amp;[597443]"/>
            <x15:cachedUniqueName index="714" name="[investment_data 1].[investment_id].&amp;[854599]"/>
            <x15:cachedUniqueName index="715" name="[investment_data 1].[investment_id].&amp;[957435]"/>
            <x15:cachedUniqueName index="716" name="[investment_data 1].[investment_id].&amp;[155801]"/>
            <x15:cachedUniqueName index="717" name="[investment_data 1].[investment_id].&amp;[339741]"/>
            <x15:cachedUniqueName index="718" name="[investment_data 1].[investment_id].&amp;[390619]"/>
            <x15:cachedUniqueName index="719" name="[investment_data 1].[investment_id].&amp;[444548]"/>
            <x15:cachedUniqueName index="720" name="[investment_data 1].[investment_id].&amp;[520790]"/>
            <x15:cachedUniqueName index="721" name="[investment_data 1].[investment_id].&amp;[644569]"/>
            <x15:cachedUniqueName index="722" name="[investment_data 1].[investment_id].&amp;[823041]"/>
            <x15:cachedUniqueName index="723" name="[investment_data 1].[investment_id].&amp;[952599]"/>
            <x15:cachedUniqueName index="724" name="[investment_data 1].[investment_id].&amp;[969788]"/>
            <x15:cachedUniqueName index="725" name="[investment_data 1].[investment_id].&amp;[982079]"/>
            <x15:cachedUniqueName index="726" name="[investment_data 1].[investment_id].&amp;[115793]"/>
            <x15:cachedUniqueName index="727" name="[investment_data 1].[investment_id].&amp;[174761]"/>
            <x15:cachedUniqueName index="728" name="[investment_data 1].[investment_id].&amp;[361448]"/>
            <x15:cachedUniqueName index="729" name="[investment_data 1].[investment_id].&amp;[367666]"/>
            <x15:cachedUniqueName index="730" name="[investment_data 1].[investment_id].&amp;[495000]"/>
            <x15:cachedUniqueName index="731" name="[investment_data 1].[investment_id].&amp;[840851]"/>
            <x15:cachedUniqueName index="732" name="[investment_data 1].[investment_id].&amp;[941893]"/>
            <x15:cachedUniqueName index="733" name="[investment_data 1].[investment_id].&amp;[165828]"/>
            <x15:cachedUniqueName index="734" name="[investment_data 1].[investment_id].&amp;[434321]"/>
            <x15:cachedUniqueName index="735" name="[investment_data 1].[investment_id].&amp;[563092]"/>
            <x15:cachedUniqueName index="736" name="[investment_data 1].[investment_id].&amp;[629193]"/>
            <x15:cachedUniqueName index="737" name="[investment_data 1].[investment_id].&amp;[806818]"/>
            <x15:cachedUniqueName index="738" name="[investment_data 1].[investment_id].&amp;[814027]"/>
            <x15:cachedUniqueName index="739" name="[investment_data 1].[investment_id].&amp;[189507]"/>
            <x15:cachedUniqueName index="740" name="[investment_data 1].[investment_id].&amp;[199869]"/>
            <x15:cachedUniqueName index="741" name="[investment_data 1].[investment_id].&amp;[240564]"/>
            <x15:cachedUniqueName index="742" name="[investment_data 1].[investment_id].&amp;[319143]"/>
            <x15:cachedUniqueName index="743" name="[investment_data 1].[investment_id].&amp;[558979]"/>
            <x15:cachedUniqueName index="744" name="[investment_data 1].[investment_id].&amp;[788926]"/>
            <x15:cachedUniqueName index="745" name="[investment_data 1].[investment_id].&amp;[824252]"/>
            <x15:cachedUniqueName index="746" name="[investment_data 1].[investment_id].&amp;[846467]"/>
            <x15:cachedUniqueName index="747" name="[investment_data 1].[investment_id].&amp;[876347]"/>
            <x15:cachedUniqueName index="748" name="[investment_data 1].[investment_id].&amp;[445182]"/>
            <x15:cachedUniqueName index="749" name="[investment_data 1].[investment_id].&amp;[467319]"/>
            <x15:cachedUniqueName index="750" name="[investment_data 1].[investment_id].&amp;[647790]"/>
            <x15:cachedUniqueName index="751" name="[investment_data 1].[investment_id].&amp;[715103]"/>
            <x15:cachedUniqueName index="752" name="[investment_data 1].[investment_id].&amp;[962225]"/>
            <x15:cachedUniqueName index="753" name="[investment_data 1].[investment_id].&amp;[301952]"/>
            <x15:cachedUniqueName index="754" name="[investment_data 1].[investment_id].&amp;[366372]"/>
            <x15:cachedUniqueName index="755" name="[investment_data 1].[investment_id].&amp;[452448]"/>
            <x15:cachedUniqueName index="756" name="[investment_data 1].[investment_id].&amp;[581191]"/>
            <x15:cachedUniqueName index="757" name="[investment_data 1].[investment_id].&amp;[825129]"/>
            <x15:cachedUniqueName index="758" name="[investment_data 1].[investment_id].&amp;[120451]"/>
            <x15:cachedUniqueName index="759" name="[investment_data 1].[investment_id].&amp;[466611]"/>
            <x15:cachedUniqueName index="760" name="[investment_data 1].[investment_id].&amp;[584386]"/>
            <x15:cachedUniqueName index="761" name="[investment_data 1].[investment_id].&amp;[192478]"/>
            <x15:cachedUniqueName index="762" name="[investment_data 1].[investment_id].&amp;[315251]"/>
            <x15:cachedUniqueName index="763" name="[investment_data 1].[investment_id].&amp;[341351]"/>
            <x15:cachedUniqueName index="764" name="[investment_data 1].[investment_id].&amp;[581753]"/>
            <x15:cachedUniqueName index="765" name="[investment_data 1].[investment_id].&amp;[688083]"/>
            <x15:cachedUniqueName index="766" name="[investment_data 1].[investment_id].&amp;[704375]"/>
            <x15:cachedUniqueName index="767" name="[investment_data 1].[investment_id].&amp;[565236]"/>
            <x15:cachedUniqueName index="768" name="[investment_data 1].[investment_id].&amp;[585599]"/>
            <x15:cachedUniqueName index="769" name="[investment_data 1].[investment_id].&amp;[734707]"/>
            <x15:cachedUniqueName index="770" name="[investment_data 1].[investment_id].&amp;[158961]"/>
            <x15:cachedUniqueName index="771" name="[investment_data 1].[investment_id].&amp;[334610]"/>
            <x15:cachedUniqueName index="772" name="[investment_data 1].[investment_id].&amp;[466440]"/>
            <x15:cachedUniqueName index="773" name="[investment_data 1].[investment_id].&amp;[965233]"/>
            <x15:cachedUniqueName index="774" name="[investment_data 1].[investment_id].&amp;[159969]"/>
            <x15:cachedUniqueName index="775" name="[investment_data 1].[investment_id].&amp;[273536]"/>
            <x15:cachedUniqueName index="776" name="[investment_data 1].[investment_id].&amp;[898681]"/>
            <x15:cachedUniqueName index="777" name="[investment_data 1].[investment_id].&amp;[340335]"/>
            <x15:cachedUniqueName index="778" name="[investment_data 1].[investment_id].&amp;[464963]"/>
            <x15:cachedUniqueName index="779" name="[investment_data 1].[investment_id].&amp;[585302]"/>
            <x15:cachedUniqueName index="780" name="[investment_data 1].[investment_id].&amp;[765884]"/>
            <x15:cachedUniqueName index="781" name="[investment_data 1].[investment_id].&amp;[808848]"/>
            <x15:cachedUniqueName index="782" name="[investment_data 1].[investment_id].&amp;[865794]"/>
            <x15:cachedUniqueName index="783" name="[investment_data 1].[investment_id].&amp;[913601]"/>
            <x15:cachedUniqueName index="784" name="[investment_data 1].[investment_id].&amp;[995474]"/>
            <x15:cachedUniqueName index="785" name="[investment_data 1].[investment_id].&amp;[334520]"/>
            <x15:cachedUniqueName index="786" name="[investment_data 1].[investment_id].&amp;[625979]"/>
            <x15:cachedUniqueName index="787" name="[investment_data 1].[investment_id].&amp;[682416]"/>
            <x15:cachedUniqueName index="788" name="[investment_data 1].[investment_id].&amp;[716510]"/>
            <x15:cachedUniqueName index="789" name="[investment_data 1].[investment_id].&amp;[718409]"/>
            <x15:cachedUniqueName index="790" name="[investment_data 1].[investment_id].&amp;[830751]"/>
            <x15:cachedUniqueName index="791" name="[investment_data 1].[investment_id].&amp;[963162]"/>
            <x15:cachedUniqueName index="792" name="[investment_data 1].[investment_id].&amp;[926421]"/>
            <x15:cachedUniqueName index="793" name="[investment_data 1].[investment_id].&amp;[971692]"/>
            <x15:cachedUniqueName index="794" name="[investment_data 1].[investment_id].&amp;[317366]"/>
            <x15:cachedUniqueName index="795" name="[investment_data 1].[investment_id].&amp;[358734]"/>
            <x15:cachedUniqueName index="796" name="[investment_data 1].[investment_id].&amp;[497506]"/>
            <x15:cachedUniqueName index="797" name="[investment_data 1].[investment_id].&amp;[561539]"/>
            <x15:cachedUniqueName index="798" name="[investment_data 1].[investment_id].&amp;[747974]"/>
            <x15:cachedUniqueName index="799" name="[investment_data 1].[investment_id].&amp;[778124]"/>
            <x15:cachedUniqueName index="800" name="[investment_data 1].[investment_id].&amp;[402713]"/>
            <x15:cachedUniqueName index="801" name="[investment_data 1].[investment_id].&amp;[141312]"/>
            <x15:cachedUniqueName index="802" name="[investment_data 1].[investment_id].&amp;[157979]"/>
            <x15:cachedUniqueName index="803" name="[investment_data 1].[investment_id].&amp;[632339]"/>
            <x15:cachedUniqueName index="804" name="[investment_data 1].[investment_id].&amp;[180092]"/>
            <x15:cachedUniqueName index="805" name="[investment_data 1].[investment_id].&amp;[642885]"/>
            <x15:cachedUniqueName index="806" name="[investment_data 1].[investment_id].&amp;[713487]"/>
            <x15:cachedUniqueName index="807" name="[investment_data 1].[investment_id].&amp;[429565]"/>
            <x15:cachedUniqueName index="808" name="[investment_data 1].[investment_id].&amp;[448461]"/>
            <x15:cachedUniqueName index="809" name="[investment_data 1].[investment_id].&amp;[521671]"/>
            <x15:cachedUniqueName index="810" name="[investment_data 1].[investment_id].&amp;[912398]"/>
            <x15:cachedUniqueName index="811" name="[investment_data 1].[investment_id].&amp;[228616]"/>
            <x15:cachedUniqueName index="812" name="[investment_data 1].[investment_id].&amp;[259531]"/>
            <x15:cachedUniqueName index="813" name="[investment_data 1].[investment_id].&amp;[314322]"/>
            <x15:cachedUniqueName index="814" name="[investment_data 1].[investment_id].&amp;[580904]"/>
            <x15:cachedUniqueName index="815" name="[investment_data 1].[investment_id].&amp;[869769]"/>
            <x15:cachedUniqueName index="816" name="[investment_data 1].[investment_id].&amp;[980896]"/>
            <x15:cachedUniqueName index="817" name="[investment_data 1].[investment_id].&amp;[174521]"/>
            <x15:cachedUniqueName index="818" name="[investment_data 1].[investment_id].&amp;[325450]"/>
            <x15:cachedUniqueName index="819" name="[investment_data 1].[investment_id].&amp;[399995]"/>
            <x15:cachedUniqueName index="820" name="[investment_data 1].[investment_id].&amp;[915990]"/>
            <x15:cachedUniqueName index="821" name="[investment_data 1].[investment_id].&amp;[364543]"/>
            <x15:cachedUniqueName index="822" name="[investment_data 1].[investment_id].&amp;[458909]"/>
            <x15:cachedUniqueName index="823" name="[investment_data 1].[investment_id].&amp;[513741]"/>
            <x15:cachedUniqueName index="824" name="[investment_data 1].[investment_id].&amp;[574478]"/>
            <x15:cachedUniqueName index="825" name="[investment_data 1].[investment_id].&amp;[668227]"/>
            <x15:cachedUniqueName index="826" name="[investment_data 1].[investment_id].&amp;[855501]"/>
            <x15:cachedUniqueName index="827" name="[investment_data 1].[investment_id].&amp;[902662]"/>
            <x15:cachedUniqueName index="828" name="[investment_data 1].[investment_id].&amp;[988630]"/>
            <x15:cachedUniqueName index="829" name="[investment_data 1].[investment_id].&amp;[160602]"/>
            <x15:cachedUniqueName index="830" name="[investment_data 1].[investment_id].&amp;[398838]"/>
            <x15:cachedUniqueName index="831" name="[investment_data 1].[investment_id].&amp;[635707]"/>
            <x15:cachedUniqueName index="832" name="[investment_data 1].[investment_id].&amp;[650210]"/>
            <x15:cachedUniqueName index="833" name="[investment_data 1].[investment_id].&amp;[754456]"/>
            <x15:cachedUniqueName index="834" name="[investment_data 1].[investment_id].&amp;[985463]"/>
            <x15:cachedUniqueName index="835" name="[investment_data 1].[investment_id].&amp;[991147]"/>
            <x15:cachedUniqueName index="836" name="[investment_data 1].[investment_id].&amp;[265328]"/>
            <x15:cachedUniqueName index="837" name="[investment_data 1].[investment_id].&amp;[578290]"/>
            <x15:cachedUniqueName index="838" name="[investment_data 1].[investment_id].&amp;[590951]"/>
            <x15:cachedUniqueName index="839" name="[investment_data 1].[investment_id].&amp;[667217]"/>
            <x15:cachedUniqueName index="840" name="[investment_data 1].[investment_id].&amp;[801019]"/>
            <x15:cachedUniqueName index="841" name="[investment_data 1].[investment_id].&amp;[815329]"/>
            <x15:cachedUniqueName index="842" name="[investment_data 1].[investment_id].&amp;[408700]"/>
            <x15:cachedUniqueName index="843" name="[investment_data 1].[investment_id].&amp;[415156]"/>
            <x15:cachedUniqueName index="844" name="[investment_data 1].[investment_id].&amp;[768949]"/>
            <x15:cachedUniqueName index="845" name="[investment_data 1].[investment_id].&amp;[948403]"/>
            <x15:cachedUniqueName index="846" name="[investment_data 1].[investment_id].&amp;[274534]"/>
            <x15:cachedUniqueName index="847" name="[investment_data 1].[investment_id].&amp;[277250]"/>
            <x15:cachedUniqueName index="848" name="[investment_data 1].[investment_id].&amp;[384105]"/>
            <x15:cachedUniqueName index="849" name="[investment_data 1].[investment_id].&amp;[658598]"/>
            <x15:cachedUniqueName index="850" name="[investment_data 1].[investment_id].&amp;[710520]"/>
            <x15:cachedUniqueName index="851" name="[investment_data 1].[investment_id].&amp;[890506]"/>
            <x15:cachedUniqueName index="852" name="[investment_data 1].[investment_id].&amp;[257677]"/>
            <x15:cachedUniqueName index="853" name="[investment_data 1].[investment_id].&amp;[554495]"/>
            <x15:cachedUniqueName index="854" name="[investment_data 1].[investment_id].&amp;[643708]"/>
            <x15:cachedUniqueName index="855" name="[investment_data 1].[investment_id].&amp;[736929]"/>
            <x15:cachedUniqueName index="856" name="[investment_data 1].[investment_id].&amp;[899671]"/>
            <x15:cachedUniqueName index="857" name="[investment_data 1].[investment_id].&amp;[447715]"/>
            <x15:cachedUniqueName index="858" name="[investment_data 1].[investment_id].&amp;[520373]"/>
            <x15:cachedUniqueName index="859" name="[investment_data 1].[investment_id].&amp;[612221]"/>
            <x15:cachedUniqueName index="860" name="[investment_data 1].[investment_id].&amp;[726331]"/>
            <x15:cachedUniqueName index="861" name="[investment_data 1].[investment_id].&amp;[807529]"/>
            <x15:cachedUniqueName index="862" name="[investment_data 1].[investment_id].&amp;[787330]"/>
            <x15:cachedUniqueName index="863" name="[investment_data 1].[investment_id].&amp;[894733]"/>
            <x15:cachedUniqueName index="864" name="[investment_data 1].[investment_id].&amp;[898624]"/>
            <x15:cachedUniqueName index="865" name="[investment_data 1].[investment_id].&amp;[956034]"/>
            <x15:cachedUniqueName index="866" name="[investment_data 1].[investment_id].&amp;[104248]"/>
            <x15:cachedUniqueName index="867" name="[investment_data 1].[investment_id].&amp;[110155]"/>
            <x15:cachedUniqueName index="868" name="[investment_data 1].[investment_id].&amp;[206268]"/>
            <x15:cachedUniqueName index="869" name="[investment_data 1].[investment_id].&amp;[505572]"/>
            <x15:cachedUniqueName index="870" name="[investment_data 1].[investment_id].&amp;[598639]"/>
            <x15:cachedUniqueName index="871" name="[investment_data 1].[investment_id].&amp;[765173]"/>
            <x15:cachedUniqueName index="872" name="[investment_data 1].[investment_id].&amp;[776735]"/>
            <x15:cachedUniqueName index="873" name="[investment_data 1].[investment_id].&amp;[873486]"/>
            <x15:cachedUniqueName index="874" name="[investment_data 1].[investment_id].&amp;[916739]"/>
            <x15:cachedUniqueName index="875" name="[investment_data 1].[investment_id].&amp;[933051]"/>
            <x15:cachedUniqueName index="876" name="[investment_data 1].[investment_id].&amp;[226786]"/>
            <x15:cachedUniqueName index="877" name="[investment_data 1].[investment_id].&amp;[446134]"/>
            <x15:cachedUniqueName index="878" name="[investment_data 1].[investment_id].&amp;[764478]"/>
            <x15:cachedUniqueName index="879" name="[investment_data 1].[investment_id].&amp;[804563]"/>
            <x15:cachedUniqueName index="880" name="[investment_data 1].[investment_id].&amp;[962232]"/>
            <x15:cachedUniqueName index="881" name="[investment_data 1].[investment_id].&amp;[257988]"/>
            <x15:cachedUniqueName index="882" name="[investment_data 1].[investment_id].&amp;[421353]"/>
            <x15:cachedUniqueName index="883" name="[investment_data 1].[investment_id].&amp;[475545]"/>
            <x15:cachedUniqueName index="884" name="[investment_data 1].[investment_id].&amp;[559938]"/>
            <x15:cachedUniqueName index="885" name="[investment_data 1].[investment_id].&amp;[781399]"/>
            <x15:cachedUniqueName index="886" name="[investment_data 1].[investment_id].&amp;[891288]"/>
            <x15:cachedUniqueName index="887" name="[investment_data 1].[investment_id].&amp;[322432]"/>
            <x15:cachedUniqueName index="888" name="[investment_data 1].[investment_id].&amp;[338229]"/>
            <x15:cachedUniqueName index="889" name="[investment_data 1].[investment_id].&amp;[389152]"/>
            <x15:cachedUniqueName index="890" name="[investment_data 1].[investment_id].&amp;[480237]"/>
            <x15:cachedUniqueName index="891" name="[investment_data 1].[investment_id].&amp;[502779]"/>
            <x15:cachedUniqueName index="892" name="[investment_data 1].[investment_id].&amp;[744512]"/>
            <x15:cachedUniqueName index="893" name="[investment_data 1].[investment_id].&amp;[457677]"/>
            <x15:cachedUniqueName index="894" name="[investment_data 1].[investment_id].&amp;[604552]"/>
            <x15:cachedUniqueName index="895" name="[investment_data 1].[investment_id].&amp;[617985]"/>
            <x15:cachedUniqueName index="896" name="[investment_data 1].[investment_id].&amp;[782936]"/>
            <x15:cachedUniqueName index="897" name="[investment_data 1].[investment_id].&amp;[929627]"/>
            <x15:cachedUniqueName index="898" name="[investment_data 1].[investment_id].&amp;[195127]"/>
            <x15:cachedUniqueName index="899" name="[investment_data 1].[investment_id].&amp;[271360]"/>
            <x15:cachedUniqueName index="900" name="[investment_data 1].[investment_id].&amp;[297911]"/>
            <x15:cachedUniqueName index="901" name="[investment_data 1].[investment_id].&amp;[377217]"/>
            <x15:cachedUniqueName index="902" name="[investment_data 1].[investment_id].&amp;[468639]"/>
            <x15:cachedUniqueName index="903" name="[investment_data 1].[investment_id].&amp;[628909]"/>
            <x15:cachedUniqueName index="904" name="[investment_data 1].[investment_id].&amp;[746021]"/>
            <x15:cachedUniqueName index="905" name="[investment_data 1].[investment_id].&amp;[903980]"/>
            <x15:cachedUniqueName index="906" name="[investment_data 1].[investment_id].&amp;[244904]"/>
            <x15:cachedUniqueName index="907" name="[investment_data 1].[investment_id].&amp;[298290]"/>
            <x15:cachedUniqueName index="908" name="[investment_data 1].[investment_id].&amp;[878103]"/>
            <x15:cachedUniqueName index="909" name="[investment_data 1].[investment_id].&amp;[959260]"/>
            <x15:cachedUniqueName index="910" name="[investment_data 1].[investment_id].&amp;[346973]"/>
            <x15:cachedUniqueName index="911" name="[investment_data 1].[investment_id].&amp;[790265]"/>
            <x15:cachedUniqueName index="912" name="[investment_data 1].[investment_id].&amp;[976885]"/>
            <x15:cachedUniqueName index="913" name="[investment_data 1].[investment_id].&amp;[976887]"/>
            <x15:cachedUniqueName index="914" name="[investment_data 1].[investment_id].&amp;[116104]"/>
            <x15:cachedUniqueName index="915" name="[investment_data 1].[investment_id].&amp;[432585]"/>
            <x15:cachedUniqueName index="916" name="[investment_data 1].[investment_id].&amp;[442266]"/>
            <x15:cachedUniqueName index="917" name="[investment_data 1].[investment_id].&amp;[470966]"/>
            <x15:cachedUniqueName index="918" name="[investment_data 1].[investment_id].&amp;[788919]"/>
            <x15:cachedUniqueName index="919" name="[investment_data 1].[investment_id].&amp;[900331]"/>
            <x15:cachedUniqueName index="920" name="[investment_data 1].[investment_id].&amp;[161459]"/>
            <x15:cachedUniqueName index="921" name="[investment_data 1].[investment_id].&amp;[231568]"/>
            <x15:cachedUniqueName index="922" name="[investment_data 1].[investment_id].&amp;[251157]"/>
            <x15:cachedUniqueName index="923" name="[investment_data 1].[investment_id].&amp;[320218]"/>
            <x15:cachedUniqueName index="924" name="[investment_data 1].[investment_id].&amp;[430646]"/>
            <x15:cachedUniqueName index="925" name="[investment_data 1].[investment_id].&amp;[449474]"/>
            <x15:cachedUniqueName index="926" name="[investment_data 1].[investment_id].&amp;[450021]"/>
            <x15:cachedUniqueName index="927" name="[investment_data 1].[investment_id].&amp;[465367]"/>
            <x15:cachedUniqueName index="928" name="[investment_data 1].[investment_id].&amp;[503399]"/>
            <x15:cachedUniqueName index="929" name="[investment_data 1].[investment_id].&amp;[508477]"/>
            <x15:cachedUniqueName index="930" name="[investment_data 1].[investment_id].&amp;[603687]"/>
            <x15:cachedUniqueName index="931" name="[investment_data 1].[investment_id].&amp;[634548]"/>
            <x15:cachedUniqueName index="932" name="[investment_data 1].[investment_id].&amp;[712724]"/>
            <x15:cachedUniqueName index="933" name="[investment_data 1].[investment_id].&amp;[723638]"/>
            <x15:cachedUniqueName index="934" name="[investment_data 1].[investment_id].&amp;[853840]"/>
            <x15:cachedUniqueName index="935" name="[investment_data 1].[investment_id].&amp;[155169]"/>
            <x15:cachedUniqueName index="936" name="[investment_data 1].[investment_id].&amp;[221445]"/>
            <x15:cachedUniqueName index="937" name="[investment_data 1].[investment_id].&amp;[390464]"/>
            <x15:cachedUniqueName index="938" name="[investment_data 1].[investment_id].&amp;[407642]"/>
            <x15:cachedUniqueName index="939" name="[investment_data 1].[investment_id].&amp;[421105]"/>
            <x15:cachedUniqueName index="940" name="[investment_data 1].[investment_id].&amp;[477671]"/>
            <x15:cachedUniqueName index="941" name="[investment_data 1].[investment_id].&amp;[563180]"/>
            <x15:cachedUniqueName index="942" name="[investment_data 1].[investment_id].&amp;[995697]"/>
            <x15:cachedUniqueName index="943" name="[investment_data 1].[investment_id].&amp;[212074]"/>
            <x15:cachedUniqueName index="944" name="[investment_data 1].[investment_id].&amp;[558475]"/>
            <x15:cachedUniqueName index="945" name="[investment_data 1].[investment_id].&amp;[767419]"/>
            <x15:cachedUniqueName index="946" name="[investment_data 1].[investment_id].&amp;[975674]"/>
            <x15:cachedUniqueName index="947" name="[investment_data 1].[investment_id].&amp;[378748]"/>
            <x15:cachedUniqueName index="948" name="[investment_data 1].[investment_id].&amp;[633869]"/>
            <x15:cachedUniqueName index="949" name="[investment_data 1].[investment_id].&amp;[932551]"/>
            <x15:cachedUniqueName index="950" name="[investment_data 1].[investment_id].&amp;[268901]"/>
            <x15:cachedUniqueName index="951" name="[investment_data 1].[investment_id].&amp;[393843]"/>
            <x15:cachedUniqueName index="952" name="[investment_data 1].[investment_id].&amp;[429555]"/>
            <x15:cachedUniqueName index="953" name="[investment_data 1].[investment_id].&amp;[625636]"/>
            <x15:cachedUniqueName index="954" name="[investment_data 1].[investment_id].&amp;[638008]"/>
            <x15:cachedUniqueName index="955" name="[investment_data 1].[investment_id].&amp;[204171]"/>
            <x15:cachedUniqueName index="956" name="[investment_data 1].[investment_id].&amp;[903365]"/>
            <x15:cachedUniqueName index="957" name="[investment_data 1].[investment_id].&amp;[151314]"/>
            <x15:cachedUniqueName index="958" name="[investment_data 1].[investment_id].&amp;[547456]"/>
            <x15:cachedUniqueName index="959" name="[investment_data 1].[investment_id].&amp;[820383]"/>
            <x15:cachedUniqueName index="960" name="[investment_data 1].[investment_id].&amp;[118944]"/>
            <x15:cachedUniqueName index="961" name="[investment_data 1].[investment_id].&amp;[151309]"/>
            <x15:cachedUniqueName index="962" name="[investment_data 1].[investment_id].&amp;[400091]"/>
            <x15:cachedUniqueName index="963" name="[investment_data 1].[investment_id].&amp;[623261]"/>
            <x15:cachedUniqueName index="964" name="[investment_data 1].[investment_id].&amp;[696619]"/>
            <x15:cachedUniqueName index="965" name="[investment_data 1].[investment_id].&amp;[808146]"/>
            <x15:cachedUniqueName index="966" name="[investment_data 1].[investment_id].&amp;[958691]"/>
            <x15:cachedUniqueName index="967" name="[investment_data 1].[investment_id].&amp;[349935]"/>
            <x15:cachedUniqueName index="968" name="[investment_data 1].[investment_id].&amp;[524004]"/>
            <x15:cachedUniqueName index="969" name="[investment_data 1].[investment_id].&amp;[630989]"/>
            <x15:cachedUniqueName index="970" name="[investment_data 1].[investment_id].&amp;[733156]"/>
            <x15:cachedUniqueName index="971" name="[investment_data 1].[investment_id].&amp;[778876]"/>
            <x15:cachedUniqueName index="972" name="[investment_data 1].[investment_id].&amp;[849923]"/>
            <x15:cachedUniqueName index="973" name="[investment_data 1].[investment_id].&amp;[905806]"/>
            <x15:cachedUniqueName index="974" name="[investment_data 1].[investment_id].&amp;[175331]"/>
            <x15:cachedUniqueName index="975" name="[investment_data 1].[investment_id].&amp;[244350]"/>
            <x15:cachedUniqueName index="976" name="[investment_data 1].[investment_id].&amp;[329121]"/>
            <x15:cachedUniqueName index="977" name="[investment_data 1].[investment_id].&amp;[226126]"/>
            <x15:cachedUniqueName index="978" name="[investment_data 1].[investment_id].&amp;[395772]"/>
            <x15:cachedUniqueName index="979" name="[investment_data 1].[investment_id].&amp;[480378]"/>
            <x15:cachedUniqueName index="980" name="[investment_data 1].[investment_id].&amp;[908369]"/>
            <x15:cachedUniqueName index="981" name="[investment_data 1].[investment_id].&amp;[952123]"/>
            <x15:cachedUniqueName index="982" name="[investment_data 1].[investment_id].&amp;[350600]"/>
            <x15:cachedUniqueName index="983" name="[investment_data 1].[investment_id].&amp;[403562]"/>
            <x15:cachedUniqueName index="984" name="[investment_data 1].[investment_id].&amp;[847460]"/>
            <x15:cachedUniqueName index="985" name="[investment_data 1].[investment_id].&amp;[198586]"/>
            <x15:cachedUniqueName index="986" name="[investment_data 1].[investment_id].&amp;[261218]"/>
            <x15:cachedUniqueName index="987" name="[investment_data 1].[investment_id].&amp;[392438]"/>
            <x15:cachedUniqueName index="988" name="[investment_data 1].[investment_id].&amp;[521293]"/>
            <x15:cachedUniqueName index="989" name="[investment_data 1].[investment_id].&amp;[610667]"/>
            <x15:cachedUniqueName index="990" name="[investment_data 1].[investment_id].&amp;[787473]"/>
            <x15:cachedUniqueName index="991" name="[investment_data 1].[investment_id].&amp;[790410]"/>
            <x15:cachedUniqueName index="992" name="[investment_data 1].[investment_id].&amp;[800005]"/>
            <x15:cachedUniqueName index="993" name="[investment_data 1].[investment_id].&amp;[978937]"/>
            <x15:cachedUniqueName index="994" name="[investment_data 1].[investment_id].&amp;[474787]"/>
            <x15:cachedUniqueName index="995" name="[investment_data 1].[investment_id].&amp;[480422]"/>
            <x15:cachedUniqueName index="996" name="[investment_data 1].[investment_id].&amp;[793514]"/>
          </x15:cachedUniqueNames>
        </ext>
      </extLst>
    </cacheField>
    <cacheField name="[investment_data 1].[portfolio_id].[portfolio_id]" caption="portfolio_id" numFmtId="0" hierarchy="26" level="1">
      <sharedItems containsSemiMixedTypes="0" containsString="0" containsNumber="1" containsInteger="1" minValue="1029" maxValue="9983" count="197">
        <n v="1029"/>
        <n v="1069"/>
        <n v="1138"/>
        <n v="1204"/>
        <n v="1269"/>
        <n v="1280"/>
        <n v="1405"/>
        <n v="1410"/>
        <n v="1471"/>
        <n v="1475"/>
        <n v="1483"/>
        <n v="1558"/>
        <n v="1666"/>
        <n v="1719"/>
        <n v="1726"/>
        <n v="1763"/>
        <n v="1770"/>
        <n v="1784"/>
        <n v="1787"/>
        <n v="1845"/>
        <n v="1858"/>
        <n v="1932"/>
        <n v="2055"/>
        <n v="2079"/>
        <n v="2131"/>
        <n v="2142"/>
        <n v="2150"/>
        <n v="2157"/>
        <n v="2159"/>
        <n v="2183"/>
        <n v="2235"/>
        <n v="2253"/>
        <n v="2304"/>
        <n v="2344"/>
        <n v="2363"/>
        <n v="2382"/>
        <n v="2439"/>
        <n v="2448"/>
        <n v="2461"/>
        <n v="2474"/>
        <n v="2525"/>
        <n v="2582"/>
        <n v="2598"/>
        <n v="2678"/>
        <n v="2696"/>
        <n v="2697"/>
        <n v="2720"/>
        <n v="2823"/>
        <n v="3109"/>
        <n v="3112"/>
        <n v="3120"/>
        <n v="3193"/>
        <n v="3258"/>
        <n v="3300"/>
        <n v="3302"/>
        <n v="3504"/>
        <n v="3558"/>
        <n v="3574"/>
        <n v="3617"/>
        <n v="3640"/>
        <n v="3725"/>
        <n v="3758"/>
        <n v="3778"/>
        <n v="3862"/>
        <n v="3877"/>
        <n v="3900"/>
        <n v="3938"/>
        <n v="4007"/>
        <n v="4115"/>
        <n v="4119"/>
        <n v="4157"/>
        <n v="4321"/>
        <n v="4351"/>
        <n v="4355"/>
        <n v="4390"/>
        <n v="4430"/>
        <n v="4566"/>
        <n v="4700"/>
        <n v="4705"/>
        <n v="4716"/>
        <n v="4771"/>
        <n v="4843"/>
        <n v="4862"/>
        <n v="4877"/>
        <n v="4919"/>
        <n v="4948"/>
        <n v="4957"/>
        <n v="4993"/>
        <n v="5007"/>
        <n v="5044"/>
        <n v="5108"/>
        <n v="5110"/>
        <n v="5136"/>
        <n v="5158"/>
        <n v="5227"/>
        <n v="5264"/>
        <n v="5318"/>
        <n v="5390"/>
        <n v="5396"/>
        <n v="5431"/>
        <n v="5541"/>
        <n v="5559"/>
        <n v="5631"/>
        <n v="5646"/>
        <n v="5663"/>
        <n v="5705"/>
        <n v="5792"/>
        <n v="5933"/>
        <n v="5968"/>
        <n v="6070"/>
        <n v="6218"/>
        <n v="6240"/>
        <n v="6258"/>
        <n v="6263"/>
        <n v="6297"/>
        <n v="6369"/>
        <n v="6416"/>
        <n v="6444"/>
        <n v="6536"/>
        <n v="6590"/>
        <n v="6655"/>
        <n v="6661"/>
        <n v="6750"/>
        <n v="6810"/>
        <n v="6906"/>
        <n v="6937"/>
        <n v="7027"/>
        <n v="7046"/>
        <n v="7049"/>
        <n v="7071"/>
        <n v="7159"/>
        <n v="7172"/>
        <n v="7234"/>
        <n v="7258"/>
        <n v="7265"/>
        <n v="7270"/>
        <n v="7581"/>
        <n v="7582"/>
        <n v="7602"/>
        <n v="7634"/>
        <n v="7654"/>
        <n v="7655"/>
        <n v="7691"/>
        <n v="7747"/>
        <n v="7756"/>
        <n v="7858"/>
        <n v="7948"/>
        <n v="7976"/>
        <n v="7983"/>
        <n v="7985"/>
        <n v="8002"/>
        <n v="8032"/>
        <n v="8069"/>
        <n v="8156"/>
        <n v="8234"/>
        <n v="8280"/>
        <n v="8313"/>
        <n v="8353"/>
        <n v="8355"/>
        <n v="8356"/>
        <n v="8368"/>
        <n v="8371"/>
        <n v="8503"/>
        <n v="8550"/>
        <n v="8582"/>
        <n v="8616"/>
        <n v="8625"/>
        <n v="8661"/>
        <n v="8853"/>
        <n v="8907"/>
        <n v="8975"/>
        <n v="8977"/>
        <n v="8994"/>
        <n v="8996"/>
        <n v="9015"/>
        <n v="9031"/>
        <n v="9044"/>
        <n v="9063"/>
        <n v="9116"/>
        <n v="9153"/>
        <n v="9236"/>
        <n v="9353"/>
        <n v="9427"/>
        <n v="9525"/>
        <n v="9566"/>
        <n v="9575"/>
        <n v="9656"/>
        <n v="9698"/>
        <n v="9730"/>
        <n v="9733"/>
        <n v="9751"/>
        <n v="9757"/>
        <n v="9834"/>
        <n v="9866"/>
        <n v="9900"/>
        <n v="9920"/>
        <n v="9983"/>
      </sharedItems>
      <extLst>
        <ext xmlns:x15="http://schemas.microsoft.com/office/spreadsheetml/2010/11/main" uri="{4F2E5C28-24EA-4eb8-9CBF-B6C8F9C3D259}">
          <x15:cachedUniqueNames>
            <x15:cachedUniqueName index="0" name="[investment_data 1].[portfolio_id].&amp;[1029]"/>
            <x15:cachedUniqueName index="1" name="[investment_data 1].[portfolio_id].&amp;[1069]"/>
            <x15:cachedUniqueName index="2" name="[investment_data 1].[portfolio_id].&amp;[1138]"/>
            <x15:cachedUniqueName index="3" name="[investment_data 1].[portfolio_id].&amp;[1204]"/>
            <x15:cachedUniqueName index="4" name="[investment_data 1].[portfolio_id].&amp;[1269]"/>
            <x15:cachedUniqueName index="5" name="[investment_data 1].[portfolio_id].&amp;[1280]"/>
            <x15:cachedUniqueName index="6" name="[investment_data 1].[portfolio_id].&amp;[1405]"/>
            <x15:cachedUniqueName index="7" name="[investment_data 1].[portfolio_id].&amp;[1410]"/>
            <x15:cachedUniqueName index="8" name="[investment_data 1].[portfolio_id].&amp;[1471]"/>
            <x15:cachedUniqueName index="9" name="[investment_data 1].[portfolio_id].&amp;[1475]"/>
            <x15:cachedUniqueName index="10" name="[investment_data 1].[portfolio_id].&amp;[1483]"/>
            <x15:cachedUniqueName index="11" name="[investment_data 1].[portfolio_id].&amp;[1558]"/>
            <x15:cachedUniqueName index="12" name="[investment_data 1].[portfolio_id].&amp;[1666]"/>
            <x15:cachedUniqueName index="13" name="[investment_data 1].[portfolio_id].&amp;[1719]"/>
            <x15:cachedUniqueName index="14" name="[investment_data 1].[portfolio_id].&amp;[1726]"/>
            <x15:cachedUniqueName index="15" name="[investment_data 1].[portfolio_id].&amp;[1763]"/>
            <x15:cachedUniqueName index="16" name="[investment_data 1].[portfolio_id].&amp;[1770]"/>
            <x15:cachedUniqueName index="17" name="[investment_data 1].[portfolio_id].&amp;[1784]"/>
            <x15:cachedUniqueName index="18" name="[investment_data 1].[portfolio_id].&amp;[1787]"/>
            <x15:cachedUniqueName index="19" name="[investment_data 1].[portfolio_id].&amp;[1845]"/>
            <x15:cachedUniqueName index="20" name="[investment_data 1].[portfolio_id].&amp;[1858]"/>
            <x15:cachedUniqueName index="21" name="[investment_data 1].[portfolio_id].&amp;[1932]"/>
            <x15:cachedUniqueName index="22" name="[investment_data 1].[portfolio_id].&amp;[2055]"/>
            <x15:cachedUniqueName index="23" name="[investment_data 1].[portfolio_id].&amp;[2079]"/>
            <x15:cachedUniqueName index="24" name="[investment_data 1].[portfolio_id].&amp;[2131]"/>
            <x15:cachedUniqueName index="25" name="[investment_data 1].[portfolio_id].&amp;[2142]"/>
            <x15:cachedUniqueName index="26" name="[investment_data 1].[portfolio_id].&amp;[2150]"/>
            <x15:cachedUniqueName index="27" name="[investment_data 1].[portfolio_id].&amp;[2157]"/>
            <x15:cachedUniqueName index="28" name="[investment_data 1].[portfolio_id].&amp;[2159]"/>
            <x15:cachedUniqueName index="29" name="[investment_data 1].[portfolio_id].&amp;[2183]"/>
            <x15:cachedUniqueName index="30" name="[investment_data 1].[portfolio_id].&amp;[2235]"/>
            <x15:cachedUniqueName index="31" name="[investment_data 1].[portfolio_id].&amp;[2253]"/>
            <x15:cachedUniqueName index="32" name="[investment_data 1].[portfolio_id].&amp;[2304]"/>
            <x15:cachedUniqueName index="33" name="[investment_data 1].[portfolio_id].&amp;[2344]"/>
            <x15:cachedUniqueName index="34" name="[investment_data 1].[portfolio_id].&amp;[2363]"/>
            <x15:cachedUniqueName index="35" name="[investment_data 1].[portfolio_id].&amp;[2382]"/>
            <x15:cachedUniqueName index="36" name="[investment_data 1].[portfolio_id].&amp;[2439]"/>
            <x15:cachedUniqueName index="37" name="[investment_data 1].[portfolio_id].&amp;[2448]"/>
            <x15:cachedUniqueName index="38" name="[investment_data 1].[portfolio_id].&amp;[2461]"/>
            <x15:cachedUniqueName index="39" name="[investment_data 1].[portfolio_id].&amp;[2474]"/>
            <x15:cachedUniqueName index="40" name="[investment_data 1].[portfolio_id].&amp;[2525]"/>
            <x15:cachedUniqueName index="41" name="[investment_data 1].[portfolio_id].&amp;[2582]"/>
            <x15:cachedUniqueName index="42" name="[investment_data 1].[portfolio_id].&amp;[2598]"/>
            <x15:cachedUniqueName index="43" name="[investment_data 1].[portfolio_id].&amp;[2678]"/>
            <x15:cachedUniqueName index="44" name="[investment_data 1].[portfolio_id].&amp;[2696]"/>
            <x15:cachedUniqueName index="45" name="[investment_data 1].[portfolio_id].&amp;[2697]"/>
            <x15:cachedUniqueName index="46" name="[investment_data 1].[portfolio_id].&amp;[2720]"/>
            <x15:cachedUniqueName index="47" name="[investment_data 1].[portfolio_id].&amp;[2823]"/>
            <x15:cachedUniqueName index="48" name="[investment_data 1].[portfolio_id].&amp;[3109]"/>
            <x15:cachedUniqueName index="49" name="[investment_data 1].[portfolio_id].&amp;[3112]"/>
            <x15:cachedUniqueName index="50" name="[investment_data 1].[portfolio_id].&amp;[3120]"/>
            <x15:cachedUniqueName index="51" name="[investment_data 1].[portfolio_id].&amp;[3193]"/>
            <x15:cachedUniqueName index="52" name="[investment_data 1].[portfolio_id].&amp;[3258]"/>
            <x15:cachedUniqueName index="53" name="[investment_data 1].[portfolio_id].&amp;[3300]"/>
            <x15:cachedUniqueName index="54" name="[investment_data 1].[portfolio_id].&amp;[3302]"/>
            <x15:cachedUniqueName index="55" name="[investment_data 1].[portfolio_id].&amp;[3504]"/>
            <x15:cachedUniqueName index="56" name="[investment_data 1].[portfolio_id].&amp;[3558]"/>
            <x15:cachedUniqueName index="57" name="[investment_data 1].[portfolio_id].&amp;[3574]"/>
            <x15:cachedUniqueName index="58" name="[investment_data 1].[portfolio_id].&amp;[3617]"/>
            <x15:cachedUniqueName index="59" name="[investment_data 1].[portfolio_id].&amp;[3640]"/>
            <x15:cachedUniqueName index="60" name="[investment_data 1].[portfolio_id].&amp;[3725]"/>
            <x15:cachedUniqueName index="61" name="[investment_data 1].[portfolio_id].&amp;[3758]"/>
            <x15:cachedUniqueName index="62" name="[investment_data 1].[portfolio_id].&amp;[3778]"/>
            <x15:cachedUniqueName index="63" name="[investment_data 1].[portfolio_id].&amp;[3862]"/>
            <x15:cachedUniqueName index="64" name="[investment_data 1].[portfolio_id].&amp;[3877]"/>
            <x15:cachedUniqueName index="65" name="[investment_data 1].[portfolio_id].&amp;[3900]"/>
            <x15:cachedUniqueName index="66" name="[investment_data 1].[portfolio_id].&amp;[3938]"/>
            <x15:cachedUniqueName index="67" name="[investment_data 1].[portfolio_id].&amp;[4007]"/>
            <x15:cachedUniqueName index="68" name="[investment_data 1].[portfolio_id].&amp;[4115]"/>
            <x15:cachedUniqueName index="69" name="[investment_data 1].[portfolio_id].&amp;[4119]"/>
            <x15:cachedUniqueName index="70" name="[investment_data 1].[portfolio_id].&amp;[4157]"/>
            <x15:cachedUniqueName index="71" name="[investment_data 1].[portfolio_id].&amp;[4321]"/>
            <x15:cachedUniqueName index="72" name="[investment_data 1].[portfolio_id].&amp;[4351]"/>
            <x15:cachedUniqueName index="73" name="[investment_data 1].[portfolio_id].&amp;[4355]"/>
            <x15:cachedUniqueName index="74" name="[investment_data 1].[portfolio_id].&amp;[4390]"/>
            <x15:cachedUniqueName index="75" name="[investment_data 1].[portfolio_id].&amp;[4430]"/>
            <x15:cachedUniqueName index="76" name="[investment_data 1].[portfolio_id].&amp;[4566]"/>
            <x15:cachedUniqueName index="77" name="[investment_data 1].[portfolio_id].&amp;[4700]"/>
            <x15:cachedUniqueName index="78" name="[investment_data 1].[portfolio_id].&amp;[4705]"/>
            <x15:cachedUniqueName index="79" name="[investment_data 1].[portfolio_id].&amp;[4716]"/>
            <x15:cachedUniqueName index="80" name="[investment_data 1].[portfolio_id].&amp;[4771]"/>
            <x15:cachedUniqueName index="81" name="[investment_data 1].[portfolio_id].&amp;[4843]"/>
            <x15:cachedUniqueName index="82" name="[investment_data 1].[portfolio_id].&amp;[4862]"/>
            <x15:cachedUniqueName index="83" name="[investment_data 1].[portfolio_id].&amp;[4877]"/>
            <x15:cachedUniqueName index="84" name="[investment_data 1].[portfolio_id].&amp;[4919]"/>
            <x15:cachedUniqueName index="85" name="[investment_data 1].[portfolio_id].&amp;[4948]"/>
            <x15:cachedUniqueName index="86" name="[investment_data 1].[portfolio_id].&amp;[4957]"/>
            <x15:cachedUniqueName index="87" name="[investment_data 1].[portfolio_id].&amp;[4993]"/>
            <x15:cachedUniqueName index="88" name="[investment_data 1].[portfolio_id].&amp;[5007]"/>
            <x15:cachedUniqueName index="89" name="[investment_data 1].[portfolio_id].&amp;[5044]"/>
            <x15:cachedUniqueName index="90" name="[investment_data 1].[portfolio_id].&amp;[5108]"/>
            <x15:cachedUniqueName index="91" name="[investment_data 1].[portfolio_id].&amp;[5110]"/>
            <x15:cachedUniqueName index="92" name="[investment_data 1].[portfolio_id].&amp;[5136]"/>
            <x15:cachedUniqueName index="93" name="[investment_data 1].[portfolio_id].&amp;[5158]"/>
            <x15:cachedUniqueName index="94" name="[investment_data 1].[portfolio_id].&amp;[5227]"/>
            <x15:cachedUniqueName index="95" name="[investment_data 1].[portfolio_id].&amp;[5264]"/>
            <x15:cachedUniqueName index="96" name="[investment_data 1].[portfolio_id].&amp;[5318]"/>
            <x15:cachedUniqueName index="97" name="[investment_data 1].[portfolio_id].&amp;[5390]"/>
            <x15:cachedUniqueName index="98" name="[investment_data 1].[portfolio_id].&amp;[5396]"/>
            <x15:cachedUniqueName index="99" name="[investment_data 1].[portfolio_id].&amp;[5431]"/>
            <x15:cachedUniqueName index="100" name="[investment_data 1].[portfolio_id].&amp;[5541]"/>
            <x15:cachedUniqueName index="101" name="[investment_data 1].[portfolio_id].&amp;[5559]"/>
            <x15:cachedUniqueName index="102" name="[investment_data 1].[portfolio_id].&amp;[5631]"/>
            <x15:cachedUniqueName index="103" name="[investment_data 1].[portfolio_id].&amp;[5646]"/>
            <x15:cachedUniqueName index="104" name="[investment_data 1].[portfolio_id].&amp;[5663]"/>
            <x15:cachedUniqueName index="105" name="[investment_data 1].[portfolio_id].&amp;[5705]"/>
            <x15:cachedUniqueName index="106" name="[investment_data 1].[portfolio_id].&amp;[5792]"/>
            <x15:cachedUniqueName index="107" name="[investment_data 1].[portfolio_id].&amp;[5933]"/>
            <x15:cachedUniqueName index="108" name="[investment_data 1].[portfolio_id].&amp;[5968]"/>
            <x15:cachedUniqueName index="109" name="[investment_data 1].[portfolio_id].&amp;[6070]"/>
            <x15:cachedUniqueName index="110" name="[investment_data 1].[portfolio_id].&amp;[6218]"/>
            <x15:cachedUniqueName index="111" name="[investment_data 1].[portfolio_id].&amp;[6240]"/>
            <x15:cachedUniqueName index="112" name="[investment_data 1].[portfolio_id].&amp;[6258]"/>
            <x15:cachedUniqueName index="113" name="[investment_data 1].[portfolio_id].&amp;[6263]"/>
            <x15:cachedUniqueName index="114" name="[investment_data 1].[portfolio_id].&amp;[6297]"/>
            <x15:cachedUniqueName index="115" name="[investment_data 1].[portfolio_id].&amp;[6369]"/>
            <x15:cachedUniqueName index="116" name="[investment_data 1].[portfolio_id].&amp;[6416]"/>
            <x15:cachedUniqueName index="117" name="[investment_data 1].[portfolio_id].&amp;[6444]"/>
            <x15:cachedUniqueName index="118" name="[investment_data 1].[portfolio_id].&amp;[6536]"/>
            <x15:cachedUniqueName index="119" name="[investment_data 1].[portfolio_id].&amp;[6590]"/>
            <x15:cachedUniqueName index="120" name="[investment_data 1].[portfolio_id].&amp;[6655]"/>
            <x15:cachedUniqueName index="121" name="[investment_data 1].[portfolio_id].&amp;[6661]"/>
            <x15:cachedUniqueName index="122" name="[investment_data 1].[portfolio_id].&amp;[6750]"/>
            <x15:cachedUniqueName index="123" name="[investment_data 1].[portfolio_id].&amp;[6810]"/>
            <x15:cachedUniqueName index="124" name="[investment_data 1].[portfolio_id].&amp;[6906]"/>
            <x15:cachedUniqueName index="125" name="[investment_data 1].[portfolio_id].&amp;[6937]"/>
            <x15:cachedUniqueName index="126" name="[investment_data 1].[portfolio_id].&amp;[7027]"/>
            <x15:cachedUniqueName index="127" name="[investment_data 1].[portfolio_id].&amp;[7046]"/>
            <x15:cachedUniqueName index="128" name="[investment_data 1].[portfolio_id].&amp;[7049]"/>
            <x15:cachedUniqueName index="129" name="[investment_data 1].[portfolio_id].&amp;[7071]"/>
            <x15:cachedUniqueName index="130" name="[investment_data 1].[portfolio_id].&amp;[7159]"/>
            <x15:cachedUniqueName index="131" name="[investment_data 1].[portfolio_id].&amp;[7172]"/>
            <x15:cachedUniqueName index="132" name="[investment_data 1].[portfolio_id].&amp;[7234]"/>
            <x15:cachedUniqueName index="133" name="[investment_data 1].[portfolio_id].&amp;[7258]"/>
            <x15:cachedUniqueName index="134" name="[investment_data 1].[portfolio_id].&amp;[7265]"/>
            <x15:cachedUniqueName index="135" name="[investment_data 1].[portfolio_id].&amp;[7270]"/>
            <x15:cachedUniqueName index="136" name="[investment_data 1].[portfolio_id].&amp;[7581]"/>
            <x15:cachedUniqueName index="137" name="[investment_data 1].[portfolio_id].&amp;[7582]"/>
            <x15:cachedUniqueName index="138" name="[investment_data 1].[portfolio_id].&amp;[7602]"/>
            <x15:cachedUniqueName index="139" name="[investment_data 1].[portfolio_id].&amp;[7634]"/>
            <x15:cachedUniqueName index="140" name="[investment_data 1].[portfolio_id].&amp;[7654]"/>
            <x15:cachedUniqueName index="141" name="[investment_data 1].[portfolio_id].&amp;[7655]"/>
            <x15:cachedUniqueName index="142" name="[investment_data 1].[portfolio_id].&amp;[7691]"/>
            <x15:cachedUniqueName index="143" name="[investment_data 1].[portfolio_id].&amp;[7747]"/>
            <x15:cachedUniqueName index="144" name="[investment_data 1].[portfolio_id].&amp;[7756]"/>
            <x15:cachedUniqueName index="145" name="[investment_data 1].[portfolio_id].&amp;[7858]"/>
            <x15:cachedUniqueName index="146" name="[investment_data 1].[portfolio_id].&amp;[7948]"/>
            <x15:cachedUniqueName index="147" name="[investment_data 1].[portfolio_id].&amp;[7976]"/>
            <x15:cachedUniqueName index="148" name="[investment_data 1].[portfolio_id].&amp;[7983]"/>
            <x15:cachedUniqueName index="149" name="[investment_data 1].[portfolio_id].&amp;[7985]"/>
            <x15:cachedUniqueName index="150" name="[investment_data 1].[portfolio_id].&amp;[8002]"/>
            <x15:cachedUniqueName index="151" name="[investment_data 1].[portfolio_id].&amp;[8032]"/>
            <x15:cachedUniqueName index="152" name="[investment_data 1].[portfolio_id].&amp;[8069]"/>
            <x15:cachedUniqueName index="153" name="[investment_data 1].[portfolio_id].&amp;[8156]"/>
            <x15:cachedUniqueName index="154" name="[investment_data 1].[portfolio_id].&amp;[8234]"/>
            <x15:cachedUniqueName index="155" name="[investment_data 1].[portfolio_id].&amp;[8280]"/>
            <x15:cachedUniqueName index="156" name="[investment_data 1].[portfolio_id].&amp;[8313]"/>
            <x15:cachedUniqueName index="157" name="[investment_data 1].[portfolio_id].&amp;[8353]"/>
            <x15:cachedUniqueName index="158" name="[investment_data 1].[portfolio_id].&amp;[8355]"/>
            <x15:cachedUniqueName index="159" name="[investment_data 1].[portfolio_id].&amp;[8356]"/>
            <x15:cachedUniqueName index="160" name="[investment_data 1].[portfolio_id].&amp;[8368]"/>
            <x15:cachedUniqueName index="161" name="[investment_data 1].[portfolio_id].&amp;[8371]"/>
            <x15:cachedUniqueName index="162" name="[investment_data 1].[portfolio_id].&amp;[8503]"/>
            <x15:cachedUniqueName index="163" name="[investment_data 1].[portfolio_id].&amp;[8550]"/>
            <x15:cachedUniqueName index="164" name="[investment_data 1].[portfolio_id].&amp;[8582]"/>
            <x15:cachedUniqueName index="165" name="[investment_data 1].[portfolio_id].&amp;[8616]"/>
            <x15:cachedUniqueName index="166" name="[investment_data 1].[portfolio_id].&amp;[8625]"/>
            <x15:cachedUniqueName index="167" name="[investment_data 1].[portfolio_id].&amp;[8661]"/>
            <x15:cachedUniqueName index="168" name="[investment_data 1].[portfolio_id].&amp;[8853]"/>
            <x15:cachedUniqueName index="169" name="[investment_data 1].[portfolio_id].&amp;[8907]"/>
            <x15:cachedUniqueName index="170" name="[investment_data 1].[portfolio_id].&amp;[8975]"/>
            <x15:cachedUniqueName index="171" name="[investment_data 1].[portfolio_id].&amp;[8977]"/>
            <x15:cachedUniqueName index="172" name="[investment_data 1].[portfolio_id].&amp;[8994]"/>
            <x15:cachedUniqueName index="173" name="[investment_data 1].[portfolio_id].&amp;[8996]"/>
            <x15:cachedUniqueName index="174" name="[investment_data 1].[portfolio_id].&amp;[9015]"/>
            <x15:cachedUniqueName index="175" name="[investment_data 1].[portfolio_id].&amp;[9031]"/>
            <x15:cachedUniqueName index="176" name="[investment_data 1].[portfolio_id].&amp;[9044]"/>
            <x15:cachedUniqueName index="177" name="[investment_data 1].[portfolio_id].&amp;[9063]"/>
            <x15:cachedUniqueName index="178" name="[investment_data 1].[portfolio_id].&amp;[9116]"/>
            <x15:cachedUniqueName index="179" name="[investment_data 1].[portfolio_id].&amp;[9153]"/>
            <x15:cachedUniqueName index="180" name="[investment_data 1].[portfolio_id].&amp;[9236]"/>
            <x15:cachedUniqueName index="181" name="[investment_data 1].[portfolio_id].&amp;[9353]"/>
            <x15:cachedUniqueName index="182" name="[investment_data 1].[portfolio_id].&amp;[9427]"/>
            <x15:cachedUniqueName index="183" name="[investment_data 1].[portfolio_id].&amp;[9525]"/>
            <x15:cachedUniqueName index="184" name="[investment_data 1].[portfolio_id].&amp;[9566]"/>
            <x15:cachedUniqueName index="185" name="[investment_data 1].[portfolio_id].&amp;[9575]"/>
            <x15:cachedUniqueName index="186" name="[investment_data 1].[portfolio_id].&amp;[9656]"/>
            <x15:cachedUniqueName index="187" name="[investment_data 1].[portfolio_id].&amp;[9698]"/>
            <x15:cachedUniqueName index="188" name="[investment_data 1].[portfolio_id].&amp;[9730]"/>
            <x15:cachedUniqueName index="189" name="[investment_data 1].[portfolio_id].&amp;[9733]"/>
            <x15:cachedUniqueName index="190" name="[investment_data 1].[portfolio_id].&amp;[9751]"/>
            <x15:cachedUniqueName index="191" name="[investment_data 1].[portfolio_id].&amp;[9757]"/>
            <x15:cachedUniqueName index="192" name="[investment_data 1].[portfolio_id].&amp;[9834]"/>
            <x15:cachedUniqueName index="193" name="[investment_data 1].[portfolio_id].&amp;[9866]"/>
            <x15:cachedUniqueName index="194" name="[investment_data 1].[portfolio_id].&amp;[9900]"/>
            <x15:cachedUniqueName index="195" name="[investment_data 1].[portfolio_id].&amp;[9920]"/>
            <x15:cachedUniqueName index="196" name="[investment_data 1].[portfolio_id].&amp;[9983]"/>
          </x15:cachedUniqueNames>
        </ext>
      </extLst>
    </cacheField>
    <cacheField name="[Measures].[Sum of Profit/Loss]" caption="Sum of Profit/Loss" numFmtId="0" hierarchy="134" level="32767"/>
    <cacheField name="[Measures].[Sum of market_value 2]" caption="Sum of market_value 2" numFmtId="0" hierarchy="137" level="32767"/>
    <cacheField name="[Measures].[Sum of purchase_value 2]" caption="Sum of purchase_value 2" numFmtId="0" hierarchy="138"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2" memberValueDatatype="20" unbalanced="0">
      <fieldsUsage count="2">
        <fieldUsage x="-1"/>
        <fieldUsage x="0"/>
      </fieldsUsage>
    </cacheHierarchy>
    <cacheHierarchy uniqueName="[investment_data 1].[portfolio_id]" caption="portfolio_id" attribute="1" defaultMemberUniqueName="[investment_data 1].[portfolio_id].[All]" allUniqueName="[investment_data 1].[portfolio_id].[All]" dimensionUniqueName="[investment_data 1]" displayFolder="" count="2" memberValueDatatype="20" unbalanced="0">
      <fieldsUsage count="2">
        <fieldUsage x="-1"/>
        <fieldUsage x="1"/>
      </fieldsUsage>
    </cacheHierarchy>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8148148" backgroundQuery="1" createdVersion="8" refreshedVersion="8" minRefreshableVersion="3" recordCount="0" supportSubquery="1" supportAdvancedDrill="1" xr:uid="{9F887776-2702-40EF-94BC-E7A82CF436AB}">
  <cacheSource type="external" connectionId="11"/>
  <cacheFields count="3">
    <cacheField name="[portfolio_data].[portfolio_name].[portfolio_name]" caption="portfolio_name" numFmtId="0" hierarchy="75" level="1">
      <sharedItems count="5">
        <s v="Industry Portfolio"/>
        <s v="Enough Portfolio"/>
        <s v="Billion Portfolio"/>
        <s v="Wall Portfolio"/>
        <s v="View Portfolio"/>
      </sharedItems>
    </cacheField>
    <cacheField name="[portfolio_data].[portfolio_id].[portfolio_id]" caption="portfolio_id" numFmtId="0" hierarchy="74" level="1">
      <sharedItems containsSemiMixedTypes="0" containsString="0" containsNumber="1" containsInteger="1" minValue="1204" maxValue="9525" count="5">
        <n v="1204"/>
        <n v="1787"/>
        <n v="2363"/>
        <n v="8582"/>
        <n v="9525"/>
      </sharedItems>
      <extLst>
        <ext xmlns:x15="http://schemas.microsoft.com/office/spreadsheetml/2010/11/main" uri="{4F2E5C28-24EA-4eb8-9CBF-B6C8F9C3D259}">
          <x15:cachedUniqueNames>
            <x15:cachedUniqueName index="0" name="[portfolio_data].[portfolio_id].&amp;[1204]"/>
            <x15:cachedUniqueName index="1" name="[portfolio_data].[portfolio_id].&amp;[1787]"/>
            <x15:cachedUniqueName index="2" name="[portfolio_data].[portfolio_id].&amp;[2363]"/>
            <x15:cachedUniqueName index="3" name="[portfolio_data].[portfolio_id].&amp;[8582]"/>
            <x15:cachedUniqueName index="4" name="[portfolio_data].[portfolio_id].&amp;[9525]"/>
          </x15:cachedUniqueNames>
        </ext>
      </extLst>
    </cacheField>
    <cacheField name="[Measures].[Distinct Count of transaction_id]" caption="Distinct Count of transaction_id" numFmtId="0" hierarchy="151"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2" memberValueDatatype="20" unbalanced="0">
      <fieldsUsage count="2">
        <fieldUsage x="-1"/>
        <fieldUsage x="1"/>
      </fieldsUsage>
    </cacheHierarchy>
    <cacheHierarchy uniqueName="[portfolio_data].[portfolio_name]" caption="portfolio_name" attribute="1" defaultMemberUniqueName="[portfolio_data].[portfolio_name].[All]" allUniqueName="[portfolio_data].[portfolio_name].[All]" dimensionUniqueName="[portfolio_data]" displayFolder="" count="2" memberValueDatatype="130" unbalanced="0">
      <fieldsUsage count="2">
        <fieldUsage x="-1"/>
        <fieldUsage x="0"/>
      </fieldsUsage>
    </cacheHierarchy>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oneField="1" hidden="1">
      <fieldsUsage count="1">
        <fieldUsage x="2"/>
      </fieldsUsage>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46180556" backgroundQuery="1" createdVersion="8" refreshedVersion="8" minRefreshableVersion="3" recordCount="0" supportSubquery="1" supportAdvancedDrill="1" xr:uid="{3A0B7791-6560-40F2-8E2C-F492864AC02A}">
  <cacheSource type="external" connectionId="11"/>
  <cacheFields count="3">
    <cacheField name="[Measures].[Sum of total_amount]" caption="Sum of total_amount" numFmtId="0" hierarchy="141" level="32767"/>
    <cacheField name="[transaction_data].[asset_type].[asset_type]" caption="asset_type" numFmtId="0" hierarchy="99" level="1">
      <sharedItems count="4">
        <s v="Bond"/>
        <s v="Mutual Fund"/>
        <s v="Real Estate"/>
        <s v="Stock"/>
      </sharedItems>
    </cacheField>
    <cacheField name="[transaction_data].[transaction_type].[transaction_type]" caption="transaction_type" numFmtId="0" hierarchy="97" level="1">
      <sharedItems count="3">
        <s v="Buy"/>
        <s v="Dividend"/>
        <s v="Sell"/>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2" memberValueDatatype="130" unbalanced="0">
      <fieldsUsage count="2">
        <fieldUsage x="-1"/>
        <fieldUsage x="2"/>
      </fieldsUsage>
    </cacheHierarchy>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2" memberValueDatatype="130" unbalanced="0">
      <fieldsUsage count="2">
        <fieldUsage x="-1"/>
        <fieldUsage x="1"/>
      </fieldsUsage>
    </cacheHierarchy>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oneField="1" hidden="1">
      <fieldsUsage count="1">
        <fieldUsage x="0"/>
      </fieldsUsage>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82523149" backgroundQuery="1" createdVersion="8" refreshedVersion="8" minRefreshableVersion="3" recordCount="0" supportSubquery="1" supportAdvancedDrill="1" xr:uid="{4237D47C-B41E-4999-A40D-7A104C5C1E95}">
  <cacheSource type="external" connectionId="11"/>
  <cacheFields count="2">
    <cacheField name="[Measures].[Sum of total_value]" caption="Sum of total_value" numFmtId="0" hierarchy="119" level="32767"/>
    <cacheField name="[portfolio_data].[risk_level].[risk_level]" caption="risk_level" numFmtId="0" hierarchy="79" level="1">
      <sharedItems count="3">
        <s v="High"/>
        <s v="Low"/>
        <s v="Medium"/>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2" memberValueDatatype="130" unbalanced="0">
      <fieldsUsage count="2">
        <fieldUsage x="-1"/>
        <fieldUsage x="1"/>
      </fieldsUsage>
    </cacheHierarchy>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oneField="1" hidden="1">
      <fieldsUsage count="1">
        <fieldUsage x="0"/>
      </fieldsUsage>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829050927" backgroundQuery="1" createdVersion="8" refreshedVersion="8" minRefreshableVersion="3" recordCount="0" supportSubquery="1" supportAdvancedDrill="1" xr:uid="{CC1E8522-55B4-43C2-A028-CD4E44040E51}">
  <cacheSource type="external" connectionId="11"/>
  <cacheFields count="4">
    <cacheField name="[Measures].[Sum of Profit/Loss]" caption="Sum of Profit/Loss" numFmtId="0" hierarchy="134" level="32767"/>
    <cacheField name="[investment_data 1].[investment_id].[investment_id]" caption="investment_id" numFmtId="0" hierarchy="25" level="1">
      <sharedItems containsSemiMixedTypes="0" containsString="0" containsNumber="1" containsInteger="1" minValue="231524" maxValue="652902" count="5">
        <n v="231524"/>
        <n v="304897"/>
        <n v="434204"/>
        <n v="448043"/>
        <n v="652902"/>
      </sharedItems>
      <extLst>
        <ext xmlns:x15="http://schemas.microsoft.com/office/spreadsheetml/2010/11/main" uri="{4F2E5C28-24EA-4eb8-9CBF-B6C8F9C3D259}">
          <x15:cachedUniqueNames>
            <x15:cachedUniqueName index="0" name="[investment_data 1].[investment_id].&amp;[231524]"/>
            <x15:cachedUniqueName index="1" name="[investment_data 1].[investment_id].&amp;[304897]"/>
            <x15:cachedUniqueName index="2" name="[investment_data 1].[investment_id].&amp;[434204]"/>
            <x15:cachedUniqueName index="3" name="[investment_data 1].[investment_id].&amp;[448043]"/>
            <x15:cachedUniqueName index="4" name="[investment_data 1].[investment_id].&amp;[652902]"/>
          </x15:cachedUniqueNames>
        </ext>
      </extLst>
    </cacheField>
    <cacheField name="[investment_data 1].[asset_type].[asset_type]" caption="asset_type" numFmtId="0" hierarchy="27" level="1">
      <sharedItems count="3">
        <s v="Mutual Fund"/>
        <s v="Real Estate"/>
        <s v="Stock"/>
      </sharedItems>
    </cacheField>
    <cacheField name="[investment_data 1].[asset_name].[asset_name]" caption="asset_name" numFmtId="0" hierarchy="28" level="1">
      <sharedItems count="5">
        <s v="Williams, Baker and Byrd Mutual Fund"/>
        <s v="Saunders Ltd Real Estate"/>
        <s v="Baker-Johnson Stock"/>
        <s v="Hudson, Johnson and Rojas Mutual Fund"/>
        <s v="Carter Ltd Real Estate"/>
      </sharedItems>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2" memberValueDatatype="20" unbalanced="0">
      <fieldsUsage count="2">
        <fieldUsage x="-1"/>
        <fieldUsage x="1"/>
      </fieldsUsage>
    </cacheHierarchy>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2" memberValueDatatype="130" unbalanced="0">
      <fieldsUsage count="2">
        <fieldUsage x="-1"/>
        <fieldUsage x="2"/>
      </fieldsUsage>
    </cacheHierarchy>
    <cacheHierarchy uniqueName="[investment_data 1].[asset_name]" caption="asset_name" attribute="1" defaultMemberUniqueName="[investment_data 1].[asset_name].[All]" allUniqueName="[investment_data 1].[asset_name].[All]" dimensionUniqueName="[investment_data 1]" displayFolder="" count="2" memberValueDatatype="130" unbalanced="0">
      <fieldsUsage count="2">
        <fieldUsage x="-1"/>
        <fieldUsage x="3"/>
      </fieldsUsage>
    </cacheHierarchy>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83564812" backgroundQuery="1" createdVersion="8" refreshedVersion="8" minRefreshableVersion="3" recordCount="0" supportSubquery="1" supportAdvancedDrill="1" xr:uid="{E2826EA4-751E-48DA-8ACD-41F8222FB71C}">
  <cacheSource type="external" connectionId="11"/>
  <cacheFields count="2">
    <cacheField name="[customer_data].[gender].[gender]" caption="gender" numFmtId="0" hierarchy="3" level="1">
      <sharedItems count="3">
        <s v="Female"/>
        <s v="Male"/>
        <s v="Other"/>
      </sharedItems>
    </cacheField>
    <cacheField name="[Measures].[Distinct Count of customer_id]" caption="Distinct Count of customer_id" numFmtId="0" hierarchy="121"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0"/>
      </fieldsUsage>
    </cacheHierarchy>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oneField="1" hidden="1">
      <fieldsUsage count="1">
        <fieldUsage x="1"/>
      </fieldsUsage>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41898146" backgroundQuery="1" createdVersion="8" refreshedVersion="8" minRefreshableVersion="3" recordCount="0" supportSubquery="1" supportAdvancedDrill="1" xr:uid="{3354BA84-F2A0-4202-B258-B1D15D2554FA}">
  <cacheSource type="external" connectionId="11"/>
  <cacheFields count="3">
    <cacheField name="[transaction_data].[transaction_type].[transaction_type]" caption="transaction_type" numFmtId="0" hierarchy="97" level="1">
      <sharedItems count="3">
        <s v="Buy"/>
        <s v="Dividend"/>
        <s v="Sell"/>
      </sharedItems>
    </cacheField>
    <cacheField name="[Measures].[Count of transaction_id]" caption="Count of transaction_id" numFmtId="0" hierarchy="140" level="32767"/>
    <cacheField name="[Measures].[Sum of total_amount]" caption="Sum of total_amount" numFmtId="0" hierarchy="141"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2" memberValueDatatype="130" unbalanced="0">
      <fieldsUsage count="2">
        <fieldUsage x="-1"/>
        <fieldUsage x="0"/>
      </fieldsUsage>
    </cacheHierarchy>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oneField="1" hidden="1">
      <fieldsUsage count="1">
        <fieldUsage x="2"/>
      </fieldsUsage>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8443981479" backgroundQuery="1" createdVersion="8" refreshedVersion="8" minRefreshableVersion="3" recordCount="0" supportSubquery="1" supportAdvancedDrill="1" xr:uid="{46FF1CA5-0538-4AFA-81BC-DEA5B51CD0FC}">
  <cacheSource type="external" connectionId="11"/>
  <cacheFields count="2">
    <cacheField name="[performance_data 1].[portfolio_id].[portfolio_id]" caption="portfolio_id" numFmtId="0" hierarchy="50" level="1">
      <sharedItems containsSemiMixedTypes="0" containsString="0" containsNumber="1" containsInteger="1" minValue="1029" maxValue="8994" count="5">
        <n v="1029"/>
        <n v="1558"/>
        <n v="1845"/>
        <n v="3109"/>
        <n v="8994"/>
      </sharedItems>
      <extLst>
        <ext xmlns:x15="http://schemas.microsoft.com/office/spreadsheetml/2010/11/main" uri="{4F2E5C28-24EA-4eb8-9CBF-B6C8F9C3D259}">
          <x15:cachedUniqueNames>
            <x15:cachedUniqueName index="0" name="[performance_data 1].[portfolio_id].&amp;[1029]"/>
            <x15:cachedUniqueName index="1" name="[performance_data 1].[portfolio_id].&amp;[1558]"/>
            <x15:cachedUniqueName index="2" name="[performance_data 1].[portfolio_id].&amp;[1845]"/>
            <x15:cachedUniqueName index="3" name="[performance_data 1].[portfolio_id].&amp;[3109]"/>
            <x15:cachedUniqueName index="4" name="[performance_data 1].[portfolio_id].&amp;[8994]"/>
          </x15:cachedUniqueNames>
        </ext>
      </extLst>
    </cacheField>
    <cacheField name="[Measures].[Average of Growth]" caption="Average of Growth" numFmtId="0" hierarchy="159"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2" memberValueDatatype="20" unbalanced="0">
      <fieldsUsage count="2">
        <fieldUsage x="-1"/>
        <fieldUsage x="0"/>
      </fieldsUsage>
    </cacheHierarchy>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oneField="1" hidden="1">
      <fieldsUsage count="1">
        <fieldUsage x="1"/>
      </fieldsUsage>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6">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0"/>
    <map measureGroup="5" dimension="1"/>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8445138887" backgroundQuery="1" createdVersion="8" refreshedVersion="8" minRefreshableVersion="3" recordCount="0" supportSubquery="1" supportAdvancedDrill="1" xr:uid="{79CEEB9C-F914-4B23-BE96-B4340B0AA6A7}">
  <cacheSource type="external" connectionId="11"/>
  <cacheFields count="2">
    <cacheField name="[performance_data 1].[portfolio_id].[portfolio_id]" caption="portfolio_id" numFmtId="0" hierarchy="50" level="1">
      <sharedItems containsSemiMixedTypes="0" containsString="0" containsNumber="1" containsInteger="1" minValue="2678" maxValue="7049" count="5">
        <n v="2678"/>
        <n v="3900"/>
        <n v="4862"/>
        <n v="6416"/>
        <n v="7049"/>
      </sharedItems>
      <extLst>
        <ext xmlns:x15="http://schemas.microsoft.com/office/spreadsheetml/2010/11/main" uri="{4F2E5C28-24EA-4eb8-9CBF-B6C8F9C3D259}">
          <x15:cachedUniqueNames>
            <x15:cachedUniqueName index="0" name="[performance_data 1].[portfolio_id].&amp;[2678]"/>
            <x15:cachedUniqueName index="1" name="[performance_data 1].[portfolio_id].&amp;[3900]"/>
            <x15:cachedUniqueName index="2" name="[performance_data 1].[portfolio_id].&amp;[4862]"/>
            <x15:cachedUniqueName index="3" name="[performance_data 1].[portfolio_id].&amp;[6416]"/>
            <x15:cachedUniqueName index="4" name="[performance_data 1].[portfolio_id].&amp;[7049]"/>
          </x15:cachedUniqueNames>
        </ext>
      </extLst>
    </cacheField>
    <cacheField name="[Measures].[Average of Growth]" caption="Average of Growth" numFmtId="0" hierarchy="159"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2" memberValueDatatype="20" unbalanced="0">
      <fieldsUsage count="2">
        <fieldUsage x="-1"/>
        <fieldUsage x="0"/>
      </fieldsUsage>
    </cacheHierarchy>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oneField="1" hidden="1">
      <fieldsUsage count="1">
        <fieldUsage x="1"/>
      </fieldsUsage>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6">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0"/>
    <map measureGroup="5" dimension="1"/>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8446296295" backgroundQuery="1" createdVersion="8" refreshedVersion="8" minRefreshableVersion="3" recordCount="0" supportSubquery="1" supportAdvancedDrill="1" xr:uid="{E9E15C46-1D24-42F2-95C8-A7827325638E}">
  <cacheSource type="external" connectionId="11"/>
  <cacheFields count="3">
    <cacheField name="[Measures].[Sum of net_value]" caption="Sum of net_value" numFmtId="0" hierarchy="164" level="32767"/>
    <cacheField name="[performance_data 1].[portfolio_id].[portfolio_id]" caption="portfolio_id" numFmtId="0" hierarchy="50" level="1">
      <sharedItems containsSemiMixedTypes="0" containsString="0" containsNumber="1" containsInteger="1" minValue="1029" maxValue="9983" count="197">
        <n v="1029"/>
        <n v="1069"/>
        <n v="1138"/>
        <n v="1204"/>
        <n v="1269"/>
        <n v="1280"/>
        <n v="1405"/>
        <n v="1410"/>
        <n v="1471"/>
        <n v="1475"/>
        <n v="1483"/>
        <n v="1558"/>
        <n v="1666"/>
        <n v="1719"/>
        <n v="1726"/>
        <n v="1763"/>
        <n v="1770"/>
        <n v="1784"/>
        <n v="1787"/>
        <n v="1845"/>
        <n v="1858"/>
        <n v="1932"/>
        <n v="2055"/>
        <n v="2079"/>
        <n v="2131"/>
        <n v="2142"/>
        <n v="2150"/>
        <n v="2157"/>
        <n v="2159"/>
        <n v="2183"/>
        <n v="2235"/>
        <n v="2253"/>
        <n v="2304"/>
        <n v="2344"/>
        <n v="2363"/>
        <n v="2382"/>
        <n v="2439"/>
        <n v="2448"/>
        <n v="2461"/>
        <n v="2474"/>
        <n v="2525"/>
        <n v="2582"/>
        <n v="2598"/>
        <n v="2678"/>
        <n v="2696"/>
        <n v="2697"/>
        <n v="2720"/>
        <n v="2823"/>
        <n v="3109"/>
        <n v="3112"/>
        <n v="3120"/>
        <n v="3193"/>
        <n v="3258"/>
        <n v="3300"/>
        <n v="3302"/>
        <n v="3504"/>
        <n v="3558"/>
        <n v="3574"/>
        <n v="3617"/>
        <n v="3640"/>
        <n v="3725"/>
        <n v="3758"/>
        <n v="3778"/>
        <n v="3862"/>
        <n v="3877"/>
        <n v="3900"/>
        <n v="3938"/>
        <n v="4007"/>
        <n v="4115"/>
        <n v="4119"/>
        <n v="4157"/>
        <n v="4321"/>
        <n v="4351"/>
        <n v="4355"/>
        <n v="4390"/>
        <n v="4430"/>
        <n v="4566"/>
        <n v="4700"/>
        <n v="4705"/>
        <n v="4716"/>
        <n v="4771"/>
        <n v="4843"/>
        <n v="4862"/>
        <n v="4877"/>
        <n v="4919"/>
        <n v="4948"/>
        <n v="4957"/>
        <n v="4993"/>
        <n v="5007"/>
        <n v="5044"/>
        <n v="5108"/>
        <n v="5110"/>
        <n v="5136"/>
        <n v="5158"/>
        <n v="5227"/>
        <n v="5264"/>
        <n v="5318"/>
        <n v="5390"/>
        <n v="5396"/>
        <n v="5431"/>
        <n v="5541"/>
        <n v="5559"/>
        <n v="5631"/>
        <n v="5646"/>
        <n v="5663"/>
        <n v="5705"/>
        <n v="5792"/>
        <n v="5933"/>
        <n v="5968"/>
        <n v="6070"/>
        <n v="6218"/>
        <n v="6240"/>
        <n v="6258"/>
        <n v="6263"/>
        <n v="6297"/>
        <n v="6369"/>
        <n v="6416"/>
        <n v="6444"/>
        <n v="6536"/>
        <n v="6590"/>
        <n v="6655"/>
        <n v="6661"/>
        <n v="6750"/>
        <n v="6810"/>
        <n v="6906"/>
        <n v="6937"/>
        <n v="7027"/>
        <n v="7046"/>
        <n v="7049"/>
        <n v="7071"/>
        <n v="7159"/>
        <n v="7172"/>
        <n v="7234"/>
        <n v="7258"/>
        <n v="7265"/>
        <n v="7270"/>
        <n v="7581"/>
        <n v="7582"/>
        <n v="7602"/>
        <n v="7634"/>
        <n v="7654"/>
        <n v="7655"/>
        <n v="7691"/>
        <n v="7747"/>
        <n v="7756"/>
        <n v="7858"/>
        <n v="7948"/>
        <n v="7976"/>
        <n v="7983"/>
        <n v="7985"/>
        <n v="8002"/>
        <n v="8032"/>
        <n v="8069"/>
        <n v="8156"/>
        <n v="8234"/>
        <n v="8280"/>
        <n v="8313"/>
        <n v="8353"/>
        <n v="8355"/>
        <n v="8356"/>
        <n v="8368"/>
        <n v="8371"/>
        <n v="8503"/>
        <n v="8550"/>
        <n v="8582"/>
        <n v="8616"/>
        <n v="8625"/>
        <n v="8661"/>
        <n v="8853"/>
        <n v="8907"/>
        <n v="8975"/>
        <n v="8977"/>
        <n v="8994"/>
        <n v="8996"/>
        <n v="9015"/>
        <n v="9031"/>
        <n v="9044"/>
        <n v="9063"/>
        <n v="9116"/>
        <n v="9153"/>
        <n v="9236"/>
        <n v="9353"/>
        <n v="9427"/>
        <n v="9525"/>
        <n v="9566"/>
        <n v="9575"/>
        <n v="9656"/>
        <n v="9698"/>
        <n v="9730"/>
        <n v="9733"/>
        <n v="9751"/>
        <n v="9757"/>
        <n v="9834"/>
        <n v="9866"/>
        <n v="9900"/>
        <n v="9920"/>
        <n v="9983"/>
      </sharedItems>
      <extLst>
        <ext xmlns:x15="http://schemas.microsoft.com/office/spreadsheetml/2010/11/main" uri="{4F2E5C28-24EA-4eb8-9CBF-B6C8F9C3D259}">
          <x15:cachedUniqueNames>
            <x15:cachedUniqueName index="0" name="[performance_data 1].[portfolio_id].&amp;[1029]"/>
            <x15:cachedUniqueName index="1" name="[performance_data 1].[portfolio_id].&amp;[1069]"/>
            <x15:cachedUniqueName index="2" name="[performance_data 1].[portfolio_id].&amp;[1138]"/>
            <x15:cachedUniqueName index="3" name="[performance_data 1].[portfolio_id].&amp;[1204]"/>
            <x15:cachedUniqueName index="4" name="[performance_data 1].[portfolio_id].&amp;[1269]"/>
            <x15:cachedUniqueName index="5" name="[performance_data 1].[portfolio_id].&amp;[1280]"/>
            <x15:cachedUniqueName index="6" name="[performance_data 1].[portfolio_id].&amp;[1405]"/>
            <x15:cachedUniqueName index="7" name="[performance_data 1].[portfolio_id].&amp;[1410]"/>
            <x15:cachedUniqueName index="8" name="[performance_data 1].[portfolio_id].&amp;[1471]"/>
            <x15:cachedUniqueName index="9" name="[performance_data 1].[portfolio_id].&amp;[1475]"/>
            <x15:cachedUniqueName index="10" name="[performance_data 1].[portfolio_id].&amp;[1483]"/>
            <x15:cachedUniqueName index="11" name="[performance_data 1].[portfolio_id].&amp;[1558]"/>
            <x15:cachedUniqueName index="12" name="[performance_data 1].[portfolio_id].&amp;[1666]"/>
            <x15:cachedUniqueName index="13" name="[performance_data 1].[portfolio_id].&amp;[1719]"/>
            <x15:cachedUniqueName index="14" name="[performance_data 1].[portfolio_id].&amp;[1726]"/>
            <x15:cachedUniqueName index="15" name="[performance_data 1].[portfolio_id].&amp;[1763]"/>
            <x15:cachedUniqueName index="16" name="[performance_data 1].[portfolio_id].&amp;[1770]"/>
            <x15:cachedUniqueName index="17" name="[performance_data 1].[portfolio_id].&amp;[1784]"/>
            <x15:cachedUniqueName index="18" name="[performance_data 1].[portfolio_id].&amp;[1787]"/>
            <x15:cachedUniqueName index="19" name="[performance_data 1].[portfolio_id].&amp;[1845]"/>
            <x15:cachedUniqueName index="20" name="[performance_data 1].[portfolio_id].&amp;[1858]"/>
            <x15:cachedUniqueName index="21" name="[performance_data 1].[portfolio_id].&amp;[1932]"/>
            <x15:cachedUniqueName index="22" name="[performance_data 1].[portfolio_id].&amp;[2055]"/>
            <x15:cachedUniqueName index="23" name="[performance_data 1].[portfolio_id].&amp;[2079]"/>
            <x15:cachedUniqueName index="24" name="[performance_data 1].[portfolio_id].&amp;[2131]"/>
            <x15:cachedUniqueName index="25" name="[performance_data 1].[portfolio_id].&amp;[2142]"/>
            <x15:cachedUniqueName index="26" name="[performance_data 1].[portfolio_id].&amp;[2150]"/>
            <x15:cachedUniqueName index="27" name="[performance_data 1].[portfolio_id].&amp;[2157]"/>
            <x15:cachedUniqueName index="28" name="[performance_data 1].[portfolio_id].&amp;[2159]"/>
            <x15:cachedUniqueName index="29" name="[performance_data 1].[portfolio_id].&amp;[2183]"/>
            <x15:cachedUniqueName index="30" name="[performance_data 1].[portfolio_id].&amp;[2235]"/>
            <x15:cachedUniqueName index="31" name="[performance_data 1].[portfolio_id].&amp;[2253]"/>
            <x15:cachedUniqueName index="32" name="[performance_data 1].[portfolio_id].&amp;[2304]"/>
            <x15:cachedUniqueName index="33" name="[performance_data 1].[portfolio_id].&amp;[2344]"/>
            <x15:cachedUniqueName index="34" name="[performance_data 1].[portfolio_id].&amp;[2363]"/>
            <x15:cachedUniqueName index="35" name="[performance_data 1].[portfolio_id].&amp;[2382]"/>
            <x15:cachedUniqueName index="36" name="[performance_data 1].[portfolio_id].&amp;[2439]"/>
            <x15:cachedUniqueName index="37" name="[performance_data 1].[portfolio_id].&amp;[2448]"/>
            <x15:cachedUniqueName index="38" name="[performance_data 1].[portfolio_id].&amp;[2461]"/>
            <x15:cachedUniqueName index="39" name="[performance_data 1].[portfolio_id].&amp;[2474]"/>
            <x15:cachedUniqueName index="40" name="[performance_data 1].[portfolio_id].&amp;[2525]"/>
            <x15:cachedUniqueName index="41" name="[performance_data 1].[portfolio_id].&amp;[2582]"/>
            <x15:cachedUniqueName index="42" name="[performance_data 1].[portfolio_id].&amp;[2598]"/>
            <x15:cachedUniqueName index="43" name="[performance_data 1].[portfolio_id].&amp;[2678]"/>
            <x15:cachedUniqueName index="44" name="[performance_data 1].[portfolio_id].&amp;[2696]"/>
            <x15:cachedUniqueName index="45" name="[performance_data 1].[portfolio_id].&amp;[2697]"/>
            <x15:cachedUniqueName index="46" name="[performance_data 1].[portfolio_id].&amp;[2720]"/>
            <x15:cachedUniqueName index="47" name="[performance_data 1].[portfolio_id].&amp;[2823]"/>
            <x15:cachedUniqueName index="48" name="[performance_data 1].[portfolio_id].&amp;[3109]"/>
            <x15:cachedUniqueName index="49" name="[performance_data 1].[portfolio_id].&amp;[3112]"/>
            <x15:cachedUniqueName index="50" name="[performance_data 1].[portfolio_id].&amp;[3120]"/>
            <x15:cachedUniqueName index="51" name="[performance_data 1].[portfolio_id].&amp;[3193]"/>
            <x15:cachedUniqueName index="52" name="[performance_data 1].[portfolio_id].&amp;[3258]"/>
            <x15:cachedUniqueName index="53" name="[performance_data 1].[portfolio_id].&amp;[3300]"/>
            <x15:cachedUniqueName index="54" name="[performance_data 1].[portfolio_id].&amp;[3302]"/>
            <x15:cachedUniqueName index="55" name="[performance_data 1].[portfolio_id].&amp;[3504]"/>
            <x15:cachedUniqueName index="56" name="[performance_data 1].[portfolio_id].&amp;[3558]"/>
            <x15:cachedUniqueName index="57" name="[performance_data 1].[portfolio_id].&amp;[3574]"/>
            <x15:cachedUniqueName index="58" name="[performance_data 1].[portfolio_id].&amp;[3617]"/>
            <x15:cachedUniqueName index="59" name="[performance_data 1].[portfolio_id].&amp;[3640]"/>
            <x15:cachedUniqueName index="60" name="[performance_data 1].[portfolio_id].&amp;[3725]"/>
            <x15:cachedUniqueName index="61" name="[performance_data 1].[portfolio_id].&amp;[3758]"/>
            <x15:cachedUniqueName index="62" name="[performance_data 1].[portfolio_id].&amp;[3778]"/>
            <x15:cachedUniqueName index="63" name="[performance_data 1].[portfolio_id].&amp;[3862]"/>
            <x15:cachedUniqueName index="64" name="[performance_data 1].[portfolio_id].&amp;[3877]"/>
            <x15:cachedUniqueName index="65" name="[performance_data 1].[portfolio_id].&amp;[3900]"/>
            <x15:cachedUniqueName index="66" name="[performance_data 1].[portfolio_id].&amp;[3938]"/>
            <x15:cachedUniqueName index="67" name="[performance_data 1].[portfolio_id].&amp;[4007]"/>
            <x15:cachedUniqueName index="68" name="[performance_data 1].[portfolio_id].&amp;[4115]"/>
            <x15:cachedUniqueName index="69" name="[performance_data 1].[portfolio_id].&amp;[4119]"/>
            <x15:cachedUniqueName index="70" name="[performance_data 1].[portfolio_id].&amp;[4157]"/>
            <x15:cachedUniqueName index="71" name="[performance_data 1].[portfolio_id].&amp;[4321]"/>
            <x15:cachedUniqueName index="72" name="[performance_data 1].[portfolio_id].&amp;[4351]"/>
            <x15:cachedUniqueName index="73" name="[performance_data 1].[portfolio_id].&amp;[4355]"/>
            <x15:cachedUniqueName index="74" name="[performance_data 1].[portfolio_id].&amp;[4390]"/>
            <x15:cachedUniqueName index="75" name="[performance_data 1].[portfolio_id].&amp;[4430]"/>
            <x15:cachedUniqueName index="76" name="[performance_data 1].[portfolio_id].&amp;[4566]"/>
            <x15:cachedUniqueName index="77" name="[performance_data 1].[portfolio_id].&amp;[4700]"/>
            <x15:cachedUniqueName index="78" name="[performance_data 1].[portfolio_id].&amp;[4705]"/>
            <x15:cachedUniqueName index="79" name="[performance_data 1].[portfolio_id].&amp;[4716]"/>
            <x15:cachedUniqueName index="80" name="[performance_data 1].[portfolio_id].&amp;[4771]"/>
            <x15:cachedUniqueName index="81" name="[performance_data 1].[portfolio_id].&amp;[4843]"/>
            <x15:cachedUniqueName index="82" name="[performance_data 1].[portfolio_id].&amp;[4862]"/>
            <x15:cachedUniqueName index="83" name="[performance_data 1].[portfolio_id].&amp;[4877]"/>
            <x15:cachedUniqueName index="84" name="[performance_data 1].[portfolio_id].&amp;[4919]"/>
            <x15:cachedUniqueName index="85" name="[performance_data 1].[portfolio_id].&amp;[4948]"/>
            <x15:cachedUniqueName index="86" name="[performance_data 1].[portfolio_id].&amp;[4957]"/>
            <x15:cachedUniqueName index="87" name="[performance_data 1].[portfolio_id].&amp;[4993]"/>
            <x15:cachedUniqueName index="88" name="[performance_data 1].[portfolio_id].&amp;[5007]"/>
            <x15:cachedUniqueName index="89" name="[performance_data 1].[portfolio_id].&amp;[5044]"/>
            <x15:cachedUniqueName index="90" name="[performance_data 1].[portfolio_id].&amp;[5108]"/>
            <x15:cachedUniqueName index="91" name="[performance_data 1].[portfolio_id].&amp;[5110]"/>
            <x15:cachedUniqueName index="92" name="[performance_data 1].[portfolio_id].&amp;[5136]"/>
            <x15:cachedUniqueName index="93" name="[performance_data 1].[portfolio_id].&amp;[5158]"/>
            <x15:cachedUniqueName index="94" name="[performance_data 1].[portfolio_id].&amp;[5227]"/>
            <x15:cachedUniqueName index="95" name="[performance_data 1].[portfolio_id].&amp;[5264]"/>
            <x15:cachedUniqueName index="96" name="[performance_data 1].[portfolio_id].&amp;[5318]"/>
            <x15:cachedUniqueName index="97" name="[performance_data 1].[portfolio_id].&amp;[5390]"/>
            <x15:cachedUniqueName index="98" name="[performance_data 1].[portfolio_id].&amp;[5396]"/>
            <x15:cachedUniqueName index="99" name="[performance_data 1].[portfolio_id].&amp;[5431]"/>
            <x15:cachedUniqueName index="100" name="[performance_data 1].[portfolio_id].&amp;[5541]"/>
            <x15:cachedUniqueName index="101" name="[performance_data 1].[portfolio_id].&amp;[5559]"/>
            <x15:cachedUniqueName index="102" name="[performance_data 1].[portfolio_id].&amp;[5631]"/>
            <x15:cachedUniqueName index="103" name="[performance_data 1].[portfolio_id].&amp;[5646]"/>
            <x15:cachedUniqueName index="104" name="[performance_data 1].[portfolio_id].&amp;[5663]"/>
            <x15:cachedUniqueName index="105" name="[performance_data 1].[portfolio_id].&amp;[5705]"/>
            <x15:cachedUniqueName index="106" name="[performance_data 1].[portfolio_id].&amp;[5792]"/>
            <x15:cachedUniqueName index="107" name="[performance_data 1].[portfolio_id].&amp;[5933]"/>
            <x15:cachedUniqueName index="108" name="[performance_data 1].[portfolio_id].&amp;[5968]"/>
            <x15:cachedUniqueName index="109" name="[performance_data 1].[portfolio_id].&amp;[6070]"/>
            <x15:cachedUniqueName index="110" name="[performance_data 1].[portfolio_id].&amp;[6218]"/>
            <x15:cachedUniqueName index="111" name="[performance_data 1].[portfolio_id].&amp;[6240]"/>
            <x15:cachedUniqueName index="112" name="[performance_data 1].[portfolio_id].&amp;[6258]"/>
            <x15:cachedUniqueName index="113" name="[performance_data 1].[portfolio_id].&amp;[6263]"/>
            <x15:cachedUniqueName index="114" name="[performance_data 1].[portfolio_id].&amp;[6297]"/>
            <x15:cachedUniqueName index="115" name="[performance_data 1].[portfolio_id].&amp;[6369]"/>
            <x15:cachedUniqueName index="116" name="[performance_data 1].[portfolio_id].&amp;[6416]"/>
            <x15:cachedUniqueName index="117" name="[performance_data 1].[portfolio_id].&amp;[6444]"/>
            <x15:cachedUniqueName index="118" name="[performance_data 1].[portfolio_id].&amp;[6536]"/>
            <x15:cachedUniqueName index="119" name="[performance_data 1].[portfolio_id].&amp;[6590]"/>
            <x15:cachedUniqueName index="120" name="[performance_data 1].[portfolio_id].&amp;[6655]"/>
            <x15:cachedUniqueName index="121" name="[performance_data 1].[portfolio_id].&amp;[6661]"/>
            <x15:cachedUniqueName index="122" name="[performance_data 1].[portfolio_id].&amp;[6750]"/>
            <x15:cachedUniqueName index="123" name="[performance_data 1].[portfolio_id].&amp;[6810]"/>
            <x15:cachedUniqueName index="124" name="[performance_data 1].[portfolio_id].&amp;[6906]"/>
            <x15:cachedUniqueName index="125" name="[performance_data 1].[portfolio_id].&amp;[6937]"/>
            <x15:cachedUniqueName index="126" name="[performance_data 1].[portfolio_id].&amp;[7027]"/>
            <x15:cachedUniqueName index="127" name="[performance_data 1].[portfolio_id].&amp;[7046]"/>
            <x15:cachedUniqueName index="128" name="[performance_data 1].[portfolio_id].&amp;[7049]"/>
            <x15:cachedUniqueName index="129" name="[performance_data 1].[portfolio_id].&amp;[7071]"/>
            <x15:cachedUniqueName index="130" name="[performance_data 1].[portfolio_id].&amp;[7159]"/>
            <x15:cachedUniqueName index="131" name="[performance_data 1].[portfolio_id].&amp;[7172]"/>
            <x15:cachedUniqueName index="132" name="[performance_data 1].[portfolio_id].&amp;[7234]"/>
            <x15:cachedUniqueName index="133" name="[performance_data 1].[portfolio_id].&amp;[7258]"/>
            <x15:cachedUniqueName index="134" name="[performance_data 1].[portfolio_id].&amp;[7265]"/>
            <x15:cachedUniqueName index="135" name="[performance_data 1].[portfolio_id].&amp;[7270]"/>
            <x15:cachedUniqueName index="136" name="[performance_data 1].[portfolio_id].&amp;[7581]"/>
            <x15:cachedUniqueName index="137" name="[performance_data 1].[portfolio_id].&amp;[7582]"/>
            <x15:cachedUniqueName index="138" name="[performance_data 1].[portfolio_id].&amp;[7602]"/>
            <x15:cachedUniqueName index="139" name="[performance_data 1].[portfolio_id].&amp;[7634]"/>
            <x15:cachedUniqueName index="140" name="[performance_data 1].[portfolio_id].&amp;[7654]"/>
            <x15:cachedUniqueName index="141" name="[performance_data 1].[portfolio_id].&amp;[7655]"/>
            <x15:cachedUniqueName index="142" name="[performance_data 1].[portfolio_id].&amp;[7691]"/>
            <x15:cachedUniqueName index="143" name="[performance_data 1].[portfolio_id].&amp;[7747]"/>
            <x15:cachedUniqueName index="144" name="[performance_data 1].[portfolio_id].&amp;[7756]"/>
            <x15:cachedUniqueName index="145" name="[performance_data 1].[portfolio_id].&amp;[7858]"/>
            <x15:cachedUniqueName index="146" name="[performance_data 1].[portfolio_id].&amp;[7948]"/>
            <x15:cachedUniqueName index="147" name="[performance_data 1].[portfolio_id].&amp;[7976]"/>
            <x15:cachedUniqueName index="148" name="[performance_data 1].[portfolio_id].&amp;[7983]"/>
            <x15:cachedUniqueName index="149" name="[performance_data 1].[portfolio_id].&amp;[7985]"/>
            <x15:cachedUniqueName index="150" name="[performance_data 1].[portfolio_id].&amp;[8002]"/>
            <x15:cachedUniqueName index="151" name="[performance_data 1].[portfolio_id].&amp;[8032]"/>
            <x15:cachedUniqueName index="152" name="[performance_data 1].[portfolio_id].&amp;[8069]"/>
            <x15:cachedUniqueName index="153" name="[performance_data 1].[portfolio_id].&amp;[8156]"/>
            <x15:cachedUniqueName index="154" name="[performance_data 1].[portfolio_id].&amp;[8234]"/>
            <x15:cachedUniqueName index="155" name="[performance_data 1].[portfolio_id].&amp;[8280]"/>
            <x15:cachedUniqueName index="156" name="[performance_data 1].[portfolio_id].&amp;[8313]"/>
            <x15:cachedUniqueName index="157" name="[performance_data 1].[portfolio_id].&amp;[8353]"/>
            <x15:cachedUniqueName index="158" name="[performance_data 1].[portfolio_id].&amp;[8355]"/>
            <x15:cachedUniqueName index="159" name="[performance_data 1].[portfolio_id].&amp;[8356]"/>
            <x15:cachedUniqueName index="160" name="[performance_data 1].[portfolio_id].&amp;[8368]"/>
            <x15:cachedUniqueName index="161" name="[performance_data 1].[portfolio_id].&amp;[8371]"/>
            <x15:cachedUniqueName index="162" name="[performance_data 1].[portfolio_id].&amp;[8503]"/>
            <x15:cachedUniqueName index="163" name="[performance_data 1].[portfolio_id].&amp;[8550]"/>
            <x15:cachedUniqueName index="164" name="[performance_data 1].[portfolio_id].&amp;[8582]"/>
            <x15:cachedUniqueName index="165" name="[performance_data 1].[portfolio_id].&amp;[8616]"/>
            <x15:cachedUniqueName index="166" name="[performance_data 1].[portfolio_id].&amp;[8625]"/>
            <x15:cachedUniqueName index="167" name="[performance_data 1].[portfolio_id].&amp;[8661]"/>
            <x15:cachedUniqueName index="168" name="[performance_data 1].[portfolio_id].&amp;[8853]"/>
            <x15:cachedUniqueName index="169" name="[performance_data 1].[portfolio_id].&amp;[8907]"/>
            <x15:cachedUniqueName index="170" name="[performance_data 1].[portfolio_id].&amp;[8975]"/>
            <x15:cachedUniqueName index="171" name="[performance_data 1].[portfolio_id].&amp;[8977]"/>
            <x15:cachedUniqueName index="172" name="[performance_data 1].[portfolio_id].&amp;[8994]"/>
            <x15:cachedUniqueName index="173" name="[performance_data 1].[portfolio_id].&amp;[8996]"/>
            <x15:cachedUniqueName index="174" name="[performance_data 1].[portfolio_id].&amp;[9015]"/>
            <x15:cachedUniqueName index="175" name="[performance_data 1].[portfolio_id].&amp;[9031]"/>
            <x15:cachedUniqueName index="176" name="[performance_data 1].[portfolio_id].&amp;[9044]"/>
            <x15:cachedUniqueName index="177" name="[performance_data 1].[portfolio_id].&amp;[9063]"/>
            <x15:cachedUniqueName index="178" name="[performance_data 1].[portfolio_id].&amp;[9116]"/>
            <x15:cachedUniqueName index="179" name="[performance_data 1].[portfolio_id].&amp;[9153]"/>
            <x15:cachedUniqueName index="180" name="[performance_data 1].[portfolio_id].&amp;[9236]"/>
            <x15:cachedUniqueName index="181" name="[performance_data 1].[portfolio_id].&amp;[9353]"/>
            <x15:cachedUniqueName index="182" name="[performance_data 1].[portfolio_id].&amp;[9427]"/>
            <x15:cachedUniqueName index="183" name="[performance_data 1].[portfolio_id].&amp;[9525]"/>
            <x15:cachedUniqueName index="184" name="[performance_data 1].[portfolio_id].&amp;[9566]"/>
            <x15:cachedUniqueName index="185" name="[performance_data 1].[portfolio_id].&amp;[9575]"/>
            <x15:cachedUniqueName index="186" name="[performance_data 1].[portfolio_id].&amp;[9656]"/>
            <x15:cachedUniqueName index="187" name="[performance_data 1].[portfolio_id].&amp;[9698]"/>
            <x15:cachedUniqueName index="188" name="[performance_data 1].[portfolio_id].&amp;[9730]"/>
            <x15:cachedUniqueName index="189" name="[performance_data 1].[portfolio_id].&amp;[9733]"/>
            <x15:cachedUniqueName index="190" name="[performance_data 1].[portfolio_id].&amp;[9751]"/>
            <x15:cachedUniqueName index="191" name="[performance_data 1].[portfolio_id].&amp;[9757]"/>
            <x15:cachedUniqueName index="192" name="[performance_data 1].[portfolio_id].&amp;[9834]"/>
            <x15:cachedUniqueName index="193" name="[performance_data 1].[portfolio_id].&amp;[9866]"/>
            <x15:cachedUniqueName index="194" name="[performance_data 1].[portfolio_id].&amp;[9900]"/>
            <x15:cachedUniqueName index="195" name="[performance_data 1].[portfolio_id].&amp;[9920]"/>
            <x15:cachedUniqueName index="196" name="[performance_data 1].[portfolio_id].&amp;[9983]"/>
          </x15:cachedUniqueNames>
        </ext>
      </extLst>
    </cacheField>
    <cacheField name="[Measures].[Average of return_percentage 2]" caption="Average of return_percentage 2" numFmtId="0" hierarchy="153" level="32767"/>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2" memberValueDatatype="20" unbalanced="0">
      <fieldsUsage count="2">
        <fieldUsage x="-1"/>
        <fieldUsage x="1"/>
      </fieldsUsage>
    </cacheHierarchy>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oneField="1" hidden="1">
      <fieldsUsage count="1">
        <fieldUsage x="2"/>
      </fieldsUsage>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oneField="1" hidden="1">
      <fieldsUsage count="1">
        <fieldUsage x="0"/>
      </fieldsUsage>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6">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0"/>
    <map measureGroup="5" dimension="1"/>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8767939817" backgroundQuery="1" createdVersion="8" refreshedVersion="8" minRefreshableVersion="3" recordCount="0" supportSubquery="1" supportAdvancedDrill="1" xr:uid="{D14DE086-873D-4B08-8701-DC934AC6DBB7}">
  <cacheSource type="external" connectionId="11"/>
  <cacheFields count="4">
    <cacheField name="[performance_data 1].[portfolio_id].[portfolio_id]" caption="portfolio_id" numFmtId="0" hierarchy="50" level="1">
      <sharedItems containsSemiMixedTypes="0" containsString="0" containsNumber="1" containsInteger="1" minValue="1787" maxValue="9751" count="10">
        <n v="1787"/>
        <n v="3193"/>
        <n v="4115"/>
        <n v="4430"/>
        <n v="5110"/>
        <n v="5792"/>
        <n v="7655"/>
        <n v="8032"/>
        <n v="9698"/>
        <n v="9751"/>
      </sharedItems>
      <extLst>
        <ext xmlns:x15="http://schemas.microsoft.com/office/spreadsheetml/2010/11/main" uri="{4F2E5C28-24EA-4eb8-9CBF-B6C8F9C3D259}">
          <x15:cachedUniqueNames>
            <x15:cachedUniqueName index="0" name="[performance_data 1].[portfolio_id].&amp;[1787]"/>
            <x15:cachedUniqueName index="1" name="[performance_data 1].[portfolio_id].&amp;[3193]"/>
            <x15:cachedUniqueName index="2" name="[performance_data 1].[portfolio_id].&amp;[4115]"/>
            <x15:cachedUniqueName index="3" name="[performance_data 1].[portfolio_id].&amp;[4430]"/>
            <x15:cachedUniqueName index="4" name="[performance_data 1].[portfolio_id].&amp;[5110]"/>
            <x15:cachedUniqueName index="5" name="[performance_data 1].[portfolio_id].&amp;[5792]"/>
            <x15:cachedUniqueName index="6" name="[performance_data 1].[portfolio_id].&amp;[7655]"/>
            <x15:cachedUniqueName index="7" name="[performance_data 1].[portfolio_id].&amp;[8032]"/>
            <x15:cachedUniqueName index="8" name="[performance_data 1].[portfolio_id].&amp;[9698]"/>
            <x15:cachedUniqueName index="9" name="[performance_data 1].[portfolio_id].&amp;[9751]"/>
          </x15:cachedUniqueNames>
        </ext>
      </extLst>
    </cacheField>
    <cacheField name="[Measures].[Average of underperform_percent]" caption="Average of underperform_percent" numFmtId="0" hierarchy="168" level="32767"/>
    <cacheField name="[portfolio_data].[portfolio_name].[portfolio_name]" caption="portfolio_name" numFmtId="0" hierarchy="75" level="1">
      <sharedItems count="10">
        <s v="Enough Portfolio"/>
        <s v="Summer Portfolio"/>
        <s v="Sure Portfolio"/>
        <s v="Fill Portfolio"/>
        <s v="Rather Portfolio"/>
        <s v="Until Portfolio"/>
        <s v="Job Portfolio"/>
        <s v="Network Portfolio"/>
        <s v="Strategy Portfolio"/>
        <s v="Guess Portfolio"/>
      </sharedItems>
    </cacheField>
    <cacheField name="[portfolio_data].[portfolio_id].[portfolio_id]" caption="portfolio_id" numFmtId="0" hierarchy="74" level="1">
      <sharedItems containsSemiMixedTypes="0" containsString="0" containsNumber="1" containsInteger="1" minValue="1787" maxValue="9751" count="10">
        <n v="1787"/>
        <n v="3193"/>
        <n v="4115"/>
        <n v="4430"/>
        <n v="5110"/>
        <n v="5792"/>
        <n v="7655"/>
        <n v="8032"/>
        <n v="9698"/>
        <n v="9751"/>
      </sharedItems>
      <extLst>
        <ext xmlns:x15="http://schemas.microsoft.com/office/spreadsheetml/2010/11/main" uri="{4F2E5C28-24EA-4eb8-9CBF-B6C8F9C3D259}">
          <x15:cachedUniqueNames>
            <x15:cachedUniqueName index="0" name="[portfolio_data].[portfolio_id].&amp;[1787]"/>
            <x15:cachedUniqueName index="1" name="[portfolio_data].[portfolio_id].&amp;[3193]"/>
            <x15:cachedUniqueName index="2" name="[portfolio_data].[portfolio_id].&amp;[4115]"/>
            <x15:cachedUniqueName index="3" name="[portfolio_data].[portfolio_id].&amp;[4430]"/>
            <x15:cachedUniqueName index="4" name="[portfolio_data].[portfolio_id].&amp;[5110]"/>
            <x15:cachedUniqueName index="5" name="[portfolio_data].[portfolio_id].&amp;[5792]"/>
            <x15:cachedUniqueName index="6" name="[portfolio_data].[portfolio_id].&amp;[7655]"/>
            <x15:cachedUniqueName index="7" name="[portfolio_data].[portfolio_id].&amp;[8032]"/>
            <x15:cachedUniqueName index="8" name="[portfolio_data].[portfolio_id].&amp;[9698]"/>
            <x15:cachedUniqueName index="9" name="[portfolio_data].[portfolio_id].&amp;[9751]"/>
          </x15:cachedUniqueNames>
        </ext>
      </extLst>
    </cacheField>
  </cacheFields>
  <cacheHierarchies count="169">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2" memberValueDatatype="20" unbalanced="0">
      <fieldsUsage count="2">
        <fieldUsage x="-1"/>
        <fieldUsage x="0"/>
      </fieldsUsage>
    </cacheHierarchy>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2" memberValueDatatype="20" unbalanced="0">
      <fieldsUsage count="2">
        <fieldUsage x="-1"/>
        <fieldUsage x="3"/>
      </fieldsUsage>
    </cacheHierarchy>
    <cacheHierarchy uniqueName="[portfolio_data].[portfolio_name]" caption="portfolio_name" attribute="1" defaultMemberUniqueName="[portfolio_data].[portfolio_name].[All]" allUniqueName="[portfolio_data].[portfolio_name].[All]" dimensionUniqueName="[portfolio_data]" displayFolder="" count="2" memberValueDatatype="130" unbalanced="0">
      <fieldsUsage count="2">
        <fieldUsage x="-1"/>
        <fieldUsage x="2"/>
      </fieldsUsage>
    </cacheHierarchy>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oneField="1" hidden="1">
      <fieldsUsage count="1">
        <fieldUsage x="1"/>
      </fieldsUsage>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6">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0"/>
    <map measureGroup="5" dimension="1"/>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31799652781" backgroundQuery="1" createdVersion="8" refreshedVersion="8" minRefreshableVersion="3" recordCount="0" supportSubquery="1" supportAdvancedDrill="1" xr:uid="{1C14BDD9-A4D2-4A04-8344-7A99A929E0AF}">
  <cacheSource type="external" connectionId="11"/>
  <cacheFields count="4">
    <cacheField name="[customer_data].[customer_id].[customer_id]" caption="customer_id" numFmtId="0" level="1">
      <sharedItems containsSemiMixedTypes="0" containsString="0" containsNumber="1" containsInteger="1" minValue="1002" maxValue="9993" count="164">
        <n v="1002"/>
        <n v="1035"/>
        <n v="1047"/>
        <n v="1167"/>
        <n v="1224"/>
        <n v="1234"/>
        <n v="1249"/>
        <n v="1301"/>
        <n v="1314"/>
        <n v="1355"/>
        <n v="1558"/>
        <n v="1628"/>
        <n v="1657"/>
        <n v="1694"/>
        <n v="1812"/>
        <n v="1843"/>
        <n v="1919"/>
        <n v="2026"/>
        <n v="2064"/>
        <n v="2073"/>
        <n v="2092"/>
        <n v="2135"/>
        <n v="2151"/>
        <n v="2315"/>
        <n v="2320"/>
        <n v="2396"/>
        <n v="2417"/>
        <n v="2445"/>
        <n v="2618"/>
        <n v="2662"/>
        <n v="2733"/>
        <n v="2772"/>
        <n v="2778"/>
        <n v="2967"/>
        <n v="2974"/>
        <n v="3012"/>
        <n v="3025"/>
        <n v="3146"/>
        <n v="3157"/>
        <n v="3215"/>
        <n v="3251"/>
        <n v="3426"/>
        <n v="3452"/>
        <n v="3517"/>
        <n v="3521"/>
        <n v="3548"/>
        <n v="3614"/>
        <n v="3622"/>
        <n v="3631"/>
        <n v="3762"/>
        <n v="3778"/>
        <n v="3830"/>
        <n v="3864"/>
        <n v="3885"/>
        <n v="4008"/>
        <n v="4045"/>
        <n v="4122"/>
        <n v="4173"/>
        <n v="4243"/>
        <n v="4338"/>
        <n v="4358"/>
        <n v="4454"/>
        <n v="4496"/>
        <n v="4518"/>
        <n v="4719"/>
        <n v="4754"/>
        <n v="4790"/>
        <n v="4807"/>
        <n v="4834"/>
        <n v="4894"/>
        <n v="4964"/>
        <n v="5027"/>
        <n v="5058"/>
        <n v="5066"/>
        <n v="5250"/>
        <n v="5263"/>
        <n v="5277"/>
        <n v="5295"/>
        <n v="5325"/>
        <n v="5381"/>
        <n v="5437"/>
        <n v="5461"/>
        <n v="5597"/>
        <n v="5619"/>
        <n v="5640"/>
        <n v="5668"/>
        <n v="5782"/>
        <n v="5913"/>
        <n v="5921"/>
        <n v="5957"/>
        <n v="6433"/>
        <n v="6454"/>
        <n v="6528"/>
        <n v="6533"/>
        <n v="6548"/>
        <n v="6576"/>
        <n v="6729"/>
        <n v="6753"/>
        <n v="6812"/>
        <n v="6883"/>
        <n v="6911"/>
        <n v="6917"/>
        <n v="6921"/>
        <n v="6958"/>
        <n v="7051"/>
        <n v="7079"/>
        <n v="7117"/>
        <n v="7133"/>
        <n v="7195"/>
        <n v="7229"/>
        <n v="7260"/>
        <n v="7321"/>
        <n v="7354"/>
        <n v="7367"/>
        <n v="7377"/>
        <n v="7511"/>
        <n v="7517"/>
        <n v="7561"/>
        <n v="7584"/>
        <n v="7633"/>
        <n v="7644"/>
        <n v="7720"/>
        <n v="7724"/>
        <n v="7792"/>
        <n v="7915"/>
        <n v="8023"/>
        <n v="8049"/>
        <n v="8088"/>
        <n v="8116"/>
        <n v="8163"/>
        <n v="8164"/>
        <n v="8168"/>
        <n v="8194"/>
        <n v="8197"/>
        <n v="8305"/>
        <n v="8347"/>
        <n v="8349"/>
        <n v="8412"/>
        <n v="8420"/>
        <n v="8565"/>
        <n v="8673"/>
        <n v="8695"/>
        <n v="8728"/>
        <n v="8849"/>
        <n v="8883"/>
        <n v="8898"/>
        <n v="8904"/>
        <n v="8909"/>
        <n v="9024"/>
        <n v="9052"/>
        <n v="9263"/>
        <n v="9310"/>
        <n v="9315"/>
        <n v="9380"/>
        <n v="9419"/>
        <n v="9443"/>
        <n v="9445"/>
        <n v="9502"/>
        <n v="9580"/>
        <n v="9603"/>
        <n v="9673"/>
        <n v="9769"/>
        <n v="9825"/>
        <n v="9993"/>
      </sharedItems>
      <extLst>
        <ext xmlns:x15="http://schemas.microsoft.com/office/spreadsheetml/2010/11/main" uri="{4F2E5C28-24EA-4eb8-9CBF-B6C8F9C3D259}">
          <x15:cachedUniqueNames>
            <x15:cachedUniqueName index="0" name="[customer_data].[customer_id].&amp;[1002]"/>
            <x15:cachedUniqueName index="1" name="[customer_data].[customer_id].&amp;[1035]"/>
            <x15:cachedUniqueName index="2" name="[customer_data].[customer_id].&amp;[1047]"/>
            <x15:cachedUniqueName index="3" name="[customer_data].[customer_id].&amp;[1167]"/>
            <x15:cachedUniqueName index="4" name="[customer_data].[customer_id].&amp;[1224]"/>
            <x15:cachedUniqueName index="5" name="[customer_data].[customer_id].&amp;[1234]"/>
            <x15:cachedUniqueName index="6" name="[customer_data].[customer_id].&amp;[1249]"/>
            <x15:cachedUniqueName index="7" name="[customer_data].[customer_id].&amp;[1301]"/>
            <x15:cachedUniqueName index="8" name="[customer_data].[customer_id].&amp;[1314]"/>
            <x15:cachedUniqueName index="9" name="[customer_data].[customer_id].&amp;[1355]"/>
            <x15:cachedUniqueName index="10" name="[customer_data].[customer_id].&amp;[1558]"/>
            <x15:cachedUniqueName index="11" name="[customer_data].[customer_id].&amp;[1628]"/>
            <x15:cachedUniqueName index="12" name="[customer_data].[customer_id].&amp;[1657]"/>
            <x15:cachedUniqueName index="13" name="[customer_data].[customer_id].&amp;[1694]"/>
            <x15:cachedUniqueName index="14" name="[customer_data].[customer_id].&amp;[1812]"/>
            <x15:cachedUniqueName index="15" name="[customer_data].[customer_id].&amp;[1843]"/>
            <x15:cachedUniqueName index="16" name="[customer_data].[customer_id].&amp;[1919]"/>
            <x15:cachedUniqueName index="17" name="[customer_data].[customer_id].&amp;[2026]"/>
            <x15:cachedUniqueName index="18" name="[customer_data].[customer_id].&amp;[2064]"/>
            <x15:cachedUniqueName index="19" name="[customer_data].[customer_id].&amp;[2073]"/>
            <x15:cachedUniqueName index="20" name="[customer_data].[customer_id].&amp;[2092]"/>
            <x15:cachedUniqueName index="21" name="[customer_data].[customer_id].&amp;[2135]"/>
            <x15:cachedUniqueName index="22" name="[customer_data].[customer_id].&amp;[2151]"/>
            <x15:cachedUniqueName index="23" name="[customer_data].[customer_id].&amp;[2315]"/>
            <x15:cachedUniqueName index="24" name="[customer_data].[customer_id].&amp;[2320]"/>
            <x15:cachedUniqueName index="25" name="[customer_data].[customer_id].&amp;[2396]"/>
            <x15:cachedUniqueName index="26" name="[customer_data].[customer_id].&amp;[2417]"/>
            <x15:cachedUniqueName index="27" name="[customer_data].[customer_id].&amp;[2445]"/>
            <x15:cachedUniqueName index="28" name="[customer_data].[customer_id].&amp;[2618]"/>
            <x15:cachedUniqueName index="29" name="[customer_data].[customer_id].&amp;[2662]"/>
            <x15:cachedUniqueName index="30" name="[customer_data].[customer_id].&amp;[2733]"/>
            <x15:cachedUniqueName index="31" name="[customer_data].[customer_id].&amp;[2772]"/>
            <x15:cachedUniqueName index="32" name="[customer_data].[customer_id].&amp;[2778]"/>
            <x15:cachedUniqueName index="33" name="[customer_data].[customer_id].&amp;[2967]"/>
            <x15:cachedUniqueName index="34" name="[customer_data].[customer_id].&amp;[2974]"/>
            <x15:cachedUniqueName index="35" name="[customer_data].[customer_id].&amp;[3012]"/>
            <x15:cachedUniqueName index="36" name="[customer_data].[customer_id].&amp;[3025]"/>
            <x15:cachedUniqueName index="37" name="[customer_data].[customer_id].&amp;[3146]"/>
            <x15:cachedUniqueName index="38" name="[customer_data].[customer_id].&amp;[3157]"/>
            <x15:cachedUniqueName index="39" name="[customer_data].[customer_id].&amp;[3215]"/>
            <x15:cachedUniqueName index="40" name="[customer_data].[customer_id].&amp;[3251]"/>
            <x15:cachedUniqueName index="41" name="[customer_data].[customer_id].&amp;[3426]"/>
            <x15:cachedUniqueName index="42" name="[customer_data].[customer_id].&amp;[3452]"/>
            <x15:cachedUniqueName index="43" name="[customer_data].[customer_id].&amp;[3517]"/>
            <x15:cachedUniqueName index="44" name="[customer_data].[customer_id].&amp;[3521]"/>
            <x15:cachedUniqueName index="45" name="[customer_data].[customer_id].&amp;[3548]"/>
            <x15:cachedUniqueName index="46" name="[customer_data].[customer_id].&amp;[3614]"/>
            <x15:cachedUniqueName index="47" name="[customer_data].[customer_id].&amp;[3622]"/>
            <x15:cachedUniqueName index="48" name="[customer_data].[customer_id].&amp;[3631]"/>
            <x15:cachedUniqueName index="49" name="[customer_data].[customer_id].&amp;[3762]"/>
            <x15:cachedUniqueName index="50" name="[customer_data].[customer_id].&amp;[3778]"/>
            <x15:cachedUniqueName index="51" name="[customer_data].[customer_id].&amp;[3830]"/>
            <x15:cachedUniqueName index="52" name="[customer_data].[customer_id].&amp;[3864]"/>
            <x15:cachedUniqueName index="53" name="[customer_data].[customer_id].&amp;[3885]"/>
            <x15:cachedUniqueName index="54" name="[customer_data].[customer_id].&amp;[4008]"/>
            <x15:cachedUniqueName index="55" name="[customer_data].[customer_id].&amp;[4045]"/>
            <x15:cachedUniqueName index="56" name="[customer_data].[customer_id].&amp;[4122]"/>
            <x15:cachedUniqueName index="57" name="[customer_data].[customer_id].&amp;[4173]"/>
            <x15:cachedUniqueName index="58" name="[customer_data].[customer_id].&amp;[4243]"/>
            <x15:cachedUniqueName index="59" name="[customer_data].[customer_id].&amp;[4338]"/>
            <x15:cachedUniqueName index="60" name="[customer_data].[customer_id].&amp;[4358]"/>
            <x15:cachedUniqueName index="61" name="[customer_data].[customer_id].&amp;[4454]"/>
            <x15:cachedUniqueName index="62" name="[customer_data].[customer_id].&amp;[4496]"/>
            <x15:cachedUniqueName index="63" name="[customer_data].[customer_id].&amp;[4518]"/>
            <x15:cachedUniqueName index="64" name="[customer_data].[customer_id].&amp;[4719]"/>
            <x15:cachedUniqueName index="65" name="[customer_data].[customer_id].&amp;[4754]"/>
            <x15:cachedUniqueName index="66" name="[customer_data].[customer_id].&amp;[4790]"/>
            <x15:cachedUniqueName index="67" name="[customer_data].[customer_id].&amp;[4807]"/>
            <x15:cachedUniqueName index="68" name="[customer_data].[customer_id].&amp;[4834]"/>
            <x15:cachedUniqueName index="69" name="[customer_data].[customer_id].&amp;[4894]"/>
            <x15:cachedUniqueName index="70" name="[customer_data].[customer_id].&amp;[4964]"/>
            <x15:cachedUniqueName index="71" name="[customer_data].[customer_id].&amp;[5027]"/>
            <x15:cachedUniqueName index="72" name="[customer_data].[customer_id].&amp;[5058]"/>
            <x15:cachedUniqueName index="73" name="[customer_data].[customer_id].&amp;[5066]"/>
            <x15:cachedUniqueName index="74" name="[customer_data].[customer_id].&amp;[5250]"/>
            <x15:cachedUniqueName index="75" name="[customer_data].[customer_id].&amp;[5263]"/>
            <x15:cachedUniqueName index="76" name="[customer_data].[customer_id].&amp;[5277]"/>
            <x15:cachedUniqueName index="77" name="[customer_data].[customer_id].&amp;[5295]"/>
            <x15:cachedUniqueName index="78" name="[customer_data].[customer_id].&amp;[5325]"/>
            <x15:cachedUniqueName index="79" name="[customer_data].[customer_id].&amp;[5381]"/>
            <x15:cachedUniqueName index="80" name="[customer_data].[customer_id].&amp;[5437]"/>
            <x15:cachedUniqueName index="81" name="[customer_data].[customer_id].&amp;[5461]"/>
            <x15:cachedUniqueName index="82" name="[customer_data].[customer_id].&amp;[5597]"/>
            <x15:cachedUniqueName index="83" name="[customer_data].[customer_id].&amp;[5619]"/>
            <x15:cachedUniqueName index="84" name="[customer_data].[customer_id].&amp;[5640]"/>
            <x15:cachedUniqueName index="85" name="[customer_data].[customer_id].&amp;[5668]"/>
            <x15:cachedUniqueName index="86" name="[customer_data].[customer_id].&amp;[5782]"/>
            <x15:cachedUniqueName index="87" name="[customer_data].[customer_id].&amp;[5913]"/>
            <x15:cachedUniqueName index="88" name="[customer_data].[customer_id].&amp;[5921]"/>
            <x15:cachedUniqueName index="89" name="[customer_data].[customer_id].&amp;[5957]"/>
            <x15:cachedUniqueName index="90" name="[customer_data].[customer_id].&amp;[6433]"/>
            <x15:cachedUniqueName index="91" name="[customer_data].[customer_id].&amp;[6454]"/>
            <x15:cachedUniqueName index="92" name="[customer_data].[customer_id].&amp;[6528]"/>
            <x15:cachedUniqueName index="93" name="[customer_data].[customer_id].&amp;[6533]"/>
            <x15:cachedUniqueName index="94" name="[customer_data].[customer_id].&amp;[6548]"/>
            <x15:cachedUniqueName index="95" name="[customer_data].[customer_id].&amp;[6576]"/>
            <x15:cachedUniqueName index="96" name="[customer_data].[customer_id].&amp;[6729]"/>
            <x15:cachedUniqueName index="97" name="[customer_data].[customer_id].&amp;[6753]"/>
            <x15:cachedUniqueName index="98" name="[customer_data].[customer_id].&amp;[6812]"/>
            <x15:cachedUniqueName index="99" name="[customer_data].[customer_id].&amp;[6883]"/>
            <x15:cachedUniqueName index="100" name="[customer_data].[customer_id].&amp;[6911]"/>
            <x15:cachedUniqueName index="101" name="[customer_data].[customer_id].&amp;[6917]"/>
            <x15:cachedUniqueName index="102" name="[customer_data].[customer_id].&amp;[6921]"/>
            <x15:cachedUniqueName index="103" name="[customer_data].[customer_id].&amp;[6958]"/>
            <x15:cachedUniqueName index="104" name="[customer_data].[customer_id].&amp;[7051]"/>
            <x15:cachedUniqueName index="105" name="[customer_data].[customer_id].&amp;[7079]"/>
            <x15:cachedUniqueName index="106" name="[customer_data].[customer_id].&amp;[7117]"/>
            <x15:cachedUniqueName index="107" name="[customer_data].[customer_id].&amp;[7133]"/>
            <x15:cachedUniqueName index="108" name="[customer_data].[customer_id].&amp;[7195]"/>
            <x15:cachedUniqueName index="109" name="[customer_data].[customer_id].&amp;[7229]"/>
            <x15:cachedUniqueName index="110" name="[customer_data].[customer_id].&amp;[7260]"/>
            <x15:cachedUniqueName index="111" name="[customer_data].[customer_id].&amp;[7321]"/>
            <x15:cachedUniqueName index="112" name="[customer_data].[customer_id].&amp;[7354]"/>
            <x15:cachedUniqueName index="113" name="[customer_data].[customer_id].&amp;[7367]"/>
            <x15:cachedUniqueName index="114" name="[customer_data].[customer_id].&amp;[7377]"/>
            <x15:cachedUniqueName index="115" name="[customer_data].[customer_id].&amp;[7511]"/>
            <x15:cachedUniqueName index="116" name="[customer_data].[customer_id].&amp;[7517]"/>
            <x15:cachedUniqueName index="117" name="[customer_data].[customer_id].&amp;[7561]"/>
            <x15:cachedUniqueName index="118" name="[customer_data].[customer_id].&amp;[7584]"/>
            <x15:cachedUniqueName index="119" name="[customer_data].[customer_id].&amp;[7633]"/>
            <x15:cachedUniqueName index="120" name="[customer_data].[customer_id].&amp;[7644]"/>
            <x15:cachedUniqueName index="121" name="[customer_data].[customer_id].&amp;[7720]"/>
            <x15:cachedUniqueName index="122" name="[customer_data].[customer_id].&amp;[7724]"/>
            <x15:cachedUniqueName index="123" name="[customer_data].[customer_id].&amp;[7792]"/>
            <x15:cachedUniqueName index="124" name="[customer_data].[customer_id].&amp;[7915]"/>
            <x15:cachedUniqueName index="125" name="[customer_data].[customer_id].&amp;[8023]"/>
            <x15:cachedUniqueName index="126" name="[customer_data].[customer_id].&amp;[8049]"/>
            <x15:cachedUniqueName index="127" name="[customer_data].[customer_id].&amp;[8088]"/>
            <x15:cachedUniqueName index="128" name="[customer_data].[customer_id].&amp;[8116]"/>
            <x15:cachedUniqueName index="129" name="[customer_data].[customer_id].&amp;[8163]"/>
            <x15:cachedUniqueName index="130" name="[customer_data].[customer_id].&amp;[8164]"/>
            <x15:cachedUniqueName index="131" name="[customer_data].[customer_id].&amp;[8168]"/>
            <x15:cachedUniqueName index="132" name="[customer_data].[customer_id].&amp;[8194]"/>
            <x15:cachedUniqueName index="133" name="[customer_data].[customer_id].&amp;[8197]"/>
            <x15:cachedUniqueName index="134" name="[customer_data].[customer_id].&amp;[8305]"/>
            <x15:cachedUniqueName index="135" name="[customer_data].[customer_id].&amp;[8347]"/>
            <x15:cachedUniqueName index="136" name="[customer_data].[customer_id].&amp;[8349]"/>
            <x15:cachedUniqueName index="137" name="[customer_data].[customer_id].&amp;[8412]"/>
            <x15:cachedUniqueName index="138" name="[customer_data].[customer_id].&amp;[8420]"/>
            <x15:cachedUniqueName index="139" name="[customer_data].[customer_id].&amp;[8565]"/>
            <x15:cachedUniqueName index="140" name="[customer_data].[customer_id].&amp;[8673]"/>
            <x15:cachedUniqueName index="141" name="[customer_data].[customer_id].&amp;[8695]"/>
            <x15:cachedUniqueName index="142" name="[customer_data].[customer_id].&amp;[8728]"/>
            <x15:cachedUniqueName index="143" name="[customer_data].[customer_id].&amp;[8849]"/>
            <x15:cachedUniqueName index="144" name="[customer_data].[customer_id].&amp;[8883]"/>
            <x15:cachedUniqueName index="145" name="[customer_data].[customer_id].&amp;[8898]"/>
            <x15:cachedUniqueName index="146" name="[customer_data].[customer_id].&amp;[8904]"/>
            <x15:cachedUniqueName index="147" name="[customer_data].[customer_id].&amp;[8909]"/>
            <x15:cachedUniqueName index="148" name="[customer_data].[customer_id].&amp;[9024]"/>
            <x15:cachedUniqueName index="149" name="[customer_data].[customer_id].&amp;[9052]"/>
            <x15:cachedUniqueName index="150" name="[customer_data].[customer_id].&amp;[9263]"/>
            <x15:cachedUniqueName index="151" name="[customer_data].[customer_id].&amp;[9310]"/>
            <x15:cachedUniqueName index="152" name="[customer_data].[customer_id].&amp;[9315]"/>
            <x15:cachedUniqueName index="153" name="[customer_data].[customer_id].&amp;[9380]"/>
            <x15:cachedUniqueName index="154" name="[customer_data].[customer_id].&amp;[9419]"/>
            <x15:cachedUniqueName index="155" name="[customer_data].[customer_id].&amp;[9443]"/>
            <x15:cachedUniqueName index="156" name="[customer_data].[customer_id].&amp;[9445]"/>
            <x15:cachedUniqueName index="157" name="[customer_data].[customer_id].&amp;[9502]"/>
            <x15:cachedUniqueName index="158" name="[customer_data].[customer_id].&amp;[9580]"/>
            <x15:cachedUniqueName index="159" name="[customer_data].[customer_id].&amp;[9603]"/>
            <x15:cachedUniqueName index="160" name="[customer_data].[customer_id].&amp;[9673]"/>
            <x15:cachedUniqueName index="161" name="[customer_data].[customer_id].&amp;[9769]"/>
            <x15:cachedUniqueName index="162" name="[customer_data].[customer_id].&amp;[9825]"/>
            <x15:cachedUniqueName index="163" name="[customer_data].[customer_id].&amp;[9993]"/>
          </x15:cachedUniqueNames>
        </ext>
      </extLst>
    </cacheField>
    <cacheField name="[Measures].[Count of transaction_id]" caption="Count of transaction_id" numFmtId="0" hierarchy="140" level="32767"/>
    <cacheField name="[portfolio_data].[risk_level].[risk_level]" caption="risk_level" numFmtId="0" hierarchy="79" level="1">
      <sharedItems count="3">
        <s v="High"/>
        <s v="Low"/>
        <s v="Medium"/>
      </sharedItems>
    </cacheField>
    <cacheField name="[Measures].[Sum of total_value]" caption="Sum of total_value" numFmtId="0" hierarchy="119" level="32767"/>
  </cacheFields>
  <cacheHierarchies count="169">
    <cacheHierarchy uniqueName="[customer_data].[customer_id]" caption="customer_id" attribute="1" defaultMemberUniqueName="[customer_data].[customer_id].[All]" allUniqueName="[customer_data].[customer_id].[All]" dimensionUniqueName="[customer_data]" displayFolder="" count="2" memberValueDatatype="20" unbalanced="0">
      <fieldsUsage count="2">
        <fieldUsage x="-1"/>
        <fieldUsage x="0"/>
      </fieldsUsage>
    </cacheHierarchy>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2" memberValueDatatype="130" unbalanced="0">
      <fieldsUsage count="2">
        <fieldUsage x="-1"/>
        <fieldUsage x="2"/>
      </fieldsUsage>
    </cacheHierarchy>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oneField="1" hidden="1">
      <fieldsUsage count="1">
        <fieldUsage x="3"/>
      </fieldsUsage>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Sum of underperform_percent]" caption="Sum of underperform_percent" measure="1" displayFolder="" measureGroup="performance_data 1" count="0" hidden="1">
      <extLst>
        <ext xmlns:x15="http://schemas.microsoft.com/office/spreadsheetml/2010/11/main" uri="{B97F6D7D-B522-45F9-BDA1-12C45D357490}">
          <x15:cacheHierarchy aggregatedColumn="73"/>
        </ext>
      </extLst>
    </cacheHierarchy>
    <cacheHierarchy uniqueName="[Measures].[Average of underperform_percent]" caption="Average of underperform_percent" measure="1" displayFolder="" measureGroup="performance_data 1" count="0" hidden="1">
      <extLst>
        <ext xmlns:x15="http://schemas.microsoft.com/office/spreadsheetml/2010/11/main" uri="{B97F6D7D-B522-45F9-BDA1-12C45D357490}">
          <x15:cacheHierarchy aggregatedColumn="73"/>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6">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0"/>
    <map measureGroup="5" dimension="1"/>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73263889" backgroundQuery="1" createdVersion="3" refreshedVersion="8" minRefreshableVersion="3" recordCount="0" supportSubquery="1" supportAdvancedDrill="1" xr:uid="{72AA220E-4D1C-4135-8111-0AE4D2E632B6}">
  <cacheSource type="external" connectionId="11">
    <extLst>
      <ext xmlns:x14="http://schemas.microsoft.com/office/spreadsheetml/2009/9/main" uri="{F057638F-6D5F-4e77-A914-E7F072B9BCA8}">
        <x14:sourceConnection name="ThisWorkbookDataModel"/>
      </ext>
    </extLst>
  </cacheSource>
  <cacheFields count="0"/>
  <cacheHierarchies count="16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slicerData="1" pivotCacheId="1017503575"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w" refreshedDate="46072.026754166669" backgroundQuery="1" createdVersion="3" refreshedVersion="8" minRefreshableVersion="3" recordCount="0" supportSubquery="1" supportAdvancedDrill="1" xr:uid="{8E4D28A3-BEE7-448A-B094-6B112FCDCCB6}">
  <cacheSource type="external" connectionId="11">
    <extLst>
      <ext xmlns:x14="http://schemas.microsoft.com/office/spreadsheetml/2009/9/main" uri="{F057638F-6D5F-4e77-A914-E7F072B9BCA8}">
        <x14:sourceConnection name="ThisWorkbookDataModel"/>
      </ext>
    </extLst>
  </cacheSource>
  <cacheFields count="0"/>
  <cacheHierarchies count="167">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customer_name]" caption="customer_name" attribute="1" defaultMemberUniqueName="[customer_data].[customer_name].[All]" allUniqueName="[customer_data].[customer_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caption="income" attribute="1" defaultMemberUniqueName="[customer_data].[income].[All]" allUniqueName="[customer_data].[income].[All]" dimensionUniqueName="[customer_data]" displayFolder="" count="0" memberValueDatatype="5" unbalanced="0"/>
    <cacheHierarchy uniqueName="[customer_data].[location]" caption="location" attribute="1" defaultMemberUniqueName="[customer_data].[location].[All]" allUniqueName="[customer_data].[location].[All]" dimensionUniqueName="[customer_data]" displayFolder="" count="0" memberValueDatatype="130" unbalanced="0"/>
    <cacheHierarchy uniqueName="[customer_data].[signup_date]" caption="signup_date" attribute="1" time="1" defaultMemberUniqueName="[customer_data].[signup_date].[All]" allUniqueName="[customer_data].[signup_date].[All]" dimensionUniqueName="[customer_data]" displayFolder="" count="0" memberValueDatatype="7" unbalanced="0"/>
    <cacheHierarchy uniqueName="[customer_data 1].[customer_id]" caption="customer_id" attribute="1" defaultMemberUniqueName="[customer_data 1].[customer_id].[All]" allUniqueName="[customer_data 1].[customer_id].[All]" dimensionUniqueName="[customer_data 1]" displayFolder="" count="0" memberValueDatatype="20" unbalanced="0"/>
    <cacheHierarchy uniqueName="[customer_data 1].[customer_name]" caption="customer_name" attribute="1" defaultMemberUniqueName="[customer_data 1].[customer_name].[All]" allUniqueName="[customer_data 1].[customer_name].[All]" dimensionUniqueName="[customer_data 1]" displayFolder="" count="0" memberValueDatatype="130" unbalanced="0"/>
    <cacheHierarchy uniqueName="[customer_data 1].[age]" caption="age" attribute="1" defaultMemberUniqueName="[customer_data 1].[age].[All]" allUniqueName="[customer_data 1].[age].[All]" dimensionUniqueName="[customer_data 1]" displayFolder="" count="0" memberValueDatatype="20" unbalanced="0"/>
    <cacheHierarchy uniqueName="[customer_data 1].[gender]" caption="gender" attribute="1" defaultMemberUniqueName="[customer_data 1].[gender].[All]" allUniqueName="[customer_data 1].[gender].[All]" dimensionUniqueName="[customer_data 1]" displayFolder="" count="0" memberValueDatatype="130" unbalanced="0"/>
    <cacheHierarchy uniqueName="[customer_data 1].[income]" caption="income" attribute="1" defaultMemberUniqueName="[customer_data 1].[income].[All]" allUniqueName="[customer_data 1].[income].[All]" dimensionUniqueName="[customer_data 1]" displayFolder="" count="0" memberValueDatatype="5" unbalanced="0"/>
    <cacheHierarchy uniqueName="[customer_data 1].[location]" caption="location" attribute="1" defaultMemberUniqueName="[customer_data 1].[location].[All]" allUniqueName="[customer_data 1].[location].[All]" dimensionUniqueName="[customer_data 1]" displayFolder="" count="0" memberValueDatatype="130" unbalanced="0"/>
    <cacheHierarchy uniqueName="[customer_data 1].[signup_date]" caption="signup_date" attribute="1" time="1" defaultMemberUniqueName="[customer_data 1].[signup_date].[All]" allUniqueName="[customer_data 1].[signup_date].[All]" dimensionUniqueName="[customer_data 1]" displayFolder="" count="0" memberValueDatatype="7" unbalanced="0"/>
    <cacheHierarchy uniqueName="[customer_data 1].[age_group]" caption="age_group" attribute="1" defaultMemberUniqueName="[customer_data 1].[age_group].[All]" allUniqueName="[customer_data 1].[age_group].[All]" dimensionUniqueName="[customer_data 1]" displayFolder="" count="0" memberValueDatatype="130" unbalanced="0"/>
    <cacheHierarchy uniqueName="[investment_data].[investment_id]" caption="investment_id" attribute="1" defaultMemberUniqueName="[investment_data].[investment_id].[All]" allUniqueName="[investment_data].[investment_id].[All]" dimensionUniqueName="[investment_data]" displayFolder="" count="0" memberValueDatatype="20" unbalanced="0"/>
    <cacheHierarchy uniqueName="[investment_data].[portfolio_id]" caption="portfolio_id" attribute="1" defaultMemberUniqueName="[investment_data].[portfolio_id].[All]" allUniqueName="[investment_data].[portfolio_id].[All]" dimensionUniqueName="[investment_data]" displayFolder="" count="0" memberValueDatatype="20" unbalanced="0"/>
    <cacheHierarchy uniqueName="[investment_data].[asset_type]" caption="asset_type" attribute="1" defaultMemberUniqueName="[investment_data].[asset_type].[All]" allUniqueName="[investment_data].[asset_type].[All]" dimensionUniqueName="[investment_data]" displayFolder="" count="0" memberValueDatatype="130" unbalanced="0"/>
    <cacheHierarchy uniqueName="[investment_data].[asset_name]" caption="asset_name" attribute="1" defaultMemberUniqueName="[investment_data].[asset_name].[All]" allUniqueName="[investment_data].[asset_name].[All]" dimensionUniqueName="[investment_data]" displayFolder="" count="0" memberValueDatatype="130" unbalanced="0"/>
    <cacheHierarchy uniqueName="[investment_data].[units]" caption="units" attribute="1" defaultMemberUniqueName="[investment_data].[units].[All]" allUniqueName="[investment_data].[units].[All]" dimensionUniqueName="[investment_data]" displayFolder="" count="0" memberValueDatatype="5" unbalanced="0"/>
    <cacheHierarchy uniqueName="[investment_data].[purchase_price]" caption="purchase_price" attribute="1" defaultMemberUniqueName="[investment_data].[purchase_price].[All]" allUniqueName="[investment_data].[purchase_price].[All]" dimensionUniqueName="[investment_data]" displayFolder="" count="0" memberValueDatatype="5" unbalanced="0"/>
    <cacheHierarchy uniqueName="[investment_data].[current_price]" caption="current_price" attribute="1" defaultMemberUniqueName="[investment_data].[current_price].[All]" allUniqueName="[investment_data].[current_price].[All]" dimensionUniqueName="[investment_data]" displayFolder="" count="0" memberValueDatatype="5" unbalanced="0"/>
    <cacheHierarchy uniqueName="[investment_data].[purchase_date]" caption="purchase_date" attribute="1" time="1" defaultMemberUniqueName="[investment_data].[purchase_date].[All]" allUniqueName="[investment_data].[purchase_date].[All]" dimensionUniqueName="[investment_data]" displayFolder="" count="0" memberValueDatatype="7" unbalanced="0"/>
    <cacheHierarchy uniqueName="[investment_data].[market_value]" caption="market_value" attribute="1" defaultMemberUniqueName="[investment_data].[market_value].[All]" allUniqueName="[investment_data].[market_value].[All]" dimensionUniqueName="[investment_data]" displayFolder="" count="0" memberValueDatatype="5" unbalanced="0"/>
    <cacheHierarchy uniqueName="[investment_data].[purchase_value]" caption="purchase_value" attribute="1" defaultMemberUniqueName="[investment_data].[purchase_value].[All]" allUniqueName="[investment_data].[purchase_value].[All]" dimensionUniqueName="[investment_data]" displayFolder="" count="0" memberValueDatatype="5" unbalanced="0"/>
    <cacheHierarchy uniqueName="[investment_data 1].[investment_id]" caption="investment_id" attribute="1" defaultMemberUniqueName="[investment_data 1].[investment_id].[All]" allUniqueName="[investment_data 1].[investment_id].[All]" dimensionUniqueName="[investment_data 1]" displayFolder="" count="0" memberValueDatatype="20" unbalanced="0"/>
    <cacheHierarchy uniqueName="[investment_data 1].[portfolio_id]" caption="portfolio_id" attribute="1" defaultMemberUniqueName="[investment_data 1].[portfolio_id].[All]" allUniqueName="[investment_data 1].[portfolio_id].[All]" dimensionUniqueName="[investment_data 1]" displayFolder="" count="0" memberValueDatatype="20" unbalanced="0"/>
    <cacheHierarchy uniqueName="[investment_data 1].[asset_type]" caption="asset_type" attribute="1" defaultMemberUniqueName="[investment_data 1].[asset_type].[All]" allUniqueName="[investment_data 1].[asset_type].[All]" dimensionUniqueName="[investment_data 1]" displayFolder="" count="0" memberValueDatatype="130" unbalanced="0"/>
    <cacheHierarchy uniqueName="[investment_data 1].[asset_name]" caption="asset_name" attribute="1" defaultMemberUniqueName="[investment_data 1].[asset_name].[All]" allUniqueName="[investment_data 1].[asset_name].[All]" dimensionUniqueName="[investment_data 1]" displayFolder="" count="0" memberValueDatatype="130" unbalanced="0"/>
    <cacheHierarchy uniqueName="[investment_data 1].[units]" caption="units" attribute="1" defaultMemberUniqueName="[investment_data 1].[units].[All]" allUniqueName="[investment_data 1].[units].[All]" dimensionUniqueName="[investment_data 1]" displayFolder="" count="0" memberValueDatatype="5" unbalanced="0"/>
    <cacheHierarchy uniqueName="[investment_data 1].[purchase_price]" caption="purchase_price" attribute="1" defaultMemberUniqueName="[investment_data 1].[purchase_price].[All]" allUniqueName="[investment_data 1].[purchase_price].[All]" dimensionUniqueName="[investment_data 1]" displayFolder="" count="0" memberValueDatatype="5" unbalanced="0"/>
    <cacheHierarchy uniqueName="[investment_data 1].[current_price]" caption="current_price" attribute="1" defaultMemberUniqueName="[investment_data 1].[current_price].[All]" allUniqueName="[investment_data 1].[current_price].[All]" dimensionUniqueName="[investment_data 1]" displayFolder="" count="0" memberValueDatatype="5" unbalanced="0"/>
    <cacheHierarchy uniqueName="[investment_data 1].[purchase_date]" caption="purchase_date" attribute="1" time="1" defaultMemberUniqueName="[investment_data 1].[purchase_date].[All]" allUniqueName="[investment_data 1].[purchase_date].[All]" dimensionUniqueName="[investment_data 1]" displayFolder="" count="0" memberValueDatatype="7" unbalanced="0"/>
    <cacheHierarchy uniqueName="[investment_data 1].[market_value]" caption="market_value" attribute="1" defaultMemberUniqueName="[investment_data 1].[market_value].[All]" allUniqueName="[investment_data 1].[market_value].[All]" dimensionUniqueName="[investment_data 1]" displayFolder="" count="0" memberValueDatatype="5" unbalanced="0"/>
    <cacheHierarchy uniqueName="[investment_data 1].[purchase_value]" caption="purchase_value" attribute="1" defaultMemberUniqueName="[investment_data 1].[purchase_value].[All]" allUniqueName="[investment_data 1].[purchase_value].[All]" dimensionUniqueName="[investment_data 1]" displayFolder="" count="0" memberValueDatatype="5" unbalanced="0"/>
    <cacheHierarchy uniqueName="[investment_data 1].[Profit/Loss]" caption="Profit/Loss" attribute="1" defaultMemberUniqueName="[investment_data 1].[Profit/Loss].[All]" allUniqueName="[investment_data 1].[Profit/Loss].[All]" dimensionUniqueName="[investment_data 1]" displayFolder="" count="0" memberValueDatatype="5" unbalanced="0"/>
    <cacheHierarchy uniqueName="[investment_data 1].[P/L]" caption="P/L" attribute="1" defaultMemberUniqueName="[investment_data 1].[P/L].[All]" allUniqueName="[investment_data 1].[P/L].[All]" dimensionUniqueName="[investment_data 1]" displayFolder="" count="0" memberValueDatatype="130" unbalanced="0"/>
    <cacheHierarchy uniqueName="[investment_data 1].[purchase_date (Year)]" caption="purchase_date (Year)" attribute="1" defaultMemberUniqueName="[investment_data 1].[purchase_date (Year)].[All]" allUniqueName="[investment_data 1].[purchase_date (Year)].[All]" dimensionUniqueName="[investment_data 1]" displayFolder="" count="0" memberValueDatatype="130" unbalanced="0"/>
    <cacheHierarchy uniqueName="[investment_data 1].[purchase_date (Quarter)]" caption="purchase_date (Quarter)" attribute="1" defaultMemberUniqueName="[investment_data 1].[purchase_date (Quarter)].[All]" allUniqueName="[investment_data 1].[purchase_date (Quarter)].[All]" dimensionUniqueName="[investment_data 1]" displayFolder="" count="0" memberValueDatatype="130" unbalanced="0"/>
    <cacheHierarchy uniqueName="[investment_data 1].[purchase_date (Month)]" caption="purchase_date (Month)" attribute="1" defaultMemberUniqueName="[investment_data 1].[purchase_date (Month)].[All]" allUniqueName="[investment_data 1].[purchase_date (Month)].[All]" dimensionUniqueName="[investment_data 1]" displayFolder="" count="0" memberValueDatatype="130" unbalanced="0"/>
    <cacheHierarchy uniqueName="[performance_data].[portfolio_id]" caption="portfolio_id" attribute="1" defaultMemberUniqueName="[performance_data].[portfolio_id].[All]" allUniqueName="[performance_data].[portfolio_id].[All]" dimensionUniqueName="[performance_data]" displayFolder="" count="0" memberValueDatatype="20" unbalanced="0"/>
    <cacheHierarchy uniqueName="[performance_data].[date]" caption="date" attribute="1" time="1" defaultMemberUniqueName="[performance_data].[date].[All]" allUniqueName="[performance_data].[date].[All]" dimensionUniqueName="[performance_data]" displayFolder="" count="0" memberValueDatatype="7" unbalanced="0"/>
    <cacheHierarchy uniqueName="[performance_data].[portfolio_value]" caption="portfolio_value" attribute="1" defaultMemberUniqueName="[performance_data].[portfolio_value].[All]" allUniqueName="[performance_data].[portfolio_value].[All]" dimensionUniqueName="[performance_data]" displayFolder="" count="0" memberValueDatatype="5" unbalanced="0"/>
    <cacheHierarchy uniqueName="[performance_data].[return_percentage]" caption="return_percentage" attribute="1" defaultMemberUniqueName="[performance_data].[return_percentage].[All]" allUniqueName="[performance_data].[return_percentage].[All]" dimensionUniqueName="[performance_data]" displayFolder="" count="0" memberValueDatatype="5" unbalanced="0"/>
    <cacheHierarchy uniqueName="[performance_data].[benchmark_return]" caption="benchmark_return" attribute="1" defaultMemberUniqueName="[performance_data].[benchmark_return].[All]" allUniqueName="[performance_data].[benchmark_return].[All]" dimensionUniqueName="[performance_data]" displayFolder="" count="0" memberValueDatatype="5" unbalanced="0"/>
    <cacheHierarchy uniqueName="[performance_data].[net_inflows]" caption="net_inflows" attribute="1" defaultMemberUniqueName="[performance_data].[net_inflows].[All]" allUniqueName="[performance_data].[net_inflows].[All]" dimensionUniqueName="[performance_data]" displayFolder="" count="0" memberValueDatatype="5" unbalanced="0"/>
    <cacheHierarchy uniqueName="[performance_data].[net_outflows]" caption="net_outflows" attribute="1" defaultMemberUniqueName="[performance_data].[net_outflows].[All]" allUniqueName="[performance_data].[net_outflows].[All]" dimensionUniqueName="[performance_data]" displayFolder="" count="0" memberValueDatatype="5" unbalanced="0"/>
    <cacheHierarchy uniqueName="[performance_data].[date (Year)]" caption="date (Year)" attribute="1" defaultMemberUniqueName="[performance_data].[date (Year)].[All]" allUniqueName="[performance_data].[date (Year)].[All]" dimensionUniqueName="[performance_data]" displayFolder="" count="0" memberValueDatatype="130" unbalanced="0"/>
    <cacheHierarchy uniqueName="[performance_data].[date (Quarter)]" caption="date (Quarter)" attribute="1" defaultMemberUniqueName="[performance_data].[date (Quarter)].[All]" allUniqueName="[performance_data].[date (Quarter)].[All]" dimensionUniqueName="[performance_data]" displayFolder="" count="0" memberValueDatatype="130" unbalanced="0"/>
    <cacheHierarchy uniqueName="[performance_data].[date (Month)]" caption="date (Month)" attribute="1" defaultMemberUniqueName="[performance_data].[date (Month)].[All]" allUniqueName="[performance_data].[date (Month)].[All]" dimensionUniqueName="[performance_data]" displayFolder="" count="0" memberValueDatatype="130" unbalanced="0"/>
    <cacheHierarchy uniqueName="[performance_data 1].[portfolio_id]" caption="portfolio_id" attribute="1" defaultMemberUniqueName="[performance_data 1].[portfolio_id].[All]" allUniqueName="[performance_data 1].[portfolio_id].[All]" dimensionUniqueName="[performance_data 1]" displayFolder="" count="0" memberValueDatatype="20" unbalanced="0"/>
    <cacheHierarchy uniqueName="[performance_data 1].[date]" caption="date" attribute="1" time="1" defaultMemberUniqueName="[performance_data 1].[date].[All]" allUniqueName="[performance_data 1].[date].[All]" dimensionUniqueName="[performance_data 1]" displayFolder="" count="0" memberValueDatatype="7" unbalanced="0"/>
    <cacheHierarchy uniqueName="[performance_data 1].[portfolio_value]" caption="portfolio_value" attribute="1" defaultMemberUniqueName="[performance_data 1].[portfolio_value].[All]" allUniqueName="[performance_data 1].[portfolio_value].[All]" dimensionUniqueName="[performance_data 1]" displayFolder="" count="0" memberValueDatatype="5" unbalanced="0"/>
    <cacheHierarchy uniqueName="[performance_data 1].[return_percentage]" caption="return_percentage" attribute="1" defaultMemberUniqueName="[performance_data 1].[return_percentage].[All]" allUniqueName="[performance_data 1].[return_percentage].[All]" dimensionUniqueName="[performance_data 1]" displayFolder="" count="0" memberValueDatatype="5" unbalanced="0"/>
    <cacheHierarchy uniqueName="[performance_data 1].[benchmark_return]" caption="benchmark_return" attribute="1" defaultMemberUniqueName="[performance_data 1].[benchmark_return].[All]" allUniqueName="[performance_data 1].[benchmark_return].[All]" dimensionUniqueName="[performance_data 1]" displayFolder="" count="0" memberValueDatatype="5" unbalanced="0"/>
    <cacheHierarchy uniqueName="[performance_data 1].[net_inflows]" caption="net_inflows" attribute="1" defaultMemberUniqueName="[performance_data 1].[net_inflows].[All]" allUniqueName="[performance_data 1].[net_inflows].[All]" dimensionUniqueName="[performance_data 1]" displayFolder="" count="0" memberValueDatatype="5" unbalanced="0"/>
    <cacheHierarchy uniqueName="[performance_data 1].[net_outflows]" caption="net_outflows" attribute="1" defaultMemberUniqueName="[performance_data 1].[net_outflows].[All]" allUniqueName="[performance_data 1].[net_outflows].[All]" dimensionUniqueName="[performance_data 1]" displayFolder="" count="0" memberValueDatatype="5" unbalanced="0"/>
    <cacheHierarchy uniqueName="[performance_data 1].[date (Year)]" caption="date (Year)" attribute="1" defaultMemberUniqueName="[performance_data 1].[date (Year)].[All]" allUniqueName="[performance_data 1].[date (Year)].[All]" dimensionUniqueName="[performance_data 1]" displayFolder="" count="0" memberValueDatatype="130" unbalanced="0"/>
    <cacheHierarchy uniqueName="[performance_data 1].[date (Quarter)]" caption="date (Quarter)" attribute="1" defaultMemberUniqueName="[performance_data 1].[date (Quarter)].[All]" allUniqueName="[performance_data 1].[date (Quarter)].[All]" dimensionUniqueName="[performance_data 1]" displayFolder="" count="0" memberValueDatatype="130" unbalanced="0"/>
    <cacheHierarchy uniqueName="[performance_data 1].[date (Month Index)]" caption="date (Month Index)" attribute="1" defaultMemberUniqueName="[performance_data 1].[date (Month Index)].[All]" allUniqueName="[performance_data 1].[date (Month Index)].[All]" dimensionUniqueName="[performance_data 1]" displayFolder="" count="0" memberValueDatatype="20" unbalanced="0"/>
    <cacheHierarchy uniqueName="[performance_data 1].[date (Month)]" caption="date (Month)" attribute="1" defaultMemberUniqueName="[performance_data 1].[date (Month)].[All]" allUniqueName="[performance_data 1].[date (Month)].[All]" dimensionUniqueName="[performance_data 1]" displayFolder="" count="0" memberValueDatatype="130" unbalanced="0"/>
    <cacheHierarchy uniqueName="[performance_data 1].[return higher/lower]" caption="return higher/lower" attribute="1" defaultMemberUniqueName="[performance_data 1].[return higher/lower].[All]" allUniqueName="[performance_data 1].[return higher/lower].[All]" dimensionUniqueName="[performance_data 1]" displayFolder="" count="0" memberValueDatatype="130" unbalanced="0"/>
    <cacheHierarchy uniqueName="[performance_data 1].[latest_date]" caption="latest_date" attribute="1" time="1" defaultMemberUniqueName="[performance_data 1].[latest_date].[All]" allUniqueName="[performance_data 1].[latest_date].[All]" dimensionUniqueName="[performance_data 1]" displayFolder="" count="0" memberValueDatatype="7" unbalanced="0"/>
    <cacheHierarchy uniqueName="[performance_data 1].[starting_date]" caption="starting_date" attribute="1" time="1" defaultMemberUniqueName="[performance_data 1].[starting_date].[All]" allUniqueName="[performance_data 1].[starting_date].[All]" dimensionUniqueName="[performance_data 1]" displayFolder="" count="0" memberValueDatatype="7" unbalanced="0"/>
    <cacheHierarchy uniqueName="[performance_data 1].[latest_value]" caption="latest_value" attribute="1" defaultMemberUniqueName="[performance_data 1].[latest_value].[All]" allUniqueName="[performance_data 1].[latest_value].[All]" dimensionUniqueName="[performance_data 1]" displayFolder="" count="0" memberValueDatatype="5" unbalanced="0"/>
    <cacheHierarchy uniqueName="[performance_data 1].[starting_value]" caption="starting_value" attribute="1" defaultMemberUniqueName="[performance_data 1].[starting_value].[All]" allUniqueName="[performance_data 1].[starting_value].[All]" dimensionUniqueName="[performance_data 1]" displayFolder="" count="0" memberValueDatatype="5" unbalanced="0"/>
    <cacheHierarchy uniqueName="[performance_data 1].[Growth]" caption="Growth" attribute="1" defaultMemberUniqueName="[performance_data 1].[Growth].[All]" allUniqueName="[performance_data 1].[Growth].[All]" dimensionUniqueName="[performance_data 1]" displayFolder="" count="0" memberValueDatatype="5" unbalanced="0"/>
    <cacheHierarchy uniqueName="[performance_data 1].[net_value]" caption="net_value" attribute="1" defaultMemberUniqueName="[performance_data 1].[net_value].[All]" allUniqueName="[performance_data 1].[net_value].[All]" dimensionUniqueName="[performance_data 1]" displayFolder="" count="0" memberValueDatatype="5" unbalanced="0"/>
    <cacheHierarchy uniqueName="[performance_data 1].[inflow_flag]" caption="inflow_flag" attribute="1" defaultMemberUniqueName="[performance_data 1].[inflow_flag].[All]" allUniqueName="[performance_data 1].[inflow_flag].[All]" dimensionUniqueName="[performance_data 1]" displayFolder="" count="0" memberValueDatatype="130" unbalanced="0"/>
    <cacheHierarchy uniqueName="[performance_data 1].[average_return wrt inflow]" caption="average_return wrt inflow" attribute="1" defaultMemberUniqueName="[performance_data 1].[average_return wrt inflow].[All]" allUniqueName="[performance_data 1].[average_return wrt inflow].[All]" dimensionUniqueName="[performance_data 1]" displayFolder="" count="0" memberValueDatatype="5" unbalanced="0"/>
    <cacheHierarchy uniqueName="[performance_data 1].[return_flag]" caption="return_flag" attribute="1" defaultMemberUniqueName="[performance_data 1].[return_flag].[All]" allUniqueName="[performance_data 1].[return_flag].[All]" dimensionUniqueName="[performance_data 1]" displayFolder="" count="0" memberValueDatatype="20" unbalanced="0"/>
    <cacheHierarchy uniqueName="[performance_data 1].[totalportfoliocount]" caption="totalportfoliocount" attribute="1" defaultMemberUniqueName="[performance_data 1].[totalportfoliocount].[All]" allUniqueName="[performance_data 1].[totalportfoliocount].[All]" dimensionUniqueName="[performance_data 1]" displayFolder="" count="0" memberValueDatatype="20" unbalanced="0"/>
    <cacheHierarchy uniqueName="[performance_data 1].[underperform_flag_count]" caption="underperform_flag_count" attribute="1" defaultMemberUniqueName="[performance_data 1].[underperform_flag_count].[All]" allUniqueName="[performance_data 1].[underperform_flag_count].[All]" dimensionUniqueName="[performance_data 1]" displayFolder="" count="0" memberValueDatatype="20" unbalanced="0"/>
    <cacheHierarchy uniqueName="[performance_data 1].[underperform_percent]" caption="underperform_percent" attribute="1" defaultMemberUniqueName="[performance_data 1].[underperform_percent].[All]" allUniqueName="[performance_data 1].[underperform_percent].[All]" dimensionUniqueName="[performance_data 1]" displayFolder="" count="0" memberValueDatatype="5" unbalanced="0"/>
    <cacheHierarchy uniqueName="[portfolio_data].[portfolio_id]" caption="portfolio_id" attribute="1" defaultMemberUniqueName="[portfolio_data].[portfolio_id].[All]" allUniqueName="[portfolio_data].[portfolio_id].[All]" dimensionUniqueName="[portfolio_data]" displayFolder="" count="0" memberValueDatatype="20" unbalanced="0"/>
    <cacheHierarchy uniqueName="[portfolio_data].[portfolio_name]" caption="portfolio_name" attribute="1" defaultMemberUniqueName="[portfolio_data].[portfolio_name].[All]" allUniqueName="[portfolio_data].[portfolio_name].[All]" dimensionUniqueName="[portfolio_data]" displayFolder="" count="0" memberValueDatatype="130" unbalanced="0"/>
    <cacheHierarchy uniqueName="[portfolio_data].[customer_id]" caption="customer_id" attribute="1" defaultMemberUniqueName="[portfolio_data].[customer_id].[All]" allUniqueName="[portfolio_data].[customer_id].[All]" dimensionUniqueName="[portfolio_data]" displayFolder="" count="0" memberValueDatatype="20" unbalanced="0"/>
    <cacheHierarchy uniqueName="[portfolio_data].[total_value]" caption="total_value" attribute="1" defaultMemberUniqueName="[portfolio_data].[total_value].[All]" allUniqueName="[portfolio_data].[total_value].[All]" dimensionUniqueName="[portfolio_data]" displayFolder="" count="0" memberValueDatatype="5" unbalanced="0"/>
    <cacheHierarchy uniqueName="[portfolio_data].[creation_date]" caption="creation_date" attribute="1" time="1" defaultMemberUniqueName="[portfolio_data].[creation_date].[All]" allUniqueName="[portfolio_data].[creation_date].[All]" dimensionUniqueName="[portfolio_data]" displayFolder="" count="0" memberValueDatatype="7" unbalanced="0"/>
    <cacheHierarchy uniqueName="[portfolio_data].[risk_level]" caption="risk_level" attribute="1" defaultMemberUniqueName="[portfolio_data].[risk_level].[All]" allUniqueName="[portfolio_data].[risk_level].[All]" dimensionUniqueName="[portfolio_data]" displayFolder="" count="0" memberValueDatatype="130" unbalanced="0"/>
    <cacheHierarchy uniqueName="[portfolio_data].[creation_date (Year)]" caption="creation_date (Year)" attribute="1" defaultMemberUniqueName="[portfolio_data].[creation_date (Year)].[All]" allUniqueName="[portfolio_data].[creation_date (Year)].[All]" dimensionUniqueName="[portfolio_data]" displayFolder="" count="0" memberValueDatatype="130" unbalanced="0"/>
    <cacheHierarchy uniqueName="[portfolio_data].[creation_date (Quarter)]" caption="creation_date (Quarter)" attribute="1" defaultMemberUniqueName="[portfolio_data].[creation_date (Quarter)].[All]" allUniqueName="[portfolio_data].[creation_date (Quarter)].[All]" dimensionUniqueName="[portfolio_data]" displayFolder="" count="0" memberValueDatatype="130" unbalanced="0"/>
    <cacheHierarchy uniqueName="[portfolio_data].[creation_date (Month)]" caption="creation_date (Month)" attribute="1" defaultMemberUniqueName="[portfolio_data].[creation_date (Month)].[All]" allUniqueName="[portfolio_data].[creation_date (Month)].[All]" dimensionUniqueName="[portfolio_data]" displayFolder="" count="0" memberValueDatatype="130" unbalanced="0"/>
    <cacheHierarchy uniqueName="[portfolio_data 1].[portfolio_id]" caption="portfolio_id" attribute="1" defaultMemberUniqueName="[portfolio_data 1].[portfolio_id].[All]" allUniqueName="[portfolio_data 1].[portfolio_id].[All]" dimensionUniqueName="[portfolio_data 1]" displayFolder="" count="0" memberValueDatatype="20" unbalanced="0"/>
    <cacheHierarchy uniqueName="[portfolio_data 1].[portfolio_name]" caption="portfolio_name" attribute="1" defaultMemberUniqueName="[portfolio_data 1].[portfolio_name].[All]" allUniqueName="[portfolio_data 1].[portfolio_name].[All]" dimensionUniqueName="[portfolio_data 1]" displayFolder="" count="0" memberValueDatatype="130" unbalanced="0"/>
    <cacheHierarchy uniqueName="[portfolio_data 1].[customer_id]" caption="customer_id" attribute="1" defaultMemberUniqueName="[portfolio_data 1].[customer_id].[All]" allUniqueName="[portfolio_data 1].[customer_id].[All]" dimensionUniqueName="[portfolio_data 1]" displayFolder="" count="0" memberValueDatatype="20" unbalanced="0"/>
    <cacheHierarchy uniqueName="[portfolio_data 1].[total_value]" caption="total_value" attribute="1" defaultMemberUniqueName="[portfolio_data 1].[total_value].[All]" allUniqueName="[portfolio_data 1].[total_value].[All]" dimensionUniqueName="[portfolio_data 1]" displayFolder="" count="0" memberValueDatatype="5" unbalanced="0"/>
    <cacheHierarchy uniqueName="[portfolio_data 1].[creation_date]" caption="creation_date" attribute="1" time="1" defaultMemberUniqueName="[portfolio_data 1].[creation_date].[All]" allUniqueName="[portfolio_data 1].[creation_date].[All]" dimensionUniqueName="[portfolio_data 1]" displayFolder="" count="0" memberValueDatatype="7" unbalanced="0"/>
    <cacheHierarchy uniqueName="[portfolio_data 1].[risk_level]" caption="risk_level" attribute="1" defaultMemberUniqueName="[portfolio_data 1].[risk_level].[All]" allUniqueName="[portfolio_data 1].[risk_level].[All]" dimensionUniqueName="[portfolio_data 1]" displayFolder="" count="0" memberValueDatatype="130" unbalanced="0"/>
    <cacheHierarchy uniqueName="[portfolio_data 1].[creation_date (Year)]" caption="creation_date (Year)" attribute="1" defaultMemberUniqueName="[portfolio_data 1].[creation_date (Year)].[All]" allUniqueName="[portfolio_data 1].[creation_date (Year)].[All]" dimensionUniqueName="[portfolio_data 1]" displayFolder="" count="0" memberValueDatatype="130" unbalanced="0"/>
    <cacheHierarchy uniqueName="[portfolio_data 1].[creation_date (Quarter)]" caption="creation_date (Quarter)" attribute="1" defaultMemberUniqueName="[portfolio_data 1].[creation_date (Quarter)].[All]" allUniqueName="[portfolio_data 1].[creation_date (Quarter)].[All]" dimensionUniqueName="[portfolio_data 1]" displayFolder="" count="0" memberValueDatatype="130" unbalanced="0"/>
    <cacheHierarchy uniqueName="[portfolio_data 1].[creation_date (Month Index)]" caption="creation_date (Month Index)" attribute="1" defaultMemberUniqueName="[portfolio_data 1].[creation_date (Month Index)].[All]" allUniqueName="[portfolio_data 1].[creation_date (Month Index)].[All]" dimensionUniqueName="[portfolio_data 1]" displayFolder="" count="0" memberValueDatatype="20" unbalanced="0"/>
    <cacheHierarchy uniqueName="[portfolio_data 1].[creation_date (Month)]" caption="creation_date (Month)" attribute="1" defaultMemberUniqueName="[portfolio_data 1].[creation_date (Month)].[All]" allUniqueName="[portfolio_data 1].[creation_date (Month)].[All]" dimensionUniqueName="[portfolio_data 1]" displayFolder="" count="0" memberValueDatatype="130" unbalanced="0"/>
    <cacheHierarchy uniqueName="[portfolio_data 1].[Income]" caption="Income" attribute="1" defaultMemberUniqueName="[portfolio_data 1].[Income].[All]" allUniqueName="[portfolio_data 1].[Income].[All]" dimensionUniqueName="[portfolio_data 1]" displayFolder="" count="0" memberValueDatatype="5" unbalanced="0"/>
    <cacheHierarchy uniqueName="[portfolio_data 1].[avg _return%]" caption="avg _return%" attribute="1" defaultMemberUniqueName="[portfolio_data 1].[avg _return%].[All]" allUniqueName="[portfolio_data 1].[avg _return%].[All]" dimensionUniqueName="[portfolio_data 1]" displayFolder="" count="0" memberValueDatatype="5"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portfolio_id]" caption="portfolio_id" attribute="1" defaultMemberUniqueName="[transaction_data].[portfolio_id].[All]" allUniqueName="[transaction_data].[portfolio_id].[All]" dimensionUniqueName="[transaction_data]" displayFolder="" count="0" memberValueDatatype="20" unbalanced="0"/>
    <cacheHierarchy uniqueName="[transaction_data].[transaction_type]" caption="transaction_type" attribute="1" defaultMemberUniqueName="[transaction_data].[transaction_type].[All]" allUniqueName="[transaction_data].[transaction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asset_type]" caption="asset_type" attribute="1" defaultMemberUniqueName="[transaction_data].[asset_type].[All]" allUniqueName="[transaction_data].[asset_type].[All]" dimensionUniqueName="[transaction_data]" displayFolder="" count="0" memberValueDatatype="130" unbalanced="0"/>
    <cacheHierarchy uniqueName="[transaction_data].[asset_name]" caption="asset_name" attribute="1" defaultMemberUniqueName="[transaction_data].[asset_name].[All]" allUniqueName="[transaction_data].[asset_name].[All]" dimensionUniqueName="[transaction_data]" displayFolder="" count="0" memberValueDatatype="130" unbalanced="0"/>
    <cacheHierarchy uniqueName="[transaction_data].[units]" caption="units" attribute="1" defaultMemberUniqueName="[transaction_data].[units].[All]" allUniqueName="[transaction_data].[units].[All]" dimensionUniqueName="[transaction_data]" displayFolder="" count="0" memberValueDatatype="5" unbalanced="0"/>
    <cacheHierarchy uniqueName="[transaction_data].[transaction_price]" caption="transaction_price" attribute="1" defaultMemberUniqueName="[transaction_data].[transaction_price].[All]" allUniqueName="[transaction_data].[transaction_price].[All]" dimensionUniqueName="[transaction_data]" displayFolder="" count="0" memberValueDatatype="5" unbalanced="0"/>
    <cacheHierarchy uniqueName="[transaction_data].[total_amount]" caption="total_amount" attribute="1" defaultMemberUniqueName="[transaction_data].[total_amount].[All]" allUniqueName="[transaction_data].[total_amount].[All]" dimensionUniqueName="[transaction_data]" displayFolder="" count="0" memberValueDatatype="5" unbalanced="0"/>
    <cacheHierarchy uniqueName="[investment_data 1].[purchase_date (Month Index)]" caption="purchase_date (Month Index)" attribute="1" defaultMemberUniqueName="[investment_data 1].[purchase_date (Month Index)].[All]" allUniqueName="[investment_data 1].[purchase_date (Month Index)].[All]" dimensionUniqueName="[investment_data 1]" displayFolder="" count="0" memberValueDatatype="20" unbalanced="0" hidden="1"/>
    <cacheHierarchy uniqueName="[performance_data].[date (Month Index)]" caption="date (Month Index)" attribute="1" defaultMemberUniqueName="[performance_data].[date (Month Index)].[All]" allUniqueName="[performance_data].[date (Month Index)].[All]" dimensionUniqueName="[performance_data]" displayFolder="" count="0" memberValueDatatype="20" unbalanced="0" hidden="1"/>
    <cacheHierarchy uniqueName="[portfolio_data].[creation_date (Month Index)]" caption="creation_date (Month Index)" attribute="1" defaultMemberUniqueName="[portfolio_data].[creation_date (Month Index)].[All]" allUniqueName="[portfolio_data].[creation_date (Month Index)].[All]" dimensionUniqueName="[portfolio_data]" displayFolder="" count="0" memberValueDatatype="20" unbalanced="0" hidden="1"/>
    <cacheHierarchy uniqueName="[Measures].[__XL_Count customer_data]" caption="__XL_Count customer_data" measure="1" displayFolder="" measureGroup="customer_data" count="0" hidden="1"/>
    <cacheHierarchy uniqueName="[Measures].[__XL_Count investment_data]" caption="__XL_Count investment_data" measure="1" displayFolder="" measureGroup="investment_data" count="0" hidden="1"/>
    <cacheHierarchy uniqueName="[Measures].[__XL_Count performance_data]" caption="__XL_Count performance_data" measure="1" displayFolder="" measureGroup="performance_data" count="0" hidden="1"/>
    <cacheHierarchy uniqueName="[Measures].[__XL_Count portfolio_data]" caption="__XL_Count portfolio_data" measure="1" displayFolder="" measureGroup="portfolio_data" count="0" hidden="1"/>
    <cacheHierarchy uniqueName="[Measures].[__XL_Count transaction_data]" caption="__XL_Count transaction_data" measure="1" displayFolder="" measureGroup="transaction_data" count="0" hidden="1"/>
    <cacheHierarchy uniqueName="[Measures].[__XL_Count investment_data 1]" caption="__XL_Count investment_data 1" measure="1" displayFolder="" measureGroup="investment_data 1" count="0" hidden="1"/>
    <cacheHierarchy uniqueName="[Measures].[__XL_Count customer_data 1]" caption="__XL_Count customer_data 1" measure="1" displayFolder="" measureGroup="customer_data 1" count="0" hidden="1"/>
    <cacheHierarchy uniqueName="[Measures].[__XL_Count portfolio_data 1]" caption="__XL_Count portfolio_data 1" measure="1" displayFolder="" measureGroup="portfolio_data 1" count="0" hidden="1"/>
    <cacheHierarchy uniqueName="[Measures].[__XL_Count performance_data 1]" caption="__XL_Count performance_data 1" measure="1" displayFolder="" measureGroup="performance_data 1" count="0" hidden="1"/>
    <cacheHierarchy uniqueName="[Measures].[__No measures defined]" caption="__No measures defined" measure="1" displayFolder="" count="0" hidden="1"/>
    <cacheHierarchy uniqueName="[Measures].[Sum of portfolio_id]" caption="Sum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Count of portfolio_id]" caption="Count of portfolio_id" measure="1" displayFolder="" measureGroup="portfolio_data" count="0" hidden="1">
      <extLst>
        <ext xmlns:x15="http://schemas.microsoft.com/office/spreadsheetml/2010/11/main" uri="{B97F6D7D-B522-45F9-BDA1-12C45D357490}">
          <x15:cacheHierarchy aggregatedColumn="74"/>
        </ext>
      </extLst>
    </cacheHierarchy>
    <cacheHierarchy uniqueName="[Measures].[Sum of total_value]" caption="Sum of total_value" measure="1" displayFolder="" measureGroup="portfolio_data" count="0" hidden="1">
      <extLst>
        <ext xmlns:x15="http://schemas.microsoft.com/office/spreadsheetml/2010/11/main" uri="{B97F6D7D-B522-45F9-BDA1-12C45D357490}">
          <x15:cacheHierarchy aggregatedColumn="77"/>
        </ext>
      </extLst>
    </cacheHierarchy>
    <cacheHierarchy uniqueName="[Measures].[Sum of customer_id]" caption="Sum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Distinct Count of customer_id]" caption="Distinct Count of customer_id" measure="1" displayFolder="" measureGroup="portfolio_data" count="0" hidden="1">
      <extLst>
        <ext xmlns:x15="http://schemas.microsoft.com/office/spreadsheetml/2010/11/main" uri="{B97F6D7D-B522-45F9-BDA1-12C45D357490}">
          <x15:cacheHierarchy aggregatedColumn="76"/>
        </ext>
      </extLst>
    </cacheHierarchy>
    <cacheHierarchy uniqueName="[Measures].[Sum of age]" caption="Sum of age" measure="1" displayFolder="" measureGroup="customer_data"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data" count="0" hidden="1">
      <extLst>
        <ext xmlns:x15="http://schemas.microsoft.com/office/spreadsheetml/2010/11/main" uri="{B97F6D7D-B522-45F9-BDA1-12C45D357490}">
          <x15:cacheHierarchy aggregatedColumn="2"/>
        </ext>
      </extLst>
    </cacheHierarchy>
    <cacheHierarchy uniqueName="[Measures].[Sum of income]" caption="Sum of income" measure="1" displayFolder="" measureGroup="customer_data"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vestment_id]" caption="Sum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Count of investment_id]" caption="Count of investment_id" measure="1" displayFolder="" measureGroup="investment_data" count="0" hidden="1">
      <extLst>
        <ext xmlns:x15="http://schemas.microsoft.com/office/spreadsheetml/2010/11/main" uri="{B97F6D7D-B522-45F9-BDA1-12C45D357490}">
          <x15:cacheHierarchy aggregatedColumn="15"/>
        </ext>
      </extLst>
    </cacheHierarchy>
    <cacheHierarchy uniqueName="[Measures].[Sum of return_percentage]" caption="Sum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Average of return_percentage]" caption="Average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market_value]" caption="Sum of market_value" measure="1" displayFolder="" measureGroup="investment_data" count="0" hidden="1">
      <extLst>
        <ext xmlns:x15="http://schemas.microsoft.com/office/spreadsheetml/2010/11/main" uri="{B97F6D7D-B522-45F9-BDA1-12C45D357490}">
          <x15:cacheHierarchy aggregatedColumn="23"/>
        </ext>
      </extLst>
    </cacheHierarchy>
    <cacheHierarchy uniqueName="[Measures].[Count of purchase_value]" caption="Count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urchase_value]" caption="Sum of purchase_value" measure="1" displayFolder="" measureGroup="investment_data" count="0" hidden="1">
      <extLst>
        <ext xmlns:x15="http://schemas.microsoft.com/office/spreadsheetml/2010/11/main" uri="{B97F6D7D-B522-45F9-BDA1-12C45D357490}">
          <x15:cacheHierarchy aggregatedColumn="24"/>
        </ext>
      </extLst>
    </cacheHierarchy>
    <cacheHierarchy uniqueName="[Measures].[Sum of portfolio_id 2]" caption="Sum of portfolio_id 2" measure="1" displayFolder="" measureGroup="investment_data" count="0" hidden="1">
      <extLst>
        <ext xmlns:x15="http://schemas.microsoft.com/office/spreadsheetml/2010/11/main" uri="{B97F6D7D-B522-45F9-BDA1-12C45D357490}">
          <x15:cacheHierarchy aggregatedColumn="16"/>
        </ext>
      </extLst>
    </cacheHierarchy>
    <cacheHierarchy uniqueName="[Measures].[Sum of Profit/Loss]" caption="Sum of Profit/Loss" measure="1" displayFolder="" measureGroup="investment_data 1" count="0" hidden="1">
      <extLst>
        <ext xmlns:x15="http://schemas.microsoft.com/office/spreadsheetml/2010/11/main" uri="{B97F6D7D-B522-45F9-BDA1-12C45D357490}">
          <x15:cacheHierarchy aggregatedColumn="35"/>
        </ext>
      </extLst>
    </cacheHierarchy>
    <cacheHierarchy uniqueName="[Measures].[Sum of investment_id 2]" caption="Sum of investment_id 2" measure="1" displayFolder="" measureGroup="investment_data 1" count="0" hidden="1">
      <extLst>
        <ext xmlns:x15="http://schemas.microsoft.com/office/spreadsheetml/2010/11/main" uri="{B97F6D7D-B522-45F9-BDA1-12C45D357490}">
          <x15:cacheHierarchy aggregatedColumn="25"/>
        </ext>
      </extLst>
    </cacheHierarchy>
    <cacheHierarchy uniqueName="[Measures].[Sum of portfolio_id 3]" caption="Sum of portfolio_id 3" measure="1" displayFolder="" measureGroup="investment_data 1" count="0" hidden="1">
      <extLst>
        <ext xmlns:x15="http://schemas.microsoft.com/office/spreadsheetml/2010/11/main" uri="{B97F6D7D-B522-45F9-BDA1-12C45D357490}">
          <x15:cacheHierarchy aggregatedColumn="26"/>
        </ext>
      </extLst>
    </cacheHierarchy>
    <cacheHierarchy uniqueName="[Measures].[Sum of market_value 2]" caption="Sum of market_value 2" measure="1" displayFolder="" measureGroup="investment_data 1" count="0" hidden="1">
      <extLst>
        <ext xmlns:x15="http://schemas.microsoft.com/office/spreadsheetml/2010/11/main" uri="{B97F6D7D-B522-45F9-BDA1-12C45D357490}">
          <x15:cacheHierarchy aggregatedColumn="33"/>
        </ext>
      </extLst>
    </cacheHierarchy>
    <cacheHierarchy uniqueName="[Measures].[Sum of purchase_value 2]" caption="Sum of purchase_value 2" measure="1" displayFolder="" measureGroup="investment_data 1" count="0" hidden="1">
      <extLst>
        <ext xmlns:x15="http://schemas.microsoft.com/office/spreadsheetml/2010/11/main" uri="{B97F6D7D-B522-45F9-BDA1-12C45D357490}">
          <x15:cacheHierarchy aggregatedColumn="34"/>
        </ext>
      </extLst>
    </cacheHierarchy>
    <cacheHierarchy uniqueName="[Measures].[Sum of transaction_id]" caption="Sum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Count of transaction_id]" caption="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total_amount]" caption="Sum of total_amount" measure="1" displayFolder="" measureGroup="transaction_data" count="0" hidden="1">
      <extLst>
        <ext xmlns:x15="http://schemas.microsoft.com/office/spreadsheetml/2010/11/main" uri="{B97F6D7D-B522-45F9-BDA1-12C45D357490}">
          <x15:cacheHierarchy aggregatedColumn="103"/>
        </ext>
      </extLst>
    </cacheHierarchy>
    <cacheHierarchy uniqueName="[Measures].[Sum of portfolio_id 4]" caption="Sum of portfolio_id 4" measure="1" displayFolder="" measureGroup="transaction_data" count="0" hidden="1">
      <extLst>
        <ext xmlns:x15="http://schemas.microsoft.com/office/spreadsheetml/2010/11/main" uri="{B97F6D7D-B522-45F9-BDA1-12C45D357490}">
          <x15:cacheHierarchy aggregatedColumn="96"/>
        </ext>
      </extLst>
    </cacheHierarchy>
    <cacheHierarchy uniqueName="[Measures].[Sum of customer_id 2]" caption="Sum of customer_id 2" measure="1" displayFolder="" measureGroup="customer_data" count="0" hidden="1">
      <extLst>
        <ext xmlns:x15="http://schemas.microsoft.com/office/spreadsheetml/2010/11/main" uri="{B97F6D7D-B522-45F9-BDA1-12C45D357490}">
          <x15:cacheHierarchy aggregatedColumn="0"/>
        </ext>
      </extLst>
    </cacheHierarchy>
    <cacheHierarchy uniqueName="[Measures].[Sum of income 2]" caption="Sum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Average of income 2]" caption="Average of income 2" measure="1" displayFolder="" measureGroup="customer_data 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portfolio_data" count="0" hidden="1">
      <extLst>
        <ext xmlns:x15="http://schemas.microsoft.com/office/spreadsheetml/2010/11/main" uri="{B97F6D7D-B522-45F9-BDA1-12C45D357490}">
          <x15:cacheHierarchy aggregatedColumn="76"/>
        </ext>
      </extLst>
    </cacheHierarchy>
    <cacheHierarchy uniqueName="[Measures].[Count of income]" caption="Count of income" measure="1" displayFolder="" measureGroup="customer_data" count="0" hidden="1">
      <extLst>
        <ext xmlns:x15="http://schemas.microsoft.com/office/spreadsheetml/2010/11/main" uri="{B97F6D7D-B522-45F9-BDA1-12C45D357490}">
          <x15:cacheHierarchy aggregatedColumn="4"/>
        </ext>
      </extLst>
    </cacheHierarchy>
    <cacheHierarchy uniqueName="[Measures].[Sum of Income 3]" caption="Sum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Average of Income 3]" caption="Average of Income 3" measure="1" displayFolder="" measureGroup="portfolio_data 1" count="0" hidden="1">
      <extLst>
        <ext xmlns:x15="http://schemas.microsoft.com/office/spreadsheetml/2010/11/main" uri="{B97F6D7D-B522-45F9-BDA1-12C45D357490}">
          <x15:cacheHierarchy aggregatedColumn="93"/>
        </ext>
      </extLst>
    </cacheHierarchy>
    <cacheHierarchy uniqueName="[Measures].[Distinct Count of transaction_id]" caption="Distinct Count of transaction_id" measure="1" displayFolder="" measureGroup="transaction_data" count="0" hidden="1">
      <extLst>
        <ext xmlns:x15="http://schemas.microsoft.com/office/spreadsheetml/2010/11/main" uri="{B97F6D7D-B522-45F9-BDA1-12C45D357490}">
          <x15:cacheHierarchy aggregatedColumn="95"/>
        </ext>
      </extLst>
    </cacheHierarchy>
    <cacheHierarchy uniqueName="[Measures].[Sum of return_percentage 2]" caption="Sum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Average of return_percentage 2]" caption="Average of return_percentage 2" measure="1" displayFolder="" measureGroup="performance_data 1" count="0" hidden="1">
      <extLst>
        <ext xmlns:x15="http://schemas.microsoft.com/office/spreadsheetml/2010/11/main" uri="{B97F6D7D-B522-45F9-BDA1-12C45D357490}">
          <x15:cacheHierarchy aggregatedColumn="53"/>
        </ext>
      </extLst>
    </cacheHierarchy>
    <cacheHierarchy uniqueName="[Measures].[Sum of portfolio_id 5]" caption="Sum of portfolio_id 5" measure="1" displayFolder="" measureGroup="performance_data" count="0" hidden="1">
      <extLst>
        <ext xmlns:x15="http://schemas.microsoft.com/office/spreadsheetml/2010/11/main" uri="{B97F6D7D-B522-45F9-BDA1-12C45D357490}">
          <x15:cacheHierarchy aggregatedColumn="40"/>
        </ext>
      </extLst>
    </cacheHierarchy>
    <cacheHierarchy uniqueName="[Measures].[Sum of portfolio_value]" caption="Sum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Average of portfolio_value]" caption="Average of portfolio_value" measure="1" displayFolder="" measureGroup="performance_data" count="0" hidden="1">
      <extLst>
        <ext xmlns:x15="http://schemas.microsoft.com/office/spreadsheetml/2010/11/main" uri="{B97F6D7D-B522-45F9-BDA1-12C45D357490}">
          <x15:cacheHierarchy aggregatedColumn="42"/>
        </ext>
      </extLst>
    </cacheHierarchy>
    <cacheHierarchy uniqueName="[Measures].[Sum of portfolio_id 6]" caption="Sum of portfolio_id 6" measure="1" displayFolder="" measureGroup="performance_data 1" count="0" hidden="1">
      <extLst>
        <ext xmlns:x15="http://schemas.microsoft.com/office/spreadsheetml/2010/11/main" uri="{B97F6D7D-B522-45F9-BDA1-12C45D357490}">
          <x15:cacheHierarchy aggregatedColumn="50"/>
        </ext>
      </extLst>
    </cacheHierarchy>
    <cacheHierarchy uniqueName="[Measures].[Sum of Growth]" caption="Sum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Average of Growth]" caption="Average of Growth" measure="1" displayFolder="" measureGroup="performance_data 1" count="0" hidden="1">
      <extLst>
        <ext xmlns:x15="http://schemas.microsoft.com/office/spreadsheetml/2010/11/main" uri="{B97F6D7D-B522-45F9-BDA1-12C45D357490}">
          <x15:cacheHierarchy aggregatedColumn="66"/>
        </ext>
      </extLst>
    </cacheHierarchy>
    <cacheHierarchy uniqueName="[Measures].[StdDev of return_percentage]" caption="StdDev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tdDevp of return_percentage]" caption="StdDevp of return_percentage" measure="1" displayFolder="" measureGroup="performance_data" count="0" hidden="1">
      <extLst>
        <ext xmlns:x15="http://schemas.microsoft.com/office/spreadsheetml/2010/11/main" uri="{B97F6D7D-B522-45F9-BDA1-12C45D357490}">
          <x15:cacheHierarchy aggregatedColumn="43"/>
        </ext>
      </extLst>
    </cacheHierarchy>
    <cacheHierarchy uniqueName="[Measures].[Sum of net_inflows]" caption="Sum of net_inflows" measure="1" displayFolder="" measureGroup="performance_data" count="0" hidden="1">
      <extLst>
        <ext xmlns:x15="http://schemas.microsoft.com/office/spreadsheetml/2010/11/main" uri="{B97F6D7D-B522-45F9-BDA1-12C45D357490}">
          <x15:cacheHierarchy aggregatedColumn="45"/>
        </ext>
      </extLst>
    </cacheHierarchy>
    <cacheHierarchy uniqueName="[Measures].[Sum of net_outflows]" caption="Sum of net_outflows" measure="1" displayFolder="" measureGroup="performance_data" count="0" hidden="1">
      <extLst>
        <ext xmlns:x15="http://schemas.microsoft.com/office/spreadsheetml/2010/11/main" uri="{B97F6D7D-B522-45F9-BDA1-12C45D357490}">
          <x15:cacheHierarchy aggregatedColumn="46"/>
        </ext>
      </extLst>
    </cacheHierarchy>
    <cacheHierarchy uniqueName="[Measures].[Sum of net_value]" caption="Sum of net_value" measure="1" displayFolder="" measureGroup="performance_data 1" count="0" hidden="1">
      <extLst>
        <ext xmlns:x15="http://schemas.microsoft.com/office/spreadsheetml/2010/11/main" uri="{B97F6D7D-B522-45F9-BDA1-12C45D357490}">
          <x15:cacheHierarchy aggregatedColumn="67"/>
        </ext>
      </extLst>
    </cacheHierarchy>
    <cacheHierarchy uniqueName="[Measures].[Count of asset_type]" caption="Count of asset_type" measure="1" displayFolder="" measureGroup="investment_data" count="0" hidden="1">
      <extLst>
        <ext xmlns:x15="http://schemas.microsoft.com/office/spreadsheetml/2010/11/main" uri="{B97F6D7D-B522-45F9-BDA1-12C45D357490}">
          <x15:cacheHierarchy aggregatedColumn="17"/>
        </ext>
      </extLst>
    </cacheHierarchy>
    <cacheHierarchy uniqueName="[Measures].[Distinct Count of asset_type]" caption="Distinct Count of asset_type" measure="1" displayFolder="" measureGroup="investment_data" count="0" hidden="1">
      <extLst>
        <ext xmlns:x15="http://schemas.microsoft.com/office/spreadsheetml/2010/11/main" uri="{B97F6D7D-B522-45F9-BDA1-12C45D357490}">
          <x15:cacheHierarchy aggregatedColumn="17"/>
        </ext>
      </extLst>
    </cacheHierarchy>
  </cacheHierarchies>
  <kpis count="0"/>
  <dimensions count="10">
    <dimension name="customer_data" uniqueName="[customer_data]" caption="customer_data"/>
    <dimension name="customer_data 1" uniqueName="[customer_data 1]" caption="customer_data 1"/>
    <dimension name="investment_data" uniqueName="[investment_data]" caption="investment_data"/>
    <dimension name="investment_data 1" uniqueName="[investment_data 1]" caption="investment_data 1"/>
    <dimension measure="1" name="Measures" uniqueName="[Measures]" caption="Measures"/>
    <dimension name="performance_data" uniqueName="[performance_data]" caption="performance_data"/>
    <dimension name="performance_data 1" uniqueName="[performance_data 1]" caption="performance_data 1"/>
    <dimension name="portfolio_data" uniqueName="[portfolio_data]" caption="portfolio_data"/>
    <dimension name="portfolio_data 1" uniqueName="[portfolio_data 1]" caption="portfolio_data 1"/>
    <dimension name="transaction_data" uniqueName="[transaction_data]" caption="transaction_data"/>
  </dimensions>
  <measureGroups count="9">
    <measureGroup name="customer_data" caption="customer_data"/>
    <measureGroup name="customer_data 1" caption="customer_data 1"/>
    <measureGroup name="investment_data" caption="investment_data"/>
    <measureGroup name="investment_data 1" caption="investment_data 1"/>
    <measureGroup name="performance_data" caption="performance_data"/>
    <measureGroup name="performance_data 1" caption="performance_data 1"/>
    <measureGroup name="portfolio_data" caption="portfolio_data"/>
    <measureGroup name="portfolio_data 1" caption="portfolio_data 1"/>
    <measureGroup name="transaction_data" caption="transaction_data"/>
  </measureGroups>
  <maps count="23">
    <map measureGroup="0" dimension="0"/>
    <map measureGroup="1" dimension="1"/>
    <map measureGroup="2" dimension="0"/>
    <map measureGroup="2" dimension="1"/>
    <map measureGroup="2" dimension="2"/>
    <map measureGroup="2" dimension="7"/>
    <map measureGroup="3" dimension="0"/>
    <map measureGroup="3" dimension="1"/>
    <map measureGroup="3" dimension="3"/>
    <map measureGroup="3" dimension="7"/>
    <map measureGroup="4" dimension="0"/>
    <map measureGroup="4" dimension="1"/>
    <map measureGroup="4" dimension="5"/>
    <map measureGroup="4" dimension="7"/>
    <map measureGroup="5" dimension="6"/>
    <map measureGroup="6" dimension="0"/>
    <map measureGroup="6" dimension="1"/>
    <map measureGroup="6" dimension="7"/>
    <map measureGroup="7" dimension="8"/>
    <map measureGroup="8" dimension="0"/>
    <map measureGroup="8" dimension="1"/>
    <map measureGroup="8" dimension="7"/>
    <map measureGroup="8" dimension="9"/>
  </maps>
  <extLst>
    <ext xmlns:x14="http://schemas.microsoft.com/office/spreadsheetml/2009/9/main" uri="{725AE2AE-9491-48be-B2B4-4EB974FC3084}">
      <x14:pivotCacheDefinition pivotCacheId="333923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n v="0.83909090909090911"/>
  </r>
  <r>
    <x v="0"/>
    <n v="5.2181481481481473"/>
  </r>
  <r>
    <x v="1"/>
    <n v="4.82"/>
  </r>
  <r>
    <x v="1"/>
    <n v="3.4183999999999997"/>
  </r>
  <r>
    <x v="1"/>
    <n v="7.38"/>
  </r>
  <r>
    <x v="0"/>
    <n v="4.5816216216216219"/>
  </r>
  <r>
    <x v="1"/>
    <n v="2.429642857142857"/>
  </r>
  <r>
    <x v="2"/>
    <n v="2.3329411764705879"/>
  </r>
  <r>
    <x v="2"/>
    <n v="6.0609374999999996"/>
  </r>
  <r>
    <x v="0"/>
    <n v="5.3532258064516123"/>
  </r>
  <r>
    <x v="0"/>
    <n v="5.1442105263157893"/>
  </r>
  <r>
    <x v="1"/>
    <n v="5.6042857142857141"/>
  </r>
  <r>
    <x v="1"/>
    <n v="8.5397222222222222"/>
  </r>
  <r>
    <x v="1"/>
    <n v="6.2591304347826089"/>
  </r>
  <r>
    <x v="3"/>
    <n v="5.3337037037037032"/>
  </r>
  <r>
    <x v="1"/>
    <n v="5.9247826086956525"/>
  </r>
  <r>
    <x v="0"/>
    <n v="7.39"/>
  </r>
  <r>
    <x v="1"/>
    <n v="4.7350000000000003"/>
  </r>
  <r>
    <x v="2"/>
    <n v="6.9445833333333331"/>
  </r>
  <r>
    <x v="2"/>
    <n v="6.756153846153846"/>
  </r>
  <r>
    <x v="0"/>
    <n v="3.5577272727272726"/>
  </r>
  <r>
    <x v="1"/>
    <n v="4.7084615384615383"/>
  </r>
  <r>
    <x v="2"/>
    <n v="5.9841666666666669"/>
  </r>
  <r>
    <x v="2"/>
    <n v="4.4621739130434781"/>
  </r>
  <r>
    <x v="0"/>
    <n v="4.1936363636363643"/>
  </r>
  <r>
    <x v="0"/>
    <n v="4.87"/>
  </r>
  <r>
    <x v="2"/>
    <n v="5.2050000000000001"/>
  </r>
  <r>
    <x v="1"/>
    <n v="5.9861538461538455"/>
  </r>
  <r>
    <x v="3"/>
    <n v="5.7186363636363637"/>
  </r>
  <r>
    <x v="1"/>
    <n v="5.2003999999999992"/>
  </r>
  <r>
    <x v="2"/>
    <n v="3.0433333333333334"/>
  </r>
  <r>
    <x v="1"/>
    <n v="9.0124999999999993"/>
  </r>
  <r>
    <x v="2"/>
    <n v="4.5463157894736836"/>
  </r>
  <r>
    <x v="0"/>
    <n v="2.7162962962962962"/>
  </r>
  <r>
    <x v="1"/>
    <n v="4.0766666666666671"/>
  </r>
  <r>
    <x v="1"/>
    <n v="8.0911111111111111"/>
  </r>
  <r>
    <x v="2"/>
    <n v="5.7662962962962965"/>
  </r>
  <r>
    <x v="1"/>
    <n v="3.3109375000000001"/>
  </r>
  <r>
    <x v="2"/>
    <n v="5.3206451612903223"/>
  </r>
  <r>
    <x v="2"/>
    <n v="5.7538095238095242"/>
  </r>
  <r>
    <x v="1"/>
    <n v="4.9783333333333335"/>
  </r>
  <r>
    <x v="2"/>
    <n v="5.1425806451612903"/>
  </r>
  <r>
    <x v="1"/>
    <n v="6.85"/>
  </r>
  <r>
    <x v="1"/>
    <n v="6.6878947368421047"/>
  </r>
  <r>
    <x v="1"/>
    <n v="7.7973684210526315"/>
  </r>
  <r>
    <x v="1"/>
    <n v="5.1896296296296294"/>
  </r>
  <r>
    <x v="2"/>
    <n v="3.4731999999999998"/>
  </r>
  <r>
    <x v="1"/>
    <n v="3.2896666666666667"/>
  </r>
  <r>
    <x v="1"/>
    <n v="7.9871875000000001"/>
  </r>
  <r>
    <x v="3"/>
    <n v="4.28125"/>
  </r>
  <r>
    <x v="0"/>
    <n v="6.0520689655172415"/>
  </r>
  <r>
    <x v="3"/>
    <n v="7.2759999999999998"/>
  </r>
  <r>
    <x v="0"/>
    <n v="4.8384375000000004"/>
  </r>
  <r>
    <x v="3"/>
    <n v="6.81952380952381"/>
  </r>
  <r>
    <x v="2"/>
    <n v="4.2454838709677425"/>
  </r>
  <r>
    <x v="1"/>
    <n v="3.8953125000000002"/>
  </r>
  <r>
    <x v="1"/>
    <n v="5.4424999999999999"/>
  </r>
  <r>
    <x v="3"/>
    <n v="5.7159999999999993"/>
  </r>
  <r>
    <x v="1"/>
    <n v="3.5300000000000002"/>
  </r>
  <r>
    <x v="0"/>
    <n v="6.4758333333333331"/>
  </r>
  <r>
    <x v="0"/>
    <n v="2.5296153846153846"/>
  </r>
  <r>
    <x v="1"/>
    <n v="5.7329166666666671"/>
  </r>
  <r>
    <x v="1"/>
    <n v="5.3677272727272731"/>
  </r>
  <r>
    <x v="1"/>
    <n v="3.631875"/>
  </r>
  <r>
    <x v="2"/>
    <n v="7.080322580645162"/>
  </r>
  <r>
    <x v="3"/>
    <n v="5.0062068965517241"/>
  </r>
  <r>
    <x v="1"/>
    <n v="3.652173913043478"/>
  </r>
  <r>
    <x v="1"/>
    <n v="6.0661538461538465"/>
  </r>
  <r>
    <x v="1"/>
    <n v="6.0733333333333333"/>
  </r>
  <r>
    <x v="1"/>
    <n v="2.0303125"/>
  </r>
  <r>
    <x v="1"/>
    <n v="6.3530769230769231"/>
  </r>
  <r>
    <x v="0"/>
    <n v="3.2186363636363637"/>
  </r>
  <r>
    <x v="2"/>
    <n v="4.9291999999999998"/>
  </r>
  <r>
    <x v="2"/>
    <n v="4.1081578947368422"/>
  </r>
  <r>
    <x v="3"/>
    <n v="6.7949999999999999"/>
  </r>
  <r>
    <x v="2"/>
    <n v="2.9"/>
  </r>
  <r>
    <x v="1"/>
    <n v="3.3482758620689652"/>
  </r>
  <r>
    <x v="2"/>
    <n v="6.927391304347827"/>
  </r>
  <r>
    <x v="1"/>
    <n v="2.3507692307692305"/>
  </r>
  <r>
    <x v="1"/>
    <n v="5.0589473684210526"/>
  </r>
  <r>
    <x v="2"/>
    <n v="6.0646666666666667"/>
  </r>
  <r>
    <x v="3"/>
    <n v="3.8424137931034483"/>
  </r>
  <r>
    <x v="1"/>
    <n v="7.0618518518518512"/>
  </r>
  <r>
    <x v="0"/>
    <n v="5.1512500000000001"/>
  </r>
  <r>
    <x v="3"/>
    <n v="7.1159090909090912"/>
  </r>
  <r>
    <x v="1"/>
    <n v="6.9681818181818187"/>
  </r>
  <r>
    <x v="0"/>
    <n v="7.7947826086956526"/>
  </r>
  <r>
    <x v="1"/>
    <n v="2.4164285714285714"/>
  </r>
  <r>
    <x v="1"/>
    <n v="3.6921739130434785"/>
  </r>
  <r>
    <x v="1"/>
    <n v="4.8905263157894741"/>
  </r>
  <r>
    <x v="1"/>
    <n v="6.875"/>
  </r>
  <r>
    <x v="1"/>
    <n v="5.9423333333333339"/>
  </r>
  <r>
    <x v="3"/>
    <n v="-0.36549999999999999"/>
  </r>
  <r>
    <x v="1"/>
    <n v="5.6838709677419352"/>
  </r>
  <r>
    <x v="1"/>
    <n v="3.1591666666666662"/>
  </r>
  <r>
    <x v="2"/>
    <n v="3.6491176470588234"/>
  </r>
  <r>
    <x v="1"/>
    <n v="2.5360869565217392"/>
  </r>
  <r>
    <x v="0"/>
    <n v="7.9614285714285717"/>
  </r>
  <r>
    <x v="1"/>
    <n v="5.5755999999999997"/>
  </r>
  <r>
    <x v="1"/>
    <n v="6.5259999999999998"/>
  </r>
  <r>
    <x v="1"/>
    <n v="5.4768421052631577"/>
  </r>
  <r>
    <x v="2"/>
    <n v="5.3679999999999994"/>
  </r>
  <r>
    <x v="2"/>
    <n v="3.6784999999999997"/>
  </r>
  <r>
    <x v="2"/>
    <n v="4.4231428571428575"/>
  </r>
  <r>
    <x v="1"/>
    <n v="6.4553571428571432"/>
  </r>
  <r>
    <x v="0"/>
    <n v="5.3966666666666665"/>
  </r>
  <r>
    <x v="2"/>
    <n v="7.8618181818181823"/>
  </r>
  <r>
    <x v="0"/>
    <n v="5.75"/>
  </r>
  <r>
    <x v="2"/>
    <n v="5.2761904761904761"/>
  </r>
  <r>
    <x v="1"/>
    <n v="5.4933333333333332"/>
  </r>
  <r>
    <x v="2"/>
    <n v="3.5438461538461539"/>
  </r>
  <r>
    <x v="1"/>
    <n v="4.0883333333333338"/>
  </r>
  <r>
    <x v="1"/>
    <n v="6.0151851851851852"/>
  </r>
  <r>
    <x v="0"/>
    <n v="8.656071428571428"/>
  </r>
  <r>
    <x v="2"/>
    <n v="4.7023999999999999"/>
  </r>
  <r>
    <x v="0"/>
    <n v="6.4155172413793107"/>
  </r>
  <r>
    <x v="1"/>
    <n v="2.3436000000000003"/>
  </r>
  <r>
    <x v="0"/>
    <n v="3.6427999999999998"/>
  </r>
  <r>
    <x v="2"/>
    <n v="4.5991666666666662"/>
  </r>
  <r>
    <x v="1"/>
    <n v="5.6933333333333334"/>
  </r>
  <r>
    <x v="0"/>
    <n v="3.9299999999999997"/>
  </r>
  <r>
    <x v="0"/>
    <n v="6.806206896551724"/>
  </r>
  <r>
    <x v="0"/>
    <n v="3.6009756097560972"/>
  </r>
  <r>
    <x v="2"/>
    <n v="0.1236842105263158"/>
  </r>
  <r>
    <x v="0"/>
    <n v="4.4459090909090913"/>
  </r>
  <r>
    <x v="1"/>
    <n v="6.0962500000000004"/>
  </r>
  <r>
    <x v="1"/>
    <n v="8.3396969696969698"/>
  </r>
  <r>
    <x v="2"/>
    <n v="3.9773333333333332"/>
  </r>
  <r>
    <x v="0"/>
    <n v="4.8134999999999994"/>
  </r>
  <r>
    <x v="2"/>
    <n v="3.9289285714285715"/>
  </r>
  <r>
    <x v="2"/>
    <n v="6.8037931034482764"/>
  </r>
  <r>
    <x v="1"/>
    <n v="4.5622222222222222"/>
  </r>
  <r>
    <x v="1"/>
    <n v="5.8726315789473684"/>
  </r>
  <r>
    <x v="0"/>
    <n v="5.0042307692307695"/>
  </r>
  <r>
    <x v="2"/>
    <n v="6.2732258064516131"/>
  </r>
  <r>
    <x v="1"/>
    <n v="3.3203846153846155"/>
  </r>
  <r>
    <x v="2"/>
    <n v="5.0632000000000001"/>
  </r>
  <r>
    <x v="0"/>
    <n v="5.116190476190476"/>
  </r>
  <r>
    <x v="1"/>
    <n v="5.8166666666666664"/>
  </r>
  <r>
    <x v="0"/>
    <n v="-0.86187499999999995"/>
  </r>
  <r>
    <x v="1"/>
    <n v="3.42"/>
  </r>
  <r>
    <x v="0"/>
    <n v="3.6505000000000001"/>
  </r>
  <r>
    <x v="0"/>
    <n v="3.0919047619047624"/>
  </r>
  <r>
    <x v="0"/>
    <n v="8.3460000000000001"/>
  </r>
  <r>
    <x v="2"/>
    <n v="9.1905882352941184"/>
  </r>
  <r>
    <x v="2"/>
    <n v="5.7424999999999997"/>
  </r>
  <r>
    <x v="0"/>
    <n v="6.4991304347826082"/>
  </r>
  <r>
    <x v="2"/>
    <n v="6.2562962962962958"/>
  </r>
  <r>
    <x v="2"/>
    <n v="2.8313333333333333"/>
  </r>
  <r>
    <x v="1"/>
    <n v="3.8344"/>
  </r>
  <r>
    <x v="0"/>
    <n v="3.8312499999999998"/>
  </r>
  <r>
    <x v="1"/>
    <n v="6.910000000000001"/>
  </r>
  <r>
    <x v="1"/>
    <n v="6.9585185185185185"/>
  </r>
  <r>
    <x v="3"/>
    <n v="7.5328571428571429"/>
  </r>
  <r>
    <x v="1"/>
    <n v="6.1647826086956519"/>
  </r>
  <r>
    <x v="2"/>
    <n v="4.9603999999999999"/>
  </r>
  <r>
    <x v="2"/>
    <n v="4.5533333333333328"/>
  </r>
  <r>
    <x v="3"/>
    <n v="3.1928571428571426"/>
  </r>
  <r>
    <x v="2"/>
    <n v="7.05"/>
  </r>
  <r>
    <x v="3"/>
    <n v="5.7019047619047614"/>
  </r>
  <r>
    <x v="0"/>
    <n v="4.6738095238095241"/>
  </r>
  <r>
    <x v="0"/>
    <n v="4.0955172413793104"/>
  </r>
  <r>
    <x v="1"/>
    <n v="4.8174999999999999"/>
  </r>
  <r>
    <x v="1"/>
    <n v="6.1840000000000002"/>
  </r>
  <r>
    <x v="1"/>
    <n v="1.6603508771929825"/>
  </r>
  <r>
    <x v="1"/>
    <n v="4.0837037037037041"/>
  </r>
  <r>
    <x v="2"/>
    <n v="3.8640909090909092"/>
  </r>
  <r>
    <x v="0"/>
    <n v="1.7576923076923079"/>
  </r>
  <r>
    <x v="1"/>
    <n v="4.3930769230769231"/>
  </r>
  <r>
    <x v="1"/>
    <n v="3.1613888888888888"/>
  </r>
  <r>
    <x v="1"/>
    <n v="7.9063636363636363"/>
  </r>
  <r>
    <x v="2"/>
    <n v="0.47000000000000003"/>
  </r>
  <r>
    <x v="0"/>
    <n v="4.7638095238095239"/>
  </r>
  <r>
    <x v="2"/>
    <n v="4.0413333333333332"/>
  </r>
  <r>
    <x v="2"/>
    <n v="2.3736363636363635"/>
  </r>
  <r>
    <x v="2"/>
    <n v="3.3743478260869564"/>
  </r>
  <r>
    <x v="2"/>
    <n v="3.6122580645161291"/>
  </r>
  <r>
    <x v="1"/>
    <n v="4.1677272727272729"/>
  </r>
  <r>
    <x v="2"/>
    <n v="9.2688888888888883"/>
  </r>
  <r>
    <x v="3"/>
    <n v="2.95"/>
  </r>
  <r>
    <x v="1"/>
    <n v="6.6252941176470586"/>
  </r>
  <r>
    <x v="2"/>
    <n v="4.1222857142857139"/>
  </r>
  <r>
    <x v="1"/>
    <n v="4.8879310344827589"/>
  </r>
  <r>
    <x v="2"/>
    <n v="4.8235999999999999"/>
  </r>
  <r>
    <x v="2"/>
    <n v="3.8734375000000001"/>
  </r>
  <r>
    <x v="1"/>
    <n v="5.8753333333333329"/>
  </r>
  <r>
    <x v="0"/>
    <n v="6.2774999999999999"/>
  </r>
  <r>
    <x v="0"/>
    <n v="3.7955555555555556"/>
  </r>
  <r>
    <x v="0"/>
    <n v="5.1659259259259258"/>
  </r>
  <r>
    <x v="1"/>
    <n v="4.2880769230769227"/>
  </r>
  <r>
    <x v="1"/>
    <n v="6.2466666666666661"/>
  </r>
  <r>
    <x v="2"/>
    <n v="3.0072727272727273"/>
  </r>
  <r>
    <x v="0"/>
    <n v="4.1152941176470588"/>
  </r>
  <r>
    <x v="2"/>
    <n v="6.7463636363636361"/>
  </r>
  <r>
    <x v="0"/>
    <n v="3.3319354838709678"/>
  </r>
  <r>
    <x v="1"/>
    <n v="5.6423333333333341"/>
  </r>
  <r>
    <x v="0"/>
    <n v="5.2299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0E1A9-DAE2-44B6-B991-C156E916F3CD}" name="PivotTable27" cacheId="1065" applyNumberFormats="0" applyBorderFormats="0" applyFontFormats="0" applyPatternFormats="0" applyAlignmentFormats="0" applyWidthHeightFormats="1" dataCaption="Values" tag="7c92cdb8-e2d1-403e-a3db-d48e929c1eb1" updatedVersion="8" minRefreshableVersion="3" useAutoFormatting="1" itemPrintTitles="1" createdVersion="8" indent="0" outline="1" outlineData="1" multipleFieldFilters="0">
  <location ref="B1280:J1447" firstHeaderRow="1" firstDataRow="3" firstDataCol="1"/>
  <pivotFields count="4">
    <pivotField axis="axisRow" allDrilled="1" subtotalTop="0" showAll="0" dataSourceSort="1" defaultSubtotal="0" defaultAttributeDrillState="1">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s>
    </pivotField>
    <pivotField dataField="1" subtotalTop="0" showAll="0" defaultSubtotal="0"/>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Fields count="2">
    <field x="2"/>
    <field x="-2"/>
  </colFields>
  <colItems count="8">
    <i>
      <x/>
      <x/>
    </i>
    <i r="1" i="1">
      <x v="1"/>
    </i>
    <i>
      <x v="1"/>
      <x/>
    </i>
    <i r="1" i="1">
      <x v="1"/>
    </i>
    <i>
      <x v="2"/>
      <x/>
    </i>
    <i r="1" i="1">
      <x v="1"/>
    </i>
    <i t="grand">
      <x/>
    </i>
    <i t="grand" i="1">
      <x/>
    </i>
  </colItems>
  <dataFields count="2">
    <dataField name="Count of transaction_id" fld="1" subtotal="count" baseField="0" baseItem="0"/>
    <dataField name="Sum of total_value" fld="3"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2">
    <colHierarchyUsage hierarchyUsage="7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transaction_data]"/>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66BDB5-53E2-45FB-9FBE-B7149B136AA4}" name="PivotTable26" cacheId="1045" applyNumberFormats="0" applyBorderFormats="0" applyFontFormats="0" applyPatternFormats="0" applyAlignmentFormats="0" applyWidthHeightFormats="1" dataCaption="Values" tag="7712e564-147f-468a-9cdc-c786dbea1a99" updatedVersion="8" minRefreshableVersion="3" useAutoFormatting="1" itemPrintTitles="1" createdVersion="8" indent="0" outline="1" outlineData="1" multipleFieldFilters="0">
  <location ref="B1251:C1272"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2">
    <field x="3"/>
    <field x="2"/>
  </rowFields>
  <rowItems count="21">
    <i>
      <x v="8"/>
    </i>
    <i r="1">
      <x v="8"/>
    </i>
    <i>
      <x v="2"/>
    </i>
    <i r="1">
      <x v="2"/>
    </i>
    <i>
      <x v="9"/>
    </i>
    <i r="1">
      <x v="9"/>
    </i>
    <i>
      <x v="1"/>
    </i>
    <i r="1">
      <x v="1"/>
    </i>
    <i>
      <x v="7"/>
    </i>
    <i r="1">
      <x v="7"/>
    </i>
    <i>
      <x/>
    </i>
    <i r="1">
      <x/>
    </i>
    <i>
      <x v="6"/>
    </i>
    <i r="1">
      <x v="6"/>
    </i>
    <i>
      <x v="3"/>
    </i>
    <i r="1">
      <x v="3"/>
    </i>
    <i>
      <x v="5"/>
    </i>
    <i r="1">
      <x v="5"/>
    </i>
    <i>
      <x v="4"/>
    </i>
    <i r="1">
      <x v="4"/>
    </i>
    <i t="grand">
      <x/>
    </i>
  </rowItems>
  <colItems count="1">
    <i/>
  </colItems>
  <dataFields count="1">
    <dataField name="underperform_percent" fld="1" subtotal="average" baseField="0" baseItem="0" numFmtId="2"/>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underperform_percent"/>
  </pivotHierarchies>
  <pivotTableStyleInfo name="PivotStyleLight16" showRowHeaders="1" showColHeaders="1" showRowStripes="0" showColStripes="0" showLastColumn="1"/>
  <filters count="2">
    <filter fld="0" type="count" id="1" iMeasureHier="168">
      <autoFilter ref="A1">
        <filterColumn colId="0">
          <top10 val="10" filterVal="10"/>
        </filterColumn>
      </autoFilter>
    </filter>
    <filter fld="3" type="count" id="2" iMeasureHier="168">
      <autoFilter ref="A1">
        <filterColumn colId="0">
          <top10 val="10" filterVal="10"/>
        </filterColumn>
      </autoFilter>
    </filter>
  </filters>
  <rowHierarchiesUsage count="2">
    <rowHierarchyUsage hierarchyUsage="74"/>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1]"/>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E05C17-993C-4B04-949D-531857BB9BDF}" name="PivotTable25" cacheId="9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45:G1050" firstHeaderRow="1" firstDataRow="1" firstDataCol="1"/>
  <pivotFields count="2">
    <pivotField name="Asset Types (Count)" axis="axisRow" showAll="0">
      <items count="5">
        <item x="3"/>
        <item x="0"/>
        <item x="1"/>
        <item x="2"/>
        <item t="default"/>
      </items>
    </pivotField>
    <pivotField dataField="1" numFmtId="2" showAll="0"/>
  </pivotFields>
  <rowFields count="1">
    <field x="0"/>
  </rowFields>
  <rowItems count="5">
    <i>
      <x/>
    </i>
    <i>
      <x v="1"/>
    </i>
    <i>
      <x v="2"/>
    </i>
    <i>
      <x v="3"/>
    </i>
    <i t="grand">
      <x/>
    </i>
  </rowItems>
  <colItems count="1">
    <i/>
  </colItems>
  <dataFields count="1">
    <dataField name="Avg Return Percentage" fld="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39148B-B9A6-445D-9B56-D1A0BCECDB82}" name="PivotTable24" cacheId="978" applyNumberFormats="0" applyBorderFormats="0" applyFontFormats="0" applyPatternFormats="0" applyAlignmentFormats="0" applyWidthHeightFormats="1" dataCaption="Values" tag="333710f1-f829-4897-a9d3-cdf9a45e8604" updatedVersion="8" minRefreshableVersion="3" useAutoFormatting="1" subtotalHiddenItems="1" itemPrintTitles="1" createdVersion="8" indent="0" outline="1" outlineData="1" multipleFieldFilters="0">
  <location ref="B1045:D1243"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s>
    </pivotField>
  </pivotFields>
  <rowFields count="1">
    <field x="2"/>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Fields count="1">
    <field x="-2"/>
  </colFields>
  <colItems count="2">
    <i>
      <x/>
    </i>
    <i i="1">
      <x v="1"/>
    </i>
  </colItems>
  <dataFields count="2">
    <dataField name="Distinct Count of asset_type" fld="0" subtotal="count" baseField="0" baseItem="0">
      <extLst>
        <ext xmlns:x15="http://schemas.microsoft.com/office/spreadsheetml/2010/11/main" uri="{FABC7310-3BB5-11E1-824E-6D434824019B}">
          <x15:dataField isCountDistinct="1"/>
        </ext>
      </extLst>
    </dataField>
    <dataField name="Average of return_percentage" fld="1" subtotal="average" baseField="0" baseItem="0" numFmtId="2"/>
  </dataFields>
  <formats count="2">
    <format dxfId="18">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turn_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asset_type"/>
    <pivotHierarchy dragToData="1"/>
    <pivotHierarchy dragToData="1"/>
  </pivotHierarchies>
  <pivotTableStyleInfo name="PivotStyleLight16" showRowHeaders="1" showColHeaders="1" showRowStripes="0" showColStripes="0" showLastColumn="1"/>
  <rowHierarchiesUsage count="1">
    <rowHierarchyUsage hierarchyUsage="7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x15:activeTabTopLevelEntity name="[transaction_data]"/>
        <x15:activeTabTopLevelEntity name="[investment_data]"/>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6E5334-06BB-4029-8BC6-0541E908B77F}" name="PivotTable23" cacheId="979" applyNumberFormats="0" applyBorderFormats="0" applyFontFormats="0" applyPatternFormats="0" applyAlignmentFormats="0" applyWidthHeightFormats="1" dataCaption="Values" tag="a7bf1279-ab19-4ab8-aae8-3c86a9bb1f6c" updatedVersion="8" minRefreshableVersion="3" useAutoFormatting="1" itemPrintTitles="1" createdVersion="8" indent="0" outline="1" outlineData="1" multipleFieldFilters="0">
  <location ref="B872:C1036" firstHeaderRow="1" firstDataRow="1" firstDataCol="1"/>
  <pivotFields count="3">
    <pivotField dataField="1" subtotalTop="0" showAll="0" defaultSubtotal="0"/>
    <pivotField axis="axisRow" allDrilled="1" subtotalTop="0" showAll="0" dataSourceSort="1" defaultSubtotal="0" defaultAttributeDrillState="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pivotField>
    <pivotField allDrilled="1" subtotalTop="0" showAll="0" dataSourceSort="1" defaultSubtotal="0" defaultAttributeDrillState="1"/>
  </pivotFields>
  <rowFields count="1">
    <field x="1"/>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Items count="1">
    <i/>
  </colItems>
  <dataFields count="1">
    <dataField name="Sum of total_value" fld="0" baseField="0" baseItem="0" numFmtId="165"/>
  </dataFields>
  <formats count="2">
    <format dxfId="21">
      <pivotArea outline="0" collapsedLevelsAreSubtotals="1" fieldPosition="0"/>
    </format>
    <format dxfId="20">
      <pivotArea dataOnly="0" labelOnly="1" outline="0" axis="axisValues" fieldPosition="0"/>
    </format>
  </formats>
  <pivotHierarchies count="16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0B311-88DF-4FE2-A921-09DFACC686B9}" name="PivotTable22" cacheId="10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66:D864" firstHeaderRow="0" firstDataRow="1" firstDataCol="1"/>
  <pivotFields count="3">
    <pivotField dataField="1" subtotalTop="0" showAll="0" defaultSubtotal="0"/>
    <pivotField axis="axisRow" allDrilled="1" subtotalTop="0" showAll="0" dataSourceSort="1" defaultSubtotal="0" defaultAttributeDrillState="1">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s>
    </pivotField>
    <pivotField dataField="1" subtotalTop="0" showAll="0" defaultSubtotal="0"/>
  </pivotFields>
  <rowFields count="1">
    <field x="1"/>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Fields count="1">
    <field x="-2"/>
  </colFields>
  <colItems count="2">
    <i>
      <x/>
    </i>
    <i i="1">
      <x v="1"/>
    </i>
  </colItems>
  <dataFields count="2">
    <dataField name="Average of return_percentage" fld="2" subtotal="average" baseField="1" baseItem="0" numFmtId="2"/>
    <dataField name="Sum of net_value" fld="0" baseField="0" baseItem="0"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turn_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turn_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x15:activeTabTopLevelEntity name="[performance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BE7CA4-20BE-47A9-843B-BB2A2759AAF6}" name="PivotTable21" cacheId="9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52:F658"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3"/>
    </i>
    <i>
      <x v="1"/>
    </i>
    <i>
      <x/>
    </i>
    <i>
      <x v="4"/>
    </i>
    <i t="grand">
      <x/>
    </i>
  </rowItems>
  <colItems count="1">
    <i/>
  </colItems>
  <dataFields count="1">
    <dataField name="StdDevp of return_percentage" fld="1" subtotal="stdDevp" baseField="0" baseItem="17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dDev of return_percentage"/>
    <pivotHierarchy dragToData="1" caption="StdDevp of return_percent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61">
      <autoFilter ref="A1">
        <filterColumn colId="0">
          <top10 top="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88DFF3-FF6E-4432-B479-69858EFAE7CB}" name="PivotTable20" cacheId="9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52:C65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3"/>
    </i>
    <i>
      <x v="1"/>
    </i>
    <i>
      <x v="2"/>
    </i>
    <i t="grand">
      <x/>
    </i>
  </rowItems>
  <colItems count="1">
    <i/>
  </colItems>
  <dataFields count="1">
    <dataField name="StdDevp of return_percentage" fld="1" subtotal="stdDevp" baseField="0" baseItem="17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dDev of return_percentage"/>
    <pivotHierarchy dragToData="1" caption="StdDevp of return_percent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1">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1C3C22-2CED-4BAA-9FE2-775D03AE8176}" name="PivotTable19" cacheId="10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38:F644"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i>
    <i>
      <x v="4"/>
    </i>
    <i>
      <x v="2"/>
    </i>
    <i>
      <x v="3"/>
    </i>
    <i t="grand">
      <x/>
    </i>
  </rowItems>
  <colItems count="1">
    <i/>
  </colItems>
  <dataFields count="1">
    <dataField name="Average of Growth" fld="1" subtotal="average" baseField="0" baseItem="0" numFmtId="165"/>
  </dataFields>
  <formats count="2">
    <format dxfId="23">
      <pivotArea outline="0" collapsedLevelsAreSubtotals="1" fieldPosition="0"/>
    </format>
    <format dxfId="22">
      <pivotArea dataOnly="0" labelOnly="1" outline="0" axis="axisValues" fieldPosition="0"/>
    </format>
  </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rowth"/>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59">
      <autoFilter ref="A1">
        <filterColumn colId="0">
          <top10 top="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4FFBA9-F448-4DB8-92DE-F42E20B7470F}" name="PivotTable18" cacheId="10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8:C644"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2"/>
    </i>
    <i>
      <x v="4"/>
    </i>
    <i t="grand">
      <x/>
    </i>
  </rowItems>
  <colItems count="1">
    <i/>
  </colItems>
  <dataFields count="1">
    <dataField name="Average of Growth" fld="1" subtotal="average" baseField="0" baseItem="0"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rowth"/>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9">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5D61A8-E0CC-46F0-8D97-FA3C45AF9970}" name="PivotTable2" cacheId="985" applyNumberFormats="0" applyBorderFormats="0" applyFontFormats="0" applyPatternFormats="0" applyAlignmentFormats="0" applyWidthHeightFormats="1" dataCaption="Values" tag="c6645431-85b6-4deb-8339-7fea9df3bba8" updatedVersion="8" minRefreshableVersion="3" useAutoFormatting="1" subtotalHiddenItems="1" itemPrintTitles="1" createdVersion="8" indent="0" outline="1" outlineData="1" multipleFieldFilters="0" chartFormat="5">
  <location ref="B4:C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rtfolio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ortfolio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34F6BA-20B1-412E-B4A0-D476E6BE1F26}" name="PivotTable1" cacheId="986" applyNumberFormats="0" applyBorderFormats="0" applyFontFormats="0" applyPatternFormats="0" applyAlignmentFormats="0" applyWidthHeightFormats="1" dataCaption="Values" tag="94e7f879-7071-4df6-abb9-fb270a7d6603" updatedVersion="8" minRefreshableVersion="3" useAutoFormatting="1" subtotalHiddenItems="1" itemPrintTitles="1" createdVersion="8" indent="0" outline="1" outlineData="1" multipleFieldFilters="0">
  <location ref="B89:D9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Count of investment_id" fld="2" subtotal="count" baseField="0" baseItem="0"/>
    <dataField name="Sum of market_value" fld="1" baseField="0" baseItem="0"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estm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54915F-D872-41C8-AB15-AB700E5318D0}" name="PivotTable7" cacheId="987" applyNumberFormats="0" applyBorderFormats="0" applyFontFormats="0" applyPatternFormats="0" applyAlignmentFormats="0" applyWidthHeightFormats="1" dataCaption="Values" tag="1b4beaa5-9038-454f-bf6d-ac9991cecec0" updatedVersion="8" minRefreshableVersion="3" useAutoFormatting="1" subtotalHiddenItems="1" itemPrintTitles="1" createdVersion="8" indent="0" outline="1" outlineData="1" multipleFieldFilters="0">
  <location ref="B102:C108"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_value" fld="1"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9">
      <autoFilter ref="A1">
        <filterColumn colId="0">
          <top10 val="5" filterVal="5"/>
        </filterColumn>
      </autoFilter>
    </filter>
  </filters>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C30237-4E08-4CFD-936C-A9D8B627EF2E}" name="PivotTable3" cacheId="988" applyNumberFormats="0" applyBorderFormats="0" applyFontFormats="0" applyPatternFormats="0" applyAlignmentFormats="0" applyWidthHeightFormats="1" dataCaption="Values" tag="c6b6ac41-d15e-485a-8135-f2db4a3fb1e8" updatedVersion="8" minRefreshableVersion="3" useAutoFormatting="1" subtotalHiddenItems="1" itemPrintTitles="1" createdVersion="8" indent="0" outline="1" outlineData="1" multipleFieldFilters="0">
  <location ref="B21:C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rtfolio_id" fld="1" subtotal="count"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ortfolio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D20109-E17F-45DD-8E2C-4593D64605B4}" name="PivotTable17" cacheId="98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B618:C622" firstHeaderRow="1" firstDataRow="1" firstDataCol="1" rowPageCount="1" colPageCount="1"/>
  <pivotFields count="7">
    <pivotField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3">
        <item x="0" e="0"/>
        <item x="1" e="0"/>
        <item x="2" e="0"/>
      </items>
    </pivotField>
    <pivotField dataField="1" subtotalTop="0" showAll="0" defaultSubtotal="0"/>
  </pivotFields>
  <rowFields count="4">
    <field x="5"/>
    <field x="4"/>
    <field x="3"/>
    <field x="2"/>
  </rowFields>
  <rowItems count="4">
    <i>
      <x/>
    </i>
    <i>
      <x v="1"/>
    </i>
    <i>
      <x v="2"/>
    </i>
    <i t="grand">
      <x/>
    </i>
  </rowItems>
  <colItems count="1">
    <i/>
  </colItems>
  <pageFields count="1">
    <pageField fld="1" hier="40" name="[performance_data].[portfolio_id].&amp;[1029]" cap="1029"/>
  </pageFields>
  <dataFields count="1">
    <dataField name="Average of portfolio_value" fld="6" subtotal="average" baseField="5" baseItem="0" numFmtId="165"/>
  </dataFields>
  <chartFormats count="25">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4">
          <reference field="4294967294" count="1" selected="0">
            <x v="0"/>
          </reference>
          <reference field="3" count="1" selected="0">
            <x v="0"/>
          </reference>
          <reference field="4" count="1" selected="0">
            <x v="0"/>
          </reference>
          <reference field="5" count="1" selected="0">
            <x v="0"/>
          </reference>
        </references>
      </pivotArea>
    </chartFormat>
    <chartFormat chart="0" format="6" series="1">
      <pivotArea type="data" outline="0" fieldPosition="0">
        <references count="4">
          <reference field="4294967294" count="1" selected="0">
            <x v="0"/>
          </reference>
          <reference field="3" count="1" selected="0">
            <x v="1"/>
          </reference>
          <reference field="4" count="1" selected="0">
            <x v="0"/>
          </reference>
          <reference field="5" count="1" selected="0">
            <x v="0"/>
          </reference>
        </references>
      </pivotArea>
    </chartFormat>
    <chartFormat chart="0" format="7" series="1">
      <pivotArea type="data" outline="0" fieldPosition="0">
        <references count="4">
          <reference field="4294967294" count="1" selected="0">
            <x v="0"/>
          </reference>
          <reference field="3" count="1" selected="0">
            <x v="2"/>
          </reference>
          <reference field="4" count="1" selected="0">
            <x v="0"/>
          </reference>
          <reference field="5" count="1" selected="0">
            <x v="0"/>
          </reference>
        </references>
      </pivotArea>
    </chartFormat>
    <chartFormat chart="0" format="8" series="1">
      <pivotArea type="data" outline="0" fieldPosition="0">
        <references count="4">
          <reference field="4294967294" count="1" selected="0">
            <x v="0"/>
          </reference>
          <reference field="3" count="1" selected="0">
            <x v="3"/>
          </reference>
          <reference field="4" count="1" selected="0">
            <x v="1"/>
          </reference>
          <reference field="5" count="1" selected="0">
            <x v="1"/>
          </reference>
        </references>
      </pivotArea>
    </chartFormat>
    <chartFormat chart="0" format="9" series="1">
      <pivotArea type="data" outline="0" fieldPosition="0">
        <references count="4">
          <reference field="4294967294" count="1" selected="0">
            <x v="0"/>
          </reference>
          <reference field="3" count="1" selected="0">
            <x v="4"/>
          </reference>
          <reference field="4" count="1" selected="0">
            <x v="1"/>
          </reference>
          <reference field="5" count="1" selected="0">
            <x v="1"/>
          </reference>
        </references>
      </pivotArea>
    </chartFormat>
    <chartFormat chart="0" format="10" series="1">
      <pivotArea type="data" outline="0" fieldPosition="0">
        <references count="4">
          <reference field="4294967294" count="1" selected="0">
            <x v="0"/>
          </reference>
          <reference field="3" count="1" selected="0">
            <x v="5"/>
          </reference>
          <reference field="4" count="1" selected="0">
            <x v="1"/>
          </reference>
          <reference field="5" count="1" selected="0">
            <x v="1"/>
          </reference>
        </references>
      </pivotArea>
    </chartFormat>
    <chartFormat chart="0" format="11" series="1">
      <pivotArea type="data" outline="0" fieldPosition="0">
        <references count="4">
          <reference field="4294967294" count="1" selected="0">
            <x v="0"/>
          </reference>
          <reference field="3" count="1" selected="0">
            <x v="6"/>
          </reference>
          <reference field="4" count="1" selected="0">
            <x v="2"/>
          </reference>
          <reference field="5" count="1" selected="0">
            <x v="1"/>
          </reference>
        </references>
      </pivotArea>
    </chartFormat>
    <chartFormat chart="0" format="12" series="1">
      <pivotArea type="data" outline="0" fieldPosition="0">
        <references count="4">
          <reference field="4294967294" count="1" selected="0">
            <x v="0"/>
          </reference>
          <reference field="3" count="1" selected="0">
            <x v="7"/>
          </reference>
          <reference field="4" count="1" selected="0">
            <x v="2"/>
          </reference>
          <reference field="5" count="1" selected="0">
            <x v="1"/>
          </reference>
        </references>
      </pivotArea>
    </chartFormat>
    <chartFormat chart="0" format="13" series="1">
      <pivotArea type="data" outline="0" fieldPosition="0">
        <references count="4">
          <reference field="4294967294" count="1" selected="0">
            <x v="0"/>
          </reference>
          <reference field="3" count="1" selected="0">
            <x v="8"/>
          </reference>
          <reference field="4" count="1" selected="0">
            <x v="2"/>
          </reference>
          <reference field="5" count="1" selected="0">
            <x v="1"/>
          </reference>
        </references>
      </pivotArea>
    </chartFormat>
    <chartFormat chart="0" format="14" series="1">
      <pivotArea type="data" outline="0" fieldPosition="0">
        <references count="4">
          <reference field="4294967294" count="1" selected="0">
            <x v="0"/>
          </reference>
          <reference field="3" count="1" selected="0">
            <x v="11"/>
          </reference>
          <reference field="4" count="1" selected="0">
            <x v="3"/>
          </reference>
          <reference field="5" count="1" selected="0">
            <x v="1"/>
          </reference>
        </references>
      </pivotArea>
    </chartFormat>
    <chartFormat chart="0" format="15" series="1">
      <pivotArea type="data" outline="0" fieldPosition="0">
        <references count="4">
          <reference field="4294967294" count="1" selected="0">
            <x v="0"/>
          </reference>
          <reference field="3" count="1" selected="0">
            <x v="9"/>
          </reference>
          <reference field="4" count="1" selected="0">
            <x v="3"/>
          </reference>
          <reference field="5" count="1" selected="0">
            <x v="1"/>
          </reference>
        </references>
      </pivotArea>
    </chartFormat>
    <chartFormat chart="0" format="16" series="1">
      <pivotArea type="data" outline="0" fieldPosition="0">
        <references count="4">
          <reference field="4294967294" count="1" selected="0">
            <x v="0"/>
          </reference>
          <reference field="3" count="1" selected="0">
            <x v="10"/>
          </reference>
          <reference field="4" count="1" selected="0">
            <x v="3"/>
          </reference>
          <reference field="5" count="1" selected="0">
            <x v="1"/>
          </reference>
        </references>
      </pivotArea>
    </chartFormat>
    <chartFormat chart="0" format="17" series="1">
      <pivotArea type="data" outline="0" fieldPosition="0">
        <references count="4">
          <reference field="4294967294" count="1" selected="0">
            <x v="0"/>
          </reference>
          <reference field="3" count="1" selected="0">
            <x v="0"/>
          </reference>
          <reference field="4" count="1" selected="0">
            <x v="0"/>
          </reference>
          <reference field="5" count="1" selected="0">
            <x v="1"/>
          </reference>
        </references>
      </pivotArea>
    </chartFormat>
    <chartFormat chart="0" format="18" series="1">
      <pivotArea type="data" outline="0" fieldPosition="0">
        <references count="4">
          <reference field="4294967294" count="1" selected="0">
            <x v="0"/>
          </reference>
          <reference field="3" count="1" selected="0">
            <x v="1"/>
          </reference>
          <reference field="4" count="1" selected="0">
            <x v="0"/>
          </reference>
          <reference field="5" count="1" selected="0">
            <x v="1"/>
          </reference>
        </references>
      </pivotArea>
    </chartFormat>
    <chartFormat chart="0" format="19" series="1">
      <pivotArea type="data" outline="0" fieldPosition="0">
        <references count="4">
          <reference field="4294967294" count="1" selected="0">
            <x v="0"/>
          </reference>
          <reference field="3" count="1" selected="0">
            <x v="2"/>
          </reference>
          <reference field="4" count="1" selected="0">
            <x v="0"/>
          </reference>
          <reference field="5" count="1" selected="0">
            <x v="1"/>
          </reference>
        </references>
      </pivotArea>
    </chartFormat>
    <chartFormat chart="0" format="20" series="1">
      <pivotArea type="data" outline="0" fieldPosition="0">
        <references count="4">
          <reference field="4294967294" count="1" selected="0">
            <x v="0"/>
          </reference>
          <reference field="3" count="1" selected="0">
            <x v="3"/>
          </reference>
          <reference field="4" count="1" selected="0">
            <x v="1"/>
          </reference>
          <reference field="5" count="1" selected="0">
            <x v="2"/>
          </reference>
        </references>
      </pivotArea>
    </chartFormat>
    <chartFormat chart="0" format="21" series="1">
      <pivotArea type="data" outline="0" fieldPosition="0">
        <references count="4">
          <reference field="4294967294" count="1" selected="0">
            <x v="0"/>
          </reference>
          <reference field="3" count="1" selected="0">
            <x v="4"/>
          </reference>
          <reference field="4" count="1" selected="0">
            <x v="1"/>
          </reference>
          <reference field="5" count="1" selected="0">
            <x v="2"/>
          </reference>
        </references>
      </pivotArea>
    </chartFormat>
    <chartFormat chart="0" format="22" series="1">
      <pivotArea type="data" outline="0" fieldPosition="0">
        <references count="4">
          <reference field="4294967294" count="1" selected="0">
            <x v="0"/>
          </reference>
          <reference field="3" count="1" selected="0">
            <x v="5"/>
          </reference>
          <reference field="4" count="1" selected="0">
            <x v="1"/>
          </reference>
          <reference field="5" count="1" selected="0">
            <x v="2"/>
          </reference>
        </references>
      </pivotArea>
    </chartFormat>
    <chartFormat chart="0" format="23" series="1">
      <pivotArea type="data" outline="0" fieldPosition="0">
        <references count="4">
          <reference field="4294967294" count="1" selected="0">
            <x v="0"/>
          </reference>
          <reference field="3" count="1" selected="0">
            <x v="6"/>
          </reference>
          <reference field="4" count="1" selected="0">
            <x v="2"/>
          </reference>
          <reference field="5" count="1" selected="0">
            <x v="2"/>
          </reference>
        </references>
      </pivotArea>
    </chartFormat>
    <chartFormat chart="0" format="24" series="1">
      <pivotArea type="data" outline="0" fieldPosition="0">
        <references count="4">
          <reference field="4294967294" count="1" selected="0">
            <x v="0"/>
          </reference>
          <reference field="3" count="1" selected="0">
            <x v="7"/>
          </reference>
          <reference field="4" count="1" selected="0">
            <x v="2"/>
          </reference>
          <reference field="5" count="1" selected="0">
            <x v="2"/>
          </reference>
        </references>
      </pivotArea>
    </chartFormat>
    <chartFormat chart="0" format="25" series="1">
      <pivotArea type="data" outline="0" fieldPosition="0">
        <references count="4">
          <reference field="4294967294" count="1" selected="0">
            <x v="0"/>
          </reference>
          <reference field="3" count="1" selected="0">
            <x v="8"/>
          </reference>
          <reference field="4" count="1" selected="0">
            <x v="2"/>
          </reference>
          <reference field="5" count="1" selected="0">
            <x v="2"/>
          </reference>
        </references>
      </pivotArea>
    </chartFormat>
    <chartFormat chart="0" format="26" series="1">
      <pivotArea type="data" outline="0" fieldPosition="0">
        <references count="4">
          <reference field="4294967294" count="1" selected="0">
            <x v="0"/>
          </reference>
          <reference field="3" count="1" selected="0">
            <x v="11"/>
          </reference>
          <reference field="4" count="1" selected="0">
            <x v="3"/>
          </reference>
          <reference field="5" count="1" selected="0">
            <x v="2"/>
          </reference>
        </references>
      </pivotArea>
    </chartFormat>
    <chartFormat chart="0" format="27" series="1">
      <pivotArea type="data" outline="0" fieldPosition="0">
        <references count="4">
          <reference field="4294967294" count="1" selected="0">
            <x v="0"/>
          </reference>
          <reference field="3" count="1" selected="0">
            <x v="9"/>
          </reference>
          <reference field="4" count="1" selected="0">
            <x v="3"/>
          </reference>
          <reference field="5" count="1" selected="0">
            <x v="2"/>
          </reference>
        </references>
      </pivotArea>
    </chartFormat>
    <chartFormat chart="0" format="28" series="1">
      <pivotArea type="data" outline="0" fieldPosition="0">
        <references count="4">
          <reference field="4294967294" count="1" selected="0">
            <x v="0"/>
          </reference>
          <reference field="3" count="1" selected="0">
            <x v="10"/>
          </reference>
          <reference field="4" count="1" selected="0">
            <x v="3"/>
          </reference>
          <reference field="5" count="1" selected="0">
            <x v="2"/>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rtfolio_data].[portfolio_id].&amp;[102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ortfolio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2" name="[performance_data].[date]">
      <autoFilter ref="A1">
        <filterColumn colId="0">
          <customFilters and="1">
            <customFilter operator="greaterThanOrEqual" val="44562"/>
            <customFilter operator="lessThanOrEqual" val="45657"/>
          </customFilters>
        </filterColumn>
      </autoFilter>
      <extLst>
        <ext xmlns:x15="http://schemas.microsoft.com/office/spreadsheetml/2010/11/main" uri="{0605FD5F-26C8-4aeb-8148-2DB25E43C511}">
          <x15:pivotFilter useWholeDay="1"/>
        </ext>
      </extLst>
    </filter>
  </filters>
  <rowHierarchiesUsage count="4">
    <rowHierarchyUsage hierarchyUsage="47"/>
    <rowHierarchyUsage hierarchyUsage="48"/>
    <rowHierarchyUsage hierarchyUsage="49"/>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activeTabTopLevelEntity name="[transaction_data]"/>
        <x15:activeTabTopLevelEntity name="[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5A69B8-1B6D-4FBA-8CB5-E9A0CD9329FD}" name="PivotTable9" cacheId="990" applyNumberFormats="0" applyBorderFormats="0" applyFontFormats="0" applyPatternFormats="0" applyAlignmentFormats="0" applyWidthHeightFormats="1" dataCaption="Values" tag="2b490467-d6f7-46a3-89b6-b130bfdc945d" updatedVersion="8" minRefreshableVersion="3" useAutoFormatting="1" subtotalHiddenItems="1" itemPrintTitles="1" createdVersion="8" indent="0" outline="1" outlineData="1" multipleFieldFilters="0">
  <location ref="B115:C290" firstHeaderRow="1" firstDataRow="1" firstDataCol="1"/>
  <pivotFields count="2">
    <pivotField dataField="1" subtotalTop="0" showAll="0" defaultSubtotal="0"/>
    <pivotField axis="axisRow" allDrilled="1" subtotalTop="0" showAll="0" sortType="ascending" defaultSubtotal="0" defaultAttributeDrillState="1">
      <items count="1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autoSortScope>
        <pivotArea dataOnly="0" outline="0" fieldPosition="0">
          <references count="1">
            <reference field="4294967294" count="1" selected="0">
              <x v="0"/>
            </reference>
          </references>
        </pivotArea>
      </autoSortScope>
    </pivotField>
  </pivotFields>
  <rowFields count="1">
    <field x="1"/>
  </rowFields>
  <rowItems count="175">
    <i>
      <x v="53"/>
    </i>
    <i>
      <x v="145"/>
    </i>
    <i>
      <x v="171"/>
    </i>
    <i>
      <x v="39"/>
    </i>
    <i>
      <x v="102"/>
    </i>
    <i>
      <x v="15"/>
    </i>
    <i>
      <x v="126"/>
    </i>
    <i>
      <x v="88"/>
    </i>
    <i>
      <x v="21"/>
    </i>
    <i>
      <x v="34"/>
    </i>
    <i>
      <x v="7"/>
    </i>
    <i>
      <x v="110"/>
    </i>
    <i>
      <x v="67"/>
    </i>
    <i>
      <x v="27"/>
    </i>
    <i>
      <x v="94"/>
    </i>
    <i>
      <x v="139"/>
    </i>
    <i>
      <x v="79"/>
    </i>
    <i>
      <x v="141"/>
    </i>
    <i>
      <x v="162"/>
    </i>
    <i>
      <x v="31"/>
    </i>
    <i>
      <x v="108"/>
    </i>
    <i>
      <x v="72"/>
    </i>
    <i>
      <x v="133"/>
    </i>
    <i>
      <x v="98"/>
    </i>
    <i>
      <x v="134"/>
    </i>
    <i>
      <x v="13"/>
    </i>
    <i>
      <x v="135"/>
    </i>
    <i>
      <x v="69"/>
    </i>
    <i>
      <x v="138"/>
    </i>
    <i>
      <x v="118"/>
    </i>
    <i>
      <x v="76"/>
    </i>
    <i>
      <x v="57"/>
    </i>
    <i>
      <x v="55"/>
    </i>
    <i>
      <x v="40"/>
    </i>
    <i>
      <x v="142"/>
    </i>
    <i>
      <x v="124"/>
    </i>
    <i>
      <x v="83"/>
    </i>
    <i>
      <x v="116"/>
    </i>
    <i>
      <x v="147"/>
    </i>
    <i>
      <x v="101"/>
    </i>
    <i>
      <x v="4"/>
    </i>
    <i>
      <x v="86"/>
    </i>
    <i>
      <x v="96"/>
    </i>
    <i>
      <x v="97"/>
    </i>
    <i>
      <x v="44"/>
    </i>
    <i>
      <x v="99"/>
    </i>
    <i>
      <x v="14"/>
    </i>
    <i>
      <x v="172"/>
    </i>
    <i>
      <x v="70"/>
    </i>
    <i>
      <x v="115"/>
    </i>
    <i>
      <x v="80"/>
    </i>
    <i>
      <x v="28"/>
    </i>
    <i>
      <x v="91"/>
    </i>
    <i>
      <x v="131"/>
    </i>
    <i>
      <x v="49"/>
    </i>
    <i>
      <x v="8"/>
    </i>
    <i>
      <x v="75"/>
    </i>
    <i>
      <x v="36"/>
    </i>
    <i>
      <x v="165"/>
    </i>
    <i>
      <x v="37"/>
    </i>
    <i>
      <x v="81"/>
    </i>
    <i>
      <x v="153"/>
    </i>
    <i>
      <x v="68"/>
    </i>
    <i>
      <x v="157"/>
    </i>
    <i>
      <x v="92"/>
    </i>
    <i>
      <x v="137"/>
    </i>
    <i>
      <x v="82"/>
    </i>
    <i>
      <x v="45"/>
    </i>
    <i>
      <x v="19"/>
    </i>
    <i>
      <x v="22"/>
    </i>
    <i>
      <x v="84"/>
    </i>
    <i>
      <x v="73"/>
    </i>
    <i>
      <x v="146"/>
    </i>
    <i>
      <x v="60"/>
    </i>
    <i>
      <x v="149"/>
    </i>
    <i>
      <x v="136"/>
    </i>
    <i>
      <x v="150"/>
    </i>
    <i>
      <x v="50"/>
    </i>
    <i>
      <x v="89"/>
    </i>
    <i>
      <x v="56"/>
    </i>
    <i>
      <x v="154"/>
    </i>
    <i>
      <x v="95"/>
    </i>
    <i>
      <x v="66"/>
    </i>
    <i>
      <x v="65"/>
    </i>
    <i>
      <x v="161"/>
    </i>
    <i>
      <x v="12"/>
    </i>
    <i>
      <x v="167"/>
    </i>
    <i>
      <x v="112"/>
    </i>
    <i>
      <x v="148"/>
    </i>
    <i>
      <x v="127"/>
    </i>
    <i>
      <x v="20"/>
    </i>
    <i>
      <x v="90"/>
    </i>
    <i>
      <x v="6"/>
    </i>
    <i>
      <x v="71"/>
    </i>
    <i>
      <x v="117"/>
    </i>
    <i>
      <x v="23"/>
    </i>
    <i>
      <x v="59"/>
    </i>
    <i>
      <x v="103"/>
    </i>
    <i>
      <x v="156"/>
    </i>
    <i>
      <x v="143"/>
    </i>
    <i>
      <x v="119"/>
    </i>
    <i>
      <x v="114"/>
    </i>
    <i>
      <x v="120"/>
    </i>
    <i>
      <x v="33"/>
    </i>
    <i>
      <x v="164"/>
    </i>
    <i>
      <x v="140"/>
    </i>
    <i>
      <x v="121"/>
    </i>
    <i>
      <x v="38"/>
    </i>
    <i>
      <x v="166"/>
    </i>
    <i>
      <x v="64"/>
    </i>
    <i>
      <x v="30"/>
    </i>
    <i>
      <x v="129"/>
    </i>
    <i>
      <x v="169"/>
    </i>
    <i>
      <x v="5"/>
    </i>
    <i>
      <x v="41"/>
    </i>
    <i>
      <x v="107"/>
    </i>
    <i>
      <x v="54"/>
    </i>
    <i>
      <x v="32"/>
    </i>
    <i>
      <x v="62"/>
    </i>
    <i>
      <x v="58"/>
    </i>
    <i>
      <x v="85"/>
    </i>
    <i>
      <x v="74"/>
    </i>
    <i>
      <x v="123"/>
    </i>
    <i>
      <x v="43"/>
    </i>
    <i>
      <x v="125"/>
    </i>
    <i>
      <x v="17"/>
    </i>
    <i>
      <x v="46"/>
    </i>
    <i>
      <x v="155"/>
    </i>
    <i>
      <x/>
    </i>
    <i>
      <x v="42"/>
    </i>
    <i>
      <x v="11"/>
    </i>
    <i>
      <x v="158"/>
    </i>
    <i>
      <x v="29"/>
    </i>
    <i>
      <x v="10"/>
    </i>
    <i>
      <x v="51"/>
    </i>
    <i>
      <x v="109"/>
    </i>
    <i>
      <x v="144"/>
    </i>
    <i>
      <x v="105"/>
    </i>
    <i>
      <x v="173"/>
    </i>
    <i>
      <x v="106"/>
    </i>
    <i>
      <x v="130"/>
    </i>
    <i>
      <x v="2"/>
    </i>
    <i>
      <x v="151"/>
    </i>
    <i>
      <x v="47"/>
    </i>
    <i>
      <x v="128"/>
    </i>
    <i>
      <x v="78"/>
    </i>
    <i>
      <x v="104"/>
    </i>
    <i>
      <x v="168"/>
    </i>
    <i>
      <x v="24"/>
    </i>
    <i>
      <x v="1"/>
    </i>
    <i>
      <x v="63"/>
    </i>
    <i>
      <x v="61"/>
    </i>
    <i>
      <x v="25"/>
    </i>
    <i>
      <x v="52"/>
    </i>
    <i>
      <x v="77"/>
    </i>
    <i>
      <x v="93"/>
    </i>
    <i>
      <x v="9"/>
    </i>
    <i>
      <x v="48"/>
    </i>
    <i>
      <x v="170"/>
    </i>
    <i>
      <x v="3"/>
    </i>
    <i>
      <x v="18"/>
    </i>
    <i>
      <x v="26"/>
    </i>
    <i>
      <x v="111"/>
    </i>
    <i>
      <x v="35"/>
    </i>
    <i>
      <x v="122"/>
    </i>
    <i>
      <x v="113"/>
    </i>
    <i>
      <x v="87"/>
    </i>
    <i>
      <x v="152"/>
    </i>
    <i>
      <x v="159"/>
    </i>
    <i>
      <x v="16"/>
    </i>
    <i>
      <x v="100"/>
    </i>
    <i>
      <x v="132"/>
    </i>
    <i>
      <x v="160"/>
    </i>
    <i>
      <x v="163"/>
    </i>
    <i t="grand">
      <x/>
    </i>
  </rowItems>
  <colItems count="1">
    <i/>
  </colItems>
  <dataFields count="1">
    <dataField name="Count of investment_id" fld="0" subtotal="count"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estm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F77A50-C2B7-4E63-A25E-945030329043}" name="PivotTable12" cacheId="991" applyNumberFormats="0" applyBorderFormats="0" applyFontFormats="0" applyPatternFormats="0" applyAlignmentFormats="0" applyWidthHeightFormats="1" dataCaption="Values" tag="a04e0612-d0b6-4d5c-8b47-d7b0c8b2f21d" updatedVersion="8" minRefreshableVersion="3" useAutoFormatting="1" subtotalHiddenItems="1" itemPrintTitles="1" createdVersion="8" indent="0" outline="1" outlineData="1" multipleFieldFilters="0">
  <location ref="B503:C519" firstHeaderRow="1" firstDataRow="1"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s>
  <rowFields count="3">
    <field x="1"/>
    <field x="2"/>
    <field x="3"/>
  </rowFields>
  <rowItems count="16">
    <i>
      <x/>
    </i>
    <i r="1">
      <x/>
    </i>
    <i r="2">
      <x/>
    </i>
    <i>
      <x v="1"/>
    </i>
    <i r="1">
      <x v="1"/>
    </i>
    <i r="2">
      <x v="1"/>
    </i>
    <i>
      <x v="2"/>
    </i>
    <i r="1">
      <x v="2"/>
    </i>
    <i r="2">
      <x v="2"/>
    </i>
    <i>
      <x v="4"/>
    </i>
    <i r="1">
      <x/>
    </i>
    <i r="2">
      <x v="4"/>
    </i>
    <i>
      <x v="3"/>
    </i>
    <i r="1">
      <x v="3"/>
    </i>
    <i r="2">
      <x v="3"/>
    </i>
    <i t="grand">
      <x/>
    </i>
  </rowItems>
  <colItems count="1">
    <i/>
  </colItems>
  <dataFields count="1">
    <dataField name="Profit" fld="0" baseField="1" baseItem="0"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134">
      <autoFilter ref="A1">
        <filterColumn colId="0">
          <top10 val="5" filterVal="5"/>
        </filterColumn>
      </autoFilter>
    </filter>
  </filters>
  <rowHierarchiesUsage count="3">
    <rowHierarchyUsage hierarchyUsage="25"/>
    <rowHierarchyUsage hierarchyUsage="27"/>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74135E-9B16-4594-A99E-4E4CD702D7F7}" name="PivotTable16" cacheId="992" applyNumberFormats="0" applyBorderFormats="0" applyFontFormats="0" applyPatternFormats="0" applyAlignmentFormats="0" applyWidthHeightFormats="1" dataCaption="Values" tag="0122074e-1a46-4c1f-8092-2c551f1e46a3" updatedVersion="8" minRefreshableVersion="3" useAutoFormatting="1" itemPrintTitles="1" createdVersion="8" indent="0" outline="1" outlineData="1" multipleFieldFilters="0" chartFormat="11">
  <location ref="B574:C57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Income (In Thousands)" fld="1" subtotal="average" baseField="0" baseItem="0" numFmtId="164"/>
  </dataFields>
  <chartFormats count="1">
    <chartFormat chart="2" format="0"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come"/>
    <pivotHierarchy dragToData="1"/>
    <pivotHierarchy dragToData="1" caption="Average of Income (In Thousan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portfolio_data]"/>
        <x15:activeTabTopLevelEntity name="[portfolio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17E9AF1-4272-4A2C-A9BD-DA77E44D1115}" name="PivotTable10" cacheId="9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62:F567"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Count of portfolio_id" fld="1" subtotal="count" baseField="0" baseItem="0"/>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ortfolio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activeTabTopLevelEntity name="[customer_data]"/>
        <x15:activeTabTopLevelEntity name="[customer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6E8103A-E73A-4235-BBD5-44C2C5C5D532}" name="PivotTable6" cacheId="994" applyNumberFormats="0" applyBorderFormats="0" applyFontFormats="0" applyPatternFormats="0" applyAlignmentFormats="0" applyWidthHeightFormats="1" dataCaption="Values" tag="388da2ce-f4e1-4561-aad2-04e81955bf70" updatedVersion="8" minRefreshableVersion="3" useAutoFormatting="1" subtotalHiddenItems="1" itemPrintTitles="1" createdVersion="8" indent="0" outline="1" outlineData="1" multipleFieldFilters="0" chartFormat="4">
  <location ref="B72:D76"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2"/>
  </colFields>
  <colItems count="2">
    <i>
      <x/>
    </i>
    <i i="1">
      <x v="1"/>
    </i>
  </colItems>
  <dataFields count="2">
    <dataField name="Average of age" fld="0" subtotal="average" baseField="0" baseItem="0"/>
    <dataField name="Average of income (In Thousands)" fld="2" subtotal="average" baseField="1"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ge"/>
    <pivotHierarchy dragToData="1"/>
    <pivotHierarchy dragToData="1" caption="Average of income (In Thousan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DBF09E-21A6-4E88-8927-DD47A82546CC}" name="PivotTable11" cacheId="995" applyNumberFormats="0" applyBorderFormats="0" applyFontFormats="0" applyPatternFormats="0" applyAlignmentFormats="0" applyWidthHeightFormats="1" dataCaption="Values" tag="77ae4113-59fc-43f4-9f5d-3e885fa151ef" updatedVersion="8" minRefreshableVersion="3" useAutoFormatting="1" subtotalHiddenItems="1" itemPrintTitles="1" createdVersion="8" indent="0" outline="1" outlineData="1" multipleFieldFilters="0">
  <location ref="B297:E495" firstHeaderRow="0" firstDataRow="1" firstDataCol="1"/>
  <pivotFields count="5">
    <pivotField axis="axisRow" allDrilled="1" subtotalTop="0" showAll="0" dataSourceSort="1" defaultSubtotal="0" defaultAttributeDrillState="1">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s>
    </pivotField>
    <pivotField axis="axisRow" allDrilled="1" subtotalTop="0" showAll="0" dataSourceSort="1" defaultSubtotal="0">
      <items count="197">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s>
    </pivotField>
    <pivotField dataField="1" subtotalTop="0" showAll="0" defaultSubtotal="0"/>
    <pivotField dataField="1" subtotalTop="0" showAll="0" defaultSubtotal="0"/>
    <pivotField dataField="1" subtotalTop="0" showAll="0" defaultSubtotal="0"/>
  </pivotFields>
  <rowFields count="2">
    <field x="1"/>
    <field x="0"/>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Fields count="1">
    <field x="-2"/>
  </colFields>
  <colItems count="3">
    <i>
      <x/>
    </i>
    <i i="1">
      <x v="1"/>
    </i>
    <i i="2">
      <x v="2"/>
    </i>
  </colItems>
  <dataFields count="3">
    <dataField name="Total purchase_value" fld="4" baseField="1" baseItem="0" numFmtId="165"/>
    <dataField name="Total market_value" fld="3" baseField="1" baseItem="0" numFmtId="165"/>
    <dataField name="Profit/Loss" fld="2" baseField="1" baseItem="0" numFmtId="165"/>
  </dataFields>
  <conditionalFormats count="2">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Loss"/>
    <pivotHierarchy dragToData="1"/>
    <pivotHierarchy dragToData="1"/>
    <pivotHierarchy dragToData="1" caption="Total market_value"/>
    <pivotHierarchy dragToData="1" caption="Total purchase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x15:activeTabTopLevelEntity name="[investment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F449F15-6203-4796-85EA-7878A460081F}" name="PivotTable8" cacheId="996" applyNumberFormats="0" applyBorderFormats="0" applyFontFormats="0" applyPatternFormats="0" applyAlignmentFormats="0" applyWidthHeightFormats="1" dataCaption="Values" tag="70c7d3c8-d958-470c-9ed1-beae0b7457dc" updatedVersion="8" minRefreshableVersion="3" useAutoFormatting="1" itemPrintTitles="1" createdVersion="8" indent="0" outline="1" outlineData="1" multipleFieldFilters="0">
  <location ref="B598:C609"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1"/>
    <field x="0"/>
  </rowFields>
  <rowItems count="11">
    <i>
      <x v="2"/>
    </i>
    <i r="1">
      <x v="2"/>
    </i>
    <i>
      <x v="4"/>
    </i>
    <i r="1">
      <x v="4"/>
    </i>
    <i>
      <x/>
    </i>
    <i r="1">
      <x/>
    </i>
    <i>
      <x v="3"/>
    </i>
    <i r="1">
      <x v="3"/>
    </i>
    <i>
      <x v="1"/>
    </i>
    <i r="1">
      <x v="1"/>
    </i>
    <i t="grand">
      <x/>
    </i>
  </rowItems>
  <colItems count="1">
    <i/>
  </colItems>
  <dataFields count="1">
    <dataField name="No. of Transactions" fld="2" subtotal="count" baseField="1" baseItem="34">
      <extLst>
        <ext xmlns:x15="http://schemas.microsoft.com/office/spreadsheetml/2010/11/main" uri="{FABC7310-3BB5-11E1-824E-6D434824019B}">
          <x15:dataField isCountDistinct="1"/>
        </ext>
      </extLst>
    </dataField>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f Trans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51">
      <autoFilter ref="A1">
        <filterColumn colId="0">
          <top10 val="5" filterVal="5"/>
        </filterColumn>
      </autoFilter>
    </filter>
  </filters>
  <rowHierarchiesUsage count="2">
    <rowHierarchyUsage hierarchyUsage="74"/>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E101449-E6A1-4C45-BAB0-973828EFCF03}" name="PivotTable15" cacheId="997" applyNumberFormats="0" applyBorderFormats="0" applyFontFormats="0" applyPatternFormats="0" applyAlignmentFormats="0" applyWidthHeightFormats="1" dataCaption="Values" tag="018da417-3f75-444b-857c-8f381df92ea7" updatedVersion="8" minRefreshableVersion="3" useAutoFormatting="1" subtotalHiddenItems="1" itemPrintTitles="1" createdVersion="8" indent="0" outline="1" outlineData="1" multipleFieldFilters="0" chartFormat="4">
  <location ref="B537:F543"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s>
  <rowFields count="1">
    <field x="1"/>
  </rowFields>
  <rowItems count="5">
    <i>
      <x/>
    </i>
    <i>
      <x v="1"/>
    </i>
    <i>
      <x v="2"/>
    </i>
    <i>
      <x v="3"/>
    </i>
    <i t="grand">
      <x/>
    </i>
  </rowItems>
  <colFields count="1">
    <field x="2"/>
  </colFields>
  <colItems count="4">
    <i>
      <x/>
    </i>
    <i>
      <x v="1"/>
    </i>
    <i>
      <x v="2"/>
    </i>
    <i t="grand">
      <x/>
    </i>
  </colItems>
  <dataFields count="1">
    <dataField name="Transaction Value" fld="0" baseField="1" baseItem="0" numFmtId="166"/>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nsaction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9"/>
  </rowHierarchiesUsage>
  <colHierarchiesUsage count="1">
    <colHierarchyUsage hierarchyUsage="9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7111975-1CD3-4980-9BC0-0B128B02E9C0}" name="PivotTable4" cacheId="998" applyNumberFormats="0" applyBorderFormats="0" applyFontFormats="0" applyPatternFormats="0" applyAlignmentFormats="0" applyWidthHeightFormats="1" dataCaption="Values" tag="883bef2c-85f8-4a5e-9901-b1aa6d8bc6b5" updatedVersion="8" minRefreshableVersion="3" useAutoFormatting="1" subtotalHiddenItems="1" itemPrintTitles="1" createdVersion="8" indent="0" outline="1" outlineData="1" multipleFieldFilters="0" chartFormat="13">
  <location ref="B38:C4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_value" fld="0" baseField="0" baseItem="0" numFmtId="165"/>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5594141-4631-4180-B549-5E310F69B52A}" name="PivotTable13" cacheId="999" applyNumberFormats="0" applyBorderFormats="0" applyFontFormats="0" applyPatternFormats="0" applyAlignmentFormats="0" applyWidthHeightFormats="1" dataCaption="Values" tag="aff04e9e-e4a2-4969-a4c8-ef9a9e46ff98" updatedVersion="8" minRefreshableVersion="3" useAutoFormatting="1" subtotalHiddenItems="1" itemPrintTitles="1" createdVersion="8" indent="0" outline="1" outlineData="1" multipleFieldFilters="0">
  <location ref="E503:F519" firstHeaderRow="1" firstDataRow="1" firstDataCol="1"/>
  <pivotFields count="4">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s>
  <rowFields count="3">
    <field x="1"/>
    <field x="2"/>
    <field x="3"/>
  </rowFields>
  <rowItems count="16">
    <i>
      <x v="2"/>
    </i>
    <i r="1">
      <x v="2"/>
    </i>
    <i r="2">
      <x v="2"/>
    </i>
    <i>
      <x/>
    </i>
    <i r="1">
      <x/>
    </i>
    <i r="2">
      <x/>
    </i>
    <i>
      <x v="4"/>
    </i>
    <i r="1">
      <x v="1"/>
    </i>
    <i r="2">
      <x v="4"/>
    </i>
    <i>
      <x v="1"/>
    </i>
    <i r="1">
      <x v="1"/>
    </i>
    <i r="2">
      <x v="1"/>
    </i>
    <i>
      <x v="3"/>
    </i>
    <i r="1">
      <x/>
    </i>
    <i r="2">
      <x v="3"/>
    </i>
    <i t="grand">
      <x/>
    </i>
  </rowItems>
  <colItems count="1">
    <i/>
  </colItems>
  <dataFields count="1">
    <dataField name="Loss" fld="0" baseField="1" baseItem="2"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s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34">
      <autoFilter ref="A1">
        <filterColumn colId="0">
          <top10 top="0" val="5" filterVal="5"/>
        </filterColumn>
      </autoFilter>
    </filter>
  </filters>
  <rowHierarchiesUsage count="3">
    <rowHierarchyUsage hierarchyUsage="25"/>
    <rowHierarchyUsage hierarchyUsage="27"/>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stment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59D323D-9E99-481C-8C45-06102D8791C3}" name="PivotTable5" cacheId="1000" applyNumberFormats="0" applyBorderFormats="0" applyFontFormats="0" applyPatternFormats="0" applyAlignmentFormats="0" applyWidthHeightFormats="1" dataCaption="Values" tag="817655b5-9971-43b7-9ab6-6c6f6efbce24" updatedVersion="8" minRefreshableVersion="3" useAutoFormatting="1" subtotalHiddenItems="1" itemPrintTitles="1" createdVersion="8" indent="0" outline="1" outlineData="1" multipleFieldFilters="0" chartFormat="6">
  <location ref="B57:C6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ustomer Count (Unique)" fld="1" subtotal="count" baseField="0" baseItem="0">
      <extLst>
        <ext xmlns:x15="http://schemas.microsoft.com/office/spreadsheetml/2010/11/main" uri="{FABC7310-3BB5-11E1-824E-6D434824019B}">
          <x15:dataField isCountDistinct="1"/>
        </ext>
      </extLst>
    </dataField>
  </dataFields>
  <chartFormats count="1">
    <chartFormat chart="0" format="1" series="1">
      <pivotArea type="data" outline="0" fieldPosition="0">
        <references count="1">
          <reference field="4294967294" count="1" selected="0">
            <x v="0"/>
          </reference>
        </references>
      </pivotArea>
    </chartFormat>
  </chartFormat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ustomer Count (Uniq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rtfolio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8B522D3-A026-471B-A0B9-8DC6639C1C0B}" name="PivotTable14" cacheId="1001" applyNumberFormats="0" applyBorderFormats="0" applyFontFormats="0" applyPatternFormats="0" applyAlignmentFormats="0" applyWidthHeightFormats="1" dataCaption="Values" tag="3482866e-a1cd-4693-b8fe-168fbd47f7e4" updatedVersion="8" minRefreshableVersion="3" useAutoFormatting="1" subtotalHiddenItems="1" itemPrintTitles="1" createdVersion="8" indent="0" outline="1" outlineData="1" multipleFieldFilters="0">
  <location ref="B526:D530"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Transactions" fld="1" subtotal="count" baseField="0" baseItem="0"/>
    <dataField name="Total Transaction Amount" fld="2" baseField="0" baseItem="0" numFmtId="165"/>
  </dataFields>
  <pivotHierarchies count="1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Transactions"/>
    <pivotHierarchy dragToData="1" caption="Total Transactio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94A73CF-89B9-4BE5-8129-1E376DD49F3F}" autoFormatId="16" applyNumberFormats="0" applyBorderFormats="0" applyFontFormats="0" applyPatternFormats="0" applyAlignmentFormats="0" applyWidthHeightFormats="0">
  <queryTableRefresh nextId="9" unboundColumnsRight="1">
    <queryTableFields count="8">
      <queryTableField id="1" name="customer_id" tableColumnId="1"/>
      <queryTableField id="2" name="customer_name" tableColumnId="2"/>
      <queryTableField id="3" name="age" tableColumnId="3"/>
      <queryTableField id="4" name="gender" tableColumnId="4"/>
      <queryTableField id="5" name="income" tableColumnId="5"/>
      <queryTableField id="6" name="location" tableColumnId="6"/>
      <queryTableField id="7" name="signup_date" tableColumnId="7"/>
      <queryTableField id="8" dataBound="0" tableColumnId="8"/>
    </queryTableFields>
  </queryTableRefresh>
  <extLst>
    <ext xmlns:x15="http://schemas.microsoft.com/office/spreadsheetml/2010/11/main" uri="{883FBD77-0823-4a55-B5E3-86C4891E6966}">
      <x15:queryTable sourceDataName="Query - customer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689D664-5C88-48CA-A8AA-D6CB42BE9965}" autoFormatId="16" applyNumberFormats="0" applyBorderFormats="0" applyFontFormats="0" applyPatternFormats="0" applyAlignmentFormats="0" applyWidthHeightFormats="0">
  <queryTableRefresh nextId="13" unboundColumnsRight="2">
    <queryTableFields count="12">
      <queryTableField id="1" name="investment_id" tableColumnId="1"/>
      <queryTableField id="2" name="portfolio_id" tableColumnId="2"/>
      <queryTableField id="3" name="asset_type" tableColumnId="3"/>
      <queryTableField id="4" name="asset_name" tableColumnId="4"/>
      <queryTableField id="5" name="units" tableColumnId="5"/>
      <queryTableField id="6" name="purchase_price" tableColumnId="6"/>
      <queryTableField id="7" name="current_price" tableColumnId="7"/>
      <queryTableField id="8" name="purchase_date" tableColumnId="8"/>
      <queryTableField id="9" name="market_value" tableColumnId="9"/>
      <queryTableField id="10" name="purchase_value" tableColumnId="10"/>
      <queryTableField id="11" dataBound="0" tableColumnId="11"/>
      <queryTableField id="12" dataBound="0" tableColumnId="12"/>
    </queryTableFields>
  </queryTableRefresh>
  <extLst>
    <ext xmlns:x15="http://schemas.microsoft.com/office/spreadsheetml/2010/11/main" uri="{883FBD77-0823-4a55-B5E3-86C4891E6966}">
      <x15:queryTable sourceDataName="Query - investment_data"/>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7DC72A1-DDBB-4F42-ACC8-DFFCCF617093}" autoFormatId="16" applyNumberFormats="0" applyBorderFormats="0" applyFontFormats="0" applyPatternFormats="0" applyAlignmentFormats="0" applyWidthHeightFormats="0">
  <queryTableRefresh nextId="25" unboundColumnsRight="13">
    <queryTableFields count="24">
      <queryTableField id="1" name="portfolio_id" tableColumnId="1"/>
      <queryTableField id="2" name="date" tableColumnId="2"/>
      <queryTableField id="3" name="portfolio_value" tableColumnId="3"/>
      <queryTableField id="4" name="return_percentage" tableColumnId="4"/>
      <queryTableField id="5" name="benchmark_return" tableColumnId="5"/>
      <queryTableField id="6" name="net_inflows" tableColumnId="6"/>
      <queryTableField id="7" name="net_outflows" tableColumnId="7"/>
      <queryTableField id="14" name="date (Year)" tableColumnId="14"/>
      <queryTableField id="15" name="date (Quarter)" tableColumnId="15"/>
      <queryTableField id="16" name="date (Month Index)" tableColumnId="16"/>
      <queryTableField id="17" name="date (Month)" tableColumnId="1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s>
  </queryTableRefresh>
  <extLst>
    <ext xmlns:x15="http://schemas.microsoft.com/office/spreadsheetml/2010/11/main" uri="{883FBD77-0823-4a55-B5E3-86C4891E6966}">
      <x15:queryTable sourceDataName="Query - performance_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FFFC713-2B39-482D-BF18-D04904668AE0}" autoFormatId="16" applyNumberFormats="0" applyBorderFormats="0" applyFontFormats="0" applyPatternFormats="0" applyAlignmentFormats="0" applyWidthHeightFormats="0">
  <queryTableRefresh nextId="13" unboundColumnsRight="2">
    <queryTableFields count="12">
      <queryTableField id="1" name="portfolio_id" tableColumnId="1"/>
      <queryTableField id="2" name="portfolio_name" tableColumnId="2"/>
      <queryTableField id="3" name="customer_id" tableColumnId="3"/>
      <queryTableField id="4" name="total_value" tableColumnId="4"/>
      <queryTableField id="5" name="creation_date" tableColumnId="5"/>
      <queryTableField id="6" name="risk_level" tableColumnId="6"/>
      <queryTableField id="9" name="creation_date (Year)" tableColumnId="9"/>
      <queryTableField id="10" name="creation_date (Quarter)" tableColumnId="10"/>
      <queryTableField id="11" name="creation_date (Month Index)" tableColumnId="11"/>
      <queryTableField id="12" name="creation_date (Month)" tableColumnId="12"/>
      <queryTableField id="7" dataBound="0" tableColumnId="7"/>
      <queryTableField id="8" dataBound="0" tableColumnId="8"/>
    </queryTableFields>
  </queryTableRefresh>
  <extLst>
    <ext xmlns:x15="http://schemas.microsoft.com/office/spreadsheetml/2010/11/main" uri="{883FBD77-0823-4a55-B5E3-86C4891E6966}">
      <x15:queryTable sourceDataName="Query - portfolio_data"/>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2894F1DE-C2CD-4122-AD74-040C78A0D472}" autoFormatId="16" applyNumberFormats="0" applyBorderFormats="0" applyFontFormats="0" applyPatternFormats="0" applyAlignmentFormats="0" applyWidthHeightFormats="0">
  <queryTableRefresh nextId="10">
    <queryTableFields count="9">
      <queryTableField id="1" name="transaction_id" tableColumnId="1"/>
      <queryTableField id="2" name="portfolio_id" tableColumnId="2"/>
      <queryTableField id="3" name="transaction_type" tableColumnId="3"/>
      <queryTableField id="4" name="transaction_date" tableColumnId="4"/>
      <queryTableField id="5" name="asset_type" tableColumnId="5"/>
      <queryTableField id="6" name="asset_name" tableColumnId="6"/>
      <queryTableField id="7" name="units" tableColumnId="7"/>
      <queryTableField id="8" name="transaction_price" tableColumnId="8"/>
      <queryTableField id="9" name="total_amount" tableColumnId="9"/>
    </queryTableFields>
  </queryTableRefresh>
  <extLst>
    <ext xmlns:x15="http://schemas.microsoft.com/office/spreadsheetml/2010/11/main" uri="{883FBD77-0823-4a55-B5E3-86C4891E6966}">
      <x15:queryTable sourceDataName="Query - transactio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40FF6260-AE11-40F1-B3E8-4C0803FC4947}" sourceName="[customer_data].[customer_id]">
  <pivotTables>
    <pivotTable tabId="7" name="PivotTable23"/>
  </pivotTables>
  <data>
    <olap pivotCacheId="1017503575">
      <levels count="2">
        <level uniqueName="[customer_data].[customer_id].[(All)]" sourceCaption="(All)" count="0"/>
        <level uniqueName="[customer_data].[customer_id].[customer_id]" sourceCaption="customer_id" count="482">
          <ranges>
            <range startItem="0">
              <i n="[customer_data].[customer_id].&amp;[1002]" c="1002"/>
              <i n="[customer_data].[customer_id].&amp;[1035]" c="1035"/>
              <i n="[customer_data].[customer_id].&amp;[1047]" c="1047"/>
              <i n="[customer_data].[customer_id].&amp;[1167]" c="1167"/>
              <i n="[customer_data].[customer_id].&amp;[1224]" c="1224"/>
              <i n="[customer_data].[customer_id].&amp;[1234]" c="1234"/>
              <i n="[customer_data].[customer_id].&amp;[1249]" c="1249"/>
              <i n="[customer_data].[customer_id].&amp;[1301]" c="1301"/>
              <i n="[customer_data].[customer_id].&amp;[1314]" c="1314"/>
              <i n="[customer_data].[customer_id].&amp;[1355]" c="1355"/>
              <i n="[customer_data].[customer_id].&amp;[1558]" c="1558"/>
              <i n="[customer_data].[customer_id].&amp;[1628]" c="1628"/>
              <i n="[customer_data].[customer_id].&amp;[1657]" c="1657"/>
              <i n="[customer_data].[customer_id].&amp;[1694]" c="1694"/>
              <i n="[customer_data].[customer_id].&amp;[1812]" c="1812"/>
              <i n="[customer_data].[customer_id].&amp;[1843]" c="1843"/>
              <i n="[customer_data].[customer_id].&amp;[1919]" c="1919"/>
              <i n="[customer_data].[customer_id].&amp;[2026]" c="2026"/>
              <i n="[customer_data].[customer_id].&amp;[2064]" c="2064"/>
              <i n="[customer_data].[customer_id].&amp;[2073]" c="2073"/>
              <i n="[customer_data].[customer_id].&amp;[2092]" c="2092"/>
              <i n="[customer_data].[customer_id].&amp;[2135]" c="2135"/>
              <i n="[customer_data].[customer_id].&amp;[2151]" c="2151"/>
              <i n="[customer_data].[customer_id].&amp;[2315]" c="2315"/>
              <i n="[customer_data].[customer_id].&amp;[2320]" c="2320"/>
              <i n="[customer_data].[customer_id].&amp;[2396]" c="2396"/>
              <i n="[customer_data].[customer_id].&amp;[2417]" c="2417"/>
              <i n="[customer_data].[customer_id].&amp;[2445]" c="2445"/>
              <i n="[customer_data].[customer_id].&amp;[2618]" c="2618"/>
              <i n="[customer_data].[customer_id].&amp;[2662]" c="2662"/>
              <i n="[customer_data].[customer_id].&amp;[2733]" c="2733"/>
              <i n="[customer_data].[customer_id].&amp;[2772]" c="2772"/>
              <i n="[customer_data].[customer_id].&amp;[2778]" c="2778"/>
              <i n="[customer_data].[customer_id].&amp;[2967]" c="2967"/>
              <i n="[customer_data].[customer_id].&amp;[2974]" c="2974"/>
              <i n="[customer_data].[customer_id].&amp;[3012]" c="3012"/>
              <i n="[customer_data].[customer_id].&amp;[3025]" c="3025"/>
              <i n="[customer_data].[customer_id].&amp;[3146]" c="3146"/>
              <i n="[customer_data].[customer_id].&amp;[3157]" c="3157"/>
              <i n="[customer_data].[customer_id].&amp;[3215]" c="3215"/>
              <i n="[customer_data].[customer_id].&amp;[3251]" c="3251"/>
              <i n="[customer_data].[customer_id].&amp;[3426]" c="3426"/>
              <i n="[customer_data].[customer_id].&amp;[3452]" c="3452"/>
              <i n="[customer_data].[customer_id].&amp;[3517]" c="3517"/>
              <i n="[customer_data].[customer_id].&amp;[3521]" c="3521"/>
              <i n="[customer_data].[customer_id].&amp;[3548]" c="3548"/>
              <i n="[customer_data].[customer_id].&amp;[3614]" c="3614"/>
              <i n="[customer_data].[customer_id].&amp;[3622]" c="3622"/>
              <i n="[customer_data].[customer_id].&amp;[3631]" c="3631"/>
              <i n="[customer_data].[customer_id].&amp;[3762]" c="3762"/>
              <i n="[customer_data].[customer_id].&amp;[3778]" c="3778"/>
              <i n="[customer_data].[customer_id].&amp;[3830]" c="3830"/>
              <i n="[customer_data].[customer_id].&amp;[3864]" c="3864"/>
              <i n="[customer_data].[customer_id].&amp;[3885]" c="3885"/>
              <i n="[customer_data].[customer_id].&amp;[4008]" c="4008"/>
              <i n="[customer_data].[customer_id].&amp;[4045]" c="4045"/>
              <i n="[customer_data].[customer_id].&amp;[4122]" c="4122"/>
              <i n="[customer_data].[customer_id].&amp;[4173]" c="4173"/>
              <i n="[customer_data].[customer_id].&amp;[4243]" c="4243"/>
              <i n="[customer_data].[customer_id].&amp;[4338]" c="4338"/>
              <i n="[customer_data].[customer_id].&amp;[4358]" c="4358"/>
              <i n="[customer_data].[customer_id].&amp;[4454]" c="4454"/>
              <i n="[customer_data].[customer_id].&amp;[4496]" c="4496"/>
              <i n="[customer_data].[customer_id].&amp;[4518]" c="4518"/>
              <i n="[customer_data].[customer_id].&amp;[4719]" c="4719"/>
              <i n="[customer_data].[customer_id].&amp;[4754]" c="4754"/>
              <i n="[customer_data].[customer_id].&amp;[4790]" c="4790"/>
              <i n="[customer_data].[customer_id].&amp;[4807]" c="4807"/>
              <i n="[customer_data].[customer_id].&amp;[4834]" c="4834"/>
              <i n="[customer_data].[customer_id].&amp;[4894]" c="4894"/>
              <i n="[customer_data].[customer_id].&amp;[4964]" c="4964"/>
              <i n="[customer_data].[customer_id].&amp;[5027]" c="5027"/>
              <i n="[customer_data].[customer_id].&amp;[5058]" c="5058"/>
              <i n="[customer_data].[customer_id].&amp;[5066]" c="5066"/>
              <i n="[customer_data].[customer_id].&amp;[5250]" c="5250"/>
              <i n="[customer_data].[customer_id].&amp;[5263]" c="5263"/>
              <i n="[customer_data].[customer_id].&amp;[5277]" c="5277"/>
              <i n="[customer_data].[customer_id].&amp;[5295]" c="5295"/>
              <i n="[customer_data].[customer_id].&amp;[5325]" c="5325"/>
              <i n="[customer_data].[customer_id].&amp;[5381]" c="5381"/>
              <i n="[customer_data].[customer_id].&amp;[5437]" c="5437"/>
              <i n="[customer_data].[customer_id].&amp;[5461]" c="5461"/>
              <i n="[customer_data].[customer_id].&amp;[5597]" c="5597"/>
              <i n="[customer_data].[customer_id].&amp;[5619]" c="5619"/>
              <i n="[customer_data].[customer_id].&amp;[5640]" c="5640"/>
              <i n="[customer_data].[customer_id].&amp;[5668]" c="5668"/>
              <i n="[customer_data].[customer_id].&amp;[5782]" c="5782"/>
              <i n="[customer_data].[customer_id].&amp;[5913]" c="5913"/>
              <i n="[customer_data].[customer_id].&amp;[5921]" c="5921"/>
              <i n="[customer_data].[customer_id].&amp;[5957]" c="5957"/>
              <i n="[customer_data].[customer_id].&amp;[6433]" c="6433"/>
              <i n="[customer_data].[customer_id].&amp;[6454]" c="6454"/>
              <i n="[customer_data].[customer_id].&amp;[6528]" c="6528"/>
              <i n="[customer_data].[customer_id].&amp;[6533]" c="6533"/>
              <i n="[customer_data].[customer_id].&amp;[6548]" c="6548"/>
              <i n="[customer_data].[customer_id].&amp;[6576]" c="6576"/>
              <i n="[customer_data].[customer_id].&amp;[6729]" c="6729"/>
              <i n="[customer_data].[customer_id].&amp;[6753]" c="6753"/>
              <i n="[customer_data].[customer_id].&amp;[6812]" c="6812"/>
              <i n="[customer_data].[customer_id].&amp;[6883]" c="6883"/>
              <i n="[customer_data].[customer_id].&amp;[6911]" c="6911"/>
              <i n="[customer_data].[customer_id].&amp;[6917]" c="6917"/>
              <i n="[customer_data].[customer_id].&amp;[6921]" c="6921"/>
              <i n="[customer_data].[customer_id].&amp;[6958]" c="6958"/>
              <i n="[customer_data].[customer_id].&amp;[7051]" c="7051"/>
              <i n="[customer_data].[customer_id].&amp;[7079]" c="7079"/>
              <i n="[customer_data].[customer_id].&amp;[7117]" c="7117"/>
              <i n="[customer_data].[customer_id].&amp;[7133]" c="7133"/>
              <i n="[customer_data].[customer_id].&amp;[7195]" c="7195"/>
              <i n="[customer_data].[customer_id].&amp;[7229]" c="7229"/>
              <i n="[customer_data].[customer_id].&amp;[7260]" c="7260"/>
              <i n="[customer_data].[customer_id].&amp;[7321]" c="7321"/>
              <i n="[customer_data].[customer_id].&amp;[7354]" c="7354"/>
              <i n="[customer_data].[customer_id].&amp;[7367]" c="7367"/>
              <i n="[customer_data].[customer_id].&amp;[7377]" c="7377"/>
              <i n="[customer_data].[customer_id].&amp;[7511]" c="7511"/>
              <i n="[customer_data].[customer_id].&amp;[7517]" c="7517"/>
              <i n="[customer_data].[customer_id].&amp;[7561]" c="7561"/>
              <i n="[customer_data].[customer_id].&amp;[7584]" c="7584"/>
              <i n="[customer_data].[customer_id].&amp;[7633]" c="7633"/>
              <i n="[customer_data].[customer_id].&amp;[7644]" c="7644"/>
              <i n="[customer_data].[customer_id].&amp;[7720]" c="7720"/>
              <i n="[customer_data].[customer_id].&amp;[7724]" c="7724"/>
              <i n="[customer_data].[customer_id].&amp;[7792]" c="7792"/>
              <i n="[customer_data].[customer_id].&amp;[7915]" c="7915"/>
              <i n="[customer_data].[customer_id].&amp;[8023]" c="8023"/>
              <i n="[customer_data].[customer_id].&amp;[8049]" c="8049"/>
              <i n="[customer_data].[customer_id].&amp;[8088]" c="8088"/>
              <i n="[customer_data].[customer_id].&amp;[8116]" c="8116"/>
              <i n="[customer_data].[customer_id].&amp;[8163]" c="8163"/>
              <i n="[customer_data].[customer_id].&amp;[8164]" c="8164"/>
              <i n="[customer_data].[customer_id].&amp;[8168]" c="8168"/>
              <i n="[customer_data].[customer_id].&amp;[8194]" c="8194"/>
              <i n="[customer_data].[customer_id].&amp;[8197]" c="8197"/>
              <i n="[customer_data].[customer_id].&amp;[8305]" c="8305"/>
              <i n="[customer_data].[customer_id].&amp;[8347]" c="8347"/>
              <i n="[customer_data].[customer_id].&amp;[8349]" c="8349"/>
              <i n="[customer_data].[customer_id].&amp;[8412]" c="8412"/>
              <i n="[customer_data].[customer_id].&amp;[8420]" c="8420"/>
              <i n="[customer_data].[customer_id].&amp;[8565]" c="8565"/>
              <i n="[customer_data].[customer_id].&amp;[8673]" c="8673"/>
              <i n="[customer_data].[customer_id].&amp;[8695]" c="8695"/>
              <i n="[customer_data].[customer_id].&amp;[8728]" c="8728"/>
              <i n="[customer_data].[customer_id].&amp;[8849]" c="8849"/>
              <i n="[customer_data].[customer_id].&amp;[8883]" c="8883"/>
              <i n="[customer_data].[customer_id].&amp;[8898]" c="8898"/>
              <i n="[customer_data].[customer_id].&amp;[8904]" c="8904"/>
              <i n="[customer_data].[customer_id].&amp;[8909]" c="8909"/>
              <i n="[customer_data].[customer_id].&amp;[9024]" c="9024"/>
              <i n="[customer_data].[customer_id].&amp;[9052]" c="9052"/>
              <i n="[customer_data].[customer_id].&amp;[9263]" c="9263"/>
              <i n="[customer_data].[customer_id].&amp;[9310]" c="9310"/>
              <i n="[customer_data].[customer_id].&amp;[9315]" c="9315"/>
              <i n="[customer_data].[customer_id].&amp;[9380]" c="9380"/>
              <i n="[customer_data].[customer_id].&amp;[9419]" c="9419"/>
              <i n="[customer_data].[customer_id].&amp;[9443]" c="9443"/>
              <i n="[customer_data].[customer_id].&amp;[9445]" c="9445"/>
              <i n="[customer_data].[customer_id].&amp;[9502]" c="9502"/>
              <i n="[customer_data].[customer_id].&amp;[9580]" c="9580"/>
              <i n="[customer_data].[customer_id].&amp;[9603]" c="9603"/>
              <i n="[customer_data].[customer_id].&amp;[9673]" c="9673"/>
              <i n="[customer_data].[customer_id].&amp;[9769]" c="9769"/>
              <i n="[customer_data].[customer_id].&amp;[9825]" c="9825"/>
              <i n="[customer_data].[customer_id].&amp;[9993]" c="9993"/>
              <i n="[customer_data].[customer_id].&amp;[1026]" c="1026" nd="1"/>
              <i n="[customer_data].[customer_id].&amp;[1138]" c="1138" nd="1"/>
              <i n="[customer_data].[customer_id].&amp;[1142]" c="1142" nd="1"/>
              <i n="[customer_data].[customer_id].&amp;[1157]" c="1157" nd="1"/>
              <i n="[customer_data].[customer_id].&amp;[1163]" c="1163" nd="1"/>
              <i n="[customer_data].[customer_id].&amp;[1180]" c="1180" nd="1"/>
              <i n="[customer_data].[customer_id].&amp;[1184]" c="1184" nd="1"/>
              <i n="[customer_data].[customer_id].&amp;[1187]" c="1187" nd="1"/>
              <i n="[customer_data].[customer_id].&amp;[1200]" c="1200" nd="1"/>
              <i n="[customer_data].[customer_id].&amp;[1266]" c="1266" nd="1"/>
              <i n="[customer_data].[customer_id].&amp;[1273]" c="1273" nd="1"/>
              <i n="[customer_data].[customer_id].&amp;[1282]" c="1282" nd="1"/>
              <i n="[customer_data].[customer_id].&amp;[1443]" c="1443" nd="1"/>
              <i n="[customer_data].[customer_id].&amp;[1527]" c="1527" nd="1"/>
              <i n="[customer_data].[customer_id].&amp;[1668]" c="1668" nd="1"/>
              <i n="[customer_data].[customer_id].&amp;[1671]" c="1671" nd="1"/>
              <i n="[customer_data].[customer_id].&amp;[1678]" c="1678" nd="1"/>
              <i n="[customer_data].[customer_id].&amp;[1724]" c="1724" nd="1"/>
              <i n="[customer_data].[customer_id].&amp;[1737]" c="1737" nd="1"/>
              <i n="[customer_data].[customer_id].&amp;[1746]" c="1746" nd="1"/>
              <i n="[customer_data].[customer_id].&amp;[1770]" c="1770" nd="1"/>
              <i n="[customer_data].[customer_id].&amp;[1775]" c="1775" nd="1"/>
              <i n="[customer_data].[customer_id].&amp;[1779]" c="1779" nd="1"/>
              <i n="[customer_data].[customer_id].&amp;[1788]" c="1788" nd="1"/>
              <i n="[customer_data].[customer_id].&amp;[1795]" c="1795" nd="1"/>
              <i n="[customer_data].[customer_id].&amp;[1816]" c="1816" nd="1"/>
              <i n="[customer_data].[customer_id].&amp;[1822]" c="1822" nd="1"/>
              <i n="[customer_data].[customer_id].&amp;[1839]" c="1839" nd="1"/>
              <i n="[customer_data].[customer_id].&amp;[1914]" c="1914" nd="1"/>
              <i n="[customer_data].[customer_id].&amp;[2096]" c="2096" nd="1"/>
              <i n="[customer_data].[customer_id].&amp;[2109]" c="2109" nd="1"/>
              <i n="[customer_data].[customer_id].&amp;[2213]" c="2213" nd="1"/>
              <i n="[customer_data].[customer_id].&amp;[2214]" c="2214" nd="1"/>
              <i n="[customer_data].[customer_id].&amp;[2231]" c="2231" nd="1"/>
              <i n="[customer_data].[customer_id].&amp;[2241]" c="2241" nd="1"/>
              <i n="[customer_data].[customer_id].&amp;[2264]" c="2264" nd="1"/>
              <i n="[customer_data].[customer_id].&amp;[2269]" c="2269" nd="1"/>
              <i n="[customer_data].[customer_id].&amp;[2273]" c="2273" nd="1"/>
              <i n="[customer_data].[customer_id].&amp;[2293]" c="2293" nd="1"/>
              <i n="[customer_data].[customer_id].&amp;[2321]" c="2321" nd="1"/>
              <i n="[customer_data].[customer_id].&amp;[2326]" c="2326" nd="1"/>
              <i n="[customer_data].[customer_id].&amp;[2330]" c="2330" nd="1"/>
              <i n="[customer_data].[customer_id].&amp;[2334]" c="2334" nd="1"/>
              <i n="[customer_data].[customer_id].&amp;[2352]" c="2352" nd="1"/>
              <i n="[customer_data].[customer_id].&amp;[2368]" c="2368" nd="1"/>
              <i n="[customer_data].[customer_id].&amp;[2371]" c="2371" nd="1"/>
              <i n="[customer_data].[customer_id].&amp;[2483]" c="2483" nd="1"/>
              <i n="[customer_data].[customer_id].&amp;[2486]" c="2486" nd="1"/>
              <i n="[customer_data].[customer_id].&amp;[2497]" c="2497" nd="1"/>
              <i n="[customer_data].[customer_id].&amp;[2556]" c="2556" nd="1"/>
              <i n="[customer_data].[customer_id].&amp;[2579]" c="2579" nd="1"/>
              <i n="[customer_data].[customer_id].&amp;[2614]" c="2614" nd="1"/>
              <i n="[customer_data].[customer_id].&amp;[2788]" c="2788" nd="1"/>
              <i n="[customer_data].[customer_id].&amp;[2855]" c="2855" nd="1"/>
              <i n="[customer_data].[customer_id].&amp;[2891]" c="2891" nd="1"/>
              <i n="[customer_data].[customer_id].&amp;[2921]" c="2921" nd="1"/>
              <i n="[customer_data].[customer_id].&amp;[2950]" c="2950" nd="1"/>
              <i n="[customer_data].[customer_id].&amp;[2965]" c="2965" nd="1"/>
              <i n="[customer_data].[customer_id].&amp;[3002]" c="3002" nd="1"/>
              <i n="[customer_data].[customer_id].&amp;[3008]" c="3008" nd="1"/>
              <i n="[customer_data].[customer_id].&amp;[3058]" c="3058" nd="1"/>
              <i n="[customer_data].[customer_id].&amp;[3060]" c="3060" nd="1"/>
              <i n="[customer_data].[customer_id].&amp;[3061]" c="3061" nd="1"/>
              <i n="[customer_data].[customer_id].&amp;[3075]" c="3075" nd="1"/>
              <i n="[customer_data].[customer_id].&amp;[3094]" c="3094" nd="1"/>
              <i n="[customer_data].[customer_id].&amp;[3139]" c="3139" nd="1"/>
              <i n="[customer_data].[customer_id].&amp;[3187]" c="3187" nd="1"/>
              <i n="[customer_data].[customer_id].&amp;[3193]" c="3193" nd="1"/>
              <i n="[customer_data].[customer_id].&amp;[3217]" c="3217" nd="1"/>
              <i n="[customer_data].[customer_id].&amp;[3279]" c="3279" nd="1"/>
              <i n="[customer_data].[customer_id].&amp;[3281]" c="3281" nd="1"/>
              <i n="[customer_data].[customer_id].&amp;[3282]" c="3282" nd="1"/>
              <i n="[customer_data].[customer_id].&amp;[3283]" c="3283" nd="1"/>
              <i n="[customer_data].[customer_id].&amp;[3322]" c="3322" nd="1"/>
              <i n="[customer_data].[customer_id].&amp;[3345]" c="3345" nd="1"/>
              <i n="[customer_data].[customer_id].&amp;[3404]" c="3404" nd="1"/>
              <i n="[customer_data].[customer_id].&amp;[3458]" c="3458" nd="1"/>
              <i n="[customer_data].[customer_id].&amp;[3464]" c="3464" nd="1"/>
              <i n="[customer_data].[customer_id].&amp;[3518]" c="3518" nd="1"/>
              <i n="[customer_data].[customer_id].&amp;[3522]" c="3522" nd="1"/>
              <i n="[customer_data].[customer_id].&amp;[3574]" c="3574" nd="1"/>
              <i n="[customer_data].[customer_id].&amp;[3576]" c="3576" nd="1"/>
              <i n="[customer_data].[customer_id].&amp;[3577]" c="3577" nd="1"/>
              <i n="[customer_data].[customer_id].&amp;[3619]" c="3619" nd="1"/>
              <i n="[customer_data].[customer_id].&amp;[3621]" c="3621" nd="1"/>
              <i n="[customer_data].[customer_id].&amp;[3640]" c="3640" nd="1"/>
              <i n="[customer_data].[customer_id].&amp;[3648]" c="3648" nd="1"/>
              <i n="[customer_data].[customer_id].&amp;[3686]" c="3686" nd="1"/>
              <i n="[customer_data].[customer_id].&amp;[3704]" c="3704" nd="1"/>
              <i n="[customer_data].[customer_id].&amp;[3716]" c="3716" nd="1"/>
              <i n="[customer_data].[customer_id].&amp;[3758]" c="3758" nd="1"/>
              <i n="[customer_data].[customer_id].&amp;[3767]" c="3767" nd="1"/>
              <i n="[customer_data].[customer_id].&amp;[3774]" c="3774" nd="1"/>
              <i n="[customer_data].[customer_id].&amp;[3777]" c="3777" nd="1"/>
              <i n="[customer_data].[customer_id].&amp;[3787]" c="3787" nd="1"/>
              <i n="[customer_data].[customer_id].&amp;[3800]" c="3800" nd="1"/>
              <i n="[customer_data].[customer_id].&amp;[3803]" c="3803" nd="1"/>
              <i n="[customer_data].[customer_id].&amp;[3827]" c="3827" nd="1"/>
              <i n="[customer_data].[customer_id].&amp;[3846]" c="3846" nd="1"/>
              <i n="[customer_data].[customer_id].&amp;[3879]" c="3879" nd="1"/>
              <i n="[customer_data].[customer_id].&amp;[3883]" c="3883" nd="1"/>
              <i n="[customer_data].[customer_id].&amp;[3910]" c="3910" nd="1"/>
              <i n="[customer_data].[customer_id].&amp;[3912]" c="3912" nd="1"/>
              <i n="[customer_data].[customer_id].&amp;[3961]" c="3961" nd="1"/>
              <i n="[customer_data].[customer_id].&amp;[4005]" c="4005" nd="1"/>
              <i n="[customer_data].[customer_id].&amp;[4027]" c="4027" nd="1"/>
              <i n="[customer_data].[customer_id].&amp;[4047]" c="4047" nd="1"/>
              <i n="[customer_data].[customer_id].&amp;[4081]" c="4081" nd="1"/>
              <i n="[customer_data].[customer_id].&amp;[4144]" c="4144" nd="1"/>
              <i n="[customer_data].[customer_id].&amp;[4149]" c="4149" nd="1"/>
              <i n="[customer_data].[customer_id].&amp;[4163]" c="4163" nd="1"/>
              <i n="[customer_data].[customer_id].&amp;[4186]" c="4186" nd="1"/>
              <i n="[customer_data].[customer_id].&amp;[4249]" c="4249" nd="1"/>
              <i n="[customer_data].[customer_id].&amp;[4270]" c="4270" nd="1"/>
              <i n="[customer_data].[customer_id].&amp;[4277]" c="4277" nd="1"/>
              <i n="[customer_data].[customer_id].&amp;[4308]" c="4308" nd="1"/>
              <i n="[customer_data].[customer_id].&amp;[4318]" c="4318" nd="1"/>
              <i n="[customer_data].[customer_id].&amp;[4319]" c="4319" nd="1"/>
              <i n="[customer_data].[customer_id].&amp;[4339]" c="4339" nd="1"/>
              <i n="[customer_data].[customer_id].&amp;[4378]" c="4378" nd="1"/>
              <i n="[customer_data].[customer_id].&amp;[4396]" c="4396" nd="1"/>
              <i n="[customer_data].[customer_id].&amp;[4434]" c="4434" nd="1"/>
              <i n="[customer_data].[customer_id].&amp;[4458]" c="4458" nd="1"/>
              <i n="[customer_data].[customer_id].&amp;[4486]" c="4486" nd="1"/>
              <i n="[customer_data].[customer_id].&amp;[4498]" c="4498" nd="1"/>
              <i n="[customer_data].[customer_id].&amp;[4524]" c="4524" nd="1"/>
              <i n="[customer_data].[customer_id].&amp;[4537]" c="4537" nd="1"/>
              <i n="[customer_data].[customer_id].&amp;[4589]" c="4589" nd="1"/>
              <i n="[customer_data].[customer_id].&amp;[4596]" c="4596" nd="1"/>
              <i n="[customer_data].[customer_id].&amp;[4621]" c="4621" nd="1"/>
              <i n="[customer_data].[customer_id].&amp;[4647]" c="4647" nd="1"/>
              <i n="[customer_data].[customer_id].&amp;[4650]" c="4650" nd="1"/>
              <i n="[customer_data].[customer_id].&amp;[4708]" c="4708" nd="1"/>
              <i n="[customer_data].[customer_id].&amp;[4747]" c="4747" nd="1"/>
              <i n="[customer_data].[customer_id].&amp;[4765]" c="4765" nd="1"/>
              <i n="[customer_data].[customer_id].&amp;[4775]" c="4775" nd="1"/>
              <i n="[customer_data].[customer_id].&amp;[4804]" c="4804" nd="1"/>
              <i n="[customer_data].[customer_id].&amp;[4809]" c="4809" nd="1"/>
              <i n="[customer_data].[customer_id].&amp;[4820]" c="4820" nd="1"/>
              <i n="[customer_data].[customer_id].&amp;[4831]" c="4831" nd="1"/>
              <i n="[customer_data].[customer_id].&amp;[4841]" c="4841" nd="1"/>
              <i n="[customer_data].[customer_id].&amp;[4859]" c="4859" nd="1"/>
              <i n="[customer_data].[customer_id].&amp;[4946]" c="4946" nd="1"/>
              <i n="[customer_data].[customer_id].&amp;[4950]" c="4950" nd="1"/>
              <i n="[customer_data].[customer_id].&amp;[4999]" c="4999" nd="1"/>
              <i n="[customer_data].[customer_id].&amp;[5016]" c="5016" nd="1"/>
              <i n="[customer_data].[customer_id].&amp;[5030]" c="5030" nd="1"/>
              <i n="[customer_data].[customer_id].&amp;[5047]" c="5047" nd="1"/>
              <i n="[customer_data].[customer_id].&amp;[5110]" c="5110" nd="1"/>
              <i n="[customer_data].[customer_id].&amp;[5113]" c="5113" nd="1"/>
              <i n="[customer_data].[customer_id].&amp;[5117]" c="5117" nd="1"/>
              <i n="[customer_data].[customer_id].&amp;[5120]" c="5120" nd="1"/>
              <i n="[customer_data].[customer_id].&amp;[5161]" c="5161" nd="1"/>
              <i n="[customer_data].[customer_id].&amp;[5185]" c="5185" nd="1"/>
              <i n="[customer_data].[customer_id].&amp;[5187]" c="5187" nd="1"/>
              <i n="[customer_data].[customer_id].&amp;[5193]" c="5193" nd="1"/>
              <i n="[customer_data].[customer_id].&amp;[5222]" c="5222" nd="1"/>
              <i n="[customer_data].[customer_id].&amp;[5234]" c="5234" nd="1"/>
              <i n="[customer_data].[customer_id].&amp;[5282]" c="5282" nd="1"/>
              <i n="[customer_data].[customer_id].&amp;[5298]" c="5298" nd="1"/>
              <i n="[customer_data].[customer_id].&amp;[5316]" c="5316" nd="1"/>
              <i n="[customer_data].[customer_id].&amp;[5343]" c="5343" nd="1"/>
              <i n="[customer_data].[customer_id].&amp;[5366]" c="5366" nd="1"/>
              <i n="[customer_data].[customer_id].&amp;[5394]" c="5394" nd="1"/>
              <i n="[customer_data].[customer_id].&amp;[5408]" c="5408" nd="1"/>
              <i n="[customer_data].[customer_id].&amp;[5428]" c="5428" nd="1"/>
              <i n="[customer_data].[customer_id].&amp;[5474]" c="5474" nd="1"/>
              <i n="[customer_data].[customer_id].&amp;[5523]" c="5523" nd="1"/>
              <i n="[customer_data].[customer_id].&amp;[5530]" c="5530" nd="1"/>
              <i n="[customer_data].[customer_id].&amp;[5552]" c="5552" nd="1"/>
              <i n="[customer_data].[customer_id].&amp;[5623]" c="5623" nd="1"/>
              <i n="[customer_data].[customer_id].&amp;[5647]" c="5647" nd="1"/>
              <i n="[customer_data].[customer_id].&amp;[5649]" c="5649" nd="1"/>
              <i n="[customer_data].[customer_id].&amp;[5658]" c="5658" nd="1"/>
              <i n="[customer_data].[customer_id].&amp;[5692]" c="5692" nd="1"/>
              <i n="[customer_data].[customer_id].&amp;[5710]" c="5710" nd="1"/>
              <i n="[customer_data].[customer_id].&amp;[5712]" c="5712" nd="1"/>
              <i n="[customer_data].[customer_id].&amp;[5777]" c="5777" nd="1"/>
              <i n="[customer_data].[customer_id].&amp;[5820]" c="5820" nd="1"/>
              <i n="[customer_data].[customer_id].&amp;[5825]" c="5825" nd="1"/>
              <i n="[customer_data].[customer_id].&amp;[5909]" c="5909" nd="1"/>
              <i n="[customer_data].[customer_id].&amp;[5911]" c="5911" nd="1"/>
              <i n="[customer_data].[customer_id].&amp;[5939]" c="5939" nd="1"/>
              <i n="[customer_data].[customer_id].&amp;[5962]" c="5962" nd="1"/>
              <i n="[customer_data].[customer_id].&amp;[5972]" c="5972" nd="1"/>
              <i n="[customer_data].[customer_id].&amp;[5980]" c="5980" nd="1"/>
              <i n="[customer_data].[customer_id].&amp;[5986]" c="5986" nd="1"/>
              <i n="[customer_data].[customer_id].&amp;[6064]" c="6064" nd="1"/>
              <i n="[customer_data].[customer_id].&amp;[6065]" c="6065" nd="1"/>
              <i n="[customer_data].[customer_id].&amp;[6089]" c="6089" nd="1"/>
              <i n="[customer_data].[customer_id].&amp;[6104]" c="6104" nd="1"/>
              <i n="[customer_data].[customer_id].&amp;[6134]" c="6134" nd="1"/>
              <i n="[customer_data].[customer_id].&amp;[6207]" c="6207" nd="1"/>
              <i n="[customer_data].[customer_id].&amp;[6274]" c="6274" nd="1"/>
              <i n="[customer_data].[customer_id].&amp;[6300]" c="6300" nd="1"/>
              <i n="[customer_data].[customer_id].&amp;[6303]" c="6303" nd="1"/>
              <i n="[customer_data].[customer_id].&amp;[6329]" c="6329" nd="1"/>
              <i n="[customer_data].[customer_id].&amp;[6339]" c="6339" nd="1"/>
              <i n="[customer_data].[customer_id].&amp;[6348]" c="6348" nd="1"/>
              <i n="[customer_data].[customer_id].&amp;[6362]" c="6362" nd="1"/>
              <i n="[customer_data].[customer_id].&amp;[6388]" c="6388" nd="1"/>
              <i n="[customer_data].[customer_id].&amp;[6489]" c="6489" nd="1"/>
              <i n="[customer_data].[customer_id].&amp;[6509]" c="6509" nd="1"/>
              <i n="[customer_data].[customer_id].&amp;[6530]" c="6530" nd="1"/>
              <i n="[customer_data].[customer_id].&amp;[6590]" c="6590" nd="1"/>
              <i n="[customer_data].[customer_id].&amp;[6613]" c="6613" nd="1"/>
              <i n="[customer_data].[customer_id].&amp;[6619]" c="6619" nd="1"/>
              <i n="[customer_data].[customer_id].&amp;[6647]" c="6647" nd="1"/>
              <i n="[customer_data].[customer_id].&amp;[6649]" c="6649" nd="1"/>
              <i n="[customer_data].[customer_id].&amp;[6654]" c="6654" nd="1"/>
              <i n="[customer_data].[customer_id].&amp;[6655]" c="6655" nd="1"/>
              <i n="[customer_data].[customer_id].&amp;[6688]" c="6688" nd="1"/>
              <i n="[customer_data].[customer_id].&amp;[6745]" c="6745" nd="1"/>
              <i n="[customer_data].[customer_id].&amp;[6763]" c="6763" nd="1"/>
              <i n="[customer_data].[customer_id].&amp;[6764]" c="6764" nd="1"/>
              <i n="[customer_data].[customer_id].&amp;[6769]" c="6769" nd="1"/>
              <i n="[customer_data].[customer_id].&amp;[6801]" c="6801" nd="1"/>
              <i n="[customer_data].[customer_id].&amp;[6847]" c="6847" nd="1"/>
              <i n="[customer_data].[customer_id].&amp;[6895]" c="6895" nd="1"/>
              <i n="[customer_data].[customer_id].&amp;[6916]" c="6916" nd="1"/>
              <i n="[customer_data].[customer_id].&amp;[6965]" c="6965" nd="1"/>
              <i n="[customer_data].[customer_id].&amp;[6971]" c="6971" nd="1"/>
              <i n="[customer_data].[customer_id].&amp;[6992]" c="6992" nd="1"/>
              <i n="[customer_data].[customer_id].&amp;[7024]" c="7024" nd="1"/>
              <i n="[customer_data].[customer_id].&amp;[7055]" c="7055" nd="1"/>
              <i n="[customer_data].[customer_id].&amp;[7122]" c="7122" nd="1"/>
              <i n="[customer_data].[customer_id].&amp;[7152]" c="7152" nd="1"/>
              <i n="[customer_data].[customer_id].&amp;[7163]" c="7163" nd="1"/>
              <i n="[customer_data].[customer_id].&amp;[7169]" c="7169" nd="1"/>
              <i n="[customer_data].[customer_id].&amp;[7179]" c="7179" nd="1"/>
              <i n="[customer_data].[customer_id].&amp;[7196]" c="7196" nd="1"/>
              <i n="[customer_data].[customer_id].&amp;[7219]" c="7219" nd="1"/>
              <i n="[customer_data].[customer_id].&amp;[7249]" c="7249" nd="1"/>
              <i n="[customer_data].[customer_id].&amp;[7274]" c="7274" nd="1"/>
              <i n="[customer_data].[customer_id].&amp;[7319]" c="7319" nd="1"/>
              <i n="[customer_data].[customer_id].&amp;[7333]" c="7333" nd="1"/>
              <i n="[customer_data].[customer_id].&amp;[7371]" c="7371" nd="1"/>
              <i n="[customer_data].[customer_id].&amp;[7372]" c="7372" nd="1"/>
              <i n="[customer_data].[customer_id].&amp;[7400]" c="7400" nd="1"/>
              <i n="[customer_data].[customer_id].&amp;[7417]" c="7417" nd="1"/>
              <i n="[customer_data].[customer_id].&amp;[7496]" c="7496" nd="1"/>
              <i n="[customer_data].[customer_id].&amp;[7498]" c="7498" nd="1"/>
              <i n="[customer_data].[customer_id].&amp;[7508]" c="7508" nd="1"/>
              <i n="[customer_data].[customer_id].&amp;[7516]" c="7516" nd="1"/>
              <i n="[customer_data].[customer_id].&amp;[7529]" c="7529" nd="1"/>
              <i n="[customer_data].[customer_id].&amp;[7579]" c="7579" nd="1"/>
              <i n="[customer_data].[customer_id].&amp;[7599]" c="7599" nd="1"/>
              <i n="[customer_data].[customer_id].&amp;[7605]" c="7605" nd="1"/>
              <i n="[customer_data].[customer_id].&amp;[7696]" c="7696" nd="1"/>
              <i n="[customer_data].[customer_id].&amp;[7716]" c="7716" nd="1"/>
              <i n="[customer_data].[customer_id].&amp;[7719]" c="7719" nd="1"/>
              <i n="[customer_data].[customer_id].&amp;[7748]" c="7748" nd="1"/>
              <i n="[customer_data].[customer_id].&amp;[7758]" c="7758" nd="1"/>
              <i n="[customer_data].[customer_id].&amp;[7766]" c="7766" nd="1"/>
              <i n="[customer_data].[customer_id].&amp;[7874]" c="7874" nd="1"/>
              <i n="[customer_data].[customer_id].&amp;[7922]" c="7922" nd="1"/>
              <i n="[customer_data].[customer_id].&amp;[7942]" c="7942" nd="1"/>
              <i n="[customer_data].[customer_id].&amp;[7951]" c="7951" nd="1"/>
              <i n="[customer_data].[customer_id].&amp;[7976]" c="7976" nd="1"/>
              <i n="[customer_data].[customer_id].&amp;[7994]" c="7994" nd="1"/>
              <i n="[customer_data].[customer_id].&amp;[8002]" c="8002" nd="1"/>
              <i n="[customer_data].[customer_id].&amp;[8056]" c="8056" nd="1"/>
              <i n="[customer_data].[customer_id].&amp;[8064]" c="8064" nd="1"/>
              <i n="[customer_data].[customer_id].&amp;[8098]" c="8098" nd="1"/>
              <i n="[customer_data].[customer_id].&amp;[8150]" c="8150" nd="1"/>
              <i n="[customer_data].[customer_id].&amp;[8169]" c="8169" nd="1"/>
              <i n="[customer_data].[customer_id].&amp;[8220]" c="8220" nd="1"/>
              <i n="[customer_data].[customer_id].&amp;[8230]" c="8230" nd="1"/>
              <i n="[customer_data].[customer_id].&amp;[8295]" c="8295" nd="1"/>
              <i n="[customer_data].[customer_id].&amp;[8302]" c="8302" nd="1"/>
              <i n="[customer_data].[customer_id].&amp;[8338]" c="8338" nd="1"/>
              <i n="[customer_data].[customer_id].&amp;[8419]" c="8419" nd="1"/>
              <i n="[customer_data].[customer_id].&amp;[8459]" c="8459" nd="1"/>
              <i n="[customer_data].[customer_id].&amp;[8533]" c="8533" nd="1"/>
              <i n="[customer_data].[customer_id].&amp;[8573]" c="8573" nd="1"/>
              <i n="[customer_data].[customer_id].&amp;[8676]" c="8676" nd="1"/>
              <i n="[customer_data].[customer_id].&amp;[8684]" c="8684" nd="1"/>
              <i n="[customer_data].[customer_id].&amp;[8685]" c="8685" nd="1"/>
              <i n="[customer_data].[customer_id].&amp;[8714]" c="8714" nd="1"/>
              <i n="[customer_data].[customer_id].&amp;[8761]" c="8761" nd="1"/>
              <i n="[customer_data].[customer_id].&amp;[8791]" c="8791" nd="1"/>
              <i n="[customer_data].[customer_id].&amp;[8817]" c="8817" nd="1"/>
              <i n="[customer_data].[customer_id].&amp;[8841]" c="8841" nd="1"/>
              <i n="[customer_data].[customer_id].&amp;[8861]" c="8861" nd="1"/>
              <i n="[customer_data].[customer_id].&amp;[8887]" c="8887" nd="1"/>
              <i n="[customer_data].[customer_id].&amp;[8935]" c="8935" nd="1"/>
              <i n="[customer_data].[customer_id].&amp;[8987]" c="8987" nd="1"/>
              <i n="[customer_data].[customer_id].&amp;[9083]" c="9083" nd="1"/>
              <i n="[customer_data].[customer_id].&amp;[9092]" c="9092" nd="1"/>
              <i n="[customer_data].[customer_id].&amp;[9104]" c="9104" nd="1"/>
              <i n="[customer_data].[customer_id].&amp;[9109]" c="9109" nd="1"/>
              <i n="[customer_data].[customer_id].&amp;[9147]" c="9147" nd="1"/>
              <i n="[customer_data].[customer_id].&amp;[9202]" c="9202" nd="1"/>
              <i n="[customer_data].[customer_id].&amp;[9214]" c="9214" nd="1"/>
              <i n="[customer_data].[customer_id].&amp;[9220]" c="9220" nd="1"/>
              <i n="[customer_data].[customer_id].&amp;[9259]" c="9259" nd="1"/>
              <i n="[customer_data].[customer_id].&amp;[9291]" c="9291" nd="1"/>
              <i n="[customer_data].[customer_id].&amp;[9298]" c="9298" nd="1"/>
              <i n="[customer_data].[customer_id].&amp;[9340]" c="9340" nd="1"/>
              <i n="[customer_data].[customer_id].&amp;[9348]" c="9348" nd="1"/>
              <i n="[customer_data].[customer_id].&amp;[9364]" c="9364" nd="1"/>
              <i n="[customer_data].[customer_id].&amp;[9374]" c="9374" nd="1"/>
              <i n="[customer_data].[customer_id].&amp;[9392]" c="9392" nd="1"/>
              <i n="[customer_data].[customer_id].&amp;[9441]" c="9441" nd="1"/>
              <i n="[customer_data].[customer_id].&amp;[9452]" c="9452" nd="1"/>
              <i n="[customer_data].[customer_id].&amp;[9472]" c="9472" nd="1"/>
              <i n="[customer_data].[customer_id].&amp;[9487]" c="9487" nd="1"/>
              <i n="[customer_data].[customer_id].&amp;[9508]" c="9508" nd="1"/>
              <i n="[customer_data].[customer_id].&amp;[9512]" c="9512" nd="1"/>
              <i n="[customer_data].[customer_id].&amp;[9559]" c="9559" nd="1"/>
              <i n="[customer_data].[customer_id].&amp;[9767]" c="9767" nd="1"/>
              <i n="[customer_data].[customer_id].&amp;[9786]" c="9786" nd="1"/>
              <i n="[customer_data].[customer_id].&amp;[9791]" c="9791" nd="1"/>
              <i n="[customer_data].[customer_id].&amp;[9834]" c="9834" nd="1"/>
              <i n="[customer_data].[customer_id].&amp;[9888]" c="9888" nd="1"/>
              <i n="[customer_data].[customer_id].&amp;[9890]" c="9890" nd="1"/>
              <i n="[customer_data].[customer_id].&amp;[9923]" c="9923" nd="1"/>
              <i n="[customer_data].[customer_id].&amp;[9969]" c="9969" nd="1"/>
            </range>
          </ranges>
        </level>
      </levels>
      <selections count="1">
        <selection n="[customer_data].[customer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_L" xr10:uid="{5784F373-9229-4264-AE0E-57C8E440F9D2}" sourceName="P/L">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5B0C04C7-78DF-4A37-900E-C0B37E0B7B85}" cache="Slicer_customer_id" caption="customer_i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 xr10:uid="{6F2047FE-89E7-4325-9183-5ED56DBEA049}" cache="Slicer_P_L" caption="P/L"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A3FC264-70C1-40E9-B236-F29F242FF068}" name="Table6" displayName="Table6" ref="B27:C31" totalsRowCount="1">
  <autoFilter ref="B27:C30" xr:uid="{AA3FC264-70C1-40E9-B236-F29F242FF068}"/>
  <tableColumns count="2">
    <tableColumn id="1" xr3:uid="{5327ADE7-A921-4906-A09E-161277375158}" name="Risk Level" totalsRowLabel="Grand Total" dataDxfId="48" totalsRowDxfId="47"/>
    <tableColumn id="2" xr3:uid="{6C22FAA5-41E1-439F-8618-8BD4AFD97E54}" name="Total Id" totalsRowFunction="custom">
      <calculatedColumnFormula>COUNTIF(portfolio_data[risk_level],B28)</calculatedColumnFormula>
      <totalsRowFormula>SUM(Table6[Total Id])</totalsRow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692979-72E6-4DCE-8230-6D97CFFA37E8}" name="Table7" displayName="Table7" ref="B54:B55" totalsRowShown="0">
  <autoFilter ref="B54:B55" xr:uid="{B9692979-72E6-4DCE-8230-6D97CFFA37E8}"/>
  <tableColumns count="1">
    <tableColumn id="1" xr3:uid="{DBFB1ED0-B57F-4694-A83F-9E29D402D09E}" name="Customer Count">
      <calculatedColumnFormula>COUNT(_xlfn.UNIQUE(portfolio_data[customer_id],FALSE))</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D41B7-7A41-4232-82BF-525AD3B29C5B}" name="customer_data" displayName="customer_data" ref="A1:H483" tableType="queryTable" totalsRowShown="0">
  <autoFilter ref="A1:H483" xr:uid="{6BBD41B7-7A41-4232-82BF-525AD3B29C5B}"/>
  <sortState xmlns:xlrd2="http://schemas.microsoft.com/office/spreadsheetml/2017/richdata2" ref="A2:H483">
    <sortCondition ref="A1:A483"/>
  </sortState>
  <tableColumns count="8">
    <tableColumn id="1" xr3:uid="{97DC14F7-4FEE-4E4F-B1D1-FE848A61FDD7}" uniqueName="1" name="customer_id" queryTableFieldId="1"/>
    <tableColumn id="2" xr3:uid="{703BCB1C-5938-4B5D-A43C-E8F5A165BF80}" uniqueName="2" name="customer_name" queryTableFieldId="2" dataDxfId="46"/>
    <tableColumn id="3" xr3:uid="{999796BF-E20A-4967-827D-B41AAB995357}" uniqueName="3" name="age" queryTableFieldId="3"/>
    <tableColumn id="4" xr3:uid="{C7C4CCEF-74DB-4BD6-96BA-54DEC57884FD}" uniqueName="4" name="gender" queryTableFieldId="4" dataDxfId="45"/>
    <tableColumn id="5" xr3:uid="{2AA660FD-0578-4736-8A2F-3274CAFFF4FF}" uniqueName="5" name="income" queryTableFieldId="5"/>
    <tableColumn id="6" xr3:uid="{56D3F406-4341-4D8A-A8B2-B11649AD8725}" uniqueName="6" name="location" queryTableFieldId="6" dataDxfId="44"/>
    <tableColumn id="7" xr3:uid="{6A65ED1B-0AA3-4F17-B308-7F6946D58BAD}" uniqueName="7" name="signup_date" queryTableFieldId="7" dataDxfId="17"/>
    <tableColumn id="8" xr3:uid="{354F1485-5791-4F35-86CA-AF3A199B3F57}" uniqueName="8" name="age_group" queryTableFieldId="8" dataDxfId="43">
      <calculatedColumnFormula>IF(customer_data[[#This Row],[age]]&lt;30,"20-30",
IF(customer_data[[#This Row],[age]]&lt;40,"30-40","40+"))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63EA35-2662-418A-8323-443BC0AEA301}" name="investment_data" displayName="investment_data" ref="A1:L1001" tableType="queryTable" totalsRowShown="0">
  <autoFilter ref="A1:L1001" xr:uid="{D063EA35-2662-418A-8323-443BC0AEA301}"/>
  <tableColumns count="12">
    <tableColumn id="1" xr3:uid="{168DE0A2-87A8-4FEA-ADAC-2541CC0BD6CF}" uniqueName="1" name="investment_id" queryTableFieldId="1"/>
    <tableColumn id="2" xr3:uid="{53A79198-497C-47A0-A5F3-06B9F37DC081}" uniqueName="2" name="portfolio_id" queryTableFieldId="2"/>
    <tableColumn id="3" xr3:uid="{BF42D02A-2215-4A03-AA6C-265062C8C349}" uniqueName="3" name="asset_type" queryTableFieldId="3" dataDxfId="42"/>
    <tableColumn id="4" xr3:uid="{ABC6F6D5-CDE0-4EFC-91FD-A5BD4EE32BC9}" uniqueName="4" name="asset_name" queryTableFieldId="4" dataDxfId="41"/>
    <tableColumn id="5" xr3:uid="{32F73CC9-9DBE-4260-9C13-F21687F7C5A0}" uniqueName="5" name="units" queryTableFieldId="5"/>
    <tableColumn id="6" xr3:uid="{47303D9E-75BC-4FEE-815D-72E16F8A4CBE}" uniqueName="6" name="purchase_price" queryTableFieldId="6"/>
    <tableColumn id="7" xr3:uid="{ED895D55-880B-4249-B28F-AD995019DEED}" uniqueName="7" name="current_price" queryTableFieldId="7"/>
    <tableColumn id="8" xr3:uid="{3835B99E-BDBF-452A-BB98-C76B9840DA37}" uniqueName="8" name="purchase_date" queryTableFieldId="8" dataDxfId="16"/>
    <tableColumn id="9" xr3:uid="{63657CCA-73D7-4871-98CD-EBBE35E63CCB}" uniqueName="9" name="market_value" queryTableFieldId="9"/>
    <tableColumn id="10" xr3:uid="{A99CF129-3EE6-4EA5-B4BC-E6FFE0DB2A77}" uniqueName="10" name="purchase_value" queryTableFieldId="10" dataDxfId="40"/>
    <tableColumn id="11" xr3:uid="{E9EFB307-D5AA-40D5-B0DD-959A6D5BD34D}" uniqueName="11" name="Profit/Loss" queryTableFieldId="11" dataDxfId="39">
      <calculatedColumnFormula xml:space="preserve"> investment_data[[#This Row],[market_value]]-investment_data[[#This Row],[purchase_value]]</calculatedColumnFormula>
    </tableColumn>
    <tableColumn id="12" xr3:uid="{9A3970A5-9FF9-462E-B9BF-335BFB9D5B8E}" uniqueName="12" name="P/L" queryTableFieldId="12" dataDxfId="38">
      <calculatedColumnFormula>IF(investment_data[[#This Row],[Profit/Loss]]&gt;0,"Profit","Loss")</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7BE05E-DEC6-4BF5-A9C8-4548E5EAD974}" name="performance_data" displayName="performance_data" ref="A1:X5001" tableType="queryTable" totalsRowShown="0">
  <autoFilter ref="A1:X5001" xr:uid="{A97BE05E-DEC6-4BF5-A9C8-4548E5EAD974}"/>
  <sortState xmlns:xlrd2="http://schemas.microsoft.com/office/spreadsheetml/2017/richdata2" ref="A2:X5001">
    <sortCondition ref="A1:A5001"/>
  </sortState>
  <tableColumns count="24">
    <tableColumn id="1" xr3:uid="{DA962C40-2D35-406A-8933-0B91F6970129}" uniqueName="1" name="portfolio_id" queryTableFieldId="1"/>
    <tableColumn id="2" xr3:uid="{63D111A4-2CD1-46F1-A7DE-F4896B304DDF}" uniqueName="2" name="date" queryTableFieldId="2" dataDxfId="15"/>
    <tableColumn id="3" xr3:uid="{81FE7F23-8DC2-43E1-9791-C3444059A7AD}" uniqueName="3" name="portfolio_value" queryTableFieldId="3"/>
    <tableColumn id="4" xr3:uid="{979D2E80-9785-4754-ABB8-406F18964604}" uniqueName="4" name="return_percentage" queryTableFieldId="4"/>
    <tableColumn id="5" xr3:uid="{3DA3BC40-A668-4132-852F-FD3F772F0207}" uniqueName="5" name="benchmark_return" queryTableFieldId="5"/>
    <tableColumn id="6" xr3:uid="{FE892660-0F2B-411F-B83A-E18C940BCCC7}" uniqueName="6" name="net_inflows" queryTableFieldId="6"/>
    <tableColumn id="7" xr3:uid="{E08EB407-6AE6-49C0-BC10-0E14AA3BCE39}" uniqueName="7" name="net_outflows" queryTableFieldId="7"/>
    <tableColumn id="14" xr3:uid="{3BFBF3C3-377D-4C68-8C6E-CCAC882B61FE}" uniqueName="14" name="date (Year)" queryTableFieldId="14"/>
    <tableColumn id="15" xr3:uid="{2B86BE9B-CC38-47E3-96E6-79394D7E042C}" uniqueName="15" name="date (Quarter)" queryTableFieldId="15"/>
    <tableColumn id="16" xr3:uid="{9339C475-639A-4C87-89E4-C0A74B6A0480}" uniqueName="16" name="date (Month Index)" queryTableFieldId="16"/>
    <tableColumn id="17" xr3:uid="{D4CF34D3-6188-4D02-8617-0B502AD7F3D7}" uniqueName="17" name="date (Month)" queryTableFieldId="17"/>
    <tableColumn id="8" xr3:uid="{B39B0EA6-CE98-421D-A725-E50385D95AA8}" uniqueName="8" name="return higher/lower" queryTableFieldId="8" dataDxfId="37">
      <calculatedColumnFormula>IF(performance_data[[#This Row],[return_percentage]]&gt;=performance_data[[#This Row],[benchmark_return]],"Higher","Lower")</calculatedColumnFormula>
    </tableColumn>
    <tableColumn id="9" xr3:uid="{617D1749-C1E1-4232-BC94-F321404AC26C}" uniqueName="9" name="latest_date" queryTableFieldId="9" dataDxfId="14">
      <calculatedColumnFormula xml:space="preserve"> _xlfn.MAXIFS(performance_data[date],performance_data[portfolio_id],performance_data[[#This Row],[portfolio_id]])</calculatedColumnFormula>
    </tableColumn>
    <tableColumn id="10" xr3:uid="{768D8A33-D57F-41D5-8B46-084FE5898ABA}" uniqueName="10" name="starting_date" queryTableFieldId="10" dataDxfId="13">
      <calculatedColumnFormula xml:space="preserve"> _xlfn.MINIFS(performance_data[date],performance_data[portfolio_id],performance_data[[#This Row],[portfolio_id]])</calculatedColumnFormula>
    </tableColumn>
    <tableColumn id="11" xr3:uid="{707E312B-AC5D-4E24-B18D-C32A73BFD3F1}" uniqueName="11" name="latest_value" queryTableFieldId="11" dataDxfId="12">
      <calculatedColumnFormula>_xlfn.MAXIFS(performance_data[portfolio_value],performance_data[portfolio_id],performance_data[[#This Row],[portfolio_id]],performance_data[date],performance_data[[#This Row],[latest_date]])</calculatedColumnFormula>
    </tableColumn>
    <tableColumn id="12" xr3:uid="{DAFED919-AD66-42BC-9D9E-894810AF0C14}" uniqueName="12" name="starting_value" queryTableFieldId="12" dataDxfId="11">
      <calculatedColumnFormula>_xlfn.MAXIFS(performance_data[portfolio_value],performance_data[portfolio_id],performance_data[[#This Row],[portfolio_id]],performance_data[date],performance_data[[#This Row],[starting_date]])</calculatedColumnFormula>
    </tableColumn>
    <tableColumn id="13" xr3:uid="{77ED56F7-41AC-4D43-A5F5-57CEC17F36C7}" uniqueName="13" name="Growth" queryTableFieldId="13" dataDxfId="10">
      <calculatedColumnFormula>performance_data[[#This Row],[latest_value]]-performance_data[[#This Row],[starting_value]]</calculatedColumnFormula>
    </tableColumn>
    <tableColumn id="18" xr3:uid="{D99966CD-5B96-498F-BFD4-CDA2AA98F3B9}" uniqueName="18" name="net_value" queryTableFieldId="18" dataDxfId="9">
      <calculatedColumnFormula>performance_data[[#This Row],[net_inflows]]-performance_data[[#This Row],[net_outflows]]</calculatedColumnFormula>
    </tableColumn>
    <tableColumn id="19" xr3:uid="{EC3E6876-CC57-4159-84FF-16CC2F58A07E}" uniqueName="19" name="inflow_flag" queryTableFieldId="19" dataDxfId="8">
      <calculatedColumnFormula>IF(performance_data[[#This Row],[net_inflows]]&gt;AVERAGE(performance_data[net_inflows]),"High","Low")</calculatedColumnFormula>
    </tableColumn>
    <tableColumn id="20" xr3:uid="{5A610891-B8FF-4D2D-8268-8B6E72590D82}" uniqueName="20" name="average_return wrt inflow" queryTableFieldId="20" dataDxfId="7">
      <calculatedColumnFormula>AVERAGEIF(performance_data[inflow_flag],performance_data[[#This Row],[inflow_flag]],performance_data[return_percentage])</calculatedColumnFormula>
    </tableColumn>
    <tableColumn id="21" xr3:uid="{D651A385-6941-4E83-BF1E-26546D0A5A54}" uniqueName="21" name="return_flag" queryTableFieldId="21" dataDxfId="6">
      <calculatedColumnFormula>IF(performance_data[[#This Row],[return_percentage]]&lt;performance_data[[#This Row],[benchmark_return]],1,0)</calculatedColumnFormula>
    </tableColumn>
    <tableColumn id="22" xr3:uid="{D20D4823-6514-4D89-896D-4341117844B3}" uniqueName="22" name="totalportfoliocount" queryTableFieldId="22" dataDxfId="5">
      <calculatedColumnFormula>COUNTIFS(performance_data[portfolio_id],performance_data[[#This Row],[portfolio_id]])</calculatedColumnFormula>
    </tableColumn>
    <tableColumn id="23" xr3:uid="{A3A64CFA-A158-47DE-8A0C-88CC84E352D3}" uniqueName="23" name="underperform_flag_count" queryTableFieldId="23" dataDxfId="4">
      <calculatedColumnFormula>COUNTIFS(performance_data[portfolio_id],performance_data[[#This Row],[portfolio_id]],
          performance_data[return_flag],1)</calculatedColumnFormula>
    </tableColumn>
    <tableColumn id="24" xr3:uid="{04BC742E-52C9-4EC5-858A-65106B7AB0A2}" uniqueName="24" name="underperform_percent" queryTableFieldId="24" dataDxfId="3">
      <calculatedColumnFormula>performance_data[[#This Row],[underperform_flag_count]]/performance_data[[#This Row],[totalportfoliocount]]</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0BA4D4-B61F-41C8-8C81-532AE91240F4}" name="portfolio_data" displayName="portfolio_data" ref="A1:L198" tableType="queryTable" totalsRowShown="0">
  <autoFilter ref="A1:L198" xr:uid="{CD0BA4D4-B61F-41C8-8C81-532AE91240F4}"/>
  <sortState xmlns:xlrd2="http://schemas.microsoft.com/office/spreadsheetml/2017/richdata2" ref="A2:L198">
    <sortCondition ref="A1:A198"/>
  </sortState>
  <tableColumns count="12">
    <tableColumn id="1" xr3:uid="{9CE280A8-02F3-4FAC-ADB5-98F19C5B09E6}" uniqueName="1" name="portfolio_id" queryTableFieldId="1"/>
    <tableColumn id="2" xr3:uid="{79D1CADE-B16C-489D-9A07-06949108B154}" uniqueName="2" name="portfolio_name" queryTableFieldId="2" dataDxfId="36"/>
    <tableColumn id="3" xr3:uid="{A8768582-7CB6-451B-A251-F3C227A33BC5}" uniqueName="3" name="customer_id" queryTableFieldId="3"/>
    <tableColumn id="4" xr3:uid="{868111EF-FE89-4B8A-9E9C-D867AE6DD119}" uniqueName="4" name="total_value" queryTableFieldId="4"/>
    <tableColumn id="5" xr3:uid="{780D3DA7-DF99-443F-8FFE-186544F5EB8B}" uniqueName="5" name="creation_date" queryTableFieldId="5" dataDxfId="1"/>
    <tableColumn id="6" xr3:uid="{EF95A143-4E01-4DE0-A95B-B08811A8EB47}" uniqueName="6" name="risk_level" queryTableFieldId="6" dataDxfId="35"/>
    <tableColumn id="9" xr3:uid="{986A9A75-8FDA-47A1-BA71-78AE70158E45}" uniqueName="9" name="creation_date (Year)" queryTableFieldId="9"/>
    <tableColumn id="10" xr3:uid="{5584BC6E-3D99-4550-91AF-E6E00FC7E1A7}" uniqueName="10" name="creation_date (Quarter)" queryTableFieldId="10"/>
    <tableColumn id="11" xr3:uid="{63F10E16-CCE0-49EF-AD2F-591612507E8C}" uniqueName="11" name="creation_date (Month Index)" queryTableFieldId="11"/>
    <tableColumn id="12" xr3:uid="{73484146-BF84-4C6F-B023-DA336E5D78F2}" uniqueName="12" name="creation_date (Month)" queryTableFieldId="12"/>
    <tableColumn id="7" xr3:uid="{67B9CCD1-E71E-4550-861C-4A88F82ED1DD}" uniqueName="7" name="Income" queryTableFieldId="7" dataDxfId="34">
      <calculatedColumnFormula>_xlfn.XLOOKUP(portfolio_data[[#This Row],[customer_id]], customer_data[customer_id], customer_data[income])</calculatedColumnFormula>
    </tableColumn>
    <tableColumn id="8" xr3:uid="{C0ADCEB8-3F16-4FE9-B4DD-25745CCC57B0}" uniqueName="8" name="avg _return%" queryTableFieldId="8" dataDxfId="0" dataCellStyle="Percent">
      <calculatedColumnFormula>ROUND(AVERAGEIF(performance_data[portfolio_id],portfolio_data[[#This Row],[portfolio_id]],performance_data[return_percentage]),2)</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B2C0D2-073C-4A76-9614-1638E14BAD25}" name="transaction_data" displayName="transaction_data" ref="A1:I3000" tableType="queryTable" totalsRowShown="0">
  <autoFilter ref="A1:I3000" xr:uid="{E2B2C0D2-073C-4A76-9614-1638E14BAD25}"/>
  <sortState xmlns:xlrd2="http://schemas.microsoft.com/office/spreadsheetml/2017/richdata2" ref="A2:I3000">
    <sortCondition ref="B1:B3000"/>
  </sortState>
  <tableColumns count="9">
    <tableColumn id="1" xr3:uid="{BD8AA225-FC44-4EB6-A042-A281F35E95A7}" uniqueName="1" name="transaction_id" queryTableFieldId="1"/>
    <tableColumn id="2" xr3:uid="{0599AF6E-7F85-4072-94F0-173AF5176D2F}" uniqueName="2" name="portfolio_id" queryTableFieldId="2"/>
    <tableColumn id="3" xr3:uid="{D97E2A1B-B9EE-4EAD-9BA9-F2138F9CF2A6}" uniqueName="3" name="transaction_type" queryTableFieldId="3" dataDxfId="33"/>
    <tableColumn id="4" xr3:uid="{BBFBCFE8-C5AD-4CA0-A607-CF86B6C2DB96}" uniqueName="4" name="transaction_date" queryTableFieldId="4" dataDxfId="2"/>
    <tableColumn id="5" xr3:uid="{9D1E39BC-C003-4149-AE34-4CC830A1A609}" uniqueName="5" name="asset_type" queryTableFieldId="5" dataDxfId="32"/>
    <tableColumn id="6" xr3:uid="{BEEE6C87-66B3-4E26-8082-4C3292FD5189}" uniqueName="6" name="asset_name" queryTableFieldId="6" dataDxfId="31"/>
    <tableColumn id="7" xr3:uid="{36DCC863-607D-4315-BF88-5FF331CEBF68}" uniqueName="7" name="units" queryTableFieldId="7"/>
    <tableColumn id="8" xr3:uid="{8954533A-BB82-4331-AA05-41BE8AA17AFC}" uniqueName="8" name="transaction_price" queryTableFieldId="8"/>
    <tableColumn id="9" xr3:uid="{B8BA395E-2466-48D8-8040-1381E5D77131}" uniqueName="9" name="total_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ADF7ED9-1B42-4FBE-9F16-F1278D22611E}" sourceName="[performance_data].[date]">
  <pivotTables>
    <pivotTable tabId="7" name="PivotTable17"/>
  </pivotTables>
  <state minimalRefreshVersion="6" lastRefreshVersion="6" pivotCacheId="333923089" filterType="dateBetween">
    <selection startDate="2022-01-01T00:00:00" endDate="2024-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95810F5-1C42-47EB-A3C2-F8F39B0482E6}" cache="Timeline_date" caption="date" level="0" selectionLevel="0" scrollPosition="2022-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2A8B-656D-44FC-AB09-301E03AD592F}">
  <dimension ref="B2:J1447"/>
  <sheetViews>
    <sheetView tabSelected="1" topLeftCell="A1232" zoomScale="83" zoomScaleNormal="115" workbookViewId="0">
      <selection activeCell="B1456" sqref="B1456"/>
    </sheetView>
  </sheetViews>
  <sheetFormatPr defaultRowHeight="14.4" x14ac:dyDescent="0.3"/>
  <cols>
    <col min="2" max="2" width="12.5546875" bestFit="1" customWidth="1"/>
    <col min="3" max="3" width="21" bestFit="1" customWidth="1"/>
    <col min="4" max="4" width="17" bestFit="1" customWidth="1"/>
    <col min="5" max="5" width="21" bestFit="1" customWidth="1"/>
    <col min="6" max="6" width="17" bestFit="1" customWidth="1"/>
    <col min="7" max="7" width="21" bestFit="1" customWidth="1"/>
    <col min="8" max="8" width="17" bestFit="1" customWidth="1"/>
    <col min="9" max="9" width="25.88671875" bestFit="1" customWidth="1"/>
    <col min="10" max="10" width="21.88671875" bestFit="1" customWidth="1"/>
    <col min="11" max="11" width="10.77734375" bestFit="1" customWidth="1"/>
    <col min="12" max="19" width="11.6640625" bestFit="1" customWidth="1"/>
    <col min="20" max="20" width="10.77734375" bestFit="1" customWidth="1"/>
    <col min="21" max="21" width="11.6640625" bestFit="1" customWidth="1"/>
    <col min="22" max="23" width="10.77734375" bestFit="1" customWidth="1"/>
    <col min="24" max="27" width="11.6640625" bestFit="1" customWidth="1"/>
    <col min="28" max="28" width="10.77734375" bestFit="1" customWidth="1"/>
    <col min="29" max="31" width="11.6640625" bestFit="1" customWidth="1"/>
    <col min="32" max="33" width="10.77734375" bestFit="1" customWidth="1"/>
    <col min="34" max="34" width="11.6640625" bestFit="1" customWidth="1"/>
    <col min="35" max="36" width="10.77734375" bestFit="1" customWidth="1"/>
    <col min="37" max="39" width="11.6640625" bestFit="1" customWidth="1"/>
    <col min="40" max="40" width="10.77734375" bestFit="1" customWidth="1"/>
    <col min="41" max="42" width="11.6640625" bestFit="1" customWidth="1"/>
    <col min="43" max="44" width="10.77734375" bestFit="1" customWidth="1"/>
    <col min="45" max="67" width="11.6640625" bestFit="1" customWidth="1"/>
    <col min="68" max="69" width="10.77734375" bestFit="1" customWidth="1"/>
    <col min="70" max="72" width="11.6640625" bestFit="1" customWidth="1"/>
    <col min="73" max="73" width="10.77734375" bestFit="1" customWidth="1"/>
    <col min="74" max="83" width="11.6640625" bestFit="1" customWidth="1"/>
    <col min="84" max="85" width="10.77734375" bestFit="1" customWidth="1"/>
    <col min="86" max="94" width="11.6640625" bestFit="1" customWidth="1"/>
    <col min="95" max="96" width="10.77734375" bestFit="1" customWidth="1"/>
    <col min="97" max="104" width="11.6640625" bestFit="1" customWidth="1"/>
    <col min="105" max="105" width="10.77734375" bestFit="1" customWidth="1"/>
    <col min="106" max="108" width="11.6640625" bestFit="1" customWidth="1"/>
    <col min="109" max="109" width="10.77734375" bestFit="1" customWidth="1"/>
    <col min="110" max="116" width="11.6640625" bestFit="1" customWidth="1"/>
    <col min="117" max="117" width="10.77734375" bestFit="1" customWidth="1"/>
    <col min="118" max="118" width="11.6640625" bestFit="1" customWidth="1"/>
    <col min="119" max="119" width="10.77734375" bestFit="1" customWidth="1"/>
    <col min="120" max="120" width="11.6640625" bestFit="1" customWidth="1"/>
    <col min="121" max="123" width="10.77734375" bestFit="1" customWidth="1"/>
    <col min="124" max="128" width="11.6640625" bestFit="1" customWidth="1"/>
    <col min="129" max="129" width="10.77734375" bestFit="1" customWidth="1"/>
    <col min="130" max="132" width="11.6640625" bestFit="1" customWidth="1"/>
    <col min="133" max="134" width="10.77734375" bestFit="1" customWidth="1"/>
    <col min="135" max="137" width="11.6640625" bestFit="1" customWidth="1"/>
    <col min="138" max="138" width="10.77734375" bestFit="1" customWidth="1"/>
    <col min="139" max="154" width="11.6640625" bestFit="1" customWidth="1"/>
    <col min="155" max="155" width="10.77734375" bestFit="1" customWidth="1"/>
    <col min="156" max="161" width="11.6640625" bestFit="1" customWidth="1"/>
    <col min="162" max="162" width="10.77734375" bestFit="1" customWidth="1"/>
    <col min="163" max="169" width="11.6640625" bestFit="1" customWidth="1"/>
    <col min="170" max="170" width="10.77734375" bestFit="1" customWidth="1"/>
    <col min="171" max="174" width="11.6640625" bestFit="1" customWidth="1"/>
    <col min="175" max="175" width="10.77734375" bestFit="1" customWidth="1"/>
    <col min="176" max="176" width="11.6640625" bestFit="1" customWidth="1"/>
    <col min="177" max="177" width="10.77734375" bestFit="1" customWidth="1"/>
    <col min="178" max="178" width="11.6640625" bestFit="1" customWidth="1"/>
    <col min="179" max="179" width="10.77734375" bestFit="1" customWidth="1"/>
    <col min="180" max="183" width="11.6640625" bestFit="1" customWidth="1"/>
    <col min="184" max="185" width="10.77734375" bestFit="1" customWidth="1"/>
    <col min="186" max="189" width="11.6640625" bestFit="1" customWidth="1"/>
    <col min="190" max="190" width="10.77734375" bestFit="1" customWidth="1"/>
    <col min="191" max="196" width="11.6640625" bestFit="1" customWidth="1"/>
    <col min="197" max="199" width="10.77734375" bestFit="1" customWidth="1"/>
    <col min="200" max="202" width="11.6640625" bestFit="1" customWidth="1"/>
    <col min="203" max="203" width="10.77734375" bestFit="1" customWidth="1"/>
    <col min="204" max="204" width="11.6640625" bestFit="1" customWidth="1"/>
    <col min="205" max="205" width="10.77734375" bestFit="1" customWidth="1"/>
    <col min="206" max="206" width="11.6640625" bestFit="1" customWidth="1"/>
    <col min="207" max="207" width="10.77734375" bestFit="1" customWidth="1"/>
    <col min="208" max="210" width="11.6640625" bestFit="1" customWidth="1"/>
    <col min="211" max="211" width="10.77734375" bestFit="1" customWidth="1"/>
    <col min="212" max="216" width="11.6640625" bestFit="1" customWidth="1"/>
    <col min="217" max="217" width="10.77734375" bestFit="1" customWidth="1"/>
    <col min="218" max="219" width="11.6640625" bestFit="1" customWidth="1"/>
    <col min="220" max="220" width="10.77734375" bestFit="1" customWidth="1"/>
    <col min="221" max="232" width="11.6640625" bestFit="1" customWidth="1"/>
    <col min="233" max="234" width="10.77734375" bestFit="1" customWidth="1"/>
    <col min="235" max="240" width="11.6640625" bestFit="1" customWidth="1"/>
    <col min="241" max="241" width="10.77734375" bestFit="1" customWidth="1"/>
    <col min="242" max="244" width="11.6640625" bestFit="1" customWidth="1"/>
    <col min="245" max="245" width="10.77734375" bestFit="1" customWidth="1"/>
    <col min="246" max="246" width="11.6640625" bestFit="1" customWidth="1"/>
    <col min="247" max="249" width="10.77734375" bestFit="1" customWidth="1"/>
    <col min="250" max="252" width="11.6640625" bestFit="1" customWidth="1"/>
    <col min="253" max="253" width="10.77734375" bestFit="1" customWidth="1"/>
    <col min="254" max="254" width="11.6640625" bestFit="1" customWidth="1"/>
    <col min="255" max="255" width="10.77734375" bestFit="1" customWidth="1"/>
    <col min="256" max="261" width="11.6640625" bestFit="1" customWidth="1"/>
    <col min="262" max="263" width="10.77734375" bestFit="1" customWidth="1"/>
    <col min="264" max="264" width="11.6640625" bestFit="1" customWidth="1"/>
    <col min="265" max="265" width="10.77734375" bestFit="1" customWidth="1"/>
    <col min="266" max="266" width="11.6640625" bestFit="1" customWidth="1"/>
    <col min="267" max="267" width="10.77734375" bestFit="1" customWidth="1"/>
    <col min="268" max="269" width="11.6640625" bestFit="1" customWidth="1"/>
    <col min="270" max="272" width="10.77734375" bestFit="1" customWidth="1"/>
    <col min="273" max="275" width="11.6640625" bestFit="1" customWidth="1"/>
    <col min="276" max="276" width="10.77734375" bestFit="1" customWidth="1"/>
    <col min="277" max="277" width="11.6640625" bestFit="1" customWidth="1"/>
    <col min="278" max="279" width="10.77734375" bestFit="1" customWidth="1"/>
    <col min="280" max="280" width="11.6640625" bestFit="1" customWidth="1"/>
    <col min="281" max="282" width="10.77734375" bestFit="1" customWidth="1"/>
    <col min="283" max="283" width="11.6640625" bestFit="1" customWidth="1"/>
    <col min="284" max="284" width="10.77734375" bestFit="1" customWidth="1"/>
    <col min="285" max="286" width="11.6640625" bestFit="1" customWidth="1"/>
    <col min="287" max="287" width="10.77734375" bestFit="1" customWidth="1"/>
    <col min="288" max="293" width="11.6640625" bestFit="1" customWidth="1"/>
    <col min="294" max="294" width="10.77734375" bestFit="1" customWidth="1"/>
    <col min="295" max="295" width="11.6640625" bestFit="1" customWidth="1"/>
    <col min="296" max="296" width="10.77734375" bestFit="1" customWidth="1"/>
    <col min="297" max="302" width="11.6640625" bestFit="1" customWidth="1"/>
    <col min="303" max="303" width="10.77734375" bestFit="1" customWidth="1"/>
    <col min="304" max="305" width="11.6640625" bestFit="1" customWidth="1"/>
    <col min="306" max="306" width="10.77734375" bestFit="1" customWidth="1"/>
    <col min="307" max="307" width="11.6640625" bestFit="1" customWidth="1"/>
    <col min="308" max="308" width="10.77734375" bestFit="1" customWidth="1"/>
    <col min="309" max="314" width="11.6640625" bestFit="1" customWidth="1"/>
    <col min="315" max="315" width="10.77734375" bestFit="1" customWidth="1"/>
    <col min="316" max="316" width="11.6640625" bestFit="1" customWidth="1"/>
    <col min="317" max="317" width="10.77734375" bestFit="1" customWidth="1"/>
    <col min="318" max="318" width="11.6640625" bestFit="1" customWidth="1"/>
    <col min="319" max="320" width="10.77734375" bestFit="1" customWidth="1"/>
    <col min="321" max="324" width="11.6640625" bestFit="1" customWidth="1"/>
    <col min="325" max="327" width="10.77734375" bestFit="1" customWidth="1"/>
    <col min="328" max="328" width="11.6640625" bestFit="1" customWidth="1"/>
    <col min="329" max="329" width="10.77734375" bestFit="1" customWidth="1"/>
    <col min="330" max="334" width="11.6640625" bestFit="1" customWidth="1"/>
    <col min="335" max="335" width="10.77734375" bestFit="1" customWidth="1"/>
    <col min="336" max="338" width="11.6640625" bestFit="1" customWidth="1"/>
    <col min="339" max="339" width="10.77734375" bestFit="1" customWidth="1"/>
    <col min="340" max="342" width="11.6640625" bestFit="1" customWidth="1"/>
    <col min="343" max="343" width="10.77734375" bestFit="1" customWidth="1"/>
    <col min="344" max="344" width="11.6640625" bestFit="1" customWidth="1"/>
    <col min="345" max="345" width="10.77734375" bestFit="1" customWidth="1"/>
    <col min="346" max="350" width="11.6640625" bestFit="1" customWidth="1"/>
    <col min="351" max="352" width="10.77734375" bestFit="1" customWidth="1"/>
    <col min="353" max="355" width="11.6640625" bestFit="1" customWidth="1"/>
    <col min="356" max="356" width="10.77734375" bestFit="1" customWidth="1"/>
    <col min="357" max="357" width="11.6640625" bestFit="1" customWidth="1"/>
    <col min="358" max="358" width="10.77734375" bestFit="1" customWidth="1"/>
    <col min="359" max="365" width="11.6640625" bestFit="1" customWidth="1"/>
    <col min="366" max="366" width="10.77734375" bestFit="1" customWidth="1"/>
    <col min="367" max="371" width="11.6640625" bestFit="1" customWidth="1"/>
    <col min="372" max="377" width="10.77734375" bestFit="1" customWidth="1"/>
    <col min="378" max="378" width="11.6640625" bestFit="1" customWidth="1"/>
    <col min="379" max="379" width="10.77734375" bestFit="1" customWidth="1"/>
    <col min="380" max="387" width="11.6640625" bestFit="1" customWidth="1"/>
    <col min="388" max="388" width="10.77734375" bestFit="1" customWidth="1"/>
    <col min="389" max="390" width="11.6640625" bestFit="1" customWidth="1"/>
    <col min="391" max="392" width="10.77734375" bestFit="1" customWidth="1"/>
    <col min="393" max="395" width="11.6640625" bestFit="1" customWidth="1"/>
    <col min="396" max="396" width="10.77734375" bestFit="1" customWidth="1"/>
    <col min="397" max="401" width="11.6640625" bestFit="1" customWidth="1"/>
    <col min="402" max="402" width="10.77734375" bestFit="1" customWidth="1"/>
    <col min="403" max="403" width="11.6640625" bestFit="1" customWidth="1"/>
    <col min="404" max="404" width="10.77734375" bestFit="1" customWidth="1"/>
    <col min="405" max="420" width="11.6640625" bestFit="1" customWidth="1"/>
    <col min="421" max="421" width="10.77734375" bestFit="1" customWidth="1"/>
    <col min="422" max="424" width="11.6640625" bestFit="1" customWidth="1"/>
    <col min="425" max="425" width="10.77734375" bestFit="1" customWidth="1"/>
    <col min="426" max="426" width="11.6640625" bestFit="1" customWidth="1"/>
    <col min="427" max="428" width="10.77734375" bestFit="1" customWidth="1"/>
    <col min="429" max="434" width="11.6640625" bestFit="1" customWidth="1"/>
    <col min="435" max="435" width="10.77734375" bestFit="1" customWidth="1"/>
    <col min="436" max="438" width="11.6640625" bestFit="1" customWidth="1"/>
    <col min="439" max="439" width="10.77734375" bestFit="1" customWidth="1"/>
    <col min="440" max="440" width="11.6640625" bestFit="1" customWidth="1"/>
    <col min="441" max="441" width="10.77734375" bestFit="1" customWidth="1"/>
    <col min="442" max="447" width="11.6640625" bestFit="1" customWidth="1"/>
    <col min="448" max="448" width="10.77734375" bestFit="1" customWidth="1"/>
    <col min="449" max="450" width="11.6640625" bestFit="1" customWidth="1"/>
    <col min="451" max="451" width="10.77734375" bestFit="1" customWidth="1"/>
    <col min="452" max="452" width="11.6640625" bestFit="1" customWidth="1"/>
    <col min="453" max="455" width="10.77734375" bestFit="1" customWidth="1"/>
    <col min="456" max="462" width="11.6640625" bestFit="1" customWidth="1"/>
    <col min="463" max="463" width="10.77734375" bestFit="1" customWidth="1"/>
    <col min="464" max="465" width="11.6640625" bestFit="1" customWidth="1"/>
    <col min="466" max="466" width="10.77734375" bestFit="1" customWidth="1"/>
    <col min="467" max="467" width="11.6640625" bestFit="1" customWidth="1"/>
    <col min="468" max="468" width="10.77734375" bestFit="1" customWidth="1"/>
    <col min="469" max="480" width="11.6640625" bestFit="1" customWidth="1"/>
    <col min="481" max="482" width="10.77734375" bestFit="1" customWidth="1"/>
    <col min="483" max="488" width="11.6640625" bestFit="1" customWidth="1"/>
    <col min="489" max="489" width="10.77734375" bestFit="1" customWidth="1"/>
    <col min="490" max="493" width="11.6640625" bestFit="1" customWidth="1"/>
    <col min="494" max="494" width="10.77734375" bestFit="1" customWidth="1"/>
    <col min="495" max="499" width="11.6640625" bestFit="1" customWidth="1"/>
    <col min="500" max="500" width="10.77734375" bestFit="1" customWidth="1"/>
    <col min="501" max="505" width="11.6640625" bestFit="1" customWidth="1"/>
    <col min="506" max="506" width="10.77734375" bestFit="1" customWidth="1"/>
    <col min="507" max="507" width="11.6640625" bestFit="1" customWidth="1"/>
    <col min="508" max="508" width="10.77734375" bestFit="1" customWidth="1"/>
    <col min="509" max="514" width="11.6640625" bestFit="1" customWidth="1"/>
    <col min="515" max="515" width="10.77734375" bestFit="1" customWidth="1"/>
    <col min="516" max="516" width="11.6640625" bestFit="1" customWidth="1"/>
    <col min="517" max="518" width="10.77734375" bestFit="1" customWidth="1"/>
    <col min="519" max="520" width="11.6640625" bestFit="1" customWidth="1"/>
    <col min="521" max="522" width="10.77734375" bestFit="1" customWidth="1"/>
    <col min="523" max="523" width="11.6640625" bestFit="1" customWidth="1"/>
    <col min="524" max="526" width="10.77734375" bestFit="1" customWidth="1"/>
    <col min="527" max="531" width="11.6640625" bestFit="1" customWidth="1"/>
    <col min="532" max="532" width="10.77734375" bestFit="1" customWidth="1"/>
    <col min="533" max="533" width="11.6640625" bestFit="1" customWidth="1"/>
    <col min="534" max="535" width="10.77734375" bestFit="1" customWidth="1"/>
    <col min="536" max="536" width="11.6640625" bestFit="1" customWidth="1"/>
    <col min="537" max="537" width="10.77734375" bestFit="1" customWidth="1"/>
    <col min="538" max="540" width="11.6640625" bestFit="1" customWidth="1"/>
    <col min="541" max="542" width="10.77734375" bestFit="1" customWidth="1"/>
    <col min="543" max="548" width="11.6640625" bestFit="1" customWidth="1"/>
    <col min="549" max="549" width="10.77734375" bestFit="1" customWidth="1"/>
    <col min="550" max="553" width="11.6640625" bestFit="1" customWidth="1"/>
    <col min="554" max="554" width="10.77734375" bestFit="1" customWidth="1"/>
    <col min="555" max="555" width="11.6640625" bestFit="1" customWidth="1"/>
    <col min="556" max="556" width="10.77734375" bestFit="1" customWidth="1"/>
    <col min="557" max="557" width="11.6640625" bestFit="1" customWidth="1"/>
    <col min="558" max="558" width="10.77734375" bestFit="1" customWidth="1"/>
    <col min="559" max="560" width="11.6640625" bestFit="1" customWidth="1"/>
    <col min="561" max="561" width="10.77734375" bestFit="1" customWidth="1"/>
    <col min="562" max="563" width="11.6640625" bestFit="1" customWidth="1"/>
    <col min="564" max="564" width="10.77734375" bestFit="1" customWidth="1"/>
    <col min="565" max="568" width="11.6640625" bestFit="1" customWidth="1"/>
    <col min="569" max="569" width="10.77734375" bestFit="1" customWidth="1"/>
    <col min="570" max="573" width="11.6640625" bestFit="1" customWidth="1"/>
    <col min="574" max="574" width="10.77734375" bestFit="1" customWidth="1"/>
    <col min="575" max="583" width="11.6640625" bestFit="1" customWidth="1"/>
    <col min="584" max="584" width="10.77734375" bestFit="1" customWidth="1"/>
    <col min="585" max="585" width="11.6640625" bestFit="1" customWidth="1"/>
    <col min="586" max="586" width="10.77734375" bestFit="1" customWidth="1"/>
    <col min="587" max="589" width="11.6640625" bestFit="1" customWidth="1"/>
    <col min="590" max="591" width="10.77734375" bestFit="1" customWidth="1"/>
    <col min="592" max="595" width="11.6640625" bestFit="1" customWidth="1"/>
    <col min="596" max="596" width="10.77734375" bestFit="1" customWidth="1"/>
    <col min="597" max="600" width="11.6640625" bestFit="1" customWidth="1"/>
    <col min="601" max="601" width="10.77734375" bestFit="1" customWidth="1"/>
    <col min="602" max="610" width="11.6640625" bestFit="1" customWidth="1"/>
    <col min="611" max="612" width="10.77734375" bestFit="1" customWidth="1"/>
    <col min="613" max="614" width="11.6640625" bestFit="1" customWidth="1"/>
    <col min="615" max="615" width="10.77734375" bestFit="1" customWidth="1"/>
    <col min="616" max="622" width="11.6640625" bestFit="1" customWidth="1"/>
    <col min="623" max="623" width="10.77734375" bestFit="1" customWidth="1"/>
    <col min="624" max="627" width="11.6640625" bestFit="1" customWidth="1"/>
    <col min="628" max="628" width="10.77734375" bestFit="1" customWidth="1"/>
    <col min="629" max="631" width="11.6640625" bestFit="1" customWidth="1"/>
    <col min="632" max="632" width="10.77734375" bestFit="1" customWidth="1"/>
    <col min="633" max="635" width="11.6640625" bestFit="1" customWidth="1"/>
    <col min="636" max="636" width="10.77734375" bestFit="1" customWidth="1"/>
    <col min="637" max="638" width="11.6640625" bestFit="1" customWidth="1"/>
    <col min="639" max="639" width="10.77734375" bestFit="1" customWidth="1"/>
    <col min="640" max="642" width="11.6640625" bestFit="1" customWidth="1"/>
    <col min="643" max="643" width="10.77734375" bestFit="1" customWidth="1"/>
    <col min="644" max="648" width="11.6640625" bestFit="1" customWidth="1"/>
    <col min="649" max="650" width="10.77734375" bestFit="1" customWidth="1"/>
    <col min="651" max="658" width="11.6640625" bestFit="1" customWidth="1"/>
    <col min="659" max="659" width="10.77734375" bestFit="1" customWidth="1"/>
    <col min="660" max="669" width="11.6640625" bestFit="1" customWidth="1"/>
    <col min="670" max="670" width="10.77734375" bestFit="1" customWidth="1"/>
    <col min="671" max="671" width="11.6640625" bestFit="1" customWidth="1"/>
    <col min="672" max="672" width="10.77734375" bestFit="1" customWidth="1"/>
    <col min="673" max="674" width="11.6640625" bestFit="1" customWidth="1"/>
    <col min="675" max="676" width="10.77734375" bestFit="1" customWidth="1"/>
    <col min="677" max="678" width="11.6640625" bestFit="1" customWidth="1"/>
    <col min="679" max="679" width="10.77734375" bestFit="1" customWidth="1"/>
    <col min="680" max="680" width="11.6640625" bestFit="1" customWidth="1"/>
    <col min="681" max="681" width="10.77734375" bestFit="1" customWidth="1"/>
    <col min="682" max="687" width="11.6640625" bestFit="1" customWidth="1"/>
    <col min="688" max="688" width="10.77734375" bestFit="1" customWidth="1"/>
    <col min="689" max="691" width="11.6640625" bestFit="1" customWidth="1"/>
    <col min="692" max="693" width="10.77734375" bestFit="1" customWidth="1"/>
    <col min="694" max="694" width="11.6640625" bestFit="1" customWidth="1"/>
    <col min="695" max="696" width="10.77734375" bestFit="1" customWidth="1"/>
    <col min="697" max="697" width="11.6640625" bestFit="1" customWidth="1"/>
    <col min="698" max="698" width="10.77734375" bestFit="1" customWidth="1"/>
    <col min="699" max="700" width="11.6640625" bestFit="1" customWidth="1"/>
    <col min="701" max="701" width="10.77734375" bestFit="1" customWidth="1"/>
    <col min="702" max="702" width="11.6640625" bestFit="1" customWidth="1"/>
    <col min="703" max="703" width="10.77734375" bestFit="1" customWidth="1"/>
    <col min="704" max="704" width="11.6640625" bestFit="1" customWidth="1"/>
    <col min="705" max="705" width="10.77734375" bestFit="1" customWidth="1"/>
    <col min="706" max="710" width="11.6640625" bestFit="1" customWidth="1"/>
    <col min="711" max="711" width="10.77734375" bestFit="1" customWidth="1"/>
    <col min="712" max="712" width="11.6640625" bestFit="1" customWidth="1"/>
    <col min="713" max="713" width="10.77734375" bestFit="1" customWidth="1"/>
    <col min="714" max="714" width="11.6640625" bestFit="1" customWidth="1"/>
    <col min="715" max="717" width="10.77734375" bestFit="1" customWidth="1"/>
    <col min="718" max="718" width="11.6640625" bestFit="1" customWidth="1"/>
    <col min="719" max="719" width="10.77734375" bestFit="1" customWidth="1"/>
    <col min="720" max="723" width="11.6640625" bestFit="1" customWidth="1"/>
    <col min="724" max="724" width="10.77734375" bestFit="1" customWidth="1"/>
    <col min="725" max="732" width="11.6640625" bestFit="1" customWidth="1"/>
    <col min="733" max="733" width="12.6640625" bestFit="1" customWidth="1"/>
    <col min="734" max="734" width="19.21875" bestFit="1" customWidth="1"/>
    <col min="735" max="735" width="16.6640625" bestFit="1" customWidth="1"/>
    <col min="736" max="736" width="19.21875" bestFit="1" customWidth="1"/>
    <col min="737" max="737" width="16.6640625" bestFit="1" customWidth="1"/>
    <col min="738" max="738" width="19.21875" bestFit="1" customWidth="1"/>
    <col min="739" max="739" width="16.6640625" bestFit="1" customWidth="1"/>
    <col min="740" max="740" width="19.21875" bestFit="1" customWidth="1"/>
    <col min="741" max="741" width="16.6640625" bestFit="1" customWidth="1"/>
    <col min="742" max="742" width="19.21875" bestFit="1" customWidth="1"/>
    <col min="743" max="743" width="16.6640625" bestFit="1" customWidth="1"/>
    <col min="744" max="744" width="19.21875" bestFit="1" customWidth="1"/>
    <col min="745" max="745" width="16.6640625" bestFit="1" customWidth="1"/>
    <col min="746" max="746" width="19.21875" bestFit="1" customWidth="1"/>
    <col min="747" max="747" width="16.6640625" bestFit="1" customWidth="1"/>
    <col min="748" max="748" width="19.21875" bestFit="1" customWidth="1"/>
    <col min="749" max="749" width="16.6640625" bestFit="1" customWidth="1"/>
    <col min="750" max="750" width="19.21875" bestFit="1" customWidth="1"/>
    <col min="751" max="751" width="16.6640625" bestFit="1" customWidth="1"/>
    <col min="752" max="752" width="19.21875" bestFit="1" customWidth="1"/>
    <col min="753" max="753" width="16.6640625" bestFit="1" customWidth="1"/>
    <col min="754" max="754" width="19.21875" bestFit="1" customWidth="1"/>
    <col min="755" max="755" width="16.6640625" bestFit="1" customWidth="1"/>
    <col min="756" max="756" width="19.21875" bestFit="1" customWidth="1"/>
    <col min="757" max="757" width="16.6640625" bestFit="1" customWidth="1"/>
    <col min="758" max="758" width="19.21875" bestFit="1" customWidth="1"/>
    <col min="759" max="759" width="16.6640625" bestFit="1" customWidth="1"/>
    <col min="760" max="760" width="19.21875" bestFit="1" customWidth="1"/>
    <col min="761" max="761" width="16.6640625" bestFit="1" customWidth="1"/>
    <col min="762" max="762" width="19.21875" bestFit="1" customWidth="1"/>
    <col min="763" max="763" width="16.6640625" bestFit="1" customWidth="1"/>
    <col min="764" max="764" width="19.21875" bestFit="1" customWidth="1"/>
    <col min="765" max="765" width="16.6640625" bestFit="1" customWidth="1"/>
    <col min="766" max="766" width="19.21875" bestFit="1" customWidth="1"/>
    <col min="767" max="767" width="16.6640625" bestFit="1" customWidth="1"/>
    <col min="768" max="768" width="19.21875" bestFit="1" customWidth="1"/>
    <col min="769" max="769" width="16.6640625" bestFit="1" customWidth="1"/>
    <col min="770" max="770" width="19.21875" bestFit="1" customWidth="1"/>
    <col min="771" max="771" width="16.6640625" bestFit="1" customWidth="1"/>
    <col min="772" max="772" width="19.21875" bestFit="1" customWidth="1"/>
    <col min="773" max="773" width="16.6640625" bestFit="1" customWidth="1"/>
    <col min="774" max="774" width="19.21875" bestFit="1" customWidth="1"/>
    <col min="775" max="775" width="16.6640625" bestFit="1" customWidth="1"/>
    <col min="776" max="776" width="19.21875" bestFit="1" customWidth="1"/>
    <col min="777" max="777" width="16.6640625" bestFit="1" customWidth="1"/>
    <col min="778" max="778" width="19.21875" bestFit="1" customWidth="1"/>
    <col min="779" max="779" width="16.6640625" bestFit="1" customWidth="1"/>
    <col min="780" max="780" width="19.21875" bestFit="1" customWidth="1"/>
    <col min="781" max="781" width="16.6640625" bestFit="1" customWidth="1"/>
    <col min="782" max="782" width="19.21875" bestFit="1" customWidth="1"/>
    <col min="783" max="783" width="16.6640625" bestFit="1" customWidth="1"/>
    <col min="784" max="784" width="19.21875" bestFit="1" customWidth="1"/>
    <col min="785" max="785" width="16.6640625" bestFit="1" customWidth="1"/>
    <col min="786" max="786" width="19.21875" bestFit="1" customWidth="1"/>
    <col min="787" max="787" width="16.6640625" bestFit="1" customWidth="1"/>
    <col min="788" max="788" width="19.21875" bestFit="1" customWidth="1"/>
    <col min="789" max="789" width="16.6640625" bestFit="1" customWidth="1"/>
    <col min="790" max="790" width="19.21875" bestFit="1" customWidth="1"/>
    <col min="791" max="791" width="16.6640625" bestFit="1" customWidth="1"/>
    <col min="792" max="792" width="19.21875" bestFit="1" customWidth="1"/>
    <col min="793" max="793" width="16.6640625" bestFit="1" customWidth="1"/>
    <col min="794" max="794" width="19.21875" bestFit="1" customWidth="1"/>
    <col min="795" max="795" width="16.6640625" bestFit="1" customWidth="1"/>
    <col min="796" max="796" width="19.21875" bestFit="1" customWidth="1"/>
    <col min="797" max="797" width="16.6640625" bestFit="1" customWidth="1"/>
    <col min="798" max="798" width="19.21875" bestFit="1" customWidth="1"/>
    <col min="799" max="799" width="16.6640625" bestFit="1" customWidth="1"/>
    <col min="800" max="800" width="19.21875" bestFit="1" customWidth="1"/>
    <col min="801" max="801" width="16.6640625" bestFit="1" customWidth="1"/>
    <col min="802" max="802" width="19.21875" bestFit="1" customWidth="1"/>
    <col min="803" max="803" width="16.6640625" bestFit="1" customWidth="1"/>
    <col min="804" max="804" width="19.21875" bestFit="1" customWidth="1"/>
    <col min="805" max="805" width="16.6640625" bestFit="1" customWidth="1"/>
    <col min="806" max="806" width="19.21875" bestFit="1" customWidth="1"/>
    <col min="807" max="807" width="16.6640625" bestFit="1" customWidth="1"/>
    <col min="808" max="808" width="19.21875" bestFit="1" customWidth="1"/>
    <col min="809" max="809" width="16.6640625" bestFit="1" customWidth="1"/>
    <col min="810" max="810" width="19.21875" bestFit="1" customWidth="1"/>
    <col min="811" max="811" width="16.6640625" bestFit="1" customWidth="1"/>
    <col min="812" max="812" width="19.21875" bestFit="1" customWidth="1"/>
    <col min="813" max="813" width="16.6640625" bestFit="1" customWidth="1"/>
    <col min="814" max="814" width="19.21875" bestFit="1" customWidth="1"/>
    <col min="815" max="815" width="16.6640625" bestFit="1" customWidth="1"/>
    <col min="816" max="816" width="19.21875" bestFit="1" customWidth="1"/>
    <col min="817" max="817" width="16.6640625" bestFit="1" customWidth="1"/>
    <col min="818" max="818" width="19.21875" bestFit="1" customWidth="1"/>
    <col min="819" max="819" width="16.6640625" bestFit="1" customWidth="1"/>
    <col min="820" max="820" width="19.21875" bestFit="1" customWidth="1"/>
    <col min="821" max="821" width="16.6640625" bestFit="1" customWidth="1"/>
    <col min="822" max="822" width="19.21875" bestFit="1" customWidth="1"/>
    <col min="823" max="823" width="16.6640625" bestFit="1" customWidth="1"/>
    <col min="824" max="824" width="19.21875" bestFit="1" customWidth="1"/>
    <col min="825" max="825" width="16.6640625" bestFit="1" customWidth="1"/>
    <col min="826" max="826" width="19.21875" bestFit="1" customWidth="1"/>
    <col min="827" max="827" width="16.6640625" bestFit="1" customWidth="1"/>
    <col min="828" max="828" width="19.21875" bestFit="1" customWidth="1"/>
    <col min="829" max="829" width="16.6640625" bestFit="1" customWidth="1"/>
    <col min="830" max="830" width="19.21875" bestFit="1" customWidth="1"/>
    <col min="831" max="831" width="16.6640625" bestFit="1" customWidth="1"/>
    <col min="832" max="832" width="19.21875" bestFit="1" customWidth="1"/>
    <col min="833" max="833" width="16.6640625" bestFit="1" customWidth="1"/>
    <col min="834" max="834" width="19.21875" bestFit="1" customWidth="1"/>
    <col min="835" max="835" width="16.6640625" bestFit="1" customWidth="1"/>
    <col min="836" max="836" width="19.21875" bestFit="1" customWidth="1"/>
    <col min="837" max="837" width="16.6640625" bestFit="1" customWidth="1"/>
    <col min="838" max="838" width="19.21875" bestFit="1" customWidth="1"/>
    <col min="839" max="839" width="16.6640625" bestFit="1" customWidth="1"/>
    <col min="840" max="840" width="19.21875" bestFit="1" customWidth="1"/>
    <col min="841" max="841" width="16.6640625" bestFit="1" customWidth="1"/>
    <col min="842" max="842" width="19.21875" bestFit="1" customWidth="1"/>
    <col min="843" max="843" width="16.6640625" bestFit="1" customWidth="1"/>
    <col min="844" max="844" width="19.21875" bestFit="1" customWidth="1"/>
    <col min="845" max="845" width="16.6640625" bestFit="1" customWidth="1"/>
    <col min="846" max="846" width="19.21875" bestFit="1" customWidth="1"/>
    <col min="847" max="847" width="16.6640625" bestFit="1" customWidth="1"/>
    <col min="848" max="848" width="19.21875" bestFit="1" customWidth="1"/>
    <col min="849" max="849" width="16.6640625" bestFit="1" customWidth="1"/>
    <col min="850" max="850" width="19.21875" bestFit="1" customWidth="1"/>
    <col min="851" max="851" width="16.6640625" bestFit="1" customWidth="1"/>
    <col min="852" max="852" width="19.21875" bestFit="1" customWidth="1"/>
    <col min="853" max="853" width="16.6640625" bestFit="1" customWidth="1"/>
    <col min="854" max="854" width="19.21875" bestFit="1" customWidth="1"/>
    <col min="855" max="855" width="16.6640625" bestFit="1" customWidth="1"/>
    <col min="856" max="856" width="19.21875" bestFit="1" customWidth="1"/>
    <col min="857" max="857" width="16.6640625" bestFit="1" customWidth="1"/>
    <col min="858" max="858" width="19.21875" bestFit="1" customWidth="1"/>
    <col min="859" max="859" width="16.6640625" bestFit="1" customWidth="1"/>
    <col min="860" max="860" width="19.21875" bestFit="1" customWidth="1"/>
    <col min="861" max="861" width="16.6640625" bestFit="1" customWidth="1"/>
    <col min="862" max="862" width="19.21875" bestFit="1" customWidth="1"/>
    <col min="863" max="863" width="16.6640625" bestFit="1" customWidth="1"/>
    <col min="864" max="864" width="19.21875" bestFit="1" customWidth="1"/>
    <col min="865" max="865" width="16.6640625" bestFit="1" customWidth="1"/>
    <col min="866" max="866" width="19.21875" bestFit="1" customWidth="1"/>
    <col min="867" max="867" width="16.6640625" bestFit="1" customWidth="1"/>
    <col min="868" max="868" width="19.21875" bestFit="1" customWidth="1"/>
    <col min="869" max="869" width="16.6640625" bestFit="1" customWidth="1"/>
    <col min="870" max="870" width="19.21875" bestFit="1" customWidth="1"/>
    <col min="871" max="871" width="16.6640625" bestFit="1" customWidth="1"/>
    <col min="872" max="872" width="19.21875" bestFit="1" customWidth="1"/>
    <col min="873" max="873" width="16.6640625" bestFit="1" customWidth="1"/>
    <col min="874" max="874" width="19.21875" bestFit="1" customWidth="1"/>
    <col min="875" max="875" width="16.6640625" bestFit="1" customWidth="1"/>
    <col min="876" max="876" width="19.21875" bestFit="1" customWidth="1"/>
    <col min="877" max="877" width="16.6640625" bestFit="1" customWidth="1"/>
    <col min="878" max="878" width="19.21875" bestFit="1" customWidth="1"/>
    <col min="879" max="879" width="16.6640625" bestFit="1" customWidth="1"/>
    <col min="880" max="880" width="19.21875" bestFit="1" customWidth="1"/>
    <col min="881" max="881" width="16.6640625" bestFit="1" customWidth="1"/>
    <col min="882" max="882" width="19.21875" bestFit="1" customWidth="1"/>
    <col min="883" max="883" width="16.6640625" bestFit="1" customWidth="1"/>
    <col min="884" max="884" width="19.21875" bestFit="1" customWidth="1"/>
    <col min="885" max="885" width="16.6640625" bestFit="1" customWidth="1"/>
    <col min="886" max="886" width="19.21875" bestFit="1" customWidth="1"/>
    <col min="887" max="887" width="16.6640625" bestFit="1" customWidth="1"/>
    <col min="888" max="888" width="19.21875" bestFit="1" customWidth="1"/>
    <col min="889" max="889" width="16.6640625" bestFit="1" customWidth="1"/>
    <col min="890" max="890" width="19.21875" bestFit="1" customWidth="1"/>
    <col min="891" max="891" width="16.6640625" bestFit="1" customWidth="1"/>
    <col min="892" max="892" width="19.21875" bestFit="1" customWidth="1"/>
    <col min="893" max="893" width="16.6640625" bestFit="1" customWidth="1"/>
    <col min="894" max="894" width="19.21875" bestFit="1" customWidth="1"/>
    <col min="895" max="895" width="16.6640625" bestFit="1" customWidth="1"/>
    <col min="896" max="896" width="19.21875" bestFit="1" customWidth="1"/>
    <col min="897" max="897" width="16.6640625" bestFit="1" customWidth="1"/>
    <col min="898" max="898" width="19.21875" bestFit="1" customWidth="1"/>
    <col min="899" max="899" width="16.6640625" bestFit="1" customWidth="1"/>
    <col min="900" max="900" width="19.21875" bestFit="1" customWidth="1"/>
    <col min="901" max="901" width="16.6640625" bestFit="1" customWidth="1"/>
    <col min="902" max="902" width="19.21875" bestFit="1" customWidth="1"/>
    <col min="903" max="903" width="16.6640625" bestFit="1" customWidth="1"/>
    <col min="904" max="904" width="19.21875" bestFit="1" customWidth="1"/>
    <col min="905" max="905" width="16.6640625" bestFit="1" customWidth="1"/>
    <col min="906" max="906" width="19.21875" bestFit="1" customWidth="1"/>
    <col min="907" max="907" width="16.6640625" bestFit="1" customWidth="1"/>
    <col min="908" max="908" width="19.21875" bestFit="1" customWidth="1"/>
    <col min="909" max="909" width="16.6640625" bestFit="1" customWidth="1"/>
    <col min="910" max="910" width="19.21875" bestFit="1" customWidth="1"/>
    <col min="911" max="911" width="16.6640625" bestFit="1" customWidth="1"/>
    <col min="912" max="912" width="19.21875" bestFit="1" customWidth="1"/>
    <col min="913" max="913" width="16.6640625" bestFit="1" customWidth="1"/>
    <col min="914" max="914" width="19.21875" bestFit="1" customWidth="1"/>
    <col min="915" max="915" width="16.6640625" bestFit="1" customWidth="1"/>
    <col min="916" max="916" width="19.21875" bestFit="1" customWidth="1"/>
    <col min="917" max="917" width="16.6640625" bestFit="1" customWidth="1"/>
    <col min="918" max="918" width="19.21875" bestFit="1" customWidth="1"/>
    <col min="919" max="919" width="16.6640625" bestFit="1" customWidth="1"/>
    <col min="920" max="920" width="19.21875" bestFit="1" customWidth="1"/>
    <col min="921" max="921" width="16.6640625" bestFit="1" customWidth="1"/>
    <col min="922" max="922" width="19.21875" bestFit="1" customWidth="1"/>
    <col min="923" max="923" width="16.6640625" bestFit="1" customWidth="1"/>
    <col min="924" max="924" width="19.21875" bestFit="1" customWidth="1"/>
    <col min="925" max="925" width="16.6640625" bestFit="1" customWidth="1"/>
    <col min="926" max="926" width="19.21875" bestFit="1" customWidth="1"/>
    <col min="927" max="927" width="16.6640625" bestFit="1" customWidth="1"/>
    <col min="928" max="928" width="19.21875" bestFit="1" customWidth="1"/>
    <col min="929" max="929" width="16.6640625" bestFit="1" customWidth="1"/>
    <col min="930" max="930" width="19.21875" bestFit="1" customWidth="1"/>
    <col min="931" max="931" width="16.6640625" bestFit="1" customWidth="1"/>
    <col min="932" max="932" width="19.21875" bestFit="1" customWidth="1"/>
    <col min="933" max="933" width="16.6640625" bestFit="1" customWidth="1"/>
    <col min="934" max="934" width="19.21875" bestFit="1" customWidth="1"/>
    <col min="935" max="935" width="16.6640625" bestFit="1" customWidth="1"/>
    <col min="936" max="936" width="19.21875" bestFit="1" customWidth="1"/>
    <col min="937" max="937" width="16.6640625" bestFit="1" customWidth="1"/>
    <col min="938" max="938" width="19.21875" bestFit="1" customWidth="1"/>
    <col min="939" max="939" width="16.6640625" bestFit="1" customWidth="1"/>
    <col min="940" max="940" width="19.21875" bestFit="1" customWidth="1"/>
    <col min="941" max="941" width="16.6640625" bestFit="1" customWidth="1"/>
    <col min="942" max="942" width="19.21875" bestFit="1" customWidth="1"/>
    <col min="943" max="943" width="16.6640625" bestFit="1" customWidth="1"/>
    <col min="944" max="944" width="19.21875" bestFit="1" customWidth="1"/>
    <col min="945" max="945" width="16.6640625" bestFit="1" customWidth="1"/>
    <col min="946" max="946" width="19.21875" bestFit="1" customWidth="1"/>
    <col min="947" max="947" width="16.6640625" bestFit="1" customWidth="1"/>
    <col min="948" max="948" width="19.21875" bestFit="1" customWidth="1"/>
    <col min="949" max="949" width="16.6640625" bestFit="1" customWidth="1"/>
    <col min="950" max="950" width="19.21875" bestFit="1" customWidth="1"/>
    <col min="951" max="951" width="16.6640625" bestFit="1" customWidth="1"/>
    <col min="952" max="952" width="19.21875" bestFit="1" customWidth="1"/>
    <col min="953" max="953" width="16.6640625" bestFit="1" customWidth="1"/>
    <col min="954" max="954" width="19.21875" bestFit="1" customWidth="1"/>
    <col min="955" max="955" width="16.6640625" bestFit="1" customWidth="1"/>
    <col min="956" max="956" width="19.21875" bestFit="1" customWidth="1"/>
    <col min="957" max="957" width="16.6640625" bestFit="1" customWidth="1"/>
    <col min="958" max="958" width="19.21875" bestFit="1" customWidth="1"/>
    <col min="959" max="959" width="16.6640625" bestFit="1" customWidth="1"/>
    <col min="960" max="960" width="19.21875" bestFit="1" customWidth="1"/>
    <col min="961" max="961" width="16.6640625" bestFit="1" customWidth="1"/>
    <col min="962" max="962" width="19.21875" bestFit="1" customWidth="1"/>
    <col min="963" max="963" width="16.6640625" bestFit="1" customWidth="1"/>
    <col min="964" max="964" width="19.21875" bestFit="1" customWidth="1"/>
    <col min="965" max="965" width="16.6640625" bestFit="1" customWidth="1"/>
    <col min="966" max="966" width="19.21875" bestFit="1" customWidth="1"/>
    <col min="967" max="967" width="16.6640625" bestFit="1" customWidth="1"/>
    <col min="968" max="968" width="19.21875" bestFit="1" customWidth="1"/>
    <col min="969" max="969" width="16.6640625" bestFit="1" customWidth="1"/>
    <col min="970" max="970" width="19.21875" bestFit="1" customWidth="1"/>
    <col min="971" max="971" width="16.6640625" bestFit="1" customWidth="1"/>
    <col min="972" max="972" width="19.21875" bestFit="1" customWidth="1"/>
    <col min="973" max="973" width="16.6640625" bestFit="1" customWidth="1"/>
    <col min="974" max="974" width="19.21875" bestFit="1" customWidth="1"/>
    <col min="975" max="975" width="16.6640625" bestFit="1" customWidth="1"/>
    <col min="976" max="976" width="19.21875" bestFit="1" customWidth="1"/>
    <col min="977" max="977" width="16.6640625" bestFit="1" customWidth="1"/>
    <col min="978" max="978" width="19.21875" bestFit="1" customWidth="1"/>
    <col min="979" max="979" width="16.6640625" bestFit="1" customWidth="1"/>
    <col min="980" max="980" width="19.21875" bestFit="1" customWidth="1"/>
    <col min="981" max="981" width="16.6640625" bestFit="1" customWidth="1"/>
    <col min="982" max="982" width="19.21875" bestFit="1" customWidth="1"/>
    <col min="983" max="983" width="16.6640625" bestFit="1" customWidth="1"/>
    <col min="984" max="984" width="19.21875" bestFit="1" customWidth="1"/>
    <col min="985" max="985" width="16.6640625" bestFit="1" customWidth="1"/>
    <col min="986" max="986" width="19.21875" bestFit="1" customWidth="1"/>
    <col min="987" max="987" width="16.6640625" bestFit="1" customWidth="1"/>
    <col min="988" max="988" width="19.21875" bestFit="1" customWidth="1"/>
    <col min="989" max="989" width="16.6640625" bestFit="1" customWidth="1"/>
    <col min="990" max="990" width="19.21875" bestFit="1" customWidth="1"/>
    <col min="991" max="991" width="16.6640625" bestFit="1" customWidth="1"/>
    <col min="992" max="992" width="19.21875" bestFit="1" customWidth="1"/>
    <col min="993" max="993" width="16.6640625" bestFit="1" customWidth="1"/>
    <col min="994" max="994" width="19.21875" bestFit="1" customWidth="1"/>
    <col min="995" max="995" width="16.6640625" bestFit="1" customWidth="1"/>
    <col min="996" max="996" width="19.21875" bestFit="1" customWidth="1"/>
    <col min="997" max="997" width="16.6640625" bestFit="1" customWidth="1"/>
    <col min="998" max="998" width="19.21875" bestFit="1" customWidth="1"/>
    <col min="999" max="999" width="16.6640625" bestFit="1" customWidth="1"/>
    <col min="1000" max="1000" width="19.21875" bestFit="1" customWidth="1"/>
    <col min="1001" max="1001" width="16.6640625" bestFit="1" customWidth="1"/>
    <col min="1002" max="1002" width="19.21875" bestFit="1" customWidth="1"/>
    <col min="1003" max="1003" width="16.6640625" bestFit="1" customWidth="1"/>
    <col min="1004" max="1004" width="19.21875" bestFit="1" customWidth="1"/>
    <col min="1005" max="1005" width="16.6640625" bestFit="1" customWidth="1"/>
    <col min="1006" max="1006" width="19.21875" bestFit="1" customWidth="1"/>
    <col min="1007" max="1007" width="16.6640625" bestFit="1" customWidth="1"/>
    <col min="1008" max="1008" width="19.21875" bestFit="1" customWidth="1"/>
    <col min="1009" max="1009" width="16.6640625" bestFit="1" customWidth="1"/>
    <col min="1010" max="1010" width="19.21875" bestFit="1" customWidth="1"/>
    <col min="1011" max="1011" width="16.6640625" bestFit="1" customWidth="1"/>
    <col min="1012" max="1012" width="19.21875" bestFit="1" customWidth="1"/>
    <col min="1013" max="1013" width="16.6640625" bestFit="1" customWidth="1"/>
    <col min="1014" max="1014" width="19.21875" bestFit="1" customWidth="1"/>
    <col min="1015" max="1015" width="16.6640625" bestFit="1" customWidth="1"/>
    <col min="1016" max="1016" width="19.21875" bestFit="1" customWidth="1"/>
    <col min="1017" max="1017" width="16.6640625" bestFit="1" customWidth="1"/>
    <col min="1018" max="1018" width="19.21875" bestFit="1" customWidth="1"/>
    <col min="1019" max="1019" width="16.6640625" bestFit="1" customWidth="1"/>
    <col min="1020" max="1020" width="19.21875" bestFit="1" customWidth="1"/>
    <col min="1021" max="1021" width="16.6640625" bestFit="1" customWidth="1"/>
    <col min="1022" max="1022" width="19.21875" bestFit="1" customWidth="1"/>
    <col min="1023" max="1023" width="16.6640625" bestFit="1" customWidth="1"/>
    <col min="1024" max="1024" width="19.21875" bestFit="1" customWidth="1"/>
    <col min="1025" max="1025" width="16.6640625" bestFit="1" customWidth="1"/>
    <col min="1026" max="1026" width="19.21875" bestFit="1" customWidth="1"/>
    <col min="1027" max="1027" width="16.6640625" bestFit="1" customWidth="1"/>
    <col min="1028" max="1028" width="19.21875" bestFit="1" customWidth="1"/>
    <col min="1029" max="1029" width="16.6640625" bestFit="1" customWidth="1"/>
    <col min="1030" max="1030" width="19.21875" bestFit="1" customWidth="1"/>
    <col min="1031" max="1031" width="16.6640625" bestFit="1" customWidth="1"/>
    <col min="1032" max="1032" width="19.21875" bestFit="1" customWidth="1"/>
    <col min="1033" max="1033" width="16.6640625" bestFit="1" customWidth="1"/>
    <col min="1034" max="1034" width="19.21875" bestFit="1" customWidth="1"/>
    <col min="1035" max="1035" width="16.6640625" bestFit="1" customWidth="1"/>
    <col min="1036" max="1036" width="19.21875" bestFit="1" customWidth="1"/>
    <col min="1037" max="1037" width="16.6640625" bestFit="1" customWidth="1"/>
    <col min="1038" max="1038" width="19.21875" bestFit="1" customWidth="1"/>
    <col min="1039" max="1039" width="16.6640625" bestFit="1" customWidth="1"/>
    <col min="1040" max="1040" width="19.21875" bestFit="1" customWidth="1"/>
    <col min="1041" max="1041" width="16.6640625" bestFit="1" customWidth="1"/>
    <col min="1042" max="1042" width="19.21875" bestFit="1" customWidth="1"/>
    <col min="1043" max="1043" width="16.6640625" bestFit="1" customWidth="1"/>
    <col min="1044" max="1044" width="19.21875" bestFit="1" customWidth="1"/>
    <col min="1045" max="1045" width="16.6640625" bestFit="1" customWidth="1"/>
    <col min="1046" max="1046" width="19.21875" bestFit="1" customWidth="1"/>
    <col min="1047" max="1047" width="16.6640625" bestFit="1" customWidth="1"/>
    <col min="1048" max="1048" width="19.21875" bestFit="1" customWidth="1"/>
    <col min="1049" max="1049" width="16.6640625" bestFit="1" customWidth="1"/>
    <col min="1050" max="1050" width="19.21875" bestFit="1" customWidth="1"/>
    <col min="1051" max="1051" width="16.6640625" bestFit="1" customWidth="1"/>
    <col min="1052" max="1052" width="19.21875" bestFit="1" customWidth="1"/>
    <col min="1053" max="1053" width="16.6640625" bestFit="1" customWidth="1"/>
    <col min="1054" max="1054" width="19.21875" bestFit="1" customWidth="1"/>
    <col min="1055" max="1055" width="16.6640625" bestFit="1" customWidth="1"/>
    <col min="1056" max="1056" width="19.21875" bestFit="1" customWidth="1"/>
    <col min="1057" max="1057" width="16.6640625" bestFit="1" customWidth="1"/>
    <col min="1058" max="1058" width="19.21875" bestFit="1" customWidth="1"/>
    <col min="1059" max="1059" width="16.6640625" bestFit="1" customWidth="1"/>
    <col min="1060" max="1060" width="19.21875" bestFit="1" customWidth="1"/>
    <col min="1061" max="1061" width="16.6640625" bestFit="1" customWidth="1"/>
    <col min="1062" max="1062" width="19.21875" bestFit="1" customWidth="1"/>
    <col min="1063" max="1063" width="16.6640625" bestFit="1" customWidth="1"/>
    <col min="1064" max="1064" width="19.21875" bestFit="1" customWidth="1"/>
    <col min="1065" max="1065" width="16.6640625" bestFit="1" customWidth="1"/>
    <col min="1066" max="1066" width="19.21875" bestFit="1" customWidth="1"/>
    <col min="1067" max="1067" width="16.6640625" bestFit="1" customWidth="1"/>
    <col min="1068" max="1068" width="19.21875" bestFit="1" customWidth="1"/>
    <col min="1069" max="1069" width="16.6640625" bestFit="1" customWidth="1"/>
    <col min="1070" max="1070" width="19.21875" bestFit="1" customWidth="1"/>
    <col min="1071" max="1071" width="16.6640625" bestFit="1" customWidth="1"/>
    <col min="1072" max="1072" width="19.21875" bestFit="1" customWidth="1"/>
    <col min="1073" max="1073" width="16.6640625" bestFit="1" customWidth="1"/>
    <col min="1074" max="1074" width="19.21875" bestFit="1" customWidth="1"/>
    <col min="1075" max="1075" width="16.6640625" bestFit="1" customWidth="1"/>
    <col min="1076" max="1076" width="19.21875" bestFit="1" customWidth="1"/>
    <col min="1077" max="1077" width="16.6640625" bestFit="1" customWidth="1"/>
    <col min="1078" max="1078" width="19.21875" bestFit="1" customWidth="1"/>
    <col min="1079" max="1079" width="16.6640625" bestFit="1" customWidth="1"/>
    <col min="1080" max="1080" width="19.21875" bestFit="1" customWidth="1"/>
    <col min="1081" max="1081" width="16.6640625" bestFit="1" customWidth="1"/>
    <col min="1082" max="1082" width="19.21875" bestFit="1" customWidth="1"/>
    <col min="1083" max="1083" width="16.6640625" bestFit="1" customWidth="1"/>
    <col min="1084" max="1084" width="19.21875" bestFit="1" customWidth="1"/>
    <col min="1085" max="1085" width="16.6640625" bestFit="1" customWidth="1"/>
    <col min="1086" max="1086" width="19.21875" bestFit="1" customWidth="1"/>
    <col min="1087" max="1087" width="16.6640625" bestFit="1" customWidth="1"/>
    <col min="1088" max="1088" width="19.21875" bestFit="1" customWidth="1"/>
    <col min="1089" max="1089" width="16.6640625" bestFit="1" customWidth="1"/>
    <col min="1090" max="1090" width="19.21875" bestFit="1" customWidth="1"/>
    <col min="1091" max="1091" width="16.6640625" bestFit="1" customWidth="1"/>
    <col min="1092" max="1092" width="19.21875" bestFit="1" customWidth="1"/>
    <col min="1093" max="1093" width="16.6640625" bestFit="1" customWidth="1"/>
    <col min="1094" max="1094" width="19.21875" bestFit="1" customWidth="1"/>
    <col min="1095" max="1095" width="16.6640625" bestFit="1" customWidth="1"/>
    <col min="1096" max="1096" width="19.21875" bestFit="1" customWidth="1"/>
    <col min="1097" max="1097" width="16.6640625" bestFit="1" customWidth="1"/>
    <col min="1098" max="1098" width="19.21875" bestFit="1" customWidth="1"/>
    <col min="1099" max="1099" width="16.6640625" bestFit="1" customWidth="1"/>
    <col min="1100" max="1100" width="19.21875" bestFit="1" customWidth="1"/>
    <col min="1101" max="1101" width="16.6640625" bestFit="1" customWidth="1"/>
    <col min="1102" max="1102" width="19.21875" bestFit="1" customWidth="1"/>
    <col min="1103" max="1103" width="16.6640625" bestFit="1" customWidth="1"/>
    <col min="1104" max="1104" width="19.21875" bestFit="1" customWidth="1"/>
    <col min="1105" max="1105" width="16.6640625" bestFit="1" customWidth="1"/>
    <col min="1106" max="1106" width="19.21875" bestFit="1" customWidth="1"/>
    <col min="1107" max="1107" width="16.6640625" bestFit="1" customWidth="1"/>
    <col min="1108" max="1108" width="19.21875" bestFit="1" customWidth="1"/>
    <col min="1109" max="1109" width="16.6640625" bestFit="1" customWidth="1"/>
    <col min="1110" max="1110" width="19.21875" bestFit="1" customWidth="1"/>
    <col min="1111" max="1111" width="16.6640625" bestFit="1" customWidth="1"/>
    <col min="1112" max="1112" width="19.21875" bestFit="1" customWidth="1"/>
    <col min="1113" max="1113" width="16.6640625" bestFit="1" customWidth="1"/>
    <col min="1114" max="1114" width="19.21875" bestFit="1" customWidth="1"/>
    <col min="1115" max="1115" width="16.6640625" bestFit="1" customWidth="1"/>
    <col min="1116" max="1116" width="19.21875" bestFit="1" customWidth="1"/>
    <col min="1117" max="1117" width="16.6640625" bestFit="1" customWidth="1"/>
    <col min="1118" max="1118" width="19.21875" bestFit="1" customWidth="1"/>
    <col min="1119" max="1119" width="16.6640625" bestFit="1" customWidth="1"/>
    <col min="1120" max="1120" width="19.21875" bestFit="1" customWidth="1"/>
    <col min="1121" max="1121" width="16.6640625" bestFit="1" customWidth="1"/>
    <col min="1122" max="1122" width="19.21875" bestFit="1" customWidth="1"/>
    <col min="1123" max="1123" width="16.6640625" bestFit="1" customWidth="1"/>
    <col min="1124" max="1124" width="19.21875" bestFit="1" customWidth="1"/>
    <col min="1125" max="1125" width="16.6640625" bestFit="1" customWidth="1"/>
    <col min="1126" max="1126" width="19.21875" bestFit="1" customWidth="1"/>
    <col min="1127" max="1127" width="16.6640625" bestFit="1" customWidth="1"/>
    <col min="1128" max="1128" width="19.21875" bestFit="1" customWidth="1"/>
    <col min="1129" max="1129" width="16.6640625" bestFit="1" customWidth="1"/>
    <col min="1130" max="1130" width="19.21875" bestFit="1" customWidth="1"/>
    <col min="1131" max="1131" width="16.6640625" bestFit="1" customWidth="1"/>
    <col min="1132" max="1132" width="19.21875" bestFit="1" customWidth="1"/>
    <col min="1133" max="1133" width="16.6640625" bestFit="1" customWidth="1"/>
    <col min="1134" max="1134" width="19.21875" bestFit="1" customWidth="1"/>
    <col min="1135" max="1135" width="16.6640625" bestFit="1" customWidth="1"/>
    <col min="1136" max="1136" width="19.21875" bestFit="1" customWidth="1"/>
    <col min="1137" max="1137" width="16.6640625" bestFit="1" customWidth="1"/>
    <col min="1138" max="1138" width="19.21875" bestFit="1" customWidth="1"/>
    <col min="1139" max="1139" width="16.6640625" bestFit="1" customWidth="1"/>
    <col min="1140" max="1140" width="19.21875" bestFit="1" customWidth="1"/>
    <col min="1141" max="1141" width="16.6640625" bestFit="1" customWidth="1"/>
    <col min="1142" max="1142" width="19.21875" bestFit="1" customWidth="1"/>
    <col min="1143" max="1143" width="16.6640625" bestFit="1" customWidth="1"/>
    <col min="1144" max="1144" width="19.21875" bestFit="1" customWidth="1"/>
    <col min="1145" max="1145" width="16.6640625" bestFit="1" customWidth="1"/>
    <col min="1146" max="1146" width="19.21875" bestFit="1" customWidth="1"/>
    <col min="1147" max="1147" width="16.6640625" bestFit="1" customWidth="1"/>
    <col min="1148" max="1148" width="19.21875" bestFit="1" customWidth="1"/>
    <col min="1149" max="1149" width="16.6640625" bestFit="1" customWidth="1"/>
    <col min="1150" max="1150" width="19.21875" bestFit="1" customWidth="1"/>
    <col min="1151" max="1151" width="16.6640625" bestFit="1" customWidth="1"/>
    <col min="1152" max="1152" width="19.21875" bestFit="1" customWidth="1"/>
    <col min="1153" max="1153" width="16.6640625" bestFit="1" customWidth="1"/>
    <col min="1154" max="1154" width="19.21875" bestFit="1" customWidth="1"/>
    <col min="1155" max="1155" width="16.6640625" bestFit="1" customWidth="1"/>
    <col min="1156" max="1156" width="19.21875" bestFit="1" customWidth="1"/>
    <col min="1157" max="1157" width="16.6640625" bestFit="1" customWidth="1"/>
    <col min="1158" max="1158" width="19.21875" bestFit="1" customWidth="1"/>
    <col min="1159" max="1159" width="16.6640625" bestFit="1" customWidth="1"/>
    <col min="1160" max="1160" width="19.21875" bestFit="1" customWidth="1"/>
    <col min="1161" max="1161" width="16.6640625" bestFit="1" customWidth="1"/>
    <col min="1162" max="1162" width="19.21875" bestFit="1" customWidth="1"/>
    <col min="1163" max="1163" width="16.6640625" bestFit="1" customWidth="1"/>
    <col min="1164" max="1164" width="19.21875" bestFit="1" customWidth="1"/>
    <col min="1165" max="1165" width="16.6640625" bestFit="1" customWidth="1"/>
    <col min="1166" max="1166" width="19.21875" bestFit="1" customWidth="1"/>
    <col min="1167" max="1167" width="16.6640625" bestFit="1" customWidth="1"/>
    <col min="1168" max="1168" width="19.21875" bestFit="1" customWidth="1"/>
    <col min="1169" max="1169" width="16.6640625" bestFit="1" customWidth="1"/>
    <col min="1170" max="1170" width="19.21875" bestFit="1" customWidth="1"/>
    <col min="1171" max="1171" width="16.6640625" bestFit="1" customWidth="1"/>
    <col min="1172" max="1172" width="19.21875" bestFit="1" customWidth="1"/>
    <col min="1173" max="1173" width="16.6640625" bestFit="1" customWidth="1"/>
    <col min="1174" max="1174" width="19.21875" bestFit="1" customWidth="1"/>
    <col min="1175" max="1175" width="16.6640625" bestFit="1" customWidth="1"/>
    <col min="1176" max="1176" width="19.21875" bestFit="1" customWidth="1"/>
    <col min="1177" max="1177" width="16.6640625" bestFit="1" customWidth="1"/>
    <col min="1178" max="1178" width="19.21875" bestFit="1" customWidth="1"/>
    <col min="1179" max="1179" width="16.6640625" bestFit="1" customWidth="1"/>
    <col min="1180" max="1180" width="19.21875" bestFit="1" customWidth="1"/>
    <col min="1181" max="1181" width="16.6640625" bestFit="1" customWidth="1"/>
    <col min="1182" max="1182" width="19.21875" bestFit="1" customWidth="1"/>
    <col min="1183" max="1183" width="16.6640625" bestFit="1" customWidth="1"/>
    <col min="1184" max="1184" width="19.21875" bestFit="1" customWidth="1"/>
    <col min="1185" max="1185" width="16.6640625" bestFit="1" customWidth="1"/>
    <col min="1186" max="1186" width="19.21875" bestFit="1" customWidth="1"/>
    <col min="1187" max="1187" width="16.6640625" bestFit="1" customWidth="1"/>
    <col min="1188" max="1188" width="19.21875" bestFit="1" customWidth="1"/>
    <col min="1189" max="1189" width="16.6640625" bestFit="1" customWidth="1"/>
    <col min="1190" max="1190" width="19.21875" bestFit="1" customWidth="1"/>
    <col min="1191" max="1191" width="16.6640625" bestFit="1" customWidth="1"/>
    <col min="1192" max="1192" width="19.21875" bestFit="1" customWidth="1"/>
    <col min="1193" max="1193" width="16.6640625" bestFit="1" customWidth="1"/>
    <col min="1194" max="1194" width="19.21875" bestFit="1" customWidth="1"/>
    <col min="1195" max="1195" width="16.6640625" bestFit="1" customWidth="1"/>
    <col min="1196" max="1196" width="19.21875" bestFit="1" customWidth="1"/>
    <col min="1197" max="1197" width="16.6640625" bestFit="1" customWidth="1"/>
    <col min="1198" max="1198" width="19.21875" bestFit="1" customWidth="1"/>
    <col min="1199" max="1199" width="16.6640625" bestFit="1" customWidth="1"/>
    <col min="1200" max="1200" width="19.21875" bestFit="1" customWidth="1"/>
    <col min="1201" max="1201" width="16.6640625" bestFit="1" customWidth="1"/>
    <col min="1202" max="1202" width="19.21875" bestFit="1" customWidth="1"/>
    <col min="1203" max="1203" width="16.6640625" bestFit="1" customWidth="1"/>
    <col min="1204" max="1204" width="19.21875" bestFit="1" customWidth="1"/>
    <col min="1205" max="1205" width="16.6640625" bestFit="1" customWidth="1"/>
    <col min="1206" max="1206" width="19.21875" bestFit="1" customWidth="1"/>
    <col min="1207" max="1207" width="16.6640625" bestFit="1" customWidth="1"/>
    <col min="1208" max="1208" width="19.21875" bestFit="1" customWidth="1"/>
    <col min="1209" max="1209" width="16.6640625" bestFit="1" customWidth="1"/>
    <col min="1210" max="1210" width="19.21875" bestFit="1" customWidth="1"/>
    <col min="1211" max="1211" width="16.6640625" bestFit="1" customWidth="1"/>
    <col min="1212" max="1212" width="19.21875" bestFit="1" customWidth="1"/>
    <col min="1213" max="1213" width="16.6640625" bestFit="1" customWidth="1"/>
    <col min="1214" max="1214" width="19.21875" bestFit="1" customWidth="1"/>
    <col min="1215" max="1215" width="16.6640625" bestFit="1" customWidth="1"/>
    <col min="1216" max="1216" width="19.21875" bestFit="1" customWidth="1"/>
    <col min="1217" max="1217" width="16.6640625" bestFit="1" customWidth="1"/>
    <col min="1218" max="1218" width="19.21875" bestFit="1" customWidth="1"/>
    <col min="1219" max="1219" width="16.6640625" bestFit="1" customWidth="1"/>
    <col min="1220" max="1220" width="19.21875" bestFit="1" customWidth="1"/>
    <col min="1221" max="1221" width="16.6640625" bestFit="1" customWidth="1"/>
    <col min="1222" max="1222" width="19.21875" bestFit="1" customWidth="1"/>
    <col min="1223" max="1223" width="16.6640625" bestFit="1" customWidth="1"/>
    <col min="1224" max="1224" width="19.21875" bestFit="1" customWidth="1"/>
    <col min="1225" max="1225" width="16.6640625" bestFit="1" customWidth="1"/>
    <col min="1226" max="1226" width="19.21875" bestFit="1" customWidth="1"/>
    <col min="1227" max="1227" width="16.6640625" bestFit="1" customWidth="1"/>
    <col min="1228" max="1228" width="19.21875" bestFit="1" customWidth="1"/>
    <col min="1229" max="1229" width="16.6640625" bestFit="1" customWidth="1"/>
    <col min="1230" max="1230" width="19.21875" bestFit="1" customWidth="1"/>
    <col min="1231" max="1231" width="16.6640625" bestFit="1" customWidth="1"/>
    <col min="1232" max="1232" width="19.21875" bestFit="1" customWidth="1"/>
    <col min="1233" max="1233" width="16.6640625" bestFit="1" customWidth="1"/>
    <col min="1234" max="1234" width="19.21875" bestFit="1" customWidth="1"/>
    <col min="1235" max="1235" width="16.6640625" bestFit="1" customWidth="1"/>
    <col min="1236" max="1236" width="19.21875" bestFit="1" customWidth="1"/>
    <col min="1237" max="1237" width="16.6640625" bestFit="1" customWidth="1"/>
    <col min="1238" max="1238" width="19.21875" bestFit="1" customWidth="1"/>
    <col min="1239" max="1239" width="16.6640625" bestFit="1" customWidth="1"/>
    <col min="1240" max="1240" width="19.21875" bestFit="1" customWidth="1"/>
    <col min="1241" max="1241" width="16.6640625" bestFit="1" customWidth="1"/>
    <col min="1242" max="1242" width="19.21875" bestFit="1" customWidth="1"/>
    <col min="1243" max="1243" width="16.6640625" bestFit="1" customWidth="1"/>
    <col min="1244" max="1244" width="19.21875" bestFit="1" customWidth="1"/>
    <col min="1245" max="1245" width="16.6640625" bestFit="1" customWidth="1"/>
    <col min="1246" max="1246" width="19.21875" bestFit="1" customWidth="1"/>
    <col min="1247" max="1247" width="16.6640625" bestFit="1" customWidth="1"/>
    <col min="1248" max="1248" width="19.21875" bestFit="1" customWidth="1"/>
    <col min="1249" max="1249" width="16.6640625" bestFit="1" customWidth="1"/>
    <col min="1250" max="1250" width="19.21875" bestFit="1" customWidth="1"/>
    <col min="1251" max="1251" width="16.6640625" bestFit="1" customWidth="1"/>
    <col min="1252" max="1252" width="19.21875" bestFit="1" customWidth="1"/>
    <col min="1253" max="1253" width="16.6640625" bestFit="1" customWidth="1"/>
    <col min="1254" max="1254" width="19.21875" bestFit="1" customWidth="1"/>
    <col min="1255" max="1255" width="16.6640625" bestFit="1" customWidth="1"/>
    <col min="1256" max="1256" width="19.21875" bestFit="1" customWidth="1"/>
    <col min="1257" max="1257" width="16.6640625" bestFit="1" customWidth="1"/>
    <col min="1258" max="1258" width="19.21875" bestFit="1" customWidth="1"/>
    <col min="1259" max="1259" width="16.6640625" bestFit="1" customWidth="1"/>
    <col min="1260" max="1260" width="19.21875" bestFit="1" customWidth="1"/>
    <col min="1261" max="1261" width="16.6640625" bestFit="1" customWidth="1"/>
    <col min="1262" max="1262" width="19.21875" bestFit="1" customWidth="1"/>
    <col min="1263" max="1263" width="16.6640625" bestFit="1" customWidth="1"/>
    <col min="1264" max="1264" width="19.21875" bestFit="1" customWidth="1"/>
    <col min="1265" max="1265" width="16.6640625" bestFit="1" customWidth="1"/>
    <col min="1266" max="1266" width="19.21875" bestFit="1" customWidth="1"/>
    <col min="1267" max="1267" width="16.6640625" bestFit="1" customWidth="1"/>
    <col min="1268" max="1268" width="19.21875" bestFit="1" customWidth="1"/>
    <col min="1269" max="1269" width="16.6640625" bestFit="1" customWidth="1"/>
    <col min="1270" max="1270" width="19.21875" bestFit="1" customWidth="1"/>
    <col min="1271" max="1271" width="16.6640625" bestFit="1" customWidth="1"/>
    <col min="1272" max="1272" width="19.21875" bestFit="1" customWidth="1"/>
    <col min="1273" max="1273" width="16.6640625" bestFit="1" customWidth="1"/>
    <col min="1274" max="1274" width="19.21875" bestFit="1" customWidth="1"/>
    <col min="1275" max="1275" width="16.6640625" bestFit="1" customWidth="1"/>
    <col min="1276" max="1276" width="19.21875" bestFit="1" customWidth="1"/>
    <col min="1277" max="1277" width="16.6640625" bestFit="1" customWidth="1"/>
    <col min="1278" max="1278" width="19.21875" bestFit="1" customWidth="1"/>
    <col min="1279" max="1279" width="16.6640625" bestFit="1" customWidth="1"/>
    <col min="1280" max="1280" width="19.21875" bestFit="1" customWidth="1"/>
    <col min="1281" max="1281" width="16.6640625" bestFit="1" customWidth="1"/>
    <col min="1282" max="1282" width="19.21875" bestFit="1" customWidth="1"/>
    <col min="1283" max="1283" width="16.6640625" bestFit="1" customWidth="1"/>
    <col min="1284" max="1284" width="19.21875" bestFit="1" customWidth="1"/>
    <col min="1285" max="1285" width="16.6640625" bestFit="1" customWidth="1"/>
    <col min="1286" max="1286" width="19.21875" bestFit="1" customWidth="1"/>
    <col min="1287" max="1287" width="16.6640625" bestFit="1" customWidth="1"/>
    <col min="1288" max="1288" width="19.21875" bestFit="1" customWidth="1"/>
    <col min="1289" max="1289" width="16.6640625" bestFit="1" customWidth="1"/>
    <col min="1290" max="1290" width="19.21875" bestFit="1" customWidth="1"/>
    <col min="1291" max="1291" width="16.6640625" bestFit="1" customWidth="1"/>
    <col min="1292" max="1292" width="19.21875" bestFit="1" customWidth="1"/>
    <col min="1293" max="1293" width="16.6640625" bestFit="1" customWidth="1"/>
    <col min="1294" max="1294" width="19.21875" bestFit="1" customWidth="1"/>
    <col min="1295" max="1295" width="16.6640625" bestFit="1" customWidth="1"/>
    <col min="1296" max="1296" width="19.21875" bestFit="1" customWidth="1"/>
    <col min="1297" max="1297" width="16.6640625" bestFit="1" customWidth="1"/>
    <col min="1298" max="1298" width="19.21875" bestFit="1" customWidth="1"/>
    <col min="1299" max="1299" width="16.6640625" bestFit="1" customWidth="1"/>
    <col min="1300" max="1300" width="19.21875" bestFit="1" customWidth="1"/>
    <col min="1301" max="1301" width="16.6640625" bestFit="1" customWidth="1"/>
    <col min="1302" max="1302" width="19.21875" bestFit="1" customWidth="1"/>
    <col min="1303" max="1303" width="16.6640625" bestFit="1" customWidth="1"/>
    <col min="1304" max="1304" width="19.21875" bestFit="1" customWidth="1"/>
    <col min="1305" max="1305" width="16.6640625" bestFit="1" customWidth="1"/>
    <col min="1306" max="1306" width="19.21875" bestFit="1" customWidth="1"/>
    <col min="1307" max="1307" width="16.6640625" bestFit="1" customWidth="1"/>
    <col min="1308" max="1308" width="19.21875" bestFit="1" customWidth="1"/>
    <col min="1309" max="1309" width="16.6640625" bestFit="1" customWidth="1"/>
    <col min="1310" max="1310" width="19.21875" bestFit="1" customWidth="1"/>
    <col min="1311" max="1311" width="16.6640625" bestFit="1" customWidth="1"/>
    <col min="1312" max="1312" width="19.21875" bestFit="1" customWidth="1"/>
    <col min="1313" max="1313" width="16.6640625" bestFit="1" customWidth="1"/>
    <col min="1314" max="1314" width="19.21875" bestFit="1" customWidth="1"/>
    <col min="1315" max="1315" width="16.6640625" bestFit="1" customWidth="1"/>
    <col min="1316" max="1316" width="19.21875" bestFit="1" customWidth="1"/>
    <col min="1317" max="1317" width="16.6640625" bestFit="1" customWidth="1"/>
    <col min="1318" max="1318" width="19.21875" bestFit="1" customWidth="1"/>
    <col min="1319" max="1319" width="16.6640625" bestFit="1" customWidth="1"/>
    <col min="1320" max="1320" width="19.21875" bestFit="1" customWidth="1"/>
    <col min="1321" max="1321" width="16.6640625" bestFit="1" customWidth="1"/>
    <col min="1322" max="1322" width="19.21875" bestFit="1" customWidth="1"/>
    <col min="1323" max="1323" width="16.6640625" bestFit="1" customWidth="1"/>
    <col min="1324" max="1324" width="19.21875" bestFit="1" customWidth="1"/>
    <col min="1325" max="1325" width="16.6640625" bestFit="1" customWidth="1"/>
    <col min="1326" max="1326" width="19.21875" bestFit="1" customWidth="1"/>
    <col min="1327" max="1327" width="16.6640625" bestFit="1" customWidth="1"/>
    <col min="1328" max="1328" width="19.21875" bestFit="1" customWidth="1"/>
    <col min="1329" max="1329" width="16.6640625" bestFit="1" customWidth="1"/>
    <col min="1330" max="1330" width="19.21875" bestFit="1" customWidth="1"/>
    <col min="1331" max="1331" width="16.6640625" bestFit="1" customWidth="1"/>
    <col min="1332" max="1332" width="19.21875" bestFit="1" customWidth="1"/>
    <col min="1333" max="1333" width="16.6640625" bestFit="1" customWidth="1"/>
    <col min="1334" max="1334" width="19.21875" bestFit="1" customWidth="1"/>
    <col min="1335" max="1335" width="16.6640625" bestFit="1" customWidth="1"/>
    <col min="1336" max="1336" width="19.21875" bestFit="1" customWidth="1"/>
    <col min="1337" max="1337" width="16.6640625" bestFit="1" customWidth="1"/>
    <col min="1338" max="1338" width="19.21875" bestFit="1" customWidth="1"/>
    <col min="1339" max="1339" width="16.6640625" bestFit="1" customWidth="1"/>
    <col min="1340" max="1340" width="19.21875" bestFit="1" customWidth="1"/>
    <col min="1341" max="1341" width="16.6640625" bestFit="1" customWidth="1"/>
    <col min="1342" max="1342" width="19.21875" bestFit="1" customWidth="1"/>
    <col min="1343" max="1343" width="16.6640625" bestFit="1" customWidth="1"/>
    <col min="1344" max="1344" width="19.21875" bestFit="1" customWidth="1"/>
    <col min="1345" max="1345" width="16.6640625" bestFit="1" customWidth="1"/>
    <col min="1346" max="1346" width="19.21875" bestFit="1" customWidth="1"/>
    <col min="1347" max="1347" width="16.6640625" bestFit="1" customWidth="1"/>
    <col min="1348" max="1348" width="19.21875" bestFit="1" customWidth="1"/>
    <col min="1349" max="1349" width="16.6640625" bestFit="1" customWidth="1"/>
    <col min="1350" max="1350" width="19.21875" bestFit="1" customWidth="1"/>
    <col min="1351" max="1351" width="16.6640625" bestFit="1" customWidth="1"/>
    <col min="1352" max="1352" width="19.21875" bestFit="1" customWidth="1"/>
    <col min="1353" max="1353" width="16.6640625" bestFit="1" customWidth="1"/>
    <col min="1354" max="1354" width="19.21875" bestFit="1" customWidth="1"/>
    <col min="1355" max="1355" width="16.6640625" bestFit="1" customWidth="1"/>
    <col min="1356" max="1356" width="19.21875" bestFit="1" customWidth="1"/>
    <col min="1357" max="1357" width="16.6640625" bestFit="1" customWidth="1"/>
    <col min="1358" max="1358" width="19.21875" bestFit="1" customWidth="1"/>
    <col min="1359" max="1359" width="16.6640625" bestFit="1" customWidth="1"/>
    <col min="1360" max="1360" width="19.21875" bestFit="1" customWidth="1"/>
    <col min="1361" max="1361" width="16.6640625" bestFit="1" customWidth="1"/>
    <col min="1362" max="1362" width="19.21875" bestFit="1" customWidth="1"/>
    <col min="1363" max="1363" width="16.6640625" bestFit="1" customWidth="1"/>
    <col min="1364" max="1364" width="19.21875" bestFit="1" customWidth="1"/>
    <col min="1365" max="1365" width="16.6640625" bestFit="1" customWidth="1"/>
    <col min="1366" max="1366" width="19.21875" bestFit="1" customWidth="1"/>
    <col min="1367" max="1367" width="16.6640625" bestFit="1" customWidth="1"/>
    <col min="1368" max="1368" width="19.21875" bestFit="1" customWidth="1"/>
    <col min="1369" max="1369" width="16.6640625" bestFit="1" customWidth="1"/>
    <col min="1370" max="1370" width="19.21875" bestFit="1" customWidth="1"/>
    <col min="1371" max="1371" width="16.6640625" bestFit="1" customWidth="1"/>
    <col min="1372" max="1372" width="19.21875" bestFit="1" customWidth="1"/>
    <col min="1373" max="1373" width="16.6640625" bestFit="1" customWidth="1"/>
    <col min="1374" max="1374" width="19.21875" bestFit="1" customWidth="1"/>
    <col min="1375" max="1375" width="16.6640625" bestFit="1" customWidth="1"/>
    <col min="1376" max="1376" width="19.21875" bestFit="1" customWidth="1"/>
    <col min="1377" max="1377" width="16.6640625" bestFit="1" customWidth="1"/>
    <col min="1378" max="1378" width="19.21875" bestFit="1" customWidth="1"/>
    <col min="1379" max="1379" width="16.6640625" bestFit="1" customWidth="1"/>
    <col min="1380" max="1380" width="19.21875" bestFit="1" customWidth="1"/>
    <col min="1381" max="1381" width="16.6640625" bestFit="1" customWidth="1"/>
    <col min="1382" max="1382" width="19.21875" bestFit="1" customWidth="1"/>
    <col min="1383" max="1383" width="16.6640625" bestFit="1" customWidth="1"/>
    <col min="1384" max="1384" width="19.21875" bestFit="1" customWidth="1"/>
    <col min="1385" max="1385" width="16.6640625" bestFit="1" customWidth="1"/>
    <col min="1386" max="1386" width="19.21875" bestFit="1" customWidth="1"/>
    <col min="1387" max="1387" width="16.6640625" bestFit="1" customWidth="1"/>
    <col min="1388" max="1388" width="19.21875" bestFit="1" customWidth="1"/>
    <col min="1389" max="1389" width="16.6640625" bestFit="1" customWidth="1"/>
    <col min="1390" max="1390" width="19.21875" bestFit="1" customWidth="1"/>
    <col min="1391" max="1391" width="16.6640625" bestFit="1" customWidth="1"/>
    <col min="1392" max="1392" width="19.21875" bestFit="1" customWidth="1"/>
    <col min="1393" max="1393" width="16.6640625" bestFit="1" customWidth="1"/>
    <col min="1394" max="1394" width="19.21875" bestFit="1" customWidth="1"/>
    <col min="1395" max="1395" width="16.6640625" bestFit="1" customWidth="1"/>
    <col min="1396" max="1396" width="19.21875" bestFit="1" customWidth="1"/>
    <col min="1397" max="1397" width="16.6640625" bestFit="1" customWidth="1"/>
    <col min="1398" max="1398" width="19.21875" bestFit="1" customWidth="1"/>
    <col min="1399" max="1399" width="16.6640625" bestFit="1" customWidth="1"/>
    <col min="1400" max="1400" width="19.21875" bestFit="1" customWidth="1"/>
    <col min="1401" max="1401" width="16.6640625" bestFit="1" customWidth="1"/>
    <col min="1402" max="1402" width="19.21875" bestFit="1" customWidth="1"/>
    <col min="1403" max="1403" width="16.6640625" bestFit="1" customWidth="1"/>
    <col min="1404" max="1404" width="19.21875" bestFit="1" customWidth="1"/>
    <col min="1405" max="1405" width="16.6640625" bestFit="1" customWidth="1"/>
    <col min="1406" max="1406" width="19.21875" bestFit="1" customWidth="1"/>
    <col min="1407" max="1407" width="16.6640625" bestFit="1" customWidth="1"/>
    <col min="1408" max="1408" width="19.21875" bestFit="1" customWidth="1"/>
    <col min="1409" max="1409" width="16.6640625" bestFit="1" customWidth="1"/>
    <col min="1410" max="1410" width="19.21875" bestFit="1" customWidth="1"/>
    <col min="1411" max="1411" width="16.6640625" bestFit="1" customWidth="1"/>
    <col min="1412" max="1412" width="19.21875" bestFit="1" customWidth="1"/>
    <col min="1413" max="1413" width="16.6640625" bestFit="1" customWidth="1"/>
    <col min="1414" max="1414" width="19.21875" bestFit="1" customWidth="1"/>
    <col min="1415" max="1415" width="16.6640625" bestFit="1" customWidth="1"/>
    <col min="1416" max="1416" width="19.21875" bestFit="1" customWidth="1"/>
    <col min="1417" max="1417" width="16.6640625" bestFit="1" customWidth="1"/>
    <col min="1418" max="1418" width="19.21875" bestFit="1" customWidth="1"/>
    <col min="1419" max="1419" width="16.6640625" bestFit="1" customWidth="1"/>
    <col min="1420" max="1420" width="19.21875" bestFit="1" customWidth="1"/>
    <col min="1421" max="1421" width="16.6640625" bestFit="1" customWidth="1"/>
    <col min="1422" max="1422" width="19.21875" bestFit="1" customWidth="1"/>
    <col min="1423" max="1423" width="16.6640625" bestFit="1" customWidth="1"/>
    <col min="1424" max="1424" width="19.21875" bestFit="1" customWidth="1"/>
    <col min="1425" max="1425" width="16.6640625" bestFit="1" customWidth="1"/>
    <col min="1426" max="1426" width="19.21875" bestFit="1" customWidth="1"/>
    <col min="1427" max="1427" width="16.6640625" bestFit="1" customWidth="1"/>
    <col min="1428" max="1428" width="19.21875" bestFit="1" customWidth="1"/>
    <col min="1429" max="1429" width="16.6640625" bestFit="1" customWidth="1"/>
    <col min="1430" max="1430" width="19.21875" bestFit="1" customWidth="1"/>
    <col min="1431" max="1431" width="16.6640625" bestFit="1" customWidth="1"/>
    <col min="1432" max="1432" width="19.21875" bestFit="1" customWidth="1"/>
    <col min="1433" max="1433" width="16.6640625" bestFit="1" customWidth="1"/>
    <col min="1434" max="1434" width="19.21875" bestFit="1" customWidth="1"/>
    <col min="1435" max="1435" width="16.6640625" bestFit="1" customWidth="1"/>
    <col min="1436" max="1436" width="19.21875" bestFit="1" customWidth="1"/>
    <col min="1437" max="1437" width="16.6640625" bestFit="1" customWidth="1"/>
    <col min="1438" max="1438" width="19.21875" bestFit="1" customWidth="1"/>
    <col min="1439" max="1439" width="16.6640625" bestFit="1" customWidth="1"/>
    <col min="1440" max="1440" width="19.21875" bestFit="1" customWidth="1"/>
    <col min="1441" max="1441" width="16.6640625" bestFit="1" customWidth="1"/>
    <col min="1442" max="1442" width="19.21875" bestFit="1" customWidth="1"/>
    <col min="1443" max="1443" width="16.6640625" bestFit="1" customWidth="1"/>
    <col min="1444" max="1444" width="19.21875" bestFit="1" customWidth="1"/>
    <col min="1445" max="1445" width="16.6640625" bestFit="1" customWidth="1"/>
    <col min="1446" max="1446" width="19.21875" bestFit="1" customWidth="1"/>
    <col min="1447" max="1447" width="16.6640625" bestFit="1" customWidth="1"/>
    <col min="1448" max="1448" width="19.21875" bestFit="1" customWidth="1"/>
    <col min="1449" max="1449" width="16.6640625" bestFit="1" customWidth="1"/>
    <col min="1450" max="1450" width="19.21875" bestFit="1" customWidth="1"/>
    <col min="1451" max="1451" width="16.6640625" bestFit="1" customWidth="1"/>
    <col min="1452" max="1452" width="19.21875" bestFit="1" customWidth="1"/>
    <col min="1453" max="1453" width="16.6640625" bestFit="1" customWidth="1"/>
    <col min="1454" max="1454" width="19.21875" bestFit="1" customWidth="1"/>
    <col min="1455" max="1455" width="16.6640625" bestFit="1" customWidth="1"/>
    <col min="1456" max="1456" width="19.21875" bestFit="1" customWidth="1"/>
    <col min="1457" max="1457" width="16.6640625" bestFit="1" customWidth="1"/>
    <col min="1458" max="1458" width="19.21875" bestFit="1" customWidth="1"/>
    <col min="1459" max="1459" width="16.6640625" bestFit="1" customWidth="1"/>
    <col min="1460" max="1460" width="19.21875" bestFit="1" customWidth="1"/>
    <col min="1461" max="1461" width="16.6640625" bestFit="1" customWidth="1"/>
    <col min="1462" max="1462" width="19.21875" bestFit="1" customWidth="1"/>
    <col min="1463" max="1463" width="16.6640625" bestFit="1" customWidth="1"/>
    <col min="1464" max="1464" width="19.21875" bestFit="1" customWidth="1"/>
    <col min="1465" max="1465" width="16.6640625" bestFit="1" customWidth="1"/>
    <col min="1466" max="1466" width="19.21875" bestFit="1" customWidth="1"/>
    <col min="1467" max="1467" width="16.6640625" bestFit="1" customWidth="1"/>
    <col min="1468" max="1468" width="19.21875" bestFit="1" customWidth="1"/>
    <col min="1469" max="1469" width="16.6640625" bestFit="1" customWidth="1"/>
    <col min="1470" max="1470" width="19.21875" bestFit="1" customWidth="1"/>
    <col min="1471" max="1471" width="16.6640625" bestFit="1" customWidth="1"/>
    <col min="1472" max="1472" width="19.21875" bestFit="1" customWidth="1"/>
    <col min="1473" max="1473" width="16.6640625" bestFit="1" customWidth="1"/>
    <col min="1474" max="1474" width="19.21875" bestFit="1" customWidth="1"/>
    <col min="1475" max="1475" width="16.6640625" bestFit="1" customWidth="1"/>
    <col min="1476" max="1476" width="19.21875" bestFit="1" customWidth="1"/>
    <col min="1477" max="1477" width="16.6640625" bestFit="1" customWidth="1"/>
    <col min="1478" max="1478" width="19.21875" bestFit="1" customWidth="1"/>
    <col min="1479" max="1479" width="16.6640625" bestFit="1" customWidth="1"/>
    <col min="1480" max="1480" width="19.21875" bestFit="1" customWidth="1"/>
    <col min="1481" max="1481" width="16.6640625" bestFit="1" customWidth="1"/>
    <col min="1482" max="1482" width="19.21875" bestFit="1" customWidth="1"/>
    <col min="1483" max="1483" width="16.6640625" bestFit="1" customWidth="1"/>
    <col min="1484" max="1484" width="19.21875" bestFit="1" customWidth="1"/>
    <col min="1485" max="1485" width="16.6640625" bestFit="1" customWidth="1"/>
    <col min="1486" max="1486" width="19.21875" bestFit="1" customWidth="1"/>
    <col min="1487" max="1487" width="16.6640625" bestFit="1" customWidth="1"/>
    <col min="1488" max="1488" width="19.21875" bestFit="1" customWidth="1"/>
    <col min="1489" max="1489" width="16.6640625" bestFit="1" customWidth="1"/>
    <col min="1490" max="1490" width="19.21875" bestFit="1" customWidth="1"/>
    <col min="1491" max="1491" width="16.6640625" bestFit="1" customWidth="1"/>
    <col min="1492" max="1492" width="19.21875" bestFit="1" customWidth="1"/>
    <col min="1493" max="1493" width="16.6640625" bestFit="1" customWidth="1"/>
    <col min="1494" max="1494" width="19.21875" bestFit="1" customWidth="1"/>
    <col min="1495" max="1495" width="16.6640625" bestFit="1" customWidth="1"/>
    <col min="1496" max="1496" width="19.21875" bestFit="1" customWidth="1"/>
    <col min="1497" max="1497" width="16.6640625" bestFit="1" customWidth="1"/>
    <col min="1498" max="1498" width="19.21875" bestFit="1" customWidth="1"/>
    <col min="1499" max="1499" width="16.6640625" bestFit="1" customWidth="1"/>
    <col min="1500" max="1500" width="19.21875" bestFit="1" customWidth="1"/>
    <col min="1501" max="1501" width="16.6640625" bestFit="1" customWidth="1"/>
    <col min="1502" max="1502" width="19.21875" bestFit="1" customWidth="1"/>
    <col min="1503" max="1503" width="16.6640625" bestFit="1" customWidth="1"/>
    <col min="1504" max="1504" width="19.21875" bestFit="1" customWidth="1"/>
    <col min="1505" max="1505" width="16.6640625" bestFit="1" customWidth="1"/>
    <col min="1506" max="1506" width="19.21875" bestFit="1" customWidth="1"/>
    <col min="1507" max="1507" width="16.6640625" bestFit="1" customWidth="1"/>
    <col min="1508" max="1508" width="19.21875" bestFit="1" customWidth="1"/>
    <col min="1509" max="1509" width="16.6640625" bestFit="1" customWidth="1"/>
    <col min="1510" max="1510" width="19.21875" bestFit="1" customWidth="1"/>
    <col min="1511" max="1511" width="16.6640625" bestFit="1" customWidth="1"/>
    <col min="1512" max="1512" width="19.21875" bestFit="1" customWidth="1"/>
    <col min="1513" max="1513" width="16.6640625" bestFit="1" customWidth="1"/>
    <col min="1514" max="1514" width="19.21875" bestFit="1" customWidth="1"/>
    <col min="1515" max="1515" width="16.6640625" bestFit="1" customWidth="1"/>
    <col min="1516" max="1516" width="19.21875" bestFit="1" customWidth="1"/>
    <col min="1517" max="1517" width="16.6640625" bestFit="1" customWidth="1"/>
    <col min="1518" max="1518" width="19.21875" bestFit="1" customWidth="1"/>
    <col min="1519" max="1519" width="16.6640625" bestFit="1" customWidth="1"/>
    <col min="1520" max="1520" width="19.21875" bestFit="1" customWidth="1"/>
    <col min="1521" max="1521" width="16.6640625" bestFit="1" customWidth="1"/>
    <col min="1522" max="1522" width="19.21875" bestFit="1" customWidth="1"/>
    <col min="1523" max="1523" width="16.6640625" bestFit="1" customWidth="1"/>
    <col min="1524" max="1524" width="19.21875" bestFit="1" customWidth="1"/>
    <col min="1525" max="1525" width="16.6640625" bestFit="1" customWidth="1"/>
    <col min="1526" max="1526" width="19.21875" bestFit="1" customWidth="1"/>
    <col min="1527" max="1527" width="16.6640625" bestFit="1" customWidth="1"/>
    <col min="1528" max="1528" width="19.21875" bestFit="1" customWidth="1"/>
    <col min="1529" max="1529" width="16.6640625" bestFit="1" customWidth="1"/>
    <col min="1530" max="1530" width="19.21875" bestFit="1" customWidth="1"/>
    <col min="1531" max="1531" width="16.6640625" bestFit="1" customWidth="1"/>
    <col min="1532" max="1532" width="19.21875" bestFit="1" customWidth="1"/>
    <col min="1533" max="1533" width="16.6640625" bestFit="1" customWidth="1"/>
    <col min="1534" max="1534" width="19.21875" bestFit="1" customWidth="1"/>
    <col min="1535" max="1535" width="16.6640625" bestFit="1" customWidth="1"/>
    <col min="1536" max="1536" width="19.21875" bestFit="1" customWidth="1"/>
    <col min="1537" max="1537" width="16.6640625" bestFit="1" customWidth="1"/>
    <col min="1538" max="1538" width="19.21875" bestFit="1" customWidth="1"/>
    <col min="1539" max="1539" width="16.6640625" bestFit="1" customWidth="1"/>
    <col min="1540" max="1540" width="19.21875" bestFit="1" customWidth="1"/>
    <col min="1541" max="1541" width="16.6640625" bestFit="1" customWidth="1"/>
    <col min="1542" max="1542" width="19.21875" bestFit="1" customWidth="1"/>
    <col min="1543" max="1543" width="16.6640625" bestFit="1" customWidth="1"/>
    <col min="1544" max="1544" width="19.21875" bestFit="1" customWidth="1"/>
    <col min="1545" max="1545" width="16.6640625" bestFit="1" customWidth="1"/>
    <col min="1546" max="1546" width="19.21875" bestFit="1" customWidth="1"/>
    <col min="1547" max="1547" width="21.5546875" bestFit="1" customWidth="1"/>
    <col min="1548" max="1548" width="24" bestFit="1" customWidth="1"/>
  </cols>
  <sheetData>
    <row r="2" spans="2:3" ht="15.6" x14ac:dyDescent="0.3">
      <c r="B2" s="2" t="s">
        <v>2153</v>
      </c>
    </row>
    <row r="4" spans="2:3" x14ac:dyDescent="0.3">
      <c r="B4" s="3" t="s">
        <v>2155</v>
      </c>
      <c r="C4" t="s">
        <v>2154</v>
      </c>
    </row>
    <row r="5" spans="2:3" x14ac:dyDescent="0.3">
      <c r="B5" s="4" t="s">
        <v>659</v>
      </c>
      <c r="C5" s="16">
        <v>53</v>
      </c>
    </row>
    <row r="6" spans="2:3" x14ac:dyDescent="0.3">
      <c r="B6" s="4" t="s">
        <v>8</v>
      </c>
      <c r="C6" s="16">
        <v>80</v>
      </c>
    </row>
    <row r="7" spans="2:3" x14ac:dyDescent="0.3">
      <c r="B7" s="4" t="s">
        <v>342</v>
      </c>
      <c r="C7" s="16">
        <v>64</v>
      </c>
    </row>
    <row r="8" spans="2:3" x14ac:dyDescent="0.3">
      <c r="B8" s="4" t="s">
        <v>2156</v>
      </c>
      <c r="C8" s="16">
        <v>197</v>
      </c>
    </row>
    <row r="10" spans="2:3" x14ac:dyDescent="0.3">
      <c r="C10" s="6">
        <f>COUNTA(portfolio_data[portfolio_id])</f>
        <v>197</v>
      </c>
    </row>
    <row r="19" spans="2:3" ht="15.6" x14ac:dyDescent="0.3">
      <c r="B19" s="5" t="s">
        <v>2157</v>
      </c>
    </row>
    <row r="21" spans="2:3" x14ac:dyDescent="0.3">
      <c r="B21" s="3" t="s">
        <v>2155</v>
      </c>
      <c r="C21" t="s">
        <v>2154</v>
      </c>
    </row>
    <row r="22" spans="2:3" x14ac:dyDescent="0.3">
      <c r="B22" s="4" t="s">
        <v>1969</v>
      </c>
      <c r="C22" s="16">
        <v>77</v>
      </c>
    </row>
    <row r="23" spans="2:3" x14ac:dyDescent="0.3">
      <c r="B23" s="4" t="s">
        <v>2042</v>
      </c>
      <c r="C23" s="16">
        <v>58</v>
      </c>
    </row>
    <row r="24" spans="2:3" x14ac:dyDescent="0.3">
      <c r="B24" s="4" t="s">
        <v>2040</v>
      </c>
      <c r="C24" s="16">
        <v>62</v>
      </c>
    </row>
    <row r="25" spans="2:3" x14ac:dyDescent="0.3">
      <c r="B25" s="4" t="s">
        <v>2156</v>
      </c>
      <c r="C25" s="16">
        <v>197</v>
      </c>
    </row>
    <row r="27" spans="2:3" x14ac:dyDescent="0.3">
      <c r="B27" s="4" t="s">
        <v>2158</v>
      </c>
      <c r="C27" t="s">
        <v>2159</v>
      </c>
    </row>
    <row r="28" spans="2:3" x14ac:dyDescent="0.3">
      <c r="B28" s="4" t="s">
        <v>1969</v>
      </c>
      <c r="C28">
        <f>COUNTIF(portfolio_data[risk_level],B28)</f>
        <v>77</v>
      </c>
    </row>
    <row r="29" spans="2:3" x14ac:dyDescent="0.3">
      <c r="B29" s="4" t="s">
        <v>2042</v>
      </c>
      <c r="C29">
        <f>COUNTIF(portfolio_data[risk_level],B29)</f>
        <v>58</v>
      </c>
    </row>
    <row r="30" spans="2:3" x14ac:dyDescent="0.3">
      <c r="B30" s="4" t="s">
        <v>2040</v>
      </c>
      <c r="C30">
        <f>COUNTIF(portfolio_data[risk_level],B30)</f>
        <v>62</v>
      </c>
    </row>
    <row r="31" spans="2:3" x14ac:dyDescent="0.3">
      <c r="B31" s="4" t="s">
        <v>2156</v>
      </c>
      <c r="C31">
        <f>SUM(Table6[Total Id])</f>
        <v>197</v>
      </c>
    </row>
    <row r="36" spans="2:3" ht="15.6" x14ac:dyDescent="0.3">
      <c r="B36" s="7" t="s">
        <v>2160</v>
      </c>
    </row>
    <row r="38" spans="2:3" x14ac:dyDescent="0.3">
      <c r="B38" s="3" t="s">
        <v>2155</v>
      </c>
      <c r="C38" t="s">
        <v>2161</v>
      </c>
    </row>
    <row r="39" spans="2:3" x14ac:dyDescent="0.3">
      <c r="B39" s="4" t="s">
        <v>1969</v>
      </c>
      <c r="C39" s="9">
        <v>17555336.010000002</v>
      </c>
    </row>
    <row r="40" spans="2:3" x14ac:dyDescent="0.3">
      <c r="B40" s="4" t="s">
        <v>2042</v>
      </c>
      <c r="C40" s="9">
        <v>14379618.289999999</v>
      </c>
    </row>
    <row r="41" spans="2:3" x14ac:dyDescent="0.3">
      <c r="B41" s="4" t="s">
        <v>2040</v>
      </c>
      <c r="C41" s="9">
        <v>15036109.869999999</v>
      </c>
    </row>
    <row r="42" spans="2:3" x14ac:dyDescent="0.3">
      <c r="B42" s="4" t="s">
        <v>2156</v>
      </c>
      <c r="C42" s="9">
        <v>46971064.170000002</v>
      </c>
    </row>
    <row r="52" spans="2:3" ht="15.6" x14ac:dyDescent="0.3">
      <c r="B52" s="2" t="s">
        <v>2162</v>
      </c>
    </row>
    <row r="54" spans="2:3" x14ac:dyDescent="0.3">
      <c r="B54" t="s">
        <v>2163</v>
      </c>
    </row>
    <row r="55" spans="2:3" x14ac:dyDescent="0.3">
      <c r="B55">
        <f>COUNT(_xlfn.UNIQUE(portfolio_data[customer_id],FALSE))</f>
        <v>164</v>
      </c>
    </row>
    <row r="57" spans="2:3" x14ac:dyDescent="0.3">
      <c r="B57" s="3" t="s">
        <v>2155</v>
      </c>
      <c r="C57" t="s">
        <v>2167</v>
      </c>
    </row>
    <row r="58" spans="2:3" x14ac:dyDescent="0.3">
      <c r="B58" s="4" t="s">
        <v>659</v>
      </c>
      <c r="C58" s="16">
        <v>47</v>
      </c>
    </row>
    <row r="59" spans="2:3" x14ac:dyDescent="0.3">
      <c r="B59" s="4" t="s">
        <v>8</v>
      </c>
      <c r="C59" s="16">
        <v>63</v>
      </c>
    </row>
    <row r="60" spans="2:3" x14ac:dyDescent="0.3">
      <c r="B60" s="4" t="s">
        <v>342</v>
      </c>
      <c r="C60" s="16">
        <v>54</v>
      </c>
    </row>
    <row r="61" spans="2:3" x14ac:dyDescent="0.3">
      <c r="B61" s="4" t="s">
        <v>2156</v>
      </c>
      <c r="C61" s="16">
        <v>164</v>
      </c>
    </row>
    <row r="70" spans="2:4" ht="15.6" x14ac:dyDescent="0.3">
      <c r="B70" s="2" t="s">
        <v>2164</v>
      </c>
    </row>
    <row r="72" spans="2:4" x14ac:dyDescent="0.3">
      <c r="B72" s="3" t="s">
        <v>2155</v>
      </c>
      <c r="C72" t="s">
        <v>2165</v>
      </c>
      <c r="D72" t="s">
        <v>2166</v>
      </c>
    </row>
    <row r="73" spans="2:4" x14ac:dyDescent="0.3">
      <c r="B73" s="4" t="s">
        <v>659</v>
      </c>
      <c r="C73" s="16">
        <v>46.180645161290322</v>
      </c>
      <c r="D73" s="8">
        <v>285.07761290322583</v>
      </c>
    </row>
    <row r="74" spans="2:4" x14ac:dyDescent="0.3">
      <c r="B74" s="4" t="s">
        <v>8</v>
      </c>
      <c r="C74" s="16">
        <v>46.277108433734938</v>
      </c>
      <c r="D74" s="8">
        <v>289.96222891566265</v>
      </c>
    </row>
    <row r="75" spans="2:4" x14ac:dyDescent="0.3">
      <c r="B75" s="4" t="s">
        <v>342</v>
      </c>
      <c r="C75" s="16">
        <v>47.645962732919251</v>
      </c>
      <c r="D75" s="8">
        <v>287.77614906832298</v>
      </c>
    </row>
    <row r="76" spans="2:4" x14ac:dyDescent="0.3">
      <c r="B76" s="4" t="s">
        <v>2156</v>
      </c>
      <c r="C76" s="16">
        <v>46.703319502074692</v>
      </c>
      <c r="D76" s="8">
        <v>287.66124481327802</v>
      </c>
    </row>
    <row r="87" spans="2:4" ht="15.6" x14ac:dyDescent="0.3">
      <c r="B87" s="2" t="s">
        <v>2169</v>
      </c>
    </row>
    <row r="89" spans="2:4" x14ac:dyDescent="0.3">
      <c r="B89" s="3" t="s">
        <v>2155</v>
      </c>
      <c r="C89" t="s">
        <v>2168</v>
      </c>
      <c r="D89" t="s">
        <v>2170</v>
      </c>
    </row>
    <row r="90" spans="2:4" x14ac:dyDescent="0.3">
      <c r="B90" s="4" t="s">
        <v>1228</v>
      </c>
      <c r="C90" s="16">
        <v>257</v>
      </c>
      <c r="D90" s="9">
        <v>40398843.700000003</v>
      </c>
    </row>
    <row r="91" spans="2:4" x14ac:dyDescent="0.3">
      <c r="B91" s="4" t="s">
        <v>965</v>
      </c>
      <c r="C91" s="16">
        <v>267</v>
      </c>
      <c r="D91" s="9">
        <v>41586732.009999998</v>
      </c>
    </row>
    <row r="92" spans="2:4" x14ac:dyDescent="0.3">
      <c r="B92" s="4" t="s">
        <v>1724</v>
      </c>
      <c r="C92" s="16">
        <v>235</v>
      </c>
      <c r="D92" s="9">
        <v>36497175.030000001</v>
      </c>
    </row>
    <row r="93" spans="2:4" x14ac:dyDescent="0.3">
      <c r="B93" s="4" t="s">
        <v>1483</v>
      </c>
      <c r="C93" s="16">
        <v>241</v>
      </c>
      <c r="D93" s="9">
        <v>36930294.960000001</v>
      </c>
    </row>
    <row r="94" spans="2:4" x14ac:dyDescent="0.3">
      <c r="B94" s="4" t="s">
        <v>2156</v>
      </c>
      <c r="C94" s="16">
        <v>1000</v>
      </c>
      <c r="D94" s="9">
        <v>155413045.69999999</v>
      </c>
    </row>
    <row r="100" spans="2:3" ht="15.6" x14ac:dyDescent="0.3">
      <c r="B100" s="2" t="s">
        <v>2171</v>
      </c>
    </row>
    <row r="102" spans="2:3" x14ac:dyDescent="0.3">
      <c r="B102" s="3" t="s">
        <v>2155</v>
      </c>
      <c r="C102" t="s">
        <v>2161</v>
      </c>
    </row>
    <row r="103" spans="2:3" x14ac:dyDescent="0.3">
      <c r="B103" s="4" t="s">
        <v>1974</v>
      </c>
      <c r="C103" s="16">
        <v>905551.73</v>
      </c>
    </row>
    <row r="104" spans="2:3" x14ac:dyDescent="0.3">
      <c r="B104" s="4" t="s">
        <v>2124</v>
      </c>
      <c r="C104" s="16">
        <v>731796.99</v>
      </c>
    </row>
    <row r="105" spans="2:3" x14ac:dyDescent="0.3">
      <c r="B105" s="4" t="s">
        <v>1977</v>
      </c>
      <c r="C105" s="16">
        <v>791408.15</v>
      </c>
    </row>
    <row r="106" spans="2:3" x14ac:dyDescent="0.3">
      <c r="B106" s="4" t="s">
        <v>1987</v>
      </c>
      <c r="C106" s="16">
        <v>817693.17</v>
      </c>
    </row>
    <row r="107" spans="2:3" x14ac:dyDescent="0.3">
      <c r="B107" s="4" t="s">
        <v>2043</v>
      </c>
      <c r="C107" s="16">
        <v>953943.16</v>
      </c>
    </row>
    <row r="108" spans="2:3" x14ac:dyDescent="0.3">
      <c r="B108" s="4" t="s">
        <v>2156</v>
      </c>
      <c r="C108" s="16">
        <v>4200393.2</v>
      </c>
    </row>
    <row r="113" spans="2:3" ht="15.6" x14ac:dyDescent="0.3">
      <c r="B113" s="2" t="s">
        <v>2172</v>
      </c>
    </row>
    <row r="114" spans="2:3" ht="15.6" x14ac:dyDescent="0.3">
      <c r="B114" s="2"/>
    </row>
    <row r="115" spans="2:3" x14ac:dyDescent="0.3">
      <c r="B115" s="3" t="s">
        <v>2155</v>
      </c>
      <c r="C115" t="s">
        <v>2168</v>
      </c>
    </row>
    <row r="116" spans="2:3" x14ac:dyDescent="0.3">
      <c r="B116" s="4" t="s">
        <v>2117</v>
      </c>
      <c r="C116" s="16">
        <v>1</v>
      </c>
    </row>
    <row r="117" spans="2:3" x14ac:dyDescent="0.3">
      <c r="B117" s="4" t="s">
        <v>2106</v>
      </c>
      <c r="C117" s="16">
        <v>1</v>
      </c>
    </row>
    <row r="118" spans="2:3" x14ac:dyDescent="0.3">
      <c r="B118" s="4" t="s">
        <v>2079</v>
      </c>
      <c r="C118" s="16">
        <v>1</v>
      </c>
    </row>
    <row r="119" spans="2:3" x14ac:dyDescent="0.3">
      <c r="B119" s="4" t="s">
        <v>2105</v>
      </c>
      <c r="C119" s="16">
        <v>1</v>
      </c>
    </row>
    <row r="120" spans="2:3" x14ac:dyDescent="0.3">
      <c r="B120" s="4" t="s">
        <v>2046</v>
      </c>
      <c r="C120" s="16">
        <v>1</v>
      </c>
    </row>
    <row r="121" spans="2:3" x14ac:dyDescent="0.3">
      <c r="B121" s="4" t="s">
        <v>2065</v>
      </c>
      <c r="C121" s="16">
        <v>1</v>
      </c>
    </row>
    <row r="122" spans="2:3" x14ac:dyDescent="0.3">
      <c r="B122" s="4" t="s">
        <v>2140</v>
      </c>
      <c r="C122" s="16">
        <v>1</v>
      </c>
    </row>
    <row r="123" spans="2:3" x14ac:dyDescent="0.3">
      <c r="B123" s="4" t="s">
        <v>1982</v>
      </c>
      <c r="C123" s="16">
        <v>2</v>
      </c>
    </row>
    <row r="124" spans="2:3" x14ac:dyDescent="0.3">
      <c r="B124" s="4" t="s">
        <v>2104</v>
      </c>
      <c r="C124" s="16">
        <v>2</v>
      </c>
    </row>
    <row r="125" spans="2:3" x14ac:dyDescent="0.3">
      <c r="B125" s="4" t="s">
        <v>1968</v>
      </c>
      <c r="C125" s="16">
        <v>2</v>
      </c>
    </row>
    <row r="126" spans="2:3" x14ac:dyDescent="0.3">
      <c r="B126" s="4" t="s">
        <v>2018</v>
      </c>
      <c r="C126" s="16">
        <v>2</v>
      </c>
    </row>
    <row r="127" spans="2:3" x14ac:dyDescent="0.3">
      <c r="B127" s="4" t="s">
        <v>2110</v>
      </c>
      <c r="C127" s="16">
        <v>2</v>
      </c>
    </row>
    <row r="128" spans="2:3" x14ac:dyDescent="0.3">
      <c r="B128" s="4" t="s">
        <v>2053</v>
      </c>
      <c r="C128" s="16">
        <v>2</v>
      </c>
    </row>
    <row r="129" spans="2:3" x14ac:dyDescent="0.3">
      <c r="B129" s="4" t="s">
        <v>2123</v>
      </c>
      <c r="C129" s="16">
        <v>2</v>
      </c>
    </row>
    <row r="130" spans="2:3" x14ac:dyDescent="0.3">
      <c r="B130" s="4" t="s">
        <v>2134</v>
      </c>
      <c r="C130" s="16">
        <v>2</v>
      </c>
    </row>
    <row r="131" spans="2:3" x14ac:dyDescent="0.3">
      <c r="B131" s="4" t="s">
        <v>2021</v>
      </c>
      <c r="C131" s="16">
        <v>2</v>
      </c>
    </row>
    <row r="132" spans="2:3" x14ac:dyDescent="0.3">
      <c r="B132" s="4" t="s">
        <v>2028</v>
      </c>
      <c r="C132" s="16">
        <v>2</v>
      </c>
    </row>
    <row r="133" spans="2:3" x14ac:dyDescent="0.3">
      <c r="B133" s="4" t="s">
        <v>2049</v>
      </c>
      <c r="C133" s="16">
        <v>2</v>
      </c>
    </row>
    <row r="134" spans="2:3" x14ac:dyDescent="0.3">
      <c r="B134" s="4" t="s">
        <v>2005</v>
      </c>
      <c r="C134" s="16">
        <v>2</v>
      </c>
    </row>
    <row r="135" spans="2:3" x14ac:dyDescent="0.3">
      <c r="B135" s="4" t="s">
        <v>2121</v>
      </c>
      <c r="C135" s="16">
        <v>2</v>
      </c>
    </row>
    <row r="136" spans="2:3" x14ac:dyDescent="0.3">
      <c r="B136" s="4" t="s">
        <v>2132</v>
      </c>
      <c r="C136" s="16">
        <v>3</v>
      </c>
    </row>
    <row r="137" spans="2:3" x14ac:dyDescent="0.3">
      <c r="B137" s="4" t="s">
        <v>2072</v>
      </c>
      <c r="C137" s="16">
        <v>3</v>
      </c>
    </row>
    <row r="138" spans="2:3" x14ac:dyDescent="0.3">
      <c r="B138" s="4" t="s">
        <v>2103</v>
      </c>
      <c r="C138" s="16">
        <v>3</v>
      </c>
    </row>
    <row r="139" spans="2:3" x14ac:dyDescent="0.3">
      <c r="B139" s="4" t="s">
        <v>2128</v>
      </c>
      <c r="C139" s="16">
        <v>3</v>
      </c>
    </row>
    <row r="140" spans="2:3" x14ac:dyDescent="0.3">
      <c r="B140" s="4" t="s">
        <v>2050</v>
      </c>
      <c r="C140" s="16">
        <v>3</v>
      </c>
    </row>
    <row r="141" spans="2:3" x14ac:dyDescent="0.3">
      <c r="B141" s="4" t="s">
        <v>2089</v>
      </c>
      <c r="C141" s="16">
        <v>3</v>
      </c>
    </row>
    <row r="142" spans="2:3" x14ac:dyDescent="0.3">
      <c r="B142" s="4" t="s">
        <v>2006</v>
      </c>
      <c r="C142" s="16">
        <v>3</v>
      </c>
    </row>
    <row r="143" spans="2:3" x14ac:dyDescent="0.3">
      <c r="B143" s="4" t="s">
        <v>2038</v>
      </c>
      <c r="C143" s="16">
        <v>3</v>
      </c>
    </row>
    <row r="144" spans="2:3" x14ac:dyDescent="0.3">
      <c r="B144" s="4" t="s">
        <v>2022</v>
      </c>
      <c r="C144" s="16">
        <v>3</v>
      </c>
    </row>
    <row r="145" spans="2:3" x14ac:dyDescent="0.3">
      <c r="B145" s="4" t="s">
        <v>1975</v>
      </c>
      <c r="C145" s="16">
        <v>3</v>
      </c>
    </row>
    <row r="146" spans="2:3" x14ac:dyDescent="0.3">
      <c r="B146" s="4" t="s">
        <v>2009</v>
      </c>
      <c r="C146" s="16">
        <v>3</v>
      </c>
    </row>
    <row r="147" spans="2:3" x14ac:dyDescent="0.3">
      <c r="B147" s="4" t="s">
        <v>2052</v>
      </c>
      <c r="C147" s="16">
        <v>3</v>
      </c>
    </row>
    <row r="148" spans="2:3" x14ac:dyDescent="0.3">
      <c r="B148" s="4" t="s">
        <v>2142</v>
      </c>
      <c r="C148" s="16">
        <v>3</v>
      </c>
    </row>
    <row r="149" spans="2:3" x14ac:dyDescent="0.3">
      <c r="B149" s="4" t="s">
        <v>2017</v>
      </c>
      <c r="C149" s="16">
        <v>3</v>
      </c>
    </row>
    <row r="150" spans="2:3" x14ac:dyDescent="0.3">
      <c r="B150" s="4" t="s">
        <v>2087</v>
      </c>
      <c r="C150" s="16">
        <v>3</v>
      </c>
    </row>
    <row r="151" spans="2:3" x14ac:dyDescent="0.3">
      <c r="B151" s="4" t="s">
        <v>2122</v>
      </c>
      <c r="C151" s="16">
        <v>3</v>
      </c>
    </row>
    <row r="152" spans="2:3" x14ac:dyDescent="0.3">
      <c r="B152" s="4" t="s">
        <v>2013</v>
      </c>
      <c r="C152" s="16">
        <v>3</v>
      </c>
    </row>
    <row r="153" spans="2:3" x14ac:dyDescent="0.3">
      <c r="B153" s="4" t="s">
        <v>2025</v>
      </c>
      <c r="C153" s="16">
        <v>3</v>
      </c>
    </row>
    <row r="154" spans="2:3" x14ac:dyDescent="0.3">
      <c r="B154" s="4" t="s">
        <v>2063</v>
      </c>
      <c r="C154" s="16">
        <v>3</v>
      </c>
    </row>
    <row r="155" spans="2:3" x14ac:dyDescent="0.3">
      <c r="B155" s="4" t="s">
        <v>2024</v>
      </c>
      <c r="C155" s="16">
        <v>3</v>
      </c>
    </row>
    <row r="156" spans="2:3" x14ac:dyDescent="0.3">
      <c r="B156" s="4" t="s">
        <v>2125</v>
      </c>
      <c r="C156" s="16">
        <v>3</v>
      </c>
    </row>
    <row r="157" spans="2:3" x14ac:dyDescent="0.3">
      <c r="B157" s="4" t="s">
        <v>2035</v>
      </c>
      <c r="C157" s="16">
        <v>4</v>
      </c>
    </row>
    <row r="158" spans="2:3" x14ac:dyDescent="0.3">
      <c r="B158" s="4" t="s">
        <v>2101</v>
      </c>
      <c r="C158" s="16">
        <v>4</v>
      </c>
    </row>
    <row r="159" spans="2:3" x14ac:dyDescent="0.3">
      <c r="B159" s="4" t="s">
        <v>1999</v>
      </c>
      <c r="C159" s="16">
        <v>4</v>
      </c>
    </row>
    <row r="160" spans="2:3" x14ac:dyDescent="0.3">
      <c r="B160" s="4" t="s">
        <v>2116</v>
      </c>
      <c r="C160" s="16">
        <v>4</v>
      </c>
    </row>
    <row r="161" spans="2:3" x14ac:dyDescent="0.3">
      <c r="B161" s="4" t="s">
        <v>2088</v>
      </c>
      <c r="C161" s="16">
        <v>4</v>
      </c>
    </row>
    <row r="162" spans="2:3" x14ac:dyDescent="0.3">
      <c r="B162" s="4" t="s">
        <v>1990</v>
      </c>
      <c r="C162" s="16">
        <v>4</v>
      </c>
    </row>
    <row r="163" spans="2:3" x14ac:dyDescent="0.3">
      <c r="B163" s="4" t="s">
        <v>1995</v>
      </c>
      <c r="C163" s="16">
        <v>4</v>
      </c>
    </row>
    <row r="164" spans="2:3" x14ac:dyDescent="0.3">
      <c r="B164" s="4" t="s">
        <v>1970</v>
      </c>
      <c r="C164" s="16">
        <v>4</v>
      </c>
    </row>
    <row r="165" spans="2:3" x14ac:dyDescent="0.3">
      <c r="B165" s="4" t="s">
        <v>2002</v>
      </c>
      <c r="C165" s="16">
        <v>4</v>
      </c>
    </row>
    <row r="166" spans="2:3" x14ac:dyDescent="0.3">
      <c r="B166" s="4" t="s">
        <v>1993</v>
      </c>
      <c r="C166" s="16">
        <v>4</v>
      </c>
    </row>
    <row r="167" spans="2:3" x14ac:dyDescent="0.3">
      <c r="B167" s="4" t="s">
        <v>2098</v>
      </c>
      <c r="C167" s="16">
        <v>4</v>
      </c>
    </row>
    <row r="168" spans="2:3" x14ac:dyDescent="0.3">
      <c r="B168" s="4" t="s">
        <v>1996</v>
      </c>
      <c r="C168" s="16">
        <v>4</v>
      </c>
    </row>
    <row r="169" spans="2:3" x14ac:dyDescent="0.3">
      <c r="B169" s="4" t="s">
        <v>2039</v>
      </c>
      <c r="C169" s="16">
        <v>4</v>
      </c>
    </row>
    <row r="170" spans="2:3" x14ac:dyDescent="0.3">
      <c r="B170" s="4" t="s">
        <v>1980</v>
      </c>
      <c r="C170" s="16">
        <v>4</v>
      </c>
    </row>
    <row r="171" spans="2:3" x14ac:dyDescent="0.3">
      <c r="B171" s="4" t="s">
        <v>2057</v>
      </c>
      <c r="C171" s="16">
        <v>4</v>
      </c>
    </row>
    <row r="172" spans="2:3" x14ac:dyDescent="0.3">
      <c r="B172" s="4" t="s">
        <v>2115</v>
      </c>
      <c r="C172" s="16">
        <v>4</v>
      </c>
    </row>
    <row r="173" spans="2:3" x14ac:dyDescent="0.3">
      <c r="B173" s="4" t="s">
        <v>2136</v>
      </c>
      <c r="C173" s="16">
        <v>4</v>
      </c>
    </row>
    <row r="174" spans="2:3" x14ac:dyDescent="0.3">
      <c r="B174" s="4" t="s">
        <v>1972</v>
      </c>
      <c r="C174" s="16">
        <v>4</v>
      </c>
    </row>
    <row r="175" spans="2:3" x14ac:dyDescent="0.3">
      <c r="B175" s="4" t="s">
        <v>2075</v>
      </c>
      <c r="C175" s="16">
        <v>4</v>
      </c>
    </row>
    <row r="176" spans="2:3" x14ac:dyDescent="0.3">
      <c r="B176" s="4" t="s">
        <v>2007</v>
      </c>
      <c r="C176" s="16">
        <v>4</v>
      </c>
    </row>
    <row r="177" spans="2:3" x14ac:dyDescent="0.3">
      <c r="B177" s="4" t="s">
        <v>2091</v>
      </c>
      <c r="C177" s="16">
        <v>4</v>
      </c>
    </row>
    <row r="178" spans="2:3" x14ac:dyDescent="0.3">
      <c r="B178" s="4" t="s">
        <v>2107</v>
      </c>
      <c r="C178" s="16">
        <v>4</v>
      </c>
    </row>
    <row r="179" spans="2:3" x14ac:dyDescent="0.3">
      <c r="B179" s="4" t="s">
        <v>2054</v>
      </c>
      <c r="C179" s="16">
        <v>4</v>
      </c>
    </row>
    <row r="180" spans="2:3" x14ac:dyDescent="0.3">
      <c r="B180" s="4" t="s">
        <v>2076</v>
      </c>
      <c r="C180" s="16">
        <v>5</v>
      </c>
    </row>
    <row r="181" spans="2:3" x14ac:dyDescent="0.3">
      <c r="B181" s="4" t="s">
        <v>2137</v>
      </c>
      <c r="C181" s="16">
        <v>5</v>
      </c>
    </row>
    <row r="182" spans="2:3" x14ac:dyDescent="0.3">
      <c r="B182" s="4" t="s">
        <v>2036</v>
      </c>
      <c r="C182" s="16">
        <v>5</v>
      </c>
    </row>
    <row r="183" spans="2:3" x14ac:dyDescent="0.3">
      <c r="B183" s="4" t="s">
        <v>2059</v>
      </c>
      <c r="C183" s="16">
        <v>5</v>
      </c>
    </row>
    <row r="184" spans="2:3" x14ac:dyDescent="0.3">
      <c r="B184" s="4" t="s">
        <v>2030</v>
      </c>
      <c r="C184" s="16">
        <v>5</v>
      </c>
    </row>
    <row r="185" spans="2:3" x14ac:dyDescent="0.3">
      <c r="B185" s="4" t="s">
        <v>2023</v>
      </c>
      <c r="C185" s="16">
        <v>5</v>
      </c>
    </row>
    <row r="186" spans="2:3" x14ac:dyDescent="0.3">
      <c r="B186" s="4" t="s">
        <v>2029</v>
      </c>
      <c r="C186" s="16">
        <v>5</v>
      </c>
    </row>
    <row r="187" spans="2:3" x14ac:dyDescent="0.3">
      <c r="B187" s="4" t="s">
        <v>2112</v>
      </c>
      <c r="C187" s="16">
        <v>5</v>
      </c>
    </row>
    <row r="188" spans="2:3" x14ac:dyDescent="0.3">
      <c r="B188" s="4" t="s">
        <v>2048</v>
      </c>
      <c r="C188" s="16">
        <v>5</v>
      </c>
    </row>
    <row r="189" spans="2:3" x14ac:dyDescent="0.3">
      <c r="B189" s="4" t="s">
        <v>2061</v>
      </c>
      <c r="C189" s="16">
        <v>5</v>
      </c>
    </row>
    <row r="190" spans="2:3" x14ac:dyDescent="0.3">
      <c r="B190" s="4" t="s">
        <v>2086</v>
      </c>
      <c r="C190" s="16">
        <v>5</v>
      </c>
    </row>
    <row r="191" spans="2:3" x14ac:dyDescent="0.3">
      <c r="B191" s="4" t="s">
        <v>1981</v>
      </c>
      <c r="C191" s="16">
        <v>5</v>
      </c>
    </row>
    <row r="192" spans="2:3" x14ac:dyDescent="0.3">
      <c r="B192" s="4" t="s">
        <v>2097</v>
      </c>
      <c r="C192" s="16">
        <v>5</v>
      </c>
    </row>
    <row r="193" spans="2:3" x14ac:dyDescent="0.3">
      <c r="B193" s="4" t="s">
        <v>1971</v>
      </c>
      <c r="C193" s="16">
        <v>5</v>
      </c>
    </row>
    <row r="194" spans="2:3" x14ac:dyDescent="0.3">
      <c r="B194" s="4" t="s">
        <v>2020</v>
      </c>
      <c r="C194" s="16">
        <v>5</v>
      </c>
    </row>
    <row r="195" spans="2:3" x14ac:dyDescent="0.3">
      <c r="B195" s="4" t="s">
        <v>2034</v>
      </c>
      <c r="C195" s="16">
        <v>5</v>
      </c>
    </row>
    <row r="196" spans="2:3" x14ac:dyDescent="0.3">
      <c r="B196" s="4" t="s">
        <v>2068</v>
      </c>
      <c r="C196" s="16">
        <v>5</v>
      </c>
    </row>
    <row r="197" spans="2:3" x14ac:dyDescent="0.3">
      <c r="B197" s="4" t="s">
        <v>2033</v>
      </c>
      <c r="C197" s="16">
        <v>5</v>
      </c>
    </row>
    <row r="198" spans="2:3" x14ac:dyDescent="0.3">
      <c r="B198" s="4" t="s">
        <v>2066</v>
      </c>
      <c r="C198" s="16">
        <v>5</v>
      </c>
    </row>
    <row r="199" spans="2:3" x14ac:dyDescent="0.3">
      <c r="B199" s="4" t="s">
        <v>2135</v>
      </c>
      <c r="C199" s="16">
        <v>5</v>
      </c>
    </row>
    <row r="200" spans="2:3" x14ac:dyDescent="0.3">
      <c r="B200" s="4" t="s">
        <v>2127</v>
      </c>
      <c r="C200" s="16">
        <v>5</v>
      </c>
    </row>
    <row r="201" spans="2:3" x14ac:dyDescent="0.3">
      <c r="B201" s="4" t="s">
        <v>1994</v>
      </c>
      <c r="C201" s="16">
        <v>5</v>
      </c>
    </row>
    <row r="202" spans="2:3" x14ac:dyDescent="0.3">
      <c r="B202" s="4" t="s">
        <v>2120</v>
      </c>
      <c r="C202" s="16">
        <v>5</v>
      </c>
    </row>
    <row r="203" spans="2:3" x14ac:dyDescent="0.3">
      <c r="B203" s="4" t="s">
        <v>2008</v>
      </c>
      <c r="C203" s="16">
        <v>6</v>
      </c>
    </row>
    <row r="204" spans="2:3" x14ac:dyDescent="0.3">
      <c r="B204" s="4" t="s">
        <v>2139</v>
      </c>
      <c r="C204" s="16">
        <v>6</v>
      </c>
    </row>
    <row r="205" spans="2:3" x14ac:dyDescent="0.3">
      <c r="B205" s="4" t="s">
        <v>2070</v>
      </c>
      <c r="C205" s="16">
        <v>6</v>
      </c>
    </row>
    <row r="206" spans="2:3" x14ac:dyDescent="0.3">
      <c r="B206" s="4" t="s">
        <v>2032</v>
      </c>
      <c r="C206" s="16">
        <v>6</v>
      </c>
    </row>
    <row r="207" spans="2:3" x14ac:dyDescent="0.3">
      <c r="B207" s="4" t="s">
        <v>2100</v>
      </c>
      <c r="C207" s="16">
        <v>6</v>
      </c>
    </row>
    <row r="208" spans="2:3" x14ac:dyDescent="0.3">
      <c r="B208" s="4" t="s">
        <v>2080</v>
      </c>
      <c r="C208" s="16">
        <v>6</v>
      </c>
    </row>
    <row r="209" spans="2:3" x14ac:dyDescent="0.3">
      <c r="B209" s="4" t="s">
        <v>2077</v>
      </c>
      <c r="C209" s="16">
        <v>6</v>
      </c>
    </row>
    <row r="210" spans="2:3" x14ac:dyDescent="0.3">
      <c r="B210" s="4" t="s">
        <v>2073</v>
      </c>
      <c r="C210" s="16">
        <v>6</v>
      </c>
    </row>
    <row r="211" spans="2:3" x14ac:dyDescent="0.3">
      <c r="B211" s="4" t="s">
        <v>2012</v>
      </c>
      <c r="C211" s="16">
        <v>6</v>
      </c>
    </row>
    <row r="212" spans="2:3" x14ac:dyDescent="0.3">
      <c r="B212" s="4" t="s">
        <v>2130</v>
      </c>
      <c r="C212" s="16">
        <v>6</v>
      </c>
    </row>
    <row r="213" spans="2:3" x14ac:dyDescent="0.3">
      <c r="B213" s="4" t="s">
        <v>1976</v>
      </c>
      <c r="C213" s="16">
        <v>6</v>
      </c>
    </row>
    <row r="214" spans="2:3" x14ac:dyDescent="0.3">
      <c r="B214" s="4" t="s">
        <v>2062</v>
      </c>
      <c r="C214" s="16">
        <v>6</v>
      </c>
    </row>
    <row r="215" spans="2:3" x14ac:dyDescent="0.3">
      <c r="B215" s="4" t="s">
        <v>1984</v>
      </c>
      <c r="C215" s="16">
        <v>6</v>
      </c>
    </row>
    <row r="216" spans="2:3" x14ac:dyDescent="0.3">
      <c r="B216" s="4" t="s">
        <v>2144</v>
      </c>
      <c r="C216" s="16">
        <v>6</v>
      </c>
    </row>
    <row r="217" spans="2:3" x14ac:dyDescent="0.3">
      <c r="B217" s="4" t="s">
        <v>2118</v>
      </c>
      <c r="C217" s="16">
        <v>6</v>
      </c>
    </row>
    <row r="218" spans="2:3" x14ac:dyDescent="0.3">
      <c r="B218" s="4" t="s">
        <v>1997</v>
      </c>
      <c r="C218" s="16">
        <v>6</v>
      </c>
    </row>
    <row r="219" spans="2:3" x14ac:dyDescent="0.3">
      <c r="B219" s="4" t="s">
        <v>2003</v>
      </c>
      <c r="C219" s="16">
        <v>6</v>
      </c>
    </row>
    <row r="220" spans="2:3" x14ac:dyDescent="0.3">
      <c r="B220" s="4" t="s">
        <v>2083</v>
      </c>
      <c r="C220" s="16">
        <v>6</v>
      </c>
    </row>
    <row r="221" spans="2:3" x14ac:dyDescent="0.3">
      <c r="B221" s="4" t="s">
        <v>1979</v>
      </c>
      <c r="C221" s="16">
        <v>6</v>
      </c>
    </row>
    <row r="222" spans="2:3" x14ac:dyDescent="0.3">
      <c r="B222" s="4" t="s">
        <v>2081</v>
      </c>
      <c r="C222" s="16">
        <v>6</v>
      </c>
    </row>
    <row r="223" spans="2:3" x14ac:dyDescent="0.3">
      <c r="B223" s="4" t="s">
        <v>2108</v>
      </c>
      <c r="C223" s="16">
        <v>6</v>
      </c>
    </row>
    <row r="224" spans="2:3" x14ac:dyDescent="0.3">
      <c r="B224" s="4" t="s">
        <v>2126</v>
      </c>
      <c r="C224" s="16">
        <v>6</v>
      </c>
    </row>
    <row r="225" spans="2:3" x14ac:dyDescent="0.3">
      <c r="B225" s="4" t="s">
        <v>2085</v>
      </c>
      <c r="C225" s="16">
        <v>6</v>
      </c>
    </row>
    <row r="226" spans="2:3" x14ac:dyDescent="0.3">
      <c r="B226" s="4" t="s">
        <v>2109</v>
      </c>
      <c r="C226" s="16">
        <v>6</v>
      </c>
    </row>
    <row r="227" spans="2:3" x14ac:dyDescent="0.3">
      <c r="B227" s="4" t="s">
        <v>2082</v>
      </c>
      <c r="C227" s="16">
        <v>6</v>
      </c>
    </row>
    <row r="228" spans="2:3" x14ac:dyDescent="0.3">
      <c r="B228" s="4" t="s">
        <v>2056</v>
      </c>
      <c r="C228" s="16">
        <v>6</v>
      </c>
    </row>
    <row r="229" spans="2:3" x14ac:dyDescent="0.3">
      <c r="B229" s="4" t="s">
        <v>2111</v>
      </c>
      <c r="C229" s="16">
        <v>6</v>
      </c>
    </row>
    <row r="230" spans="2:3" x14ac:dyDescent="0.3">
      <c r="B230" s="4" t="s">
        <v>2133</v>
      </c>
      <c r="C230" s="16">
        <v>6</v>
      </c>
    </row>
    <row r="231" spans="2:3" x14ac:dyDescent="0.3">
      <c r="B231" s="4" t="s">
        <v>2078</v>
      </c>
      <c r="C231" s="16">
        <v>7</v>
      </c>
    </row>
    <row r="232" spans="2:3" x14ac:dyDescent="0.3">
      <c r="B232" s="4" t="s">
        <v>2138</v>
      </c>
      <c r="C232" s="16">
        <v>7</v>
      </c>
    </row>
    <row r="233" spans="2:3" x14ac:dyDescent="0.3">
      <c r="B233" s="4" t="s">
        <v>2031</v>
      </c>
      <c r="C233" s="16">
        <v>7</v>
      </c>
    </row>
    <row r="234" spans="2:3" x14ac:dyDescent="0.3">
      <c r="B234" s="4" t="s">
        <v>1985</v>
      </c>
      <c r="C234" s="16">
        <v>7</v>
      </c>
    </row>
    <row r="235" spans="2:3" x14ac:dyDescent="0.3">
      <c r="B235" s="4" t="s">
        <v>2071</v>
      </c>
      <c r="C235" s="16">
        <v>7</v>
      </c>
    </row>
    <row r="236" spans="2:3" x14ac:dyDescent="0.3">
      <c r="B236" s="4" t="s">
        <v>2001</v>
      </c>
      <c r="C236" s="16">
        <v>7</v>
      </c>
    </row>
    <row r="237" spans="2:3" x14ac:dyDescent="0.3">
      <c r="B237" s="4" t="s">
        <v>2096</v>
      </c>
      <c r="C237" s="16">
        <v>7</v>
      </c>
    </row>
    <row r="238" spans="2:3" x14ac:dyDescent="0.3">
      <c r="B238" s="4" t="s">
        <v>2055</v>
      </c>
      <c r="C238" s="16">
        <v>7</v>
      </c>
    </row>
    <row r="239" spans="2:3" x14ac:dyDescent="0.3">
      <c r="B239" s="4" t="s">
        <v>2092</v>
      </c>
      <c r="C239" s="16">
        <v>7</v>
      </c>
    </row>
    <row r="240" spans="2:3" x14ac:dyDescent="0.3">
      <c r="B240" s="4" t="s">
        <v>2041</v>
      </c>
      <c r="C240" s="16">
        <v>7</v>
      </c>
    </row>
    <row r="241" spans="2:3" x14ac:dyDescent="0.3">
      <c r="B241" s="4" t="s">
        <v>2119</v>
      </c>
      <c r="C241" s="16">
        <v>7</v>
      </c>
    </row>
    <row r="242" spans="2:3" x14ac:dyDescent="0.3">
      <c r="B242" s="4" t="s">
        <v>1978</v>
      </c>
      <c r="C242" s="16">
        <v>7</v>
      </c>
    </row>
    <row r="243" spans="2:3" x14ac:dyDescent="0.3">
      <c r="B243" s="4" t="s">
        <v>2067</v>
      </c>
      <c r="C243" s="16">
        <v>7</v>
      </c>
    </row>
    <row r="244" spans="2:3" x14ac:dyDescent="0.3">
      <c r="B244" s="4" t="s">
        <v>2095</v>
      </c>
      <c r="C244" s="16">
        <v>7</v>
      </c>
    </row>
    <row r="245" spans="2:3" x14ac:dyDescent="0.3">
      <c r="B245" s="4" t="s">
        <v>2015</v>
      </c>
      <c r="C245" s="16">
        <v>7</v>
      </c>
    </row>
    <row r="246" spans="2:3" x14ac:dyDescent="0.3">
      <c r="B246" s="4" t="s">
        <v>2099</v>
      </c>
      <c r="C246" s="16">
        <v>7</v>
      </c>
    </row>
    <row r="247" spans="2:3" x14ac:dyDescent="0.3">
      <c r="B247" s="4" t="s">
        <v>2113</v>
      </c>
      <c r="C247" s="16">
        <v>7</v>
      </c>
    </row>
    <row r="248" spans="2:3" x14ac:dyDescent="0.3">
      <c r="B248" s="4" t="s">
        <v>2016</v>
      </c>
      <c r="C248" s="16">
        <v>7</v>
      </c>
    </row>
    <row r="249" spans="2:3" x14ac:dyDescent="0.3">
      <c r="B249" s="4" t="s">
        <v>2102</v>
      </c>
      <c r="C249" s="16">
        <v>7</v>
      </c>
    </row>
    <row r="250" spans="2:3" x14ac:dyDescent="0.3">
      <c r="B250" s="4" t="s">
        <v>2094</v>
      </c>
      <c r="C250" s="16">
        <v>7</v>
      </c>
    </row>
    <row r="251" spans="2:3" x14ac:dyDescent="0.3">
      <c r="B251" s="4" t="s">
        <v>1973</v>
      </c>
      <c r="C251" s="16">
        <v>7</v>
      </c>
    </row>
    <row r="252" spans="2:3" x14ac:dyDescent="0.3">
      <c r="B252" s="4" t="s">
        <v>2084</v>
      </c>
      <c r="C252" s="16">
        <v>8</v>
      </c>
    </row>
    <row r="253" spans="2:3" x14ac:dyDescent="0.3">
      <c r="B253" s="4" t="s">
        <v>2051</v>
      </c>
      <c r="C253" s="16">
        <v>8</v>
      </c>
    </row>
    <row r="254" spans="2:3" x14ac:dyDescent="0.3">
      <c r="B254" s="4" t="s">
        <v>1988</v>
      </c>
      <c r="C254" s="16">
        <v>8</v>
      </c>
    </row>
    <row r="255" spans="2:3" x14ac:dyDescent="0.3">
      <c r="B255" s="4" t="s">
        <v>2064</v>
      </c>
      <c r="C255" s="16">
        <v>8</v>
      </c>
    </row>
    <row r="256" spans="2:3" x14ac:dyDescent="0.3">
      <c r="B256" s="4" t="s">
        <v>2069</v>
      </c>
      <c r="C256" s="16">
        <v>8</v>
      </c>
    </row>
    <row r="257" spans="2:3" x14ac:dyDescent="0.3">
      <c r="B257" s="4" t="s">
        <v>2045</v>
      </c>
      <c r="C257" s="16">
        <v>8</v>
      </c>
    </row>
    <row r="258" spans="2:3" x14ac:dyDescent="0.3">
      <c r="B258" s="4" t="s">
        <v>2143</v>
      </c>
      <c r="C258" s="16">
        <v>8</v>
      </c>
    </row>
    <row r="259" spans="2:3" x14ac:dyDescent="0.3">
      <c r="B259" s="4" t="s">
        <v>2131</v>
      </c>
      <c r="C259" s="16">
        <v>8</v>
      </c>
    </row>
    <row r="260" spans="2:3" x14ac:dyDescent="0.3">
      <c r="B260" s="4" t="s">
        <v>2114</v>
      </c>
      <c r="C260" s="16">
        <v>8</v>
      </c>
    </row>
    <row r="261" spans="2:3" x14ac:dyDescent="0.3">
      <c r="B261" s="4" t="s">
        <v>2124</v>
      </c>
      <c r="C261" s="16">
        <v>8</v>
      </c>
    </row>
    <row r="262" spans="2:3" x14ac:dyDescent="0.3">
      <c r="B262" s="4" t="s">
        <v>2058</v>
      </c>
      <c r="C262" s="16">
        <v>8</v>
      </c>
    </row>
    <row r="263" spans="2:3" x14ac:dyDescent="0.3">
      <c r="B263" s="4" t="s">
        <v>2060</v>
      </c>
      <c r="C263" s="16">
        <v>8</v>
      </c>
    </row>
    <row r="264" spans="2:3" x14ac:dyDescent="0.3">
      <c r="B264" s="4" t="s">
        <v>2014</v>
      </c>
      <c r="C264" s="16">
        <v>8</v>
      </c>
    </row>
    <row r="265" spans="2:3" x14ac:dyDescent="0.3">
      <c r="B265" s="4" t="s">
        <v>2074</v>
      </c>
      <c r="C265" s="16">
        <v>8</v>
      </c>
    </row>
    <row r="266" spans="2:3" x14ac:dyDescent="0.3">
      <c r="B266" s="4" t="s">
        <v>2141</v>
      </c>
      <c r="C266" s="16">
        <v>9</v>
      </c>
    </row>
    <row r="267" spans="2:3" x14ac:dyDescent="0.3">
      <c r="B267" s="4" t="s">
        <v>2019</v>
      </c>
      <c r="C267" s="16">
        <v>9</v>
      </c>
    </row>
    <row r="268" spans="2:3" x14ac:dyDescent="0.3">
      <c r="B268" s="4" t="s">
        <v>2044</v>
      </c>
      <c r="C268" s="16">
        <v>9</v>
      </c>
    </row>
    <row r="269" spans="2:3" x14ac:dyDescent="0.3">
      <c r="B269" s="4" t="s">
        <v>2011</v>
      </c>
      <c r="C269" s="16">
        <v>9</v>
      </c>
    </row>
    <row r="270" spans="2:3" x14ac:dyDescent="0.3">
      <c r="B270" s="4" t="s">
        <v>1989</v>
      </c>
      <c r="C270" s="16">
        <v>9</v>
      </c>
    </row>
    <row r="271" spans="2:3" x14ac:dyDescent="0.3">
      <c r="B271" s="4" t="s">
        <v>2047</v>
      </c>
      <c r="C271" s="16">
        <v>9</v>
      </c>
    </row>
    <row r="272" spans="2:3" x14ac:dyDescent="0.3">
      <c r="B272" s="4" t="s">
        <v>2037</v>
      </c>
      <c r="C272" s="16">
        <v>9</v>
      </c>
    </row>
    <row r="273" spans="2:3" x14ac:dyDescent="0.3">
      <c r="B273" s="4" t="s">
        <v>2026</v>
      </c>
      <c r="C273" s="16">
        <v>9</v>
      </c>
    </row>
    <row r="274" spans="2:3" x14ac:dyDescent="0.3">
      <c r="B274" s="4" t="s">
        <v>2090</v>
      </c>
      <c r="C274" s="16">
        <v>9</v>
      </c>
    </row>
    <row r="275" spans="2:3" x14ac:dyDescent="0.3">
      <c r="B275" s="4" t="s">
        <v>1998</v>
      </c>
      <c r="C275" s="16">
        <v>9</v>
      </c>
    </row>
    <row r="276" spans="2:3" x14ac:dyDescent="0.3">
      <c r="B276" s="4" t="s">
        <v>2027</v>
      </c>
      <c r="C276" s="16">
        <v>9</v>
      </c>
    </row>
    <row r="277" spans="2:3" x14ac:dyDescent="0.3">
      <c r="B277" s="4" t="s">
        <v>1986</v>
      </c>
      <c r="C277" s="16">
        <v>10</v>
      </c>
    </row>
    <row r="278" spans="2:3" x14ac:dyDescent="0.3">
      <c r="B278" s="4" t="s">
        <v>2004</v>
      </c>
      <c r="C278" s="16">
        <v>10</v>
      </c>
    </row>
    <row r="279" spans="2:3" x14ac:dyDescent="0.3">
      <c r="B279" s="4" t="s">
        <v>1974</v>
      </c>
      <c r="C279" s="16">
        <v>10</v>
      </c>
    </row>
    <row r="280" spans="2:3" x14ac:dyDescent="0.3">
      <c r="B280" s="4" t="s">
        <v>2000</v>
      </c>
      <c r="C280" s="16">
        <v>11</v>
      </c>
    </row>
    <row r="281" spans="2:3" x14ac:dyDescent="0.3">
      <c r="B281" s="4" t="s">
        <v>1987</v>
      </c>
      <c r="C281" s="16">
        <v>11</v>
      </c>
    </row>
    <row r="282" spans="2:3" x14ac:dyDescent="0.3">
      <c r="B282" s="4" t="s">
        <v>1983</v>
      </c>
      <c r="C282" s="16">
        <v>12</v>
      </c>
    </row>
    <row r="283" spans="2:3" x14ac:dyDescent="0.3">
      <c r="B283" s="4" t="s">
        <v>2010</v>
      </c>
      <c r="C283" s="16">
        <v>12</v>
      </c>
    </row>
    <row r="284" spans="2:3" x14ac:dyDescent="0.3">
      <c r="B284" s="4" t="s">
        <v>2129</v>
      </c>
      <c r="C284" s="16">
        <v>12</v>
      </c>
    </row>
    <row r="285" spans="2:3" x14ac:dyDescent="0.3">
      <c r="B285" s="4" t="s">
        <v>1991</v>
      </c>
      <c r="C285" s="16">
        <v>13</v>
      </c>
    </row>
    <row r="286" spans="2:3" x14ac:dyDescent="0.3">
      <c r="B286" s="4" t="s">
        <v>1977</v>
      </c>
      <c r="C286" s="16">
        <v>15</v>
      </c>
    </row>
    <row r="287" spans="2:3" x14ac:dyDescent="0.3">
      <c r="B287" s="4" t="s">
        <v>1992</v>
      </c>
      <c r="C287" s="16">
        <v>15</v>
      </c>
    </row>
    <row r="288" spans="2:3" x14ac:dyDescent="0.3">
      <c r="B288" s="4" t="s">
        <v>2093</v>
      </c>
      <c r="C288" s="16">
        <v>18</v>
      </c>
    </row>
    <row r="289" spans="2:5" x14ac:dyDescent="0.3">
      <c r="B289" s="4" t="s">
        <v>2043</v>
      </c>
      <c r="C289" s="16">
        <v>22</v>
      </c>
    </row>
    <row r="290" spans="2:5" x14ac:dyDescent="0.3">
      <c r="B290" s="4" t="s">
        <v>2156</v>
      </c>
      <c r="C290" s="16">
        <v>1000</v>
      </c>
    </row>
    <row r="295" spans="2:5" ht="15.6" x14ac:dyDescent="0.3">
      <c r="B295" s="2" t="s">
        <v>2176</v>
      </c>
    </row>
    <row r="297" spans="2:5" x14ac:dyDescent="0.3">
      <c r="B297" s="3" t="s">
        <v>2155</v>
      </c>
      <c r="C297" t="s">
        <v>2180</v>
      </c>
      <c r="D297" t="s">
        <v>2181</v>
      </c>
      <c r="E297" t="s">
        <v>2174</v>
      </c>
    </row>
    <row r="298" spans="2:5" x14ac:dyDescent="0.3">
      <c r="B298" s="4">
        <v>1029</v>
      </c>
      <c r="C298" s="9">
        <v>514272</v>
      </c>
      <c r="D298" s="9">
        <v>567467.63</v>
      </c>
      <c r="E298" s="9">
        <v>53195.629999999961</v>
      </c>
    </row>
    <row r="299" spans="2:5" x14ac:dyDescent="0.3">
      <c r="B299" s="4">
        <v>1069</v>
      </c>
      <c r="C299" s="9">
        <v>496344.47</v>
      </c>
      <c r="D299" s="9">
        <v>591216.77</v>
      </c>
      <c r="E299" s="9">
        <v>94872.299999999988</v>
      </c>
    </row>
    <row r="300" spans="2:5" x14ac:dyDescent="0.3">
      <c r="B300" s="4">
        <v>1138</v>
      </c>
      <c r="C300" s="9">
        <v>578106.86</v>
      </c>
      <c r="D300" s="9">
        <v>674932.54</v>
      </c>
      <c r="E300" s="9">
        <v>96825.680000000022</v>
      </c>
    </row>
    <row r="301" spans="2:5" x14ac:dyDescent="0.3">
      <c r="B301" s="4">
        <v>1204</v>
      </c>
      <c r="C301" s="9">
        <v>1185166.01</v>
      </c>
      <c r="D301" s="9">
        <v>1198840.27</v>
      </c>
      <c r="E301" s="9">
        <v>13674.260000000024</v>
      </c>
    </row>
    <row r="302" spans="2:5" x14ac:dyDescent="0.3">
      <c r="B302" s="4">
        <v>1269</v>
      </c>
      <c r="C302" s="9">
        <v>1106634.51</v>
      </c>
      <c r="D302" s="9">
        <v>1367906.68</v>
      </c>
      <c r="E302" s="9">
        <v>261272.17000000004</v>
      </c>
    </row>
    <row r="303" spans="2:5" x14ac:dyDescent="0.3">
      <c r="B303" s="4">
        <v>1280</v>
      </c>
      <c r="C303" s="9">
        <v>325494.28000000003</v>
      </c>
      <c r="D303" s="9">
        <v>440426.13</v>
      </c>
      <c r="E303" s="9">
        <v>114931.84999999998</v>
      </c>
    </row>
    <row r="304" spans="2:5" x14ac:dyDescent="0.3">
      <c r="B304" s="4">
        <v>1405</v>
      </c>
      <c r="C304" s="9">
        <v>337396.89</v>
      </c>
      <c r="D304" s="9">
        <v>456926.39</v>
      </c>
      <c r="E304" s="9">
        <v>119529.49999999997</v>
      </c>
    </row>
    <row r="305" spans="2:5" x14ac:dyDescent="0.3">
      <c r="B305" s="4">
        <v>1410</v>
      </c>
      <c r="C305" s="9">
        <v>1110576.33</v>
      </c>
      <c r="D305" s="9">
        <v>1315013.75</v>
      </c>
      <c r="E305" s="9">
        <v>204437.41999999993</v>
      </c>
    </row>
    <row r="306" spans="2:5" x14ac:dyDescent="0.3">
      <c r="B306" s="4">
        <v>1471</v>
      </c>
      <c r="C306" s="9">
        <v>2012505.87</v>
      </c>
      <c r="D306" s="9">
        <v>2379501.13</v>
      </c>
      <c r="E306" s="9">
        <v>366995.26</v>
      </c>
    </row>
    <row r="307" spans="2:5" x14ac:dyDescent="0.3">
      <c r="B307" s="4">
        <v>1475</v>
      </c>
      <c r="C307" s="9">
        <v>371777.05</v>
      </c>
      <c r="D307" s="9">
        <v>469300.94</v>
      </c>
      <c r="E307" s="9">
        <v>97523.890000000043</v>
      </c>
    </row>
    <row r="308" spans="2:5" x14ac:dyDescent="0.3">
      <c r="B308" s="4">
        <v>1483</v>
      </c>
      <c r="C308" s="9">
        <v>146664.39000000001</v>
      </c>
      <c r="D308" s="9">
        <v>128905.12</v>
      </c>
      <c r="E308" s="9">
        <v>-17759.269999999997</v>
      </c>
    </row>
    <row r="309" spans="2:5" x14ac:dyDescent="0.3">
      <c r="B309" s="4">
        <v>1558</v>
      </c>
      <c r="C309" s="9">
        <v>859449.76</v>
      </c>
      <c r="D309" s="9">
        <v>1082242.8899999999</v>
      </c>
      <c r="E309" s="9">
        <v>222793.13000000006</v>
      </c>
    </row>
    <row r="310" spans="2:5" x14ac:dyDescent="0.3">
      <c r="B310" s="4">
        <v>1666</v>
      </c>
      <c r="C310" s="9">
        <v>778305.66</v>
      </c>
      <c r="D310" s="9">
        <v>825782.45</v>
      </c>
      <c r="E310" s="9">
        <v>47476.789999999994</v>
      </c>
    </row>
    <row r="311" spans="2:5" x14ac:dyDescent="0.3">
      <c r="B311" s="4">
        <v>1719</v>
      </c>
      <c r="C311" s="9">
        <v>763617.24</v>
      </c>
      <c r="D311" s="9">
        <v>880597.17</v>
      </c>
      <c r="E311" s="9">
        <v>116979.92999999998</v>
      </c>
    </row>
    <row r="312" spans="2:5" x14ac:dyDescent="0.3">
      <c r="B312" s="4">
        <v>1726</v>
      </c>
      <c r="C312" s="9">
        <v>64538.68</v>
      </c>
      <c r="D312" s="9">
        <v>82663.649999999994</v>
      </c>
      <c r="E312" s="9">
        <v>18124.969999999994</v>
      </c>
    </row>
    <row r="313" spans="2:5" x14ac:dyDescent="0.3">
      <c r="B313" s="4">
        <v>1763</v>
      </c>
      <c r="C313" s="9">
        <v>281144.21999999997</v>
      </c>
      <c r="D313" s="9">
        <v>282063.45</v>
      </c>
      <c r="E313" s="9">
        <v>919.23000000001048</v>
      </c>
    </row>
    <row r="314" spans="2:5" x14ac:dyDescent="0.3">
      <c r="B314" s="4">
        <v>1770</v>
      </c>
      <c r="C314" s="9">
        <v>738160.92</v>
      </c>
      <c r="D314" s="9">
        <v>926611.06</v>
      </c>
      <c r="E314" s="9">
        <v>188450.14000000004</v>
      </c>
    </row>
    <row r="315" spans="2:5" x14ac:dyDescent="0.3">
      <c r="B315" s="4">
        <v>1784</v>
      </c>
      <c r="C315" s="9">
        <v>363257.63</v>
      </c>
      <c r="D315" s="9">
        <v>435815.37</v>
      </c>
      <c r="E315" s="9">
        <v>72557.74000000002</v>
      </c>
    </row>
    <row r="316" spans="2:5" x14ac:dyDescent="0.3">
      <c r="B316" s="4">
        <v>1787</v>
      </c>
      <c r="C316" s="9">
        <v>951261.52</v>
      </c>
      <c r="D316" s="9">
        <v>1274401.31</v>
      </c>
      <c r="E316" s="9">
        <v>323139.79000000004</v>
      </c>
    </row>
    <row r="317" spans="2:5" x14ac:dyDescent="0.3">
      <c r="B317" s="4">
        <v>1845</v>
      </c>
      <c r="C317" s="9">
        <v>1429840.56</v>
      </c>
      <c r="D317" s="9">
        <v>1627031.43</v>
      </c>
      <c r="E317" s="9">
        <v>197190.87</v>
      </c>
    </row>
    <row r="318" spans="2:5" x14ac:dyDescent="0.3">
      <c r="B318" s="4">
        <v>1858</v>
      </c>
      <c r="C318" s="9">
        <v>343999.59</v>
      </c>
      <c r="D318" s="9">
        <v>479659.98</v>
      </c>
      <c r="E318" s="9">
        <v>135660.38999999998</v>
      </c>
    </row>
    <row r="319" spans="2:5" x14ac:dyDescent="0.3">
      <c r="B319" s="4">
        <v>1932</v>
      </c>
      <c r="C319" s="9">
        <v>60886.41</v>
      </c>
      <c r="D319" s="9">
        <v>78972.399999999994</v>
      </c>
      <c r="E319" s="9">
        <v>18085.990000000005</v>
      </c>
    </row>
    <row r="320" spans="2:5" x14ac:dyDescent="0.3">
      <c r="B320" s="4">
        <v>2055</v>
      </c>
      <c r="C320" s="9">
        <v>751816.45</v>
      </c>
      <c r="D320" s="9">
        <v>854791.77</v>
      </c>
      <c r="E320" s="9">
        <v>102975.31999999996</v>
      </c>
    </row>
    <row r="321" spans="2:5" x14ac:dyDescent="0.3">
      <c r="B321" s="4">
        <v>2079</v>
      </c>
      <c r="C321" s="9">
        <v>857074.46</v>
      </c>
      <c r="D321" s="9">
        <v>863878.64</v>
      </c>
      <c r="E321" s="9">
        <v>6804.1799999999839</v>
      </c>
    </row>
    <row r="322" spans="2:5" x14ac:dyDescent="0.3">
      <c r="B322" s="4">
        <v>2131</v>
      </c>
      <c r="C322" s="9">
        <v>1085382.43</v>
      </c>
      <c r="D322" s="9">
        <v>1103398.01</v>
      </c>
      <c r="E322" s="9">
        <v>18015.57999999998</v>
      </c>
    </row>
    <row r="323" spans="2:5" x14ac:dyDescent="0.3">
      <c r="B323" s="4">
        <v>2142</v>
      </c>
      <c r="C323" s="9">
        <v>621426</v>
      </c>
      <c r="D323" s="9">
        <v>789529.17</v>
      </c>
      <c r="E323" s="9">
        <v>168103.16999999998</v>
      </c>
    </row>
    <row r="324" spans="2:5" x14ac:dyDescent="0.3">
      <c r="B324" s="4">
        <v>2150</v>
      </c>
      <c r="C324" s="9">
        <v>1095434.44</v>
      </c>
      <c r="D324" s="9">
        <v>1282558.6100000001</v>
      </c>
      <c r="E324" s="9">
        <v>187124.16999999995</v>
      </c>
    </row>
    <row r="325" spans="2:5" x14ac:dyDescent="0.3">
      <c r="B325" s="4">
        <v>2157</v>
      </c>
      <c r="C325" s="9">
        <v>631051.1</v>
      </c>
      <c r="D325" s="9">
        <v>771784.87</v>
      </c>
      <c r="E325" s="9">
        <v>140733.77000000005</v>
      </c>
    </row>
    <row r="326" spans="2:5" x14ac:dyDescent="0.3">
      <c r="B326" s="4">
        <v>2159</v>
      </c>
      <c r="C326" s="9">
        <v>139632.29999999999</v>
      </c>
      <c r="D326" s="9">
        <v>126213.54</v>
      </c>
      <c r="E326" s="9">
        <v>-13418.760000000002</v>
      </c>
    </row>
    <row r="327" spans="2:5" x14ac:dyDescent="0.3">
      <c r="B327" s="4">
        <v>2183</v>
      </c>
      <c r="C327" s="9">
        <v>335380.31</v>
      </c>
      <c r="D327" s="9">
        <v>287596</v>
      </c>
      <c r="E327" s="9">
        <v>-47784.309999999969</v>
      </c>
    </row>
    <row r="328" spans="2:5" x14ac:dyDescent="0.3">
      <c r="B328" s="4">
        <v>2235</v>
      </c>
      <c r="C328" s="9">
        <v>945734.4</v>
      </c>
      <c r="D328" s="9">
        <v>1028226.16</v>
      </c>
      <c r="E328" s="9">
        <v>82491.760000000009</v>
      </c>
    </row>
    <row r="329" spans="2:5" x14ac:dyDescent="0.3">
      <c r="B329" s="4">
        <v>2253</v>
      </c>
      <c r="C329" s="9">
        <v>529575.5</v>
      </c>
      <c r="D329" s="9">
        <v>679476.3</v>
      </c>
      <c r="E329" s="9">
        <v>149900.80000000005</v>
      </c>
    </row>
    <row r="330" spans="2:5" x14ac:dyDescent="0.3">
      <c r="B330" s="4">
        <v>2304</v>
      </c>
      <c r="C330" s="9">
        <v>1246022.67</v>
      </c>
      <c r="D330" s="9">
        <v>1269388.43</v>
      </c>
      <c r="E330" s="9">
        <v>23365.759999999995</v>
      </c>
    </row>
    <row r="331" spans="2:5" x14ac:dyDescent="0.3">
      <c r="B331" s="4">
        <v>2344</v>
      </c>
      <c r="C331" s="9">
        <v>869227.57</v>
      </c>
      <c r="D331" s="9">
        <v>1088266.57</v>
      </c>
      <c r="E331" s="9">
        <v>219039.00000000003</v>
      </c>
    </row>
    <row r="332" spans="2:5" x14ac:dyDescent="0.3">
      <c r="B332" s="4">
        <v>2363</v>
      </c>
      <c r="C332" s="9">
        <v>608549.17000000004</v>
      </c>
      <c r="D332" s="9">
        <v>723309.15</v>
      </c>
      <c r="E332" s="9">
        <v>114759.98000000003</v>
      </c>
    </row>
    <row r="333" spans="2:5" x14ac:dyDescent="0.3">
      <c r="B333" s="4">
        <v>2382</v>
      </c>
      <c r="C333" s="9">
        <v>504983.82</v>
      </c>
      <c r="D333" s="9">
        <v>679118.58</v>
      </c>
      <c r="E333" s="9">
        <v>174134.75999999995</v>
      </c>
    </row>
    <row r="334" spans="2:5" x14ac:dyDescent="0.3">
      <c r="B334" s="4">
        <v>2439</v>
      </c>
      <c r="C334" s="9">
        <v>496516.47</v>
      </c>
      <c r="D334" s="9">
        <v>596775.84</v>
      </c>
      <c r="E334" s="9">
        <v>100259.36999999997</v>
      </c>
    </row>
    <row r="335" spans="2:5" x14ac:dyDescent="0.3">
      <c r="B335" s="4">
        <v>2448</v>
      </c>
      <c r="C335" s="9">
        <v>867307.44</v>
      </c>
      <c r="D335" s="9">
        <v>1124889.9099999999</v>
      </c>
      <c r="E335" s="9">
        <v>257582.47</v>
      </c>
    </row>
    <row r="336" spans="2:5" x14ac:dyDescent="0.3">
      <c r="B336" s="4">
        <v>2461</v>
      </c>
      <c r="C336" s="9">
        <v>1272431.82</v>
      </c>
      <c r="D336" s="9">
        <v>1723074.02</v>
      </c>
      <c r="E336" s="9">
        <v>450642.19999999995</v>
      </c>
    </row>
    <row r="337" spans="2:5" x14ac:dyDescent="0.3">
      <c r="B337" s="4">
        <v>2474</v>
      </c>
      <c r="C337" s="9">
        <v>427087.11</v>
      </c>
      <c r="D337" s="9">
        <v>477470</v>
      </c>
      <c r="E337" s="9">
        <v>50382.89</v>
      </c>
    </row>
    <row r="338" spans="2:5" x14ac:dyDescent="0.3">
      <c r="B338" s="4">
        <v>2525</v>
      </c>
      <c r="C338" s="9">
        <v>707123.93</v>
      </c>
      <c r="D338" s="9">
        <v>853836.68</v>
      </c>
      <c r="E338" s="9">
        <v>146712.75000000003</v>
      </c>
    </row>
    <row r="339" spans="2:5" x14ac:dyDescent="0.3">
      <c r="B339" s="4">
        <v>2582</v>
      </c>
      <c r="C339" s="9">
        <v>1042689.98</v>
      </c>
      <c r="D339" s="9">
        <v>1308796.18</v>
      </c>
      <c r="E339" s="9">
        <v>266106.19999999995</v>
      </c>
    </row>
    <row r="340" spans="2:5" x14ac:dyDescent="0.3">
      <c r="B340" s="4">
        <v>2598</v>
      </c>
      <c r="C340" s="9">
        <v>644231.68000000005</v>
      </c>
      <c r="D340" s="9">
        <v>764286.71</v>
      </c>
      <c r="E340" s="9">
        <v>120055.03000000004</v>
      </c>
    </row>
    <row r="341" spans="2:5" x14ac:dyDescent="0.3">
      <c r="B341" s="4">
        <v>2678</v>
      </c>
      <c r="C341" s="9">
        <v>739640.98</v>
      </c>
      <c r="D341" s="9">
        <v>824445.75</v>
      </c>
      <c r="E341" s="9">
        <v>84804.769999999975</v>
      </c>
    </row>
    <row r="342" spans="2:5" x14ac:dyDescent="0.3">
      <c r="B342" s="4">
        <v>2696</v>
      </c>
      <c r="C342" s="9">
        <v>556055.68999999994</v>
      </c>
      <c r="D342" s="9">
        <v>650938.79</v>
      </c>
      <c r="E342" s="9">
        <v>94883.099999999991</v>
      </c>
    </row>
    <row r="343" spans="2:5" x14ac:dyDescent="0.3">
      <c r="B343" s="4">
        <v>2697</v>
      </c>
      <c r="C343" s="9">
        <v>519482.68</v>
      </c>
      <c r="D343" s="9">
        <v>558479.72</v>
      </c>
      <c r="E343" s="9">
        <v>38997.040000000008</v>
      </c>
    </row>
    <row r="344" spans="2:5" x14ac:dyDescent="0.3">
      <c r="B344" s="4">
        <v>2720</v>
      </c>
      <c r="C344" s="9">
        <v>494748.74</v>
      </c>
      <c r="D344" s="9">
        <v>572301.24</v>
      </c>
      <c r="E344" s="9">
        <v>77552.500000000015</v>
      </c>
    </row>
    <row r="345" spans="2:5" x14ac:dyDescent="0.3">
      <c r="B345" s="4">
        <v>2823</v>
      </c>
      <c r="C345" s="9">
        <v>171803.18</v>
      </c>
      <c r="D345" s="9">
        <v>227488.65</v>
      </c>
      <c r="E345" s="9">
        <v>55685.47</v>
      </c>
    </row>
    <row r="346" spans="2:5" x14ac:dyDescent="0.3">
      <c r="B346" s="4">
        <v>3109</v>
      </c>
      <c r="C346" s="9">
        <v>414726.77</v>
      </c>
      <c r="D346" s="9">
        <v>511926.47</v>
      </c>
      <c r="E346" s="9">
        <v>97199.700000000012</v>
      </c>
    </row>
    <row r="347" spans="2:5" x14ac:dyDescent="0.3">
      <c r="B347" s="4">
        <v>3112</v>
      </c>
      <c r="C347" s="9">
        <v>15667.77</v>
      </c>
      <c r="D347" s="9">
        <v>16582.740000000002</v>
      </c>
      <c r="E347" s="9">
        <v>914.97000000000116</v>
      </c>
    </row>
    <row r="348" spans="2:5" x14ac:dyDescent="0.3">
      <c r="B348" s="4">
        <v>3120</v>
      </c>
      <c r="C348" s="9">
        <v>684982.47</v>
      </c>
      <c r="D348" s="9">
        <v>912933.95</v>
      </c>
      <c r="E348" s="9">
        <v>227951.47999999998</v>
      </c>
    </row>
    <row r="349" spans="2:5" x14ac:dyDescent="0.3">
      <c r="B349" s="4">
        <v>3193</v>
      </c>
      <c r="C349" s="9">
        <v>300006.33</v>
      </c>
      <c r="D349" s="9">
        <v>367735.2</v>
      </c>
      <c r="E349" s="9">
        <v>67728.87000000001</v>
      </c>
    </row>
    <row r="350" spans="2:5" x14ac:dyDescent="0.3">
      <c r="B350" s="4">
        <v>3258</v>
      </c>
      <c r="C350" s="9">
        <v>644569.52</v>
      </c>
      <c r="D350" s="9">
        <v>717740.57</v>
      </c>
      <c r="E350" s="9">
        <v>73171.050000000047</v>
      </c>
    </row>
    <row r="351" spans="2:5" x14ac:dyDescent="0.3">
      <c r="B351" s="4">
        <v>3300</v>
      </c>
      <c r="C351" s="9">
        <v>104277.14</v>
      </c>
      <c r="D351" s="9">
        <v>120851.97</v>
      </c>
      <c r="E351" s="9">
        <v>16574.829999999998</v>
      </c>
    </row>
    <row r="352" spans="2:5" x14ac:dyDescent="0.3">
      <c r="B352" s="4">
        <v>3302</v>
      </c>
      <c r="C352" s="9">
        <v>817654.61</v>
      </c>
      <c r="D352" s="9">
        <v>914537.14</v>
      </c>
      <c r="E352" s="9">
        <v>96882.529999999941</v>
      </c>
    </row>
    <row r="353" spans="2:5" x14ac:dyDescent="0.3">
      <c r="B353" s="4">
        <v>3504</v>
      </c>
      <c r="C353" s="9">
        <v>169428.19</v>
      </c>
      <c r="D353" s="9">
        <v>163719.73000000001</v>
      </c>
      <c r="E353" s="9">
        <v>-5708.4599999999864</v>
      </c>
    </row>
    <row r="354" spans="2:5" x14ac:dyDescent="0.3">
      <c r="B354" s="4">
        <v>3558</v>
      </c>
      <c r="C354" s="9">
        <v>700367.52</v>
      </c>
      <c r="D354" s="9">
        <v>735343.23</v>
      </c>
      <c r="E354" s="9">
        <v>34975.709999999977</v>
      </c>
    </row>
    <row r="355" spans="2:5" x14ac:dyDescent="0.3">
      <c r="B355" s="4">
        <v>3574</v>
      </c>
      <c r="C355" s="9">
        <v>276888.53000000003</v>
      </c>
      <c r="D355" s="9">
        <v>315775.15999999997</v>
      </c>
      <c r="E355" s="9">
        <v>38886.629999999976</v>
      </c>
    </row>
    <row r="356" spans="2:5" x14ac:dyDescent="0.3">
      <c r="B356" s="4">
        <v>3617</v>
      </c>
      <c r="C356" s="9">
        <v>680950.38</v>
      </c>
      <c r="D356" s="9">
        <v>720119.57</v>
      </c>
      <c r="E356" s="9">
        <v>39169.190000000017</v>
      </c>
    </row>
    <row r="357" spans="2:5" x14ac:dyDescent="0.3">
      <c r="B357" s="4">
        <v>3640</v>
      </c>
      <c r="C357" s="9">
        <v>670904.78</v>
      </c>
      <c r="D357" s="9">
        <v>751752.68</v>
      </c>
      <c r="E357" s="9">
        <v>80847.900000000081</v>
      </c>
    </row>
    <row r="358" spans="2:5" x14ac:dyDescent="0.3">
      <c r="B358" s="4">
        <v>3725</v>
      </c>
      <c r="C358" s="9">
        <v>457421.57</v>
      </c>
      <c r="D358" s="9">
        <v>520176.37</v>
      </c>
      <c r="E358" s="9">
        <v>62754.799999999996</v>
      </c>
    </row>
    <row r="359" spans="2:5" x14ac:dyDescent="0.3">
      <c r="B359" s="4">
        <v>3758</v>
      </c>
      <c r="C359" s="9">
        <v>690528.63</v>
      </c>
      <c r="D359" s="9">
        <v>736515.56</v>
      </c>
      <c r="E359" s="9">
        <v>45986.929999999993</v>
      </c>
    </row>
    <row r="360" spans="2:5" x14ac:dyDescent="0.3">
      <c r="B360" s="4">
        <v>3778</v>
      </c>
      <c r="C360" s="9">
        <v>792877.34</v>
      </c>
      <c r="D360" s="9">
        <v>925713.97</v>
      </c>
      <c r="E360" s="9">
        <v>132836.62999999995</v>
      </c>
    </row>
    <row r="361" spans="2:5" x14ac:dyDescent="0.3">
      <c r="B361" s="4">
        <v>3862</v>
      </c>
      <c r="C361" s="9">
        <v>1179720.78</v>
      </c>
      <c r="D361" s="9">
        <v>1162913.95</v>
      </c>
      <c r="E361" s="9">
        <v>-16806.829999999958</v>
      </c>
    </row>
    <row r="362" spans="2:5" x14ac:dyDescent="0.3">
      <c r="B362" s="4">
        <v>3877</v>
      </c>
      <c r="C362" s="9">
        <v>480718.76</v>
      </c>
      <c r="D362" s="9">
        <v>578932.16</v>
      </c>
      <c r="E362" s="9">
        <v>98213.4</v>
      </c>
    </row>
    <row r="363" spans="2:5" x14ac:dyDescent="0.3">
      <c r="B363" s="4">
        <v>3900</v>
      </c>
      <c r="C363" s="9">
        <v>93163.23</v>
      </c>
      <c r="D363" s="9">
        <v>81564.490000000005</v>
      </c>
      <c r="E363" s="9">
        <v>-11598.739999999991</v>
      </c>
    </row>
    <row r="364" spans="2:5" x14ac:dyDescent="0.3">
      <c r="B364" s="4">
        <v>3938</v>
      </c>
      <c r="C364" s="9">
        <v>776770.35</v>
      </c>
      <c r="D364" s="9">
        <v>835103.85</v>
      </c>
      <c r="E364" s="9">
        <v>58333.500000000015</v>
      </c>
    </row>
    <row r="365" spans="2:5" x14ac:dyDescent="0.3">
      <c r="B365" s="4">
        <v>4007</v>
      </c>
      <c r="C365" s="9">
        <v>783165.35</v>
      </c>
      <c r="D365" s="9">
        <v>939191.91</v>
      </c>
      <c r="E365" s="9">
        <v>156026.56</v>
      </c>
    </row>
    <row r="366" spans="2:5" x14ac:dyDescent="0.3">
      <c r="B366" s="4">
        <v>4115</v>
      </c>
      <c r="C366" s="9">
        <v>300108.88</v>
      </c>
      <c r="D366" s="9">
        <v>351589.68</v>
      </c>
      <c r="E366" s="9">
        <v>51480.799999999988</v>
      </c>
    </row>
    <row r="367" spans="2:5" x14ac:dyDescent="0.3">
      <c r="B367" s="4">
        <v>4119</v>
      </c>
      <c r="C367" s="9">
        <v>1084790.4099999999</v>
      </c>
      <c r="D367" s="9">
        <v>1174985.56</v>
      </c>
      <c r="E367" s="9">
        <v>90195.150000000052</v>
      </c>
    </row>
    <row r="368" spans="2:5" x14ac:dyDescent="0.3">
      <c r="B368" s="4">
        <v>4157</v>
      </c>
      <c r="C368" s="9">
        <v>529743.18999999994</v>
      </c>
      <c r="D368" s="9">
        <v>596373.14</v>
      </c>
      <c r="E368" s="9">
        <v>66629.949999999983</v>
      </c>
    </row>
    <row r="369" spans="2:5" x14ac:dyDescent="0.3">
      <c r="B369" s="4">
        <v>4321</v>
      </c>
      <c r="C369" s="9">
        <v>749712.31</v>
      </c>
      <c r="D369" s="9">
        <v>910316.03</v>
      </c>
      <c r="E369" s="9">
        <v>160603.72000000003</v>
      </c>
    </row>
    <row r="370" spans="2:5" x14ac:dyDescent="0.3">
      <c r="B370" s="4">
        <v>4351</v>
      </c>
      <c r="C370" s="9">
        <v>875235.87</v>
      </c>
      <c r="D370" s="9">
        <v>1008061.82</v>
      </c>
      <c r="E370" s="9">
        <v>132825.95000000001</v>
      </c>
    </row>
    <row r="371" spans="2:5" x14ac:dyDescent="0.3">
      <c r="B371" s="4">
        <v>4355</v>
      </c>
      <c r="C371" s="9">
        <v>1222203.6200000001</v>
      </c>
      <c r="D371" s="9">
        <v>1454291.09</v>
      </c>
      <c r="E371" s="9">
        <v>232087.47000000006</v>
      </c>
    </row>
    <row r="372" spans="2:5" x14ac:dyDescent="0.3">
      <c r="B372" s="4">
        <v>4390</v>
      </c>
      <c r="C372" s="9">
        <v>83517.23</v>
      </c>
      <c r="D372" s="9">
        <v>68426.820000000007</v>
      </c>
      <c r="E372" s="9">
        <v>-15090.409999999989</v>
      </c>
    </row>
    <row r="373" spans="2:5" x14ac:dyDescent="0.3">
      <c r="B373" s="4">
        <v>4430</v>
      </c>
      <c r="C373" s="9">
        <v>1674380.2</v>
      </c>
      <c r="D373" s="9">
        <v>1851063.93</v>
      </c>
      <c r="E373" s="9">
        <v>176683.72999999998</v>
      </c>
    </row>
    <row r="374" spans="2:5" x14ac:dyDescent="0.3">
      <c r="B374" s="4">
        <v>4566</v>
      </c>
      <c r="C374" s="9">
        <v>956883.62</v>
      </c>
      <c r="D374" s="9">
        <v>1145117.18</v>
      </c>
      <c r="E374" s="9">
        <v>188233.56</v>
      </c>
    </row>
    <row r="375" spans="2:5" x14ac:dyDescent="0.3">
      <c r="B375" s="4">
        <v>4700</v>
      </c>
      <c r="C375" s="9">
        <v>825960.12</v>
      </c>
      <c r="D375" s="9">
        <v>800288.93</v>
      </c>
      <c r="E375" s="9">
        <v>-25671.190000000002</v>
      </c>
    </row>
    <row r="376" spans="2:5" x14ac:dyDescent="0.3">
      <c r="B376" s="4">
        <v>4705</v>
      </c>
      <c r="C376" s="9">
        <v>698085.97</v>
      </c>
      <c r="D376" s="9">
        <v>827841.11</v>
      </c>
      <c r="E376" s="9">
        <v>129755.14000000003</v>
      </c>
    </row>
    <row r="377" spans="2:5" x14ac:dyDescent="0.3">
      <c r="B377" s="4">
        <v>4716</v>
      </c>
      <c r="C377" s="9">
        <v>997559.34</v>
      </c>
      <c r="D377" s="9">
        <v>1222527.1599999999</v>
      </c>
      <c r="E377" s="9">
        <v>224967.82000000004</v>
      </c>
    </row>
    <row r="378" spans="2:5" x14ac:dyDescent="0.3">
      <c r="B378" s="4">
        <v>4771</v>
      </c>
      <c r="C378" s="9">
        <v>1699158.64</v>
      </c>
      <c r="D378" s="9">
        <v>1632468.6</v>
      </c>
      <c r="E378" s="9">
        <v>-66690.040000000037</v>
      </c>
    </row>
    <row r="379" spans="2:5" x14ac:dyDescent="0.3">
      <c r="B379" s="4">
        <v>4843</v>
      </c>
      <c r="C379" s="9">
        <v>321991.02</v>
      </c>
      <c r="D379" s="9">
        <v>418786.1</v>
      </c>
      <c r="E379" s="9">
        <v>96795.079999999958</v>
      </c>
    </row>
    <row r="380" spans="2:5" x14ac:dyDescent="0.3">
      <c r="B380" s="4">
        <v>4862</v>
      </c>
      <c r="C380" s="9">
        <v>262422.46999999997</v>
      </c>
      <c r="D380" s="9">
        <v>291752.8</v>
      </c>
      <c r="E380" s="9">
        <v>29330.329999999987</v>
      </c>
    </row>
    <row r="381" spans="2:5" x14ac:dyDescent="0.3">
      <c r="B381" s="4">
        <v>4877</v>
      </c>
      <c r="C381" s="9">
        <v>1140783.06</v>
      </c>
      <c r="D381" s="9">
        <v>1252356.67</v>
      </c>
      <c r="E381" s="9">
        <v>111573.60999999999</v>
      </c>
    </row>
    <row r="382" spans="2:5" x14ac:dyDescent="0.3">
      <c r="B382" s="4">
        <v>4919</v>
      </c>
      <c r="C382" s="9">
        <v>220064.26</v>
      </c>
      <c r="D382" s="9">
        <v>283732.03000000003</v>
      </c>
      <c r="E382" s="9">
        <v>63667.770000000019</v>
      </c>
    </row>
    <row r="383" spans="2:5" x14ac:dyDescent="0.3">
      <c r="B383" s="4">
        <v>4948</v>
      </c>
      <c r="C383" s="9">
        <v>793177.11</v>
      </c>
      <c r="D383" s="9">
        <v>947563.54</v>
      </c>
      <c r="E383" s="9">
        <v>154386.43</v>
      </c>
    </row>
    <row r="384" spans="2:5" x14ac:dyDescent="0.3">
      <c r="B384" s="4">
        <v>4957</v>
      </c>
      <c r="C384" s="9">
        <v>277958.99</v>
      </c>
      <c r="D384" s="9">
        <v>272720.75</v>
      </c>
      <c r="E384" s="9">
        <v>-5238.2399999999761</v>
      </c>
    </row>
    <row r="385" spans="2:5" x14ac:dyDescent="0.3">
      <c r="B385" s="4">
        <v>4993</v>
      </c>
      <c r="C385" s="9">
        <v>140618.81</v>
      </c>
      <c r="D385" s="9">
        <v>185993</v>
      </c>
      <c r="E385" s="9">
        <v>45374.19000000001</v>
      </c>
    </row>
    <row r="386" spans="2:5" x14ac:dyDescent="0.3">
      <c r="B386" s="4">
        <v>5007</v>
      </c>
      <c r="C386" s="9">
        <v>1015941.33</v>
      </c>
      <c r="D386" s="9">
        <v>1155935.8700000001</v>
      </c>
      <c r="E386" s="9">
        <v>139994.53999999998</v>
      </c>
    </row>
    <row r="387" spans="2:5" x14ac:dyDescent="0.3">
      <c r="B387" s="4">
        <v>5044</v>
      </c>
      <c r="C387" s="9">
        <v>898928.12</v>
      </c>
      <c r="D387" s="9">
        <v>983498.23</v>
      </c>
      <c r="E387" s="9">
        <v>84570.11</v>
      </c>
    </row>
    <row r="388" spans="2:5" x14ac:dyDescent="0.3">
      <c r="B388" s="4">
        <v>5108</v>
      </c>
      <c r="C388" s="9">
        <v>825550.34</v>
      </c>
      <c r="D388" s="9">
        <v>961053.53</v>
      </c>
      <c r="E388" s="9">
        <v>135503.18999999997</v>
      </c>
    </row>
    <row r="389" spans="2:5" x14ac:dyDescent="0.3">
      <c r="B389" s="4">
        <v>5110</v>
      </c>
      <c r="C389" s="9">
        <v>306111.53000000003</v>
      </c>
      <c r="D389" s="9">
        <v>307178.34000000003</v>
      </c>
      <c r="E389" s="9">
        <v>1066.8100000000195</v>
      </c>
    </row>
    <row r="390" spans="2:5" x14ac:dyDescent="0.3">
      <c r="B390" s="4">
        <v>5136</v>
      </c>
      <c r="C390" s="9">
        <v>15451.7</v>
      </c>
      <c r="D390" s="9">
        <v>16169.23</v>
      </c>
      <c r="E390" s="9">
        <v>717.52999999999884</v>
      </c>
    </row>
    <row r="391" spans="2:5" x14ac:dyDescent="0.3">
      <c r="B391" s="4">
        <v>5158</v>
      </c>
      <c r="C391" s="9">
        <v>548854.87</v>
      </c>
      <c r="D391" s="9">
        <v>617760.79</v>
      </c>
      <c r="E391" s="9">
        <v>68905.920000000013</v>
      </c>
    </row>
    <row r="392" spans="2:5" x14ac:dyDescent="0.3">
      <c r="B392" s="4">
        <v>5227</v>
      </c>
      <c r="C392" s="9">
        <v>492933.99</v>
      </c>
      <c r="D392" s="9">
        <v>516557.92</v>
      </c>
      <c r="E392" s="9">
        <v>23623.929999999986</v>
      </c>
    </row>
    <row r="393" spans="2:5" x14ac:dyDescent="0.3">
      <c r="B393" s="4">
        <v>5264</v>
      </c>
      <c r="C393" s="9">
        <v>801226.22</v>
      </c>
      <c r="D393" s="9">
        <v>1020229.17</v>
      </c>
      <c r="E393" s="9">
        <v>219002.94999999995</v>
      </c>
    </row>
    <row r="394" spans="2:5" x14ac:dyDescent="0.3">
      <c r="B394" s="4">
        <v>5318</v>
      </c>
      <c r="C394" s="9">
        <v>1076402.3799999999</v>
      </c>
      <c r="D394" s="9">
        <v>1205238.1200000001</v>
      </c>
      <c r="E394" s="9">
        <v>128835.73999999999</v>
      </c>
    </row>
    <row r="395" spans="2:5" x14ac:dyDescent="0.3">
      <c r="B395" s="4">
        <v>5390</v>
      </c>
      <c r="C395" s="9">
        <v>151162.29</v>
      </c>
      <c r="D395" s="9">
        <v>153022.72</v>
      </c>
      <c r="E395" s="9">
        <v>1860.4300000000167</v>
      </c>
    </row>
    <row r="396" spans="2:5" x14ac:dyDescent="0.3">
      <c r="B396" s="4">
        <v>5396</v>
      </c>
      <c r="C396" s="9">
        <v>173257.87</v>
      </c>
      <c r="D396" s="9">
        <v>175893.42</v>
      </c>
      <c r="E396" s="9">
        <v>2635.5499999999956</v>
      </c>
    </row>
    <row r="397" spans="2:5" x14ac:dyDescent="0.3">
      <c r="B397" s="4">
        <v>5431</v>
      </c>
      <c r="C397" s="9">
        <v>1049392.78</v>
      </c>
      <c r="D397" s="9">
        <v>1319562.19</v>
      </c>
      <c r="E397" s="9">
        <v>270169.40999999992</v>
      </c>
    </row>
    <row r="398" spans="2:5" x14ac:dyDescent="0.3">
      <c r="B398" s="4">
        <v>5541</v>
      </c>
      <c r="C398" s="9">
        <v>817623.04000000004</v>
      </c>
      <c r="D398" s="9">
        <v>883151.67</v>
      </c>
      <c r="E398" s="9">
        <v>65528.630000000005</v>
      </c>
    </row>
    <row r="399" spans="2:5" x14ac:dyDescent="0.3">
      <c r="B399" s="4">
        <v>5559</v>
      </c>
      <c r="C399" s="9">
        <v>470005.09</v>
      </c>
      <c r="D399" s="9">
        <v>481249.56</v>
      </c>
      <c r="E399" s="9">
        <v>11244.469999999976</v>
      </c>
    </row>
    <row r="400" spans="2:5" x14ac:dyDescent="0.3">
      <c r="B400" s="4">
        <v>5631</v>
      </c>
      <c r="C400" s="9">
        <v>534133.37</v>
      </c>
      <c r="D400" s="9">
        <v>523678.29</v>
      </c>
      <c r="E400" s="9">
        <v>-10455.079999999962</v>
      </c>
    </row>
    <row r="401" spans="2:5" x14ac:dyDescent="0.3">
      <c r="B401" s="4">
        <v>5646</v>
      </c>
      <c r="C401" s="9">
        <v>1122349.6399999999</v>
      </c>
      <c r="D401" s="9">
        <v>1405446.84</v>
      </c>
      <c r="E401" s="9">
        <v>283097.19999999995</v>
      </c>
    </row>
    <row r="402" spans="2:5" x14ac:dyDescent="0.3">
      <c r="B402" s="4">
        <v>5663</v>
      </c>
      <c r="C402" s="9">
        <v>1530545.02</v>
      </c>
      <c r="D402" s="9">
        <v>1903545.73</v>
      </c>
      <c r="E402" s="9">
        <v>373000.70999999996</v>
      </c>
    </row>
    <row r="403" spans="2:5" x14ac:dyDescent="0.3">
      <c r="B403" s="4">
        <v>5705</v>
      </c>
      <c r="C403" s="9">
        <v>1521477.89</v>
      </c>
      <c r="D403" s="9">
        <v>1766901.36</v>
      </c>
      <c r="E403" s="9">
        <v>245423.47000000003</v>
      </c>
    </row>
    <row r="404" spans="2:5" x14ac:dyDescent="0.3">
      <c r="B404" s="4">
        <v>5792</v>
      </c>
      <c r="C404" s="9">
        <v>459875.09</v>
      </c>
      <c r="D404" s="9">
        <v>591112.88</v>
      </c>
      <c r="E404" s="9">
        <v>131237.78999999998</v>
      </c>
    </row>
    <row r="405" spans="2:5" x14ac:dyDescent="0.3">
      <c r="B405" s="4">
        <v>5933</v>
      </c>
      <c r="C405" s="9">
        <v>1012205.93</v>
      </c>
      <c r="D405" s="9">
        <v>1356589.39</v>
      </c>
      <c r="E405" s="9">
        <v>344383.45999999996</v>
      </c>
    </row>
    <row r="406" spans="2:5" x14ac:dyDescent="0.3">
      <c r="B406" s="4">
        <v>5968</v>
      </c>
      <c r="C406" s="9">
        <v>383704.36</v>
      </c>
      <c r="D406" s="9">
        <v>503463.79</v>
      </c>
      <c r="E406" s="9">
        <v>119759.43000000001</v>
      </c>
    </row>
    <row r="407" spans="2:5" x14ac:dyDescent="0.3">
      <c r="B407" s="4">
        <v>6070</v>
      </c>
      <c r="C407" s="9">
        <v>419025.89</v>
      </c>
      <c r="D407" s="9">
        <v>584948.27</v>
      </c>
      <c r="E407" s="9">
        <v>165922.38</v>
      </c>
    </row>
    <row r="408" spans="2:5" x14ac:dyDescent="0.3">
      <c r="B408" s="4">
        <v>6218</v>
      </c>
      <c r="C408" s="9">
        <v>1035023.48</v>
      </c>
      <c r="D408" s="9">
        <v>1132768.23</v>
      </c>
      <c r="E408" s="9">
        <v>97744.75</v>
      </c>
    </row>
    <row r="409" spans="2:5" x14ac:dyDescent="0.3">
      <c r="B409" s="4">
        <v>6240</v>
      </c>
      <c r="C409" s="9">
        <v>815241.38</v>
      </c>
      <c r="D409" s="9">
        <v>924388.51</v>
      </c>
      <c r="E409" s="9">
        <v>109147.13000000003</v>
      </c>
    </row>
    <row r="410" spans="2:5" x14ac:dyDescent="0.3">
      <c r="B410" s="4">
        <v>6258</v>
      </c>
      <c r="C410" s="9">
        <v>539753.97</v>
      </c>
      <c r="D410" s="9">
        <v>592734.82999999996</v>
      </c>
      <c r="E410" s="9">
        <v>52980.860000000022</v>
      </c>
    </row>
    <row r="411" spans="2:5" x14ac:dyDescent="0.3">
      <c r="B411" s="4">
        <v>6263</v>
      </c>
      <c r="C411" s="9">
        <v>347840.34</v>
      </c>
      <c r="D411" s="9">
        <v>405298.15</v>
      </c>
      <c r="E411" s="9">
        <v>57457.809999999976</v>
      </c>
    </row>
    <row r="412" spans="2:5" x14ac:dyDescent="0.3">
      <c r="B412" s="4">
        <v>6297</v>
      </c>
      <c r="C412" s="9">
        <v>1224301.82</v>
      </c>
      <c r="D412" s="9">
        <v>1466216.61</v>
      </c>
      <c r="E412" s="9">
        <v>241914.79</v>
      </c>
    </row>
    <row r="413" spans="2:5" x14ac:dyDescent="0.3">
      <c r="B413" s="4">
        <v>6369</v>
      </c>
      <c r="C413" s="9">
        <v>238238.99</v>
      </c>
      <c r="D413" s="9">
        <v>228870.52</v>
      </c>
      <c r="E413" s="9">
        <v>-9368.4700000000066</v>
      </c>
    </row>
    <row r="414" spans="2:5" x14ac:dyDescent="0.3">
      <c r="B414" s="4">
        <v>6416</v>
      </c>
      <c r="C414" s="9">
        <v>1301517.04</v>
      </c>
      <c r="D414" s="9">
        <v>1514746.07</v>
      </c>
      <c r="E414" s="9">
        <v>213229.03000000003</v>
      </c>
    </row>
    <row r="415" spans="2:5" x14ac:dyDescent="0.3">
      <c r="B415" s="4">
        <v>6444</v>
      </c>
      <c r="C415" s="9">
        <v>663147.43999999994</v>
      </c>
      <c r="D415" s="9">
        <v>739298.62</v>
      </c>
      <c r="E415" s="9">
        <v>76151.179999999993</v>
      </c>
    </row>
    <row r="416" spans="2:5" x14ac:dyDescent="0.3">
      <c r="B416" s="4">
        <v>6536</v>
      </c>
      <c r="C416" s="9">
        <v>622237.43999999994</v>
      </c>
      <c r="D416" s="9">
        <v>616824.67000000004</v>
      </c>
      <c r="E416" s="9">
        <v>-5412.7699999999713</v>
      </c>
    </row>
    <row r="417" spans="2:5" x14ac:dyDescent="0.3">
      <c r="B417" s="4">
        <v>6590</v>
      </c>
      <c r="C417" s="9">
        <v>525548.77</v>
      </c>
      <c r="D417" s="9">
        <v>684586.57</v>
      </c>
      <c r="E417" s="9">
        <v>159037.79999999996</v>
      </c>
    </row>
    <row r="418" spans="2:5" x14ac:dyDescent="0.3">
      <c r="B418" s="4">
        <v>6655</v>
      </c>
      <c r="C418" s="9">
        <v>384364.65</v>
      </c>
      <c r="D418" s="9">
        <v>367828.89</v>
      </c>
      <c r="E418" s="9">
        <v>-16535.759999999977</v>
      </c>
    </row>
    <row r="419" spans="2:5" x14ac:dyDescent="0.3">
      <c r="B419" s="4">
        <v>6661</v>
      </c>
      <c r="C419" s="9">
        <v>50861.35</v>
      </c>
      <c r="D419" s="9">
        <v>57809.48</v>
      </c>
      <c r="E419" s="9">
        <v>6948.13</v>
      </c>
    </row>
    <row r="420" spans="2:5" x14ac:dyDescent="0.3">
      <c r="B420" s="4">
        <v>6750</v>
      </c>
      <c r="C420" s="9">
        <v>270674.19</v>
      </c>
      <c r="D420" s="9">
        <v>331021.34000000003</v>
      </c>
      <c r="E420" s="9">
        <v>60347.149999999972</v>
      </c>
    </row>
    <row r="421" spans="2:5" x14ac:dyDescent="0.3">
      <c r="B421" s="4">
        <v>6810</v>
      </c>
      <c r="C421" s="9">
        <v>699602.89</v>
      </c>
      <c r="D421" s="9">
        <v>835030.03</v>
      </c>
      <c r="E421" s="9">
        <v>135427.14000000001</v>
      </c>
    </row>
    <row r="422" spans="2:5" x14ac:dyDescent="0.3">
      <c r="B422" s="4">
        <v>6906</v>
      </c>
      <c r="C422" s="9">
        <v>555204.84</v>
      </c>
      <c r="D422" s="9">
        <v>684934.45</v>
      </c>
      <c r="E422" s="9">
        <v>129729.61000000003</v>
      </c>
    </row>
    <row r="423" spans="2:5" x14ac:dyDescent="0.3">
      <c r="B423" s="4">
        <v>6937</v>
      </c>
      <c r="C423" s="9">
        <v>969186.31</v>
      </c>
      <c r="D423" s="9">
        <v>1091189.6499999999</v>
      </c>
      <c r="E423" s="9">
        <v>122003.33999999994</v>
      </c>
    </row>
    <row r="424" spans="2:5" x14ac:dyDescent="0.3">
      <c r="B424" s="4">
        <v>7027</v>
      </c>
      <c r="C424" s="9">
        <v>702947.69</v>
      </c>
      <c r="D424" s="9">
        <v>691284.83</v>
      </c>
      <c r="E424" s="9">
        <v>-11662.859999999971</v>
      </c>
    </row>
    <row r="425" spans="2:5" x14ac:dyDescent="0.3">
      <c r="B425" s="4">
        <v>7046</v>
      </c>
      <c r="C425" s="9">
        <v>766951.05</v>
      </c>
      <c r="D425" s="9">
        <v>928266.91</v>
      </c>
      <c r="E425" s="9">
        <v>161315.85999999999</v>
      </c>
    </row>
    <row r="426" spans="2:5" x14ac:dyDescent="0.3">
      <c r="B426" s="4">
        <v>7049</v>
      </c>
      <c r="C426" s="9">
        <v>412883.52</v>
      </c>
      <c r="D426" s="9">
        <v>482186.64</v>
      </c>
      <c r="E426" s="9">
        <v>69303.12</v>
      </c>
    </row>
    <row r="427" spans="2:5" x14ac:dyDescent="0.3">
      <c r="B427" s="4">
        <v>7071</v>
      </c>
      <c r="C427" s="9">
        <v>1566589.68</v>
      </c>
      <c r="D427" s="9">
        <v>1884590.77</v>
      </c>
      <c r="E427" s="9">
        <v>318001.09000000003</v>
      </c>
    </row>
    <row r="428" spans="2:5" x14ac:dyDescent="0.3">
      <c r="B428" s="4">
        <v>7159</v>
      </c>
      <c r="C428" s="9">
        <v>653034.52</v>
      </c>
      <c r="D428" s="9">
        <v>709053.8</v>
      </c>
      <c r="E428" s="9">
        <v>56019.279999999984</v>
      </c>
    </row>
    <row r="429" spans="2:5" x14ac:dyDescent="0.3">
      <c r="B429" s="4">
        <v>7172</v>
      </c>
      <c r="C429" s="9">
        <v>646680.6</v>
      </c>
      <c r="D429" s="9">
        <v>809133.04</v>
      </c>
      <c r="E429" s="9">
        <v>162452.44</v>
      </c>
    </row>
    <row r="430" spans="2:5" x14ac:dyDescent="0.3">
      <c r="B430" s="4">
        <v>7234</v>
      </c>
      <c r="C430" s="9">
        <v>884025.69</v>
      </c>
      <c r="D430" s="9">
        <v>1150777.1399999999</v>
      </c>
      <c r="E430" s="9">
        <v>266751.44999999995</v>
      </c>
    </row>
    <row r="431" spans="2:5" x14ac:dyDescent="0.3">
      <c r="B431" s="4">
        <v>7258</v>
      </c>
      <c r="C431" s="9">
        <v>268390</v>
      </c>
      <c r="D431" s="9">
        <v>262716.02</v>
      </c>
      <c r="E431" s="9">
        <v>-5673.98</v>
      </c>
    </row>
    <row r="432" spans="2:5" x14ac:dyDescent="0.3">
      <c r="B432" s="4">
        <v>7265</v>
      </c>
      <c r="C432" s="9">
        <v>350437.97</v>
      </c>
      <c r="D432" s="9">
        <v>372271.76</v>
      </c>
      <c r="E432" s="9">
        <v>21833.78999999999</v>
      </c>
    </row>
    <row r="433" spans="2:5" x14ac:dyDescent="0.3">
      <c r="B433" s="4">
        <v>7270</v>
      </c>
      <c r="C433" s="9">
        <v>676313.16</v>
      </c>
      <c r="D433" s="9">
        <v>804331.03</v>
      </c>
      <c r="E433" s="9">
        <v>128017.86999999998</v>
      </c>
    </row>
    <row r="434" spans="2:5" x14ac:dyDescent="0.3">
      <c r="B434" s="4">
        <v>7581</v>
      </c>
      <c r="C434" s="9">
        <v>1120917.53</v>
      </c>
      <c r="D434" s="9">
        <v>1247999.3400000001</v>
      </c>
      <c r="E434" s="9">
        <v>127081.81</v>
      </c>
    </row>
    <row r="435" spans="2:5" x14ac:dyDescent="0.3">
      <c r="B435" s="4">
        <v>7582</v>
      </c>
      <c r="C435" s="9">
        <v>407793.97</v>
      </c>
      <c r="D435" s="9">
        <v>451739.35</v>
      </c>
      <c r="E435" s="9">
        <v>43945.380000000005</v>
      </c>
    </row>
    <row r="436" spans="2:5" x14ac:dyDescent="0.3">
      <c r="B436" s="4">
        <v>7602</v>
      </c>
      <c r="C436" s="9">
        <v>722884.5</v>
      </c>
      <c r="D436" s="9">
        <v>882687.2</v>
      </c>
      <c r="E436" s="9">
        <v>159802.69999999998</v>
      </c>
    </row>
    <row r="437" spans="2:5" x14ac:dyDescent="0.3">
      <c r="B437" s="4">
        <v>7634</v>
      </c>
      <c r="C437" s="9">
        <v>352084.89</v>
      </c>
      <c r="D437" s="9">
        <v>512224.3</v>
      </c>
      <c r="E437" s="9">
        <v>160139.41</v>
      </c>
    </row>
    <row r="438" spans="2:5" x14ac:dyDescent="0.3">
      <c r="B438" s="4">
        <v>7654</v>
      </c>
      <c r="C438" s="9">
        <v>1671468.83</v>
      </c>
      <c r="D438" s="9">
        <v>2085042.05</v>
      </c>
      <c r="E438" s="9">
        <v>413573.22000000003</v>
      </c>
    </row>
    <row r="439" spans="2:5" x14ac:dyDescent="0.3">
      <c r="B439" s="4">
        <v>7655</v>
      </c>
      <c r="C439" s="9">
        <v>322703.8</v>
      </c>
      <c r="D439" s="9">
        <v>344505.34</v>
      </c>
      <c r="E439" s="9">
        <v>21801.540000000008</v>
      </c>
    </row>
    <row r="440" spans="2:5" x14ac:dyDescent="0.3">
      <c r="B440" s="4">
        <v>7691</v>
      </c>
      <c r="C440" s="9">
        <v>405202.9</v>
      </c>
      <c r="D440" s="9">
        <v>559342.75</v>
      </c>
      <c r="E440" s="9">
        <v>154139.85000000003</v>
      </c>
    </row>
    <row r="441" spans="2:5" x14ac:dyDescent="0.3">
      <c r="B441" s="4">
        <v>7747</v>
      </c>
      <c r="C441" s="9">
        <v>623931.51</v>
      </c>
      <c r="D441" s="9">
        <v>831334.69</v>
      </c>
      <c r="E441" s="9">
        <v>207403.18</v>
      </c>
    </row>
    <row r="442" spans="2:5" x14ac:dyDescent="0.3">
      <c r="B442" s="4">
        <v>7756</v>
      </c>
      <c r="C442" s="9">
        <v>1578130.86</v>
      </c>
      <c r="D442" s="9">
        <v>1915677.36</v>
      </c>
      <c r="E442" s="9">
        <v>337546.5</v>
      </c>
    </row>
    <row r="443" spans="2:5" x14ac:dyDescent="0.3">
      <c r="B443" s="4">
        <v>7858</v>
      </c>
      <c r="C443" s="9">
        <v>1210793.02</v>
      </c>
      <c r="D443" s="9">
        <v>1544753.36</v>
      </c>
      <c r="E443" s="9">
        <v>333960.34000000003</v>
      </c>
    </row>
    <row r="444" spans="2:5" x14ac:dyDescent="0.3">
      <c r="B444" s="4">
        <v>7948</v>
      </c>
      <c r="C444" s="9">
        <v>817308.85</v>
      </c>
      <c r="D444" s="9">
        <v>886097.31</v>
      </c>
      <c r="E444" s="9">
        <v>68788.459999999992</v>
      </c>
    </row>
    <row r="445" spans="2:5" x14ac:dyDescent="0.3">
      <c r="B445" s="4">
        <v>7976</v>
      </c>
      <c r="C445" s="9">
        <v>1214031.77</v>
      </c>
      <c r="D445" s="9">
        <v>1330169.27</v>
      </c>
      <c r="E445" s="9">
        <v>116137.5</v>
      </c>
    </row>
    <row r="446" spans="2:5" x14ac:dyDescent="0.3">
      <c r="B446" s="4">
        <v>7983</v>
      </c>
      <c r="C446" s="9">
        <v>425176.15</v>
      </c>
      <c r="D446" s="9">
        <v>435217.53</v>
      </c>
      <c r="E446" s="9">
        <v>10041.37999999999</v>
      </c>
    </row>
    <row r="447" spans="2:5" x14ac:dyDescent="0.3">
      <c r="B447" s="4">
        <v>7985</v>
      </c>
      <c r="C447" s="9">
        <v>603684.68000000005</v>
      </c>
      <c r="D447" s="9">
        <v>698441.61</v>
      </c>
      <c r="E447" s="9">
        <v>94756.93</v>
      </c>
    </row>
    <row r="448" spans="2:5" x14ac:dyDescent="0.3">
      <c r="B448" s="4">
        <v>8002</v>
      </c>
      <c r="C448" s="9">
        <v>177605.99</v>
      </c>
      <c r="D448" s="9">
        <v>156282.84</v>
      </c>
      <c r="E448" s="9">
        <v>-21323.149999999994</v>
      </c>
    </row>
    <row r="449" spans="2:5" x14ac:dyDescent="0.3">
      <c r="B449" s="4">
        <v>8032</v>
      </c>
      <c r="C449" s="9">
        <v>370710.23</v>
      </c>
      <c r="D449" s="9">
        <v>438106.27</v>
      </c>
      <c r="E449" s="9">
        <v>67396.039999999979</v>
      </c>
    </row>
    <row r="450" spans="2:5" x14ac:dyDescent="0.3">
      <c r="B450" s="4">
        <v>8069</v>
      </c>
      <c r="C450" s="9">
        <v>785937.28</v>
      </c>
      <c r="D450" s="9">
        <v>947218.63</v>
      </c>
      <c r="E450" s="9">
        <v>161281.34999999998</v>
      </c>
    </row>
    <row r="451" spans="2:5" x14ac:dyDescent="0.3">
      <c r="B451" s="4">
        <v>8156</v>
      </c>
      <c r="C451" s="9">
        <v>624823.26</v>
      </c>
      <c r="D451" s="9">
        <v>735747.35</v>
      </c>
      <c r="E451" s="9">
        <v>110924.09</v>
      </c>
    </row>
    <row r="452" spans="2:5" x14ac:dyDescent="0.3">
      <c r="B452" s="4">
        <v>8234</v>
      </c>
      <c r="C452" s="9">
        <v>276896.69</v>
      </c>
      <c r="D452" s="9">
        <v>250342.1</v>
      </c>
      <c r="E452" s="9">
        <v>-26554.589999999993</v>
      </c>
    </row>
    <row r="453" spans="2:5" x14ac:dyDescent="0.3">
      <c r="B453" s="4">
        <v>8280</v>
      </c>
      <c r="C453" s="9">
        <v>1305851.42</v>
      </c>
      <c r="D453" s="9">
        <v>1313483.82</v>
      </c>
      <c r="E453" s="9">
        <v>7632.3999999999942</v>
      </c>
    </row>
    <row r="454" spans="2:5" x14ac:dyDescent="0.3">
      <c r="B454" s="4">
        <v>8313</v>
      </c>
      <c r="C454" s="9">
        <v>651519.73</v>
      </c>
      <c r="D454" s="9">
        <v>684502.81</v>
      </c>
      <c r="E454" s="9">
        <v>32983.080000000031</v>
      </c>
    </row>
    <row r="455" spans="2:5" x14ac:dyDescent="0.3">
      <c r="B455" s="4">
        <v>8353</v>
      </c>
      <c r="C455" s="9">
        <v>156259.17000000001</v>
      </c>
      <c r="D455" s="9">
        <v>168397.34</v>
      </c>
      <c r="E455" s="9">
        <v>12138.170000000013</v>
      </c>
    </row>
    <row r="456" spans="2:5" x14ac:dyDescent="0.3">
      <c r="B456" s="4">
        <v>8355</v>
      </c>
      <c r="C456" s="9">
        <v>940082.56</v>
      </c>
      <c r="D456" s="9">
        <v>1211222.33</v>
      </c>
      <c r="E456" s="9">
        <v>271139.77</v>
      </c>
    </row>
    <row r="457" spans="2:5" x14ac:dyDescent="0.3">
      <c r="B457" s="4">
        <v>8356</v>
      </c>
      <c r="C457" s="9">
        <v>85908.79</v>
      </c>
      <c r="D457" s="9">
        <v>75477.5</v>
      </c>
      <c r="E457" s="9">
        <v>-10431.289999999994</v>
      </c>
    </row>
    <row r="458" spans="2:5" x14ac:dyDescent="0.3">
      <c r="B458" s="4">
        <v>8368</v>
      </c>
      <c r="C458" s="9">
        <v>388539.09</v>
      </c>
      <c r="D458" s="9">
        <v>422358.43</v>
      </c>
      <c r="E458" s="9">
        <v>33819.339999999997</v>
      </c>
    </row>
    <row r="459" spans="2:5" x14ac:dyDescent="0.3">
      <c r="B459" s="4">
        <v>8371</v>
      </c>
      <c r="C459" s="9">
        <v>352956.3</v>
      </c>
      <c r="D459" s="9">
        <v>372259.83</v>
      </c>
      <c r="E459" s="9">
        <v>19303.530000000021</v>
      </c>
    </row>
    <row r="460" spans="2:5" x14ac:dyDescent="0.3">
      <c r="B460" s="4">
        <v>8503</v>
      </c>
      <c r="C460" s="9">
        <v>318198.21999999997</v>
      </c>
      <c r="D460" s="9">
        <v>363941.53</v>
      </c>
      <c r="E460" s="9">
        <v>45743.310000000012</v>
      </c>
    </row>
    <row r="461" spans="2:5" x14ac:dyDescent="0.3">
      <c r="B461" s="4">
        <v>8550</v>
      </c>
      <c r="C461" s="9">
        <v>1454223.52</v>
      </c>
      <c r="D461" s="9">
        <v>1809034.77</v>
      </c>
      <c r="E461" s="9">
        <v>354811.25000000006</v>
      </c>
    </row>
    <row r="462" spans="2:5" x14ac:dyDescent="0.3">
      <c r="B462" s="4">
        <v>8582</v>
      </c>
      <c r="C462" s="9">
        <v>944982.69</v>
      </c>
      <c r="D462" s="9">
        <v>1203255.24</v>
      </c>
      <c r="E462" s="9">
        <v>258272.55000000008</v>
      </c>
    </row>
    <row r="463" spans="2:5" x14ac:dyDescent="0.3">
      <c r="B463" s="4">
        <v>8616</v>
      </c>
      <c r="C463" s="9">
        <v>1159454.8899999999</v>
      </c>
      <c r="D463" s="9">
        <v>1310505.6200000001</v>
      </c>
      <c r="E463" s="9">
        <v>151050.73000000004</v>
      </c>
    </row>
    <row r="464" spans="2:5" x14ac:dyDescent="0.3">
      <c r="B464" s="4">
        <v>8625</v>
      </c>
      <c r="C464" s="9">
        <v>1256259.44</v>
      </c>
      <c r="D464" s="9">
        <v>1433479.64</v>
      </c>
      <c r="E464" s="9">
        <v>177220.19999999995</v>
      </c>
    </row>
    <row r="465" spans="2:5" x14ac:dyDescent="0.3">
      <c r="B465" s="4">
        <v>8661</v>
      </c>
      <c r="C465" s="9">
        <v>956000.06</v>
      </c>
      <c r="D465" s="9">
        <v>1136207.29</v>
      </c>
      <c r="E465" s="9">
        <v>180207.22999999998</v>
      </c>
    </row>
    <row r="466" spans="2:5" x14ac:dyDescent="0.3">
      <c r="B466" s="4">
        <v>8853</v>
      </c>
      <c r="C466" s="9">
        <v>255381.68</v>
      </c>
      <c r="D466" s="9">
        <v>266319.8</v>
      </c>
      <c r="E466" s="9">
        <v>10938.120000000006</v>
      </c>
    </row>
    <row r="467" spans="2:5" x14ac:dyDescent="0.3">
      <c r="B467" s="4">
        <v>8907</v>
      </c>
      <c r="C467" s="9">
        <v>788475.89</v>
      </c>
      <c r="D467" s="9">
        <v>923780.86</v>
      </c>
      <c r="E467" s="9">
        <v>135304.97000000003</v>
      </c>
    </row>
    <row r="468" spans="2:5" x14ac:dyDescent="0.3">
      <c r="B468" s="4">
        <v>8975</v>
      </c>
      <c r="C468" s="9">
        <v>500599.43</v>
      </c>
      <c r="D468" s="9">
        <v>553757.38</v>
      </c>
      <c r="E468" s="9">
        <v>53157.949999999983</v>
      </c>
    </row>
    <row r="469" spans="2:5" x14ac:dyDescent="0.3">
      <c r="B469" s="4">
        <v>8977</v>
      </c>
      <c r="C469" s="9">
        <v>691852.12</v>
      </c>
      <c r="D469" s="9">
        <v>785038.6</v>
      </c>
      <c r="E469" s="9">
        <v>93186.48000000001</v>
      </c>
    </row>
    <row r="470" spans="2:5" x14ac:dyDescent="0.3">
      <c r="B470" s="4">
        <v>8994</v>
      </c>
      <c r="C470" s="9">
        <v>383329.44</v>
      </c>
      <c r="D470" s="9">
        <v>462752.36</v>
      </c>
      <c r="E470" s="9">
        <v>79422.920000000013</v>
      </c>
    </row>
    <row r="471" spans="2:5" x14ac:dyDescent="0.3">
      <c r="B471" s="4">
        <v>8996</v>
      </c>
      <c r="C471" s="9">
        <v>1302306.8</v>
      </c>
      <c r="D471" s="9">
        <v>1346919.72</v>
      </c>
      <c r="E471" s="9">
        <v>44612.920000000042</v>
      </c>
    </row>
    <row r="472" spans="2:5" x14ac:dyDescent="0.3">
      <c r="B472" s="4">
        <v>9015</v>
      </c>
      <c r="C472" s="9">
        <v>497868.65</v>
      </c>
      <c r="D472" s="9">
        <v>614765.77</v>
      </c>
      <c r="E472" s="9">
        <v>116897.12</v>
      </c>
    </row>
    <row r="473" spans="2:5" x14ac:dyDescent="0.3">
      <c r="B473" s="4">
        <v>9031</v>
      </c>
      <c r="C473" s="9">
        <v>842301.81</v>
      </c>
      <c r="D473" s="9">
        <v>1023195.53</v>
      </c>
      <c r="E473" s="9">
        <v>180893.71999999997</v>
      </c>
    </row>
    <row r="474" spans="2:5" x14ac:dyDescent="0.3">
      <c r="B474" s="4">
        <v>9044</v>
      </c>
      <c r="C474" s="9">
        <v>1105644.46</v>
      </c>
      <c r="D474" s="9">
        <v>1221918.3799999999</v>
      </c>
      <c r="E474" s="9">
        <v>116273.92000000007</v>
      </c>
    </row>
    <row r="475" spans="2:5" x14ac:dyDescent="0.3">
      <c r="B475" s="4">
        <v>9063</v>
      </c>
      <c r="C475" s="9">
        <v>726951.42</v>
      </c>
      <c r="D475" s="9">
        <v>873366.05</v>
      </c>
      <c r="E475" s="9">
        <v>146414.62999999998</v>
      </c>
    </row>
    <row r="476" spans="2:5" x14ac:dyDescent="0.3">
      <c r="B476" s="4">
        <v>9116</v>
      </c>
      <c r="C476" s="9">
        <v>838939.82</v>
      </c>
      <c r="D476" s="9">
        <v>854189.52</v>
      </c>
      <c r="E476" s="9">
        <v>15249.699999999975</v>
      </c>
    </row>
    <row r="477" spans="2:5" x14ac:dyDescent="0.3">
      <c r="B477" s="4">
        <v>9153</v>
      </c>
      <c r="C477" s="9">
        <v>104060.7</v>
      </c>
      <c r="D477" s="9">
        <v>132076.48000000001</v>
      </c>
      <c r="E477" s="9">
        <v>28015.780000000013</v>
      </c>
    </row>
    <row r="478" spans="2:5" x14ac:dyDescent="0.3">
      <c r="B478" s="4">
        <v>9236</v>
      </c>
      <c r="C478" s="9">
        <v>582183.09</v>
      </c>
      <c r="D478" s="9">
        <v>647485.94999999995</v>
      </c>
      <c r="E478" s="9">
        <v>65302.860000000022</v>
      </c>
    </row>
    <row r="479" spans="2:5" x14ac:dyDescent="0.3">
      <c r="B479" s="4">
        <v>9353</v>
      </c>
      <c r="C479" s="9">
        <v>379043.71</v>
      </c>
      <c r="D479" s="9">
        <v>442143.63</v>
      </c>
      <c r="E479" s="9">
        <v>63099.920000000013</v>
      </c>
    </row>
    <row r="480" spans="2:5" x14ac:dyDescent="0.3">
      <c r="B480" s="4">
        <v>9427</v>
      </c>
      <c r="C480" s="9">
        <v>499803.17</v>
      </c>
      <c r="D480" s="9">
        <v>698077.92</v>
      </c>
      <c r="E480" s="9">
        <v>198274.75</v>
      </c>
    </row>
    <row r="481" spans="2:5" x14ac:dyDescent="0.3">
      <c r="B481" s="4">
        <v>9525</v>
      </c>
      <c r="C481" s="9">
        <v>1939037.83</v>
      </c>
      <c r="D481" s="9">
        <v>2179924.4</v>
      </c>
      <c r="E481" s="9">
        <v>240886.56999999995</v>
      </c>
    </row>
    <row r="482" spans="2:5" x14ac:dyDescent="0.3">
      <c r="B482" s="4">
        <v>9566</v>
      </c>
      <c r="C482" s="9">
        <v>747499.89</v>
      </c>
      <c r="D482" s="9">
        <v>856898.92</v>
      </c>
      <c r="E482" s="9">
        <v>109399.02999999998</v>
      </c>
    </row>
    <row r="483" spans="2:5" x14ac:dyDescent="0.3">
      <c r="B483" s="4">
        <v>9575</v>
      </c>
      <c r="C483" s="9">
        <v>605518.93999999994</v>
      </c>
      <c r="D483" s="9">
        <v>712294.15</v>
      </c>
      <c r="E483" s="9">
        <v>106775.20999999996</v>
      </c>
    </row>
    <row r="484" spans="2:5" x14ac:dyDescent="0.3">
      <c r="B484" s="4">
        <v>9656</v>
      </c>
      <c r="C484" s="9">
        <v>273872.7</v>
      </c>
      <c r="D484" s="9">
        <v>328862.53999999998</v>
      </c>
      <c r="E484" s="9">
        <v>54989.840000000011</v>
      </c>
    </row>
    <row r="485" spans="2:5" x14ac:dyDescent="0.3">
      <c r="B485" s="4">
        <v>9698</v>
      </c>
      <c r="C485" s="9">
        <v>225110.55</v>
      </c>
      <c r="D485" s="9">
        <v>208480.5</v>
      </c>
      <c r="E485" s="9">
        <v>-16630.050000000007</v>
      </c>
    </row>
    <row r="486" spans="2:5" x14ac:dyDescent="0.3">
      <c r="B486" s="4">
        <v>9730</v>
      </c>
      <c r="C486" s="9">
        <v>253396.68</v>
      </c>
      <c r="D486" s="9">
        <v>328438.53999999998</v>
      </c>
      <c r="E486" s="9">
        <v>75041.860000000015</v>
      </c>
    </row>
    <row r="487" spans="2:5" x14ac:dyDescent="0.3">
      <c r="B487" s="4">
        <v>9733</v>
      </c>
      <c r="C487" s="9">
        <v>360382.58</v>
      </c>
      <c r="D487" s="9">
        <v>431648.61</v>
      </c>
      <c r="E487" s="9">
        <v>71266.029999999984</v>
      </c>
    </row>
    <row r="488" spans="2:5" x14ac:dyDescent="0.3">
      <c r="B488" s="4">
        <v>9751</v>
      </c>
      <c r="C488" s="9">
        <v>885132.65</v>
      </c>
      <c r="D488" s="9">
        <v>1035655.24</v>
      </c>
      <c r="E488" s="9">
        <v>150522.59</v>
      </c>
    </row>
    <row r="489" spans="2:5" x14ac:dyDescent="0.3">
      <c r="B489" s="4">
        <v>9757</v>
      </c>
      <c r="C489" s="9">
        <v>924640.82</v>
      </c>
      <c r="D489" s="9">
        <v>1093458.04</v>
      </c>
      <c r="E489" s="9">
        <v>168817.22</v>
      </c>
    </row>
    <row r="490" spans="2:5" x14ac:dyDescent="0.3">
      <c r="B490" s="4">
        <v>9834</v>
      </c>
      <c r="C490" s="9">
        <v>396834.78</v>
      </c>
      <c r="D490" s="9">
        <v>450177.29</v>
      </c>
      <c r="E490" s="9">
        <v>53342.510000000024</v>
      </c>
    </row>
    <row r="491" spans="2:5" x14ac:dyDescent="0.3">
      <c r="B491" s="4">
        <v>9866</v>
      </c>
      <c r="C491" s="9">
        <v>596365.41</v>
      </c>
      <c r="D491" s="9">
        <v>756524.77</v>
      </c>
      <c r="E491" s="9">
        <v>160159.36000000002</v>
      </c>
    </row>
    <row r="492" spans="2:5" x14ac:dyDescent="0.3">
      <c r="B492" s="4">
        <v>9900</v>
      </c>
      <c r="C492" s="9">
        <v>715820.99</v>
      </c>
      <c r="D492" s="9">
        <v>930628.33</v>
      </c>
      <c r="E492" s="9">
        <v>214807.33999999997</v>
      </c>
    </row>
    <row r="493" spans="2:5" x14ac:dyDescent="0.3">
      <c r="B493" s="4">
        <v>9920</v>
      </c>
      <c r="C493" s="9">
        <v>937786.07</v>
      </c>
      <c r="D493" s="9">
        <v>1259191.3700000001</v>
      </c>
      <c r="E493" s="9">
        <v>321405.3</v>
      </c>
    </row>
    <row r="494" spans="2:5" x14ac:dyDescent="0.3">
      <c r="B494" s="4">
        <v>9983</v>
      </c>
      <c r="C494" s="9">
        <v>415448.64</v>
      </c>
      <c r="D494" s="9">
        <v>515689.97</v>
      </c>
      <c r="E494" s="9">
        <v>100241.33</v>
      </c>
    </row>
    <row r="495" spans="2:5" x14ac:dyDescent="0.3">
      <c r="B495" s="4" t="s">
        <v>2156</v>
      </c>
      <c r="C495" s="9">
        <v>133824027.14</v>
      </c>
      <c r="D495" s="9">
        <v>155413045.69999999</v>
      </c>
      <c r="E495" s="9">
        <v>21589018.560000036</v>
      </c>
    </row>
    <row r="501" spans="2:6" ht="15.6" x14ac:dyDescent="0.3">
      <c r="B501" s="2" t="s">
        <v>2177</v>
      </c>
    </row>
    <row r="503" spans="2:6" x14ac:dyDescent="0.3">
      <c r="B503" s="3" t="s">
        <v>2155</v>
      </c>
      <c r="C503" t="s">
        <v>2179</v>
      </c>
      <c r="E503" s="3" t="s">
        <v>2155</v>
      </c>
      <c r="F503" t="s">
        <v>2178</v>
      </c>
    </row>
    <row r="504" spans="2:6" x14ac:dyDescent="0.3">
      <c r="B504" s="4">
        <v>233820</v>
      </c>
      <c r="C504" s="9"/>
      <c r="E504" s="4">
        <v>434204</v>
      </c>
      <c r="F504" s="9"/>
    </row>
    <row r="505" spans="2:6" x14ac:dyDescent="0.3">
      <c r="B505" s="10" t="s">
        <v>965</v>
      </c>
      <c r="C505" s="9"/>
      <c r="E505" s="10" t="s">
        <v>1483</v>
      </c>
      <c r="F505" s="9"/>
    </row>
    <row r="506" spans="2:6" x14ac:dyDescent="0.3">
      <c r="B506" s="11" t="s">
        <v>1020</v>
      </c>
      <c r="C506" s="9">
        <v>207987.90000000002</v>
      </c>
      <c r="E506" s="11" t="s">
        <v>1550</v>
      </c>
      <c r="F506" s="9">
        <v>-81104.839999999967</v>
      </c>
    </row>
    <row r="507" spans="2:6" x14ac:dyDescent="0.3">
      <c r="B507" s="4">
        <v>497506</v>
      </c>
      <c r="C507" s="9"/>
      <c r="E507" s="4">
        <v>231524</v>
      </c>
      <c r="F507" s="9"/>
    </row>
    <row r="508" spans="2:6" x14ac:dyDescent="0.3">
      <c r="B508" s="10" t="s">
        <v>1228</v>
      </c>
      <c r="C508" s="9"/>
      <c r="E508" s="10" t="s">
        <v>965</v>
      </c>
      <c r="F508" s="9"/>
    </row>
    <row r="509" spans="2:6" x14ac:dyDescent="0.3">
      <c r="B509" s="11" t="s">
        <v>1374</v>
      </c>
      <c r="C509" s="9">
        <v>194930.27000000002</v>
      </c>
      <c r="E509" s="11" t="s">
        <v>1097</v>
      </c>
      <c r="F509" s="9">
        <v>-58687.459999999992</v>
      </c>
    </row>
    <row r="510" spans="2:6" x14ac:dyDescent="0.3">
      <c r="B510" s="4">
        <v>544451</v>
      </c>
      <c r="C510" s="9"/>
      <c r="E510" s="4">
        <v>652902</v>
      </c>
      <c r="F510" s="9"/>
    </row>
    <row r="511" spans="2:6" x14ac:dyDescent="0.3">
      <c r="B511" s="10" t="s">
        <v>1724</v>
      </c>
      <c r="C511" s="9"/>
      <c r="E511" s="10" t="s">
        <v>1724</v>
      </c>
      <c r="F511" s="9"/>
    </row>
    <row r="512" spans="2:6" x14ac:dyDescent="0.3">
      <c r="B512" s="11" t="s">
        <v>1908</v>
      </c>
      <c r="C512" s="9">
        <v>183618.24</v>
      </c>
      <c r="E512" s="11" t="s">
        <v>1755</v>
      </c>
      <c r="F512" s="9">
        <v>-56502.209999999963</v>
      </c>
    </row>
    <row r="513" spans="2:6" x14ac:dyDescent="0.3">
      <c r="B513" s="4">
        <v>892150</v>
      </c>
      <c r="C513" s="9"/>
      <c r="E513" s="4">
        <v>304897</v>
      </c>
      <c r="F513" s="9"/>
    </row>
    <row r="514" spans="2:6" x14ac:dyDescent="0.3">
      <c r="B514" s="10" t="s">
        <v>965</v>
      </c>
      <c r="C514" s="9"/>
      <c r="E514" s="10" t="s">
        <v>1724</v>
      </c>
      <c r="F514" s="9"/>
    </row>
    <row r="515" spans="2:6" x14ac:dyDescent="0.3">
      <c r="B515" s="11" t="s">
        <v>1069</v>
      </c>
      <c r="C515" s="9">
        <v>179035.84999999998</v>
      </c>
      <c r="E515" s="11" t="s">
        <v>1924</v>
      </c>
      <c r="F515" s="9">
        <v>-51638.22000000003</v>
      </c>
    </row>
    <row r="516" spans="2:6" x14ac:dyDescent="0.3">
      <c r="B516" s="4">
        <v>558677</v>
      </c>
      <c r="C516" s="9"/>
      <c r="E516" s="4">
        <v>448043</v>
      </c>
      <c r="F516" s="9"/>
    </row>
    <row r="517" spans="2:6" x14ac:dyDescent="0.3">
      <c r="B517" s="10" t="s">
        <v>1483</v>
      </c>
      <c r="C517" s="9"/>
      <c r="E517" s="10" t="s">
        <v>965</v>
      </c>
      <c r="F517" s="9"/>
    </row>
    <row r="518" spans="2:6" x14ac:dyDescent="0.3">
      <c r="B518" s="11" t="s">
        <v>1486</v>
      </c>
      <c r="C518" s="9">
        <v>173019.02000000002</v>
      </c>
      <c r="E518" s="11" t="s">
        <v>1206</v>
      </c>
      <c r="F518" s="9">
        <v>-49015.640000000014</v>
      </c>
    </row>
    <row r="519" spans="2:6" x14ac:dyDescent="0.3">
      <c r="B519" s="4" t="s">
        <v>2156</v>
      </c>
      <c r="C519" s="9">
        <v>938591.28</v>
      </c>
      <c r="E519" s="4" t="s">
        <v>2156</v>
      </c>
      <c r="F519" s="9">
        <v>-296948.37</v>
      </c>
    </row>
    <row r="524" spans="2:6" ht="15.6" x14ac:dyDescent="0.3">
      <c r="B524" s="2" t="s">
        <v>2182</v>
      </c>
    </row>
    <row r="526" spans="2:6" x14ac:dyDescent="0.3">
      <c r="B526" s="3" t="s">
        <v>2155</v>
      </c>
      <c r="C526" t="s">
        <v>2183</v>
      </c>
      <c r="D526" t="s">
        <v>2184</v>
      </c>
    </row>
    <row r="527" spans="2:6" x14ac:dyDescent="0.3">
      <c r="B527" s="4" t="s">
        <v>2150</v>
      </c>
      <c r="C527" s="16">
        <v>1035</v>
      </c>
      <c r="D527" s="9">
        <v>27679701.800000001</v>
      </c>
    </row>
    <row r="528" spans="2:6" x14ac:dyDescent="0.3">
      <c r="B528" s="4" t="s">
        <v>2151</v>
      </c>
      <c r="C528" s="16">
        <v>985</v>
      </c>
      <c r="D528" s="9">
        <v>25601803.91</v>
      </c>
    </row>
    <row r="529" spans="2:6" x14ac:dyDescent="0.3">
      <c r="B529" s="4" t="s">
        <v>2152</v>
      </c>
      <c r="C529" s="16">
        <v>979</v>
      </c>
      <c r="D529" s="9">
        <v>25749012.93</v>
      </c>
    </row>
    <row r="530" spans="2:6" x14ac:dyDescent="0.3">
      <c r="B530" s="4" t="s">
        <v>2156</v>
      </c>
      <c r="C530" s="16">
        <v>2999</v>
      </c>
      <c r="D530" s="9">
        <v>79030518.640000001</v>
      </c>
    </row>
    <row r="535" spans="2:6" ht="15.6" x14ac:dyDescent="0.3">
      <c r="B535" s="2" t="s">
        <v>2185</v>
      </c>
    </row>
    <row r="537" spans="2:6" x14ac:dyDescent="0.3">
      <c r="B537" s="3" t="s">
        <v>2186</v>
      </c>
      <c r="C537" s="3" t="s">
        <v>2187</v>
      </c>
    </row>
    <row r="538" spans="2:6" x14ac:dyDescent="0.3">
      <c r="B538" s="3" t="s">
        <v>2155</v>
      </c>
      <c r="C538" t="s">
        <v>2150</v>
      </c>
      <c r="D538" t="s">
        <v>2151</v>
      </c>
      <c r="E538" t="s">
        <v>2152</v>
      </c>
      <c r="F538" t="s">
        <v>2156</v>
      </c>
    </row>
    <row r="539" spans="2:6" x14ac:dyDescent="0.3">
      <c r="B539" s="4" t="s">
        <v>1228</v>
      </c>
      <c r="C539" s="12">
        <v>6902206.9100000001</v>
      </c>
      <c r="D539" s="12">
        <v>6234413.6299999999</v>
      </c>
      <c r="E539" s="12">
        <v>6574982.54</v>
      </c>
      <c r="F539" s="12">
        <v>19711603.079999998</v>
      </c>
    </row>
    <row r="540" spans="2:6" x14ac:dyDescent="0.3">
      <c r="B540" s="4" t="s">
        <v>965</v>
      </c>
      <c r="C540" s="12">
        <v>7105987.0199999996</v>
      </c>
      <c r="D540" s="12">
        <v>6696593.8300000001</v>
      </c>
      <c r="E540" s="12">
        <v>6190330.79</v>
      </c>
      <c r="F540" s="12">
        <v>19992911.640000001</v>
      </c>
    </row>
    <row r="541" spans="2:6" x14ac:dyDescent="0.3">
      <c r="B541" s="4" t="s">
        <v>1724</v>
      </c>
      <c r="C541" s="12">
        <v>6877521.2400000002</v>
      </c>
      <c r="D541" s="12">
        <v>5690936.7999999998</v>
      </c>
      <c r="E541" s="12">
        <v>5606300.2699999996</v>
      </c>
      <c r="F541" s="12">
        <v>18174758.309999999</v>
      </c>
    </row>
    <row r="542" spans="2:6" x14ac:dyDescent="0.3">
      <c r="B542" s="4" t="s">
        <v>1483</v>
      </c>
      <c r="C542" s="12">
        <v>6793986.6299999999</v>
      </c>
      <c r="D542" s="12">
        <v>6979859.6500000004</v>
      </c>
      <c r="E542" s="12">
        <v>7377399.3300000001</v>
      </c>
      <c r="F542" s="12">
        <v>21151245.609999999</v>
      </c>
    </row>
    <row r="543" spans="2:6" x14ac:dyDescent="0.3">
      <c r="B543" s="4" t="s">
        <v>2156</v>
      </c>
      <c r="C543" s="12">
        <v>27679701.800000001</v>
      </c>
      <c r="D543" s="12">
        <v>25601803.91</v>
      </c>
      <c r="E543" s="12">
        <v>25749012.93</v>
      </c>
      <c r="F543" s="12">
        <v>79030518.640000001</v>
      </c>
    </row>
    <row r="548" spans="2:2" ht="15.6" x14ac:dyDescent="0.3">
      <c r="B548" s="2"/>
    </row>
    <row r="560" spans="2:2" ht="15.6" x14ac:dyDescent="0.3">
      <c r="B560" s="2" t="s">
        <v>2189</v>
      </c>
    </row>
    <row r="562" spans="2:6" x14ac:dyDescent="0.3">
      <c r="B562" s="3" t="s">
        <v>2154</v>
      </c>
      <c r="C562" s="3" t="s">
        <v>2187</v>
      </c>
    </row>
    <row r="563" spans="2:6" x14ac:dyDescent="0.3">
      <c r="B563" s="3" t="s">
        <v>2155</v>
      </c>
      <c r="C563" t="s">
        <v>1969</v>
      </c>
      <c r="D563" t="s">
        <v>2042</v>
      </c>
      <c r="E563" t="s">
        <v>2040</v>
      </c>
      <c r="F563" t="s">
        <v>2156</v>
      </c>
    </row>
    <row r="564" spans="2:6" x14ac:dyDescent="0.3">
      <c r="B564" s="4" t="s">
        <v>2191</v>
      </c>
      <c r="C564" s="16">
        <v>11</v>
      </c>
      <c r="D564" s="16">
        <v>8</v>
      </c>
      <c r="E564" s="16">
        <v>7</v>
      </c>
      <c r="F564" s="16">
        <v>26</v>
      </c>
    </row>
    <row r="565" spans="2:6" x14ac:dyDescent="0.3">
      <c r="B565" s="4" t="s">
        <v>2192</v>
      </c>
      <c r="C565" s="16">
        <v>17</v>
      </c>
      <c r="D565" s="16">
        <v>13</v>
      </c>
      <c r="E565" s="16">
        <v>14</v>
      </c>
      <c r="F565" s="16">
        <v>44</v>
      </c>
    </row>
    <row r="566" spans="2:6" x14ac:dyDescent="0.3">
      <c r="B566" s="4" t="s">
        <v>2193</v>
      </c>
      <c r="C566" s="16">
        <v>49</v>
      </c>
      <c r="D566" s="16">
        <v>37</v>
      </c>
      <c r="E566" s="16">
        <v>41</v>
      </c>
      <c r="F566" s="16">
        <v>127</v>
      </c>
    </row>
    <row r="567" spans="2:6" x14ac:dyDescent="0.3">
      <c r="B567" s="4" t="s">
        <v>2156</v>
      </c>
      <c r="C567" s="16">
        <v>77</v>
      </c>
      <c r="D567" s="16">
        <v>58</v>
      </c>
      <c r="E567" s="16">
        <v>62</v>
      </c>
      <c r="F567" s="16">
        <v>197</v>
      </c>
    </row>
    <row r="572" spans="2:6" ht="15.6" x14ac:dyDescent="0.3">
      <c r="B572" s="2" t="s">
        <v>2194</v>
      </c>
    </row>
    <row r="574" spans="2:6" x14ac:dyDescent="0.3">
      <c r="B574" s="3" t="s">
        <v>2155</v>
      </c>
      <c r="C574" t="s">
        <v>2196</v>
      </c>
    </row>
    <row r="575" spans="2:6" x14ac:dyDescent="0.3">
      <c r="B575" s="4" t="s">
        <v>1969</v>
      </c>
      <c r="C575" s="8">
        <v>276.02753246753247</v>
      </c>
    </row>
    <row r="576" spans="2:6" x14ac:dyDescent="0.3">
      <c r="B576" s="4" t="s">
        <v>2042</v>
      </c>
      <c r="C576" s="8">
        <v>268.375</v>
      </c>
    </row>
    <row r="577" spans="2:3" x14ac:dyDescent="0.3">
      <c r="B577" s="4" t="s">
        <v>2040</v>
      </c>
      <c r="C577" s="8">
        <v>294.22580645161293</v>
      </c>
    </row>
    <row r="578" spans="2:3" x14ac:dyDescent="0.3">
      <c r="B578" s="4" t="s">
        <v>2156</v>
      </c>
      <c r="C578" s="8">
        <v>279.50187817258882</v>
      </c>
    </row>
    <row r="596" spans="2:3" ht="15.6" x14ac:dyDescent="0.3">
      <c r="B596" s="2" t="s">
        <v>2197</v>
      </c>
    </row>
    <row r="598" spans="2:3" x14ac:dyDescent="0.3">
      <c r="B598" s="3" t="s">
        <v>2155</v>
      </c>
      <c r="C598" t="s">
        <v>2198</v>
      </c>
    </row>
    <row r="599" spans="2:3" x14ac:dyDescent="0.3">
      <c r="B599" s="4">
        <v>2363</v>
      </c>
      <c r="C599" s="16"/>
    </row>
    <row r="600" spans="2:3" x14ac:dyDescent="0.3">
      <c r="B600" s="10" t="s">
        <v>2027</v>
      </c>
      <c r="C600" s="16">
        <v>35</v>
      </c>
    </row>
    <row r="601" spans="2:3" x14ac:dyDescent="0.3">
      <c r="B601" s="4">
        <v>9525</v>
      </c>
      <c r="C601" s="16"/>
    </row>
    <row r="602" spans="2:3" x14ac:dyDescent="0.3">
      <c r="B602" s="10" t="s">
        <v>2043</v>
      </c>
      <c r="C602" s="16">
        <v>32</v>
      </c>
    </row>
    <row r="603" spans="2:3" x14ac:dyDescent="0.3">
      <c r="B603" s="4">
        <v>1204</v>
      </c>
      <c r="C603" s="16"/>
    </row>
    <row r="604" spans="2:3" x14ac:dyDescent="0.3">
      <c r="B604" s="10" t="s">
        <v>2141</v>
      </c>
      <c r="C604" s="16">
        <v>26</v>
      </c>
    </row>
    <row r="605" spans="2:3" x14ac:dyDescent="0.3">
      <c r="B605" s="4">
        <v>8582</v>
      </c>
      <c r="C605" s="16"/>
    </row>
    <row r="606" spans="2:3" x14ac:dyDescent="0.3">
      <c r="B606" s="10" t="s">
        <v>1972</v>
      </c>
      <c r="C606" s="16">
        <v>25</v>
      </c>
    </row>
    <row r="607" spans="2:3" x14ac:dyDescent="0.3">
      <c r="B607" s="4">
        <v>1787</v>
      </c>
      <c r="C607" s="16"/>
    </row>
    <row r="608" spans="2:3" x14ac:dyDescent="0.3">
      <c r="B608" s="10" t="s">
        <v>2092</v>
      </c>
      <c r="C608" s="16">
        <v>23</v>
      </c>
    </row>
    <row r="609" spans="2:3" x14ac:dyDescent="0.3">
      <c r="B609" s="4" t="s">
        <v>2156</v>
      </c>
      <c r="C609" s="16">
        <v>141</v>
      </c>
    </row>
    <row r="614" spans="2:3" ht="15.6" x14ac:dyDescent="0.3">
      <c r="B614" s="2" t="s">
        <v>2200</v>
      </c>
    </row>
    <row r="616" spans="2:3" x14ac:dyDescent="0.3">
      <c r="B616" s="3" t="s">
        <v>957</v>
      </c>
      <c r="C616" t="s" vm="1">
        <v>2227</v>
      </c>
    </row>
    <row r="617" spans="2:3" ht="15.6" x14ac:dyDescent="0.3">
      <c r="B617" s="2"/>
    </row>
    <row r="618" spans="2:3" x14ac:dyDescent="0.3">
      <c r="B618" s="3" t="s">
        <v>2155</v>
      </c>
      <c r="C618" t="s">
        <v>2238</v>
      </c>
    </row>
    <row r="619" spans="2:3" x14ac:dyDescent="0.3">
      <c r="B619" s="4" t="s">
        <v>2220</v>
      </c>
      <c r="C619" s="9">
        <v>204136.23250000001</v>
      </c>
    </row>
    <row r="620" spans="2:3" x14ac:dyDescent="0.3">
      <c r="B620" s="4" t="s">
        <v>2213</v>
      </c>
      <c r="C620" s="9">
        <v>205832.76578947366</v>
      </c>
    </row>
    <row r="621" spans="2:3" x14ac:dyDescent="0.3">
      <c r="B621" s="4" t="s">
        <v>2205</v>
      </c>
      <c r="C621" s="9">
        <v>210883.66400000002</v>
      </c>
    </row>
    <row r="622" spans="2:3" x14ac:dyDescent="0.3">
      <c r="B622" s="4" t="s">
        <v>2156</v>
      </c>
      <c r="C622" s="9">
        <v>207157.70060606062</v>
      </c>
    </row>
    <row r="636" spans="2:6" ht="15.6" x14ac:dyDescent="0.3">
      <c r="B636" s="2" t="s">
        <v>2233</v>
      </c>
    </row>
    <row r="638" spans="2:6" x14ac:dyDescent="0.3">
      <c r="B638" s="3" t="s">
        <v>2155</v>
      </c>
      <c r="C638" t="s">
        <v>2239</v>
      </c>
      <c r="E638" s="3" t="s">
        <v>2155</v>
      </c>
      <c r="F638" s="9" t="s">
        <v>2239</v>
      </c>
    </row>
    <row r="639" spans="2:6" x14ac:dyDescent="0.3">
      <c r="B639" s="4">
        <v>1558</v>
      </c>
      <c r="C639" s="9">
        <v>440681.28999999957</v>
      </c>
      <c r="E639" s="4">
        <v>3900</v>
      </c>
      <c r="F639" s="9">
        <v>-441466.24000000017</v>
      </c>
    </row>
    <row r="640" spans="2:6" x14ac:dyDescent="0.3">
      <c r="B640" s="4">
        <v>3109</v>
      </c>
      <c r="C640" s="9">
        <v>384685.17999999982</v>
      </c>
      <c r="E640" s="4">
        <v>2678</v>
      </c>
      <c r="F640" s="9">
        <v>-409345.93999999977</v>
      </c>
    </row>
    <row r="641" spans="2:6" x14ac:dyDescent="0.3">
      <c r="B641" s="4">
        <v>1029</v>
      </c>
      <c r="C641" s="9">
        <v>355608.36999999982</v>
      </c>
      <c r="E641" s="4">
        <v>7049</v>
      </c>
      <c r="F641" s="9">
        <v>-406140.29999999987</v>
      </c>
    </row>
    <row r="642" spans="2:6" x14ac:dyDescent="0.3">
      <c r="B642" s="4">
        <v>1845</v>
      </c>
      <c r="C642" s="9">
        <v>352752.98000000021</v>
      </c>
      <c r="E642" s="4">
        <v>4862</v>
      </c>
      <c r="F642" s="9">
        <v>-397654.59999999986</v>
      </c>
    </row>
    <row r="643" spans="2:6" x14ac:dyDescent="0.3">
      <c r="B643" s="4">
        <v>8994</v>
      </c>
      <c r="C643" s="9">
        <v>350607.75999999989</v>
      </c>
      <c r="E643" s="4">
        <v>6416</v>
      </c>
      <c r="F643" s="9">
        <v>-372509.54999999993</v>
      </c>
    </row>
    <row r="644" spans="2:6" x14ac:dyDescent="0.3">
      <c r="B644" s="4" t="s">
        <v>2156</v>
      </c>
      <c r="C644" s="9">
        <v>380974.06503401283</v>
      </c>
      <c r="E644" s="4" t="s">
        <v>2156</v>
      </c>
      <c r="F644" s="9">
        <v>-406269.27308333263</v>
      </c>
    </row>
    <row r="650" spans="2:6" ht="15.6" x14ac:dyDescent="0.3">
      <c r="B650" s="2" t="s">
        <v>2241</v>
      </c>
    </row>
    <row r="652" spans="2:6" x14ac:dyDescent="0.3">
      <c r="B652" s="3" t="s">
        <v>2155</v>
      </c>
      <c r="C652" t="s">
        <v>2240</v>
      </c>
      <c r="E652" s="3" t="s">
        <v>2155</v>
      </c>
      <c r="F652" t="s">
        <v>2240</v>
      </c>
    </row>
    <row r="653" spans="2:6" x14ac:dyDescent="0.3">
      <c r="B653" s="4">
        <v>9031</v>
      </c>
      <c r="C653" s="16">
        <v>11.326496763010852</v>
      </c>
      <c r="E653" s="4">
        <v>6937</v>
      </c>
      <c r="F653" s="16">
        <v>5.3215550769958204</v>
      </c>
    </row>
    <row r="654" spans="2:6" x14ac:dyDescent="0.3">
      <c r="B654" s="4">
        <v>1784</v>
      </c>
      <c r="C654" s="16">
        <v>11.313586261257264</v>
      </c>
      <c r="E654" s="4">
        <v>7159</v>
      </c>
      <c r="F654" s="16">
        <v>6.4591194092848809</v>
      </c>
    </row>
    <row r="655" spans="2:6" x14ac:dyDescent="0.3">
      <c r="B655" s="4">
        <v>7602</v>
      </c>
      <c r="C655" s="16">
        <v>10.884952916756234</v>
      </c>
      <c r="E655" s="4">
        <v>5108</v>
      </c>
      <c r="F655" s="16">
        <v>6.6782420341484094</v>
      </c>
    </row>
    <row r="656" spans="2:6" x14ac:dyDescent="0.3">
      <c r="B656" s="4">
        <v>1787</v>
      </c>
      <c r="C656" s="16">
        <v>10.325132355554686</v>
      </c>
      <c r="E656" s="4">
        <v>4321</v>
      </c>
      <c r="F656" s="16">
        <v>6.7441235669247952</v>
      </c>
    </row>
    <row r="657" spans="2:7" x14ac:dyDescent="0.3">
      <c r="B657" s="4">
        <v>6444</v>
      </c>
      <c r="C657" s="16">
        <v>10.198007852517078</v>
      </c>
      <c r="E657" s="4">
        <v>7985</v>
      </c>
      <c r="F657" s="16">
        <v>6.751885117506073</v>
      </c>
    </row>
    <row r="658" spans="2:7" x14ac:dyDescent="0.3">
      <c r="B658" s="4" t="s">
        <v>2156</v>
      </c>
      <c r="C658" s="16">
        <v>10.883627903675468</v>
      </c>
      <c r="E658" s="4" t="s">
        <v>2156</v>
      </c>
      <c r="F658" s="16">
        <v>6.667454197935637</v>
      </c>
    </row>
    <row r="664" spans="2:7" ht="15.6" x14ac:dyDescent="0.3">
      <c r="B664" s="2" t="s">
        <v>2242</v>
      </c>
    </row>
    <row r="666" spans="2:7" x14ac:dyDescent="0.3">
      <c r="B666" s="3" t="s">
        <v>2155</v>
      </c>
      <c r="C666" t="s">
        <v>2243</v>
      </c>
      <c r="D666" t="s">
        <v>2245</v>
      </c>
    </row>
    <row r="667" spans="2:7" x14ac:dyDescent="0.3">
      <c r="B667" s="4">
        <v>1029</v>
      </c>
      <c r="C667" s="15">
        <v>0.83909090909090911</v>
      </c>
      <c r="D667" s="9">
        <v>102734.29000000002</v>
      </c>
      <c r="F667" s="15"/>
      <c r="G667" s="9"/>
    </row>
    <row r="668" spans="2:7" x14ac:dyDescent="0.3">
      <c r="B668" s="4">
        <v>1069</v>
      </c>
      <c r="C668" s="15">
        <v>5.2181481481481473</v>
      </c>
      <c r="D668" s="9">
        <v>-18356.720000000005</v>
      </c>
      <c r="F668" s="15"/>
      <c r="G668" s="9"/>
    </row>
    <row r="669" spans="2:7" x14ac:dyDescent="0.3">
      <c r="B669" s="4">
        <v>1138</v>
      </c>
      <c r="C669" s="15">
        <v>4.82</v>
      </c>
      <c r="D669" s="9">
        <v>-4777.2800000000007</v>
      </c>
      <c r="F669" s="15"/>
      <c r="G669" s="9"/>
    </row>
    <row r="670" spans="2:7" x14ac:dyDescent="0.3">
      <c r="B670" s="4">
        <v>1204</v>
      </c>
      <c r="C670" s="15">
        <v>3.4183999999999997</v>
      </c>
      <c r="D670" s="9">
        <v>-18087.379999999997</v>
      </c>
      <c r="F670" s="15"/>
      <c r="G670" s="9"/>
    </row>
    <row r="671" spans="2:7" x14ac:dyDescent="0.3">
      <c r="B671" s="4">
        <v>1269</v>
      </c>
      <c r="C671" s="15">
        <v>7.38</v>
      </c>
      <c r="D671" s="9">
        <v>-71432.800000000003</v>
      </c>
      <c r="F671" s="15"/>
      <c r="G671" s="9"/>
    </row>
    <row r="672" spans="2:7" x14ac:dyDescent="0.3">
      <c r="B672" s="4">
        <v>1280</v>
      </c>
      <c r="C672" s="15">
        <v>4.5816216216216219</v>
      </c>
      <c r="D672" s="9">
        <v>-27356.390000000007</v>
      </c>
      <c r="F672" s="15"/>
      <c r="G672" s="9"/>
    </row>
    <row r="673" spans="2:7" x14ac:dyDescent="0.3">
      <c r="B673" s="4">
        <v>1405</v>
      </c>
      <c r="C673" s="15">
        <v>2.429642857142857</v>
      </c>
      <c r="D673" s="9">
        <v>-13902.759999999998</v>
      </c>
      <c r="F673" s="15"/>
      <c r="G673" s="9"/>
    </row>
    <row r="674" spans="2:7" x14ac:dyDescent="0.3">
      <c r="B674" s="4">
        <v>1410</v>
      </c>
      <c r="C674" s="15">
        <v>2.3329411764705879</v>
      </c>
      <c r="D674" s="9">
        <v>14387.570000000007</v>
      </c>
      <c r="F674" s="15"/>
      <c r="G674" s="9"/>
    </row>
    <row r="675" spans="2:7" x14ac:dyDescent="0.3">
      <c r="B675" s="4">
        <v>1471</v>
      </c>
      <c r="C675" s="15">
        <v>6.0609374999999996</v>
      </c>
      <c r="D675" s="9">
        <v>-17934.829999999987</v>
      </c>
      <c r="F675" s="15"/>
      <c r="G675" s="9"/>
    </row>
    <row r="676" spans="2:7" x14ac:dyDescent="0.3">
      <c r="B676" s="4">
        <v>1475</v>
      </c>
      <c r="C676" s="15">
        <v>5.3532258064516123</v>
      </c>
      <c r="D676" s="9">
        <v>42957.530000000006</v>
      </c>
      <c r="F676" s="15"/>
      <c r="G676" s="9"/>
    </row>
    <row r="677" spans="2:7" x14ac:dyDescent="0.3">
      <c r="B677" s="4">
        <v>1483</v>
      </c>
      <c r="C677" s="15">
        <v>5.1442105263157893</v>
      </c>
      <c r="D677" s="9">
        <v>-11359.029999999999</v>
      </c>
      <c r="F677" s="15"/>
      <c r="G677" s="9"/>
    </row>
    <row r="678" spans="2:7" x14ac:dyDescent="0.3">
      <c r="B678" s="4">
        <v>1558</v>
      </c>
      <c r="C678" s="15">
        <v>5.6042857142857141</v>
      </c>
      <c r="D678" s="9">
        <v>-20513.160000000011</v>
      </c>
      <c r="F678" s="15"/>
      <c r="G678" s="9"/>
    </row>
    <row r="679" spans="2:7" x14ac:dyDescent="0.3">
      <c r="B679" s="4">
        <v>1666</v>
      </c>
      <c r="C679" s="15">
        <v>8.5397222222222222</v>
      </c>
      <c r="D679" s="9">
        <v>32007.1</v>
      </c>
      <c r="F679" s="15"/>
      <c r="G679" s="9"/>
    </row>
    <row r="680" spans="2:7" x14ac:dyDescent="0.3">
      <c r="B680" s="4">
        <v>1719</v>
      </c>
      <c r="C680" s="15">
        <v>6.2591304347826089</v>
      </c>
      <c r="D680" s="9">
        <v>24382.170000000006</v>
      </c>
      <c r="F680" s="15"/>
      <c r="G680" s="9"/>
    </row>
    <row r="681" spans="2:7" x14ac:dyDescent="0.3">
      <c r="B681" s="4">
        <v>1726</v>
      </c>
      <c r="C681" s="15">
        <v>5.3337037037037032</v>
      </c>
      <c r="D681" s="9">
        <v>-40971.82</v>
      </c>
      <c r="F681" s="15"/>
      <c r="G681" s="9"/>
    </row>
    <row r="682" spans="2:7" x14ac:dyDescent="0.3">
      <c r="B682" s="4">
        <v>1763</v>
      </c>
      <c r="C682" s="15">
        <v>5.9247826086956525</v>
      </c>
      <c r="D682" s="9">
        <v>58613.279999999999</v>
      </c>
      <c r="F682" s="15"/>
      <c r="G682" s="9"/>
    </row>
    <row r="683" spans="2:7" x14ac:dyDescent="0.3">
      <c r="B683" s="4">
        <v>1770</v>
      </c>
      <c r="C683" s="15">
        <v>7.39</v>
      </c>
      <c r="D683" s="9">
        <v>54551.54</v>
      </c>
      <c r="F683" s="15"/>
      <c r="G683" s="9"/>
    </row>
    <row r="684" spans="2:7" x14ac:dyDescent="0.3">
      <c r="B684" s="4">
        <v>1784</v>
      </c>
      <c r="C684" s="15">
        <v>4.7350000000000003</v>
      </c>
      <c r="D684" s="9">
        <v>-5899.3100000000086</v>
      </c>
      <c r="F684" s="15"/>
      <c r="G684" s="9"/>
    </row>
    <row r="685" spans="2:7" x14ac:dyDescent="0.3">
      <c r="B685" s="4">
        <v>1787</v>
      </c>
      <c r="C685" s="15">
        <v>6.9445833333333331</v>
      </c>
      <c r="D685" s="9">
        <v>47376.539999999994</v>
      </c>
      <c r="F685" s="15"/>
      <c r="G685" s="9"/>
    </row>
    <row r="686" spans="2:7" x14ac:dyDescent="0.3">
      <c r="B686" s="4">
        <v>1845</v>
      </c>
      <c r="C686" s="15">
        <v>6.756153846153846</v>
      </c>
      <c r="D686" s="9">
        <v>-44269.36</v>
      </c>
      <c r="F686" s="15"/>
      <c r="G686" s="9"/>
    </row>
    <row r="687" spans="2:7" x14ac:dyDescent="0.3">
      <c r="B687" s="4">
        <v>1858</v>
      </c>
      <c r="C687" s="15">
        <v>3.5577272727272726</v>
      </c>
      <c r="D687" s="9">
        <v>-2900.7299999999959</v>
      </c>
      <c r="F687" s="15"/>
      <c r="G687" s="9"/>
    </row>
    <row r="688" spans="2:7" x14ac:dyDescent="0.3">
      <c r="B688" s="4">
        <v>1932</v>
      </c>
      <c r="C688" s="15">
        <v>4.7084615384615383</v>
      </c>
      <c r="D688" s="9">
        <v>-7947.619999999999</v>
      </c>
      <c r="F688" s="15"/>
      <c r="G688" s="9"/>
    </row>
    <row r="689" spans="2:7" x14ac:dyDescent="0.3">
      <c r="B689" s="4">
        <v>2055</v>
      </c>
      <c r="C689" s="15">
        <v>5.9841666666666669</v>
      </c>
      <c r="D689" s="9">
        <v>-4133.7400000000089</v>
      </c>
      <c r="F689" s="15"/>
      <c r="G689" s="9"/>
    </row>
    <row r="690" spans="2:7" x14ac:dyDescent="0.3">
      <c r="B690" s="4">
        <v>2079</v>
      </c>
      <c r="C690" s="15">
        <v>4.4621739130434781</v>
      </c>
      <c r="D690" s="9">
        <v>-45990.750000000015</v>
      </c>
      <c r="F690" s="15"/>
      <c r="G690" s="9"/>
    </row>
    <row r="691" spans="2:7" x14ac:dyDescent="0.3">
      <c r="B691" s="4">
        <v>2131</v>
      </c>
      <c r="C691" s="15">
        <v>4.1936363636363643</v>
      </c>
      <c r="D691" s="9">
        <v>87006.019999999975</v>
      </c>
      <c r="F691" s="15"/>
      <c r="G691" s="9"/>
    </row>
    <row r="692" spans="2:7" x14ac:dyDescent="0.3">
      <c r="B692" s="4">
        <v>2142</v>
      </c>
      <c r="C692" s="15">
        <v>4.87</v>
      </c>
      <c r="D692" s="9">
        <v>-6403.6200000000063</v>
      </c>
      <c r="F692" s="15"/>
      <c r="G692" s="9"/>
    </row>
    <row r="693" spans="2:7" x14ac:dyDescent="0.3">
      <c r="B693" s="4">
        <v>2150</v>
      </c>
      <c r="C693" s="15">
        <v>5.2050000000000001</v>
      </c>
      <c r="D693" s="9">
        <v>-28223.870000000017</v>
      </c>
      <c r="F693" s="15"/>
      <c r="G693" s="9"/>
    </row>
    <row r="694" spans="2:7" x14ac:dyDescent="0.3">
      <c r="B694" s="4">
        <v>2157</v>
      </c>
      <c r="C694" s="15">
        <v>5.9861538461538455</v>
      </c>
      <c r="D694" s="9">
        <v>47883.420000000006</v>
      </c>
      <c r="F694" s="15"/>
      <c r="G694" s="9"/>
    </row>
    <row r="695" spans="2:7" x14ac:dyDescent="0.3">
      <c r="B695" s="4">
        <v>2159</v>
      </c>
      <c r="C695" s="15">
        <v>5.7186363636363637</v>
      </c>
      <c r="D695" s="9">
        <v>50005.930000000008</v>
      </c>
      <c r="F695" s="15"/>
      <c r="G695" s="9"/>
    </row>
    <row r="696" spans="2:7" x14ac:dyDescent="0.3">
      <c r="B696" s="4">
        <v>2183</v>
      </c>
      <c r="C696" s="15">
        <v>5.2003999999999992</v>
      </c>
      <c r="D696" s="9">
        <v>34564.74</v>
      </c>
      <c r="F696" s="15"/>
      <c r="G696" s="9"/>
    </row>
    <row r="697" spans="2:7" x14ac:dyDescent="0.3">
      <c r="B697" s="4">
        <v>2235</v>
      </c>
      <c r="C697" s="15">
        <v>3.0433333333333334</v>
      </c>
      <c r="D697" s="9">
        <v>29240.499999999996</v>
      </c>
      <c r="F697" s="15"/>
      <c r="G697" s="9"/>
    </row>
    <row r="698" spans="2:7" x14ac:dyDescent="0.3">
      <c r="B698" s="4">
        <v>2253</v>
      </c>
      <c r="C698" s="15">
        <v>9.0124999999999993</v>
      </c>
      <c r="D698" s="9">
        <v>-33748.009999999995</v>
      </c>
      <c r="F698" s="15"/>
      <c r="G698" s="9"/>
    </row>
    <row r="699" spans="2:7" x14ac:dyDescent="0.3">
      <c r="B699" s="4">
        <v>2304</v>
      </c>
      <c r="C699" s="15">
        <v>4.5463157894736836</v>
      </c>
      <c r="D699" s="9">
        <v>-25824.689999999991</v>
      </c>
      <c r="F699" s="15"/>
      <c r="G699" s="9"/>
    </row>
    <row r="700" spans="2:7" x14ac:dyDescent="0.3">
      <c r="B700" s="4">
        <v>2344</v>
      </c>
      <c r="C700" s="15">
        <v>2.7162962962962962</v>
      </c>
      <c r="D700" s="9">
        <v>40375.879999999997</v>
      </c>
      <c r="F700" s="15"/>
      <c r="G700" s="9"/>
    </row>
    <row r="701" spans="2:7" x14ac:dyDescent="0.3">
      <c r="B701" s="4">
        <v>2363</v>
      </c>
      <c r="C701" s="15">
        <v>4.0766666666666671</v>
      </c>
      <c r="D701" s="9">
        <v>97949.62999999999</v>
      </c>
      <c r="F701" s="15"/>
      <c r="G701" s="9"/>
    </row>
    <row r="702" spans="2:7" x14ac:dyDescent="0.3">
      <c r="B702" s="4">
        <v>2382</v>
      </c>
      <c r="C702" s="15">
        <v>8.0911111111111111</v>
      </c>
      <c r="D702" s="9">
        <v>8897.2900000000009</v>
      </c>
      <c r="F702" s="15"/>
      <c r="G702" s="9"/>
    </row>
    <row r="703" spans="2:7" x14ac:dyDescent="0.3">
      <c r="B703" s="4">
        <v>2439</v>
      </c>
      <c r="C703" s="15">
        <v>5.7662962962962965</v>
      </c>
      <c r="D703" s="9">
        <v>41702.880000000005</v>
      </c>
      <c r="F703" s="15"/>
      <c r="G703" s="9"/>
    </row>
    <row r="704" spans="2:7" x14ac:dyDescent="0.3">
      <c r="B704" s="4">
        <v>2448</v>
      </c>
      <c r="C704" s="15">
        <v>3.3109375000000001</v>
      </c>
      <c r="D704" s="9">
        <v>-145655.19999999998</v>
      </c>
      <c r="F704" s="15"/>
      <c r="G704" s="9"/>
    </row>
    <row r="705" spans="2:7" x14ac:dyDescent="0.3">
      <c r="B705" s="4">
        <v>2461</v>
      </c>
      <c r="C705" s="15">
        <v>5.3206451612903223</v>
      </c>
      <c r="D705" s="9">
        <v>-10331.200000000008</v>
      </c>
      <c r="F705" s="15"/>
      <c r="G705" s="9"/>
    </row>
    <row r="706" spans="2:7" x14ac:dyDescent="0.3">
      <c r="B706" s="4">
        <v>2474</v>
      </c>
      <c r="C706" s="15">
        <v>5.7538095238095242</v>
      </c>
      <c r="D706" s="9">
        <v>-34294.559999999998</v>
      </c>
      <c r="F706" s="15"/>
      <c r="G706" s="9"/>
    </row>
    <row r="707" spans="2:7" x14ac:dyDescent="0.3">
      <c r="B707" s="4">
        <v>2525</v>
      </c>
      <c r="C707" s="15">
        <v>4.9783333333333335</v>
      </c>
      <c r="D707" s="9">
        <v>3251.1400000000003</v>
      </c>
      <c r="F707" s="15"/>
      <c r="G707" s="9"/>
    </row>
    <row r="708" spans="2:7" x14ac:dyDescent="0.3">
      <c r="B708" s="4">
        <v>2582</v>
      </c>
      <c r="C708" s="15">
        <v>5.1425806451612903</v>
      </c>
      <c r="D708" s="9">
        <v>52425.299999999996</v>
      </c>
      <c r="F708" s="15"/>
      <c r="G708" s="9"/>
    </row>
    <row r="709" spans="2:7" x14ac:dyDescent="0.3">
      <c r="B709" s="4">
        <v>2598</v>
      </c>
      <c r="C709" s="15">
        <v>6.85</v>
      </c>
      <c r="D709" s="9">
        <v>38764.31</v>
      </c>
      <c r="F709" s="15"/>
      <c r="G709" s="9"/>
    </row>
    <row r="710" spans="2:7" x14ac:dyDescent="0.3">
      <c r="B710" s="4">
        <v>2678</v>
      </c>
      <c r="C710" s="15">
        <v>6.6878947368421047</v>
      </c>
      <c r="D710" s="9">
        <v>69002.97</v>
      </c>
      <c r="F710" s="15"/>
      <c r="G710" s="9"/>
    </row>
    <row r="711" spans="2:7" x14ac:dyDescent="0.3">
      <c r="B711" s="4">
        <v>2696</v>
      </c>
      <c r="C711" s="15">
        <v>7.7973684210526315</v>
      </c>
      <c r="D711" s="9">
        <v>-30845.419999999991</v>
      </c>
      <c r="F711" s="15"/>
      <c r="G711" s="9"/>
    </row>
    <row r="712" spans="2:7" x14ac:dyDescent="0.3">
      <c r="B712" s="4">
        <v>2697</v>
      </c>
      <c r="C712" s="15">
        <v>5.1896296296296294</v>
      </c>
      <c r="D712" s="9">
        <v>-70240.86</v>
      </c>
      <c r="F712" s="15"/>
      <c r="G712" s="9"/>
    </row>
    <row r="713" spans="2:7" x14ac:dyDescent="0.3">
      <c r="B713" s="4">
        <v>2720</v>
      </c>
      <c r="C713" s="15">
        <v>3.4731999999999998</v>
      </c>
      <c r="D713" s="9">
        <v>-33016.649999999994</v>
      </c>
      <c r="F713" s="15"/>
      <c r="G713" s="9"/>
    </row>
    <row r="714" spans="2:7" x14ac:dyDescent="0.3">
      <c r="B714" s="4">
        <v>2823</v>
      </c>
      <c r="C714" s="15">
        <v>3.2896666666666667</v>
      </c>
      <c r="D714" s="9">
        <v>-111589.38</v>
      </c>
      <c r="F714" s="15"/>
      <c r="G714" s="9"/>
    </row>
    <row r="715" spans="2:7" x14ac:dyDescent="0.3">
      <c r="B715" s="4">
        <v>3109</v>
      </c>
      <c r="C715" s="15">
        <v>7.9871875000000001</v>
      </c>
      <c r="D715" s="9">
        <v>-20868</v>
      </c>
      <c r="F715" s="15"/>
      <c r="G715" s="9"/>
    </row>
    <row r="716" spans="2:7" x14ac:dyDescent="0.3">
      <c r="B716" s="4">
        <v>3112</v>
      </c>
      <c r="C716" s="15">
        <v>4.28125</v>
      </c>
      <c r="D716" s="9">
        <v>-9500.9500000000007</v>
      </c>
      <c r="F716" s="15"/>
      <c r="G716" s="9"/>
    </row>
    <row r="717" spans="2:7" x14ac:dyDescent="0.3">
      <c r="B717" s="4">
        <v>3120</v>
      </c>
      <c r="C717" s="15">
        <v>6.0520689655172415</v>
      </c>
      <c r="D717" s="9">
        <v>65440.44000000001</v>
      </c>
      <c r="F717" s="15"/>
      <c r="G717" s="9"/>
    </row>
    <row r="718" spans="2:7" x14ac:dyDescent="0.3">
      <c r="B718" s="4">
        <v>3193</v>
      </c>
      <c r="C718" s="15">
        <v>7.2759999999999998</v>
      </c>
      <c r="D718" s="9">
        <v>9062.36</v>
      </c>
      <c r="F718" s="15"/>
      <c r="G718" s="9"/>
    </row>
    <row r="719" spans="2:7" x14ac:dyDescent="0.3">
      <c r="B719" s="4">
        <v>3258</v>
      </c>
      <c r="C719" s="15">
        <v>4.8384375000000004</v>
      </c>
      <c r="D719" s="9">
        <v>47875.280000000013</v>
      </c>
      <c r="F719" s="15"/>
      <c r="G719" s="9"/>
    </row>
    <row r="720" spans="2:7" x14ac:dyDescent="0.3">
      <c r="B720" s="4">
        <v>3300</v>
      </c>
      <c r="C720" s="15">
        <v>6.81952380952381</v>
      </c>
      <c r="D720" s="9">
        <v>38467.37999999999</v>
      </c>
      <c r="F720" s="15"/>
      <c r="G720" s="9"/>
    </row>
    <row r="721" spans="2:7" x14ac:dyDescent="0.3">
      <c r="B721" s="4">
        <v>3302</v>
      </c>
      <c r="C721" s="15">
        <v>4.2454838709677425</v>
      </c>
      <c r="D721" s="9">
        <v>26054.79</v>
      </c>
      <c r="F721" s="15"/>
      <c r="G721" s="9"/>
    </row>
    <row r="722" spans="2:7" x14ac:dyDescent="0.3">
      <c r="B722" s="4">
        <v>3504</v>
      </c>
      <c r="C722" s="15">
        <v>3.8953125000000002</v>
      </c>
      <c r="D722" s="9">
        <v>-61179.780000000013</v>
      </c>
      <c r="F722" s="15"/>
      <c r="G722" s="9"/>
    </row>
    <row r="723" spans="2:7" x14ac:dyDescent="0.3">
      <c r="B723" s="4">
        <v>3558</v>
      </c>
      <c r="C723" s="15">
        <v>5.4424999999999999</v>
      </c>
      <c r="D723" s="9">
        <v>16362.190000000008</v>
      </c>
      <c r="F723" s="15"/>
      <c r="G723" s="9"/>
    </row>
    <row r="724" spans="2:7" x14ac:dyDescent="0.3">
      <c r="B724" s="4">
        <v>3574</v>
      </c>
      <c r="C724" s="15">
        <v>5.7159999999999993</v>
      </c>
      <c r="D724" s="9">
        <v>-42141.14</v>
      </c>
      <c r="F724" s="15"/>
      <c r="G724" s="9"/>
    </row>
    <row r="725" spans="2:7" x14ac:dyDescent="0.3">
      <c r="B725" s="4">
        <v>3617</v>
      </c>
      <c r="C725" s="15">
        <v>3.5300000000000002</v>
      </c>
      <c r="D725" s="9">
        <v>72428.099999999991</v>
      </c>
      <c r="F725" s="15"/>
      <c r="G725" s="9"/>
    </row>
    <row r="726" spans="2:7" x14ac:dyDescent="0.3">
      <c r="B726" s="4">
        <v>3640</v>
      </c>
      <c r="C726" s="15">
        <v>6.4758333333333331</v>
      </c>
      <c r="D726" s="9">
        <v>43673.249999999978</v>
      </c>
      <c r="F726" s="15"/>
      <c r="G726" s="9"/>
    </row>
    <row r="727" spans="2:7" x14ac:dyDescent="0.3">
      <c r="B727" s="4">
        <v>3725</v>
      </c>
      <c r="C727" s="15">
        <v>2.5296153846153846</v>
      </c>
      <c r="D727" s="9">
        <v>-47180.610000000015</v>
      </c>
      <c r="F727" s="15"/>
      <c r="G727" s="9"/>
    </row>
    <row r="728" spans="2:7" x14ac:dyDescent="0.3">
      <c r="B728" s="4">
        <v>3758</v>
      </c>
      <c r="C728" s="15">
        <v>5.7329166666666671</v>
      </c>
      <c r="D728" s="9">
        <v>20043.659999999996</v>
      </c>
      <c r="F728" s="15"/>
      <c r="G728" s="9"/>
    </row>
    <row r="729" spans="2:7" x14ac:dyDescent="0.3">
      <c r="B729" s="4">
        <v>3778</v>
      </c>
      <c r="C729" s="15">
        <v>5.3677272727272731</v>
      </c>
      <c r="D729" s="9">
        <v>-38225.490000000013</v>
      </c>
      <c r="F729" s="15"/>
      <c r="G729" s="9"/>
    </row>
    <row r="730" spans="2:7" x14ac:dyDescent="0.3">
      <c r="B730" s="4">
        <v>3862</v>
      </c>
      <c r="C730" s="15">
        <v>3.631875</v>
      </c>
      <c r="D730" s="9">
        <v>-28831.679999999993</v>
      </c>
      <c r="F730" s="15"/>
      <c r="G730" s="9"/>
    </row>
    <row r="731" spans="2:7" x14ac:dyDescent="0.3">
      <c r="B731" s="4">
        <v>3877</v>
      </c>
      <c r="C731" s="15">
        <v>7.080322580645162</v>
      </c>
      <c r="D731" s="9">
        <v>17894.48999999998</v>
      </c>
      <c r="F731" s="15"/>
      <c r="G731" s="9"/>
    </row>
    <row r="732" spans="2:7" x14ac:dyDescent="0.3">
      <c r="B732" s="4">
        <v>3900</v>
      </c>
      <c r="C732" s="15">
        <v>5.0062068965517241</v>
      </c>
      <c r="D732" s="9">
        <v>-54234.119999999995</v>
      </c>
      <c r="F732" s="15"/>
      <c r="G732" s="9"/>
    </row>
    <row r="733" spans="2:7" x14ac:dyDescent="0.3">
      <c r="B733" s="4">
        <v>3938</v>
      </c>
      <c r="C733" s="15">
        <v>3.652173913043478</v>
      </c>
      <c r="D733" s="9">
        <v>-4548.7000000000053</v>
      </c>
      <c r="F733" s="15"/>
      <c r="G733" s="9"/>
    </row>
    <row r="734" spans="2:7" x14ac:dyDescent="0.3">
      <c r="B734" s="4">
        <v>4007</v>
      </c>
      <c r="C734" s="15">
        <v>6.0661538461538465</v>
      </c>
      <c r="D734" s="9">
        <v>34835.54</v>
      </c>
      <c r="F734" s="15"/>
      <c r="G734" s="9"/>
    </row>
    <row r="735" spans="2:7" x14ac:dyDescent="0.3">
      <c r="B735" s="4">
        <v>4115</v>
      </c>
      <c r="C735" s="15">
        <v>6.0733333333333333</v>
      </c>
      <c r="D735" s="9">
        <v>-35397.700000000004</v>
      </c>
      <c r="F735" s="15"/>
      <c r="G735" s="9"/>
    </row>
    <row r="736" spans="2:7" x14ac:dyDescent="0.3">
      <c r="B736" s="4">
        <v>4119</v>
      </c>
      <c r="C736" s="15">
        <v>2.0303125</v>
      </c>
      <c r="D736" s="9">
        <v>-30364.770000000008</v>
      </c>
      <c r="F736" s="15"/>
      <c r="G736" s="9"/>
    </row>
    <row r="737" spans="2:7" x14ac:dyDescent="0.3">
      <c r="B737" s="4">
        <v>4157</v>
      </c>
      <c r="C737" s="15">
        <v>6.3530769230769231</v>
      </c>
      <c r="D737" s="9">
        <v>-13189.829999999996</v>
      </c>
      <c r="F737" s="15"/>
      <c r="G737" s="9"/>
    </row>
    <row r="738" spans="2:7" x14ac:dyDescent="0.3">
      <c r="B738" s="4">
        <v>4321</v>
      </c>
      <c r="C738" s="15">
        <v>3.2186363636363637</v>
      </c>
      <c r="D738" s="9">
        <v>-31844.46999999999</v>
      </c>
      <c r="F738" s="15"/>
      <c r="G738" s="9"/>
    </row>
    <row r="739" spans="2:7" x14ac:dyDescent="0.3">
      <c r="B739" s="4">
        <v>4351</v>
      </c>
      <c r="C739" s="15">
        <v>4.9291999999999998</v>
      </c>
      <c r="D739" s="9">
        <v>-54236.439999999981</v>
      </c>
      <c r="F739" s="15"/>
      <c r="G739" s="9"/>
    </row>
    <row r="740" spans="2:7" x14ac:dyDescent="0.3">
      <c r="B740" s="4">
        <v>4355</v>
      </c>
      <c r="C740" s="15">
        <v>4.1081578947368422</v>
      </c>
      <c r="D740" s="9">
        <v>-33098.770000000004</v>
      </c>
      <c r="F740" s="15"/>
      <c r="G740" s="9"/>
    </row>
    <row r="741" spans="2:7" x14ac:dyDescent="0.3">
      <c r="B741" s="4">
        <v>4390</v>
      </c>
      <c r="C741" s="15">
        <v>6.7949999999999999</v>
      </c>
      <c r="D741" s="9">
        <v>51076.23</v>
      </c>
      <c r="F741" s="15"/>
      <c r="G741" s="9"/>
    </row>
    <row r="742" spans="2:7" x14ac:dyDescent="0.3">
      <c r="B742" s="4">
        <v>4430</v>
      </c>
      <c r="C742" s="15">
        <v>2.9</v>
      </c>
      <c r="D742" s="9">
        <v>31678.110000000004</v>
      </c>
      <c r="F742" s="15"/>
      <c r="G742" s="9"/>
    </row>
    <row r="743" spans="2:7" x14ac:dyDescent="0.3">
      <c r="B743" s="4">
        <v>4566</v>
      </c>
      <c r="C743" s="15">
        <v>3.3482758620689652</v>
      </c>
      <c r="D743" s="9">
        <v>10413.949999999997</v>
      </c>
      <c r="F743" s="15"/>
      <c r="G743" s="9"/>
    </row>
    <row r="744" spans="2:7" x14ac:dyDescent="0.3">
      <c r="B744" s="4">
        <v>4700</v>
      </c>
      <c r="C744" s="15">
        <v>6.927391304347827</v>
      </c>
      <c r="D744" s="9">
        <v>18913.920000000006</v>
      </c>
      <c r="F744" s="15"/>
      <c r="G744" s="9"/>
    </row>
    <row r="745" spans="2:7" x14ac:dyDescent="0.3">
      <c r="B745" s="4">
        <v>4705</v>
      </c>
      <c r="C745" s="15">
        <v>2.3507692307692305</v>
      </c>
      <c r="D745" s="9">
        <v>-6298.7500000000018</v>
      </c>
      <c r="F745" s="15"/>
      <c r="G745" s="9"/>
    </row>
    <row r="746" spans="2:7" x14ac:dyDescent="0.3">
      <c r="B746" s="4">
        <v>4716</v>
      </c>
      <c r="C746" s="15">
        <v>5.0589473684210526</v>
      </c>
      <c r="D746" s="9">
        <v>-896.30999999999949</v>
      </c>
      <c r="F746" s="15"/>
      <c r="G746" s="9"/>
    </row>
    <row r="747" spans="2:7" x14ac:dyDescent="0.3">
      <c r="B747" s="4">
        <v>4771</v>
      </c>
      <c r="C747" s="15">
        <v>6.0646666666666667</v>
      </c>
      <c r="D747" s="9">
        <v>6116.8000000000075</v>
      </c>
      <c r="F747" s="15"/>
      <c r="G747" s="9"/>
    </row>
    <row r="748" spans="2:7" x14ac:dyDescent="0.3">
      <c r="B748" s="4">
        <v>4843</v>
      </c>
      <c r="C748" s="15">
        <v>3.8424137931034483</v>
      </c>
      <c r="D748" s="9">
        <v>-11438.840000000007</v>
      </c>
      <c r="F748" s="15"/>
      <c r="G748" s="9"/>
    </row>
    <row r="749" spans="2:7" x14ac:dyDescent="0.3">
      <c r="B749" s="4">
        <v>4862</v>
      </c>
      <c r="C749" s="15">
        <v>7.0618518518518512</v>
      </c>
      <c r="D749" s="9">
        <v>2506.4700000000057</v>
      </c>
      <c r="F749" s="15"/>
      <c r="G749" s="9"/>
    </row>
    <row r="750" spans="2:7" x14ac:dyDescent="0.3">
      <c r="B750" s="4">
        <v>4877</v>
      </c>
      <c r="C750" s="15">
        <v>5.1512500000000001</v>
      </c>
      <c r="D750" s="9">
        <v>69995.819999999992</v>
      </c>
      <c r="F750" s="15"/>
      <c r="G750" s="9"/>
    </row>
    <row r="751" spans="2:7" x14ac:dyDescent="0.3">
      <c r="B751" s="4">
        <v>4919</v>
      </c>
      <c r="C751" s="15">
        <v>7.1159090909090912</v>
      </c>
      <c r="D751" s="9">
        <v>40089.87000000001</v>
      </c>
      <c r="F751" s="15"/>
      <c r="G751" s="9"/>
    </row>
    <row r="752" spans="2:7" x14ac:dyDescent="0.3">
      <c r="B752" s="4">
        <v>4948</v>
      </c>
      <c r="C752" s="15">
        <v>6.9681818181818187</v>
      </c>
      <c r="D752" s="9">
        <v>-12638.48</v>
      </c>
      <c r="F752" s="15"/>
      <c r="G752" s="9"/>
    </row>
    <row r="753" spans="2:7" x14ac:dyDescent="0.3">
      <c r="B753" s="4">
        <v>4957</v>
      </c>
      <c r="C753" s="15">
        <v>7.7947826086956526</v>
      </c>
      <c r="D753" s="9">
        <v>-79705.919999999984</v>
      </c>
      <c r="F753" s="15"/>
      <c r="G753" s="9"/>
    </row>
    <row r="754" spans="2:7" x14ac:dyDescent="0.3">
      <c r="B754" s="4">
        <v>4993</v>
      </c>
      <c r="C754" s="15">
        <v>2.4164285714285714</v>
      </c>
      <c r="D754" s="9">
        <v>25790.070000000007</v>
      </c>
      <c r="F754" s="15"/>
      <c r="G754" s="9"/>
    </row>
    <row r="755" spans="2:7" x14ac:dyDescent="0.3">
      <c r="B755" s="4">
        <v>5007</v>
      </c>
      <c r="C755" s="15">
        <v>3.6921739130434785</v>
      </c>
      <c r="D755" s="9">
        <v>-60289.47</v>
      </c>
      <c r="F755" s="15"/>
      <c r="G755" s="9"/>
    </row>
    <row r="756" spans="2:7" x14ac:dyDescent="0.3">
      <c r="B756" s="4">
        <v>5044</v>
      </c>
      <c r="C756" s="15">
        <v>4.8905263157894741</v>
      </c>
      <c r="D756" s="9">
        <v>21072.28</v>
      </c>
      <c r="F756" s="15"/>
      <c r="G756" s="9"/>
    </row>
    <row r="757" spans="2:7" x14ac:dyDescent="0.3">
      <c r="B757" s="4">
        <v>5108</v>
      </c>
      <c r="C757" s="15">
        <v>6.875</v>
      </c>
      <c r="D757" s="9">
        <v>17694.420000000006</v>
      </c>
      <c r="F757" s="15"/>
      <c r="G757" s="9"/>
    </row>
    <row r="758" spans="2:7" x14ac:dyDescent="0.3">
      <c r="B758" s="4">
        <v>5110</v>
      </c>
      <c r="C758" s="15">
        <v>5.9423333333333339</v>
      </c>
      <c r="D758" s="9">
        <v>31409.890000000007</v>
      </c>
      <c r="F758" s="15"/>
      <c r="G758" s="9"/>
    </row>
    <row r="759" spans="2:7" x14ac:dyDescent="0.3">
      <c r="B759" s="4">
        <v>5136</v>
      </c>
      <c r="C759" s="15">
        <v>-0.36549999999999999</v>
      </c>
      <c r="D759" s="9">
        <v>1438.1699999999873</v>
      </c>
      <c r="F759" s="15"/>
      <c r="G759" s="9"/>
    </row>
    <row r="760" spans="2:7" x14ac:dyDescent="0.3">
      <c r="B760" s="4">
        <v>5158</v>
      </c>
      <c r="C760" s="15">
        <v>5.6838709677419352</v>
      </c>
      <c r="D760" s="9">
        <v>-2082.0299999999988</v>
      </c>
      <c r="F760" s="15"/>
      <c r="G760" s="9"/>
    </row>
    <row r="761" spans="2:7" x14ac:dyDescent="0.3">
      <c r="B761" s="4">
        <v>5227</v>
      </c>
      <c r="C761" s="15">
        <v>3.1591666666666662</v>
      </c>
      <c r="D761" s="9">
        <v>-86512.529999999984</v>
      </c>
      <c r="F761" s="15"/>
      <c r="G761" s="9"/>
    </row>
    <row r="762" spans="2:7" x14ac:dyDescent="0.3">
      <c r="B762" s="4">
        <v>5264</v>
      </c>
      <c r="C762" s="15">
        <v>3.6491176470588234</v>
      </c>
      <c r="D762" s="9">
        <v>19239.240000000005</v>
      </c>
      <c r="F762" s="15"/>
      <c r="G762" s="9"/>
    </row>
    <row r="763" spans="2:7" x14ac:dyDescent="0.3">
      <c r="B763" s="4">
        <v>5318</v>
      </c>
      <c r="C763" s="15">
        <v>2.5360869565217392</v>
      </c>
      <c r="D763" s="9">
        <v>9757.3699999999972</v>
      </c>
      <c r="F763" s="15"/>
      <c r="G763" s="9"/>
    </row>
    <row r="764" spans="2:7" x14ac:dyDescent="0.3">
      <c r="B764" s="4">
        <v>5390</v>
      </c>
      <c r="C764" s="15">
        <v>7.9614285714285717</v>
      </c>
      <c r="D764" s="9">
        <v>-485.13000000000102</v>
      </c>
      <c r="F764" s="15"/>
      <c r="G764" s="9"/>
    </row>
    <row r="765" spans="2:7" x14ac:dyDescent="0.3">
      <c r="B765" s="4">
        <v>5396</v>
      </c>
      <c r="C765" s="15">
        <v>5.5755999999999997</v>
      </c>
      <c r="D765" s="9">
        <v>-33254.539999999994</v>
      </c>
      <c r="F765" s="15"/>
      <c r="G765" s="9"/>
    </row>
    <row r="766" spans="2:7" x14ac:dyDescent="0.3">
      <c r="B766" s="4">
        <v>5431</v>
      </c>
      <c r="C766" s="15">
        <v>6.5259999999999998</v>
      </c>
      <c r="D766" s="9">
        <v>10335.699999999997</v>
      </c>
      <c r="F766" s="15"/>
      <c r="G766" s="9"/>
    </row>
    <row r="767" spans="2:7" x14ac:dyDescent="0.3">
      <c r="B767" s="4">
        <v>5541</v>
      </c>
      <c r="C767" s="15">
        <v>5.4768421052631577</v>
      </c>
      <c r="D767" s="9">
        <v>52493.349999999991</v>
      </c>
      <c r="F767" s="15"/>
      <c r="G767" s="9"/>
    </row>
    <row r="768" spans="2:7" x14ac:dyDescent="0.3">
      <c r="B768" s="4">
        <v>5559</v>
      </c>
      <c r="C768" s="15">
        <v>5.3679999999999994</v>
      </c>
      <c r="D768" s="9">
        <v>4621.0899999999983</v>
      </c>
      <c r="F768" s="15"/>
      <c r="G768" s="9"/>
    </row>
    <row r="769" spans="2:7" x14ac:dyDescent="0.3">
      <c r="B769" s="4">
        <v>5631</v>
      </c>
      <c r="C769" s="15">
        <v>3.6784999999999997</v>
      </c>
      <c r="D769" s="9">
        <v>-2504.1599999999944</v>
      </c>
      <c r="F769" s="15"/>
      <c r="G769" s="9"/>
    </row>
    <row r="770" spans="2:7" x14ac:dyDescent="0.3">
      <c r="B770" s="4">
        <v>5646</v>
      </c>
      <c r="C770" s="15">
        <v>4.4231428571428575</v>
      </c>
      <c r="D770" s="9">
        <v>23406.259999999995</v>
      </c>
      <c r="F770" s="15"/>
      <c r="G770" s="9"/>
    </row>
    <row r="771" spans="2:7" x14ac:dyDescent="0.3">
      <c r="B771" s="4">
        <v>5663</v>
      </c>
      <c r="C771" s="15">
        <v>6.4553571428571432</v>
      </c>
      <c r="D771" s="9">
        <v>41790.300000000003</v>
      </c>
      <c r="F771" s="15"/>
      <c r="G771" s="9"/>
    </row>
    <row r="772" spans="2:7" x14ac:dyDescent="0.3">
      <c r="B772" s="4">
        <v>5705</v>
      </c>
      <c r="C772" s="15">
        <v>5.3966666666666665</v>
      </c>
      <c r="D772" s="9">
        <v>-81668.95</v>
      </c>
      <c r="F772" s="15"/>
      <c r="G772" s="9"/>
    </row>
    <row r="773" spans="2:7" x14ac:dyDescent="0.3">
      <c r="B773" s="4">
        <v>5792</v>
      </c>
      <c r="C773" s="15">
        <v>7.8618181818181823</v>
      </c>
      <c r="D773" s="9">
        <v>36746.019999999997</v>
      </c>
      <c r="F773" s="15"/>
      <c r="G773" s="9"/>
    </row>
    <row r="774" spans="2:7" x14ac:dyDescent="0.3">
      <c r="B774" s="4">
        <v>5933</v>
      </c>
      <c r="C774" s="15">
        <v>5.75</v>
      </c>
      <c r="D774" s="9">
        <v>8017.55</v>
      </c>
      <c r="F774" s="15"/>
      <c r="G774" s="9"/>
    </row>
    <row r="775" spans="2:7" x14ac:dyDescent="0.3">
      <c r="B775" s="4">
        <v>5968</v>
      </c>
      <c r="C775" s="15">
        <v>5.2761904761904761</v>
      </c>
      <c r="D775" s="9">
        <v>-19174.349999999999</v>
      </c>
      <c r="F775" s="15"/>
      <c r="G775" s="9"/>
    </row>
    <row r="776" spans="2:7" x14ac:dyDescent="0.3">
      <c r="B776" s="4">
        <v>6070</v>
      </c>
      <c r="C776" s="15">
        <v>5.4933333333333332</v>
      </c>
      <c r="D776" s="9">
        <v>14855.610000000008</v>
      </c>
      <c r="F776" s="15"/>
      <c r="G776" s="9"/>
    </row>
    <row r="777" spans="2:7" x14ac:dyDescent="0.3">
      <c r="B777" s="4">
        <v>6218</v>
      </c>
      <c r="C777" s="15">
        <v>3.5438461538461539</v>
      </c>
      <c r="D777" s="9">
        <v>54937.639999999985</v>
      </c>
      <c r="F777" s="15"/>
      <c r="G777" s="9"/>
    </row>
    <row r="778" spans="2:7" x14ac:dyDescent="0.3">
      <c r="B778" s="4">
        <v>6240</v>
      </c>
      <c r="C778" s="15">
        <v>4.0883333333333338</v>
      </c>
      <c r="D778" s="9">
        <v>-736.82000000000517</v>
      </c>
      <c r="F778" s="15"/>
      <c r="G778" s="9"/>
    </row>
    <row r="779" spans="2:7" x14ac:dyDescent="0.3">
      <c r="B779" s="4">
        <v>6258</v>
      </c>
      <c r="C779" s="15">
        <v>6.0151851851851852</v>
      </c>
      <c r="D779" s="9">
        <v>-3534.1999999999989</v>
      </c>
      <c r="F779" s="15"/>
      <c r="G779" s="9"/>
    </row>
    <row r="780" spans="2:7" x14ac:dyDescent="0.3">
      <c r="B780" s="4">
        <v>6263</v>
      </c>
      <c r="C780" s="15">
        <v>8.656071428571428</v>
      </c>
      <c r="D780" s="9">
        <v>-17389.719999999994</v>
      </c>
      <c r="F780" s="15"/>
      <c r="G780" s="9"/>
    </row>
    <row r="781" spans="2:7" x14ac:dyDescent="0.3">
      <c r="B781" s="4">
        <v>6297</v>
      </c>
      <c r="C781" s="15">
        <v>4.7023999999999999</v>
      </c>
      <c r="D781" s="9">
        <v>-28398.619999999988</v>
      </c>
      <c r="F781" s="15"/>
      <c r="G781" s="9"/>
    </row>
    <row r="782" spans="2:7" x14ac:dyDescent="0.3">
      <c r="B782" s="4">
        <v>6369</v>
      </c>
      <c r="C782" s="15">
        <v>6.4155172413793107</v>
      </c>
      <c r="D782" s="9">
        <v>10032.379999999999</v>
      </c>
      <c r="F782" s="15"/>
      <c r="G782" s="9"/>
    </row>
    <row r="783" spans="2:7" x14ac:dyDescent="0.3">
      <c r="B783" s="4">
        <v>6416</v>
      </c>
      <c r="C783" s="15">
        <v>2.3436000000000003</v>
      </c>
      <c r="D783" s="9">
        <v>28219.79</v>
      </c>
      <c r="F783" s="15"/>
      <c r="G783" s="9"/>
    </row>
    <row r="784" spans="2:7" x14ac:dyDescent="0.3">
      <c r="B784" s="4">
        <v>6444</v>
      </c>
      <c r="C784" s="15">
        <v>3.6427999999999998</v>
      </c>
      <c r="D784" s="9">
        <v>12240.469999999994</v>
      </c>
      <c r="F784" s="15"/>
      <c r="G784" s="9"/>
    </row>
    <row r="785" spans="2:7" x14ac:dyDescent="0.3">
      <c r="B785" s="4">
        <v>6536</v>
      </c>
      <c r="C785" s="15">
        <v>4.5991666666666662</v>
      </c>
      <c r="D785" s="9">
        <v>10062.079999999989</v>
      </c>
      <c r="F785" s="15"/>
      <c r="G785" s="9"/>
    </row>
    <row r="786" spans="2:7" x14ac:dyDescent="0.3">
      <c r="B786" s="4">
        <v>6590</v>
      </c>
      <c r="C786" s="15">
        <v>5.6933333333333334</v>
      </c>
      <c r="D786" s="9">
        <v>87625.67</v>
      </c>
      <c r="F786" s="15"/>
      <c r="G786" s="9"/>
    </row>
    <row r="787" spans="2:7" x14ac:dyDescent="0.3">
      <c r="B787" s="4">
        <v>6655</v>
      </c>
      <c r="C787" s="15">
        <v>3.9299999999999997</v>
      </c>
      <c r="D787" s="9">
        <v>22311.84</v>
      </c>
      <c r="F787" s="15"/>
      <c r="G787" s="9"/>
    </row>
    <row r="788" spans="2:7" x14ac:dyDescent="0.3">
      <c r="B788" s="4">
        <v>6661</v>
      </c>
      <c r="C788" s="15">
        <v>6.806206896551724</v>
      </c>
      <c r="D788" s="9">
        <v>42891.979999999996</v>
      </c>
      <c r="F788" s="15"/>
      <c r="G788" s="9"/>
    </row>
    <row r="789" spans="2:7" x14ac:dyDescent="0.3">
      <c r="B789" s="4">
        <v>6750</v>
      </c>
      <c r="C789" s="15">
        <v>3.6009756097560972</v>
      </c>
      <c r="D789" s="9">
        <v>-13847.579999999996</v>
      </c>
      <c r="F789" s="15"/>
      <c r="G789" s="9"/>
    </row>
    <row r="790" spans="2:7" x14ac:dyDescent="0.3">
      <c r="B790" s="4">
        <v>6810</v>
      </c>
      <c r="C790" s="15">
        <v>0.1236842105263158</v>
      </c>
      <c r="D790" s="9">
        <v>21361.219999999998</v>
      </c>
      <c r="F790" s="15"/>
      <c r="G790" s="9"/>
    </row>
    <row r="791" spans="2:7" x14ac:dyDescent="0.3">
      <c r="B791" s="4">
        <v>6906</v>
      </c>
      <c r="C791" s="15">
        <v>4.4459090909090913</v>
      </c>
      <c r="D791" s="9">
        <v>11853.779999999999</v>
      </c>
      <c r="F791" s="15"/>
      <c r="G791" s="9"/>
    </row>
    <row r="792" spans="2:7" x14ac:dyDescent="0.3">
      <c r="B792" s="4">
        <v>6937</v>
      </c>
      <c r="C792" s="15">
        <v>6.0962500000000004</v>
      </c>
      <c r="D792" s="9">
        <v>31902.41</v>
      </c>
      <c r="F792" s="15"/>
      <c r="G792" s="9"/>
    </row>
    <row r="793" spans="2:7" x14ac:dyDescent="0.3">
      <c r="B793" s="4">
        <v>7027</v>
      </c>
      <c r="C793" s="15">
        <v>8.3396969696969698</v>
      </c>
      <c r="D793" s="9">
        <v>17662.870000000003</v>
      </c>
      <c r="F793" s="15"/>
      <c r="G793" s="9"/>
    </row>
    <row r="794" spans="2:7" x14ac:dyDescent="0.3">
      <c r="B794" s="4">
        <v>7046</v>
      </c>
      <c r="C794" s="15">
        <v>3.9773333333333332</v>
      </c>
      <c r="D794" s="9">
        <v>-55218.75</v>
      </c>
      <c r="F794" s="15"/>
      <c r="G794" s="9"/>
    </row>
    <row r="795" spans="2:7" x14ac:dyDescent="0.3">
      <c r="B795" s="4">
        <v>7049</v>
      </c>
      <c r="C795" s="15">
        <v>4.8134999999999994</v>
      </c>
      <c r="D795" s="9">
        <v>11289.079999999998</v>
      </c>
      <c r="F795" s="15"/>
      <c r="G795" s="9"/>
    </row>
    <row r="796" spans="2:7" x14ac:dyDescent="0.3">
      <c r="B796" s="4">
        <v>7071</v>
      </c>
      <c r="C796" s="15">
        <v>3.9289285714285715</v>
      </c>
      <c r="D796" s="9">
        <v>52383.73000000001</v>
      </c>
      <c r="F796" s="15"/>
      <c r="G796" s="9"/>
    </row>
    <row r="797" spans="2:7" x14ac:dyDescent="0.3">
      <c r="B797" s="4">
        <v>7159</v>
      </c>
      <c r="C797" s="15">
        <v>6.8037931034482764</v>
      </c>
      <c r="D797" s="9">
        <v>52542.389999999978</v>
      </c>
      <c r="F797" s="15"/>
      <c r="G797" s="9"/>
    </row>
    <row r="798" spans="2:7" x14ac:dyDescent="0.3">
      <c r="B798" s="4">
        <v>7172</v>
      </c>
      <c r="C798" s="15">
        <v>4.5622222222222222</v>
      </c>
      <c r="D798" s="9">
        <v>14152.870000000006</v>
      </c>
      <c r="F798" s="15"/>
      <c r="G798" s="9"/>
    </row>
    <row r="799" spans="2:7" x14ac:dyDescent="0.3">
      <c r="B799" s="4">
        <v>7234</v>
      </c>
      <c r="C799" s="15">
        <v>5.8726315789473684</v>
      </c>
      <c r="D799" s="9">
        <v>10192.920000000002</v>
      </c>
      <c r="F799" s="15"/>
      <c r="G799" s="9"/>
    </row>
    <row r="800" spans="2:7" x14ac:dyDescent="0.3">
      <c r="B800" s="4">
        <v>7258</v>
      </c>
      <c r="C800" s="15">
        <v>5.0042307692307695</v>
      </c>
      <c r="D800" s="9">
        <v>24108.369999999995</v>
      </c>
      <c r="F800" s="15"/>
      <c r="G800" s="9"/>
    </row>
    <row r="801" spans="2:7" x14ac:dyDescent="0.3">
      <c r="B801" s="4">
        <v>7265</v>
      </c>
      <c r="C801" s="15">
        <v>6.2732258064516131</v>
      </c>
      <c r="D801" s="9">
        <v>15146.449999999993</v>
      </c>
      <c r="F801" s="15"/>
      <c r="G801" s="9"/>
    </row>
    <row r="802" spans="2:7" x14ac:dyDescent="0.3">
      <c r="B802" s="4">
        <v>7270</v>
      </c>
      <c r="C802" s="15">
        <v>3.3203846153846155</v>
      </c>
      <c r="D802" s="9">
        <v>-2891.0699999999988</v>
      </c>
      <c r="F802" s="15"/>
      <c r="G802" s="9"/>
    </row>
    <row r="803" spans="2:7" x14ac:dyDescent="0.3">
      <c r="B803" s="4">
        <v>7581</v>
      </c>
      <c r="C803" s="15">
        <v>5.0632000000000001</v>
      </c>
      <c r="D803" s="9">
        <v>16271.319999999996</v>
      </c>
      <c r="F803" s="15"/>
      <c r="G803" s="9"/>
    </row>
    <row r="804" spans="2:7" x14ac:dyDescent="0.3">
      <c r="B804" s="4">
        <v>7582</v>
      </c>
      <c r="C804" s="15">
        <v>5.116190476190476</v>
      </c>
      <c r="D804" s="9">
        <v>10373.540000000008</v>
      </c>
      <c r="F804" s="15"/>
      <c r="G804" s="9"/>
    </row>
    <row r="805" spans="2:7" x14ac:dyDescent="0.3">
      <c r="B805" s="4">
        <v>7602</v>
      </c>
      <c r="C805" s="15">
        <v>5.8166666666666664</v>
      </c>
      <c r="D805" s="9">
        <v>-10008.570000000009</v>
      </c>
      <c r="F805" s="15"/>
      <c r="G805" s="9"/>
    </row>
    <row r="806" spans="2:7" x14ac:dyDescent="0.3">
      <c r="B806" s="4">
        <v>7634</v>
      </c>
      <c r="C806" s="15">
        <v>-0.86187499999999995</v>
      </c>
      <c r="D806" s="9">
        <v>18815.439999999999</v>
      </c>
      <c r="F806" s="15"/>
      <c r="G806" s="9"/>
    </row>
    <row r="807" spans="2:7" x14ac:dyDescent="0.3">
      <c r="B807" s="4">
        <v>7654</v>
      </c>
      <c r="C807" s="15">
        <v>3.42</v>
      </c>
      <c r="D807" s="9">
        <v>83617.89</v>
      </c>
      <c r="F807" s="15"/>
      <c r="G807" s="9"/>
    </row>
    <row r="808" spans="2:7" x14ac:dyDescent="0.3">
      <c r="B808" s="4">
        <v>7655</v>
      </c>
      <c r="C808" s="15">
        <v>3.6505000000000001</v>
      </c>
      <c r="D808" s="9">
        <v>19015.030000000002</v>
      </c>
      <c r="F808" s="15"/>
      <c r="G808" s="9"/>
    </row>
    <row r="809" spans="2:7" x14ac:dyDescent="0.3">
      <c r="B809" s="4">
        <v>7691</v>
      </c>
      <c r="C809" s="15">
        <v>3.0919047619047624</v>
      </c>
      <c r="D809" s="9">
        <v>36824.909999999989</v>
      </c>
      <c r="F809" s="15"/>
      <c r="G809" s="9"/>
    </row>
    <row r="810" spans="2:7" x14ac:dyDescent="0.3">
      <c r="B810" s="4">
        <v>7747</v>
      </c>
      <c r="C810" s="15">
        <v>8.3460000000000001</v>
      </c>
      <c r="D810" s="9">
        <v>20731.259999999995</v>
      </c>
      <c r="F810" s="15"/>
      <c r="G810" s="9"/>
    </row>
    <row r="811" spans="2:7" x14ac:dyDescent="0.3">
      <c r="B811" s="4">
        <v>7756</v>
      </c>
      <c r="C811" s="15">
        <v>9.1905882352941184</v>
      </c>
      <c r="D811" s="9">
        <v>-15978.029999999992</v>
      </c>
      <c r="F811" s="15"/>
      <c r="G811" s="9"/>
    </row>
    <row r="812" spans="2:7" x14ac:dyDescent="0.3">
      <c r="B812" s="4">
        <v>7858</v>
      </c>
      <c r="C812" s="15">
        <v>5.7424999999999997</v>
      </c>
      <c r="D812" s="9">
        <v>47731.760000000009</v>
      </c>
      <c r="F812" s="15"/>
      <c r="G812" s="9"/>
    </row>
    <row r="813" spans="2:7" x14ac:dyDescent="0.3">
      <c r="B813" s="4">
        <v>7948</v>
      </c>
      <c r="C813" s="15">
        <v>6.4991304347826082</v>
      </c>
      <c r="D813" s="9">
        <v>-44671.01</v>
      </c>
      <c r="F813" s="15"/>
      <c r="G813" s="9"/>
    </row>
    <row r="814" spans="2:7" x14ac:dyDescent="0.3">
      <c r="B814" s="4">
        <v>7976</v>
      </c>
      <c r="C814" s="15">
        <v>6.2562962962962958</v>
      </c>
      <c r="D814" s="9">
        <v>26821.789999999994</v>
      </c>
      <c r="F814" s="15"/>
      <c r="G814" s="9"/>
    </row>
    <row r="815" spans="2:7" x14ac:dyDescent="0.3">
      <c r="B815" s="4">
        <v>7983</v>
      </c>
      <c r="C815" s="15">
        <v>2.8313333333333333</v>
      </c>
      <c r="D815" s="9">
        <v>38888.489999999991</v>
      </c>
      <c r="F815" s="15"/>
      <c r="G815" s="9"/>
    </row>
    <row r="816" spans="2:7" x14ac:dyDescent="0.3">
      <c r="B816" s="4">
        <v>7985</v>
      </c>
      <c r="C816" s="15">
        <v>3.8344</v>
      </c>
      <c r="D816" s="9">
        <v>39718.280000000013</v>
      </c>
      <c r="F816" s="15"/>
      <c r="G816" s="9"/>
    </row>
    <row r="817" spans="2:7" x14ac:dyDescent="0.3">
      <c r="B817" s="4">
        <v>8002</v>
      </c>
      <c r="C817" s="15">
        <v>3.8312499999999998</v>
      </c>
      <c r="D817" s="9">
        <v>11759.670000000006</v>
      </c>
      <c r="F817" s="15"/>
      <c r="G817" s="9"/>
    </row>
    <row r="818" spans="2:7" x14ac:dyDescent="0.3">
      <c r="B818" s="4">
        <v>8032</v>
      </c>
      <c r="C818" s="15">
        <v>6.910000000000001</v>
      </c>
      <c r="D818" s="9">
        <v>-8731.34</v>
      </c>
      <c r="F818" s="15"/>
      <c r="G818" s="9"/>
    </row>
    <row r="819" spans="2:7" x14ac:dyDescent="0.3">
      <c r="B819" s="4">
        <v>8069</v>
      </c>
      <c r="C819" s="15">
        <v>6.9585185185185185</v>
      </c>
      <c r="D819" s="9">
        <v>-1589.3399999999965</v>
      </c>
      <c r="F819" s="15"/>
      <c r="G819" s="9"/>
    </row>
    <row r="820" spans="2:7" x14ac:dyDescent="0.3">
      <c r="B820" s="4">
        <v>8156</v>
      </c>
      <c r="C820" s="15">
        <v>7.5328571428571429</v>
      </c>
      <c r="D820" s="9">
        <v>30030.969999999994</v>
      </c>
      <c r="F820" s="15"/>
      <c r="G820" s="9"/>
    </row>
    <row r="821" spans="2:7" x14ac:dyDescent="0.3">
      <c r="B821" s="4">
        <v>8234</v>
      </c>
      <c r="C821" s="15">
        <v>6.1647826086956519</v>
      </c>
      <c r="D821" s="9">
        <v>65930.52</v>
      </c>
      <c r="F821" s="15"/>
      <c r="G821" s="9"/>
    </row>
    <row r="822" spans="2:7" x14ac:dyDescent="0.3">
      <c r="B822" s="4">
        <v>8280</v>
      </c>
      <c r="C822" s="15">
        <v>4.9603999999999999</v>
      </c>
      <c r="D822" s="9">
        <v>-14168.200000000008</v>
      </c>
      <c r="F822" s="15"/>
      <c r="G822" s="9"/>
    </row>
    <row r="823" spans="2:7" x14ac:dyDescent="0.3">
      <c r="B823" s="4">
        <v>8313</v>
      </c>
      <c r="C823" s="15">
        <v>4.5533333333333328</v>
      </c>
      <c r="D823" s="9">
        <v>-19914.879999999997</v>
      </c>
      <c r="F823" s="15"/>
      <c r="G823" s="9"/>
    </row>
    <row r="824" spans="2:7" x14ac:dyDescent="0.3">
      <c r="B824" s="4">
        <v>8353</v>
      </c>
      <c r="C824" s="15">
        <v>3.1928571428571426</v>
      </c>
      <c r="D824" s="9">
        <v>49476.91</v>
      </c>
      <c r="F824" s="15"/>
      <c r="G824" s="9"/>
    </row>
    <row r="825" spans="2:7" x14ac:dyDescent="0.3">
      <c r="B825" s="4">
        <v>8355</v>
      </c>
      <c r="C825" s="15">
        <v>7.05</v>
      </c>
      <c r="D825" s="9">
        <v>-9263.4300000000076</v>
      </c>
      <c r="F825" s="15"/>
      <c r="G825" s="9"/>
    </row>
    <row r="826" spans="2:7" x14ac:dyDescent="0.3">
      <c r="B826" s="4">
        <v>8356</v>
      </c>
      <c r="C826" s="15">
        <v>5.7019047619047614</v>
      </c>
      <c r="D826" s="9">
        <v>21052.209999999992</v>
      </c>
      <c r="F826" s="15"/>
      <c r="G826" s="9"/>
    </row>
    <row r="827" spans="2:7" x14ac:dyDescent="0.3">
      <c r="B827" s="4">
        <v>8368</v>
      </c>
      <c r="C827" s="15">
        <v>4.6738095238095241</v>
      </c>
      <c r="D827" s="9">
        <v>11235.419999999998</v>
      </c>
      <c r="F827" s="15"/>
      <c r="G827" s="9"/>
    </row>
    <row r="828" spans="2:7" x14ac:dyDescent="0.3">
      <c r="B828" s="4">
        <v>8371</v>
      </c>
      <c r="C828" s="15">
        <v>4.0955172413793104</v>
      </c>
      <c r="D828" s="9">
        <v>-20242.180000000008</v>
      </c>
      <c r="F828" s="15"/>
      <c r="G828" s="9"/>
    </row>
    <row r="829" spans="2:7" x14ac:dyDescent="0.3">
      <c r="B829" s="4">
        <v>8503</v>
      </c>
      <c r="C829" s="15">
        <v>4.8174999999999999</v>
      </c>
      <c r="D829" s="9">
        <v>27569.820000000007</v>
      </c>
      <c r="F829" s="15"/>
      <c r="G829" s="9"/>
    </row>
    <row r="830" spans="2:7" x14ac:dyDescent="0.3">
      <c r="B830" s="4">
        <v>8550</v>
      </c>
      <c r="C830" s="15">
        <v>6.1840000000000002</v>
      </c>
      <c r="D830" s="9">
        <v>5575.1799999999948</v>
      </c>
      <c r="F830" s="15"/>
      <c r="G830" s="9"/>
    </row>
    <row r="831" spans="2:7" x14ac:dyDescent="0.3">
      <c r="B831" s="4">
        <v>8582</v>
      </c>
      <c r="C831" s="15">
        <v>1.6603508771929825</v>
      </c>
      <c r="D831" s="9">
        <v>41428.51999999999</v>
      </c>
      <c r="F831" s="15"/>
      <c r="G831" s="9"/>
    </row>
    <row r="832" spans="2:7" x14ac:dyDescent="0.3">
      <c r="B832" s="4">
        <v>8616</v>
      </c>
      <c r="C832" s="15">
        <v>4.0837037037037041</v>
      </c>
      <c r="D832" s="9">
        <v>67048.41</v>
      </c>
      <c r="F832" s="15"/>
      <c r="G832" s="9"/>
    </row>
    <row r="833" spans="2:7" x14ac:dyDescent="0.3">
      <c r="B833" s="4">
        <v>8625</v>
      </c>
      <c r="C833" s="15">
        <v>3.8640909090909092</v>
      </c>
      <c r="D833" s="9">
        <v>-24748.57</v>
      </c>
      <c r="F833" s="15"/>
      <c r="G833" s="9"/>
    </row>
    <row r="834" spans="2:7" x14ac:dyDescent="0.3">
      <c r="B834" s="4">
        <v>8661</v>
      </c>
      <c r="C834" s="15">
        <v>1.7576923076923079</v>
      </c>
      <c r="D834" s="9">
        <v>-8962.5099999999948</v>
      </c>
      <c r="F834" s="15"/>
      <c r="G834" s="9"/>
    </row>
    <row r="835" spans="2:7" x14ac:dyDescent="0.3">
      <c r="B835" s="4">
        <v>8853</v>
      </c>
      <c r="C835" s="15">
        <v>4.3930769230769231</v>
      </c>
      <c r="D835" s="9">
        <v>-17036.370000000017</v>
      </c>
      <c r="F835" s="15"/>
      <c r="G835" s="9"/>
    </row>
    <row r="836" spans="2:7" x14ac:dyDescent="0.3">
      <c r="B836" s="4">
        <v>8907</v>
      </c>
      <c r="C836" s="15">
        <v>3.1613888888888888</v>
      </c>
      <c r="D836" s="9">
        <v>-6349.9899999999889</v>
      </c>
      <c r="F836" s="15"/>
      <c r="G836" s="9"/>
    </row>
    <row r="837" spans="2:7" x14ac:dyDescent="0.3">
      <c r="B837" s="4">
        <v>8975</v>
      </c>
      <c r="C837" s="15">
        <v>7.9063636363636363</v>
      </c>
      <c r="D837" s="9">
        <v>-12330.45000000001</v>
      </c>
      <c r="F837" s="15"/>
      <c r="G837" s="9"/>
    </row>
    <row r="838" spans="2:7" x14ac:dyDescent="0.3">
      <c r="B838" s="4">
        <v>8977</v>
      </c>
      <c r="C838" s="15">
        <v>0.47000000000000003</v>
      </c>
      <c r="D838" s="9">
        <v>79794.460000000006</v>
      </c>
      <c r="F838" s="15"/>
      <c r="G838" s="9"/>
    </row>
    <row r="839" spans="2:7" x14ac:dyDescent="0.3">
      <c r="B839" s="4">
        <v>8994</v>
      </c>
      <c r="C839" s="15">
        <v>4.7638095238095239</v>
      </c>
      <c r="D839" s="9">
        <v>24123.73000000001</v>
      </c>
      <c r="F839" s="15"/>
      <c r="G839" s="9"/>
    </row>
    <row r="840" spans="2:7" x14ac:dyDescent="0.3">
      <c r="B840" s="4">
        <v>8996</v>
      </c>
      <c r="C840" s="15">
        <v>4.0413333333333332</v>
      </c>
      <c r="D840" s="9">
        <v>37574.920000000006</v>
      </c>
      <c r="F840" s="15"/>
      <c r="G840" s="9"/>
    </row>
    <row r="841" spans="2:7" x14ac:dyDescent="0.3">
      <c r="B841" s="4">
        <v>9015</v>
      </c>
      <c r="C841" s="15">
        <v>2.3736363636363635</v>
      </c>
      <c r="D841" s="9">
        <v>-30505.65</v>
      </c>
      <c r="F841" s="15"/>
      <c r="G841" s="9"/>
    </row>
    <row r="842" spans="2:7" x14ac:dyDescent="0.3">
      <c r="B842" s="4">
        <v>9031</v>
      </c>
      <c r="C842" s="15">
        <v>3.3743478260869564</v>
      </c>
      <c r="D842" s="9">
        <v>46422.559999999998</v>
      </c>
      <c r="F842" s="15"/>
      <c r="G842" s="9"/>
    </row>
    <row r="843" spans="2:7" x14ac:dyDescent="0.3">
      <c r="B843" s="4">
        <v>9044</v>
      </c>
      <c r="C843" s="15">
        <v>3.6122580645161291</v>
      </c>
      <c r="D843" s="9">
        <v>86109.03</v>
      </c>
      <c r="F843" s="15"/>
      <c r="G843" s="9"/>
    </row>
    <row r="844" spans="2:7" x14ac:dyDescent="0.3">
      <c r="B844" s="4">
        <v>9063</v>
      </c>
      <c r="C844" s="15">
        <v>4.1677272727272729</v>
      </c>
      <c r="D844" s="9">
        <v>24356.490000000016</v>
      </c>
      <c r="F844" s="15"/>
      <c r="G844" s="9"/>
    </row>
    <row r="845" spans="2:7" x14ac:dyDescent="0.3">
      <c r="B845" s="4">
        <v>9116</v>
      </c>
      <c r="C845" s="15">
        <v>9.2688888888888883</v>
      </c>
      <c r="D845" s="9">
        <v>28746.02</v>
      </c>
      <c r="F845" s="15"/>
      <c r="G845" s="9"/>
    </row>
    <row r="846" spans="2:7" x14ac:dyDescent="0.3">
      <c r="B846" s="4">
        <v>9153</v>
      </c>
      <c r="C846" s="15">
        <v>2.95</v>
      </c>
      <c r="D846" s="9">
        <v>-12143.580000000007</v>
      </c>
      <c r="F846" s="15"/>
      <c r="G846" s="9"/>
    </row>
    <row r="847" spans="2:7" x14ac:dyDescent="0.3">
      <c r="B847" s="4">
        <v>9236</v>
      </c>
      <c r="C847" s="15">
        <v>6.6252941176470586</v>
      </c>
      <c r="D847" s="9">
        <v>-16821.540000000005</v>
      </c>
      <c r="F847" s="15"/>
      <c r="G847" s="9"/>
    </row>
    <row r="848" spans="2:7" x14ac:dyDescent="0.3">
      <c r="B848" s="4">
        <v>9353</v>
      </c>
      <c r="C848" s="15">
        <v>4.1222857142857139</v>
      </c>
      <c r="D848" s="9">
        <v>-54006.89</v>
      </c>
      <c r="F848" s="15"/>
      <c r="G848" s="9"/>
    </row>
    <row r="849" spans="2:7" x14ac:dyDescent="0.3">
      <c r="B849" s="4">
        <v>9427</v>
      </c>
      <c r="C849" s="15">
        <v>4.8879310344827589</v>
      </c>
      <c r="D849" s="9">
        <v>-47221.78</v>
      </c>
      <c r="F849" s="15"/>
      <c r="G849" s="9"/>
    </row>
    <row r="850" spans="2:7" x14ac:dyDescent="0.3">
      <c r="B850" s="4">
        <v>9525</v>
      </c>
      <c r="C850" s="15">
        <v>4.8235999999999999</v>
      </c>
      <c r="D850" s="9">
        <v>67352.069999999978</v>
      </c>
      <c r="F850" s="15"/>
      <c r="G850" s="9"/>
    </row>
    <row r="851" spans="2:7" x14ac:dyDescent="0.3">
      <c r="B851" s="4">
        <v>9566</v>
      </c>
      <c r="C851" s="15">
        <v>3.8734375000000001</v>
      </c>
      <c r="D851" s="9">
        <v>-9770.7299999999977</v>
      </c>
      <c r="F851" s="15"/>
      <c r="G851" s="9"/>
    </row>
    <row r="852" spans="2:7" x14ac:dyDescent="0.3">
      <c r="B852" s="4">
        <v>9575</v>
      </c>
      <c r="C852" s="15">
        <v>5.8753333333333329</v>
      </c>
      <c r="D852" s="9">
        <v>29617.670000000002</v>
      </c>
      <c r="F852" s="15"/>
      <c r="G852" s="9"/>
    </row>
    <row r="853" spans="2:7" x14ac:dyDescent="0.3">
      <c r="B853" s="4">
        <v>9656</v>
      </c>
      <c r="C853" s="15">
        <v>6.2774999999999999</v>
      </c>
      <c r="D853" s="9">
        <v>33672.819999999992</v>
      </c>
      <c r="F853" s="15"/>
      <c r="G853" s="9"/>
    </row>
    <row r="854" spans="2:7" x14ac:dyDescent="0.3">
      <c r="B854" s="4">
        <v>9698</v>
      </c>
      <c r="C854" s="15">
        <v>3.7955555555555556</v>
      </c>
      <c r="D854" s="9">
        <v>65316.80000000001</v>
      </c>
      <c r="F854" s="15"/>
      <c r="G854" s="9"/>
    </row>
    <row r="855" spans="2:7" x14ac:dyDescent="0.3">
      <c r="B855" s="4">
        <v>9730</v>
      </c>
      <c r="C855" s="15">
        <v>5.1659259259259258</v>
      </c>
      <c r="D855" s="9">
        <v>2858.3899999999994</v>
      </c>
      <c r="F855" s="15"/>
      <c r="G855" s="9"/>
    </row>
    <row r="856" spans="2:7" x14ac:dyDescent="0.3">
      <c r="B856" s="4">
        <v>9733</v>
      </c>
      <c r="C856" s="15">
        <v>4.2880769230769227</v>
      </c>
      <c r="D856" s="9">
        <v>22087.85</v>
      </c>
      <c r="F856" s="15"/>
      <c r="G856" s="9"/>
    </row>
    <row r="857" spans="2:7" x14ac:dyDescent="0.3">
      <c r="B857" s="4">
        <v>9751</v>
      </c>
      <c r="C857" s="15">
        <v>6.2466666666666661</v>
      </c>
      <c r="D857" s="9">
        <v>-28615.11</v>
      </c>
      <c r="F857" s="15"/>
      <c r="G857" s="9"/>
    </row>
    <row r="858" spans="2:7" x14ac:dyDescent="0.3">
      <c r="B858" s="4">
        <v>9757</v>
      </c>
      <c r="C858" s="15">
        <v>3.0072727272727273</v>
      </c>
      <c r="D858" s="9">
        <v>17725.7</v>
      </c>
      <c r="F858" s="15"/>
      <c r="G858" s="9"/>
    </row>
    <row r="859" spans="2:7" x14ac:dyDescent="0.3">
      <c r="B859" s="4">
        <v>9834</v>
      </c>
      <c r="C859" s="15">
        <v>4.1152941176470588</v>
      </c>
      <c r="D859" s="9">
        <v>-22238.78</v>
      </c>
      <c r="F859" s="15"/>
      <c r="G859" s="9"/>
    </row>
    <row r="860" spans="2:7" x14ac:dyDescent="0.3">
      <c r="B860" s="4">
        <v>9866</v>
      </c>
      <c r="C860" s="15">
        <v>6.7463636363636361</v>
      </c>
      <c r="D860" s="9">
        <v>-20945.720000000008</v>
      </c>
      <c r="F860" s="15"/>
      <c r="G860" s="9"/>
    </row>
    <row r="861" spans="2:7" x14ac:dyDescent="0.3">
      <c r="B861" s="4">
        <v>9900</v>
      </c>
      <c r="C861" s="15">
        <v>3.3319354838709678</v>
      </c>
      <c r="D861" s="9">
        <v>-4162.5400000000036</v>
      </c>
      <c r="F861" s="15"/>
      <c r="G861" s="9"/>
    </row>
    <row r="862" spans="2:7" x14ac:dyDescent="0.3">
      <c r="B862" s="4">
        <v>9920</v>
      </c>
      <c r="C862" s="15">
        <v>5.6423333333333341</v>
      </c>
      <c r="D862" s="9">
        <v>66563.430000000008</v>
      </c>
      <c r="F862" s="15"/>
      <c r="G862" s="9"/>
    </row>
    <row r="863" spans="2:7" x14ac:dyDescent="0.3">
      <c r="B863" s="4">
        <v>9983</v>
      </c>
      <c r="C863" s="15">
        <v>5.2299999999999995</v>
      </c>
      <c r="D863" s="9">
        <v>-25643.93</v>
      </c>
      <c r="F863" s="15"/>
      <c r="G863" s="9"/>
    </row>
    <row r="864" spans="2:7" x14ac:dyDescent="0.3">
      <c r="B864" s="4" t="s">
        <v>2156</v>
      </c>
      <c r="C864" s="15">
        <v>4.9462080000000004</v>
      </c>
      <c r="D864" s="9">
        <v>1376946.2899999989</v>
      </c>
    </row>
    <row r="870" spans="2:3" ht="15.6" x14ac:dyDescent="0.3">
      <c r="B870" s="2" t="s">
        <v>2248</v>
      </c>
    </row>
    <row r="872" spans="2:3" x14ac:dyDescent="0.3">
      <c r="B872" s="3" t="s">
        <v>2155</v>
      </c>
      <c r="C872" s="9" t="s">
        <v>2161</v>
      </c>
    </row>
    <row r="873" spans="2:3" x14ac:dyDescent="0.3">
      <c r="B873" s="4" t="s">
        <v>420</v>
      </c>
      <c r="C873" s="9">
        <v>170720.99</v>
      </c>
    </row>
    <row r="874" spans="2:3" x14ac:dyDescent="0.3">
      <c r="B874" s="4" t="s">
        <v>98</v>
      </c>
      <c r="C874" s="9">
        <v>83645.19</v>
      </c>
    </row>
    <row r="875" spans="2:3" x14ac:dyDescent="0.3">
      <c r="B875" s="4" t="s">
        <v>321</v>
      </c>
      <c r="C875" s="9">
        <v>336689.67</v>
      </c>
    </row>
    <row r="876" spans="2:3" x14ac:dyDescent="0.3">
      <c r="B876" s="4" t="s">
        <v>629</v>
      </c>
      <c r="C876" s="9">
        <v>244376.54</v>
      </c>
    </row>
    <row r="877" spans="2:3" x14ac:dyDescent="0.3">
      <c r="B877" s="4" t="s">
        <v>401</v>
      </c>
      <c r="C877" s="9">
        <v>12158.3</v>
      </c>
    </row>
    <row r="878" spans="2:3" x14ac:dyDescent="0.3">
      <c r="B878" s="4" t="s">
        <v>436</v>
      </c>
      <c r="C878" s="9">
        <v>99457.600000000006</v>
      </c>
    </row>
    <row r="879" spans="2:3" x14ac:dyDescent="0.3">
      <c r="B879" s="4" t="s">
        <v>225</v>
      </c>
      <c r="C879" s="9">
        <v>251935.91</v>
      </c>
    </row>
    <row r="880" spans="2:3" x14ac:dyDescent="0.3">
      <c r="B880" s="4" t="s">
        <v>786</v>
      </c>
      <c r="C880" s="9">
        <v>21897.8</v>
      </c>
    </row>
    <row r="881" spans="2:3" x14ac:dyDescent="0.3">
      <c r="B881" s="4" t="s">
        <v>519</v>
      </c>
      <c r="C881" s="9">
        <v>454159.5</v>
      </c>
    </row>
    <row r="882" spans="2:3" x14ac:dyDescent="0.3">
      <c r="B882" s="4" t="s">
        <v>205</v>
      </c>
      <c r="C882" s="9">
        <v>165327.53</v>
      </c>
    </row>
    <row r="883" spans="2:3" x14ac:dyDescent="0.3">
      <c r="B883" s="4" t="s">
        <v>667</v>
      </c>
      <c r="C883" s="9">
        <v>491623.27</v>
      </c>
    </row>
    <row r="884" spans="2:3" x14ac:dyDescent="0.3">
      <c r="B884" s="4" t="s">
        <v>774</v>
      </c>
      <c r="C884" s="9">
        <v>148200.32999999999</v>
      </c>
    </row>
    <row r="885" spans="2:3" x14ac:dyDescent="0.3">
      <c r="B885" s="4" t="s">
        <v>658</v>
      </c>
      <c r="C885" s="9">
        <v>676587.5</v>
      </c>
    </row>
    <row r="886" spans="2:3" x14ac:dyDescent="0.3">
      <c r="B886" s="4" t="s">
        <v>193</v>
      </c>
      <c r="C886" s="9">
        <v>316003.65000000002</v>
      </c>
    </row>
    <row r="887" spans="2:3" x14ac:dyDescent="0.3">
      <c r="B887" s="4" t="s">
        <v>293</v>
      </c>
      <c r="C887" s="9">
        <v>92134.58</v>
      </c>
    </row>
    <row r="888" spans="2:3" x14ac:dyDescent="0.3">
      <c r="B888" s="4" t="s">
        <v>357</v>
      </c>
      <c r="C888" s="9">
        <v>142596.38</v>
      </c>
    </row>
    <row r="889" spans="2:3" x14ac:dyDescent="0.3">
      <c r="B889" s="4" t="s">
        <v>481</v>
      </c>
      <c r="C889" s="9">
        <v>141632.12</v>
      </c>
    </row>
    <row r="890" spans="2:3" x14ac:dyDescent="0.3">
      <c r="B890" s="4" t="s">
        <v>495</v>
      </c>
      <c r="C890" s="9">
        <v>113779.81</v>
      </c>
    </row>
    <row r="891" spans="2:3" x14ac:dyDescent="0.3">
      <c r="B891" s="4" t="s">
        <v>710</v>
      </c>
      <c r="C891" s="9">
        <v>359016.53</v>
      </c>
    </row>
    <row r="892" spans="2:3" x14ac:dyDescent="0.3">
      <c r="B892" s="4" t="s">
        <v>128</v>
      </c>
      <c r="C892" s="9">
        <v>170161.17</v>
      </c>
    </row>
    <row r="893" spans="2:3" x14ac:dyDescent="0.3">
      <c r="B893" s="4" t="s">
        <v>211</v>
      </c>
      <c r="C893" s="9">
        <v>374670.78</v>
      </c>
    </row>
    <row r="894" spans="2:3" x14ac:dyDescent="0.3">
      <c r="B894" s="4" t="s">
        <v>557</v>
      </c>
      <c r="C894" s="9">
        <v>448854.45</v>
      </c>
    </row>
    <row r="895" spans="2:3" x14ac:dyDescent="0.3">
      <c r="B895" s="4" t="s">
        <v>118</v>
      </c>
      <c r="C895" s="9">
        <v>106531.63</v>
      </c>
    </row>
    <row r="896" spans="2:3" x14ac:dyDescent="0.3">
      <c r="B896" s="4" t="s">
        <v>841</v>
      </c>
      <c r="C896" s="9">
        <v>352130.01</v>
      </c>
    </row>
    <row r="897" spans="2:3" x14ac:dyDescent="0.3">
      <c r="B897" s="4" t="s">
        <v>273</v>
      </c>
      <c r="C897" s="9">
        <v>56511.82</v>
      </c>
    </row>
    <row r="898" spans="2:3" x14ac:dyDescent="0.3">
      <c r="B898" s="4" t="s">
        <v>477</v>
      </c>
      <c r="C898" s="9">
        <v>32847.82</v>
      </c>
    </row>
    <row r="899" spans="2:3" x14ac:dyDescent="0.3">
      <c r="B899" s="4" t="s">
        <v>739</v>
      </c>
      <c r="C899" s="9">
        <v>83257.88</v>
      </c>
    </row>
    <row r="900" spans="2:3" x14ac:dyDescent="0.3">
      <c r="B900" s="4" t="s">
        <v>331</v>
      </c>
      <c r="C900" s="9">
        <v>385568.57</v>
      </c>
    </row>
    <row r="901" spans="2:3" x14ac:dyDescent="0.3">
      <c r="B901" s="4" t="s">
        <v>951</v>
      </c>
      <c r="C901" s="9">
        <v>302165.28000000003</v>
      </c>
    </row>
    <row r="902" spans="2:3" x14ac:dyDescent="0.3">
      <c r="B902" s="4" t="s">
        <v>58</v>
      </c>
      <c r="C902" s="9">
        <v>364683.1</v>
      </c>
    </row>
    <row r="903" spans="2:3" x14ac:dyDescent="0.3">
      <c r="B903" s="4" t="s">
        <v>747</v>
      </c>
      <c r="C903" s="9">
        <v>324412.89</v>
      </c>
    </row>
    <row r="904" spans="2:3" x14ac:dyDescent="0.3">
      <c r="B904" s="4" t="s">
        <v>569</v>
      </c>
      <c r="C904" s="9">
        <v>187892.73</v>
      </c>
    </row>
    <row r="905" spans="2:3" x14ac:dyDescent="0.3">
      <c r="B905" s="4" t="s">
        <v>62</v>
      </c>
      <c r="C905" s="9">
        <v>310657.51</v>
      </c>
    </row>
    <row r="906" spans="2:3" x14ac:dyDescent="0.3">
      <c r="B906" s="4" t="s">
        <v>406</v>
      </c>
      <c r="C906" s="9">
        <v>106887.16</v>
      </c>
    </row>
    <row r="907" spans="2:3" x14ac:dyDescent="0.3">
      <c r="B907" s="4" t="s">
        <v>825</v>
      </c>
      <c r="C907" s="9">
        <v>261033.41</v>
      </c>
    </row>
    <row r="908" spans="2:3" x14ac:dyDescent="0.3">
      <c r="B908" s="4" t="s">
        <v>237</v>
      </c>
      <c r="C908" s="9">
        <v>121381.47</v>
      </c>
    </row>
    <row r="909" spans="2:3" x14ac:dyDescent="0.3">
      <c r="B909" s="4" t="s">
        <v>908</v>
      </c>
      <c r="C909" s="9">
        <v>226408.51</v>
      </c>
    </row>
    <row r="910" spans="2:3" x14ac:dyDescent="0.3">
      <c r="B910" s="4" t="s">
        <v>385</v>
      </c>
      <c r="C910" s="9">
        <v>201465.05</v>
      </c>
    </row>
    <row r="911" spans="2:3" x14ac:dyDescent="0.3">
      <c r="B911" s="4" t="s">
        <v>696</v>
      </c>
      <c r="C911" s="9">
        <v>503931.65</v>
      </c>
    </row>
    <row r="912" spans="2:3" x14ac:dyDescent="0.3">
      <c r="B912" s="4" t="s">
        <v>602</v>
      </c>
      <c r="C912" s="9">
        <v>90719.76</v>
      </c>
    </row>
    <row r="913" spans="2:3" x14ac:dyDescent="0.3">
      <c r="B913" s="4" t="s">
        <v>172</v>
      </c>
      <c r="C913" s="9">
        <v>94325.99</v>
      </c>
    </row>
    <row r="914" spans="2:3" x14ac:dyDescent="0.3">
      <c r="B914" s="4" t="s">
        <v>457</v>
      </c>
      <c r="C914" s="9">
        <v>309092.3</v>
      </c>
    </row>
    <row r="915" spans="2:3" x14ac:dyDescent="0.3">
      <c r="B915" s="4" t="s">
        <v>414</v>
      </c>
      <c r="C915" s="9">
        <v>510790.74</v>
      </c>
    </row>
    <row r="916" spans="2:3" x14ac:dyDescent="0.3">
      <c r="B916" s="4" t="s">
        <v>201</v>
      </c>
      <c r="C916" s="9">
        <v>485839.49</v>
      </c>
    </row>
    <row r="917" spans="2:3" x14ac:dyDescent="0.3">
      <c r="B917" s="4" t="s">
        <v>281</v>
      </c>
      <c r="C917" s="9">
        <v>213193.06</v>
      </c>
    </row>
    <row r="918" spans="2:3" x14ac:dyDescent="0.3">
      <c r="B918" s="4" t="s">
        <v>428</v>
      </c>
      <c r="C918" s="9">
        <v>197391.14</v>
      </c>
    </row>
    <row r="919" spans="2:3" x14ac:dyDescent="0.3">
      <c r="B919" s="4" t="s">
        <v>371</v>
      </c>
      <c r="C919" s="9">
        <v>711502.39</v>
      </c>
    </row>
    <row r="920" spans="2:3" x14ac:dyDescent="0.3">
      <c r="B920" s="4" t="s">
        <v>154</v>
      </c>
      <c r="C920" s="9">
        <v>182045.1</v>
      </c>
    </row>
    <row r="921" spans="2:3" x14ac:dyDescent="0.3">
      <c r="B921" s="4" t="s">
        <v>652</v>
      </c>
      <c r="C921" s="9">
        <v>165528.32999999999</v>
      </c>
    </row>
    <row r="922" spans="2:3" x14ac:dyDescent="0.3">
      <c r="B922" s="4" t="s">
        <v>247</v>
      </c>
      <c r="C922" s="9">
        <v>474209.94</v>
      </c>
    </row>
    <row r="923" spans="2:3" x14ac:dyDescent="0.3">
      <c r="B923" s="4" t="s">
        <v>729</v>
      </c>
      <c r="C923" s="9">
        <v>514915.53</v>
      </c>
    </row>
    <row r="924" spans="2:3" x14ac:dyDescent="0.3">
      <c r="B924" s="4" t="s">
        <v>142</v>
      </c>
      <c r="C924" s="9">
        <v>774242.34</v>
      </c>
    </row>
    <row r="925" spans="2:3" x14ac:dyDescent="0.3">
      <c r="B925" s="4" t="s">
        <v>770</v>
      </c>
      <c r="C925" s="9">
        <v>280420.59999999998</v>
      </c>
    </row>
    <row r="926" spans="2:3" x14ac:dyDescent="0.3">
      <c r="B926" s="4" t="s">
        <v>515</v>
      </c>
      <c r="C926" s="9">
        <v>308271.73</v>
      </c>
    </row>
    <row r="927" spans="2:3" x14ac:dyDescent="0.3">
      <c r="B927" s="4" t="s">
        <v>865</v>
      </c>
      <c r="C927" s="9">
        <v>165709.01999999999</v>
      </c>
    </row>
    <row r="928" spans="2:3" x14ac:dyDescent="0.3">
      <c r="B928" s="4" t="s">
        <v>853</v>
      </c>
      <c r="C928" s="9">
        <v>160091.44</v>
      </c>
    </row>
    <row r="929" spans="2:3" x14ac:dyDescent="0.3">
      <c r="B929" s="4" t="s">
        <v>465</v>
      </c>
      <c r="C929" s="9">
        <v>322984.76</v>
      </c>
    </row>
    <row r="930" spans="2:3" x14ac:dyDescent="0.3">
      <c r="B930" s="4" t="s">
        <v>373</v>
      </c>
      <c r="C930" s="9">
        <v>744776.74</v>
      </c>
    </row>
    <row r="931" spans="2:3" x14ac:dyDescent="0.3">
      <c r="B931" s="4" t="s">
        <v>229</v>
      </c>
      <c r="C931" s="9">
        <v>173410.2</v>
      </c>
    </row>
    <row r="932" spans="2:3" x14ac:dyDescent="0.3">
      <c r="B932" s="4" t="s">
        <v>82</v>
      </c>
      <c r="C932" s="9">
        <v>326308.01</v>
      </c>
    </row>
    <row r="933" spans="2:3" x14ac:dyDescent="0.3">
      <c r="B933" s="4" t="s">
        <v>74</v>
      </c>
      <c r="C933" s="9">
        <v>192946.62</v>
      </c>
    </row>
    <row r="934" spans="2:3" x14ac:dyDescent="0.3">
      <c r="B934" s="4" t="s">
        <v>311</v>
      </c>
      <c r="C934" s="9">
        <v>290903.74</v>
      </c>
    </row>
    <row r="935" spans="2:3" x14ac:dyDescent="0.3">
      <c r="B935" s="4" t="s">
        <v>88</v>
      </c>
      <c r="C935" s="9">
        <v>485856.84</v>
      </c>
    </row>
    <row r="936" spans="2:3" x14ac:dyDescent="0.3">
      <c r="B936" s="4" t="s">
        <v>339</v>
      </c>
      <c r="C936" s="9">
        <v>709937.46</v>
      </c>
    </row>
    <row r="937" spans="2:3" x14ac:dyDescent="0.3">
      <c r="B937" s="4" t="s">
        <v>895</v>
      </c>
      <c r="C937" s="9">
        <v>279448.43</v>
      </c>
    </row>
    <row r="938" spans="2:3" x14ac:dyDescent="0.3">
      <c r="B938" s="4" t="s">
        <v>924</v>
      </c>
      <c r="C938" s="9">
        <v>350697.04</v>
      </c>
    </row>
    <row r="939" spans="2:3" x14ac:dyDescent="0.3">
      <c r="B939" s="4" t="s">
        <v>181</v>
      </c>
      <c r="C939" s="9">
        <v>221573.84</v>
      </c>
    </row>
    <row r="940" spans="2:3" x14ac:dyDescent="0.3">
      <c r="B940" s="4" t="s">
        <v>66</v>
      </c>
      <c r="C940" s="9">
        <v>137580.97</v>
      </c>
    </row>
    <row r="941" spans="2:3" x14ac:dyDescent="0.3">
      <c r="B941" s="4" t="s">
        <v>144</v>
      </c>
      <c r="C941" s="9">
        <v>344992.58</v>
      </c>
    </row>
    <row r="942" spans="2:3" x14ac:dyDescent="0.3">
      <c r="B942" s="4" t="s">
        <v>610</v>
      </c>
      <c r="C942" s="9">
        <v>395852.51</v>
      </c>
    </row>
    <row r="943" spans="2:3" x14ac:dyDescent="0.3">
      <c r="B943" s="4" t="s">
        <v>529</v>
      </c>
      <c r="C943" s="9">
        <v>299163.99</v>
      </c>
    </row>
    <row r="944" spans="2:3" x14ac:dyDescent="0.3">
      <c r="B944" s="4" t="s">
        <v>823</v>
      </c>
      <c r="C944" s="9">
        <v>389315.45</v>
      </c>
    </row>
    <row r="945" spans="2:3" x14ac:dyDescent="0.3">
      <c r="B945" s="4" t="s">
        <v>60</v>
      </c>
      <c r="C945" s="9">
        <v>531464.18999999994</v>
      </c>
    </row>
    <row r="946" spans="2:3" x14ac:dyDescent="0.3">
      <c r="B946" s="4" t="s">
        <v>140</v>
      </c>
      <c r="C946" s="9">
        <v>165968.26</v>
      </c>
    </row>
    <row r="947" spans="2:3" x14ac:dyDescent="0.3">
      <c r="B947" s="4" t="s">
        <v>40</v>
      </c>
      <c r="C947" s="9">
        <v>349979.35</v>
      </c>
    </row>
    <row r="948" spans="2:3" x14ac:dyDescent="0.3">
      <c r="B948" s="4" t="s">
        <v>483</v>
      </c>
      <c r="C948" s="9">
        <v>627801.14</v>
      </c>
    </row>
    <row r="949" spans="2:3" x14ac:dyDescent="0.3">
      <c r="B949" s="4" t="s">
        <v>335</v>
      </c>
      <c r="C949" s="9">
        <v>707250.65</v>
      </c>
    </row>
    <row r="950" spans="2:3" x14ac:dyDescent="0.3">
      <c r="B950" s="4" t="s">
        <v>772</v>
      </c>
      <c r="C950" s="9">
        <v>447651.78</v>
      </c>
    </row>
    <row r="951" spans="2:3" x14ac:dyDescent="0.3">
      <c r="B951" s="4" t="s">
        <v>627</v>
      </c>
      <c r="C951" s="9">
        <v>69318.45</v>
      </c>
    </row>
    <row r="952" spans="2:3" x14ac:dyDescent="0.3">
      <c r="B952" s="4" t="s">
        <v>878</v>
      </c>
      <c r="C952" s="9">
        <v>238820.43</v>
      </c>
    </row>
    <row r="953" spans="2:3" x14ac:dyDescent="0.3">
      <c r="B953" s="4" t="s">
        <v>32</v>
      </c>
      <c r="C953" s="9">
        <v>690683.51</v>
      </c>
    </row>
    <row r="954" spans="2:3" x14ac:dyDescent="0.3">
      <c r="B954" s="4" t="s">
        <v>36</v>
      </c>
      <c r="C954" s="9">
        <v>223253.49</v>
      </c>
    </row>
    <row r="955" spans="2:3" x14ac:dyDescent="0.3">
      <c r="B955" s="4" t="s">
        <v>751</v>
      </c>
      <c r="C955" s="9">
        <v>90267.6</v>
      </c>
    </row>
    <row r="956" spans="2:3" x14ac:dyDescent="0.3">
      <c r="B956" s="4" t="s">
        <v>563</v>
      </c>
      <c r="C956" s="9">
        <v>395938.71</v>
      </c>
    </row>
    <row r="957" spans="2:3" x14ac:dyDescent="0.3">
      <c r="B957" s="4" t="s">
        <v>56</v>
      </c>
      <c r="C957" s="9">
        <v>450835.81</v>
      </c>
    </row>
    <row r="958" spans="2:3" x14ac:dyDescent="0.3">
      <c r="B958" s="4" t="s">
        <v>612</v>
      </c>
      <c r="C958" s="9">
        <v>85464.01</v>
      </c>
    </row>
    <row r="959" spans="2:3" x14ac:dyDescent="0.3">
      <c r="B959" s="4" t="s">
        <v>245</v>
      </c>
      <c r="C959" s="9">
        <v>127361.48</v>
      </c>
    </row>
    <row r="960" spans="2:3" x14ac:dyDescent="0.3">
      <c r="B960" s="4" t="s">
        <v>843</v>
      </c>
      <c r="C960" s="9">
        <v>699275.17</v>
      </c>
    </row>
    <row r="961" spans="2:3" x14ac:dyDescent="0.3">
      <c r="B961" s="4" t="s">
        <v>449</v>
      </c>
      <c r="C961" s="9">
        <v>191257.94</v>
      </c>
    </row>
    <row r="962" spans="2:3" x14ac:dyDescent="0.3">
      <c r="B962" s="4" t="s">
        <v>116</v>
      </c>
      <c r="C962" s="9">
        <v>469146.52</v>
      </c>
    </row>
    <row r="963" spans="2:3" x14ac:dyDescent="0.3">
      <c r="B963" s="4" t="s">
        <v>702</v>
      </c>
      <c r="C963" s="9">
        <v>103710.17</v>
      </c>
    </row>
    <row r="964" spans="2:3" x14ac:dyDescent="0.3">
      <c r="B964" s="4" t="s">
        <v>727</v>
      </c>
      <c r="C964" s="9">
        <v>88459.41</v>
      </c>
    </row>
    <row r="965" spans="2:3" x14ac:dyDescent="0.3">
      <c r="B965" s="4" t="s">
        <v>716</v>
      </c>
      <c r="C965" s="9">
        <v>280625.12</v>
      </c>
    </row>
    <row r="966" spans="2:3" x14ac:dyDescent="0.3">
      <c r="B966" s="4" t="s">
        <v>581</v>
      </c>
      <c r="C966" s="9">
        <v>156627.47</v>
      </c>
    </row>
    <row r="967" spans="2:3" x14ac:dyDescent="0.3">
      <c r="B967" s="4" t="s">
        <v>177</v>
      </c>
      <c r="C967" s="9">
        <v>204886.5</v>
      </c>
    </row>
    <row r="968" spans="2:3" x14ac:dyDescent="0.3">
      <c r="B968" s="4" t="s">
        <v>571</v>
      </c>
      <c r="C968" s="9">
        <v>581843.78</v>
      </c>
    </row>
    <row r="969" spans="2:3" x14ac:dyDescent="0.3">
      <c r="B969" s="4" t="s">
        <v>203</v>
      </c>
      <c r="C969" s="9">
        <v>56963.94</v>
      </c>
    </row>
    <row r="970" spans="2:3" x14ac:dyDescent="0.3">
      <c r="B970" s="4" t="s">
        <v>255</v>
      </c>
      <c r="C970" s="9">
        <v>346361.21</v>
      </c>
    </row>
    <row r="971" spans="2:3" x14ac:dyDescent="0.3">
      <c r="B971" s="4" t="s">
        <v>527</v>
      </c>
      <c r="C971" s="9">
        <v>31101.05</v>
      </c>
    </row>
    <row r="972" spans="2:3" x14ac:dyDescent="0.3">
      <c r="B972" s="4" t="s">
        <v>646</v>
      </c>
      <c r="C972" s="9">
        <v>240451.49</v>
      </c>
    </row>
    <row r="973" spans="2:3" x14ac:dyDescent="0.3">
      <c r="B973" s="4" t="s">
        <v>325</v>
      </c>
      <c r="C973" s="9">
        <v>370455.86</v>
      </c>
    </row>
    <row r="974" spans="2:3" x14ac:dyDescent="0.3">
      <c r="B974" s="4" t="s">
        <v>408</v>
      </c>
      <c r="C974" s="9">
        <v>188623.17</v>
      </c>
    </row>
    <row r="975" spans="2:3" x14ac:dyDescent="0.3">
      <c r="B975" s="4" t="s">
        <v>644</v>
      </c>
      <c r="C975" s="9">
        <v>65184.51</v>
      </c>
    </row>
    <row r="976" spans="2:3" x14ac:dyDescent="0.3">
      <c r="B976" s="4" t="s">
        <v>934</v>
      </c>
      <c r="C976" s="9">
        <v>437381.69</v>
      </c>
    </row>
    <row r="977" spans="2:3" x14ac:dyDescent="0.3">
      <c r="B977" s="4" t="s">
        <v>555</v>
      </c>
      <c r="C977" s="9">
        <v>38852.639999999999</v>
      </c>
    </row>
    <row r="978" spans="2:3" x14ac:dyDescent="0.3">
      <c r="B978" s="4" t="s">
        <v>223</v>
      </c>
      <c r="C978" s="9">
        <v>55942.04</v>
      </c>
    </row>
    <row r="979" spans="2:3" x14ac:dyDescent="0.3">
      <c r="B979" s="4" t="s">
        <v>191</v>
      </c>
      <c r="C979" s="9">
        <v>289093.55</v>
      </c>
    </row>
    <row r="980" spans="2:3" x14ac:dyDescent="0.3">
      <c r="B980" s="4" t="s">
        <v>764</v>
      </c>
      <c r="C980" s="9">
        <v>246739.35</v>
      </c>
    </row>
    <row r="981" spans="2:3" x14ac:dyDescent="0.3">
      <c r="B981" s="4" t="s">
        <v>867</v>
      </c>
      <c r="C981" s="9">
        <v>154368.26999999999</v>
      </c>
    </row>
    <row r="982" spans="2:3" x14ac:dyDescent="0.3">
      <c r="B982" s="4" t="s">
        <v>910</v>
      </c>
      <c r="C982" s="9">
        <v>443770.66</v>
      </c>
    </row>
    <row r="983" spans="2:3" x14ac:dyDescent="0.3">
      <c r="B983" s="4" t="s">
        <v>809</v>
      </c>
      <c r="C983" s="9">
        <v>300373.46000000002</v>
      </c>
    </row>
    <row r="984" spans="2:3" x14ac:dyDescent="0.3">
      <c r="B984" s="4" t="s">
        <v>592</v>
      </c>
      <c r="C984" s="9">
        <v>383807.28</v>
      </c>
    </row>
    <row r="985" spans="2:3" x14ac:dyDescent="0.3">
      <c r="B985" s="4" t="s">
        <v>600</v>
      </c>
      <c r="C985" s="9">
        <v>154154.23999999999</v>
      </c>
    </row>
    <row r="986" spans="2:3" x14ac:dyDescent="0.3">
      <c r="B986" s="4" t="s">
        <v>375</v>
      </c>
      <c r="C986" s="9">
        <v>379222.29</v>
      </c>
    </row>
    <row r="987" spans="2:3" x14ac:dyDescent="0.3">
      <c r="B987" s="4" t="s">
        <v>110</v>
      </c>
      <c r="C987" s="9">
        <v>122325.07</v>
      </c>
    </row>
    <row r="988" spans="2:3" x14ac:dyDescent="0.3">
      <c r="B988" s="4" t="s">
        <v>596</v>
      </c>
      <c r="C988" s="9">
        <v>549745.04</v>
      </c>
    </row>
    <row r="989" spans="2:3" x14ac:dyDescent="0.3">
      <c r="B989" s="4" t="s">
        <v>588</v>
      </c>
      <c r="C989" s="9">
        <v>510178.63</v>
      </c>
    </row>
    <row r="990" spans="2:3" x14ac:dyDescent="0.3">
      <c r="B990" s="4" t="s">
        <v>24</v>
      </c>
      <c r="C990" s="9">
        <v>435586.83</v>
      </c>
    </row>
    <row r="991" spans="2:3" x14ac:dyDescent="0.3">
      <c r="B991" s="4" t="s">
        <v>817</v>
      </c>
      <c r="C991" s="9">
        <v>495008.75</v>
      </c>
    </row>
    <row r="992" spans="2:3" x14ac:dyDescent="0.3">
      <c r="B992" s="4" t="s">
        <v>545</v>
      </c>
      <c r="C992" s="9">
        <v>93265.919999999998</v>
      </c>
    </row>
    <row r="993" spans="2:3" x14ac:dyDescent="0.3">
      <c r="B993" s="4" t="s">
        <v>799</v>
      </c>
      <c r="C993" s="9">
        <v>117879.07</v>
      </c>
    </row>
    <row r="994" spans="2:3" x14ac:dyDescent="0.3">
      <c r="B994" s="4" t="s">
        <v>333</v>
      </c>
      <c r="C994" s="9">
        <v>159623.49</v>
      </c>
    </row>
    <row r="995" spans="2:3" x14ac:dyDescent="0.3">
      <c r="B995" s="4" t="s">
        <v>313</v>
      </c>
      <c r="C995" s="9">
        <v>113313.63</v>
      </c>
    </row>
    <row r="996" spans="2:3" x14ac:dyDescent="0.3">
      <c r="B996" s="4" t="s">
        <v>124</v>
      </c>
      <c r="C996" s="9">
        <v>645848.37</v>
      </c>
    </row>
    <row r="997" spans="2:3" x14ac:dyDescent="0.3">
      <c r="B997" s="4" t="s">
        <v>551</v>
      </c>
      <c r="C997" s="9">
        <v>152973.69</v>
      </c>
    </row>
    <row r="998" spans="2:3" x14ac:dyDescent="0.3">
      <c r="B998" s="4" t="s">
        <v>795</v>
      </c>
      <c r="C998" s="9">
        <v>42657.69</v>
      </c>
    </row>
    <row r="999" spans="2:3" x14ac:dyDescent="0.3">
      <c r="B999" s="4" t="s">
        <v>493</v>
      </c>
      <c r="C999" s="9">
        <v>382514.69</v>
      </c>
    </row>
    <row r="1000" spans="2:3" x14ac:dyDescent="0.3">
      <c r="B1000" s="4" t="s">
        <v>164</v>
      </c>
      <c r="C1000" s="9">
        <v>185093.65</v>
      </c>
    </row>
    <row r="1001" spans="2:3" x14ac:dyDescent="0.3">
      <c r="B1001" s="4" t="s">
        <v>675</v>
      </c>
      <c r="C1001" s="9">
        <v>427107.65</v>
      </c>
    </row>
    <row r="1002" spans="2:3" x14ac:dyDescent="0.3">
      <c r="B1002" s="4" t="s">
        <v>837</v>
      </c>
      <c r="C1002" s="9">
        <v>46427.56</v>
      </c>
    </row>
    <row r="1003" spans="2:3" x14ac:dyDescent="0.3">
      <c r="B1003" s="4" t="s">
        <v>136</v>
      </c>
      <c r="C1003" s="9">
        <v>236053.59</v>
      </c>
    </row>
    <row r="1004" spans="2:3" x14ac:dyDescent="0.3">
      <c r="B1004" s="4" t="s">
        <v>221</v>
      </c>
      <c r="C1004" s="9">
        <v>59514.61</v>
      </c>
    </row>
    <row r="1005" spans="2:3" x14ac:dyDescent="0.3">
      <c r="B1005" s="4" t="s">
        <v>166</v>
      </c>
      <c r="C1005" s="9">
        <v>198357.36</v>
      </c>
    </row>
    <row r="1006" spans="2:3" x14ac:dyDescent="0.3">
      <c r="B1006" s="4" t="s">
        <v>784</v>
      </c>
      <c r="C1006" s="9">
        <v>240295.26</v>
      </c>
    </row>
    <row r="1007" spans="2:3" x14ac:dyDescent="0.3">
      <c r="B1007" s="4" t="s">
        <v>778</v>
      </c>
      <c r="C1007" s="9">
        <v>266720.09000000003</v>
      </c>
    </row>
    <row r="1008" spans="2:3" x14ac:dyDescent="0.3">
      <c r="B1008" s="4" t="s">
        <v>461</v>
      </c>
      <c r="C1008" s="9">
        <v>59108.44</v>
      </c>
    </row>
    <row r="1009" spans="2:3" x14ac:dyDescent="0.3">
      <c r="B1009" s="4" t="s">
        <v>815</v>
      </c>
      <c r="C1009" s="9">
        <v>488865.79</v>
      </c>
    </row>
    <row r="1010" spans="2:3" x14ac:dyDescent="0.3">
      <c r="B1010" s="4" t="s">
        <v>197</v>
      </c>
      <c r="C1010" s="9">
        <v>403199.15</v>
      </c>
    </row>
    <row r="1011" spans="2:3" x14ac:dyDescent="0.3">
      <c r="B1011" s="4" t="s">
        <v>102</v>
      </c>
      <c r="C1011" s="9">
        <v>30156.54</v>
      </c>
    </row>
    <row r="1012" spans="2:3" x14ac:dyDescent="0.3">
      <c r="B1012" s="4" t="s">
        <v>355</v>
      </c>
      <c r="C1012" s="9">
        <v>392740.85</v>
      </c>
    </row>
    <row r="1013" spans="2:3" x14ac:dyDescent="0.3">
      <c r="B1013" s="4" t="s">
        <v>130</v>
      </c>
      <c r="C1013" s="9">
        <v>53622.15</v>
      </c>
    </row>
    <row r="1014" spans="2:3" x14ac:dyDescent="0.3">
      <c r="B1014" s="4" t="s">
        <v>397</v>
      </c>
      <c r="C1014" s="9">
        <v>422170.65</v>
      </c>
    </row>
    <row r="1015" spans="2:3" x14ac:dyDescent="0.3">
      <c r="B1015" s="4" t="s">
        <v>922</v>
      </c>
      <c r="C1015" s="9">
        <v>421751.6</v>
      </c>
    </row>
    <row r="1016" spans="2:3" x14ac:dyDescent="0.3">
      <c r="B1016" s="4" t="s">
        <v>549</v>
      </c>
      <c r="C1016" s="9">
        <v>87369.13</v>
      </c>
    </row>
    <row r="1017" spans="2:3" x14ac:dyDescent="0.3">
      <c r="B1017" s="4" t="s">
        <v>265</v>
      </c>
      <c r="C1017" s="9">
        <v>277407.93</v>
      </c>
    </row>
    <row r="1018" spans="2:3" x14ac:dyDescent="0.3">
      <c r="B1018" s="4" t="s">
        <v>432</v>
      </c>
      <c r="C1018" s="9">
        <v>221015.91</v>
      </c>
    </row>
    <row r="1019" spans="2:3" x14ac:dyDescent="0.3">
      <c r="B1019" s="4" t="s">
        <v>625</v>
      </c>
      <c r="C1019" s="9">
        <v>725264.06</v>
      </c>
    </row>
    <row r="1020" spans="2:3" x14ac:dyDescent="0.3">
      <c r="B1020" s="4" t="s">
        <v>632</v>
      </c>
      <c r="C1020" s="9">
        <v>98698.68</v>
      </c>
    </row>
    <row r="1021" spans="2:3" x14ac:dyDescent="0.3">
      <c r="B1021" s="4" t="s">
        <v>92</v>
      </c>
      <c r="C1021" s="9">
        <v>159709.94</v>
      </c>
    </row>
    <row r="1022" spans="2:3" x14ac:dyDescent="0.3">
      <c r="B1022" s="4" t="s">
        <v>590</v>
      </c>
      <c r="C1022" s="9">
        <v>82545.73</v>
      </c>
    </row>
    <row r="1023" spans="2:3" x14ac:dyDescent="0.3">
      <c r="B1023" s="4" t="s">
        <v>690</v>
      </c>
      <c r="C1023" s="9">
        <v>401755.81</v>
      </c>
    </row>
    <row r="1024" spans="2:3" x14ac:dyDescent="0.3">
      <c r="B1024" s="4" t="s">
        <v>120</v>
      </c>
      <c r="C1024" s="9">
        <v>794947.02</v>
      </c>
    </row>
    <row r="1025" spans="2:3" x14ac:dyDescent="0.3">
      <c r="B1025" s="4" t="s">
        <v>831</v>
      </c>
      <c r="C1025" s="9">
        <v>176201.23</v>
      </c>
    </row>
    <row r="1026" spans="2:3" x14ac:dyDescent="0.3">
      <c r="B1026" s="4" t="s">
        <v>677</v>
      </c>
      <c r="C1026" s="9">
        <v>75658.570000000007</v>
      </c>
    </row>
    <row r="1027" spans="2:3" x14ac:dyDescent="0.3">
      <c r="B1027" s="4" t="s">
        <v>187</v>
      </c>
      <c r="C1027" s="9">
        <v>783511.78</v>
      </c>
    </row>
    <row r="1028" spans="2:3" x14ac:dyDescent="0.3">
      <c r="B1028" s="4" t="s">
        <v>851</v>
      </c>
      <c r="C1028" s="9">
        <v>83281.16</v>
      </c>
    </row>
    <row r="1029" spans="2:3" x14ac:dyDescent="0.3">
      <c r="B1029" s="4" t="s">
        <v>30</v>
      </c>
      <c r="C1029" s="9">
        <v>491755.39</v>
      </c>
    </row>
    <row r="1030" spans="2:3" x14ac:dyDescent="0.3">
      <c r="B1030" s="4" t="s">
        <v>68</v>
      </c>
      <c r="C1030" s="9">
        <v>492002.37</v>
      </c>
    </row>
    <row r="1031" spans="2:3" x14ac:dyDescent="0.3">
      <c r="B1031" s="4" t="s">
        <v>955</v>
      </c>
      <c r="C1031" s="9">
        <v>44418.37</v>
      </c>
    </row>
    <row r="1032" spans="2:3" x14ac:dyDescent="0.3">
      <c r="B1032" s="4" t="s">
        <v>439</v>
      </c>
      <c r="C1032" s="9">
        <v>417589.99</v>
      </c>
    </row>
    <row r="1033" spans="2:3" x14ac:dyDescent="0.3">
      <c r="B1033" s="4" t="s">
        <v>215</v>
      </c>
      <c r="C1033" s="9">
        <v>310323.19</v>
      </c>
    </row>
    <row r="1034" spans="2:3" x14ac:dyDescent="0.3">
      <c r="B1034" s="4" t="s">
        <v>731</v>
      </c>
      <c r="C1034" s="9">
        <v>499997.45</v>
      </c>
    </row>
    <row r="1035" spans="2:3" x14ac:dyDescent="0.3">
      <c r="B1035" s="4" t="s">
        <v>497</v>
      </c>
      <c r="C1035" s="9">
        <v>287332.84000000003</v>
      </c>
    </row>
    <row r="1036" spans="2:3" x14ac:dyDescent="0.3">
      <c r="B1036" s="4" t="s">
        <v>2156</v>
      </c>
      <c r="C1036" s="9">
        <v>46971064.170000002</v>
      </c>
    </row>
    <row r="1043" spans="2:7" ht="15.6" x14ac:dyDescent="0.3">
      <c r="B1043" s="2" t="s">
        <v>2249</v>
      </c>
    </row>
    <row r="1045" spans="2:7" x14ac:dyDescent="0.3">
      <c r="B1045" s="3" t="s">
        <v>2155</v>
      </c>
      <c r="C1045" t="s">
        <v>2250</v>
      </c>
      <c r="D1045" s="15" t="s">
        <v>2243</v>
      </c>
      <c r="F1045" s="3" t="s">
        <v>2155</v>
      </c>
      <c r="G1045" t="s">
        <v>2251</v>
      </c>
    </row>
    <row r="1046" spans="2:7" x14ac:dyDescent="0.3">
      <c r="B1046" s="4">
        <v>1029</v>
      </c>
      <c r="C1046" s="16">
        <v>2</v>
      </c>
      <c r="D1046" s="15">
        <v>0.83909090909090911</v>
      </c>
      <c r="F1046" s="4">
        <v>1</v>
      </c>
      <c r="G1046" s="15">
        <v>5.1277841803364783</v>
      </c>
    </row>
    <row r="1047" spans="2:7" x14ac:dyDescent="0.3">
      <c r="B1047" s="4">
        <v>1069</v>
      </c>
      <c r="C1047" s="16">
        <v>2</v>
      </c>
      <c r="D1047" s="15">
        <v>5.2181481481481473</v>
      </c>
      <c r="F1047" s="4">
        <v>2</v>
      </c>
      <c r="G1047" s="15">
        <v>4.7658266897206012</v>
      </c>
    </row>
    <row r="1048" spans="2:7" x14ac:dyDescent="0.3">
      <c r="B1048" s="4">
        <v>1138</v>
      </c>
      <c r="C1048" s="16">
        <v>3</v>
      </c>
      <c r="D1048" s="15">
        <v>4.82</v>
      </c>
      <c r="F1048" s="4">
        <v>3</v>
      </c>
      <c r="G1048" s="15">
        <v>5.2214710360715699</v>
      </c>
    </row>
    <row r="1049" spans="2:7" x14ac:dyDescent="0.3">
      <c r="B1049" s="4">
        <v>1204</v>
      </c>
      <c r="C1049" s="16">
        <v>3</v>
      </c>
      <c r="D1049" s="15">
        <v>3.4183999999999997</v>
      </c>
      <c r="F1049" s="4">
        <v>4</v>
      </c>
      <c r="G1049" s="15">
        <v>4.8451213213098114</v>
      </c>
    </row>
    <row r="1050" spans="2:7" x14ac:dyDescent="0.3">
      <c r="B1050" s="4">
        <v>1269</v>
      </c>
      <c r="C1050" s="16">
        <v>3</v>
      </c>
      <c r="D1050" s="15">
        <v>7.38</v>
      </c>
      <c r="F1050" s="4" t="s">
        <v>2156</v>
      </c>
      <c r="G1050" s="15">
        <v>5.0028711524164038</v>
      </c>
    </row>
    <row r="1051" spans="2:7" x14ac:dyDescent="0.3">
      <c r="B1051" s="4">
        <v>1280</v>
      </c>
      <c r="C1051" s="16">
        <v>2</v>
      </c>
      <c r="D1051" s="15">
        <v>4.5816216216216219</v>
      </c>
    </row>
    <row r="1052" spans="2:7" x14ac:dyDescent="0.3">
      <c r="B1052" s="4">
        <v>1405</v>
      </c>
      <c r="C1052" s="16">
        <v>3</v>
      </c>
      <c r="D1052" s="15">
        <v>2.429642857142857</v>
      </c>
    </row>
    <row r="1053" spans="2:7" x14ac:dyDescent="0.3">
      <c r="B1053" s="4">
        <v>1410</v>
      </c>
      <c r="C1053" s="16">
        <v>4</v>
      </c>
      <c r="D1053" s="15">
        <v>2.3329411764705879</v>
      </c>
    </row>
    <row r="1054" spans="2:7" x14ac:dyDescent="0.3">
      <c r="B1054" s="4">
        <v>1471</v>
      </c>
      <c r="C1054" s="16">
        <v>4</v>
      </c>
      <c r="D1054" s="15">
        <v>6.0609374999999996</v>
      </c>
    </row>
    <row r="1055" spans="2:7" x14ac:dyDescent="0.3">
      <c r="B1055" s="4">
        <v>1475</v>
      </c>
      <c r="C1055" s="16">
        <v>2</v>
      </c>
      <c r="D1055" s="15">
        <v>5.3532258064516123</v>
      </c>
    </row>
    <row r="1056" spans="2:7" x14ac:dyDescent="0.3">
      <c r="B1056" s="4">
        <v>1483</v>
      </c>
      <c r="C1056" s="16">
        <v>2</v>
      </c>
      <c r="D1056" s="15">
        <v>5.1442105263157893</v>
      </c>
    </row>
    <row r="1057" spans="2:4" x14ac:dyDescent="0.3">
      <c r="B1057" s="4">
        <v>1558</v>
      </c>
      <c r="C1057" s="16">
        <v>3</v>
      </c>
      <c r="D1057" s="15">
        <v>5.6042857142857141</v>
      </c>
    </row>
    <row r="1058" spans="2:4" x14ac:dyDescent="0.3">
      <c r="B1058" s="4">
        <v>1666</v>
      </c>
      <c r="C1058" s="16">
        <v>3</v>
      </c>
      <c r="D1058" s="15">
        <v>8.5397222222222222</v>
      </c>
    </row>
    <row r="1059" spans="2:4" x14ac:dyDescent="0.3">
      <c r="B1059" s="4">
        <v>1719</v>
      </c>
      <c r="C1059" s="16">
        <v>3</v>
      </c>
      <c r="D1059" s="15">
        <v>6.2591304347826089</v>
      </c>
    </row>
    <row r="1060" spans="2:4" x14ac:dyDescent="0.3">
      <c r="B1060" s="4">
        <v>1726</v>
      </c>
      <c r="C1060" s="16">
        <v>1</v>
      </c>
      <c r="D1060" s="15">
        <v>5.3337037037037032</v>
      </c>
    </row>
    <row r="1061" spans="2:4" x14ac:dyDescent="0.3">
      <c r="B1061" s="4">
        <v>1763</v>
      </c>
      <c r="C1061" s="16">
        <v>3</v>
      </c>
      <c r="D1061" s="15">
        <v>5.9247826086956525</v>
      </c>
    </row>
    <row r="1062" spans="2:4" x14ac:dyDescent="0.3">
      <c r="B1062" s="4">
        <v>1770</v>
      </c>
      <c r="C1062" s="16">
        <v>2</v>
      </c>
      <c r="D1062" s="15">
        <v>7.39</v>
      </c>
    </row>
    <row r="1063" spans="2:4" x14ac:dyDescent="0.3">
      <c r="B1063" s="4">
        <v>1784</v>
      </c>
      <c r="C1063" s="16">
        <v>3</v>
      </c>
      <c r="D1063" s="15">
        <v>4.7350000000000003</v>
      </c>
    </row>
    <row r="1064" spans="2:4" x14ac:dyDescent="0.3">
      <c r="B1064" s="4">
        <v>1787</v>
      </c>
      <c r="C1064" s="16">
        <v>4</v>
      </c>
      <c r="D1064" s="15">
        <v>6.9445833333333331</v>
      </c>
    </row>
    <row r="1065" spans="2:4" x14ac:dyDescent="0.3">
      <c r="B1065" s="4">
        <v>1845</v>
      </c>
      <c r="C1065" s="16">
        <v>4</v>
      </c>
      <c r="D1065" s="15">
        <v>6.756153846153846</v>
      </c>
    </row>
    <row r="1066" spans="2:4" x14ac:dyDescent="0.3">
      <c r="B1066" s="4">
        <v>1858</v>
      </c>
      <c r="C1066" s="16">
        <v>2</v>
      </c>
      <c r="D1066" s="15">
        <v>3.5577272727272726</v>
      </c>
    </row>
    <row r="1067" spans="2:4" x14ac:dyDescent="0.3">
      <c r="B1067" s="4">
        <v>1932</v>
      </c>
      <c r="C1067" s="16">
        <v>3</v>
      </c>
      <c r="D1067" s="15">
        <v>4.7084615384615383</v>
      </c>
    </row>
    <row r="1068" spans="2:4" x14ac:dyDescent="0.3">
      <c r="B1068" s="4">
        <v>2055</v>
      </c>
      <c r="C1068" s="16">
        <v>4</v>
      </c>
      <c r="D1068" s="15">
        <v>5.9841666666666669</v>
      </c>
    </row>
    <row r="1069" spans="2:4" x14ac:dyDescent="0.3">
      <c r="B1069" s="4">
        <v>2079</v>
      </c>
      <c r="C1069" s="16">
        <v>4</v>
      </c>
      <c r="D1069" s="15">
        <v>4.4621739130434781</v>
      </c>
    </row>
    <row r="1070" spans="2:4" x14ac:dyDescent="0.3">
      <c r="B1070" s="4">
        <v>2131</v>
      </c>
      <c r="C1070" s="16">
        <v>2</v>
      </c>
      <c r="D1070" s="15">
        <v>4.1936363636363643</v>
      </c>
    </row>
    <row r="1071" spans="2:4" x14ac:dyDescent="0.3">
      <c r="B1071" s="4">
        <v>2142</v>
      </c>
      <c r="C1071" s="16">
        <v>2</v>
      </c>
      <c r="D1071" s="15">
        <v>4.87</v>
      </c>
    </row>
    <row r="1072" spans="2:4" x14ac:dyDescent="0.3">
      <c r="B1072" s="4">
        <v>2150</v>
      </c>
      <c r="C1072" s="16">
        <v>4</v>
      </c>
      <c r="D1072" s="15">
        <v>5.2050000000000001</v>
      </c>
    </row>
    <row r="1073" spans="2:4" x14ac:dyDescent="0.3">
      <c r="B1073" s="4">
        <v>2157</v>
      </c>
      <c r="C1073" s="16">
        <v>3</v>
      </c>
      <c r="D1073" s="15">
        <v>5.9861538461538455</v>
      </c>
    </row>
    <row r="1074" spans="2:4" x14ac:dyDescent="0.3">
      <c r="B1074" s="4">
        <v>2159</v>
      </c>
      <c r="C1074" s="16">
        <v>1</v>
      </c>
      <c r="D1074" s="15">
        <v>5.7186363636363637</v>
      </c>
    </row>
    <row r="1075" spans="2:4" x14ac:dyDescent="0.3">
      <c r="B1075" s="4">
        <v>2183</v>
      </c>
      <c r="C1075" s="16">
        <v>3</v>
      </c>
      <c r="D1075" s="15">
        <v>5.2003999999999992</v>
      </c>
    </row>
    <row r="1076" spans="2:4" x14ac:dyDescent="0.3">
      <c r="B1076" s="4">
        <v>2235</v>
      </c>
      <c r="C1076" s="16">
        <v>4</v>
      </c>
      <c r="D1076" s="15">
        <v>3.0433333333333334</v>
      </c>
    </row>
    <row r="1077" spans="2:4" x14ac:dyDescent="0.3">
      <c r="B1077" s="4">
        <v>2253</v>
      </c>
      <c r="C1077" s="16">
        <v>3</v>
      </c>
      <c r="D1077" s="15">
        <v>9.0124999999999993</v>
      </c>
    </row>
    <row r="1078" spans="2:4" x14ac:dyDescent="0.3">
      <c r="B1078" s="4">
        <v>2304</v>
      </c>
      <c r="C1078" s="16">
        <v>4</v>
      </c>
      <c r="D1078" s="15">
        <v>4.5463157894736836</v>
      </c>
    </row>
    <row r="1079" spans="2:4" x14ac:dyDescent="0.3">
      <c r="B1079" s="4">
        <v>2344</v>
      </c>
      <c r="C1079" s="16">
        <v>2</v>
      </c>
      <c r="D1079" s="15">
        <v>2.7162962962962962</v>
      </c>
    </row>
    <row r="1080" spans="2:4" x14ac:dyDescent="0.3">
      <c r="B1080" s="4">
        <v>2363</v>
      </c>
      <c r="C1080" s="16">
        <v>3</v>
      </c>
      <c r="D1080" s="15">
        <v>4.0766666666666671</v>
      </c>
    </row>
    <row r="1081" spans="2:4" x14ac:dyDescent="0.3">
      <c r="B1081" s="4">
        <v>2382</v>
      </c>
      <c r="C1081" s="16">
        <v>3</v>
      </c>
      <c r="D1081" s="15">
        <v>8.0911111111111111</v>
      </c>
    </row>
    <row r="1082" spans="2:4" x14ac:dyDescent="0.3">
      <c r="B1082" s="4">
        <v>2439</v>
      </c>
      <c r="C1082" s="16">
        <v>4</v>
      </c>
      <c r="D1082" s="15">
        <v>5.7662962962962965</v>
      </c>
    </row>
    <row r="1083" spans="2:4" x14ac:dyDescent="0.3">
      <c r="B1083" s="4">
        <v>2448</v>
      </c>
      <c r="C1083" s="16">
        <v>3</v>
      </c>
      <c r="D1083" s="15">
        <v>3.3109375000000001</v>
      </c>
    </row>
    <row r="1084" spans="2:4" x14ac:dyDescent="0.3">
      <c r="B1084" s="4">
        <v>2461</v>
      </c>
      <c r="C1084" s="16">
        <v>4</v>
      </c>
      <c r="D1084" s="15">
        <v>5.3206451612903223</v>
      </c>
    </row>
    <row r="1085" spans="2:4" x14ac:dyDescent="0.3">
      <c r="B1085" s="4">
        <v>2474</v>
      </c>
      <c r="C1085" s="16">
        <v>4</v>
      </c>
      <c r="D1085" s="15">
        <v>5.7538095238095242</v>
      </c>
    </row>
    <row r="1086" spans="2:4" x14ac:dyDescent="0.3">
      <c r="B1086" s="4">
        <v>2525</v>
      </c>
      <c r="C1086" s="16">
        <v>3</v>
      </c>
      <c r="D1086" s="15">
        <v>4.9783333333333335</v>
      </c>
    </row>
    <row r="1087" spans="2:4" x14ac:dyDescent="0.3">
      <c r="B1087" s="4">
        <v>2582</v>
      </c>
      <c r="C1087" s="16">
        <v>4</v>
      </c>
      <c r="D1087" s="15">
        <v>5.1425806451612903</v>
      </c>
    </row>
    <row r="1088" spans="2:4" x14ac:dyDescent="0.3">
      <c r="B1088" s="4">
        <v>2598</v>
      </c>
      <c r="C1088" s="16">
        <v>3</v>
      </c>
      <c r="D1088" s="15">
        <v>6.85</v>
      </c>
    </row>
    <row r="1089" spans="2:4" x14ac:dyDescent="0.3">
      <c r="B1089" s="4">
        <v>2678</v>
      </c>
      <c r="C1089" s="16">
        <v>3</v>
      </c>
      <c r="D1089" s="15">
        <v>6.6878947368421047</v>
      </c>
    </row>
    <row r="1090" spans="2:4" x14ac:dyDescent="0.3">
      <c r="B1090" s="4">
        <v>2696</v>
      </c>
      <c r="C1090" s="16">
        <v>3</v>
      </c>
      <c r="D1090" s="15">
        <v>7.7973684210526315</v>
      </c>
    </row>
    <row r="1091" spans="2:4" x14ac:dyDescent="0.3">
      <c r="B1091" s="4">
        <v>2697</v>
      </c>
      <c r="C1091" s="16">
        <v>3</v>
      </c>
      <c r="D1091" s="15">
        <v>5.1896296296296294</v>
      </c>
    </row>
    <row r="1092" spans="2:4" x14ac:dyDescent="0.3">
      <c r="B1092" s="4">
        <v>2720</v>
      </c>
      <c r="C1092" s="16">
        <v>4</v>
      </c>
      <c r="D1092" s="15">
        <v>3.4731999999999998</v>
      </c>
    </row>
    <row r="1093" spans="2:4" x14ac:dyDescent="0.3">
      <c r="B1093" s="4">
        <v>2823</v>
      </c>
      <c r="C1093" s="16">
        <v>3</v>
      </c>
      <c r="D1093" s="15">
        <v>3.2896666666666667</v>
      </c>
    </row>
    <row r="1094" spans="2:4" x14ac:dyDescent="0.3">
      <c r="B1094" s="4">
        <v>3109</v>
      </c>
      <c r="C1094" s="16">
        <v>3</v>
      </c>
      <c r="D1094" s="15">
        <v>7.9871875000000001</v>
      </c>
    </row>
    <row r="1095" spans="2:4" x14ac:dyDescent="0.3">
      <c r="B1095" s="4">
        <v>3112</v>
      </c>
      <c r="C1095" s="16">
        <v>1</v>
      </c>
      <c r="D1095" s="15">
        <v>4.28125</v>
      </c>
    </row>
    <row r="1096" spans="2:4" x14ac:dyDescent="0.3">
      <c r="B1096" s="4">
        <v>3120</v>
      </c>
      <c r="C1096" s="16">
        <v>2</v>
      </c>
      <c r="D1096" s="15">
        <v>6.0520689655172415</v>
      </c>
    </row>
    <row r="1097" spans="2:4" x14ac:dyDescent="0.3">
      <c r="B1097" s="4">
        <v>3193</v>
      </c>
      <c r="C1097" s="16">
        <v>1</v>
      </c>
      <c r="D1097" s="15">
        <v>7.2759999999999998</v>
      </c>
    </row>
    <row r="1098" spans="2:4" x14ac:dyDescent="0.3">
      <c r="B1098" s="4">
        <v>3258</v>
      </c>
      <c r="C1098" s="16">
        <v>2</v>
      </c>
      <c r="D1098" s="15">
        <v>4.8384375000000004</v>
      </c>
    </row>
    <row r="1099" spans="2:4" x14ac:dyDescent="0.3">
      <c r="B1099" s="4">
        <v>3300</v>
      </c>
      <c r="C1099" s="16">
        <v>1</v>
      </c>
      <c r="D1099" s="15">
        <v>6.81952380952381</v>
      </c>
    </row>
    <row r="1100" spans="2:4" x14ac:dyDescent="0.3">
      <c r="B1100" s="4">
        <v>3302</v>
      </c>
      <c r="C1100" s="16">
        <v>4</v>
      </c>
      <c r="D1100" s="15">
        <v>4.2454838709677425</v>
      </c>
    </row>
    <row r="1101" spans="2:4" x14ac:dyDescent="0.3">
      <c r="B1101" s="4">
        <v>3504</v>
      </c>
      <c r="C1101" s="16">
        <v>3</v>
      </c>
      <c r="D1101" s="15">
        <v>3.8953125000000002</v>
      </c>
    </row>
    <row r="1102" spans="2:4" x14ac:dyDescent="0.3">
      <c r="B1102" s="4">
        <v>3558</v>
      </c>
      <c r="C1102" s="16">
        <v>3</v>
      </c>
      <c r="D1102" s="15">
        <v>5.4424999999999999</v>
      </c>
    </row>
    <row r="1103" spans="2:4" x14ac:dyDescent="0.3">
      <c r="B1103" s="4">
        <v>3574</v>
      </c>
      <c r="C1103" s="16">
        <v>1</v>
      </c>
      <c r="D1103" s="15">
        <v>5.7159999999999993</v>
      </c>
    </row>
    <row r="1104" spans="2:4" x14ac:dyDescent="0.3">
      <c r="B1104" s="4">
        <v>3617</v>
      </c>
      <c r="C1104" s="16">
        <v>3</v>
      </c>
      <c r="D1104" s="15">
        <v>3.5300000000000002</v>
      </c>
    </row>
    <row r="1105" spans="2:4" x14ac:dyDescent="0.3">
      <c r="B1105" s="4">
        <v>3640</v>
      </c>
      <c r="C1105" s="16">
        <v>2</v>
      </c>
      <c r="D1105" s="15">
        <v>6.4758333333333331</v>
      </c>
    </row>
    <row r="1106" spans="2:4" x14ac:dyDescent="0.3">
      <c r="B1106" s="4">
        <v>3725</v>
      </c>
      <c r="C1106" s="16">
        <v>2</v>
      </c>
      <c r="D1106" s="15">
        <v>2.5296153846153846</v>
      </c>
    </row>
    <row r="1107" spans="2:4" x14ac:dyDescent="0.3">
      <c r="B1107" s="4">
        <v>3758</v>
      </c>
      <c r="C1107" s="16">
        <v>3</v>
      </c>
      <c r="D1107" s="15">
        <v>5.7329166666666671</v>
      </c>
    </row>
    <row r="1108" spans="2:4" x14ac:dyDescent="0.3">
      <c r="B1108" s="4">
        <v>3778</v>
      </c>
      <c r="C1108" s="16">
        <v>3</v>
      </c>
      <c r="D1108" s="15">
        <v>5.3677272727272731</v>
      </c>
    </row>
    <row r="1109" spans="2:4" x14ac:dyDescent="0.3">
      <c r="B1109" s="4">
        <v>3862</v>
      </c>
      <c r="C1109" s="16">
        <v>3</v>
      </c>
      <c r="D1109" s="15">
        <v>3.631875</v>
      </c>
    </row>
    <row r="1110" spans="2:4" x14ac:dyDescent="0.3">
      <c r="B1110" s="4">
        <v>3877</v>
      </c>
      <c r="C1110" s="16">
        <v>4</v>
      </c>
      <c r="D1110" s="15">
        <v>7.080322580645162</v>
      </c>
    </row>
    <row r="1111" spans="2:4" x14ac:dyDescent="0.3">
      <c r="B1111" s="4">
        <v>3900</v>
      </c>
      <c r="C1111" s="16">
        <v>1</v>
      </c>
      <c r="D1111" s="15">
        <v>5.0062068965517241</v>
      </c>
    </row>
    <row r="1112" spans="2:4" x14ac:dyDescent="0.3">
      <c r="B1112" s="4">
        <v>3938</v>
      </c>
      <c r="C1112" s="16">
        <v>3</v>
      </c>
      <c r="D1112" s="15">
        <v>3.652173913043478</v>
      </c>
    </row>
    <row r="1113" spans="2:4" x14ac:dyDescent="0.3">
      <c r="B1113" s="4">
        <v>4007</v>
      </c>
      <c r="C1113" s="16">
        <v>3</v>
      </c>
      <c r="D1113" s="15">
        <v>6.0661538461538465</v>
      </c>
    </row>
    <row r="1114" spans="2:4" x14ac:dyDescent="0.3">
      <c r="B1114" s="4">
        <v>4115</v>
      </c>
      <c r="C1114" s="16">
        <v>3</v>
      </c>
      <c r="D1114" s="15">
        <v>6.0733333333333333</v>
      </c>
    </row>
    <row r="1115" spans="2:4" x14ac:dyDescent="0.3">
      <c r="B1115" s="4">
        <v>4119</v>
      </c>
      <c r="C1115" s="16">
        <v>3</v>
      </c>
      <c r="D1115" s="15">
        <v>2.0303125</v>
      </c>
    </row>
    <row r="1116" spans="2:4" x14ac:dyDescent="0.3">
      <c r="B1116" s="4">
        <v>4157</v>
      </c>
      <c r="C1116" s="16">
        <v>3</v>
      </c>
      <c r="D1116" s="15">
        <v>6.3530769230769231</v>
      </c>
    </row>
    <row r="1117" spans="2:4" x14ac:dyDescent="0.3">
      <c r="B1117" s="4">
        <v>4321</v>
      </c>
      <c r="C1117" s="16">
        <v>2</v>
      </c>
      <c r="D1117" s="15">
        <v>3.2186363636363637</v>
      </c>
    </row>
    <row r="1118" spans="2:4" x14ac:dyDescent="0.3">
      <c r="B1118" s="4">
        <v>4351</v>
      </c>
      <c r="C1118" s="16">
        <v>4</v>
      </c>
      <c r="D1118" s="15">
        <v>4.9291999999999998</v>
      </c>
    </row>
    <row r="1119" spans="2:4" x14ac:dyDescent="0.3">
      <c r="B1119" s="4">
        <v>4355</v>
      </c>
      <c r="C1119" s="16">
        <v>4</v>
      </c>
      <c r="D1119" s="15">
        <v>4.1081578947368422</v>
      </c>
    </row>
    <row r="1120" spans="2:4" x14ac:dyDescent="0.3">
      <c r="B1120" s="4">
        <v>4390</v>
      </c>
      <c r="C1120" s="16">
        <v>1</v>
      </c>
      <c r="D1120" s="15">
        <v>6.7949999999999999</v>
      </c>
    </row>
    <row r="1121" spans="2:4" x14ac:dyDescent="0.3">
      <c r="B1121" s="4">
        <v>4430</v>
      </c>
      <c r="C1121" s="16">
        <v>4</v>
      </c>
      <c r="D1121" s="15">
        <v>2.9</v>
      </c>
    </row>
    <row r="1122" spans="2:4" x14ac:dyDescent="0.3">
      <c r="B1122" s="4">
        <v>4566</v>
      </c>
      <c r="C1122" s="16">
        <v>3</v>
      </c>
      <c r="D1122" s="15">
        <v>3.3482758620689652</v>
      </c>
    </row>
    <row r="1123" spans="2:4" x14ac:dyDescent="0.3">
      <c r="B1123" s="4">
        <v>4700</v>
      </c>
      <c r="C1123" s="16">
        <v>4</v>
      </c>
      <c r="D1123" s="15">
        <v>6.927391304347827</v>
      </c>
    </row>
    <row r="1124" spans="2:4" x14ac:dyDescent="0.3">
      <c r="B1124" s="4">
        <v>4705</v>
      </c>
      <c r="C1124" s="16">
        <v>3</v>
      </c>
      <c r="D1124" s="15">
        <v>2.3507692307692305</v>
      </c>
    </row>
    <row r="1125" spans="2:4" x14ac:dyDescent="0.3">
      <c r="B1125" s="4">
        <v>4716</v>
      </c>
      <c r="C1125" s="16">
        <v>3</v>
      </c>
      <c r="D1125" s="15">
        <v>5.0589473684210526</v>
      </c>
    </row>
    <row r="1126" spans="2:4" x14ac:dyDescent="0.3">
      <c r="B1126" s="4">
        <v>4771</v>
      </c>
      <c r="C1126" s="16">
        <v>4</v>
      </c>
      <c r="D1126" s="15">
        <v>6.0646666666666667</v>
      </c>
    </row>
    <row r="1127" spans="2:4" x14ac:dyDescent="0.3">
      <c r="B1127" s="4">
        <v>4843</v>
      </c>
      <c r="C1127" s="16">
        <v>1</v>
      </c>
      <c r="D1127" s="15">
        <v>3.8424137931034483</v>
      </c>
    </row>
    <row r="1128" spans="2:4" x14ac:dyDescent="0.3">
      <c r="B1128" s="4">
        <v>4862</v>
      </c>
      <c r="C1128" s="16">
        <v>3</v>
      </c>
      <c r="D1128" s="15">
        <v>7.0618518518518512</v>
      </c>
    </row>
    <row r="1129" spans="2:4" x14ac:dyDescent="0.3">
      <c r="B1129" s="4">
        <v>4877</v>
      </c>
      <c r="C1129" s="16">
        <v>2</v>
      </c>
      <c r="D1129" s="15">
        <v>5.1512500000000001</v>
      </c>
    </row>
    <row r="1130" spans="2:4" x14ac:dyDescent="0.3">
      <c r="B1130" s="4">
        <v>4919</v>
      </c>
      <c r="C1130" s="16">
        <v>1</v>
      </c>
      <c r="D1130" s="15">
        <v>7.1159090909090912</v>
      </c>
    </row>
    <row r="1131" spans="2:4" x14ac:dyDescent="0.3">
      <c r="B1131" s="4">
        <v>4948</v>
      </c>
      <c r="C1131" s="16">
        <v>3</v>
      </c>
      <c r="D1131" s="15">
        <v>6.9681818181818187</v>
      </c>
    </row>
    <row r="1132" spans="2:4" x14ac:dyDescent="0.3">
      <c r="B1132" s="4">
        <v>4957</v>
      </c>
      <c r="C1132" s="16">
        <v>2</v>
      </c>
      <c r="D1132" s="15">
        <v>7.7947826086956526</v>
      </c>
    </row>
    <row r="1133" spans="2:4" x14ac:dyDescent="0.3">
      <c r="B1133" s="4">
        <v>4993</v>
      </c>
      <c r="C1133" s="16">
        <v>3</v>
      </c>
      <c r="D1133" s="15">
        <v>2.4164285714285714</v>
      </c>
    </row>
    <row r="1134" spans="2:4" x14ac:dyDescent="0.3">
      <c r="B1134" s="4">
        <v>5007</v>
      </c>
      <c r="C1134" s="16">
        <v>3</v>
      </c>
      <c r="D1134" s="15">
        <v>3.6921739130434785</v>
      </c>
    </row>
    <row r="1135" spans="2:4" x14ac:dyDescent="0.3">
      <c r="B1135" s="4">
        <v>5044</v>
      </c>
      <c r="C1135" s="16">
        <v>3</v>
      </c>
      <c r="D1135" s="15">
        <v>4.8905263157894741</v>
      </c>
    </row>
    <row r="1136" spans="2:4" x14ac:dyDescent="0.3">
      <c r="B1136" s="4">
        <v>5108</v>
      </c>
      <c r="C1136" s="16">
        <v>3</v>
      </c>
      <c r="D1136" s="15">
        <v>6.875</v>
      </c>
    </row>
    <row r="1137" spans="2:4" x14ac:dyDescent="0.3">
      <c r="B1137" s="4">
        <v>5110</v>
      </c>
      <c r="C1137" s="16">
        <v>3</v>
      </c>
      <c r="D1137" s="15">
        <v>5.9423333333333339</v>
      </c>
    </row>
    <row r="1138" spans="2:4" x14ac:dyDescent="0.3">
      <c r="B1138" s="4">
        <v>5136</v>
      </c>
      <c r="C1138" s="16">
        <v>1</v>
      </c>
      <c r="D1138" s="15">
        <v>-0.36549999999999999</v>
      </c>
    </row>
    <row r="1139" spans="2:4" x14ac:dyDescent="0.3">
      <c r="B1139" s="4">
        <v>5158</v>
      </c>
      <c r="C1139" s="16">
        <v>3</v>
      </c>
      <c r="D1139" s="15">
        <v>5.6838709677419352</v>
      </c>
    </row>
    <row r="1140" spans="2:4" x14ac:dyDescent="0.3">
      <c r="B1140" s="4">
        <v>5227</v>
      </c>
      <c r="C1140" s="16">
        <v>3</v>
      </c>
      <c r="D1140" s="15">
        <v>3.1591666666666662</v>
      </c>
    </row>
    <row r="1141" spans="2:4" x14ac:dyDescent="0.3">
      <c r="B1141" s="4">
        <v>5264</v>
      </c>
      <c r="C1141" s="16">
        <v>4</v>
      </c>
      <c r="D1141" s="15">
        <v>3.6491176470588234</v>
      </c>
    </row>
    <row r="1142" spans="2:4" x14ac:dyDescent="0.3">
      <c r="B1142" s="4">
        <v>5318</v>
      </c>
      <c r="C1142" s="16">
        <v>3</v>
      </c>
      <c r="D1142" s="15">
        <v>2.5360869565217392</v>
      </c>
    </row>
    <row r="1143" spans="2:4" x14ac:dyDescent="0.3">
      <c r="B1143" s="4">
        <v>5390</v>
      </c>
      <c r="C1143" s="16">
        <v>2</v>
      </c>
      <c r="D1143" s="15">
        <v>7.9614285714285717</v>
      </c>
    </row>
    <row r="1144" spans="2:4" x14ac:dyDescent="0.3">
      <c r="B1144" s="4">
        <v>5396</v>
      </c>
      <c r="C1144" s="16">
        <v>3</v>
      </c>
      <c r="D1144" s="15">
        <v>5.5755999999999997</v>
      </c>
    </row>
    <row r="1145" spans="2:4" x14ac:dyDescent="0.3">
      <c r="B1145" s="4">
        <v>5431</v>
      </c>
      <c r="C1145" s="16">
        <v>3</v>
      </c>
      <c r="D1145" s="15">
        <v>6.5259999999999998</v>
      </c>
    </row>
    <row r="1146" spans="2:4" x14ac:dyDescent="0.3">
      <c r="B1146" s="4">
        <v>5541</v>
      </c>
      <c r="C1146" s="16">
        <v>3</v>
      </c>
      <c r="D1146" s="15">
        <v>5.4768421052631577</v>
      </c>
    </row>
    <row r="1147" spans="2:4" x14ac:dyDescent="0.3">
      <c r="B1147" s="4">
        <v>5559</v>
      </c>
      <c r="C1147" s="16">
        <v>4</v>
      </c>
      <c r="D1147" s="15">
        <v>5.3679999999999994</v>
      </c>
    </row>
    <row r="1148" spans="2:4" x14ac:dyDescent="0.3">
      <c r="B1148" s="4">
        <v>5631</v>
      </c>
      <c r="C1148" s="16">
        <v>4</v>
      </c>
      <c r="D1148" s="15">
        <v>3.6784999999999997</v>
      </c>
    </row>
    <row r="1149" spans="2:4" x14ac:dyDescent="0.3">
      <c r="B1149" s="4">
        <v>5646</v>
      </c>
      <c r="C1149" s="16">
        <v>4</v>
      </c>
      <c r="D1149" s="15">
        <v>4.4231428571428575</v>
      </c>
    </row>
    <row r="1150" spans="2:4" x14ac:dyDescent="0.3">
      <c r="B1150" s="4">
        <v>5663</v>
      </c>
      <c r="C1150" s="16">
        <v>3</v>
      </c>
      <c r="D1150" s="15">
        <v>6.4553571428571432</v>
      </c>
    </row>
    <row r="1151" spans="2:4" x14ac:dyDescent="0.3">
      <c r="B1151" s="4">
        <v>5705</v>
      </c>
      <c r="C1151" s="16">
        <v>2</v>
      </c>
      <c r="D1151" s="15">
        <v>5.3966666666666665</v>
      </c>
    </row>
    <row r="1152" spans="2:4" x14ac:dyDescent="0.3">
      <c r="B1152" s="4">
        <v>5792</v>
      </c>
      <c r="C1152" s="16">
        <v>4</v>
      </c>
      <c r="D1152" s="15">
        <v>7.8618181818181823</v>
      </c>
    </row>
    <row r="1153" spans="2:4" x14ac:dyDescent="0.3">
      <c r="B1153" s="4">
        <v>5933</v>
      </c>
      <c r="C1153" s="16">
        <v>2</v>
      </c>
      <c r="D1153" s="15">
        <v>5.75</v>
      </c>
    </row>
    <row r="1154" spans="2:4" x14ac:dyDescent="0.3">
      <c r="B1154" s="4">
        <v>5968</v>
      </c>
      <c r="C1154" s="16">
        <v>4</v>
      </c>
      <c r="D1154" s="15">
        <v>5.2761904761904761</v>
      </c>
    </row>
    <row r="1155" spans="2:4" x14ac:dyDescent="0.3">
      <c r="B1155" s="4">
        <v>6070</v>
      </c>
      <c r="C1155" s="16">
        <v>3</v>
      </c>
      <c r="D1155" s="15">
        <v>5.4933333333333332</v>
      </c>
    </row>
    <row r="1156" spans="2:4" x14ac:dyDescent="0.3">
      <c r="B1156" s="4">
        <v>6218</v>
      </c>
      <c r="C1156" s="16">
        <v>4</v>
      </c>
      <c r="D1156" s="15">
        <v>3.5438461538461539</v>
      </c>
    </row>
    <row r="1157" spans="2:4" x14ac:dyDescent="0.3">
      <c r="B1157" s="4">
        <v>6240</v>
      </c>
      <c r="C1157" s="16">
        <v>3</v>
      </c>
      <c r="D1157" s="15">
        <v>4.0883333333333338</v>
      </c>
    </row>
    <row r="1158" spans="2:4" x14ac:dyDescent="0.3">
      <c r="B1158" s="4">
        <v>6258</v>
      </c>
      <c r="C1158" s="16">
        <v>3</v>
      </c>
      <c r="D1158" s="15">
        <v>6.0151851851851852</v>
      </c>
    </row>
    <row r="1159" spans="2:4" x14ac:dyDescent="0.3">
      <c r="B1159" s="4">
        <v>6263</v>
      </c>
      <c r="C1159" s="16">
        <v>2</v>
      </c>
      <c r="D1159" s="15">
        <v>8.656071428571428</v>
      </c>
    </row>
    <row r="1160" spans="2:4" x14ac:dyDescent="0.3">
      <c r="B1160" s="4">
        <v>6297</v>
      </c>
      <c r="C1160" s="16">
        <v>4</v>
      </c>
      <c r="D1160" s="15">
        <v>4.7023999999999999</v>
      </c>
    </row>
    <row r="1161" spans="2:4" x14ac:dyDescent="0.3">
      <c r="B1161" s="4">
        <v>6369</v>
      </c>
      <c r="C1161" s="16">
        <v>2</v>
      </c>
      <c r="D1161" s="15">
        <v>6.4155172413793107</v>
      </c>
    </row>
    <row r="1162" spans="2:4" x14ac:dyDescent="0.3">
      <c r="B1162" s="4">
        <v>6416</v>
      </c>
      <c r="C1162" s="16">
        <v>3</v>
      </c>
      <c r="D1162" s="15">
        <v>2.3436000000000003</v>
      </c>
    </row>
    <row r="1163" spans="2:4" x14ac:dyDescent="0.3">
      <c r="B1163" s="4">
        <v>6444</v>
      </c>
      <c r="C1163" s="16">
        <v>2</v>
      </c>
      <c r="D1163" s="15">
        <v>3.6427999999999998</v>
      </c>
    </row>
    <row r="1164" spans="2:4" x14ac:dyDescent="0.3">
      <c r="B1164" s="4">
        <v>6536</v>
      </c>
      <c r="C1164" s="16">
        <v>4</v>
      </c>
      <c r="D1164" s="15">
        <v>4.5991666666666662</v>
      </c>
    </row>
    <row r="1165" spans="2:4" x14ac:dyDescent="0.3">
      <c r="B1165" s="4">
        <v>6590</v>
      </c>
      <c r="C1165" s="16">
        <v>3</v>
      </c>
      <c r="D1165" s="15">
        <v>5.6933333333333334</v>
      </c>
    </row>
    <row r="1166" spans="2:4" x14ac:dyDescent="0.3">
      <c r="B1166" s="4">
        <v>6655</v>
      </c>
      <c r="C1166" s="16">
        <v>2</v>
      </c>
      <c r="D1166" s="15">
        <v>3.9299999999999997</v>
      </c>
    </row>
    <row r="1167" spans="2:4" x14ac:dyDescent="0.3">
      <c r="B1167" s="4">
        <v>6661</v>
      </c>
      <c r="C1167" s="16">
        <v>2</v>
      </c>
      <c r="D1167" s="15">
        <v>6.806206896551724</v>
      </c>
    </row>
    <row r="1168" spans="2:4" x14ac:dyDescent="0.3">
      <c r="B1168" s="4">
        <v>6750</v>
      </c>
      <c r="C1168" s="16">
        <v>2</v>
      </c>
      <c r="D1168" s="15">
        <v>3.6009756097560972</v>
      </c>
    </row>
    <row r="1169" spans="2:4" x14ac:dyDescent="0.3">
      <c r="B1169" s="4">
        <v>6810</v>
      </c>
      <c r="C1169" s="16">
        <v>4</v>
      </c>
      <c r="D1169" s="15">
        <v>0.1236842105263158</v>
      </c>
    </row>
    <row r="1170" spans="2:4" x14ac:dyDescent="0.3">
      <c r="B1170" s="4">
        <v>6906</v>
      </c>
      <c r="C1170" s="16">
        <v>2</v>
      </c>
      <c r="D1170" s="15">
        <v>4.4459090909090913</v>
      </c>
    </row>
    <row r="1171" spans="2:4" x14ac:dyDescent="0.3">
      <c r="B1171" s="4">
        <v>6937</v>
      </c>
      <c r="C1171" s="16">
        <v>3</v>
      </c>
      <c r="D1171" s="15">
        <v>6.0962500000000004</v>
      </c>
    </row>
    <row r="1172" spans="2:4" x14ac:dyDescent="0.3">
      <c r="B1172" s="4">
        <v>7027</v>
      </c>
      <c r="C1172" s="16">
        <v>3</v>
      </c>
      <c r="D1172" s="15">
        <v>8.3396969696969698</v>
      </c>
    </row>
    <row r="1173" spans="2:4" x14ac:dyDescent="0.3">
      <c r="B1173" s="4">
        <v>7046</v>
      </c>
      <c r="C1173" s="16">
        <v>4</v>
      </c>
      <c r="D1173" s="15">
        <v>3.9773333333333332</v>
      </c>
    </row>
    <row r="1174" spans="2:4" x14ac:dyDescent="0.3">
      <c r="B1174" s="4">
        <v>7049</v>
      </c>
      <c r="C1174" s="16">
        <v>2</v>
      </c>
      <c r="D1174" s="15">
        <v>4.8134999999999994</v>
      </c>
    </row>
    <row r="1175" spans="2:4" x14ac:dyDescent="0.3">
      <c r="B1175" s="4">
        <v>7071</v>
      </c>
      <c r="C1175" s="16">
        <v>4</v>
      </c>
      <c r="D1175" s="15">
        <v>3.9289285714285715</v>
      </c>
    </row>
    <row r="1176" spans="2:4" x14ac:dyDescent="0.3">
      <c r="B1176" s="4">
        <v>7159</v>
      </c>
      <c r="C1176" s="16">
        <v>4</v>
      </c>
      <c r="D1176" s="15">
        <v>6.8037931034482764</v>
      </c>
    </row>
    <row r="1177" spans="2:4" x14ac:dyDescent="0.3">
      <c r="B1177" s="4">
        <v>7172</v>
      </c>
      <c r="C1177" s="16">
        <v>3</v>
      </c>
      <c r="D1177" s="15">
        <v>4.5622222222222222</v>
      </c>
    </row>
    <row r="1178" spans="2:4" x14ac:dyDescent="0.3">
      <c r="B1178" s="4">
        <v>7234</v>
      </c>
      <c r="C1178" s="16">
        <v>3</v>
      </c>
      <c r="D1178" s="15">
        <v>5.8726315789473684</v>
      </c>
    </row>
    <row r="1179" spans="2:4" x14ac:dyDescent="0.3">
      <c r="B1179" s="4">
        <v>7258</v>
      </c>
      <c r="C1179" s="16">
        <v>2</v>
      </c>
      <c r="D1179" s="15">
        <v>5.0042307692307695</v>
      </c>
    </row>
    <row r="1180" spans="2:4" x14ac:dyDescent="0.3">
      <c r="B1180" s="4">
        <v>7265</v>
      </c>
      <c r="C1180" s="16">
        <v>4</v>
      </c>
      <c r="D1180" s="15">
        <v>6.2732258064516131</v>
      </c>
    </row>
    <row r="1181" spans="2:4" x14ac:dyDescent="0.3">
      <c r="B1181" s="4">
        <v>7270</v>
      </c>
      <c r="C1181" s="16">
        <v>3</v>
      </c>
      <c r="D1181" s="15">
        <v>3.3203846153846155</v>
      </c>
    </row>
    <row r="1182" spans="2:4" x14ac:dyDescent="0.3">
      <c r="B1182" s="4">
        <v>7581</v>
      </c>
      <c r="C1182" s="16">
        <v>4</v>
      </c>
      <c r="D1182" s="15">
        <v>5.0632000000000001</v>
      </c>
    </row>
    <row r="1183" spans="2:4" x14ac:dyDescent="0.3">
      <c r="B1183" s="4">
        <v>7582</v>
      </c>
      <c r="C1183" s="16">
        <v>2</v>
      </c>
      <c r="D1183" s="15">
        <v>5.116190476190476</v>
      </c>
    </row>
    <row r="1184" spans="2:4" x14ac:dyDescent="0.3">
      <c r="B1184" s="4">
        <v>7602</v>
      </c>
      <c r="C1184" s="16">
        <v>3</v>
      </c>
      <c r="D1184" s="15">
        <v>5.8166666666666664</v>
      </c>
    </row>
    <row r="1185" spans="2:4" x14ac:dyDescent="0.3">
      <c r="B1185" s="4">
        <v>7634</v>
      </c>
      <c r="C1185" s="16">
        <v>2</v>
      </c>
      <c r="D1185" s="15">
        <v>-0.86187499999999995</v>
      </c>
    </row>
    <row r="1186" spans="2:4" x14ac:dyDescent="0.3">
      <c r="B1186" s="4">
        <v>7654</v>
      </c>
      <c r="C1186" s="16">
        <v>3</v>
      </c>
      <c r="D1186" s="15">
        <v>3.42</v>
      </c>
    </row>
    <row r="1187" spans="2:4" x14ac:dyDescent="0.3">
      <c r="B1187" s="4">
        <v>7655</v>
      </c>
      <c r="C1187" s="16">
        <v>2</v>
      </c>
      <c r="D1187" s="15">
        <v>3.6505000000000001</v>
      </c>
    </row>
    <row r="1188" spans="2:4" x14ac:dyDescent="0.3">
      <c r="B1188" s="4">
        <v>7691</v>
      </c>
      <c r="C1188" s="16">
        <v>2</v>
      </c>
      <c r="D1188" s="15">
        <v>3.0919047619047624</v>
      </c>
    </row>
    <row r="1189" spans="2:4" x14ac:dyDescent="0.3">
      <c r="B1189" s="4">
        <v>7747</v>
      </c>
      <c r="C1189" s="16">
        <v>2</v>
      </c>
      <c r="D1189" s="15">
        <v>8.3460000000000001</v>
      </c>
    </row>
    <row r="1190" spans="2:4" x14ac:dyDescent="0.3">
      <c r="B1190" s="4">
        <v>7756</v>
      </c>
      <c r="C1190" s="16">
        <v>4</v>
      </c>
      <c r="D1190" s="15">
        <v>9.1905882352941184</v>
      </c>
    </row>
    <row r="1191" spans="2:4" x14ac:dyDescent="0.3">
      <c r="B1191" s="4">
        <v>7858</v>
      </c>
      <c r="C1191" s="16">
        <v>4</v>
      </c>
      <c r="D1191" s="15">
        <v>5.7424999999999997</v>
      </c>
    </row>
    <row r="1192" spans="2:4" x14ac:dyDescent="0.3">
      <c r="B1192" s="4">
        <v>7948</v>
      </c>
      <c r="C1192" s="16">
        <v>2</v>
      </c>
      <c r="D1192" s="15">
        <v>6.4991304347826082</v>
      </c>
    </row>
    <row r="1193" spans="2:4" x14ac:dyDescent="0.3">
      <c r="B1193" s="4">
        <v>7976</v>
      </c>
      <c r="C1193" s="16">
        <v>4</v>
      </c>
      <c r="D1193" s="15">
        <v>6.2562962962962958</v>
      </c>
    </row>
    <row r="1194" spans="2:4" x14ac:dyDescent="0.3">
      <c r="B1194" s="4">
        <v>7983</v>
      </c>
      <c r="C1194" s="16">
        <v>4</v>
      </c>
      <c r="D1194" s="15">
        <v>2.8313333333333333</v>
      </c>
    </row>
    <row r="1195" spans="2:4" x14ac:dyDescent="0.3">
      <c r="B1195" s="4">
        <v>7985</v>
      </c>
      <c r="C1195" s="16">
        <v>3</v>
      </c>
      <c r="D1195" s="15">
        <v>3.8344</v>
      </c>
    </row>
    <row r="1196" spans="2:4" x14ac:dyDescent="0.3">
      <c r="B1196" s="4">
        <v>8002</v>
      </c>
      <c r="C1196" s="16">
        <v>2</v>
      </c>
      <c r="D1196" s="15">
        <v>3.8312499999999998</v>
      </c>
    </row>
    <row r="1197" spans="2:4" x14ac:dyDescent="0.3">
      <c r="B1197" s="4">
        <v>8032</v>
      </c>
      <c r="C1197" s="16">
        <v>3</v>
      </c>
      <c r="D1197" s="15">
        <v>6.910000000000001</v>
      </c>
    </row>
    <row r="1198" spans="2:4" x14ac:dyDescent="0.3">
      <c r="B1198" s="4">
        <v>8069</v>
      </c>
      <c r="C1198" s="16">
        <v>3</v>
      </c>
      <c r="D1198" s="15">
        <v>6.9585185185185185</v>
      </c>
    </row>
    <row r="1199" spans="2:4" x14ac:dyDescent="0.3">
      <c r="B1199" s="4">
        <v>8156</v>
      </c>
      <c r="C1199" s="16">
        <v>1</v>
      </c>
      <c r="D1199" s="15">
        <v>7.5328571428571429</v>
      </c>
    </row>
    <row r="1200" spans="2:4" x14ac:dyDescent="0.3">
      <c r="B1200" s="4">
        <v>8234</v>
      </c>
      <c r="C1200" s="16">
        <v>3</v>
      </c>
      <c r="D1200" s="15">
        <v>6.1647826086956519</v>
      </c>
    </row>
    <row r="1201" spans="2:4" x14ac:dyDescent="0.3">
      <c r="B1201" s="4">
        <v>8280</v>
      </c>
      <c r="C1201" s="16">
        <v>4</v>
      </c>
      <c r="D1201" s="15">
        <v>4.9603999999999999</v>
      </c>
    </row>
    <row r="1202" spans="2:4" x14ac:dyDescent="0.3">
      <c r="B1202" s="4">
        <v>8313</v>
      </c>
      <c r="C1202" s="16">
        <v>4</v>
      </c>
      <c r="D1202" s="15">
        <v>4.5533333333333328</v>
      </c>
    </row>
    <row r="1203" spans="2:4" x14ac:dyDescent="0.3">
      <c r="B1203" s="4">
        <v>8353</v>
      </c>
      <c r="C1203" s="16">
        <v>1</v>
      </c>
      <c r="D1203" s="15">
        <v>3.1928571428571426</v>
      </c>
    </row>
    <row r="1204" spans="2:4" x14ac:dyDescent="0.3">
      <c r="B1204" s="4">
        <v>8355</v>
      </c>
      <c r="C1204" s="16">
        <v>4</v>
      </c>
      <c r="D1204" s="15">
        <v>7.05</v>
      </c>
    </row>
    <row r="1205" spans="2:4" x14ac:dyDescent="0.3">
      <c r="B1205" s="4">
        <v>8356</v>
      </c>
      <c r="C1205" s="16">
        <v>1</v>
      </c>
      <c r="D1205" s="15">
        <v>5.7019047619047614</v>
      </c>
    </row>
    <row r="1206" spans="2:4" x14ac:dyDescent="0.3">
      <c r="B1206" s="4">
        <v>8368</v>
      </c>
      <c r="C1206" s="16">
        <v>2</v>
      </c>
      <c r="D1206" s="15">
        <v>4.6738095238095241</v>
      </c>
    </row>
    <row r="1207" spans="2:4" x14ac:dyDescent="0.3">
      <c r="B1207" s="4">
        <v>8371</v>
      </c>
      <c r="C1207" s="16">
        <v>2</v>
      </c>
      <c r="D1207" s="15">
        <v>4.0955172413793104</v>
      </c>
    </row>
    <row r="1208" spans="2:4" x14ac:dyDescent="0.3">
      <c r="B1208" s="4">
        <v>8503</v>
      </c>
      <c r="C1208" s="16">
        <v>3</v>
      </c>
      <c r="D1208" s="15">
        <v>4.8174999999999999</v>
      </c>
    </row>
    <row r="1209" spans="2:4" x14ac:dyDescent="0.3">
      <c r="B1209" s="4">
        <v>8550</v>
      </c>
      <c r="C1209" s="16">
        <v>3</v>
      </c>
      <c r="D1209" s="15">
        <v>6.1840000000000002</v>
      </c>
    </row>
    <row r="1210" spans="2:4" x14ac:dyDescent="0.3">
      <c r="B1210" s="4">
        <v>8582</v>
      </c>
      <c r="C1210" s="16">
        <v>3</v>
      </c>
      <c r="D1210" s="15">
        <v>1.6603508771929825</v>
      </c>
    </row>
    <row r="1211" spans="2:4" x14ac:dyDescent="0.3">
      <c r="B1211" s="4">
        <v>8616</v>
      </c>
      <c r="C1211" s="16">
        <v>3</v>
      </c>
      <c r="D1211" s="15">
        <v>4.0837037037037041</v>
      </c>
    </row>
    <row r="1212" spans="2:4" x14ac:dyDescent="0.3">
      <c r="B1212" s="4">
        <v>8625</v>
      </c>
      <c r="C1212" s="16">
        <v>4</v>
      </c>
      <c r="D1212" s="15">
        <v>3.8640909090909092</v>
      </c>
    </row>
    <row r="1213" spans="2:4" x14ac:dyDescent="0.3">
      <c r="B1213" s="4">
        <v>8661</v>
      </c>
      <c r="C1213" s="16">
        <v>2</v>
      </c>
      <c r="D1213" s="15">
        <v>1.7576923076923079</v>
      </c>
    </row>
    <row r="1214" spans="2:4" x14ac:dyDescent="0.3">
      <c r="B1214" s="4">
        <v>8853</v>
      </c>
      <c r="C1214" s="16">
        <v>3</v>
      </c>
      <c r="D1214" s="15">
        <v>4.3930769230769231</v>
      </c>
    </row>
    <row r="1215" spans="2:4" x14ac:dyDescent="0.3">
      <c r="B1215" s="4">
        <v>8907</v>
      </c>
      <c r="C1215" s="16">
        <v>3</v>
      </c>
      <c r="D1215" s="15">
        <v>3.1613888888888888</v>
      </c>
    </row>
    <row r="1216" spans="2:4" x14ac:dyDescent="0.3">
      <c r="B1216" s="4">
        <v>8975</v>
      </c>
      <c r="C1216" s="16">
        <v>3</v>
      </c>
      <c r="D1216" s="15">
        <v>7.9063636363636363</v>
      </c>
    </row>
    <row r="1217" spans="2:4" x14ac:dyDescent="0.3">
      <c r="B1217" s="4">
        <v>8977</v>
      </c>
      <c r="C1217" s="16">
        <v>4</v>
      </c>
      <c r="D1217" s="15">
        <v>0.47000000000000003</v>
      </c>
    </row>
    <row r="1218" spans="2:4" x14ac:dyDescent="0.3">
      <c r="B1218" s="4">
        <v>8994</v>
      </c>
      <c r="C1218" s="16">
        <v>2</v>
      </c>
      <c r="D1218" s="15">
        <v>4.7638095238095239</v>
      </c>
    </row>
    <row r="1219" spans="2:4" x14ac:dyDescent="0.3">
      <c r="B1219" s="4">
        <v>8996</v>
      </c>
      <c r="C1219" s="16">
        <v>4</v>
      </c>
      <c r="D1219" s="15">
        <v>4.0413333333333332</v>
      </c>
    </row>
    <row r="1220" spans="2:4" x14ac:dyDescent="0.3">
      <c r="B1220" s="4">
        <v>9015</v>
      </c>
      <c r="C1220" s="16">
        <v>4</v>
      </c>
      <c r="D1220" s="15">
        <v>2.3736363636363635</v>
      </c>
    </row>
    <row r="1221" spans="2:4" x14ac:dyDescent="0.3">
      <c r="B1221" s="4">
        <v>9031</v>
      </c>
      <c r="C1221" s="16">
        <v>4</v>
      </c>
      <c r="D1221" s="15">
        <v>3.3743478260869564</v>
      </c>
    </row>
    <row r="1222" spans="2:4" x14ac:dyDescent="0.3">
      <c r="B1222" s="4">
        <v>9044</v>
      </c>
      <c r="C1222" s="16">
        <v>4</v>
      </c>
      <c r="D1222" s="15">
        <v>3.6122580645161291</v>
      </c>
    </row>
    <row r="1223" spans="2:4" x14ac:dyDescent="0.3">
      <c r="B1223" s="4">
        <v>9063</v>
      </c>
      <c r="C1223" s="16">
        <v>3</v>
      </c>
      <c r="D1223" s="15">
        <v>4.1677272727272729</v>
      </c>
    </row>
    <row r="1224" spans="2:4" x14ac:dyDescent="0.3">
      <c r="B1224" s="4">
        <v>9116</v>
      </c>
      <c r="C1224" s="16">
        <v>4</v>
      </c>
      <c r="D1224" s="15">
        <v>9.2688888888888883</v>
      </c>
    </row>
    <row r="1225" spans="2:4" x14ac:dyDescent="0.3">
      <c r="B1225" s="4">
        <v>9153</v>
      </c>
      <c r="C1225" s="16">
        <v>1</v>
      </c>
      <c r="D1225" s="15">
        <v>2.95</v>
      </c>
    </row>
    <row r="1226" spans="2:4" x14ac:dyDescent="0.3">
      <c r="B1226" s="4">
        <v>9236</v>
      </c>
      <c r="C1226" s="16">
        <v>3</v>
      </c>
      <c r="D1226" s="15">
        <v>6.6252941176470586</v>
      </c>
    </row>
    <row r="1227" spans="2:4" x14ac:dyDescent="0.3">
      <c r="B1227" s="4">
        <v>9353</v>
      </c>
      <c r="C1227" s="16">
        <v>4</v>
      </c>
      <c r="D1227" s="15">
        <v>4.1222857142857139</v>
      </c>
    </row>
    <row r="1228" spans="2:4" x14ac:dyDescent="0.3">
      <c r="B1228" s="4">
        <v>9427</v>
      </c>
      <c r="C1228" s="16">
        <v>3</v>
      </c>
      <c r="D1228" s="15">
        <v>4.8879310344827589</v>
      </c>
    </row>
    <row r="1229" spans="2:4" x14ac:dyDescent="0.3">
      <c r="B1229" s="4">
        <v>9525</v>
      </c>
      <c r="C1229" s="16">
        <v>4</v>
      </c>
      <c r="D1229" s="15">
        <v>4.8235999999999999</v>
      </c>
    </row>
    <row r="1230" spans="2:4" x14ac:dyDescent="0.3">
      <c r="B1230" s="4">
        <v>9566</v>
      </c>
      <c r="C1230" s="16">
        <v>4</v>
      </c>
      <c r="D1230" s="15">
        <v>3.8734375000000001</v>
      </c>
    </row>
    <row r="1231" spans="2:4" x14ac:dyDescent="0.3">
      <c r="B1231" s="4">
        <v>9575</v>
      </c>
      <c r="C1231" s="16">
        <v>3</v>
      </c>
      <c r="D1231" s="15">
        <v>5.8753333333333329</v>
      </c>
    </row>
    <row r="1232" spans="2:4" x14ac:dyDescent="0.3">
      <c r="B1232" s="4">
        <v>9656</v>
      </c>
      <c r="C1232" s="16">
        <v>2</v>
      </c>
      <c r="D1232" s="15">
        <v>6.2774999999999999</v>
      </c>
    </row>
    <row r="1233" spans="2:4" x14ac:dyDescent="0.3">
      <c r="B1233" s="4">
        <v>9698</v>
      </c>
      <c r="C1233" s="16">
        <v>2</v>
      </c>
      <c r="D1233" s="15">
        <v>3.7955555555555556</v>
      </c>
    </row>
    <row r="1234" spans="2:4" x14ac:dyDescent="0.3">
      <c r="B1234" s="4">
        <v>9730</v>
      </c>
      <c r="C1234" s="16">
        <v>2</v>
      </c>
      <c r="D1234" s="15">
        <v>5.1659259259259258</v>
      </c>
    </row>
    <row r="1235" spans="2:4" x14ac:dyDescent="0.3">
      <c r="B1235" s="4">
        <v>9733</v>
      </c>
      <c r="C1235" s="16">
        <v>3</v>
      </c>
      <c r="D1235" s="15">
        <v>4.2880769230769227</v>
      </c>
    </row>
    <row r="1236" spans="2:4" x14ac:dyDescent="0.3">
      <c r="B1236" s="4">
        <v>9751</v>
      </c>
      <c r="C1236" s="16">
        <v>3</v>
      </c>
      <c r="D1236" s="15">
        <v>6.2466666666666661</v>
      </c>
    </row>
    <row r="1237" spans="2:4" x14ac:dyDescent="0.3">
      <c r="B1237" s="4">
        <v>9757</v>
      </c>
      <c r="C1237" s="16">
        <v>4</v>
      </c>
      <c r="D1237" s="15">
        <v>3.0072727272727273</v>
      </c>
    </row>
    <row r="1238" spans="2:4" x14ac:dyDescent="0.3">
      <c r="B1238" s="4">
        <v>9834</v>
      </c>
      <c r="C1238" s="16">
        <v>2</v>
      </c>
      <c r="D1238" s="15">
        <v>4.1152941176470588</v>
      </c>
    </row>
    <row r="1239" spans="2:4" x14ac:dyDescent="0.3">
      <c r="B1239" s="4">
        <v>9866</v>
      </c>
      <c r="C1239" s="16">
        <v>4</v>
      </c>
      <c r="D1239" s="15">
        <v>6.7463636363636361</v>
      </c>
    </row>
    <row r="1240" spans="2:4" x14ac:dyDescent="0.3">
      <c r="B1240" s="4">
        <v>9900</v>
      </c>
      <c r="C1240" s="16">
        <v>2</v>
      </c>
      <c r="D1240" s="15">
        <v>3.3319354838709678</v>
      </c>
    </row>
    <row r="1241" spans="2:4" x14ac:dyDescent="0.3">
      <c r="B1241" s="4">
        <v>9920</v>
      </c>
      <c r="C1241" s="16">
        <v>3</v>
      </c>
      <c r="D1241" s="15">
        <v>5.6423333333333341</v>
      </c>
    </row>
    <row r="1242" spans="2:4" x14ac:dyDescent="0.3">
      <c r="B1242" s="4">
        <v>9983</v>
      </c>
      <c r="C1242" s="16">
        <v>2</v>
      </c>
      <c r="D1242" s="15">
        <v>5.2299999999999995</v>
      </c>
    </row>
    <row r="1243" spans="2:4" x14ac:dyDescent="0.3">
      <c r="B1243" s="4" t="s">
        <v>2156</v>
      </c>
      <c r="C1243" s="16">
        <v>4</v>
      </c>
      <c r="D1243" s="15">
        <v>4.9462080000000004</v>
      </c>
    </row>
    <row r="1249" spans="2:3" ht="15.6" x14ac:dyDescent="0.3">
      <c r="B1249" s="2" t="s">
        <v>2252</v>
      </c>
    </row>
    <row r="1251" spans="2:3" x14ac:dyDescent="0.3">
      <c r="B1251" s="3" t="s">
        <v>2155</v>
      </c>
      <c r="C1251" t="s">
        <v>2256</v>
      </c>
    </row>
    <row r="1252" spans="2:3" x14ac:dyDescent="0.3">
      <c r="B1252" s="4">
        <v>9698</v>
      </c>
      <c r="C1252" s="15"/>
    </row>
    <row r="1253" spans="2:3" x14ac:dyDescent="0.3">
      <c r="B1253" s="10" t="s">
        <v>2137</v>
      </c>
      <c r="C1253" s="15">
        <v>0.77777777777777812</v>
      </c>
    </row>
    <row r="1254" spans="2:3" x14ac:dyDescent="0.3">
      <c r="B1254" s="4">
        <v>4115</v>
      </c>
      <c r="C1254" s="15"/>
    </row>
    <row r="1255" spans="2:3" x14ac:dyDescent="0.3">
      <c r="B1255" s="10" t="s">
        <v>1979</v>
      </c>
      <c r="C1255" s="15">
        <v>0.7619047619047622</v>
      </c>
    </row>
    <row r="1256" spans="2:3" x14ac:dyDescent="0.3">
      <c r="B1256" s="4">
        <v>9751</v>
      </c>
      <c r="C1256" s="15"/>
    </row>
    <row r="1257" spans="2:3" x14ac:dyDescent="0.3">
      <c r="B1257" s="10" t="s">
        <v>2071</v>
      </c>
      <c r="C1257" s="15">
        <v>0.70833333333333348</v>
      </c>
    </row>
    <row r="1258" spans="2:3" x14ac:dyDescent="0.3">
      <c r="B1258" s="4">
        <v>3193</v>
      </c>
      <c r="C1258" s="15"/>
    </row>
    <row r="1259" spans="2:3" x14ac:dyDescent="0.3">
      <c r="B1259" s="10" t="s">
        <v>2021</v>
      </c>
      <c r="C1259" s="15">
        <v>0.66666666666666652</v>
      </c>
    </row>
    <row r="1260" spans="2:3" x14ac:dyDescent="0.3">
      <c r="B1260" s="4">
        <v>8032</v>
      </c>
      <c r="C1260" s="15"/>
    </row>
    <row r="1261" spans="2:3" x14ac:dyDescent="0.3">
      <c r="B1261" s="10" t="s">
        <v>1983</v>
      </c>
      <c r="C1261" s="15">
        <v>0.66666666666666641</v>
      </c>
    </row>
    <row r="1262" spans="2:3" x14ac:dyDescent="0.3">
      <c r="B1262" s="4">
        <v>1787</v>
      </c>
      <c r="C1262" s="15"/>
    </row>
    <row r="1263" spans="2:3" x14ac:dyDescent="0.3">
      <c r="B1263" s="10" t="s">
        <v>2092</v>
      </c>
      <c r="C1263" s="15">
        <v>0.66666666666666641</v>
      </c>
    </row>
    <row r="1264" spans="2:3" x14ac:dyDescent="0.3">
      <c r="B1264" s="4">
        <v>7655</v>
      </c>
      <c r="C1264" s="15"/>
    </row>
    <row r="1265" spans="2:3" x14ac:dyDescent="0.3">
      <c r="B1265" s="10" t="s">
        <v>2053</v>
      </c>
      <c r="C1265" s="15">
        <v>0.65000000000000013</v>
      </c>
    </row>
    <row r="1266" spans="2:3" x14ac:dyDescent="0.3">
      <c r="B1266" s="4">
        <v>4430</v>
      </c>
      <c r="C1266" s="15"/>
    </row>
    <row r="1267" spans="2:3" x14ac:dyDescent="0.3">
      <c r="B1267" s="10" t="s">
        <v>1978</v>
      </c>
      <c r="C1267" s="15">
        <v>0.64000000000000012</v>
      </c>
    </row>
    <row r="1268" spans="2:3" x14ac:dyDescent="0.3">
      <c r="B1268" s="4">
        <v>5792</v>
      </c>
      <c r="C1268" s="15"/>
    </row>
    <row r="1269" spans="2:3" x14ac:dyDescent="0.3">
      <c r="B1269" s="10" t="s">
        <v>2093</v>
      </c>
      <c r="C1269" s="15">
        <v>0.63636363636363658</v>
      </c>
    </row>
    <row r="1270" spans="2:3" x14ac:dyDescent="0.3">
      <c r="B1270" s="4">
        <v>5110</v>
      </c>
      <c r="C1270" s="15"/>
    </row>
    <row r="1271" spans="2:3" x14ac:dyDescent="0.3">
      <c r="B1271" s="10" t="s">
        <v>2118</v>
      </c>
      <c r="C1271" s="15">
        <v>0.63333333333333297</v>
      </c>
    </row>
    <row r="1272" spans="2:3" x14ac:dyDescent="0.3">
      <c r="B1272" s="4" t="s">
        <v>2156</v>
      </c>
      <c r="C1272" s="15">
        <v>0.68122270742358293</v>
      </c>
    </row>
    <row r="1278" spans="2:3" ht="15.6" x14ac:dyDescent="0.3">
      <c r="B1278" s="2" t="s">
        <v>2257</v>
      </c>
    </row>
    <row r="1280" spans="2:3" x14ac:dyDescent="0.3">
      <c r="C1280" s="3" t="s">
        <v>2187</v>
      </c>
    </row>
    <row r="1281" spans="2:10" x14ac:dyDescent="0.3">
      <c r="C1281" t="s">
        <v>1969</v>
      </c>
      <c r="E1281" t="s">
        <v>2042</v>
      </c>
      <c r="G1281" t="s">
        <v>2040</v>
      </c>
      <c r="I1281" t="s">
        <v>2259</v>
      </c>
      <c r="J1281" t="s">
        <v>2260</v>
      </c>
    </row>
    <row r="1282" spans="2:10" x14ac:dyDescent="0.3">
      <c r="B1282" s="3" t="s">
        <v>2155</v>
      </c>
      <c r="C1282" t="s">
        <v>2258</v>
      </c>
      <c r="D1282" t="s">
        <v>2161</v>
      </c>
      <c r="E1282" t="s">
        <v>2258</v>
      </c>
      <c r="F1282" t="s">
        <v>2161</v>
      </c>
      <c r="G1282" t="s">
        <v>2258</v>
      </c>
      <c r="H1282" t="s">
        <v>2161</v>
      </c>
    </row>
    <row r="1283" spans="2:10" x14ac:dyDescent="0.3">
      <c r="B1283" s="4">
        <v>1002</v>
      </c>
      <c r="C1283" s="16"/>
      <c r="D1283" s="16"/>
      <c r="E1283" s="16"/>
      <c r="F1283" s="16"/>
      <c r="G1283" s="16">
        <v>23</v>
      </c>
      <c r="H1283" s="16">
        <v>122325.07</v>
      </c>
      <c r="I1283" s="16">
        <v>23</v>
      </c>
      <c r="J1283" s="16">
        <v>122325.07</v>
      </c>
    </row>
    <row r="1284" spans="2:10" x14ac:dyDescent="0.3">
      <c r="B1284" s="4">
        <v>1035</v>
      </c>
      <c r="C1284" s="16">
        <v>26</v>
      </c>
      <c r="D1284" s="16">
        <v>221573.84</v>
      </c>
      <c r="E1284" s="16"/>
      <c r="F1284" s="16"/>
      <c r="G1284" s="16"/>
      <c r="H1284" s="16"/>
      <c r="I1284" s="16">
        <v>26</v>
      </c>
      <c r="J1284" s="16">
        <v>221573.84</v>
      </c>
    </row>
    <row r="1285" spans="2:10" x14ac:dyDescent="0.3">
      <c r="B1285" s="4">
        <v>1047</v>
      </c>
      <c r="C1285" s="16"/>
      <c r="D1285" s="16"/>
      <c r="E1285" s="16">
        <v>13</v>
      </c>
      <c r="F1285" s="16">
        <v>75658.570000000007</v>
      </c>
      <c r="G1285" s="16"/>
      <c r="H1285" s="16"/>
      <c r="I1285" s="16">
        <v>13</v>
      </c>
      <c r="J1285" s="16">
        <v>75658.570000000007</v>
      </c>
    </row>
    <row r="1286" spans="2:10" x14ac:dyDescent="0.3">
      <c r="B1286" s="4">
        <v>1167</v>
      </c>
      <c r="C1286" s="16">
        <v>35</v>
      </c>
      <c r="D1286" s="16">
        <v>306026.52</v>
      </c>
      <c r="E1286" s="16"/>
      <c r="F1286" s="16"/>
      <c r="G1286" s="16">
        <v>16</v>
      </c>
      <c r="H1286" s="16">
        <v>321774.62</v>
      </c>
      <c r="I1286" s="16">
        <v>51</v>
      </c>
      <c r="J1286" s="16">
        <v>627801.14</v>
      </c>
    </row>
    <row r="1287" spans="2:10" x14ac:dyDescent="0.3">
      <c r="B1287" s="4">
        <v>1224</v>
      </c>
      <c r="C1287" s="16">
        <v>36</v>
      </c>
      <c r="D1287" s="16">
        <v>379222.29</v>
      </c>
      <c r="E1287" s="16"/>
      <c r="F1287" s="16"/>
      <c r="G1287" s="16"/>
      <c r="H1287" s="16"/>
      <c r="I1287" s="16">
        <v>36</v>
      </c>
      <c r="J1287" s="16">
        <v>379222.29</v>
      </c>
    </row>
    <row r="1288" spans="2:10" x14ac:dyDescent="0.3">
      <c r="B1288" s="4">
        <v>1234</v>
      </c>
      <c r="C1288" s="16">
        <v>15</v>
      </c>
      <c r="D1288" s="16">
        <v>114163.38</v>
      </c>
      <c r="E1288" s="16"/>
      <c r="F1288" s="16"/>
      <c r="G1288" s="16">
        <v>10</v>
      </c>
      <c r="H1288" s="16">
        <v>13198.1</v>
      </c>
      <c r="I1288" s="16">
        <v>25</v>
      </c>
      <c r="J1288" s="16">
        <v>127361.48</v>
      </c>
    </row>
    <row r="1289" spans="2:10" x14ac:dyDescent="0.3">
      <c r="B1289" s="4">
        <v>1249</v>
      </c>
      <c r="C1289" s="16"/>
      <c r="D1289" s="16"/>
      <c r="E1289" s="16"/>
      <c r="F1289" s="16"/>
      <c r="G1289" s="16">
        <v>14</v>
      </c>
      <c r="H1289" s="16">
        <v>246739.35</v>
      </c>
      <c r="I1289" s="16">
        <v>14</v>
      </c>
      <c r="J1289" s="16">
        <v>246739.35</v>
      </c>
    </row>
    <row r="1290" spans="2:10" x14ac:dyDescent="0.3">
      <c r="B1290" s="4">
        <v>1301</v>
      </c>
      <c r="C1290" s="16">
        <v>31</v>
      </c>
      <c r="D1290" s="16">
        <v>645848.37</v>
      </c>
      <c r="E1290" s="16"/>
      <c r="F1290" s="16"/>
      <c r="G1290" s="16"/>
      <c r="H1290" s="16"/>
      <c r="I1290" s="16">
        <v>31</v>
      </c>
      <c r="J1290" s="16">
        <v>645848.37</v>
      </c>
    </row>
    <row r="1291" spans="2:10" x14ac:dyDescent="0.3">
      <c r="B1291" s="4">
        <v>1314</v>
      </c>
      <c r="C1291" s="16"/>
      <c r="D1291" s="16"/>
      <c r="E1291" s="16"/>
      <c r="F1291" s="16"/>
      <c r="G1291" s="16">
        <v>12</v>
      </c>
      <c r="H1291" s="16">
        <v>289093.55</v>
      </c>
      <c r="I1291" s="16">
        <v>12</v>
      </c>
      <c r="J1291" s="16">
        <v>289093.55</v>
      </c>
    </row>
    <row r="1292" spans="2:10" x14ac:dyDescent="0.3">
      <c r="B1292" s="4">
        <v>1355</v>
      </c>
      <c r="C1292" s="16">
        <v>16</v>
      </c>
      <c r="D1292" s="16">
        <v>324592.02</v>
      </c>
      <c r="E1292" s="16"/>
      <c r="F1292" s="16"/>
      <c r="G1292" s="16">
        <v>16</v>
      </c>
      <c r="H1292" s="16">
        <v>386910.37</v>
      </c>
      <c r="I1292" s="16">
        <v>32</v>
      </c>
      <c r="J1292" s="16">
        <v>711502.39</v>
      </c>
    </row>
    <row r="1293" spans="2:10" x14ac:dyDescent="0.3">
      <c r="B1293" s="4">
        <v>1558</v>
      </c>
      <c r="C1293" s="16">
        <v>15</v>
      </c>
      <c r="D1293" s="16">
        <v>137580.97</v>
      </c>
      <c r="E1293" s="16"/>
      <c r="F1293" s="16"/>
      <c r="G1293" s="16"/>
      <c r="H1293" s="16"/>
      <c r="I1293" s="16">
        <v>15</v>
      </c>
      <c r="J1293" s="16">
        <v>137580.97</v>
      </c>
    </row>
    <row r="1294" spans="2:10" x14ac:dyDescent="0.3">
      <c r="B1294" s="4">
        <v>1628</v>
      </c>
      <c r="C1294" s="16">
        <v>24</v>
      </c>
      <c r="D1294" s="16">
        <v>709937.46</v>
      </c>
      <c r="E1294" s="16"/>
      <c r="F1294" s="16"/>
      <c r="G1294" s="16"/>
      <c r="H1294" s="16"/>
      <c r="I1294" s="16">
        <v>24</v>
      </c>
      <c r="J1294" s="16">
        <v>709937.46</v>
      </c>
    </row>
    <row r="1295" spans="2:10" x14ac:dyDescent="0.3">
      <c r="B1295" s="4">
        <v>1657</v>
      </c>
      <c r="C1295" s="16"/>
      <c r="D1295" s="16"/>
      <c r="E1295" s="16"/>
      <c r="F1295" s="16"/>
      <c r="G1295" s="16">
        <v>9</v>
      </c>
      <c r="H1295" s="16">
        <v>417589.99</v>
      </c>
      <c r="I1295" s="16">
        <v>9</v>
      </c>
      <c r="J1295" s="16">
        <v>417589.99</v>
      </c>
    </row>
    <row r="1296" spans="2:10" x14ac:dyDescent="0.3">
      <c r="B1296" s="4">
        <v>1694</v>
      </c>
      <c r="C1296" s="16">
        <v>14</v>
      </c>
      <c r="D1296" s="16">
        <v>46427.56</v>
      </c>
      <c r="E1296" s="16"/>
      <c r="F1296" s="16"/>
      <c r="G1296" s="16"/>
      <c r="H1296" s="16"/>
      <c r="I1296" s="16">
        <v>14</v>
      </c>
      <c r="J1296" s="16">
        <v>46427.56</v>
      </c>
    </row>
    <row r="1297" spans="2:10" x14ac:dyDescent="0.3">
      <c r="B1297" s="4">
        <v>1812</v>
      </c>
      <c r="C1297" s="16"/>
      <c r="D1297" s="16"/>
      <c r="E1297" s="16">
        <v>15</v>
      </c>
      <c r="F1297" s="16">
        <v>290903.74</v>
      </c>
      <c r="G1297" s="16"/>
      <c r="H1297" s="16"/>
      <c r="I1297" s="16">
        <v>15</v>
      </c>
      <c r="J1297" s="16">
        <v>290903.74</v>
      </c>
    </row>
    <row r="1298" spans="2:10" x14ac:dyDescent="0.3">
      <c r="B1298" s="4">
        <v>1843</v>
      </c>
      <c r="C1298" s="16">
        <v>13</v>
      </c>
      <c r="D1298" s="16">
        <v>85464.01</v>
      </c>
      <c r="E1298" s="16"/>
      <c r="F1298" s="16"/>
      <c r="G1298" s="16"/>
      <c r="H1298" s="16"/>
      <c r="I1298" s="16">
        <v>13</v>
      </c>
      <c r="J1298" s="16">
        <v>85464.01</v>
      </c>
    </row>
    <row r="1299" spans="2:10" x14ac:dyDescent="0.3">
      <c r="B1299" s="4">
        <v>1919</v>
      </c>
      <c r="C1299" s="16"/>
      <c r="D1299" s="16"/>
      <c r="E1299" s="16">
        <v>15</v>
      </c>
      <c r="F1299" s="16">
        <v>94325.99</v>
      </c>
      <c r="G1299" s="16"/>
      <c r="H1299" s="16"/>
      <c r="I1299" s="16">
        <v>15</v>
      </c>
      <c r="J1299" s="16">
        <v>94325.99</v>
      </c>
    </row>
    <row r="1300" spans="2:10" x14ac:dyDescent="0.3">
      <c r="B1300" s="4">
        <v>2026</v>
      </c>
      <c r="C1300" s="16"/>
      <c r="D1300" s="16"/>
      <c r="E1300" s="16">
        <v>41</v>
      </c>
      <c r="F1300" s="16">
        <v>597467.94999999995</v>
      </c>
      <c r="G1300" s="16">
        <v>14</v>
      </c>
      <c r="H1300" s="16">
        <v>147308.79</v>
      </c>
      <c r="I1300" s="16">
        <v>55</v>
      </c>
      <c r="J1300" s="16">
        <v>744776.74</v>
      </c>
    </row>
    <row r="1301" spans="2:10" x14ac:dyDescent="0.3">
      <c r="B1301" s="4">
        <v>2064</v>
      </c>
      <c r="C1301" s="16">
        <v>7</v>
      </c>
      <c r="D1301" s="16">
        <v>485856.84</v>
      </c>
      <c r="E1301" s="16"/>
      <c r="F1301" s="16"/>
      <c r="G1301" s="16"/>
      <c r="H1301" s="16"/>
      <c r="I1301" s="16">
        <v>7</v>
      </c>
      <c r="J1301" s="16">
        <v>485856.84</v>
      </c>
    </row>
    <row r="1302" spans="2:10" x14ac:dyDescent="0.3">
      <c r="B1302" s="4">
        <v>2073</v>
      </c>
      <c r="C1302" s="16">
        <v>20</v>
      </c>
      <c r="D1302" s="16">
        <v>17411.490000000002</v>
      </c>
      <c r="E1302" s="16">
        <v>22</v>
      </c>
      <c r="F1302" s="16">
        <v>332567.86</v>
      </c>
      <c r="G1302" s="16"/>
      <c r="H1302" s="16"/>
      <c r="I1302" s="16">
        <v>42</v>
      </c>
      <c r="J1302" s="16">
        <v>349979.35</v>
      </c>
    </row>
    <row r="1303" spans="2:10" x14ac:dyDescent="0.3">
      <c r="B1303" s="4">
        <v>2092</v>
      </c>
      <c r="C1303" s="16"/>
      <c r="D1303" s="16"/>
      <c r="E1303" s="16">
        <v>21</v>
      </c>
      <c r="F1303" s="16">
        <v>59514.61</v>
      </c>
      <c r="G1303" s="16"/>
      <c r="H1303" s="16"/>
      <c r="I1303" s="16">
        <v>21</v>
      </c>
      <c r="J1303" s="16">
        <v>59514.61</v>
      </c>
    </row>
    <row r="1304" spans="2:10" x14ac:dyDescent="0.3">
      <c r="B1304" s="4">
        <v>2135</v>
      </c>
      <c r="C1304" s="16"/>
      <c r="D1304" s="16"/>
      <c r="E1304" s="16">
        <v>11</v>
      </c>
      <c r="F1304" s="16">
        <v>170720.99</v>
      </c>
      <c r="G1304" s="16"/>
      <c r="H1304" s="16"/>
      <c r="I1304" s="16">
        <v>11</v>
      </c>
      <c r="J1304" s="16">
        <v>170720.99</v>
      </c>
    </row>
    <row r="1305" spans="2:10" x14ac:dyDescent="0.3">
      <c r="B1305" s="4">
        <v>2151</v>
      </c>
      <c r="C1305" s="16"/>
      <c r="D1305" s="16"/>
      <c r="E1305" s="16">
        <v>14</v>
      </c>
      <c r="F1305" s="16">
        <v>251935.91</v>
      </c>
      <c r="G1305" s="16"/>
      <c r="H1305" s="16"/>
      <c r="I1305" s="16">
        <v>14</v>
      </c>
      <c r="J1305" s="16">
        <v>251935.91</v>
      </c>
    </row>
    <row r="1306" spans="2:10" x14ac:dyDescent="0.3">
      <c r="B1306" s="4">
        <v>2315</v>
      </c>
      <c r="C1306" s="16">
        <v>19</v>
      </c>
      <c r="D1306" s="16">
        <v>403199.15</v>
      </c>
      <c r="E1306" s="16"/>
      <c r="F1306" s="16"/>
      <c r="G1306" s="16"/>
      <c r="H1306" s="16"/>
      <c r="I1306" s="16">
        <v>19</v>
      </c>
      <c r="J1306" s="16">
        <v>403199.15</v>
      </c>
    </row>
    <row r="1307" spans="2:10" x14ac:dyDescent="0.3">
      <c r="B1307" s="4">
        <v>2320</v>
      </c>
      <c r="C1307" s="16">
        <v>28</v>
      </c>
      <c r="D1307" s="16">
        <v>236053.59</v>
      </c>
      <c r="E1307" s="16"/>
      <c r="F1307" s="16"/>
      <c r="G1307" s="16"/>
      <c r="H1307" s="16"/>
      <c r="I1307" s="16">
        <v>28</v>
      </c>
      <c r="J1307" s="16">
        <v>236053.59</v>
      </c>
    </row>
    <row r="1308" spans="2:10" x14ac:dyDescent="0.3">
      <c r="B1308" s="4">
        <v>2396</v>
      </c>
      <c r="C1308" s="16"/>
      <c r="D1308" s="16"/>
      <c r="E1308" s="16"/>
      <c r="F1308" s="16"/>
      <c r="G1308" s="16">
        <v>16</v>
      </c>
      <c r="H1308" s="16">
        <v>279448.43</v>
      </c>
      <c r="I1308" s="16">
        <v>16</v>
      </c>
      <c r="J1308" s="16">
        <v>279448.43</v>
      </c>
    </row>
    <row r="1309" spans="2:10" x14ac:dyDescent="0.3">
      <c r="B1309" s="4">
        <v>2417</v>
      </c>
      <c r="C1309" s="16"/>
      <c r="D1309" s="16"/>
      <c r="E1309" s="16"/>
      <c r="F1309" s="16"/>
      <c r="G1309" s="16">
        <v>10</v>
      </c>
      <c r="H1309" s="16">
        <v>266720.09000000003</v>
      </c>
      <c r="I1309" s="16">
        <v>10</v>
      </c>
      <c r="J1309" s="16">
        <v>266720.09000000003</v>
      </c>
    </row>
    <row r="1310" spans="2:10" x14ac:dyDescent="0.3">
      <c r="B1310" s="4">
        <v>2445</v>
      </c>
      <c r="C1310" s="16"/>
      <c r="D1310" s="16"/>
      <c r="E1310" s="16"/>
      <c r="F1310" s="16"/>
      <c r="G1310" s="16">
        <v>14</v>
      </c>
      <c r="H1310" s="16">
        <v>83645.19</v>
      </c>
      <c r="I1310" s="16">
        <v>14</v>
      </c>
      <c r="J1310" s="16">
        <v>83645.19</v>
      </c>
    </row>
    <row r="1311" spans="2:10" x14ac:dyDescent="0.3">
      <c r="B1311" s="4">
        <v>2618</v>
      </c>
      <c r="C1311" s="16">
        <v>14</v>
      </c>
      <c r="D1311" s="16">
        <v>106887.16</v>
      </c>
      <c r="E1311" s="16"/>
      <c r="F1311" s="16"/>
      <c r="G1311" s="16"/>
      <c r="H1311" s="16"/>
      <c r="I1311" s="16">
        <v>14</v>
      </c>
      <c r="J1311" s="16">
        <v>106887.16</v>
      </c>
    </row>
    <row r="1312" spans="2:10" x14ac:dyDescent="0.3">
      <c r="B1312" s="4">
        <v>2662</v>
      </c>
      <c r="C1312" s="16"/>
      <c r="D1312" s="16"/>
      <c r="E1312" s="16">
        <v>15</v>
      </c>
      <c r="F1312" s="16">
        <v>42657.69</v>
      </c>
      <c r="G1312" s="16"/>
      <c r="H1312" s="16"/>
      <c r="I1312" s="16">
        <v>15</v>
      </c>
      <c r="J1312" s="16">
        <v>42657.69</v>
      </c>
    </row>
    <row r="1313" spans="2:10" x14ac:dyDescent="0.3">
      <c r="B1313" s="4">
        <v>2733</v>
      </c>
      <c r="C1313" s="16">
        <v>17</v>
      </c>
      <c r="D1313" s="16">
        <v>223253.49</v>
      </c>
      <c r="E1313" s="16"/>
      <c r="F1313" s="16"/>
      <c r="G1313" s="16"/>
      <c r="H1313" s="16"/>
      <c r="I1313" s="16">
        <v>17</v>
      </c>
      <c r="J1313" s="16">
        <v>223253.49</v>
      </c>
    </row>
    <row r="1314" spans="2:10" x14ac:dyDescent="0.3">
      <c r="B1314" s="4">
        <v>2772</v>
      </c>
      <c r="C1314" s="16"/>
      <c r="D1314" s="16"/>
      <c r="E1314" s="16"/>
      <c r="F1314" s="16"/>
      <c r="G1314" s="16">
        <v>15</v>
      </c>
      <c r="H1314" s="16">
        <v>350697.04</v>
      </c>
      <c r="I1314" s="16">
        <v>15</v>
      </c>
      <c r="J1314" s="16">
        <v>350697.04</v>
      </c>
    </row>
    <row r="1315" spans="2:10" x14ac:dyDescent="0.3">
      <c r="B1315" s="4">
        <v>2778</v>
      </c>
      <c r="C1315" s="16"/>
      <c r="D1315" s="16"/>
      <c r="E1315" s="16"/>
      <c r="F1315" s="16"/>
      <c r="G1315" s="16">
        <v>16</v>
      </c>
      <c r="H1315" s="16">
        <v>31101.05</v>
      </c>
      <c r="I1315" s="16">
        <v>16</v>
      </c>
      <c r="J1315" s="16">
        <v>31101.05</v>
      </c>
    </row>
    <row r="1316" spans="2:10" x14ac:dyDescent="0.3">
      <c r="B1316" s="4">
        <v>2967</v>
      </c>
      <c r="C1316" s="16"/>
      <c r="D1316" s="16"/>
      <c r="E1316" s="16">
        <v>15</v>
      </c>
      <c r="F1316" s="16">
        <v>261169</v>
      </c>
      <c r="G1316" s="16"/>
      <c r="H1316" s="16"/>
      <c r="I1316" s="16">
        <v>15</v>
      </c>
      <c r="J1316" s="16">
        <v>261169</v>
      </c>
    </row>
    <row r="1317" spans="2:10" x14ac:dyDescent="0.3">
      <c r="B1317" s="4">
        <v>2974</v>
      </c>
      <c r="C1317" s="16"/>
      <c r="D1317" s="16"/>
      <c r="E1317" s="16">
        <v>16</v>
      </c>
      <c r="F1317" s="16">
        <v>359016.53</v>
      </c>
      <c r="G1317" s="16"/>
      <c r="H1317" s="16"/>
      <c r="I1317" s="16">
        <v>16</v>
      </c>
      <c r="J1317" s="16">
        <v>359016.53</v>
      </c>
    </row>
    <row r="1318" spans="2:10" x14ac:dyDescent="0.3">
      <c r="B1318" s="4">
        <v>3012</v>
      </c>
      <c r="C1318" s="16"/>
      <c r="D1318" s="16"/>
      <c r="E1318" s="16"/>
      <c r="F1318" s="16"/>
      <c r="G1318" s="16">
        <v>34</v>
      </c>
      <c r="H1318" s="16">
        <v>794947.02</v>
      </c>
      <c r="I1318" s="16">
        <v>34</v>
      </c>
      <c r="J1318" s="16">
        <v>794947.02</v>
      </c>
    </row>
    <row r="1319" spans="2:10" x14ac:dyDescent="0.3">
      <c r="B1319" s="4">
        <v>3025</v>
      </c>
      <c r="C1319" s="16">
        <v>15</v>
      </c>
      <c r="D1319" s="16">
        <v>308271.73</v>
      </c>
      <c r="E1319" s="16"/>
      <c r="F1319" s="16"/>
      <c r="G1319" s="16"/>
      <c r="H1319" s="16"/>
      <c r="I1319" s="16">
        <v>15</v>
      </c>
      <c r="J1319" s="16">
        <v>308271.73</v>
      </c>
    </row>
    <row r="1320" spans="2:10" x14ac:dyDescent="0.3">
      <c r="B1320" s="4">
        <v>3146</v>
      </c>
      <c r="C1320" s="16">
        <v>12</v>
      </c>
      <c r="D1320" s="16">
        <v>136536.5</v>
      </c>
      <c r="E1320" s="16"/>
      <c r="F1320" s="16"/>
      <c r="G1320" s="16">
        <v>12</v>
      </c>
      <c r="H1320" s="16">
        <v>378379.03</v>
      </c>
      <c r="I1320" s="16">
        <v>24</v>
      </c>
      <c r="J1320" s="16">
        <v>514915.53</v>
      </c>
    </row>
    <row r="1321" spans="2:10" x14ac:dyDescent="0.3">
      <c r="B1321" s="4">
        <v>3157</v>
      </c>
      <c r="C1321" s="16"/>
      <c r="D1321" s="16"/>
      <c r="E1321" s="16">
        <v>13</v>
      </c>
      <c r="F1321" s="16">
        <v>401755.81</v>
      </c>
      <c r="G1321" s="16"/>
      <c r="H1321" s="16"/>
      <c r="I1321" s="16">
        <v>13</v>
      </c>
      <c r="J1321" s="16">
        <v>401755.81</v>
      </c>
    </row>
    <row r="1322" spans="2:10" x14ac:dyDescent="0.3">
      <c r="B1322" s="4">
        <v>3215</v>
      </c>
      <c r="C1322" s="16"/>
      <c r="D1322" s="16"/>
      <c r="E1322" s="16">
        <v>10</v>
      </c>
      <c r="F1322" s="16">
        <v>201465.05</v>
      </c>
      <c r="G1322" s="16"/>
      <c r="H1322" s="16"/>
      <c r="I1322" s="16">
        <v>10</v>
      </c>
      <c r="J1322" s="16">
        <v>201465.05</v>
      </c>
    </row>
    <row r="1323" spans="2:10" x14ac:dyDescent="0.3">
      <c r="B1323" s="4">
        <v>3251</v>
      </c>
      <c r="C1323" s="16"/>
      <c r="D1323" s="16"/>
      <c r="E1323" s="16">
        <v>14</v>
      </c>
      <c r="F1323" s="16">
        <v>142596.38</v>
      </c>
      <c r="G1323" s="16"/>
      <c r="H1323" s="16"/>
      <c r="I1323" s="16">
        <v>14</v>
      </c>
      <c r="J1323" s="16">
        <v>142596.38</v>
      </c>
    </row>
    <row r="1324" spans="2:10" x14ac:dyDescent="0.3">
      <c r="B1324" s="4">
        <v>3426</v>
      </c>
      <c r="C1324" s="16">
        <v>25</v>
      </c>
      <c r="D1324" s="16">
        <v>385568.57</v>
      </c>
      <c r="E1324" s="16"/>
      <c r="F1324" s="16"/>
      <c r="G1324" s="16"/>
      <c r="H1324" s="16"/>
      <c r="I1324" s="16">
        <v>25</v>
      </c>
      <c r="J1324" s="16">
        <v>385568.57</v>
      </c>
    </row>
    <row r="1325" spans="2:10" x14ac:dyDescent="0.3">
      <c r="B1325" s="4">
        <v>3452</v>
      </c>
      <c r="C1325" s="16">
        <v>13</v>
      </c>
      <c r="D1325" s="16">
        <v>90267.6</v>
      </c>
      <c r="E1325" s="16"/>
      <c r="F1325" s="16"/>
      <c r="G1325" s="16"/>
      <c r="H1325" s="16"/>
      <c r="I1325" s="16">
        <v>13</v>
      </c>
      <c r="J1325" s="16">
        <v>90267.6</v>
      </c>
    </row>
    <row r="1326" spans="2:10" x14ac:dyDescent="0.3">
      <c r="B1326" s="4">
        <v>3517</v>
      </c>
      <c r="C1326" s="16"/>
      <c r="D1326" s="16"/>
      <c r="E1326" s="16"/>
      <c r="F1326" s="16"/>
      <c r="G1326" s="16">
        <v>13</v>
      </c>
      <c r="H1326" s="16">
        <v>83257.88</v>
      </c>
      <c r="I1326" s="16">
        <v>13</v>
      </c>
      <c r="J1326" s="16">
        <v>83257.88</v>
      </c>
    </row>
    <row r="1327" spans="2:10" x14ac:dyDescent="0.3">
      <c r="B1327" s="4">
        <v>3521</v>
      </c>
      <c r="C1327" s="16"/>
      <c r="D1327" s="16"/>
      <c r="E1327" s="16">
        <v>15</v>
      </c>
      <c r="F1327" s="16">
        <v>302165.28000000003</v>
      </c>
      <c r="G1327" s="16"/>
      <c r="H1327" s="16"/>
      <c r="I1327" s="16">
        <v>15</v>
      </c>
      <c r="J1327" s="16">
        <v>302165.28000000003</v>
      </c>
    </row>
    <row r="1328" spans="2:10" x14ac:dyDescent="0.3">
      <c r="B1328" s="4">
        <v>3548</v>
      </c>
      <c r="C1328" s="16"/>
      <c r="D1328" s="16"/>
      <c r="E1328" s="16"/>
      <c r="F1328" s="16"/>
      <c r="G1328" s="16">
        <v>12</v>
      </c>
      <c r="H1328" s="16">
        <v>69318.45</v>
      </c>
      <c r="I1328" s="16">
        <v>12</v>
      </c>
      <c r="J1328" s="16">
        <v>69318.45</v>
      </c>
    </row>
    <row r="1329" spans="2:10" x14ac:dyDescent="0.3">
      <c r="B1329" s="4">
        <v>3614</v>
      </c>
      <c r="C1329" s="16">
        <v>15</v>
      </c>
      <c r="D1329" s="16">
        <v>280625.12</v>
      </c>
      <c r="E1329" s="16"/>
      <c r="F1329" s="16"/>
      <c r="G1329" s="16"/>
      <c r="H1329" s="16"/>
      <c r="I1329" s="16">
        <v>15</v>
      </c>
      <c r="J1329" s="16">
        <v>280625.12</v>
      </c>
    </row>
    <row r="1330" spans="2:10" x14ac:dyDescent="0.3">
      <c r="B1330" s="4">
        <v>3622</v>
      </c>
      <c r="C1330" s="16"/>
      <c r="D1330" s="16"/>
      <c r="E1330" s="16">
        <v>15</v>
      </c>
      <c r="F1330" s="16">
        <v>346361.21</v>
      </c>
      <c r="G1330" s="16"/>
      <c r="H1330" s="16"/>
      <c r="I1330" s="16">
        <v>15</v>
      </c>
      <c r="J1330" s="16">
        <v>346361.21</v>
      </c>
    </row>
    <row r="1331" spans="2:10" x14ac:dyDescent="0.3">
      <c r="B1331" s="4">
        <v>3631</v>
      </c>
      <c r="C1331" s="16">
        <v>20</v>
      </c>
      <c r="D1331" s="16">
        <v>88459.41</v>
      </c>
      <c r="E1331" s="16"/>
      <c r="F1331" s="16"/>
      <c r="G1331" s="16"/>
      <c r="H1331" s="16"/>
      <c r="I1331" s="16">
        <v>20</v>
      </c>
      <c r="J1331" s="16">
        <v>88459.41</v>
      </c>
    </row>
    <row r="1332" spans="2:10" x14ac:dyDescent="0.3">
      <c r="B1332" s="4">
        <v>3762</v>
      </c>
      <c r="C1332" s="16">
        <v>13</v>
      </c>
      <c r="D1332" s="16">
        <v>106531.63</v>
      </c>
      <c r="E1332" s="16"/>
      <c r="F1332" s="16"/>
      <c r="G1332" s="16"/>
      <c r="H1332" s="16"/>
      <c r="I1332" s="16">
        <v>13</v>
      </c>
      <c r="J1332" s="16">
        <v>106531.63</v>
      </c>
    </row>
    <row r="1333" spans="2:10" x14ac:dyDescent="0.3">
      <c r="B1333" s="4">
        <v>3778</v>
      </c>
      <c r="C1333" s="16"/>
      <c r="D1333" s="16"/>
      <c r="E1333" s="16"/>
      <c r="F1333" s="16"/>
      <c r="G1333" s="16">
        <v>11</v>
      </c>
      <c r="H1333" s="16">
        <v>165327.53</v>
      </c>
      <c r="I1333" s="16">
        <v>11</v>
      </c>
      <c r="J1333" s="16">
        <v>165327.53</v>
      </c>
    </row>
    <row r="1334" spans="2:10" x14ac:dyDescent="0.3">
      <c r="B1334" s="4">
        <v>3830</v>
      </c>
      <c r="C1334" s="16">
        <v>13</v>
      </c>
      <c r="D1334" s="16">
        <v>204886.5</v>
      </c>
      <c r="E1334" s="16"/>
      <c r="F1334" s="16"/>
      <c r="G1334" s="16"/>
      <c r="H1334" s="16"/>
      <c r="I1334" s="16">
        <v>13</v>
      </c>
      <c r="J1334" s="16">
        <v>204886.5</v>
      </c>
    </row>
    <row r="1335" spans="2:10" x14ac:dyDescent="0.3">
      <c r="B1335" s="4">
        <v>3864</v>
      </c>
      <c r="C1335" s="16">
        <v>9</v>
      </c>
      <c r="D1335" s="16">
        <v>370455.86</v>
      </c>
      <c r="E1335" s="16"/>
      <c r="F1335" s="16"/>
      <c r="G1335" s="16"/>
      <c r="H1335" s="16"/>
      <c r="I1335" s="16">
        <v>9</v>
      </c>
      <c r="J1335" s="16">
        <v>370455.86</v>
      </c>
    </row>
    <row r="1336" spans="2:10" x14ac:dyDescent="0.3">
      <c r="B1336" s="4">
        <v>3885</v>
      </c>
      <c r="C1336" s="16"/>
      <c r="D1336" s="16"/>
      <c r="E1336" s="16">
        <v>20</v>
      </c>
      <c r="F1336" s="16">
        <v>83281.16</v>
      </c>
      <c r="G1336" s="16"/>
      <c r="H1336" s="16"/>
      <c r="I1336" s="16">
        <v>20</v>
      </c>
      <c r="J1336" s="16">
        <v>83281.16</v>
      </c>
    </row>
    <row r="1337" spans="2:10" x14ac:dyDescent="0.3">
      <c r="B1337" s="4">
        <v>4008</v>
      </c>
      <c r="C1337" s="16"/>
      <c r="D1337" s="16"/>
      <c r="E1337" s="16"/>
      <c r="F1337" s="16"/>
      <c r="G1337" s="16">
        <v>11</v>
      </c>
      <c r="H1337" s="16">
        <v>287332.84000000003</v>
      </c>
      <c r="I1337" s="16">
        <v>11</v>
      </c>
      <c r="J1337" s="16">
        <v>287332.84000000003</v>
      </c>
    </row>
    <row r="1338" spans="2:10" x14ac:dyDescent="0.3">
      <c r="B1338" s="4">
        <v>4045</v>
      </c>
      <c r="C1338" s="16">
        <v>33</v>
      </c>
      <c r="D1338" s="16">
        <v>300373.46000000002</v>
      </c>
      <c r="E1338" s="16"/>
      <c r="F1338" s="16"/>
      <c r="G1338" s="16"/>
      <c r="H1338" s="16"/>
      <c r="I1338" s="16">
        <v>33</v>
      </c>
      <c r="J1338" s="16">
        <v>300373.46000000002</v>
      </c>
    </row>
    <row r="1339" spans="2:10" x14ac:dyDescent="0.3">
      <c r="B1339" s="4">
        <v>4122</v>
      </c>
      <c r="C1339" s="16"/>
      <c r="D1339" s="16"/>
      <c r="E1339" s="16"/>
      <c r="F1339" s="16"/>
      <c r="G1339" s="16">
        <v>10</v>
      </c>
      <c r="H1339" s="16">
        <v>221015.91</v>
      </c>
      <c r="I1339" s="16">
        <v>10</v>
      </c>
      <c r="J1339" s="16">
        <v>221015.91</v>
      </c>
    </row>
    <row r="1340" spans="2:10" x14ac:dyDescent="0.3">
      <c r="B1340" s="4">
        <v>4173</v>
      </c>
      <c r="C1340" s="16">
        <v>14</v>
      </c>
      <c r="D1340" s="16">
        <v>22495.51</v>
      </c>
      <c r="E1340" s="16"/>
      <c r="F1340" s="16"/>
      <c r="G1340" s="16">
        <v>19</v>
      </c>
      <c r="H1340" s="16">
        <v>360019.18</v>
      </c>
      <c r="I1340" s="16">
        <v>33</v>
      </c>
      <c r="J1340" s="16">
        <v>382514.69</v>
      </c>
    </row>
    <row r="1341" spans="2:10" x14ac:dyDescent="0.3">
      <c r="B1341" s="4">
        <v>4243</v>
      </c>
      <c r="C1341" s="16"/>
      <c r="D1341" s="16"/>
      <c r="E1341" s="16">
        <v>20</v>
      </c>
      <c r="F1341" s="16">
        <v>450835.81</v>
      </c>
      <c r="G1341" s="16"/>
      <c r="H1341" s="16"/>
      <c r="I1341" s="16">
        <v>20</v>
      </c>
      <c r="J1341" s="16">
        <v>450835.81</v>
      </c>
    </row>
    <row r="1342" spans="2:10" x14ac:dyDescent="0.3">
      <c r="B1342" s="4">
        <v>4338</v>
      </c>
      <c r="C1342" s="16"/>
      <c r="D1342" s="16"/>
      <c r="E1342" s="16"/>
      <c r="F1342" s="16"/>
      <c r="G1342" s="16">
        <v>12</v>
      </c>
      <c r="H1342" s="16">
        <v>103710.17</v>
      </c>
      <c r="I1342" s="16">
        <v>12</v>
      </c>
      <c r="J1342" s="16">
        <v>103710.17</v>
      </c>
    </row>
    <row r="1343" spans="2:10" x14ac:dyDescent="0.3">
      <c r="B1343" s="4">
        <v>4358</v>
      </c>
      <c r="C1343" s="16">
        <v>11</v>
      </c>
      <c r="D1343" s="16">
        <v>392740.85</v>
      </c>
      <c r="E1343" s="16"/>
      <c r="F1343" s="16"/>
      <c r="G1343" s="16"/>
      <c r="H1343" s="16"/>
      <c r="I1343" s="16">
        <v>11</v>
      </c>
      <c r="J1343" s="16">
        <v>392740.85</v>
      </c>
    </row>
    <row r="1344" spans="2:10" x14ac:dyDescent="0.3">
      <c r="B1344" s="4">
        <v>4454</v>
      </c>
      <c r="C1344" s="16"/>
      <c r="D1344" s="16"/>
      <c r="E1344" s="16"/>
      <c r="F1344" s="16"/>
      <c r="G1344" s="16">
        <v>16</v>
      </c>
      <c r="H1344" s="16">
        <v>141632.12</v>
      </c>
      <c r="I1344" s="16">
        <v>16</v>
      </c>
      <c r="J1344" s="16">
        <v>141632.12</v>
      </c>
    </row>
    <row r="1345" spans="2:10" x14ac:dyDescent="0.3">
      <c r="B1345" s="4">
        <v>4496</v>
      </c>
      <c r="C1345" s="16"/>
      <c r="D1345" s="16"/>
      <c r="E1345" s="16">
        <v>26</v>
      </c>
      <c r="F1345" s="16">
        <v>421751.6</v>
      </c>
      <c r="G1345" s="16"/>
      <c r="H1345" s="16"/>
      <c r="I1345" s="16">
        <v>26</v>
      </c>
      <c r="J1345" s="16">
        <v>421751.6</v>
      </c>
    </row>
    <row r="1346" spans="2:10" x14ac:dyDescent="0.3">
      <c r="B1346" s="4">
        <v>4518</v>
      </c>
      <c r="C1346" s="16">
        <v>11</v>
      </c>
      <c r="D1346" s="16">
        <v>261259.31</v>
      </c>
      <c r="E1346" s="16"/>
      <c r="F1346" s="16"/>
      <c r="G1346" s="16">
        <v>32</v>
      </c>
      <c r="H1346" s="16">
        <v>224580.18</v>
      </c>
      <c r="I1346" s="16">
        <v>43</v>
      </c>
      <c r="J1346" s="16">
        <v>485839.49</v>
      </c>
    </row>
    <row r="1347" spans="2:10" x14ac:dyDescent="0.3">
      <c r="B1347" s="4">
        <v>4719</v>
      </c>
      <c r="C1347" s="16"/>
      <c r="D1347" s="16"/>
      <c r="E1347" s="16"/>
      <c r="F1347" s="16"/>
      <c r="G1347" s="16">
        <v>18</v>
      </c>
      <c r="H1347" s="16">
        <v>30156.54</v>
      </c>
      <c r="I1347" s="16">
        <v>18</v>
      </c>
      <c r="J1347" s="16">
        <v>30156.54</v>
      </c>
    </row>
    <row r="1348" spans="2:10" x14ac:dyDescent="0.3">
      <c r="B1348" s="4">
        <v>4754</v>
      </c>
      <c r="C1348" s="16"/>
      <c r="D1348" s="16"/>
      <c r="E1348" s="16"/>
      <c r="F1348" s="16"/>
      <c r="G1348" s="16">
        <v>19</v>
      </c>
      <c r="H1348" s="16">
        <v>98698.68</v>
      </c>
      <c r="I1348" s="16">
        <v>19</v>
      </c>
      <c r="J1348" s="16">
        <v>98698.68</v>
      </c>
    </row>
    <row r="1349" spans="2:10" x14ac:dyDescent="0.3">
      <c r="B1349" s="4">
        <v>4790</v>
      </c>
      <c r="C1349" s="16"/>
      <c r="D1349" s="16"/>
      <c r="E1349" s="16"/>
      <c r="F1349" s="16"/>
      <c r="G1349" s="16">
        <v>15</v>
      </c>
      <c r="H1349" s="16">
        <v>280420.59999999998</v>
      </c>
      <c r="I1349" s="16">
        <v>15</v>
      </c>
      <c r="J1349" s="16">
        <v>280420.59999999998</v>
      </c>
    </row>
    <row r="1350" spans="2:10" x14ac:dyDescent="0.3">
      <c r="B1350" s="4">
        <v>4807</v>
      </c>
      <c r="C1350" s="16"/>
      <c r="D1350" s="16"/>
      <c r="E1350" s="16">
        <v>10</v>
      </c>
      <c r="F1350" s="16">
        <v>170161.17</v>
      </c>
      <c r="G1350" s="16"/>
      <c r="H1350" s="16"/>
      <c r="I1350" s="16">
        <v>10</v>
      </c>
      <c r="J1350" s="16">
        <v>170161.17</v>
      </c>
    </row>
    <row r="1351" spans="2:10" x14ac:dyDescent="0.3">
      <c r="B1351" s="4">
        <v>4834</v>
      </c>
      <c r="C1351" s="16"/>
      <c r="D1351" s="16"/>
      <c r="E1351" s="16"/>
      <c r="F1351" s="16"/>
      <c r="G1351" s="16">
        <v>15</v>
      </c>
      <c r="H1351" s="16">
        <v>240295.26</v>
      </c>
      <c r="I1351" s="16">
        <v>15</v>
      </c>
      <c r="J1351" s="16">
        <v>240295.26</v>
      </c>
    </row>
    <row r="1352" spans="2:10" x14ac:dyDescent="0.3">
      <c r="B1352" s="4">
        <v>4894</v>
      </c>
      <c r="C1352" s="16">
        <v>19</v>
      </c>
      <c r="D1352" s="16">
        <v>121381.47</v>
      </c>
      <c r="E1352" s="16"/>
      <c r="F1352" s="16"/>
      <c r="G1352" s="16"/>
      <c r="H1352" s="16"/>
      <c r="I1352" s="16">
        <v>19</v>
      </c>
      <c r="J1352" s="16">
        <v>121381.47</v>
      </c>
    </row>
    <row r="1353" spans="2:10" x14ac:dyDescent="0.3">
      <c r="B1353" s="4">
        <v>4964</v>
      </c>
      <c r="C1353" s="16">
        <v>17</v>
      </c>
      <c r="D1353" s="16">
        <v>59208.74</v>
      </c>
      <c r="E1353" s="16">
        <v>16</v>
      </c>
      <c r="F1353" s="16">
        <v>490536.3</v>
      </c>
      <c r="G1353" s="16"/>
      <c r="H1353" s="16"/>
      <c r="I1353" s="16">
        <v>33</v>
      </c>
      <c r="J1353" s="16">
        <v>549745.04</v>
      </c>
    </row>
    <row r="1354" spans="2:10" x14ac:dyDescent="0.3">
      <c r="B1354" s="4">
        <v>5027</v>
      </c>
      <c r="C1354" s="16"/>
      <c r="D1354" s="16"/>
      <c r="E1354" s="16"/>
      <c r="F1354" s="16"/>
      <c r="G1354" s="16">
        <v>18</v>
      </c>
      <c r="H1354" s="16">
        <v>148200.32999999999</v>
      </c>
      <c r="I1354" s="16">
        <v>18</v>
      </c>
      <c r="J1354" s="16">
        <v>148200.32999999999</v>
      </c>
    </row>
    <row r="1355" spans="2:10" x14ac:dyDescent="0.3">
      <c r="B1355" s="4">
        <v>5058</v>
      </c>
      <c r="C1355" s="16">
        <v>13</v>
      </c>
      <c r="D1355" s="16">
        <v>488865.79</v>
      </c>
      <c r="E1355" s="16"/>
      <c r="F1355" s="16"/>
      <c r="G1355" s="16"/>
      <c r="H1355" s="16"/>
      <c r="I1355" s="16">
        <v>13</v>
      </c>
      <c r="J1355" s="16">
        <v>488865.79</v>
      </c>
    </row>
    <row r="1356" spans="2:10" x14ac:dyDescent="0.3">
      <c r="B1356" s="4">
        <v>5066</v>
      </c>
      <c r="C1356" s="16">
        <v>25</v>
      </c>
      <c r="D1356" s="16">
        <v>581843.78</v>
      </c>
      <c r="E1356" s="16"/>
      <c r="F1356" s="16"/>
      <c r="G1356" s="16"/>
      <c r="H1356" s="16"/>
      <c r="I1356" s="16">
        <v>25</v>
      </c>
      <c r="J1356" s="16">
        <v>581843.78</v>
      </c>
    </row>
    <row r="1357" spans="2:10" x14ac:dyDescent="0.3">
      <c r="B1357" s="4">
        <v>5250</v>
      </c>
      <c r="C1357" s="16">
        <v>10</v>
      </c>
      <c r="D1357" s="16">
        <v>374670.78</v>
      </c>
      <c r="E1357" s="16"/>
      <c r="F1357" s="16"/>
      <c r="G1357" s="16"/>
      <c r="H1357" s="16"/>
      <c r="I1357" s="16">
        <v>10</v>
      </c>
      <c r="J1357" s="16">
        <v>374670.78</v>
      </c>
    </row>
    <row r="1358" spans="2:10" x14ac:dyDescent="0.3">
      <c r="B1358" s="4">
        <v>5263</v>
      </c>
      <c r="C1358" s="16">
        <v>17</v>
      </c>
      <c r="D1358" s="16">
        <v>44418.37</v>
      </c>
      <c r="E1358" s="16"/>
      <c r="F1358" s="16"/>
      <c r="G1358" s="16"/>
      <c r="H1358" s="16"/>
      <c r="I1358" s="16">
        <v>17</v>
      </c>
      <c r="J1358" s="16">
        <v>44418.37</v>
      </c>
    </row>
    <row r="1359" spans="2:10" x14ac:dyDescent="0.3">
      <c r="B1359" s="4">
        <v>5277</v>
      </c>
      <c r="C1359" s="16">
        <v>21</v>
      </c>
      <c r="D1359" s="16">
        <v>492002.37</v>
      </c>
      <c r="E1359" s="16"/>
      <c r="F1359" s="16"/>
      <c r="G1359" s="16"/>
      <c r="H1359" s="16"/>
      <c r="I1359" s="16">
        <v>21</v>
      </c>
      <c r="J1359" s="16">
        <v>492002.37</v>
      </c>
    </row>
    <row r="1360" spans="2:10" x14ac:dyDescent="0.3">
      <c r="B1360" s="4">
        <v>5295</v>
      </c>
      <c r="C1360" s="16">
        <v>17</v>
      </c>
      <c r="D1360" s="16">
        <v>156627.47</v>
      </c>
      <c r="E1360" s="16"/>
      <c r="F1360" s="16"/>
      <c r="G1360" s="16"/>
      <c r="H1360" s="16"/>
      <c r="I1360" s="16">
        <v>17</v>
      </c>
      <c r="J1360" s="16">
        <v>156627.47</v>
      </c>
    </row>
    <row r="1361" spans="2:10" x14ac:dyDescent="0.3">
      <c r="B1361" s="4">
        <v>5325</v>
      </c>
      <c r="C1361" s="16">
        <v>16</v>
      </c>
      <c r="D1361" s="16">
        <v>56511.82</v>
      </c>
      <c r="E1361" s="16"/>
      <c r="F1361" s="16"/>
      <c r="G1361" s="16"/>
      <c r="H1361" s="16"/>
      <c r="I1361" s="16">
        <v>16</v>
      </c>
      <c r="J1361" s="16">
        <v>56511.82</v>
      </c>
    </row>
    <row r="1362" spans="2:10" x14ac:dyDescent="0.3">
      <c r="B1362" s="4">
        <v>5381</v>
      </c>
      <c r="C1362" s="16">
        <v>18</v>
      </c>
      <c r="D1362" s="16">
        <v>182045.1</v>
      </c>
      <c r="E1362" s="16"/>
      <c r="F1362" s="16"/>
      <c r="G1362" s="16"/>
      <c r="H1362" s="16"/>
      <c r="I1362" s="16">
        <v>18</v>
      </c>
      <c r="J1362" s="16">
        <v>182045.1</v>
      </c>
    </row>
    <row r="1363" spans="2:10" x14ac:dyDescent="0.3">
      <c r="B1363" s="4">
        <v>5437</v>
      </c>
      <c r="C1363" s="16"/>
      <c r="D1363" s="16"/>
      <c r="E1363" s="16">
        <v>14</v>
      </c>
      <c r="F1363" s="16">
        <v>21897.8</v>
      </c>
      <c r="G1363" s="16"/>
      <c r="H1363" s="16"/>
      <c r="I1363" s="16">
        <v>14</v>
      </c>
      <c r="J1363" s="16">
        <v>21897.8</v>
      </c>
    </row>
    <row r="1364" spans="2:10" x14ac:dyDescent="0.3">
      <c r="B1364" s="4">
        <v>5461</v>
      </c>
      <c r="C1364" s="16">
        <v>22</v>
      </c>
      <c r="D1364" s="16">
        <v>90719.76</v>
      </c>
      <c r="E1364" s="16"/>
      <c r="F1364" s="16"/>
      <c r="G1364" s="16"/>
      <c r="H1364" s="16"/>
      <c r="I1364" s="16">
        <v>22</v>
      </c>
      <c r="J1364" s="16">
        <v>90719.76</v>
      </c>
    </row>
    <row r="1365" spans="2:10" x14ac:dyDescent="0.3">
      <c r="B1365" s="4">
        <v>5597</v>
      </c>
      <c r="C1365" s="16">
        <v>13</v>
      </c>
      <c r="D1365" s="16">
        <v>383807.28</v>
      </c>
      <c r="E1365" s="16"/>
      <c r="F1365" s="16"/>
      <c r="G1365" s="16"/>
      <c r="H1365" s="16"/>
      <c r="I1365" s="16">
        <v>13</v>
      </c>
      <c r="J1365" s="16">
        <v>383807.28</v>
      </c>
    </row>
    <row r="1366" spans="2:10" x14ac:dyDescent="0.3">
      <c r="B1366" s="4">
        <v>5619</v>
      </c>
      <c r="C1366" s="16">
        <v>28</v>
      </c>
      <c r="D1366" s="16">
        <v>243569.11</v>
      </c>
      <c r="E1366" s="16">
        <v>18</v>
      </c>
      <c r="F1366" s="16">
        <v>72434.539999999994</v>
      </c>
      <c r="G1366" s="16"/>
      <c r="H1366" s="16"/>
      <c r="I1366" s="16">
        <v>46</v>
      </c>
      <c r="J1366" s="16">
        <v>316003.65000000002</v>
      </c>
    </row>
    <row r="1367" spans="2:10" x14ac:dyDescent="0.3">
      <c r="B1367" s="4">
        <v>5640</v>
      </c>
      <c r="C1367" s="16">
        <v>9</v>
      </c>
      <c r="D1367" s="16">
        <v>326308.01</v>
      </c>
      <c r="E1367" s="16"/>
      <c r="F1367" s="16"/>
      <c r="G1367" s="16"/>
      <c r="H1367" s="16"/>
      <c r="I1367" s="16">
        <v>9</v>
      </c>
      <c r="J1367" s="16">
        <v>326308.01</v>
      </c>
    </row>
    <row r="1368" spans="2:10" x14ac:dyDescent="0.3">
      <c r="B1368" s="4">
        <v>5668</v>
      </c>
      <c r="C1368" s="16"/>
      <c r="D1368" s="16"/>
      <c r="E1368" s="16">
        <v>13</v>
      </c>
      <c r="F1368" s="16">
        <v>99457.600000000006</v>
      </c>
      <c r="G1368" s="16"/>
      <c r="H1368" s="16"/>
      <c r="I1368" s="16">
        <v>13</v>
      </c>
      <c r="J1368" s="16">
        <v>99457.600000000006</v>
      </c>
    </row>
    <row r="1369" spans="2:10" x14ac:dyDescent="0.3">
      <c r="B1369" s="4">
        <v>5782</v>
      </c>
      <c r="C1369" s="16"/>
      <c r="D1369" s="16"/>
      <c r="E1369" s="16"/>
      <c r="F1369" s="16"/>
      <c r="G1369" s="16">
        <v>20</v>
      </c>
      <c r="H1369" s="16">
        <v>93265.919999999998</v>
      </c>
      <c r="I1369" s="16">
        <v>20</v>
      </c>
      <c r="J1369" s="16">
        <v>93265.919999999998</v>
      </c>
    </row>
    <row r="1370" spans="2:10" x14ac:dyDescent="0.3">
      <c r="B1370" s="4">
        <v>5913</v>
      </c>
      <c r="C1370" s="16">
        <v>19</v>
      </c>
      <c r="D1370" s="16">
        <v>386125.24</v>
      </c>
      <c r="E1370" s="16"/>
      <c r="F1370" s="16"/>
      <c r="G1370" s="16">
        <v>21</v>
      </c>
      <c r="H1370" s="16">
        <v>290462.26</v>
      </c>
      <c r="I1370" s="16">
        <v>40</v>
      </c>
      <c r="J1370" s="16">
        <v>676587.5</v>
      </c>
    </row>
    <row r="1371" spans="2:10" x14ac:dyDescent="0.3">
      <c r="B1371" s="4">
        <v>5921</v>
      </c>
      <c r="C1371" s="16">
        <v>18</v>
      </c>
      <c r="D1371" s="16">
        <v>324577.37</v>
      </c>
      <c r="E1371" s="16"/>
      <c r="F1371" s="16"/>
      <c r="G1371" s="16">
        <v>32</v>
      </c>
      <c r="H1371" s="16">
        <v>458934.41</v>
      </c>
      <c r="I1371" s="16">
        <v>50</v>
      </c>
      <c r="J1371" s="16">
        <v>783511.78</v>
      </c>
    </row>
    <row r="1372" spans="2:10" x14ac:dyDescent="0.3">
      <c r="B1372" s="4">
        <v>5957</v>
      </c>
      <c r="C1372" s="16"/>
      <c r="D1372" s="16"/>
      <c r="E1372" s="16">
        <v>16</v>
      </c>
      <c r="F1372" s="16">
        <v>277407.93</v>
      </c>
      <c r="G1372" s="16"/>
      <c r="H1372" s="16"/>
      <c r="I1372" s="16">
        <v>16</v>
      </c>
      <c r="J1372" s="16">
        <v>277407.93</v>
      </c>
    </row>
    <row r="1373" spans="2:10" x14ac:dyDescent="0.3">
      <c r="B1373" s="4">
        <v>6433</v>
      </c>
      <c r="C1373" s="16"/>
      <c r="D1373" s="16"/>
      <c r="E1373" s="16">
        <v>12</v>
      </c>
      <c r="F1373" s="16">
        <v>227605.19</v>
      </c>
      <c r="G1373" s="16">
        <v>13</v>
      </c>
      <c r="H1373" s="16">
        <v>497658.87</v>
      </c>
      <c r="I1373" s="16">
        <v>25</v>
      </c>
      <c r="J1373" s="16">
        <v>725264.06</v>
      </c>
    </row>
    <row r="1374" spans="2:10" x14ac:dyDescent="0.3">
      <c r="B1374" s="4">
        <v>6454</v>
      </c>
      <c r="C1374" s="16"/>
      <c r="D1374" s="16"/>
      <c r="E1374" s="16"/>
      <c r="F1374" s="16"/>
      <c r="G1374" s="16">
        <v>17</v>
      </c>
      <c r="H1374" s="16">
        <v>53622.15</v>
      </c>
      <c r="I1374" s="16">
        <v>17</v>
      </c>
      <c r="J1374" s="16">
        <v>53622.15</v>
      </c>
    </row>
    <row r="1375" spans="2:10" x14ac:dyDescent="0.3">
      <c r="B1375" s="4">
        <v>6528</v>
      </c>
      <c r="C1375" s="16"/>
      <c r="D1375" s="16"/>
      <c r="E1375" s="16">
        <v>16</v>
      </c>
      <c r="F1375" s="16">
        <v>154368.26999999999</v>
      </c>
      <c r="G1375" s="16"/>
      <c r="H1375" s="16"/>
      <c r="I1375" s="16">
        <v>16</v>
      </c>
      <c r="J1375" s="16">
        <v>154368.26999999999</v>
      </c>
    </row>
    <row r="1376" spans="2:10" x14ac:dyDescent="0.3">
      <c r="B1376" s="4">
        <v>6533</v>
      </c>
      <c r="C1376" s="16"/>
      <c r="D1376" s="16"/>
      <c r="E1376" s="16"/>
      <c r="F1376" s="16"/>
      <c r="G1376" s="16">
        <v>15</v>
      </c>
      <c r="H1376" s="16">
        <v>364683.1</v>
      </c>
      <c r="I1376" s="16">
        <v>15</v>
      </c>
      <c r="J1376" s="16">
        <v>364683.1</v>
      </c>
    </row>
    <row r="1377" spans="2:10" x14ac:dyDescent="0.3">
      <c r="B1377" s="4">
        <v>6548</v>
      </c>
      <c r="C1377" s="16"/>
      <c r="D1377" s="16"/>
      <c r="E1377" s="16"/>
      <c r="F1377" s="16"/>
      <c r="G1377" s="16">
        <v>14</v>
      </c>
      <c r="H1377" s="16">
        <v>185093.65</v>
      </c>
      <c r="I1377" s="16">
        <v>14</v>
      </c>
      <c r="J1377" s="16">
        <v>185093.65</v>
      </c>
    </row>
    <row r="1378" spans="2:10" x14ac:dyDescent="0.3">
      <c r="B1378" s="4">
        <v>6576</v>
      </c>
      <c r="C1378" s="16">
        <v>12</v>
      </c>
      <c r="D1378" s="16">
        <v>344992.58</v>
      </c>
      <c r="E1378" s="16"/>
      <c r="F1378" s="16"/>
      <c r="G1378" s="16"/>
      <c r="H1378" s="16"/>
      <c r="I1378" s="16">
        <v>12</v>
      </c>
      <c r="J1378" s="16">
        <v>344992.58</v>
      </c>
    </row>
    <row r="1379" spans="2:10" x14ac:dyDescent="0.3">
      <c r="B1379" s="4">
        <v>6729</v>
      </c>
      <c r="C1379" s="16"/>
      <c r="D1379" s="16"/>
      <c r="E1379" s="16"/>
      <c r="F1379" s="16"/>
      <c r="G1379" s="16">
        <v>16</v>
      </c>
      <c r="H1379" s="16">
        <v>310323.19</v>
      </c>
      <c r="I1379" s="16">
        <v>16</v>
      </c>
      <c r="J1379" s="16">
        <v>310323.19</v>
      </c>
    </row>
    <row r="1380" spans="2:10" x14ac:dyDescent="0.3">
      <c r="B1380" s="4">
        <v>6753</v>
      </c>
      <c r="C1380" s="16">
        <v>12</v>
      </c>
      <c r="D1380" s="16">
        <v>249009.63</v>
      </c>
      <c r="E1380" s="16"/>
      <c r="F1380" s="16"/>
      <c r="G1380" s="16"/>
      <c r="H1380" s="16"/>
      <c r="I1380" s="16">
        <v>12</v>
      </c>
      <c r="J1380" s="16">
        <v>249009.63</v>
      </c>
    </row>
    <row r="1381" spans="2:10" x14ac:dyDescent="0.3">
      <c r="B1381" s="4">
        <v>6812</v>
      </c>
      <c r="C1381" s="16"/>
      <c r="D1381" s="16"/>
      <c r="E1381" s="16">
        <v>17</v>
      </c>
      <c r="F1381" s="16">
        <v>454159.5</v>
      </c>
      <c r="G1381" s="16"/>
      <c r="H1381" s="16"/>
      <c r="I1381" s="16">
        <v>17</v>
      </c>
      <c r="J1381" s="16">
        <v>454159.5</v>
      </c>
    </row>
    <row r="1382" spans="2:10" x14ac:dyDescent="0.3">
      <c r="B1382" s="4">
        <v>6883</v>
      </c>
      <c r="C1382" s="16"/>
      <c r="D1382" s="16"/>
      <c r="E1382" s="16">
        <v>12</v>
      </c>
      <c r="F1382" s="16">
        <v>32847.82</v>
      </c>
      <c r="G1382" s="16"/>
      <c r="H1382" s="16"/>
      <c r="I1382" s="16">
        <v>12</v>
      </c>
      <c r="J1382" s="16">
        <v>32847.82</v>
      </c>
    </row>
    <row r="1383" spans="2:10" x14ac:dyDescent="0.3">
      <c r="B1383" s="4">
        <v>6911</v>
      </c>
      <c r="C1383" s="16"/>
      <c r="D1383" s="16"/>
      <c r="E1383" s="16">
        <v>10</v>
      </c>
      <c r="F1383" s="16">
        <v>159623.49</v>
      </c>
      <c r="G1383" s="16"/>
      <c r="H1383" s="16"/>
      <c r="I1383" s="16">
        <v>10</v>
      </c>
      <c r="J1383" s="16">
        <v>159623.49</v>
      </c>
    </row>
    <row r="1384" spans="2:10" x14ac:dyDescent="0.3">
      <c r="B1384" s="4">
        <v>6917</v>
      </c>
      <c r="C1384" s="16"/>
      <c r="D1384" s="16"/>
      <c r="E1384" s="16"/>
      <c r="F1384" s="16"/>
      <c r="G1384" s="16">
        <v>10</v>
      </c>
      <c r="H1384" s="16">
        <v>159709.94</v>
      </c>
      <c r="I1384" s="16">
        <v>10</v>
      </c>
      <c r="J1384" s="16">
        <v>159709.94</v>
      </c>
    </row>
    <row r="1385" spans="2:10" x14ac:dyDescent="0.3">
      <c r="B1385" s="4">
        <v>6921</v>
      </c>
      <c r="C1385" s="16">
        <v>13</v>
      </c>
      <c r="D1385" s="16">
        <v>448854.45</v>
      </c>
      <c r="E1385" s="16"/>
      <c r="F1385" s="16"/>
      <c r="G1385" s="16"/>
      <c r="H1385" s="16"/>
      <c r="I1385" s="16">
        <v>13</v>
      </c>
      <c r="J1385" s="16">
        <v>448854.45</v>
      </c>
    </row>
    <row r="1386" spans="2:10" x14ac:dyDescent="0.3">
      <c r="B1386" s="4">
        <v>6958</v>
      </c>
      <c r="C1386" s="16"/>
      <c r="D1386" s="16"/>
      <c r="E1386" s="16"/>
      <c r="F1386" s="16"/>
      <c r="G1386" s="16">
        <v>15</v>
      </c>
      <c r="H1386" s="16">
        <v>165709.01999999999</v>
      </c>
      <c r="I1386" s="16">
        <v>15</v>
      </c>
      <c r="J1386" s="16">
        <v>165709.01999999999</v>
      </c>
    </row>
    <row r="1387" spans="2:10" x14ac:dyDescent="0.3">
      <c r="B1387" s="4">
        <v>7051</v>
      </c>
      <c r="C1387" s="16"/>
      <c r="D1387" s="16"/>
      <c r="E1387" s="16">
        <v>20</v>
      </c>
      <c r="F1387" s="16">
        <v>160091.44</v>
      </c>
      <c r="G1387" s="16"/>
      <c r="H1387" s="16"/>
      <c r="I1387" s="16">
        <v>20</v>
      </c>
      <c r="J1387" s="16">
        <v>160091.44</v>
      </c>
    </row>
    <row r="1388" spans="2:10" x14ac:dyDescent="0.3">
      <c r="B1388" s="4">
        <v>7079</v>
      </c>
      <c r="C1388" s="16">
        <v>18</v>
      </c>
      <c r="D1388" s="16">
        <v>191257.94</v>
      </c>
      <c r="E1388" s="16"/>
      <c r="F1388" s="16"/>
      <c r="G1388" s="16"/>
      <c r="H1388" s="16"/>
      <c r="I1388" s="16">
        <v>18</v>
      </c>
      <c r="J1388" s="16">
        <v>191257.94</v>
      </c>
    </row>
    <row r="1389" spans="2:10" x14ac:dyDescent="0.3">
      <c r="B1389" s="4">
        <v>7117</v>
      </c>
      <c r="C1389" s="16"/>
      <c r="D1389" s="16"/>
      <c r="E1389" s="16">
        <v>15</v>
      </c>
      <c r="F1389" s="16">
        <v>395938.71</v>
      </c>
      <c r="G1389" s="16"/>
      <c r="H1389" s="16"/>
      <c r="I1389" s="16">
        <v>15</v>
      </c>
      <c r="J1389" s="16">
        <v>395938.71</v>
      </c>
    </row>
    <row r="1390" spans="2:10" x14ac:dyDescent="0.3">
      <c r="B1390" s="4">
        <v>7133</v>
      </c>
      <c r="C1390" s="16">
        <v>18</v>
      </c>
      <c r="D1390" s="16">
        <v>113779.81</v>
      </c>
      <c r="E1390" s="16"/>
      <c r="F1390" s="16"/>
      <c r="G1390" s="16"/>
      <c r="H1390" s="16"/>
      <c r="I1390" s="16">
        <v>18</v>
      </c>
      <c r="J1390" s="16">
        <v>113779.81</v>
      </c>
    </row>
    <row r="1391" spans="2:10" x14ac:dyDescent="0.3">
      <c r="B1391" s="4">
        <v>7195</v>
      </c>
      <c r="C1391" s="16"/>
      <c r="D1391" s="16"/>
      <c r="E1391" s="16"/>
      <c r="F1391" s="16"/>
      <c r="G1391" s="16">
        <v>9</v>
      </c>
      <c r="H1391" s="16">
        <v>499997.45</v>
      </c>
      <c r="I1391" s="16">
        <v>9</v>
      </c>
      <c r="J1391" s="16">
        <v>499997.45</v>
      </c>
    </row>
    <row r="1392" spans="2:10" x14ac:dyDescent="0.3">
      <c r="B1392" s="4">
        <v>7229</v>
      </c>
      <c r="C1392" s="16"/>
      <c r="D1392" s="16"/>
      <c r="E1392" s="16"/>
      <c r="F1392" s="16"/>
      <c r="G1392" s="16">
        <v>16</v>
      </c>
      <c r="H1392" s="16">
        <v>176201.23</v>
      </c>
      <c r="I1392" s="16">
        <v>16</v>
      </c>
      <c r="J1392" s="16">
        <v>176201.23</v>
      </c>
    </row>
    <row r="1393" spans="2:10" x14ac:dyDescent="0.3">
      <c r="B1393" s="4">
        <v>7260</v>
      </c>
      <c r="C1393" s="16"/>
      <c r="D1393" s="16"/>
      <c r="E1393" s="16">
        <v>13</v>
      </c>
      <c r="F1393" s="16">
        <v>447651.78</v>
      </c>
      <c r="G1393" s="16"/>
      <c r="H1393" s="16"/>
      <c r="I1393" s="16">
        <v>13</v>
      </c>
      <c r="J1393" s="16">
        <v>447651.78</v>
      </c>
    </row>
    <row r="1394" spans="2:10" x14ac:dyDescent="0.3">
      <c r="B1394" s="4">
        <v>7321</v>
      </c>
      <c r="C1394" s="16"/>
      <c r="D1394" s="16"/>
      <c r="E1394" s="16">
        <v>17</v>
      </c>
      <c r="F1394" s="16">
        <v>353677.71</v>
      </c>
      <c r="G1394" s="16">
        <v>17</v>
      </c>
      <c r="H1394" s="16">
        <v>345597.46</v>
      </c>
      <c r="I1394" s="16">
        <v>34</v>
      </c>
      <c r="J1394" s="16">
        <v>699275.17</v>
      </c>
    </row>
    <row r="1395" spans="2:10" x14ac:dyDescent="0.3">
      <c r="B1395" s="4">
        <v>7354</v>
      </c>
      <c r="C1395" s="16"/>
      <c r="D1395" s="16"/>
      <c r="E1395" s="16"/>
      <c r="F1395" s="16"/>
      <c r="G1395" s="16">
        <v>12</v>
      </c>
      <c r="H1395" s="16">
        <v>226408.51</v>
      </c>
      <c r="I1395" s="16">
        <v>12</v>
      </c>
      <c r="J1395" s="16">
        <v>226408.51</v>
      </c>
    </row>
    <row r="1396" spans="2:10" x14ac:dyDescent="0.3">
      <c r="B1396" s="4">
        <v>7367</v>
      </c>
      <c r="C1396" s="16"/>
      <c r="D1396" s="16"/>
      <c r="E1396" s="16"/>
      <c r="F1396" s="16"/>
      <c r="G1396" s="16">
        <v>14</v>
      </c>
      <c r="H1396" s="16">
        <v>389315.45</v>
      </c>
      <c r="I1396" s="16">
        <v>14</v>
      </c>
      <c r="J1396" s="16">
        <v>389315.45</v>
      </c>
    </row>
    <row r="1397" spans="2:10" x14ac:dyDescent="0.3">
      <c r="B1397" s="4">
        <v>7377</v>
      </c>
      <c r="C1397" s="16"/>
      <c r="D1397" s="16"/>
      <c r="E1397" s="16">
        <v>26</v>
      </c>
      <c r="F1397" s="16">
        <v>690683.51</v>
      </c>
      <c r="G1397" s="16"/>
      <c r="H1397" s="16"/>
      <c r="I1397" s="16">
        <v>26</v>
      </c>
      <c r="J1397" s="16">
        <v>690683.51</v>
      </c>
    </row>
    <row r="1398" spans="2:10" x14ac:dyDescent="0.3">
      <c r="B1398" s="4">
        <v>7511</v>
      </c>
      <c r="C1398" s="16">
        <v>15</v>
      </c>
      <c r="D1398" s="16">
        <v>364769.11</v>
      </c>
      <c r="E1398" s="16">
        <v>12</v>
      </c>
      <c r="F1398" s="16">
        <v>342481.54</v>
      </c>
      <c r="G1398" s="16"/>
      <c r="H1398" s="16"/>
      <c r="I1398" s="16">
        <v>27</v>
      </c>
      <c r="J1398" s="16">
        <v>707250.65</v>
      </c>
    </row>
    <row r="1399" spans="2:10" x14ac:dyDescent="0.3">
      <c r="B1399" s="4">
        <v>7517</v>
      </c>
      <c r="C1399" s="16"/>
      <c r="D1399" s="16"/>
      <c r="E1399" s="16"/>
      <c r="F1399" s="16"/>
      <c r="G1399" s="16">
        <v>15</v>
      </c>
      <c r="H1399" s="16">
        <v>443770.66</v>
      </c>
      <c r="I1399" s="16">
        <v>15</v>
      </c>
      <c r="J1399" s="16">
        <v>443770.66</v>
      </c>
    </row>
    <row r="1400" spans="2:10" x14ac:dyDescent="0.3">
      <c r="B1400" s="4">
        <v>7561</v>
      </c>
      <c r="C1400" s="16">
        <v>17</v>
      </c>
      <c r="D1400" s="16">
        <v>436405.21</v>
      </c>
      <c r="E1400" s="16">
        <v>17</v>
      </c>
      <c r="F1400" s="16">
        <v>337837.13</v>
      </c>
      <c r="G1400" s="16"/>
      <c r="H1400" s="16"/>
      <c r="I1400" s="16">
        <v>34</v>
      </c>
      <c r="J1400" s="16">
        <v>774242.34</v>
      </c>
    </row>
    <row r="1401" spans="2:10" x14ac:dyDescent="0.3">
      <c r="B1401" s="4">
        <v>7584</v>
      </c>
      <c r="C1401" s="16"/>
      <c r="D1401" s="16"/>
      <c r="E1401" s="16"/>
      <c r="F1401" s="16"/>
      <c r="G1401" s="16">
        <v>11</v>
      </c>
      <c r="H1401" s="16">
        <v>422170.65</v>
      </c>
      <c r="I1401" s="16">
        <v>11</v>
      </c>
      <c r="J1401" s="16">
        <v>422170.65</v>
      </c>
    </row>
    <row r="1402" spans="2:10" x14ac:dyDescent="0.3">
      <c r="B1402" s="4">
        <v>7633</v>
      </c>
      <c r="C1402" s="16">
        <v>20</v>
      </c>
      <c r="D1402" s="16">
        <v>309092.3</v>
      </c>
      <c r="E1402" s="16"/>
      <c r="F1402" s="16"/>
      <c r="G1402" s="16"/>
      <c r="H1402" s="16"/>
      <c r="I1402" s="16">
        <v>20</v>
      </c>
      <c r="J1402" s="16">
        <v>309092.3</v>
      </c>
    </row>
    <row r="1403" spans="2:10" x14ac:dyDescent="0.3">
      <c r="B1403" s="4">
        <v>7644</v>
      </c>
      <c r="C1403" s="16"/>
      <c r="D1403" s="16"/>
      <c r="E1403" s="16">
        <v>10</v>
      </c>
      <c r="F1403" s="16">
        <v>165968.26</v>
      </c>
      <c r="G1403" s="16"/>
      <c r="H1403" s="16"/>
      <c r="I1403" s="16">
        <v>10</v>
      </c>
      <c r="J1403" s="16">
        <v>165968.26</v>
      </c>
    </row>
    <row r="1404" spans="2:10" x14ac:dyDescent="0.3">
      <c r="B1404" s="4">
        <v>7720</v>
      </c>
      <c r="C1404" s="16"/>
      <c r="D1404" s="16"/>
      <c r="E1404" s="16"/>
      <c r="F1404" s="16"/>
      <c r="G1404" s="16">
        <v>22</v>
      </c>
      <c r="H1404" s="16">
        <v>188623.17</v>
      </c>
      <c r="I1404" s="16">
        <v>22</v>
      </c>
      <c r="J1404" s="16">
        <v>188623.17</v>
      </c>
    </row>
    <row r="1405" spans="2:10" x14ac:dyDescent="0.3">
      <c r="B1405" s="4">
        <v>7724</v>
      </c>
      <c r="C1405" s="16"/>
      <c r="D1405" s="16"/>
      <c r="E1405" s="16">
        <v>22</v>
      </c>
      <c r="F1405" s="16">
        <v>59108.44</v>
      </c>
      <c r="G1405" s="16"/>
      <c r="H1405" s="16"/>
      <c r="I1405" s="16">
        <v>22</v>
      </c>
      <c r="J1405" s="16">
        <v>59108.44</v>
      </c>
    </row>
    <row r="1406" spans="2:10" x14ac:dyDescent="0.3">
      <c r="B1406" s="4">
        <v>7792</v>
      </c>
      <c r="C1406" s="16">
        <v>17</v>
      </c>
      <c r="D1406" s="16">
        <v>173410.2</v>
      </c>
      <c r="E1406" s="16"/>
      <c r="F1406" s="16"/>
      <c r="G1406" s="16"/>
      <c r="H1406" s="16"/>
      <c r="I1406" s="16">
        <v>17</v>
      </c>
      <c r="J1406" s="16">
        <v>173410.2</v>
      </c>
    </row>
    <row r="1407" spans="2:10" x14ac:dyDescent="0.3">
      <c r="B1407" s="4">
        <v>7915</v>
      </c>
      <c r="C1407" s="16">
        <v>14</v>
      </c>
      <c r="D1407" s="16">
        <v>165528.32999999999</v>
      </c>
      <c r="E1407" s="16"/>
      <c r="F1407" s="16"/>
      <c r="G1407" s="16"/>
      <c r="H1407" s="16"/>
      <c r="I1407" s="16">
        <v>14</v>
      </c>
      <c r="J1407" s="16">
        <v>165528.32999999999</v>
      </c>
    </row>
    <row r="1408" spans="2:10" x14ac:dyDescent="0.3">
      <c r="B1408" s="4">
        <v>8023</v>
      </c>
      <c r="C1408" s="16">
        <v>14</v>
      </c>
      <c r="D1408" s="16">
        <v>198357.36</v>
      </c>
      <c r="E1408" s="16"/>
      <c r="F1408" s="16"/>
      <c r="G1408" s="16"/>
      <c r="H1408" s="16"/>
      <c r="I1408" s="16">
        <v>14</v>
      </c>
      <c r="J1408" s="16">
        <v>198357.36</v>
      </c>
    </row>
    <row r="1409" spans="2:10" x14ac:dyDescent="0.3">
      <c r="B1409" s="4">
        <v>8049</v>
      </c>
      <c r="C1409" s="16">
        <v>20</v>
      </c>
      <c r="D1409" s="16">
        <v>149578.31</v>
      </c>
      <c r="E1409" s="16"/>
      <c r="F1409" s="16"/>
      <c r="G1409" s="16">
        <v>12</v>
      </c>
      <c r="H1409" s="16">
        <v>342177.08</v>
      </c>
      <c r="I1409" s="16">
        <v>32</v>
      </c>
      <c r="J1409" s="16">
        <v>491755.39</v>
      </c>
    </row>
    <row r="1410" spans="2:10" x14ac:dyDescent="0.3">
      <c r="B1410" s="4">
        <v>8088</v>
      </c>
      <c r="C1410" s="16"/>
      <c r="D1410" s="16"/>
      <c r="E1410" s="16"/>
      <c r="F1410" s="16"/>
      <c r="G1410" s="16">
        <v>15</v>
      </c>
      <c r="H1410" s="16">
        <v>395852.51</v>
      </c>
      <c r="I1410" s="16">
        <v>15</v>
      </c>
      <c r="J1410" s="16">
        <v>395852.51</v>
      </c>
    </row>
    <row r="1411" spans="2:10" x14ac:dyDescent="0.3">
      <c r="B1411" s="4">
        <v>8116</v>
      </c>
      <c r="C1411" s="16">
        <v>12</v>
      </c>
      <c r="D1411" s="16">
        <v>87369.13</v>
      </c>
      <c r="E1411" s="16"/>
      <c r="F1411" s="16"/>
      <c r="G1411" s="16"/>
      <c r="H1411" s="16"/>
      <c r="I1411" s="16">
        <v>12</v>
      </c>
      <c r="J1411" s="16">
        <v>87369.13</v>
      </c>
    </row>
    <row r="1412" spans="2:10" x14ac:dyDescent="0.3">
      <c r="B1412" s="4">
        <v>8163</v>
      </c>
      <c r="C1412" s="16">
        <v>13</v>
      </c>
      <c r="D1412" s="16">
        <v>12158.3</v>
      </c>
      <c r="E1412" s="16"/>
      <c r="F1412" s="16"/>
      <c r="G1412" s="16"/>
      <c r="H1412" s="16"/>
      <c r="I1412" s="16">
        <v>13</v>
      </c>
      <c r="J1412" s="16">
        <v>12158.3</v>
      </c>
    </row>
    <row r="1413" spans="2:10" x14ac:dyDescent="0.3">
      <c r="B1413" s="4">
        <v>8164</v>
      </c>
      <c r="C1413" s="16"/>
      <c r="D1413" s="16"/>
      <c r="E1413" s="16">
        <v>16</v>
      </c>
      <c r="F1413" s="16">
        <v>152973.69</v>
      </c>
      <c r="G1413" s="16"/>
      <c r="H1413" s="16"/>
      <c r="I1413" s="16">
        <v>16</v>
      </c>
      <c r="J1413" s="16">
        <v>152973.69</v>
      </c>
    </row>
    <row r="1414" spans="2:10" x14ac:dyDescent="0.3">
      <c r="B1414" s="4">
        <v>8168</v>
      </c>
      <c r="C1414" s="16"/>
      <c r="D1414" s="16"/>
      <c r="E1414" s="16">
        <v>15</v>
      </c>
      <c r="F1414" s="16">
        <v>192946.62</v>
      </c>
      <c r="G1414" s="16"/>
      <c r="H1414" s="16"/>
      <c r="I1414" s="16">
        <v>15</v>
      </c>
      <c r="J1414" s="16">
        <v>192946.62</v>
      </c>
    </row>
    <row r="1415" spans="2:10" x14ac:dyDescent="0.3">
      <c r="B1415" s="4">
        <v>8194</v>
      </c>
      <c r="C1415" s="16"/>
      <c r="D1415" s="16"/>
      <c r="E1415" s="16"/>
      <c r="F1415" s="16"/>
      <c r="G1415" s="16">
        <v>7</v>
      </c>
      <c r="H1415" s="16">
        <v>469146.52</v>
      </c>
      <c r="I1415" s="16">
        <v>7</v>
      </c>
      <c r="J1415" s="16">
        <v>469146.52</v>
      </c>
    </row>
    <row r="1416" spans="2:10" x14ac:dyDescent="0.3">
      <c r="B1416" s="4">
        <v>8197</v>
      </c>
      <c r="C1416" s="16"/>
      <c r="D1416" s="16"/>
      <c r="E1416" s="16"/>
      <c r="F1416" s="16"/>
      <c r="G1416" s="16">
        <v>11</v>
      </c>
      <c r="H1416" s="16">
        <v>65184.51</v>
      </c>
      <c r="I1416" s="16">
        <v>11</v>
      </c>
      <c r="J1416" s="16">
        <v>65184.51</v>
      </c>
    </row>
    <row r="1417" spans="2:10" x14ac:dyDescent="0.3">
      <c r="B1417" s="4">
        <v>8305</v>
      </c>
      <c r="C1417" s="16"/>
      <c r="D1417" s="16"/>
      <c r="E1417" s="16">
        <v>15</v>
      </c>
      <c r="F1417" s="16">
        <v>322984.76</v>
      </c>
      <c r="G1417" s="16"/>
      <c r="H1417" s="16"/>
      <c r="I1417" s="16">
        <v>15</v>
      </c>
      <c r="J1417" s="16">
        <v>322984.76</v>
      </c>
    </row>
    <row r="1418" spans="2:10" x14ac:dyDescent="0.3">
      <c r="B1418" s="4">
        <v>8347</v>
      </c>
      <c r="C1418" s="16"/>
      <c r="D1418" s="16"/>
      <c r="E1418" s="16"/>
      <c r="F1418" s="16"/>
      <c r="G1418" s="16">
        <v>13</v>
      </c>
      <c r="H1418" s="16">
        <v>336689.67</v>
      </c>
      <c r="I1418" s="16">
        <v>13</v>
      </c>
      <c r="J1418" s="16">
        <v>336689.67</v>
      </c>
    </row>
    <row r="1419" spans="2:10" x14ac:dyDescent="0.3">
      <c r="B1419" s="4">
        <v>8349</v>
      </c>
      <c r="C1419" s="16"/>
      <c r="D1419" s="16"/>
      <c r="E1419" s="16">
        <v>15</v>
      </c>
      <c r="F1419" s="16">
        <v>297567.71999999997</v>
      </c>
      <c r="G1419" s="16">
        <v>19</v>
      </c>
      <c r="H1419" s="16">
        <v>206363.93</v>
      </c>
      <c r="I1419" s="16">
        <v>34</v>
      </c>
      <c r="J1419" s="16">
        <v>503931.65</v>
      </c>
    </row>
    <row r="1420" spans="2:10" x14ac:dyDescent="0.3">
      <c r="B1420" s="4">
        <v>8412</v>
      </c>
      <c r="C1420" s="16"/>
      <c r="D1420" s="16"/>
      <c r="E1420" s="16">
        <v>19</v>
      </c>
      <c r="F1420" s="16">
        <v>56963.94</v>
      </c>
      <c r="G1420" s="16"/>
      <c r="H1420" s="16"/>
      <c r="I1420" s="16">
        <v>19</v>
      </c>
      <c r="J1420" s="16">
        <v>56963.94</v>
      </c>
    </row>
    <row r="1421" spans="2:10" x14ac:dyDescent="0.3">
      <c r="B1421" s="4">
        <v>8420</v>
      </c>
      <c r="C1421" s="16">
        <v>13</v>
      </c>
      <c r="D1421" s="16">
        <v>240451.49</v>
      </c>
      <c r="E1421" s="16"/>
      <c r="F1421" s="16"/>
      <c r="G1421" s="16"/>
      <c r="H1421" s="16"/>
      <c r="I1421" s="16">
        <v>13</v>
      </c>
      <c r="J1421" s="16">
        <v>240451.49</v>
      </c>
    </row>
    <row r="1422" spans="2:10" x14ac:dyDescent="0.3">
      <c r="B1422" s="4">
        <v>8565</v>
      </c>
      <c r="C1422" s="16"/>
      <c r="D1422" s="16"/>
      <c r="E1422" s="16">
        <v>12</v>
      </c>
      <c r="F1422" s="16">
        <v>427107.65</v>
      </c>
      <c r="G1422" s="16"/>
      <c r="H1422" s="16"/>
      <c r="I1422" s="16">
        <v>12</v>
      </c>
      <c r="J1422" s="16">
        <v>427107.65</v>
      </c>
    </row>
    <row r="1423" spans="2:10" x14ac:dyDescent="0.3">
      <c r="B1423" s="4">
        <v>8673</v>
      </c>
      <c r="C1423" s="16">
        <v>14</v>
      </c>
      <c r="D1423" s="16">
        <v>187892.73</v>
      </c>
      <c r="E1423" s="16"/>
      <c r="F1423" s="16"/>
      <c r="G1423" s="16"/>
      <c r="H1423" s="16"/>
      <c r="I1423" s="16">
        <v>14</v>
      </c>
      <c r="J1423" s="16">
        <v>187892.73</v>
      </c>
    </row>
    <row r="1424" spans="2:10" x14ac:dyDescent="0.3">
      <c r="B1424" s="4">
        <v>8695</v>
      </c>
      <c r="C1424" s="16"/>
      <c r="D1424" s="16"/>
      <c r="E1424" s="16">
        <v>14</v>
      </c>
      <c r="F1424" s="16">
        <v>38852.639999999999</v>
      </c>
      <c r="G1424" s="16"/>
      <c r="H1424" s="16"/>
      <c r="I1424" s="16">
        <v>14</v>
      </c>
      <c r="J1424" s="16">
        <v>38852.639999999999</v>
      </c>
    </row>
    <row r="1425" spans="2:10" x14ac:dyDescent="0.3">
      <c r="B1425" s="4">
        <v>8728</v>
      </c>
      <c r="C1425" s="16">
        <v>12</v>
      </c>
      <c r="D1425" s="16">
        <v>197391.14</v>
      </c>
      <c r="E1425" s="16"/>
      <c r="F1425" s="16"/>
      <c r="G1425" s="16"/>
      <c r="H1425" s="16"/>
      <c r="I1425" s="16">
        <v>12</v>
      </c>
      <c r="J1425" s="16">
        <v>197391.14</v>
      </c>
    </row>
    <row r="1426" spans="2:10" x14ac:dyDescent="0.3">
      <c r="B1426" s="4">
        <v>8849</v>
      </c>
      <c r="C1426" s="16"/>
      <c r="D1426" s="16"/>
      <c r="E1426" s="16">
        <v>14</v>
      </c>
      <c r="F1426" s="16">
        <v>55942.04</v>
      </c>
      <c r="G1426" s="16"/>
      <c r="H1426" s="16"/>
      <c r="I1426" s="16">
        <v>14</v>
      </c>
      <c r="J1426" s="16">
        <v>55942.04</v>
      </c>
    </row>
    <row r="1427" spans="2:10" x14ac:dyDescent="0.3">
      <c r="B1427" s="4">
        <v>8883</v>
      </c>
      <c r="C1427" s="16"/>
      <c r="D1427" s="16"/>
      <c r="E1427" s="16">
        <v>15</v>
      </c>
      <c r="F1427" s="16">
        <v>474209.94</v>
      </c>
      <c r="G1427" s="16"/>
      <c r="H1427" s="16"/>
      <c r="I1427" s="16">
        <v>15</v>
      </c>
      <c r="J1427" s="16">
        <v>474209.94</v>
      </c>
    </row>
    <row r="1428" spans="2:10" x14ac:dyDescent="0.3">
      <c r="B1428" s="4">
        <v>8898</v>
      </c>
      <c r="C1428" s="16"/>
      <c r="D1428" s="16"/>
      <c r="E1428" s="16"/>
      <c r="F1428" s="16"/>
      <c r="G1428" s="16">
        <v>17</v>
      </c>
      <c r="H1428" s="16">
        <v>213193.06</v>
      </c>
      <c r="I1428" s="16">
        <v>17</v>
      </c>
      <c r="J1428" s="16">
        <v>213193.06</v>
      </c>
    </row>
    <row r="1429" spans="2:10" x14ac:dyDescent="0.3">
      <c r="B1429" s="4">
        <v>8904</v>
      </c>
      <c r="C1429" s="16">
        <v>12</v>
      </c>
      <c r="D1429" s="16">
        <v>435586.83</v>
      </c>
      <c r="E1429" s="16"/>
      <c r="F1429" s="16"/>
      <c r="G1429" s="16"/>
      <c r="H1429" s="16"/>
      <c r="I1429" s="16">
        <v>12</v>
      </c>
      <c r="J1429" s="16">
        <v>435586.83</v>
      </c>
    </row>
    <row r="1430" spans="2:10" x14ac:dyDescent="0.3">
      <c r="B1430" s="4">
        <v>8909</v>
      </c>
      <c r="C1430" s="16">
        <v>16</v>
      </c>
      <c r="D1430" s="16">
        <v>82545.73</v>
      </c>
      <c r="E1430" s="16"/>
      <c r="F1430" s="16"/>
      <c r="G1430" s="16"/>
      <c r="H1430" s="16"/>
      <c r="I1430" s="16">
        <v>16</v>
      </c>
      <c r="J1430" s="16">
        <v>82545.73</v>
      </c>
    </row>
    <row r="1431" spans="2:10" x14ac:dyDescent="0.3">
      <c r="B1431" s="4">
        <v>9024</v>
      </c>
      <c r="C1431" s="16">
        <v>10</v>
      </c>
      <c r="D1431" s="16">
        <v>188483.9</v>
      </c>
      <c r="E1431" s="16">
        <v>12</v>
      </c>
      <c r="F1431" s="16">
        <v>322306.84000000003</v>
      </c>
      <c r="G1431" s="16"/>
      <c r="H1431" s="16"/>
      <c r="I1431" s="16">
        <v>22</v>
      </c>
      <c r="J1431" s="16">
        <v>510790.74</v>
      </c>
    </row>
    <row r="1432" spans="2:10" x14ac:dyDescent="0.3">
      <c r="B1432" s="4">
        <v>9052</v>
      </c>
      <c r="C1432" s="16"/>
      <c r="D1432" s="16"/>
      <c r="E1432" s="16"/>
      <c r="F1432" s="16"/>
      <c r="G1432" s="16">
        <v>16</v>
      </c>
      <c r="H1432" s="16">
        <v>244376.54</v>
      </c>
      <c r="I1432" s="16">
        <v>16</v>
      </c>
      <c r="J1432" s="16">
        <v>244376.54</v>
      </c>
    </row>
    <row r="1433" spans="2:10" x14ac:dyDescent="0.3">
      <c r="B1433" s="4">
        <v>9263</v>
      </c>
      <c r="C1433" s="16"/>
      <c r="D1433" s="16"/>
      <c r="E1433" s="16"/>
      <c r="F1433" s="16"/>
      <c r="G1433" s="16">
        <v>19</v>
      </c>
      <c r="H1433" s="16">
        <v>113313.63</v>
      </c>
      <c r="I1433" s="16">
        <v>19</v>
      </c>
      <c r="J1433" s="16">
        <v>113313.63</v>
      </c>
    </row>
    <row r="1434" spans="2:10" x14ac:dyDescent="0.3">
      <c r="B1434" s="4">
        <v>9310</v>
      </c>
      <c r="C1434" s="16"/>
      <c r="D1434" s="16"/>
      <c r="E1434" s="16"/>
      <c r="F1434" s="16"/>
      <c r="G1434" s="16">
        <v>34</v>
      </c>
      <c r="H1434" s="16">
        <v>324412.89</v>
      </c>
      <c r="I1434" s="16">
        <v>34</v>
      </c>
      <c r="J1434" s="16">
        <v>324412.89</v>
      </c>
    </row>
    <row r="1435" spans="2:10" x14ac:dyDescent="0.3">
      <c r="B1435" s="4">
        <v>9315</v>
      </c>
      <c r="C1435" s="16"/>
      <c r="D1435" s="16"/>
      <c r="E1435" s="16">
        <v>19</v>
      </c>
      <c r="F1435" s="16">
        <v>238820.43</v>
      </c>
      <c r="G1435" s="16"/>
      <c r="H1435" s="16"/>
      <c r="I1435" s="16">
        <v>19</v>
      </c>
      <c r="J1435" s="16">
        <v>238820.43</v>
      </c>
    </row>
    <row r="1436" spans="2:10" x14ac:dyDescent="0.3">
      <c r="B1436" s="4">
        <v>9380</v>
      </c>
      <c r="C1436" s="16">
        <v>13</v>
      </c>
      <c r="D1436" s="16">
        <v>491623.27</v>
      </c>
      <c r="E1436" s="16"/>
      <c r="F1436" s="16"/>
      <c r="G1436" s="16"/>
      <c r="H1436" s="16"/>
      <c r="I1436" s="16">
        <v>13</v>
      </c>
      <c r="J1436" s="16">
        <v>491623.27</v>
      </c>
    </row>
    <row r="1437" spans="2:10" x14ac:dyDescent="0.3">
      <c r="B1437" s="4">
        <v>9419</v>
      </c>
      <c r="C1437" s="16"/>
      <c r="D1437" s="16"/>
      <c r="E1437" s="16"/>
      <c r="F1437" s="16"/>
      <c r="G1437" s="16">
        <v>16</v>
      </c>
      <c r="H1437" s="16">
        <v>117879.07</v>
      </c>
      <c r="I1437" s="16">
        <v>16</v>
      </c>
      <c r="J1437" s="16">
        <v>117879.07</v>
      </c>
    </row>
    <row r="1438" spans="2:10" x14ac:dyDescent="0.3">
      <c r="B1438" s="4">
        <v>9443</v>
      </c>
      <c r="C1438" s="16"/>
      <c r="D1438" s="16"/>
      <c r="E1438" s="16"/>
      <c r="F1438" s="16"/>
      <c r="G1438" s="16">
        <v>19</v>
      </c>
      <c r="H1438" s="16">
        <v>352130.01</v>
      </c>
      <c r="I1438" s="16">
        <v>19</v>
      </c>
      <c r="J1438" s="16">
        <v>352130.01</v>
      </c>
    </row>
    <row r="1439" spans="2:10" x14ac:dyDescent="0.3">
      <c r="B1439" s="4">
        <v>9445</v>
      </c>
      <c r="C1439" s="16">
        <v>18</v>
      </c>
      <c r="D1439" s="16">
        <v>328827.38</v>
      </c>
      <c r="E1439" s="16">
        <v>14</v>
      </c>
      <c r="F1439" s="16">
        <v>202636.81</v>
      </c>
      <c r="G1439" s="16"/>
      <c r="H1439" s="16"/>
      <c r="I1439" s="16">
        <v>32</v>
      </c>
      <c r="J1439" s="16">
        <v>531464.18999999994</v>
      </c>
    </row>
    <row r="1440" spans="2:10" x14ac:dyDescent="0.3">
      <c r="B1440" s="4">
        <v>9502</v>
      </c>
      <c r="C1440" s="16"/>
      <c r="D1440" s="16"/>
      <c r="E1440" s="16">
        <v>18</v>
      </c>
      <c r="F1440" s="16">
        <v>495008.75</v>
      </c>
      <c r="G1440" s="16"/>
      <c r="H1440" s="16"/>
      <c r="I1440" s="16">
        <v>18</v>
      </c>
      <c r="J1440" s="16">
        <v>495008.75</v>
      </c>
    </row>
    <row r="1441" spans="2:10" x14ac:dyDescent="0.3">
      <c r="B1441" s="4">
        <v>9580</v>
      </c>
      <c r="C1441" s="16">
        <v>13</v>
      </c>
      <c r="D1441" s="16">
        <v>154154.23999999999</v>
      </c>
      <c r="E1441" s="16"/>
      <c r="F1441" s="16"/>
      <c r="G1441" s="16"/>
      <c r="H1441" s="16"/>
      <c r="I1441" s="16">
        <v>13</v>
      </c>
      <c r="J1441" s="16">
        <v>154154.23999999999</v>
      </c>
    </row>
    <row r="1442" spans="2:10" x14ac:dyDescent="0.3">
      <c r="B1442" s="4">
        <v>9603</v>
      </c>
      <c r="C1442" s="16"/>
      <c r="D1442" s="16"/>
      <c r="E1442" s="16">
        <v>13</v>
      </c>
      <c r="F1442" s="16">
        <v>437381.69</v>
      </c>
      <c r="G1442" s="16"/>
      <c r="H1442" s="16"/>
      <c r="I1442" s="16">
        <v>13</v>
      </c>
      <c r="J1442" s="16">
        <v>437381.69</v>
      </c>
    </row>
    <row r="1443" spans="2:10" x14ac:dyDescent="0.3">
      <c r="B1443" s="4">
        <v>9673</v>
      </c>
      <c r="C1443" s="16"/>
      <c r="D1443" s="16"/>
      <c r="E1443" s="16">
        <v>19</v>
      </c>
      <c r="F1443" s="16">
        <v>310657.51</v>
      </c>
      <c r="G1443" s="16"/>
      <c r="H1443" s="16"/>
      <c r="I1443" s="16">
        <v>19</v>
      </c>
      <c r="J1443" s="16">
        <v>310657.51</v>
      </c>
    </row>
    <row r="1444" spans="2:10" x14ac:dyDescent="0.3">
      <c r="B1444" s="4">
        <v>9769</v>
      </c>
      <c r="C1444" s="16"/>
      <c r="D1444" s="16"/>
      <c r="E1444" s="16">
        <v>14</v>
      </c>
      <c r="F1444" s="16">
        <v>261033.41</v>
      </c>
      <c r="G1444" s="16"/>
      <c r="H1444" s="16"/>
      <c r="I1444" s="16">
        <v>14</v>
      </c>
      <c r="J1444" s="16">
        <v>261033.41</v>
      </c>
    </row>
    <row r="1445" spans="2:10" x14ac:dyDescent="0.3">
      <c r="B1445" s="4">
        <v>9825</v>
      </c>
      <c r="C1445" s="16"/>
      <c r="D1445" s="16"/>
      <c r="E1445" s="16">
        <v>18</v>
      </c>
      <c r="F1445" s="16">
        <v>92134.58</v>
      </c>
      <c r="G1445" s="16"/>
      <c r="H1445" s="16"/>
      <c r="I1445" s="16">
        <v>18</v>
      </c>
      <c r="J1445" s="16">
        <v>92134.58</v>
      </c>
    </row>
    <row r="1446" spans="2:10" x14ac:dyDescent="0.3">
      <c r="B1446" s="4">
        <v>9993</v>
      </c>
      <c r="C1446" s="16">
        <v>9</v>
      </c>
      <c r="D1446" s="16">
        <v>299163.99</v>
      </c>
      <c r="E1446" s="16"/>
      <c r="F1446" s="16"/>
      <c r="G1446" s="16"/>
      <c r="H1446" s="16"/>
      <c r="I1446" s="16">
        <v>9</v>
      </c>
      <c r="J1446" s="16">
        <v>299163.99</v>
      </c>
    </row>
    <row r="1447" spans="2:10" x14ac:dyDescent="0.3">
      <c r="B1447" s="4" t="s">
        <v>2156</v>
      </c>
      <c r="C1447" s="16">
        <v>1161</v>
      </c>
      <c r="D1447" s="16">
        <v>17555336.010000002</v>
      </c>
      <c r="E1447" s="16">
        <v>899</v>
      </c>
      <c r="F1447" s="16">
        <v>14379618.289999999</v>
      </c>
      <c r="G1447" s="16">
        <v>939</v>
      </c>
      <c r="H1447" s="16">
        <v>15036109.869999999</v>
      </c>
      <c r="I1447" s="16">
        <v>2999</v>
      </c>
      <c r="J1447" s="16">
        <v>46971064.170000002</v>
      </c>
    </row>
  </sheetData>
  <conditionalFormatting pivot="1" sqref="E298:E495">
    <cfRule type="cellIs" dxfId="50" priority="2" operator="greaterThan">
      <formula>0</formula>
    </cfRule>
  </conditionalFormatting>
  <conditionalFormatting pivot="1" sqref="E298:E495">
    <cfRule type="cellIs" dxfId="49" priority="1" operator="lessThan">
      <formula>0</formula>
    </cfRule>
  </conditionalFormatting>
  <pageMargins left="0.7" right="0.7" top="0.75" bottom="0.75" header="0.3" footer="0.3"/>
  <drawing r:id="rId28"/>
  <tableParts count="2">
    <tablePart r:id="rId29"/>
    <tablePart r:id="rId30"/>
  </tableParts>
  <extLst>
    <ext xmlns:x14="http://schemas.microsoft.com/office/spreadsheetml/2009/9/main" uri="{A8765BA9-456A-4dab-B4F3-ACF838C121DE}">
      <x14:slicerList>
        <x14:slicer r:id="rId31"/>
      </x14:slicerList>
    </ext>
    <ext xmlns:x15="http://schemas.microsoft.com/office/spreadsheetml/2010/11/main" uri="{7E03D99C-DC04-49d9-9315-930204A7B6E9}">
      <x15:timelineRefs>
        <x15:timelineRef r:id="rId32"/>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3DD8-ABA8-439F-A2A5-024907FB5C2C}">
  <dimension ref="A1:H483"/>
  <sheetViews>
    <sheetView topLeftCell="A117" workbookViewId="0">
      <selection activeCell="H3" sqref="H3"/>
    </sheetView>
  </sheetViews>
  <sheetFormatPr defaultRowHeight="14.4" x14ac:dyDescent="0.3"/>
  <cols>
    <col min="1" max="1" width="13.6640625" bestFit="1" customWidth="1"/>
    <col min="2" max="2" width="19.6640625" bestFit="1" customWidth="1"/>
    <col min="3" max="3" width="6.21875" bestFit="1" customWidth="1"/>
    <col min="4" max="4" width="9.109375" bestFit="1" customWidth="1"/>
    <col min="5" max="5" width="9.44140625" bestFit="1" customWidth="1"/>
    <col min="6" max="6" width="20.21875" bestFit="1" customWidth="1"/>
    <col min="7" max="7" width="13.5546875" bestFit="1" customWidth="1"/>
    <col min="8" max="8" width="12.21875" bestFit="1" customWidth="1"/>
  </cols>
  <sheetData>
    <row r="1" spans="1:8" x14ac:dyDescent="0.3">
      <c r="A1" t="s">
        <v>0</v>
      </c>
      <c r="B1" t="s">
        <v>1</v>
      </c>
      <c r="C1" t="s">
        <v>2</v>
      </c>
      <c r="D1" t="s">
        <v>3</v>
      </c>
      <c r="E1" t="s">
        <v>4</v>
      </c>
      <c r="F1" t="s">
        <v>5</v>
      </c>
      <c r="G1" t="s">
        <v>6</v>
      </c>
      <c r="H1" t="s">
        <v>2190</v>
      </c>
    </row>
    <row r="2" spans="1:8" x14ac:dyDescent="0.3">
      <c r="A2">
        <v>1002</v>
      </c>
      <c r="B2" t="s">
        <v>110</v>
      </c>
      <c r="C2">
        <v>35</v>
      </c>
      <c r="D2" t="s">
        <v>8</v>
      </c>
      <c r="E2">
        <v>284.58999999999997</v>
      </c>
      <c r="F2" t="s">
        <v>111</v>
      </c>
      <c r="G2" s="1">
        <v>44336</v>
      </c>
      <c r="H2" t="str">
        <f>IF(customer_data[[#This Row],[age]]&lt;30,"20-30",
IF(customer_data[[#This Row],[age]]&lt;40,"30-40","40+"))</f>
        <v>30-40</v>
      </c>
    </row>
    <row r="3" spans="1:8" x14ac:dyDescent="0.3">
      <c r="A3">
        <v>1026</v>
      </c>
      <c r="B3" t="s">
        <v>791</v>
      </c>
      <c r="C3">
        <v>56</v>
      </c>
      <c r="D3" t="s">
        <v>659</v>
      </c>
      <c r="E3">
        <v>231.41</v>
      </c>
      <c r="F3" t="s">
        <v>792</v>
      </c>
      <c r="G3" s="1">
        <v>44564</v>
      </c>
      <c r="H3" t="str">
        <f>IF(customer_data[[#This Row],[age]]&lt;30,"20-30",
IF(customer_data[[#This Row],[age]]&lt;40,"30-40","40+"))</f>
        <v>40+</v>
      </c>
    </row>
    <row r="4" spans="1:8" x14ac:dyDescent="0.3">
      <c r="A4">
        <v>1035</v>
      </c>
      <c r="B4" t="s">
        <v>181</v>
      </c>
      <c r="C4">
        <v>54</v>
      </c>
      <c r="D4" t="s">
        <v>8</v>
      </c>
      <c r="E4">
        <v>308.38</v>
      </c>
      <c r="F4" t="s">
        <v>182</v>
      </c>
      <c r="G4" s="1">
        <v>45062</v>
      </c>
      <c r="H4" t="str">
        <f>IF(customer_data[[#This Row],[age]]&lt;30,"20-30",
IF(customer_data[[#This Row],[age]]&lt;40,"30-40","40+"))</f>
        <v>40+</v>
      </c>
    </row>
    <row r="5" spans="1:8" x14ac:dyDescent="0.3">
      <c r="A5">
        <v>1047</v>
      </c>
      <c r="B5" t="s">
        <v>677</v>
      </c>
      <c r="C5">
        <v>39</v>
      </c>
      <c r="D5" t="s">
        <v>659</v>
      </c>
      <c r="E5">
        <v>208.05</v>
      </c>
      <c r="F5" t="s">
        <v>678</v>
      </c>
      <c r="G5" s="1">
        <v>45200</v>
      </c>
      <c r="H5" t="str">
        <f>IF(customer_data[[#This Row],[age]]&lt;30,"20-30",
IF(customer_data[[#This Row],[age]]&lt;40,"30-40","40+"))</f>
        <v>30-40</v>
      </c>
    </row>
    <row r="6" spans="1:8" x14ac:dyDescent="0.3">
      <c r="A6">
        <v>1138</v>
      </c>
      <c r="B6" t="s">
        <v>152</v>
      </c>
      <c r="C6">
        <v>40</v>
      </c>
      <c r="D6" t="s">
        <v>8</v>
      </c>
      <c r="E6">
        <v>354.14</v>
      </c>
      <c r="F6" t="s">
        <v>153</v>
      </c>
      <c r="G6" s="1">
        <v>43842</v>
      </c>
      <c r="H6" t="str">
        <f>IF(customer_data[[#This Row],[age]]&lt;30,"20-30",
IF(customer_data[[#This Row],[age]]&lt;40,"30-40","40+"))</f>
        <v>40+</v>
      </c>
    </row>
    <row r="7" spans="1:8" x14ac:dyDescent="0.3">
      <c r="A7">
        <v>1142</v>
      </c>
      <c r="B7" t="s">
        <v>630</v>
      </c>
      <c r="C7">
        <v>30</v>
      </c>
      <c r="D7" t="s">
        <v>342</v>
      </c>
      <c r="E7">
        <v>415.57</v>
      </c>
      <c r="F7" t="s">
        <v>631</v>
      </c>
      <c r="G7" s="1">
        <v>44878</v>
      </c>
      <c r="H7" t="str">
        <f>IF(customer_data[[#This Row],[age]]&lt;30,"20-30",
IF(customer_data[[#This Row],[age]]&lt;40,"30-40","40+"))</f>
        <v>30-40</v>
      </c>
    </row>
    <row r="8" spans="1:8" x14ac:dyDescent="0.3">
      <c r="A8">
        <v>1157</v>
      </c>
      <c r="B8" t="s">
        <v>789</v>
      </c>
      <c r="C8">
        <v>32</v>
      </c>
      <c r="D8" t="s">
        <v>659</v>
      </c>
      <c r="E8">
        <v>336.02</v>
      </c>
      <c r="F8" t="s">
        <v>790</v>
      </c>
      <c r="G8" s="1">
        <v>44749</v>
      </c>
      <c r="H8" t="str">
        <f>IF(customer_data[[#This Row],[age]]&lt;30,"20-30",
IF(customer_data[[#This Row],[age]]&lt;40,"30-40","40+"))</f>
        <v>30-40</v>
      </c>
    </row>
    <row r="9" spans="1:8" x14ac:dyDescent="0.3">
      <c r="A9">
        <v>1163</v>
      </c>
      <c r="B9" t="s">
        <v>891</v>
      </c>
      <c r="C9">
        <v>70</v>
      </c>
      <c r="D9" t="s">
        <v>659</v>
      </c>
      <c r="E9">
        <v>320.85000000000002</v>
      </c>
      <c r="F9" t="s">
        <v>892</v>
      </c>
      <c r="G9" s="1">
        <v>44429</v>
      </c>
      <c r="H9" t="str">
        <f>IF(customer_data[[#This Row],[age]]&lt;30,"20-30",
IF(customer_data[[#This Row],[age]]&lt;40,"30-40","40+"))</f>
        <v>40+</v>
      </c>
    </row>
    <row r="10" spans="1:8" x14ac:dyDescent="0.3">
      <c r="A10">
        <v>1167</v>
      </c>
      <c r="B10" t="s">
        <v>483</v>
      </c>
      <c r="C10">
        <v>49</v>
      </c>
      <c r="D10" t="s">
        <v>342</v>
      </c>
      <c r="E10">
        <v>409.4</v>
      </c>
      <c r="F10" t="s">
        <v>484</v>
      </c>
      <c r="G10" s="1">
        <v>44288</v>
      </c>
      <c r="H10" t="str">
        <f>IF(customer_data[[#This Row],[age]]&lt;30,"20-30",
IF(customer_data[[#This Row],[age]]&lt;40,"30-40","40+"))</f>
        <v>40+</v>
      </c>
    </row>
    <row r="11" spans="1:8" x14ac:dyDescent="0.3">
      <c r="A11">
        <v>1180</v>
      </c>
      <c r="B11" t="s">
        <v>104</v>
      </c>
      <c r="C11">
        <v>26</v>
      </c>
      <c r="D11" t="s">
        <v>8</v>
      </c>
      <c r="E11">
        <v>448.74</v>
      </c>
      <c r="F11" t="s">
        <v>105</v>
      </c>
      <c r="G11" s="1">
        <v>44164</v>
      </c>
      <c r="H11" t="str">
        <f>IF(customer_data[[#This Row],[age]]&lt;30,"20-30",
IF(customer_data[[#This Row],[age]]&lt;40,"30-40","40+"))</f>
        <v>20-30</v>
      </c>
    </row>
    <row r="12" spans="1:8" x14ac:dyDescent="0.3">
      <c r="A12">
        <v>1184</v>
      </c>
      <c r="B12" t="s">
        <v>174</v>
      </c>
      <c r="C12">
        <v>42</v>
      </c>
      <c r="D12" t="s">
        <v>8</v>
      </c>
      <c r="E12">
        <v>254.6</v>
      </c>
      <c r="F12" t="s">
        <v>175</v>
      </c>
      <c r="G12" s="1">
        <v>45035</v>
      </c>
      <c r="H12" t="str">
        <f>IF(customer_data[[#This Row],[age]]&lt;30,"20-30",
IF(customer_data[[#This Row],[age]]&lt;40,"30-40","40+"))</f>
        <v>40+</v>
      </c>
    </row>
    <row r="13" spans="1:8" x14ac:dyDescent="0.3">
      <c r="A13">
        <v>1187</v>
      </c>
      <c r="B13" t="s">
        <v>805</v>
      </c>
      <c r="C13">
        <v>58</v>
      </c>
      <c r="D13" t="s">
        <v>659</v>
      </c>
      <c r="E13">
        <v>367.78</v>
      </c>
      <c r="F13" t="s">
        <v>806</v>
      </c>
      <c r="G13" s="1">
        <v>44600</v>
      </c>
      <c r="H13" t="str">
        <f>IF(customer_data[[#This Row],[age]]&lt;30,"20-30",
IF(customer_data[[#This Row],[age]]&lt;40,"30-40","40+"))</f>
        <v>40+</v>
      </c>
    </row>
    <row r="14" spans="1:8" x14ac:dyDescent="0.3">
      <c r="A14">
        <v>1200</v>
      </c>
      <c r="B14" t="s">
        <v>847</v>
      </c>
      <c r="C14">
        <v>27</v>
      </c>
      <c r="D14" t="s">
        <v>659</v>
      </c>
      <c r="E14">
        <v>262.69</v>
      </c>
      <c r="F14" t="s">
        <v>848</v>
      </c>
      <c r="G14" s="1">
        <v>45258</v>
      </c>
      <c r="H14" t="str">
        <f>IF(customer_data[[#This Row],[age]]&lt;30,"20-30",
IF(customer_data[[#This Row],[age]]&lt;40,"30-40","40+"))</f>
        <v>20-30</v>
      </c>
    </row>
    <row r="15" spans="1:8" x14ac:dyDescent="0.3">
      <c r="A15">
        <v>1224</v>
      </c>
      <c r="B15" t="s">
        <v>375</v>
      </c>
      <c r="C15">
        <v>31</v>
      </c>
      <c r="D15" t="s">
        <v>342</v>
      </c>
      <c r="E15">
        <v>291.3</v>
      </c>
      <c r="F15" t="s">
        <v>376</v>
      </c>
      <c r="G15" s="1">
        <v>44442</v>
      </c>
      <c r="H15" t="str">
        <f>IF(customer_data[[#This Row],[age]]&lt;30,"20-30",
IF(customer_data[[#This Row],[age]]&lt;40,"30-40","40+"))</f>
        <v>30-40</v>
      </c>
    </row>
    <row r="16" spans="1:8" x14ac:dyDescent="0.3">
      <c r="A16">
        <v>1234</v>
      </c>
      <c r="B16" t="s">
        <v>245</v>
      </c>
      <c r="C16">
        <v>52</v>
      </c>
      <c r="D16" t="s">
        <v>8</v>
      </c>
      <c r="E16">
        <v>106.8</v>
      </c>
      <c r="F16" t="s">
        <v>246</v>
      </c>
      <c r="G16" s="1">
        <v>44375</v>
      </c>
      <c r="H16" t="str">
        <f>IF(customer_data[[#This Row],[age]]&lt;30,"20-30",
IF(customer_data[[#This Row],[age]]&lt;40,"30-40","40+"))</f>
        <v>40+</v>
      </c>
    </row>
    <row r="17" spans="1:8" x14ac:dyDescent="0.3">
      <c r="A17">
        <v>1249</v>
      </c>
      <c r="B17" t="s">
        <v>764</v>
      </c>
      <c r="C17">
        <v>65</v>
      </c>
      <c r="D17" t="s">
        <v>659</v>
      </c>
      <c r="E17">
        <v>250.32</v>
      </c>
      <c r="F17" t="s">
        <v>765</v>
      </c>
      <c r="G17" s="1">
        <v>45128</v>
      </c>
      <c r="H17" t="str">
        <f>IF(customer_data[[#This Row],[age]]&lt;30,"20-30",
IF(customer_data[[#This Row],[age]]&lt;40,"30-40","40+"))</f>
        <v>40+</v>
      </c>
    </row>
    <row r="18" spans="1:8" x14ac:dyDescent="0.3">
      <c r="A18">
        <v>1266</v>
      </c>
      <c r="B18" t="s">
        <v>755</v>
      </c>
      <c r="C18">
        <v>53</v>
      </c>
      <c r="D18" t="s">
        <v>659</v>
      </c>
      <c r="E18">
        <v>99.83</v>
      </c>
      <c r="F18" t="s">
        <v>619</v>
      </c>
      <c r="G18" s="1">
        <v>45216</v>
      </c>
      <c r="H18" t="str">
        <f>IF(customer_data[[#This Row],[age]]&lt;30,"20-30",
IF(customer_data[[#This Row],[age]]&lt;40,"30-40","40+"))</f>
        <v>40+</v>
      </c>
    </row>
    <row r="19" spans="1:8" x14ac:dyDescent="0.3">
      <c r="A19">
        <v>1273</v>
      </c>
      <c r="B19" t="s">
        <v>257</v>
      </c>
      <c r="C19">
        <v>44</v>
      </c>
      <c r="D19" t="s">
        <v>8</v>
      </c>
      <c r="E19">
        <v>248.48</v>
      </c>
      <c r="F19" t="s">
        <v>258</v>
      </c>
      <c r="G19" s="1">
        <v>45060</v>
      </c>
      <c r="H19" t="str">
        <f>IF(customer_data[[#This Row],[age]]&lt;30,"20-30",
IF(customer_data[[#This Row],[age]]&lt;40,"30-40","40+"))</f>
        <v>40+</v>
      </c>
    </row>
    <row r="20" spans="1:8" x14ac:dyDescent="0.3">
      <c r="A20">
        <v>1282</v>
      </c>
      <c r="B20" t="s">
        <v>291</v>
      </c>
      <c r="C20">
        <v>29</v>
      </c>
      <c r="D20" t="s">
        <v>8</v>
      </c>
      <c r="E20">
        <v>157.47</v>
      </c>
      <c r="F20" t="s">
        <v>292</v>
      </c>
      <c r="G20" s="1">
        <v>44986</v>
      </c>
      <c r="H20" t="str">
        <f>IF(customer_data[[#This Row],[age]]&lt;30,"20-30",
IF(customer_data[[#This Row],[age]]&lt;40,"30-40","40+"))</f>
        <v>20-30</v>
      </c>
    </row>
    <row r="21" spans="1:8" x14ac:dyDescent="0.3">
      <c r="A21">
        <v>1301</v>
      </c>
      <c r="B21" t="s">
        <v>124</v>
      </c>
      <c r="C21">
        <v>63</v>
      </c>
      <c r="D21" t="s">
        <v>8</v>
      </c>
      <c r="E21">
        <v>172.5</v>
      </c>
      <c r="F21" t="s">
        <v>125</v>
      </c>
      <c r="G21" s="1">
        <v>45217</v>
      </c>
      <c r="H21" t="str">
        <f>IF(customer_data[[#This Row],[age]]&lt;30,"20-30",
IF(customer_data[[#This Row],[age]]&lt;40,"30-40","40+"))</f>
        <v>40+</v>
      </c>
    </row>
    <row r="22" spans="1:8" x14ac:dyDescent="0.3">
      <c r="A22">
        <v>1314</v>
      </c>
      <c r="B22" t="s">
        <v>191</v>
      </c>
      <c r="C22">
        <v>65</v>
      </c>
      <c r="D22" t="s">
        <v>8</v>
      </c>
      <c r="E22">
        <v>88.1</v>
      </c>
      <c r="F22" t="s">
        <v>192</v>
      </c>
      <c r="G22" s="1">
        <v>43939</v>
      </c>
      <c r="H22" t="str">
        <f>IF(customer_data[[#This Row],[age]]&lt;30,"20-30",
IF(customer_data[[#This Row],[age]]&lt;40,"30-40","40+"))</f>
        <v>40+</v>
      </c>
    </row>
    <row r="23" spans="1:8" x14ac:dyDescent="0.3">
      <c r="A23">
        <v>1355</v>
      </c>
      <c r="B23" t="s">
        <v>371</v>
      </c>
      <c r="C23">
        <v>46</v>
      </c>
      <c r="D23" t="s">
        <v>342</v>
      </c>
      <c r="E23">
        <v>465.59</v>
      </c>
      <c r="F23" t="s">
        <v>372</v>
      </c>
      <c r="G23" s="1">
        <v>44666</v>
      </c>
      <c r="H23" t="str">
        <f>IF(customer_data[[#This Row],[age]]&lt;30,"20-30",
IF(customer_data[[#This Row],[age]]&lt;40,"30-40","40+"))</f>
        <v>40+</v>
      </c>
    </row>
    <row r="24" spans="1:8" x14ac:dyDescent="0.3">
      <c r="A24">
        <v>1443</v>
      </c>
      <c r="B24" t="s">
        <v>195</v>
      </c>
      <c r="C24">
        <v>63</v>
      </c>
      <c r="D24" t="s">
        <v>8</v>
      </c>
      <c r="E24">
        <v>385.47</v>
      </c>
      <c r="F24" t="s">
        <v>196</v>
      </c>
      <c r="G24" s="1">
        <v>45327</v>
      </c>
      <c r="H24" t="str">
        <f>IF(customer_data[[#This Row],[age]]&lt;30,"20-30",
IF(customer_data[[#This Row],[age]]&lt;40,"30-40","40+"))</f>
        <v>40+</v>
      </c>
    </row>
    <row r="25" spans="1:8" x14ac:dyDescent="0.3">
      <c r="A25">
        <v>1527</v>
      </c>
      <c r="B25" t="s">
        <v>917</v>
      </c>
      <c r="C25">
        <v>57</v>
      </c>
      <c r="D25" t="s">
        <v>659</v>
      </c>
      <c r="E25">
        <v>335.58</v>
      </c>
      <c r="F25" t="s">
        <v>918</v>
      </c>
      <c r="G25" s="1">
        <v>45499</v>
      </c>
      <c r="H25" t="str">
        <f>IF(customer_data[[#This Row],[age]]&lt;30,"20-30",
IF(customer_data[[#This Row],[age]]&lt;40,"30-40","40+"))</f>
        <v>40+</v>
      </c>
    </row>
    <row r="26" spans="1:8" x14ac:dyDescent="0.3">
      <c r="A26">
        <v>1558</v>
      </c>
      <c r="B26" t="s">
        <v>66</v>
      </c>
      <c r="C26">
        <v>30</v>
      </c>
      <c r="D26" t="s">
        <v>8</v>
      </c>
      <c r="E26">
        <v>251.19</v>
      </c>
      <c r="F26" t="s">
        <v>67</v>
      </c>
      <c r="G26" s="1">
        <v>44631</v>
      </c>
      <c r="H26" t="str">
        <f>IF(customer_data[[#This Row],[age]]&lt;30,"20-30",
IF(customer_data[[#This Row],[age]]&lt;40,"30-40","40+"))</f>
        <v>30-40</v>
      </c>
    </row>
    <row r="27" spans="1:8" x14ac:dyDescent="0.3">
      <c r="A27">
        <v>1628</v>
      </c>
      <c r="B27" t="s">
        <v>339</v>
      </c>
      <c r="C27">
        <v>30</v>
      </c>
      <c r="D27" t="s">
        <v>8</v>
      </c>
      <c r="E27">
        <v>310.87</v>
      </c>
      <c r="F27" t="s">
        <v>340</v>
      </c>
      <c r="G27" s="1">
        <v>44460</v>
      </c>
      <c r="H27" t="str">
        <f>IF(customer_data[[#This Row],[age]]&lt;30,"20-30",
IF(customer_data[[#This Row],[age]]&lt;40,"30-40","40+"))</f>
        <v>30-40</v>
      </c>
    </row>
    <row r="28" spans="1:8" x14ac:dyDescent="0.3">
      <c r="A28">
        <v>1657</v>
      </c>
      <c r="B28" t="s">
        <v>439</v>
      </c>
      <c r="C28">
        <v>64</v>
      </c>
      <c r="D28" t="s">
        <v>342</v>
      </c>
      <c r="E28">
        <v>376.65</v>
      </c>
      <c r="F28" t="s">
        <v>440</v>
      </c>
      <c r="G28" s="1">
        <v>44072</v>
      </c>
      <c r="H28" t="str">
        <f>IF(customer_data[[#This Row],[age]]&lt;30,"20-30",
IF(customer_data[[#This Row],[age]]&lt;40,"30-40","40+"))</f>
        <v>40+</v>
      </c>
    </row>
    <row r="29" spans="1:8" x14ac:dyDescent="0.3">
      <c r="A29">
        <v>1668</v>
      </c>
      <c r="B29" t="s">
        <v>606</v>
      </c>
      <c r="C29">
        <v>41</v>
      </c>
      <c r="D29" t="s">
        <v>342</v>
      </c>
      <c r="E29">
        <v>71.08</v>
      </c>
      <c r="F29" t="s">
        <v>607</v>
      </c>
      <c r="G29" s="1">
        <v>44569</v>
      </c>
      <c r="H29" t="str">
        <f>IF(customer_data[[#This Row],[age]]&lt;30,"20-30",
IF(customer_data[[#This Row],[age]]&lt;40,"30-40","40+"))</f>
        <v>40+</v>
      </c>
    </row>
    <row r="30" spans="1:8" x14ac:dyDescent="0.3">
      <c r="A30">
        <v>1671</v>
      </c>
      <c r="B30" t="s">
        <v>235</v>
      </c>
      <c r="C30">
        <v>44</v>
      </c>
      <c r="D30" t="s">
        <v>8</v>
      </c>
      <c r="E30">
        <v>368.34</v>
      </c>
      <c r="F30" t="s">
        <v>236</v>
      </c>
      <c r="G30" s="1">
        <v>43945</v>
      </c>
      <c r="H30" t="str">
        <f>IF(customer_data[[#This Row],[age]]&lt;30,"20-30",
IF(customer_data[[#This Row],[age]]&lt;40,"30-40","40+"))</f>
        <v>40+</v>
      </c>
    </row>
    <row r="31" spans="1:8" x14ac:dyDescent="0.3">
      <c r="A31">
        <v>1678</v>
      </c>
      <c r="B31" t="s">
        <v>700</v>
      </c>
      <c r="C31">
        <v>47</v>
      </c>
      <c r="D31" t="s">
        <v>659</v>
      </c>
      <c r="E31">
        <v>329.64</v>
      </c>
      <c r="F31" t="s">
        <v>701</v>
      </c>
      <c r="G31" s="1">
        <v>45086</v>
      </c>
      <c r="H31" t="str">
        <f>IF(customer_data[[#This Row],[age]]&lt;30,"20-30",
IF(customer_data[[#This Row],[age]]&lt;40,"30-40","40+"))</f>
        <v>40+</v>
      </c>
    </row>
    <row r="32" spans="1:8" x14ac:dyDescent="0.3">
      <c r="A32">
        <v>1694</v>
      </c>
      <c r="B32" t="s">
        <v>837</v>
      </c>
      <c r="C32">
        <v>37</v>
      </c>
      <c r="D32" t="s">
        <v>659</v>
      </c>
      <c r="E32">
        <v>406.72</v>
      </c>
      <c r="F32" t="s">
        <v>838</v>
      </c>
      <c r="G32" s="1">
        <v>45351</v>
      </c>
      <c r="H32" t="str">
        <f>IF(customer_data[[#This Row],[age]]&lt;30,"20-30",
IF(customer_data[[#This Row],[age]]&lt;40,"30-40","40+"))</f>
        <v>30-40</v>
      </c>
    </row>
    <row r="33" spans="1:8" x14ac:dyDescent="0.3">
      <c r="A33">
        <v>1724</v>
      </c>
      <c r="B33" t="s">
        <v>511</v>
      </c>
      <c r="C33">
        <v>70</v>
      </c>
      <c r="D33" t="s">
        <v>342</v>
      </c>
      <c r="E33">
        <v>52.43</v>
      </c>
      <c r="F33" t="s">
        <v>512</v>
      </c>
      <c r="G33" s="1">
        <v>44845</v>
      </c>
      <c r="H33" t="str">
        <f>IF(customer_data[[#This Row],[age]]&lt;30,"20-30",
IF(customer_data[[#This Row],[age]]&lt;40,"30-40","40+"))</f>
        <v>40+</v>
      </c>
    </row>
    <row r="34" spans="1:8" x14ac:dyDescent="0.3">
      <c r="A34">
        <v>1737</v>
      </c>
      <c r="B34" t="s">
        <v>367</v>
      </c>
      <c r="C34">
        <v>30</v>
      </c>
      <c r="D34" t="s">
        <v>342</v>
      </c>
      <c r="E34">
        <v>165.62</v>
      </c>
      <c r="F34" t="s">
        <v>368</v>
      </c>
      <c r="G34" s="1">
        <v>45376</v>
      </c>
      <c r="H34" t="str">
        <f>IF(customer_data[[#This Row],[age]]&lt;30,"20-30",
IF(customer_data[[#This Row],[age]]&lt;40,"30-40","40+"))</f>
        <v>30-40</v>
      </c>
    </row>
    <row r="35" spans="1:8" x14ac:dyDescent="0.3">
      <c r="A35">
        <v>1746</v>
      </c>
      <c r="B35" t="s">
        <v>587</v>
      </c>
      <c r="C35">
        <v>32</v>
      </c>
      <c r="D35" t="s">
        <v>342</v>
      </c>
      <c r="E35">
        <v>68.760000000000005</v>
      </c>
      <c r="F35" t="s">
        <v>59</v>
      </c>
      <c r="G35" s="1">
        <v>45225</v>
      </c>
      <c r="H35" t="str">
        <f>IF(customer_data[[#This Row],[age]]&lt;30,"20-30",
IF(customer_data[[#This Row],[age]]&lt;40,"30-40","40+"))</f>
        <v>30-40</v>
      </c>
    </row>
    <row r="36" spans="1:8" x14ac:dyDescent="0.3">
      <c r="A36">
        <v>1770</v>
      </c>
      <c r="B36" t="s">
        <v>391</v>
      </c>
      <c r="C36">
        <v>35</v>
      </c>
      <c r="D36" t="s">
        <v>342</v>
      </c>
      <c r="E36">
        <v>390.79</v>
      </c>
      <c r="F36" t="s">
        <v>392</v>
      </c>
      <c r="G36" s="1">
        <v>44659</v>
      </c>
      <c r="H36" t="str">
        <f>IF(customer_data[[#This Row],[age]]&lt;30,"20-30",
IF(customer_data[[#This Row],[age]]&lt;40,"30-40","40+"))</f>
        <v>30-40</v>
      </c>
    </row>
    <row r="37" spans="1:8" x14ac:dyDescent="0.3">
      <c r="A37">
        <v>1775</v>
      </c>
      <c r="B37" t="s">
        <v>459</v>
      </c>
      <c r="C37">
        <v>40</v>
      </c>
      <c r="D37" t="s">
        <v>342</v>
      </c>
      <c r="E37">
        <v>225.42</v>
      </c>
      <c r="F37" t="s">
        <v>460</v>
      </c>
      <c r="G37" s="1">
        <v>43910</v>
      </c>
      <c r="H37" t="str">
        <f>IF(customer_data[[#This Row],[age]]&lt;30,"20-30",
IF(customer_data[[#This Row],[age]]&lt;40,"30-40","40+"))</f>
        <v>40+</v>
      </c>
    </row>
    <row r="38" spans="1:8" x14ac:dyDescent="0.3">
      <c r="A38">
        <v>1779</v>
      </c>
      <c r="B38" t="s">
        <v>686</v>
      </c>
      <c r="C38">
        <v>60</v>
      </c>
      <c r="D38" t="s">
        <v>659</v>
      </c>
      <c r="E38">
        <v>96.96</v>
      </c>
      <c r="F38" t="s">
        <v>687</v>
      </c>
      <c r="G38" s="1">
        <v>44209</v>
      </c>
      <c r="H38" t="str">
        <f>IF(customer_data[[#This Row],[age]]&lt;30,"20-30",
IF(customer_data[[#This Row],[age]]&lt;40,"30-40","40+"))</f>
        <v>40+</v>
      </c>
    </row>
    <row r="39" spans="1:8" x14ac:dyDescent="0.3">
      <c r="A39">
        <v>1788</v>
      </c>
      <c r="B39" t="s">
        <v>76</v>
      </c>
      <c r="C39">
        <v>69</v>
      </c>
      <c r="D39" t="s">
        <v>8</v>
      </c>
      <c r="E39">
        <v>440.42</v>
      </c>
      <c r="F39" t="s">
        <v>77</v>
      </c>
      <c r="G39" s="1">
        <v>43891</v>
      </c>
      <c r="H39" t="str">
        <f>IF(customer_data[[#This Row],[age]]&lt;30,"20-30",
IF(customer_data[[#This Row],[age]]&lt;40,"30-40","40+"))</f>
        <v>40+</v>
      </c>
    </row>
    <row r="40" spans="1:8" x14ac:dyDescent="0.3">
      <c r="A40">
        <v>1795</v>
      </c>
      <c r="B40" t="s">
        <v>7</v>
      </c>
      <c r="C40">
        <v>55</v>
      </c>
      <c r="D40" t="s">
        <v>8</v>
      </c>
      <c r="E40">
        <v>431.76</v>
      </c>
      <c r="F40" t="s">
        <v>9</v>
      </c>
      <c r="G40" s="1">
        <v>44068</v>
      </c>
      <c r="H40" t="str">
        <f>IF(customer_data[[#This Row],[age]]&lt;30,"20-30",
IF(customer_data[[#This Row],[age]]&lt;40,"30-40","40+"))</f>
        <v>40+</v>
      </c>
    </row>
    <row r="41" spans="1:8" x14ac:dyDescent="0.3">
      <c r="A41">
        <v>1812</v>
      </c>
      <c r="B41" t="s">
        <v>311</v>
      </c>
      <c r="C41">
        <v>32</v>
      </c>
      <c r="D41" t="s">
        <v>8</v>
      </c>
      <c r="E41">
        <v>300.52</v>
      </c>
      <c r="F41" t="s">
        <v>312</v>
      </c>
      <c r="G41" s="1">
        <v>44590</v>
      </c>
      <c r="H41" t="str">
        <f>IF(customer_data[[#This Row],[age]]&lt;30,"20-30",
IF(customer_data[[#This Row],[age]]&lt;40,"30-40","40+"))</f>
        <v>30-40</v>
      </c>
    </row>
    <row r="42" spans="1:8" x14ac:dyDescent="0.3">
      <c r="A42">
        <v>1816</v>
      </c>
      <c r="B42" t="s">
        <v>319</v>
      </c>
      <c r="C42">
        <v>37</v>
      </c>
      <c r="D42" t="s">
        <v>8</v>
      </c>
      <c r="E42">
        <v>344.66</v>
      </c>
      <c r="F42" t="s">
        <v>320</v>
      </c>
      <c r="G42" s="1">
        <v>45250</v>
      </c>
      <c r="H42" t="str">
        <f>IF(customer_data[[#This Row],[age]]&lt;30,"20-30",
IF(customer_data[[#This Row],[age]]&lt;40,"30-40","40+"))</f>
        <v>30-40</v>
      </c>
    </row>
    <row r="43" spans="1:8" x14ac:dyDescent="0.3">
      <c r="A43">
        <v>1822</v>
      </c>
      <c r="B43" t="s">
        <v>379</v>
      </c>
      <c r="C43">
        <v>57</v>
      </c>
      <c r="D43" t="s">
        <v>342</v>
      </c>
      <c r="E43">
        <v>196.68</v>
      </c>
      <c r="F43" t="s">
        <v>380</v>
      </c>
      <c r="G43" s="1">
        <v>45101</v>
      </c>
      <c r="H43" t="str">
        <f>IF(customer_data[[#This Row],[age]]&lt;30,"20-30",
IF(customer_data[[#This Row],[age]]&lt;40,"30-40","40+"))</f>
        <v>40+</v>
      </c>
    </row>
    <row r="44" spans="1:8" x14ac:dyDescent="0.3">
      <c r="A44">
        <v>1839</v>
      </c>
      <c r="B44" t="s">
        <v>663</v>
      </c>
      <c r="C44">
        <v>44</v>
      </c>
      <c r="D44" t="s">
        <v>659</v>
      </c>
      <c r="E44">
        <v>431.1</v>
      </c>
      <c r="F44" t="s">
        <v>664</v>
      </c>
      <c r="G44" s="1">
        <v>44344</v>
      </c>
      <c r="H44" t="str">
        <f>IF(customer_data[[#This Row],[age]]&lt;30,"20-30",
IF(customer_data[[#This Row],[age]]&lt;40,"30-40","40+"))</f>
        <v>40+</v>
      </c>
    </row>
    <row r="45" spans="1:8" x14ac:dyDescent="0.3">
      <c r="A45">
        <v>1843</v>
      </c>
      <c r="B45" t="s">
        <v>612</v>
      </c>
      <c r="C45">
        <v>45</v>
      </c>
      <c r="D45" t="s">
        <v>342</v>
      </c>
      <c r="E45">
        <v>475.48</v>
      </c>
      <c r="F45" t="s">
        <v>613</v>
      </c>
      <c r="G45" s="1">
        <v>44869</v>
      </c>
      <c r="H45" t="str">
        <f>IF(customer_data[[#This Row],[age]]&lt;30,"20-30",
IF(customer_data[[#This Row],[age]]&lt;40,"30-40","40+"))</f>
        <v>40+</v>
      </c>
    </row>
    <row r="46" spans="1:8" x14ac:dyDescent="0.3">
      <c r="A46">
        <v>1914</v>
      </c>
      <c r="B46" t="s">
        <v>940</v>
      </c>
      <c r="C46">
        <v>42</v>
      </c>
      <c r="D46" t="s">
        <v>659</v>
      </c>
      <c r="E46">
        <v>274.63</v>
      </c>
      <c r="F46" t="s">
        <v>941</v>
      </c>
      <c r="G46" s="1">
        <v>44441</v>
      </c>
      <c r="H46" t="str">
        <f>IF(customer_data[[#This Row],[age]]&lt;30,"20-30",
IF(customer_data[[#This Row],[age]]&lt;40,"30-40","40+"))</f>
        <v>40+</v>
      </c>
    </row>
    <row r="47" spans="1:8" x14ac:dyDescent="0.3">
      <c r="A47">
        <v>1919</v>
      </c>
      <c r="B47" t="s">
        <v>172</v>
      </c>
      <c r="C47">
        <v>26</v>
      </c>
      <c r="D47" t="s">
        <v>8</v>
      </c>
      <c r="E47">
        <v>162.46</v>
      </c>
      <c r="F47" t="s">
        <v>173</v>
      </c>
      <c r="G47" s="1">
        <v>44952</v>
      </c>
      <c r="H47" t="str">
        <f>IF(customer_data[[#This Row],[age]]&lt;30,"20-30",
IF(customer_data[[#This Row],[age]]&lt;40,"30-40","40+"))</f>
        <v>20-30</v>
      </c>
    </row>
    <row r="48" spans="1:8" x14ac:dyDescent="0.3">
      <c r="A48">
        <v>2026</v>
      </c>
      <c r="B48" t="s">
        <v>373</v>
      </c>
      <c r="C48">
        <v>67</v>
      </c>
      <c r="D48" t="s">
        <v>342</v>
      </c>
      <c r="E48">
        <v>487.55</v>
      </c>
      <c r="F48" t="s">
        <v>374</v>
      </c>
      <c r="G48" s="1">
        <v>44162</v>
      </c>
      <c r="H48" t="str">
        <f>IF(customer_data[[#This Row],[age]]&lt;30,"20-30",
IF(customer_data[[#This Row],[age]]&lt;40,"30-40","40+"))</f>
        <v>40+</v>
      </c>
    </row>
    <row r="49" spans="1:8" x14ac:dyDescent="0.3">
      <c r="A49">
        <v>2064</v>
      </c>
      <c r="B49" t="s">
        <v>88</v>
      </c>
      <c r="C49">
        <v>65</v>
      </c>
      <c r="D49" t="s">
        <v>8</v>
      </c>
      <c r="E49">
        <v>174.61</v>
      </c>
      <c r="F49" t="s">
        <v>89</v>
      </c>
      <c r="G49" s="1">
        <v>45238</v>
      </c>
      <c r="H49" t="str">
        <f>IF(customer_data[[#This Row],[age]]&lt;30,"20-30",
IF(customer_data[[#This Row],[age]]&lt;40,"30-40","40+"))</f>
        <v>40+</v>
      </c>
    </row>
    <row r="50" spans="1:8" x14ac:dyDescent="0.3">
      <c r="A50">
        <v>2073</v>
      </c>
      <c r="B50" t="s">
        <v>40</v>
      </c>
      <c r="C50">
        <v>48</v>
      </c>
      <c r="D50" t="s">
        <v>8</v>
      </c>
      <c r="E50">
        <v>63.73</v>
      </c>
      <c r="F50" t="s">
        <v>41</v>
      </c>
      <c r="G50" s="1">
        <v>44331</v>
      </c>
      <c r="H50" t="str">
        <f>IF(customer_data[[#This Row],[age]]&lt;30,"20-30",
IF(customer_data[[#This Row],[age]]&lt;40,"30-40","40+"))</f>
        <v>40+</v>
      </c>
    </row>
    <row r="51" spans="1:8" x14ac:dyDescent="0.3">
      <c r="A51">
        <v>2092</v>
      </c>
      <c r="B51" t="s">
        <v>221</v>
      </c>
      <c r="C51">
        <v>60</v>
      </c>
      <c r="D51" t="s">
        <v>8</v>
      </c>
      <c r="E51">
        <v>157.47999999999999</v>
      </c>
      <c r="F51" t="s">
        <v>222</v>
      </c>
      <c r="G51" s="1">
        <v>44332</v>
      </c>
      <c r="H51" t="str">
        <f>IF(customer_data[[#This Row],[age]]&lt;30,"20-30",
IF(customer_data[[#This Row],[age]]&lt;40,"30-40","40+"))</f>
        <v>40+</v>
      </c>
    </row>
    <row r="52" spans="1:8" x14ac:dyDescent="0.3">
      <c r="A52">
        <v>2096</v>
      </c>
      <c r="B52" t="s">
        <v>267</v>
      </c>
      <c r="C52">
        <v>47</v>
      </c>
      <c r="D52" t="s">
        <v>8</v>
      </c>
      <c r="E52">
        <v>257.75</v>
      </c>
      <c r="F52" t="s">
        <v>268</v>
      </c>
      <c r="G52" s="1">
        <v>44331</v>
      </c>
      <c r="H52" t="str">
        <f>IF(customer_data[[#This Row],[age]]&lt;30,"20-30",
IF(customer_data[[#This Row],[age]]&lt;40,"30-40","40+"))</f>
        <v>40+</v>
      </c>
    </row>
    <row r="53" spans="1:8" x14ac:dyDescent="0.3">
      <c r="A53">
        <v>2109</v>
      </c>
      <c r="B53" t="s">
        <v>859</v>
      </c>
      <c r="C53">
        <v>38</v>
      </c>
      <c r="D53" t="s">
        <v>659</v>
      </c>
      <c r="E53">
        <v>394.59</v>
      </c>
      <c r="F53" t="s">
        <v>860</v>
      </c>
      <c r="G53" s="1">
        <v>44974</v>
      </c>
      <c r="H53" t="str">
        <f>IF(customer_data[[#This Row],[age]]&lt;30,"20-30",
IF(customer_data[[#This Row],[age]]&lt;40,"30-40","40+"))</f>
        <v>30-40</v>
      </c>
    </row>
    <row r="54" spans="1:8" x14ac:dyDescent="0.3">
      <c r="A54">
        <v>2135</v>
      </c>
      <c r="B54" t="s">
        <v>420</v>
      </c>
      <c r="C54">
        <v>47</v>
      </c>
      <c r="D54" t="s">
        <v>342</v>
      </c>
      <c r="E54">
        <v>465.23</v>
      </c>
      <c r="F54" t="s">
        <v>421</v>
      </c>
      <c r="G54" s="1">
        <v>44568</v>
      </c>
      <c r="H54" t="str">
        <f>IF(customer_data[[#This Row],[age]]&lt;30,"20-30",
IF(customer_data[[#This Row],[age]]&lt;40,"30-40","40+"))</f>
        <v>40+</v>
      </c>
    </row>
    <row r="55" spans="1:8" x14ac:dyDescent="0.3">
      <c r="A55">
        <v>2151</v>
      </c>
      <c r="B55" t="s">
        <v>225</v>
      </c>
      <c r="C55">
        <v>48</v>
      </c>
      <c r="D55" t="s">
        <v>8</v>
      </c>
      <c r="E55">
        <v>254.68</v>
      </c>
      <c r="F55" t="s">
        <v>226</v>
      </c>
      <c r="G55" s="1">
        <v>45534</v>
      </c>
      <c r="H55" t="str">
        <f>IF(customer_data[[#This Row],[age]]&lt;30,"20-30",
IF(customer_data[[#This Row],[age]]&lt;40,"30-40","40+"))</f>
        <v>40+</v>
      </c>
    </row>
    <row r="56" spans="1:8" x14ac:dyDescent="0.3">
      <c r="A56">
        <v>2213</v>
      </c>
      <c r="B56" t="s">
        <v>721</v>
      </c>
      <c r="C56">
        <v>39</v>
      </c>
      <c r="D56" t="s">
        <v>659</v>
      </c>
      <c r="E56">
        <v>266.62</v>
      </c>
      <c r="F56" t="s">
        <v>722</v>
      </c>
      <c r="G56" s="1">
        <v>44165</v>
      </c>
      <c r="H56" t="str">
        <f>IF(customer_data[[#This Row],[age]]&lt;30,"20-30",
IF(customer_data[[#This Row],[age]]&lt;40,"30-40","40+"))</f>
        <v>30-40</v>
      </c>
    </row>
    <row r="57" spans="1:8" x14ac:dyDescent="0.3">
      <c r="A57">
        <v>2214</v>
      </c>
      <c r="B57" t="s">
        <v>344</v>
      </c>
      <c r="C57">
        <v>40</v>
      </c>
      <c r="D57" t="s">
        <v>342</v>
      </c>
      <c r="E57">
        <v>357.14</v>
      </c>
      <c r="F57" t="s">
        <v>345</v>
      </c>
      <c r="G57" s="1">
        <v>45274</v>
      </c>
      <c r="H57" t="str">
        <f>IF(customer_data[[#This Row],[age]]&lt;30,"20-30",
IF(customer_data[[#This Row],[age]]&lt;40,"30-40","40+"))</f>
        <v>40+</v>
      </c>
    </row>
    <row r="58" spans="1:8" x14ac:dyDescent="0.3">
      <c r="A58">
        <v>2231</v>
      </c>
      <c r="B58" t="s">
        <v>287</v>
      </c>
      <c r="C58">
        <v>28</v>
      </c>
      <c r="D58" t="s">
        <v>8</v>
      </c>
      <c r="E58">
        <v>255.55</v>
      </c>
      <c r="F58" t="s">
        <v>288</v>
      </c>
      <c r="G58" s="1">
        <v>44826</v>
      </c>
      <c r="H58" t="str">
        <f>IF(customer_data[[#This Row],[age]]&lt;30,"20-30",
IF(customer_data[[#This Row],[age]]&lt;40,"30-40","40+"))</f>
        <v>20-30</v>
      </c>
    </row>
    <row r="59" spans="1:8" x14ac:dyDescent="0.3">
      <c r="A59">
        <v>2241</v>
      </c>
      <c r="B59" t="s">
        <v>517</v>
      </c>
      <c r="C59">
        <v>60</v>
      </c>
      <c r="D59" t="s">
        <v>342</v>
      </c>
      <c r="E59">
        <v>263.29000000000002</v>
      </c>
      <c r="F59" t="s">
        <v>518</v>
      </c>
      <c r="G59" s="1">
        <v>45211</v>
      </c>
      <c r="H59" t="str">
        <f>IF(customer_data[[#This Row],[age]]&lt;30,"20-30",
IF(customer_data[[#This Row],[age]]&lt;40,"30-40","40+"))</f>
        <v>40+</v>
      </c>
    </row>
    <row r="60" spans="1:8" x14ac:dyDescent="0.3">
      <c r="A60">
        <v>2264</v>
      </c>
      <c r="B60" t="s">
        <v>14</v>
      </c>
      <c r="C60">
        <v>35</v>
      </c>
      <c r="D60" t="s">
        <v>8</v>
      </c>
      <c r="E60">
        <v>81.36</v>
      </c>
      <c r="F60" t="s">
        <v>15</v>
      </c>
      <c r="G60" s="1">
        <v>45501</v>
      </c>
      <c r="H60" t="str">
        <f>IF(customer_data[[#This Row],[age]]&lt;30,"20-30",
IF(customer_data[[#This Row],[age]]&lt;40,"30-40","40+"))</f>
        <v>30-40</v>
      </c>
    </row>
    <row r="61" spans="1:8" x14ac:dyDescent="0.3">
      <c r="A61">
        <v>2269</v>
      </c>
      <c r="B61" t="s">
        <v>329</v>
      </c>
      <c r="C61">
        <v>62</v>
      </c>
      <c r="D61" t="s">
        <v>8</v>
      </c>
      <c r="E61">
        <v>229.19</v>
      </c>
      <c r="F61" t="s">
        <v>330</v>
      </c>
      <c r="G61" s="1">
        <v>43925</v>
      </c>
      <c r="H61" t="str">
        <f>IF(customer_data[[#This Row],[age]]&lt;30,"20-30",
IF(customer_data[[#This Row],[age]]&lt;40,"30-40","40+"))</f>
        <v>40+</v>
      </c>
    </row>
    <row r="62" spans="1:8" x14ac:dyDescent="0.3">
      <c r="A62">
        <v>2273</v>
      </c>
      <c r="B62" t="s">
        <v>424</v>
      </c>
      <c r="C62">
        <v>28</v>
      </c>
      <c r="D62" t="s">
        <v>342</v>
      </c>
      <c r="E62">
        <v>495.06</v>
      </c>
      <c r="F62" t="s">
        <v>425</v>
      </c>
      <c r="G62" s="1">
        <v>44829</v>
      </c>
      <c r="H62" t="str">
        <f>IF(customer_data[[#This Row],[age]]&lt;30,"20-30",
IF(customer_data[[#This Row],[age]]&lt;40,"30-40","40+"))</f>
        <v>20-30</v>
      </c>
    </row>
    <row r="63" spans="1:8" x14ac:dyDescent="0.3">
      <c r="A63">
        <v>2293</v>
      </c>
      <c r="B63" t="s">
        <v>882</v>
      </c>
      <c r="C63">
        <v>35</v>
      </c>
      <c r="D63" t="s">
        <v>659</v>
      </c>
      <c r="E63">
        <v>498.79</v>
      </c>
      <c r="F63" t="s">
        <v>883</v>
      </c>
      <c r="G63" s="1">
        <v>44354</v>
      </c>
      <c r="H63" t="str">
        <f>IF(customer_data[[#This Row],[age]]&lt;30,"20-30",
IF(customer_data[[#This Row],[age]]&lt;40,"30-40","40+"))</f>
        <v>30-40</v>
      </c>
    </row>
    <row r="64" spans="1:8" x14ac:dyDescent="0.3">
      <c r="A64">
        <v>2315</v>
      </c>
      <c r="B64" t="s">
        <v>197</v>
      </c>
      <c r="C64">
        <v>68</v>
      </c>
      <c r="D64" t="s">
        <v>8</v>
      </c>
      <c r="E64">
        <v>360.6</v>
      </c>
      <c r="F64" t="s">
        <v>198</v>
      </c>
      <c r="G64" s="1">
        <v>44529</v>
      </c>
      <c r="H64" t="str">
        <f>IF(customer_data[[#This Row],[age]]&lt;30,"20-30",
IF(customer_data[[#This Row],[age]]&lt;40,"30-40","40+"))</f>
        <v>40+</v>
      </c>
    </row>
    <row r="65" spans="1:8" x14ac:dyDescent="0.3">
      <c r="A65">
        <v>2320</v>
      </c>
      <c r="B65" t="s">
        <v>136</v>
      </c>
      <c r="C65">
        <v>36</v>
      </c>
      <c r="D65" t="s">
        <v>8</v>
      </c>
      <c r="E65">
        <v>52.2</v>
      </c>
      <c r="F65" t="s">
        <v>137</v>
      </c>
      <c r="G65" s="1">
        <v>44452</v>
      </c>
      <c r="H65" t="str">
        <f>IF(customer_data[[#This Row],[age]]&lt;30,"20-30",
IF(customer_data[[#This Row],[age]]&lt;40,"30-40","40+"))</f>
        <v>30-40</v>
      </c>
    </row>
    <row r="66" spans="1:8" x14ac:dyDescent="0.3">
      <c r="A66">
        <v>2321</v>
      </c>
      <c r="B66" t="s">
        <v>134</v>
      </c>
      <c r="C66">
        <v>55</v>
      </c>
      <c r="D66" t="s">
        <v>8</v>
      </c>
      <c r="E66">
        <v>337.1</v>
      </c>
      <c r="F66" t="s">
        <v>135</v>
      </c>
      <c r="G66" s="1">
        <v>44857</v>
      </c>
      <c r="H66" t="str">
        <f>IF(customer_data[[#This Row],[age]]&lt;30,"20-30",
IF(customer_data[[#This Row],[age]]&lt;40,"30-40","40+"))</f>
        <v>40+</v>
      </c>
    </row>
    <row r="67" spans="1:8" x14ac:dyDescent="0.3">
      <c r="A67">
        <v>2326</v>
      </c>
      <c r="B67" t="s">
        <v>706</v>
      </c>
      <c r="C67">
        <v>45</v>
      </c>
      <c r="D67" t="s">
        <v>659</v>
      </c>
      <c r="E67">
        <v>129.21</v>
      </c>
      <c r="F67" t="s">
        <v>707</v>
      </c>
      <c r="G67" s="1">
        <v>44936</v>
      </c>
      <c r="H67" t="str">
        <f>IF(customer_data[[#This Row],[age]]&lt;30,"20-30",
IF(customer_data[[#This Row],[age]]&lt;40,"30-40","40+"))</f>
        <v>40+</v>
      </c>
    </row>
    <row r="68" spans="1:8" x14ac:dyDescent="0.3">
      <c r="A68">
        <v>2330</v>
      </c>
      <c r="B68" t="s">
        <v>112</v>
      </c>
      <c r="C68">
        <v>65</v>
      </c>
      <c r="D68" t="s">
        <v>8</v>
      </c>
      <c r="E68">
        <v>326.20999999999998</v>
      </c>
      <c r="F68" t="s">
        <v>113</v>
      </c>
      <c r="G68" s="1">
        <v>44608</v>
      </c>
      <c r="H68" t="str">
        <f>IF(customer_data[[#This Row],[age]]&lt;30,"20-30",
IF(customer_data[[#This Row],[age]]&lt;40,"30-40","40+"))</f>
        <v>40+</v>
      </c>
    </row>
    <row r="69" spans="1:8" x14ac:dyDescent="0.3">
      <c r="A69">
        <v>2334</v>
      </c>
      <c r="B69" t="s">
        <v>947</v>
      </c>
      <c r="C69">
        <v>58</v>
      </c>
      <c r="D69" t="s">
        <v>659</v>
      </c>
      <c r="E69">
        <v>344.92</v>
      </c>
      <c r="F69" t="s">
        <v>948</v>
      </c>
      <c r="G69" s="1">
        <v>45232</v>
      </c>
      <c r="H69" t="str">
        <f>IF(customer_data[[#This Row],[age]]&lt;30,"20-30",
IF(customer_data[[#This Row],[age]]&lt;40,"30-40","40+"))</f>
        <v>40+</v>
      </c>
    </row>
    <row r="70" spans="1:8" x14ac:dyDescent="0.3">
      <c r="A70">
        <v>2352</v>
      </c>
      <c r="B70" t="s">
        <v>323</v>
      </c>
      <c r="C70">
        <v>34</v>
      </c>
      <c r="D70" t="s">
        <v>8</v>
      </c>
      <c r="E70">
        <v>436.04</v>
      </c>
      <c r="F70" t="s">
        <v>324</v>
      </c>
      <c r="G70" s="1">
        <v>43990</v>
      </c>
      <c r="H70" t="str">
        <f>IF(customer_data[[#This Row],[age]]&lt;30,"20-30",
IF(customer_data[[#This Row],[age]]&lt;40,"30-40","40+"))</f>
        <v>30-40</v>
      </c>
    </row>
    <row r="71" spans="1:8" x14ac:dyDescent="0.3">
      <c r="A71">
        <v>2368</v>
      </c>
      <c r="B71" t="s">
        <v>577</v>
      </c>
      <c r="C71">
        <v>26</v>
      </c>
      <c r="D71" t="s">
        <v>342</v>
      </c>
      <c r="E71">
        <v>361.31</v>
      </c>
      <c r="F71" t="s">
        <v>578</v>
      </c>
      <c r="G71" s="1">
        <v>44734</v>
      </c>
      <c r="H71" t="str">
        <f>IF(customer_data[[#This Row],[age]]&lt;30,"20-30",
IF(customer_data[[#This Row],[age]]&lt;40,"30-40","40+"))</f>
        <v>20-30</v>
      </c>
    </row>
    <row r="72" spans="1:8" x14ac:dyDescent="0.3">
      <c r="A72">
        <v>2371</v>
      </c>
      <c r="B72" t="s">
        <v>443</v>
      </c>
      <c r="C72">
        <v>29</v>
      </c>
      <c r="D72" t="s">
        <v>342</v>
      </c>
      <c r="E72">
        <v>172.04</v>
      </c>
      <c r="F72" t="s">
        <v>444</v>
      </c>
      <c r="G72" s="1">
        <v>44434</v>
      </c>
      <c r="H72" t="str">
        <f>IF(customer_data[[#This Row],[age]]&lt;30,"20-30",
IF(customer_data[[#This Row],[age]]&lt;40,"30-40","40+"))</f>
        <v>20-30</v>
      </c>
    </row>
    <row r="73" spans="1:8" x14ac:dyDescent="0.3">
      <c r="A73">
        <v>2396</v>
      </c>
      <c r="B73" t="s">
        <v>895</v>
      </c>
      <c r="C73">
        <v>33</v>
      </c>
      <c r="D73" t="s">
        <v>659</v>
      </c>
      <c r="E73">
        <v>416.39</v>
      </c>
      <c r="F73" t="s">
        <v>896</v>
      </c>
      <c r="G73" s="1">
        <v>45386</v>
      </c>
      <c r="H73" t="str">
        <f>IF(customer_data[[#This Row],[age]]&lt;30,"20-30",
IF(customer_data[[#This Row],[age]]&lt;40,"30-40","40+"))</f>
        <v>30-40</v>
      </c>
    </row>
    <row r="74" spans="1:8" x14ac:dyDescent="0.3">
      <c r="A74">
        <v>2417</v>
      </c>
      <c r="B74" t="s">
        <v>778</v>
      </c>
      <c r="C74">
        <v>51</v>
      </c>
      <c r="D74" t="s">
        <v>659</v>
      </c>
      <c r="E74">
        <v>265.26</v>
      </c>
      <c r="F74" t="s">
        <v>779</v>
      </c>
      <c r="G74" s="1">
        <v>44675</v>
      </c>
      <c r="H74" t="str">
        <f>IF(customer_data[[#This Row],[age]]&lt;30,"20-30",
IF(customer_data[[#This Row],[age]]&lt;40,"30-40","40+"))</f>
        <v>40+</v>
      </c>
    </row>
    <row r="75" spans="1:8" x14ac:dyDescent="0.3">
      <c r="A75">
        <v>2445</v>
      </c>
      <c r="B75" t="s">
        <v>98</v>
      </c>
      <c r="C75">
        <v>34</v>
      </c>
      <c r="D75" t="s">
        <v>8</v>
      </c>
      <c r="E75">
        <v>419.55</v>
      </c>
      <c r="F75" t="s">
        <v>99</v>
      </c>
      <c r="G75" s="1">
        <v>45028</v>
      </c>
      <c r="H75" t="str">
        <f>IF(customer_data[[#This Row],[age]]&lt;30,"20-30",
IF(customer_data[[#This Row],[age]]&lt;40,"30-40","40+"))</f>
        <v>30-40</v>
      </c>
    </row>
    <row r="76" spans="1:8" x14ac:dyDescent="0.3">
      <c r="A76">
        <v>2483</v>
      </c>
      <c r="B76" t="s">
        <v>168</v>
      </c>
      <c r="C76">
        <v>58</v>
      </c>
      <c r="D76" t="s">
        <v>8</v>
      </c>
      <c r="E76">
        <v>491.49</v>
      </c>
      <c r="F76" t="s">
        <v>169</v>
      </c>
      <c r="G76" s="1">
        <v>44247</v>
      </c>
      <c r="H76" t="str">
        <f>IF(customer_data[[#This Row],[age]]&lt;30,"20-30",
IF(customer_data[[#This Row],[age]]&lt;40,"30-40","40+"))</f>
        <v>40+</v>
      </c>
    </row>
    <row r="77" spans="1:8" x14ac:dyDescent="0.3">
      <c r="A77">
        <v>2486</v>
      </c>
      <c r="B77" t="s">
        <v>451</v>
      </c>
      <c r="C77">
        <v>40</v>
      </c>
      <c r="D77" t="s">
        <v>342</v>
      </c>
      <c r="E77">
        <v>435.75</v>
      </c>
      <c r="F77" t="s">
        <v>452</v>
      </c>
      <c r="G77" s="1">
        <v>45346</v>
      </c>
      <c r="H77" t="str">
        <f>IF(customer_data[[#This Row],[age]]&lt;30,"20-30",
IF(customer_data[[#This Row],[age]]&lt;40,"30-40","40+"))</f>
        <v>40+</v>
      </c>
    </row>
    <row r="78" spans="1:8" x14ac:dyDescent="0.3">
      <c r="A78">
        <v>2497</v>
      </c>
      <c r="B78" t="s">
        <v>780</v>
      </c>
      <c r="C78">
        <v>58</v>
      </c>
      <c r="D78" t="s">
        <v>659</v>
      </c>
      <c r="E78">
        <v>308.22000000000003</v>
      </c>
      <c r="F78" t="s">
        <v>781</v>
      </c>
      <c r="G78" s="1">
        <v>44959</v>
      </c>
      <c r="H78" t="str">
        <f>IF(customer_data[[#This Row],[age]]&lt;30,"20-30",
IF(customer_data[[#This Row],[age]]&lt;40,"30-40","40+"))</f>
        <v>40+</v>
      </c>
    </row>
    <row r="79" spans="1:8" x14ac:dyDescent="0.3">
      <c r="A79">
        <v>2556</v>
      </c>
      <c r="B79" t="s">
        <v>704</v>
      </c>
      <c r="C79">
        <v>68</v>
      </c>
      <c r="D79" t="s">
        <v>659</v>
      </c>
      <c r="E79">
        <v>274.60000000000002</v>
      </c>
      <c r="F79" t="s">
        <v>705</v>
      </c>
      <c r="G79" s="1">
        <v>44704</v>
      </c>
      <c r="H79" t="str">
        <f>IF(customer_data[[#This Row],[age]]&lt;30,"20-30",
IF(customer_data[[#This Row],[age]]&lt;40,"30-40","40+"))</f>
        <v>40+</v>
      </c>
    </row>
    <row r="80" spans="1:8" x14ac:dyDescent="0.3">
      <c r="A80">
        <v>2579</v>
      </c>
      <c r="B80" t="s">
        <v>819</v>
      </c>
      <c r="C80">
        <v>56</v>
      </c>
      <c r="D80" t="s">
        <v>659</v>
      </c>
      <c r="E80">
        <v>450.67</v>
      </c>
      <c r="F80" t="s">
        <v>820</v>
      </c>
      <c r="G80" s="1">
        <v>44844</v>
      </c>
      <c r="H80" t="str">
        <f>IF(customer_data[[#This Row],[age]]&lt;30,"20-30",
IF(customer_data[[#This Row],[age]]&lt;40,"30-40","40+"))</f>
        <v>40+</v>
      </c>
    </row>
    <row r="81" spans="1:8" x14ac:dyDescent="0.3">
      <c r="A81">
        <v>2614</v>
      </c>
      <c r="B81" t="s">
        <v>691</v>
      </c>
      <c r="C81">
        <v>42</v>
      </c>
      <c r="D81" t="s">
        <v>659</v>
      </c>
      <c r="E81">
        <v>233.14</v>
      </c>
      <c r="F81" t="s">
        <v>692</v>
      </c>
      <c r="G81" s="1">
        <v>45140</v>
      </c>
      <c r="H81" t="str">
        <f>IF(customer_data[[#This Row],[age]]&lt;30,"20-30",
IF(customer_data[[#This Row],[age]]&lt;40,"30-40","40+"))</f>
        <v>40+</v>
      </c>
    </row>
    <row r="82" spans="1:8" x14ac:dyDescent="0.3">
      <c r="A82">
        <v>2618</v>
      </c>
      <c r="B82" t="s">
        <v>406</v>
      </c>
      <c r="C82">
        <v>49</v>
      </c>
      <c r="D82" t="s">
        <v>342</v>
      </c>
      <c r="E82">
        <v>483.98</v>
      </c>
      <c r="F82" t="s">
        <v>407</v>
      </c>
      <c r="G82" s="1">
        <v>45443</v>
      </c>
      <c r="H82" t="str">
        <f>IF(customer_data[[#This Row],[age]]&lt;30,"20-30",
IF(customer_data[[#This Row],[age]]&lt;40,"30-40","40+"))</f>
        <v>40+</v>
      </c>
    </row>
    <row r="83" spans="1:8" x14ac:dyDescent="0.3">
      <c r="A83">
        <v>2662</v>
      </c>
      <c r="B83" t="s">
        <v>795</v>
      </c>
      <c r="C83">
        <v>36</v>
      </c>
      <c r="D83" t="s">
        <v>659</v>
      </c>
      <c r="E83">
        <v>177.99</v>
      </c>
      <c r="F83" t="s">
        <v>796</v>
      </c>
      <c r="G83" s="1">
        <v>45099</v>
      </c>
      <c r="H83" t="str">
        <f>IF(customer_data[[#This Row],[age]]&lt;30,"20-30",
IF(customer_data[[#This Row],[age]]&lt;40,"30-40","40+"))</f>
        <v>30-40</v>
      </c>
    </row>
    <row r="84" spans="1:8" x14ac:dyDescent="0.3">
      <c r="A84">
        <v>2733</v>
      </c>
      <c r="B84" t="s">
        <v>36</v>
      </c>
      <c r="C84">
        <v>35</v>
      </c>
      <c r="D84" t="s">
        <v>8</v>
      </c>
      <c r="E84">
        <v>350.5</v>
      </c>
      <c r="F84" t="s">
        <v>37</v>
      </c>
      <c r="G84" s="1">
        <v>43829</v>
      </c>
      <c r="H84" t="str">
        <f>IF(customer_data[[#This Row],[age]]&lt;30,"20-30",
IF(customer_data[[#This Row],[age]]&lt;40,"30-40","40+"))</f>
        <v>30-40</v>
      </c>
    </row>
    <row r="85" spans="1:8" x14ac:dyDescent="0.3">
      <c r="A85">
        <v>2772</v>
      </c>
      <c r="B85" t="s">
        <v>924</v>
      </c>
      <c r="C85">
        <v>29</v>
      </c>
      <c r="D85" t="s">
        <v>659</v>
      </c>
      <c r="E85">
        <v>295.35000000000002</v>
      </c>
      <c r="F85" t="s">
        <v>925</v>
      </c>
      <c r="G85" s="1">
        <v>44970</v>
      </c>
      <c r="H85" t="str">
        <f>IF(customer_data[[#This Row],[age]]&lt;30,"20-30",
IF(customer_data[[#This Row],[age]]&lt;40,"30-40","40+"))</f>
        <v>20-30</v>
      </c>
    </row>
    <row r="86" spans="1:8" x14ac:dyDescent="0.3">
      <c r="A86">
        <v>2778</v>
      </c>
      <c r="B86" t="s">
        <v>527</v>
      </c>
      <c r="C86">
        <v>46</v>
      </c>
      <c r="D86" t="s">
        <v>342</v>
      </c>
      <c r="E86">
        <v>233.69</v>
      </c>
      <c r="F86" t="s">
        <v>528</v>
      </c>
      <c r="G86" s="1">
        <v>44279</v>
      </c>
      <c r="H86" t="str">
        <f>IF(customer_data[[#This Row],[age]]&lt;30,"20-30",
IF(customer_data[[#This Row],[age]]&lt;40,"30-40","40+"))</f>
        <v>40+</v>
      </c>
    </row>
    <row r="87" spans="1:8" x14ac:dyDescent="0.3">
      <c r="A87">
        <v>2788</v>
      </c>
      <c r="B87" t="s">
        <v>213</v>
      </c>
      <c r="C87">
        <v>61</v>
      </c>
      <c r="D87" t="s">
        <v>8</v>
      </c>
      <c r="E87">
        <v>456.25</v>
      </c>
      <c r="F87" t="s">
        <v>214</v>
      </c>
      <c r="G87" s="1">
        <v>45090</v>
      </c>
      <c r="H87" t="str">
        <f>IF(customer_data[[#This Row],[age]]&lt;30,"20-30",
IF(customer_data[[#This Row],[age]]&lt;40,"30-40","40+"))</f>
        <v>40+</v>
      </c>
    </row>
    <row r="88" spans="1:8" x14ac:dyDescent="0.3">
      <c r="A88">
        <v>2855</v>
      </c>
      <c r="B88" t="s">
        <v>936</v>
      </c>
      <c r="C88">
        <v>39</v>
      </c>
      <c r="D88" t="s">
        <v>659</v>
      </c>
      <c r="E88">
        <v>486.45</v>
      </c>
      <c r="F88" t="s">
        <v>937</v>
      </c>
      <c r="G88" s="1">
        <v>44906</v>
      </c>
      <c r="H88" t="str">
        <f>IF(customer_data[[#This Row],[age]]&lt;30,"20-30",
IF(customer_data[[#This Row],[age]]&lt;40,"30-40","40+"))</f>
        <v>30-40</v>
      </c>
    </row>
    <row r="89" spans="1:8" x14ac:dyDescent="0.3">
      <c r="A89">
        <v>2891</v>
      </c>
      <c r="B89" t="s">
        <v>309</v>
      </c>
      <c r="C89">
        <v>57</v>
      </c>
      <c r="D89" t="s">
        <v>8</v>
      </c>
      <c r="E89">
        <v>440.81</v>
      </c>
      <c r="F89" t="s">
        <v>310</v>
      </c>
      <c r="G89" s="1">
        <v>44965</v>
      </c>
      <c r="H89" t="str">
        <f>IF(customer_data[[#This Row],[age]]&lt;30,"20-30",
IF(customer_data[[#This Row],[age]]&lt;40,"30-40","40+"))</f>
        <v>40+</v>
      </c>
    </row>
    <row r="90" spans="1:8" x14ac:dyDescent="0.3">
      <c r="A90">
        <v>2921</v>
      </c>
      <c r="B90" t="s">
        <v>434</v>
      </c>
      <c r="C90">
        <v>66</v>
      </c>
      <c r="D90" t="s">
        <v>342</v>
      </c>
      <c r="E90">
        <v>228.83</v>
      </c>
      <c r="F90" t="s">
        <v>435</v>
      </c>
      <c r="G90" s="1">
        <v>44723</v>
      </c>
      <c r="H90" t="str">
        <f>IF(customer_data[[#This Row],[age]]&lt;30,"20-30",
IF(customer_data[[#This Row],[age]]&lt;40,"30-40","40+"))</f>
        <v>40+</v>
      </c>
    </row>
    <row r="91" spans="1:8" x14ac:dyDescent="0.3">
      <c r="A91">
        <v>2950</v>
      </c>
      <c r="B91" t="s">
        <v>743</v>
      </c>
      <c r="C91">
        <v>44</v>
      </c>
      <c r="D91" t="s">
        <v>659</v>
      </c>
      <c r="E91">
        <v>341.99</v>
      </c>
      <c r="F91" t="s">
        <v>744</v>
      </c>
      <c r="G91" s="1">
        <v>44518</v>
      </c>
      <c r="H91" t="str">
        <f>IF(customer_data[[#This Row],[age]]&lt;30,"20-30",
IF(customer_data[[#This Row],[age]]&lt;40,"30-40","40+"))</f>
        <v>40+</v>
      </c>
    </row>
    <row r="92" spans="1:8" x14ac:dyDescent="0.3">
      <c r="A92">
        <v>2965</v>
      </c>
      <c r="B92" t="s">
        <v>160</v>
      </c>
      <c r="C92">
        <v>29</v>
      </c>
      <c r="D92" t="s">
        <v>8</v>
      </c>
      <c r="E92">
        <v>434.64</v>
      </c>
      <c r="F92" t="s">
        <v>161</v>
      </c>
      <c r="G92" s="1">
        <v>44003</v>
      </c>
      <c r="H92" t="str">
        <f>IF(customer_data[[#This Row],[age]]&lt;30,"20-30",
IF(customer_data[[#This Row],[age]]&lt;40,"30-40","40+"))</f>
        <v>20-30</v>
      </c>
    </row>
    <row r="93" spans="1:8" x14ac:dyDescent="0.3">
      <c r="A93">
        <v>2967</v>
      </c>
      <c r="B93" t="s">
        <v>588</v>
      </c>
      <c r="C93">
        <v>37</v>
      </c>
      <c r="D93" t="s">
        <v>342</v>
      </c>
      <c r="E93">
        <v>267.31</v>
      </c>
      <c r="F93" t="s">
        <v>589</v>
      </c>
      <c r="G93" s="1">
        <v>45247</v>
      </c>
      <c r="H93" t="str">
        <f>IF(customer_data[[#This Row],[age]]&lt;30,"20-30",
IF(customer_data[[#This Row],[age]]&lt;40,"30-40","40+"))</f>
        <v>30-40</v>
      </c>
    </row>
    <row r="94" spans="1:8" x14ac:dyDescent="0.3">
      <c r="A94">
        <v>2974</v>
      </c>
      <c r="B94" t="s">
        <v>710</v>
      </c>
      <c r="C94">
        <v>26</v>
      </c>
      <c r="D94" t="s">
        <v>659</v>
      </c>
      <c r="E94">
        <v>278.47000000000003</v>
      </c>
      <c r="F94" t="s">
        <v>711</v>
      </c>
      <c r="G94" s="1">
        <v>44779</v>
      </c>
      <c r="H94" t="str">
        <f>IF(customer_data[[#This Row],[age]]&lt;30,"20-30",
IF(customer_data[[#This Row],[age]]&lt;40,"30-40","40+"))</f>
        <v>20-30</v>
      </c>
    </row>
    <row r="95" spans="1:8" x14ac:dyDescent="0.3">
      <c r="A95">
        <v>3002</v>
      </c>
      <c r="B95" t="s">
        <v>377</v>
      </c>
      <c r="C95">
        <v>33</v>
      </c>
      <c r="D95" t="s">
        <v>342</v>
      </c>
      <c r="E95">
        <v>430.9</v>
      </c>
      <c r="F95" t="s">
        <v>378</v>
      </c>
      <c r="G95" s="1">
        <v>43996</v>
      </c>
      <c r="H95" t="str">
        <f>IF(customer_data[[#This Row],[age]]&lt;30,"20-30",
IF(customer_data[[#This Row],[age]]&lt;40,"30-40","40+"))</f>
        <v>30-40</v>
      </c>
    </row>
    <row r="96" spans="1:8" x14ac:dyDescent="0.3">
      <c r="A96">
        <v>3008</v>
      </c>
      <c r="B96" t="s">
        <v>768</v>
      </c>
      <c r="C96">
        <v>37</v>
      </c>
      <c r="D96" t="s">
        <v>659</v>
      </c>
      <c r="E96">
        <v>83.86</v>
      </c>
      <c r="F96" t="s">
        <v>769</v>
      </c>
      <c r="G96" s="1">
        <v>44457</v>
      </c>
      <c r="H96" t="str">
        <f>IF(customer_data[[#This Row],[age]]&lt;30,"20-30",
IF(customer_data[[#This Row],[age]]&lt;40,"30-40","40+"))</f>
        <v>30-40</v>
      </c>
    </row>
    <row r="97" spans="1:8" x14ac:dyDescent="0.3">
      <c r="A97">
        <v>3012</v>
      </c>
      <c r="B97" t="s">
        <v>120</v>
      </c>
      <c r="C97">
        <v>60</v>
      </c>
      <c r="D97" t="s">
        <v>8</v>
      </c>
      <c r="E97">
        <v>236.72</v>
      </c>
      <c r="F97" t="s">
        <v>121</v>
      </c>
      <c r="G97" s="1">
        <v>44684</v>
      </c>
      <c r="H97" t="str">
        <f>IF(customer_data[[#This Row],[age]]&lt;30,"20-30",
IF(customer_data[[#This Row],[age]]&lt;40,"30-40","40+"))</f>
        <v>40+</v>
      </c>
    </row>
    <row r="98" spans="1:8" x14ac:dyDescent="0.3">
      <c r="A98">
        <v>3025</v>
      </c>
      <c r="B98" t="s">
        <v>515</v>
      </c>
      <c r="C98">
        <v>44</v>
      </c>
      <c r="D98" t="s">
        <v>342</v>
      </c>
      <c r="E98">
        <v>499.81</v>
      </c>
      <c r="F98" t="s">
        <v>516</v>
      </c>
      <c r="G98" s="1">
        <v>44892</v>
      </c>
      <c r="H98" t="str">
        <f>IF(customer_data[[#This Row],[age]]&lt;30,"20-30",
IF(customer_data[[#This Row],[age]]&lt;40,"30-40","40+"))</f>
        <v>40+</v>
      </c>
    </row>
    <row r="99" spans="1:8" x14ac:dyDescent="0.3">
      <c r="A99">
        <v>3058</v>
      </c>
      <c r="B99" t="s">
        <v>271</v>
      </c>
      <c r="C99">
        <v>67</v>
      </c>
      <c r="D99" t="s">
        <v>8</v>
      </c>
      <c r="E99">
        <v>64.61</v>
      </c>
      <c r="F99" t="s">
        <v>272</v>
      </c>
      <c r="G99" s="1">
        <v>44428</v>
      </c>
      <c r="H99" t="str">
        <f>IF(customer_data[[#This Row],[age]]&lt;30,"20-30",
IF(customer_data[[#This Row],[age]]&lt;40,"30-40","40+"))</f>
        <v>40+</v>
      </c>
    </row>
    <row r="100" spans="1:8" x14ac:dyDescent="0.3">
      <c r="A100">
        <v>3060</v>
      </c>
      <c r="B100" t="s">
        <v>279</v>
      </c>
      <c r="C100">
        <v>26</v>
      </c>
      <c r="D100" t="s">
        <v>8</v>
      </c>
      <c r="E100">
        <v>491.53</v>
      </c>
      <c r="F100" t="s">
        <v>280</v>
      </c>
      <c r="G100" s="1">
        <v>44338</v>
      </c>
      <c r="H100" t="str">
        <f>IF(customer_data[[#This Row],[age]]&lt;30,"20-30",
IF(customer_data[[#This Row],[age]]&lt;40,"30-40","40+"))</f>
        <v>20-30</v>
      </c>
    </row>
    <row r="101" spans="1:8" x14ac:dyDescent="0.3">
      <c r="A101">
        <v>3061</v>
      </c>
      <c r="B101" t="s">
        <v>227</v>
      </c>
      <c r="C101">
        <v>68</v>
      </c>
      <c r="D101" t="s">
        <v>8</v>
      </c>
      <c r="E101">
        <v>411.86</v>
      </c>
      <c r="F101" t="s">
        <v>228</v>
      </c>
      <c r="G101" s="1">
        <v>45521</v>
      </c>
      <c r="H101" t="str">
        <f>IF(customer_data[[#This Row],[age]]&lt;30,"20-30",
IF(customer_data[[#This Row],[age]]&lt;40,"30-40","40+"))</f>
        <v>40+</v>
      </c>
    </row>
    <row r="102" spans="1:8" x14ac:dyDescent="0.3">
      <c r="A102">
        <v>3075</v>
      </c>
      <c r="B102" t="s">
        <v>393</v>
      </c>
      <c r="C102">
        <v>38</v>
      </c>
      <c r="D102" t="s">
        <v>342</v>
      </c>
      <c r="E102">
        <v>246.46</v>
      </c>
      <c r="F102" t="s">
        <v>394</v>
      </c>
      <c r="G102" s="1">
        <v>44972</v>
      </c>
      <c r="H102" t="str">
        <f>IF(customer_data[[#This Row],[age]]&lt;30,"20-30",
IF(customer_data[[#This Row],[age]]&lt;40,"30-40","40+"))</f>
        <v>30-40</v>
      </c>
    </row>
    <row r="103" spans="1:8" x14ac:dyDescent="0.3">
      <c r="A103">
        <v>3094</v>
      </c>
      <c r="B103" t="s">
        <v>422</v>
      </c>
      <c r="C103">
        <v>60</v>
      </c>
      <c r="D103" t="s">
        <v>342</v>
      </c>
      <c r="E103">
        <v>271.75</v>
      </c>
      <c r="F103" t="s">
        <v>423</v>
      </c>
      <c r="G103" s="1">
        <v>45305</v>
      </c>
      <c r="H103" t="str">
        <f>IF(customer_data[[#This Row],[age]]&lt;30,"20-30",
IF(customer_data[[#This Row],[age]]&lt;40,"30-40","40+"))</f>
        <v>40+</v>
      </c>
    </row>
    <row r="104" spans="1:8" x14ac:dyDescent="0.3">
      <c r="A104">
        <v>3139</v>
      </c>
      <c r="B104" t="s">
        <v>904</v>
      </c>
      <c r="C104">
        <v>45</v>
      </c>
      <c r="D104" t="s">
        <v>659</v>
      </c>
      <c r="E104">
        <v>170.36</v>
      </c>
      <c r="F104" t="s">
        <v>905</v>
      </c>
      <c r="G104" s="1">
        <v>44517</v>
      </c>
      <c r="H104" t="str">
        <f>IF(customer_data[[#This Row],[age]]&lt;30,"20-30",
IF(customer_data[[#This Row],[age]]&lt;40,"30-40","40+"))</f>
        <v>40+</v>
      </c>
    </row>
    <row r="105" spans="1:8" x14ac:dyDescent="0.3">
      <c r="A105">
        <v>3146</v>
      </c>
      <c r="B105" t="s">
        <v>729</v>
      </c>
      <c r="C105">
        <v>45</v>
      </c>
      <c r="D105" t="s">
        <v>659</v>
      </c>
      <c r="E105">
        <v>497.35</v>
      </c>
      <c r="F105" t="s">
        <v>730</v>
      </c>
      <c r="G105" s="1">
        <v>44986</v>
      </c>
      <c r="H105" t="str">
        <f>IF(customer_data[[#This Row],[age]]&lt;30,"20-30",
IF(customer_data[[#This Row],[age]]&lt;40,"30-40","40+"))</f>
        <v>40+</v>
      </c>
    </row>
    <row r="106" spans="1:8" x14ac:dyDescent="0.3">
      <c r="A106">
        <v>3157</v>
      </c>
      <c r="B106" t="s">
        <v>690</v>
      </c>
      <c r="C106">
        <v>62</v>
      </c>
      <c r="D106" t="s">
        <v>659</v>
      </c>
      <c r="E106">
        <v>123.59</v>
      </c>
      <c r="F106" t="s">
        <v>398</v>
      </c>
      <c r="G106" s="1">
        <v>44957</v>
      </c>
      <c r="H106" t="str">
        <f>IF(customer_data[[#This Row],[age]]&lt;30,"20-30",
IF(customer_data[[#This Row],[age]]&lt;40,"30-40","40+"))</f>
        <v>40+</v>
      </c>
    </row>
    <row r="107" spans="1:8" x14ac:dyDescent="0.3">
      <c r="A107">
        <v>3187</v>
      </c>
      <c r="B107" t="s">
        <v>714</v>
      </c>
      <c r="C107">
        <v>25</v>
      </c>
      <c r="D107" t="s">
        <v>659</v>
      </c>
      <c r="E107">
        <v>380</v>
      </c>
      <c r="F107" t="s">
        <v>715</v>
      </c>
      <c r="G107" s="1">
        <v>44070</v>
      </c>
      <c r="H107" t="str">
        <f>IF(customer_data[[#This Row],[age]]&lt;30,"20-30",
IF(customer_data[[#This Row],[age]]&lt;40,"30-40","40+"))</f>
        <v>20-30</v>
      </c>
    </row>
    <row r="108" spans="1:8" x14ac:dyDescent="0.3">
      <c r="A108">
        <v>3193</v>
      </c>
      <c r="B108" t="s">
        <v>766</v>
      </c>
      <c r="C108">
        <v>57</v>
      </c>
      <c r="D108" t="s">
        <v>659</v>
      </c>
      <c r="E108">
        <v>482.61</v>
      </c>
      <c r="F108" t="s">
        <v>767</v>
      </c>
      <c r="G108" s="1">
        <v>44984</v>
      </c>
      <c r="H108" t="str">
        <f>IF(customer_data[[#This Row],[age]]&lt;30,"20-30",
IF(customer_data[[#This Row],[age]]&lt;40,"30-40","40+"))</f>
        <v>40+</v>
      </c>
    </row>
    <row r="109" spans="1:8" x14ac:dyDescent="0.3">
      <c r="A109">
        <v>3215</v>
      </c>
      <c r="B109" t="s">
        <v>385</v>
      </c>
      <c r="C109">
        <v>33</v>
      </c>
      <c r="D109" t="s">
        <v>342</v>
      </c>
      <c r="E109">
        <v>133.41</v>
      </c>
      <c r="F109" t="s">
        <v>386</v>
      </c>
      <c r="G109" s="1">
        <v>44193</v>
      </c>
      <c r="H109" t="str">
        <f>IF(customer_data[[#This Row],[age]]&lt;30,"20-30",
IF(customer_data[[#This Row],[age]]&lt;40,"30-40","40+"))</f>
        <v>30-40</v>
      </c>
    </row>
    <row r="110" spans="1:8" x14ac:dyDescent="0.3">
      <c r="A110">
        <v>3217</v>
      </c>
      <c r="B110" t="s">
        <v>863</v>
      </c>
      <c r="C110">
        <v>27</v>
      </c>
      <c r="D110" t="s">
        <v>659</v>
      </c>
      <c r="E110">
        <v>469.77</v>
      </c>
      <c r="F110" t="s">
        <v>864</v>
      </c>
      <c r="G110" s="1">
        <v>44657</v>
      </c>
      <c r="H110" t="str">
        <f>IF(customer_data[[#This Row],[age]]&lt;30,"20-30",
IF(customer_data[[#This Row],[age]]&lt;40,"30-40","40+"))</f>
        <v>20-30</v>
      </c>
    </row>
    <row r="111" spans="1:8" x14ac:dyDescent="0.3">
      <c r="A111">
        <v>3251</v>
      </c>
      <c r="B111" t="s">
        <v>357</v>
      </c>
      <c r="C111">
        <v>65</v>
      </c>
      <c r="D111" t="s">
        <v>342</v>
      </c>
      <c r="E111">
        <v>498.71</v>
      </c>
      <c r="F111" t="s">
        <v>358</v>
      </c>
      <c r="G111" s="1">
        <v>45058</v>
      </c>
      <c r="H111" t="str">
        <f>IF(customer_data[[#This Row],[age]]&lt;30,"20-30",
IF(customer_data[[#This Row],[age]]&lt;40,"30-40","40+"))</f>
        <v>40+</v>
      </c>
    </row>
    <row r="112" spans="1:8" x14ac:dyDescent="0.3">
      <c r="A112">
        <v>3279</v>
      </c>
      <c r="B112" t="s">
        <v>453</v>
      </c>
      <c r="C112">
        <v>41</v>
      </c>
      <c r="D112" t="s">
        <v>342</v>
      </c>
      <c r="E112">
        <v>340.51</v>
      </c>
      <c r="F112" t="s">
        <v>454</v>
      </c>
      <c r="G112" s="1">
        <v>44205</v>
      </c>
      <c r="H112" t="str">
        <f>IF(customer_data[[#This Row],[age]]&lt;30,"20-30",
IF(customer_data[[#This Row],[age]]&lt;40,"30-40","40+"))</f>
        <v>40+</v>
      </c>
    </row>
    <row r="113" spans="1:8" x14ac:dyDescent="0.3">
      <c r="A113">
        <v>3281</v>
      </c>
      <c r="B113" t="s">
        <v>389</v>
      </c>
      <c r="C113">
        <v>70</v>
      </c>
      <c r="D113" t="s">
        <v>342</v>
      </c>
      <c r="E113">
        <v>102.48</v>
      </c>
      <c r="F113" t="s">
        <v>390</v>
      </c>
      <c r="G113" s="1">
        <v>44245</v>
      </c>
      <c r="H113" t="str">
        <f>IF(customer_data[[#This Row],[age]]&lt;30,"20-30",
IF(customer_data[[#This Row],[age]]&lt;40,"30-40","40+"))</f>
        <v>40+</v>
      </c>
    </row>
    <row r="114" spans="1:8" x14ac:dyDescent="0.3">
      <c r="A114">
        <v>3282</v>
      </c>
      <c r="B114" t="s">
        <v>170</v>
      </c>
      <c r="C114">
        <v>65</v>
      </c>
      <c r="D114" t="s">
        <v>8</v>
      </c>
      <c r="E114">
        <v>168.04</v>
      </c>
      <c r="F114" t="s">
        <v>171</v>
      </c>
      <c r="G114" s="1">
        <v>44577</v>
      </c>
      <c r="H114" t="str">
        <f>IF(customer_data[[#This Row],[age]]&lt;30,"20-30",
IF(customer_data[[#This Row],[age]]&lt;40,"30-40","40+"))</f>
        <v>40+</v>
      </c>
    </row>
    <row r="115" spans="1:8" x14ac:dyDescent="0.3">
      <c r="A115">
        <v>3283</v>
      </c>
      <c r="B115" t="s">
        <v>451</v>
      </c>
      <c r="C115">
        <v>28</v>
      </c>
      <c r="D115" t="s">
        <v>659</v>
      </c>
      <c r="E115">
        <v>288.37</v>
      </c>
      <c r="F115" t="s">
        <v>693</v>
      </c>
      <c r="G115" s="1">
        <v>44951</v>
      </c>
      <c r="H115" t="str">
        <f>IF(customer_data[[#This Row],[age]]&lt;30,"20-30",
IF(customer_data[[#This Row],[age]]&lt;40,"30-40","40+"))</f>
        <v>20-30</v>
      </c>
    </row>
    <row r="116" spans="1:8" x14ac:dyDescent="0.3">
      <c r="A116">
        <v>3322</v>
      </c>
      <c r="B116" t="s">
        <v>447</v>
      </c>
      <c r="C116">
        <v>47</v>
      </c>
      <c r="D116" t="s">
        <v>342</v>
      </c>
      <c r="E116">
        <v>459.55</v>
      </c>
      <c r="F116" t="s">
        <v>448</v>
      </c>
      <c r="G116" s="1">
        <v>45525</v>
      </c>
      <c r="H116" t="str">
        <f>IF(customer_data[[#This Row],[age]]&lt;30,"20-30",
IF(customer_data[[#This Row],[age]]&lt;40,"30-40","40+"))</f>
        <v>40+</v>
      </c>
    </row>
    <row r="117" spans="1:8" x14ac:dyDescent="0.3">
      <c r="A117">
        <v>3345</v>
      </c>
      <c r="B117" t="s">
        <v>621</v>
      </c>
      <c r="C117">
        <v>57</v>
      </c>
      <c r="D117" t="s">
        <v>342</v>
      </c>
      <c r="E117">
        <v>61.78</v>
      </c>
      <c r="F117" t="s">
        <v>622</v>
      </c>
      <c r="G117" s="1">
        <v>44761</v>
      </c>
      <c r="H117" t="str">
        <f>IF(customer_data[[#This Row],[age]]&lt;30,"20-30",
IF(customer_data[[#This Row],[age]]&lt;40,"30-40","40+"))</f>
        <v>40+</v>
      </c>
    </row>
    <row r="118" spans="1:8" x14ac:dyDescent="0.3">
      <c r="A118">
        <v>3404</v>
      </c>
      <c r="B118" t="s">
        <v>679</v>
      </c>
      <c r="C118">
        <v>34</v>
      </c>
      <c r="D118" t="s">
        <v>659</v>
      </c>
      <c r="E118">
        <v>336.91</v>
      </c>
      <c r="F118" t="s">
        <v>680</v>
      </c>
      <c r="G118" s="1">
        <v>44363</v>
      </c>
      <c r="H118" t="str">
        <f>IF(customer_data[[#This Row],[age]]&lt;30,"20-30",
IF(customer_data[[#This Row],[age]]&lt;40,"30-40","40+"))</f>
        <v>30-40</v>
      </c>
    </row>
    <row r="119" spans="1:8" x14ac:dyDescent="0.3">
      <c r="A119">
        <v>3426</v>
      </c>
      <c r="B119" t="s">
        <v>331</v>
      </c>
      <c r="C119">
        <v>29</v>
      </c>
      <c r="D119" t="s">
        <v>8</v>
      </c>
      <c r="E119">
        <v>371.6</v>
      </c>
      <c r="F119" t="s">
        <v>332</v>
      </c>
      <c r="G119" s="1">
        <v>44783</v>
      </c>
      <c r="H119" t="str">
        <f>IF(customer_data[[#This Row],[age]]&lt;30,"20-30",
IF(customer_data[[#This Row],[age]]&lt;40,"30-40","40+"))</f>
        <v>20-30</v>
      </c>
    </row>
    <row r="120" spans="1:8" x14ac:dyDescent="0.3">
      <c r="A120">
        <v>3452</v>
      </c>
      <c r="B120" t="s">
        <v>751</v>
      </c>
      <c r="C120">
        <v>29</v>
      </c>
      <c r="D120" t="s">
        <v>659</v>
      </c>
      <c r="E120">
        <v>193.45</v>
      </c>
      <c r="F120" t="s">
        <v>752</v>
      </c>
      <c r="G120" s="1">
        <v>45413</v>
      </c>
      <c r="H120" t="str">
        <f>IF(customer_data[[#This Row],[age]]&lt;30,"20-30",
IF(customer_data[[#This Row],[age]]&lt;40,"30-40","40+"))</f>
        <v>20-30</v>
      </c>
    </row>
    <row r="121" spans="1:8" x14ac:dyDescent="0.3">
      <c r="A121">
        <v>3458</v>
      </c>
      <c r="B121" t="s">
        <v>874</v>
      </c>
      <c r="C121">
        <v>56</v>
      </c>
      <c r="D121" t="s">
        <v>659</v>
      </c>
      <c r="E121">
        <v>153.28</v>
      </c>
      <c r="F121" t="s">
        <v>875</v>
      </c>
      <c r="G121" s="1">
        <v>45378</v>
      </c>
      <c r="H121" t="str">
        <f>IF(customer_data[[#This Row],[age]]&lt;30,"20-30",
IF(customer_data[[#This Row],[age]]&lt;40,"30-40","40+"))</f>
        <v>40+</v>
      </c>
    </row>
    <row r="122" spans="1:8" x14ac:dyDescent="0.3">
      <c r="A122">
        <v>3464</v>
      </c>
      <c r="B122" t="s">
        <v>269</v>
      </c>
      <c r="C122">
        <v>40</v>
      </c>
      <c r="D122" t="s">
        <v>8</v>
      </c>
      <c r="E122">
        <v>232.23</v>
      </c>
      <c r="F122" t="s">
        <v>270</v>
      </c>
      <c r="G122" s="1">
        <v>43927</v>
      </c>
      <c r="H122" t="str">
        <f>IF(customer_data[[#This Row],[age]]&lt;30,"20-30",
IF(customer_data[[#This Row],[age]]&lt;40,"30-40","40+"))</f>
        <v>40+</v>
      </c>
    </row>
    <row r="123" spans="1:8" x14ac:dyDescent="0.3">
      <c r="A123">
        <v>3517</v>
      </c>
      <c r="B123" t="s">
        <v>739</v>
      </c>
      <c r="C123">
        <v>46</v>
      </c>
      <c r="D123" t="s">
        <v>659</v>
      </c>
      <c r="E123">
        <v>300.51</v>
      </c>
      <c r="F123" t="s">
        <v>740</v>
      </c>
      <c r="G123" s="1">
        <v>45268</v>
      </c>
      <c r="H123" t="str">
        <f>IF(customer_data[[#This Row],[age]]&lt;30,"20-30",
IF(customer_data[[#This Row],[age]]&lt;40,"30-40","40+"))</f>
        <v>40+</v>
      </c>
    </row>
    <row r="124" spans="1:8" x14ac:dyDescent="0.3">
      <c r="A124">
        <v>3518</v>
      </c>
      <c r="B124" t="s">
        <v>537</v>
      </c>
      <c r="C124">
        <v>68</v>
      </c>
      <c r="D124" t="s">
        <v>342</v>
      </c>
      <c r="E124">
        <v>423.03</v>
      </c>
      <c r="F124" t="s">
        <v>538</v>
      </c>
      <c r="G124" s="1">
        <v>44228</v>
      </c>
      <c r="H124" t="str">
        <f>IF(customer_data[[#This Row],[age]]&lt;30,"20-30",
IF(customer_data[[#This Row],[age]]&lt;40,"30-40","40+"))</f>
        <v>40+</v>
      </c>
    </row>
    <row r="125" spans="1:8" x14ac:dyDescent="0.3">
      <c r="A125">
        <v>3521</v>
      </c>
      <c r="B125" t="s">
        <v>951</v>
      </c>
      <c r="C125">
        <v>41</v>
      </c>
      <c r="D125" t="s">
        <v>659</v>
      </c>
      <c r="E125">
        <v>495.39</v>
      </c>
      <c r="F125" t="s">
        <v>952</v>
      </c>
      <c r="G125" s="1">
        <v>43797</v>
      </c>
      <c r="H125" t="str">
        <f>IF(customer_data[[#This Row],[age]]&lt;30,"20-30",
IF(customer_data[[#This Row],[age]]&lt;40,"30-40","40+"))</f>
        <v>40+</v>
      </c>
    </row>
    <row r="126" spans="1:8" x14ac:dyDescent="0.3">
      <c r="A126">
        <v>3522</v>
      </c>
      <c r="B126" t="s">
        <v>928</v>
      </c>
      <c r="C126">
        <v>48</v>
      </c>
      <c r="D126" t="s">
        <v>659</v>
      </c>
      <c r="E126">
        <v>339.68</v>
      </c>
      <c r="F126" t="s">
        <v>929</v>
      </c>
      <c r="G126" s="1">
        <v>44961</v>
      </c>
      <c r="H126" t="str">
        <f>IF(customer_data[[#This Row],[age]]&lt;30,"20-30",
IF(customer_data[[#This Row],[age]]&lt;40,"30-40","40+"))</f>
        <v>40+</v>
      </c>
    </row>
    <row r="127" spans="1:8" x14ac:dyDescent="0.3">
      <c r="A127">
        <v>3548</v>
      </c>
      <c r="B127" t="s">
        <v>627</v>
      </c>
      <c r="C127">
        <v>30</v>
      </c>
      <c r="D127" t="s">
        <v>342</v>
      </c>
      <c r="E127">
        <v>373.59</v>
      </c>
      <c r="F127" t="s">
        <v>628</v>
      </c>
      <c r="G127" s="1">
        <v>44548</v>
      </c>
      <c r="H127" t="str">
        <f>IF(customer_data[[#This Row],[age]]&lt;30,"20-30",
IF(customer_data[[#This Row],[age]]&lt;40,"30-40","40+"))</f>
        <v>30-40</v>
      </c>
    </row>
    <row r="128" spans="1:8" x14ac:dyDescent="0.3">
      <c r="A128">
        <v>3574</v>
      </c>
      <c r="B128" t="s">
        <v>132</v>
      </c>
      <c r="C128">
        <v>64</v>
      </c>
      <c r="D128" t="s">
        <v>8</v>
      </c>
      <c r="E128">
        <v>228.81</v>
      </c>
      <c r="F128" t="s">
        <v>133</v>
      </c>
      <c r="G128" s="1">
        <v>43796</v>
      </c>
      <c r="H128" t="str">
        <f>IF(customer_data[[#This Row],[age]]&lt;30,"20-30",
IF(customer_data[[#This Row],[age]]&lt;40,"30-40","40+"))</f>
        <v>40+</v>
      </c>
    </row>
    <row r="129" spans="1:8" x14ac:dyDescent="0.3">
      <c r="A129">
        <v>3576</v>
      </c>
      <c r="B129" t="s">
        <v>307</v>
      </c>
      <c r="C129">
        <v>65</v>
      </c>
      <c r="D129" t="s">
        <v>8</v>
      </c>
      <c r="E129">
        <v>478.62</v>
      </c>
      <c r="F129" t="s">
        <v>308</v>
      </c>
      <c r="G129" s="1">
        <v>43836</v>
      </c>
      <c r="H129" t="str">
        <f>IF(customer_data[[#This Row],[age]]&lt;30,"20-30",
IF(customer_data[[#This Row],[age]]&lt;40,"30-40","40+"))</f>
        <v>40+</v>
      </c>
    </row>
    <row r="130" spans="1:8" x14ac:dyDescent="0.3">
      <c r="A130">
        <v>3577</v>
      </c>
      <c r="B130" t="s">
        <v>741</v>
      </c>
      <c r="C130">
        <v>62</v>
      </c>
      <c r="D130" t="s">
        <v>659</v>
      </c>
      <c r="E130">
        <v>479.85</v>
      </c>
      <c r="F130" t="s">
        <v>742</v>
      </c>
      <c r="G130" s="1">
        <v>44401</v>
      </c>
      <c r="H130" t="str">
        <f>IF(customer_data[[#This Row],[age]]&lt;30,"20-30",
IF(customer_data[[#This Row],[age]]&lt;40,"30-40","40+"))</f>
        <v>40+</v>
      </c>
    </row>
    <row r="131" spans="1:8" x14ac:dyDescent="0.3">
      <c r="A131">
        <v>3614</v>
      </c>
      <c r="B131" t="s">
        <v>716</v>
      </c>
      <c r="C131">
        <v>42</v>
      </c>
      <c r="D131" t="s">
        <v>659</v>
      </c>
      <c r="E131">
        <v>339.12</v>
      </c>
      <c r="F131" t="s">
        <v>717</v>
      </c>
      <c r="G131" s="1">
        <v>44292</v>
      </c>
      <c r="H131" t="str">
        <f>IF(customer_data[[#This Row],[age]]&lt;30,"20-30",
IF(customer_data[[#This Row],[age]]&lt;40,"30-40","40+"))</f>
        <v>40+</v>
      </c>
    </row>
    <row r="132" spans="1:8" x14ac:dyDescent="0.3">
      <c r="A132">
        <v>3619</v>
      </c>
      <c r="B132" t="s">
        <v>489</v>
      </c>
      <c r="C132">
        <v>34</v>
      </c>
      <c r="D132" t="s">
        <v>342</v>
      </c>
      <c r="E132">
        <v>414.8</v>
      </c>
      <c r="F132" t="s">
        <v>490</v>
      </c>
      <c r="G132" s="1">
        <v>45480</v>
      </c>
      <c r="H132" t="str">
        <f>IF(customer_data[[#This Row],[age]]&lt;30,"20-30",
IF(customer_data[[#This Row],[age]]&lt;40,"30-40","40+"))</f>
        <v>30-40</v>
      </c>
    </row>
    <row r="133" spans="1:8" x14ac:dyDescent="0.3">
      <c r="A133">
        <v>3621</v>
      </c>
      <c r="B133" t="s">
        <v>573</v>
      </c>
      <c r="C133">
        <v>59</v>
      </c>
      <c r="D133" t="s">
        <v>342</v>
      </c>
      <c r="E133">
        <v>122.19</v>
      </c>
      <c r="F133" t="s">
        <v>574</v>
      </c>
      <c r="G133" s="1">
        <v>44047</v>
      </c>
      <c r="H133" t="str">
        <f>IF(customer_data[[#This Row],[age]]&lt;30,"20-30",
IF(customer_data[[#This Row],[age]]&lt;40,"30-40","40+"))</f>
        <v>40+</v>
      </c>
    </row>
    <row r="134" spans="1:8" x14ac:dyDescent="0.3">
      <c r="A134">
        <v>3622</v>
      </c>
      <c r="B134" t="s">
        <v>255</v>
      </c>
      <c r="C134">
        <v>40</v>
      </c>
      <c r="D134" t="s">
        <v>8</v>
      </c>
      <c r="E134">
        <v>84.44</v>
      </c>
      <c r="F134" t="s">
        <v>256</v>
      </c>
      <c r="G134" s="1">
        <v>44214</v>
      </c>
      <c r="H134" t="str">
        <f>IF(customer_data[[#This Row],[age]]&lt;30,"20-30",
IF(customer_data[[#This Row],[age]]&lt;40,"30-40","40+"))</f>
        <v>40+</v>
      </c>
    </row>
    <row r="135" spans="1:8" x14ac:dyDescent="0.3">
      <c r="A135">
        <v>3631</v>
      </c>
      <c r="B135" t="s">
        <v>727</v>
      </c>
      <c r="C135">
        <v>44</v>
      </c>
      <c r="D135" t="s">
        <v>659</v>
      </c>
      <c r="E135">
        <v>72.39</v>
      </c>
      <c r="F135" t="s">
        <v>728</v>
      </c>
      <c r="G135" s="1">
        <v>44504</v>
      </c>
      <c r="H135" t="str">
        <f>IF(customer_data[[#This Row],[age]]&lt;30,"20-30",
IF(customer_data[[#This Row],[age]]&lt;40,"30-40","40+"))</f>
        <v>40+</v>
      </c>
    </row>
    <row r="136" spans="1:8" x14ac:dyDescent="0.3">
      <c r="A136">
        <v>3640</v>
      </c>
      <c r="B136" t="s">
        <v>654</v>
      </c>
      <c r="C136">
        <v>61</v>
      </c>
      <c r="D136" t="s">
        <v>342</v>
      </c>
      <c r="E136">
        <v>62.5</v>
      </c>
      <c r="F136" t="s">
        <v>655</v>
      </c>
      <c r="G136" s="1">
        <v>44078</v>
      </c>
      <c r="H136" t="str">
        <f>IF(customer_data[[#This Row],[age]]&lt;30,"20-30",
IF(customer_data[[#This Row],[age]]&lt;40,"30-40","40+"))</f>
        <v>40+</v>
      </c>
    </row>
    <row r="137" spans="1:8" x14ac:dyDescent="0.3">
      <c r="A137">
        <v>3648</v>
      </c>
      <c r="B137" t="s">
        <v>251</v>
      </c>
      <c r="C137">
        <v>27</v>
      </c>
      <c r="D137" t="s">
        <v>8</v>
      </c>
      <c r="E137">
        <v>380.45</v>
      </c>
      <c r="F137" t="s">
        <v>252</v>
      </c>
      <c r="G137" s="1">
        <v>45480</v>
      </c>
      <c r="H137" t="str">
        <f>IF(customer_data[[#This Row],[age]]&lt;30,"20-30",
IF(customer_data[[#This Row],[age]]&lt;40,"30-40","40+"))</f>
        <v>20-30</v>
      </c>
    </row>
    <row r="138" spans="1:8" x14ac:dyDescent="0.3">
      <c r="A138">
        <v>3686</v>
      </c>
      <c r="B138" t="s">
        <v>930</v>
      </c>
      <c r="C138">
        <v>55</v>
      </c>
      <c r="D138" t="s">
        <v>659</v>
      </c>
      <c r="E138">
        <v>441.47</v>
      </c>
      <c r="F138" t="s">
        <v>931</v>
      </c>
      <c r="G138" s="1">
        <v>45245</v>
      </c>
      <c r="H138" t="str">
        <f>IF(customer_data[[#This Row],[age]]&lt;30,"20-30",
IF(customer_data[[#This Row],[age]]&lt;40,"30-40","40+"))</f>
        <v>40+</v>
      </c>
    </row>
    <row r="139" spans="1:8" x14ac:dyDescent="0.3">
      <c r="A139">
        <v>3704</v>
      </c>
      <c r="B139" t="s">
        <v>467</v>
      </c>
      <c r="C139">
        <v>54</v>
      </c>
      <c r="D139" t="s">
        <v>342</v>
      </c>
      <c r="E139">
        <v>185.79</v>
      </c>
      <c r="F139" t="s">
        <v>468</v>
      </c>
      <c r="G139" s="1">
        <v>44687</v>
      </c>
      <c r="H139" t="str">
        <f>IF(customer_data[[#This Row],[age]]&lt;30,"20-30",
IF(customer_data[[#This Row],[age]]&lt;40,"30-40","40+"))</f>
        <v>40+</v>
      </c>
    </row>
    <row r="140" spans="1:8" x14ac:dyDescent="0.3">
      <c r="A140">
        <v>3716</v>
      </c>
      <c r="B140" t="s">
        <v>813</v>
      </c>
      <c r="C140">
        <v>42</v>
      </c>
      <c r="D140" t="s">
        <v>659</v>
      </c>
      <c r="E140">
        <v>233.07</v>
      </c>
      <c r="F140" t="s">
        <v>814</v>
      </c>
      <c r="G140" s="1">
        <v>45099</v>
      </c>
      <c r="H140" t="str">
        <f>IF(customer_data[[#This Row],[age]]&lt;30,"20-30",
IF(customer_data[[#This Row],[age]]&lt;40,"30-40","40+"))</f>
        <v>40+</v>
      </c>
    </row>
    <row r="141" spans="1:8" x14ac:dyDescent="0.3">
      <c r="A141">
        <v>3758</v>
      </c>
      <c r="B141" t="s">
        <v>156</v>
      </c>
      <c r="C141">
        <v>37</v>
      </c>
      <c r="D141" t="s">
        <v>8</v>
      </c>
      <c r="E141">
        <v>64.33</v>
      </c>
      <c r="F141" t="s">
        <v>157</v>
      </c>
      <c r="G141" s="1">
        <v>44033</v>
      </c>
      <c r="H141" t="str">
        <f>IF(customer_data[[#This Row],[age]]&lt;30,"20-30",
IF(customer_data[[#This Row],[age]]&lt;40,"30-40","40+"))</f>
        <v>30-40</v>
      </c>
    </row>
    <row r="142" spans="1:8" x14ac:dyDescent="0.3">
      <c r="A142">
        <v>3762</v>
      </c>
      <c r="B142" t="s">
        <v>118</v>
      </c>
      <c r="C142">
        <v>55</v>
      </c>
      <c r="D142" t="s">
        <v>8</v>
      </c>
      <c r="E142">
        <v>247.62</v>
      </c>
      <c r="F142" t="s">
        <v>119</v>
      </c>
      <c r="G142" s="1">
        <v>44570</v>
      </c>
      <c r="H142" t="str">
        <f>IF(customer_data[[#This Row],[age]]&lt;30,"20-30",
IF(customer_data[[#This Row],[age]]&lt;40,"30-40","40+"))</f>
        <v>40+</v>
      </c>
    </row>
    <row r="143" spans="1:8" x14ac:dyDescent="0.3">
      <c r="A143">
        <v>3767</v>
      </c>
      <c r="B143" t="s">
        <v>46</v>
      </c>
      <c r="C143">
        <v>68</v>
      </c>
      <c r="D143" t="s">
        <v>8</v>
      </c>
      <c r="E143">
        <v>488.33</v>
      </c>
      <c r="F143" t="s">
        <v>47</v>
      </c>
      <c r="G143" s="1">
        <v>43990</v>
      </c>
      <c r="H143" t="str">
        <f>IF(customer_data[[#This Row],[age]]&lt;30,"20-30",
IF(customer_data[[#This Row],[age]]&lt;40,"30-40","40+"))</f>
        <v>40+</v>
      </c>
    </row>
    <row r="144" spans="1:8" x14ac:dyDescent="0.3">
      <c r="A144">
        <v>3774</v>
      </c>
      <c r="B144" t="s">
        <v>669</v>
      </c>
      <c r="C144">
        <v>37</v>
      </c>
      <c r="D144" t="s">
        <v>659</v>
      </c>
      <c r="E144">
        <v>203.58</v>
      </c>
      <c r="F144" t="s">
        <v>670</v>
      </c>
      <c r="G144" s="1">
        <v>44020</v>
      </c>
      <c r="H144" t="str">
        <f>IF(customer_data[[#This Row],[age]]&lt;30,"20-30",
IF(customer_data[[#This Row],[age]]&lt;40,"30-40","40+"))</f>
        <v>30-40</v>
      </c>
    </row>
    <row r="145" spans="1:8" x14ac:dyDescent="0.3">
      <c r="A145">
        <v>3777</v>
      </c>
      <c r="B145" t="s">
        <v>855</v>
      </c>
      <c r="C145">
        <v>27</v>
      </c>
      <c r="D145" t="s">
        <v>659</v>
      </c>
      <c r="E145">
        <v>80.77</v>
      </c>
      <c r="F145" t="s">
        <v>856</v>
      </c>
      <c r="G145" s="1">
        <v>45420</v>
      </c>
      <c r="H145" t="str">
        <f>IF(customer_data[[#This Row],[age]]&lt;30,"20-30",
IF(customer_data[[#This Row],[age]]&lt;40,"30-40","40+"))</f>
        <v>20-30</v>
      </c>
    </row>
    <row r="146" spans="1:8" x14ac:dyDescent="0.3">
      <c r="A146">
        <v>3778</v>
      </c>
      <c r="B146" t="s">
        <v>205</v>
      </c>
      <c r="C146">
        <v>70</v>
      </c>
      <c r="D146" t="s">
        <v>8</v>
      </c>
      <c r="E146">
        <v>269.38</v>
      </c>
      <c r="F146" t="s">
        <v>206</v>
      </c>
      <c r="G146" s="1">
        <v>44092</v>
      </c>
      <c r="H146" t="str">
        <f>IF(customer_data[[#This Row],[age]]&lt;30,"20-30",
IF(customer_data[[#This Row],[age]]&lt;40,"30-40","40+"))</f>
        <v>40+</v>
      </c>
    </row>
    <row r="147" spans="1:8" x14ac:dyDescent="0.3">
      <c r="A147">
        <v>3787</v>
      </c>
      <c r="B147" t="s">
        <v>185</v>
      </c>
      <c r="C147">
        <v>36</v>
      </c>
      <c r="D147" t="s">
        <v>8</v>
      </c>
      <c r="E147">
        <v>424.21</v>
      </c>
      <c r="F147" t="s">
        <v>186</v>
      </c>
      <c r="G147" s="1">
        <v>44098</v>
      </c>
      <c r="H147" t="str">
        <f>IF(customer_data[[#This Row],[age]]&lt;30,"20-30",
IF(customer_data[[#This Row],[age]]&lt;40,"30-40","40+"))</f>
        <v>30-40</v>
      </c>
    </row>
    <row r="148" spans="1:8" x14ac:dyDescent="0.3">
      <c r="A148">
        <v>3800</v>
      </c>
      <c r="B148" t="s">
        <v>253</v>
      </c>
      <c r="C148">
        <v>26</v>
      </c>
      <c r="D148" t="s">
        <v>8</v>
      </c>
      <c r="E148">
        <v>465.75</v>
      </c>
      <c r="F148" t="s">
        <v>254</v>
      </c>
      <c r="G148" s="1">
        <v>43935</v>
      </c>
      <c r="H148" t="str">
        <f>IF(customer_data[[#This Row],[age]]&lt;30,"20-30",
IF(customer_data[[#This Row],[age]]&lt;40,"30-40","40+"))</f>
        <v>20-30</v>
      </c>
    </row>
    <row r="149" spans="1:8" x14ac:dyDescent="0.3">
      <c r="A149">
        <v>3803</v>
      </c>
      <c r="B149" t="s">
        <v>932</v>
      </c>
      <c r="C149">
        <v>69</v>
      </c>
      <c r="D149" t="s">
        <v>659</v>
      </c>
      <c r="E149">
        <v>468.84</v>
      </c>
      <c r="F149" t="s">
        <v>933</v>
      </c>
      <c r="G149" s="1">
        <v>44778</v>
      </c>
      <c r="H149" t="str">
        <f>IF(customer_data[[#This Row],[age]]&lt;30,"20-30",
IF(customer_data[[#This Row],[age]]&lt;40,"30-40","40+"))</f>
        <v>40+</v>
      </c>
    </row>
    <row r="150" spans="1:8" x14ac:dyDescent="0.3">
      <c r="A150">
        <v>3827</v>
      </c>
      <c r="B150" t="s">
        <v>665</v>
      </c>
      <c r="C150">
        <v>33</v>
      </c>
      <c r="D150" t="s">
        <v>659</v>
      </c>
      <c r="E150">
        <v>289.73</v>
      </c>
      <c r="F150" t="s">
        <v>666</v>
      </c>
      <c r="G150" s="1">
        <v>45036</v>
      </c>
      <c r="H150" t="str">
        <f>IF(customer_data[[#This Row],[age]]&lt;30,"20-30",
IF(customer_data[[#This Row],[age]]&lt;40,"30-40","40+"))</f>
        <v>30-40</v>
      </c>
    </row>
    <row r="151" spans="1:8" x14ac:dyDescent="0.3">
      <c r="A151">
        <v>3830</v>
      </c>
      <c r="B151" t="s">
        <v>177</v>
      </c>
      <c r="C151">
        <v>31</v>
      </c>
      <c r="D151" t="s">
        <v>8</v>
      </c>
      <c r="E151">
        <v>374.24</v>
      </c>
      <c r="F151" t="s">
        <v>178</v>
      </c>
      <c r="G151" s="1">
        <v>43788</v>
      </c>
      <c r="H151" t="str">
        <f>IF(customer_data[[#This Row],[age]]&lt;30,"20-30",
IF(customer_data[[#This Row],[age]]&lt;40,"30-40","40+"))</f>
        <v>30-40</v>
      </c>
    </row>
    <row r="152" spans="1:8" x14ac:dyDescent="0.3">
      <c r="A152">
        <v>3846</v>
      </c>
      <c r="B152" t="s">
        <v>559</v>
      </c>
      <c r="C152">
        <v>61</v>
      </c>
      <c r="D152" t="s">
        <v>342</v>
      </c>
      <c r="E152">
        <v>392.32</v>
      </c>
      <c r="F152" t="s">
        <v>560</v>
      </c>
      <c r="G152" s="1">
        <v>44151</v>
      </c>
      <c r="H152" t="str">
        <f>IF(customer_data[[#This Row],[age]]&lt;30,"20-30",
IF(customer_data[[#This Row],[age]]&lt;40,"30-40","40+"))</f>
        <v>40+</v>
      </c>
    </row>
    <row r="153" spans="1:8" x14ac:dyDescent="0.3">
      <c r="A153">
        <v>3864</v>
      </c>
      <c r="B153" t="s">
        <v>325</v>
      </c>
      <c r="C153">
        <v>32</v>
      </c>
      <c r="D153" t="s">
        <v>8</v>
      </c>
      <c r="E153">
        <v>479.56</v>
      </c>
      <c r="F153" t="s">
        <v>326</v>
      </c>
      <c r="G153" s="1">
        <v>45404</v>
      </c>
      <c r="H153" t="str">
        <f>IF(customer_data[[#This Row],[age]]&lt;30,"20-30",
IF(customer_data[[#This Row],[age]]&lt;40,"30-40","40+"))</f>
        <v>30-40</v>
      </c>
    </row>
    <row r="154" spans="1:8" x14ac:dyDescent="0.3">
      <c r="A154">
        <v>3879</v>
      </c>
      <c r="B154" t="s">
        <v>685</v>
      </c>
      <c r="C154">
        <v>49</v>
      </c>
      <c r="D154" t="s">
        <v>659</v>
      </c>
      <c r="E154">
        <v>463.68</v>
      </c>
      <c r="F154" t="s">
        <v>280</v>
      </c>
      <c r="G154" s="1">
        <v>45185</v>
      </c>
      <c r="H154" t="str">
        <f>IF(customer_data[[#This Row],[age]]&lt;30,"20-30",
IF(customer_data[[#This Row],[age]]&lt;40,"30-40","40+"))</f>
        <v>40+</v>
      </c>
    </row>
    <row r="155" spans="1:8" x14ac:dyDescent="0.3">
      <c r="A155">
        <v>3883</v>
      </c>
      <c r="B155" t="s">
        <v>708</v>
      </c>
      <c r="C155">
        <v>31</v>
      </c>
      <c r="D155" t="s">
        <v>659</v>
      </c>
      <c r="E155">
        <v>255.85</v>
      </c>
      <c r="F155" t="s">
        <v>709</v>
      </c>
      <c r="G155" s="1">
        <v>44982</v>
      </c>
      <c r="H155" t="str">
        <f>IF(customer_data[[#This Row],[age]]&lt;30,"20-30",
IF(customer_data[[#This Row],[age]]&lt;40,"30-40","40+"))</f>
        <v>30-40</v>
      </c>
    </row>
    <row r="156" spans="1:8" x14ac:dyDescent="0.3">
      <c r="A156">
        <v>3885</v>
      </c>
      <c r="B156" t="s">
        <v>851</v>
      </c>
      <c r="C156">
        <v>54</v>
      </c>
      <c r="D156" t="s">
        <v>659</v>
      </c>
      <c r="E156">
        <v>398.83</v>
      </c>
      <c r="F156" t="s">
        <v>852</v>
      </c>
      <c r="G156" s="1">
        <v>43875</v>
      </c>
      <c r="H156" t="str">
        <f>IF(customer_data[[#This Row],[age]]&lt;30,"20-30",
IF(customer_data[[#This Row],[age]]&lt;40,"30-40","40+"))</f>
        <v>40+</v>
      </c>
    </row>
    <row r="157" spans="1:8" x14ac:dyDescent="0.3">
      <c r="A157">
        <v>3910</v>
      </c>
      <c r="B157" t="s">
        <v>531</v>
      </c>
      <c r="C157">
        <v>55</v>
      </c>
      <c r="D157" t="s">
        <v>342</v>
      </c>
      <c r="E157">
        <v>325.31</v>
      </c>
      <c r="F157" t="s">
        <v>532</v>
      </c>
      <c r="G157" s="1">
        <v>44116</v>
      </c>
      <c r="H157" t="str">
        <f>IF(customer_data[[#This Row],[age]]&lt;30,"20-30",
IF(customer_data[[#This Row],[age]]&lt;40,"30-40","40+"))</f>
        <v>40+</v>
      </c>
    </row>
    <row r="158" spans="1:8" x14ac:dyDescent="0.3">
      <c r="A158">
        <v>3912</v>
      </c>
      <c r="B158" t="s">
        <v>305</v>
      </c>
      <c r="C158">
        <v>45</v>
      </c>
      <c r="D158" t="s">
        <v>8</v>
      </c>
      <c r="E158">
        <v>363.71</v>
      </c>
      <c r="F158" t="s">
        <v>306</v>
      </c>
      <c r="G158" s="1">
        <v>45226</v>
      </c>
      <c r="H158" t="str">
        <f>IF(customer_data[[#This Row],[age]]&lt;30,"20-30",
IF(customer_data[[#This Row],[age]]&lt;40,"30-40","40+"))</f>
        <v>40+</v>
      </c>
    </row>
    <row r="159" spans="1:8" x14ac:dyDescent="0.3">
      <c r="A159">
        <v>3961</v>
      </c>
      <c r="B159" t="s">
        <v>758</v>
      </c>
      <c r="C159">
        <v>68</v>
      </c>
      <c r="D159" t="s">
        <v>659</v>
      </c>
      <c r="E159">
        <v>95.12</v>
      </c>
      <c r="F159" t="s">
        <v>759</v>
      </c>
      <c r="G159" s="1">
        <v>45266</v>
      </c>
      <c r="H159" t="str">
        <f>IF(customer_data[[#This Row],[age]]&lt;30,"20-30",
IF(customer_data[[#This Row],[age]]&lt;40,"30-40","40+"))</f>
        <v>40+</v>
      </c>
    </row>
    <row r="160" spans="1:8" x14ac:dyDescent="0.3">
      <c r="A160">
        <v>4005</v>
      </c>
      <c r="B160" t="s">
        <v>953</v>
      </c>
      <c r="C160">
        <v>67</v>
      </c>
      <c r="D160" t="s">
        <v>659</v>
      </c>
      <c r="E160">
        <v>79.78</v>
      </c>
      <c r="F160" t="s">
        <v>954</v>
      </c>
      <c r="G160" s="1">
        <v>43817</v>
      </c>
      <c r="H160" t="str">
        <f>IF(customer_data[[#This Row],[age]]&lt;30,"20-30",
IF(customer_data[[#This Row],[age]]&lt;40,"30-40","40+"))</f>
        <v>40+</v>
      </c>
    </row>
    <row r="161" spans="1:8" x14ac:dyDescent="0.3">
      <c r="A161">
        <v>4008</v>
      </c>
      <c r="B161" t="s">
        <v>497</v>
      </c>
      <c r="C161">
        <v>44</v>
      </c>
      <c r="D161" t="s">
        <v>342</v>
      </c>
      <c r="E161">
        <v>337.71</v>
      </c>
      <c r="F161" t="s">
        <v>498</v>
      </c>
      <c r="G161" s="1">
        <v>44182</v>
      </c>
      <c r="H161" t="str">
        <f>IF(customer_data[[#This Row],[age]]&lt;30,"20-30",
IF(customer_data[[#This Row],[age]]&lt;40,"30-40","40+"))</f>
        <v>40+</v>
      </c>
    </row>
    <row r="162" spans="1:8" x14ac:dyDescent="0.3">
      <c r="A162">
        <v>4027</v>
      </c>
      <c r="B162" t="s">
        <v>16</v>
      </c>
      <c r="C162">
        <v>25</v>
      </c>
      <c r="D162" t="s">
        <v>8</v>
      </c>
      <c r="E162">
        <v>51.47</v>
      </c>
      <c r="F162" t="s">
        <v>17</v>
      </c>
      <c r="G162" s="1">
        <v>44033</v>
      </c>
      <c r="H162" t="str">
        <f>IF(customer_data[[#This Row],[age]]&lt;30,"20-30",
IF(customer_data[[#This Row],[age]]&lt;40,"30-40","40+"))</f>
        <v>20-30</v>
      </c>
    </row>
    <row r="163" spans="1:8" x14ac:dyDescent="0.3">
      <c r="A163">
        <v>4045</v>
      </c>
      <c r="B163" t="s">
        <v>809</v>
      </c>
      <c r="C163">
        <v>49</v>
      </c>
      <c r="D163" t="s">
        <v>659</v>
      </c>
      <c r="E163">
        <v>165.71</v>
      </c>
      <c r="F163" t="s">
        <v>810</v>
      </c>
      <c r="G163" s="1">
        <v>44163</v>
      </c>
      <c r="H163" t="str">
        <f>IF(customer_data[[#This Row],[age]]&lt;30,"20-30",
IF(customer_data[[#This Row],[age]]&lt;40,"30-40","40+"))</f>
        <v>40+</v>
      </c>
    </row>
    <row r="164" spans="1:8" x14ac:dyDescent="0.3">
      <c r="A164">
        <v>4047</v>
      </c>
      <c r="B164" t="s">
        <v>521</v>
      </c>
      <c r="C164">
        <v>51</v>
      </c>
      <c r="D164" t="s">
        <v>342</v>
      </c>
      <c r="E164">
        <v>173.1</v>
      </c>
      <c r="F164" t="s">
        <v>522</v>
      </c>
      <c r="G164" s="1">
        <v>44162</v>
      </c>
      <c r="H164" t="str">
        <f>IF(customer_data[[#This Row],[age]]&lt;30,"20-30",
IF(customer_data[[#This Row],[age]]&lt;40,"30-40","40+"))</f>
        <v>40+</v>
      </c>
    </row>
    <row r="165" spans="1:8" x14ac:dyDescent="0.3">
      <c r="A165">
        <v>4081</v>
      </c>
      <c r="B165" t="s">
        <v>553</v>
      </c>
      <c r="C165">
        <v>30</v>
      </c>
      <c r="D165" t="s">
        <v>342</v>
      </c>
      <c r="E165">
        <v>443.08</v>
      </c>
      <c r="F165" t="s">
        <v>554</v>
      </c>
      <c r="G165" s="1">
        <v>45311</v>
      </c>
      <c r="H165" t="str">
        <f>IF(customer_data[[#This Row],[age]]&lt;30,"20-30",
IF(customer_data[[#This Row],[age]]&lt;40,"30-40","40+"))</f>
        <v>30-40</v>
      </c>
    </row>
    <row r="166" spans="1:8" x14ac:dyDescent="0.3">
      <c r="A166">
        <v>4122</v>
      </c>
      <c r="B166" t="s">
        <v>432</v>
      </c>
      <c r="C166">
        <v>48</v>
      </c>
      <c r="D166" t="s">
        <v>342</v>
      </c>
      <c r="E166">
        <v>363.1</v>
      </c>
      <c r="F166" t="s">
        <v>433</v>
      </c>
      <c r="G166" s="1">
        <v>44719</v>
      </c>
      <c r="H166" t="str">
        <f>IF(customer_data[[#This Row],[age]]&lt;30,"20-30",
IF(customer_data[[#This Row],[age]]&lt;40,"30-40","40+"))</f>
        <v>40+</v>
      </c>
    </row>
    <row r="167" spans="1:8" x14ac:dyDescent="0.3">
      <c r="A167">
        <v>4144</v>
      </c>
      <c r="B167" t="s">
        <v>656</v>
      </c>
      <c r="C167">
        <v>32</v>
      </c>
      <c r="D167" t="s">
        <v>342</v>
      </c>
      <c r="E167">
        <v>234.66</v>
      </c>
      <c r="F167" t="s">
        <v>657</v>
      </c>
      <c r="G167" s="1">
        <v>44967</v>
      </c>
      <c r="H167" t="str">
        <f>IF(customer_data[[#This Row],[age]]&lt;30,"20-30",
IF(customer_data[[#This Row],[age]]&lt;40,"30-40","40+"))</f>
        <v>30-40</v>
      </c>
    </row>
    <row r="168" spans="1:8" x14ac:dyDescent="0.3">
      <c r="A168">
        <v>4149</v>
      </c>
      <c r="B168" t="s">
        <v>673</v>
      </c>
      <c r="C168">
        <v>31</v>
      </c>
      <c r="D168" t="s">
        <v>659</v>
      </c>
      <c r="E168">
        <v>113.66</v>
      </c>
      <c r="F168" t="s">
        <v>674</v>
      </c>
      <c r="G168" s="1">
        <v>44841</v>
      </c>
      <c r="H168" t="str">
        <f>IF(customer_data[[#This Row],[age]]&lt;30,"20-30",
IF(customer_data[[#This Row],[age]]&lt;40,"30-40","40+"))</f>
        <v>30-40</v>
      </c>
    </row>
    <row r="169" spans="1:8" x14ac:dyDescent="0.3">
      <c r="A169">
        <v>4163</v>
      </c>
      <c r="B169" t="s">
        <v>275</v>
      </c>
      <c r="C169">
        <v>35</v>
      </c>
      <c r="D169" t="s">
        <v>8</v>
      </c>
      <c r="E169">
        <v>303.64</v>
      </c>
      <c r="F169" t="s">
        <v>276</v>
      </c>
      <c r="G169" s="1">
        <v>44927</v>
      </c>
      <c r="H169" t="str">
        <f>IF(customer_data[[#This Row],[age]]&lt;30,"20-30",
IF(customer_data[[#This Row],[age]]&lt;40,"30-40","40+"))</f>
        <v>30-40</v>
      </c>
    </row>
    <row r="170" spans="1:8" x14ac:dyDescent="0.3">
      <c r="A170">
        <v>4173</v>
      </c>
      <c r="B170" t="s">
        <v>493</v>
      </c>
      <c r="C170">
        <v>58</v>
      </c>
      <c r="D170" t="s">
        <v>342</v>
      </c>
      <c r="E170">
        <v>159.28</v>
      </c>
      <c r="F170" t="s">
        <v>494</v>
      </c>
      <c r="G170" s="1">
        <v>45172</v>
      </c>
      <c r="H170" t="str">
        <f>IF(customer_data[[#This Row],[age]]&lt;30,"20-30",
IF(customer_data[[#This Row],[age]]&lt;40,"30-40","40+"))</f>
        <v>40+</v>
      </c>
    </row>
    <row r="171" spans="1:8" x14ac:dyDescent="0.3">
      <c r="A171">
        <v>4186</v>
      </c>
      <c r="B171" t="s">
        <v>788</v>
      </c>
      <c r="C171">
        <v>56</v>
      </c>
      <c r="D171" t="s">
        <v>659</v>
      </c>
      <c r="E171">
        <v>201.78</v>
      </c>
      <c r="F171" t="s">
        <v>157</v>
      </c>
      <c r="G171" s="1">
        <v>43829</v>
      </c>
      <c r="H171" t="str">
        <f>IF(customer_data[[#This Row],[age]]&lt;30,"20-30",
IF(customer_data[[#This Row],[age]]&lt;40,"30-40","40+"))</f>
        <v>40+</v>
      </c>
    </row>
    <row r="172" spans="1:8" x14ac:dyDescent="0.3">
      <c r="A172">
        <v>4243</v>
      </c>
      <c r="B172" t="s">
        <v>56</v>
      </c>
      <c r="C172">
        <v>46</v>
      </c>
      <c r="D172" t="s">
        <v>8</v>
      </c>
      <c r="E172">
        <v>72.430000000000007</v>
      </c>
      <c r="F172" t="s">
        <v>57</v>
      </c>
      <c r="G172" s="1">
        <v>45113</v>
      </c>
      <c r="H172" t="str">
        <f>IF(customer_data[[#This Row],[age]]&lt;30,"20-30",
IF(customer_data[[#This Row],[age]]&lt;40,"30-40","40+"))</f>
        <v>40+</v>
      </c>
    </row>
    <row r="173" spans="1:8" x14ac:dyDescent="0.3">
      <c r="A173">
        <v>4249</v>
      </c>
      <c r="B173" t="s">
        <v>399</v>
      </c>
      <c r="C173">
        <v>42</v>
      </c>
      <c r="D173" t="s">
        <v>342</v>
      </c>
      <c r="E173">
        <v>313.35000000000002</v>
      </c>
      <c r="F173" t="s">
        <v>400</v>
      </c>
      <c r="G173" s="1">
        <v>45309</v>
      </c>
      <c r="H173" t="str">
        <f>IF(customer_data[[#This Row],[age]]&lt;30,"20-30",
IF(customer_data[[#This Row],[age]]&lt;40,"30-40","40+"))</f>
        <v>40+</v>
      </c>
    </row>
    <row r="174" spans="1:8" x14ac:dyDescent="0.3">
      <c r="A174">
        <v>4270</v>
      </c>
      <c r="B174" t="s">
        <v>351</v>
      </c>
      <c r="C174">
        <v>64</v>
      </c>
      <c r="D174" t="s">
        <v>342</v>
      </c>
      <c r="E174">
        <v>397.61</v>
      </c>
      <c r="F174" t="s">
        <v>352</v>
      </c>
      <c r="G174" s="1">
        <v>44459</v>
      </c>
      <c r="H174" t="str">
        <f>IF(customer_data[[#This Row],[age]]&lt;30,"20-30",
IF(customer_data[[#This Row],[age]]&lt;40,"30-40","40+"))</f>
        <v>40+</v>
      </c>
    </row>
    <row r="175" spans="1:8" x14ac:dyDescent="0.3">
      <c r="A175">
        <v>4277</v>
      </c>
      <c r="B175" t="s">
        <v>383</v>
      </c>
      <c r="C175">
        <v>39</v>
      </c>
      <c r="D175" t="s">
        <v>342</v>
      </c>
      <c r="E175">
        <v>212.1</v>
      </c>
      <c r="F175" t="s">
        <v>384</v>
      </c>
      <c r="G175" s="1">
        <v>43972</v>
      </c>
      <c r="H175" t="str">
        <f>IF(customer_data[[#This Row],[age]]&lt;30,"20-30",
IF(customer_data[[#This Row],[age]]&lt;40,"30-40","40+"))</f>
        <v>30-40</v>
      </c>
    </row>
    <row r="176" spans="1:8" x14ac:dyDescent="0.3">
      <c r="A176">
        <v>4308</v>
      </c>
      <c r="B176" t="s">
        <v>640</v>
      </c>
      <c r="C176">
        <v>52</v>
      </c>
      <c r="D176" t="s">
        <v>342</v>
      </c>
      <c r="E176">
        <v>72.260000000000005</v>
      </c>
      <c r="F176" t="s">
        <v>641</v>
      </c>
      <c r="G176" s="1">
        <v>44559</v>
      </c>
      <c r="H176" t="str">
        <f>IF(customer_data[[#This Row],[age]]&lt;30,"20-30",
IF(customer_data[[#This Row],[age]]&lt;40,"30-40","40+"))</f>
        <v>40+</v>
      </c>
    </row>
    <row r="177" spans="1:8" x14ac:dyDescent="0.3">
      <c r="A177">
        <v>4318</v>
      </c>
      <c r="B177" t="s">
        <v>72</v>
      </c>
      <c r="C177">
        <v>60</v>
      </c>
      <c r="D177" t="s">
        <v>8</v>
      </c>
      <c r="E177">
        <v>310.06</v>
      </c>
      <c r="F177" t="s">
        <v>73</v>
      </c>
      <c r="G177" s="1">
        <v>45364</v>
      </c>
      <c r="H177" t="str">
        <f>IF(customer_data[[#This Row],[age]]&lt;30,"20-30",
IF(customer_data[[#This Row],[age]]&lt;40,"30-40","40+"))</f>
        <v>40+</v>
      </c>
    </row>
    <row r="178" spans="1:8" x14ac:dyDescent="0.3">
      <c r="A178">
        <v>4319</v>
      </c>
      <c r="B178" t="s">
        <v>565</v>
      </c>
      <c r="C178">
        <v>54</v>
      </c>
      <c r="D178" t="s">
        <v>342</v>
      </c>
      <c r="E178">
        <v>130.13</v>
      </c>
      <c r="F178" t="s">
        <v>566</v>
      </c>
      <c r="G178" s="1">
        <v>44741</v>
      </c>
      <c r="H178" t="str">
        <f>IF(customer_data[[#This Row],[age]]&lt;30,"20-30",
IF(customer_data[[#This Row],[age]]&lt;40,"30-40","40+"))</f>
        <v>40+</v>
      </c>
    </row>
    <row r="179" spans="1:8" x14ac:dyDescent="0.3">
      <c r="A179">
        <v>4338</v>
      </c>
      <c r="B179" t="s">
        <v>702</v>
      </c>
      <c r="C179">
        <v>57</v>
      </c>
      <c r="D179" t="s">
        <v>659</v>
      </c>
      <c r="E179">
        <v>368.06</v>
      </c>
      <c r="F179" t="s">
        <v>703</v>
      </c>
      <c r="G179" s="1">
        <v>45346</v>
      </c>
      <c r="H179" t="str">
        <f>IF(customer_data[[#This Row],[age]]&lt;30,"20-30",
IF(customer_data[[#This Row],[age]]&lt;40,"30-40","40+"))</f>
        <v>40+</v>
      </c>
    </row>
    <row r="180" spans="1:8" x14ac:dyDescent="0.3">
      <c r="A180">
        <v>4339</v>
      </c>
      <c r="B180" t="s">
        <v>122</v>
      </c>
      <c r="C180">
        <v>44</v>
      </c>
      <c r="D180" t="s">
        <v>8</v>
      </c>
      <c r="E180">
        <v>344.94</v>
      </c>
      <c r="F180" t="s">
        <v>123</v>
      </c>
      <c r="G180" s="1">
        <v>44370</v>
      </c>
      <c r="H180" t="str">
        <f>IF(customer_data[[#This Row],[age]]&lt;30,"20-30",
IF(customer_data[[#This Row],[age]]&lt;40,"30-40","40+"))</f>
        <v>40+</v>
      </c>
    </row>
    <row r="181" spans="1:8" x14ac:dyDescent="0.3">
      <c r="A181">
        <v>4358</v>
      </c>
      <c r="B181" t="s">
        <v>355</v>
      </c>
      <c r="C181">
        <v>69</v>
      </c>
      <c r="D181" t="s">
        <v>342</v>
      </c>
      <c r="E181">
        <v>191.48</v>
      </c>
      <c r="F181" t="s">
        <v>356</v>
      </c>
      <c r="G181" s="1">
        <v>43902</v>
      </c>
      <c r="H181" t="str">
        <f>IF(customer_data[[#This Row],[age]]&lt;30,"20-30",
IF(customer_data[[#This Row],[age]]&lt;40,"30-40","40+"))</f>
        <v>40+</v>
      </c>
    </row>
    <row r="182" spans="1:8" x14ac:dyDescent="0.3">
      <c r="A182">
        <v>4378</v>
      </c>
      <c r="B182" t="s">
        <v>688</v>
      </c>
      <c r="C182">
        <v>48</v>
      </c>
      <c r="D182" t="s">
        <v>659</v>
      </c>
      <c r="E182">
        <v>386.19</v>
      </c>
      <c r="F182" t="s">
        <v>689</v>
      </c>
      <c r="G182" s="1">
        <v>44139</v>
      </c>
      <c r="H182" t="str">
        <f>IF(customer_data[[#This Row],[age]]&lt;30,"20-30",
IF(customer_data[[#This Row],[age]]&lt;40,"30-40","40+"))</f>
        <v>40+</v>
      </c>
    </row>
    <row r="183" spans="1:8" x14ac:dyDescent="0.3">
      <c r="A183">
        <v>4396</v>
      </c>
      <c r="B183" t="s">
        <v>463</v>
      </c>
      <c r="C183">
        <v>54</v>
      </c>
      <c r="D183" t="s">
        <v>342</v>
      </c>
      <c r="E183">
        <v>378.91</v>
      </c>
      <c r="F183" t="s">
        <v>464</v>
      </c>
      <c r="G183" s="1">
        <v>44465</v>
      </c>
      <c r="H183" t="str">
        <f>IF(customer_data[[#This Row],[age]]&lt;30,"20-30",
IF(customer_data[[#This Row],[age]]&lt;40,"30-40","40+"))</f>
        <v>40+</v>
      </c>
    </row>
    <row r="184" spans="1:8" x14ac:dyDescent="0.3">
      <c r="A184">
        <v>4434</v>
      </c>
      <c r="B184" t="s">
        <v>648</v>
      </c>
      <c r="C184">
        <v>48</v>
      </c>
      <c r="D184" t="s">
        <v>342</v>
      </c>
      <c r="E184">
        <v>206.07</v>
      </c>
      <c r="F184" t="s">
        <v>649</v>
      </c>
      <c r="G184" s="1">
        <v>45249</v>
      </c>
      <c r="H184" t="str">
        <f>IF(customer_data[[#This Row],[age]]&lt;30,"20-30",
IF(customer_data[[#This Row],[age]]&lt;40,"30-40","40+"))</f>
        <v>40+</v>
      </c>
    </row>
    <row r="185" spans="1:8" x14ac:dyDescent="0.3">
      <c r="A185">
        <v>4454</v>
      </c>
      <c r="B185" t="s">
        <v>481</v>
      </c>
      <c r="C185">
        <v>33</v>
      </c>
      <c r="D185" t="s">
        <v>342</v>
      </c>
      <c r="E185">
        <v>372.33</v>
      </c>
      <c r="F185" t="s">
        <v>482</v>
      </c>
      <c r="G185" s="1">
        <v>44345</v>
      </c>
      <c r="H185" t="str">
        <f>IF(customer_data[[#This Row],[age]]&lt;30,"20-30",
IF(customer_data[[#This Row],[age]]&lt;40,"30-40","40+"))</f>
        <v>30-40</v>
      </c>
    </row>
    <row r="186" spans="1:8" x14ac:dyDescent="0.3">
      <c r="A186">
        <v>4458</v>
      </c>
      <c r="B186" t="s">
        <v>100</v>
      </c>
      <c r="C186">
        <v>62</v>
      </c>
      <c r="D186" t="s">
        <v>8</v>
      </c>
      <c r="E186">
        <v>85.98</v>
      </c>
      <c r="F186" t="s">
        <v>101</v>
      </c>
      <c r="G186" s="1">
        <v>44983</v>
      </c>
      <c r="H186" t="str">
        <f>IF(customer_data[[#This Row],[age]]&lt;30,"20-30",
IF(customer_data[[#This Row],[age]]&lt;40,"30-40","40+"))</f>
        <v>40+</v>
      </c>
    </row>
    <row r="187" spans="1:8" x14ac:dyDescent="0.3">
      <c r="A187">
        <v>4486</v>
      </c>
      <c r="B187" t="s">
        <v>438</v>
      </c>
      <c r="C187">
        <v>45</v>
      </c>
      <c r="D187" t="s">
        <v>342</v>
      </c>
      <c r="E187">
        <v>307.01</v>
      </c>
      <c r="F187" t="s">
        <v>176</v>
      </c>
      <c r="G187" s="1">
        <v>44250</v>
      </c>
      <c r="H187" t="str">
        <f>IF(customer_data[[#This Row],[age]]&lt;30,"20-30",
IF(customer_data[[#This Row],[age]]&lt;40,"30-40","40+"))</f>
        <v>40+</v>
      </c>
    </row>
    <row r="188" spans="1:8" x14ac:dyDescent="0.3">
      <c r="A188">
        <v>4496</v>
      </c>
      <c r="B188" t="s">
        <v>922</v>
      </c>
      <c r="C188">
        <v>43</v>
      </c>
      <c r="D188" t="s">
        <v>659</v>
      </c>
      <c r="E188">
        <v>264.52999999999997</v>
      </c>
      <c r="F188" t="s">
        <v>923</v>
      </c>
      <c r="G188" s="1">
        <v>45424</v>
      </c>
      <c r="H188" t="str">
        <f>IF(customer_data[[#This Row],[age]]&lt;30,"20-30",
IF(customer_data[[#This Row],[age]]&lt;40,"30-40","40+"))</f>
        <v>40+</v>
      </c>
    </row>
    <row r="189" spans="1:8" x14ac:dyDescent="0.3">
      <c r="A189">
        <v>4498</v>
      </c>
      <c r="B189" t="s">
        <v>745</v>
      </c>
      <c r="C189">
        <v>28</v>
      </c>
      <c r="D189" t="s">
        <v>659</v>
      </c>
      <c r="E189">
        <v>126.48</v>
      </c>
      <c r="F189" t="s">
        <v>746</v>
      </c>
      <c r="G189" s="1">
        <v>45223</v>
      </c>
      <c r="H189" t="str">
        <f>IF(customer_data[[#This Row],[age]]&lt;30,"20-30",
IF(customer_data[[#This Row],[age]]&lt;40,"30-40","40+"))</f>
        <v>20-30</v>
      </c>
    </row>
    <row r="190" spans="1:8" x14ac:dyDescent="0.3">
      <c r="A190">
        <v>4518</v>
      </c>
      <c r="B190" t="s">
        <v>201</v>
      </c>
      <c r="C190">
        <v>25</v>
      </c>
      <c r="D190" t="s">
        <v>8</v>
      </c>
      <c r="E190">
        <v>299.17</v>
      </c>
      <c r="F190" t="s">
        <v>202</v>
      </c>
      <c r="G190" s="1">
        <v>45317</v>
      </c>
      <c r="H190" t="str">
        <f>IF(customer_data[[#This Row],[age]]&lt;30,"20-30",
IF(customer_data[[#This Row],[age]]&lt;40,"30-40","40+"))</f>
        <v>20-30</v>
      </c>
    </row>
    <row r="191" spans="1:8" x14ac:dyDescent="0.3">
      <c r="A191">
        <v>4524</v>
      </c>
      <c r="B191" t="s">
        <v>26</v>
      </c>
      <c r="C191">
        <v>70</v>
      </c>
      <c r="D191" t="s">
        <v>8</v>
      </c>
      <c r="E191">
        <v>466.86</v>
      </c>
      <c r="F191" t="s">
        <v>27</v>
      </c>
      <c r="G191" s="1">
        <v>43756</v>
      </c>
      <c r="H191" t="str">
        <f>IF(customer_data[[#This Row],[age]]&lt;30,"20-30",
IF(customer_data[[#This Row],[age]]&lt;40,"30-40","40+"))</f>
        <v>40+</v>
      </c>
    </row>
    <row r="192" spans="1:8" x14ac:dyDescent="0.3">
      <c r="A192">
        <v>4537</v>
      </c>
      <c r="B192" t="s">
        <v>34</v>
      </c>
      <c r="C192">
        <v>65</v>
      </c>
      <c r="D192" t="s">
        <v>8</v>
      </c>
      <c r="E192">
        <v>447.04</v>
      </c>
      <c r="F192" t="s">
        <v>35</v>
      </c>
      <c r="G192" s="1">
        <v>45551</v>
      </c>
      <c r="H192" t="str">
        <f>IF(customer_data[[#This Row],[age]]&lt;30,"20-30",
IF(customer_data[[#This Row],[age]]&lt;40,"30-40","40+"))</f>
        <v>40+</v>
      </c>
    </row>
    <row r="193" spans="1:8" x14ac:dyDescent="0.3">
      <c r="A193">
        <v>4589</v>
      </c>
      <c r="B193" t="s">
        <v>541</v>
      </c>
      <c r="C193">
        <v>67</v>
      </c>
      <c r="D193" t="s">
        <v>342</v>
      </c>
      <c r="E193">
        <v>188.35</v>
      </c>
      <c r="F193" t="s">
        <v>542</v>
      </c>
      <c r="G193" s="1">
        <v>45153</v>
      </c>
      <c r="H193" t="str">
        <f>IF(customer_data[[#This Row],[age]]&lt;30,"20-30",
IF(customer_data[[#This Row],[age]]&lt;40,"30-40","40+"))</f>
        <v>40+</v>
      </c>
    </row>
    <row r="194" spans="1:8" x14ac:dyDescent="0.3">
      <c r="A194">
        <v>4596</v>
      </c>
      <c r="B194" t="s">
        <v>412</v>
      </c>
      <c r="C194">
        <v>42</v>
      </c>
      <c r="D194" t="s">
        <v>342</v>
      </c>
      <c r="E194">
        <v>264.77999999999997</v>
      </c>
      <c r="F194" t="s">
        <v>413</v>
      </c>
      <c r="G194" s="1">
        <v>43951</v>
      </c>
      <c r="H194" t="str">
        <f>IF(customer_data[[#This Row],[age]]&lt;30,"20-30",
IF(customer_data[[#This Row],[age]]&lt;40,"30-40","40+"))</f>
        <v>40+</v>
      </c>
    </row>
    <row r="195" spans="1:8" x14ac:dyDescent="0.3">
      <c r="A195">
        <v>4621</v>
      </c>
      <c r="B195" t="s">
        <v>491</v>
      </c>
      <c r="C195">
        <v>35</v>
      </c>
      <c r="D195" t="s">
        <v>342</v>
      </c>
      <c r="E195">
        <v>205</v>
      </c>
      <c r="F195" t="s">
        <v>492</v>
      </c>
      <c r="G195" s="1">
        <v>43954</v>
      </c>
      <c r="H195" t="str">
        <f>IF(customer_data[[#This Row],[age]]&lt;30,"20-30",
IF(customer_data[[#This Row],[age]]&lt;40,"30-40","40+"))</f>
        <v>30-40</v>
      </c>
    </row>
    <row r="196" spans="1:8" x14ac:dyDescent="0.3">
      <c r="A196">
        <v>4647</v>
      </c>
      <c r="B196" t="s">
        <v>337</v>
      </c>
      <c r="C196">
        <v>40</v>
      </c>
      <c r="D196" t="s">
        <v>8</v>
      </c>
      <c r="E196">
        <v>104.86</v>
      </c>
      <c r="F196" t="s">
        <v>338</v>
      </c>
      <c r="G196" s="1">
        <v>45528</v>
      </c>
      <c r="H196" t="str">
        <f>IF(customer_data[[#This Row],[age]]&lt;30,"20-30",
IF(customer_data[[#This Row],[age]]&lt;40,"30-40","40+"))</f>
        <v>40+</v>
      </c>
    </row>
    <row r="197" spans="1:8" x14ac:dyDescent="0.3">
      <c r="A197">
        <v>4650</v>
      </c>
      <c r="B197" t="s">
        <v>183</v>
      </c>
      <c r="C197">
        <v>38</v>
      </c>
      <c r="D197" t="s">
        <v>8</v>
      </c>
      <c r="E197">
        <v>173.23</v>
      </c>
      <c r="F197" t="s">
        <v>184</v>
      </c>
      <c r="G197" s="1">
        <v>45451</v>
      </c>
      <c r="H197" t="str">
        <f>IF(customer_data[[#This Row],[age]]&lt;30,"20-30",
IF(customer_data[[#This Row],[age]]&lt;40,"30-40","40+"))</f>
        <v>30-40</v>
      </c>
    </row>
    <row r="198" spans="1:8" x14ac:dyDescent="0.3">
      <c r="A198">
        <v>4708</v>
      </c>
      <c r="B198" t="s">
        <v>217</v>
      </c>
      <c r="C198">
        <v>26</v>
      </c>
      <c r="D198" t="s">
        <v>8</v>
      </c>
      <c r="E198">
        <v>70.010000000000005</v>
      </c>
      <c r="F198" t="s">
        <v>218</v>
      </c>
      <c r="G198" s="1">
        <v>44715</v>
      </c>
      <c r="H198" t="str">
        <f>IF(customer_data[[#This Row],[age]]&lt;30,"20-30",
IF(customer_data[[#This Row],[age]]&lt;40,"30-40","40+"))</f>
        <v>20-30</v>
      </c>
    </row>
    <row r="199" spans="1:8" x14ac:dyDescent="0.3">
      <c r="A199">
        <v>4719</v>
      </c>
      <c r="B199" t="s">
        <v>102</v>
      </c>
      <c r="C199">
        <v>57</v>
      </c>
      <c r="D199" t="s">
        <v>8</v>
      </c>
      <c r="E199">
        <v>54.92</v>
      </c>
      <c r="F199" t="s">
        <v>103</v>
      </c>
      <c r="G199" s="1">
        <v>44106</v>
      </c>
      <c r="H199" t="str">
        <f>IF(customer_data[[#This Row],[age]]&lt;30,"20-30",
IF(customer_data[[#This Row],[age]]&lt;40,"30-40","40+"))</f>
        <v>40+</v>
      </c>
    </row>
    <row r="200" spans="1:8" x14ac:dyDescent="0.3">
      <c r="A200">
        <v>4747</v>
      </c>
      <c r="B200" t="s">
        <v>146</v>
      </c>
      <c r="C200">
        <v>39</v>
      </c>
      <c r="D200" t="s">
        <v>8</v>
      </c>
      <c r="E200">
        <v>215.71</v>
      </c>
      <c r="F200" t="s">
        <v>147</v>
      </c>
      <c r="G200" s="1">
        <v>44154</v>
      </c>
      <c r="H200" t="str">
        <f>IF(customer_data[[#This Row],[age]]&lt;30,"20-30",
IF(customer_data[[#This Row],[age]]&lt;40,"30-40","40+"))</f>
        <v>30-40</v>
      </c>
    </row>
    <row r="201" spans="1:8" x14ac:dyDescent="0.3">
      <c r="A201">
        <v>4754</v>
      </c>
      <c r="B201" t="s">
        <v>632</v>
      </c>
      <c r="C201">
        <v>55</v>
      </c>
      <c r="D201" t="s">
        <v>342</v>
      </c>
      <c r="E201">
        <v>131.49</v>
      </c>
      <c r="F201" t="s">
        <v>633</v>
      </c>
      <c r="G201" s="1">
        <v>43778</v>
      </c>
      <c r="H201" t="str">
        <f>IF(customer_data[[#This Row],[age]]&lt;30,"20-30",
IF(customer_data[[#This Row],[age]]&lt;40,"30-40","40+"))</f>
        <v>40+</v>
      </c>
    </row>
    <row r="202" spans="1:8" x14ac:dyDescent="0.3">
      <c r="A202">
        <v>4765</v>
      </c>
      <c r="B202" t="s">
        <v>906</v>
      </c>
      <c r="C202">
        <v>65</v>
      </c>
      <c r="D202" t="s">
        <v>659</v>
      </c>
      <c r="E202">
        <v>489.75</v>
      </c>
      <c r="F202" t="s">
        <v>907</v>
      </c>
      <c r="G202" s="1">
        <v>44762</v>
      </c>
      <c r="H202" t="str">
        <f>IF(customer_data[[#This Row],[age]]&lt;30,"20-30",
IF(customer_data[[#This Row],[age]]&lt;40,"30-40","40+"))</f>
        <v>40+</v>
      </c>
    </row>
    <row r="203" spans="1:8" x14ac:dyDescent="0.3">
      <c r="A203">
        <v>4775</v>
      </c>
      <c r="B203" t="s">
        <v>259</v>
      </c>
      <c r="C203">
        <v>51</v>
      </c>
      <c r="D203" t="s">
        <v>8</v>
      </c>
      <c r="E203">
        <v>210.29</v>
      </c>
      <c r="F203" t="s">
        <v>260</v>
      </c>
      <c r="G203" s="1">
        <v>45460</v>
      </c>
      <c r="H203" t="str">
        <f>IF(customer_data[[#This Row],[age]]&lt;30,"20-30",
IF(customer_data[[#This Row],[age]]&lt;40,"30-40","40+"))</f>
        <v>40+</v>
      </c>
    </row>
    <row r="204" spans="1:8" x14ac:dyDescent="0.3">
      <c r="A204">
        <v>4790</v>
      </c>
      <c r="B204" t="s">
        <v>770</v>
      </c>
      <c r="C204">
        <v>57</v>
      </c>
      <c r="D204" t="s">
        <v>659</v>
      </c>
      <c r="E204">
        <v>100.61</v>
      </c>
      <c r="F204" t="s">
        <v>771</v>
      </c>
      <c r="G204" s="1">
        <v>45379</v>
      </c>
      <c r="H204" t="str">
        <f>IF(customer_data[[#This Row],[age]]&lt;30,"20-30",
IF(customer_data[[#This Row],[age]]&lt;40,"30-40","40+"))</f>
        <v>40+</v>
      </c>
    </row>
    <row r="205" spans="1:8" x14ac:dyDescent="0.3">
      <c r="A205">
        <v>4804</v>
      </c>
      <c r="B205" t="s">
        <v>485</v>
      </c>
      <c r="C205">
        <v>48</v>
      </c>
      <c r="D205" t="s">
        <v>342</v>
      </c>
      <c r="E205">
        <v>447.4</v>
      </c>
      <c r="F205" t="s">
        <v>486</v>
      </c>
      <c r="G205" s="1">
        <v>44360</v>
      </c>
      <c r="H205" t="str">
        <f>IF(customer_data[[#This Row],[age]]&lt;30,"20-30",
IF(customer_data[[#This Row],[age]]&lt;40,"30-40","40+"))</f>
        <v>40+</v>
      </c>
    </row>
    <row r="206" spans="1:8" x14ac:dyDescent="0.3">
      <c r="A206">
        <v>4807</v>
      </c>
      <c r="B206" t="s">
        <v>128</v>
      </c>
      <c r="C206">
        <v>66</v>
      </c>
      <c r="D206" t="s">
        <v>8</v>
      </c>
      <c r="E206">
        <v>444.36</v>
      </c>
      <c r="F206" t="s">
        <v>129</v>
      </c>
      <c r="G206" s="1">
        <v>43837</v>
      </c>
      <c r="H206" t="str">
        <f>IF(customer_data[[#This Row],[age]]&lt;30,"20-30",
IF(customer_data[[#This Row],[age]]&lt;40,"30-40","40+"))</f>
        <v>40+</v>
      </c>
    </row>
    <row r="207" spans="1:8" x14ac:dyDescent="0.3">
      <c r="A207">
        <v>4809</v>
      </c>
      <c r="B207" t="s">
        <v>513</v>
      </c>
      <c r="C207">
        <v>57</v>
      </c>
      <c r="D207" t="s">
        <v>342</v>
      </c>
      <c r="E207">
        <v>200.88</v>
      </c>
      <c r="F207" t="s">
        <v>514</v>
      </c>
      <c r="G207" s="1">
        <v>45418</v>
      </c>
      <c r="H207" t="str">
        <f>IF(customer_data[[#This Row],[age]]&lt;30,"20-30",
IF(customer_data[[#This Row],[age]]&lt;40,"30-40","40+"))</f>
        <v>40+</v>
      </c>
    </row>
    <row r="208" spans="1:8" x14ac:dyDescent="0.3">
      <c r="A208">
        <v>4820</v>
      </c>
      <c r="B208" t="s">
        <v>698</v>
      </c>
      <c r="C208">
        <v>58</v>
      </c>
      <c r="D208" t="s">
        <v>659</v>
      </c>
      <c r="E208">
        <v>493.09</v>
      </c>
      <c r="F208" t="s">
        <v>699</v>
      </c>
      <c r="G208" s="1">
        <v>45048</v>
      </c>
      <c r="H208" t="str">
        <f>IF(customer_data[[#This Row],[age]]&lt;30,"20-30",
IF(customer_data[[#This Row],[age]]&lt;40,"30-40","40+"))</f>
        <v>40+</v>
      </c>
    </row>
    <row r="209" spans="1:8" x14ac:dyDescent="0.3">
      <c r="A209">
        <v>4831</v>
      </c>
      <c r="B209" t="s">
        <v>579</v>
      </c>
      <c r="C209">
        <v>67</v>
      </c>
      <c r="D209" t="s">
        <v>342</v>
      </c>
      <c r="E209">
        <v>214.26</v>
      </c>
      <c r="F209" t="s">
        <v>580</v>
      </c>
      <c r="G209" s="1">
        <v>44719</v>
      </c>
      <c r="H209" t="str">
        <f>IF(customer_data[[#This Row],[age]]&lt;30,"20-30",
IF(customer_data[[#This Row],[age]]&lt;40,"30-40","40+"))</f>
        <v>40+</v>
      </c>
    </row>
    <row r="210" spans="1:8" x14ac:dyDescent="0.3">
      <c r="A210">
        <v>4834</v>
      </c>
      <c r="B210" t="s">
        <v>784</v>
      </c>
      <c r="C210">
        <v>42</v>
      </c>
      <c r="D210" t="s">
        <v>659</v>
      </c>
      <c r="E210">
        <v>387.67</v>
      </c>
      <c r="F210" t="s">
        <v>785</v>
      </c>
      <c r="G210" s="1">
        <v>45515</v>
      </c>
      <c r="H210" t="str">
        <f>IF(customer_data[[#This Row],[age]]&lt;30,"20-30",
IF(customer_data[[#This Row],[age]]&lt;40,"30-40","40+"))</f>
        <v>40+</v>
      </c>
    </row>
    <row r="211" spans="1:8" x14ac:dyDescent="0.3">
      <c r="A211">
        <v>4841</v>
      </c>
      <c r="B211" t="s">
        <v>561</v>
      </c>
      <c r="C211">
        <v>51</v>
      </c>
      <c r="D211" t="s">
        <v>342</v>
      </c>
      <c r="E211">
        <v>286.52999999999997</v>
      </c>
      <c r="F211" t="s">
        <v>562</v>
      </c>
      <c r="G211" s="1">
        <v>43882</v>
      </c>
      <c r="H211" t="str">
        <f>IF(customer_data[[#This Row],[age]]&lt;30,"20-30",
IF(customer_data[[#This Row],[age]]&lt;40,"30-40","40+"))</f>
        <v>40+</v>
      </c>
    </row>
    <row r="212" spans="1:8" x14ac:dyDescent="0.3">
      <c r="A212">
        <v>4859</v>
      </c>
      <c r="B212" t="s">
        <v>350</v>
      </c>
      <c r="C212">
        <v>50</v>
      </c>
      <c r="D212" t="s">
        <v>342</v>
      </c>
      <c r="E212">
        <v>270.58999999999997</v>
      </c>
      <c r="F212" t="s">
        <v>268</v>
      </c>
      <c r="G212" s="1">
        <v>43781</v>
      </c>
      <c r="H212" t="str">
        <f>IF(customer_data[[#This Row],[age]]&lt;30,"20-30",
IF(customer_data[[#This Row],[age]]&lt;40,"30-40","40+"))</f>
        <v>40+</v>
      </c>
    </row>
    <row r="213" spans="1:8" x14ac:dyDescent="0.3">
      <c r="A213">
        <v>4894</v>
      </c>
      <c r="B213" t="s">
        <v>237</v>
      </c>
      <c r="C213">
        <v>46</v>
      </c>
      <c r="D213" t="s">
        <v>8</v>
      </c>
      <c r="E213">
        <v>328.06</v>
      </c>
      <c r="F213" t="s">
        <v>238</v>
      </c>
      <c r="G213" s="1">
        <v>43929</v>
      </c>
      <c r="H213" t="str">
        <f>IF(customer_data[[#This Row],[age]]&lt;30,"20-30",
IF(customer_data[[#This Row],[age]]&lt;40,"30-40","40+"))</f>
        <v>40+</v>
      </c>
    </row>
    <row r="214" spans="1:8" x14ac:dyDescent="0.3">
      <c r="A214">
        <v>4946</v>
      </c>
      <c r="B214" t="s">
        <v>410</v>
      </c>
      <c r="C214">
        <v>33</v>
      </c>
      <c r="D214" t="s">
        <v>342</v>
      </c>
      <c r="E214">
        <v>378.13</v>
      </c>
      <c r="F214" t="s">
        <v>411</v>
      </c>
      <c r="G214" s="1">
        <v>45502</v>
      </c>
      <c r="H214" t="str">
        <f>IF(customer_data[[#This Row],[age]]&lt;30,"20-30",
IF(customer_data[[#This Row],[age]]&lt;40,"30-40","40+"))</f>
        <v>30-40</v>
      </c>
    </row>
    <row r="215" spans="1:8" x14ac:dyDescent="0.3">
      <c r="A215">
        <v>4950</v>
      </c>
      <c r="B215" t="s">
        <v>945</v>
      </c>
      <c r="C215">
        <v>32</v>
      </c>
      <c r="D215" t="s">
        <v>659</v>
      </c>
      <c r="E215">
        <v>260.17</v>
      </c>
      <c r="F215" t="s">
        <v>946</v>
      </c>
      <c r="G215" s="1">
        <v>43860</v>
      </c>
      <c r="H215" t="str">
        <f>IF(customer_data[[#This Row],[age]]&lt;30,"20-30",
IF(customer_data[[#This Row],[age]]&lt;40,"30-40","40+"))</f>
        <v>30-40</v>
      </c>
    </row>
    <row r="216" spans="1:8" x14ac:dyDescent="0.3">
      <c r="A216">
        <v>4964</v>
      </c>
      <c r="B216" t="s">
        <v>596</v>
      </c>
      <c r="C216">
        <v>27</v>
      </c>
      <c r="D216" t="s">
        <v>342</v>
      </c>
      <c r="E216">
        <v>212.96</v>
      </c>
      <c r="F216" t="s">
        <v>597</v>
      </c>
      <c r="G216" s="1">
        <v>45170</v>
      </c>
      <c r="H216" t="str">
        <f>IF(customer_data[[#This Row],[age]]&lt;30,"20-30",
IF(customer_data[[#This Row],[age]]&lt;40,"30-40","40+"))</f>
        <v>20-30</v>
      </c>
    </row>
    <row r="217" spans="1:8" x14ac:dyDescent="0.3">
      <c r="A217">
        <v>4999</v>
      </c>
      <c r="B217" t="s">
        <v>108</v>
      </c>
      <c r="C217">
        <v>27</v>
      </c>
      <c r="D217" t="s">
        <v>8</v>
      </c>
      <c r="E217">
        <v>146.13</v>
      </c>
      <c r="F217" t="s">
        <v>109</v>
      </c>
      <c r="G217" s="1">
        <v>44502</v>
      </c>
      <c r="H217" t="str">
        <f>IF(customer_data[[#This Row],[age]]&lt;30,"20-30",
IF(customer_data[[#This Row],[age]]&lt;40,"30-40","40+"))</f>
        <v>20-30</v>
      </c>
    </row>
    <row r="218" spans="1:8" x14ac:dyDescent="0.3">
      <c r="A218">
        <v>5016</v>
      </c>
      <c r="B218" t="s">
        <v>348</v>
      </c>
      <c r="C218">
        <v>55</v>
      </c>
      <c r="D218" t="s">
        <v>342</v>
      </c>
      <c r="E218">
        <v>459.42</v>
      </c>
      <c r="F218" t="s">
        <v>349</v>
      </c>
      <c r="G218" s="1">
        <v>43891</v>
      </c>
      <c r="H218" t="str">
        <f>IF(customer_data[[#This Row],[age]]&lt;30,"20-30",
IF(customer_data[[#This Row],[age]]&lt;40,"30-40","40+"))</f>
        <v>40+</v>
      </c>
    </row>
    <row r="219" spans="1:8" x14ac:dyDescent="0.3">
      <c r="A219">
        <v>5027</v>
      </c>
      <c r="B219" t="s">
        <v>774</v>
      </c>
      <c r="C219">
        <v>69</v>
      </c>
      <c r="D219" t="s">
        <v>659</v>
      </c>
      <c r="E219">
        <v>167.02</v>
      </c>
      <c r="F219" t="s">
        <v>775</v>
      </c>
      <c r="G219" s="1">
        <v>45342</v>
      </c>
      <c r="H219" t="str">
        <f>IF(customer_data[[#This Row],[age]]&lt;30,"20-30",
IF(customer_data[[#This Row],[age]]&lt;40,"30-40","40+"))</f>
        <v>40+</v>
      </c>
    </row>
    <row r="220" spans="1:8" x14ac:dyDescent="0.3">
      <c r="A220">
        <v>5030</v>
      </c>
      <c r="B220" t="s">
        <v>857</v>
      </c>
      <c r="C220">
        <v>26</v>
      </c>
      <c r="D220" t="s">
        <v>659</v>
      </c>
      <c r="E220">
        <v>253.12</v>
      </c>
      <c r="F220" t="s">
        <v>858</v>
      </c>
      <c r="G220" s="1">
        <v>45541</v>
      </c>
      <c r="H220" t="str">
        <f>IF(customer_data[[#This Row],[age]]&lt;30,"20-30",
IF(customer_data[[#This Row],[age]]&lt;40,"30-40","40+"))</f>
        <v>20-30</v>
      </c>
    </row>
    <row r="221" spans="1:8" x14ac:dyDescent="0.3">
      <c r="A221">
        <v>5047</v>
      </c>
      <c r="B221" t="s">
        <v>78</v>
      </c>
      <c r="C221">
        <v>52</v>
      </c>
      <c r="D221" t="s">
        <v>8</v>
      </c>
      <c r="E221">
        <v>188.88</v>
      </c>
      <c r="F221" t="s">
        <v>79</v>
      </c>
      <c r="G221" s="1">
        <v>44975</v>
      </c>
      <c r="H221" t="str">
        <f>IF(customer_data[[#This Row],[age]]&lt;30,"20-30",
IF(customer_data[[#This Row],[age]]&lt;40,"30-40","40+"))</f>
        <v>40+</v>
      </c>
    </row>
    <row r="222" spans="1:8" x14ac:dyDescent="0.3">
      <c r="A222">
        <v>5058</v>
      </c>
      <c r="B222" t="s">
        <v>815</v>
      </c>
      <c r="C222">
        <v>45</v>
      </c>
      <c r="D222" t="s">
        <v>659</v>
      </c>
      <c r="E222">
        <v>99.16</v>
      </c>
      <c r="F222" t="s">
        <v>816</v>
      </c>
      <c r="G222" s="1">
        <v>44594</v>
      </c>
      <c r="H222" t="str">
        <f>IF(customer_data[[#This Row],[age]]&lt;30,"20-30",
IF(customer_data[[#This Row],[age]]&lt;40,"30-40","40+"))</f>
        <v>40+</v>
      </c>
    </row>
    <row r="223" spans="1:8" x14ac:dyDescent="0.3">
      <c r="A223">
        <v>5066</v>
      </c>
      <c r="B223" t="s">
        <v>571</v>
      </c>
      <c r="C223">
        <v>29</v>
      </c>
      <c r="D223" t="s">
        <v>342</v>
      </c>
      <c r="E223">
        <v>374.97</v>
      </c>
      <c r="F223" t="s">
        <v>572</v>
      </c>
      <c r="G223" s="1">
        <v>44006</v>
      </c>
      <c r="H223" t="str">
        <f>IF(customer_data[[#This Row],[age]]&lt;30,"20-30",
IF(customer_data[[#This Row],[age]]&lt;40,"30-40","40+"))</f>
        <v>20-30</v>
      </c>
    </row>
    <row r="224" spans="1:8" x14ac:dyDescent="0.3">
      <c r="A224">
        <v>5110</v>
      </c>
      <c r="B224" t="s">
        <v>523</v>
      </c>
      <c r="C224">
        <v>45</v>
      </c>
      <c r="D224" t="s">
        <v>342</v>
      </c>
      <c r="E224">
        <v>246.11</v>
      </c>
      <c r="F224" t="s">
        <v>524</v>
      </c>
      <c r="G224" s="1">
        <v>43799</v>
      </c>
      <c r="H224" t="str">
        <f>IF(customer_data[[#This Row],[age]]&lt;30,"20-30",
IF(customer_data[[#This Row],[age]]&lt;40,"30-40","40+"))</f>
        <v>40+</v>
      </c>
    </row>
    <row r="225" spans="1:8" x14ac:dyDescent="0.3">
      <c r="A225">
        <v>5113</v>
      </c>
      <c r="B225" t="s">
        <v>835</v>
      </c>
      <c r="C225">
        <v>58</v>
      </c>
      <c r="D225" t="s">
        <v>659</v>
      </c>
      <c r="E225">
        <v>152.47999999999999</v>
      </c>
      <c r="F225" t="s">
        <v>836</v>
      </c>
      <c r="G225" s="1">
        <v>44851</v>
      </c>
      <c r="H225" t="str">
        <f>IF(customer_data[[#This Row],[age]]&lt;30,"20-30",
IF(customer_data[[#This Row],[age]]&lt;40,"30-40","40+"))</f>
        <v>40+</v>
      </c>
    </row>
    <row r="226" spans="1:8" x14ac:dyDescent="0.3">
      <c r="A226">
        <v>5117</v>
      </c>
      <c r="B226" t="s">
        <v>243</v>
      </c>
      <c r="C226">
        <v>45</v>
      </c>
      <c r="D226" t="s">
        <v>8</v>
      </c>
      <c r="E226">
        <v>421.49</v>
      </c>
      <c r="F226" t="s">
        <v>244</v>
      </c>
      <c r="G226" s="1">
        <v>44136</v>
      </c>
      <c r="H226" t="str">
        <f>IF(customer_data[[#This Row],[age]]&lt;30,"20-30",
IF(customer_data[[#This Row],[age]]&lt;40,"30-40","40+"))</f>
        <v>40+</v>
      </c>
    </row>
    <row r="227" spans="1:8" x14ac:dyDescent="0.3">
      <c r="A227">
        <v>5120</v>
      </c>
      <c r="B227" t="s">
        <v>849</v>
      </c>
      <c r="C227">
        <v>43</v>
      </c>
      <c r="D227" t="s">
        <v>659</v>
      </c>
      <c r="E227">
        <v>54.91</v>
      </c>
      <c r="F227" t="s">
        <v>850</v>
      </c>
      <c r="G227" s="1">
        <v>44531</v>
      </c>
      <c r="H227" t="str">
        <f>IF(customer_data[[#This Row],[age]]&lt;30,"20-30",
IF(customer_data[[#This Row],[age]]&lt;40,"30-40","40+"))</f>
        <v>40+</v>
      </c>
    </row>
    <row r="228" spans="1:8" x14ac:dyDescent="0.3">
      <c r="A228">
        <v>5161</v>
      </c>
      <c r="B228" t="s">
        <v>369</v>
      </c>
      <c r="C228">
        <v>58</v>
      </c>
      <c r="D228" t="s">
        <v>342</v>
      </c>
      <c r="E228">
        <v>497.65</v>
      </c>
      <c r="F228" t="s">
        <v>370</v>
      </c>
      <c r="G228" s="1">
        <v>44257</v>
      </c>
      <c r="H228" t="str">
        <f>IF(customer_data[[#This Row],[age]]&lt;30,"20-30",
IF(customer_data[[#This Row],[age]]&lt;40,"30-40","40+"))</f>
        <v>40+</v>
      </c>
    </row>
    <row r="229" spans="1:8" x14ac:dyDescent="0.3">
      <c r="A229">
        <v>5185</v>
      </c>
      <c r="B229" t="s">
        <v>735</v>
      </c>
      <c r="C229">
        <v>62</v>
      </c>
      <c r="D229" t="s">
        <v>659</v>
      </c>
      <c r="E229">
        <v>244.5</v>
      </c>
      <c r="F229" t="s">
        <v>736</v>
      </c>
      <c r="G229" s="1">
        <v>43972</v>
      </c>
      <c r="H229" t="str">
        <f>IF(customer_data[[#This Row],[age]]&lt;30,"20-30",
IF(customer_data[[#This Row],[age]]&lt;40,"30-40","40+"))</f>
        <v>40+</v>
      </c>
    </row>
    <row r="230" spans="1:8" x14ac:dyDescent="0.3">
      <c r="A230">
        <v>5187</v>
      </c>
      <c r="B230" t="s">
        <v>233</v>
      </c>
      <c r="C230">
        <v>29</v>
      </c>
      <c r="D230" t="s">
        <v>8</v>
      </c>
      <c r="E230">
        <v>375.97</v>
      </c>
      <c r="F230" t="s">
        <v>234</v>
      </c>
      <c r="G230" s="1">
        <v>45351</v>
      </c>
      <c r="H230" t="str">
        <f>IF(customer_data[[#This Row],[age]]&lt;30,"20-30",
IF(customer_data[[#This Row],[age]]&lt;40,"30-40","40+"))</f>
        <v>20-30</v>
      </c>
    </row>
    <row r="231" spans="1:8" x14ac:dyDescent="0.3">
      <c r="A231">
        <v>5193</v>
      </c>
      <c r="B231" t="s">
        <v>241</v>
      </c>
      <c r="C231">
        <v>63</v>
      </c>
      <c r="D231" t="s">
        <v>8</v>
      </c>
      <c r="E231">
        <v>454.99</v>
      </c>
      <c r="F231" t="s">
        <v>242</v>
      </c>
      <c r="G231" s="1">
        <v>44713</v>
      </c>
      <c r="H231" t="str">
        <f>IF(customer_data[[#This Row],[age]]&lt;30,"20-30",
IF(customer_data[[#This Row],[age]]&lt;40,"30-40","40+"))</f>
        <v>40+</v>
      </c>
    </row>
    <row r="232" spans="1:8" x14ac:dyDescent="0.3">
      <c r="A232">
        <v>5222</v>
      </c>
      <c r="B232" t="s">
        <v>525</v>
      </c>
      <c r="C232">
        <v>62</v>
      </c>
      <c r="D232" t="s">
        <v>342</v>
      </c>
      <c r="E232">
        <v>250.94</v>
      </c>
      <c r="F232" t="s">
        <v>526</v>
      </c>
      <c r="G232" s="1">
        <v>44077</v>
      </c>
      <c r="H232" t="str">
        <f>IF(customer_data[[#This Row],[age]]&lt;30,"20-30",
IF(customer_data[[#This Row],[age]]&lt;40,"30-40","40+"))</f>
        <v>40+</v>
      </c>
    </row>
    <row r="233" spans="1:8" x14ac:dyDescent="0.3">
      <c r="A233">
        <v>5234</v>
      </c>
      <c r="B233" t="s">
        <v>90</v>
      </c>
      <c r="C233">
        <v>38</v>
      </c>
      <c r="D233" t="s">
        <v>8</v>
      </c>
      <c r="E233">
        <v>370.83</v>
      </c>
      <c r="F233" t="s">
        <v>91</v>
      </c>
      <c r="G233" s="1">
        <v>45446</v>
      </c>
      <c r="H233" t="str">
        <f>IF(customer_data[[#This Row],[age]]&lt;30,"20-30",
IF(customer_data[[#This Row],[age]]&lt;40,"30-40","40+"))</f>
        <v>30-40</v>
      </c>
    </row>
    <row r="234" spans="1:8" x14ac:dyDescent="0.3">
      <c r="A234">
        <v>5250</v>
      </c>
      <c r="B234" t="s">
        <v>211</v>
      </c>
      <c r="C234">
        <v>59</v>
      </c>
      <c r="D234" t="s">
        <v>8</v>
      </c>
      <c r="E234">
        <v>55.84</v>
      </c>
      <c r="F234" t="s">
        <v>212</v>
      </c>
      <c r="G234" s="1">
        <v>43920</v>
      </c>
      <c r="H234" t="str">
        <f>IF(customer_data[[#This Row],[age]]&lt;30,"20-30",
IF(customer_data[[#This Row],[age]]&lt;40,"30-40","40+"))</f>
        <v>40+</v>
      </c>
    </row>
    <row r="235" spans="1:8" x14ac:dyDescent="0.3">
      <c r="A235">
        <v>5263</v>
      </c>
      <c r="B235" t="s">
        <v>955</v>
      </c>
      <c r="C235">
        <v>48</v>
      </c>
      <c r="D235" t="s">
        <v>659</v>
      </c>
      <c r="E235">
        <v>479.52</v>
      </c>
      <c r="F235" t="s">
        <v>248</v>
      </c>
      <c r="G235" s="1">
        <v>44289</v>
      </c>
      <c r="H235" t="str">
        <f>IF(customer_data[[#This Row],[age]]&lt;30,"20-30",
IF(customer_data[[#This Row],[age]]&lt;40,"30-40","40+"))</f>
        <v>40+</v>
      </c>
    </row>
    <row r="236" spans="1:8" x14ac:dyDescent="0.3">
      <c r="A236">
        <v>5277</v>
      </c>
      <c r="B236" t="s">
        <v>68</v>
      </c>
      <c r="C236">
        <v>41</v>
      </c>
      <c r="D236" t="s">
        <v>8</v>
      </c>
      <c r="E236">
        <v>112.81</v>
      </c>
      <c r="F236" t="s">
        <v>69</v>
      </c>
      <c r="G236" s="1">
        <v>45160</v>
      </c>
      <c r="H236" t="str">
        <f>IF(customer_data[[#This Row],[age]]&lt;30,"20-30",
IF(customer_data[[#This Row],[age]]&lt;40,"30-40","40+"))</f>
        <v>40+</v>
      </c>
    </row>
    <row r="237" spans="1:8" x14ac:dyDescent="0.3">
      <c r="A237">
        <v>5282</v>
      </c>
      <c r="B237" t="s">
        <v>303</v>
      </c>
      <c r="C237">
        <v>61</v>
      </c>
      <c r="D237" t="s">
        <v>8</v>
      </c>
      <c r="E237">
        <v>465.21</v>
      </c>
      <c r="F237" t="s">
        <v>304</v>
      </c>
      <c r="G237" s="1">
        <v>45195</v>
      </c>
      <c r="H237" t="str">
        <f>IF(customer_data[[#This Row],[age]]&lt;30,"20-30",
IF(customer_data[[#This Row],[age]]&lt;40,"30-40","40+"))</f>
        <v>40+</v>
      </c>
    </row>
    <row r="238" spans="1:8" x14ac:dyDescent="0.3">
      <c r="A238">
        <v>5295</v>
      </c>
      <c r="B238" t="s">
        <v>581</v>
      </c>
      <c r="C238">
        <v>52</v>
      </c>
      <c r="D238" t="s">
        <v>342</v>
      </c>
      <c r="E238">
        <v>455.91</v>
      </c>
      <c r="F238" t="s">
        <v>582</v>
      </c>
      <c r="G238" s="1">
        <v>44685</v>
      </c>
      <c r="H238" t="str">
        <f>IF(customer_data[[#This Row],[age]]&lt;30,"20-30",
IF(customer_data[[#This Row],[age]]&lt;40,"30-40","40+"))</f>
        <v>40+</v>
      </c>
    </row>
    <row r="239" spans="1:8" x14ac:dyDescent="0.3">
      <c r="A239">
        <v>5298</v>
      </c>
      <c r="B239" t="s">
        <v>683</v>
      </c>
      <c r="C239">
        <v>61</v>
      </c>
      <c r="D239" t="s">
        <v>659</v>
      </c>
      <c r="E239">
        <v>168.21</v>
      </c>
      <c r="F239" t="s">
        <v>684</v>
      </c>
      <c r="G239" s="1">
        <v>43776</v>
      </c>
      <c r="H239" t="str">
        <f>IF(customer_data[[#This Row],[age]]&lt;30,"20-30",
IF(customer_data[[#This Row],[age]]&lt;40,"30-40","40+"))</f>
        <v>40+</v>
      </c>
    </row>
    <row r="240" spans="1:8" x14ac:dyDescent="0.3">
      <c r="A240">
        <v>5316</v>
      </c>
      <c r="B240" t="s">
        <v>608</v>
      </c>
      <c r="C240">
        <v>31</v>
      </c>
      <c r="D240" t="s">
        <v>342</v>
      </c>
      <c r="E240">
        <v>368.97</v>
      </c>
      <c r="F240" t="s">
        <v>609</v>
      </c>
      <c r="G240" s="1">
        <v>44947</v>
      </c>
      <c r="H240" t="str">
        <f>IF(customer_data[[#This Row],[age]]&lt;30,"20-30",
IF(customer_data[[#This Row],[age]]&lt;40,"30-40","40+"))</f>
        <v>30-40</v>
      </c>
    </row>
    <row r="241" spans="1:8" x14ac:dyDescent="0.3">
      <c r="A241">
        <v>5325</v>
      </c>
      <c r="B241" t="s">
        <v>273</v>
      </c>
      <c r="C241">
        <v>57</v>
      </c>
      <c r="D241" t="s">
        <v>8</v>
      </c>
      <c r="E241">
        <v>449.73</v>
      </c>
      <c r="F241" t="s">
        <v>274</v>
      </c>
      <c r="G241" s="1">
        <v>44813</v>
      </c>
      <c r="H241" t="str">
        <f>IF(customer_data[[#This Row],[age]]&lt;30,"20-30",
IF(customer_data[[#This Row],[age]]&lt;40,"30-40","40+"))</f>
        <v>40+</v>
      </c>
    </row>
    <row r="242" spans="1:8" x14ac:dyDescent="0.3">
      <c r="A242">
        <v>5343</v>
      </c>
      <c r="B242" t="s">
        <v>12</v>
      </c>
      <c r="C242">
        <v>46</v>
      </c>
      <c r="D242" t="s">
        <v>8</v>
      </c>
      <c r="E242">
        <v>87.3</v>
      </c>
      <c r="F242" t="s">
        <v>13</v>
      </c>
      <c r="G242" s="1">
        <v>44308</v>
      </c>
      <c r="H242" t="str">
        <f>IF(customer_data[[#This Row],[age]]&lt;30,"20-30",
IF(customer_data[[#This Row],[age]]&lt;40,"30-40","40+"))</f>
        <v>40+</v>
      </c>
    </row>
    <row r="243" spans="1:8" x14ac:dyDescent="0.3">
      <c r="A243">
        <v>5366</v>
      </c>
      <c r="B243" t="s">
        <v>231</v>
      </c>
      <c r="C243">
        <v>34</v>
      </c>
      <c r="D243" t="s">
        <v>8</v>
      </c>
      <c r="E243">
        <v>349.78</v>
      </c>
      <c r="F243" t="s">
        <v>232</v>
      </c>
      <c r="G243" s="1">
        <v>45058</v>
      </c>
      <c r="H243" t="str">
        <f>IF(customer_data[[#This Row],[age]]&lt;30,"20-30",
IF(customer_data[[#This Row],[age]]&lt;40,"30-40","40+"))</f>
        <v>30-40</v>
      </c>
    </row>
    <row r="244" spans="1:8" x14ac:dyDescent="0.3">
      <c r="A244">
        <v>5381</v>
      </c>
      <c r="B244" t="s">
        <v>154</v>
      </c>
      <c r="C244">
        <v>37</v>
      </c>
      <c r="D244" t="s">
        <v>8</v>
      </c>
      <c r="E244">
        <v>312.99</v>
      </c>
      <c r="F244" t="s">
        <v>155</v>
      </c>
      <c r="G244" s="1">
        <v>45522</v>
      </c>
      <c r="H244" t="str">
        <f>IF(customer_data[[#This Row],[age]]&lt;30,"20-30",
IF(customer_data[[#This Row],[age]]&lt;40,"30-40","40+"))</f>
        <v>30-40</v>
      </c>
    </row>
    <row r="245" spans="1:8" x14ac:dyDescent="0.3">
      <c r="A245">
        <v>5394</v>
      </c>
      <c r="B245" t="s">
        <v>426</v>
      </c>
      <c r="C245">
        <v>60</v>
      </c>
      <c r="D245" t="s">
        <v>342</v>
      </c>
      <c r="E245">
        <v>272.12</v>
      </c>
      <c r="F245" t="s">
        <v>427</v>
      </c>
      <c r="G245" s="1">
        <v>44068</v>
      </c>
      <c r="H245" t="str">
        <f>IF(customer_data[[#This Row],[age]]&lt;30,"20-30",
IF(customer_data[[#This Row],[age]]&lt;40,"30-40","40+"))</f>
        <v>40+</v>
      </c>
    </row>
    <row r="246" spans="1:8" x14ac:dyDescent="0.3">
      <c r="A246">
        <v>5408</v>
      </c>
      <c r="B246" t="s">
        <v>861</v>
      </c>
      <c r="C246">
        <v>35</v>
      </c>
      <c r="D246" t="s">
        <v>659</v>
      </c>
      <c r="E246">
        <v>206.55</v>
      </c>
      <c r="F246" t="s">
        <v>862</v>
      </c>
      <c r="G246" s="1">
        <v>44426</v>
      </c>
      <c r="H246" t="str">
        <f>IF(customer_data[[#This Row],[age]]&lt;30,"20-30",
IF(customer_data[[#This Row],[age]]&lt;40,"30-40","40+"))</f>
        <v>30-40</v>
      </c>
    </row>
    <row r="247" spans="1:8" x14ac:dyDescent="0.3">
      <c r="A247">
        <v>5428</v>
      </c>
      <c r="B247" t="s">
        <v>84</v>
      </c>
      <c r="C247">
        <v>35</v>
      </c>
      <c r="D247" t="s">
        <v>8</v>
      </c>
      <c r="E247">
        <v>178.44</v>
      </c>
      <c r="F247" t="s">
        <v>85</v>
      </c>
      <c r="G247" s="1">
        <v>43802</v>
      </c>
      <c r="H247" t="str">
        <f>IF(customer_data[[#This Row],[age]]&lt;30,"20-30",
IF(customer_data[[#This Row],[age]]&lt;40,"30-40","40+"))</f>
        <v>30-40</v>
      </c>
    </row>
    <row r="248" spans="1:8" x14ac:dyDescent="0.3">
      <c r="A248">
        <v>5437</v>
      </c>
      <c r="B248" t="s">
        <v>786</v>
      </c>
      <c r="C248">
        <v>45</v>
      </c>
      <c r="D248" t="s">
        <v>659</v>
      </c>
      <c r="E248">
        <v>463.83</v>
      </c>
      <c r="F248" t="s">
        <v>787</v>
      </c>
      <c r="G248" s="1">
        <v>44986</v>
      </c>
      <c r="H248" t="str">
        <f>IF(customer_data[[#This Row],[age]]&lt;30,"20-30",
IF(customer_data[[#This Row],[age]]&lt;40,"30-40","40+"))</f>
        <v>40+</v>
      </c>
    </row>
    <row r="249" spans="1:8" x14ac:dyDescent="0.3">
      <c r="A249">
        <v>5461</v>
      </c>
      <c r="B249" t="s">
        <v>602</v>
      </c>
      <c r="C249">
        <v>66</v>
      </c>
      <c r="D249" t="s">
        <v>342</v>
      </c>
      <c r="E249">
        <v>222.9</v>
      </c>
      <c r="F249" t="s">
        <v>603</v>
      </c>
      <c r="G249" s="1">
        <v>45484</v>
      </c>
      <c r="H249" t="str">
        <f>IF(customer_data[[#This Row],[age]]&lt;30,"20-30",
IF(customer_data[[#This Row],[age]]&lt;40,"30-40","40+"))</f>
        <v>40+</v>
      </c>
    </row>
    <row r="250" spans="1:8" x14ac:dyDescent="0.3">
      <c r="A250">
        <v>5474</v>
      </c>
      <c r="B250" t="s">
        <v>801</v>
      </c>
      <c r="C250">
        <v>53</v>
      </c>
      <c r="D250" t="s">
        <v>659</v>
      </c>
      <c r="E250">
        <v>293.27999999999997</v>
      </c>
      <c r="F250" t="s">
        <v>802</v>
      </c>
      <c r="G250" s="1">
        <v>43735</v>
      </c>
      <c r="H250" t="str">
        <f>IF(customer_data[[#This Row],[age]]&lt;30,"20-30",
IF(customer_data[[#This Row],[age]]&lt;40,"30-40","40+"))</f>
        <v>40+</v>
      </c>
    </row>
    <row r="251" spans="1:8" x14ac:dyDescent="0.3">
      <c r="A251">
        <v>5523</v>
      </c>
      <c r="B251" t="s">
        <v>756</v>
      </c>
      <c r="C251">
        <v>38</v>
      </c>
      <c r="D251" t="s">
        <v>659</v>
      </c>
      <c r="E251">
        <v>123.69</v>
      </c>
      <c r="F251" t="s">
        <v>757</v>
      </c>
      <c r="G251" s="1">
        <v>44061</v>
      </c>
      <c r="H251" t="str">
        <f>IF(customer_data[[#This Row],[age]]&lt;30,"20-30",
IF(customer_data[[#This Row],[age]]&lt;40,"30-40","40+"))</f>
        <v>30-40</v>
      </c>
    </row>
    <row r="252" spans="1:8" x14ac:dyDescent="0.3">
      <c r="A252">
        <v>5530</v>
      </c>
      <c r="B252" t="s">
        <v>938</v>
      </c>
      <c r="C252">
        <v>32</v>
      </c>
      <c r="D252" t="s">
        <v>659</v>
      </c>
      <c r="E252">
        <v>362.68</v>
      </c>
      <c r="F252" t="s">
        <v>939</v>
      </c>
      <c r="G252" s="1">
        <v>44399</v>
      </c>
      <c r="H252" t="str">
        <f>IF(customer_data[[#This Row],[age]]&lt;30,"20-30",
IF(customer_data[[#This Row],[age]]&lt;40,"30-40","40+"))</f>
        <v>30-40</v>
      </c>
    </row>
    <row r="253" spans="1:8" x14ac:dyDescent="0.3">
      <c r="A253">
        <v>5552</v>
      </c>
      <c r="B253" t="s">
        <v>455</v>
      </c>
      <c r="C253">
        <v>34</v>
      </c>
      <c r="D253" t="s">
        <v>342</v>
      </c>
      <c r="E253">
        <v>72.3</v>
      </c>
      <c r="F253" t="s">
        <v>456</v>
      </c>
      <c r="G253" s="1">
        <v>44166</v>
      </c>
      <c r="H253" t="str">
        <f>IF(customer_data[[#This Row],[age]]&lt;30,"20-30",
IF(customer_data[[#This Row],[age]]&lt;40,"30-40","40+"))</f>
        <v>30-40</v>
      </c>
    </row>
    <row r="254" spans="1:8" x14ac:dyDescent="0.3">
      <c r="A254">
        <v>5597</v>
      </c>
      <c r="B254" t="s">
        <v>592</v>
      </c>
      <c r="C254">
        <v>25</v>
      </c>
      <c r="D254" t="s">
        <v>342</v>
      </c>
      <c r="E254">
        <v>363.11</v>
      </c>
      <c r="F254" t="s">
        <v>593</v>
      </c>
      <c r="G254" s="1">
        <v>44144</v>
      </c>
      <c r="H254" t="str">
        <f>IF(customer_data[[#This Row],[age]]&lt;30,"20-30",
IF(customer_data[[#This Row],[age]]&lt;40,"30-40","40+"))</f>
        <v>20-30</v>
      </c>
    </row>
    <row r="255" spans="1:8" x14ac:dyDescent="0.3">
      <c r="A255">
        <v>5619</v>
      </c>
      <c r="B255" t="s">
        <v>193</v>
      </c>
      <c r="C255">
        <v>34</v>
      </c>
      <c r="D255" t="s">
        <v>8</v>
      </c>
      <c r="E255">
        <v>317.14</v>
      </c>
      <c r="F255" t="s">
        <v>194</v>
      </c>
      <c r="G255" s="1">
        <v>44317</v>
      </c>
      <c r="H255" t="str">
        <f>IF(customer_data[[#This Row],[age]]&lt;30,"20-30",
IF(customer_data[[#This Row],[age]]&lt;40,"30-40","40+"))</f>
        <v>30-40</v>
      </c>
    </row>
    <row r="256" spans="1:8" x14ac:dyDescent="0.3">
      <c r="A256">
        <v>5623</v>
      </c>
      <c r="B256" t="s">
        <v>341</v>
      </c>
      <c r="C256">
        <v>34</v>
      </c>
      <c r="D256" t="s">
        <v>342</v>
      </c>
      <c r="E256">
        <v>150.34</v>
      </c>
      <c r="F256" t="s">
        <v>343</v>
      </c>
      <c r="G256" s="1">
        <v>43854</v>
      </c>
      <c r="H256" t="str">
        <f>IF(customer_data[[#This Row],[age]]&lt;30,"20-30",
IF(customer_data[[#This Row],[age]]&lt;40,"30-40","40+"))</f>
        <v>30-40</v>
      </c>
    </row>
    <row r="257" spans="1:8" x14ac:dyDescent="0.3">
      <c r="A257">
        <v>5640</v>
      </c>
      <c r="B257" t="s">
        <v>82</v>
      </c>
      <c r="C257">
        <v>39</v>
      </c>
      <c r="D257" t="s">
        <v>8</v>
      </c>
      <c r="E257">
        <v>400.72</v>
      </c>
      <c r="F257" t="s">
        <v>83</v>
      </c>
      <c r="G257" s="1">
        <v>44980</v>
      </c>
      <c r="H257" t="str">
        <f>IF(customer_data[[#This Row],[age]]&lt;30,"20-30",
IF(customer_data[[#This Row],[age]]&lt;40,"30-40","40+"))</f>
        <v>30-40</v>
      </c>
    </row>
    <row r="258" spans="1:8" x14ac:dyDescent="0.3">
      <c r="A258">
        <v>5647</v>
      </c>
      <c r="B258" t="s">
        <v>295</v>
      </c>
      <c r="C258">
        <v>31</v>
      </c>
      <c r="D258" t="s">
        <v>8</v>
      </c>
      <c r="E258">
        <v>128.61000000000001</v>
      </c>
      <c r="F258" t="s">
        <v>296</v>
      </c>
      <c r="G258" s="1">
        <v>44422</v>
      </c>
      <c r="H258" t="str">
        <f>IF(customer_data[[#This Row],[age]]&lt;30,"20-30",
IF(customer_data[[#This Row],[age]]&lt;40,"30-40","40+"))</f>
        <v>30-40</v>
      </c>
    </row>
    <row r="259" spans="1:8" x14ac:dyDescent="0.3">
      <c r="A259">
        <v>5649</v>
      </c>
      <c r="B259" t="s">
        <v>811</v>
      </c>
      <c r="C259">
        <v>42</v>
      </c>
      <c r="D259" t="s">
        <v>659</v>
      </c>
      <c r="E259">
        <v>181.62</v>
      </c>
      <c r="F259" t="s">
        <v>812</v>
      </c>
      <c r="G259" s="1">
        <v>45416</v>
      </c>
      <c r="H259" t="str">
        <f>IF(customer_data[[#This Row],[age]]&lt;30,"20-30",
IF(customer_data[[#This Row],[age]]&lt;40,"30-40","40+"))</f>
        <v>40+</v>
      </c>
    </row>
    <row r="260" spans="1:8" x14ac:dyDescent="0.3">
      <c r="A260">
        <v>5658</v>
      </c>
      <c r="B260" t="s">
        <v>359</v>
      </c>
      <c r="C260">
        <v>57</v>
      </c>
      <c r="D260" t="s">
        <v>342</v>
      </c>
      <c r="E260">
        <v>390.96</v>
      </c>
      <c r="F260" t="s">
        <v>360</v>
      </c>
      <c r="G260" s="1">
        <v>44673</v>
      </c>
      <c r="H260" t="str">
        <f>IF(customer_data[[#This Row],[age]]&lt;30,"20-30",
IF(customer_data[[#This Row],[age]]&lt;40,"30-40","40+"))</f>
        <v>40+</v>
      </c>
    </row>
    <row r="261" spans="1:8" x14ac:dyDescent="0.3">
      <c r="A261">
        <v>5668</v>
      </c>
      <c r="B261" t="s">
        <v>436</v>
      </c>
      <c r="C261">
        <v>40</v>
      </c>
      <c r="D261" t="s">
        <v>342</v>
      </c>
      <c r="E261">
        <v>198.55</v>
      </c>
      <c r="F261" t="s">
        <v>437</v>
      </c>
      <c r="G261" s="1">
        <v>44396</v>
      </c>
      <c r="H261" t="str">
        <f>IF(customer_data[[#This Row],[age]]&lt;30,"20-30",
IF(customer_data[[#This Row],[age]]&lt;40,"30-40","40+"))</f>
        <v>40+</v>
      </c>
    </row>
    <row r="262" spans="1:8" x14ac:dyDescent="0.3">
      <c r="A262">
        <v>5692</v>
      </c>
      <c r="B262" t="s">
        <v>942</v>
      </c>
      <c r="C262">
        <v>48</v>
      </c>
      <c r="D262" t="s">
        <v>659</v>
      </c>
      <c r="E262">
        <v>149.03</v>
      </c>
      <c r="F262" t="s">
        <v>943</v>
      </c>
      <c r="G262" s="1">
        <v>44401</v>
      </c>
      <c r="H262" t="str">
        <f>IF(customer_data[[#This Row],[age]]&lt;30,"20-30",
IF(customer_data[[#This Row],[age]]&lt;40,"30-40","40+"))</f>
        <v>40+</v>
      </c>
    </row>
    <row r="263" spans="1:8" x14ac:dyDescent="0.3">
      <c r="A263">
        <v>5710</v>
      </c>
      <c r="B263" t="s">
        <v>361</v>
      </c>
      <c r="C263">
        <v>45</v>
      </c>
      <c r="D263" t="s">
        <v>342</v>
      </c>
      <c r="E263">
        <v>490.04</v>
      </c>
      <c r="F263" t="s">
        <v>362</v>
      </c>
      <c r="G263" s="1">
        <v>44979</v>
      </c>
      <c r="H263" t="str">
        <f>IF(customer_data[[#This Row],[age]]&lt;30,"20-30",
IF(customer_data[[#This Row],[age]]&lt;40,"30-40","40+"))</f>
        <v>40+</v>
      </c>
    </row>
    <row r="264" spans="1:8" x14ac:dyDescent="0.3">
      <c r="A264">
        <v>5712</v>
      </c>
      <c r="B264" t="s">
        <v>535</v>
      </c>
      <c r="C264">
        <v>30</v>
      </c>
      <c r="D264" t="s">
        <v>342</v>
      </c>
      <c r="E264">
        <v>402.84</v>
      </c>
      <c r="F264" t="s">
        <v>536</v>
      </c>
      <c r="G264" s="1">
        <v>45169</v>
      </c>
      <c r="H264" t="str">
        <f>IF(customer_data[[#This Row],[age]]&lt;30,"20-30",
IF(customer_data[[#This Row],[age]]&lt;40,"30-40","40+"))</f>
        <v>30-40</v>
      </c>
    </row>
    <row r="265" spans="1:8" x14ac:dyDescent="0.3">
      <c r="A265">
        <v>5777</v>
      </c>
      <c r="B265" t="s">
        <v>445</v>
      </c>
      <c r="C265">
        <v>53</v>
      </c>
      <c r="D265" t="s">
        <v>342</v>
      </c>
      <c r="E265">
        <v>276.39999999999998</v>
      </c>
      <c r="F265" t="s">
        <v>446</v>
      </c>
      <c r="G265" s="1">
        <v>45411</v>
      </c>
      <c r="H265" t="str">
        <f>IF(customer_data[[#This Row],[age]]&lt;30,"20-30",
IF(customer_data[[#This Row],[age]]&lt;40,"30-40","40+"))</f>
        <v>40+</v>
      </c>
    </row>
    <row r="266" spans="1:8" x14ac:dyDescent="0.3">
      <c r="A266">
        <v>5782</v>
      </c>
      <c r="B266" t="s">
        <v>545</v>
      </c>
      <c r="C266">
        <v>48</v>
      </c>
      <c r="D266" t="s">
        <v>342</v>
      </c>
      <c r="E266">
        <v>419.4</v>
      </c>
      <c r="F266" t="s">
        <v>546</v>
      </c>
      <c r="G266" s="1">
        <v>45036</v>
      </c>
      <c r="H266" t="str">
        <f>IF(customer_data[[#This Row],[age]]&lt;30,"20-30",
IF(customer_data[[#This Row],[age]]&lt;40,"30-40","40+"))</f>
        <v>40+</v>
      </c>
    </row>
    <row r="267" spans="1:8" x14ac:dyDescent="0.3">
      <c r="A267">
        <v>5820</v>
      </c>
      <c r="B267" t="s">
        <v>20</v>
      </c>
      <c r="C267">
        <v>56</v>
      </c>
      <c r="D267" t="s">
        <v>8</v>
      </c>
      <c r="E267">
        <v>147.24</v>
      </c>
      <c r="F267" t="s">
        <v>21</v>
      </c>
      <c r="G267" s="1">
        <v>44166</v>
      </c>
      <c r="H267" t="str">
        <f>IF(customer_data[[#This Row],[age]]&lt;30,"20-30",
IF(customer_data[[#This Row],[age]]&lt;40,"30-40","40+"))</f>
        <v>40+</v>
      </c>
    </row>
    <row r="268" spans="1:8" x14ac:dyDescent="0.3">
      <c r="A268">
        <v>5825</v>
      </c>
      <c r="B268" t="s">
        <v>547</v>
      </c>
      <c r="C268">
        <v>46</v>
      </c>
      <c r="D268" t="s">
        <v>342</v>
      </c>
      <c r="E268">
        <v>311.27</v>
      </c>
      <c r="F268" t="s">
        <v>548</v>
      </c>
      <c r="G268" s="1">
        <v>44044</v>
      </c>
      <c r="H268" t="str">
        <f>IF(customer_data[[#This Row],[age]]&lt;30,"20-30",
IF(customer_data[[#This Row],[age]]&lt;40,"30-40","40+"))</f>
        <v>40+</v>
      </c>
    </row>
    <row r="269" spans="1:8" x14ac:dyDescent="0.3">
      <c r="A269">
        <v>5909</v>
      </c>
      <c r="B269" t="s">
        <v>96</v>
      </c>
      <c r="C269">
        <v>53</v>
      </c>
      <c r="D269" t="s">
        <v>8</v>
      </c>
      <c r="E269">
        <v>408.78</v>
      </c>
      <c r="F269" t="s">
        <v>97</v>
      </c>
      <c r="G269" s="1">
        <v>43815</v>
      </c>
      <c r="H269" t="str">
        <f>IF(customer_data[[#This Row],[age]]&lt;30,"20-30",
IF(customer_data[[#This Row],[age]]&lt;40,"30-40","40+"))</f>
        <v>40+</v>
      </c>
    </row>
    <row r="270" spans="1:8" x14ac:dyDescent="0.3">
      <c r="A270">
        <v>5911</v>
      </c>
      <c r="B270" t="s">
        <v>583</v>
      </c>
      <c r="C270">
        <v>37</v>
      </c>
      <c r="D270" t="s">
        <v>342</v>
      </c>
      <c r="E270">
        <v>391.67</v>
      </c>
      <c r="F270" t="s">
        <v>584</v>
      </c>
      <c r="G270" s="1">
        <v>44406</v>
      </c>
      <c r="H270" t="str">
        <f>IF(customer_data[[#This Row],[age]]&lt;30,"20-30",
IF(customer_data[[#This Row],[age]]&lt;40,"30-40","40+"))</f>
        <v>30-40</v>
      </c>
    </row>
    <row r="271" spans="1:8" x14ac:dyDescent="0.3">
      <c r="A271">
        <v>5913</v>
      </c>
      <c r="B271" t="s">
        <v>658</v>
      </c>
      <c r="C271">
        <v>44</v>
      </c>
      <c r="D271" t="s">
        <v>659</v>
      </c>
      <c r="E271">
        <v>145.97</v>
      </c>
      <c r="F271" t="s">
        <v>660</v>
      </c>
      <c r="G271" s="1">
        <v>45058</v>
      </c>
      <c r="H271" t="str">
        <f>IF(customer_data[[#This Row],[age]]&lt;30,"20-30",
IF(customer_data[[#This Row],[age]]&lt;40,"30-40","40+"))</f>
        <v>40+</v>
      </c>
    </row>
    <row r="272" spans="1:8" x14ac:dyDescent="0.3">
      <c r="A272">
        <v>5921</v>
      </c>
      <c r="B272" t="s">
        <v>187</v>
      </c>
      <c r="C272">
        <v>25</v>
      </c>
      <c r="D272" t="s">
        <v>8</v>
      </c>
      <c r="E272">
        <v>486.14</v>
      </c>
      <c r="F272" t="s">
        <v>188</v>
      </c>
      <c r="G272" s="1">
        <v>45107</v>
      </c>
      <c r="H272" t="str">
        <f>IF(customer_data[[#This Row],[age]]&lt;30,"20-30",
IF(customer_data[[#This Row],[age]]&lt;40,"30-40","40+"))</f>
        <v>20-30</v>
      </c>
    </row>
    <row r="273" spans="1:8" x14ac:dyDescent="0.3">
      <c r="A273">
        <v>5939</v>
      </c>
      <c r="B273" t="s">
        <v>138</v>
      </c>
      <c r="C273">
        <v>29</v>
      </c>
      <c r="D273" t="s">
        <v>8</v>
      </c>
      <c r="E273">
        <v>236.65</v>
      </c>
      <c r="F273" t="s">
        <v>139</v>
      </c>
      <c r="G273" s="1">
        <v>44501</v>
      </c>
      <c r="H273" t="str">
        <f>IF(customer_data[[#This Row],[age]]&lt;30,"20-30",
IF(customer_data[[#This Row],[age]]&lt;40,"30-40","40+"))</f>
        <v>20-30</v>
      </c>
    </row>
    <row r="274" spans="1:8" x14ac:dyDescent="0.3">
      <c r="A274">
        <v>5957</v>
      </c>
      <c r="B274" t="s">
        <v>265</v>
      </c>
      <c r="C274">
        <v>49</v>
      </c>
      <c r="D274" t="s">
        <v>8</v>
      </c>
      <c r="E274">
        <v>71.959999999999994</v>
      </c>
      <c r="F274" t="s">
        <v>266</v>
      </c>
      <c r="G274" s="1">
        <v>45552</v>
      </c>
      <c r="H274" t="str">
        <f>IF(customer_data[[#This Row],[age]]&lt;30,"20-30",
IF(customer_data[[#This Row],[age]]&lt;40,"30-40","40+"))</f>
        <v>40+</v>
      </c>
    </row>
    <row r="275" spans="1:8" x14ac:dyDescent="0.3">
      <c r="A275">
        <v>5962</v>
      </c>
      <c r="B275" t="s">
        <v>944</v>
      </c>
      <c r="C275">
        <v>67</v>
      </c>
      <c r="D275" t="s">
        <v>659</v>
      </c>
      <c r="E275">
        <v>424.49</v>
      </c>
      <c r="F275" t="s">
        <v>180</v>
      </c>
      <c r="G275" s="1">
        <v>45408</v>
      </c>
      <c r="H275" t="str">
        <f>IF(customer_data[[#This Row],[age]]&lt;30,"20-30",
IF(customer_data[[#This Row],[age]]&lt;40,"30-40","40+"))</f>
        <v>40+</v>
      </c>
    </row>
    <row r="276" spans="1:8" x14ac:dyDescent="0.3">
      <c r="A276">
        <v>5972</v>
      </c>
      <c r="B276" t="s">
        <v>919</v>
      </c>
      <c r="C276">
        <v>62</v>
      </c>
      <c r="D276" t="s">
        <v>659</v>
      </c>
      <c r="E276">
        <v>301.32</v>
      </c>
      <c r="F276" t="s">
        <v>617</v>
      </c>
      <c r="G276" s="1">
        <v>45384</v>
      </c>
      <c r="H276" t="str">
        <f>IF(customer_data[[#This Row],[age]]&lt;30,"20-30",
IF(customer_data[[#This Row],[age]]&lt;40,"30-40","40+"))</f>
        <v>40+</v>
      </c>
    </row>
    <row r="277" spans="1:8" x14ac:dyDescent="0.3">
      <c r="A277">
        <v>5980</v>
      </c>
      <c r="B277" t="s">
        <v>733</v>
      </c>
      <c r="C277">
        <v>36</v>
      </c>
      <c r="D277" t="s">
        <v>659</v>
      </c>
      <c r="E277">
        <v>383.26</v>
      </c>
      <c r="F277" t="s">
        <v>734</v>
      </c>
      <c r="G277" s="1">
        <v>45440</v>
      </c>
      <c r="H277" t="str">
        <f>IF(customer_data[[#This Row],[age]]&lt;30,"20-30",
IF(customer_data[[#This Row],[age]]&lt;40,"30-40","40+"))</f>
        <v>30-40</v>
      </c>
    </row>
    <row r="278" spans="1:8" x14ac:dyDescent="0.3">
      <c r="A278">
        <v>5986</v>
      </c>
      <c r="B278" t="s">
        <v>650</v>
      </c>
      <c r="C278">
        <v>63</v>
      </c>
      <c r="D278" t="s">
        <v>342</v>
      </c>
      <c r="E278">
        <v>79.39</v>
      </c>
      <c r="F278" t="s">
        <v>651</v>
      </c>
      <c r="G278" s="1">
        <v>45406</v>
      </c>
      <c r="H278" t="str">
        <f>IF(customer_data[[#This Row],[age]]&lt;30,"20-30",
IF(customer_data[[#This Row],[age]]&lt;40,"30-40","40+"))</f>
        <v>40+</v>
      </c>
    </row>
    <row r="279" spans="1:8" x14ac:dyDescent="0.3">
      <c r="A279">
        <v>6064</v>
      </c>
      <c r="B279" t="s">
        <v>315</v>
      </c>
      <c r="C279">
        <v>61</v>
      </c>
      <c r="D279" t="s">
        <v>8</v>
      </c>
      <c r="E279">
        <v>306.56</v>
      </c>
      <c r="F279" t="s">
        <v>316</v>
      </c>
      <c r="G279" s="1">
        <v>44427</v>
      </c>
      <c r="H279" t="str">
        <f>IF(customer_data[[#This Row],[age]]&lt;30,"20-30",
IF(customer_data[[#This Row],[age]]&lt;40,"30-40","40+"))</f>
        <v>40+</v>
      </c>
    </row>
    <row r="280" spans="1:8" x14ac:dyDescent="0.3">
      <c r="A280">
        <v>6065</v>
      </c>
      <c r="B280" t="s">
        <v>327</v>
      </c>
      <c r="C280">
        <v>31</v>
      </c>
      <c r="D280" t="s">
        <v>8</v>
      </c>
      <c r="E280">
        <v>390.43</v>
      </c>
      <c r="F280" t="s">
        <v>328</v>
      </c>
      <c r="G280" s="1">
        <v>44564</v>
      </c>
      <c r="H280" t="str">
        <f>IF(customer_data[[#This Row],[age]]&lt;30,"20-30",
IF(customer_data[[#This Row],[age]]&lt;40,"30-40","40+"))</f>
        <v>30-40</v>
      </c>
    </row>
    <row r="281" spans="1:8" x14ac:dyDescent="0.3">
      <c r="A281">
        <v>6089</v>
      </c>
      <c r="B281" t="s">
        <v>479</v>
      </c>
      <c r="C281">
        <v>25</v>
      </c>
      <c r="D281" t="s">
        <v>342</v>
      </c>
      <c r="E281">
        <v>430.8</v>
      </c>
      <c r="F281" t="s">
        <v>480</v>
      </c>
      <c r="G281" s="1">
        <v>44889</v>
      </c>
      <c r="H281" t="str">
        <f>IF(customer_data[[#This Row],[age]]&lt;30,"20-30",
IF(customer_data[[#This Row],[age]]&lt;40,"30-40","40+"))</f>
        <v>20-30</v>
      </c>
    </row>
    <row r="282" spans="1:8" x14ac:dyDescent="0.3">
      <c r="A282">
        <v>6104</v>
      </c>
      <c r="B282" t="s">
        <v>353</v>
      </c>
      <c r="C282">
        <v>30</v>
      </c>
      <c r="D282" t="s">
        <v>342</v>
      </c>
      <c r="E282">
        <v>400.02</v>
      </c>
      <c r="F282" t="s">
        <v>354</v>
      </c>
      <c r="G282" s="1">
        <v>44932</v>
      </c>
      <c r="H282" t="str">
        <f>IF(customer_data[[#This Row],[age]]&lt;30,"20-30",
IF(customer_data[[#This Row],[age]]&lt;40,"30-40","40+"))</f>
        <v>30-40</v>
      </c>
    </row>
    <row r="283" spans="1:8" x14ac:dyDescent="0.3">
      <c r="A283">
        <v>6134</v>
      </c>
      <c r="B283" t="s">
        <v>297</v>
      </c>
      <c r="C283">
        <v>41</v>
      </c>
      <c r="D283" t="s">
        <v>8</v>
      </c>
      <c r="E283">
        <v>92.3</v>
      </c>
      <c r="F283" t="s">
        <v>298</v>
      </c>
      <c r="G283" s="1">
        <v>45442</v>
      </c>
      <c r="H283" t="str">
        <f>IF(customer_data[[#This Row],[age]]&lt;30,"20-30",
IF(customer_data[[#This Row],[age]]&lt;40,"30-40","40+"))</f>
        <v>40+</v>
      </c>
    </row>
    <row r="284" spans="1:8" x14ac:dyDescent="0.3">
      <c r="A284">
        <v>6207</v>
      </c>
      <c r="B284" t="s">
        <v>86</v>
      </c>
      <c r="C284">
        <v>26</v>
      </c>
      <c r="D284" t="s">
        <v>8</v>
      </c>
      <c r="E284">
        <v>378.27</v>
      </c>
      <c r="F284" t="s">
        <v>87</v>
      </c>
      <c r="G284" s="1">
        <v>44407</v>
      </c>
      <c r="H284" t="str">
        <f>IF(customer_data[[#This Row],[age]]&lt;30,"20-30",
IF(customer_data[[#This Row],[age]]&lt;40,"30-40","40+"))</f>
        <v>20-30</v>
      </c>
    </row>
    <row r="285" spans="1:8" x14ac:dyDescent="0.3">
      <c r="A285">
        <v>6274</v>
      </c>
      <c r="B285" t="s">
        <v>914</v>
      </c>
      <c r="C285">
        <v>68</v>
      </c>
      <c r="D285" t="s">
        <v>659</v>
      </c>
      <c r="E285">
        <v>449.84</v>
      </c>
      <c r="F285" t="s">
        <v>915</v>
      </c>
      <c r="G285" s="1">
        <v>44768</v>
      </c>
      <c r="H285" t="str">
        <f>IF(customer_data[[#This Row],[age]]&lt;30,"20-30",
IF(customer_data[[#This Row],[age]]&lt;40,"30-40","40+"))</f>
        <v>40+</v>
      </c>
    </row>
    <row r="286" spans="1:8" x14ac:dyDescent="0.3">
      <c r="A286">
        <v>6300</v>
      </c>
      <c r="B286" t="s">
        <v>753</v>
      </c>
      <c r="C286">
        <v>66</v>
      </c>
      <c r="D286" t="s">
        <v>659</v>
      </c>
      <c r="E286">
        <v>130.84</v>
      </c>
      <c r="F286" t="s">
        <v>754</v>
      </c>
      <c r="G286" s="1">
        <v>45269</v>
      </c>
      <c r="H286" t="str">
        <f>IF(customer_data[[#This Row],[age]]&lt;30,"20-30",
IF(customer_data[[#This Row],[age]]&lt;40,"30-40","40+"))</f>
        <v>40+</v>
      </c>
    </row>
    <row r="287" spans="1:8" x14ac:dyDescent="0.3">
      <c r="A287">
        <v>6303</v>
      </c>
      <c r="B287" t="s">
        <v>671</v>
      </c>
      <c r="C287">
        <v>34</v>
      </c>
      <c r="D287" t="s">
        <v>659</v>
      </c>
      <c r="E287">
        <v>219.28</v>
      </c>
      <c r="F287" t="s">
        <v>672</v>
      </c>
      <c r="G287" s="1">
        <v>44307</v>
      </c>
      <c r="H287" t="str">
        <f>IF(customer_data[[#This Row],[age]]&lt;30,"20-30",
IF(customer_data[[#This Row],[age]]&lt;40,"30-40","40+"))</f>
        <v>30-40</v>
      </c>
    </row>
    <row r="288" spans="1:8" x14ac:dyDescent="0.3">
      <c r="A288">
        <v>6329</v>
      </c>
      <c r="B288" t="s">
        <v>499</v>
      </c>
      <c r="C288">
        <v>35</v>
      </c>
      <c r="D288" t="s">
        <v>342</v>
      </c>
      <c r="E288">
        <v>299.72000000000003</v>
      </c>
      <c r="F288" t="s">
        <v>500</v>
      </c>
      <c r="G288" s="1">
        <v>44129</v>
      </c>
      <c r="H288" t="str">
        <f>IF(customer_data[[#This Row],[age]]&lt;30,"20-30",
IF(customer_data[[#This Row],[age]]&lt;40,"30-40","40+"))</f>
        <v>30-40</v>
      </c>
    </row>
    <row r="289" spans="1:8" x14ac:dyDescent="0.3">
      <c r="A289">
        <v>6339</v>
      </c>
      <c r="B289" t="s">
        <v>681</v>
      </c>
      <c r="C289">
        <v>45</v>
      </c>
      <c r="D289" t="s">
        <v>659</v>
      </c>
      <c r="E289">
        <v>148.78</v>
      </c>
      <c r="F289" t="s">
        <v>682</v>
      </c>
      <c r="G289" s="1">
        <v>44648</v>
      </c>
      <c r="H289" t="str">
        <f>IF(customer_data[[#This Row],[age]]&lt;30,"20-30",
IF(customer_data[[#This Row],[age]]&lt;40,"30-40","40+"))</f>
        <v>40+</v>
      </c>
    </row>
    <row r="290" spans="1:8" x14ac:dyDescent="0.3">
      <c r="A290">
        <v>6348</v>
      </c>
      <c r="B290" t="s">
        <v>797</v>
      </c>
      <c r="C290">
        <v>39</v>
      </c>
      <c r="D290" t="s">
        <v>659</v>
      </c>
      <c r="E290">
        <v>80.819999999999993</v>
      </c>
      <c r="F290" t="s">
        <v>798</v>
      </c>
      <c r="G290" s="1">
        <v>44214</v>
      </c>
      <c r="H290" t="str">
        <f>IF(customer_data[[#This Row],[age]]&lt;30,"20-30",
IF(customer_data[[#This Row],[age]]&lt;40,"30-40","40+"))</f>
        <v>30-40</v>
      </c>
    </row>
    <row r="291" spans="1:8" x14ac:dyDescent="0.3">
      <c r="A291">
        <v>6362</v>
      </c>
      <c r="B291" t="s">
        <v>70</v>
      </c>
      <c r="C291">
        <v>33</v>
      </c>
      <c r="D291" t="s">
        <v>8</v>
      </c>
      <c r="E291">
        <v>354.69</v>
      </c>
      <c r="F291" t="s">
        <v>71</v>
      </c>
      <c r="G291" s="1">
        <v>44291</v>
      </c>
      <c r="H291" t="str">
        <f>IF(customer_data[[#This Row],[age]]&lt;30,"20-30",
IF(customer_data[[#This Row],[age]]&lt;40,"30-40","40+"))</f>
        <v>30-40</v>
      </c>
    </row>
    <row r="292" spans="1:8" x14ac:dyDescent="0.3">
      <c r="A292">
        <v>6388</v>
      </c>
      <c r="B292" t="s">
        <v>880</v>
      </c>
      <c r="C292">
        <v>30</v>
      </c>
      <c r="D292" t="s">
        <v>659</v>
      </c>
      <c r="E292">
        <v>321.76</v>
      </c>
      <c r="F292" t="s">
        <v>881</v>
      </c>
      <c r="G292" s="1">
        <v>44027</v>
      </c>
      <c r="H292" t="str">
        <f>IF(customer_data[[#This Row],[age]]&lt;30,"20-30",
IF(customer_data[[#This Row],[age]]&lt;40,"30-40","40+"))</f>
        <v>30-40</v>
      </c>
    </row>
    <row r="293" spans="1:8" x14ac:dyDescent="0.3">
      <c r="A293">
        <v>6433</v>
      </c>
      <c r="B293" t="s">
        <v>625</v>
      </c>
      <c r="C293">
        <v>66</v>
      </c>
      <c r="D293" t="s">
        <v>342</v>
      </c>
      <c r="E293">
        <v>291.29000000000002</v>
      </c>
      <c r="F293" t="s">
        <v>626</v>
      </c>
      <c r="G293" s="1">
        <v>45095</v>
      </c>
      <c r="H293" t="str">
        <f>IF(customer_data[[#This Row],[age]]&lt;30,"20-30",
IF(customer_data[[#This Row],[age]]&lt;40,"30-40","40+"))</f>
        <v>40+</v>
      </c>
    </row>
    <row r="294" spans="1:8" x14ac:dyDescent="0.3">
      <c r="A294">
        <v>6454</v>
      </c>
      <c r="B294" t="s">
        <v>130</v>
      </c>
      <c r="C294">
        <v>27</v>
      </c>
      <c r="D294" t="s">
        <v>8</v>
      </c>
      <c r="E294">
        <v>144.08000000000001</v>
      </c>
      <c r="F294" t="s">
        <v>131</v>
      </c>
      <c r="G294" s="1">
        <v>43784</v>
      </c>
      <c r="H294" t="str">
        <f>IF(customer_data[[#This Row],[age]]&lt;30,"20-30",
IF(customer_data[[#This Row],[age]]&lt;40,"30-40","40+"))</f>
        <v>20-30</v>
      </c>
    </row>
    <row r="295" spans="1:8" x14ac:dyDescent="0.3">
      <c r="A295">
        <v>6489</v>
      </c>
      <c r="B295" t="s">
        <v>52</v>
      </c>
      <c r="C295">
        <v>65</v>
      </c>
      <c r="D295" t="s">
        <v>8</v>
      </c>
      <c r="E295">
        <v>489.9</v>
      </c>
      <c r="F295" t="s">
        <v>53</v>
      </c>
      <c r="G295" s="1">
        <v>45390</v>
      </c>
      <c r="H295" t="str">
        <f>IF(customer_data[[#This Row],[age]]&lt;30,"20-30",
IF(customer_data[[#This Row],[age]]&lt;40,"30-40","40+"))</f>
        <v>40+</v>
      </c>
    </row>
    <row r="296" spans="1:8" x14ac:dyDescent="0.3">
      <c r="A296">
        <v>6509</v>
      </c>
      <c r="B296" t="s">
        <v>487</v>
      </c>
      <c r="C296">
        <v>68</v>
      </c>
      <c r="D296" t="s">
        <v>342</v>
      </c>
      <c r="E296">
        <v>489.48</v>
      </c>
      <c r="F296" t="s">
        <v>488</v>
      </c>
      <c r="G296" s="1">
        <v>45518</v>
      </c>
      <c r="H296" t="str">
        <f>IF(customer_data[[#This Row],[age]]&lt;30,"20-30",
IF(customer_data[[#This Row],[age]]&lt;40,"30-40","40+"))</f>
        <v>40+</v>
      </c>
    </row>
    <row r="297" spans="1:8" x14ac:dyDescent="0.3">
      <c r="A297">
        <v>6528</v>
      </c>
      <c r="B297" t="s">
        <v>867</v>
      </c>
      <c r="C297">
        <v>36</v>
      </c>
      <c r="D297" t="s">
        <v>659</v>
      </c>
      <c r="E297">
        <v>209.21</v>
      </c>
      <c r="F297" t="s">
        <v>868</v>
      </c>
      <c r="G297" s="1">
        <v>44657</v>
      </c>
      <c r="H297" t="str">
        <f>IF(customer_data[[#This Row],[age]]&lt;30,"20-30",
IF(customer_data[[#This Row],[age]]&lt;40,"30-40","40+"))</f>
        <v>30-40</v>
      </c>
    </row>
    <row r="298" spans="1:8" x14ac:dyDescent="0.3">
      <c r="A298">
        <v>6530</v>
      </c>
      <c r="B298" t="s">
        <v>776</v>
      </c>
      <c r="C298">
        <v>60</v>
      </c>
      <c r="D298" t="s">
        <v>659</v>
      </c>
      <c r="E298">
        <v>254.48</v>
      </c>
      <c r="F298" t="s">
        <v>777</v>
      </c>
      <c r="G298" s="1">
        <v>45491</v>
      </c>
      <c r="H298" t="str">
        <f>IF(customer_data[[#This Row],[age]]&lt;30,"20-30",
IF(customer_data[[#This Row],[age]]&lt;40,"30-40","40+"))</f>
        <v>40+</v>
      </c>
    </row>
    <row r="299" spans="1:8" x14ac:dyDescent="0.3">
      <c r="A299">
        <v>6533</v>
      </c>
      <c r="B299" t="s">
        <v>58</v>
      </c>
      <c r="C299">
        <v>37</v>
      </c>
      <c r="D299" t="s">
        <v>8</v>
      </c>
      <c r="E299">
        <v>410.89</v>
      </c>
      <c r="F299" t="s">
        <v>59</v>
      </c>
      <c r="G299" s="1">
        <v>43923</v>
      </c>
      <c r="H299" t="str">
        <f>IF(customer_data[[#This Row],[age]]&lt;30,"20-30",
IF(customer_data[[#This Row],[age]]&lt;40,"30-40","40+"))</f>
        <v>30-40</v>
      </c>
    </row>
    <row r="300" spans="1:8" x14ac:dyDescent="0.3">
      <c r="A300">
        <v>6548</v>
      </c>
      <c r="B300" t="s">
        <v>164</v>
      </c>
      <c r="C300">
        <v>67</v>
      </c>
      <c r="D300" t="s">
        <v>8</v>
      </c>
      <c r="E300">
        <v>406.51</v>
      </c>
      <c r="F300" t="s">
        <v>165</v>
      </c>
      <c r="G300" s="1">
        <v>45176</v>
      </c>
      <c r="H300" t="str">
        <f>IF(customer_data[[#This Row],[age]]&lt;30,"20-30",
IF(customer_data[[#This Row],[age]]&lt;40,"30-40","40+"))</f>
        <v>40+</v>
      </c>
    </row>
    <row r="301" spans="1:8" x14ac:dyDescent="0.3">
      <c r="A301">
        <v>6576</v>
      </c>
      <c r="B301" t="s">
        <v>144</v>
      </c>
      <c r="C301">
        <v>33</v>
      </c>
      <c r="D301" t="s">
        <v>8</v>
      </c>
      <c r="E301">
        <v>164.11</v>
      </c>
      <c r="F301" t="s">
        <v>145</v>
      </c>
      <c r="G301" s="1">
        <v>44584</v>
      </c>
      <c r="H301" t="str">
        <f>IF(customer_data[[#This Row],[age]]&lt;30,"20-30",
IF(customer_data[[#This Row],[age]]&lt;40,"30-40","40+"))</f>
        <v>30-40</v>
      </c>
    </row>
    <row r="302" spans="1:8" x14ac:dyDescent="0.3">
      <c r="A302">
        <v>6590</v>
      </c>
      <c r="B302" t="s">
        <v>845</v>
      </c>
      <c r="C302">
        <v>43</v>
      </c>
      <c r="D302" t="s">
        <v>659</v>
      </c>
      <c r="E302">
        <v>243.45</v>
      </c>
      <c r="F302" t="s">
        <v>846</v>
      </c>
      <c r="G302" s="1">
        <v>44029</v>
      </c>
      <c r="H302" t="str">
        <f>IF(customer_data[[#This Row],[age]]&lt;30,"20-30",
IF(customer_data[[#This Row],[age]]&lt;40,"30-40","40+"))</f>
        <v>40+</v>
      </c>
    </row>
    <row r="303" spans="1:8" x14ac:dyDescent="0.3">
      <c r="A303">
        <v>6613</v>
      </c>
      <c r="B303" t="s">
        <v>285</v>
      </c>
      <c r="C303">
        <v>56</v>
      </c>
      <c r="D303" t="s">
        <v>8</v>
      </c>
      <c r="E303">
        <v>76.53</v>
      </c>
      <c r="F303" t="s">
        <v>286</v>
      </c>
      <c r="G303" s="1">
        <v>44451</v>
      </c>
      <c r="H303" t="str">
        <f>IF(customer_data[[#This Row],[age]]&lt;30,"20-30",
IF(customer_data[[#This Row],[age]]&lt;40,"30-40","40+"))</f>
        <v>40+</v>
      </c>
    </row>
    <row r="304" spans="1:8" x14ac:dyDescent="0.3">
      <c r="A304">
        <v>6619</v>
      </c>
      <c r="B304" t="s">
        <v>839</v>
      </c>
      <c r="C304">
        <v>34</v>
      </c>
      <c r="D304" t="s">
        <v>659</v>
      </c>
      <c r="E304">
        <v>62.35</v>
      </c>
      <c r="F304" t="s">
        <v>840</v>
      </c>
      <c r="G304" s="1">
        <v>45271</v>
      </c>
      <c r="H304" t="str">
        <f>IF(customer_data[[#This Row],[age]]&lt;30,"20-30",
IF(customer_data[[#This Row],[age]]&lt;40,"30-40","40+"))</f>
        <v>30-40</v>
      </c>
    </row>
    <row r="305" spans="1:8" x14ac:dyDescent="0.3">
      <c r="A305">
        <v>6647</v>
      </c>
      <c r="B305" t="s">
        <v>614</v>
      </c>
      <c r="C305">
        <v>54</v>
      </c>
      <c r="D305" t="s">
        <v>342</v>
      </c>
      <c r="E305">
        <v>103.02</v>
      </c>
      <c r="F305" t="s">
        <v>615</v>
      </c>
      <c r="G305" s="1">
        <v>45550</v>
      </c>
      <c r="H305" t="str">
        <f>IF(customer_data[[#This Row],[age]]&lt;30,"20-30",
IF(customer_data[[#This Row],[age]]&lt;40,"30-40","40+"))</f>
        <v>40+</v>
      </c>
    </row>
    <row r="306" spans="1:8" x14ac:dyDescent="0.3">
      <c r="A306">
        <v>6649</v>
      </c>
      <c r="B306" t="s">
        <v>126</v>
      </c>
      <c r="C306">
        <v>28</v>
      </c>
      <c r="D306" t="s">
        <v>8</v>
      </c>
      <c r="E306">
        <v>233.5</v>
      </c>
      <c r="F306" t="s">
        <v>127</v>
      </c>
      <c r="G306" s="1">
        <v>44697</v>
      </c>
      <c r="H306" t="str">
        <f>IF(customer_data[[#This Row],[age]]&lt;30,"20-30",
IF(customer_data[[#This Row],[age]]&lt;40,"30-40","40+"))</f>
        <v>20-30</v>
      </c>
    </row>
    <row r="307" spans="1:8" x14ac:dyDescent="0.3">
      <c r="A307">
        <v>6654</v>
      </c>
      <c r="B307" t="s">
        <v>404</v>
      </c>
      <c r="C307">
        <v>58</v>
      </c>
      <c r="D307" t="s">
        <v>342</v>
      </c>
      <c r="E307">
        <v>457.27</v>
      </c>
      <c r="F307" t="s">
        <v>405</v>
      </c>
      <c r="G307" s="1">
        <v>43996</v>
      </c>
      <c r="H307" t="str">
        <f>IF(customer_data[[#This Row],[age]]&lt;30,"20-30",
IF(customer_data[[#This Row],[age]]&lt;40,"30-40","40+"))</f>
        <v>40+</v>
      </c>
    </row>
    <row r="308" spans="1:8" x14ac:dyDescent="0.3">
      <c r="A308">
        <v>6655</v>
      </c>
      <c r="B308" t="s">
        <v>634</v>
      </c>
      <c r="C308">
        <v>62</v>
      </c>
      <c r="D308" t="s">
        <v>342</v>
      </c>
      <c r="E308">
        <v>495.38</v>
      </c>
      <c r="F308" t="s">
        <v>635</v>
      </c>
      <c r="G308" s="1">
        <v>44832</v>
      </c>
      <c r="H308" t="str">
        <f>IF(customer_data[[#This Row],[age]]&lt;30,"20-30",
IF(customer_data[[#This Row],[age]]&lt;40,"30-40","40+"))</f>
        <v>40+</v>
      </c>
    </row>
    <row r="309" spans="1:8" x14ac:dyDescent="0.3">
      <c r="A309">
        <v>6688</v>
      </c>
      <c r="B309" t="s">
        <v>869</v>
      </c>
      <c r="C309">
        <v>68</v>
      </c>
      <c r="D309" t="s">
        <v>659</v>
      </c>
      <c r="E309">
        <v>480.8</v>
      </c>
      <c r="F309" t="s">
        <v>870</v>
      </c>
      <c r="G309" s="1">
        <v>45141</v>
      </c>
      <c r="H309" t="str">
        <f>IF(customer_data[[#This Row],[age]]&lt;30,"20-30",
IF(customer_data[[#This Row],[age]]&lt;40,"30-40","40+"))</f>
        <v>40+</v>
      </c>
    </row>
    <row r="310" spans="1:8" x14ac:dyDescent="0.3">
      <c r="A310">
        <v>6729</v>
      </c>
      <c r="B310" t="s">
        <v>215</v>
      </c>
      <c r="C310">
        <v>53</v>
      </c>
      <c r="D310" t="s">
        <v>8</v>
      </c>
      <c r="E310">
        <v>302.68</v>
      </c>
      <c r="F310" t="s">
        <v>216</v>
      </c>
      <c r="G310" s="1">
        <v>44715</v>
      </c>
      <c r="H310" t="str">
        <f>IF(customer_data[[#This Row],[age]]&lt;30,"20-30",
IF(customer_data[[#This Row],[age]]&lt;40,"30-40","40+"))</f>
        <v>40+</v>
      </c>
    </row>
    <row r="311" spans="1:8" x14ac:dyDescent="0.3">
      <c r="A311">
        <v>6745</v>
      </c>
      <c r="B311" t="s">
        <v>471</v>
      </c>
      <c r="C311">
        <v>63</v>
      </c>
      <c r="D311" t="s">
        <v>342</v>
      </c>
      <c r="E311">
        <v>260.44</v>
      </c>
      <c r="F311" t="s">
        <v>472</v>
      </c>
      <c r="G311" s="1">
        <v>43803</v>
      </c>
      <c r="H311" t="str">
        <f>IF(customer_data[[#This Row],[age]]&lt;30,"20-30",
IF(customer_data[[#This Row],[age]]&lt;40,"30-40","40+"))</f>
        <v>40+</v>
      </c>
    </row>
    <row r="312" spans="1:8" x14ac:dyDescent="0.3">
      <c r="A312">
        <v>6753</v>
      </c>
      <c r="B312" t="s">
        <v>588</v>
      </c>
      <c r="C312">
        <v>58</v>
      </c>
      <c r="D312" t="s">
        <v>659</v>
      </c>
      <c r="E312">
        <v>139.15</v>
      </c>
      <c r="F312" t="s">
        <v>718</v>
      </c>
      <c r="G312" s="1">
        <v>45159</v>
      </c>
      <c r="H312" t="str">
        <f>IF(customer_data[[#This Row],[age]]&lt;30,"20-30",
IF(customer_data[[#This Row],[age]]&lt;40,"30-40","40+"))</f>
        <v>40+</v>
      </c>
    </row>
    <row r="313" spans="1:8" x14ac:dyDescent="0.3">
      <c r="A313">
        <v>6763</v>
      </c>
      <c r="B313" t="s">
        <v>537</v>
      </c>
      <c r="C313">
        <v>29</v>
      </c>
      <c r="D313" t="s">
        <v>659</v>
      </c>
      <c r="E313">
        <v>427.73</v>
      </c>
      <c r="F313" t="s">
        <v>873</v>
      </c>
      <c r="G313" s="1">
        <v>44396</v>
      </c>
      <c r="H313" t="str">
        <f>IF(customer_data[[#This Row],[age]]&lt;30,"20-30",
IF(customer_data[[#This Row],[age]]&lt;40,"30-40","40+"))</f>
        <v>20-30</v>
      </c>
    </row>
    <row r="314" spans="1:8" x14ac:dyDescent="0.3">
      <c r="A314">
        <v>6764</v>
      </c>
      <c r="B314" t="s">
        <v>395</v>
      </c>
      <c r="C314">
        <v>55</v>
      </c>
      <c r="D314" t="s">
        <v>342</v>
      </c>
      <c r="E314">
        <v>315.86</v>
      </c>
      <c r="F314" t="s">
        <v>396</v>
      </c>
      <c r="G314" s="1">
        <v>44855</v>
      </c>
      <c r="H314" t="str">
        <f>IF(customer_data[[#This Row],[age]]&lt;30,"20-30",
IF(customer_data[[#This Row],[age]]&lt;40,"30-40","40+"))</f>
        <v>40+</v>
      </c>
    </row>
    <row r="315" spans="1:8" x14ac:dyDescent="0.3">
      <c r="A315">
        <v>6769</v>
      </c>
      <c r="B315" t="s">
        <v>505</v>
      </c>
      <c r="C315">
        <v>34</v>
      </c>
      <c r="D315" t="s">
        <v>342</v>
      </c>
      <c r="E315">
        <v>50.94</v>
      </c>
      <c r="F315" t="s">
        <v>506</v>
      </c>
      <c r="G315" s="1">
        <v>43994</v>
      </c>
      <c r="H315" t="str">
        <f>IF(customer_data[[#This Row],[age]]&lt;30,"20-30",
IF(customer_data[[#This Row],[age]]&lt;40,"30-40","40+"))</f>
        <v>30-40</v>
      </c>
    </row>
    <row r="316" spans="1:8" x14ac:dyDescent="0.3">
      <c r="A316">
        <v>6801</v>
      </c>
      <c r="B316" t="s">
        <v>719</v>
      </c>
      <c r="C316">
        <v>25</v>
      </c>
      <c r="D316" t="s">
        <v>659</v>
      </c>
      <c r="E316">
        <v>326.22000000000003</v>
      </c>
      <c r="F316" t="s">
        <v>720</v>
      </c>
      <c r="G316" s="1">
        <v>45044</v>
      </c>
      <c r="H316" t="str">
        <f>IF(customer_data[[#This Row],[age]]&lt;30,"20-30",
IF(customer_data[[#This Row],[age]]&lt;40,"30-40","40+"))</f>
        <v>20-30</v>
      </c>
    </row>
    <row r="317" spans="1:8" x14ac:dyDescent="0.3">
      <c r="A317">
        <v>6812</v>
      </c>
      <c r="B317" t="s">
        <v>519</v>
      </c>
      <c r="C317">
        <v>28</v>
      </c>
      <c r="D317" t="s">
        <v>342</v>
      </c>
      <c r="E317">
        <v>152.22</v>
      </c>
      <c r="F317" t="s">
        <v>520</v>
      </c>
      <c r="G317" s="1">
        <v>44779</v>
      </c>
      <c r="H317" t="str">
        <f>IF(customer_data[[#This Row],[age]]&lt;30,"20-30",
IF(customer_data[[#This Row],[age]]&lt;40,"30-40","40+"))</f>
        <v>20-30</v>
      </c>
    </row>
    <row r="318" spans="1:8" x14ac:dyDescent="0.3">
      <c r="A318">
        <v>6847</v>
      </c>
      <c r="B318" t="s">
        <v>219</v>
      </c>
      <c r="C318">
        <v>60</v>
      </c>
      <c r="D318" t="s">
        <v>8</v>
      </c>
      <c r="E318">
        <v>389.7</v>
      </c>
      <c r="F318" t="s">
        <v>220</v>
      </c>
      <c r="G318" s="1">
        <v>44887</v>
      </c>
      <c r="H318" t="str">
        <f>IF(customer_data[[#This Row],[age]]&lt;30,"20-30",
IF(customer_data[[#This Row],[age]]&lt;40,"30-40","40+"))</f>
        <v>40+</v>
      </c>
    </row>
    <row r="319" spans="1:8" x14ac:dyDescent="0.3">
      <c r="A319">
        <v>6883</v>
      </c>
      <c r="B319" t="s">
        <v>477</v>
      </c>
      <c r="C319">
        <v>65</v>
      </c>
      <c r="D319" t="s">
        <v>342</v>
      </c>
      <c r="E319">
        <v>302.36</v>
      </c>
      <c r="F319" t="s">
        <v>478</v>
      </c>
      <c r="G319" s="1">
        <v>44001</v>
      </c>
      <c r="H319" t="str">
        <f>IF(customer_data[[#This Row],[age]]&lt;30,"20-30",
IF(customer_data[[#This Row],[age]]&lt;40,"30-40","40+"))</f>
        <v>40+</v>
      </c>
    </row>
    <row r="320" spans="1:8" x14ac:dyDescent="0.3">
      <c r="A320">
        <v>6895</v>
      </c>
      <c r="B320" t="s">
        <v>18</v>
      </c>
      <c r="C320">
        <v>34</v>
      </c>
      <c r="D320" t="s">
        <v>8</v>
      </c>
      <c r="E320">
        <v>388.7</v>
      </c>
      <c r="F320" t="s">
        <v>19</v>
      </c>
      <c r="G320" s="1">
        <v>44616</v>
      </c>
      <c r="H320" t="str">
        <f>IF(customer_data[[#This Row],[age]]&lt;30,"20-30",
IF(customer_data[[#This Row],[age]]&lt;40,"30-40","40+"))</f>
        <v>30-40</v>
      </c>
    </row>
    <row r="321" spans="1:8" x14ac:dyDescent="0.3">
      <c r="A321">
        <v>6911</v>
      </c>
      <c r="B321" t="s">
        <v>333</v>
      </c>
      <c r="C321">
        <v>48</v>
      </c>
      <c r="D321" t="s">
        <v>8</v>
      </c>
      <c r="E321">
        <v>169.98</v>
      </c>
      <c r="F321" t="s">
        <v>334</v>
      </c>
      <c r="G321" s="1">
        <v>44637</v>
      </c>
      <c r="H321" t="str">
        <f>IF(customer_data[[#This Row],[age]]&lt;30,"20-30",
IF(customer_data[[#This Row],[age]]&lt;40,"30-40","40+"))</f>
        <v>40+</v>
      </c>
    </row>
    <row r="322" spans="1:8" x14ac:dyDescent="0.3">
      <c r="A322">
        <v>6916</v>
      </c>
      <c r="B322" t="s">
        <v>893</v>
      </c>
      <c r="C322">
        <v>39</v>
      </c>
      <c r="D322" t="s">
        <v>659</v>
      </c>
      <c r="E322">
        <v>119.11</v>
      </c>
      <c r="F322" t="s">
        <v>894</v>
      </c>
      <c r="G322" s="1">
        <v>45201</v>
      </c>
      <c r="H322" t="str">
        <f>IF(customer_data[[#This Row],[age]]&lt;30,"20-30",
IF(customer_data[[#This Row],[age]]&lt;40,"30-40","40+"))</f>
        <v>30-40</v>
      </c>
    </row>
    <row r="323" spans="1:8" x14ac:dyDescent="0.3">
      <c r="A323">
        <v>6917</v>
      </c>
      <c r="B323" t="s">
        <v>92</v>
      </c>
      <c r="C323">
        <v>58</v>
      </c>
      <c r="D323" t="s">
        <v>8</v>
      </c>
      <c r="E323">
        <v>479.63</v>
      </c>
      <c r="F323" t="s">
        <v>93</v>
      </c>
      <c r="G323" s="1">
        <v>43974</v>
      </c>
      <c r="H323" t="str">
        <f>IF(customer_data[[#This Row],[age]]&lt;30,"20-30",
IF(customer_data[[#This Row],[age]]&lt;40,"30-40","40+"))</f>
        <v>40+</v>
      </c>
    </row>
    <row r="324" spans="1:8" x14ac:dyDescent="0.3">
      <c r="A324">
        <v>6921</v>
      </c>
      <c r="B324" t="s">
        <v>557</v>
      </c>
      <c r="C324">
        <v>63</v>
      </c>
      <c r="D324" t="s">
        <v>342</v>
      </c>
      <c r="E324">
        <v>377.74</v>
      </c>
      <c r="F324" t="s">
        <v>558</v>
      </c>
      <c r="G324" s="1">
        <v>44405</v>
      </c>
      <c r="H324" t="str">
        <f>IF(customer_data[[#This Row],[age]]&lt;30,"20-30",
IF(customer_data[[#This Row],[age]]&lt;40,"30-40","40+"))</f>
        <v>40+</v>
      </c>
    </row>
    <row r="325" spans="1:8" x14ac:dyDescent="0.3">
      <c r="A325">
        <v>6958</v>
      </c>
      <c r="B325" t="s">
        <v>865</v>
      </c>
      <c r="C325">
        <v>68</v>
      </c>
      <c r="D325" t="s">
        <v>659</v>
      </c>
      <c r="E325">
        <v>442.23</v>
      </c>
      <c r="F325" t="s">
        <v>866</v>
      </c>
      <c r="G325" s="1">
        <v>43903</v>
      </c>
      <c r="H325" t="str">
        <f>IF(customer_data[[#This Row],[age]]&lt;30,"20-30",
IF(customer_data[[#This Row],[age]]&lt;40,"30-40","40+"))</f>
        <v>40+</v>
      </c>
    </row>
    <row r="326" spans="1:8" x14ac:dyDescent="0.3">
      <c r="A326">
        <v>6965</v>
      </c>
      <c r="B326" t="s">
        <v>189</v>
      </c>
      <c r="C326">
        <v>52</v>
      </c>
      <c r="D326" t="s">
        <v>8</v>
      </c>
      <c r="E326">
        <v>345.26</v>
      </c>
      <c r="F326" t="s">
        <v>190</v>
      </c>
      <c r="G326" s="1">
        <v>45207</v>
      </c>
      <c r="H326" t="str">
        <f>IF(customer_data[[#This Row],[age]]&lt;30,"20-30",
IF(customer_data[[#This Row],[age]]&lt;40,"30-40","40+"))</f>
        <v>40+</v>
      </c>
    </row>
    <row r="327" spans="1:8" x14ac:dyDescent="0.3">
      <c r="A327">
        <v>6971</v>
      </c>
      <c r="B327" t="s">
        <v>158</v>
      </c>
      <c r="C327">
        <v>63</v>
      </c>
      <c r="D327" t="s">
        <v>8</v>
      </c>
      <c r="E327">
        <v>424.71</v>
      </c>
      <c r="F327" t="s">
        <v>159</v>
      </c>
      <c r="G327" s="1">
        <v>44029</v>
      </c>
      <c r="H327" t="str">
        <f>IF(customer_data[[#This Row],[age]]&lt;30,"20-30",
IF(customer_data[[#This Row],[age]]&lt;40,"30-40","40+"))</f>
        <v>40+</v>
      </c>
    </row>
    <row r="328" spans="1:8" x14ac:dyDescent="0.3">
      <c r="A328">
        <v>6992</v>
      </c>
      <c r="B328" t="s">
        <v>207</v>
      </c>
      <c r="C328">
        <v>49</v>
      </c>
      <c r="D328" t="s">
        <v>8</v>
      </c>
      <c r="E328">
        <v>170.68</v>
      </c>
      <c r="F328" t="s">
        <v>208</v>
      </c>
      <c r="G328" s="1">
        <v>44275</v>
      </c>
      <c r="H328" t="str">
        <f>IF(customer_data[[#This Row],[age]]&lt;30,"20-30",
IF(customer_data[[#This Row],[age]]&lt;40,"30-40","40+"))</f>
        <v>40+</v>
      </c>
    </row>
    <row r="329" spans="1:8" x14ac:dyDescent="0.3">
      <c r="A329">
        <v>7024</v>
      </c>
      <c r="B329" t="s">
        <v>509</v>
      </c>
      <c r="C329">
        <v>32</v>
      </c>
      <c r="D329" t="s">
        <v>342</v>
      </c>
      <c r="E329">
        <v>295.91000000000003</v>
      </c>
      <c r="F329" t="s">
        <v>510</v>
      </c>
      <c r="G329" s="1">
        <v>45052</v>
      </c>
      <c r="H329" t="str">
        <f>IF(customer_data[[#This Row],[age]]&lt;30,"20-30",
IF(customer_data[[#This Row],[age]]&lt;40,"30-40","40+"))</f>
        <v>30-40</v>
      </c>
    </row>
    <row r="330" spans="1:8" x14ac:dyDescent="0.3">
      <c r="A330">
        <v>7051</v>
      </c>
      <c r="B330" t="s">
        <v>853</v>
      </c>
      <c r="C330">
        <v>48</v>
      </c>
      <c r="D330" t="s">
        <v>659</v>
      </c>
      <c r="E330">
        <v>413.62</v>
      </c>
      <c r="F330" t="s">
        <v>854</v>
      </c>
      <c r="G330" s="1">
        <v>44939</v>
      </c>
      <c r="H330" t="str">
        <f>IF(customer_data[[#This Row],[age]]&lt;30,"20-30",
IF(customer_data[[#This Row],[age]]&lt;40,"30-40","40+"))</f>
        <v>40+</v>
      </c>
    </row>
    <row r="331" spans="1:8" x14ac:dyDescent="0.3">
      <c r="A331">
        <v>7055</v>
      </c>
      <c r="B331" t="s">
        <v>283</v>
      </c>
      <c r="C331">
        <v>65</v>
      </c>
      <c r="D331" t="s">
        <v>8</v>
      </c>
      <c r="E331">
        <v>364.27</v>
      </c>
      <c r="F331" t="s">
        <v>284</v>
      </c>
      <c r="G331" s="1">
        <v>44850</v>
      </c>
      <c r="H331" t="str">
        <f>IF(customer_data[[#This Row],[age]]&lt;30,"20-30",
IF(customer_data[[#This Row],[age]]&lt;40,"30-40","40+"))</f>
        <v>40+</v>
      </c>
    </row>
    <row r="332" spans="1:8" x14ac:dyDescent="0.3">
      <c r="A332">
        <v>7079</v>
      </c>
      <c r="B332" t="s">
        <v>449</v>
      </c>
      <c r="C332">
        <v>68</v>
      </c>
      <c r="D332" t="s">
        <v>342</v>
      </c>
      <c r="E332">
        <v>472.45</v>
      </c>
      <c r="F332" t="s">
        <v>450</v>
      </c>
      <c r="G332" s="1">
        <v>43916</v>
      </c>
      <c r="H332" t="str">
        <f>IF(customer_data[[#This Row],[age]]&lt;30,"20-30",
IF(customer_data[[#This Row],[age]]&lt;40,"30-40","40+"))</f>
        <v>40+</v>
      </c>
    </row>
    <row r="333" spans="1:8" x14ac:dyDescent="0.3">
      <c r="A333">
        <v>7117</v>
      </c>
      <c r="B333" t="s">
        <v>563</v>
      </c>
      <c r="C333">
        <v>48</v>
      </c>
      <c r="D333" t="s">
        <v>342</v>
      </c>
      <c r="E333">
        <v>355.02</v>
      </c>
      <c r="F333" t="s">
        <v>564</v>
      </c>
      <c r="G333" s="1">
        <v>44162</v>
      </c>
      <c r="H333" t="str">
        <f>IF(customer_data[[#This Row],[age]]&lt;30,"20-30",
IF(customer_data[[#This Row],[age]]&lt;40,"30-40","40+"))</f>
        <v>40+</v>
      </c>
    </row>
    <row r="334" spans="1:8" x14ac:dyDescent="0.3">
      <c r="A334">
        <v>7122</v>
      </c>
      <c r="B334" t="s">
        <v>749</v>
      </c>
      <c r="C334">
        <v>31</v>
      </c>
      <c r="D334" t="s">
        <v>659</v>
      </c>
      <c r="E334">
        <v>242.55</v>
      </c>
      <c r="F334" t="s">
        <v>750</v>
      </c>
      <c r="G334" s="1">
        <v>45302</v>
      </c>
      <c r="H334" t="str">
        <f>IF(customer_data[[#This Row],[age]]&lt;30,"20-30",
IF(customer_data[[#This Row],[age]]&lt;40,"30-40","40+"))</f>
        <v>30-40</v>
      </c>
    </row>
    <row r="335" spans="1:8" x14ac:dyDescent="0.3">
      <c r="A335">
        <v>7133</v>
      </c>
      <c r="B335" t="s">
        <v>495</v>
      </c>
      <c r="C335">
        <v>39</v>
      </c>
      <c r="D335" t="s">
        <v>342</v>
      </c>
      <c r="E335">
        <v>260.31</v>
      </c>
      <c r="F335" t="s">
        <v>496</v>
      </c>
      <c r="G335" s="1">
        <v>45506</v>
      </c>
      <c r="H335" t="str">
        <f>IF(customer_data[[#This Row],[age]]&lt;30,"20-30",
IF(customer_data[[#This Row],[age]]&lt;40,"30-40","40+"))</f>
        <v>30-40</v>
      </c>
    </row>
    <row r="336" spans="1:8" x14ac:dyDescent="0.3">
      <c r="A336">
        <v>7152</v>
      </c>
      <c r="B336" t="s">
        <v>876</v>
      </c>
      <c r="C336">
        <v>37</v>
      </c>
      <c r="D336" t="s">
        <v>659</v>
      </c>
      <c r="E336">
        <v>406.45</v>
      </c>
      <c r="F336" t="s">
        <v>877</v>
      </c>
      <c r="G336" s="1">
        <v>44546</v>
      </c>
      <c r="H336" t="str">
        <f>IF(customer_data[[#This Row],[age]]&lt;30,"20-30",
IF(customer_data[[#This Row],[age]]&lt;40,"30-40","40+"))</f>
        <v>30-40</v>
      </c>
    </row>
    <row r="337" spans="1:8" x14ac:dyDescent="0.3">
      <c r="A337">
        <v>7163</v>
      </c>
      <c r="B337" t="s">
        <v>827</v>
      </c>
      <c r="C337">
        <v>63</v>
      </c>
      <c r="D337" t="s">
        <v>659</v>
      </c>
      <c r="E337">
        <v>430.51</v>
      </c>
      <c r="F337" t="s">
        <v>828</v>
      </c>
      <c r="G337" s="1">
        <v>45422</v>
      </c>
      <c r="H337" t="str">
        <f>IF(customer_data[[#This Row],[age]]&lt;30,"20-30",
IF(customer_data[[#This Row],[age]]&lt;40,"30-40","40+"))</f>
        <v>40+</v>
      </c>
    </row>
    <row r="338" spans="1:8" x14ac:dyDescent="0.3">
      <c r="A338">
        <v>7169</v>
      </c>
      <c r="B338" t="s">
        <v>50</v>
      </c>
      <c r="C338">
        <v>36</v>
      </c>
      <c r="D338" t="s">
        <v>8</v>
      </c>
      <c r="E338">
        <v>359.26</v>
      </c>
      <c r="F338" t="s">
        <v>51</v>
      </c>
      <c r="G338" s="1">
        <v>44165</v>
      </c>
      <c r="H338" t="str">
        <f>IF(customer_data[[#This Row],[age]]&lt;30,"20-30",
IF(customer_data[[#This Row],[age]]&lt;40,"30-40","40+"))</f>
        <v>30-40</v>
      </c>
    </row>
    <row r="339" spans="1:8" x14ac:dyDescent="0.3">
      <c r="A339">
        <v>7179</v>
      </c>
      <c r="B339" t="s">
        <v>807</v>
      </c>
      <c r="C339">
        <v>53</v>
      </c>
      <c r="D339" t="s">
        <v>659</v>
      </c>
      <c r="E339">
        <v>128.80000000000001</v>
      </c>
      <c r="F339" t="s">
        <v>808</v>
      </c>
      <c r="G339" s="1">
        <v>44451</v>
      </c>
      <c r="H339" t="str">
        <f>IF(customer_data[[#This Row],[age]]&lt;30,"20-30",
IF(customer_data[[#This Row],[age]]&lt;40,"30-40","40+"))</f>
        <v>40+</v>
      </c>
    </row>
    <row r="340" spans="1:8" x14ac:dyDescent="0.3">
      <c r="A340">
        <v>7195</v>
      </c>
      <c r="B340" t="s">
        <v>731</v>
      </c>
      <c r="C340">
        <v>33</v>
      </c>
      <c r="D340" t="s">
        <v>659</v>
      </c>
      <c r="E340">
        <v>389.28</v>
      </c>
      <c r="F340" t="s">
        <v>732</v>
      </c>
      <c r="G340" s="1">
        <v>44651</v>
      </c>
      <c r="H340" t="str">
        <f>IF(customer_data[[#This Row],[age]]&lt;30,"20-30",
IF(customer_data[[#This Row],[age]]&lt;40,"30-40","40+"))</f>
        <v>30-40</v>
      </c>
    </row>
    <row r="341" spans="1:8" x14ac:dyDescent="0.3">
      <c r="A341">
        <v>7196</v>
      </c>
      <c r="B341" t="s">
        <v>179</v>
      </c>
      <c r="C341">
        <v>65</v>
      </c>
      <c r="D341" t="s">
        <v>8</v>
      </c>
      <c r="E341">
        <v>376.71</v>
      </c>
      <c r="F341" t="s">
        <v>180</v>
      </c>
      <c r="G341" s="1">
        <v>44570</v>
      </c>
      <c r="H341" t="str">
        <f>IF(customer_data[[#This Row],[age]]&lt;30,"20-30",
IF(customer_data[[#This Row],[age]]&lt;40,"30-40","40+"))</f>
        <v>40+</v>
      </c>
    </row>
    <row r="342" spans="1:8" x14ac:dyDescent="0.3">
      <c r="A342">
        <v>7219</v>
      </c>
      <c r="B342" t="s">
        <v>642</v>
      </c>
      <c r="C342">
        <v>30</v>
      </c>
      <c r="D342" t="s">
        <v>342</v>
      </c>
      <c r="E342">
        <v>254.28</v>
      </c>
      <c r="F342" t="s">
        <v>643</v>
      </c>
      <c r="G342" s="1">
        <v>44762</v>
      </c>
      <c r="H342" t="str">
        <f>IF(customer_data[[#This Row],[age]]&lt;30,"20-30",
IF(customer_data[[#This Row],[age]]&lt;40,"30-40","40+"))</f>
        <v>30-40</v>
      </c>
    </row>
    <row r="343" spans="1:8" x14ac:dyDescent="0.3">
      <c r="A343">
        <v>7229</v>
      </c>
      <c r="B343" t="s">
        <v>831</v>
      </c>
      <c r="C343">
        <v>57</v>
      </c>
      <c r="D343" t="s">
        <v>659</v>
      </c>
      <c r="E343">
        <v>425.54</v>
      </c>
      <c r="F343" t="s">
        <v>832</v>
      </c>
      <c r="G343" s="1">
        <v>44858</v>
      </c>
      <c r="H343" t="str">
        <f>IF(customer_data[[#This Row],[age]]&lt;30,"20-30",
IF(customer_data[[#This Row],[age]]&lt;40,"30-40","40+"))</f>
        <v>40+</v>
      </c>
    </row>
    <row r="344" spans="1:8" x14ac:dyDescent="0.3">
      <c r="A344">
        <v>7249</v>
      </c>
      <c r="B344" t="s">
        <v>402</v>
      </c>
      <c r="C344">
        <v>60</v>
      </c>
      <c r="D344" t="s">
        <v>342</v>
      </c>
      <c r="E344">
        <v>470.74</v>
      </c>
      <c r="F344" t="s">
        <v>403</v>
      </c>
      <c r="G344" s="1">
        <v>44693</v>
      </c>
      <c r="H344" t="str">
        <f>IF(customer_data[[#This Row],[age]]&lt;30,"20-30",
IF(customer_data[[#This Row],[age]]&lt;40,"30-40","40+"))</f>
        <v>40+</v>
      </c>
    </row>
    <row r="345" spans="1:8" x14ac:dyDescent="0.3">
      <c r="A345">
        <v>7260</v>
      </c>
      <c r="B345" t="s">
        <v>772</v>
      </c>
      <c r="C345">
        <v>28</v>
      </c>
      <c r="D345" t="s">
        <v>659</v>
      </c>
      <c r="E345">
        <v>184.01</v>
      </c>
      <c r="F345" t="s">
        <v>773</v>
      </c>
      <c r="G345" s="1">
        <v>45298</v>
      </c>
      <c r="H345" t="str">
        <f>IF(customer_data[[#This Row],[age]]&lt;30,"20-30",
IF(customer_data[[#This Row],[age]]&lt;40,"30-40","40+"))</f>
        <v>20-30</v>
      </c>
    </row>
    <row r="346" spans="1:8" x14ac:dyDescent="0.3">
      <c r="A346">
        <v>7274</v>
      </c>
      <c r="B346" t="s">
        <v>249</v>
      </c>
      <c r="C346">
        <v>67</v>
      </c>
      <c r="D346" t="s">
        <v>8</v>
      </c>
      <c r="E346">
        <v>141.12</v>
      </c>
      <c r="F346" t="s">
        <v>250</v>
      </c>
      <c r="G346" s="1">
        <v>45295</v>
      </c>
      <c r="H346" t="str">
        <f>IF(customer_data[[#This Row],[age]]&lt;30,"20-30",
IF(customer_data[[#This Row],[age]]&lt;40,"30-40","40+"))</f>
        <v>40+</v>
      </c>
    </row>
    <row r="347" spans="1:8" x14ac:dyDescent="0.3">
      <c r="A347">
        <v>7319</v>
      </c>
      <c r="B347" t="s">
        <v>725</v>
      </c>
      <c r="C347">
        <v>40</v>
      </c>
      <c r="D347" t="s">
        <v>659</v>
      </c>
      <c r="E347">
        <v>381.52</v>
      </c>
      <c r="F347" t="s">
        <v>726</v>
      </c>
      <c r="G347" s="1">
        <v>44609</v>
      </c>
      <c r="H347" t="str">
        <f>IF(customer_data[[#This Row],[age]]&lt;30,"20-30",
IF(customer_data[[#This Row],[age]]&lt;40,"30-40","40+"))</f>
        <v>40+</v>
      </c>
    </row>
    <row r="348" spans="1:8" x14ac:dyDescent="0.3">
      <c r="A348">
        <v>7321</v>
      </c>
      <c r="B348" t="s">
        <v>843</v>
      </c>
      <c r="C348">
        <v>37</v>
      </c>
      <c r="D348" t="s">
        <v>659</v>
      </c>
      <c r="E348">
        <v>189.06</v>
      </c>
      <c r="F348" t="s">
        <v>844</v>
      </c>
      <c r="G348" s="1">
        <v>44184</v>
      </c>
      <c r="H348" t="str">
        <f>IF(customer_data[[#This Row],[age]]&lt;30,"20-30",
IF(customer_data[[#This Row],[age]]&lt;40,"30-40","40+"))</f>
        <v>30-40</v>
      </c>
    </row>
    <row r="349" spans="1:8" x14ac:dyDescent="0.3">
      <c r="A349">
        <v>7333</v>
      </c>
      <c r="B349" t="s">
        <v>64</v>
      </c>
      <c r="C349">
        <v>43</v>
      </c>
      <c r="D349" t="s">
        <v>8</v>
      </c>
      <c r="E349">
        <v>321.48</v>
      </c>
      <c r="F349" t="s">
        <v>65</v>
      </c>
      <c r="G349" s="1">
        <v>45544</v>
      </c>
      <c r="H349" t="str">
        <f>IF(customer_data[[#This Row],[age]]&lt;30,"20-30",
IF(customer_data[[#This Row],[age]]&lt;40,"30-40","40+"))</f>
        <v>40+</v>
      </c>
    </row>
    <row r="350" spans="1:8" x14ac:dyDescent="0.3">
      <c r="A350">
        <v>7354</v>
      </c>
      <c r="B350" t="s">
        <v>908</v>
      </c>
      <c r="C350">
        <v>52</v>
      </c>
      <c r="D350" t="s">
        <v>659</v>
      </c>
      <c r="E350">
        <v>151.09</v>
      </c>
      <c r="F350" t="s">
        <v>909</v>
      </c>
      <c r="G350" s="1">
        <v>45012</v>
      </c>
      <c r="H350" t="str">
        <f>IF(customer_data[[#This Row],[age]]&lt;30,"20-30",
IF(customer_data[[#This Row],[age]]&lt;40,"30-40","40+"))</f>
        <v>40+</v>
      </c>
    </row>
    <row r="351" spans="1:8" x14ac:dyDescent="0.3">
      <c r="A351">
        <v>7367</v>
      </c>
      <c r="B351" t="s">
        <v>823</v>
      </c>
      <c r="C351">
        <v>38</v>
      </c>
      <c r="D351" t="s">
        <v>659</v>
      </c>
      <c r="E351">
        <v>295.24</v>
      </c>
      <c r="F351" t="s">
        <v>824</v>
      </c>
      <c r="G351" s="1">
        <v>45418</v>
      </c>
      <c r="H351" t="str">
        <f>IF(customer_data[[#This Row],[age]]&lt;30,"20-30",
IF(customer_data[[#This Row],[age]]&lt;40,"30-40","40+"))</f>
        <v>30-40</v>
      </c>
    </row>
    <row r="352" spans="1:8" x14ac:dyDescent="0.3">
      <c r="A352">
        <v>7371</v>
      </c>
      <c r="B352" t="s">
        <v>618</v>
      </c>
      <c r="C352">
        <v>63</v>
      </c>
      <c r="D352" t="s">
        <v>342</v>
      </c>
      <c r="E352">
        <v>308.73</v>
      </c>
      <c r="F352" t="s">
        <v>619</v>
      </c>
      <c r="G352" s="1">
        <v>44616</v>
      </c>
      <c r="H352" t="str">
        <f>IF(customer_data[[#This Row],[age]]&lt;30,"20-30",
IF(customer_data[[#This Row],[age]]&lt;40,"30-40","40+"))</f>
        <v>40+</v>
      </c>
    </row>
    <row r="353" spans="1:8" x14ac:dyDescent="0.3">
      <c r="A353">
        <v>7372</v>
      </c>
      <c r="B353" t="s">
        <v>42</v>
      </c>
      <c r="C353">
        <v>59</v>
      </c>
      <c r="D353" t="s">
        <v>8</v>
      </c>
      <c r="E353">
        <v>257.76</v>
      </c>
      <c r="F353" t="s">
        <v>43</v>
      </c>
      <c r="G353" s="1">
        <v>45312</v>
      </c>
      <c r="H353" t="str">
        <f>IF(customer_data[[#This Row],[age]]&lt;30,"20-30",
IF(customer_data[[#This Row],[age]]&lt;40,"30-40","40+"))</f>
        <v>40+</v>
      </c>
    </row>
    <row r="354" spans="1:8" x14ac:dyDescent="0.3">
      <c r="A354">
        <v>7377</v>
      </c>
      <c r="B354" t="s">
        <v>32</v>
      </c>
      <c r="C354">
        <v>67</v>
      </c>
      <c r="D354" t="s">
        <v>8</v>
      </c>
      <c r="E354">
        <v>467.27</v>
      </c>
      <c r="F354" t="s">
        <v>33</v>
      </c>
      <c r="G354" s="1">
        <v>44421</v>
      </c>
      <c r="H354" t="str">
        <f>IF(customer_data[[#This Row],[age]]&lt;30,"20-30",
IF(customer_data[[#This Row],[age]]&lt;40,"30-40","40+"))</f>
        <v>40+</v>
      </c>
    </row>
    <row r="355" spans="1:8" x14ac:dyDescent="0.3">
      <c r="A355">
        <v>7400</v>
      </c>
      <c r="B355" t="s">
        <v>54</v>
      </c>
      <c r="C355">
        <v>41</v>
      </c>
      <c r="D355" t="s">
        <v>8</v>
      </c>
      <c r="E355">
        <v>478.11</v>
      </c>
      <c r="F355" t="s">
        <v>55</v>
      </c>
      <c r="G355" s="1">
        <v>45327</v>
      </c>
      <c r="H355" t="str">
        <f>IF(customer_data[[#This Row],[age]]&lt;30,"20-30",
IF(customer_data[[#This Row],[age]]&lt;40,"30-40","40+"))</f>
        <v>40+</v>
      </c>
    </row>
    <row r="356" spans="1:8" x14ac:dyDescent="0.3">
      <c r="A356">
        <v>7417</v>
      </c>
      <c r="B356" t="s">
        <v>301</v>
      </c>
      <c r="C356">
        <v>58</v>
      </c>
      <c r="D356" t="s">
        <v>8</v>
      </c>
      <c r="E356">
        <v>471.32</v>
      </c>
      <c r="F356" t="s">
        <v>302</v>
      </c>
      <c r="G356" s="1">
        <v>44648</v>
      </c>
      <c r="H356" t="str">
        <f>IF(customer_data[[#This Row],[age]]&lt;30,"20-30",
IF(customer_data[[#This Row],[age]]&lt;40,"30-40","40+"))</f>
        <v>40+</v>
      </c>
    </row>
    <row r="357" spans="1:8" x14ac:dyDescent="0.3">
      <c r="A357">
        <v>7496</v>
      </c>
      <c r="B357" t="s">
        <v>833</v>
      </c>
      <c r="C357">
        <v>62</v>
      </c>
      <c r="D357" t="s">
        <v>659</v>
      </c>
      <c r="E357">
        <v>304.77999999999997</v>
      </c>
      <c r="F357" t="s">
        <v>834</v>
      </c>
      <c r="G357" s="1">
        <v>44308</v>
      </c>
      <c r="H357" t="str">
        <f>IF(customer_data[[#This Row],[age]]&lt;30,"20-30",
IF(customer_data[[#This Row],[age]]&lt;40,"30-40","40+"))</f>
        <v>40+</v>
      </c>
    </row>
    <row r="358" spans="1:8" x14ac:dyDescent="0.3">
      <c r="A358">
        <v>7498</v>
      </c>
      <c r="B358" t="s">
        <v>503</v>
      </c>
      <c r="C358">
        <v>26</v>
      </c>
      <c r="D358" t="s">
        <v>342</v>
      </c>
      <c r="E358">
        <v>260.43</v>
      </c>
      <c r="F358" t="s">
        <v>504</v>
      </c>
      <c r="G358" s="1">
        <v>44053</v>
      </c>
      <c r="H358" t="str">
        <f>IF(customer_data[[#This Row],[age]]&lt;30,"20-30",
IF(customer_data[[#This Row],[age]]&lt;40,"30-40","40+"))</f>
        <v>20-30</v>
      </c>
    </row>
    <row r="359" spans="1:8" x14ac:dyDescent="0.3">
      <c r="A359">
        <v>7508</v>
      </c>
      <c r="B359" t="s">
        <v>638</v>
      </c>
      <c r="C359">
        <v>37</v>
      </c>
      <c r="D359" t="s">
        <v>342</v>
      </c>
      <c r="E359">
        <v>403.65</v>
      </c>
      <c r="F359" t="s">
        <v>639</v>
      </c>
      <c r="G359" s="1">
        <v>45552</v>
      </c>
      <c r="H359" t="str">
        <f>IF(customer_data[[#This Row],[age]]&lt;30,"20-30",
IF(customer_data[[#This Row],[age]]&lt;40,"30-40","40+"))</f>
        <v>30-40</v>
      </c>
    </row>
    <row r="360" spans="1:8" x14ac:dyDescent="0.3">
      <c r="A360">
        <v>7511</v>
      </c>
      <c r="B360" t="s">
        <v>335</v>
      </c>
      <c r="C360">
        <v>40</v>
      </c>
      <c r="D360" t="s">
        <v>8</v>
      </c>
      <c r="E360">
        <v>201.69</v>
      </c>
      <c r="F360" t="s">
        <v>336</v>
      </c>
      <c r="G360" s="1">
        <v>43937</v>
      </c>
      <c r="H360" t="str">
        <f>IF(customer_data[[#This Row],[age]]&lt;30,"20-30",
IF(customer_data[[#This Row],[age]]&lt;40,"30-40","40+"))</f>
        <v>40+</v>
      </c>
    </row>
    <row r="361" spans="1:8" x14ac:dyDescent="0.3">
      <c r="A361">
        <v>7516</v>
      </c>
      <c r="B361" t="s">
        <v>636</v>
      </c>
      <c r="C361">
        <v>41</v>
      </c>
      <c r="D361" t="s">
        <v>342</v>
      </c>
      <c r="E361">
        <v>94.22</v>
      </c>
      <c r="F361" t="s">
        <v>637</v>
      </c>
      <c r="G361" s="1">
        <v>45029</v>
      </c>
      <c r="H361" t="str">
        <f>IF(customer_data[[#This Row],[age]]&lt;30,"20-30",
IF(customer_data[[#This Row],[age]]&lt;40,"30-40","40+"))</f>
        <v>40+</v>
      </c>
    </row>
    <row r="362" spans="1:8" x14ac:dyDescent="0.3">
      <c r="A362">
        <v>7517</v>
      </c>
      <c r="B362" t="s">
        <v>910</v>
      </c>
      <c r="C362">
        <v>37</v>
      </c>
      <c r="D362" t="s">
        <v>659</v>
      </c>
      <c r="E362">
        <v>52.21</v>
      </c>
      <c r="F362" t="s">
        <v>911</v>
      </c>
      <c r="G362" s="1">
        <v>45555</v>
      </c>
      <c r="H362" t="str">
        <f>IF(customer_data[[#This Row],[age]]&lt;30,"20-30",
IF(customer_data[[#This Row],[age]]&lt;40,"30-40","40+"))</f>
        <v>30-40</v>
      </c>
    </row>
    <row r="363" spans="1:8" x14ac:dyDescent="0.3">
      <c r="A363">
        <v>7529</v>
      </c>
      <c r="B363" t="s">
        <v>162</v>
      </c>
      <c r="C363">
        <v>54</v>
      </c>
      <c r="D363" t="s">
        <v>8</v>
      </c>
      <c r="E363">
        <v>451.67</v>
      </c>
      <c r="F363" t="s">
        <v>163</v>
      </c>
      <c r="G363" s="1">
        <v>45002</v>
      </c>
      <c r="H363" t="str">
        <f>IF(customer_data[[#This Row],[age]]&lt;30,"20-30",
IF(customer_data[[#This Row],[age]]&lt;40,"30-40","40+"))</f>
        <v>40+</v>
      </c>
    </row>
    <row r="364" spans="1:8" x14ac:dyDescent="0.3">
      <c r="A364">
        <v>7561</v>
      </c>
      <c r="B364" t="s">
        <v>142</v>
      </c>
      <c r="C364">
        <v>56</v>
      </c>
      <c r="D364" t="s">
        <v>8</v>
      </c>
      <c r="E364">
        <v>211.85</v>
      </c>
      <c r="F364" t="s">
        <v>143</v>
      </c>
      <c r="G364" s="1">
        <v>44704</v>
      </c>
      <c r="H364" t="str">
        <f>IF(customer_data[[#This Row],[age]]&lt;30,"20-30",
IF(customer_data[[#This Row],[age]]&lt;40,"30-40","40+"))</f>
        <v>40+</v>
      </c>
    </row>
    <row r="365" spans="1:8" x14ac:dyDescent="0.3">
      <c r="A365">
        <v>7579</v>
      </c>
      <c r="B365" t="s">
        <v>829</v>
      </c>
      <c r="C365">
        <v>43</v>
      </c>
      <c r="D365" t="s">
        <v>659</v>
      </c>
      <c r="E365">
        <v>338.33</v>
      </c>
      <c r="F365" t="s">
        <v>830</v>
      </c>
      <c r="G365" s="1">
        <v>45453</v>
      </c>
      <c r="H365" t="str">
        <f>IF(customer_data[[#This Row],[age]]&lt;30,"20-30",
IF(customer_data[[#This Row],[age]]&lt;40,"30-40","40+"))</f>
        <v>40+</v>
      </c>
    </row>
    <row r="366" spans="1:8" x14ac:dyDescent="0.3">
      <c r="A366">
        <v>7584</v>
      </c>
      <c r="B366" t="s">
        <v>397</v>
      </c>
      <c r="C366">
        <v>65</v>
      </c>
      <c r="D366" t="s">
        <v>342</v>
      </c>
      <c r="E366">
        <v>145.24</v>
      </c>
      <c r="F366" t="s">
        <v>398</v>
      </c>
      <c r="G366" s="1">
        <v>43815</v>
      </c>
      <c r="H366" t="str">
        <f>IF(customer_data[[#This Row],[age]]&lt;30,"20-30",
IF(customer_data[[#This Row],[age]]&lt;40,"30-40","40+"))</f>
        <v>40+</v>
      </c>
    </row>
    <row r="367" spans="1:8" x14ac:dyDescent="0.3">
      <c r="A367">
        <v>7599</v>
      </c>
      <c r="B367" t="s">
        <v>762</v>
      </c>
      <c r="C367">
        <v>31</v>
      </c>
      <c r="D367" t="s">
        <v>659</v>
      </c>
      <c r="E367">
        <v>430.32</v>
      </c>
      <c r="F367" t="s">
        <v>763</v>
      </c>
      <c r="G367" s="1">
        <v>44969</v>
      </c>
      <c r="H367" t="str">
        <f>IF(customer_data[[#This Row],[age]]&lt;30,"20-30",
IF(customer_data[[#This Row],[age]]&lt;40,"30-40","40+"))</f>
        <v>30-40</v>
      </c>
    </row>
    <row r="368" spans="1:8" x14ac:dyDescent="0.3">
      <c r="A368">
        <v>7605</v>
      </c>
      <c r="B368" t="s">
        <v>543</v>
      </c>
      <c r="C368">
        <v>47</v>
      </c>
      <c r="D368" t="s">
        <v>342</v>
      </c>
      <c r="E368">
        <v>411.21</v>
      </c>
      <c r="F368" t="s">
        <v>544</v>
      </c>
      <c r="G368" s="1">
        <v>44400</v>
      </c>
      <c r="H368" t="str">
        <f>IF(customer_data[[#This Row],[age]]&lt;30,"20-30",
IF(customer_data[[#This Row],[age]]&lt;40,"30-40","40+"))</f>
        <v>40+</v>
      </c>
    </row>
    <row r="369" spans="1:8" x14ac:dyDescent="0.3">
      <c r="A369">
        <v>7633</v>
      </c>
      <c r="B369" t="s">
        <v>457</v>
      </c>
      <c r="C369">
        <v>44</v>
      </c>
      <c r="D369" t="s">
        <v>342</v>
      </c>
      <c r="E369">
        <v>117.72</v>
      </c>
      <c r="F369" t="s">
        <v>458</v>
      </c>
      <c r="G369" s="1">
        <v>44089</v>
      </c>
      <c r="H369" t="str">
        <f>IF(customer_data[[#This Row],[age]]&lt;30,"20-30",
IF(customer_data[[#This Row],[age]]&lt;40,"30-40","40+"))</f>
        <v>40+</v>
      </c>
    </row>
    <row r="370" spans="1:8" x14ac:dyDescent="0.3">
      <c r="A370">
        <v>7644</v>
      </c>
      <c r="B370" t="s">
        <v>140</v>
      </c>
      <c r="C370">
        <v>27</v>
      </c>
      <c r="D370" t="s">
        <v>8</v>
      </c>
      <c r="E370">
        <v>409.65</v>
      </c>
      <c r="F370" t="s">
        <v>141</v>
      </c>
      <c r="G370" s="1">
        <v>44543</v>
      </c>
      <c r="H370" t="str">
        <f>IF(customer_data[[#This Row],[age]]&lt;30,"20-30",
IF(customer_data[[#This Row],[age]]&lt;40,"30-40","40+"))</f>
        <v>20-30</v>
      </c>
    </row>
    <row r="371" spans="1:8" x14ac:dyDescent="0.3">
      <c r="A371">
        <v>7696</v>
      </c>
      <c r="B371" t="s">
        <v>604</v>
      </c>
      <c r="C371">
        <v>67</v>
      </c>
      <c r="D371" t="s">
        <v>342</v>
      </c>
      <c r="E371">
        <v>248.96</v>
      </c>
      <c r="F371" t="s">
        <v>605</v>
      </c>
      <c r="G371" s="1">
        <v>43900</v>
      </c>
      <c r="H371" t="str">
        <f>IF(customer_data[[#This Row],[age]]&lt;30,"20-30",
IF(customer_data[[#This Row],[age]]&lt;40,"30-40","40+"))</f>
        <v>40+</v>
      </c>
    </row>
    <row r="372" spans="1:8" x14ac:dyDescent="0.3">
      <c r="A372">
        <v>7716</v>
      </c>
      <c r="B372" t="s">
        <v>199</v>
      </c>
      <c r="C372">
        <v>67</v>
      </c>
      <c r="D372" t="s">
        <v>8</v>
      </c>
      <c r="E372">
        <v>426.33</v>
      </c>
      <c r="F372" t="s">
        <v>200</v>
      </c>
      <c r="G372" s="1">
        <v>45192</v>
      </c>
      <c r="H372" t="str">
        <f>IF(customer_data[[#This Row],[age]]&lt;30,"20-30",
IF(customer_data[[#This Row],[age]]&lt;40,"30-40","40+"))</f>
        <v>40+</v>
      </c>
    </row>
    <row r="373" spans="1:8" x14ac:dyDescent="0.3">
      <c r="A373">
        <v>7719</v>
      </c>
      <c r="B373" t="s">
        <v>712</v>
      </c>
      <c r="C373">
        <v>39</v>
      </c>
      <c r="D373" t="s">
        <v>659</v>
      </c>
      <c r="E373">
        <v>82.8</v>
      </c>
      <c r="F373" t="s">
        <v>713</v>
      </c>
      <c r="G373" s="1">
        <v>43745</v>
      </c>
      <c r="H373" t="str">
        <f>IF(customer_data[[#This Row],[age]]&lt;30,"20-30",
IF(customer_data[[#This Row],[age]]&lt;40,"30-40","40+"))</f>
        <v>30-40</v>
      </c>
    </row>
    <row r="374" spans="1:8" x14ac:dyDescent="0.3">
      <c r="A374">
        <v>7720</v>
      </c>
      <c r="B374" t="s">
        <v>408</v>
      </c>
      <c r="C374">
        <v>41</v>
      </c>
      <c r="D374" t="s">
        <v>342</v>
      </c>
      <c r="E374">
        <v>308.98</v>
      </c>
      <c r="F374" t="s">
        <v>409</v>
      </c>
      <c r="G374" s="1">
        <v>43854</v>
      </c>
      <c r="H374" t="str">
        <f>IF(customer_data[[#This Row],[age]]&lt;30,"20-30",
IF(customer_data[[#This Row],[age]]&lt;40,"30-40","40+"))</f>
        <v>40+</v>
      </c>
    </row>
    <row r="375" spans="1:8" x14ac:dyDescent="0.3">
      <c r="A375">
        <v>7724</v>
      </c>
      <c r="B375" t="s">
        <v>461</v>
      </c>
      <c r="C375">
        <v>32</v>
      </c>
      <c r="D375" t="s">
        <v>342</v>
      </c>
      <c r="E375">
        <v>160.69</v>
      </c>
      <c r="F375" t="s">
        <v>462</v>
      </c>
      <c r="G375" s="1">
        <v>43824</v>
      </c>
      <c r="H375" t="str">
        <f>IF(customer_data[[#This Row],[age]]&lt;30,"20-30",
IF(customer_data[[#This Row],[age]]&lt;40,"30-40","40+"))</f>
        <v>30-40</v>
      </c>
    </row>
    <row r="376" spans="1:8" x14ac:dyDescent="0.3">
      <c r="A376">
        <v>7748</v>
      </c>
      <c r="B376" t="s">
        <v>782</v>
      </c>
      <c r="C376">
        <v>34</v>
      </c>
      <c r="D376" t="s">
        <v>659</v>
      </c>
      <c r="E376">
        <v>492.69</v>
      </c>
      <c r="F376" t="s">
        <v>783</v>
      </c>
      <c r="G376" s="1">
        <v>44233</v>
      </c>
      <c r="H376" t="str">
        <f>IF(customer_data[[#This Row],[age]]&lt;30,"20-30",
IF(customer_data[[#This Row],[age]]&lt;40,"30-40","40+"))</f>
        <v>30-40</v>
      </c>
    </row>
    <row r="377" spans="1:8" x14ac:dyDescent="0.3">
      <c r="A377">
        <v>7758</v>
      </c>
      <c r="B377" t="s">
        <v>585</v>
      </c>
      <c r="C377">
        <v>51</v>
      </c>
      <c r="D377" t="s">
        <v>342</v>
      </c>
      <c r="E377">
        <v>229.39</v>
      </c>
      <c r="F377" t="s">
        <v>586</v>
      </c>
      <c r="G377" s="1">
        <v>44911</v>
      </c>
      <c r="H377" t="str">
        <f>IF(customer_data[[#This Row],[age]]&lt;30,"20-30",
IF(customer_data[[#This Row],[age]]&lt;40,"30-40","40+"))</f>
        <v>40+</v>
      </c>
    </row>
    <row r="378" spans="1:8" x14ac:dyDescent="0.3">
      <c r="A378">
        <v>7766</v>
      </c>
      <c r="B378" t="s">
        <v>469</v>
      </c>
      <c r="C378">
        <v>31</v>
      </c>
      <c r="D378" t="s">
        <v>342</v>
      </c>
      <c r="E378">
        <v>285.19</v>
      </c>
      <c r="F378" t="s">
        <v>470</v>
      </c>
      <c r="G378" s="1">
        <v>45142</v>
      </c>
      <c r="H378" t="str">
        <f>IF(customer_data[[#This Row],[age]]&lt;30,"20-30",
IF(customer_data[[#This Row],[age]]&lt;40,"30-40","40+"))</f>
        <v>30-40</v>
      </c>
    </row>
    <row r="379" spans="1:8" x14ac:dyDescent="0.3">
      <c r="A379">
        <v>7792</v>
      </c>
      <c r="B379" t="s">
        <v>229</v>
      </c>
      <c r="C379">
        <v>25</v>
      </c>
      <c r="D379" t="s">
        <v>8</v>
      </c>
      <c r="E379">
        <v>245.23</v>
      </c>
      <c r="F379" t="s">
        <v>230</v>
      </c>
      <c r="G379" s="1">
        <v>44880</v>
      </c>
      <c r="H379" t="str">
        <f>IF(customer_data[[#This Row],[age]]&lt;30,"20-30",
IF(customer_data[[#This Row],[age]]&lt;40,"30-40","40+"))</f>
        <v>20-30</v>
      </c>
    </row>
    <row r="380" spans="1:8" x14ac:dyDescent="0.3">
      <c r="A380">
        <v>7874</v>
      </c>
      <c r="B380" t="s">
        <v>916</v>
      </c>
      <c r="C380">
        <v>44</v>
      </c>
      <c r="D380" t="s">
        <v>659</v>
      </c>
      <c r="E380">
        <v>55.07</v>
      </c>
      <c r="F380" t="s">
        <v>902</v>
      </c>
      <c r="G380" s="1">
        <v>45019</v>
      </c>
      <c r="H380" t="str">
        <f>IF(customer_data[[#This Row],[age]]&lt;30,"20-30",
IF(customer_data[[#This Row],[age]]&lt;40,"30-40","40+"))</f>
        <v>40+</v>
      </c>
    </row>
    <row r="381" spans="1:8" x14ac:dyDescent="0.3">
      <c r="A381">
        <v>7915</v>
      </c>
      <c r="B381" t="s">
        <v>652</v>
      </c>
      <c r="C381">
        <v>42</v>
      </c>
      <c r="D381" t="s">
        <v>342</v>
      </c>
      <c r="E381">
        <v>458.87</v>
      </c>
      <c r="F381" t="s">
        <v>653</v>
      </c>
      <c r="G381" s="1">
        <v>44038</v>
      </c>
      <c r="H381" t="str">
        <f>IF(customer_data[[#This Row],[age]]&lt;30,"20-30",
IF(customer_data[[#This Row],[age]]&lt;40,"30-40","40+"))</f>
        <v>40+</v>
      </c>
    </row>
    <row r="382" spans="1:8" x14ac:dyDescent="0.3">
      <c r="A382">
        <v>7922</v>
      </c>
      <c r="B382" t="s">
        <v>387</v>
      </c>
      <c r="C382">
        <v>68</v>
      </c>
      <c r="D382" t="s">
        <v>342</v>
      </c>
      <c r="E382">
        <v>183.15</v>
      </c>
      <c r="F382" t="s">
        <v>388</v>
      </c>
      <c r="G382" s="1">
        <v>45393</v>
      </c>
      <c r="H382" t="str">
        <f>IF(customer_data[[#This Row],[age]]&lt;30,"20-30",
IF(customer_data[[#This Row],[age]]&lt;40,"30-40","40+"))</f>
        <v>40+</v>
      </c>
    </row>
    <row r="383" spans="1:8" x14ac:dyDescent="0.3">
      <c r="A383">
        <v>7942</v>
      </c>
      <c r="B383" t="s">
        <v>949</v>
      </c>
      <c r="C383">
        <v>38</v>
      </c>
      <c r="D383" t="s">
        <v>659</v>
      </c>
      <c r="E383">
        <v>251.44</v>
      </c>
      <c r="F383" t="s">
        <v>950</v>
      </c>
      <c r="G383" s="1">
        <v>45263</v>
      </c>
      <c r="H383" t="str">
        <f>IF(customer_data[[#This Row],[age]]&lt;30,"20-30",
IF(customer_data[[#This Row],[age]]&lt;40,"30-40","40+"))</f>
        <v>30-40</v>
      </c>
    </row>
    <row r="384" spans="1:8" x14ac:dyDescent="0.3">
      <c r="A384">
        <v>7951</v>
      </c>
      <c r="B384" t="s">
        <v>10</v>
      </c>
      <c r="C384">
        <v>43</v>
      </c>
      <c r="D384" t="s">
        <v>8</v>
      </c>
      <c r="E384">
        <v>257.17</v>
      </c>
      <c r="F384" t="s">
        <v>11</v>
      </c>
      <c r="G384" s="1">
        <v>44479</v>
      </c>
      <c r="H384" t="str">
        <f>IF(customer_data[[#This Row],[age]]&lt;30,"20-30",
IF(customer_data[[#This Row],[age]]&lt;40,"30-40","40+"))</f>
        <v>40+</v>
      </c>
    </row>
    <row r="385" spans="1:8" x14ac:dyDescent="0.3">
      <c r="A385">
        <v>7976</v>
      </c>
      <c r="B385" t="s">
        <v>694</v>
      </c>
      <c r="C385">
        <v>39</v>
      </c>
      <c r="D385" t="s">
        <v>659</v>
      </c>
      <c r="E385">
        <v>394.91</v>
      </c>
      <c r="F385" t="s">
        <v>695</v>
      </c>
      <c r="G385" s="1">
        <v>44416</v>
      </c>
      <c r="H385" t="str">
        <f>IF(customer_data[[#This Row],[age]]&lt;30,"20-30",
IF(customer_data[[#This Row],[age]]&lt;40,"30-40","40+"))</f>
        <v>30-40</v>
      </c>
    </row>
    <row r="386" spans="1:8" x14ac:dyDescent="0.3">
      <c r="A386">
        <v>7994</v>
      </c>
      <c r="B386" t="s">
        <v>365</v>
      </c>
      <c r="C386">
        <v>25</v>
      </c>
      <c r="D386" t="s">
        <v>342</v>
      </c>
      <c r="E386">
        <v>232.6</v>
      </c>
      <c r="F386" t="s">
        <v>366</v>
      </c>
      <c r="G386" s="1">
        <v>44379</v>
      </c>
      <c r="H386" t="str">
        <f>IF(customer_data[[#This Row],[age]]&lt;30,"20-30",
IF(customer_data[[#This Row],[age]]&lt;40,"30-40","40+"))</f>
        <v>20-30</v>
      </c>
    </row>
    <row r="387" spans="1:8" x14ac:dyDescent="0.3">
      <c r="A387">
        <v>8002</v>
      </c>
      <c r="B387" t="s">
        <v>38</v>
      </c>
      <c r="C387">
        <v>58</v>
      </c>
      <c r="D387" t="s">
        <v>8</v>
      </c>
      <c r="E387">
        <v>185.03</v>
      </c>
      <c r="F387" t="s">
        <v>39</v>
      </c>
      <c r="G387" s="1">
        <v>43925</v>
      </c>
      <c r="H387" t="str">
        <f>IF(customer_data[[#This Row],[age]]&lt;30,"20-30",
IF(customer_data[[#This Row],[age]]&lt;40,"30-40","40+"))</f>
        <v>40+</v>
      </c>
    </row>
    <row r="388" spans="1:8" x14ac:dyDescent="0.3">
      <c r="A388">
        <v>8023</v>
      </c>
      <c r="B388" t="s">
        <v>166</v>
      </c>
      <c r="C388">
        <v>54</v>
      </c>
      <c r="D388" t="s">
        <v>8</v>
      </c>
      <c r="E388">
        <v>84.84</v>
      </c>
      <c r="F388" t="s">
        <v>167</v>
      </c>
      <c r="G388" s="1">
        <v>44680</v>
      </c>
      <c r="H388" t="str">
        <f>IF(customer_data[[#This Row],[age]]&lt;30,"20-30",
IF(customer_data[[#This Row],[age]]&lt;40,"30-40","40+"))</f>
        <v>40+</v>
      </c>
    </row>
    <row r="389" spans="1:8" x14ac:dyDescent="0.3">
      <c r="A389">
        <v>8049</v>
      </c>
      <c r="B389" t="s">
        <v>30</v>
      </c>
      <c r="C389">
        <v>44</v>
      </c>
      <c r="D389" t="s">
        <v>8</v>
      </c>
      <c r="E389">
        <v>336.24</v>
      </c>
      <c r="F389" t="s">
        <v>31</v>
      </c>
      <c r="G389" s="1">
        <v>45304</v>
      </c>
      <c r="H389" t="str">
        <f>IF(customer_data[[#This Row],[age]]&lt;30,"20-30",
IF(customer_data[[#This Row],[age]]&lt;40,"30-40","40+"))</f>
        <v>40+</v>
      </c>
    </row>
    <row r="390" spans="1:8" x14ac:dyDescent="0.3">
      <c r="A390">
        <v>8056</v>
      </c>
      <c r="B390" t="s">
        <v>899</v>
      </c>
      <c r="C390">
        <v>70</v>
      </c>
      <c r="D390" t="s">
        <v>659</v>
      </c>
      <c r="E390">
        <v>314.14</v>
      </c>
      <c r="F390" t="s">
        <v>900</v>
      </c>
      <c r="G390" s="1">
        <v>44950</v>
      </c>
      <c r="H390" t="str">
        <f>IF(customer_data[[#This Row],[age]]&lt;30,"20-30",
IF(customer_data[[#This Row],[age]]&lt;40,"30-40","40+"))</f>
        <v>40+</v>
      </c>
    </row>
    <row r="391" spans="1:8" x14ac:dyDescent="0.3">
      <c r="A391">
        <v>8064</v>
      </c>
      <c r="B391" t="s">
        <v>317</v>
      </c>
      <c r="C391">
        <v>41</v>
      </c>
      <c r="D391" t="s">
        <v>8</v>
      </c>
      <c r="E391">
        <v>63.45</v>
      </c>
      <c r="F391" t="s">
        <v>318</v>
      </c>
      <c r="G391" s="1">
        <v>43775</v>
      </c>
      <c r="H391" t="str">
        <f>IF(customer_data[[#This Row],[age]]&lt;30,"20-30",
IF(customer_data[[#This Row],[age]]&lt;40,"30-40","40+"))</f>
        <v>40+</v>
      </c>
    </row>
    <row r="392" spans="1:8" x14ac:dyDescent="0.3">
      <c r="A392">
        <v>8088</v>
      </c>
      <c r="B392" t="s">
        <v>610</v>
      </c>
      <c r="C392">
        <v>36</v>
      </c>
      <c r="D392" t="s">
        <v>342</v>
      </c>
      <c r="E392">
        <v>354.93</v>
      </c>
      <c r="F392" t="s">
        <v>611</v>
      </c>
      <c r="G392" s="1">
        <v>45366</v>
      </c>
      <c r="H392" t="str">
        <f>IF(customer_data[[#This Row],[age]]&lt;30,"20-30",
IF(customer_data[[#This Row],[age]]&lt;40,"30-40","40+"))</f>
        <v>30-40</v>
      </c>
    </row>
    <row r="393" spans="1:8" x14ac:dyDescent="0.3">
      <c r="A393">
        <v>8098</v>
      </c>
      <c r="B393" t="s">
        <v>888</v>
      </c>
      <c r="C393">
        <v>62</v>
      </c>
      <c r="D393" t="s">
        <v>659</v>
      </c>
      <c r="E393">
        <v>335.18</v>
      </c>
      <c r="F393" t="s">
        <v>889</v>
      </c>
      <c r="G393" s="1">
        <v>44940</v>
      </c>
      <c r="H393" t="str">
        <f>IF(customer_data[[#This Row],[age]]&lt;30,"20-30",
IF(customer_data[[#This Row],[age]]&lt;40,"30-40","40+"))</f>
        <v>40+</v>
      </c>
    </row>
    <row r="394" spans="1:8" x14ac:dyDescent="0.3">
      <c r="A394">
        <v>8116</v>
      </c>
      <c r="B394" t="s">
        <v>549</v>
      </c>
      <c r="C394">
        <v>68</v>
      </c>
      <c r="D394" t="s">
        <v>342</v>
      </c>
      <c r="E394">
        <v>91.41</v>
      </c>
      <c r="F394" t="s">
        <v>550</v>
      </c>
      <c r="G394" s="1">
        <v>44846</v>
      </c>
      <c r="H394" t="str">
        <f>IF(customer_data[[#This Row],[age]]&lt;30,"20-30",
IF(customer_data[[#This Row],[age]]&lt;40,"30-40","40+"))</f>
        <v>40+</v>
      </c>
    </row>
    <row r="395" spans="1:8" x14ac:dyDescent="0.3">
      <c r="A395">
        <v>8150</v>
      </c>
      <c r="B395" t="s">
        <v>539</v>
      </c>
      <c r="C395">
        <v>70</v>
      </c>
      <c r="D395" t="s">
        <v>342</v>
      </c>
      <c r="E395">
        <v>223.05</v>
      </c>
      <c r="F395" t="s">
        <v>540</v>
      </c>
      <c r="G395" s="1">
        <v>44574</v>
      </c>
      <c r="H395" t="str">
        <f>IF(customer_data[[#This Row],[age]]&lt;30,"20-30",
IF(customer_data[[#This Row],[age]]&lt;40,"30-40","40+"))</f>
        <v>40+</v>
      </c>
    </row>
    <row r="396" spans="1:8" x14ac:dyDescent="0.3">
      <c r="A396">
        <v>8163</v>
      </c>
      <c r="B396" t="s">
        <v>401</v>
      </c>
      <c r="C396">
        <v>53</v>
      </c>
      <c r="D396" t="s">
        <v>342</v>
      </c>
      <c r="E396">
        <v>72.900000000000006</v>
      </c>
      <c r="F396" t="s">
        <v>294</v>
      </c>
      <c r="G396" s="1">
        <v>43784</v>
      </c>
      <c r="H396" t="str">
        <f>IF(customer_data[[#This Row],[age]]&lt;30,"20-30",
IF(customer_data[[#This Row],[age]]&lt;40,"30-40","40+"))</f>
        <v>40+</v>
      </c>
    </row>
    <row r="397" spans="1:8" x14ac:dyDescent="0.3">
      <c r="A397">
        <v>8164</v>
      </c>
      <c r="B397" t="s">
        <v>551</v>
      </c>
      <c r="C397">
        <v>29</v>
      </c>
      <c r="D397" t="s">
        <v>342</v>
      </c>
      <c r="E397">
        <v>179.1</v>
      </c>
      <c r="F397" t="s">
        <v>552</v>
      </c>
      <c r="G397" s="1">
        <v>43993</v>
      </c>
      <c r="H397" t="str">
        <f>IF(customer_data[[#This Row],[age]]&lt;30,"20-30",
IF(customer_data[[#This Row],[age]]&lt;40,"30-40","40+"))</f>
        <v>20-30</v>
      </c>
    </row>
    <row r="398" spans="1:8" x14ac:dyDescent="0.3">
      <c r="A398">
        <v>8168</v>
      </c>
      <c r="B398" t="s">
        <v>74</v>
      </c>
      <c r="C398">
        <v>48</v>
      </c>
      <c r="D398" t="s">
        <v>8</v>
      </c>
      <c r="E398">
        <v>262.01</v>
      </c>
      <c r="F398" t="s">
        <v>75</v>
      </c>
      <c r="G398" s="1">
        <v>44070</v>
      </c>
      <c r="H398" t="str">
        <f>IF(customer_data[[#This Row],[age]]&lt;30,"20-30",
IF(customer_data[[#This Row],[age]]&lt;40,"30-40","40+"))</f>
        <v>40+</v>
      </c>
    </row>
    <row r="399" spans="1:8" x14ac:dyDescent="0.3">
      <c r="A399">
        <v>8169</v>
      </c>
      <c r="B399" t="s">
        <v>94</v>
      </c>
      <c r="C399">
        <v>36</v>
      </c>
      <c r="D399" t="s">
        <v>8</v>
      </c>
      <c r="E399">
        <v>65.09</v>
      </c>
      <c r="F399" t="s">
        <v>95</v>
      </c>
      <c r="G399" s="1">
        <v>43931</v>
      </c>
      <c r="H399" t="str">
        <f>IF(customer_data[[#This Row],[age]]&lt;30,"20-30",
IF(customer_data[[#This Row],[age]]&lt;40,"30-40","40+"))</f>
        <v>30-40</v>
      </c>
    </row>
    <row r="400" spans="1:8" x14ac:dyDescent="0.3">
      <c r="A400">
        <v>8194</v>
      </c>
      <c r="B400" t="s">
        <v>116</v>
      </c>
      <c r="C400">
        <v>39</v>
      </c>
      <c r="D400" t="s">
        <v>8</v>
      </c>
      <c r="E400">
        <v>378.62</v>
      </c>
      <c r="F400" t="s">
        <v>117</v>
      </c>
      <c r="G400" s="1">
        <v>45146</v>
      </c>
      <c r="H400" t="str">
        <f>IF(customer_data[[#This Row],[age]]&lt;30,"20-30",
IF(customer_data[[#This Row],[age]]&lt;40,"30-40","40+"))</f>
        <v>30-40</v>
      </c>
    </row>
    <row r="401" spans="1:8" x14ac:dyDescent="0.3">
      <c r="A401">
        <v>8197</v>
      </c>
      <c r="B401" t="s">
        <v>644</v>
      </c>
      <c r="C401">
        <v>35</v>
      </c>
      <c r="D401" t="s">
        <v>342</v>
      </c>
      <c r="E401">
        <v>275.32</v>
      </c>
      <c r="F401" t="s">
        <v>645</v>
      </c>
      <c r="G401" s="1">
        <v>44217</v>
      </c>
      <c r="H401" t="str">
        <f>IF(customer_data[[#This Row],[age]]&lt;30,"20-30",
IF(customer_data[[#This Row],[age]]&lt;40,"30-40","40+"))</f>
        <v>30-40</v>
      </c>
    </row>
    <row r="402" spans="1:8" x14ac:dyDescent="0.3">
      <c r="A402">
        <v>8220</v>
      </c>
      <c r="B402" t="s">
        <v>263</v>
      </c>
      <c r="C402">
        <v>37</v>
      </c>
      <c r="D402" t="s">
        <v>8</v>
      </c>
      <c r="E402">
        <v>428.15</v>
      </c>
      <c r="F402" t="s">
        <v>264</v>
      </c>
      <c r="G402" s="1">
        <v>45155</v>
      </c>
      <c r="H402" t="str">
        <f>IF(customer_data[[#This Row],[age]]&lt;30,"20-30",
IF(customer_data[[#This Row],[age]]&lt;40,"30-40","40+"))</f>
        <v>30-40</v>
      </c>
    </row>
    <row r="403" spans="1:8" x14ac:dyDescent="0.3">
      <c r="A403">
        <v>8230</v>
      </c>
      <c r="B403" t="s">
        <v>44</v>
      </c>
      <c r="C403">
        <v>49</v>
      </c>
      <c r="D403" t="s">
        <v>8</v>
      </c>
      <c r="E403">
        <v>65.709999999999994</v>
      </c>
      <c r="F403" t="s">
        <v>45</v>
      </c>
      <c r="G403" s="1">
        <v>44582</v>
      </c>
      <c r="H403" t="str">
        <f>IF(customer_data[[#This Row],[age]]&lt;30,"20-30",
IF(customer_data[[#This Row],[age]]&lt;40,"30-40","40+"))</f>
        <v>40+</v>
      </c>
    </row>
    <row r="404" spans="1:8" x14ac:dyDescent="0.3">
      <c r="A404">
        <v>8295</v>
      </c>
      <c r="B404" t="s">
        <v>926</v>
      </c>
      <c r="C404">
        <v>63</v>
      </c>
      <c r="D404" t="s">
        <v>659</v>
      </c>
      <c r="E404">
        <v>342.08</v>
      </c>
      <c r="F404" t="s">
        <v>927</v>
      </c>
      <c r="G404" s="1">
        <v>44586</v>
      </c>
      <c r="H404" t="str">
        <f>IF(customer_data[[#This Row],[age]]&lt;30,"20-30",
IF(customer_data[[#This Row],[age]]&lt;40,"30-40","40+"))</f>
        <v>40+</v>
      </c>
    </row>
    <row r="405" spans="1:8" x14ac:dyDescent="0.3">
      <c r="A405">
        <v>8302</v>
      </c>
      <c r="B405" t="s">
        <v>912</v>
      </c>
      <c r="C405">
        <v>35</v>
      </c>
      <c r="D405" t="s">
        <v>659</v>
      </c>
      <c r="E405">
        <v>406.51</v>
      </c>
      <c r="F405" t="s">
        <v>913</v>
      </c>
      <c r="G405" s="1">
        <v>44913</v>
      </c>
      <c r="H405" t="str">
        <f>IF(customer_data[[#This Row],[age]]&lt;30,"20-30",
IF(customer_data[[#This Row],[age]]&lt;40,"30-40","40+"))</f>
        <v>30-40</v>
      </c>
    </row>
    <row r="406" spans="1:8" x14ac:dyDescent="0.3">
      <c r="A406">
        <v>8305</v>
      </c>
      <c r="B406" t="s">
        <v>465</v>
      </c>
      <c r="C406">
        <v>31</v>
      </c>
      <c r="D406" t="s">
        <v>342</v>
      </c>
      <c r="E406">
        <v>52.36</v>
      </c>
      <c r="F406" t="s">
        <v>466</v>
      </c>
      <c r="G406" s="1">
        <v>45560</v>
      </c>
      <c r="H406" t="str">
        <f>IF(customer_data[[#This Row],[age]]&lt;30,"20-30",
IF(customer_data[[#This Row],[age]]&lt;40,"30-40","40+"))</f>
        <v>30-40</v>
      </c>
    </row>
    <row r="407" spans="1:8" x14ac:dyDescent="0.3">
      <c r="A407">
        <v>8338</v>
      </c>
      <c r="B407" t="s">
        <v>363</v>
      </c>
      <c r="C407">
        <v>39</v>
      </c>
      <c r="D407" t="s">
        <v>342</v>
      </c>
      <c r="E407">
        <v>188.66</v>
      </c>
      <c r="F407" t="s">
        <v>364</v>
      </c>
      <c r="G407" s="1">
        <v>45401</v>
      </c>
      <c r="H407" t="str">
        <f>IF(customer_data[[#This Row],[age]]&lt;30,"20-30",
IF(customer_data[[#This Row],[age]]&lt;40,"30-40","40+"))</f>
        <v>30-40</v>
      </c>
    </row>
    <row r="408" spans="1:8" x14ac:dyDescent="0.3">
      <c r="A408">
        <v>8347</v>
      </c>
      <c r="B408" t="s">
        <v>321</v>
      </c>
      <c r="C408">
        <v>67</v>
      </c>
      <c r="D408" t="s">
        <v>8</v>
      </c>
      <c r="E408">
        <v>278.63</v>
      </c>
      <c r="F408" t="s">
        <v>322</v>
      </c>
      <c r="G408" s="1">
        <v>43974</v>
      </c>
      <c r="H408" t="str">
        <f>IF(customer_data[[#This Row],[age]]&lt;30,"20-30",
IF(customer_data[[#This Row],[age]]&lt;40,"30-40","40+"))</f>
        <v>40+</v>
      </c>
    </row>
    <row r="409" spans="1:8" x14ac:dyDescent="0.3">
      <c r="A409">
        <v>8349</v>
      </c>
      <c r="B409" t="s">
        <v>696</v>
      </c>
      <c r="C409">
        <v>44</v>
      </c>
      <c r="D409" t="s">
        <v>659</v>
      </c>
      <c r="E409">
        <v>363.02</v>
      </c>
      <c r="F409" t="s">
        <v>697</v>
      </c>
      <c r="G409" s="1">
        <v>44086</v>
      </c>
      <c r="H409" t="str">
        <f>IF(customer_data[[#This Row],[age]]&lt;30,"20-30",
IF(customer_data[[#This Row],[age]]&lt;40,"30-40","40+"))</f>
        <v>40+</v>
      </c>
    </row>
    <row r="410" spans="1:8" x14ac:dyDescent="0.3">
      <c r="A410">
        <v>8412</v>
      </c>
      <c r="B410" t="s">
        <v>203</v>
      </c>
      <c r="C410">
        <v>64</v>
      </c>
      <c r="D410" t="s">
        <v>8</v>
      </c>
      <c r="E410">
        <v>79.38</v>
      </c>
      <c r="F410" t="s">
        <v>204</v>
      </c>
      <c r="G410" s="1">
        <v>43883</v>
      </c>
      <c r="H410" t="str">
        <f>IF(customer_data[[#This Row],[age]]&lt;30,"20-30",
IF(customer_data[[#This Row],[age]]&lt;40,"30-40","40+"))</f>
        <v>40+</v>
      </c>
    </row>
    <row r="411" spans="1:8" x14ac:dyDescent="0.3">
      <c r="A411">
        <v>8419</v>
      </c>
      <c r="B411" t="s">
        <v>507</v>
      </c>
      <c r="C411">
        <v>39</v>
      </c>
      <c r="D411" t="s">
        <v>342</v>
      </c>
      <c r="E411">
        <v>487.18</v>
      </c>
      <c r="F411" t="s">
        <v>508</v>
      </c>
      <c r="G411" s="1">
        <v>44634</v>
      </c>
      <c r="H411" t="str">
        <f>IF(customer_data[[#This Row],[age]]&lt;30,"20-30",
IF(customer_data[[#This Row],[age]]&lt;40,"30-40","40+"))</f>
        <v>30-40</v>
      </c>
    </row>
    <row r="412" spans="1:8" x14ac:dyDescent="0.3">
      <c r="A412">
        <v>8420</v>
      </c>
      <c r="B412" t="s">
        <v>646</v>
      </c>
      <c r="C412">
        <v>64</v>
      </c>
      <c r="D412" t="s">
        <v>342</v>
      </c>
      <c r="E412">
        <v>60.83</v>
      </c>
      <c r="F412" t="s">
        <v>647</v>
      </c>
      <c r="G412" s="1">
        <v>45165</v>
      </c>
      <c r="H412" t="str">
        <f>IF(customer_data[[#This Row],[age]]&lt;30,"20-30",
IF(customer_data[[#This Row],[age]]&lt;40,"30-40","40+"))</f>
        <v>40+</v>
      </c>
    </row>
    <row r="413" spans="1:8" x14ac:dyDescent="0.3">
      <c r="A413">
        <v>8459</v>
      </c>
      <c r="B413" t="s">
        <v>575</v>
      </c>
      <c r="C413">
        <v>48</v>
      </c>
      <c r="D413" t="s">
        <v>342</v>
      </c>
      <c r="E413">
        <v>442.01</v>
      </c>
      <c r="F413" t="s">
        <v>576</v>
      </c>
      <c r="G413" s="1">
        <v>44181</v>
      </c>
      <c r="H413" t="str">
        <f>IF(customer_data[[#This Row],[age]]&lt;30,"20-30",
IF(customer_data[[#This Row],[age]]&lt;40,"30-40","40+"))</f>
        <v>40+</v>
      </c>
    </row>
    <row r="414" spans="1:8" x14ac:dyDescent="0.3">
      <c r="A414">
        <v>8533</v>
      </c>
      <c r="B414" t="s">
        <v>871</v>
      </c>
      <c r="C414">
        <v>64</v>
      </c>
      <c r="D414" t="s">
        <v>659</v>
      </c>
      <c r="E414">
        <v>328.91</v>
      </c>
      <c r="F414" t="s">
        <v>872</v>
      </c>
      <c r="G414" s="1">
        <v>44656</v>
      </c>
      <c r="H414" t="str">
        <f>IF(customer_data[[#This Row],[age]]&lt;30,"20-30",
IF(customer_data[[#This Row],[age]]&lt;40,"30-40","40+"))</f>
        <v>40+</v>
      </c>
    </row>
    <row r="415" spans="1:8" x14ac:dyDescent="0.3">
      <c r="A415">
        <v>8565</v>
      </c>
      <c r="B415" t="s">
        <v>675</v>
      </c>
      <c r="C415">
        <v>37</v>
      </c>
      <c r="D415" t="s">
        <v>659</v>
      </c>
      <c r="E415">
        <v>118.22</v>
      </c>
      <c r="F415" t="s">
        <v>676</v>
      </c>
      <c r="G415" s="1">
        <v>44090</v>
      </c>
      <c r="H415" t="str">
        <f>IF(customer_data[[#This Row],[age]]&lt;30,"20-30",
IF(customer_data[[#This Row],[age]]&lt;40,"30-40","40+"))</f>
        <v>30-40</v>
      </c>
    </row>
    <row r="416" spans="1:8" x14ac:dyDescent="0.3">
      <c r="A416">
        <v>8573</v>
      </c>
      <c r="B416" t="s">
        <v>901</v>
      </c>
      <c r="C416">
        <v>40</v>
      </c>
      <c r="D416" t="s">
        <v>659</v>
      </c>
      <c r="E416">
        <v>477.56</v>
      </c>
      <c r="F416" t="s">
        <v>902</v>
      </c>
      <c r="G416" s="1">
        <v>44400</v>
      </c>
      <c r="H416" t="str">
        <f>IF(customer_data[[#This Row],[age]]&lt;30,"20-30",
IF(customer_data[[#This Row],[age]]&lt;40,"30-40","40+"))</f>
        <v>40+</v>
      </c>
    </row>
    <row r="417" spans="1:8" x14ac:dyDescent="0.3">
      <c r="A417">
        <v>8673</v>
      </c>
      <c r="B417" t="s">
        <v>569</v>
      </c>
      <c r="C417">
        <v>69</v>
      </c>
      <c r="D417" t="s">
        <v>342</v>
      </c>
      <c r="E417">
        <v>452.74</v>
      </c>
      <c r="F417" t="s">
        <v>570</v>
      </c>
      <c r="G417" s="1">
        <v>45353</v>
      </c>
      <c r="H417" t="str">
        <f>IF(customer_data[[#This Row],[age]]&lt;30,"20-30",
IF(customer_data[[#This Row],[age]]&lt;40,"30-40","40+"))</f>
        <v>40+</v>
      </c>
    </row>
    <row r="418" spans="1:8" x14ac:dyDescent="0.3">
      <c r="A418">
        <v>8676</v>
      </c>
      <c r="B418" t="s">
        <v>80</v>
      </c>
      <c r="C418">
        <v>48</v>
      </c>
      <c r="D418" t="s">
        <v>8</v>
      </c>
      <c r="E418">
        <v>475.72</v>
      </c>
      <c r="F418" t="s">
        <v>81</v>
      </c>
      <c r="G418" s="1">
        <v>43933</v>
      </c>
      <c r="H418" t="str">
        <f>IF(customer_data[[#This Row],[age]]&lt;30,"20-30",
IF(customer_data[[#This Row],[age]]&lt;40,"30-40","40+"))</f>
        <v>40+</v>
      </c>
    </row>
    <row r="419" spans="1:8" x14ac:dyDescent="0.3">
      <c r="A419">
        <v>8684</v>
      </c>
      <c r="B419" t="s">
        <v>418</v>
      </c>
      <c r="C419">
        <v>36</v>
      </c>
      <c r="D419" t="s">
        <v>342</v>
      </c>
      <c r="E419">
        <v>429.47</v>
      </c>
      <c r="F419" t="s">
        <v>419</v>
      </c>
      <c r="G419" s="1">
        <v>44275</v>
      </c>
      <c r="H419" t="str">
        <f>IF(customer_data[[#This Row],[age]]&lt;30,"20-30",
IF(customer_data[[#This Row],[age]]&lt;40,"30-40","40+"))</f>
        <v>30-40</v>
      </c>
    </row>
    <row r="420" spans="1:8" x14ac:dyDescent="0.3">
      <c r="A420">
        <v>8685</v>
      </c>
      <c r="B420" t="s">
        <v>346</v>
      </c>
      <c r="C420">
        <v>36</v>
      </c>
      <c r="D420" t="s">
        <v>342</v>
      </c>
      <c r="E420">
        <v>133.69</v>
      </c>
      <c r="F420" t="s">
        <v>347</v>
      </c>
      <c r="G420" s="1">
        <v>44963</v>
      </c>
      <c r="H420" t="str">
        <f>IF(customer_data[[#This Row],[age]]&lt;30,"20-30",
IF(customer_data[[#This Row],[age]]&lt;40,"30-40","40+"))</f>
        <v>30-40</v>
      </c>
    </row>
    <row r="421" spans="1:8" x14ac:dyDescent="0.3">
      <c r="A421">
        <v>8695</v>
      </c>
      <c r="B421" t="s">
        <v>555</v>
      </c>
      <c r="C421">
        <v>50</v>
      </c>
      <c r="D421" t="s">
        <v>342</v>
      </c>
      <c r="E421">
        <v>167.34</v>
      </c>
      <c r="F421" t="s">
        <v>556</v>
      </c>
      <c r="G421" s="1">
        <v>44574</v>
      </c>
      <c r="H421" t="str">
        <f>IF(customer_data[[#This Row],[age]]&lt;30,"20-30",
IF(customer_data[[#This Row],[age]]&lt;40,"30-40","40+"))</f>
        <v>40+</v>
      </c>
    </row>
    <row r="422" spans="1:8" x14ac:dyDescent="0.3">
      <c r="A422">
        <v>8714</v>
      </c>
      <c r="B422" t="s">
        <v>886</v>
      </c>
      <c r="C422">
        <v>69</v>
      </c>
      <c r="D422" t="s">
        <v>659</v>
      </c>
      <c r="E422">
        <v>235.72</v>
      </c>
      <c r="F422" t="s">
        <v>887</v>
      </c>
      <c r="G422" s="1">
        <v>44776</v>
      </c>
      <c r="H422" t="str">
        <f>IF(customer_data[[#This Row],[age]]&lt;30,"20-30",
IF(customer_data[[#This Row],[age]]&lt;40,"30-40","40+"))</f>
        <v>40+</v>
      </c>
    </row>
    <row r="423" spans="1:8" x14ac:dyDescent="0.3">
      <c r="A423">
        <v>8728</v>
      </c>
      <c r="B423" t="s">
        <v>428</v>
      </c>
      <c r="C423">
        <v>55</v>
      </c>
      <c r="D423" t="s">
        <v>342</v>
      </c>
      <c r="E423">
        <v>388.22</v>
      </c>
      <c r="F423" t="s">
        <v>429</v>
      </c>
      <c r="G423" s="1">
        <v>45165</v>
      </c>
      <c r="H423" t="str">
        <f>IF(customer_data[[#This Row],[age]]&lt;30,"20-30",
IF(customer_data[[#This Row],[age]]&lt;40,"30-40","40+"))</f>
        <v>40+</v>
      </c>
    </row>
    <row r="424" spans="1:8" x14ac:dyDescent="0.3">
      <c r="A424">
        <v>8761</v>
      </c>
      <c r="B424" t="s">
        <v>803</v>
      </c>
      <c r="C424">
        <v>31</v>
      </c>
      <c r="D424" t="s">
        <v>659</v>
      </c>
      <c r="E424">
        <v>344.08</v>
      </c>
      <c r="F424" t="s">
        <v>804</v>
      </c>
      <c r="G424" s="1">
        <v>44537</v>
      </c>
      <c r="H424" t="str">
        <f>IF(customer_data[[#This Row],[age]]&lt;30,"20-30",
IF(customer_data[[#This Row],[age]]&lt;40,"30-40","40+"))</f>
        <v>30-40</v>
      </c>
    </row>
    <row r="425" spans="1:8" x14ac:dyDescent="0.3">
      <c r="A425">
        <v>8791</v>
      </c>
      <c r="B425" t="s">
        <v>737</v>
      </c>
      <c r="C425">
        <v>38</v>
      </c>
      <c r="D425" t="s">
        <v>659</v>
      </c>
      <c r="E425">
        <v>445.32</v>
      </c>
      <c r="F425" t="s">
        <v>738</v>
      </c>
      <c r="G425" s="1">
        <v>44931</v>
      </c>
      <c r="H425" t="str">
        <f>IF(customer_data[[#This Row],[age]]&lt;30,"20-30",
IF(customer_data[[#This Row],[age]]&lt;40,"30-40","40+"))</f>
        <v>30-40</v>
      </c>
    </row>
    <row r="426" spans="1:8" x14ac:dyDescent="0.3">
      <c r="A426">
        <v>8817</v>
      </c>
      <c r="B426" t="s">
        <v>22</v>
      </c>
      <c r="C426">
        <v>47</v>
      </c>
      <c r="D426" t="s">
        <v>8</v>
      </c>
      <c r="E426">
        <v>143.96</v>
      </c>
      <c r="F426" t="s">
        <v>23</v>
      </c>
      <c r="G426" s="1">
        <v>44329</v>
      </c>
      <c r="H426" t="str">
        <f>IF(customer_data[[#This Row],[age]]&lt;30,"20-30",
IF(customer_data[[#This Row],[age]]&lt;40,"30-40","40+"))</f>
        <v>40+</v>
      </c>
    </row>
    <row r="427" spans="1:8" x14ac:dyDescent="0.3">
      <c r="A427">
        <v>8841</v>
      </c>
      <c r="B427" t="s">
        <v>416</v>
      </c>
      <c r="C427">
        <v>42</v>
      </c>
      <c r="D427" t="s">
        <v>342</v>
      </c>
      <c r="E427">
        <v>108.57</v>
      </c>
      <c r="F427" t="s">
        <v>417</v>
      </c>
      <c r="G427" s="1">
        <v>45026</v>
      </c>
      <c r="H427" t="str">
        <f>IF(customer_data[[#This Row],[age]]&lt;30,"20-30",
IF(customer_data[[#This Row],[age]]&lt;40,"30-40","40+"))</f>
        <v>40+</v>
      </c>
    </row>
    <row r="428" spans="1:8" x14ac:dyDescent="0.3">
      <c r="A428">
        <v>8849</v>
      </c>
      <c r="B428" t="s">
        <v>223</v>
      </c>
      <c r="C428">
        <v>34</v>
      </c>
      <c r="D428" t="s">
        <v>8</v>
      </c>
      <c r="E428">
        <v>327.74</v>
      </c>
      <c r="F428" t="s">
        <v>224</v>
      </c>
      <c r="G428" s="1">
        <v>44446</v>
      </c>
      <c r="H428" t="str">
        <f>IF(customer_data[[#This Row],[age]]&lt;30,"20-30",
IF(customer_data[[#This Row],[age]]&lt;40,"30-40","40+"))</f>
        <v>30-40</v>
      </c>
    </row>
    <row r="429" spans="1:8" x14ac:dyDescent="0.3">
      <c r="A429">
        <v>8861</v>
      </c>
      <c r="B429" t="s">
        <v>277</v>
      </c>
      <c r="C429">
        <v>36</v>
      </c>
      <c r="D429" t="s">
        <v>8</v>
      </c>
      <c r="E429">
        <v>150.22999999999999</v>
      </c>
      <c r="F429" t="s">
        <v>278</v>
      </c>
      <c r="G429" s="1">
        <v>44600</v>
      </c>
      <c r="H429" t="str">
        <f>IF(customer_data[[#This Row],[age]]&lt;30,"20-30",
IF(customer_data[[#This Row],[age]]&lt;40,"30-40","40+"))</f>
        <v>30-40</v>
      </c>
    </row>
    <row r="430" spans="1:8" x14ac:dyDescent="0.3">
      <c r="A430">
        <v>8883</v>
      </c>
      <c r="B430" t="s">
        <v>247</v>
      </c>
      <c r="C430">
        <v>36</v>
      </c>
      <c r="D430" t="s">
        <v>8</v>
      </c>
      <c r="E430">
        <v>293.67</v>
      </c>
      <c r="F430" t="s">
        <v>248</v>
      </c>
      <c r="G430" s="1">
        <v>45265</v>
      </c>
      <c r="H430" t="str">
        <f>IF(customer_data[[#This Row],[age]]&lt;30,"20-30",
IF(customer_data[[#This Row],[age]]&lt;40,"30-40","40+"))</f>
        <v>30-40</v>
      </c>
    </row>
    <row r="431" spans="1:8" x14ac:dyDescent="0.3">
      <c r="A431">
        <v>8887</v>
      </c>
      <c r="B431" t="s">
        <v>473</v>
      </c>
      <c r="C431">
        <v>48</v>
      </c>
      <c r="D431" t="s">
        <v>342</v>
      </c>
      <c r="E431">
        <v>141.04</v>
      </c>
      <c r="F431" t="s">
        <v>474</v>
      </c>
      <c r="G431" s="1">
        <v>45528</v>
      </c>
      <c r="H431" t="str">
        <f>IF(customer_data[[#This Row],[age]]&lt;30,"20-30",
IF(customer_data[[#This Row],[age]]&lt;40,"30-40","40+"))</f>
        <v>40+</v>
      </c>
    </row>
    <row r="432" spans="1:8" x14ac:dyDescent="0.3">
      <c r="A432">
        <v>8898</v>
      </c>
      <c r="B432" t="s">
        <v>281</v>
      </c>
      <c r="C432">
        <v>37</v>
      </c>
      <c r="D432" t="s">
        <v>8</v>
      </c>
      <c r="E432">
        <v>327.19</v>
      </c>
      <c r="F432" t="s">
        <v>282</v>
      </c>
      <c r="G432" s="1">
        <v>44553</v>
      </c>
      <c r="H432" t="str">
        <f>IF(customer_data[[#This Row],[age]]&lt;30,"20-30",
IF(customer_data[[#This Row],[age]]&lt;40,"30-40","40+"))</f>
        <v>30-40</v>
      </c>
    </row>
    <row r="433" spans="1:8" x14ac:dyDescent="0.3">
      <c r="A433">
        <v>8904</v>
      </c>
      <c r="B433" t="s">
        <v>24</v>
      </c>
      <c r="C433">
        <v>28</v>
      </c>
      <c r="D433" t="s">
        <v>8</v>
      </c>
      <c r="E433">
        <v>203.75</v>
      </c>
      <c r="F433" t="s">
        <v>25</v>
      </c>
      <c r="G433" s="1">
        <v>45054</v>
      </c>
      <c r="H433" t="str">
        <f>IF(customer_data[[#This Row],[age]]&lt;30,"20-30",
IF(customer_data[[#This Row],[age]]&lt;40,"30-40","40+"))</f>
        <v>20-30</v>
      </c>
    </row>
    <row r="434" spans="1:8" x14ac:dyDescent="0.3">
      <c r="A434">
        <v>8909</v>
      </c>
      <c r="B434" t="s">
        <v>590</v>
      </c>
      <c r="C434">
        <v>26</v>
      </c>
      <c r="D434" t="s">
        <v>342</v>
      </c>
      <c r="E434">
        <v>407.42</v>
      </c>
      <c r="F434" t="s">
        <v>591</v>
      </c>
      <c r="G434" s="1">
        <v>43946</v>
      </c>
      <c r="H434" t="str">
        <f>IF(customer_data[[#This Row],[age]]&lt;30,"20-30",
IF(customer_data[[#This Row],[age]]&lt;40,"30-40","40+"))</f>
        <v>20-30</v>
      </c>
    </row>
    <row r="435" spans="1:8" x14ac:dyDescent="0.3">
      <c r="A435">
        <v>8935</v>
      </c>
      <c r="B435" t="s">
        <v>289</v>
      </c>
      <c r="C435">
        <v>60</v>
      </c>
      <c r="D435" t="s">
        <v>8</v>
      </c>
      <c r="E435">
        <v>396.79</v>
      </c>
      <c r="F435" t="s">
        <v>290</v>
      </c>
      <c r="G435" s="1">
        <v>44710</v>
      </c>
      <c r="H435" t="str">
        <f>IF(customer_data[[#This Row],[age]]&lt;30,"20-30",
IF(customer_data[[#This Row],[age]]&lt;40,"30-40","40+"))</f>
        <v>40+</v>
      </c>
    </row>
    <row r="436" spans="1:8" x14ac:dyDescent="0.3">
      <c r="A436">
        <v>8987</v>
      </c>
      <c r="B436" t="s">
        <v>897</v>
      </c>
      <c r="C436">
        <v>41</v>
      </c>
      <c r="D436" t="s">
        <v>659</v>
      </c>
      <c r="E436">
        <v>439.71</v>
      </c>
      <c r="F436" t="s">
        <v>898</v>
      </c>
      <c r="G436" s="1">
        <v>45336</v>
      </c>
      <c r="H436" t="str">
        <f>IF(customer_data[[#This Row],[age]]&lt;30,"20-30",
IF(customer_data[[#This Row],[age]]&lt;40,"30-40","40+"))</f>
        <v>40+</v>
      </c>
    </row>
    <row r="437" spans="1:8" x14ac:dyDescent="0.3">
      <c r="A437">
        <v>9024</v>
      </c>
      <c r="B437" t="s">
        <v>414</v>
      </c>
      <c r="C437">
        <v>51</v>
      </c>
      <c r="D437" t="s">
        <v>342</v>
      </c>
      <c r="E437">
        <v>168.25</v>
      </c>
      <c r="F437" t="s">
        <v>415</v>
      </c>
      <c r="G437" s="1">
        <v>44899</v>
      </c>
      <c r="H437" t="str">
        <f>IF(customer_data[[#This Row],[age]]&lt;30,"20-30",
IF(customer_data[[#This Row],[age]]&lt;40,"30-40","40+"))</f>
        <v>40+</v>
      </c>
    </row>
    <row r="438" spans="1:8" x14ac:dyDescent="0.3">
      <c r="A438">
        <v>9052</v>
      </c>
      <c r="B438" t="s">
        <v>629</v>
      </c>
      <c r="C438">
        <v>41</v>
      </c>
      <c r="D438" t="s">
        <v>342</v>
      </c>
      <c r="E438">
        <v>270.67</v>
      </c>
      <c r="F438" t="s">
        <v>306</v>
      </c>
      <c r="G438" s="1">
        <v>44043</v>
      </c>
      <c r="H438" t="str">
        <f>IF(customer_data[[#This Row],[age]]&lt;30,"20-30",
IF(customer_data[[#This Row],[age]]&lt;40,"30-40","40+"))</f>
        <v>40+</v>
      </c>
    </row>
    <row r="439" spans="1:8" x14ac:dyDescent="0.3">
      <c r="A439">
        <v>9083</v>
      </c>
      <c r="B439" t="s">
        <v>723</v>
      </c>
      <c r="C439">
        <v>42</v>
      </c>
      <c r="D439" t="s">
        <v>659</v>
      </c>
      <c r="E439">
        <v>119.82</v>
      </c>
      <c r="F439" t="s">
        <v>724</v>
      </c>
      <c r="G439" s="1">
        <v>44228</v>
      </c>
      <c r="H439" t="str">
        <f>IF(customer_data[[#This Row],[age]]&lt;30,"20-30",
IF(customer_data[[#This Row],[age]]&lt;40,"30-40","40+"))</f>
        <v>40+</v>
      </c>
    </row>
    <row r="440" spans="1:8" x14ac:dyDescent="0.3">
      <c r="A440">
        <v>9092</v>
      </c>
      <c r="B440" t="s">
        <v>620</v>
      </c>
      <c r="C440">
        <v>42</v>
      </c>
      <c r="D440" t="s">
        <v>342</v>
      </c>
      <c r="E440">
        <v>447.72</v>
      </c>
      <c r="F440" t="s">
        <v>77</v>
      </c>
      <c r="G440" s="1">
        <v>44683</v>
      </c>
      <c r="H440" t="str">
        <f>IF(customer_data[[#This Row],[age]]&lt;30,"20-30",
IF(customer_data[[#This Row],[age]]&lt;40,"30-40","40+"))</f>
        <v>40+</v>
      </c>
    </row>
    <row r="441" spans="1:8" x14ac:dyDescent="0.3">
      <c r="A441">
        <v>9104</v>
      </c>
      <c r="B441" t="s">
        <v>501</v>
      </c>
      <c r="C441">
        <v>61</v>
      </c>
      <c r="D441" t="s">
        <v>342</v>
      </c>
      <c r="E441">
        <v>402.7</v>
      </c>
      <c r="F441" t="s">
        <v>502</v>
      </c>
      <c r="G441" s="1">
        <v>44063</v>
      </c>
      <c r="H441" t="str">
        <f>IF(customer_data[[#This Row],[age]]&lt;30,"20-30",
IF(customer_data[[#This Row],[age]]&lt;40,"30-40","40+"))</f>
        <v>40+</v>
      </c>
    </row>
    <row r="442" spans="1:8" x14ac:dyDescent="0.3">
      <c r="A442">
        <v>9109</v>
      </c>
      <c r="B442" t="s">
        <v>261</v>
      </c>
      <c r="C442">
        <v>25</v>
      </c>
      <c r="D442" t="s">
        <v>8</v>
      </c>
      <c r="E442">
        <v>151.03</v>
      </c>
      <c r="F442" t="s">
        <v>262</v>
      </c>
      <c r="G442" s="1">
        <v>45467</v>
      </c>
      <c r="H442" t="str">
        <f>IF(customer_data[[#This Row],[age]]&lt;30,"20-30",
IF(customer_data[[#This Row],[age]]&lt;40,"30-40","40+"))</f>
        <v>20-30</v>
      </c>
    </row>
    <row r="443" spans="1:8" x14ac:dyDescent="0.3">
      <c r="A443">
        <v>9147</v>
      </c>
      <c r="B443" t="s">
        <v>209</v>
      </c>
      <c r="C443">
        <v>64</v>
      </c>
      <c r="D443" t="s">
        <v>8</v>
      </c>
      <c r="E443">
        <v>359.7</v>
      </c>
      <c r="F443" t="s">
        <v>210</v>
      </c>
      <c r="G443" s="1">
        <v>45274</v>
      </c>
      <c r="H443" t="str">
        <f>IF(customer_data[[#This Row],[age]]&lt;30,"20-30",
IF(customer_data[[#This Row],[age]]&lt;40,"30-40","40+"))</f>
        <v>40+</v>
      </c>
    </row>
    <row r="444" spans="1:8" x14ac:dyDescent="0.3">
      <c r="A444">
        <v>9202</v>
      </c>
      <c r="B444" t="s">
        <v>821</v>
      </c>
      <c r="C444">
        <v>60</v>
      </c>
      <c r="D444" t="s">
        <v>659</v>
      </c>
      <c r="E444">
        <v>384.37</v>
      </c>
      <c r="F444" t="s">
        <v>822</v>
      </c>
      <c r="G444" s="1">
        <v>43937</v>
      </c>
      <c r="H444" t="str">
        <f>IF(customer_data[[#This Row],[age]]&lt;30,"20-30",
IF(customer_data[[#This Row],[age]]&lt;40,"30-40","40+"))</f>
        <v>40+</v>
      </c>
    </row>
    <row r="445" spans="1:8" x14ac:dyDescent="0.3">
      <c r="A445">
        <v>9214</v>
      </c>
      <c r="B445" t="s">
        <v>239</v>
      </c>
      <c r="C445">
        <v>31</v>
      </c>
      <c r="D445" t="s">
        <v>8</v>
      </c>
      <c r="E445">
        <v>412.07</v>
      </c>
      <c r="F445" t="s">
        <v>240</v>
      </c>
      <c r="G445" s="1">
        <v>43893</v>
      </c>
      <c r="H445" t="str">
        <f>IF(customer_data[[#This Row],[age]]&lt;30,"20-30",
IF(customer_data[[#This Row],[age]]&lt;40,"30-40","40+"))</f>
        <v>30-40</v>
      </c>
    </row>
    <row r="446" spans="1:8" x14ac:dyDescent="0.3">
      <c r="A446">
        <v>9220</v>
      </c>
      <c r="B446" t="s">
        <v>106</v>
      </c>
      <c r="C446">
        <v>43</v>
      </c>
      <c r="D446" t="s">
        <v>8</v>
      </c>
      <c r="E446">
        <v>81.099999999999994</v>
      </c>
      <c r="F446" t="s">
        <v>107</v>
      </c>
      <c r="G446" s="1">
        <v>43925</v>
      </c>
      <c r="H446" t="str">
        <f>IF(customer_data[[#This Row],[age]]&lt;30,"20-30",
IF(customer_data[[#This Row],[age]]&lt;40,"30-40","40+"))</f>
        <v>40+</v>
      </c>
    </row>
    <row r="447" spans="1:8" x14ac:dyDescent="0.3">
      <c r="A447">
        <v>9259</v>
      </c>
      <c r="B447" t="s">
        <v>533</v>
      </c>
      <c r="C447">
        <v>66</v>
      </c>
      <c r="D447" t="s">
        <v>342</v>
      </c>
      <c r="E447">
        <v>322.57</v>
      </c>
      <c r="F447" t="s">
        <v>534</v>
      </c>
      <c r="G447" s="1">
        <v>45130</v>
      </c>
      <c r="H447" t="str">
        <f>IF(customer_data[[#This Row],[age]]&lt;30,"20-30",
IF(customer_data[[#This Row],[age]]&lt;40,"30-40","40+"))</f>
        <v>40+</v>
      </c>
    </row>
    <row r="448" spans="1:8" x14ac:dyDescent="0.3">
      <c r="A448">
        <v>9263</v>
      </c>
      <c r="B448" t="s">
        <v>313</v>
      </c>
      <c r="C448">
        <v>70</v>
      </c>
      <c r="D448" t="s">
        <v>8</v>
      </c>
      <c r="E448">
        <v>465.32</v>
      </c>
      <c r="F448" t="s">
        <v>314</v>
      </c>
      <c r="G448" s="1">
        <v>44761</v>
      </c>
      <c r="H448" t="str">
        <f>IF(customer_data[[#This Row],[age]]&lt;30,"20-30",
IF(customer_data[[#This Row],[age]]&lt;40,"30-40","40+"))</f>
        <v>40+</v>
      </c>
    </row>
    <row r="449" spans="1:8" x14ac:dyDescent="0.3">
      <c r="A449">
        <v>9291</v>
      </c>
      <c r="B449" t="s">
        <v>381</v>
      </c>
      <c r="C449">
        <v>43</v>
      </c>
      <c r="D449" t="s">
        <v>342</v>
      </c>
      <c r="E449">
        <v>293.99</v>
      </c>
      <c r="F449" t="s">
        <v>382</v>
      </c>
      <c r="G449" s="1">
        <v>44278</v>
      </c>
      <c r="H449" t="str">
        <f>IF(customer_data[[#This Row],[age]]&lt;30,"20-30",
IF(customer_data[[#This Row],[age]]&lt;40,"30-40","40+"))</f>
        <v>40+</v>
      </c>
    </row>
    <row r="450" spans="1:8" x14ac:dyDescent="0.3">
      <c r="A450">
        <v>9298</v>
      </c>
      <c r="B450" t="s">
        <v>48</v>
      </c>
      <c r="C450">
        <v>36</v>
      </c>
      <c r="D450" t="s">
        <v>8</v>
      </c>
      <c r="E450">
        <v>371.09</v>
      </c>
      <c r="F450" t="s">
        <v>49</v>
      </c>
      <c r="G450" s="1">
        <v>45288</v>
      </c>
      <c r="H450" t="str">
        <f>IF(customer_data[[#This Row],[age]]&lt;30,"20-30",
IF(customer_data[[#This Row],[age]]&lt;40,"30-40","40+"))</f>
        <v>30-40</v>
      </c>
    </row>
    <row r="451" spans="1:8" x14ac:dyDescent="0.3">
      <c r="A451">
        <v>9310</v>
      </c>
      <c r="B451" t="s">
        <v>747</v>
      </c>
      <c r="C451">
        <v>29</v>
      </c>
      <c r="D451" t="s">
        <v>659</v>
      </c>
      <c r="E451">
        <v>121.51</v>
      </c>
      <c r="F451" t="s">
        <v>748</v>
      </c>
      <c r="G451" s="1">
        <v>43929</v>
      </c>
      <c r="H451" t="str">
        <f>IF(customer_data[[#This Row],[age]]&lt;30,"20-30",
IF(customer_data[[#This Row],[age]]&lt;40,"30-40","40+"))</f>
        <v>20-30</v>
      </c>
    </row>
    <row r="452" spans="1:8" x14ac:dyDescent="0.3">
      <c r="A452">
        <v>9315</v>
      </c>
      <c r="B452" t="s">
        <v>878</v>
      </c>
      <c r="C452">
        <v>63</v>
      </c>
      <c r="D452" t="s">
        <v>659</v>
      </c>
      <c r="E452">
        <v>326.07</v>
      </c>
      <c r="F452" t="s">
        <v>879</v>
      </c>
      <c r="G452" s="1">
        <v>44961</v>
      </c>
      <c r="H452" t="str">
        <f>IF(customer_data[[#This Row],[age]]&lt;30,"20-30",
IF(customer_data[[#This Row],[age]]&lt;40,"30-40","40+"))</f>
        <v>40+</v>
      </c>
    </row>
    <row r="453" spans="1:8" x14ac:dyDescent="0.3">
      <c r="A453">
        <v>9340</v>
      </c>
      <c r="B453" t="s">
        <v>760</v>
      </c>
      <c r="C453">
        <v>53</v>
      </c>
      <c r="D453" t="s">
        <v>659</v>
      </c>
      <c r="E453">
        <v>166.51</v>
      </c>
      <c r="F453" t="s">
        <v>761</v>
      </c>
      <c r="G453" s="1">
        <v>43936</v>
      </c>
      <c r="H453" t="str">
        <f>IF(customer_data[[#This Row],[age]]&lt;30,"20-30",
IF(customer_data[[#This Row],[age]]&lt;40,"30-40","40+"))</f>
        <v>40+</v>
      </c>
    </row>
    <row r="454" spans="1:8" x14ac:dyDescent="0.3">
      <c r="A454">
        <v>9348</v>
      </c>
      <c r="B454" t="s">
        <v>475</v>
      </c>
      <c r="C454">
        <v>48</v>
      </c>
      <c r="D454" t="s">
        <v>342</v>
      </c>
      <c r="E454">
        <v>282.8</v>
      </c>
      <c r="F454" t="s">
        <v>476</v>
      </c>
      <c r="G454" s="1">
        <v>44222</v>
      </c>
      <c r="H454" t="str">
        <f>IF(customer_data[[#This Row],[age]]&lt;30,"20-30",
IF(customer_data[[#This Row],[age]]&lt;40,"30-40","40+"))</f>
        <v>40+</v>
      </c>
    </row>
    <row r="455" spans="1:8" x14ac:dyDescent="0.3">
      <c r="A455">
        <v>9364</v>
      </c>
      <c r="B455" t="s">
        <v>793</v>
      </c>
      <c r="C455">
        <v>49</v>
      </c>
      <c r="D455" t="s">
        <v>659</v>
      </c>
      <c r="E455">
        <v>278.32</v>
      </c>
      <c r="F455" t="s">
        <v>794</v>
      </c>
      <c r="G455" s="1">
        <v>44248</v>
      </c>
      <c r="H455" t="str">
        <f>IF(customer_data[[#This Row],[age]]&lt;30,"20-30",
IF(customer_data[[#This Row],[age]]&lt;40,"30-40","40+"))</f>
        <v>40+</v>
      </c>
    </row>
    <row r="456" spans="1:8" x14ac:dyDescent="0.3">
      <c r="A456">
        <v>9374</v>
      </c>
      <c r="B456" t="s">
        <v>623</v>
      </c>
      <c r="C456">
        <v>42</v>
      </c>
      <c r="D456" t="s">
        <v>342</v>
      </c>
      <c r="E456">
        <v>499.95</v>
      </c>
      <c r="F456" t="s">
        <v>624</v>
      </c>
      <c r="G456" s="1">
        <v>45180</v>
      </c>
      <c r="H456" t="str">
        <f>IF(customer_data[[#This Row],[age]]&lt;30,"20-30",
IF(customer_data[[#This Row],[age]]&lt;40,"30-40","40+"))</f>
        <v>40+</v>
      </c>
    </row>
    <row r="457" spans="1:8" x14ac:dyDescent="0.3">
      <c r="A457">
        <v>9380</v>
      </c>
      <c r="B457" t="s">
        <v>667</v>
      </c>
      <c r="C457">
        <v>60</v>
      </c>
      <c r="D457" t="s">
        <v>659</v>
      </c>
      <c r="E457">
        <v>418.39</v>
      </c>
      <c r="F457" t="s">
        <v>668</v>
      </c>
      <c r="G457" s="1">
        <v>45423</v>
      </c>
      <c r="H457" t="str">
        <f>IF(customer_data[[#This Row],[age]]&lt;30,"20-30",
IF(customer_data[[#This Row],[age]]&lt;40,"30-40","40+"))</f>
        <v>40+</v>
      </c>
    </row>
    <row r="458" spans="1:8" x14ac:dyDescent="0.3">
      <c r="A458">
        <v>9392</v>
      </c>
      <c r="B458" t="s">
        <v>616</v>
      </c>
      <c r="C458">
        <v>69</v>
      </c>
      <c r="D458" t="s">
        <v>342</v>
      </c>
      <c r="E458">
        <v>90.68</v>
      </c>
      <c r="F458" t="s">
        <v>617</v>
      </c>
      <c r="G458" s="1">
        <v>45418</v>
      </c>
      <c r="H458" t="str">
        <f>IF(customer_data[[#This Row],[age]]&lt;30,"20-30",
IF(customer_data[[#This Row],[age]]&lt;40,"30-40","40+"))</f>
        <v>40+</v>
      </c>
    </row>
    <row r="459" spans="1:8" x14ac:dyDescent="0.3">
      <c r="A459">
        <v>9419</v>
      </c>
      <c r="B459" t="s">
        <v>799</v>
      </c>
      <c r="C459">
        <v>56</v>
      </c>
      <c r="D459" t="s">
        <v>659</v>
      </c>
      <c r="E459">
        <v>309.08999999999997</v>
      </c>
      <c r="F459" t="s">
        <v>800</v>
      </c>
      <c r="G459" s="1">
        <v>43738</v>
      </c>
      <c r="H459" t="str">
        <f>IF(customer_data[[#This Row],[age]]&lt;30,"20-30",
IF(customer_data[[#This Row],[age]]&lt;40,"30-40","40+"))</f>
        <v>40+</v>
      </c>
    </row>
    <row r="460" spans="1:8" x14ac:dyDescent="0.3">
      <c r="A460">
        <v>9441</v>
      </c>
      <c r="B460" t="s">
        <v>114</v>
      </c>
      <c r="C460">
        <v>40</v>
      </c>
      <c r="D460" t="s">
        <v>8</v>
      </c>
      <c r="E460">
        <v>276.3</v>
      </c>
      <c r="F460" t="s">
        <v>115</v>
      </c>
      <c r="G460" s="1">
        <v>44944</v>
      </c>
      <c r="H460" t="str">
        <f>IF(customer_data[[#This Row],[age]]&lt;30,"20-30",
IF(customer_data[[#This Row],[age]]&lt;40,"30-40","40+"))</f>
        <v>40+</v>
      </c>
    </row>
    <row r="461" spans="1:8" x14ac:dyDescent="0.3">
      <c r="A461">
        <v>9443</v>
      </c>
      <c r="B461" t="s">
        <v>841</v>
      </c>
      <c r="C461">
        <v>60</v>
      </c>
      <c r="D461" t="s">
        <v>659</v>
      </c>
      <c r="E461">
        <v>100.45</v>
      </c>
      <c r="F461" t="s">
        <v>842</v>
      </c>
      <c r="G461" s="1">
        <v>44909</v>
      </c>
      <c r="H461" t="str">
        <f>IF(customer_data[[#This Row],[age]]&lt;30,"20-30",
IF(customer_data[[#This Row],[age]]&lt;40,"30-40","40+"))</f>
        <v>40+</v>
      </c>
    </row>
    <row r="462" spans="1:8" x14ac:dyDescent="0.3">
      <c r="A462">
        <v>9445</v>
      </c>
      <c r="B462" t="s">
        <v>60</v>
      </c>
      <c r="C462">
        <v>61</v>
      </c>
      <c r="D462" t="s">
        <v>8</v>
      </c>
      <c r="E462">
        <v>168.61</v>
      </c>
      <c r="F462" t="s">
        <v>61</v>
      </c>
      <c r="G462" s="1">
        <v>44047</v>
      </c>
      <c r="H462" t="str">
        <f>IF(customer_data[[#This Row],[age]]&lt;30,"20-30",
IF(customer_data[[#This Row],[age]]&lt;40,"30-40","40+"))</f>
        <v>40+</v>
      </c>
    </row>
    <row r="463" spans="1:8" x14ac:dyDescent="0.3">
      <c r="A463">
        <v>9452</v>
      </c>
      <c r="B463" t="s">
        <v>150</v>
      </c>
      <c r="C463">
        <v>42</v>
      </c>
      <c r="D463" t="s">
        <v>8</v>
      </c>
      <c r="E463">
        <v>409.32</v>
      </c>
      <c r="F463" t="s">
        <v>151</v>
      </c>
      <c r="G463" s="1">
        <v>43785</v>
      </c>
      <c r="H463" t="str">
        <f>IF(customer_data[[#This Row],[age]]&lt;30,"20-30",
IF(customer_data[[#This Row],[age]]&lt;40,"30-40","40+"))</f>
        <v>40+</v>
      </c>
    </row>
    <row r="464" spans="1:8" x14ac:dyDescent="0.3">
      <c r="A464">
        <v>9472</v>
      </c>
      <c r="B464" t="s">
        <v>920</v>
      </c>
      <c r="C464">
        <v>30</v>
      </c>
      <c r="D464" t="s">
        <v>659</v>
      </c>
      <c r="E464">
        <v>496.95</v>
      </c>
      <c r="F464" t="s">
        <v>921</v>
      </c>
      <c r="G464" s="1">
        <v>45094</v>
      </c>
      <c r="H464" t="str">
        <f>IF(customer_data[[#This Row],[age]]&lt;30,"20-30",
IF(customer_data[[#This Row],[age]]&lt;40,"30-40","40+"))</f>
        <v>30-40</v>
      </c>
    </row>
    <row r="465" spans="1:8" x14ac:dyDescent="0.3">
      <c r="A465">
        <v>9487</v>
      </c>
      <c r="B465" t="s">
        <v>884</v>
      </c>
      <c r="C465">
        <v>67</v>
      </c>
      <c r="D465" t="s">
        <v>659</v>
      </c>
      <c r="E465">
        <v>61.21</v>
      </c>
      <c r="F465" t="s">
        <v>885</v>
      </c>
      <c r="G465" s="1">
        <v>43822</v>
      </c>
      <c r="H465" t="str">
        <f>IF(customer_data[[#This Row],[age]]&lt;30,"20-30",
IF(customer_data[[#This Row],[age]]&lt;40,"30-40","40+"))</f>
        <v>40+</v>
      </c>
    </row>
    <row r="466" spans="1:8" x14ac:dyDescent="0.3">
      <c r="A466">
        <v>9502</v>
      </c>
      <c r="B466" t="s">
        <v>817</v>
      </c>
      <c r="C466">
        <v>51</v>
      </c>
      <c r="D466" t="s">
        <v>659</v>
      </c>
      <c r="E466">
        <v>411.54</v>
      </c>
      <c r="F466" t="s">
        <v>818</v>
      </c>
      <c r="G466" s="1">
        <v>44774</v>
      </c>
      <c r="H466" t="str">
        <f>IF(customer_data[[#This Row],[age]]&lt;30,"20-30",
IF(customer_data[[#This Row],[age]]&lt;40,"30-40","40+"))</f>
        <v>40+</v>
      </c>
    </row>
    <row r="467" spans="1:8" x14ac:dyDescent="0.3">
      <c r="A467">
        <v>9508</v>
      </c>
      <c r="B467" t="s">
        <v>661</v>
      </c>
      <c r="C467">
        <v>33</v>
      </c>
      <c r="D467" t="s">
        <v>659</v>
      </c>
      <c r="E467">
        <v>185.26</v>
      </c>
      <c r="F467" t="s">
        <v>662</v>
      </c>
      <c r="G467" s="1">
        <v>44872</v>
      </c>
      <c r="H467" t="str">
        <f>IF(customer_data[[#This Row],[age]]&lt;30,"20-30",
IF(customer_data[[#This Row],[age]]&lt;40,"30-40","40+"))</f>
        <v>30-40</v>
      </c>
    </row>
    <row r="468" spans="1:8" x14ac:dyDescent="0.3">
      <c r="A468">
        <v>9512</v>
      </c>
      <c r="B468" t="s">
        <v>148</v>
      </c>
      <c r="C468">
        <v>68</v>
      </c>
      <c r="D468" t="s">
        <v>8</v>
      </c>
      <c r="E468">
        <v>381.71</v>
      </c>
      <c r="F468" t="s">
        <v>149</v>
      </c>
      <c r="G468" s="1">
        <v>44846</v>
      </c>
      <c r="H468" t="str">
        <f>IF(customer_data[[#This Row],[age]]&lt;30,"20-30",
IF(customer_data[[#This Row],[age]]&lt;40,"30-40","40+"))</f>
        <v>40+</v>
      </c>
    </row>
    <row r="469" spans="1:8" x14ac:dyDescent="0.3">
      <c r="A469">
        <v>9559</v>
      </c>
      <c r="B469" t="s">
        <v>598</v>
      </c>
      <c r="C469">
        <v>70</v>
      </c>
      <c r="D469" t="s">
        <v>342</v>
      </c>
      <c r="E469">
        <v>100.09</v>
      </c>
      <c r="F469" t="s">
        <v>599</v>
      </c>
      <c r="G469" s="1">
        <v>44037</v>
      </c>
      <c r="H469" t="str">
        <f>IF(customer_data[[#This Row],[age]]&lt;30,"20-30",
IF(customer_data[[#This Row],[age]]&lt;40,"30-40","40+"))</f>
        <v>40+</v>
      </c>
    </row>
    <row r="470" spans="1:8" x14ac:dyDescent="0.3">
      <c r="A470">
        <v>9580</v>
      </c>
      <c r="B470" t="s">
        <v>600</v>
      </c>
      <c r="C470">
        <v>59</v>
      </c>
      <c r="D470" t="s">
        <v>342</v>
      </c>
      <c r="E470">
        <v>207.67</v>
      </c>
      <c r="F470" t="s">
        <v>601</v>
      </c>
      <c r="G470" s="1">
        <v>44383</v>
      </c>
      <c r="H470" t="str">
        <f>IF(customer_data[[#This Row],[age]]&lt;30,"20-30",
IF(customer_data[[#This Row],[age]]&lt;40,"30-40","40+"))</f>
        <v>40+</v>
      </c>
    </row>
    <row r="471" spans="1:8" x14ac:dyDescent="0.3">
      <c r="A471">
        <v>9603</v>
      </c>
      <c r="B471" t="s">
        <v>934</v>
      </c>
      <c r="C471">
        <v>47</v>
      </c>
      <c r="D471" t="s">
        <v>659</v>
      </c>
      <c r="E471">
        <v>53.1</v>
      </c>
      <c r="F471" t="s">
        <v>935</v>
      </c>
      <c r="G471" s="1">
        <v>45226</v>
      </c>
      <c r="H471" t="str">
        <f>IF(customer_data[[#This Row],[age]]&lt;30,"20-30",
IF(customer_data[[#This Row],[age]]&lt;40,"30-40","40+"))</f>
        <v>40+</v>
      </c>
    </row>
    <row r="472" spans="1:8" x14ac:dyDescent="0.3">
      <c r="A472">
        <v>9673</v>
      </c>
      <c r="B472" t="s">
        <v>62</v>
      </c>
      <c r="C472">
        <v>25</v>
      </c>
      <c r="D472" t="s">
        <v>8</v>
      </c>
      <c r="E472">
        <v>419.83</v>
      </c>
      <c r="F472" t="s">
        <v>63</v>
      </c>
      <c r="G472" s="1">
        <v>45398</v>
      </c>
      <c r="H472" t="str">
        <f>IF(customer_data[[#This Row],[age]]&lt;30,"20-30",
IF(customer_data[[#This Row],[age]]&lt;40,"30-40","40+"))</f>
        <v>20-30</v>
      </c>
    </row>
    <row r="473" spans="1:8" x14ac:dyDescent="0.3">
      <c r="A473">
        <v>9767</v>
      </c>
      <c r="B473" t="s">
        <v>567</v>
      </c>
      <c r="C473">
        <v>65</v>
      </c>
      <c r="D473" t="s">
        <v>342</v>
      </c>
      <c r="E473">
        <v>413.75</v>
      </c>
      <c r="F473" t="s">
        <v>568</v>
      </c>
      <c r="G473" s="1">
        <v>45474</v>
      </c>
      <c r="H473" t="str">
        <f>IF(customer_data[[#This Row],[age]]&lt;30,"20-30",
IF(customer_data[[#This Row],[age]]&lt;40,"30-40","40+"))</f>
        <v>40+</v>
      </c>
    </row>
    <row r="474" spans="1:8" x14ac:dyDescent="0.3">
      <c r="A474">
        <v>9769</v>
      </c>
      <c r="B474" t="s">
        <v>825</v>
      </c>
      <c r="C474">
        <v>54</v>
      </c>
      <c r="D474" t="s">
        <v>659</v>
      </c>
      <c r="E474">
        <v>429.56</v>
      </c>
      <c r="F474" t="s">
        <v>826</v>
      </c>
      <c r="G474" s="1">
        <v>44880</v>
      </c>
      <c r="H474" t="str">
        <f>IF(customer_data[[#This Row],[age]]&lt;30,"20-30",
IF(customer_data[[#This Row],[age]]&lt;40,"30-40","40+"))</f>
        <v>40+</v>
      </c>
    </row>
    <row r="475" spans="1:8" x14ac:dyDescent="0.3">
      <c r="A475">
        <v>9786</v>
      </c>
      <c r="B475" t="s">
        <v>890</v>
      </c>
      <c r="C475">
        <v>28</v>
      </c>
      <c r="D475" t="s">
        <v>659</v>
      </c>
      <c r="E475">
        <v>388.03</v>
      </c>
      <c r="F475" t="s">
        <v>137</v>
      </c>
      <c r="G475" s="1">
        <v>44261</v>
      </c>
      <c r="H475" t="str">
        <f>IF(customer_data[[#This Row],[age]]&lt;30,"20-30",
IF(customer_data[[#This Row],[age]]&lt;40,"30-40","40+"))</f>
        <v>20-30</v>
      </c>
    </row>
    <row r="476" spans="1:8" x14ac:dyDescent="0.3">
      <c r="A476">
        <v>9791</v>
      </c>
      <c r="B476" t="s">
        <v>903</v>
      </c>
      <c r="C476">
        <v>32</v>
      </c>
      <c r="D476" t="s">
        <v>659</v>
      </c>
      <c r="E476">
        <v>346.34</v>
      </c>
      <c r="F476" t="s">
        <v>119</v>
      </c>
      <c r="G476" s="1">
        <v>44769</v>
      </c>
      <c r="H476" t="str">
        <f>IF(customer_data[[#This Row],[age]]&lt;30,"20-30",
IF(customer_data[[#This Row],[age]]&lt;40,"30-40","40+"))</f>
        <v>30-40</v>
      </c>
    </row>
    <row r="477" spans="1:8" x14ac:dyDescent="0.3">
      <c r="A477">
        <v>9825</v>
      </c>
      <c r="B477" t="s">
        <v>293</v>
      </c>
      <c r="C477">
        <v>49</v>
      </c>
      <c r="D477" t="s">
        <v>8</v>
      </c>
      <c r="E477">
        <v>469.61</v>
      </c>
      <c r="F477" t="s">
        <v>294</v>
      </c>
      <c r="G477" s="1">
        <v>43804</v>
      </c>
      <c r="H477" t="str">
        <f>IF(customer_data[[#This Row],[age]]&lt;30,"20-30",
IF(customer_data[[#This Row],[age]]&lt;40,"30-40","40+"))</f>
        <v>40+</v>
      </c>
    </row>
    <row r="478" spans="1:8" x14ac:dyDescent="0.3">
      <c r="A478">
        <v>9834</v>
      </c>
      <c r="B478" t="s">
        <v>594</v>
      </c>
      <c r="C478">
        <v>63</v>
      </c>
      <c r="D478" t="s">
        <v>342</v>
      </c>
      <c r="E478">
        <v>415.14</v>
      </c>
      <c r="F478" t="s">
        <v>595</v>
      </c>
      <c r="G478" s="1">
        <v>43761</v>
      </c>
      <c r="H478" t="str">
        <f>IF(customer_data[[#This Row],[age]]&lt;30,"20-30",
IF(customer_data[[#This Row],[age]]&lt;40,"30-40","40+"))</f>
        <v>40+</v>
      </c>
    </row>
    <row r="479" spans="1:8" x14ac:dyDescent="0.3">
      <c r="A479">
        <v>9888</v>
      </c>
      <c r="B479" t="s">
        <v>441</v>
      </c>
      <c r="C479">
        <v>49</v>
      </c>
      <c r="D479" t="s">
        <v>342</v>
      </c>
      <c r="E479">
        <v>135.44999999999999</v>
      </c>
      <c r="F479" t="s">
        <v>442</v>
      </c>
      <c r="G479" s="1">
        <v>44171</v>
      </c>
      <c r="H479" t="str">
        <f>IF(customer_data[[#This Row],[age]]&lt;30,"20-30",
IF(customer_data[[#This Row],[age]]&lt;40,"30-40","40+"))</f>
        <v>40+</v>
      </c>
    </row>
    <row r="480" spans="1:8" x14ac:dyDescent="0.3">
      <c r="A480">
        <v>9890</v>
      </c>
      <c r="B480" t="s">
        <v>430</v>
      </c>
      <c r="C480">
        <v>27</v>
      </c>
      <c r="D480" t="s">
        <v>342</v>
      </c>
      <c r="E480">
        <v>93.26</v>
      </c>
      <c r="F480" t="s">
        <v>431</v>
      </c>
      <c r="G480" s="1">
        <v>45347</v>
      </c>
      <c r="H480" t="str">
        <f>IF(customer_data[[#This Row],[age]]&lt;30,"20-30",
IF(customer_data[[#This Row],[age]]&lt;40,"30-40","40+"))</f>
        <v>20-30</v>
      </c>
    </row>
    <row r="481" spans="1:8" x14ac:dyDescent="0.3">
      <c r="A481">
        <v>9923</v>
      </c>
      <c r="B481" t="s">
        <v>28</v>
      </c>
      <c r="C481">
        <v>58</v>
      </c>
      <c r="D481" t="s">
        <v>8</v>
      </c>
      <c r="E481">
        <v>209.3</v>
      </c>
      <c r="F481" t="s">
        <v>29</v>
      </c>
      <c r="G481" s="1">
        <v>44425</v>
      </c>
      <c r="H481" t="str">
        <f>IF(customer_data[[#This Row],[age]]&lt;30,"20-30",
IF(customer_data[[#This Row],[age]]&lt;40,"30-40","40+"))</f>
        <v>40+</v>
      </c>
    </row>
    <row r="482" spans="1:8" x14ac:dyDescent="0.3">
      <c r="A482">
        <v>9969</v>
      </c>
      <c r="B482" t="s">
        <v>299</v>
      </c>
      <c r="C482">
        <v>25</v>
      </c>
      <c r="D482" t="s">
        <v>8</v>
      </c>
      <c r="E482">
        <v>376.61</v>
      </c>
      <c r="F482" t="s">
        <v>300</v>
      </c>
      <c r="G482" s="1">
        <v>44994</v>
      </c>
      <c r="H482" t="str">
        <f>IF(customer_data[[#This Row],[age]]&lt;30,"20-30",
IF(customer_data[[#This Row],[age]]&lt;40,"30-40","40+"))</f>
        <v>20-30</v>
      </c>
    </row>
    <row r="483" spans="1:8" x14ac:dyDescent="0.3">
      <c r="A483">
        <v>9993</v>
      </c>
      <c r="B483" t="s">
        <v>529</v>
      </c>
      <c r="C483">
        <v>58</v>
      </c>
      <c r="D483" t="s">
        <v>342</v>
      </c>
      <c r="E483">
        <v>158.1</v>
      </c>
      <c r="F483" t="s">
        <v>530</v>
      </c>
      <c r="G483" s="1">
        <v>44066</v>
      </c>
      <c r="H483" t="str">
        <f>IF(customer_data[[#This Row],[age]]&lt;30,"20-30",
IF(customer_data[[#This Row],[age]]&lt;40,"30-40","40+"))</f>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03B9-4A2C-426B-B378-AF4E3C142D2D}">
  <dimension ref="A1:L1001"/>
  <sheetViews>
    <sheetView topLeftCell="G422" workbookViewId="0">
      <selection activeCell="R16" sqref="R16"/>
    </sheetView>
  </sheetViews>
  <sheetFormatPr defaultRowHeight="14.4" x14ac:dyDescent="0.3"/>
  <cols>
    <col min="1" max="1" width="15.33203125" bestFit="1" customWidth="1"/>
    <col min="2" max="2" width="13.109375" bestFit="1" customWidth="1"/>
    <col min="3" max="3" width="12.21875" bestFit="1" customWidth="1"/>
    <col min="4" max="4" width="39.88671875" bestFit="1" customWidth="1"/>
    <col min="5" max="5" width="7.33203125" bestFit="1" customWidth="1"/>
    <col min="6" max="6" width="16.109375" bestFit="1" customWidth="1"/>
    <col min="7" max="7" width="14.44140625" bestFit="1" customWidth="1"/>
    <col min="8" max="8" width="15.77734375" bestFit="1" customWidth="1"/>
    <col min="9" max="9" width="14.77734375" bestFit="1" customWidth="1"/>
    <col min="10" max="10" width="16.5546875" bestFit="1" customWidth="1"/>
    <col min="11" max="11" width="12.33203125" bestFit="1" customWidth="1"/>
    <col min="12" max="12" width="6.109375" bestFit="1" customWidth="1"/>
  </cols>
  <sheetData>
    <row r="1" spans="1:12" x14ac:dyDescent="0.3">
      <c r="A1" t="s">
        <v>956</v>
      </c>
      <c r="B1" t="s">
        <v>957</v>
      </c>
      <c r="C1" t="s">
        <v>958</v>
      </c>
      <c r="D1" t="s">
        <v>959</v>
      </c>
      <c r="E1" t="s">
        <v>960</v>
      </c>
      <c r="F1" t="s">
        <v>961</v>
      </c>
      <c r="G1" t="s">
        <v>962</v>
      </c>
      <c r="H1" t="s">
        <v>963</v>
      </c>
      <c r="I1" t="s">
        <v>964</v>
      </c>
      <c r="J1" t="s">
        <v>2173</v>
      </c>
      <c r="K1" t="s">
        <v>2174</v>
      </c>
      <c r="L1" t="s">
        <v>2175</v>
      </c>
    </row>
    <row r="2" spans="1:12" x14ac:dyDescent="0.3">
      <c r="A2">
        <v>597220</v>
      </c>
      <c r="B2">
        <v>2461</v>
      </c>
      <c r="C2" t="s">
        <v>965</v>
      </c>
      <c r="D2" t="s">
        <v>966</v>
      </c>
      <c r="E2">
        <v>470.36</v>
      </c>
      <c r="F2">
        <v>618.39</v>
      </c>
      <c r="G2">
        <v>878.99</v>
      </c>
      <c r="H2" s="1">
        <v>44271</v>
      </c>
      <c r="I2">
        <v>413441.74</v>
      </c>
      <c r="J2">
        <v>290865.91999999998</v>
      </c>
      <c r="K2">
        <f xml:space="preserve"> investment_data[[#This Row],[market_value]]-investment_data[[#This Row],[purchase_value]]</f>
        <v>122575.82</v>
      </c>
      <c r="L2" t="str">
        <f>IF(investment_data[[#This Row],[Profit/Loss]]&gt;0,"Profit","Loss")</f>
        <v>Profit</v>
      </c>
    </row>
    <row r="3" spans="1:12" x14ac:dyDescent="0.3">
      <c r="A3">
        <v>384506</v>
      </c>
      <c r="B3">
        <v>2697</v>
      </c>
      <c r="C3" t="s">
        <v>965</v>
      </c>
      <c r="D3" t="s">
        <v>967</v>
      </c>
      <c r="E3">
        <v>210.5</v>
      </c>
      <c r="F3">
        <v>116.16</v>
      </c>
      <c r="G3">
        <v>115.27</v>
      </c>
      <c r="H3" s="1">
        <v>44918</v>
      </c>
      <c r="I3">
        <v>24264.33</v>
      </c>
      <c r="J3">
        <v>24451.68</v>
      </c>
      <c r="K3">
        <f xml:space="preserve"> investment_data[[#This Row],[market_value]]-investment_data[[#This Row],[purchase_value]]</f>
        <v>-187.34999999999854</v>
      </c>
      <c r="L3" t="str">
        <f>IF(investment_data[[#This Row],[Profit/Loss]]&gt;0,"Profit","Loss")</f>
        <v>Loss</v>
      </c>
    </row>
    <row r="4" spans="1:12" x14ac:dyDescent="0.3">
      <c r="A4">
        <v>334520</v>
      </c>
      <c r="B4">
        <v>8313</v>
      </c>
      <c r="C4" t="s">
        <v>965</v>
      </c>
      <c r="D4" t="s">
        <v>968</v>
      </c>
      <c r="E4">
        <v>499.14</v>
      </c>
      <c r="F4">
        <v>461.96</v>
      </c>
      <c r="G4">
        <v>508.36</v>
      </c>
      <c r="H4" s="1">
        <v>44108</v>
      </c>
      <c r="I4">
        <v>253742.81</v>
      </c>
      <c r="J4">
        <v>230582.71</v>
      </c>
      <c r="K4">
        <f xml:space="preserve"> investment_data[[#This Row],[market_value]]-investment_data[[#This Row],[purchase_value]]</f>
        <v>23160.100000000006</v>
      </c>
      <c r="L4" t="str">
        <f>IF(investment_data[[#This Row],[Profit/Loss]]&gt;0,"Profit","Loss")</f>
        <v>Profit</v>
      </c>
    </row>
    <row r="5" spans="1:12" x14ac:dyDescent="0.3">
      <c r="A5">
        <v>392916</v>
      </c>
      <c r="B5">
        <v>3109</v>
      </c>
      <c r="C5" t="s">
        <v>965</v>
      </c>
      <c r="D5" t="s">
        <v>969</v>
      </c>
      <c r="E5">
        <v>96.93</v>
      </c>
      <c r="F5">
        <v>548.63</v>
      </c>
      <c r="G5">
        <v>654.54</v>
      </c>
      <c r="H5" s="1">
        <v>44957</v>
      </c>
      <c r="I5">
        <v>63444.56</v>
      </c>
      <c r="J5">
        <v>53178.71</v>
      </c>
      <c r="K5">
        <f xml:space="preserve"> investment_data[[#This Row],[market_value]]-investment_data[[#This Row],[purchase_value]]</f>
        <v>10265.849999999999</v>
      </c>
      <c r="L5" t="str">
        <f>IF(investment_data[[#This Row],[Profit/Loss]]&gt;0,"Profit","Loss")</f>
        <v>Profit</v>
      </c>
    </row>
    <row r="6" spans="1:12" x14ac:dyDescent="0.3">
      <c r="A6">
        <v>104309</v>
      </c>
      <c r="B6">
        <v>6263</v>
      </c>
      <c r="C6" t="s">
        <v>965</v>
      </c>
      <c r="D6" t="s">
        <v>970</v>
      </c>
      <c r="E6">
        <v>213.86</v>
      </c>
      <c r="F6">
        <v>224.62</v>
      </c>
      <c r="G6">
        <v>233.05</v>
      </c>
      <c r="H6" s="1">
        <v>43909</v>
      </c>
      <c r="I6">
        <v>49840.07</v>
      </c>
      <c r="J6">
        <v>48037.23</v>
      </c>
      <c r="K6">
        <f xml:space="preserve"> investment_data[[#This Row],[market_value]]-investment_data[[#This Row],[purchase_value]]</f>
        <v>1802.8399999999965</v>
      </c>
      <c r="L6" t="str">
        <f>IF(investment_data[[#This Row],[Profit/Loss]]&gt;0,"Profit","Loss")</f>
        <v>Profit</v>
      </c>
    </row>
    <row r="7" spans="1:12" x14ac:dyDescent="0.3">
      <c r="A7">
        <v>894733</v>
      </c>
      <c r="B7">
        <v>8994</v>
      </c>
      <c r="C7" t="s">
        <v>965</v>
      </c>
      <c r="D7" t="s">
        <v>971</v>
      </c>
      <c r="E7">
        <v>232.86</v>
      </c>
      <c r="F7">
        <v>498.15</v>
      </c>
      <c r="G7">
        <v>563.4</v>
      </c>
      <c r="H7" s="1">
        <v>44554</v>
      </c>
      <c r="I7">
        <v>131193.32</v>
      </c>
      <c r="J7">
        <v>115999.21</v>
      </c>
      <c r="K7">
        <f xml:space="preserve"> investment_data[[#This Row],[market_value]]-investment_data[[#This Row],[purchase_value]]</f>
        <v>15194.11</v>
      </c>
      <c r="L7" t="str">
        <f>IF(investment_data[[#This Row],[Profit/Loss]]&gt;0,"Profit","Loss")</f>
        <v>Profit</v>
      </c>
    </row>
    <row r="8" spans="1:12" x14ac:dyDescent="0.3">
      <c r="A8">
        <v>466611</v>
      </c>
      <c r="B8">
        <v>8002</v>
      </c>
      <c r="C8" t="s">
        <v>965</v>
      </c>
      <c r="D8" t="s">
        <v>972</v>
      </c>
      <c r="E8">
        <v>126.35</v>
      </c>
      <c r="F8">
        <v>310.01</v>
      </c>
      <c r="G8">
        <v>258.36</v>
      </c>
      <c r="H8" s="1">
        <v>44754</v>
      </c>
      <c r="I8">
        <v>32643.79</v>
      </c>
      <c r="J8">
        <v>39169.760000000002</v>
      </c>
      <c r="K8">
        <f xml:space="preserve"> investment_data[[#This Row],[market_value]]-investment_data[[#This Row],[purchase_value]]</f>
        <v>-6525.9700000000012</v>
      </c>
      <c r="L8" t="str">
        <f>IF(investment_data[[#This Row],[Profit/Loss]]&gt;0,"Profit","Loss")</f>
        <v>Loss</v>
      </c>
    </row>
    <row r="9" spans="1:12" x14ac:dyDescent="0.3">
      <c r="A9">
        <v>830054</v>
      </c>
      <c r="B9">
        <v>7634</v>
      </c>
      <c r="C9" t="s">
        <v>965</v>
      </c>
      <c r="D9" t="s">
        <v>973</v>
      </c>
      <c r="E9">
        <v>409.75</v>
      </c>
      <c r="F9">
        <v>121.75</v>
      </c>
      <c r="G9">
        <v>144.44</v>
      </c>
      <c r="H9" s="1">
        <v>45467</v>
      </c>
      <c r="I9">
        <v>59184.29</v>
      </c>
      <c r="J9">
        <v>49887.06</v>
      </c>
      <c r="K9">
        <f xml:space="preserve"> investment_data[[#This Row],[market_value]]-investment_data[[#This Row],[purchase_value]]</f>
        <v>9297.2300000000032</v>
      </c>
      <c r="L9" t="str">
        <f>IF(investment_data[[#This Row],[Profit/Loss]]&gt;0,"Profit","Loss")</f>
        <v>Profit</v>
      </c>
    </row>
    <row r="10" spans="1:12" x14ac:dyDescent="0.3">
      <c r="A10">
        <v>777955</v>
      </c>
      <c r="B10">
        <v>6444</v>
      </c>
      <c r="C10" t="s">
        <v>965</v>
      </c>
      <c r="D10" t="s">
        <v>974</v>
      </c>
      <c r="E10">
        <v>158.99</v>
      </c>
      <c r="F10">
        <v>882.03</v>
      </c>
      <c r="G10">
        <v>1309.78</v>
      </c>
      <c r="H10" s="1">
        <v>44431</v>
      </c>
      <c r="I10">
        <v>208241.92000000001</v>
      </c>
      <c r="J10">
        <v>140233.95000000001</v>
      </c>
      <c r="K10">
        <f xml:space="preserve"> investment_data[[#This Row],[market_value]]-investment_data[[#This Row],[purchase_value]]</f>
        <v>68007.97</v>
      </c>
      <c r="L10" t="str">
        <f>IF(investment_data[[#This Row],[Profit/Loss]]&gt;0,"Profit","Loss")</f>
        <v>Profit</v>
      </c>
    </row>
    <row r="11" spans="1:12" x14ac:dyDescent="0.3">
      <c r="A11">
        <v>312192</v>
      </c>
      <c r="B11">
        <v>2363</v>
      </c>
      <c r="C11" t="s">
        <v>965</v>
      </c>
      <c r="D11" t="s">
        <v>975</v>
      </c>
      <c r="E11">
        <v>306.05</v>
      </c>
      <c r="F11">
        <v>64.37</v>
      </c>
      <c r="G11">
        <v>68.59</v>
      </c>
      <c r="H11" s="1">
        <v>45368</v>
      </c>
      <c r="I11">
        <v>20991.97</v>
      </c>
      <c r="J11">
        <v>19700.439999999999</v>
      </c>
      <c r="K11">
        <f xml:space="preserve"> investment_data[[#This Row],[market_value]]-investment_data[[#This Row],[purchase_value]]</f>
        <v>1291.5300000000025</v>
      </c>
      <c r="L11" t="str">
        <f>IF(investment_data[[#This Row],[Profit/Loss]]&gt;0,"Profit","Loss")</f>
        <v>Profit</v>
      </c>
    </row>
    <row r="12" spans="1:12" x14ac:dyDescent="0.3">
      <c r="A12">
        <v>595540</v>
      </c>
      <c r="B12">
        <v>7258</v>
      </c>
      <c r="C12" t="s">
        <v>965</v>
      </c>
      <c r="D12" t="s">
        <v>976</v>
      </c>
      <c r="E12">
        <v>266.99</v>
      </c>
      <c r="F12">
        <v>908.21</v>
      </c>
      <c r="G12">
        <v>856.7</v>
      </c>
      <c r="H12" s="1">
        <v>44825</v>
      </c>
      <c r="I12">
        <v>228730.33</v>
      </c>
      <c r="J12">
        <v>242482.99</v>
      </c>
      <c r="K12">
        <f xml:space="preserve"> investment_data[[#This Row],[market_value]]-investment_data[[#This Row],[purchase_value]]</f>
        <v>-13752.660000000003</v>
      </c>
      <c r="L12" t="str">
        <f>IF(investment_data[[#This Row],[Profit/Loss]]&gt;0,"Profit","Loss")</f>
        <v>Loss</v>
      </c>
    </row>
    <row r="13" spans="1:12" x14ac:dyDescent="0.3">
      <c r="A13">
        <v>209146</v>
      </c>
      <c r="B13">
        <v>1558</v>
      </c>
      <c r="C13" t="s">
        <v>965</v>
      </c>
      <c r="D13" t="s">
        <v>977</v>
      </c>
      <c r="E13">
        <v>13.03</v>
      </c>
      <c r="F13">
        <v>76.540000000000006</v>
      </c>
      <c r="G13">
        <v>72.69</v>
      </c>
      <c r="H13" s="1">
        <v>44450</v>
      </c>
      <c r="I13">
        <v>947.15</v>
      </c>
      <c r="J13">
        <v>997.32</v>
      </c>
      <c r="K13">
        <f xml:space="preserve"> investment_data[[#This Row],[market_value]]-investment_data[[#This Row],[purchase_value]]</f>
        <v>-50.170000000000073</v>
      </c>
      <c r="L13" t="str">
        <f>IF(investment_data[[#This Row],[Profit/Loss]]&gt;0,"Profit","Loss")</f>
        <v>Loss</v>
      </c>
    </row>
    <row r="14" spans="1:12" x14ac:dyDescent="0.3">
      <c r="A14">
        <v>960162</v>
      </c>
      <c r="B14">
        <v>6070</v>
      </c>
      <c r="C14" t="s">
        <v>965</v>
      </c>
      <c r="D14" t="s">
        <v>978</v>
      </c>
      <c r="E14">
        <v>78.010000000000005</v>
      </c>
      <c r="F14">
        <v>698.51</v>
      </c>
      <c r="G14">
        <v>1045.3499999999999</v>
      </c>
      <c r="H14" s="1">
        <v>44346</v>
      </c>
      <c r="I14">
        <v>81547.75</v>
      </c>
      <c r="J14">
        <v>54490.77</v>
      </c>
      <c r="K14">
        <f xml:space="preserve"> investment_data[[#This Row],[market_value]]-investment_data[[#This Row],[purchase_value]]</f>
        <v>27056.980000000003</v>
      </c>
      <c r="L14" t="str">
        <f>IF(investment_data[[#This Row],[Profit/Loss]]&gt;0,"Profit","Loss")</f>
        <v>Profit</v>
      </c>
    </row>
    <row r="15" spans="1:12" x14ac:dyDescent="0.3">
      <c r="A15">
        <v>891626</v>
      </c>
      <c r="B15">
        <v>5108</v>
      </c>
      <c r="C15" t="s">
        <v>965</v>
      </c>
      <c r="D15" t="s">
        <v>979</v>
      </c>
      <c r="E15">
        <v>408.1</v>
      </c>
      <c r="F15">
        <v>512.16</v>
      </c>
      <c r="G15">
        <v>442.46</v>
      </c>
      <c r="H15" s="1">
        <v>44161</v>
      </c>
      <c r="I15">
        <v>180567.93</v>
      </c>
      <c r="J15">
        <v>209012.5</v>
      </c>
      <c r="K15">
        <f xml:space="preserve"> investment_data[[#This Row],[market_value]]-investment_data[[#This Row],[purchase_value]]</f>
        <v>-28444.570000000007</v>
      </c>
      <c r="L15" t="str">
        <f>IF(investment_data[[#This Row],[Profit/Loss]]&gt;0,"Profit","Loss")</f>
        <v>Loss</v>
      </c>
    </row>
    <row r="16" spans="1:12" x14ac:dyDescent="0.3">
      <c r="A16">
        <v>978098</v>
      </c>
      <c r="B16">
        <v>6810</v>
      </c>
      <c r="C16" t="s">
        <v>965</v>
      </c>
      <c r="D16" t="s">
        <v>980</v>
      </c>
      <c r="E16">
        <v>34.119999999999997</v>
      </c>
      <c r="F16">
        <v>681.32</v>
      </c>
      <c r="G16">
        <v>960.18</v>
      </c>
      <c r="H16" s="1">
        <v>45386</v>
      </c>
      <c r="I16">
        <v>32761.34</v>
      </c>
      <c r="J16">
        <v>23246.639999999999</v>
      </c>
      <c r="K16">
        <f xml:space="preserve"> investment_data[[#This Row],[market_value]]-investment_data[[#This Row],[purchase_value]]</f>
        <v>9514.7000000000007</v>
      </c>
      <c r="L16" t="str">
        <f>IF(investment_data[[#This Row],[Profit/Loss]]&gt;0,"Profit","Loss")</f>
        <v>Profit</v>
      </c>
    </row>
    <row r="17" spans="1:12" x14ac:dyDescent="0.3">
      <c r="A17">
        <v>805820</v>
      </c>
      <c r="B17">
        <v>4716</v>
      </c>
      <c r="C17" t="s">
        <v>965</v>
      </c>
      <c r="D17" t="s">
        <v>981</v>
      </c>
      <c r="E17">
        <v>487.71</v>
      </c>
      <c r="F17">
        <v>791.88</v>
      </c>
      <c r="G17">
        <v>1006.87</v>
      </c>
      <c r="H17" s="1">
        <v>43828</v>
      </c>
      <c r="I17">
        <v>491060.57</v>
      </c>
      <c r="J17">
        <v>386207.79</v>
      </c>
      <c r="K17">
        <f xml:space="preserve"> investment_data[[#This Row],[market_value]]-investment_data[[#This Row],[purchase_value]]</f>
        <v>104852.78000000003</v>
      </c>
      <c r="L17" t="str">
        <f>IF(investment_data[[#This Row],[Profit/Loss]]&gt;0,"Profit","Loss")</f>
        <v>Profit</v>
      </c>
    </row>
    <row r="18" spans="1:12" x14ac:dyDescent="0.3">
      <c r="A18">
        <v>311553</v>
      </c>
      <c r="B18">
        <v>4877</v>
      </c>
      <c r="C18" t="s">
        <v>965</v>
      </c>
      <c r="D18" t="s">
        <v>982</v>
      </c>
      <c r="E18">
        <v>355.14</v>
      </c>
      <c r="F18">
        <v>164.74</v>
      </c>
      <c r="G18">
        <v>175.4</v>
      </c>
      <c r="H18" s="1">
        <v>44170</v>
      </c>
      <c r="I18">
        <v>62291.56</v>
      </c>
      <c r="J18">
        <v>58505.760000000002</v>
      </c>
      <c r="K18">
        <f xml:space="preserve"> investment_data[[#This Row],[market_value]]-investment_data[[#This Row],[purchase_value]]</f>
        <v>3785.7999999999956</v>
      </c>
      <c r="L18" t="str">
        <f>IF(investment_data[[#This Row],[Profit/Loss]]&gt;0,"Profit","Loss")</f>
        <v>Profit</v>
      </c>
    </row>
    <row r="19" spans="1:12" x14ac:dyDescent="0.3">
      <c r="A19">
        <v>978011</v>
      </c>
      <c r="B19">
        <v>7691</v>
      </c>
      <c r="C19" t="s">
        <v>965</v>
      </c>
      <c r="D19" t="s">
        <v>983</v>
      </c>
      <c r="E19">
        <v>380.08</v>
      </c>
      <c r="F19">
        <v>627.95000000000005</v>
      </c>
      <c r="G19">
        <v>845.29</v>
      </c>
      <c r="H19" s="1">
        <v>44271</v>
      </c>
      <c r="I19">
        <v>321277.82</v>
      </c>
      <c r="J19">
        <v>238671.24</v>
      </c>
      <c r="K19">
        <f xml:space="preserve"> investment_data[[#This Row],[market_value]]-investment_data[[#This Row],[purchase_value]]</f>
        <v>82606.580000000016</v>
      </c>
      <c r="L19" t="str">
        <f>IF(investment_data[[#This Row],[Profit/Loss]]&gt;0,"Profit","Loss")</f>
        <v>Profit</v>
      </c>
    </row>
    <row r="20" spans="1:12" x14ac:dyDescent="0.3">
      <c r="A20">
        <v>869769</v>
      </c>
      <c r="B20">
        <v>8550</v>
      </c>
      <c r="C20" t="s">
        <v>965</v>
      </c>
      <c r="D20" t="s">
        <v>984</v>
      </c>
      <c r="E20">
        <v>306.58999999999997</v>
      </c>
      <c r="F20">
        <v>906.58</v>
      </c>
      <c r="G20">
        <v>998.42</v>
      </c>
      <c r="H20" s="1">
        <v>44864</v>
      </c>
      <c r="I20">
        <v>306105.59000000003</v>
      </c>
      <c r="J20">
        <v>277948.36</v>
      </c>
      <c r="K20">
        <f xml:space="preserve"> investment_data[[#This Row],[market_value]]-investment_data[[#This Row],[purchase_value]]</f>
        <v>28157.23000000004</v>
      </c>
      <c r="L20" t="str">
        <f>IF(investment_data[[#This Row],[Profit/Loss]]&gt;0,"Profit","Loss")</f>
        <v>Profit</v>
      </c>
    </row>
    <row r="21" spans="1:12" x14ac:dyDescent="0.3">
      <c r="A21">
        <v>600194</v>
      </c>
      <c r="B21">
        <v>2055</v>
      </c>
      <c r="C21" t="s">
        <v>965</v>
      </c>
      <c r="D21" t="s">
        <v>985</v>
      </c>
      <c r="E21">
        <v>321.83999999999997</v>
      </c>
      <c r="F21">
        <v>772.19</v>
      </c>
      <c r="G21">
        <v>1112.96</v>
      </c>
      <c r="H21" s="1">
        <v>45283</v>
      </c>
      <c r="I21">
        <v>358195.05</v>
      </c>
      <c r="J21">
        <v>248521.63</v>
      </c>
      <c r="K21">
        <f xml:space="preserve"> investment_data[[#This Row],[market_value]]-investment_data[[#This Row],[purchase_value]]</f>
        <v>109673.41999999998</v>
      </c>
      <c r="L21" t="str">
        <f>IF(investment_data[[#This Row],[Profit/Loss]]&gt;0,"Profit","Loss")</f>
        <v>Profit</v>
      </c>
    </row>
    <row r="22" spans="1:12" x14ac:dyDescent="0.3">
      <c r="A22">
        <v>472444</v>
      </c>
      <c r="B22">
        <v>2150</v>
      </c>
      <c r="C22" t="s">
        <v>965</v>
      </c>
      <c r="D22" t="s">
        <v>986</v>
      </c>
      <c r="E22">
        <v>409.97</v>
      </c>
      <c r="F22">
        <v>771.15</v>
      </c>
      <c r="G22">
        <v>1146</v>
      </c>
      <c r="H22" s="1">
        <v>45346</v>
      </c>
      <c r="I22">
        <v>469825.62</v>
      </c>
      <c r="J22">
        <v>316148.37</v>
      </c>
      <c r="K22">
        <f xml:space="preserve"> investment_data[[#This Row],[market_value]]-investment_data[[#This Row],[purchase_value]]</f>
        <v>153677.25</v>
      </c>
      <c r="L22" t="str">
        <f>IF(investment_data[[#This Row],[Profit/Loss]]&gt;0,"Profit","Loss")</f>
        <v>Profit</v>
      </c>
    </row>
    <row r="23" spans="1:12" x14ac:dyDescent="0.3">
      <c r="A23">
        <v>819347</v>
      </c>
      <c r="B23">
        <v>2131</v>
      </c>
      <c r="C23" t="s">
        <v>965</v>
      </c>
      <c r="D23" t="s">
        <v>987</v>
      </c>
      <c r="E23">
        <v>366.89</v>
      </c>
      <c r="F23">
        <v>873.58</v>
      </c>
      <c r="G23">
        <v>782.89</v>
      </c>
      <c r="H23" s="1">
        <v>43753</v>
      </c>
      <c r="I23">
        <v>287234.51</v>
      </c>
      <c r="J23">
        <v>320507.77</v>
      </c>
      <c r="K23">
        <f xml:space="preserve"> investment_data[[#This Row],[market_value]]-investment_data[[#This Row],[purchase_value]]</f>
        <v>-33273.260000000009</v>
      </c>
      <c r="L23" t="str">
        <f>IF(investment_data[[#This Row],[Profit/Loss]]&gt;0,"Profit","Loss")</f>
        <v>Loss</v>
      </c>
    </row>
    <row r="24" spans="1:12" x14ac:dyDescent="0.3">
      <c r="A24">
        <v>825867</v>
      </c>
      <c r="B24">
        <v>7602</v>
      </c>
      <c r="C24" t="s">
        <v>965</v>
      </c>
      <c r="D24" t="s">
        <v>988</v>
      </c>
      <c r="E24">
        <v>390.47</v>
      </c>
      <c r="F24">
        <v>884.83</v>
      </c>
      <c r="G24">
        <v>1112.24</v>
      </c>
      <c r="H24" s="1">
        <v>43946</v>
      </c>
      <c r="I24">
        <v>434296.35</v>
      </c>
      <c r="J24">
        <v>345499.57</v>
      </c>
      <c r="K24">
        <f xml:space="preserve"> investment_data[[#This Row],[market_value]]-investment_data[[#This Row],[purchase_value]]</f>
        <v>88796.77999999997</v>
      </c>
      <c r="L24" t="str">
        <f>IF(investment_data[[#This Row],[Profit/Loss]]&gt;0,"Profit","Loss")</f>
        <v>Profit</v>
      </c>
    </row>
    <row r="25" spans="1:12" x14ac:dyDescent="0.3">
      <c r="A25">
        <v>836228</v>
      </c>
      <c r="B25">
        <v>5264</v>
      </c>
      <c r="C25" t="s">
        <v>965</v>
      </c>
      <c r="D25" t="s">
        <v>989</v>
      </c>
      <c r="E25">
        <v>357.42</v>
      </c>
      <c r="F25">
        <v>851.78</v>
      </c>
      <c r="G25">
        <v>1270.8800000000001</v>
      </c>
      <c r="H25" s="1">
        <v>45300</v>
      </c>
      <c r="I25">
        <v>454237.93</v>
      </c>
      <c r="J25">
        <v>304443.21000000002</v>
      </c>
      <c r="K25">
        <f xml:space="preserve"> investment_data[[#This Row],[market_value]]-investment_data[[#This Row],[purchase_value]]</f>
        <v>149794.71999999997</v>
      </c>
      <c r="L25" t="str">
        <f>IF(investment_data[[#This Row],[Profit/Loss]]&gt;0,"Profit","Loss")</f>
        <v>Profit</v>
      </c>
    </row>
    <row r="26" spans="1:12" x14ac:dyDescent="0.3">
      <c r="A26">
        <v>691770</v>
      </c>
      <c r="B26">
        <v>2253</v>
      </c>
      <c r="C26" t="s">
        <v>965</v>
      </c>
      <c r="D26" t="s">
        <v>990</v>
      </c>
      <c r="E26">
        <v>176.78</v>
      </c>
      <c r="F26">
        <v>629.02</v>
      </c>
      <c r="G26">
        <v>604.85</v>
      </c>
      <c r="H26" s="1">
        <v>43868</v>
      </c>
      <c r="I26">
        <v>106925.38</v>
      </c>
      <c r="J26">
        <v>111198.16</v>
      </c>
      <c r="K26">
        <f xml:space="preserve"> investment_data[[#This Row],[market_value]]-investment_data[[#This Row],[purchase_value]]</f>
        <v>-4272.7799999999988</v>
      </c>
      <c r="L26" t="str">
        <f>IF(investment_data[[#This Row],[Profit/Loss]]&gt;0,"Profit","Loss")</f>
        <v>Loss</v>
      </c>
    </row>
    <row r="27" spans="1:12" x14ac:dyDescent="0.3">
      <c r="A27">
        <v>887847</v>
      </c>
      <c r="B27">
        <v>6218</v>
      </c>
      <c r="C27" t="s">
        <v>965</v>
      </c>
      <c r="D27" t="s">
        <v>991</v>
      </c>
      <c r="E27">
        <v>85.89</v>
      </c>
      <c r="F27">
        <v>875.75</v>
      </c>
      <c r="G27">
        <v>812.81</v>
      </c>
      <c r="H27" s="1">
        <v>43756</v>
      </c>
      <c r="I27">
        <v>69812.25</v>
      </c>
      <c r="J27">
        <v>75218.17</v>
      </c>
      <c r="K27">
        <f xml:space="preserve"> investment_data[[#This Row],[market_value]]-investment_data[[#This Row],[purchase_value]]</f>
        <v>-5405.9199999999983</v>
      </c>
      <c r="L27" t="str">
        <f>IF(investment_data[[#This Row],[Profit/Loss]]&gt;0,"Profit","Loss")</f>
        <v>Loss</v>
      </c>
    </row>
    <row r="28" spans="1:12" x14ac:dyDescent="0.3">
      <c r="A28">
        <v>274629</v>
      </c>
      <c r="B28">
        <v>5792</v>
      </c>
      <c r="C28" t="s">
        <v>965</v>
      </c>
      <c r="D28" t="s">
        <v>992</v>
      </c>
      <c r="E28">
        <v>17.52</v>
      </c>
      <c r="F28">
        <v>151.9</v>
      </c>
      <c r="G28">
        <v>208.24</v>
      </c>
      <c r="H28" s="1">
        <v>43809</v>
      </c>
      <c r="I28">
        <v>3648.36</v>
      </c>
      <c r="J28">
        <v>2661.29</v>
      </c>
      <c r="K28">
        <f xml:space="preserve"> investment_data[[#This Row],[market_value]]-investment_data[[#This Row],[purchase_value]]</f>
        <v>987.07000000000016</v>
      </c>
      <c r="L28" t="str">
        <f>IF(investment_data[[#This Row],[Profit/Loss]]&gt;0,"Profit","Loss")</f>
        <v>Profit</v>
      </c>
    </row>
    <row r="29" spans="1:12" x14ac:dyDescent="0.3">
      <c r="A29">
        <v>542436</v>
      </c>
      <c r="B29">
        <v>5968</v>
      </c>
      <c r="C29" t="s">
        <v>965</v>
      </c>
      <c r="D29" t="s">
        <v>993</v>
      </c>
      <c r="E29">
        <v>222.16</v>
      </c>
      <c r="F29">
        <v>67.78</v>
      </c>
      <c r="G29">
        <v>87.05</v>
      </c>
      <c r="H29" s="1">
        <v>45049</v>
      </c>
      <c r="I29">
        <v>19339.03</v>
      </c>
      <c r="J29">
        <v>15058</v>
      </c>
      <c r="K29">
        <f xml:space="preserve"> investment_data[[#This Row],[market_value]]-investment_data[[#This Row],[purchase_value]]</f>
        <v>4281.0299999999988</v>
      </c>
      <c r="L29" t="str">
        <f>IF(investment_data[[#This Row],[Profit/Loss]]&gt;0,"Profit","Loss")</f>
        <v>Profit</v>
      </c>
    </row>
    <row r="30" spans="1:12" x14ac:dyDescent="0.3">
      <c r="A30">
        <v>898681</v>
      </c>
      <c r="B30">
        <v>8234</v>
      </c>
      <c r="C30" t="s">
        <v>965</v>
      </c>
      <c r="D30" t="s">
        <v>994</v>
      </c>
      <c r="E30">
        <v>38.39</v>
      </c>
      <c r="F30">
        <v>481.72</v>
      </c>
      <c r="G30">
        <v>590.28</v>
      </c>
      <c r="H30" s="1">
        <v>44379</v>
      </c>
      <c r="I30">
        <v>22660.85</v>
      </c>
      <c r="J30">
        <v>18493.23</v>
      </c>
      <c r="K30">
        <f xml:space="preserve"> investment_data[[#This Row],[market_value]]-investment_data[[#This Row],[purchase_value]]</f>
        <v>4167.619999999999</v>
      </c>
      <c r="L30" t="str">
        <f>IF(investment_data[[#This Row],[Profit/Loss]]&gt;0,"Profit","Loss")</f>
        <v>Profit</v>
      </c>
    </row>
    <row r="31" spans="1:12" x14ac:dyDescent="0.3">
      <c r="A31">
        <v>618066</v>
      </c>
      <c r="B31">
        <v>2363</v>
      </c>
      <c r="C31" t="s">
        <v>965</v>
      </c>
      <c r="D31" t="s">
        <v>995</v>
      </c>
      <c r="E31">
        <v>25.92</v>
      </c>
      <c r="F31">
        <v>379.48</v>
      </c>
      <c r="G31">
        <v>374.27</v>
      </c>
      <c r="H31" s="1">
        <v>45501</v>
      </c>
      <c r="I31">
        <v>9701.08</v>
      </c>
      <c r="J31">
        <v>9836.1200000000008</v>
      </c>
      <c r="K31">
        <f xml:space="preserve"> investment_data[[#This Row],[market_value]]-investment_data[[#This Row],[purchase_value]]</f>
        <v>-135.04000000000087</v>
      </c>
      <c r="L31" t="str">
        <f>IF(investment_data[[#This Row],[Profit/Loss]]&gt;0,"Profit","Loss")</f>
        <v>Loss</v>
      </c>
    </row>
    <row r="32" spans="1:12" x14ac:dyDescent="0.3">
      <c r="A32">
        <v>206268</v>
      </c>
      <c r="B32">
        <v>8996</v>
      </c>
      <c r="C32" t="s">
        <v>965</v>
      </c>
      <c r="D32" t="s">
        <v>996</v>
      </c>
      <c r="E32">
        <v>86.74</v>
      </c>
      <c r="F32">
        <v>665.9</v>
      </c>
      <c r="G32">
        <v>916.61</v>
      </c>
      <c r="H32" s="1">
        <v>44073</v>
      </c>
      <c r="I32">
        <v>79506.75</v>
      </c>
      <c r="J32">
        <v>57760.17</v>
      </c>
      <c r="K32">
        <f xml:space="preserve"> investment_data[[#This Row],[market_value]]-investment_data[[#This Row],[purchase_value]]</f>
        <v>21746.58</v>
      </c>
      <c r="L32" t="str">
        <f>IF(investment_data[[#This Row],[Profit/Loss]]&gt;0,"Profit","Loss")</f>
        <v>Profit</v>
      </c>
    </row>
    <row r="33" spans="1:12" x14ac:dyDescent="0.3">
      <c r="A33">
        <v>902662</v>
      </c>
      <c r="B33">
        <v>8616</v>
      </c>
      <c r="C33" t="s">
        <v>965</v>
      </c>
      <c r="D33" t="s">
        <v>997</v>
      </c>
      <c r="E33">
        <v>220.82</v>
      </c>
      <c r="F33">
        <v>640.53</v>
      </c>
      <c r="G33">
        <v>772.78</v>
      </c>
      <c r="H33" s="1">
        <v>45461</v>
      </c>
      <c r="I33">
        <v>170645.28</v>
      </c>
      <c r="J33">
        <v>141441.82999999999</v>
      </c>
      <c r="K33">
        <f xml:space="preserve"> investment_data[[#This Row],[market_value]]-investment_data[[#This Row],[purchase_value]]</f>
        <v>29203.450000000012</v>
      </c>
      <c r="L33" t="str">
        <f>IF(investment_data[[#This Row],[Profit/Loss]]&gt;0,"Profit","Loss")</f>
        <v>Profit</v>
      </c>
    </row>
    <row r="34" spans="1:12" x14ac:dyDescent="0.3">
      <c r="A34">
        <v>801528</v>
      </c>
      <c r="B34">
        <v>4948</v>
      </c>
      <c r="C34" t="s">
        <v>965</v>
      </c>
      <c r="D34" t="s">
        <v>998</v>
      </c>
      <c r="E34">
        <v>24.96</v>
      </c>
      <c r="F34">
        <v>610.58000000000004</v>
      </c>
      <c r="G34">
        <v>766.72</v>
      </c>
      <c r="H34" s="1">
        <v>44341</v>
      </c>
      <c r="I34">
        <v>19137.330000000002</v>
      </c>
      <c r="J34">
        <v>15240.08</v>
      </c>
      <c r="K34">
        <f xml:space="preserve"> investment_data[[#This Row],[market_value]]-investment_data[[#This Row],[purchase_value]]</f>
        <v>3897.2500000000018</v>
      </c>
      <c r="L34" t="str">
        <f>IF(investment_data[[#This Row],[Profit/Loss]]&gt;0,"Profit","Loss")</f>
        <v>Profit</v>
      </c>
    </row>
    <row r="35" spans="1:12" x14ac:dyDescent="0.3">
      <c r="A35">
        <v>740770</v>
      </c>
      <c r="B35">
        <v>7655</v>
      </c>
      <c r="C35" t="s">
        <v>965</v>
      </c>
      <c r="D35" t="s">
        <v>997</v>
      </c>
      <c r="E35">
        <v>293.26</v>
      </c>
      <c r="F35">
        <v>369.15</v>
      </c>
      <c r="G35">
        <v>541.59</v>
      </c>
      <c r="H35" s="1">
        <v>45223</v>
      </c>
      <c r="I35">
        <v>158826.68</v>
      </c>
      <c r="J35">
        <v>108256.93</v>
      </c>
      <c r="K35">
        <f xml:space="preserve"> investment_data[[#This Row],[market_value]]-investment_data[[#This Row],[purchase_value]]</f>
        <v>50569.75</v>
      </c>
      <c r="L35" t="str">
        <f>IF(investment_data[[#This Row],[Profit/Loss]]&gt;0,"Profit","Loss")</f>
        <v>Profit</v>
      </c>
    </row>
    <row r="36" spans="1:12" x14ac:dyDescent="0.3">
      <c r="A36">
        <v>428131</v>
      </c>
      <c r="B36">
        <v>6416</v>
      </c>
      <c r="C36" t="s">
        <v>965</v>
      </c>
      <c r="D36" t="s">
        <v>999</v>
      </c>
      <c r="E36">
        <v>189.56</v>
      </c>
      <c r="F36">
        <v>970.14</v>
      </c>
      <c r="G36">
        <v>934.98</v>
      </c>
      <c r="H36" s="1">
        <v>45286</v>
      </c>
      <c r="I36">
        <v>177234.81</v>
      </c>
      <c r="J36">
        <v>183899.74</v>
      </c>
      <c r="K36">
        <f xml:space="preserve"> investment_data[[#This Row],[market_value]]-investment_data[[#This Row],[purchase_value]]</f>
        <v>-6664.929999999993</v>
      </c>
      <c r="L36" t="str">
        <f>IF(investment_data[[#This Row],[Profit/Loss]]&gt;0,"Profit","Loss")</f>
        <v>Loss</v>
      </c>
    </row>
    <row r="37" spans="1:12" x14ac:dyDescent="0.3">
      <c r="A37">
        <v>317366</v>
      </c>
      <c r="B37">
        <v>8355</v>
      </c>
      <c r="C37" t="s">
        <v>965</v>
      </c>
      <c r="D37" t="s">
        <v>1000</v>
      </c>
      <c r="E37">
        <v>219.78</v>
      </c>
      <c r="F37">
        <v>598.79999999999995</v>
      </c>
      <c r="G37">
        <v>572.51</v>
      </c>
      <c r="H37" s="1">
        <v>44949</v>
      </c>
      <c r="I37">
        <v>125826.25</v>
      </c>
      <c r="J37">
        <v>131604.26</v>
      </c>
      <c r="K37">
        <f xml:space="preserve"> investment_data[[#This Row],[market_value]]-investment_data[[#This Row],[purchase_value]]</f>
        <v>-5778.0100000000093</v>
      </c>
      <c r="L37" t="str">
        <f>IF(investment_data[[#This Row],[Profit/Loss]]&gt;0,"Profit","Loss")</f>
        <v>Loss</v>
      </c>
    </row>
    <row r="38" spans="1:12" x14ac:dyDescent="0.3">
      <c r="A38">
        <v>385601</v>
      </c>
      <c r="B38">
        <v>6590</v>
      </c>
      <c r="C38" t="s">
        <v>965</v>
      </c>
      <c r="D38" t="s">
        <v>1001</v>
      </c>
      <c r="E38">
        <v>80.03</v>
      </c>
      <c r="F38">
        <v>116.63</v>
      </c>
      <c r="G38">
        <v>170.8</v>
      </c>
      <c r="H38" s="1">
        <v>44124</v>
      </c>
      <c r="I38">
        <v>13669.12</v>
      </c>
      <c r="J38">
        <v>9333.9</v>
      </c>
      <c r="K38">
        <f xml:space="preserve"> investment_data[[#This Row],[market_value]]-investment_data[[#This Row],[purchase_value]]</f>
        <v>4335.2200000000012</v>
      </c>
      <c r="L38" t="str">
        <f>IF(investment_data[[#This Row],[Profit/Loss]]&gt;0,"Profit","Loss")</f>
        <v>Profit</v>
      </c>
    </row>
    <row r="39" spans="1:12" x14ac:dyDescent="0.3">
      <c r="A39">
        <v>268521</v>
      </c>
      <c r="B39">
        <v>7265</v>
      </c>
      <c r="C39" t="s">
        <v>965</v>
      </c>
      <c r="D39" t="s">
        <v>1002</v>
      </c>
      <c r="E39">
        <v>291.57</v>
      </c>
      <c r="F39">
        <v>526.04</v>
      </c>
      <c r="G39">
        <v>423.47</v>
      </c>
      <c r="H39" s="1">
        <v>44250</v>
      </c>
      <c r="I39">
        <v>123471.15</v>
      </c>
      <c r="J39">
        <v>153377.48000000001</v>
      </c>
      <c r="K39">
        <f xml:space="preserve"> investment_data[[#This Row],[market_value]]-investment_data[[#This Row],[purchase_value]]</f>
        <v>-29906.330000000016</v>
      </c>
      <c r="L39" t="str">
        <f>IF(investment_data[[#This Row],[Profit/Loss]]&gt;0,"Profit","Loss")</f>
        <v>Loss</v>
      </c>
    </row>
    <row r="40" spans="1:12" x14ac:dyDescent="0.3">
      <c r="A40">
        <v>927711</v>
      </c>
      <c r="B40">
        <v>1719</v>
      </c>
      <c r="C40" t="s">
        <v>965</v>
      </c>
      <c r="D40" t="s">
        <v>1003</v>
      </c>
      <c r="E40">
        <v>306.17</v>
      </c>
      <c r="F40">
        <v>508.46</v>
      </c>
      <c r="G40">
        <v>523.30999999999995</v>
      </c>
      <c r="H40" s="1">
        <v>44880</v>
      </c>
      <c r="I40">
        <v>160221.82</v>
      </c>
      <c r="J40">
        <v>155675.20000000001</v>
      </c>
      <c r="K40">
        <f xml:space="preserve"> investment_data[[#This Row],[market_value]]-investment_data[[#This Row],[purchase_value]]</f>
        <v>4546.6199999999953</v>
      </c>
      <c r="L40" t="str">
        <f>IF(investment_data[[#This Row],[Profit/Loss]]&gt;0,"Profit","Loss")</f>
        <v>Profit</v>
      </c>
    </row>
    <row r="41" spans="1:12" x14ac:dyDescent="0.3">
      <c r="A41">
        <v>228616</v>
      </c>
      <c r="B41">
        <v>8550</v>
      </c>
      <c r="C41" t="s">
        <v>965</v>
      </c>
      <c r="D41" t="s">
        <v>1004</v>
      </c>
      <c r="E41">
        <v>389.02</v>
      </c>
      <c r="F41">
        <v>379.83</v>
      </c>
      <c r="G41">
        <v>422.62</v>
      </c>
      <c r="H41" s="1">
        <v>44903</v>
      </c>
      <c r="I41">
        <v>164407.63</v>
      </c>
      <c r="J41">
        <v>147761.47</v>
      </c>
      <c r="K41">
        <f xml:space="preserve"> investment_data[[#This Row],[market_value]]-investment_data[[#This Row],[purchase_value]]</f>
        <v>16646.160000000003</v>
      </c>
      <c r="L41" t="str">
        <f>IF(investment_data[[#This Row],[Profit/Loss]]&gt;0,"Profit","Loss")</f>
        <v>Profit</v>
      </c>
    </row>
    <row r="42" spans="1:12" x14ac:dyDescent="0.3">
      <c r="A42">
        <v>992777</v>
      </c>
      <c r="B42">
        <v>2474</v>
      </c>
      <c r="C42" t="s">
        <v>965</v>
      </c>
      <c r="D42" t="s">
        <v>1005</v>
      </c>
      <c r="E42">
        <v>13.76</v>
      </c>
      <c r="F42">
        <v>902.5</v>
      </c>
      <c r="G42">
        <v>1301.97</v>
      </c>
      <c r="H42" s="1">
        <v>45433</v>
      </c>
      <c r="I42">
        <v>17915.11</v>
      </c>
      <c r="J42">
        <v>12418.4</v>
      </c>
      <c r="K42">
        <f xml:space="preserve"> investment_data[[#This Row],[market_value]]-investment_data[[#This Row],[purchase_value]]</f>
        <v>5496.7100000000009</v>
      </c>
      <c r="L42" t="str">
        <f>IF(investment_data[[#This Row],[Profit/Loss]]&gt;0,"Profit","Loss")</f>
        <v>Profit</v>
      </c>
    </row>
    <row r="43" spans="1:12" x14ac:dyDescent="0.3">
      <c r="A43">
        <v>516230</v>
      </c>
      <c r="B43">
        <v>1845</v>
      </c>
      <c r="C43" t="s">
        <v>965</v>
      </c>
      <c r="D43" t="s">
        <v>1006</v>
      </c>
      <c r="E43">
        <v>371.98</v>
      </c>
      <c r="F43">
        <v>490.25</v>
      </c>
      <c r="G43">
        <v>650.76</v>
      </c>
      <c r="H43" s="1">
        <v>45335</v>
      </c>
      <c r="I43">
        <v>242069.7</v>
      </c>
      <c r="J43">
        <v>182363.2</v>
      </c>
      <c r="K43">
        <f xml:space="preserve"> investment_data[[#This Row],[market_value]]-investment_data[[#This Row],[purchase_value]]</f>
        <v>59706.5</v>
      </c>
      <c r="L43" t="str">
        <f>IF(investment_data[[#This Row],[Profit/Loss]]&gt;0,"Profit","Loss")</f>
        <v>Profit</v>
      </c>
    </row>
    <row r="44" spans="1:12" x14ac:dyDescent="0.3">
      <c r="A44">
        <v>463380</v>
      </c>
      <c r="B44">
        <v>1471</v>
      </c>
      <c r="C44" t="s">
        <v>965</v>
      </c>
      <c r="D44" t="s">
        <v>1007</v>
      </c>
      <c r="E44">
        <v>292.02</v>
      </c>
      <c r="F44">
        <v>462.21</v>
      </c>
      <c r="G44">
        <v>401.96</v>
      </c>
      <c r="H44" s="1">
        <v>44568</v>
      </c>
      <c r="I44">
        <v>117380.36</v>
      </c>
      <c r="J44">
        <v>134974.56</v>
      </c>
      <c r="K44">
        <f xml:space="preserve"> investment_data[[#This Row],[market_value]]-investment_data[[#This Row],[purchase_value]]</f>
        <v>-17594.199999999997</v>
      </c>
      <c r="L44" t="str">
        <f>IF(investment_data[[#This Row],[Profit/Loss]]&gt;0,"Profit","Loss")</f>
        <v>Loss</v>
      </c>
    </row>
    <row r="45" spans="1:12" x14ac:dyDescent="0.3">
      <c r="A45">
        <v>429555</v>
      </c>
      <c r="B45">
        <v>9698</v>
      </c>
      <c r="C45" t="s">
        <v>965</v>
      </c>
      <c r="D45" t="s">
        <v>1008</v>
      </c>
      <c r="E45">
        <v>95.28</v>
      </c>
      <c r="F45">
        <v>131.59</v>
      </c>
      <c r="G45">
        <v>117.7</v>
      </c>
      <c r="H45" s="1">
        <v>44925</v>
      </c>
      <c r="I45">
        <v>11214.46</v>
      </c>
      <c r="J45">
        <v>12537.9</v>
      </c>
      <c r="K45">
        <f xml:space="preserve"> investment_data[[#This Row],[market_value]]-investment_data[[#This Row],[purchase_value]]</f>
        <v>-1323.4400000000005</v>
      </c>
      <c r="L45" t="str">
        <f>IF(investment_data[[#This Row],[Profit/Loss]]&gt;0,"Profit","Loss")</f>
        <v>Loss</v>
      </c>
    </row>
    <row r="46" spans="1:12" x14ac:dyDescent="0.3">
      <c r="A46">
        <v>786017</v>
      </c>
      <c r="B46">
        <v>6416</v>
      </c>
      <c r="C46" t="s">
        <v>965</v>
      </c>
      <c r="D46" t="s">
        <v>1009</v>
      </c>
      <c r="E46">
        <v>300.74</v>
      </c>
      <c r="F46">
        <v>634.23</v>
      </c>
      <c r="G46">
        <v>896.73</v>
      </c>
      <c r="H46" s="1">
        <v>44530</v>
      </c>
      <c r="I46">
        <v>269682.58</v>
      </c>
      <c r="J46">
        <v>190738.33</v>
      </c>
      <c r="K46">
        <f xml:space="preserve"> investment_data[[#This Row],[market_value]]-investment_data[[#This Row],[purchase_value]]</f>
        <v>78944.250000000029</v>
      </c>
      <c r="L46" t="str">
        <f>IF(investment_data[[#This Row],[Profit/Loss]]&gt;0,"Profit","Loss")</f>
        <v>Profit</v>
      </c>
    </row>
    <row r="47" spans="1:12" x14ac:dyDescent="0.3">
      <c r="A47">
        <v>798985</v>
      </c>
      <c r="B47">
        <v>1763</v>
      </c>
      <c r="C47" t="s">
        <v>965</v>
      </c>
      <c r="D47" t="s">
        <v>1010</v>
      </c>
      <c r="E47">
        <v>290.99</v>
      </c>
      <c r="F47">
        <v>201.87</v>
      </c>
      <c r="G47">
        <v>175.5</v>
      </c>
      <c r="H47" s="1">
        <v>45208</v>
      </c>
      <c r="I47">
        <v>51068.75</v>
      </c>
      <c r="J47">
        <v>58742.15</v>
      </c>
      <c r="K47">
        <f xml:space="preserve"> investment_data[[#This Row],[market_value]]-investment_data[[#This Row],[purchase_value]]</f>
        <v>-7673.4000000000015</v>
      </c>
      <c r="L47" t="str">
        <f>IF(investment_data[[#This Row],[Profit/Loss]]&gt;0,"Profit","Loss")</f>
        <v>Loss</v>
      </c>
    </row>
    <row r="48" spans="1:12" x14ac:dyDescent="0.3">
      <c r="A48">
        <v>957435</v>
      </c>
      <c r="B48">
        <v>7747</v>
      </c>
      <c r="C48" t="s">
        <v>965</v>
      </c>
      <c r="D48" t="s">
        <v>1011</v>
      </c>
      <c r="E48">
        <v>164.08</v>
      </c>
      <c r="F48">
        <v>586.22</v>
      </c>
      <c r="G48">
        <v>566.88</v>
      </c>
      <c r="H48" s="1">
        <v>44951</v>
      </c>
      <c r="I48">
        <v>93013.67</v>
      </c>
      <c r="J48">
        <v>96186.98</v>
      </c>
      <c r="K48">
        <f xml:space="preserve"> investment_data[[#This Row],[market_value]]-investment_data[[#This Row],[purchase_value]]</f>
        <v>-3173.3099999999977</v>
      </c>
      <c r="L48" t="str">
        <f>IF(investment_data[[#This Row],[Profit/Loss]]&gt;0,"Profit","Loss")</f>
        <v>Loss</v>
      </c>
    </row>
    <row r="49" spans="1:12" x14ac:dyDescent="0.3">
      <c r="A49">
        <v>969788</v>
      </c>
      <c r="B49">
        <v>7756</v>
      </c>
      <c r="C49" t="s">
        <v>965</v>
      </c>
      <c r="D49" t="s">
        <v>1012</v>
      </c>
      <c r="E49">
        <v>264.37</v>
      </c>
      <c r="F49">
        <v>806.93</v>
      </c>
      <c r="G49">
        <v>1085.83</v>
      </c>
      <c r="H49" s="1">
        <v>43834</v>
      </c>
      <c r="I49">
        <v>287060.88</v>
      </c>
      <c r="J49">
        <v>213328.08</v>
      </c>
      <c r="K49">
        <f xml:space="preserve"> investment_data[[#This Row],[market_value]]-investment_data[[#This Row],[purchase_value]]</f>
        <v>73732.800000000017</v>
      </c>
      <c r="L49" t="str">
        <f>IF(investment_data[[#This Row],[Profit/Loss]]&gt;0,"Profit","Loss")</f>
        <v>Profit</v>
      </c>
    </row>
    <row r="50" spans="1:12" x14ac:dyDescent="0.3">
      <c r="A50">
        <v>642885</v>
      </c>
      <c r="B50">
        <v>8371</v>
      </c>
      <c r="C50" t="s">
        <v>965</v>
      </c>
      <c r="D50" t="s">
        <v>1013</v>
      </c>
      <c r="E50">
        <v>236.52</v>
      </c>
      <c r="F50">
        <v>904.69</v>
      </c>
      <c r="G50">
        <v>818.84</v>
      </c>
      <c r="H50" s="1">
        <v>43886</v>
      </c>
      <c r="I50">
        <v>193672.04</v>
      </c>
      <c r="J50">
        <v>213977.28</v>
      </c>
      <c r="K50">
        <f xml:space="preserve"> investment_data[[#This Row],[market_value]]-investment_data[[#This Row],[purchase_value]]</f>
        <v>-20305.239999999991</v>
      </c>
      <c r="L50" t="str">
        <f>IF(investment_data[[#This Row],[Profit/Loss]]&gt;0,"Profit","Loss")</f>
        <v>Loss</v>
      </c>
    </row>
    <row r="51" spans="1:12" x14ac:dyDescent="0.3">
      <c r="A51">
        <v>281917</v>
      </c>
      <c r="B51">
        <v>3109</v>
      </c>
      <c r="C51" t="s">
        <v>965</v>
      </c>
      <c r="D51" t="s">
        <v>1014</v>
      </c>
      <c r="E51">
        <v>328.37</v>
      </c>
      <c r="F51">
        <v>663.18</v>
      </c>
      <c r="G51">
        <v>767.25</v>
      </c>
      <c r="H51" s="1">
        <v>43936</v>
      </c>
      <c r="I51">
        <v>251941.88</v>
      </c>
      <c r="J51">
        <v>217768.42</v>
      </c>
      <c r="K51">
        <f xml:space="preserve"> investment_data[[#This Row],[market_value]]-investment_data[[#This Row],[purchase_value]]</f>
        <v>34173.459999999992</v>
      </c>
      <c r="L51" t="str">
        <f>IF(investment_data[[#This Row],[Profit/Loss]]&gt;0,"Profit","Loss")</f>
        <v>Profit</v>
      </c>
    </row>
    <row r="52" spans="1:12" x14ac:dyDescent="0.3">
      <c r="A52">
        <v>415156</v>
      </c>
      <c r="B52">
        <v>8853</v>
      </c>
      <c r="C52" t="s">
        <v>965</v>
      </c>
      <c r="D52" t="s">
        <v>1015</v>
      </c>
      <c r="E52">
        <v>146.59</v>
      </c>
      <c r="F52">
        <v>580.62</v>
      </c>
      <c r="G52">
        <v>575.5</v>
      </c>
      <c r="H52" s="1">
        <v>44773</v>
      </c>
      <c r="I52">
        <v>84362.54</v>
      </c>
      <c r="J52">
        <v>85113.09</v>
      </c>
      <c r="K52">
        <f xml:space="preserve"> investment_data[[#This Row],[market_value]]-investment_data[[#This Row],[purchase_value]]</f>
        <v>-750.55000000000291</v>
      </c>
      <c r="L52" t="str">
        <f>IF(investment_data[[#This Row],[Profit/Loss]]&gt;0,"Profit","Loss")</f>
        <v>Loss</v>
      </c>
    </row>
    <row r="53" spans="1:12" x14ac:dyDescent="0.3">
      <c r="A53">
        <v>848877</v>
      </c>
      <c r="B53">
        <v>5396</v>
      </c>
      <c r="C53" t="s">
        <v>965</v>
      </c>
      <c r="D53" t="s">
        <v>1016</v>
      </c>
      <c r="E53">
        <v>407.88</v>
      </c>
      <c r="F53">
        <v>130.6</v>
      </c>
      <c r="G53">
        <v>128.09</v>
      </c>
      <c r="H53" s="1">
        <v>45485</v>
      </c>
      <c r="I53">
        <v>52245.35</v>
      </c>
      <c r="J53">
        <v>53269.13</v>
      </c>
      <c r="K53">
        <f xml:space="preserve"> investment_data[[#This Row],[market_value]]-investment_data[[#This Row],[purchase_value]]</f>
        <v>-1023.7799999999988</v>
      </c>
      <c r="L53" t="str">
        <f>IF(investment_data[[#This Row],[Profit/Loss]]&gt;0,"Profit","Loss")</f>
        <v>Loss</v>
      </c>
    </row>
    <row r="54" spans="1:12" x14ac:dyDescent="0.3">
      <c r="A54">
        <v>521175</v>
      </c>
      <c r="B54">
        <v>2696</v>
      </c>
      <c r="C54" t="s">
        <v>965</v>
      </c>
      <c r="D54" t="s">
        <v>1017</v>
      </c>
      <c r="E54">
        <v>233.2</v>
      </c>
      <c r="F54">
        <v>580.29</v>
      </c>
      <c r="G54">
        <v>797.1</v>
      </c>
      <c r="H54" s="1">
        <v>44980</v>
      </c>
      <c r="I54">
        <v>185883.72</v>
      </c>
      <c r="J54">
        <v>135323.63</v>
      </c>
      <c r="K54">
        <f xml:space="preserve"> investment_data[[#This Row],[market_value]]-investment_data[[#This Row],[purchase_value]]</f>
        <v>50560.09</v>
      </c>
      <c r="L54" t="str">
        <f>IF(investment_data[[#This Row],[Profit/Loss]]&gt;0,"Profit","Loss")</f>
        <v>Profit</v>
      </c>
    </row>
    <row r="55" spans="1:12" x14ac:dyDescent="0.3">
      <c r="A55">
        <v>215865</v>
      </c>
      <c r="B55">
        <v>2235</v>
      </c>
      <c r="C55" t="s">
        <v>965</v>
      </c>
      <c r="D55" t="s">
        <v>1018</v>
      </c>
      <c r="E55">
        <v>346.26</v>
      </c>
      <c r="F55">
        <v>962.43</v>
      </c>
      <c r="G55">
        <v>1268.78</v>
      </c>
      <c r="H55" s="1">
        <v>44932</v>
      </c>
      <c r="I55">
        <v>439327.76</v>
      </c>
      <c r="J55">
        <v>333251.01</v>
      </c>
      <c r="K55">
        <f xml:space="preserve"> investment_data[[#This Row],[market_value]]-investment_data[[#This Row],[purchase_value]]</f>
        <v>106076.75</v>
      </c>
      <c r="L55" t="str">
        <f>IF(investment_data[[#This Row],[Profit/Loss]]&gt;0,"Profit","Loss")</f>
        <v>Profit</v>
      </c>
    </row>
    <row r="56" spans="1:12" x14ac:dyDescent="0.3">
      <c r="A56">
        <v>516866</v>
      </c>
      <c r="B56">
        <v>4716</v>
      </c>
      <c r="C56" t="s">
        <v>965</v>
      </c>
      <c r="D56" t="s">
        <v>1019</v>
      </c>
      <c r="E56">
        <v>201.57</v>
      </c>
      <c r="F56">
        <v>430.43</v>
      </c>
      <c r="G56">
        <v>630.44000000000005</v>
      </c>
      <c r="H56" s="1">
        <v>44428</v>
      </c>
      <c r="I56">
        <v>127077.79</v>
      </c>
      <c r="J56">
        <v>86761.78</v>
      </c>
      <c r="K56">
        <f xml:space="preserve"> investment_data[[#This Row],[market_value]]-investment_data[[#This Row],[purchase_value]]</f>
        <v>40316.009999999995</v>
      </c>
      <c r="L56" t="str">
        <f>IF(investment_data[[#This Row],[Profit/Loss]]&gt;0,"Profit","Loss")</f>
        <v>Profit</v>
      </c>
    </row>
    <row r="57" spans="1:12" x14ac:dyDescent="0.3">
      <c r="A57">
        <v>233820</v>
      </c>
      <c r="B57">
        <v>5663</v>
      </c>
      <c r="C57" t="s">
        <v>965</v>
      </c>
      <c r="D57" t="s">
        <v>1020</v>
      </c>
      <c r="E57">
        <v>450.2</v>
      </c>
      <c r="F57">
        <v>941.75</v>
      </c>
      <c r="G57">
        <v>1403.74</v>
      </c>
      <c r="H57" s="1">
        <v>44538</v>
      </c>
      <c r="I57">
        <v>631963.75</v>
      </c>
      <c r="J57">
        <v>423975.85</v>
      </c>
      <c r="K57">
        <f xml:space="preserve"> investment_data[[#This Row],[market_value]]-investment_data[[#This Row],[purchase_value]]</f>
        <v>207987.90000000002</v>
      </c>
      <c r="L57" t="str">
        <f>IF(investment_data[[#This Row],[Profit/Loss]]&gt;0,"Profit","Loss")</f>
        <v>Profit</v>
      </c>
    </row>
    <row r="58" spans="1:12" x14ac:dyDescent="0.3">
      <c r="A58">
        <v>180206</v>
      </c>
      <c r="B58">
        <v>3617</v>
      </c>
      <c r="C58" t="s">
        <v>965</v>
      </c>
      <c r="D58" t="s">
        <v>1021</v>
      </c>
      <c r="E58">
        <v>194.73</v>
      </c>
      <c r="F58">
        <v>683.48</v>
      </c>
      <c r="G58">
        <v>822.89</v>
      </c>
      <c r="H58" s="1">
        <v>45554</v>
      </c>
      <c r="I58">
        <v>160241.37</v>
      </c>
      <c r="J58">
        <v>133094.06</v>
      </c>
      <c r="K58">
        <f xml:space="preserve"> investment_data[[#This Row],[market_value]]-investment_data[[#This Row],[purchase_value]]</f>
        <v>27147.309999999998</v>
      </c>
      <c r="L58" t="str">
        <f>IF(investment_data[[#This Row],[Profit/Loss]]&gt;0,"Profit","Loss")</f>
        <v>Profit</v>
      </c>
    </row>
    <row r="59" spans="1:12" x14ac:dyDescent="0.3">
      <c r="A59">
        <v>716447</v>
      </c>
      <c r="B59">
        <v>4700</v>
      </c>
      <c r="C59" t="s">
        <v>965</v>
      </c>
      <c r="D59" t="s">
        <v>969</v>
      </c>
      <c r="E59">
        <v>458.89</v>
      </c>
      <c r="F59">
        <v>963.47</v>
      </c>
      <c r="G59">
        <v>887.99</v>
      </c>
      <c r="H59" s="1">
        <v>45480</v>
      </c>
      <c r="I59">
        <v>407489.73</v>
      </c>
      <c r="J59">
        <v>442126.75</v>
      </c>
      <c r="K59">
        <f xml:space="preserve"> investment_data[[#This Row],[market_value]]-investment_data[[#This Row],[purchase_value]]</f>
        <v>-34637.020000000019</v>
      </c>
      <c r="L59" t="str">
        <f>IF(investment_data[[#This Row],[Profit/Loss]]&gt;0,"Profit","Loss")</f>
        <v>Loss</v>
      </c>
    </row>
    <row r="60" spans="1:12" x14ac:dyDescent="0.3">
      <c r="A60">
        <v>245346</v>
      </c>
      <c r="B60">
        <v>2582</v>
      </c>
      <c r="C60" t="s">
        <v>965</v>
      </c>
      <c r="D60" t="s">
        <v>1022</v>
      </c>
      <c r="E60">
        <v>482.6</v>
      </c>
      <c r="F60">
        <v>771.11</v>
      </c>
      <c r="G60">
        <v>1057.2</v>
      </c>
      <c r="H60" s="1">
        <v>45382</v>
      </c>
      <c r="I60">
        <v>510204.72</v>
      </c>
      <c r="J60">
        <v>372137.69</v>
      </c>
      <c r="K60">
        <f xml:space="preserve"> investment_data[[#This Row],[market_value]]-investment_data[[#This Row],[purchase_value]]</f>
        <v>138067.02999999997</v>
      </c>
      <c r="L60" t="str">
        <f>IF(investment_data[[#This Row],[Profit/Loss]]&gt;0,"Profit","Loss")</f>
        <v>Profit</v>
      </c>
    </row>
    <row r="61" spans="1:12" x14ac:dyDescent="0.3">
      <c r="A61">
        <v>499790</v>
      </c>
      <c r="B61">
        <v>5968</v>
      </c>
      <c r="C61" t="s">
        <v>965</v>
      </c>
      <c r="D61" t="s">
        <v>1023</v>
      </c>
      <c r="E61">
        <v>106.65</v>
      </c>
      <c r="F61">
        <v>185.71</v>
      </c>
      <c r="G61">
        <v>246.42</v>
      </c>
      <c r="H61" s="1">
        <v>43782</v>
      </c>
      <c r="I61">
        <v>26280.69</v>
      </c>
      <c r="J61">
        <v>19805.97</v>
      </c>
      <c r="K61">
        <f xml:space="preserve"> investment_data[[#This Row],[market_value]]-investment_data[[#This Row],[purchase_value]]</f>
        <v>6474.7199999999975</v>
      </c>
      <c r="L61" t="str">
        <f>IF(investment_data[[#This Row],[Profit/Loss]]&gt;0,"Profit","Loss")</f>
        <v>Profit</v>
      </c>
    </row>
    <row r="62" spans="1:12" x14ac:dyDescent="0.3">
      <c r="A62">
        <v>951575</v>
      </c>
      <c r="B62">
        <v>4705</v>
      </c>
      <c r="C62" t="s">
        <v>965</v>
      </c>
      <c r="D62" t="s">
        <v>1024</v>
      </c>
      <c r="E62">
        <v>10.76</v>
      </c>
      <c r="F62">
        <v>260.36</v>
      </c>
      <c r="G62">
        <v>286.16000000000003</v>
      </c>
      <c r="H62" s="1">
        <v>45276</v>
      </c>
      <c r="I62">
        <v>3079.08</v>
      </c>
      <c r="J62">
        <v>2801.47</v>
      </c>
      <c r="K62">
        <f xml:space="preserve"> investment_data[[#This Row],[market_value]]-investment_data[[#This Row],[purchase_value]]</f>
        <v>277.61000000000013</v>
      </c>
      <c r="L62" t="str">
        <f>IF(investment_data[[#This Row],[Profit/Loss]]&gt;0,"Profit","Loss")</f>
        <v>Profit</v>
      </c>
    </row>
    <row r="63" spans="1:12" x14ac:dyDescent="0.3">
      <c r="A63">
        <v>334376</v>
      </c>
      <c r="B63">
        <v>2823</v>
      </c>
      <c r="C63" t="s">
        <v>965</v>
      </c>
      <c r="D63" t="s">
        <v>1025</v>
      </c>
      <c r="E63">
        <v>243.56</v>
      </c>
      <c r="F63">
        <v>173.88</v>
      </c>
      <c r="G63">
        <v>252.47</v>
      </c>
      <c r="H63" s="1">
        <v>44322</v>
      </c>
      <c r="I63">
        <v>61491.59</v>
      </c>
      <c r="J63">
        <v>42350.21</v>
      </c>
      <c r="K63">
        <f xml:space="preserve"> investment_data[[#This Row],[market_value]]-investment_data[[#This Row],[purchase_value]]</f>
        <v>19141.379999999997</v>
      </c>
      <c r="L63" t="str">
        <f>IF(investment_data[[#This Row],[Profit/Loss]]&gt;0,"Profit","Loss")</f>
        <v>Profit</v>
      </c>
    </row>
    <row r="64" spans="1:12" x14ac:dyDescent="0.3">
      <c r="A64">
        <v>781399</v>
      </c>
      <c r="B64">
        <v>9031</v>
      </c>
      <c r="C64" t="s">
        <v>965</v>
      </c>
      <c r="D64" t="s">
        <v>1026</v>
      </c>
      <c r="E64">
        <v>152.38</v>
      </c>
      <c r="F64">
        <v>659.38</v>
      </c>
      <c r="G64">
        <v>829.6</v>
      </c>
      <c r="H64" s="1">
        <v>44485</v>
      </c>
      <c r="I64">
        <v>126414.45</v>
      </c>
      <c r="J64">
        <v>100476.32</v>
      </c>
      <c r="K64">
        <f xml:space="preserve"> investment_data[[#This Row],[market_value]]-investment_data[[#This Row],[purchase_value]]</f>
        <v>25938.12999999999</v>
      </c>
      <c r="L64" t="str">
        <f>IF(investment_data[[#This Row],[Profit/Loss]]&gt;0,"Profit","Loss")</f>
        <v>Profit</v>
      </c>
    </row>
    <row r="65" spans="1:12" x14ac:dyDescent="0.3">
      <c r="A65">
        <v>479108</v>
      </c>
      <c r="B65">
        <v>1763</v>
      </c>
      <c r="C65" t="s">
        <v>965</v>
      </c>
      <c r="D65" t="s">
        <v>1027</v>
      </c>
      <c r="E65">
        <v>386.61</v>
      </c>
      <c r="F65">
        <v>352.54</v>
      </c>
      <c r="G65">
        <v>361.62</v>
      </c>
      <c r="H65" s="1">
        <v>44448</v>
      </c>
      <c r="I65">
        <v>139805.91</v>
      </c>
      <c r="J65">
        <v>136295.49</v>
      </c>
      <c r="K65">
        <f xml:space="preserve"> investment_data[[#This Row],[market_value]]-investment_data[[#This Row],[purchase_value]]</f>
        <v>3510.4200000000128</v>
      </c>
      <c r="L65" t="str">
        <f>IF(investment_data[[#This Row],[Profit/Loss]]&gt;0,"Profit","Loss")</f>
        <v>Profit</v>
      </c>
    </row>
    <row r="66" spans="1:12" x14ac:dyDescent="0.3">
      <c r="A66">
        <v>663605</v>
      </c>
      <c r="B66">
        <v>4321</v>
      </c>
      <c r="C66" t="s">
        <v>965</v>
      </c>
      <c r="D66" t="s">
        <v>1028</v>
      </c>
      <c r="E66">
        <v>152.11000000000001</v>
      </c>
      <c r="F66">
        <v>822.58</v>
      </c>
      <c r="G66">
        <v>773.6</v>
      </c>
      <c r="H66" s="1">
        <v>43918</v>
      </c>
      <c r="I66">
        <v>117672.3</v>
      </c>
      <c r="J66">
        <v>125122.64</v>
      </c>
      <c r="K66">
        <f xml:space="preserve"> investment_data[[#This Row],[market_value]]-investment_data[[#This Row],[purchase_value]]</f>
        <v>-7450.3399999999965</v>
      </c>
      <c r="L66" t="str">
        <f>IF(investment_data[[#This Row],[Profit/Loss]]&gt;0,"Profit","Loss")</f>
        <v>Loss</v>
      </c>
    </row>
    <row r="67" spans="1:12" x14ac:dyDescent="0.3">
      <c r="A67">
        <v>145398</v>
      </c>
      <c r="B67">
        <v>4355</v>
      </c>
      <c r="C67" t="s">
        <v>965</v>
      </c>
      <c r="D67" t="s">
        <v>1029</v>
      </c>
      <c r="E67">
        <v>28.53</v>
      </c>
      <c r="F67">
        <v>84.05</v>
      </c>
      <c r="G67">
        <v>96.26</v>
      </c>
      <c r="H67" s="1">
        <v>43860</v>
      </c>
      <c r="I67">
        <v>2746.3</v>
      </c>
      <c r="J67">
        <v>2397.9499999999998</v>
      </c>
      <c r="K67">
        <f xml:space="preserve"> investment_data[[#This Row],[market_value]]-investment_data[[#This Row],[purchase_value]]</f>
        <v>348.35000000000036</v>
      </c>
      <c r="L67" t="str">
        <f>IF(investment_data[[#This Row],[Profit/Loss]]&gt;0,"Profit","Loss")</f>
        <v>Profit</v>
      </c>
    </row>
    <row r="68" spans="1:12" x14ac:dyDescent="0.3">
      <c r="A68">
        <v>160826</v>
      </c>
      <c r="B68">
        <v>3758</v>
      </c>
      <c r="C68" t="s">
        <v>965</v>
      </c>
      <c r="D68" t="s">
        <v>1030</v>
      </c>
      <c r="E68">
        <v>312.01</v>
      </c>
      <c r="F68">
        <v>336.17</v>
      </c>
      <c r="G68">
        <v>418.05</v>
      </c>
      <c r="H68" s="1">
        <v>44665</v>
      </c>
      <c r="I68">
        <v>130435.78</v>
      </c>
      <c r="J68">
        <v>104888.4</v>
      </c>
      <c r="K68">
        <f xml:space="preserve"> investment_data[[#This Row],[market_value]]-investment_data[[#This Row],[purchase_value]]</f>
        <v>25547.380000000005</v>
      </c>
      <c r="L68" t="str">
        <f>IF(investment_data[[#This Row],[Profit/Loss]]&gt;0,"Profit","Loss")</f>
        <v>Profit</v>
      </c>
    </row>
    <row r="69" spans="1:12" x14ac:dyDescent="0.3">
      <c r="A69">
        <v>847573</v>
      </c>
      <c r="B69">
        <v>2131</v>
      </c>
      <c r="C69" t="s">
        <v>965</v>
      </c>
      <c r="D69" t="s">
        <v>1031</v>
      </c>
      <c r="E69">
        <v>465.78</v>
      </c>
      <c r="F69">
        <v>99.37</v>
      </c>
      <c r="G69">
        <v>109.55</v>
      </c>
      <c r="H69" s="1">
        <v>44803</v>
      </c>
      <c r="I69">
        <v>51026.2</v>
      </c>
      <c r="J69">
        <v>46284.56</v>
      </c>
      <c r="K69">
        <f xml:space="preserve"> investment_data[[#This Row],[market_value]]-investment_data[[#This Row],[purchase_value]]</f>
        <v>4741.6399999999994</v>
      </c>
      <c r="L69" t="str">
        <f>IF(investment_data[[#This Row],[Profit/Loss]]&gt;0,"Profit","Loss")</f>
        <v>Profit</v>
      </c>
    </row>
    <row r="70" spans="1:12" x14ac:dyDescent="0.3">
      <c r="A70">
        <v>958491</v>
      </c>
      <c r="B70">
        <v>5663</v>
      </c>
      <c r="C70" t="s">
        <v>965</v>
      </c>
      <c r="D70" t="s">
        <v>1032</v>
      </c>
      <c r="E70">
        <v>452.81</v>
      </c>
      <c r="F70">
        <v>315.97000000000003</v>
      </c>
      <c r="G70">
        <v>292.89</v>
      </c>
      <c r="H70" s="1">
        <v>45072</v>
      </c>
      <c r="I70">
        <v>132623.51999999999</v>
      </c>
      <c r="J70">
        <v>143074.38</v>
      </c>
      <c r="K70">
        <f xml:space="preserve"> investment_data[[#This Row],[market_value]]-investment_data[[#This Row],[purchase_value]]</f>
        <v>-10450.860000000015</v>
      </c>
      <c r="L70" t="str">
        <f>IF(investment_data[[#This Row],[Profit/Loss]]&gt;0,"Profit","Loss")</f>
        <v>Loss</v>
      </c>
    </row>
    <row r="71" spans="1:12" x14ac:dyDescent="0.3">
      <c r="A71">
        <v>855501</v>
      </c>
      <c r="B71">
        <v>8616</v>
      </c>
      <c r="C71" t="s">
        <v>965</v>
      </c>
      <c r="D71" t="s">
        <v>1033</v>
      </c>
      <c r="E71">
        <v>286.52999999999997</v>
      </c>
      <c r="F71">
        <v>443.83</v>
      </c>
      <c r="G71">
        <v>357.86</v>
      </c>
      <c r="H71" s="1">
        <v>44859</v>
      </c>
      <c r="I71">
        <v>102537.63</v>
      </c>
      <c r="J71">
        <v>127170.61</v>
      </c>
      <c r="K71">
        <f xml:space="preserve"> investment_data[[#This Row],[market_value]]-investment_data[[#This Row],[purchase_value]]</f>
        <v>-24632.979999999996</v>
      </c>
      <c r="L71" t="str">
        <f>IF(investment_data[[#This Row],[Profit/Loss]]&gt;0,"Profit","Loss")</f>
        <v>Loss</v>
      </c>
    </row>
    <row r="72" spans="1:12" x14ac:dyDescent="0.3">
      <c r="A72">
        <v>155943</v>
      </c>
      <c r="B72">
        <v>3302</v>
      </c>
      <c r="C72" t="s">
        <v>965</v>
      </c>
      <c r="D72" t="s">
        <v>1034</v>
      </c>
      <c r="E72">
        <v>373.89</v>
      </c>
      <c r="F72">
        <v>959.89</v>
      </c>
      <c r="G72">
        <v>1019</v>
      </c>
      <c r="H72" s="1">
        <v>44287</v>
      </c>
      <c r="I72">
        <v>380993.91</v>
      </c>
      <c r="J72">
        <v>358893.27</v>
      </c>
      <c r="K72">
        <f xml:space="preserve"> investment_data[[#This Row],[market_value]]-investment_data[[#This Row],[purchase_value]]</f>
        <v>22100.639999999956</v>
      </c>
      <c r="L72" t="str">
        <f>IF(investment_data[[#This Row],[Profit/Loss]]&gt;0,"Profit","Loss")</f>
        <v>Profit</v>
      </c>
    </row>
    <row r="73" spans="1:12" x14ac:dyDescent="0.3">
      <c r="A73">
        <v>499313</v>
      </c>
      <c r="B73">
        <v>1784</v>
      </c>
      <c r="C73" t="s">
        <v>965</v>
      </c>
      <c r="D73" t="s">
        <v>1035</v>
      </c>
      <c r="E73">
        <v>377.15</v>
      </c>
      <c r="F73">
        <v>169.91</v>
      </c>
      <c r="G73">
        <v>247.13</v>
      </c>
      <c r="H73" s="1">
        <v>45067</v>
      </c>
      <c r="I73">
        <v>93205.08</v>
      </c>
      <c r="J73">
        <v>64081.56</v>
      </c>
      <c r="K73">
        <f xml:space="preserve"> investment_data[[#This Row],[market_value]]-investment_data[[#This Row],[purchase_value]]</f>
        <v>29123.520000000004</v>
      </c>
      <c r="L73" t="str">
        <f>IF(investment_data[[#This Row],[Profit/Loss]]&gt;0,"Profit","Loss")</f>
        <v>Profit</v>
      </c>
    </row>
    <row r="74" spans="1:12" x14ac:dyDescent="0.3">
      <c r="A74">
        <v>287684</v>
      </c>
      <c r="B74">
        <v>1787</v>
      </c>
      <c r="C74" t="s">
        <v>965</v>
      </c>
      <c r="D74" t="s">
        <v>1036</v>
      </c>
      <c r="E74">
        <v>178.15</v>
      </c>
      <c r="F74">
        <v>138.85</v>
      </c>
      <c r="G74">
        <v>183.45</v>
      </c>
      <c r="H74" s="1">
        <v>44481</v>
      </c>
      <c r="I74">
        <v>32681.62</v>
      </c>
      <c r="J74">
        <v>24736.13</v>
      </c>
      <c r="K74">
        <f xml:space="preserve"> investment_data[[#This Row],[market_value]]-investment_data[[#This Row],[purchase_value]]</f>
        <v>7945.489999999998</v>
      </c>
      <c r="L74" t="str">
        <f>IF(investment_data[[#This Row],[Profit/Loss]]&gt;0,"Profit","Loss")</f>
        <v>Profit</v>
      </c>
    </row>
    <row r="75" spans="1:12" x14ac:dyDescent="0.3">
      <c r="A75">
        <v>157979</v>
      </c>
      <c r="B75">
        <v>8368</v>
      </c>
      <c r="C75" t="s">
        <v>965</v>
      </c>
      <c r="D75" t="s">
        <v>1037</v>
      </c>
      <c r="E75">
        <v>326.77999999999997</v>
      </c>
      <c r="F75">
        <v>728.92</v>
      </c>
      <c r="G75">
        <v>729.46</v>
      </c>
      <c r="H75" s="1">
        <v>45287</v>
      </c>
      <c r="I75">
        <v>238372.94</v>
      </c>
      <c r="J75">
        <v>238196.48000000001</v>
      </c>
      <c r="K75">
        <f xml:space="preserve"> investment_data[[#This Row],[market_value]]-investment_data[[#This Row],[purchase_value]]</f>
        <v>176.45999999999185</v>
      </c>
      <c r="L75" t="str">
        <f>IF(investment_data[[#This Row],[Profit/Loss]]&gt;0,"Profit","Loss")</f>
        <v>Profit</v>
      </c>
    </row>
    <row r="76" spans="1:12" x14ac:dyDescent="0.3">
      <c r="A76">
        <v>815329</v>
      </c>
      <c r="B76">
        <v>8661</v>
      </c>
      <c r="C76" t="s">
        <v>965</v>
      </c>
      <c r="D76" t="s">
        <v>1038</v>
      </c>
      <c r="E76">
        <v>395.89</v>
      </c>
      <c r="F76">
        <v>563.47</v>
      </c>
      <c r="G76">
        <v>597.37</v>
      </c>
      <c r="H76" s="1">
        <v>44817</v>
      </c>
      <c r="I76">
        <v>236492.81</v>
      </c>
      <c r="J76">
        <v>223072.14</v>
      </c>
      <c r="K76">
        <f xml:space="preserve"> investment_data[[#This Row],[market_value]]-investment_data[[#This Row],[purchase_value]]</f>
        <v>13420.669999999984</v>
      </c>
      <c r="L76" t="str">
        <f>IF(investment_data[[#This Row],[Profit/Loss]]&gt;0,"Profit","Loss")</f>
        <v>Profit</v>
      </c>
    </row>
    <row r="77" spans="1:12" x14ac:dyDescent="0.3">
      <c r="A77">
        <v>581191</v>
      </c>
      <c r="B77">
        <v>7985</v>
      </c>
      <c r="C77" t="s">
        <v>965</v>
      </c>
      <c r="D77" t="s">
        <v>1039</v>
      </c>
      <c r="E77">
        <v>436.66</v>
      </c>
      <c r="F77">
        <v>75.05</v>
      </c>
      <c r="G77">
        <v>78.709999999999994</v>
      </c>
      <c r="H77" s="1">
        <v>45524</v>
      </c>
      <c r="I77">
        <v>34369.51</v>
      </c>
      <c r="J77">
        <v>32771.33</v>
      </c>
      <c r="K77">
        <f xml:space="preserve"> investment_data[[#This Row],[market_value]]-investment_data[[#This Row],[purchase_value]]</f>
        <v>1598.1800000000003</v>
      </c>
      <c r="L77" t="str">
        <f>IF(investment_data[[#This Row],[Profit/Loss]]&gt;0,"Profit","Loss")</f>
        <v>Profit</v>
      </c>
    </row>
    <row r="78" spans="1:12" x14ac:dyDescent="0.3">
      <c r="A78">
        <v>306815</v>
      </c>
      <c r="B78">
        <v>5705</v>
      </c>
      <c r="C78" t="s">
        <v>965</v>
      </c>
      <c r="D78" t="s">
        <v>1040</v>
      </c>
      <c r="E78">
        <v>405.91</v>
      </c>
      <c r="F78">
        <v>224.24</v>
      </c>
      <c r="G78">
        <v>235.03</v>
      </c>
      <c r="H78" s="1">
        <v>44676</v>
      </c>
      <c r="I78">
        <v>95401.03</v>
      </c>
      <c r="J78">
        <v>91021.26</v>
      </c>
      <c r="K78">
        <f xml:space="preserve"> investment_data[[#This Row],[market_value]]-investment_data[[#This Row],[purchase_value]]</f>
        <v>4379.7700000000041</v>
      </c>
      <c r="L78" t="str">
        <f>IF(investment_data[[#This Row],[Profit/Loss]]&gt;0,"Profit","Loss")</f>
        <v>Profit</v>
      </c>
    </row>
    <row r="79" spans="1:12" x14ac:dyDescent="0.3">
      <c r="A79">
        <v>732646</v>
      </c>
      <c r="B79">
        <v>7234</v>
      </c>
      <c r="C79" t="s">
        <v>965</v>
      </c>
      <c r="D79" t="s">
        <v>1041</v>
      </c>
      <c r="E79">
        <v>495.4</v>
      </c>
      <c r="F79">
        <v>780.24</v>
      </c>
      <c r="G79">
        <v>1036.3399999999999</v>
      </c>
      <c r="H79" s="1">
        <v>44763</v>
      </c>
      <c r="I79">
        <v>513402.84</v>
      </c>
      <c r="J79">
        <v>386530.9</v>
      </c>
      <c r="K79">
        <f xml:space="preserve"> investment_data[[#This Row],[market_value]]-investment_data[[#This Row],[purchase_value]]</f>
        <v>126871.94</v>
      </c>
      <c r="L79" t="str">
        <f>IF(investment_data[[#This Row],[Profit/Loss]]&gt;0,"Profit","Loss")</f>
        <v>Profit</v>
      </c>
    </row>
    <row r="80" spans="1:12" x14ac:dyDescent="0.3">
      <c r="A80">
        <v>784932</v>
      </c>
      <c r="B80">
        <v>4862</v>
      </c>
      <c r="C80" t="s">
        <v>965</v>
      </c>
      <c r="D80" t="s">
        <v>1042</v>
      </c>
      <c r="E80">
        <v>440.72</v>
      </c>
      <c r="F80">
        <v>178.07</v>
      </c>
      <c r="G80">
        <v>197.76</v>
      </c>
      <c r="H80" s="1">
        <v>44664</v>
      </c>
      <c r="I80">
        <v>87156.79</v>
      </c>
      <c r="J80">
        <v>78479.009999999995</v>
      </c>
      <c r="K80">
        <f xml:space="preserve"> investment_data[[#This Row],[market_value]]-investment_data[[#This Row],[purchase_value]]</f>
        <v>8677.7799999999988</v>
      </c>
      <c r="L80" t="str">
        <f>IF(investment_data[[#This Row],[Profit/Loss]]&gt;0,"Profit","Loss")</f>
        <v>Profit</v>
      </c>
    </row>
    <row r="81" spans="1:12" x14ac:dyDescent="0.3">
      <c r="A81">
        <v>591278</v>
      </c>
      <c r="B81">
        <v>4157</v>
      </c>
      <c r="C81" t="s">
        <v>965</v>
      </c>
      <c r="D81" t="s">
        <v>1043</v>
      </c>
      <c r="E81">
        <v>270.55</v>
      </c>
      <c r="F81">
        <v>269.55</v>
      </c>
      <c r="G81">
        <v>255.71</v>
      </c>
      <c r="H81" s="1">
        <v>45496</v>
      </c>
      <c r="I81">
        <v>69182.34</v>
      </c>
      <c r="J81">
        <v>72926.75</v>
      </c>
      <c r="K81">
        <f xml:space="preserve"> investment_data[[#This Row],[market_value]]-investment_data[[#This Row],[purchase_value]]</f>
        <v>-3744.4100000000035</v>
      </c>
      <c r="L81" t="str">
        <f>IF(investment_data[[#This Row],[Profit/Loss]]&gt;0,"Profit","Loss")</f>
        <v>Loss</v>
      </c>
    </row>
    <row r="82" spans="1:12" x14ac:dyDescent="0.3">
      <c r="A82">
        <v>339741</v>
      </c>
      <c r="B82">
        <v>7756</v>
      </c>
      <c r="C82" t="s">
        <v>965</v>
      </c>
      <c r="D82" t="s">
        <v>1044</v>
      </c>
      <c r="E82">
        <v>265.55</v>
      </c>
      <c r="F82">
        <v>403.99</v>
      </c>
      <c r="G82">
        <v>469.44</v>
      </c>
      <c r="H82" s="1">
        <v>44316</v>
      </c>
      <c r="I82">
        <v>124659.79</v>
      </c>
      <c r="J82">
        <v>107279.54</v>
      </c>
      <c r="K82">
        <f xml:space="preserve"> investment_data[[#This Row],[market_value]]-investment_data[[#This Row],[purchase_value]]</f>
        <v>17380.25</v>
      </c>
      <c r="L82" t="str">
        <f>IF(investment_data[[#This Row],[Profit/Loss]]&gt;0,"Profit","Loss")</f>
        <v>Profit</v>
      </c>
    </row>
    <row r="83" spans="1:12" x14ac:dyDescent="0.3">
      <c r="A83">
        <v>261218</v>
      </c>
      <c r="B83">
        <v>9920</v>
      </c>
      <c r="C83" t="s">
        <v>965</v>
      </c>
      <c r="D83" t="s">
        <v>1045</v>
      </c>
      <c r="E83">
        <v>244.77</v>
      </c>
      <c r="F83">
        <v>224.06</v>
      </c>
      <c r="G83">
        <v>188.25</v>
      </c>
      <c r="H83" s="1">
        <v>44832</v>
      </c>
      <c r="I83">
        <v>46077.95</v>
      </c>
      <c r="J83">
        <v>54843.17</v>
      </c>
      <c r="K83">
        <f xml:space="preserve"> investment_data[[#This Row],[market_value]]-investment_data[[#This Row],[purchase_value]]</f>
        <v>-8765.2200000000012</v>
      </c>
      <c r="L83" t="str">
        <f>IF(investment_data[[#This Row],[Profit/Loss]]&gt;0,"Profit","Loss")</f>
        <v>Loss</v>
      </c>
    </row>
    <row r="84" spans="1:12" x14ac:dyDescent="0.3">
      <c r="A84">
        <v>798386</v>
      </c>
      <c r="B84">
        <v>5136</v>
      </c>
      <c r="C84" t="s">
        <v>965</v>
      </c>
      <c r="D84" t="s">
        <v>1046</v>
      </c>
      <c r="E84">
        <v>145.25</v>
      </c>
      <c r="F84">
        <v>106.38</v>
      </c>
      <c r="G84">
        <v>111.32</v>
      </c>
      <c r="H84" s="1">
        <v>45242</v>
      </c>
      <c r="I84">
        <v>16169.23</v>
      </c>
      <c r="J84">
        <v>15451.7</v>
      </c>
      <c r="K84">
        <f xml:space="preserve"> investment_data[[#This Row],[market_value]]-investment_data[[#This Row],[purchase_value]]</f>
        <v>717.52999999999884</v>
      </c>
      <c r="L84" t="str">
        <f>IF(investment_data[[#This Row],[Profit/Loss]]&gt;0,"Profit","Loss")</f>
        <v>Profit</v>
      </c>
    </row>
    <row r="85" spans="1:12" x14ac:dyDescent="0.3">
      <c r="A85">
        <v>647790</v>
      </c>
      <c r="B85">
        <v>7983</v>
      </c>
      <c r="C85" t="s">
        <v>965</v>
      </c>
      <c r="D85" t="s">
        <v>1047</v>
      </c>
      <c r="E85">
        <v>485.24</v>
      </c>
      <c r="F85">
        <v>262.57</v>
      </c>
      <c r="G85">
        <v>211.42</v>
      </c>
      <c r="H85" s="1">
        <v>45424</v>
      </c>
      <c r="I85">
        <v>102589.44</v>
      </c>
      <c r="J85">
        <v>127409.47</v>
      </c>
      <c r="K85">
        <f xml:space="preserve"> investment_data[[#This Row],[market_value]]-investment_data[[#This Row],[purchase_value]]</f>
        <v>-24820.03</v>
      </c>
      <c r="L85" t="str">
        <f>IF(investment_data[[#This Row],[Profit/Loss]]&gt;0,"Profit","Loss")</f>
        <v>Loss</v>
      </c>
    </row>
    <row r="86" spans="1:12" x14ac:dyDescent="0.3">
      <c r="A86">
        <v>804317</v>
      </c>
      <c r="B86">
        <v>4948</v>
      </c>
      <c r="C86" t="s">
        <v>965</v>
      </c>
      <c r="D86" t="s">
        <v>1048</v>
      </c>
      <c r="E86">
        <v>463.7</v>
      </c>
      <c r="F86">
        <v>342.99</v>
      </c>
      <c r="G86">
        <v>499.85</v>
      </c>
      <c r="H86" s="1">
        <v>45406</v>
      </c>
      <c r="I86">
        <v>231780.45</v>
      </c>
      <c r="J86">
        <v>159044.46</v>
      </c>
      <c r="K86">
        <f xml:space="preserve"> investment_data[[#This Row],[market_value]]-investment_data[[#This Row],[purchase_value]]</f>
        <v>72735.99000000002</v>
      </c>
      <c r="L86" t="str">
        <f>IF(investment_data[[#This Row],[Profit/Loss]]&gt;0,"Profit","Loss")</f>
        <v>Profit</v>
      </c>
    </row>
    <row r="87" spans="1:12" x14ac:dyDescent="0.3">
      <c r="A87">
        <v>580904</v>
      </c>
      <c r="B87">
        <v>8550</v>
      </c>
      <c r="C87" t="s">
        <v>965</v>
      </c>
      <c r="D87" t="s">
        <v>1049</v>
      </c>
      <c r="E87">
        <v>251.21</v>
      </c>
      <c r="F87">
        <v>798.33</v>
      </c>
      <c r="G87">
        <v>825.18</v>
      </c>
      <c r="H87" s="1">
        <v>44821</v>
      </c>
      <c r="I87">
        <v>207293.47</v>
      </c>
      <c r="J87">
        <v>200548.48000000001</v>
      </c>
      <c r="K87">
        <f xml:space="preserve"> investment_data[[#This Row],[market_value]]-investment_data[[#This Row],[purchase_value]]</f>
        <v>6744.9899999999907</v>
      </c>
      <c r="L87" t="str">
        <f>IF(investment_data[[#This Row],[Profit/Loss]]&gt;0,"Profit","Loss")</f>
        <v>Profit</v>
      </c>
    </row>
    <row r="88" spans="1:12" x14ac:dyDescent="0.3">
      <c r="A88">
        <v>650210</v>
      </c>
      <c r="B88">
        <v>8625</v>
      </c>
      <c r="C88" t="s">
        <v>965</v>
      </c>
      <c r="D88" t="s">
        <v>1050</v>
      </c>
      <c r="E88">
        <v>335.84</v>
      </c>
      <c r="F88">
        <v>545.16999999999996</v>
      </c>
      <c r="G88">
        <v>768.23</v>
      </c>
      <c r="H88" s="1">
        <v>44219</v>
      </c>
      <c r="I88">
        <v>258002.36</v>
      </c>
      <c r="J88">
        <v>183089.89</v>
      </c>
      <c r="K88">
        <f xml:space="preserve"> investment_data[[#This Row],[market_value]]-investment_data[[#This Row],[purchase_value]]</f>
        <v>74912.469999999972</v>
      </c>
      <c r="L88" t="str">
        <f>IF(investment_data[[#This Row],[Profit/Loss]]&gt;0,"Profit","Loss")</f>
        <v>Profit</v>
      </c>
    </row>
    <row r="89" spans="1:12" x14ac:dyDescent="0.3">
      <c r="A89">
        <v>350691</v>
      </c>
      <c r="B89">
        <v>5541</v>
      </c>
      <c r="C89" t="s">
        <v>965</v>
      </c>
      <c r="D89" t="s">
        <v>1051</v>
      </c>
      <c r="E89">
        <v>299.51</v>
      </c>
      <c r="F89">
        <v>584.38</v>
      </c>
      <c r="G89">
        <v>578.32000000000005</v>
      </c>
      <c r="H89" s="1">
        <v>44691</v>
      </c>
      <c r="I89">
        <v>173212.62</v>
      </c>
      <c r="J89">
        <v>175027.65</v>
      </c>
      <c r="K89">
        <f xml:space="preserve"> investment_data[[#This Row],[market_value]]-investment_data[[#This Row],[purchase_value]]</f>
        <v>-1815.0299999999988</v>
      </c>
      <c r="L89" t="str">
        <f>IF(investment_data[[#This Row],[Profit/Loss]]&gt;0,"Profit","Loss")</f>
        <v>Loss</v>
      </c>
    </row>
    <row r="90" spans="1:12" x14ac:dyDescent="0.3">
      <c r="A90">
        <v>574478</v>
      </c>
      <c r="B90">
        <v>8616</v>
      </c>
      <c r="C90" t="s">
        <v>965</v>
      </c>
      <c r="D90" t="s">
        <v>1052</v>
      </c>
      <c r="E90">
        <v>274.79000000000002</v>
      </c>
      <c r="F90">
        <v>90.77</v>
      </c>
      <c r="G90">
        <v>115</v>
      </c>
      <c r="H90" s="1">
        <v>44696</v>
      </c>
      <c r="I90">
        <v>31600.85</v>
      </c>
      <c r="J90">
        <v>24942.69</v>
      </c>
      <c r="K90">
        <f xml:space="preserve"> investment_data[[#This Row],[market_value]]-investment_data[[#This Row],[purchase_value]]</f>
        <v>6658.16</v>
      </c>
      <c r="L90" t="str">
        <f>IF(investment_data[[#This Row],[Profit/Loss]]&gt;0,"Profit","Loss")</f>
        <v>Profit</v>
      </c>
    </row>
    <row r="91" spans="1:12" x14ac:dyDescent="0.3">
      <c r="A91">
        <v>211353</v>
      </c>
      <c r="B91">
        <v>2363</v>
      </c>
      <c r="C91" t="s">
        <v>965</v>
      </c>
      <c r="D91" t="s">
        <v>1053</v>
      </c>
      <c r="E91">
        <v>319.58999999999997</v>
      </c>
      <c r="F91">
        <v>242.86</v>
      </c>
      <c r="G91">
        <v>260.27</v>
      </c>
      <c r="H91" s="1">
        <v>44073</v>
      </c>
      <c r="I91">
        <v>83179.69</v>
      </c>
      <c r="J91">
        <v>77615.63</v>
      </c>
      <c r="K91">
        <f xml:space="preserve"> investment_data[[#This Row],[market_value]]-investment_data[[#This Row],[purchase_value]]</f>
        <v>5564.0599999999977</v>
      </c>
      <c r="L91" t="str">
        <f>IF(investment_data[[#This Row],[Profit/Loss]]&gt;0,"Profit","Loss")</f>
        <v>Profit</v>
      </c>
    </row>
    <row r="92" spans="1:12" x14ac:dyDescent="0.3">
      <c r="A92">
        <v>466440</v>
      </c>
      <c r="B92">
        <v>8156</v>
      </c>
      <c r="C92" t="s">
        <v>965</v>
      </c>
      <c r="D92" t="s">
        <v>1054</v>
      </c>
      <c r="E92">
        <v>37.520000000000003</v>
      </c>
      <c r="F92">
        <v>936.93</v>
      </c>
      <c r="G92">
        <v>967.8</v>
      </c>
      <c r="H92" s="1">
        <v>44704</v>
      </c>
      <c r="I92">
        <v>36311.86</v>
      </c>
      <c r="J92">
        <v>35153.61</v>
      </c>
      <c r="K92">
        <f xml:space="preserve"> investment_data[[#This Row],[market_value]]-investment_data[[#This Row],[purchase_value]]</f>
        <v>1158.25</v>
      </c>
      <c r="L92" t="str">
        <f>IF(investment_data[[#This Row],[Profit/Loss]]&gt;0,"Profit","Loss")</f>
        <v>Profit</v>
      </c>
    </row>
    <row r="93" spans="1:12" x14ac:dyDescent="0.3">
      <c r="A93">
        <v>277041</v>
      </c>
      <c r="B93">
        <v>7265</v>
      </c>
      <c r="C93" t="s">
        <v>965</v>
      </c>
      <c r="D93" t="s">
        <v>1055</v>
      </c>
      <c r="E93">
        <v>476.26</v>
      </c>
      <c r="F93">
        <v>74.290000000000006</v>
      </c>
      <c r="G93">
        <v>93.49</v>
      </c>
      <c r="H93" s="1">
        <v>44497</v>
      </c>
      <c r="I93">
        <v>44525.55</v>
      </c>
      <c r="J93">
        <v>35381.360000000001</v>
      </c>
      <c r="K93">
        <f xml:space="preserve"> investment_data[[#This Row],[market_value]]-investment_data[[#This Row],[purchase_value]]</f>
        <v>9144.1900000000023</v>
      </c>
      <c r="L93" t="str">
        <f>IF(investment_data[[#This Row],[Profit/Loss]]&gt;0,"Profit","Loss")</f>
        <v>Profit</v>
      </c>
    </row>
    <row r="94" spans="1:12" x14ac:dyDescent="0.3">
      <c r="A94">
        <v>729065</v>
      </c>
      <c r="B94">
        <v>2525</v>
      </c>
      <c r="C94" t="s">
        <v>965</v>
      </c>
      <c r="D94" t="s">
        <v>1056</v>
      </c>
      <c r="E94">
        <v>54.14</v>
      </c>
      <c r="F94">
        <v>699.08</v>
      </c>
      <c r="G94">
        <v>1013.6</v>
      </c>
      <c r="H94" s="1">
        <v>44206</v>
      </c>
      <c r="I94">
        <v>54876.3</v>
      </c>
      <c r="J94">
        <v>37848.19</v>
      </c>
      <c r="K94">
        <f xml:space="preserve"> investment_data[[#This Row],[market_value]]-investment_data[[#This Row],[purchase_value]]</f>
        <v>17028.11</v>
      </c>
      <c r="L94" t="str">
        <f>IF(investment_data[[#This Row],[Profit/Loss]]&gt;0,"Profit","Loss")</f>
        <v>Profit</v>
      </c>
    </row>
    <row r="95" spans="1:12" x14ac:dyDescent="0.3">
      <c r="A95">
        <v>570265</v>
      </c>
      <c r="B95">
        <v>1405</v>
      </c>
      <c r="C95" t="s">
        <v>965</v>
      </c>
      <c r="D95" t="s">
        <v>1057</v>
      </c>
      <c r="E95">
        <v>64.89</v>
      </c>
      <c r="F95">
        <v>981.16</v>
      </c>
      <c r="G95">
        <v>1338.24</v>
      </c>
      <c r="H95" s="1">
        <v>44976</v>
      </c>
      <c r="I95">
        <v>86838.39</v>
      </c>
      <c r="J95">
        <v>63667.47</v>
      </c>
      <c r="K95">
        <f xml:space="preserve"> investment_data[[#This Row],[market_value]]-investment_data[[#This Row],[purchase_value]]</f>
        <v>23170.92</v>
      </c>
      <c r="L95" t="str">
        <f>IF(investment_data[[#This Row],[Profit/Loss]]&gt;0,"Profit","Loss")</f>
        <v>Profit</v>
      </c>
    </row>
    <row r="96" spans="1:12" x14ac:dyDescent="0.3">
      <c r="A96">
        <v>447715</v>
      </c>
      <c r="B96">
        <v>8977</v>
      </c>
      <c r="C96" t="s">
        <v>965</v>
      </c>
      <c r="D96" t="s">
        <v>1058</v>
      </c>
      <c r="E96">
        <v>499.77</v>
      </c>
      <c r="F96">
        <v>629.24</v>
      </c>
      <c r="G96">
        <v>631.09</v>
      </c>
      <c r="H96" s="1">
        <v>44228</v>
      </c>
      <c r="I96">
        <v>315399.84999999998</v>
      </c>
      <c r="J96">
        <v>314475.27</v>
      </c>
      <c r="K96">
        <f xml:space="preserve"> investment_data[[#This Row],[market_value]]-investment_data[[#This Row],[purchase_value]]</f>
        <v>924.57999999995809</v>
      </c>
      <c r="L96" t="str">
        <f>IF(investment_data[[#This Row],[Profit/Loss]]&gt;0,"Profit","Loss")</f>
        <v>Profit</v>
      </c>
    </row>
    <row r="97" spans="1:12" x14ac:dyDescent="0.3">
      <c r="A97">
        <v>783647</v>
      </c>
      <c r="B97">
        <v>2235</v>
      </c>
      <c r="C97" t="s">
        <v>965</v>
      </c>
      <c r="D97" t="s">
        <v>1059</v>
      </c>
      <c r="E97">
        <v>376.15</v>
      </c>
      <c r="F97">
        <v>149.55000000000001</v>
      </c>
      <c r="G97">
        <v>165.94</v>
      </c>
      <c r="H97" s="1">
        <v>44658</v>
      </c>
      <c r="I97">
        <v>62418.33</v>
      </c>
      <c r="J97">
        <v>56253.23</v>
      </c>
      <c r="K97">
        <f xml:space="preserve"> investment_data[[#This Row],[market_value]]-investment_data[[#This Row],[purchase_value]]</f>
        <v>6165.0999999999985</v>
      </c>
      <c r="L97" t="str">
        <f>IF(investment_data[[#This Row],[Profit/Loss]]&gt;0,"Profit","Loss")</f>
        <v>Profit</v>
      </c>
    </row>
    <row r="98" spans="1:12" x14ac:dyDescent="0.3">
      <c r="A98">
        <v>503399</v>
      </c>
      <c r="B98">
        <v>9525</v>
      </c>
      <c r="C98" t="s">
        <v>965</v>
      </c>
      <c r="D98" t="s">
        <v>1060</v>
      </c>
      <c r="E98">
        <v>269.35000000000002</v>
      </c>
      <c r="F98">
        <v>315.12</v>
      </c>
      <c r="G98">
        <v>338.95</v>
      </c>
      <c r="H98" s="1">
        <v>44119</v>
      </c>
      <c r="I98">
        <v>91296.18</v>
      </c>
      <c r="J98">
        <v>84877.57</v>
      </c>
      <c r="K98">
        <f xml:space="preserve"> investment_data[[#This Row],[market_value]]-investment_data[[#This Row],[purchase_value]]</f>
        <v>6418.609999999986</v>
      </c>
      <c r="L98" t="str">
        <f>IF(investment_data[[#This Row],[Profit/Loss]]&gt;0,"Profit","Loss")</f>
        <v>Profit</v>
      </c>
    </row>
    <row r="99" spans="1:12" x14ac:dyDescent="0.3">
      <c r="A99">
        <v>676880</v>
      </c>
      <c r="B99">
        <v>2304</v>
      </c>
      <c r="C99" t="s">
        <v>965</v>
      </c>
      <c r="D99" t="s">
        <v>1061</v>
      </c>
      <c r="E99">
        <v>367.19</v>
      </c>
      <c r="F99">
        <v>829.85</v>
      </c>
      <c r="G99">
        <v>1021.55</v>
      </c>
      <c r="H99" s="1">
        <v>45175</v>
      </c>
      <c r="I99">
        <v>375102.94</v>
      </c>
      <c r="J99">
        <v>304712.62</v>
      </c>
      <c r="K99">
        <f xml:space="preserve"> investment_data[[#This Row],[market_value]]-investment_data[[#This Row],[purchase_value]]</f>
        <v>70390.320000000007</v>
      </c>
      <c r="L99" t="str">
        <f>IF(investment_data[[#This Row],[Profit/Loss]]&gt;0,"Profit","Loss")</f>
        <v>Profit</v>
      </c>
    </row>
    <row r="100" spans="1:12" x14ac:dyDescent="0.3">
      <c r="A100">
        <v>533540</v>
      </c>
      <c r="B100">
        <v>1770</v>
      </c>
      <c r="C100" t="s">
        <v>965</v>
      </c>
      <c r="D100" t="s">
        <v>1062</v>
      </c>
      <c r="E100">
        <v>262.97000000000003</v>
      </c>
      <c r="F100">
        <v>894.92</v>
      </c>
      <c r="G100">
        <v>1208.56</v>
      </c>
      <c r="H100" s="1">
        <v>44135</v>
      </c>
      <c r="I100">
        <v>317815.02</v>
      </c>
      <c r="J100">
        <v>235337.11</v>
      </c>
      <c r="K100">
        <f xml:space="preserve"> investment_data[[#This Row],[market_value]]-investment_data[[#This Row],[purchase_value]]</f>
        <v>82477.910000000033</v>
      </c>
      <c r="L100" t="str">
        <f>IF(investment_data[[#This Row],[Profit/Loss]]&gt;0,"Profit","Loss")</f>
        <v>Profit</v>
      </c>
    </row>
    <row r="101" spans="1:12" x14ac:dyDescent="0.3">
      <c r="A101">
        <v>965233</v>
      </c>
      <c r="B101">
        <v>8156</v>
      </c>
      <c r="C101" t="s">
        <v>965</v>
      </c>
      <c r="D101" t="s">
        <v>1063</v>
      </c>
      <c r="E101">
        <v>213.97</v>
      </c>
      <c r="F101">
        <v>344.74</v>
      </c>
      <c r="G101">
        <v>469.42</v>
      </c>
      <c r="H101" s="1">
        <v>44450</v>
      </c>
      <c r="I101">
        <v>100441.8</v>
      </c>
      <c r="J101">
        <v>73764.02</v>
      </c>
      <c r="K101">
        <f xml:space="preserve"> investment_data[[#This Row],[market_value]]-investment_data[[#This Row],[purchase_value]]</f>
        <v>26677.78</v>
      </c>
      <c r="L101" t="str">
        <f>IF(investment_data[[#This Row],[Profit/Loss]]&gt;0,"Profit","Loss")</f>
        <v>Profit</v>
      </c>
    </row>
    <row r="102" spans="1:12" x14ac:dyDescent="0.3">
      <c r="A102">
        <v>852606</v>
      </c>
      <c r="B102">
        <v>1726</v>
      </c>
      <c r="C102" t="s">
        <v>965</v>
      </c>
      <c r="D102" t="s">
        <v>1064</v>
      </c>
      <c r="E102">
        <v>307.62</v>
      </c>
      <c r="F102">
        <v>209.8</v>
      </c>
      <c r="G102">
        <v>268.72000000000003</v>
      </c>
      <c r="H102" s="1">
        <v>44938</v>
      </c>
      <c r="I102">
        <v>82663.649999999994</v>
      </c>
      <c r="J102">
        <v>64538.68</v>
      </c>
      <c r="K102">
        <f xml:space="preserve"> investment_data[[#This Row],[market_value]]-investment_data[[#This Row],[purchase_value]]</f>
        <v>18124.969999999994</v>
      </c>
      <c r="L102" t="str">
        <f>IF(investment_data[[#This Row],[Profit/Loss]]&gt;0,"Profit","Loss")</f>
        <v>Profit</v>
      </c>
    </row>
    <row r="103" spans="1:12" x14ac:dyDescent="0.3">
      <c r="A103">
        <v>734707</v>
      </c>
      <c r="B103">
        <v>8069</v>
      </c>
      <c r="C103" t="s">
        <v>965</v>
      </c>
      <c r="D103" t="s">
        <v>1065</v>
      </c>
      <c r="E103">
        <v>453.95</v>
      </c>
      <c r="F103">
        <v>944.08</v>
      </c>
      <c r="G103">
        <v>1008.1</v>
      </c>
      <c r="H103" s="1">
        <v>44984</v>
      </c>
      <c r="I103">
        <v>457626.99</v>
      </c>
      <c r="J103">
        <v>428565.12</v>
      </c>
      <c r="K103">
        <f xml:space="preserve"> investment_data[[#This Row],[market_value]]-investment_data[[#This Row],[purchase_value]]</f>
        <v>29061.869999999995</v>
      </c>
      <c r="L103" t="str">
        <f>IF(investment_data[[#This Row],[Profit/Loss]]&gt;0,"Profit","Loss")</f>
        <v>Profit</v>
      </c>
    </row>
    <row r="104" spans="1:12" x14ac:dyDescent="0.3">
      <c r="A104">
        <v>683598</v>
      </c>
      <c r="B104">
        <v>5108</v>
      </c>
      <c r="C104" t="s">
        <v>965</v>
      </c>
      <c r="D104" t="s">
        <v>1066</v>
      </c>
      <c r="E104">
        <v>336.76</v>
      </c>
      <c r="F104">
        <v>358.72</v>
      </c>
      <c r="G104">
        <v>457.72</v>
      </c>
      <c r="H104" s="1">
        <v>43836</v>
      </c>
      <c r="I104">
        <v>154141.79</v>
      </c>
      <c r="J104">
        <v>120802.55</v>
      </c>
      <c r="K104">
        <f xml:space="preserve"> investment_data[[#This Row],[market_value]]-investment_data[[#This Row],[purchase_value]]</f>
        <v>33339.240000000005</v>
      </c>
      <c r="L104" t="str">
        <f>IF(investment_data[[#This Row],[Profit/Loss]]&gt;0,"Profit","Loss")</f>
        <v>Profit</v>
      </c>
    </row>
    <row r="105" spans="1:12" x14ac:dyDescent="0.3">
      <c r="A105">
        <v>967005</v>
      </c>
      <c r="B105">
        <v>4948</v>
      </c>
      <c r="C105" t="s">
        <v>965</v>
      </c>
      <c r="D105" t="s">
        <v>1067</v>
      </c>
      <c r="E105">
        <v>278.98</v>
      </c>
      <c r="F105">
        <v>454.74</v>
      </c>
      <c r="G105">
        <v>469.08</v>
      </c>
      <c r="H105" s="1">
        <v>45389</v>
      </c>
      <c r="I105">
        <v>130863.94</v>
      </c>
      <c r="J105">
        <v>126863.37</v>
      </c>
      <c r="K105">
        <f xml:space="preserve"> investment_data[[#This Row],[market_value]]-investment_data[[#This Row],[purchase_value]]</f>
        <v>4000.570000000007</v>
      </c>
      <c r="L105" t="str">
        <f>IF(investment_data[[#This Row],[Profit/Loss]]&gt;0,"Profit","Loss")</f>
        <v>Profit</v>
      </c>
    </row>
    <row r="106" spans="1:12" x14ac:dyDescent="0.3">
      <c r="A106">
        <v>854599</v>
      </c>
      <c r="B106">
        <v>7747</v>
      </c>
      <c r="C106" t="s">
        <v>965</v>
      </c>
      <c r="D106" t="s">
        <v>1068</v>
      </c>
      <c r="E106">
        <v>152.31</v>
      </c>
      <c r="F106">
        <v>89.47</v>
      </c>
      <c r="G106">
        <v>76.7</v>
      </c>
      <c r="H106" s="1">
        <v>44230</v>
      </c>
      <c r="I106">
        <v>11682.18</v>
      </c>
      <c r="J106">
        <v>13627.18</v>
      </c>
      <c r="K106">
        <f xml:space="preserve"> investment_data[[#This Row],[market_value]]-investment_data[[#This Row],[purchase_value]]</f>
        <v>-1945</v>
      </c>
      <c r="L106" t="str">
        <f>IF(investment_data[[#This Row],[Profit/Loss]]&gt;0,"Profit","Loss")</f>
        <v>Loss</v>
      </c>
    </row>
    <row r="107" spans="1:12" x14ac:dyDescent="0.3">
      <c r="A107">
        <v>892150</v>
      </c>
      <c r="B107">
        <v>2142</v>
      </c>
      <c r="C107" t="s">
        <v>965</v>
      </c>
      <c r="D107" t="s">
        <v>1069</v>
      </c>
      <c r="E107">
        <v>466.47</v>
      </c>
      <c r="F107">
        <v>875</v>
      </c>
      <c r="G107">
        <v>1258.81</v>
      </c>
      <c r="H107" s="1">
        <v>43974</v>
      </c>
      <c r="I107">
        <v>587197.1</v>
      </c>
      <c r="J107">
        <v>408161.25</v>
      </c>
      <c r="K107">
        <f xml:space="preserve"> investment_data[[#This Row],[market_value]]-investment_data[[#This Row],[purchase_value]]</f>
        <v>179035.84999999998</v>
      </c>
      <c r="L107" t="str">
        <f>IF(investment_data[[#This Row],[Profit/Loss]]&gt;0,"Profit","Loss")</f>
        <v>Profit</v>
      </c>
    </row>
    <row r="108" spans="1:12" x14ac:dyDescent="0.3">
      <c r="A108">
        <v>706713</v>
      </c>
      <c r="B108">
        <v>2448</v>
      </c>
      <c r="C108" t="s">
        <v>965</v>
      </c>
      <c r="D108" t="s">
        <v>1070</v>
      </c>
      <c r="E108">
        <v>195.36</v>
      </c>
      <c r="F108">
        <v>706.77</v>
      </c>
      <c r="G108">
        <v>770.44</v>
      </c>
      <c r="H108" s="1">
        <v>44760</v>
      </c>
      <c r="I108">
        <v>150513.16</v>
      </c>
      <c r="J108">
        <v>138074.59</v>
      </c>
      <c r="K108">
        <f xml:space="preserve"> investment_data[[#This Row],[market_value]]-investment_data[[#This Row],[purchase_value]]</f>
        <v>12438.570000000007</v>
      </c>
      <c r="L108" t="str">
        <f>IF(investment_data[[#This Row],[Profit/Loss]]&gt;0,"Profit","Loss")</f>
        <v>Profit</v>
      </c>
    </row>
    <row r="109" spans="1:12" x14ac:dyDescent="0.3">
      <c r="A109">
        <v>553694</v>
      </c>
      <c r="B109">
        <v>4705</v>
      </c>
      <c r="C109" t="s">
        <v>965</v>
      </c>
      <c r="D109" t="s">
        <v>1071</v>
      </c>
      <c r="E109">
        <v>40.090000000000003</v>
      </c>
      <c r="F109">
        <v>536.91999999999996</v>
      </c>
      <c r="G109">
        <v>482.38</v>
      </c>
      <c r="H109" s="1">
        <v>44328</v>
      </c>
      <c r="I109">
        <v>19338.61</v>
      </c>
      <c r="J109">
        <v>21525.119999999999</v>
      </c>
      <c r="K109">
        <f xml:space="preserve"> investment_data[[#This Row],[market_value]]-investment_data[[#This Row],[purchase_value]]</f>
        <v>-2186.5099999999984</v>
      </c>
      <c r="L109" t="str">
        <f>IF(investment_data[[#This Row],[Profit/Loss]]&gt;0,"Profit","Loss")</f>
        <v>Loss</v>
      </c>
    </row>
    <row r="110" spans="1:12" x14ac:dyDescent="0.3">
      <c r="A110">
        <v>902069</v>
      </c>
      <c r="B110">
        <v>6906</v>
      </c>
      <c r="C110" t="s">
        <v>965</v>
      </c>
      <c r="D110" t="s">
        <v>1072</v>
      </c>
      <c r="E110">
        <v>319.66000000000003</v>
      </c>
      <c r="F110">
        <v>87.34</v>
      </c>
      <c r="G110">
        <v>123.79</v>
      </c>
      <c r="H110" s="1">
        <v>44082</v>
      </c>
      <c r="I110">
        <v>39570.71</v>
      </c>
      <c r="J110">
        <v>27919.1</v>
      </c>
      <c r="K110">
        <f xml:space="preserve"> investment_data[[#This Row],[market_value]]-investment_data[[#This Row],[purchase_value]]</f>
        <v>11651.61</v>
      </c>
      <c r="L110" t="str">
        <f>IF(investment_data[[#This Row],[Profit/Loss]]&gt;0,"Profit","Loss")</f>
        <v>Profit</v>
      </c>
    </row>
    <row r="111" spans="1:12" x14ac:dyDescent="0.3">
      <c r="A111">
        <v>864739</v>
      </c>
      <c r="B111">
        <v>1405</v>
      </c>
      <c r="C111" t="s">
        <v>965</v>
      </c>
      <c r="D111" t="s">
        <v>1073</v>
      </c>
      <c r="E111">
        <v>33.21</v>
      </c>
      <c r="F111">
        <v>241.62</v>
      </c>
      <c r="G111">
        <v>335.71</v>
      </c>
      <c r="H111" s="1">
        <v>45027</v>
      </c>
      <c r="I111">
        <v>11148.93</v>
      </c>
      <c r="J111">
        <v>8024.2</v>
      </c>
      <c r="K111">
        <f xml:space="preserve"> investment_data[[#This Row],[market_value]]-investment_data[[#This Row],[purchase_value]]</f>
        <v>3124.7300000000005</v>
      </c>
      <c r="L111" t="str">
        <f>IF(investment_data[[#This Row],[Profit/Loss]]&gt;0,"Profit","Loss")</f>
        <v>Profit</v>
      </c>
    </row>
    <row r="112" spans="1:12" x14ac:dyDescent="0.3">
      <c r="A112">
        <v>854729</v>
      </c>
      <c r="B112">
        <v>6906</v>
      </c>
      <c r="C112" t="s">
        <v>965</v>
      </c>
      <c r="D112" t="s">
        <v>1074</v>
      </c>
      <c r="E112">
        <v>115.51</v>
      </c>
      <c r="F112">
        <v>307.58999999999997</v>
      </c>
      <c r="G112">
        <v>283.77</v>
      </c>
      <c r="H112" s="1">
        <v>45093</v>
      </c>
      <c r="I112">
        <v>32778.269999999997</v>
      </c>
      <c r="J112">
        <v>35529.72</v>
      </c>
      <c r="K112">
        <f xml:space="preserve"> investment_data[[#This Row],[market_value]]-investment_data[[#This Row],[purchase_value]]</f>
        <v>-2751.4500000000044</v>
      </c>
      <c r="L112" t="str">
        <f>IF(investment_data[[#This Row],[Profit/Loss]]&gt;0,"Profit","Loss")</f>
        <v>Loss</v>
      </c>
    </row>
    <row r="113" spans="1:12" x14ac:dyDescent="0.3">
      <c r="A113">
        <v>241455</v>
      </c>
      <c r="B113">
        <v>1410</v>
      </c>
      <c r="C113" t="s">
        <v>965</v>
      </c>
      <c r="D113" t="s">
        <v>1075</v>
      </c>
      <c r="E113">
        <v>47.11</v>
      </c>
      <c r="F113">
        <v>633.48</v>
      </c>
      <c r="G113">
        <v>661.45</v>
      </c>
      <c r="H113" s="1">
        <v>44884</v>
      </c>
      <c r="I113">
        <v>31160.91</v>
      </c>
      <c r="J113">
        <v>29843.24</v>
      </c>
      <c r="K113">
        <f xml:space="preserve"> investment_data[[#This Row],[market_value]]-investment_data[[#This Row],[purchase_value]]</f>
        <v>1317.6699999999983</v>
      </c>
      <c r="L113" t="str">
        <f>IF(investment_data[[#This Row],[Profit/Loss]]&gt;0,"Profit","Loss")</f>
        <v>Profit</v>
      </c>
    </row>
    <row r="114" spans="1:12" x14ac:dyDescent="0.3">
      <c r="A114">
        <v>772937</v>
      </c>
      <c r="B114">
        <v>3504</v>
      </c>
      <c r="C114" t="s">
        <v>965</v>
      </c>
      <c r="D114" t="s">
        <v>1076</v>
      </c>
      <c r="E114">
        <v>34.21</v>
      </c>
      <c r="F114">
        <v>877.2</v>
      </c>
      <c r="G114">
        <v>1252.74</v>
      </c>
      <c r="H114" s="1">
        <v>45086</v>
      </c>
      <c r="I114">
        <v>42856.24</v>
      </c>
      <c r="J114">
        <v>30009.01</v>
      </c>
      <c r="K114">
        <f xml:space="preserve"> investment_data[[#This Row],[market_value]]-investment_data[[#This Row],[purchase_value]]</f>
        <v>12847.23</v>
      </c>
      <c r="L114" t="str">
        <f>IF(investment_data[[#This Row],[Profit/Loss]]&gt;0,"Profit","Loss")</f>
        <v>Profit</v>
      </c>
    </row>
    <row r="115" spans="1:12" x14ac:dyDescent="0.3">
      <c r="A115">
        <v>751830</v>
      </c>
      <c r="B115">
        <v>2235</v>
      </c>
      <c r="C115" t="s">
        <v>965</v>
      </c>
      <c r="D115" t="s">
        <v>1077</v>
      </c>
      <c r="E115">
        <v>84.18</v>
      </c>
      <c r="F115">
        <v>74.22</v>
      </c>
      <c r="G115">
        <v>93.03</v>
      </c>
      <c r="H115" s="1">
        <v>45027</v>
      </c>
      <c r="I115">
        <v>7831.27</v>
      </c>
      <c r="J115">
        <v>6247.84</v>
      </c>
      <c r="K115">
        <f xml:space="preserve"> investment_data[[#This Row],[market_value]]-investment_data[[#This Row],[purchase_value]]</f>
        <v>1583.4300000000003</v>
      </c>
      <c r="L115" t="str">
        <f>IF(investment_data[[#This Row],[Profit/Loss]]&gt;0,"Profit","Loss")</f>
        <v>Profit</v>
      </c>
    </row>
    <row r="116" spans="1:12" x14ac:dyDescent="0.3">
      <c r="A116">
        <v>180202</v>
      </c>
      <c r="B116">
        <v>6906</v>
      </c>
      <c r="C116" t="s">
        <v>965</v>
      </c>
      <c r="D116" t="s">
        <v>1078</v>
      </c>
      <c r="E116">
        <v>276.38</v>
      </c>
      <c r="F116">
        <v>636.79</v>
      </c>
      <c r="G116">
        <v>837.53</v>
      </c>
      <c r="H116" s="1">
        <v>44302</v>
      </c>
      <c r="I116">
        <v>231476.54</v>
      </c>
      <c r="J116">
        <v>175996.02</v>
      </c>
      <c r="K116">
        <f xml:space="preserve"> investment_data[[#This Row],[market_value]]-investment_data[[#This Row],[purchase_value]]</f>
        <v>55480.520000000019</v>
      </c>
      <c r="L116" t="str">
        <f>IF(investment_data[[#This Row],[Profit/Loss]]&gt;0,"Profit","Loss")</f>
        <v>Profit</v>
      </c>
    </row>
    <row r="117" spans="1:12" x14ac:dyDescent="0.3">
      <c r="A117">
        <v>730349</v>
      </c>
      <c r="B117">
        <v>4705</v>
      </c>
      <c r="C117" t="s">
        <v>965</v>
      </c>
      <c r="D117" t="s">
        <v>1079</v>
      </c>
      <c r="E117">
        <v>468.42</v>
      </c>
      <c r="F117">
        <v>405.33</v>
      </c>
      <c r="G117">
        <v>360.32</v>
      </c>
      <c r="H117" s="1">
        <v>43744</v>
      </c>
      <c r="I117">
        <v>168781.09</v>
      </c>
      <c r="J117">
        <v>189864.68</v>
      </c>
      <c r="K117">
        <f xml:space="preserve"> investment_data[[#This Row],[market_value]]-investment_data[[#This Row],[purchase_value]]</f>
        <v>-21083.589999999997</v>
      </c>
      <c r="L117" t="str">
        <f>IF(investment_data[[#This Row],[Profit/Loss]]&gt;0,"Profit","Loss")</f>
        <v>Loss</v>
      </c>
    </row>
    <row r="118" spans="1:12" x14ac:dyDescent="0.3">
      <c r="A118">
        <v>907802</v>
      </c>
      <c r="B118">
        <v>7581</v>
      </c>
      <c r="C118" t="s">
        <v>965</v>
      </c>
      <c r="D118" t="s">
        <v>1080</v>
      </c>
      <c r="E118">
        <v>15.33</v>
      </c>
      <c r="F118">
        <v>215.48</v>
      </c>
      <c r="G118">
        <v>291.62</v>
      </c>
      <c r="H118" s="1">
        <v>44831</v>
      </c>
      <c r="I118">
        <v>4470.53</v>
      </c>
      <c r="J118">
        <v>3303.31</v>
      </c>
      <c r="K118">
        <f xml:space="preserve"> investment_data[[#This Row],[market_value]]-investment_data[[#This Row],[purchase_value]]</f>
        <v>1167.2199999999998</v>
      </c>
      <c r="L118" t="str">
        <f>IF(investment_data[[#This Row],[Profit/Loss]]&gt;0,"Profit","Loss")</f>
        <v>Profit</v>
      </c>
    </row>
    <row r="119" spans="1:12" x14ac:dyDescent="0.3">
      <c r="A119">
        <v>933175</v>
      </c>
      <c r="B119">
        <v>3938</v>
      </c>
      <c r="C119" t="s">
        <v>965</v>
      </c>
      <c r="D119" t="s">
        <v>1081</v>
      </c>
      <c r="E119">
        <v>115.1</v>
      </c>
      <c r="F119">
        <v>983.25</v>
      </c>
      <c r="G119">
        <v>1371.52</v>
      </c>
      <c r="H119" s="1">
        <v>45074</v>
      </c>
      <c r="I119">
        <v>157861.95000000001</v>
      </c>
      <c r="J119">
        <v>113172.08</v>
      </c>
      <c r="K119">
        <f xml:space="preserve"> investment_data[[#This Row],[market_value]]-investment_data[[#This Row],[purchase_value]]</f>
        <v>44689.87000000001</v>
      </c>
      <c r="L119" t="str">
        <f>IF(investment_data[[#This Row],[Profit/Loss]]&gt;0,"Profit","Loss")</f>
        <v>Profit</v>
      </c>
    </row>
    <row r="120" spans="1:12" x14ac:dyDescent="0.3">
      <c r="A120">
        <v>115093</v>
      </c>
      <c r="B120">
        <v>6416</v>
      </c>
      <c r="C120" t="s">
        <v>965</v>
      </c>
      <c r="D120" t="s">
        <v>1082</v>
      </c>
      <c r="E120">
        <v>81.790000000000006</v>
      </c>
      <c r="F120">
        <v>140.38999999999999</v>
      </c>
      <c r="G120">
        <v>185.6</v>
      </c>
      <c r="H120" s="1">
        <v>44764</v>
      </c>
      <c r="I120">
        <v>15180.22</v>
      </c>
      <c r="J120">
        <v>11482.5</v>
      </c>
      <c r="K120">
        <f xml:space="preserve"> investment_data[[#This Row],[market_value]]-investment_data[[#This Row],[purchase_value]]</f>
        <v>3697.7199999999993</v>
      </c>
      <c r="L120" t="str">
        <f>IF(investment_data[[#This Row],[Profit/Loss]]&gt;0,"Profit","Loss")</f>
        <v>Profit</v>
      </c>
    </row>
    <row r="121" spans="1:12" x14ac:dyDescent="0.3">
      <c r="A121">
        <v>515878</v>
      </c>
      <c r="B121">
        <v>7046</v>
      </c>
      <c r="C121" t="s">
        <v>965</v>
      </c>
      <c r="D121" t="s">
        <v>1083</v>
      </c>
      <c r="E121">
        <v>244.38</v>
      </c>
      <c r="F121">
        <v>948.54</v>
      </c>
      <c r="G121">
        <v>976.55</v>
      </c>
      <c r="H121" s="1">
        <v>44317</v>
      </c>
      <c r="I121">
        <v>238649.29</v>
      </c>
      <c r="J121">
        <v>231804.21</v>
      </c>
      <c r="K121">
        <f xml:space="preserve"> investment_data[[#This Row],[market_value]]-investment_data[[#This Row],[purchase_value]]</f>
        <v>6845.0800000000163</v>
      </c>
      <c r="L121" t="str">
        <f>IF(investment_data[[#This Row],[Profit/Loss]]&gt;0,"Profit","Loss")</f>
        <v>Profit</v>
      </c>
    </row>
    <row r="122" spans="1:12" x14ac:dyDescent="0.3">
      <c r="A122">
        <v>481603</v>
      </c>
      <c r="B122">
        <v>6297</v>
      </c>
      <c r="C122" t="s">
        <v>965</v>
      </c>
      <c r="D122" t="s">
        <v>1084</v>
      </c>
      <c r="E122">
        <v>123.99</v>
      </c>
      <c r="F122">
        <v>897.28</v>
      </c>
      <c r="G122">
        <v>1242.6400000000001</v>
      </c>
      <c r="H122" s="1">
        <v>45366</v>
      </c>
      <c r="I122">
        <v>154074.93</v>
      </c>
      <c r="J122">
        <v>111253.75</v>
      </c>
      <c r="K122">
        <f xml:space="preserve"> investment_data[[#This Row],[market_value]]-investment_data[[#This Row],[purchase_value]]</f>
        <v>42821.179999999993</v>
      </c>
      <c r="L122" t="str">
        <f>IF(investment_data[[#This Row],[Profit/Loss]]&gt;0,"Profit","Loss")</f>
        <v>Profit</v>
      </c>
    </row>
    <row r="123" spans="1:12" x14ac:dyDescent="0.3">
      <c r="A123">
        <v>120798</v>
      </c>
      <c r="B123">
        <v>3725</v>
      </c>
      <c r="C123" t="s">
        <v>965</v>
      </c>
      <c r="D123" t="s">
        <v>1085</v>
      </c>
      <c r="E123">
        <v>239.87</v>
      </c>
      <c r="F123">
        <v>839.03</v>
      </c>
      <c r="G123">
        <v>888.04</v>
      </c>
      <c r="H123" s="1">
        <v>44981</v>
      </c>
      <c r="I123">
        <v>213014.15</v>
      </c>
      <c r="J123">
        <v>201258.13</v>
      </c>
      <c r="K123">
        <f xml:space="preserve"> investment_data[[#This Row],[market_value]]-investment_data[[#This Row],[purchase_value]]</f>
        <v>11756.01999999999</v>
      </c>
      <c r="L123" t="str">
        <f>IF(investment_data[[#This Row],[Profit/Loss]]&gt;0,"Profit","Loss")</f>
        <v>Profit</v>
      </c>
    </row>
    <row r="124" spans="1:12" x14ac:dyDescent="0.3">
      <c r="A124">
        <v>983960</v>
      </c>
      <c r="B124">
        <v>7172</v>
      </c>
      <c r="C124" t="s">
        <v>965</v>
      </c>
      <c r="D124" t="s">
        <v>1086</v>
      </c>
      <c r="E124">
        <v>236.94</v>
      </c>
      <c r="F124">
        <v>105.96</v>
      </c>
      <c r="G124">
        <v>142.24</v>
      </c>
      <c r="H124" s="1">
        <v>45493</v>
      </c>
      <c r="I124">
        <v>33702.35</v>
      </c>
      <c r="J124">
        <v>25106.16</v>
      </c>
      <c r="K124">
        <f xml:space="preserve"> investment_data[[#This Row],[market_value]]-investment_data[[#This Row],[purchase_value]]</f>
        <v>8596.1899999999987</v>
      </c>
      <c r="L124" t="str">
        <f>IF(investment_data[[#This Row],[Profit/Loss]]&gt;0,"Profit","Loss")</f>
        <v>Profit</v>
      </c>
    </row>
    <row r="125" spans="1:12" x14ac:dyDescent="0.3">
      <c r="A125">
        <v>326281</v>
      </c>
      <c r="B125">
        <v>7159</v>
      </c>
      <c r="C125" t="s">
        <v>965</v>
      </c>
      <c r="D125" t="s">
        <v>1087</v>
      </c>
      <c r="E125">
        <v>78.25</v>
      </c>
      <c r="F125">
        <v>816.29</v>
      </c>
      <c r="G125">
        <v>780.73</v>
      </c>
      <c r="H125" s="1">
        <v>43835</v>
      </c>
      <c r="I125">
        <v>61092.12</v>
      </c>
      <c r="J125">
        <v>63874.69</v>
      </c>
      <c r="K125">
        <f xml:space="preserve"> investment_data[[#This Row],[market_value]]-investment_data[[#This Row],[purchase_value]]</f>
        <v>-2782.5699999999997</v>
      </c>
      <c r="L125" t="str">
        <f>IF(investment_data[[#This Row],[Profit/Loss]]&gt;0,"Profit","Loss")</f>
        <v>Loss</v>
      </c>
    </row>
    <row r="126" spans="1:12" x14ac:dyDescent="0.3">
      <c r="A126">
        <v>944590</v>
      </c>
      <c r="B126">
        <v>6590</v>
      </c>
      <c r="C126" t="s">
        <v>965</v>
      </c>
      <c r="D126" t="s">
        <v>1088</v>
      </c>
      <c r="E126">
        <v>45.7</v>
      </c>
      <c r="F126">
        <v>119.15</v>
      </c>
      <c r="G126">
        <v>131.71</v>
      </c>
      <c r="H126" s="1">
        <v>45301</v>
      </c>
      <c r="I126">
        <v>6019.15</v>
      </c>
      <c r="J126">
        <v>5445.16</v>
      </c>
      <c r="K126">
        <f xml:space="preserve"> investment_data[[#This Row],[market_value]]-investment_data[[#This Row],[purchase_value]]</f>
        <v>573.98999999999978</v>
      </c>
      <c r="L126" t="str">
        <f>IF(investment_data[[#This Row],[Profit/Loss]]&gt;0,"Profit","Loss")</f>
        <v>Profit</v>
      </c>
    </row>
    <row r="127" spans="1:12" x14ac:dyDescent="0.3">
      <c r="A127">
        <v>549834</v>
      </c>
      <c r="B127">
        <v>2363</v>
      </c>
      <c r="C127" t="s">
        <v>965</v>
      </c>
      <c r="D127" t="s">
        <v>1089</v>
      </c>
      <c r="E127">
        <v>481.03</v>
      </c>
      <c r="F127">
        <v>512.37</v>
      </c>
      <c r="G127">
        <v>671.88</v>
      </c>
      <c r="H127" s="1">
        <v>44711</v>
      </c>
      <c r="I127">
        <v>323194.44</v>
      </c>
      <c r="J127">
        <v>246465.34</v>
      </c>
      <c r="K127">
        <f xml:space="preserve"> investment_data[[#This Row],[market_value]]-investment_data[[#This Row],[purchase_value]]</f>
        <v>76729.100000000006</v>
      </c>
      <c r="L127" t="str">
        <f>IF(investment_data[[#This Row],[Profit/Loss]]&gt;0,"Profit","Loss")</f>
        <v>Profit</v>
      </c>
    </row>
    <row r="128" spans="1:12" x14ac:dyDescent="0.3">
      <c r="A128">
        <v>526883</v>
      </c>
      <c r="B128">
        <v>3938</v>
      </c>
      <c r="C128" t="s">
        <v>965</v>
      </c>
      <c r="D128" t="s">
        <v>1090</v>
      </c>
      <c r="E128">
        <v>114.34</v>
      </c>
      <c r="F128">
        <v>561.42999999999995</v>
      </c>
      <c r="G128">
        <v>814.63</v>
      </c>
      <c r="H128" s="1">
        <v>44831</v>
      </c>
      <c r="I128">
        <v>93144.79</v>
      </c>
      <c r="J128">
        <v>64193.91</v>
      </c>
      <c r="K128">
        <f xml:space="preserve"> investment_data[[#This Row],[market_value]]-investment_data[[#This Row],[purchase_value]]</f>
        <v>28950.87999999999</v>
      </c>
      <c r="L128" t="str">
        <f>IF(investment_data[[#This Row],[Profit/Loss]]&gt;0,"Profit","Loss")</f>
        <v>Profit</v>
      </c>
    </row>
    <row r="129" spans="1:12" x14ac:dyDescent="0.3">
      <c r="A129">
        <v>174521</v>
      </c>
      <c r="B129">
        <v>8582</v>
      </c>
      <c r="C129" t="s">
        <v>965</v>
      </c>
      <c r="D129" t="s">
        <v>1091</v>
      </c>
      <c r="E129">
        <v>115.75</v>
      </c>
      <c r="F129">
        <v>848.05</v>
      </c>
      <c r="G129">
        <v>785.83</v>
      </c>
      <c r="H129" s="1">
        <v>44578</v>
      </c>
      <c r="I129">
        <v>90959.82</v>
      </c>
      <c r="J129">
        <v>98161.79</v>
      </c>
      <c r="K129">
        <f xml:space="preserve"> investment_data[[#This Row],[market_value]]-investment_data[[#This Row],[purchase_value]]</f>
        <v>-7201.9699999999866</v>
      </c>
      <c r="L129" t="str">
        <f>IF(investment_data[[#This Row],[Profit/Loss]]&gt;0,"Profit","Loss")</f>
        <v>Loss</v>
      </c>
    </row>
    <row r="130" spans="1:12" x14ac:dyDescent="0.3">
      <c r="A130">
        <v>301952</v>
      </c>
      <c r="B130">
        <v>7985</v>
      </c>
      <c r="C130" t="s">
        <v>965</v>
      </c>
      <c r="D130" t="s">
        <v>1092</v>
      </c>
      <c r="E130">
        <v>155.06</v>
      </c>
      <c r="F130">
        <v>709.44</v>
      </c>
      <c r="G130">
        <v>979.59</v>
      </c>
      <c r="H130" s="1">
        <v>45344</v>
      </c>
      <c r="I130">
        <v>151895.23000000001</v>
      </c>
      <c r="J130">
        <v>110005.77</v>
      </c>
      <c r="K130">
        <f xml:space="preserve"> investment_data[[#This Row],[market_value]]-investment_data[[#This Row],[purchase_value]]</f>
        <v>41889.460000000006</v>
      </c>
      <c r="L130" t="str">
        <f>IF(investment_data[[#This Row],[Profit/Loss]]&gt;0,"Profit","Loss")</f>
        <v>Profit</v>
      </c>
    </row>
    <row r="131" spans="1:12" x14ac:dyDescent="0.3">
      <c r="A131">
        <v>973528</v>
      </c>
      <c r="B131">
        <v>7270</v>
      </c>
      <c r="C131" t="s">
        <v>965</v>
      </c>
      <c r="D131" t="s">
        <v>1093</v>
      </c>
      <c r="E131">
        <v>131.22999999999999</v>
      </c>
      <c r="F131">
        <v>898.64</v>
      </c>
      <c r="G131">
        <v>986.87</v>
      </c>
      <c r="H131" s="1">
        <v>45171</v>
      </c>
      <c r="I131">
        <v>129506.95</v>
      </c>
      <c r="J131">
        <v>117928.53</v>
      </c>
      <c r="K131">
        <f xml:space="preserve"> investment_data[[#This Row],[market_value]]-investment_data[[#This Row],[purchase_value]]</f>
        <v>11578.419999999998</v>
      </c>
      <c r="L131" t="str">
        <f>IF(investment_data[[#This Row],[Profit/Loss]]&gt;0,"Profit","Loss")</f>
        <v>Profit</v>
      </c>
    </row>
    <row r="132" spans="1:12" x14ac:dyDescent="0.3">
      <c r="A132">
        <v>175945</v>
      </c>
      <c r="B132">
        <v>5705</v>
      </c>
      <c r="C132" t="s">
        <v>965</v>
      </c>
      <c r="D132" t="s">
        <v>1094</v>
      </c>
      <c r="E132">
        <v>282.19</v>
      </c>
      <c r="F132">
        <v>564.91</v>
      </c>
      <c r="G132">
        <v>551.66999999999996</v>
      </c>
      <c r="H132" s="1">
        <v>45386</v>
      </c>
      <c r="I132">
        <v>155675.76</v>
      </c>
      <c r="J132">
        <v>159411.95000000001</v>
      </c>
      <c r="K132">
        <f xml:space="preserve"> investment_data[[#This Row],[market_value]]-investment_data[[#This Row],[purchase_value]]</f>
        <v>-3736.1900000000023</v>
      </c>
      <c r="L132" t="str">
        <f>IF(investment_data[[#This Row],[Profit/Loss]]&gt;0,"Profit","Loss")</f>
        <v>Loss</v>
      </c>
    </row>
    <row r="133" spans="1:12" x14ac:dyDescent="0.3">
      <c r="A133">
        <v>540592</v>
      </c>
      <c r="B133">
        <v>2079</v>
      </c>
      <c r="C133" t="s">
        <v>965</v>
      </c>
      <c r="D133" t="s">
        <v>1095</v>
      </c>
      <c r="E133">
        <v>181.64</v>
      </c>
      <c r="F133">
        <v>387.05</v>
      </c>
      <c r="G133">
        <v>438.47</v>
      </c>
      <c r="H133" s="1">
        <v>44014</v>
      </c>
      <c r="I133">
        <v>79643.69</v>
      </c>
      <c r="J133">
        <v>70303.759999999995</v>
      </c>
      <c r="K133">
        <f xml:space="preserve"> investment_data[[#This Row],[market_value]]-investment_data[[#This Row],[purchase_value]]</f>
        <v>9339.9300000000076</v>
      </c>
      <c r="L133" t="str">
        <f>IF(investment_data[[#This Row],[Profit/Loss]]&gt;0,"Profit","Loss")</f>
        <v>Profit</v>
      </c>
    </row>
    <row r="134" spans="1:12" x14ac:dyDescent="0.3">
      <c r="A134">
        <v>387696</v>
      </c>
      <c r="B134">
        <v>7270</v>
      </c>
      <c r="C134" t="s">
        <v>965</v>
      </c>
      <c r="D134" t="s">
        <v>1096</v>
      </c>
      <c r="E134">
        <v>265.3</v>
      </c>
      <c r="F134">
        <v>147.9</v>
      </c>
      <c r="G134">
        <v>165.78</v>
      </c>
      <c r="H134" s="1">
        <v>45177</v>
      </c>
      <c r="I134">
        <v>43981.43</v>
      </c>
      <c r="J134">
        <v>39237.870000000003</v>
      </c>
      <c r="K134">
        <f xml:space="preserve"> investment_data[[#This Row],[market_value]]-investment_data[[#This Row],[purchase_value]]</f>
        <v>4743.5599999999977</v>
      </c>
      <c r="L134" t="str">
        <f>IF(investment_data[[#This Row],[Profit/Loss]]&gt;0,"Profit","Loss")</f>
        <v>Profit</v>
      </c>
    </row>
    <row r="135" spans="1:12" x14ac:dyDescent="0.3">
      <c r="A135">
        <v>231524</v>
      </c>
      <c r="B135">
        <v>2235</v>
      </c>
      <c r="C135" t="s">
        <v>965</v>
      </c>
      <c r="D135" t="s">
        <v>1097</v>
      </c>
      <c r="E135">
        <v>429.63</v>
      </c>
      <c r="F135">
        <v>741.13</v>
      </c>
      <c r="G135">
        <v>604.53</v>
      </c>
      <c r="H135" s="1">
        <v>43993</v>
      </c>
      <c r="I135">
        <v>259724.22</v>
      </c>
      <c r="J135">
        <v>318411.68</v>
      </c>
      <c r="K135">
        <f xml:space="preserve"> investment_data[[#This Row],[market_value]]-investment_data[[#This Row],[purchase_value]]</f>
        <v>-58687.459999999992</v>
      </c>
      <c r="L135" t="str">
        <f>IF(investment_data[[#This Row],[Profit/Loss]]&gt;0,"Profit","Loss")</f>
        <v>Loss</v>
      </c>
    </row>
    <row r="136" spans="1:12" x14ac:dyDescent="0.3">
      <c r="A136">
        <v>364355</v>
      </c>
      <c r="B136">
        <v>1666</v>
      </c>
      <c r="C136" t="s">
        <v>965</v>
      </c>
      <c r="D136" t="s">
        <v>1098</v>
      </c>
      <c r="E136">
        <v>393.74</v>
      </c>
      <c r="F136">
        <v>748.11</v>
      </c>
      <c r="G136">
        <v>691.44</v>
      </c>
      <c r="H136" s="1">
        <v>45065</v>
      </c>
      <c r="I136">
        <v>272247.59000000003</v>
      </c>
      <c r="J136">
        <v>294560.83</v>
      </c>
      <c r="K136">
        <f xml:space="preserve"> investment_data[[#This Row],[market_value]]-investment_data[[#This Row],[purchase_value]]</f>
        <v>-22313.239999999991</v>
      </c>
      <c r="L136" t="str">
        <f>IF(investment_data[[#This Row],[Profit/Loss]]&gt;0,"Profit","Loss")</f>
        <v>Loss</v>
      </c>
    </row>
    <row r="137" spans="1:12" x14ac:dyDescent="0.3">
      <c r="A137">
        <v>590951</v>
      </c>
      <c r="B137">
        <v>8661</v>
      </c>
      <c r="C137" t="s">
        <v>965</v>
      </c>
      <c r="D137" t="s">
        <v>1099</v>
      </c>
      <c r="E137">
        <v>237.36</v>
      </c>
      <c r="F137">
        <v>175.53</v>
      </c>
      <c r="G137">
        <v>191</v>
      </c>
      <c r="H137" s="1">
        <v>44888</v>
      </c>
      <c r="I137">
        <v>45335.76</v>
      </c>
      <c r="J137">
        <v>41663.800000000003</v>
      </c>
      <c r="K137">
        <f xml:space="preserve"> investment_data[[#This Row],[market_value]]-investment_data[[#This Row],[purchase_value]]</f>
        <v>3671.9599999999991</v>
      </c>
      <c r="L137" t="str">
        <f>IF(investment_data[[#This Row],[Profit/Loss]]&gt;0,"Profit","Loss")</f>
        <v>Profit</v>
      </c>
    </row>
    <row r="138" spans="1:12" x14ac:dyDescent="0.3">
      <c r="A138">
        <v>399131</v>
      </c>
      <c r="B138">
        <v>1787</v>
      </c>
      <c r="C138" t="s">
        <v>965</v>
      </c>
      <c r="D138" t="s">
        <v>1100</v>
      </c>
      <c r="E138">
        <v>164.89</v>
      </c>
      <c r="F138">
        <v>93.12</v>
      </c>
      <c r="G138">
        <v>96.21</v>
      </c>
      <c r="H138" s="1">
        <v>45440</v>
      </c>
      <c r="I138">
        <v>15864.07</v>
      </c>
      <c r="J138">
        <v>15354.56</v>
      </c>
      <c r="K138">
        <f xml:space="preserve"> investment_data[[#This Row],[market_value]]-investment_data[[#This Row],[purchase_value]]</f>
        <v>509.51000000000022</v>
      </c>
      <c r="L138" t="str">
        <f>IF(investment_data[[#This Row],[Profit/Loss]]&gt;0,"Profit","Loss")</f>
        <v>Profit</v>
      </c>
    </row>
    <row r="139" spans="1:12" x14ac:dyDescent="0.3">
      <c r="A139">
        <v>504133</v>
      </c>
      <c r="B139">
        <v>2697</v>
      </c>
      <c r="C139" t="s">
        <v>965</v>
      </c>
      <c r="D139" t="s">
        <v>1101</v>
      </c>
      <c r="E139">
        <v>211.7</v>
      </c>
      <c r="F139">
        <v>600.39</v>
      </c>
      <c r="G139">
        <v>481.69</v>
      </c>
      <c r="H139" s="1">
        <v>44964</v>
      </c>
      <c r="I139">
        <v>101973.77</v>
      </c>
      <c r="J139">
        <v>127102.56</v>
      </c>
      <c r="K139">
        <f xml:space="preserve"> investment_data[[#This Row],[market_value]]-investment_data[[#This Row],[purchase_value]]</f>
        <v>-25128.789999999994</v>
      </c>
      <c r="L139" t="str">
        <f>IF(investment_data[[#This Row],[Profit/Loss]]&gt;0,"Profit","Loss")</f>
        <v>Loss</v>
      </c>
    </row>
    <row r="140" spans="1:12" x14ac:dyDescent="0.3">
      <c r="A140">
        <v>322211</v>
      </c>
      <c r="B140">
        <v>2696</v>
      </c>
      <c r="C140" t="s">
        <v>965</v>
      </c>
      <c r="D140" t="s">
        <v>1102</v>
      </c>
      <c r="E140">
        <v>281.58</v>
      </c>
      <c r="F140">
        <v>466</v>
      </c>
      <c r="G140">
        <v>455.58</v>
      </c>
      <c r="H140" s="1">
        <v>44630</v>
      </c>
      <c r="I140">
        <v>128282.22</v>
      </c>
      <c r="J140">
        <v>131216.28</v>
      </c>
      <c r="K140">
        <f xml:space="preserve"> investment_data[[#This Row],[market_value]]-investment_data[[#This Row],[purchase_value]]</f>
        <v>-2934.0599999999977</v>
      </c>
      <c r="L140" t="str">
        <f>IF(investment_data[[#This Row],[Profit/Loss]]&gt;0,"Profit","Loss")</f>
        <v>Loss</v>
      </c>
    </row>
    <row r="141" spans="1:12" x14ac:dyDescent="0.3">
      <c r="A141">
        <v>390619</v>
      </c>
      <c r="B141">
        <v>7756</v>
      </c>
      <c r="C141" t="s">
        <v>965</v>
      </c>
      <c r="D141" t="s">
        <v>1103</v>
      </c>
      <c r="E141">
        <v>265.02</v>
      </c>
      <c r="F141">
        <v>516.61</v>
      </c>
      <c r="G141">
        <v>507.34</v>
      </c>
      <c r="H141" s="1">
        <v>45447</v>
      </c>
      <c r="I141">
        <v>134455.25</v>
      </c>
      <c r="J141">
        <v>136911.98000000001</v>
      </c>
      <c r="K141">
        <f xml:space="preserve"> investment_data[[#This Row],[market_value]]-investment_data[[#This Row],[purchase_value]]</f>
        <v>-2456.7300000000105</v>
      </c>
      <c r="L141" t="str">
        <f>IF(investment_data[[#This Row],[Profit/Loss]]&gt;0,"Profit","Loss")</f>
        <v>Loss</v>
      </c>
    </row>
    <row r="142" spans="1:12" x14ac:dyDescent="0.3">
      <c r="A142">
        <v>236846</v>
      </c>
      <c r="B142">
        <v>7027</v>
      </c>
      <c r="C142" t="s">
        <v>965</v>
      </c>
      <c r="D142" t="s">
        <v>1104</v>
      </c>
      <c r="E142">
        <v>101.52</v>
      </c>
      <c r="F142">
        <v>836.05</v>
      </c>
      <c r="G142">
        <v>803.36</v>
      </c>
      <c r="H142" s="1">
        <v>44422</v>
      </c>
      <c r="I142">
        <v>81557.11</v>
      </c>
      <c r="J142">
        <v>84875.8</v>
      </c>
      <c r="K142">
        <f xml:space="preserve"> investment_data[[#This Row],[market_value]]-investment_data[[#This Row],[purchase_value]]</f>
        <v>-3318.6900000000023</v>
      </c>
      <c r="L142" t="str">
        <f>IF(investment_data[[#This Row],[Profit/Loss]]&gt;0,"Profit","Loss")</f>
        <v>Loss</v>
      </c>
    </row>
    <row r="143" spans="1:12" x14ac:dyDescent="0.3">
      <c r="A143">
        <v>824252</v>
      </c>
      <c r="B143">
        <v>7976</v>
      </c>
      <c r="C143" t="s">
        <v>965</v>
      </c>
      <c r="D143" t="s">
        <v>1105</v>
      </c>
      <c r="E143">
        <v>471.9</v>
      </c>
      <c r="F143">
        <v>152.69999999999999</v>
      </c>
      <c r="G143">
        <v>220.61</v>
      </c>
      <c r="H143" s="1">
        <v>44162</v>
      </c>
      <c r="I143">
        <v>104105.86</v>
      </c>
      <c r="J143">
        <v>72059.13</v>
      </c>
      <c r="K143">
        <f xml:space="preserve"> investment_data[[#This Row],[market_value]]-investment_data[[#This Row],[purchase_value]]</f>
        <v>32046.729999999996</v>
      </c>
      <c r="L143" t="str">
        <f>IF(investment_data[[#This Row],[Profit/Loss]]&gt;0,"Profit","Loss")</f>
        <v>Profit</v>
      </c>
    </row>
    <row r="144" spans="1:12" x14ac:dyDescent="0.3">
      <c r="A144">
        <v>562233</v>
      </c>
      <c r="B144">
        <v>6750</v>
      </c>
      <c r="C144" t="s">
        <v>965</v>
      </c>
      <c r="D144" t="s">
        <v>1106</v>
      </c>
      <c r="E144">
        <v>77.42</v>
      </c>
      <c r="F144">
        <v>240.3</v>
      </c>
      <c r="G144">
        <v>208.65</v>
      </c>
      <c r="H144" s="1">
        <v>45040</v>
      </c>
      <c r="I144">
        <v>16153.68</v>
      </c>
      <c r="J144">
        <v>18604.03</v>
      </c>
      <c r="K144">
        <f xml:space="preserve"> investment_data[[#This Row],[market_value]]-investment_data[[#This Row],[purchase_value]]</f>
        <v>-2450.3499999999985</v>
      </c>
      <c r="L144" t="str">
        <f>IF(investment_data[[#This Row],[Profit/Loss]]&gt;0,"Profit","Loss")</f>
        <v>Loss</v>
      </c>
    </row>
    <row r="145" spans="1:12" x14ac:dyDescent="0.3">
      <c r="A145">
        <v>381811</v>
      </c>
      <c r="B145">
        <v>1483</v>
      </c>
      <c r="C145" t="s">
        <v>965</v>
      </c>
      <c r="D145" t="s">
        <v>1107</v>
      </c>
      <c r="E145">
        <v>257.27</v>
      </c>
      <c r="F145">
        <v>177.64</v>
      </c>
      <c r="G145">
        <v>147.13999999999999</v>
      </c>
      <c r="H145" s="1">
        <v>45142</v>
      </c>
      <c r="I145">
        <v>37854.71</v>
      </c>
      <c r="J145">
        <v>45701.440000000002</v>
      </c>
      <c r="K145">
        <f xml:space="preserve"> investment_data[[#This Row],[market_value]]-investment_data[[#This Row],[purchase_value]]</f>
        <v>-7846.7300000000032</v>
      </c>
      <c r="L145" t="str">
        <f>IF(investment_data[[#This Row],[Profit/Loss]]&gt;0,"Profit","Loss")</f>
        <v>Loss</v>
      </c>
    </row>
    <row r="146" spans="1:12" x14ac:dyDescent="0.3">
      <c r="A146">
        <v>572794</v>
      </c>
      <c r="B146">
        <v>4430</v>
      </c>
      <c r="C146" t="s">
        <v>965</v>
      </c>
      <c r="D146" t="s">
        <v>1108</v>
      </c>
      <c r="E146">
        <v>485.5</v>
      </c>
      <c r="F146">
        <v>881.38</v>
      </c>
      <c r="G146">
        <v>852.25</v>
      </c>
      <c r="H146" s="1">
        <v>43874</v>
      </c>
      <c r="I146">
        <v>413767.38</v>
      </c>
      <c r="J146">
        <v>427909.99</v>
      </c>
      <c r="K146">
        <f xml:space="preserve"> investment_data[[#This Row],[market_value]]-investment_data[[#This Row],[purchase_value]]</f>
        <v>-14142.609999999986</v>
      </c>
      <c r="L146" t="str">
        <f>IF(investment_data[[#This Row],[Profit/Loss]]&gt;0,"Profit","Loss")</f>
        <v>Loss</v>
      </c>
    </row>
    <row r="147" spans="1:12" x14ac:dyDescent="0.3">
      <c r="A147">
        <v>987348</v>
      </c>
      <c r="B147">
        <v>5705</v>
      </c>
      <c r="C147" t="s">
        <v>965</v>
      </c>
      <c r="D147" t="s">
        <v>1109</v>
      </c>
      <c r="E147">
        <v>399.84</v>
      </c>
      <c r="F147">
        <v>989.71</v>
      </c>
      <c r="G147">
        <v>1100.6400000000001</v>
      </c>
      <c r="H147" s="1">
        <v>44531</v>
      </c>
      <c r="I147">
        <v>440079.9</v>
      </c>
      <c r="J147">
        <v>395725.65</v>
      </c>
      <c r="K147">
        <f xml:space="preserve"> investment_data[[#This Row],[market_value]]-investment_data[[#This Row],[purchase_value]]</f>
        <v>44354.25</v>
      </c>
      <c r="L147" t="str">
        <f>IF(investment_data[[#This Row],[Profit/Loss]]&gt;0,"Profit","Loss")</f>
        <v>Profit</v>
      </c>
    </row>
    <row r="148" spans="1:12" x14ac:dyDescent="0.3">
      <c r="A148">
        <v>625979</v>
      </c>
      <c r="B148">
        <v>8313</v>
      </c>
      <c r="C148" t="s">
        <v>965</v>
      </c>
      <c r="D148" t="s">
        <v>1110</v>
      </c>
      <c r="E148">
        <v>157.5</v>
      </c>
      <c r="F148">
        <v>914.44</v>
      </c>
      <c r="G148">
        <v>765.67</v>
      </c>
      <c r="H148" s="1">
        <v>45148</v>
      </c>
      <c r="I148">
        <v>120593.02</v>
      </c>
      <c r="J148">
        <v>144024.29999999999</v>
      </c>
      <c r="K148">
        <f xml:space="preserve"> investment_data[[#This Row],[market_value]]-investment_data[[#This Row],[purchase_value]]</f>
        <v>-23431.279999999984</v>
      </c>
      <c r="L148" t="str">
        <f>IF(investment_data[[#This Row],[Profit/Loss]]&gt;0,"Profit","Loss")</f>
        <v>Loss</v>
      </c>
    </row>
    <row r="149" spans="1:12" x14ac:dyDescent="0.3">
      <c r="A149">
        <v>801082</v>
      </c>
      <c r="B149">
        <v>1269</v>
      </c>
      <c r="C149" t="s">
        <v>965</v>
      </c>
      <c r="D149" t="s">
        <v>1111</v>
      </c>
      <c r="E149">
        <v>164.79</v>
      </c>
      <c r="F149">
        <v>527.99</v>
      </c>
      <c r="G149">
        <v>588.98</v>
      </c>
      <c r="H149" s="1">
        <v>44926</v>
      </c>
      <c r="I149">
        <v>97058.01</v>
      </c>
      <c r="J149">
        <v>87007.47</v>
      </c>
      <c r="K149">
        <f xml:space="preserve"> investment_data[[#This Row],[market_value]]-investment_data[[#This Row],[purchase_value]]</f>
        <v>10050.539999999994</v>
      </c>
      <c r="L149" t="str">
        <f>IF(investment_data[[#This Row],[Profit/Loss]]&gt;0,"Profit","Loss")</f>
        <v>Profit</v>
      </c>
    </row>
    <row r="150" spans="1:12" x14ac:dyDescent="0.3">
      <c r="A150">
        <v>393843</v>
      </c>
      <c r="B150">
        <v>9698</v>
      </c>
      <c r="C150" t="s">
        <v>965</v>
      </c>
      <c r="D150" t="s">
        <v>1112</v>
      </c>
      <c r="E150">
        <v>83.48</v>
      </c>
      <c r="F150">
        <v>96.62</v>
      </c>
      <c r="G150">
        <v>101.34</v>
      </c>
      <c r="H150" s="1">
        <v>44582</v>
      </c>
      <c r="I150">
        <v>8459.86</v>
      </c>
      <c r="J150">
        <v>8065.84</v>
      </c>
      <c r="K150">
        <f xml:space="preserve"> investment_data[[#This Row],[market_value]]-investment_data[[#This Row],[purchase_value]]</f>
        <v>394.02000000000044</v>
      </c>
      <c r="L150" t="str">
        <f>IF(investment_data[[#This Row],[Profit/Loss]]&gt;0,"Profit","Loss")</f>
        <v>Profit</v>
      </c>
    </row>
    <row r="151" spans="1:12" x14ac:dyDescent="0.3">
      <c r="A151">
        <v>497492</v>
      </c>
      <c r="B151">
        <v>4993</v>
      </c>
      <c r="C151" t="s">
        <v>965</v>
      </c>
      <c r="D151" t="s">
        <v>1113</v>
      </c>
      <c r="E151">
        <v>33.32</v>
      </c>
      <c r="F151">
        <v>636.24</v>
      </c>
      <c r="G151">
        <v>680.98</v>
      </c>
      <c r="H151" s="1">
        <v>44153</v>
      </c>
      <c r="I151">
        <v>22690.25</v>
      </c>
      <c r="J151">
        <v>21199.52</v>
      </c>
      <c r="K151">
        <f xml:space="preserve"> investment_data[[#This Row],[market_value]]-investment_data[[#This Row],[purchase_value]]</f>
        <v>1490.7299999999996</v>
      </c>
      <c r="L151" t="str">
        <f>IF(investment_data[[#This Row],[Profit/Loss]]&gt;0,"Profit","Loss")</f>
        <v>Profit</v>
      </c>
    </row>
    <row r="152" spans="1:12" x14ac:dyDescent="0.3">
      <c r="A152">
        <v>334610</v>
      </c>
      <c r="B152">
        <v>8156</v>
      </c>
      <c r="C152" t="s">
        <v>965</v>
      </c>
      <c r="D152" t="s">
        <v>1114</v>
      </c>
      <c r="E152">
        <v>58.99</v>
      </c>
      <c r="F152">
        <v>877.11</v>
      </c>
      <c r="G152">
        <v>1291.55</v>
      </c>
      <c r="H152" s="1">
        <v>45034</v>
      </c>
      <c r="I152">
        <v>76188.53</v>
      </c>
      <c r="J152">
        <v>51740.72</v>
      </c>
      <c r="K152">
        <f xml:space="preserve"> investment_data[[#This Row],[market_value]]-investment_data[[#This Row],[purchase_value]]</f>
        <v>24447.809999999998</v>
      </c>
      <c r="L152" t="str">
        <f>IF(investment_data[[#This Row],[Profit/Loss]]&gt;0,"Profit","Loss")</f>
        <v>Profit</v>
      </c>
    </row>
    <row r="153" spans="1:12" x14ac:dyDescent="0.3">
      <c r="A153">
        <v>179755</v>
      </c>
      <c r="B153">
        <v>7071</v>
      </c>
      <c r="C153" t="s">
        <v>965</v>
      </c>
      <c r="D153" t="s">
        <v>1115</v>
      </c>
      <c r="E153">
        <v>390.69</v>
      </c>
      <c r="F153">
        <v>917.72</v>
      </c>
      <c r="G153">
        <v>1185.17</v>
      </c>
      <c r="H153" s="1">
        <v>43854</v>
      </c>
      <c r="I153">
        <v>463034.07</v>
      </c>
      <c r="J153">
        <v>358544.03</v>
      </c>
      <c r="K153">
        <f xml:space="preserve"> investment_data[[#This Row],[market_value]]-investment_data[[#This Row],[purchase_value]]</f>
        <v>104490.03999999998</v>
      </c>
      <c r="L153" t="str">
        <f>IF(investment_data[[#This Row],[Profit/Loss]]&gt;0,"Profit","Loss")</f>
        <v>Profit</v>
      </c>
    </row>
    <row r="154" spans="1:12" x14ac:dyDescent="0.3">
      <c r="A154">
        <v>265328</v>
      </c>
      <c r="B154">
        <v>8661</v>
      </c>
      <c r="C154" t="s">
        <v>965</v>
      </c>
      <c r="D154" t="s">
        <v>1116</v>
      </c>
      <c r="E154">
        <v>10.44</v>
      </c>
      <c r="F154">
        <v>608.03</v>
      </c>
      <c r="G154">
        <v>668.69</v>
      </c>
      <c r="H154" s="1">
        <v>44225</v>
      </c>
      <c r="I154">
        <v>6981.12</v>
      </c>
      <c r="J154">
        <v>6347.83</v>
      </c>
      <c r="K154">
        <f xml:space="preserve"> investment_data[[#This Row],[market_value]]-investment_data[[#This Row],[purchase_value]]</f>
        <v>633.29</v>
      </c>
      <c r="L154" t="str">
        <f>IF(investment_data[[#This Row],[Profit/Loss]]&gt;0,"Profit","Loss")</f>
        <v>Profit</v>
      </c>
    </row>
    <row r="155" spans="1:12" x14ac:dyDescent="0.3">
      <c r="A155">
        <v>142040</v>
      </c>
      <c r="B155">
        <v>2363</v>
      </c>
      <c r="C155" t="s">
        <v>965</v>
      </c>
      <c r="D155" t="s">
        <v>1117</v>
      </c>
      <c r="E155">
        <v>390.35</v>
      </c>
      <c r="F155">
        <v>443.66</v>
      </c>
      <c r="G155">
        <v>530.41</v>
      </c>
      <c r="H155" s="1">
        <v>43739</v>
      </c>
      <c r="I155">
        <v>207045.54</v>
      </c>
      <c r="J155">
        <v>173182.68</v>
      </c>
      <c r="K155">
        <f xml:space="preserve"> investment_data[[#This Row],[market_value]]-investment_data[[#This Row],[purchase_value]]</f>
        <v>33862.860000000015</v>
      </c>
      <c r="L155" t="str">
        <f>IF(investment_data[[#This Row],[Profit/Loss]]&gt;0,"Profit","Loss")</f>
        <v>Profit</v>
      </c>
    </row>
    <row r="156" spans="1:12" x14ac:dyDescent="0.3">
      <c r="A156">
        <v>663335</v>
      </c>
      <c r="B156">
        <v>5559</v>
      </c>
      <c r="C156" t="s">
        <v>965</v>
      </c>
      <c r="D156" t="s">
        <v>1118</v>
      </c>
      <c r="E156">
        <v>336.69</v>
      </c>
      <c r="F156">
        <v>908.6</v>
      </c>
      <c r="G156">
        <v>822.29</v>
      </c>
      <c r="H156" s="1">
        <v>45036</v>
      </c>
      <c r="I156">
        <v>276856.82</v>
      </c>
      <c r="J156">
        <v>305916.53000000003</v>
      </c>
      <c r="K156">
        <f xml:space="preserve"> investment_data[[#This Row],[market_value]]-investment_data[[#This Row],[purchase_value]]</f>
        <v>-29059.710000000021</v>
      </c>
      <c r="L156" t="str">
        <f>IF(investment_data[[#This Row],[Profit/Loss]]&gt;0,"Profit","Loss")</f>
        <v>Loss</v>
      </c>
    </row>
    <row r="157" spans="1:12" x14ac:dyDescent="0.3">
      <c r="A157">
        <v>951606</v>
      </c>
      <c r="B157">
        <v>3758</v>
      </c>
      <c r="C157" t="s">
        <v>965</v>
      </c>
      <c r="D157" t="s">
        <v>1119</v>
      </c>
      <c r="E157">
        <v>144.31</v>
      </c>
      <c r="F157">
        <v>375.4</v>
      </c>
      <c r="G157">
        <v>459.33</v>
      </c>
      <c r="H157" s="1">
        <v>45475</v>
      </c>
      <c r="I157">
        <v>66285.91</v>
      </c>
      <c r="J157">
        <v>54173.97</v>
      </c>
      <c r="K157">
        <f xml:space="preserve"> investment_data[[#This Row],[market_value]]-investment_data[[#This Row],[purchase_value]]</f>
        <v>12111.940000000002</v>
      </c>
      <c r="L157" t="str">
        <f>IF(investment_data[[#This Row],[Profit/Loss]]&gt;0,"Profit","Loss")</f>
        <v>Profit</v>
      </c>
    </row>
    <row r="158" spans="1:12" x14ac:dyDescent="0.3">
      <c r="A158">
        <v>559938</v>
      </c>
      <c r="B158">
        <v>9031</v>
      </c>
      <c r="C158" t="s">
        <v>965</v>
      </c>
      <c r="D158" t="s">
        <v>1120</v>
      </c>
      <c r="E158">
        <v>112.28</v>
      </c>
      <c r="F158">
        <v>775.14</v>
      </c>
      <c r="G158">
        <v>792.77</v>
      </c>
      <c r="H158" s="1">
        <v>45372</v>
      </c>
      <c r="I158">
        <v>89012.22</v>
      </c>
      <c r="J158">
        <v>87032.72</v>
      </c>
      <c r="K158">
        <f xml:space="preserve"> investment_data[[#This Row],[market_value]]-investment_data[[#This Row],[purchase_value]]</f>
        <v>1979.5</v>
      </c>
      <c r="L158" t="str">
        <f>IF(investment_data[[#This Row],[Profit/Loss]]&gt;0,"Profit","Loss")</f>
        <v>Profit</v>
      </c>
    </row>
    <row r="159" spans="1:12" x14ac:dyDescent="0.3">
      <c r="A159">
        <v>800005</v>
      </c>
      <c r="B159">
        <v>9920</v>
      </c>
      <c r="C159" t="s">
        <v>965</v>
      </c>
      <c r="D159" t="s">
        <v>1121</v>
      </c>
      <c r="E159">
        <v>448.31</v>
      </c>
      <c r="F159">
        <v>341.63</v>
      </c>
      <c r="G159">
        <v>413.97</v>
      </c>
      <c r="H159" s="1">
        <v>44986</v>
      </c>
      <c r="I159">
        <v>185586.89</v>
      </c>
      <c r="J159">
        <v>153156.15</v>
      </c>
      <c r="K159">
        <f xml:space="preserve"> investment_data[[#This Row],[market_value]]-investment_data[[#This Row],[purchase_value]]</f>
        <v>32430.74000000002</v>
      </c>
      <c r="L159" t="str">
        <f>IF(investment_data[[#This Row],[Profit/Loss]]&gt;0,"Profit","Loss")</f>
        <v>Profit</v>
      </c>
    </row>
    <row r="160" spans="1:12" x14ac:dyDescent="0.3">
      <c r="A160">
        <v>327515</v>
      </c>
      <c r="B160">
        <v>2183</v>
      </c>
      <c r="C160" t="s">
        <v>965</v>
      </c>
      <c r="D160" t="s">
        <v>1122</v>
      </c>
      <c r="E160">
        <v>81.83</v>
      </c>
      <c r="F160">
        <v>53.94</v>
      </c>
      <c r="G160">
        <v>56.08</v>
      </c>
      <c r="H160" s="1">
        <v>44539</v>
      </c>
      <c r="I160">
        <v>4589.03</v>
      </c>
      <c r="J160">
        <v>4413.91</v>
      </c>
      <c r="K160">
        <f xml:space="preserve"> investment_data[[#This Row],[market_value]]-investment_data[[#This Row],[purchase_value]]</f>
        <v>175.11999999999989</v>
      </c>
      <c r="L160" t="str">
        <f>IF(investment_data[[#This Row],[Profit/Loss]]&gt;0,"Profit","Loss")</f>
        <v>Profit</v>
      </c>
    </row>
    <row r="161" spans="1:12" x14ac:dyDescent="0.3">
      <c r="A161">
        <v>214408</v>
      </c>
      <c r="B161">
        <v>2079</v>
      </c>
      <c r="C161" t="s">
        <v>965</v>
      </c>
      <c r="D161" t="s">
        <v>1123</v>
      </c>
      <c r="E161">
        <v>11.54</v>
      </c>
      <c r="F161">
        <v>899.95</v>
      </c>
      <c r="G161">
        <v>1059.0899999999999</v>
      </c>
      <c r="H161" s="1">
        <v>45196</v>
      </c>
      <c r="I161">
        <v>12221.9</v>
      </c>
      <c r="J161">
        <v>10385.42</v>
      </c>
      <c r="K161">
        <f xml:space="preserve"> investment_data[[#This Row],[market_value]]-investment_data[[#This Row],[purchase_value]]</f>
        <v>1836.4799999999996</v>
      </c>
      <c r="L161" t="str">
        <f>IF(investment_data[[#This Row],[Profit/Loss]]&gt;0,"Profit","Loss")</f>
        <v>Profit</v>
      </c>
    </row>
    <row r="162" spans="1:12" x14ac:dyDescent="0.3">
      <c r="A162">
        <v>623547</v>
      </c>
      <c r="B162">
        <v>1204</v>
      </c>
      <c r="C162" t="s">
        <v>965</v>
      </c>
      <c r="D162" t="s">
        <v>1124</v>
      </c>
      <c r="E162">
        <v>79.81</v>
      </c>
      <c r="F162">
        <v>610.51</v>
      </c>
      <c r="G162">
        <v>671.17</v>
      </c>
      <c r="H162" s="1">
        <v>44102</v>
      </c>
      <c r="I162">
        <v>53566.080000000002</v>
      </c>
      <c r="J162">
        <v>48724.800000000003</v>
      </c>
      <c r="K162">
        <f xml:space="preserve"> investment_data[[#This Row],[market_value]]-investment_data[[#This Row],[purchase_value]]</f>
        <v>4841.2799999999988</v>
      </c>
      <c r="L162" t="str">
        <f>IF(investment_data[[#This Row],[Profit/Loss]]&gt;0,"Profit","Loss")</f>
        <v>Profit</v>
      </c>
    </row>
    <row r="163" spans="1:12" x14ac:dyDescent="0.3">
      <c r="A163">
        <v>158961</v>
      </c>
      <c r="B163">
        <v>8156</v>
      </c>
      <c r="C163" t="s">
        <v>965</v>
      </c>
      <c r="D163" t="s">
        <v>1125</v>
      </c>
      <c r="E163">
        <v>471.65</v>
      </c>
      <c r="F163">
        <v>984.13</v>
      </c>
      <c r="G163">
        <v>1108.46</v>
      </c>
      <c r="H163" s="1">
        <v>44483</v>
      </c>
      <c r="I163">
        <v>522805.16</v>
      </c>
      <c r="J163">
        <v>464164.91</v>
      </c>
      <c r="K163">
        <f xml:space="preserve"> investment_data[[#This Row],[market_value]]-investment_data[[#This Row],[purchase_value]]</f>
        <v>58640.25</v>
      </c>
      <c r="L163" t="str">
        <f>IF(investment_data[[#This Row],[Profit/Loss]]&gt;0,"Profit","Loss")</f>
        <v>Profit</v>
      </c>
    </row>
    <row r="164" spans="1:12" x14ac:dyDescent="0.3">
      <c r="A164">
        <v>280273</v>
      </c>
      <c r="B164">
        <v>2079</v>
      </c>
      <c r="C164" t="s">
        <v>965</v>
      </c>
      <c r="D164" t="s">
        <v>1126</v>
      </c>
      <c r="E164">
        <v>458.47</v>
      </c>
      <c r="F164">
        <v>865.52</v>
      </c>
      <c r="G164">
        <v>792.45</v>
      </c>
      <c r="H164" s="1">
        <v>43783</v>
      </c>
      <c r="I164">
        <v>363314.55</v>
      </c>
      <c r="J164">
        <v>396814.95</v>
      </c>
      <c r="K164">
        <f xml:space="preserve"> investment_data[[#This Row],[market_value]]-investment_data[[#This Row],[purchase_value]]</f>
        <v>-33500.400000000023</v>
      </c>
      <c r="L164" t="str">
        <f>IF(investment_data[[#This Row],[Profit/Loss]]&gt;0,"Profit","Loss")</f>
        <v>Loss</v>
      </c>
    </row>
    <row r="165" spans="1:12" x14ac:dyDescent="0.3">
      <c r="A165">
        <v>404686</v>
      </c>
      <c r="B165">
        <v>5390</v>
      </c>
      <c r="C165" t="s">
        <v>965</v>
      </c>
      <c r="D165" t="s">
        <v>1127</v>
      </c>
      <c r="E165">
        <v>112.86</v>
      </c>
      <c r="F165">
        <v>76.94</v>
      </c>
      <c r="G165">
        <v>108.89</v>
      </c>
      <c r="H165" s="1">
        <v>44709</v>
      </c>
      <c r="I165">
        <v>12289.33</v>
      </c>
      <c r="J165">
        <v>8683.4500000000007</v>
      </c>
      <c r="K165">
        <f xml:space="preserve"> investment_data[[#This Row],[market_value]]-investment_data[[#This Row],[purchase_value]]</f>
        <v>3605.8799999999992</v>
      </c>
      <c r="L165" t="str">
        <f>IF(investment_data[[#This Row],[Profit/Loss]]&gt;0,"Profit","Loss")</f>
        <v>Profit</v>
      </c>
    </row>
    <row r="166" spans="1:12" x14ac:dyDescent="0.3">
      <c r="A166">
        <v>120451</v>
      </c>
      <c r="B166">
        <v>8002</v>
      </c>
      <c r="C166" t="s">
        <v>965</v>
      </c>
      <c r="D166" t="s">
        <v>1128</v>
      </c>
      <c r="E166">
        <v>362.29</v>
      </c>
      <c r="F166">
        <v>344.59</v>
      </c>
      <c r="G166">
        <v>309.97000000000003</v>
      </c>
      <c r="H166" s="1">
        <v>44943</v>
      </c>
      <c r="I166">
        <v>112299.03</v>
      </c>
      <c r="J166">
        <v>124841.51</v>
      </c>
      <c r="K166">
        <f xml:space="preserve"> investment_data[[#This Row],[market_value]]-investment_data[[#This Row],[purchase_value]]</f>
        <v>-12542.479999999996</v>
      </c>
      <c r="L166" t="str">
        <f>IF(investment_data[[#This Row],[Profit/Loss]]&gt;0,"Profit","Loss")</f>
        <v>Loss</v>
      </c>
    </row>
    <row r="167" spans="1:12" x14ac:dyDescent="0.3">
      <c r="A167">
        <v>179502</v>
      </c>
      <c r="B167">
        <v>2142</v>
      </c>
      <c r="C167" t="s">
        <v>965</v>
      </c>
      <c r="D167" t="s">
        <v>1129</v>
      </c>
      <c r="E167">
        <v>290.81</v>
      </c>
      <c r="F167">
        <v>478.81</v>
      </c>
      <c r="G167">
        <v>445.23</v>
      </c>
      <c r="H167" s="1">
        <v>43923</v>
      </c>
      <c r="I167">
        <v>129477.34</v>
      </c>
      <c r="J167">
        <v>139242.74</v>
      </c>
      <c r="K167">
        <f xml:space="preserve"> investment_data[[#This Row],[market_value]]-investment_data[[#This Row],[purchase_value]]</f>
        <v>-9765.3999999999942</v>
      </c>
      <c r="L167" t="str">
        <f>IF(investment_data[[#This Row],[Profit/Loss]]&gt;0,"Profit","Loss")</f>
        <v>Loss</v>
      </c>
    </row>
    <row r="168" spans="1:12" x14ac:dyDescent="0.3">
      <c r="A168">
        <v>733156</v>
      </c>
      <c r="B168">
        <v>9757</v>
      </c>
      <c r="C168" t="s">
        <v>965</v>
      </c>
      <c r="D168" t="s">
        <v>1130</v>
      </c>
      <c r="E168">
        <v>267.3</v>
      </c>
      <c r="F168">
        <v>364.03</v>
      </c>
      <c r="G168">
        <v>370.65</v>
      </c>
      <c r="H168" s="1">
        <v>44354</v>
      </c>
      <c r="I168">
        <v>99074.74</v>
      </c>
      <c r="J168">
        <v>97305.22</v>
      </c>
      <c r="K168">
        <f xml:space="preserve"> investment_data[[#This Row],[market_value]]-investment_data[[#This Row],[purchase_value]]</f>
        <v>1769.5200000000041</v>
      </c>
      <c r="L168" t="str">
        <f>IF(investment_data[[#This Row],[Profit/Loss]]&gt;0,"Profit","Loss")</f>
        <v>Profit</v>
      </c>
    </row>
    <row r="169" spans="1:12" x14ac:dyDescent="0.3">
      <c r="A169">
        <v>554495</v>
      </c>
      <c r="B169">
        <v>8975</v>
      </c>
      <c r="C169" t="s">
        <v>965</v>
      </c>
      <c r="D169" t="s">
        <v>1131</v>
      </c>
      <c r="E169">
        <v>79.23</v>
      </c>
      <c r="F169">
        <v>662.75</v>
      </c>
      <c r="G169">
        <v>581.05999999999995</v>
      </c>
      <c r="H169" s="1">
        <v>43839</v>
      </c>
      <c r="I169">
        <v>46037.38</v>
      </c>
      <c r="J169">
        <v>52509.68</v>
      </c>
      <c r="K169">
        <f xml:space="preserve"> investment_data[[#This Row],[market_value]]-investment_data[[#This Row],[purchase_value]]</f>
        <v>-6472.3000000000029</v>
      </c>
      <c r="L169" t="str">
        <f>IF(investment_data[[#This Row],[Profit/Loss]]&gt;0,"Profit","Loss")</f>
        <v>Loss</v>
      </c>
    </row>
    <row r="170" spans="1:12" x14ac:dyDescent="0.3">
      <c r="A170">
        <v>678986</v>
      </c>
      <c r="B170">
        <v>4843</v>
      </c>
      <c r="C170" t="s">
        <v>965</v>
      </c>
      <c r="D170" t="s">
        <v>1132</v>
      </c>
      <c r="E170">
        <v>334.63</v>
      </c>
      <c r="F170">
        <v>962.23</v>
      </c>
      <c r="G170">
        <v>1251.49</v>
      </c>
      <c r="H170" s="1">
        <v>43921</v>
      </c>
      <c r="I170">
        <v>418786.1</v>
      </c>
      <c r="J170">
        <v>321991.02</v>
      </c>
      <c r="K170">
        <f xml:space="preserve"> investment_data[[#This Row],[market_value]]-investment_data[[#This Row],[purchase_value]]</f>
        <v>96795.079999999958</v>
      </c>
      <c r="L170" t="str">
        <f>IF(investment_data[[#This Row],[Profit/Loss]]&gt;0,"Profit","Loss")</f>
        <v>Profit</v>
      </c>
    </row>
    <row r="171" spans="1:12" x14ac:dyDescent="0.3">
      <c r="A171">
        <v>634548</v>
      </c>
      <c r="B171">
        <v>9525</v>
      </c>
      <c r="C171" t="s">
        <v>965</v>
      </c>
      <c r="D171" t="s">
        <v>1133</v>
      </c>
      <c r="E171">
        <v>214.06</v>
      </c>
      <c r="F171">
        <v>237.5</v>
      </c>
      <c r="G171">
        <v>350.58</v>
      </c>
      <c r="H171" s="1">
        <v>44578</v>
      </c>
      <c r="I171">
        <v>75045.149999999994</v>
      </c>
      <c r="J171">
        <v>50839.25</v>
      </c>
      <c r="K171">
        <f xml:space="preserve"> investment_data[[#This Row],[market_value]]-investment_data[[#This Row],[purchase_value]]</f>
        <v>24205.899999999994</v>
      </c>
      <c r="L171" t="str">
        <f>IF(investment_data[[#This Row],[Profit/Loss]]&gt;0,"Profit","Loss")</f>
        <v>Profit</v>
      </c>
    </row>
    <row r="172" spans="1:12" x14ac:dyDescent="0.3">
      <c r="A172">
        <v>257988</v>
      </c>
      <c r="B172">
        <v>9031</v>
      </c>
      <c r="C172" t="s">
        <v>965</v>
      </c>
      <c r="D172" t="s">
        <v>1134</v>
      </c>
      <c r="E172">
        <v>393.37</v>
      </c>
      <c r="F172">
        <v>245.07</v>
      </c>
      <c r="G172">
        <v>260.38</v>
      </c>
      <c r="H172" s="1">
        <v>45082</v>
      </c>
      <c r="I172">
        <v>102425.68</v>
      </c>
      <c r="J172">
        <v>96403.19</v>
      </c>
      <c r="K172">
        <f xml:space="preserve"> investment_data[[#This Row],[market_value]]-investment_data[[#This Row],[purchase_value]]</f>
        <v>6022.4899999999907</v>
      </c>
      <c r="L172" t="str">
        <f>IF(investment_data[[#This Row],[Profit/Loss]]&gt;0,"Profit","Loss")</f>
        <v>Profit</v>
      </c>
    </row>
    <row r="173" spans="1:12" x14ac:dyDescent="0.3">
      <c r="A173">
        <v>898624</v>
      </c>
      <c r="B173">
        <v>8994</v>
      </c>
      <c r="C173" t="s">
        <v>965</v>
      </c>
      <c r="D173" t="s">
        <v>1135</v>
      </c>
      <c r="E173">
        <v>499.66</v>
      </c>
      <c r="F173">
        <v>99.07</v>
      </c>
      <c r="G173">
        <v>137.66999999999999</v>
      </c>
      <c r="H173" s="1">
        <v>44756</v>
      </c>
      <c r="I173">
        <v>68788.19</v>
      </c>
      <c r="J173">
        <v>49501.32</v>
      </c>
      <c r="K173">
        <f xml:space="preserve"> investment_data[[#This Row],[market_value]]-investment_data[[#This Row],[purchase_value]]</f>
        <v>19286.870000000003</v>
      </c>
      <c r="L173" t="str">
        <f>IF(investment_data[[#This Row],[Profit/Loss]]&gt;0,"Profit","Loss")</f>
        <v>Profit</v>
      </c>
    </row>
    <row r="174" spans="1:12" x14ac:dyDescent="0.3">
      <c r="A174">
        <v>364617</v>
      </c>
      <c r="B174">
        <v>3725</v>
      </c>
      <c r="C174" t="s">
        <v>965</v>
      </c>
      <c r="D174" t="s">
        <v>1136</v>
      </c>
      <c r="E174">
        <v>394.38</v>
      </c>
      <c r="F174">
        <v>525.54999999999995</v>
      </c>
      <c r="G174">
        <v>646.49</v>
      </c>
      <c r="H174" s="1">
        <v>44096</v>
      </c>
      <c r="I174">
        <v>254962.73</v>
      </c>
      <c r="J174">
        <v>207266.41</v>
      </c>
      <c r="K174">
        <f xml:space="preserve"> investment_data[[#This Row],[market_value]]-investment_data[[#This Row],[purchase_value]]</f>
        <v>47696.320000000007</v>
      </c>
      <c r="L174" t="str">
        <f>IF(investment_data[[#This Row],[Profit/Loss]]&gt;0,"Profit","Loss")</f>
        <v>Profit</v>
      </c>
    </row>
    <row r="175" spans="1:12" x14ac:dyDescent="0.3">
      <c r="A175">
        <v>667128</v>
      </c>
      <c r="B175">
        <v>7602</v>
      </c>
      <c r="C175" t="s">
        <v>965</v>
      </c>
      <c r="D175" t="s">
        <v>1137</v>
      </c>
      <c r="E175">
        <v>222.81</v>
      </c>
      <c r="F175">
        <v>50.43</v>
      </c>
      <c r="G175">
        <v>74.16</v>
      </c>
      <c r="H175" s="1">
        <v>44927</v>
      </c>
      <c r="I175">
        <v>16523.59</v>
      </c>
      <c r="J175">
        <v>11236.31</v>
      </c>
      <c r="K175">
        <f xml:space="preserve"> investment_data[[#This Row],[market_value]]-investment_data[[#This Row],[purchase_value]]</f>
        <v>5287.2800000000007</v>
      </c>
      <c r="L175" t="str">
        <f>IF(investment_data[[#This Row],[Profit/Loss]]&gt;0,"Profit","Loss")</f>
        <v>Profit</v>
      </c>
    </row>
    <row r="176" spans="1:12" x14ac:dyDescent="0.3">
      <c r="A176">
        <v>467085</v>
      </c>
      <c r="B176">
        <v>7049</v>
      </c>
      <c r="C176" t="s">
        <v>965</v>
      </c>
      <c r="D176" t="s">
        <v>1138</v>
      </c>
      <c r="E176">
        <v>190.55</v>
      </c>
      <c r="F176">
        <v>743.04</v>
      </c>
      <c r="G176">
        <v>1112.6300000000001</v>
      </c>
      <c r="H176" s="1">
        <v>45287</v>
      </c>
      <c r="I176">
        <v>212011.65</v>
      </c>
      <c r="J176">
        <v>141586.26999999999</v>
      </c>
      <c r="K176">
        <f xml:space="preserve"> investment_data[[#This Row],[market_value]]-investment_data[[#This Row],[purchase_value]]</f>
        <v>70425.38</v>
      </c>
      <c r="L176" t="str">
        <f>IF(investment_data[[#This Row],[Profit/Loss]]&gt;0,"Profit","Loss")</f>
        <v>Profit</v>
      </c>
    </row>
    <row r="177" spans="1:12" x14ac:dyDescent="0.3">
      <c r="A177">
        <v>319997</v>
      </c>
      <c r="B177">
        <v>2598</v>
      </c>
      <c r="C177" t="s">
        <v>965</v>
      </c>
      <c r="D177" t="s">
        <v>1139</v>
      </c>
      <c r="E177">
        <v>317.19</v>
      </c>
      <c r="F177">
        <v>486.19</v>
      </c>
      <c r="G177">
        <v>595.75</v>
      </c>
      <c r="H177" s="1">
        <v>45050</v>
      </c>
      <c r="I177">
        <v>188965.94</v>
      </c>
      <c r="J177">
        <v>154214.60999999999</v>
      </c>
      <c r="K177">
        <f xml:space="preserve"> investment_data[[#This Row],[market_value]]-investment_data[[#This Row],[purchase_value]]</f>
        <v>34751.330000000016</v>
      </c>
      <c r="L177" t="str">
        <f>IF(investment_data[[#This Row],[Profit/Loss]]&gt;0,"Profit","Loss")</f>
        <v>Profit</v>
      </c>
    </row>
    <row r="178" spans="1:12" x14ac:dyDescent="0.3">
      <c r="A178">
        <v>508477</v>
      </c>
      <c r="B178">
        <v>9525</v>
      </c>
      <c r="C178" t="s">
        <v>965</v>
      </c>
      <c r="D178" t="s">
        <v>1140</v>
      </c>
      <c r="E178">
        <v>162.87</v>
      </c>
      <c r="F178">
        <v>298.74</v>
      </c>
      <c r="G178">
        <v>263.43</v>
      </c>
      <c r="H178" s="1">
        <v>44392</v>
      </c>
      <c r="I178">
        <v>42904.84</v>
      </c>
      <c r="J178">
        <v>48655.78</v>
      </c>
      <c r="K178">
        <f xml:space="preserve"> investment_data[[#This Row],[market_value]]-investment_data[[#This Row],[purchase_value]]</f>
        <v>-5750.9400000000023</v>
      </c>
      <c r="L178" t="str">
        <f>IF(investment_data[[#This Row],[Profit/Loss]]&gt;0,"Profit","Loss")</f>
        <v>Loss</v>
      </c>
    </row>
    <row r="179" spans="1:12" x14ac:dyDescent="0.3">
      <c r="A179">
        <v>569930</v>
      </c>
      <c r="B179">
        <v>2382</v>
      </c>
      <c r="C179" t="s">
        <v>965</v>
      </c>
      <c r="D179" t="s">
        <v>1141</v>
      </c>
      <c r="E179">
        <v>415.62</v>
      </c>
      <c r="F179">
        <v>839.29</v>
      </c>
      <c r="G179">
        <v>1229.22</v>
      </c>
      <c r="H179" s="1">
        <v>44152</v>
      </c>
      <c r="I179">
        <v>510888.42</v>
      </c>
      <c r="J179">
        <v>348825.71</v>
      </c>
      <c r="K179">
        <f xml:space="preserve"> investment_data[[#This Row],[market_value]]-investment_data[[#This Row],[purchase_value]]</f>
        <v>162062.70999999996</v>
      </c>
      <c r="L179" t="str">
        <f>IF(investment_data[[#This Row],[Profit/Loss]]&gt;0,"Profit","Loss")</f>
        <v>Profit</v>
      </c>
    </row>
    <row r="180" spans="1:12" x14ac:dyDescent="0.3">
      <c r="A180">
        <v>262441</v>
      </c>
      <c r="B180">
        <v>3938</v>
      </c>
      <c r="C180" t="s">
        <v>965</v>
      </c>
      <c r="D180" t="s">
        <v>1142</v>
      </c>
      <c r="E180">
        <v>106.44</v>
      </c>
      <c r="F180">
        <v>484.95</v>
      </c>
      <c r="G180">
        <v>717.59</v>
      </c>
      <c r="H180" s="1">
        <v>44010</v>
      </c>
      <c r="I180">
        <v>76380.28</v>
      </c>
      <c r="J180">
        <v>51618.080000000002</v>
      </c>
      <c r="K180">
        <f xml:space="preserve"> investment_data[[#This Row],[market_value]]-investment_data[[#This Row],[purchase_value]]</f>
        <v>24762.199999999997</v>
      </c>
      <c r="L180" t="str">
        <f>IF(investment_data[[#This Row],[Profit/Loss]]&gt;0,"Profit","Loss")</f>
        <v>Profit</v>
      </c>
    </row>
    <row r="181" spans="1:12" x14ac:dyDescent="0.3">
      <c r="A181">
        <v>930423</v>
      </c>
      <c r="B181">
        <v>5933</v>
      </c>
      <c r="C181" t="s">
        <v>965</v>
      </c>
      <c r="D181" t="s">
        <v>1143</v>
      </c>
      <c r="E181">
        <v>432.41</v>
      </c>
      <c r="F181">
        <v>463.87</v>
      </c>
      <c r="G181">
        <v>642.28</v>
      </c>
      <c r="H181" s="1">
        <v>45128</v>
      </c>
      <c r="I181">
        <v>277728.28999999998</v>
      </c>
      <c r="J181">
        <v>200582.03</v>
      </c>
      <c r="K181">
        <f xml:space="preserve"> investment_data[[#This Row],[market_value]]-investment_data[[#This Row],[purchase_value]]</f>
        <v>77146.25999999998</v>
      </c>
      <c r="L181" t="str">
        <f>IF(investment_data[[#This Row],[Profit/Loss]]&gt;0,"Profit","Loss")</f>
        <v>Profit</v>
      </c>
    </row>
    <row r="182" spans="1:12" x14ac:dyDescent="0.3">
      <c r="A182">
        <v>232904</v>
      </c>
      <c r="B182">
        <v>1845</v>
      </c>
      <c r="C182" t="s">
        <v>965</v>
      </c>
      <c r="D182" t="s">
        <v>1109</v>
      </c>
      <c r="E182">
        <v>315.39</v>
      </c>
      <c r="F182">
        <v>64.33</v>
      </c>
      <c r="G182">
        <v>63.13</v>
      </c>
      <c r="H182" s="1">
        <v>43866</v>
      </c>
      <c r="I182">
        <v>19910.57</v>
      </c>
      <c r="J182">
        <v>20289.04</v>
      </c>
      <c r="K182">
        <f xml:space="preserve"> investment_data[[#This Row],[market_value]]-investment_data[[#This Row],[purchase_value]]</f>
        <v>-378.47000000000116</v>
      </c>
      <c r="L182" t="str">
        <f>IF(investment_data[[#This Row],[Profit/Loss]]&gt;0,"Profit","Loss")</f>
        <v>Loss</v>
      </c>
    </row>
    <row r="183" spans="1:12" x14ac:dyDescent="0.3">
      <c r="A183">
        <v>788096</v>
      </c>
      <c r="B183">
        <v>5631</v>
      </c>
      <c r="C183" t="s">
        <v>965</v>
      </c>
      <c r="D183" t="s">
        <v>1144</v>
      </c>
      <c r="E183">
        <v>34.590000000000003</v>
      </c>
      <c r="F183">
        <v>508.9</v>
      </c>
      <c r="G183">
        <v>710.93</v>
      </c>
      <c r="H183" s="1">
        <v>44334</v>
      </c>
      <c r="I183">
        <v>24591.07</v>
      </c>
      <c r="J183">
        <v>17602.849999999999</v>
      </c>
      <c r="K183">
        <f xml:space="preserve"> investment_data[[#This Row],[market_value]]-investment_data[[#This Row],[purchase_value]]</f>
        <v>6988.2200000000012</v>
      </c>
      <c r="L183" t="str">
        <f>IF(investment_data[[#This Row],[Profit/Loss]]&gt;0,"Profit","Loss")</f>
        <v>Profit</v>
      </c>
    </row>
    <row r="184" spans="1:12" x14ac:dyDescent="0.3">
      <c r="A184">
        <v>842390</v>
      </c>
      <c r="B184">
        <v>2598</v>
      </c>
      <c r="C184" t="s">
        <v>965</v>
      </c>
      <c r="D184" t="s">
        <v>1145</v>
      </c>
      <c r="E184">
        <v>257.75</v>
      </c>
      <c r="F184">
        <v>869.92</v>
      </c>
      <c r="G184">
        <v>795.17</v>
      </c>
      <c r="H184" s="1">
        <v>43798</v>
      </c>
      <c r="I184">
        <v>204955.07</v>
      </c>
      <c r="J184">
        <v>224221.88</v>
      </c>
      <c r="K184">
        <f xml:space="preserve"> investment_data[[#This Row],[market_value]]-investment_data[[#This Row],[purchase_value]]</f>
        <v>-19266.809999999998</v>
      </c>
      <c r="L184" t="str">
        <f>IF(investment_data[[#This Row],[Profit/Loss]]&gt;0,"Profit","Loss")</f>
        <v>Loss</v>
      </c>
    </row>
    <row r="185" spans="1:12" x14ac:dyDescent="0.3">
      <c r="A185">
        <v>243730</v>
      </c>
      <c r="B185">
        <v>2439</v>
      </c>
      <c r="C185" t="s">
        <v>965</v>
      </c>
      <c r="D185" t="s">
        <v>1146</v>
      </c>
      <c r="E185">
        <v>281.19</v>
      </c>
      <c r="F185">
        <v>771.77</v>
      </c>
      <c r="G185">
        <v>893.36</v>
      </c>
      <c r="H185" s="1">
        <v>44522</v>
      </c>
      <c r="I185">
        <v>251203.9</v>
      </c>
      <c r="J185">
        <v>217014.01</v>
      </c>
      <c r="K185">
        <f xml:space="preserve"> investment_data[[#This Row],[market_value]]-investment_data[[#This Row],[purchase_value]]</f>
        <v>34189.889999999985</v>
      </c>
      <c r="L185" t="str">
        <f>IF(investment_data[[#This Row],[Profit/Loss]]&gt;0,"Profit","Loss")</f>
        <v>Profit</v>
      </c>
    </row>
    <row r="186" spans="1:12" x14ac:dyDescent="0.3">
      <c r="A186">
        <v>981221</v>
      </c>
      <c r="B186">
        <v>4355</v>
      </c>
      <c r="C186" t="s">
        <v>965</v>
      </c>
      <c r="D186" t="s">
        <v>1147</v>
      </c>
      <c r="E186">
        <v>191.19</v>
      </c>
      <c r="F186">
        <v>60.4</v>
      </c>
      <c r="G186">
        <v>83.16</v>
      </c>
      <c r="H186" s="1">
        <v>44992</v>
      </c>
      <c r="I186">
        <v>15899.36</v>
      </c>
      <c r="J186">
        <v>11547.88</v>
      </c>
      <c r="K186">
        <f xml:space="preserve"> investment_data[[#This Row],[market_value]]-investment_data[[#This Row],[purchase_value]]</f>
        <v>4351.4800000000014</v>
      </c>
      <c r="L186" t="str">
        <f>IF(investment_data[[#This Row],[Profit/Loss]]&gt;0,"Profit","Loss")</f>
        <v>Profit</v>
      </c>
    </row>
    <row r="187" spans="1:12" x14ac:dyDescent="0.3">
      <c r="A187">
        <v>217926</v>
      </c>
      <c r="B187">
        <v>1932</v>
      </c>
      <c r="C187" t="s">
        <v>965</v>
      </c>
      <c r="D187" t="s">
        <v>1148</v>
      </c>
      <c r="E187">
        <v>48.06</v>
      </c>
      <c r="F187">
        <v>860.65</v>
      </c>
      <c r="G187">
        <v>1079.47</v>
      </c>
      <c r="H187" s="1">
        <v>44989</v>
      </c>
      <c r="I187">
        <v>51879.33</v>
      </c>
      <c r="J187">
        <v>41362.839999999997</v>
      </c>
      <c r="K187">
        <f xml:space="preserve"> investment_data[[#This Row],[market_value]]-investment_data[[#This Row],[purchase_value]]</f>
        <v>10516.490000000005</v>
      </c>
      <c r="L187" t="str">
        <f>IF(investment_data[[#This Row],[Profit/Loss]]&gt;0,"Profit","Loss")</f>
        <v>Profit</v>
      </c>
    </row>
    <row r="188" spans="1:12" x14ac:dyDescent="0.3">
      <c r="A188">
        <v>156535</v>
      </c>
      <c r="B188">
        <v>5110</v>
      </c>
      <c r="C188" t="s">
        <v>965</v>
      </c>
      <c r="D188" t="s">
        <v>1149</v>
      </c>
      <c r="E188">
        <v>179.63</v>
      </c>
      <c r="F188">
        <v>442.77</v>
      </c>
      <c r="G188">
        <v>655.9</v>
      </c>
      <c r="H188" s="1">
        <v>45532</v>
      </c>
      <c r="I188">
        <v>117819.32</v>
      </c>
      <c r="J188">
        <v>79534.78</v>
      </c>
      <c r="K188">
        <f xml:space="preserve"> investment_data[[#This Row],[market_value]]-investment_data[[#This Row],[purchase_value]]</f>
        <v>38284.540000000008</v>
      </c>
      <c r="L188" t="str">
        <f>IF(investment_data[[#This Row],[Profit/Loss]]&gt;0,"Profit","Loss")</f>
        <v>Profit</v>
      </c>
    </row>
    <row r="189" spans="1:12" x14ac:dyDescent="0.3">
      <c r="A189">
        <v>976885</v>
      </c>
      <c r="B189">
        <v>9353</v>
      </c>
      <c r="C189" t="s">
        <v>965</v>
      </c>
      <c r="D189" t="s">
        <v>1150</v>
      </c>
      <c r="E189">
        <v>114.39</v>
      </c>
      <c r="F189">
        <v>469.3</v>
      </c>
      <c r="G189">
        <v>580.14</v>
      </c>
      <c r="H189" s="1">
        <v>45140</v>
      </c>
      <c r="I189">
        <v>66362.210000000006</v>
      </c>
      <c r="J189">
        <v>53683.23</v>
      </c>
      <c r="K189">
        <f xml:space="preserve"> investment_data[[#This Row],[market_value]]-investment_data[[#This Row],[purchase_value]]</f>
        <v>12678.980000000003</v>
      </c>
      <c r="L189" t="str">
        <f>IF(investment_data[[#This Row],[Profit/Loss]]&gt;0,"Profit","Loss")</f>
        <v>Profit</v>
      </c>
    </row>
    <row r="190" spans="1:12" x14ac:dyDescent="0.3">
      <c r="A190">
        <v>597443</v>
      </c>
      <c r="B190">
        <v>7747</v>
      </c>
      <c r="C190" t="s">
        <v>965</v>
      </c>
      <c r="D190" t="s">
        <v>1151</v>
      </c>
      <c r="E190">
        <v>470.78</v>
      </c>
      <c r="F190">
        <v>420.44</v>
      </c>
      <c r="G190">
        <v>603.92999999999995</v>
      </c>
      <c r="H190" s="1">
        <v>44464</v>
      </c>
      <c r="I190">
        <v>284318.17</v>
      </c>
      <c r="J190">
        <v>197934.74</v>
      </c>
      <c r="K190">
        <f xml:space="preserve"> investment_data[[#This Row],[market_value]]-investment_data[[#This Row],[purchase_value]]</f>
        <v>86383.43</v>
      </c>
      <c r="L190" t="str">
        <f>IF(investment_data[[#This Row],[Profit/Loss]]&gt;0,"Profit","Loss")</f>
        <v>Profit</v>
      </c>
    </row>
    <row r="191" spans="1:12" x14ac:dyDescent="0.3">
      <c r="A191">
        <v>894955</v>
      </c>
      <c r="B191">
        <v>1204</v>
      </c>
      <c r="C191" t="s">
        <v>965</v>
      </c>
      <c r="D191" t="s">
        <v>1152</v>
      </c>
      <c r="E191">
        <v>231.26</v>
      </c>
      <c r="F191">
        <v>235.21</v>
      </c>
      <c r="G191">
        <v>308.8</v>
      </c>
      <c r="H191" s="1">
        <v>43901</v>
      </c>
      <c r="I191">
        <v>71413.09</v>
      </c>
      <c r="J191">
        <v>54394.66</v>
      </c>
      <c r="K191">
        <f xml:space="preserve"> investment_data[[#This Row],[market_value]]-investment_data[[#This Row],[purchase_value]]</f>
        <v>17018.429999999993</v>
      </c>
      <c r="L191" t="str">
        <f>IF(investment_data[[#This Row],[Profit/Loss]]&gt;0,"Profit","Loss")</f>
        <v>Profit</v>
      </c>
    </row>
    <row r="192" spans="1:12" x14ac:dyDescent="0.3">
      <c r="A192">
        <v>480095</v>
      </c>
      <c r="B192">
        <v>2131</v>
      </c>
      <c r="C192" t="s">
        <v>965</v>
      </c>
      <c r="D192" t="s">
        <v>1153</v>
      </c>
      <c r="E192">
        <v>28.12</v>
      </c>
      <c r="F192">
        <v>179.41</v>
      </c>
      <c r="G192">
        <v>226.94</v>
      </c>
      <c r="H192" s="1">
        <v>45431</v>
      </c>
      <c r="I192">
        <v>6381.55</v>
      </c>
      <c r="J192">
        <v>5045.01</v>
      </c>
      <c r="K192">
        <f xml:space="preserve"> investment_data[[#This Row],[market_value]]-investment_data[[#This Row],[purchase_value]]</f>
        <v>1336.54</v>
      </c>
      <c r="L192" t="str">
        <f>IF(investment_data[[#This Row],[Profit/Loss]]&gt;0,"Profit","Loss")</f>
        <v>Profit</v>
      </c>
    </row>
    <row r="193" spans="1:12" x14ac:dyDescent="0.3">
      <c r="A193">
        <v>199017</v>
      </c>
      <c r="B193">
        <v>2448</v>
      </c>
      <c r="C193" t="s">
        <v>965</v>
      </c>
      <c r="D193" t="s">
        <v>1154</v>
      </c>
      <c r="E193">
        <v>415.13</v>
      </c>
      <c r="F193">
        <v>773.28</v>
      </c>
      <c r="G193">
        <v>903.42</v>
      </c>
      <c r="H193" s="1">
        <v>45451</v>
      </c>
      <c r="I193">
        <v>375036.74</v>
      </c>
      <c r="J193">
        <v>321011.73</v>
      </c>
      <c r="K193">
        <f xml:space="preserve"> investment_data[[#This Row],[market_value]]-investment_data[[#This Row],[purchase_value]]</f>
        <v>54025.010000000009</v>
      </c>
      <c r="L193" t="str">
        <f>IF(investment_data[[#This Row],[Profit/Loss]]&gt;0,"Profit","Loss")</f>
        <v>Profit</v>
      </c>
    </row>
    <row r="194" spans="1:12" x14ac:dyDescent="0.3">
      <c r="A194">
        <v>395772</v>
      </c>
      <c r="B194">
        <v>9866</v>
      </c>
      <c r="C194" t="s">
        <v>965</v>
      </c>
      <c r="D194" t="s">
        <v>1155</v>
      </c>
      <c r="E194">
        <v>164.69</v>
      </c>
      <c r="F194">
        <v>394.42</v>
      </c>
      <c r="G194">
        <v>585.38</v>
      </c>
      <c r="H194" s="1">
        <v>44682</v>
      </c>
      <c r="I194">
        <v>96406.23</v>
      </c>
      <c r="J194">
        <v>64957.03</v>
      </c>
      <c r="K194">
        <f xml:space="preserve"> investment_data[[#This Row],[market_value]]-investment_data[[#This Row],[purchase_value]]</f>
        <v>31449.199999999997</v>
      </c>
      <c r="L194" t="str">
        <f>IF(investment_data[[#This Row],[Profit/Loss]]&gt;0,"Profit","Loss")</f>
        <v>Profit</v>
      </c>
    </row>
    <row r="195" spans="1:12" x14ac:dyDescent="0.3">
      <c r="A195">
        <v>719749</v>
      </c>
      <c r="B195">
        <v>6218</v>
      </c>
      <c r="C195" t="s">
        <v>965</v>
      </c>
      <c r="D195" t="s">
        <v>1156</v>
      </c>
      <c r="E195">
        <v>428.69</v>
      </c>
      <c r="F195">
        <v>695.21</v>
      </c>
      <c r="G195">
        <v>967.45</v>
      </c>
      <c r="H195" s="1">
        <v>44781</v>
      </c>
      <c r="I195">
        <v>414736.14</v>
      </c>
      <c r="J195">
        <v>298029.57</v>
      </c>
      <c r="K195">
        <f xml:space="preserve"> investment_data[[#This Row],[market_value]]-investment_data[[#This Row],[purchase_value]]</f>
        <v>116706.57</v>
      </c>
      <c r="L195" t="str">
        <f>IF(investment_data[[#This Row],[Profit/Loss]]&gt;0,"Profit","Loss")</f>
        <v>Profit</v>
      </c>
    </row>
    <row r="196" spans="1:12" x14ac:dyDescent="0.3">
      <c r="A196">
        <v>526440</v>
      </c>
      <c r="B196">
        <v>6416</v>
      </c>
      <c r="C196" t="s">
        <v>965</v>
      </c>
      <c r="D196" t="s">
        <v>1157</v>
      </c>
      <c r="E196">
        <v>72.73</v>
      </c>
      <c r="F196">
        <v>928.76</v>
      </c>
      <c r="G196">
        <v>995.31</v>
      </c>
      <c r="H196" s="1">
        <v>44356</v>
      </c>
      <c r="I196">
        <v>72388.899999999994</v>
      </c>
      <c r="J196">
        <v>67548.710000000006</v>
      </c>
      <c r="K196">
        <f xml:space="preserve"> investment_data[[#This Row],[market_value]]-investment_data[[#This Row],[purchase_value]]</f>
        <v>4840.1899999999878</v>
      </c>
      <c r="L196" t="str">
        <f>IF(investment_data[[#This Row],[Profit/Loss]]&gt;0,"Profit","Loss")</f>
        <v>Profit</v>
      </c>
    </row>
    <row r="197" spans="1:12" x14ac:dyDescent="0.3">
      <c r="A197">
        <v>934630</v>
      </c>
      <c r="B197">
        <v>6750</v>
      </c>
      <c r="C197" t="s">
        <v>965</v>
      </c>
      <c r="D197" t="s">
        <v>1158</v>
      </c>
      <c r="E197">
        <v>363.06</v>
      </c>
      <c r="F197">
        <v>348.5</v>
      </c>
      <c r="G197">
        <v>372.86</v>
      </c>
      <c r="H197" s="1">
        <v>44947</v>
      </c>
      <c r="I197">
        <v>135370.54999999999</v>
      </c>
      <c r="J197">
        <v>126526.41</v>
      </c>
      <c r="K197">
        <f xml:space="preserve"> investment_data[[#This Row],[market_value]]-investment_data[[#This Row],[purchase_value]]</f>
        <v>8844.1399999999849</v>
      </c>
      <c r="L197" t="str">
        <f>IF(investment_data[[#This Row],[Profit/Loss]]&gt;0,"Profit","Loss")</f>
        <v>Profit</v>
      </c>
    </row>
    <row r="198" spans="1:12" x14ac:dyDescent="0.3">
      <c r="A198">
        <v>945551</v>
      </c>
      <c r="B198">
        <v>4948</v>
      </c>
      <c r="C198" t="s">
        <v>965</v>
      </c>
      <c r="D198" t="s">
        <v>1159</v>
      </c>
      <c r="E198">
        <v>218.39</v>
      </c>
      <c r="F198">
        <v>660.05</v>
      </c>
      <c r="G198">
        <v>541.91</v>
      </c>
      <c r="H198" s="1">
        <v>44474</v>
      </c>
      <c r="I198">
        <v>118347.72</v>
      </c>
      <c r="J198">
        <v>144148.32</v>
      </c>
      <c r="K198">
        <f xml:space="preserve"> investment_data[[#This Row],[market_value]]-investment_data[[#This Row],[purchase_value]]</f>
        <v>-25800.600000000006</v>
      </c>
      <c r="L198" t="str">
        <f>IF(investment_data[[#This Row],[Profit/Loss]]&gt;0,"Profit","Loss")</f>
        <v>Loss</v>
      </c>
    </row>
    <row r="199" spans="1:12" x14ac:dyDescent="0.3">
      <c r="A199">
        <v>790410</v>
      </c>
      <c r="B199">
        <v>9920</v>
      </c>
      <c r="C199" t="s">
        <v>965</v>
      </c>
      <c r="D199" t="s">
        <v>1160</v>
      </c>
      <c r="E199">
        <v>363.7</v>
      </c>
      <c r="F199">
        <v>489.59</v>
      </c>
      <c r="G199">
        <v>640.73</v>
      </c>
      <c r="H199" s="1">
        <v>45024</v>
      </c>
      <c r="I199">
        <v>233033.5</v>
      </c>
      <c r="J199">
        <v>178063.88</v>
      </c>
      <c r="K199">
        <f xml:space="preserve"> investment_data[[#This Row],[market_value]]-investment_data[[#This Row],[purchase_value]]</f>
        <v>54969.619999999995</v>
      </c>
      <c r="L199" t="str">
        <f>IF(investment_data[[#This Row],[Profit/Loss]]&gt;0,"Profit","Loss")</f>
        <v>Profit</v>
      </c>
    </row>
    <row r="200" spans="1:12" x14ac:dyDescent="0.3">
      <c r="A200">
        <v>465446</v>
      </c>
      <c r="B200">
        <v>2525</v>
      </c>
      <c r="C200" t="s">
        <v>965</v>
      </c>
      <c r="D200" t="s">
        <v>1161</v>
      </c>
      <c r="E200">
        <v>280.95999999999998</v>
      </c>
      <c r="F200">
        <v>530.87</v>
      </c>
      <c r="G200">
        <v>622.91</v>
      </c>
      <c r="H200" s="1">
        <v>44049</v>
      </c>
      <c r="I200">
        <v>175012.79</v>
      </c>
      <c r="J200">
        <v>149153.24</v>
      </c>
      <c r="K200">
        <f xml:space="preserve"> investment_data[[#This Row],[market_value]]-investment_data[[#This Row],[purchase_value]]</f>
        <v>25859.550000000017</v>
      </c>
      <c r="L200" t="str">
        <f>IF(investment_data[[#This Row],[Profit/Loss]]&gt;0,"Profit","Loss")</f>
        <v>Profit</v>
      </c>
    </row>
    <row r="201" spans="1:12" x14ac:dyDescent="0.3">
      <c r="A201">
        <v>440020</v>
      </c>
      <c r="B201">
        <v>2720</v>
      </c>
      <c r="C201" t="s">
        <v>965</v>
      </c>
      <c r="D201" t="s">
        <v>1162</v>
      </c>
      <c r="E201">
        <v>123.07</v>
      </c>
      <c r="F201">
        <v>782.42</v>
      </c>
      <c r="G201">
        <v>732.35</v>
      </c>
      <c r="H201" s="1">
        <v>43797</v>
      </c>
      <c r="I201">
        <v>90130.31</v>
      </c>
      <c r="J201">
        <v>96292.43</v>
      </c>
      <c r="K201">
        <f xml:space="preserve"> investment_data[[#This Row],[market_value]]-investment_data[[#This Row],[purchase_value]]</f>
        <v>-6162.1199999999953</v>
      </c>
      <c r="L201" t="str">
        <f>IF(investment_data[[#This Row],[Profit/Loss]]&gt;0,"Profit","Loss")</f>
        <v>Loss</v>
      </c>
    </row>
    <row r="202" spans="1:12" x14ac:dyDescent="0.3">
      <c r="A202">
        <v>654298</v>
      </c>
      <c r="B202">
        <v>6240</v>
      </c>
      <c r="C202" t="s">
        <v>965</v>
      </c>
      <c r="D202" t="s">
        <v>1163</v>
      </c>
      <c r="E202">
        <v>225.56</v>
      </c>
      <c r="F202">
        <v>918.4</v>
      </c>
      <c r="G202">
        <v>1070.8499999999999</v>
      </c>
      <c r="H202" s="1">
        <v>45219</v>
      </c>
      <c r="I202">
        <v>241540.93</v>
      </c>
      <c r="J202">
        <v>207154.3</v>
      </c>
      <c r="K202">
        <f xml:space="preserve"> investment_data[[#This Row],[market_value]]-investment_data[[#This Row],[purchase_value]]</f>
        <v>34386.630000000005</v>
      </c>
      <c r="L202" t="str">
        <f>IF(investment_data[[#This Row],[Profit/Loss]]&gt;0,"Profit","Loss")</f>
        <v>Profit</v>
      </c>
    </row>
    <row r="203" spans="1:12" x14ac:dyDescent="0.3">
      <c r="A203">
        <v>254135</v>
      </c>
      <c r="B203">
        <v>6536</v>
      </c>
      <c r="C203" t="s">
        <v>965</v>
      </c>
      <c r="D203" t="s">
        <v>1164</v>
      </c>
      <c r="E203">
        <v>133.54</v>
      </c>
      <c r="F203">
        <v>829.7</v>
      </c>
      <c r="G203">
        <v>714.89</v>
      </c>
      <c r="H203" s="1">
        <v>43823</v>
      </c>
      <c r="I203">
        <v>95466.41</v>
      </c>
      <c r="J203">
        <v>110798.14</v>
      </c>
      <c r="K203">
        <f xml:space="preserve"> investment_data[[#This Row],[market_value]]-investment_data[[#This Row],[purchase_value]]</f>
        <v>-15331.729999999996</v>
      </c>
      <c r="L203" t="str">
        <f>IF(investment_data[[#This Row],[Profit/Loss]]&gt;0,"Profit","Loss")</f>
        <v>Loss</v>
      </c>
    </row>
    <row r="204" spans="1:12" x14ac:dyDescent="0.3">
      <c r="A204">
        <v>765884</v>
      </c>
      <c r="B204">
        <v>8280</v>
      </c>
      <c r="C204" t="s">
        <v>965</v>
      </c>
      <c r="D204" t="s">
        <v>1165</v>
      </c>
      <c r="E204">
        <v>102.16</v>
      </c>
      <c r="F204">
        <v>564.34</v>
      </c>
      <c r="G204">
        <v>744.26</v>
      </c>
      <c r="H204" s="1">
        <v>45524</v>
      </c>
      <c r="I204">
        <v>76033.600000000006</v>
      </c>
      <c r="J204">
        <v>57652.97</v>
      </c>
      <c r="K204">
        <f xml:space="preserve"> investment_data[[#This Row],[market_value]]-investment_data[[#This Row],[purchase_value]]</f>
        <v>18380.630000000005</v>
      </c>
      <c r="L204" t="str">
        <f>IF(investment_data[[#This Row],[Profit/Loss]]&gt;0,"Profit","Loss")</f>
        <v>Profit</v>
      </c>
    </row>
    <row r="205" spans="1:12" x14ac:dyDescent="0.3">
      <c r="A205">
        <v>602525</v>
      </c>
      <c r="B205">
        <v>6937</v>
      </c>
      <c r="C205" t="s">
        <v>965</v>
      </c>
      <c r="D205" t="s">
        <v>1166</v>
      </c>
      <c r="E205">
        <v>410.76</v>
      </c>
      <c r="F205">
        <v>502.6</v>
      </c>
      <c r="G205">
        <v>588.80999999999995</v>
      </c>
      <c r="H205" s="1">
        <v>44234</v>
      </c>
      <c r="I205">
        <v>241859.6</v>
      </c>
      <c r="J205">
        <v>206447.98</v>
      </c>
      <c r="K205">
        <f xml:space="preserve"> investment_data[[#This Row],[market_value]]-investment_data[[#This Row],[purchase_value]]</f>
        <v>35411.619999999995</v>
      </c>
      <c r="L205" t="str">
        <f>IF(investment_data[[#This Row],[Profit/Loss]]&gt;0,"Profit","Loss")</f>
        <v>Profit</v>
      </c>
    </row>
    <row r="206" spans="1:12" x14ac:dyDescent="0.3">
      <c r="A206">
        <v>994836</v>
      </c>
      <c r="B206">
        <v>5663</v>
      </c>
      <c r="C206" t="s">
        <v>965</v>
      </c>
      <c r="D206" t="s">
        <v>1167</v>
      </c>
      <c r="E206">
        <v>386.06</v>
      </c>
      <c r="F206">
        <v>726.82</v>
      </c>
      <c r="G206">
        <v>977.39</v>
      </c>
      <c r="H206" s="1">
        <v>43967</v>
      </c>
      <c r="I206">
        <v>377331.18</v>
      </c>
      <c r="J206">
        <v>280596.13</v>
      </c>
      <c r="K206">
        <f xml:space="preserve"> investment_data[[#This Row],[market_value]]-investment_data[[#This Row],[purchase_value]]</f>
        <v>96735.049999999988</v>
      </c>
      <c r="L206" t="str">
        <f>IF(investment_data[[#This Row],[Profit/Loss]]&gt;0,"Profit","Loss")</f>
        <v>Profit</v>
      </c>
    </row>
    <row r="207" spans="1:12" x14ac:dyDescent="0.3">
      <c r="A207">
        <v>764478</v>
      </c>
      <c r="B207">
        <v>9015</v>
      </c>
      <c r="C207" t="s">
        <v>965</v>
      </c>
      <c r="D207" t="s">
        <v>1168</v>
      </c>
      <c r="E207">
        <v>55.28</v>
      </c>
      <c r="F207">
        <v>472.8</v>
      </c>
      <c r="G207">
        <v>397.65</v>
      </c>
      <c r="H207" s="1">
        <v>44912</v>
      </c>
      <c r="I207">
        <v>21982.09</v>
      </c>
      <c r="J207">
        <v>26136.38</v>
      </c>
      <c r="K207">
        <f xml:space="preserve"> investment_data[[#This Row],[market_value]]-investment_data[[#This Row],[purchase_value]]</f>
        <v>-4154.2900000000009</v>
      </c>
      <c r="L207" t="str">
        <f>IF(investment_data[[#This Row],[Profit/Loss]]&gt;0,"Profit","Loss")</f>
        <v>Loss</v>
      </c>
    </row>
    <row r="208" spans="1:12" x14ac:dyDescent="0.3">
      <c r="A208">
        <v>991147</v>
      </c>
      <c r="B208">
        <v>8625</v>
      </c>
      <c r="C208" t="s">
        <v>965</v>
      </c>
      <c r="D208" t="s">
        <v>1169</v>
      </c>
      <c r="E208">
        <v>61.43</v>
      </c>
      <c r="F208">
        <v>550.57000000000005</v>
      </c>
      <c r="G208">
        <v>602.92999999999995</v>
      </c>
      <c r="H208" s="1">
        <v>44533</v>
      </c>
      <c r="I208">
        <v>37037.99</v>
      </c>
      <c r="J208">
        <v>33821.519999999997</v>
      </c>
      <c r="K208">
        <f xml:space="preserve"> investment_data[[#This Row],[market_value]]-investment_data[[#This Row],[purchase_value]]</f>
        <v>3216.4700000000012</v>
      </c>
      <c r="L208" t="str">
        <f>IF(investment_data[[#This Row],[Profit/Loss]]&gt;0,"Profit","Loss")</f>
        <v>Profit</v>
      </c>
    </row>
    <row r="209" spans="1:12" x14ac:dyDescent="0.3">
      <c r="A209">
        <v>521671</v>
      </c>
      <c r="B209">
        <v>8503</v>
      </c>
      <c r="C209" t="s">
        <v>965</v>
      </c>
      <c r="D209" t="s">
        <v>1170</v>
      </c>
      <c r="E209">
        <v>335.65</v>
      </c>
      <c r="F209">
        <v>88.5</v>
      </c>
      <c r="G209">
        <v>127.97</v>
      </c>
      <c r="H209" s="1">
        <v>44927</v>
      </c>
      <c r="I209">
        <v>42953.13</v>
      </c>
      <c r="J209">
        <v>29705.02</v>
      </c>
      <c r="K209">
        <f xml:space="preserve"> investment_data[[#This Row],[market_value]]-investment_data[[#This Row],[purchase_value]]</f>
        <v>13248.109999999997</v>
      </c>
      <c r="L209" t="str">
        <f>IF(investment_data[[#This Row],[Profit/Loss]]&gt;0,"Profit","Loss")</f>
        <v>Profit</v>
      </c>
    </row>
    <row r="210" spans="1:12" x14ac:dyDescent="0.3">
      <c r="A210">
        <v>861959</v>
      </c>
      <c r="B210">
        <v>4566</v>
      </c>
      <c r="C210" t="s">
        <v>965</v>
      </c>
      <c r="D210" t="s">
        <v>1171</v>
      </c>
      <c r="E210">
        <v>373.74</v>
      </c>
      <c r="F210">
        <v>186.48</v>
      </c>
      <c r="G210">
        <v>264.92</v>
      </c>
      <c r="H210" s="1">
        <v>43837</v>
      </c>
      <c r="I210">
        <v>99011.199999999997</v>
      </c>
      <c r="J210">
        <v>69695.039999999994</v>
      </c>
      <c r="K210">
        <f xml:space="preserve"> investment_data[[#This Row],[market_value]]-investment_data[[#This Row],[purchase_value]]</f>
        <v>29316.160000000003</v>
      </c>
      <c r="L210" t="str">
        <f>IF(investment_data[[#This Row],[Profit/Loss]]&gt;0,"Profit","Loss")</f>
        <v>Profit</v>
      </c>
    </row>
    <row r="211" spans="1:12" x14ac:dyDescent="0.3">
      <c r="A211">
        <v>432096</v>
      </c>
      <c r="B211">
        <v>4877</v>
      </c>
      <c r="C211" t="s">
        <v>965</v>
      </c>
      <c r="D211" t="s">
        <v>1172</v>
      </c>
      <c r="E211">
        <v>242.92</v>
      </c>
      <c r="F211">
        <v>629.12</v>
      </c>
      <c r="G211">
        <v>523.95000000000005</v>
      </c>
      <c r="H211" s="1">
        <v>45384</v>
      </c>
      <c r="I211">
        <v>127277.93</v>
      </c>
      <c r="J211">
        <v>152825.82999999999</v>
      </c>
      <c r="K211">
        <f xml:space="preserve"> investment_data[[#This Row],[market_value]]-investment_data[[#This Row],[purchase_value]]</f>
        <v>-25547.899999999994</v>
      </c>
      <c r="L211" t="str">
        <f>IF(investment_data[[#This Row],[Profit/Loss]]&gt;0,"Profit","Loss")</f>
        <v>Loss</v>
      </c>
    </row>
    <row r="212" spans="1:12" x14ac:dyDescent="0.3">
      <c r="A212">
        <v>477671</v>
      </c>
      <c r="B212">
        <v>9566</v>
      </c>
      <c r="C212" t="s">
        <v>965</v>
      </c>
      <c r="D212" t="s">
        <v>1173</v>
      </c>
      <c r="E212">
        <v>193.7</v>
      </c>
      <c r="F212">
        <v>158.30000000000001</v>
      </c>
      <c r="G212">
        <v>168.5</v>
      </c>
      <c r="H212" s="1">
        <v>43840</v>
      </c>
      <c r="I212">
        <v>32638.45</v>
      </c>
      <c r="J212">
        <v>30662.71</v>
      </c>
      <c r="K212">
        <f xml:space="preserve"> investment_data[[#This Row],[market_value]]-investment_data[[#This Row],[purchase_value]]</f>
        <v>1975.7400000000016</v>
      </c>
      <c r="L212" t="str">
        <f>IF(investment_data[[#This Row],[Profit/Loss]]&gt;0,"Profit","Loss")</f>
        <v>Profit</v>
      </c>
    </row>
    <row r="213" spans="1:12" x14ac:dyDescent="0.3">
      <c r="A213">
        <v>552353</v>
      </c>
      <c r="B213">
        <v>4321</v>
      </c>
      <c r="C213" t="s">
        <v>965</v>
      </c>
      <c r="D213" t="s">
        <v>1174</v>
      </c>
      <c r="E213">
        <v>419.11</v>
      </c>
      <c r="F213">
        <v>856.7</v>
      </c>
      <c r="G213">
        <v>1110.23</v>
      </c>
      <c r="H213" s="1">
        <v>45206</v>
      </c>
      <c r="I213">
        <v>465308.5</v>
      </c>
      <c r="J213">
        <v>359051.54</v>
      </c>
      <c r="K213">
        <f xml:space="preserve"> investment_data[[#This Row],[market_value]]-investment_data[[#This Row],[purchase_value]]</f>
        <v>106256.96000000002</v>
      </c>
      <c r="L213" t="str">
        <f>IF(investment_data[[#This Row],[Profit/Loss]]&gt;0,"Profit","Loss")</f>
        <v>Profit</v>
      </c>
    </row>
    <row r="214" spans="1:12" x14ac:dyDescent="0.3">
      <c r="A214">
        <v>158012</v>
      </c>
      <c r="B214">
        <v>6240</v>
      </c>
      <c r="C214" t="s">
        <v>965</v>
      </c>
      <c r="D214" t="s">
        <v>1175</v>
      </c>
      <c r="E214">
        <v>368.38</v>
      </c>
      <c r="F214">
        <v>764.42</v>
      </c>
      <c r="G214">
        <v>948.42</v>
      </c>
      <c r="H214" s="1">
        <v>45169</v>
      </c>
      <c r="I214">
        <v>349378.96</v>
      </c>
      <c r="J214">
        <v>281597.03999999998</v>
      </c>
      <c r="K214">
        <f xml:space="preserve"> investment_data[[#This Row],[market_value]]-investment_data[[#This Row],[purchase_value]]</f>
        <v>67781.920000000042</v>
      </c>
      <c r="L214" t="str">
        <f>IF(investment_data[[#This Row],[Profit/Loss]]&gt;0,"Profit","Loss")</f>
        <v>Profit</v>
      </c>
    </row>
    <row r="215" spans="1:12" x14ac:dyDescent="0.3">
      <c r="A215">
        <v>186295</v>
      </c>
      <c r="B215">
        <v>3877</v>
      </c>
      <c r="C215" t="s">
        <v>965</v>
      </c>
      <c r="D215" t="s">
        <v>1176</v>
      </c>
      <c r="E215">
        <v>398.27</v>
      </c>
      <c r="F215">
        <v>421.67</v>
      </c>
      <c r="G215">
        <v>567.23</v>
      </c>
      <c r="H215" s="1">
        <v>44780</v>
      </c>
      <c r="I215">
        <v>225910.69</v>
      </c>
      <c r="J215">
        <v>167938.51</v>
      </c>
      <c r="K215">
        <f xml:space="preserve"> investment_data[[#This Row],[market_value]]-investment_data[[#This Row],[purchase_value]]</f>
        <v>57972.179999999993</v>
      </c>
      <c r="L215" t="str">
        <f>IF(investment_data[[#This Row],[Profit/Loss]]&gt;0,"Profit","Loss")</f>
        <v>Profit</v>
      </c>
    </row>
    <row r="216" spans="1:12" x14ac:dyDescent="0.3">
      <c r="A216">
        <v>315938</v>
      </c>
      <c r="B216">
        <v>1784</v>
      </c>
      <c r="C216" t="s">
        <v>965</v>
      </c>
      <c r="D216" t="s">
        <v>1177</v>
      </c>
      <c r="E216">
        <v>35.270000000000003</v>
      </c>
      <c r="F216">
        <v>915.03</v>
      </c>
      <c r="G216">
        <v>1350.99</v>
      </c>
      <c r="H216" s="1">
        <v>43807</v>
      </c>
      <c r="I216">
        <v>47649.42</v>
      </c>
      <c r="J216">
        <v>32273.11</v>
      </c>
      <c r="K216">
        <f xml:space="preserve"> investment_data[[#This Row],[market_value]]-investment_data[[#This Row],[purchase_value]]</f>
        <v>15376.309999999998</v>
      </c>
      <c r="L216" t="str">
        <f>IF(investment_data[[#This Row],[Profit/Loss]]&gt;0,"Profit","Loss")</f>
        <v>Profit</v>
      </c>
    </row>
    <row r="217" spans="1:12" x14ac:dyDescent="0.3">
      <c r="A217">
        <v>974146</v>
      </c>
      <c r="B217">
        <v>5646</v>
      </c>
      <c r="C217" t="s">
        <v>965</v>
      </c>
      <c r="D217" t="s">
        <v>1178</v>
      </c>
      <c r="E217">
        <v>462.48</v>
      </c>
      <c r="F217">
        <v>658.37</v>
      </c>
      <c r="G217">
        <v>831.55</v>
      </c>
      <c r="H217" s="1">
        <v>43804</v>
      </c>
      <c r="I217">
        <v>384575.24</v>
      </c>
      <c r="J217">
        <v>304482.96000000002</v>
      </c>
      <c r="K217">
        <f xml:space="preserve"> investment_data[[#This Row],[market_value]]-investment_data[[#This Row],[purchase_value]]</f>
        <v>80092.27999999997</v>
      </c>
      <c r="L217" t="str">
        <f>IF(investment_data[[#This Row],[Profit/Loss]]&gt;0,"Profit","Loss")</f>
        <v>Profit</v>
      </c>
    </row>
    <row r="218" spans="1:12" x14ac:dyDescent="0.3">
      <c r="A218">
        <v>502779</v>
      </c>
      <c r="B218">
        <v>9044</v>
      </c>
      <c r="C218" t="s">
        <v>965</v>
      </c>
      <c r="D218" t="s">
        <v>1179</v>
      </c>
      <c r="E218">
        <v>103.21</v>
      </c>
      <c r="F218">
        <v>992.54</v>
      </c>
      <c r="G218">
        <v>962.93</v>
      </c>
      <c r="H218" s="1">
        <v>44382</v>
      </c>
      <c r="I218">
        <v>99384.01</v>
      </c>
      <c r="J218">
        <v>102440.05</v>
      </c>
      <c r="K218">
        <f xml:space="preserve"> investment_data[[#This Row],[market_value]]-investment_data[[#This Row],[purchase_value]]</f>
        <v>-3056.0400000000081</v>
      </c>
      <c r="L218" t="str">
        <f>IF(investment_data[[#This Row],[Profit/Loss]]&gt;0,"Profit","Loss")</f>
        <v>Loss</v>
      </c>
    </row>
    <row r="219" spans="1:12" x14ac:dyDescent="0.3">
      <c r="A219">
        <v>224334</v>
      </c>
      <c r="B219">
        <v>4771</v>
      </c>
      <c r="C219" t="s">
        <v>965</v>
      </c>
      <c r="D219" t="s">
        <v>1073</v>
      </c>
      <c r="E219">
        <v>127.35</v>
      </c>
      <c r="F219">
        <v>677.12</v>
      </c>
      <c r="G219">
        <v>773.9</v>
      </c>
      <c r="H219" s="1">
        <v>44842</v>
      </c>
      <c r="I219">
        <v>98556.160000000003</v>
      </c>
      <c r="J219">
        <v>86231.23</v>
      </c>
      <c r="K219">
        <f xml:space="preserve"> investment_data[[#This Row],[market_value]]-investment_data[[#This Row],[purchase_value]]</f>
        <v>12324.930000000008</v>
      </c>
      <c r="L219" t="str">
        <f>IF(investment_data[[#This Row],[Profit/Loss]]&gt;0,"Profit","Loss")</f>
        <v>Profit</v>
      </c>
    </row>
    <row r="220" spans="1:12" x14ac:dyDescent="0.3">
      <c r="A220">
        <v>999223</v>
      </c>
      <c r="B220">
        <v>4157</v>
      </c>
      <c r="C220" t="s">
        <v>965</v>
      </c>
      <c r="D220" t="s">
        <v>1180</v>
      </c>
      <c r="E220">
        <v>488.33</v>
      </c>
      <c r="F220">
        <v>454.18</v>
      </c>
      <c r="G220">
        <v>614.21</v>
      </c>
      <c r="H220" s="1">
        <v>45030</v>
      </c>
      <c r="I220">
        <v>299937.17</v>
      </c>
      <c r="J220">
        <v>221789.72</v>
      </c>
      <c r="K220">
        <f xml:space="preserve"> investment_data[[#This Row],[market_value]]-investment_data[[#This Row],[purchase_value]]</f>
        <v>78147.449999999983</v>
      </c>
      <c r="L220" t="str">
        <f>IF(investment_data[[#This Row],[Profit/Loss]]&gt;0,"Profit","Loss")</f>
        <v>Profit</v>
      </c>
    </row>
    <row r="221" spans="1:12" x14ac:dyDescent="0.3">
      <c r="A221">
        <v>211325</v>
      </c>
      <c r="B221">
        <v>6416</v>
      </c>
      <c r="C221" t="s">
        <v>965</v>
      </c>
      <c r="D221" t="s">
        <v>1181</v>
      </c>
      <c r="E221">
        <v>60.91</v>
      </c>
      <c r="F221">
        <v>108.93</v>
      </c>
      <c r="G221">
        <v>125.6</v>
      </c>
      <c r="H221" s="1">
        <v>44140</v>
      </c>
      <c r="I221">
        <v>7650.3</v>
      </c>
      <c r="J221">
        <v>6634.93</v>
      </c>
      <c r="K221">
        <f xml:space="preserve"> investment_data[[#This Row],[market_value]]-investment_data[[#This Row],[purchase_value]]</f>
        <v>1015.3699999999999</v>
      </c>
      <c r="L221" t="str">
        <f>IF(investment_data[[#This Row],[Profit/Loss]]&gt;0,"Profit","Loss")</f>
        <v>Profit</v>
      </c>
    </row>
    <row r="222" spans="1:12" x14ac:dyDescent="0.3">
      <c r="A222">
        <v>869708</v>
      </c>
      <c r="B222">
        <v>6218</v>
      </c>
      <c r="C222" t="s">
        <v>965</v>
      </c>
      <c r="D222" t="s">
        <v>1182</v>
      </c>
      <c r="E222">
        <v>414.05</v>
      </c>
      <c r="F222">
        <v>757.92</v>
      </c>
      <c r="G222">
        <v>667.51</v>
      </c>
      <c r="H222" s="1">
        <v>45113</v>
      </c>
      <c r="I222">
        <v>276382.52</v>
      </c>
      <c r="J222">
        <v>313816.78000000003</v>
      </c>
      <c r="K222">
        <f xml:space="preserve"> investment_data[[#This Row],[market_value]]-investment_data[[#This Row],[purchase_value]]</f>
        <v>-37434.260000000009</v>
      </c>
      <c r="L222" t="str">
        <f>IF(investment_data[[#This Row],[Profit/Loss]]&gt;0,"Profit","Loss")</f>
        <v>Loss</v>
      </c>
    </row>
    <row r="223" spans="1:12" x14ac:dyDescent="0.3">
      <c r="A223">
        <v>667217</v>
      </c>
      <c r="B223">
        <v>8661</v>
      </c>
      <c r="C223" t="s">
        <v>965</v>
      </c>
      <c r="D223" t="s">
        <v>1183</v>
      </c>
      <c r="E223">
        <v>324.75</v>
      </c>
      <c r="F223">
        <v>729.25</v>
      </c>
      <c r="G223">
        <v>962.35</v>
      </c>
      <c r="H223" s="1">
        <v>44163</v>
      </c>
      <c r="I223">
        <v>312523.15999999997</v>
      </c>
      <c r="J223">
        <v>236823.94</v>
      </c>
      <c r="K223">
        <f xml:space="preserve"> investment_data[[#This Row],[market_value]]-investment_data[[#This Row],[purchase_value]]</f>
        <v>75699.219999999972</v>
      </c>
      <c r="L223" t="str">
        <f>IF(investment_data[[#This Row],[Profit/Loss]]&gt;0,"Profit","Loss")</f>
        <v>Profit</v>
      </c>
    </row>
    <row r="224" spans="1:12" x14ac:dyDescent="0.3">
      <c r="A224">
        <v>278460</v>
      </c>
      <c r="B224">
        <v>4948</v>
      </c>
      <c r="C224" t="s">
        <v>965</v>
      </c>
      <c r="D224" t="s">
        <v>1184</v>
      </c>
      <c r="E224">
        <v>57.16</v>
      </c>
      <c r="F224">
        <v>574.72</v>
      </c>
      <c r="G224">
        <v>620.04</v>
      </c>
      <c r="H224" s="1">
        <v>44182</v>
      </c>
      <c r="I224">
        <v>35441.49</v>
      </c>
      <c r="J224">
        <v>32851</v>
      </c>
      <c r="K224">
        <f xml:space="preserve"> investment_data[[#This Row],[market_value]]-investment_data[[#This Row],[purchase_value]]</f>
        <v>2590.489999999998</v>
      </c>
      <c r="L224" t="str">
        <f>IF(investment_data[[#This Row],[Profit/Loss]]&gt;0,"Profit","Loss")</f>
        <v>Profit</v>
      </c>
    </row>
    <row r="225" spans="1:12" x14ac:dyDescent="0.3">
      <c r="A225">
        <v>212074</v>
      </c>
      <c r="B225">
        <v>9575</v>
      </c>
      <c r="C225" t="s">
        <v>965</v>
      </c>
      <c r="D225" t="s">
        <v>1185</v>
      </c>
      <c r="E225">
        <v>450.36</v>
      </c>
      <c r="F225">
        <v>441.63</v>
      </c>
      <c r="G225">
        <v>577.84</v>
      </c>
      <c r="H225" s="1">
        <v>44118</v>
      </c>
      <c r="I225">
        <v>260236.02</v>
      </c>
      <c r="J225">
        <v>198892.49</v>
      </c>
      <c r="K225">
        <f xml:space="preserve"> investment_data[[#This Row],[market_value]]-investment_data[[#This Row],[purchase_value]]</f>
        <v>61343.53</v>
      </c>
      <c r="L225" t="str">
        <f>IF(investment_data[[#This Row],[Profit/Loss]]&gt;0,"Profit","Loss")</f>
        <v>Profit</v>
      </c>
    </row>
    <row r="226" spans="1:12" x14ac:dyDescent="0.3">
      <c r="A226">
        <v>847460</v>
      </c>
      <c r="B226">
        <v>9900</v>
      </c>
      <c r="C226" t="s">
        <v>965</v>
      </c>
      <c r="D226" t="s">
        <v>1186</v>
      </c>
      <c r="E226">
        <v>470.94</v>
      </c>
      <c r="F226">
        <v>839.49</v>
      </c>
      <c r="G226">
        <v>982.44</v>
      </c>
      <c r="H226" s="1">
        <v>44798</v>
      </c>
      <c r="I226">
        <v>462670.29</v>
      </c>
      <c r="J226">
        <v>395349.42</v>
      </c>
      <c r="K226">
        <f xml:space="preserve"> investment_data[[#This Row],[market_value]]-investment_data[[#This Row],[purchase_value]]</f>
        <v>67320.87</v>
      </c>
      <c r="L226" t="str">
        <f>IF(investment_data[[#This Row],[Profit/Loss]]&gt;0,"Profit","Loss")</f>
        <v>Profit</v>
      </c>
    </row>
    <row r="227" spans="1:12" x14ac:dyDescent="0.3">
      <c r="A227">
        <v>892517</v>
      </c>
      <c r="B227">
        <v>1787</v>
      </c>
      <c r="C227" t="s">
        <v>965</v>
      </c>
      <c r="D227" t="s">
        <v>1187</v>
      </c>
      <c r="E227">
        <v>250.59</v>
      </c>
      <c r="F227">
        <v>660.8</v>
      </c>
      <c r="G227">
        <v>802.78</v>
      </c>
      <c r="H227" s="1">
        <v>45404</v>
      </c>
      <c r="I227">
        <v>201168.64000000001</v>
      </c>
      <c r="J227">
        <v>165589.87</v>
      </c>
      <c r="K227">
        <f xml:space="preserve"> investment_data[[#This Row],[market_value]]-investment_data[[#This Row],[purchase_value]]</f>
        <v>35578.770000000019</v>
      </c>
      <c r="L227" t="str">
        <f>IF(investment_data[[#This Row],[Profit/Loss]]&gt;0,"Profit","Loss")</f>
        <v>Profit</v>
      </c>
    </row>
    <row r="228" spans="1:12" x14ac:dyDescent="0.3">
      <c r="A228">
        <v>679536</v>
      </c>
      <c r="B228">
        <v>1269</v>
      </c>
      <c r="C228" t="s">
        <v>965</v>
      </c>
      <c r="D228" t="s">
        <v>1188</v>
      </c>
      <c r="E228">
        <v>289.02999999999997</v>
      </c>
      <c r="F228">
        <v>999.71</v>
      </c>
      <c r="G228">
        <v>1316.78</v>
      </c>
      <c r="H228" s="1">
        <v>45461</v>
      </c>
      <c r="I228">
        <v>380588.92</v>
      </c>
      <c r="J228">
        <v>288946.18</v>
      </c>
      <c r="K228">
        <f xml:space="preserve"> investment_data[[#This Row],[market_value]]-investment_data[[#This Row],[purchase_value]]</f>
        <v>91642.739999999991</v>
      </c>
      <c r="L228" t="str">
        <f>IF(investment_data[[#This Row],[Profit/Loss]]&gt;0,"Profit","Loss")</f>
        <v>Profit</v>
      </c>
    </row>
    <row r="229" spans="1:12" x14ac:dyDescent="0.3">
      <c r="A229">
        <v>644569</v>
      </c>
      <c r="B229">
        <v>7756</v>
      </c>
      <c r="C229" t="s">
        <v>965</v>
      </c>
      <c r="D229" t="s">
        <v>1189</v>
      </c>
      <c r="E229">
        <v>170.8</v>
      </c>
      <c r="F229">
        <v>645.45000000000005</v>
      </c>
      <c r="G229">
        <v>850.52</v>
      </c>
      <c r="H229" s="1">
        <v>43985</v>
      </c>
      <c r="I229">
        <v>145268.82</v>
      </c>
      <c r="J229">
        <v>110242.86</v>
      </c>
      <c r="K229">
        <f xml:space="preserve"> investment_data[[#This Row],[market_value]]-investment_data[[#This Row],[purchase_value]]</f>
        <v>35025.960000000006</v>
      </c>
      <c r="L229" t="str">
        <f>IF(investment_data[[#This Row],[Profit/Loss]]&gt;0,"Profit","Loss")</f>
        <v>Profit</v>
      </c>
    </row>
    <row r="230" spans="1:12" x14ac:dyDescent="0.3">
      <c r="A230">
        <v>116104</v>
      </c>
      <c r="B230">
        <v>9427</v>
      </c>
      <c r="C230" t="s">
        <v>965</v>
      </c>
      <c r="D230" t="s">
        <v>1190</v>
      </c>
      <c r="E230">
        <v>243.82</v>
      </c>
      <c r="F230">
        <v>113.07</v>
      </c>
      <c r="G230">
        <v>136.38</v>
      </c>
      <c r="H230" s="1">
        <v>44605</v>
      </c>
      <c r="I230">
        <v>33252.17</v>
      </c>
      <c r="J230">
        <v>27568.73</v>
      </c>
      <c r="K230">
        <f xml:space="preserve"> investment_data[[#This Row],[market_value]]-investment_data[[#This Row],[purchase_value]]</f>
        <v>5683.4399999999987</v>
      </c>
      <c r="L230" t="str">
        <f>IF(investment_data[[#This Row],[Profit/Loss]]&gt;0,"Profit","Loss")</f>
        <v>Profit</v>
      </c>
    </row>
    <row r="231" spans="1:12" x14ac:dyDescent="0.3">
      <c r="A231">
        <v>564781</v>
      </c>
      <c r="B231">
        <v>4705</v>
      </c>
      <c r="C231" t="s">
        <v>965</v>
      </c>
      <c r="D231" t="s">
        <v>1191</v>
      </c>
      <c r="E231">
        <v>290.5</v>
      </c>
      <c r="F231">
        <v>689.78</v>
      </c>
      <c r="G231">
        <v>779.13</v>
      </c>
      <c r="H231" s="1">
        <v>45230</v>
      </c>
      <c r="I231">
        <v>226337.26</v>
      </c>
      <c r="J231">
        <v>200381.09</v>
      </c>
      <c r="K231">
        <f xml:space="preserve"> investment_data[[#This Row],[market_value]]-investment_data[[#This Row],[purchase_value]]</f>
        <v>25956.170000000013</v>
      </c>
      <c r="L231" t="str">
        <f>IF(investment_data[[#This Row],[Profit/Loss]]&gt;0,"Profit","Loss")</f>
        <v>Profit</v>
      </c>
    </row>
    <row r="232" spans="1:12" x14ac:dyDescent="0.3">
      <c r="A232">
        <v>617985</v>
      </c>
      <c r="B232">
        <v>9063</v>
      </c>
      <c r="C232" t="s">
        <v>965</v>
      </c>
      <c r="D232" t="s">
        <v>1192</v>
      </c>
      <c r="E232">
        <v>125.06</v>
      </c>
      <c r="F232">
        <v>112.66</v>
      </c>
      <c r="G232">
        <v>105.61</v>
      </c>
      <c r="H232" s="1">
        <v>43770</v>
      </c>
      <c r="I232">
        <v>13207.59</v>
      </c>
      <c r="J232">
        <v>14089.26</v>
      </c>
      <c r="K232">
        <f xml:space="preserve"> investment_data[[#This Row],[market_value]]-investment_data[[#This Row],[purchase_value]]</f>
        <v>-881.67000000000007</v>
      </c>
      <c r="L232" t="str">
        <f>IF(investment_data[[#This Row],[Profit/Loss]]&gt;0,"Profit","Loss")</f>
        <v>Loss</v>
      </c>
    </row>
    <row r="233" spans="1:12" x14ac:dyDescent="0.3">
      <c r="A233">
        <v>638478</v>
      </c>
      <c r="B233">
        <v>6750</v>
      </c>
      <c r="C233" t="s">
        <v>965</v>
      </c>
      <c r="D233" t="s">
        <v>1193</v>
      </c>
      <c r="E233">
        <v>62.39</v>
      </c>
      <c r="F233">
        <v>93.76</v>
      </c>
      <c r="G233">
        <v>119.34</v>
      </c>
      <c r="H233" s="1">
        <v>44644</v>
      </c>
      <c r="I233">
        <v>7445.62</v>
      </c>
      <c r="J233">
        <v>5849.69</v>
      </c>
      <c r="K233">
        <f xml:space="preserve"> investment_data[[#This Row],[market_value]]-investment_data[[#This Row],[purchase_value]]</f>
        <v>1595.9300000000003</v>
      </c>
      <c r="L233" t="str">
        <f>IF(investment_data[[#This Row],[Profit/Loss]]&gt;0,"Profit","Loss")</f>
        <v>Profit</v>
      </c>
    </row>
    <row r="234" spans="1:12" x14ac:dyDescent="0.3">
      <c r="A234">
        <v>377217</v>
      </c>
      <c r="B234">
        <v>9116</v>
      </c>
      <c r="C234" t="s">
        <v>965</v>
      </c>
      <c r="D234" t="s">
        <v>1194</v>
      </c>
      <c r="E234">
        <v>494.7</v>
      </c>
      <c r="F234">
        <v>336.32</v>
      </c>
      <c r="G234">
        <v>298.31</v>
      </c>
      <c r="H234" s="1">
        <v>44134</v>
      </c>
      <c r="I234">
        <v>147573.96</v>
      </c>
      <c r="J234">
        <v>166377.5</v>
      </c>
      <c r="K234">
        <f xml:space="preserve"> investment_data[[#This Row],[market_value]]-investment_data[[#This Row],[purchase_value]]</f>
        <v>-18803.540000000008</v>
      </c>
      <c r="L234" t="str">
        <f>IF(investment_data[[#This Row],[Profit/Loss]]&gt;0,"Profit","Loss")</f>
        <v>Loss</v>
      </c>
    </row>
    <row r="235" spans="1:12" x14ac:dyDescent="0.3">
      <c r="A235">
        <v>778251</v>
      </c>
      <c r="B235">
        <v>5705</v>
      </c>
      <c r="C235" t="s">
        <v>965</v>
      </c>
      <c r="D235" t="s">
        <v>1195</v>
      </c>
      <c r="E235">
        <v>311.79000000000002</v>
      </c>
      <c r="F235">
        <v>526.44000000000005</v>
      </c>
      <c r="G235">
        <v>754.1</v>
      </c>
      <c r="H235" s="1">
        <v>44159</v>
      </c>
      <c r="I235">
        <v>235120.84</v>
      </c>
      <c r="J235">
        <v>164138.73000000001</v>
      </c>
      <c r="K235">
        <f xml:space="preserve"> investment_data[[#This Row],[market_value]]-investment_data[[#This Row],[purchase_value]]</f>
        <v>70982.109999999986</v>
      </c>
      <c r="L235" t="str">
        <f>IF(investment_data[[#This Row],[Profit/Loss]]&gt;0,"Profit","Loss")</f>
        <v>Profit</v>
      </c>
    </row>
    <row r="236" spans="1:12" x14ac:dyDescent="0.3">
      <c r="A236">
        <v>923181</v>
      </c>
      <c r="B236">
        <v>3862</v>
      </c>
      <c r="C236" t="s">
        <v>965</v>
      </c>
      <c r="D236" t="s">
        <v>1196</v>
      </c>
      <c r="E236">
        <v>197.75</v>
      </c>
      <c r="F236">
        <v>524.4</v>
      </c>
      <c r="G236">
        <v>572.13</v>
      </c>
      <c r="H236" s="1">
        <v>44827</v>
      </c>
      <c r="I236">
        <v>113138.71</v>
      </c>
      <c r="J236">
        <v>103700.1</v>
      </c>
      <c r="K236">
        <f xml:space="preserve"> investment_data[[#This Row],[market_value]]-investment_data[[#This Row],[purchase_value]]</f>
        <v>9438.61</v>
      </c>
      <c r="L236" t="str">
        <f>IF(investment_data[[#This Row],[Profit/Loss]]&gt;0,"Profit","Loss")</f>
        <v>Profit</v>
      </c>
    </row>
    <row r="237" spans="1:12" x14ac:dyDescent="0.3">
      <c r="A237">
        <v>101533</v>
      </c>
      <c r="B237">
        <v>5933</v>
      </c>
      <c r="C237" t="s">
        <v>965</v>
      </c>
      <c r="D237" t="s">
        <v>1197</v>
      </c>
      <c r="E237">
        <v>207.84</v>
      </c>
      <c r="F237">
        <v>327.56</v>
      </c>
      <c r="G237">
        <v>355.33</v>
      </c>
      <c r="H237" s="1">
        <v>43753</v>
      </c>
      <c r="I237">
        <v>73851.789999999994</v>
      </c>
      <c r="J237">
        <v>68080.070000000007</v>
      </c>
      <c r="K237">
        <f xml:space="preserve"> investment_data[[#This Row],[market_value]]-investment_data[[#This Row],[purchase_value]]</f>
        <v>5771.7199999999866</v>
      </c>
      <c r="L237" t="str">
        <f>IF(investment_data[[#This Row],[Profit/Loss]]&gt;0,"Profit","Loss")</f>
        <v>Profit</v>
      </c>
    </row>
    <row r="238" spans="1:12" x14ac:dyDescent="0.3">
      <c r="A238">
        <v>638008</v>
      </c>
      <c r="B238">
        <v>9698</v>
      </c>
      <c r="C238" t="s">
        <v>965</v>
      </c>
      <c r="D238" t="s">
        <v>1198</v>
      </c>
      <c r="E238">
        <v>136.88999999999999</v>
      </c>
      <c r="F238">
        <v>144.32</v>
      </c>
      <c r="G238">
        <v>183.96</v>
      </c>
      <c r="H238" s="1">
        <v>44537</v>
      </c>
      <c r="I238">
        <v>25182.28</v>
      </c>
      <c r="J238">
        <v>19755.96</v>
      </c>
      <c r="K238">
        <f xml:space="preserve"> investment_data[[#This Row],[market_value]]-investment_data[[#This Row],[purchase_value]]</f>
        <v>5426.32</v>
      </c>
      <c r="L238" t="str">
        <f>IF(investment_data[[#This Row],[Profit/Loss]]&gt;0,"Profit","Loss")</f>
        <v>Profit</v>
      </c>
    </row>
    <row r="239" spans="1:12" x14ac:dyDescent="0.3">
      <c r="A239">
        <v>878103</v>
      </c>
      <c r="B239">
        <v>9236</v>
      </c>
      <c r="C239" t="s">
        <v>965</v>
      </c>
      <c r="D239" t="s">
        <v>1199</v>
      </c>
      <c r="E239">
        <v>288.31</v>
      </c>
      <c r="F239">
        <v>924.3</v>
      </c>
      <c r="G239">
        <v>1248.44</v>
      </c>
      <c r="H239" s="1">
        <v>44198</v>
      </c>
      <c r="I239">
        <v>359937.74</v>
      </c>
      <c r="J239">
        <v>266484.93</v>
      </c>
      <c r="K239">
        <f xml:space="preserve"> investment_data[[#This Row],[market_value]]-investment_data[[#This Row],[purchase_value]]</f>
        <v>93452.81</v>
      </c>
      <c r="L239" t="str">
        <f>IF(investment_data[[#This Row],[Profit/Loss]]&gt;0,"Profit","Loss")</f>
        <v>Profit</v>
      </c>
    </row>
    <row r="240" spans="1:12" x14ac:dyDescent="0.3">
      <c r="A240">
        <v>695703</v>
      </c>
      <c r="B240">
        <v>2079</v>
      </c>
      <c r="C240" t="s">
        <v>965</v>
      </c>
      <c r="D240" t="s">
        <v>1200</v>
      </c>
      <c r="E240">
        <v>376.51</v>
      </c>
      <c r="F240">
        <v>240.94</v>
      </c>
      <c r="G240">
        <v>280.77999999999997</v>
      </c>
      <c r="H240" s="1">
        <v>44364</v>
      </c>
      <c r="I240">
        <v>105716.48</v>
      </c>
      <c r="J240">
        <v>90716.32</v>
      </c>
      <c r="K240">
        <f xml:space="preserve"> investment_data[[#This Row],[market_value]]-investment_data[[#This Row],[purchase_value]]</f>
        <v>15000.159999999989</v>
      </c>
      <c r="L240" t="str">
        <f>IF(investment_data[[#This Row],[Profit/Loss]]&gt;0,"Profit","Loss")</f>
        <v>Profit</v>
      </c>
    </row>
    <row r="241" spans="1:12" x14ac:dyDescent="0.3">
      <c r="A241">
        <v>181048</v>
      </c>
      <c r="B241">
        <v>7582</v>
      </c>
      <c r="C241" t="s">
        <v>965</v>
      </c>
      <c r="D241" t="s">
        <v>1201</v>
      </c>
      <c r="E241">
        <v>280.55</v>
      </c>
      <c r="F241">
        <v>678.09</v>
      </c>
      <c r="G241">
        <v>610.45000000000005</v>
      </c>
      <c r="H241" s="1">
        <v>43812</v>
      </c>
      <c r="I241">
        <v>171261.75</v>
      </c>
      <c r="J241">
        <v>190238.15</v>
      </c>
      <c r="K241">
        <f xml:space="preserve"> investment_data[[#This Row],[market_value]]-investment_data[[#This Row],[purchase_value]]</f>
        <v>-18976.399999999994</v>
      </c>
      <c r="L241" t="str">
        <f>IF(investment_data[[#This Row],[Profit/Loss]]&gt;0,"Profit","Loss")</f>
        <v>Loss</v>
      </c>
    </row>
    <row r="242" spans="1:12" x14ac:dyDescent="0.3">
      <c r="A242">
        <v>755841</v>
      </c>
      <c r="B242">
        <v>6263</v>
      </c>
      <c r="C242" t="s">
        <v>965</v>
      </c>
      <c r="D242" t="s">
        <v>1202</v>
      </c>
      <c r="E242">
        <v>320.08</v>
      </c>
      <c r="F242">
        <v>119.87</v>
      </c>
      <c r="G242">
        <v>156.41</v>
      </c>
      <c r="H242" s="1">
        <v>44636</v>
      </c>
      <c r="I242">
        <v>50063.71</v>
      </c>
      <c r="J242">
        <v>38367.99</v>
      </c>
      <c r="K242">
        <f xml:space="preserve"> investment_data[[#This Row],[market_value]]-investment_data[[#This Row],[purchase_value]]</f>
        <v>11695.720000000001</v>
      </c>
      <c r="L242" t="str">
        <f>IF(investment_data[[#This Row],[Profit/Loss]]&gt;0,"Profit","Loss")</f>
        <v>Profit</v>
      </c>
    </row>
    <row r="243" spans="1:12" x14ac:dyDescent="0.3">
      <c r="A243">
        <v>593759</v>
      </c>
      <c r="B243">
        <v>6536</v>
      </c>
      <c r="C243" t="s">
        <v>965</v>
      </c>
      <c r="D243" t="s">
        <v>1203</v>
      </c>
      <c r="E243">
        <v>325.27</v>
      </c>
      <c r="F243">
        <v>455.32</v>
      </c>
      <c r="G243">
        <v>405.88</v>
      </c>
      <c r="H243" s="1">
        <v>43863</v>
      </c>
      <c r="I243">
        <v>132020.59</v>
      </c>
      <c r="J243">
        <v>148101.94</v>
      </c>
      <c r="K243">
        <f xml:space="preserve"> investment_data[[#This Row],[market_value]]-investment_data[[#This Row],[purchase_value]]</f>
        <v>-16081.350000000006</v>
      </c>
      <c r="L243" t="str">
        <f>IF(investment_data[[#This Row],[Profit/Loss]]&gt;0,"Profit","Loss")</f>
        <v>Loss</v>
      </c>
    </row>
    <row r="244" spans="1:12" x14ac:dyDescent="0.3">
      <c r="A244">
        <v>544681</v>
      </c>
      <c r="B244">
        <v>5108</v>
      </c>
      <c r="C244" t="s">
        <v>965</v>
      </c>
      <c r="D244" t="s">
        <v>1204</v>
      </c>
      <c r="E244">
        <v>363.38</v>
      </c>
      <c r="F244">
        <v>396.39</v>
      </c>
      <c r="G244">
        <v>470.38</v>
      </c>
      <c r="H244" s="1">
        <v>45043</v>
      </c>
      <c r="I244">
        <v>170926.68</v>
      </c>
      <c r="J244">
        <v>144040.20000000001</v>
      </c>
      <c r="K244">
        <f xml:space="preserve"> investment_data[[#This Row],[market_value]]-investment_data[[#This Row],[purchase_value]]</f>
        <v>26886.479999999981</v>
      </c>
      <c r="L244" t="str">
        <f>IF(investment_data[[#This Row],[Profit/Loss]]&gt;0,"Profit","Loss")</f>
        <v>Profit</v>
      </c>
    </row>
    <row r="245" spans="1:12" x14ac:dyDescent="0.3">
      <c r="A245">
        <v>351441</v>
      </c>
      <c r="B245">
        <v>7582</v>
      </c>
      <c r="C245" t="s">
        <v>965</v>
      </c>
      <c r="D245" t="s">
        <v>1205</v>
      </c>
      <c r="E245">
        <v>290.58999999999997</v>
      </c>
      <c r="F245">
        <v>253.68</v>
      </c>
      <c r="G245">
        <v>252.78</v>
      </c>
      <c r="H245" s="1">
        <v>43835</v>
      </c>
      <c r="I245">
        <v>73455.34</v>
      </c>
      <c r="J245">
        <v>73716.87</v>
      </c>
      <c r="K245">
        <f xml:space="preserve"> investment_data[[#This Row],[market_value]]-investment_data[[#This Row],[purchase_value]]</f>
        <v>-261.52999999999884</v>
      </c>
      <c r="L245" t="str">
        <f>IF(investment_data[[#This Row],[Profit/Loss]]&gt;0,"Profit","Loss")</f>
        <v>Loss</v>
      </c>
    </row>
    <row r="246" spans="1:12" x14ac:dyDescent="0.3">
      <c r="A246">
        <v>448043</v>
      </c>
      <c r="B246">
        <v>4771</v>
      </c>
      <c r="C246" t="s">
        <v>965</v>
      </c>
      <c r="D246" t="s">
        <v>1206</v>
      </c>
      <c r="E246">
        <v>396.15</v>
      </c>
      <c r="F246">
        <v>841.09</v>
      </c>
      <c r="G246">
        <v>717.36</v>
      </c>
      <c r="H246" s="1">
        <v>44724</v>
      </c>
      <c r="I246">
        <v>284182.15999999997</v>
      </c>
      <c r="J246">
        <v>333197.8</v>
      </c>
      <c r="K246">
        <f xml:space="preserve"> investment_data[[#This Row],[market_value]]-investment_data[[#This Row],[purchase_value]]</f>
        <v>-49015.640000000014</v>
      </c>
      <c r="L246" t="str">
        <f>IF(investment_data[[#This Row],[Profit/Loss]]&gt;0,"Profit","Loss")</f>
        <v>Loss</v>
      </c>
    </row>
    <row r="247" spans="1:12" x14ac:dyDescent="0.3">
      <c r="A247">
        <v>425176</v>
      </c>
      <c r="B247">
        <v>4115</v>
      </c>
      <c r="C247" t="s">
        <v>965</v>
      </c>
      <c r="D247" t="s">
        <v>1207</v>
      </c>
      <c r="E247">
        <v>73.13</v>
      </c>
      <c r="F247">
        <v>422.25</v>
      </c>
      <c r="G247">
        <v>385.51</v>
      </c>
      <c r="H247" s="1">
        <v>45065</v>
      </c>
      <c r="I247">
        <v>28192.35</v>
      </c>
      <c r="J247">
        <v>30879.14</v>
      </c>
      <c r="K247">
        <f xml:space="preserve"> investment_data[[#This Row],[market_value]]-investment_data[[#This Row],[purchase_value]]</f>
        <v>-2686.7900000000009</v>
      </c>
      <c r="L247" t="str">
        <f>IF(investment_data[[#This Row],[Profit/Loss]]&gt;0,"Profit","Loss")</f>
        <v>Loss</v>
      </c>
    </row>
    <row r="248" spans="1:12" x14ac:dyDescent="0.3">
      <c r="A248">
        <v>978335</v>
      </c>
      <c r="B248">
        <v>4700</v>
      </c>
      <c r="C248" t="s">
        <v>965</v>
      </c>
      <c r="D248" t="s">
        <v>1208</v>
      </c>
      <c r="E248">
        <v>203.9</v>
      </c>
      <c r="F248">
        <v>946.38</v>
      </c>
      <c r="G248">
        <v>862.36</v>
      </c>
      <c r="H248" s="1">
        <v>45287</v>
      </c>
      <c r="I248">
        <v>175835.2</v>
      </c>
      <c r="J248">
        <v>192966.88</v>
      </c>
      <c r="K248">
        <f xml:space="preserve"> investment_data[[#This Row],[market_value]]-investment_data[[#This Row],[purchase_value]]</f>
        <v>-17131.679999999993</v>
      </c>
      <c r="L248" t="str">
        <f>IF(investment_data[[#This Row],[Profit/Loss]]&gt;0,"Profit","Loss")</f>
        <v>Loss</v>
      </c>
    </row>
    <row r="249" spans="1:12" x14ac:dyDescent="0.3">
      <c r="A249">
        <v>825731</v>
      </c>
      <c r="B249">
        <v>3617</v>
      </c>
      <c r="C249" t="s">
        <v>965</v>
      </c>
      <c r="D249" t="s">
        <v>1209</v>
      </c>
      <c r="E249">
        <v>388.96</v>
      </c>
      <c r="F249">
        <v>897.29</v>
      </c>
      <c r="G249">
        <v>819.01</v>
      </c>
      <c r="H249" s="1">
        <v>45359</v>
      </c>
      <c r="I249">
        <v>318562.13</v>
      </c>
      <c r="J249">
        <v>349009.91999999998</v>
      </c>
      <c r="K249">
        <f xml:space="preserve"> investment_data[[#This Row],[market_value]]-investment_data[[#This Row],[purchase_value]]</f>
        <v>-30447.789999999979</v>
      </c>
      <c r="L249" t="str">
        <f>IF(investment_data[[#This Row],[Profit/Loss]]&gt;0,"Profit","Loss")</f>
        <v>Loss</v>
      </c>
    </row>
    <row r="250" spans="1:12" x14ac:dyDescent="0.3">
      <c r="A250">
        <v>293834</v>
      </c>
      <c r="B250">
        <v>4771</v>
      </c>
      <c r="C250" t="s">
        <v>965</v>
      </c>
      <c r="D250" t="s">
        <v>1210</v>
      </c>
      <c r="E250">
        <v>409.58</v>
      </c>
      <c r="F250">
        <v>855.37</v>
      </c>
      <c r="G250">
        <v>836.81</v>
      </c>
      <c r="H250" s="1">
        <v>43977</v>
      </c>
      <c r="I250">
        <v>342740.64</v>
      </c>
      <c r="J250">
        <v>350342.44</v>
      </c>
      <c r="K250">
        <f xml:space="preserve"> investment_data[[#This Row],[market_value]]-investment_data[[#This Row],[purchase_value]]</f>
        <v>-7601.7999999999884</v>
      </c>
      <c r="L250" t="str">
        <f>IF(investment_data[[#This Row],[Profit/Loss]]&gt;0,"Profit","Loss")</f>
        <v>Loss</v>
      </c>
    </row>
    <row r="251" spans="1:12" x14ac:dyDescent="0.3">
      <c r="A251">
        <v>626496</v>
      </c>
      <c r="B251">
        <v>4351</v>
      </c>
      <c r="C251" t="s">
        <v>965</v>
      </c>
      <c r="D251" t="s">
        <v>1211</v>
      </c>
      <c r="E251">
        <v>314.55</v>
      </c>
      <c r="F251">
        <v>478.68</v>
      </c>
      <c r="G251">
        <v>417.4</v>
      </c>
      <c r="H251" s="1">
        <v>45228</v>
      </c>
      <c r="I251">
        <v>131293.17000000001</v>
      </c>
      <c r="J251">
        <v>150568.79</v>
      </c>
      <c r="K251">
        <f xml:space="preserve"> investment_data[[#This Row],[market_value]]-investment_data[[#This Row],[purchase_value]]</f>
        <v>-19275.619999999995</v>
      </c>
      <c r="L251" t="str">
        <f>IF(investment_data[[#This Row],[Profit/Loss]]&gt;0,"Profit","Loss")</f>
        <v>Loss</v>
      </c>
    </row>
    <row r="252" spans="1:12" x14ac:dyDescent="0.3">
      <c r="A252">
        <v>384105</v>
      </c>
      <c r="B252">
        <v>8907</v>
      </c>
      <c r="C252" t="s">
        <v>965</v>
      </c>
      <c r="D252" t="s">
        <v>1212</v>
      </c>
      <c r="E252">
        <v>80.19</v>
      </c>
      <c r="F252">
        <v>230.67</v>
      </c>
      <c r="G252">
        <v>219.01</v>
      </c>
      <c r="H252" s="1">
        <v>44994</v>
      </c>
      <c r="I252">
        <v>17562.41</v>
      </c>
      <c r="J252">
        <v>18497.43</v>
      </c>
      <c r="K252">
        <f xml:space="preserve"> investment_data[[#This Row],[market_value]]-investment_data[[#This Row],[purchase_value]]</f>
        <v>-935.02000000000044</v>
      </c>
      <c r="L252" t="str">
        <f>IF(investment_data[[#This Row],[Profit/Loss]]&gt;0,"Profit","Loss")</f>
        <v>Loss</v>
      </c>
    </row>
    <row r="253" spans="1:12" x14ac:dyDescent="0.3">
      <c r="A253">
        <v>846445</v>
      </c>
      <c r="B253">
        <v>4321</v>
      </c>
      <c r="C253" t="s">
        <v>965</v>
      </c>
      <c r="D253" t="s">
        <v>1213</v>
      </c>
      <c r="E253">
        <v>43.94</v>
      </c>
      <c r="F253">
        <v>721.02</v>
      </c>
      <c r="G253">
        <v>805.82</v>
      </c>
      <c r="H253" s="1">
        <v>44958</v>
      </c>
      <c r="I253">
        <v>35407.730000000003</v>
      </c>
      <c r="J253">
        <v>31681.62</v>
      </c>
      <c r="K253">
        <f xml:space="preserve"> investment_data[[#This Row],[market_value]]-investment_data[[#This Row],[purchase_value]]</f>
        <v>3726.1100000000042</v>
      </c>
      <c r="L253" t="str">
        <f>IF(investment_data[[#This Row],[Profit/Loss]]&gt;0,"Profit","Loss")</f>
        <v>Profit</v>
      </c>
    </row>
    <row r="254" spans="1:12" x14ac:dyDescent="0.3">
      <c r="A254">
        <v>885642</v>
      </c>
      <c r="B254">
        <v>7691</v>
      </c>
      <c r="C254" t="s">
        <v>965</v>
      </c>
      <c r="D254" t="s">
        <v>1214</v>
      </c>
      <c r="E254">
        <v>181.74</v>
      </c>
      <c r="F254">
        <v>563.85</v>
      </c>
      <c r="G254">
        <v>840.7</v>
      </c>
      <c r="H254" s="1">
        <v>44206</v>
      </c>
      <c r="I254">
        <v>152788.82</v>
      </c>
      <c r="J254">
        <v>102474.1</v>
      </c>
      <c r="K254">
        <f xml:space="preserve"> investment_data[[#This Row],[market_value]]-investment_data[[#This Row],[purchase_value]]</f>
        <v>50314.720000000001</v>
      </c>
      <c r="L254" t="str">
        <f>IF(investment_data[[#This Row],[Profit/Loss]]&gt;0,"Profit","Loss")</f>
        <v>Profit</v>
      </c>
    </row>
    <row r="255" spans="1:12" x14ac:dyDescent="0.3">
      <c r="A255">
        <v>579269</v>
      </c>
      <c r="B255">
        <v>6297</v>
      </c>
      <c r="C255" t="s">
        <v>965</v>
      </c>
      <c r="D255" t="s">
        <v>1215</v>
      </c>
      <c r="E255">
        <v>432.15</v>
      </c>
      <c r="F255">
        <v>269.94</v>
      </c>
      <c r="G255">
        <v>280.51</v>
      </c>
      <c r="H255" s="1">
        <v>44035</v>
      </c>
      <c r="I255">
        <v>121222.39999999999</v>
      </c>
      <c r="J255">
        <v>116654.57</v>
      </c>
      <c r="K255">
        <f xml:space="preserve"> investment_data[[#This Row],[market_value]]-investment_data[[#This Row],[purchase_value]]</f>
        <v>4567.8299999999872</v>
      </c>
      <c r="L255" t="str">
        <f>IF(investment_data[[#This Row],[Profit/Loss]]&gt;0,"Profit","Loss")</f>
        <v>Profit</v>
      </c>
    </row>
    <row r="256" spans="1:12" x14ac:dyDescent="0.3">
      <c r="A256">
        <v>367666</v>
      </c>
      <c r="B256">
        <v>7858</v>
      </c>
      <c r="C256" t="s">
        <v>965</v>
      </c>
      <c r="D256" t="s">
        <v>1216</v>
      </c>
      <c r="E256">
        <v>391.97</v>
      </c>
      <c r="F256">
        <v>603.78</v>
      </c>
      <c r="G256">
        <v>742.86</v>
      </c>
      <c r="H256" s="1">
        <v>44639</v>
      </c>
      <c r="I256">
        <v>291178.83</v>
      </c>
      <c r="J256">
        <v>236663.65</v>
      </c>
      <c r="K256">
        <f xml:space="preserve"> investment_data[[#This Row],[market_value]]-investment_data[[#This Row],[purchase_value]]</f>
        <v>54515.180000000022</v>
      </c>
      <c r="L256" t="str">
        <f>IF(investment_data[[#This Row],[Profit/Loss]]&gt;0,"Profit","Loss")</f>
        <v>Profit</v>
      </c>
    </row>
    <row r="257" spans="1:12" x14ac:dyDescent="0.3">
      <c r="A257">
        <v>482705</v>
      </c>
      <c r="B257">
        <v>2461</v>
      </c>
      <c r="C257" t="s">
        <v>965</v>
      </c>
      <c r="D257" t="s">
        <v>1217</v>
      </c>
      <c r="E257">
        <v>269.27999999999997</v>
      </c>
      <c r="F257">
        <v>772.11</v>
      </c>
      <c r="G257">
        <v>1122.51</v>
      </c>
      <c r="H257" s="1">
        <v>44129</v>
      </c>
      <c r="I257">
        <v>302269.49</v>
      </c>
      <c r="J257">
        <v>207913.78</v>
      </c>
      <c r="K257">
        <f xml:space="preserve"> investment_data[[#This Row],[market_value]]-investment_data[[#This Row],[purchase_value]]</f>
        <v>94355.709999999992</v>
      </c>
      <c r="L257" t="str">
        <f>IF(investment_data[[#This Row],[Profit/Loss]]&gt;0,"Profit","Loss")</f>
        <v>Profit</v>
      </c>
    </row>
    <row r="258" spans="1:12" x14ac:dyDescent="0.3">
      <c r="A258">
        <v>867139</v>
      </c>
      <c r="B258">
        <v>4877</v>
      </c>
      <c r="C258" t="s">
        <v>965</v>
      </c>
      <c r="D258" t="s">
        <v>1218</v>
      </c>
      <c r="E258">
        <v>345.18</v>
      </c>
      <c r="F258">
        <v>872.9</v>
      </c>
      <c r="G258">
        <v>1132.0999999999999</v>
      </c>
      <c r="H258" s="1">
        <v>44729</v>
      </c>
      <c r="I258">
        <v>390778.28</v>
      </c>
      <c r="J258">
        <v>301307.62</v>
      </c>
      <c r="K258">
        <f xml:space="preserve"> investment_data[[#This Row],[market_value]]-investment_data[[#This Row],[purchase_value]]</f>
        <v>89470.660000000033</v>
      </c>
      <c r="L258" t="str">
        <f>IF(investment_data[[#This Row],[Profit/Loss]]&gt;0,"Profit","Loss")</f>
        <v>Profit</v>
      </c>
    </row>
    <row r="259" spans="1:12" x14ac:dyDescent="0.3">
      <c r="A259">
        <v>992273</v>
      </c>
      <c r="B259">
        <v>3877</v>
      </c>
      <c r="C259" t="s">
        <v>965</v>
      </c>
      <c r="D259" t="s">
        <v>1219</v>
      </c>
      <c r="E259">
        <v>39.78</v>
      </c>
      <c r="F259">
        <v>187.87</v>
      </c>
      <c r="G259">
        <v>275.75</v>
      </c>
      <c r="H259" s="1">
        <v>44978</v>
      </c>
      <c r="I259">
        <v>10969.34</v>
      </c>
      <c r="J259">
        <v>7473.47</v>
      </c>
      <c r="K259">
        <f xml:space="preserve"> investment_data[[#This Row],[market_value]]-investment_data[[#This Row],[purchase_value]]</f>
        <v>3495.87</v>
      </c>
      <c r="L259" t="str">
        <f>IF(investment_data[[#This Row],[Profit/Loss]]&gt;0,"Profit","Loss")</f>
        <v>Profit</v>
      </c>
    </row>
    <row r="260" spans="1:12" x14ac:dyDescent="0.3">
      <c r="A260">
        <v>873486</v>
      </c>
      <c r="B260">
        <v>8996</v>
      </c>
      <c r="C260" t="s">
        <v>965</v>
      </c>
      <c r="D260" t="s">
        <v>1029</v>
      </c>
      <c r="E260">
        <v>359.5</v>
      </c>
      <c r="F260">
        <v>246.36</v>
      </c>
      <c r="G260">
        <v>353.01</v>
      </c>
      <c r="H260" s="1">
        <v>45389</v>
      </c>
      <c r="I260">
        <v>126907.1</v>
      </c>
      <c r="J260">
        <v>88566.42</v>
      </c>
      <c r="K260">
        <f xml:space="preserve"> investment_data[[#This Row],[market_value]]-investment_data[[#This Row],[purchase_value]]</f>
        <v>38340.680000000008</v>
      </c>
      <c r="L260" t="str">
        <f>IF(investment_data[[#This Row],[Profit/Loss]]&gt;0,"Profit","Loss")</f>
        <v>Profit</v>
      </c>
    </row>
    <row r="261" spans="1:12" x14ac:dyDescent="0.3">
      <c r="A261">
        <v>952609</v>
      </c>
      <c r="B261">
        <v>6297</v>
      </c>
      <c r="C261" t="s">
        <v>965</v>
      </c>
      <c r="D261" t="s">
        <v>1220</v>
      </c>
      <c r="E261">
        <v>142.05000000000001</v>
      </c>
      <c r="F261">
        <v>796.07</v>
      </c>
      <c r="G261">
        <v>1032.29</v>
      </c>
      <c r="H261" s="1">
        <v>45229</v>
      </c>
      <c r="I261">
        <v>146636.79</v>
      </c>
      <c r="J261">
        <v>113081.74</v>
      </c>
      <c r="K261">
        <f xml:space="preserve"> investment_data[[#This Row],[market_value]]-investment_data[[#This Row],[purchase_value]]</f>
        <v>33555.050000000003</v>
      </c>
      <c r="L261" t="str">
        <f>IF(investment_data[[#This Row],[Profit/Loss]]&gt;0,"Profit","Loss")</f>
        <v>Profit</v>
      </c>
    </row>
    <row r="262" spans="1:12" x14ac:dyDescent="0.3">
      <c r="A262">
        <v>668874</v>
      </c>
      <c r="B262">
        <v>6263</v>
      </c>
      <c r="C262" t="s">
        <v>965</v>
      </c>
      <c r="D262" t="s">
        <v>1221</v>
      </c>
      <c r="E262">
        <v>276.73</v>
      </c>
      <c r="F262">
        <v>714.89</v>
      </c>
      <c r="G262">
        <v>890.51</v>
      </c>
      <c r="H262" s="1">
        <v>44798</v>
      </c>
      <c r="I262">
        <v>246430.83</v>
      </c>
      <c r="J262">
        <v>197831.51</v>
      </c>
      <c r="K262">
        <f xml:space="preserve"> investment_data[[#This Row],[market_value]]-investment_data[[#This Row],[purchase_value]]</f>
        <v>48599.319999999978</v>
      </c>
      <c r="L262" t="str">
        <f>IF(investment_data[[#This Row],[Profit/Loss]]&gt;0,"Profit","Loss")</f>
        <v>Profit</v>
      </c>
    </row>
    <row r="263" spans="1:12" x14ac:dyDescent="0.3">
      <c r="A263">
        <v>726331</v>
      </c>
      <c r="B263">
        <v>8977</v>
      </c>
      <c r="C263" t="s">
        <v>965</v>
      </c>
      <c r="D263" t="s">
        <v>1222</v>
      </c>
      <c r="E263">
        <v>17.850000000000001</v>
      </c>
      <c r="F263">
        <v>777.26</v>
      </c>
      <c r="G263">
        <v>903.61</v>
      </c>
      <c r="H263" s="1">
        <v>44997</v>
      </c>
      <c r="I263">
        <v>16129.44</v>
      </c>
      <c r="J263">
        <v>13874.09</v>
      </c>
      <c r="K263">
        <f xml:space="preserve"> investment_data[[#This Row],[market_value]]-investment_data[[#This Row],[purchase_value]]</f>
        <v>2255.3500000000004</v>
      </c>
      <c r="L263" t="str">
        <f>IF(investment_data[[#This Row],[Profit/Loss]]&gt;0,"Profit","Loss")</f>
        <v>Profit</v>
      </c>
    </row>
    <row r="264" spans="1:12" x14ac:dyDescent="0.3">
      <c r="A264">
        <v>644200</v>
      </c>
      <c r="B264">
        <v>3120</v>
      </c>
      <c r="C264" t="s">
        <v>965</v>
      </c>
      <c r="D264" t="s">
        <v>1223</v>
      </c>
      <c r="E264">
        <v>247.13</v>
      </c>
      <c r="F264">
        <v>645.36</v>
      </c>
      <c r="G264">
        <v>776.07</v>
      </c>
      <c r="H264" s="1">
        <v>44575</v>
      </c>
      <c r="I264">
        <v>191790.18</v>
      </c>
      <c r="J264">
        <v>159487.82</v>
      </c>
      <c r="K264">
        <f xml:space="preserve"> investment_data[[#This Row],[market_value]]-investment_data[[#This Row],[purchase_value]]</f>
        <v>32302.359999999986</v>
      </c>
      <c r="L264" t="str">
        <f>IF(investment_data[[#This Row],[Profit/Loss]]&gt;0,"Profit","Loss")</f>
        <v>Profit</v>
      </c>
    </row>
    <row r="265" spans="1:12" x14ac:dyDescent="0.3">
      <c r="A265">
        <v>252143</v>
      </c>
      <c r="B265">
        <v>2696</v>
      </c>
      <c r="C265" t="s">
        <v>965</v>
      </c>
      <c r="D265" t="s">
        <v>1224</v>
      </c>
      <c r="E265">
        <v>192.6</v>
      </c>
      <c r="F265">
        <v>552.33000000000004</v>
      </c>
      <c r="G265">
        <v>594.64</v>
      </c>
      <c r="H265" s="1">
        <v>44487</v>
      </c>
      <c r="I265">
        <v>114527.66</v>
      </c>
      <c r="J265">
        <v>106378.76</v>
      </c>
      <c r="K265">
        <f xml:space="preserve"> investment_data[[#This Row],[market_value]]-investment_data[[#This Row],[purchase_value]]</f>
        <v>8148.9000000000087</v>
      </c>
      <c r="L265" t="str">
        <f>IF(investment_data[[#This Row],[Profit/Loss]]&gt;0,"Profit","Loss")</f>
        <v>Profit</v>
      </c>
    </row>
    <row r="266" spans="1:12" x14ac:dyDescent="0.3">
      <c r="A266">
        <v>478906</v>
      </c>
      <c r="B266">
        <v>6810</v>
      </c>
      <c r="C266" t="s">
        <v>965</v>
      </c>
      <c r="D266" t="s">
        <v>1225</v>
      </c>
      <c r="E266">
        <v>197.18</v>
      </c>
      <c r="F266">
        <v>243.74</v>
      </c>
      <c r="G266">
        <v>346.1</v>
      </c>
      <c r="H266" s="1">
        <v>45017</v>
      </c>
      <c r="I266">
        <v>68244</v>
      </c>
      <c r="J266">
        <v>48060.65</v>
      </c>
      <c r="K266">
        <f xml:space="preserve"> investment_data[[#This Row],[market_value]]-investment_data[[#This Row],[purchase_value]]</f>
        <v>20183.349999999999</v>
      </c>
      <c r="L266" t="str">
        <f>IF(investment_data[[#This Row],[Profit/Loss]]&gt;0,"Profit","Loss")</f>
        <v>Profit</v>
      </c>
    </row>
    <row r="267" spans="1:12" x14ac:dyDescent="0.3">
      <c r="A267">
        <v>454863</v>
      </c>
      <c r="B267">
        <v>1770</v>
      </c>
      <c r="C267" t="s">
        <v>965</v>
      </c>
      <c r="D267" t="s">
        <v>1226</v>
      </c>
      <c r="E267">
        <v>282.35000000000002</v>
      </c>
      <c r="F267">
        <v>803.97</v>
      </c>
      <c r="G267">
        <v>980.12</v>
      </c>
      <c r="H267" s="1">
        <v>44642</v>
      </c>
      <c r="I267">
        <v>276736.88</v>
      </c>
      <c r="J267">
        <v>227000.93</v>
      </c>
      <c r="K267">
        <f xml:space="preserve"> investment_data[[#This Row],[market_value]]-investment_data[[#This Row],[purchase_value]]</f>
        <v>49735.950000000012</v>
      </c>
      <c r="L267" t="str">
        <f>IF(investment_data[[#This Row],[Profit/Loss]]&gt;0,"Profit","Loss")</f>
        <v>Profit</v>
      </c>
    </row>
    <row r="268" spans="1:12" x14ac:dyDescent="0.3">
      <c r="A268">
        <v>638549</v>
      </c>
      <c r="B268">
        <v>1029</v>
      </c>
      <c r="C268" t="s">
        <v>965</v>
      </c>
      <c r="D268" t="s">
        <v>1227</v>
      </c>
      <c r="E268">
        <v>378.57</v>
      </c>
      <c r="F268">
        <v>704.4</v>
      </c>
      <c r="G268">
        <v>641.98</v>
      </c>
      <c r="H268" s="1">
        <v>45355</v>
      </c>
      <c r="I268">
        <v>243034.37</v>
      </c>
      <c r="J268">
        <v>266664.71000000002</v>
      </c>
      <c r="K268">
        <f xml:space="preserve"> investment_data[[#This Row],[market_value]]-investment_data[[#This Row],[purchase_value]]</f>
        <v>-23630.340000000026</v>
      </c>
      <c r="L268" t="str">
        <f>IF(investment_data[[#This Row],[Profit/Loss]]&gt;0,"Profit","Loss")</f>
        <v>Loss</v>
      </c>
    </row>
    <row r="269" spans="1:12" x14ac:dyDescent="0.3">
      <c r="A269">
        <v>768915</v>
      </c>
      <c r="B269">
        <v>6444</v>
      </c>
      <c r="C269" t="s">
        <v>1228</v>
      </c>
      <c r="D269" t="s">
        <v>1229</v>
      </c>
      <c r="E269">
        <v>36.22</v>
      </c>
      <c r="F269">
        <v>775.93</v>
      </c>
      <c r="G269">
        <v>777.37</v>
      </c>
      <c r="H269" s="1">
        <v>44353</v>
      </c>
      <c r="I269">
        <v>28156.34</v>
      </c>
      <c r="J269">
        <v>28104.18</v>
      </c>
      <c r="K269">
        <f xml:space="preserve"> investment_data[[#This Row],[market_value]]-investment_data[[#This Row],[purchase_value]]</f>
        <v>52.159999999999854</v>
      </c>
      <c r="L269" t="str">
        <f>IF(investment_data[[#This Row],[Profit/Loss]]&gt;0,"Profit","Loss")</f>
        <v>Profit</v>
      </c>
    </row>
    <row r="270" spans="1:12" x14ac:dyDescent="0.3">
      <c r="A270">
        <v>474787</v>
      </c>
      <c r="B270">
        <v>9983</v>
      </c>
      <c r="C270" t="s">
        <v>1228</v>
      </c>
      <c r="D270" t="s">
        <v>1230</v>
      </c>
      <c r="E270">
        <v>312.57</v>
      </c>
      <c r="F270">
        <v>719</v>
      </c>
      <c r="G270">
        <v>1014.3</v>
      </c>
      <c r="H270" s="1">
        <v>44980</v>
      </c>
      <c r="I270">
        <v>317039.75</v>
      </c>
      <c r="J270">
        <v>224737.83</v>
      </c>
      <c r="K270">
        <f xml:space="preserve"> investment_data[[#This Row],[market_value]]-investment_data[[#This Row],[purchase_value]]</f>
        <v>92301.920000000013</v>
      </c>
      <c r="L270" t="str">
        <f>IF(investment_data[[#This Row],[Profit/Loss]]&gt;0,"Profit","Loss")</f>
        <v>Profit</v>
      </c>
    </row>
    <row r="271" spans="1:12" x14ac:dyDescent="0.3">
      <c r="A271">
        <v>923315</v>
      </c>
      <c r="B271">
        <v>5792</v>
      </c>
      <c r="C271" t="s">
        <v>1228</v>
      </c>
      <c r="D271" t="s">
        <v>1231</v>
      </c>
      <c r="E271">
        <v>15.56</v>
      </c>
      <c r="F271">
        <v>813.94</v>
      </c>
      <c r="G271">
        <v>1013.11</v>
      </c>
      <c r="H271" s="1">
        <v>44967</v>
      </c>
      <c r="I271">
        <v>15763.99</v>
      </c>
      <c r="J271">
        <v>12664.91</v>
      </c>
      <c r="K271">
        <f xml:space="preserve"> investment_data[[#This Row],[market_value]]-investment_data[[#This Row],[purchase_value]]</f>
        <v>3099.08</v>
      </c>
      <c r="L271" t="str">
        <f>IF(investment_data[[#This Row],[Profit/Loss]]&gt;0,"Profit","Loss")</f>
        <v>Profit</v>
      </c>
    </row>
    <row r="272" spans="1:12" x14ac:dyDescent="0.3">
      <c r="A272">
        <v>450021</v>
      </c>
      <c r="B272">
        <v>9525</v>
      </c>
      <c r="C272" t="s">
        <v>1228</v>
      </c>
      <c r="D272" t="s">
        <v>1232</v>
      </c>
      <c r="E272">
        <v>14.08</v>
      </c>
      <c r="F272">
        <v>83.83</v>
      </c>
      <c r="G272">
        <v>93.26</v>
      </c>
      <c r="H272" s="1">
        <v>44830</v>
      </c>
      <c r="I272">
        <v>1313.1</v>
      </c>
      <c r="J272">
        <v>1180.33</v>
      </c>
      <c r="K272">
        <f xml:space="preserve"> investment_data[[#This Row],[market_value]]-investment_data[[#This Row],[purchase_value]]</f>
        <v>132.76999999999998</v>
      </c>
      <c r="L272" t="str">
        <f>IF(investment_data[[#This Row],[Profit/Loss]]&gt;0,"Profit","Loss")</f>
        <v>Profit</v>
      </c>
    </row>
    <row r="273" spans="1:12" x14ac:dyDescent="0.3">
      <c r="A273">
        <v>846467</v>
      </c>
      <c r="B273">
        <v>7976</v>
      </c>
      <c r="C273" t="s">
        <v>1228</v>
      </c>
      <c r="D273" t="s">
        <v>1233</v>
      </c>
      <c r="E273">
        <v>321.37</v>
      </c>
      <c r="F273">
        <v>120.51</v>
      </c>
      <c r="G273">
        <v>159.99</v>
      </c>
      <c r="H273" s="1">
        <v>43792</v>
      </c>
      <c r="I273">
        <v>51415.99</v>
      </c>
      <c r="J273">
        <v>38728.300000000003</v>
      </c>
      <c r="K273">
        <f xml:space="preserve"> investment_data[[#This Row],[market_value]]-investment_data[[#This Row],[purchase_value]]</f>
        <v>12687.689999999995</v>
      </c>
      <c r="L273" t="str">
        <f>IF(investment_data[[#This Row],[Profit/Loss]]&gt;0,"Profit","Loss")</f>
        <v>Profit</v>
      </c>
    </row>
    <row r="274" spans="1:12" x14ac:dyDescent="0.3">
      <c r="A274">
        <v>988630</v>
      </c>
      <c r="B274">
        <v>8616</v>
      </c>
      <c r="C274" t="s">
        <v>1228</v>
      </c>
      <c r="D274" t="s">
        <v>1234</v>
      </c>
      <c r="E274">
        <v>351.53</v>
      </c>
      <c r="F274">
        <v>198.78</v>
      </c>
      <c r="G274">
        <v>176.93</v>
      </c>
      <c r="H274" s="1">
        <v>44266</v>
      </c>
      <c r="I274">
        <v>62196.2</v>
      </c>
      <c r="J274">
        <v>69877.13</v>
      </c>
      <c r="K274">
        <f xml:space="preserve"> investment_data[[#This Row],[market_value]]-investment_data[[#This Row],[purchase_value]]</f>
        <v>-7680.9300000000076</v>
      </c>
      <c r="L274" t="str">
        <f>IF(investment_data[[#This Row],[Profit/Loss]]&gt;0,"Profit","Loss")</f>
        <v>Loss</v>
      </c>
    </row>
    <row r="275" spans="1:12" x14ac:dyDescent="0.3">
      <c r="A275">
        <v>643708</v>
      </c>
      <c r="B275">
        <v>8975</v>
      </c>
      <c r="C275" t="s">
        <v>1228</v>
      </c>
      <c r="D275" t="s">
        <v>1235</v>
      </c>
      <c r="E275">
        <v>294.29000000000002</v>
      </c>
      <c r="F275">
        <v>62.13</v>
      </c>
      <c r="G275">
        <v>59.35</v>
      </c>
      <c r="H275" s="1">
        <v>45072</v>
      </c>
      <c r="I275">
        <v>17466.11</v>
      </c>
      <c r="J275">
        <v>18284.240000000002</v>
      </c>
      <c r="K275">
        <f xml:space="preserve"> investment_data[[#This Row],[market_value]]-investment_data[[#This Row],[purchase_value]]</f>
        <v>-818.13000000000102</v>
      </c>
      <c r="L275" t="str">
        <f>IF(investment_data[[#This Row],[Profit/Loss]]&gt;0,"Profit","Loss")</f>
        <v>Loss</v>
      </c>
    </row>
    <row r="276" spans="1:12" x14ac:dyDescent="0.3">
      <c r="A276">
        <v>644174</v>
      </c>
      <c r="B276">
        <v>7654</v>
      </c>
      <c r="C276" t="s">
        <v>1228</v>
      </c>
      <c r="D276" t="s">
        <v>1236</v>
      </c>
      <c r="E276">
        <v>421.62</v>
      </c>
      <c r="F276">
        <v>932.89</v>
      </c>
      <c r="G276">
        <v>1309.96</v>
      </c>
      <c r="H276" s="1">
        <v>43827</v>
      </c>
      <c r="I276">
        <v>552305.34</v>
      </c>
      <c r="J276">
        <v>393325.08</v>
      </c>
      <c r="K276">
        <f xml:space="preserve"> investment_data[[#This Row],[market_value]]-investment_data[[#This Row],[purchase_value]]</f>
        <v>158980.25999999995</v>
      </c>
      <c r="L276" t="str">
        <f>IF(investment_data[[#This Row],[Profit/Loss]]&gt;0,"Profit","Loss")</f>
        <v>Profit</v>
      </c>
    </row>
    <row r="277" spans="1:12" x14ac:dyDescent="0.3">
      <c r="A277">
        <v>175626</v>
      </c>
      <c r="B277">
        <v>1558</v>
      </c>
      <c r="C277" t="s">
        <v>1228</v>
      </c>
      <c r="D277" t="s">
        <v>1237</v>
      </c>
      <c r="E277">
        <v>447.3</v>
      </c>
      <c r="F277">
        <v>712.78</v>
      </c>
      <c r="G277">
        <v>824.43</v>
      </c>
      <c r="H277" s="1">
        <v>44484</v>
      </c>
      <c r="I277">
        <v>368767.54</v>
      </c>
      <c r="J277">
        <v>318826.49</v>
      </c>
      <c r="K277">
        <f xml:space="preserve"> investment_data[[#This Row],[market_value]]-investment_data[[#This Row],[purchase_value]]</f>
        <v>49941.049999999988</v>
      </c>
      <c r="L277" t="str">
        <f>IF(investment_data[[#This Row],[Profit/Loss]]&gt;0,"Profit","Loss")</f>
        <v>Profit</v>
      </c>
    </row>
    <row r="278" spans="1:12" x14ac:dyDescent="0.3">
      <c r="A278">
        <v>141312</v>
      </c>
      <c r="B278">
        <v>8368</v>
      </c>
      <c r="C278" t="s">
        <v>1228</v>
      </c>
      <c r="D278" t="s">
        <v>1238</v>
      </c>
      <c r="E278">
        <v>319.29000000000002</v>
      </c>
      <c r="F278">
        <v>359.44</v>
      </c>
      <c r="G278">
        <v>416.11</v>
      </c>
      <c r="H278" s="1">
        <v>45094</v>
      </c>
      <c r="I278">
        <v>132859.76</v>
      </c>
      <c r="J278">
        <v>114765.6</v>
      </c>
      <c r="K278">
        <f xml:space="preserve"> investment_data[[#This Row],[market_value]]-investment_data[[#This Row],[purchase_value]]</f>
        <v>18094.160000000003</v>
      </c>
      <c r="L278" t="str">
        <f>IF(investment_data[[#This Row],[Profit/Loss]]&gt;0,"Profit","Loss")</f>
        <v>Profit</v>
      </c>
    </row>
    <row r="279" spans="1:12" x14ac:dyDescent="0.3">
      <c r="A279">
        <v>304664</v>
      </c>
      <c r="B279">
        <v>1770</v>
      </c>
      <c r="C279" t="s">
        <v>1228</v>
      </c>
      <c r="D279" t="s">
        <v>1239</v>
      </c>
      <c r="E279">
        <v>169.67</v>
      </c>
      <c r="F279">
        <v>323.33999999999997</v>
      </c>
      <c r="G279">
        <v>460.17</v>
      </c>
      <c r="H279" s="1">
        <v>44392</v>
      </c>
      <c r="I279">
        <v>78077.039999999994</v>
      </c>
      <c r="J279">
        <v>54861.1</v>
      </c>
      <c r="K279">
        <f xml:space="preserve"> investment_data[[#This Row],[market_value]]-investment_data[[#This Row],[purchase_value]]</f>
        <v>23215.939999999995</v>
      </c>
      <c r="L279" t="str">
        <f>IF(investment_data[[#This Row],[Profit/Loss]]&gt;0,"Profit","Loss")</f>
        <v>Profit</v>
      </c>
    </row>
    <row r="280" spans="1:12" x14ac:dyDescent="0.3">
      <c r="A280">
        <v>541613</v>
      </c>
      <c r="B280">
        <v>6906</v>
      </c>
      <c r="C280" t="s">
        <v>1228</v>
      </c>
      <c r="D280" t="s">
        <v>1240</v>
      </c>
      <c r="E280">
        <v>322.73</v>
      </c>
      <c r="F280">
        <v>445.24</v>
      </c>
      <c r="G280">
        <v>600.70000000000005</v>
      </c>
      <c r="H280" s="1">
        <v>44114</v>
      </c>
      <c r="I280">
        <v>193863.91</v>
      </c>
      <c r="J280">
        <v>143692.31</v>
      </c>
      <c r="K280">
        <f xml:space="preserve"> investment_data[[#This Row],[market_value]]-investment_data[[#This Row],[purchase_value]]</f>
        <v>50171.600000000006</v>
      </c>
      <c r="L280" t="str">
        <f>IF(investment_data[[#This Row],[Profit/Loss]]&gt;0,"Profit","Loss")</f>
        <v>Profit</v>
      </c>
    </row>
    <row r="281" spans="1:12" x14ac:dyDescent="0.3">
      <c r="A281">
        <v>262996</v>
      </c>
      <c r="B281">
        <v>1475</v>
      </c>
      <c r="C281" t="s">
        <v>1228</v>
      </c>
      <c r="D281" t="s">
        <v>1241</v>
      </c>
      <c r="E281">
        <v>447.71</v>
      </c>
      <c r="F281">
        <v>334.39</v>
      </c>
      <c r="G281">
        <v>309.18</v>
      </c>
      <c r="H281" s="1">
        <v>45238</v>
      </c>
      <c r="I281">
        <v>138422.98000000001</v>
      </c>
      <c r="J281">
        <v>149709.75</v>
      </c>
      <c r="K281">
        <f xml:space="preserve"> investment_data[[#This Row],[market_value]]-investment_data[[#This Row],[purchase_value]]</f>
        <v>-11286.76999999999</v>
      </c>
      <c r="L281" t="str">
        <f>IF(investment_data[[#This Row],[Profit/Loss]]&gt;0,"Profit","Loss")</f>
        <v>Loss</v>
      </c>
    </row>
    <row r="282" spans="1:12" x14ac:dyDescent="0.3">
      <c r="A282">
        <v>666018</v>
      </c>
      <c r="B282">
        <v>3778</v>
      </c>
      <c r="C282" t="s">
        <v>1228</v>
      </c>
      <c r="D282" t="s">
        <v>1242</v>
      </c>
      <c r="E282">
        <v>368.13</v>
      </c>
      <c r="F282">
        <v>610.13</v>
      </c>
      <c r="G282">
        <v>766.96</v>
      </c>
      <c r="H282" s="1">
        <v>44741</v>
      </c>
      <c r="I282">
        <v>282340.98</v>
      </c>
      <c r="J282">
        <v>224607.16</v>
      </c>
      <c r="K282">
        <f xml:space="preserve"> investment_data[[#This Row],[market_value]]-investment_data[[#This Row],[purchase_value]]</f>
        <v>57733.819999999978</v>
      </c>
      <c r="L282" t="str">
        <f>IF(investment_data[[#This Row],[Profit/Loss]]&gt;0,"Profit","Loss")</f>
        <v>Profit</v>
      </c>
    </row>
    <row r="283" spans="1:12" x14ac:dyDescent="0.3">
      <c r="A283">
        <v>403216</v>
      </c>
      <c r="B283">
        <v>5396</v>
      </c>
      <c r="C283" t="s">
        <v>1228</v>
      </c>
      <c r="D283" t="s">
        <v>1243</v>
      </c>
      <c r="E283">
        <v>126.26</v>
      </c>
      <c r="F283">
        <v>356.81</v>
      </c>
      <c r="G283">
        <v>305.77</v>
      </c>
      <c r="H283" s="1">
        <v>44954</v>
      </c>
      <c r="I283">
        <v>38606.519999999997</v>
      </c>
      <c r="J283">
        <v>45050.83</v>
      </c>
      <c r="K283">
        <f xml:space="preserve"> investment_data[[#This Row],[market_value]]-investment_data[[#This Row],[purchase_value]]</f>
        <v>-6444.3100000000049</v>
      </c>
      <c r="L283" t="str">
        <f>IF(investment_data[[#This Row],[Profit/Loss]]&gt;0,"Profit","Loss")</f>
        <v>Loss</v>
      </c>
    </row>
    <row r="284" spans="1:12" x14ac:dyDescent="0.3">
      <c r="A284">
        <v>890506</v>
      </c>
      <c r="B284">
        <v>8907</v>
      </c>
      <c r="C284" t="s">
        <v>1228</v>
      </c>
      <c r="D284" t="s">
        <v>1244</v>
      </c>
      <c r="E284">
        <v>112.25</v>
      </c>
      <c r="F284">
        <v>779.19</v>
      </c>
      <c r="G284">
        <v>960.56</v>
      </c>
      <c r="H284" s="1">
        <v>44679</v>
      </c>
      <c r="I284">
        <v>107822.86</v>
      </c>
      <c r="J284">
        <v>87464.08</v>
      </c>
      <c r="K284">
        <f xml:space="preserve"> investment_data[[#This Row],[market_value]]-investment_data[[#This Row],[purchase_value]]</f>
        <v>20358.78</v>
      </c>
      <c r="L284" t="str">
        <f>IF(investment_data[[#This Row],[Profit/Loss]]&gt;0,"Profit","Loss")</f>
        <v>Profit</v>
      </c>
    </row>
    <row r="285" spans="1:12" x14ac:dyDescent="0.3">
      <c r="A285">
        <v>107516</v>
      </c>
      <c r="B285">
        <v>5396</v>
      </c>
      <c r="C285" t="s">
        <v>1228</v>
      </c>
      <c r="D285" t="s">
        <v>1245</v>
      </c>
      <c r="E285">
        <v>333.47</v>
      </c>
      <c r="F285">
        <v>59.96</v>
      </c>
      <c r="G285">
        <v>89.24</v>
      </c>
      <c r="H285" s="1">
        <v>44726</v>
      </c>
      <c r="I285">
        <v>29758.86</v>
      </c>
      <c r="J285">
        <v>19994.86</v>
      </c>
      <c r="K285">
        <f xml:space="preserve"> investment_data[[#This Row],[market_value]]-investment_data[[#This Row],[purchase_value]]</f>
        <v>9764</v>
      </c>
      <c r="L285" t="str">
        <f>IF(investment_data[[#This Row],[Profit/Loss]]&gt;0,"Profit","Loss")</f>
        <v>Profit</v>
      </c>
    </row>
    <row r="286" spans="1:12" x14ac:dyDescent="0.3">
      <c r="A286">
        <v>462800</v>
      </c>
      <c r="B286">
        <v>1204</v>
      </c>
      <c r="C286" t="s">
        <v>1228</v>
      </c>
      <c r="D286" t="s">
        <v>1246</v>
      </c>
      <c r="E286">
        <v>167.92</v>
      </c>
      <c r="F286">
        <v>275.77</v>
      </c>
      <c r="G286">
        <v>359.48</v>
      </c>
      <c r="H286" s="1">
        <v>44273</v>
      </c>
      <c r="I286">
        <v>60363.88</v>
      </c>
      <c r="J286">
        <v>46307.3</v>
      </c>
      <c r="K286">
        <f xml:space="preserve"> investment_data[[#This Row],[market_value]]-investment_data[[#This Row],[purchase_value]]</f>
        <v>14056.579999999994</v>
      </c>
      <c r="L286" t="str">
        <f>IF(investment_data[[#This Row],[Profit/Loss]]&gt;0,"Profit","Loss")</f>
        <v>Profit</v>
      </c>
    </row>
    <row r="287" spans="1:12" x14ac:dyDescent="0.3">
      <c r="A287">
        <v>156521</v>
      </c>
      <c r="B287">
        <v>4919</v>
      </c>
      <c r="C287" t="s">
        <v>1228</v>
      </c>
      <c r="D287" t="s">
        <v>1247</v>
      </c>
      <c r="E287">
        <v>131.02000000000001</v>
      </c>
      <c r="F287">
        <v>819.22</v>
      </c>
      <c r="G287">
        <v>1118.55</v>
      </c>
      <c r="H287" s="1">
        <v>44055</v>
      </c>
      <c r="I287">
        <v>146552.42000000001</v>
      </c>
      <c r="J287">
        <v>107334.2</v>
      </c>
      <c r="K287">
        <f xml:space="preserve"> investment_data[[#This Row],[market_value]]-investment_data[[#This Row],[purchase_value]]</f>
        <v>39218.220000000016</v>
      </c>
      <c r="L287" t="str">
        <f>IF(investment_data[[#This Row],[Profit/Loss]]&gt;0,"Profit","Loss")</f>
        <v>Profit</v>
      </c>
    </row>
    <row r="288" spans="1:12" x14ac:dyDescent="0.3">
      <c r="A288">
        <v>683283</v>
      </c>
      <c r="B288">
        <v>4355</v>
      </c>
      <c r="C288" t="s">
        <v>1228</v>
      </c>
      <c r="D288" t="s">
        <v>1248</v>
      </c>
      <c r="E288">
        <v>318.88</v>
      </c>
      <c r="F288">
        <v>618.12</v>
      </c>
      <c r="G288">
        <v>568.03</v>
      </c>
      <c r="H288" s="1">
        <v>45308</v>
      </c>
      <c r="I288">
        <v>181133.41</v>
      </c>
      <c r="J288">
        <v>197106.11</v>
      </c>
      <c r="K288">
        <f xml:space="preserve"> investment_data[[#This Row],[market_value]]-investment_data[[#This Row],[purchase_value]]</f>
        <v>-15972.699999999983</v>
      </c>
      <c r="L288" t="str">
        <f>IF(investment_data[[#This Row],[Profit/Loss]]&gt;0,"Profit","Loss")</f>
        <v>Loss</v>
      </c>
    </row>
    <row r="289" spans="1:12" x14ac:dyDescent="0.3">
      <c r="A289">
        <v>437294</v>
      </c>
      <c r="B289">
        <v>4355</v>
      </c>
      <c r="C289" t="s">
        <v>1228</v>
      </c>
      <c r="D289" t="s">
        <v>1249</v>
      </c>
      <c r="E289">
        <v>440.71</v>
      </c>
      <c r="F289">
        <v>242.71</v>
      </c>
      <c r="G289">
        <v>276.11</v>
      </c>
      <c r="H289" s="1">
        <v>44131</v>
      </c>
      <c r="I289">
        <v>121684.44</v>
      </c>
      <c r="J289">
        <v>106964.72</v>
      </c>
      <c r="K289">
        <f xml:space="preserve"> investment_data[[#This Row],[market_value]]-investment_data[[#This Row],[purchase_value]]</f>
        <v>14719.720000000001</v>
      </c>
      <c r="L289" t="str">
        <f>IF(investment_data[[#This Row],[Profit/Loss]]&gt;0,"Profit","Loss")</f>
        <v>Profit</v>
      </c>
    </row>
    <row r="290" spans="1:12" x14ac:dyDescent="0.3">
      <c r="A290">
        <v>933051</v>
      </c>
      <c r="B290">
        <v>8996</v>
      </c>
      <c r="C290" t="s">
        <v>1228</v>
      </c>
      <c r="D290" t="s">
        <v>1250</v>
      </c>
      <c r="E290">
        <v>89.56</v>
      </c>
      <c r="F290">
        <v>552.21</v>
      </c>
      <c r="G290">
        <v>468.5</v>
      </c>
      <c r="H290" s="1">
        <v>44156</v>
      </c>
      <c r="I290">
        <v>41958.86</v>
      </c>
      <c r="J290">
        <v>49455.93</v>
      </c>
      <c r="K290">
        <f xml:space="preserve"> investment_data[[#This Row],[market_value]]-investment_data[[#This Row],[purchase_value]]</f>
        <v>-7497.07</v>
      </c>
      <c r="L290" t="str">
        <f>IF(investment_data[[#This Row],[Profit/Loss]]&gt;0,"Profit","Loss")</f>
        <v>Loss</v>
      </c>
    </row>
    <row r="291" spans="1:12" x14ac:dyDescent="0.3">
      <c r="A291">
        <v>956034</v>
      </c>
      <c r="B291">
        <v>8994</v>
      </c>
      <c r="C291" t="s">
        <v>1228</v>
      </c>
      <c r="D291" t="s">
        <v>1251</v>
      </c>
      <c r="E291">
        <v>422.72</v>
      </c>
      <c r="F291">
        <v>290</v>
      </c>
      <c r="G291">
        <v>352.89</v>
      </c>
      <c r="H291" s="1">
        <v>45489</v>
      </c>
      <c r="I291">
        <v>149173.66</v>
      </c>
      <c r="J291">
        <v>122588.8</v>
      </c>
      <c r="K291">
        <f xml:space="preserve"> investment_data[[#This Row],[market_value]]-investment_data[[#This Row],[purchase_value]]</f>
        <v>26584.86</v>
      </c>
      <c r="L291" t="str">
        <f>IF(investment_data[[#This Row],[Profit/Loss]]&gt;0,"Profit","Loss")</f>
        <v>Profit</v>
      </c>
    </row>
    <row r="292" spans="1:12" x14ac:dyDescent="0.3">
      <c r="A292">
        <v>581070</v>
      </c>
      <c r="B292">
        <v>3109</v>
      </c>
      <c r="C292" t="s">
        <v>1228</v>
      </c>
      <c r="D292" t="s">
        <v>1252</v>
      </c>
      <c r="E292">
        <v>119.78</v>
      </c>
      <c r="F292">
        <v>88.5</v>
      </c>
      <c r="G292">
        <v>97.97</v>
      </c>
      <c r="H292" s="1">
        <v>45506</v>
      </c>
      <c r="I292">
        <v>11734.85</v>
      </c>
      <c r="J292">
        <v>10600.53</v>
      </c>
      <c r="K292">
        <f xml:space="preserve"> investment_data[[#This Row],[market_value]]-investment_data[[#This Row],[purchase_value]]</f>
        <v>1134.3199999999997</v>
      </c>
      <c r="L292" t="str">
        <f>IF(investment_data[[#This Row],[Profit/Loss]]&gt;0,"Profit","Loss")</f>
        <v>Profit</v>
      </c>
    </row>
    <row r="293" spans="1:12" x14ac:dyDescent="0.3">
      <c r="A293">
        <v>747974</v>
      </c>
      <c r="B293">
        <v>8355</v>
      </c>
      <c r="C293" t="s">
        <v>1228</v>
      </c>
      <c r="D293" t="s">
        <v>1253</v>
      </c>
      <c r="E293">
        <v>75.86</v>
      </c>
      <c r="F293">
        <v>260.64999999999998</v>
      </c>
      <c r="G293">
        <v>226.05</v>
      </c>
      <c r="H293" s="1">
        <v>43760</v>
      </c>
      <c r="I293">
        <v>17148.150000000001</v>
      </c>
      <c r="J293">
        <v>19772.91</v>
      </c>
      <c r="K293">
        <f xml:space="preserve"> investment_data[[#This Row],[market_value]]-investment_data[[#This Row],[purchase_value]]</f>
        <v>-2624.7599999999984</v>
      </c>
      <c r="L293" t="str">
        <f>IF(investment_data[[#This Row],[Profit/Loss]]&gt;0,"Profit","Loss")</f>
        <v>Loss</v>
      </c>
    </row>
    <row r="294" spans="1:12" x14ac:dyDescent="0.3">
      <c r="A294">
        <v>548429</v>
      </c>
      <c r="B294">
        <v>7027</v>
      </c>
      <c r="C294" t="s">
        <v>1228</v>
      </c>
      <c r="D294" t="s">
        <v>1254</v>
      </c>
      <c r="E294">
        <v>324.97000000000003</v>
      </c>
      <c r="F294">
        <v>52.57</v>
      </c>
      <c r="G294">
        <v>73.84</v>
      </c>
      <c r="H294" s="1">
        <v>44080</v>
      </c>
      <c r="I294">
        <v>23995.78</v>
      </c>
      <c r="J294">
        <v>17083.669999999998</v>
      </c>
      <c r="K294">
        <f xml:space="preserve"> investment_data[[#This Row],[market_value]]-investment_data[[#This Row],[purchase_value]]</f>
        <v>6912.1100000000006</v>
      </c>
      <c r="L294" t="str">
        <f>IF(investment_data[[#This Row],[Profit/Loss]]&gt;0,"Profit","Loss")</f>
        <v>Profit</v>
      </c>
    </row>
    <row r="295" spans="1:12" x14ac:dyDescent="0.3">
      <c r="A295">
        <v>890255</v>
      </c>
      <c r="B295">
        <v>1410</v>
      </c>
      <c r="C295" t="s">
        <v>1228</v>
      </c>
      <c r="D295" t="s">
        <v>1255</v>
      </c>
      <c r="E295">
        <v>211.09</v>
      </c>
      <c r="F295">
        <v>133.08000000000001</v>
      </c>
      <c r="G295">
        <v>199.28</v>
      </c>
      <c r="H295" s="1">
        <v>43900</v>
      </c>
      <c r="I295">
        <v>42066.02</v>
      </c>
      <c r="J295">
        <v>28091.86</v>
      </c>
      <c r="K295">
        <f xml:space="preserve"> investment_data[[#This Row],[market_value]]-investment_data[[#This Row],[purchase_value]]</f>
        <v>13974.159999999996</v>
      </c>
      <c r="L295" t="str">
        <f>IF(investment_data[[#This Row],[Profit/Loss]]&gt;0,"Profit","Loss")</f>
        <v>Profit</v>
      </c>
    </row>
    <row r="296" spans="1:12" x14ac:dyDescent="0.3">
      <c r="A296">
        <v>502425</v>
      </c>
      <c r="B296">
        <v>1858</v>
      </c>
      <c r="C296" t="s">
        <v>1228</v>
      </c>
      <c r="D296" t="s">
        <v>1256</v>
      </c>
      <c r="E296">
        <v>318.93</v>
      </c>
      <c r="F296">
        <v>777.14</v>
      </c>
      <c r="G296">
        <v>1141.04</v>
      </c>
      <c r="H296" s="1">
        <v>45020</v>
      </c>
      <c r="I296">
        <v>363911.89</v>
      </c>
      <c r="J296">
        <v>247853.26</v>
      </c>
      <c r="K296">
        <f xml:space="preserve"> investment_data[[#This Row],[market_value]]-investment_data[[#This Row],[purchase_value]]</f>
        <v>116058.63</v>
      </c>
      <c r="L296" t="str">
        <f>IF(investment_data[[#This Row],[Profit/Loss]]&gt;0,"Profit","Loss")</f>
        <v>Profit</v>
      </c>
    </row>
    <row r="297" spans="1:12" x14ac:dyDescent="0.3">
      <c r="A297">
        <v>844139</v>
      </c>
      <c r="B297">
        <v>2131</v>
      </c>
      <c r="C297" t="s">
        <v>1228</v>
      </c>
      <c r="D297" t="s">
        <v>1257</v>
      </c>
      <c r="E297">
        <v>455.54</v>
      </c>
      <c r="F297">
        <v>262.66000000000003</v>
      </c>
      <c r="G297">
        <v>239.22</v>
      </c>
      <c r="H297" s="1">
        <v>44152</v>
      </c>
      <c r="I297">
        <v>108974.28</v>
      </c>
      <c r="J297">
        <v>119652.14</v>
      </c>
      <c r="K297">
        <f xml:space="preserve"> investment_data[[#This Row],[market_value]]-investment_data[[#This Row],[purchase_value]]</f>
        <v>-10677.86</v>
      </c>
      <c r="L297" t="str">
        <f>IF(investment_data[[#This Row],[Profit/Loss]]&gt;0,"Profit","Loss")</f>
        <v>Loss</v>
      </c>
    </row>
    <row r="298" spans="1:12" x14ac:dyDescent="0.3">
      <c r="A298">
        <v>604161</v>
      </c>
      <c r="B298">
        <v>1405</v>
      </c>
      <c r="C298" t="s">
        <v>1228</v>
      </c>
      <c r="D298" t="s">
        <v>1258</v>
      </c>
      <c r="E298">
        <v>431.94</v>
      </c>
      <c r="F298">
        <v>468.02</v>
      </c>
      <c r="G298">
        <v>674.25</v>
      </c>
      <c r="H298" s="1">
        <v>44615</v>
      </c>
      <c r="I298">
        <v>291235.53999999998</v>
      </c>
      <c r="J298">
        <v>202156.56</v>
      </c>
      <c r="K298">
        <f xml:space="preserve"> investment_data[[#This Row],[market_value]]-investment_data[[#This Row],[purchase_value]]</f>
        <v>89078.979999999981</v>
      </c>
      <c r="L298" t="str">
        <f>IF(investment_data[[#This Row],[Profit/Loss]]&gt;0,"Profit","Loss")</f>
        <v>Profit</v>
      </c>
    </row>
    <row r="299" spans="1:12" x14ac:dyDescent="0.3">
      <c r="A299">
        <v>668227</v>
      </c>
      <c r="B299">
        <v>8616</v>
      </c>
      <c r="C299" t="s">
        <v>1228</v>
      </c>
      <c r="D299" t="s">
        <v>1259</v>
      </c>
      <c r="E299">
        <v>489.32</v>
      </c>
      <c r="F299">
        <v>517.84</v>
      </c>
      <c r="G299">
        <v>630.82000000000005</v>
      </c>
      <c r="H299" s="1">
        <v>43965</v>
      </c>
      <c r="I299">
        <v>308672.84000000003</v>
      </c>
      <c r="J299">
        <v>253389.47</v>
      </c>
      <c r="K299">
        <f xml:space="preserve"> investment_data[[#This Row],[market_value]]-investment_data[[#This Row],[purchase_value]]</f>
        <v>55283.370000000024</v>
      </c>
      <c r="L299" t="str">
        <f>IF(investment_data[[#This Row],[Profit/Loss]]&gt;0,"Profit","Loss")</f>
        <v>Profit</v>
      </c>
    </row>
    <row r="300" spans="1:12" x14ac:dyDescent="0.3">
      <c r="A300">
        <v>611775</v>
      </c>
      <c r="B300">
        <v>5264</v>
      </c>
      <c r="C300" t="s">
        <v>1228</v>
      </c>
      <c r="D300" t="s">
        <v>1260</v>
      </c>
      <c r="E300">
        <v>143.03</v>
      </c>
      <c r="F300">
        <v>63.49</v>
      </c>
      <c r="G300">
        <v>82.99</v>
      </c>
      <c r="H300" s="1">
        <v>43963</v>
      </c>
      <c r="I300">
        <v>11870.06</v>
      </c>
      <c r="J300">
        <v>9080.9699999999993</v>
      </c>
      <c r="K300">
        <f xml:space="preserve"> investment_data[[#This Row],[market_value]]-investment_data[[#This Row],[purchase_value]]</f>
        <v>2789.09</v>
      </c>
      <c r="L300" t="str">
        <f>IF(investment_data[[#This Row],[Profit/Loss]]&gt;0,"Profit","Loss")</f>
        <v>Profit</v>
      </c>
    </row>
    <row r="301" spans="1:12" x14ac:dyDescent="0.3">
      <c r="A301">
        <v>632339</v>
      </c>
      <c r="B301">
        <v>8368</v>
      </c>
      <c r="C301" t="s">
        <v>1228</v>
      </c>
      <c r="D301" t="s">
        <v>1261</v>
      </c>
      <c r="E301">
        <v>227.62</v>
      </c>
      <c r="F301">
        <v>156.30000000000001</v>
      </c>
      <c r="G301">
        <v>224.61</v>
      </c>
      <c r="H301" s="1">
        <v>44167</v>
      </c>
      <c r="I301">
        <v>51125.73</v>
      </c>
      <c r="J301">
        <v>35577.01</v>
      </c>
      <c r="K301">
        <f xml:space="preserve"> investment_data[[#This Row],[market_value]]-investment_data[[#This Row],[purchase_value]]</f>
        <v>15548.720000000001</v>
      </c>
      <c r="L301" t="str">
        <f>IF(investment_data[[#This Row],[Profit/Loss]]&gt;0,"Profit","Loss")</f>
        <v>Profit</v>
      </c>
    </row>
    <row r="302" spans="1:12" x14ac:dyDescent="0.3">
      <c r="A302">
        <v>832901</v>
      </c>
      <c r="B302">
        <v>3109</v>
      </c>
      <c r="C302" t="s">
        <v>1228</v>
      </c>
      <c r="D302" t="s">
        <v>1262</v>
      </c>
      <c r="E302">
        <v>71.099999999999994</v>
      </c>
      <c r="F302">
        <v>599.4</v>
      </c>
      <c r="G302">
        <v>890.42</v>
      </c>
      <c r="H302" s="1">
        <v>44385</v>
      </c>
      <c r="I302">
        <v>63308.86</v>
      </c>
      <c r="J302">
        <v>42617.34</v>
      </c>
      <c r="K302">
        <f xml:space="preserve"> investment_data[[#This Row],[market_value]]-investment_data[[#This Row],[purchase_value]]</f>
        <v>20691.520000000004</v>
      </c>
      <c r="L302" t="str">
        <f>IF(investment_data[[#This Row],[Profit/Loss]]&gt;0,"Profit","Loss")</f>
        <v>Profit</v>
      </c>
    </row>
    <row r="303" spans="1:12" x14ac:dyDescent="0.3">
      <c r="A303">
        <v>783971</v>
      </c>
      <c r="B303">
        <v>3640</v>
      </c>
      <c r="C303" t="s">
        <v>1228</v>
      </c>
      <c r="D303" t="s">
        <v>1263</v>
      </c>
      <c r="E303">
        <v>257.56</v>
      </c>
      <c r="F303">
        <v>869.62</v>
      </c>
      <c r="G303">
        <v>971.15</v>
      </c>
      <c r="H303" s="1">
        <v>44869</v>
      </c>
      <c r="I303">
        <v>250129.39</v>
      </c>
      <c r="J303">
        <v>223979.33</v>
      </c>
      <c r="K303">
        <f xml:space="preserve"> investment_data[[#This Row],[market_value]]-investment_data[[#This Row],[purchase_value]]</f>
        <v>26150.060000000027</v>
      </c>
      <c r="L303" t="str">
        <f>IF(investment_data[[#This Row],[Profit/Loss]]&gt;0,"Profit","Loss")</f>
        <v>Profit</v>
      </c>
    </row>
    <row r="304" spans="1:12" x14ac:dyDescent="0.3">
      <c r="A304">
        <v>872233</v>
      </c>
      <c r="B304">
        <v>4157</v>
      </c>
      <c r="C304" t="s">
        <v>1228</v>
      </c>
      <c r="D304" t="s">
        <v>1264</v>
      </c>
      <c r="E304">
        <v>169.16</v>
      </c>
      <c r="F304">
        <v>367.94</v>
      </c>
      <c r="G304">
        <v>503.12</v>
      </c>
      <c r="H304" s="1">
        <v>45118</v>
      </c>
      <c r="I304">
        <v>85107.78</v>
      </c>
      <c r="J304">
        <v>62240.73</v>
      </c>
      <c r="K304">
        <f xml:space="preserve"> investment_data[[#This Row],[market_value]]-investment_data[[#This Row],[purchase_value]]</f>
        <v>22867.049999999996</v>
      </c>
      <c r="L304" t="str">
        <f>IF(investment_data[[#This Row],[Profit/Loss]]&gt;0,"Profit","Loss")</f>
        <v>Profit</v>
      </c>
    </row>
    <row r="305" spans="1:12" x14ac:dyDescent="0.3">
      <c r="A305">
        <v>953962</v>
      </c>
      <c r="B305">
        <v>3640</v>
      </c>
      <c r="C305" t="s">
        <v>1228</v>
      </c>
      <c r="D305" t="s">
        <v>1265</v>
      </c>
      <c r="E305">
        <v>449.4</v>
      </c>
      <c r="F305">
        <v>819.74</v>
      </c>
      <c r="G305">
        <v>867.98</v>
      </c>
      <c r="H305" s="1">
        <v>44187</v>
      </c>
      <c r="I305">
        <v>390070.21</v>
      </c>
      <c r="J305">
        <v>368391.16</v>
      </c>
      <c r="K305">
        <f xml:space="preserve"> investment_data[[#This Row],[market_value]]-investment_data[[#This Row],[purchase_value]]</f>
        <v>21679.050000000047</v>
      </c>
      <c r="L305" t="str">
        <f>IF(investment_data[[#This Row],[Profit/Loss]]&gt;0,"Profit","Loss")</f>
        <v>Profit</v>
      </c>
    </row>
    <row r="306" spans="1:12" x14ac:dyDescent="0.3">
      <c r="A306">
        <v>495000</v>
      </c>
      <c r="B306">
        <v>7858</v>
      </c>
      <c r="C306" t="s">
        <v>1228</v>
      </c>
      <c r="D306" t="s">
        <v>1266</v>
      </c>
      <c r="E306">
        <v>465.3</v>
      </c>
      <c r="F306">
        <v>924.64</v>
      </c>
      <c r="G306">
        <v>1079.75</v>
      </c>
      <c r="H306" s="1">
        <v>44541</v>
      </c>
      <c r="I306">
        <v>502407.67</v>
      </c>
      <c r="J306">
        <v>430234.99</v>
      </c>
      <c r="K306">
        <f xml:space="preserve"> investment_data[[#This Row],[market_value]]-investment_data[[#This Row],[purchase_value]]</f>
        <v>72172.679999999993</v>
      </c>
      <c r="L306" t="str">
        <f>IF(investment_data[[#This Row],[Profit/Loss]]&gt;0,"Profit","Loss")</f>
        <v>Profit</v>
      </c>
    </row>
    <row r="307" spans="1:12" x14ac:dyDescent="0.3">
      <c r="A307">
        <v>287493</v>
      </c>
      <c r="B307">
        <v>2696</v>
      </c>
      <c r="C307" t="s">
        <v>1228</v>
      </c>
      <c r="D307" t="s">
        <v>1267</v>
      </c>
      <c r="E307">
        <v>13.12</v>
      </c>
      <c r="F307">
        <v>542.11</v>
      </c>
      <c r="G307">
        <v>767.11</v>
      </c>
      <c r="H307" s="1">
        <v>45517</v>
      </c>
      <c r="I307">
        <v>10064.48</v>
      </c>
      <c r="J307">
        <v>7112.48</v>
      </c>
      <c r="K307">
        <f xml:space="preserve"> investment_data[[#This Row],[market_value]]-investment_data[[#This Row],[purchase_value]]</f>
        <v>2952</v>
      </c>
      <c r="L307" t="str">
        <f>IF(investment_data[[#This Row],[Profit/Loss]]&gt;0,"Profit","Loss")</f>
        <v>Profit</v>
      </c>
    </row>
    <row r="308" spans="1:12" x14ac:dyDescent="0.3">
      <c r="A308">
        <v>390464</v>
      </c>
      <c r="B308">
        <v>9566</v>
      </c>
      <c r="C308" t="s">
        <v>1228</v>
      </c>
      <c r="D308" t="s">
        <v>1268</v>
      </c>
      <c r="E308">
        <v>87.45</v>
      </c>
      <c r="F308">
        <v>240.84</v>
      </c>
      <c r="G308">
        <v>204.75</v>
      </c>
      <c r="H308" s="1">
        <v>45076</v>
      </c>
      <c r="I308">
        <v>17905.39</v>
      </c>
      <c r="J308">
        <v>21061.46</v>
      </c>
      <c r="K308">
        <f xml:space="preserve"> investment_data[[#This Row],[market_value]]-investment_data[[#This Row],[purchase_value]]</f>
        <v>-3156.0699999999997</v>
      </c>
      <c r="L308" t="str">
        <f>IF(investment_data[[#This Row],[Profit/Loss]]&gt;0,"Profit","Loss")</f>
        <v>Loss</v>
      </c>
    </row>
    <row r="309" spans="1:12" x14ac:dyDescent="0.3">
      <c r="A309">
        <v>221445</v>
      </c>
      <c r="B309">
        <v>9566</v>
      </c>
      <c r="C309" t="s">
        <v>1228</v>
      </c>
      <c r="D309" t="s">
        <v>1269</v>
      </c>
      <c r="E309">
        <v>283.99</v>
      </c>
      <c r="F309">
        <v>396.33</v>
      </c>
      <c r="G309">
        <v>404.52</v>
      </c>
      <c r="H309" s="1">
        <v>44991</v>
      </c>
      <c r="I309">
        <v>114879.63</v>
      </c>
      <c r="J309">
        <v>112553.76</v>
      </c>
      <c r="K309">
        <f xml:space="preserve"> investment_data[[#This Row],[market_value]]-investment_data[[#This Row],[purchase_value]]</f>
        <v>2325.8700000000099</v>
      </c>
      <c r="L309" t="str">
        <f>IF(investment_data[[#This Row],[Profit/Loss]]&gt;0,"Profit","Loss")</f>
        <v>Profit</v>
      </c>
    </row>
    <row r="310" spans="1:12" x14ac:dyDescent="0.3">
      <c r="A310">
        <v>585302</v>
      </c>
      <c r="B310">
        <v>8280</v>
      </c>
      <c r="C310" t="s">
        <v>1228</v>
      </c>
      <c r="D310" t="s">
        <v>1270</v>
      </c>
      <c r="E310">
        <v>482.07</v>
      </c>
      <c r="F310">
        <v>507.03</v>
      </c>
      <c r="G310">
        <v>447.41</v>
      </c>
      <c r="H310" s="1">
        <v>44700</v>
      </c>
      <c r="I310">
        <v>215682.94</v>
      </c>
      <c r="J310">
        <v>244423.95</v>
      </c>
      <c r="K310">
        <f xml:space="preserve"> investment_data[[#This Row],[market_value]]-investment_data[[#This Row],[purchase_value]]</f>
        <v>-28741.010000000009</v>
      </c>
      <c r="L310" t="str">
        <f>IF(investment_data[[#This Row],[Profit/Loss]]&gt;0,"Profit","Loss")</f>
        <v>Loss</v>
      </c>
    </row>
    <row r="311" spans="1:12" x14ac:dyDescent="0.3">
      <c r="A311">
        <v>138891</v>
      </c>
      <c r="B311">
        <v>7265</v>
      </c>
      <c r="C311" t="s">
        <v>1228</v>
      </c>
      <c r="D311" t="s">
        <v>1271</v>
      </c>
      <c r="E311">
        <v>304.36</v>
      </c>
      <c r="F311">
        <v>78.08</v>
      </c>
      <c r="G311">
        <v>79.010000000000005</v>
      </c>
      <c r="H311" s="1">
        <v>45224</v>
      </c>
      <c r="I311">
        <v>24047.48</v>
      </c>
      <c r="J311">
        <v>23764.43</v>
      </c>
      <c r="K311">
        <f xml:space="preserve"> investment_data[[#This Row],[market_value]]-investment_data[[#This Row],[purchase_value]]</f>
        <v>283.04999999999927</v>
      </c>
      <c r="L311" t="str">
        <f>IF(investment_data[[#This Row],[Profit/Loss]]&gt;0,"Profit","Loss")</f>
        <v>Profit</v>
      </c>
    </row>
    <row r="312" spans="1:12" x14ac:dyDescent="0.3">
      <c r="A312">
        <v>240564</v>
      </c>
      <c r="B312">
        <v>7976</v>
      </c>
      <c r="C312" t="s">
        <v>1228</v>
      </c>
      <c r="D312" t="s">
        <v>1272</v>
      </c>
      <c r="E312">
        <v>40.46</v>
      </c>
      <c r="F312">
        <v>292.07</v>
      </c>
      <c r="G312">
        <v>365.97</v>
      </c>
      <c r="H312" s="1">
        <v>43857</v>
      </c>
      <c r="I312">
        <v>14807.15</v>
      </c>
      <c r="J312">
        <v>11817.15</v>
      </c>
      <c r="K312">
        <f xml:space="preserve"> investment_data[[#This Row],[market_value]]-investment_data[[#This Row],[purchase_value]]</f>
        <v>2990</v>
      </c>
      <c r="L312" t="str">
        <f>IF(investment_data[[#This Row],[Profit/Loss]]&gt;0,"Profit","Loss")</f>
        <v>Profit</v>
      </c>
    </row>
    <row r="313" spans="1:12" x14ac:dyDescent="0.3">
      <c r="A313">
        <v>148478</v>
      </c>
      <c r="B313">
        <v>1770</v>
      </c>
      <c r="C313" t="s">
        <v>1228</v>
      </c>
      <c r="D313" t="s">
        <v>1273</v>
      </c>
      <c r="E313">
        <v>242.28</v>
      </c>
      <c r="F313">
        <v>912.01</v>
      </c>
      <c r="G313">
        <v>1048.3</v>
      </c>
      <c r="H313" s="1">
        <v>43858</v>
      </c>
      <c r="I313">
        <v>253982.12</v>
      </c>
      <c r="J313">
        <v>220961.78</v>
      </c>
      <c r="K313">
        <f xml:space="preserve"> investment_data[[#This Row],[market_value]]-investment_data[[#This Row],[purchase_value]]</f>
        <v>33020.339999999997</v>
      </c>
      <c r="L313" t="str">
        <f>IF(investment_data[[#This Row],[Profit/Loss]]&gt;0,"Profit","Loss")</f>
        <v>Profit</v>
      </c>
    </row>
    <row r="314" spans="1:12" x14ac:dyDescent="0.3">
      <c r="A314">
        <v>402713</v>
      </c>
      <c r="B314">
        <v>8356</v>
      </c>
      <c r="C314" t="s">
        <v>1228</v>
      </c>
      <c r="D314" t="s">
        <v>1274</v>
      </c>
      <c r="E314">
        <v>202.51</v>
      </c>
      <c r="F314">
        <v>424.22</v>
      </c>
      <c r="G314">
        <v>372.71</v>
      </c>
      <c r="H314" s="1">
        <v>43855</v>
      </c>
      <c r="I314">
        <v>75477.5</v>
      </c>
      <c r="J314">
        <v>85908.79</v>
      </c>
      <c r="K314">
        <f xml:space="preserve"> investment_data[[#This Row],[market_value]]-investment_data[[#This Row],[purchase_value]]</f>
        <v>-10431.289999999994</v>
      </c>
      <c r="L314" t="str">
        <f>IF(investment_data[[#This Row],[Profit/Loss]]&gt;0,"Profit","Loss")</f>
        <v>Loss</v>
      </c>
    </row>
    <row r="315" spans="1:12" x14ac:dyDescent="0.3">
      <c r="A315">
        <v>790265</v>
      </c>
      <c r="B315">
        <v>9353</v>
      </c>
      <c r="C315" t="s">
        <v>1228</v>
      </c>
      <c r="D315" t="s">
        <v>1275</v>
      </c>
      <c r="E315">
        <v>435.64</v>
      </c>
      <c r="F315">
        <v>141.55000000000001</v>
      </c>
      <c r="G315">
        <v>171.02</v>
      </c>
      <c r="H315" s="1">
        <v>44819</v>
      </c>
      <c r="I315">
        <v>74503.149999999994</v>
      </c>
      <c r="J315">
        <v>61664.84</v>
      </c>
      <c r="K315">
        <f xml:space="preserve"> investment_data[[#This Row],[market_value]]-investment_data[[#This Row],[purchase_value]]</f>
        <v>12838.309999999998</v>
      </c>
      <c r="L315" t="str">
        <f>IF(investment_data[[#This Row],[Profit/Loss]]&gt;0,"Profit","Loss")</f>
        <v>Profit</v>
      </c>
    </row>
    <row r="316" spans="1:12" x14ac:dyDescent="0.3">
      <c r="A316">
        <v>907276</v>
      </c>
      <c r="B316">
        <v>2582</v>
      </c>
      <c r="C316" t="s">
        <v>1228</v>
      </c>
      <c r="D316" t="s">
        <v>1276</v>
      </c>
      <c r="E316">
        <v>93.37</v>
      </c>
      <c r="F316">
        <v>926.36</v>
      </c>
      <c r="G316">
        <v>1321.53</v>
      </c>
      <c r="H316" s="1">
        <v>44994</v>
      </c>
      <c r="I316">
        <v>123391.26</v>
      </c>
      <c r="J316">
        <v>86494.23</v>
      </c>
      <c r="K316">
        <f xml:space="preserve"> investment_data[[#This Row],[market_value]]-investment_data[[#This Row],[purchase_value]]</f>
        <v>36897.03</v>
      </c>
      <c r="L316" t="str">
        <f>IF(investment_data[[#This Row],[Profit/Loss]]&gt;0,"Profit","Loss")</f>
        <v>Profit</v>
      </c>
    </row>
    <row r="317" spans="1:12" x14ac:dyDescent="0.3">
      <c r="A317">
        <v>267642</v>
      </c>
      <c r="B317">
        <v>4957</v>
      </c>
      <c r="C317" t="s">
        <v>1228</v>
      </c>
      <c r="D317" t="s">
        <v>1277</v>
      </c>
      <c r="E317">
        <v>315.47000000000003</v>
      </c>
      <c r="F317">
        <v>212.67</v>
      </c>
      <c r="G317">
        <v>262.79000000000002</v>
      </c>
      <c r="H317" s="1">
        <v>45125</v>
      </c>
      <c r="I317">
        <v>82902.36</v>
      </c>
      <c r="J317">
        <v>67091</v>
      </c>
      <c r="K317">
        <f xml:space="preserve"> investment_data[[#This Row],[market_value]]-investment_data[[#This Row],[purchase_value]]</f>
        <v>15811.36</v>
      </c>
      <c r="L317" t="str">
        <f>IF(investment_data[[#This Row],[Profit/Loss]]&gt;0,"Profit","Loss")</f>
        <v>Profit</v>
      </c>
    </row>
    <row r="318" spans="1:12" x14ac:dyDescent="0.3">
      <c r="A318">
        <v>285064</v>
      </c>
      <c r="B318">
        <v>7582</v>
      </c>
      <c r="C318" t="s">
        <v>1228</v>
      </c>
      <c r="D318" t="s">
        <v>1278</v>
      </c>
      <c r="E318">
        <v>244.3</v>
      </c>
      <c r="F318">
        <v>588.78</v>
      </c>
      <c r="G318">
        <v>847.41</v>
      </c>
      <c r="H318" s="1">
        <v>45411</v>
      </c>
      <c r="I318">
        <v>207022.26</v>
      </c>
      <c r="J318">
        <v>143838.95000000001</v>
      </c>
      <c r="K318">
        <f xml:space="preserve"> investment_data[[#This Row],[market_value]]-investment_data[[#This Row],[purchase_value]]</f>
        <v>63183.31</v>
      </c>
      <c r="L318" t="str">
        <f>IF(investment_data[[#This Row],[Profit/Loss]]&gt;0,"Profit","Loss")</f>
        <v>Profit</v>
      </c>
    </row>
    <row r="319" spans="1:12" x14ac:dyDescent="0.3">
      <c r="A319">
        <v>762038</v>
      </c>
      <c r="B319">
        <v>3617</v>
      </c>
      <c r="C319" t="s">
        <v>1228</v>
      </c>
      <c r="D319" t="s">
        <v>1279</v>
      </c>
      <c r="E319">
        <v>224.66</v>
      </c>
      <c r="F319">
        <v>447.06</v>
      </c>
      <c r="G319">
        <v>636.70000000000005</v>
      </c>
      <c r="H319" s="1">
        <v>45359</v>
      </c>
      <c r="I319">
        <v>143041.01999999999</v>
      </c>
      <c r="J319">
        <v>100436.5</v>
      </c>
      <c r="K319">
        <f xml:space="preserve"> investment_data[[#This Row],[market_value]]-investment_data[[#This Row],[purchase_value]]</f>
        <v>42604.51999999999</v>
      </c>
      <c r="L319" t="str">
        <f>IF(investment_data[[#This Row],[Profit/Loss]]&gt;0,"Profit","Loss")</f>
        <v>Profit</v>
      </c>
    </row>
    <row r="320" spans="1:12" x14ac:dyDescent="0.3">
      <c r="A320">
        <v>558475</v>
      </c>
      <c r="B320">
        <v>9575</v>
      </c>
      <c r="C320" t="s">
        <v>1228</v>
      </c>
      <c r="D320" t="s">
        <v>1280</v>
      </c>
      <c r="E320">
        <v>104.77</v>
      </c>
      <c r="F320">
        <v>367.11</v>
      </c>
      <c r="G320">
        <v>467.98</v>
      </c>
      <c r="H320" s="1">
        <v>44343</v>
      </c>
      <c r="I320">
        <v>49030.26</v>
      </c>
      <c r="J320">
        <v>38462.11</v>
      </c>
      <c r="K320">
        <f xml:space="preserve"> investment_data[[#This Row],[market_value]]-investment_data[[#This Row],[purchase_value]]</f>
        <v>10568.150000000001</v>
      </c>
      <c r="L320" t="str">
        <f>IF(investment_data[[#This Row],[Profit/Loss]]&gt;0,"Profit","Loss")</f>
        <v>Profit</v>
      </c>
    </row>
    <row r="321" spans="1:12" x14ac:dyDescent="0.3">
      <c r="A321">
        <v>108076</v>
      </c>
      <c r="B321">
        <v>2598</v>
      </c>
      <c r="C321" t="s">
        <v>1228</v>
      </c>
      <c r="D321" t="s">
        <v>1281</v>
      </c>
      <c r="E321">
        <v>116.46</v>
      </c>
      <c r="F321">
        <v>248.03</v>
      </c>
      <c r="G321">
        <v>251.94</v>
      </c>
      <c r="H321" s="1">
        <v>44287</v>
      </c>
      <c r="I321">
        <v>29340.93</v>
      </c>
      <c r="J321">
        <v>28885.57</v>
      </c>
      <c r="K321">
        <f xml:space="preserve"> investment_data[[#This Row],[market_value]]-investment_data[[#This Row],[purchase_value]]</f>
        <v>455.36000000000058</v>
      </c>
      <c r="L321" t="str">
        <f>IF(investment_data[[#This Row],[Profit/Loss]]&gt;0,"Profit","Loss")</f>
        <v>Profit</v>
      </c>
    </row>
    <row r="322" spans="1:12" x14ac:dyDescent="0.3">
      <c r="A322">
        <v>578482</v>
      </c>
      <c r="B322">
        <v>7234</v>
      </c>
      <c r="C322" t="s">
        <v>1228</v>
      </c>
      <c r="D322" t="s">
        <v>1282</v>
      </c>
      <c r="E322">
        <v>221.57</v>
      </c>
      <c r="F322">
        <v>547.80999999999995</v>
      </c>
      <c r="G322">
        <v>522.88</v>
      </c>
      <c r="H322" s="1">
        <v>44766</v>
      </c>
      <c r="I322">
        <v>115854.52</v>
      </c>
      <c r="J322">
        <v>121378.26</v>
      </c>
      <c r="K322">
        <f xml:space="preserve"> investment_data[[#This Row],[market_value]]-investment_data[[#This Row],[purchase_value]]</f>
        <v>-5523.7399999999907</v>
      </c>
      <c r="L322" t="str">
        <f>IF(investment_data[[#This Row],[Profit/Loss]]&gt;0,"Profit","Loss")</f>
        <v>Loss</v>
      </c>
    </row>
    <row r="323" spans="1:12" x14ac:dyDescent="0.3">
      <c r="A323">
        <v>688083</v>
      </c>
      <c r="B323">
        <v>8032</v>
      </c>
      <c r="C323" t="s">
        <v>1228</v>
      </c>
      <c r="D323" t="s">
        <v>1283</v>
      </c>
      <c r="E323">
        <v>221.14</v>
      </c>
      <c r="F323">
        <v>76.540000000000006</v>
      </c>
      <c r="G323">
        <v>63.3</v>
      </c>
      <c r="H323" s="1">
        <v>44166</v>
      </c>
      <c r="I323">
        <v>13998.16</v>
      </c>
      <c r="J323">
        <v>16926.060000000001</v>
      </c>
      <c r="K323">
        <f xml:space="preserve"> investment_data[[#This Row],[market_value]]-investment_data[[#This Row],[purchase_value]]</f>
        <v>-2927.9000000000015</v>
      </c>
      <c r="L323" t="str">
        <f>IF(investment_data[[#This Row],[Profit/Loss]]&gt;0,"Profit","Loss")</f>
        <v>Loss</v>
      </c>
    </row>
    <row r="324" spans="1:12" x14ac:dyDescent="0.3">
      <c r="A324">
        <v>503124</v>
      </c>
      <c r="B324">
        <v>7071</v>
      </c>
      <c r="C324" t="s">
        <v>1228</v>
      </c>
      <c r="D324" t="s">
        <v>1284</v>
      </c>
      <c r="E324">
        <v>200.68</v>
      </c>
      <c r="F324">
        <v>673.74</v>
      </c>
      <c r="G324">
        <v>587.65</v>
      </c>
      <c r="H324" s="1">
        <v>43845</v>
      </c>
      <c r="I324">
        <v>117929.60000000001</v>
      </c>
      <c r="J324">
        <v>135206.14000000001</v>
      </c>
      <c r="K324">
        <f xml:space="preserve"> investment_data[[#This Row],[market_value]]-investment_data[[#This Row],[purchase_value]]</f>
        <v>-17276.540000000008</v>
      </c>
      <c r="L324" t="str">
        <f>IF(investment_data[[#This Row],[Profit/Loss]]&gt;0,"Profit","Loss")</f>
        <v>Loss</v>
      </c>
    </row>
    <row r="325" spans="1:12" x14ac:dyDescent="0.3">
      <c r="A325">
        <v>504522</v>
      </c>
      <c r="B325">
        <v>4430</v>
      </c>
      <c r="C325" t="s">
        <v>1228</v>
      </c>
      <c r="D325" t="s">
        <v>1285</v>
      </c>
      <c r="E325">
        <v>488.7</v>
      </c>
      <c r="F325">
        <v>835.61</v>
      </c>
      <c r="G325">
        <v>920.46</v>
      </c>
      <c r="H325" s="1">
        <v>43839</v>
      </c>
      <c r="I325">
        <v>449828.8</v>
      </c>
      <c r="J325">
        <v>408362.61</v>
      </c>
      <c r="K325">
        <f xml:space="preserve"> investment_data[[#This Row],[market_value]]-investment_data[[#This Row],[purchase_value]]</f>
        <v>41466.19</v>
      </c>
      <c r="L325" t="str">
        <f>IF(investment_data[[#This Row],[Profit/Loss]]&gt;0,"Profit","Loss")</f>
        <v>Profit</v>
      </c>
    </row>
    <row r="326" spans="1:12" x14ac:dyDescent="0.3">
      <c r="A326">
        <v>341291</v>
      </c>
      <c r="B326">
        <v>5663</v>
      </c>
      <c r="C326" t="s">
        <v>1228</v>
      </c>
      <c r="D326" t="s">
        <v>1286</v>
      </c>
      <c r="E326">
        <v>342.8</v>
      </c>
      <c r="F326">
        <v>564.45000000000005</v>
      </c>
      <c r="G326">
        <v>746.89</v>
      </c>
      <c r="H326" s="1">
        <v>44830</v>
      </c>
      <c r="I326">
        <v>256033.89</v>
      </c>
      <c r="J326">
        <v>193493.46</v>
      </c>
      <c r="K326">
        <f xml:space="preserve"> investment_data[[#This Row],[market_value]]-investment_data[[#This Row],[purchase_value]]</f>
        <v>62540.430000000022</v>
      </c>
      <c r="L326" t="str">
        <f>IF(investment_data[[#This Row],[Profit/Loss]]&gt;0,"Profit","Loss")</f>
        <v>Profit</v>
      </c>
    </row>
    <row r="327" spans="1:12" x14ac:dyDescent="0.3">
      <c r="A327">
        <v>658301</v>
      </c>
      <c r="B327">
        <v>4119</v>
      </c>
      <c r="C327" t="s">
        <v>1228</v>
      </c>
      <c r="D327" t="s">
        <v>1287</v>
      </c>
      <c r="E327">
        <v>213.54</v>
      </c>
      <c r="F327">
        <v>511.8</v>
      </c>
      <c r="G327">
        <v>752.74</v>
      </c>
      <c r="H327" s="1">
        <v>44524</v>
      </c>
      <c r="I327">
        <v>160740.1</v>
      </c>
      <c r="J327">
        <v>109289.77</v>
      </c>
      <c r="K327">
        <f xml:space="preserve"> investment_data[[#This Row],[market_value]]-investment_data[[#This Row],[purchase_value]]</f>
        <v>51450.33</v>
      </c>
      <c r="L327" t="str">
        <f>IF(investment_data[[#This Row],[Profit/Loss]]&gt;0,"Profit","Loss")</f>
        <v>Profit</v>
      </c>
    </row>
    <row r="328" spans="1:12" x14ac:dyDescent="0.3">
      <c r="A328">
        <v>718409</v>
      </c>
      <c r="B328">
        <v>8313</v>
      </c>
      <c r="C328" t="s">
        <v>1228</v>
      </c>
      <c r="D328" t="s">
        <v>1288</v>
      </c>
      <c r="E328">
        <v>135.87</v>
      </c>
      <c r="F328">
        <v>646.16</v>
      </c>
      <c r="G328">
        <v>914.09</v>
      </c>
      <c r="H328" s="1">
        <v>44149</v>
      </c>
      <c r="I328">
        <v>124197.41</v>
      </c>
      <c r="J328">
        <v>87793.76</v>
      </c>
      <c r="K328">
        <f xml:space="preserve"> investment_data[[#This Row],[market_value]]-investment_data[[#This Row],[purchase_value]]</f>
        <v>36403.650000000009</v>
      </c>
      <c r="L328" t="str">
        <f>IF(investment_data[[#This Row],[Profit/Loss]]&gt;0,"Profit","Loss")</f>
        <v>Profit</v>
      </c>
    </row>
    <row r="329" spans="1:12" x14ac:dyDescent="0.3">
      <c r="A329">
        <v>697915</v>
      </c>
      <c r="B329">
        <v>2720</v>
      </c>
      <c r="C329" t="s">
        <v>1228</v>
      </c>
      <c r="D329" t="s">
        <v>1289</v>
      </c>
      <c r="E329">
        <v>273.11</v>
      </c>
      <c r="F329">
        <v>918.63</v>
      </c>
      <c r="G329">
        <v>1141.2</v>
      </c>
      <c r="H329" s="1">
        <v>44039</v>
      </c>
      <c r="I329">
        <v>311673.13</v>
      </c>
      <c r="J329">
        <v>250887.04000000001</v>
      </c>
      <c r="K329">
        <f xml:space="preserve"> investment_data[[#This Row],[market_value]]-investment_data[[#This Row],[purchase_value]]</f>
        <v>60786.09</v>
      </c>
      <c r="L329" t="str">
        <f>IF(investment_data[[#This Row],[Profit/Loss]]&gt;0,"Profit","Loss")</f>
        <v>Profit</v>
      </c>
    </row>
    <row r="330" spans="1:12" x14ac:dyDescent="0.3">
      <c r="A330">
        <v>970973</v>
      </c>
      <c r="B330">
        <v>1845</v>
      </c>
      <c r="C330" t="s">
        <v>1228</v>
      </c>
      <c r="D330" t="s">
        <v>1290</v>
      </c>
      <c r="E330">
        <v>120.73</v>
      </c>
      <c r="F330">
        <v>424.31</v>
      </c>
      <c r="G330">
        <v>514.77</v>
      </c>
      <c r="H330" s="1">
        <v>44202</v>
      </c>
      <c r="I330">
        <v>62148.18</v>
      </c>
      <c r="J330">
        <v>51226.95</v>
      </c>
      <c r="K330">
        <f xml:space="preserve"> investment_data[[#This Row],[market_value]]-investment_data[[#This Row],[purchase_value]]</f>
        <v>10921.230000000003</v>
      </c>
      <c r="L330" t="str">
        <f>IF(investment_data[[#This Row],[Profit/Loss]]&gt;0,"Profit","Loss")</f>
        <v>Profit</v>
      </c>
    </row>
    <row r="331" spans="1:12" x14ac:dyDescent="0.3">
      <c r="A331">
        <v>788926</v>
      </c>
      <c r="B331">
        <v>7976</v>
      </c>
      <c r="C331" t="s">
        <v>1228</v>
      </c>
      <c r="D331" t="s">
        <v>1291</v>
      </c>
      <c r="E331">
        <v>292.91000000000003</v>
      </c>
      <c r="F331">
        <v>715.14</v>
      </c>
      <c r="G331">
        <v>863.5</v>
      </c>
      <c r="H331" s="1">
        <v>45093</v>
      </c>
      <c r="I331">
        <v>252927.79</v>
      </c>
      <c r="J331">
        <v>209471.66</v>
      </c>
      <c r="K331">
        <f xml:space="preserve"> investment_data[[#This Row],[market_value]]-investment_data[[#This Row],[purchase_value]]</f>
        <v>43456.130000000005</v>
      </c>
      <c r="L331" t="str">
        <f>IF(investment_data[[#This Row],[Profit/Loss]]&gt;0,"Profit","Loss")</f>
        <v>Profit</v>
      </c>
    </row>
    <row r="332" spans="1:12" x14ac:dyDescent="0.3">
      <c r="A332">
        <v>268901</v>
      </c>
      <c r="B332">
        <v>9698</v>
      </c>
      <c r="C332" t="s">
        <v>1228</v>
      </c>
      <c r="D332" t="s">
        <v>1260</v>
      </c>
      <c r="E332">
        <v>11.48</v>
      </c>
      <c r="F332">
        <v>274.07</v>
      </c>
      <c r="G332">
        <v>222.67</v>
      </c>
      <c r="H332" s="1">
        <v>44816</v>
      </c>
      <c r="I332">
        <v>2556.25</v>
      </c>
      <c r="J332">
        <v>3146.32</v>
      </c>
      <c r="K332">
        <f xml:space="preserve"> investment_data[[#This Row],[market_value]]-investment_data[[#This Row],[purchase_value]]</f>
        <v>-590.07000000000016</v>
      </c>
      <c r="L332" t="str">
        <f>IF(investment_data[[#This Row],[Profit/Loss]]&gt;0,"Profit","Loss")</f>
        <v>Loss</v>
      </c>
    </row>
    <row r="333" spans="1:12" x14ac:dyDescent="0.3">
      <c r="A333">
        <v>188330</v>
      </c>
      <c r="B333">
        <v>5264</v>
      </c>
      <c r="C333" t="s">
        <v>1228</v>
      </c>
      <c r="D333" t="s">
        <v>1292</v>
      </c>
      <c r="E333">
        <v>385.34</v>
      </c>
      <c r="F333">
        <v>51.38</v>
      </c>
      <c r="G333">
        <v>76.84</v>
      </c>
      <c r="H333" s="1">
        <v>44021</v>
      </c>
      <c r="I333">
        <v>29609.53</v>
      </c>
      <c r="J333">
        <v>19798.77</v>
      </c>
      <c r="K333">
        <f xml:space="preserve"> investment_data[[#This Row],[market_value]]-investment_data[[#This Row],[purchase_value]]</f>
        <v>9810.7599999999984</v>
      </c>
      <c r="L333" t="str">
        <f>IF(investment_data[[#This Row],[Profit/Loss]]&gt;0,"Profit","Loss")</f>
        <v>Profit</v>
      </c>
    </row>
    <row r="334" spans="1:12" x14ac:dyDescent="0.3">
      <c r="A334">
        <v>383387</v>
      </c>
      <c r="B334">
        <v>2150</v>
      </c>
      <c r="C334" t="s">
        <v>1228</v>
      </c>
      <c r="D334" t="s">
        <v>1293</v>
      </c>
      <c r="E334">
        <v>474.75</v>
      </c>
      <c r="F334">
        <v>372.58</v>
      </c>
      <c r="G334">
        <v>355.15</v>
      </c>
      <c r="H334" s="1">
        <v>44791</v>
      </c>
      <c r="I334">
        <v>168607.46</v>
      </c>
      <c r="J334">
        <v>176882.36</v>
      </c>
      <c r="K334">
        <f xml:space="preserve"> investment_data[[#This Row],[market_value]]-investment_data[[#This Row],[purchase_value]]</f>
        <v>-8274.8999999999942</v>
      </c>
      <c r="L334" t="str">
        <f>IF(investment_data[[#This Row],[Profit/Loss]]&gt;0,"Profit","Loss")</f>
        <v>Loss</v>
      </c>
    </row>
    <row r="335" spans="1:12" x14ac:dyDescent="0.3">
      <c r="A335">
        <v>826637</v>
      </c>
      <c r="B335">
        <v>7159</v>
      </c>
      <c r="C335" t="s">
        <v>1228</v>
      </c>
      <c r="D335" t="s">
        <v>1294</v>
      </c>
      <c r="E335">
        <v>299.58</v>
      </c>
      <c r="F335">
        <v>614.62</v>
      </c>
      <c r="G335">
        <v>705.63</v>
      </c>
      <c r="H335" s="1">
        <v>44528</v>
      </c>
      <c r="I335">
        <v>211392.64000000001</v>
      </c>
      <c r="J335">
        <v>184127.86</v>
      </c>
      <c r="K335">
        <f xml:space="preserve"> investment_data[[#This Row],[market_value]]-investment_data[[#This Row],[purchase_value]]</f>
        <v>27264.780000000028</v>
      </c>
      <c r="L335" t="str">
        <f>IF(investment_data[[#This Row],[Profit/Loss]]&gt;0,"Profit","Loss")</f>
        <v>Profit</v>
      </c>
    </row>
    <row r="336" spans="1:12" x14ac:dyDescent="0.3">
      <c r="A336">
        <v>754456</v>
      </c>
      <c r="B336">
        <v>8625</v>
      </c>
      <c r="C336" t="s">
        <v>1228</v>
      </c>
      <c r="D336" t="s">
        <v>1295</v>
      </c>
      <c r="E336">
        <v>476.99</v>
      </c>
      <c r="F336">
        <v>680.05</v>
      </c>
      <c r="G336">
        <v>872.6</v>
      </c>
      <c r="H336" s="1">
        <v>45536</v>
      </c>
      <c r="I336">
        <v>416221.47</v>
      </c>
      <c r="J336">
        <v>324377.05</v>
      </c>
      <c r="K336">
        <f xml:space="preserve"> investment_data[[#This Row],[market_value]]-investment_data[[#This Row],[purchase_value]]</f>
        <v>91844.419999999984</v>
      </c>
      <c r="L336" t="str">
        <f>IF(investment_data[[#This Row],[Profit/Loss]]&gt;0,"Profit","Loss")</f>
        <v>Profit</v>
      </c>
    </row>
    <row r="337" spans="1:12" x14ac:dyDescent="0.3">
      <c r="A337">
        <v>715172</v>
      </c>
      <c r="B337">
        <v>5227</v>
      </c>
      <c r="C337" t="s">
        <v>1228</v>
      </c>
      <c r="D337" t="s">
        <v>1296</v>
      </c>
      <c r="E337">
        <v>328.55</v>
      </c>
      <c r="F337">
        <v>746.53</v>
      </c>
      <c r="G337">
        <v>807.9</v>
      </c>
      <c r="H337" s="1">
        <v>44670</v>
      </c>
      <c r="I337">
        <v>265435.53999999998</v>
      </c>
      <c r="J337">
        <v>245272.43</v>
      </c>
      <c r="K337">
        <f xml:space="preserve"> investment_data[[#This Row],[market_value]]-investment_data[[#This Row],[purchase_value]]</f>
        <v>20163.109999999986</v>
      </c>
      <c r="L337" t="str">
        <f>IF(investment_data[[#This Row],[Profit/Loss]]&gt;0,"Profit","Loss")</f>
        <v>Profit</v>
      </c>
    </row>
    <row r="338" spans="1:12" x14ac:dyDescent="0.3">
      <c r="A338">
        <v>531338</v>
      </c>
      <c r="B338">
        <v>2235</v>
      </c>
      <c r="C338" t="s">
        <v>1228</v>
      </c>
      <c r="D338" t="s">
        <v>1297</v>
      </c>
      <c r="E338">
        <v>86.99</v>
      </c>
      <c r="F338">
        <v>211.02</v>
      </c>
      <c r="G338">
        <v>218.6</v>
      </c>
      <c r="H338" s="1">
        <v>44659</v>
      </c>
      <c r="I338">
        <v>19016.009999999998</v>
      </c>
      <c r="J338">
        <v>18356.63</v>
      </c>
      <c r="K338">
        <f xml:space="preserve"> investment_data[[#This Row],[market_value]]-investment_data[[#This Row],[purchase_value]]</f>
        <v>659.37999999999738</v>
      </c>
      <c r="L338" t="str">
        <f>IF(investment_data[[#This Row],[Profit/Loss]]&gt;0,"Profit","Loss")</f>
        <v>Profit</v>
      </c>
    </row>
    <row r="339" spans="1:12" x14ac:dyDescent="0.3">
      <c r="A339">
        <v>584386</v>
      </c>
      <c r="B339">
        <v>8002</v>
      </c>
      <c r="C339" t="s">
        <v>1228</v>
      </c>
      <c r="D339" t="s">
        <v>1298</v>
      </c>
      <c r="E339">
        <v>27.28</v>
      </c>
      <c r="F339">
        <v>498.34</v>
      </c>
      <c r="G339">
        <v>415.69</v>
      </c>
      <c r="H339" s="1">
        <v>45548</v>
      </c>
      <c r="I339">
        <v>11340.02</v>
      </c>
      <c r="J339">
        <v>13594.72</v>
      </c>
      <c r="K339">
        <f xml:space="preserve"> investment_data[[#This Row],[market_value]]-investment_data[[#This Row],[purchase_value]]</f>
        <v>-2254.6999999999989</v>
      </c>
      <c r="L339" t="str">
        <f>IF(investment_data[[#This Row],[Profit/Loss]]&gt;0,"Profit","Loss")</f>
        <v>Loss</v>
      </c>
    </row>
    <row r="340" spans="1:12" x14ac:dyDescent="0.3">
      <c r="A340">
        <v>833063</v>
      </c>
      <c r="B340">
        <v>3258</v>
      </c>
      <c r="C340" t="s">
        <v>1228</v>
      </c>
      <c r="D340" t="s">
        <v>1299</v>
      </c>
      <c r="E340">
        <v>262.04000000000002</v>
      </c>
      <c r="F340">
        <v>614.11</v>
      </c>
      <c r="G340">
        <v>503.78</v>
      </c>
      <c r="H340" s="1">
        <v>45029</v>
      </c>
      <c r="I340">
        <v>132010.51</v>
      </c>
      <c r="J340">
        <v>160921.38</v>
      </c>
      <c r="K340">
        <f xml:space="preserve"> investment_data[[#This Row],[market_value]]-investment_data[[#This Row],[purchase_value]]</f>
        <v>-28910.869999999995</v>
      </c>
      <c r="L340" t="str">
        <f>IF(investment_data[[#This Row],[Profit/Loss]]&gt;0,"Profit","Loss")</f>
        <v>Loss</v>
      </c>
    </row>
    <row r="341" spans="1:12" x14ac:dyDescent="0.3">
      <c r="A341">
        <v>620012</v>
      </c>
      <c r="B341">
        <v>3258</v>
      </c>
      <c r="C341" t="s">
        <v>1228</v>
      </c>
      <c r="D341" t="s">
        <v>1300</v>
      </c>
      <c r="E341">
        <v>166.21</v>
      </c>
      <c r="F341">
        <v>643.9</v>
      </c>
      <c r="G341">
        <v>693.97</v>
      </c>
      <c r="H341" s="1">
        <v>44749</v>
      </c>
      <c r="I341">
        <v>115344.75</v>
      </c>
      <c r="J341">
        <v>107022.62</v>
      </c>
      <c r="K341">
        <f xml:space="preserve"> investment_data[[#This Row],[market_value]]-investment_data[[#This Row],[purchase_value]]</f>
        <v>8322.1300000000047</v>
      </c>
      <c r="L341" t="str">
        <f>IF(investment_data[[#This Row],[Profit/Loss]]&gt;0,"Profit","Loss")</f>
        <v>Profit</v>
      </c>
    </row>
    <row r="342" spans="1:12" x14ac:dyDescent="0.3">
      <c r="A342">
        <v>449474</v>
      </c>
      <c r="B342">
        <v>9525</v>
      </c>
      <c r="C342" t="s">
        <v>1228</v>
      </c>
      <c r="D342" t="s">
        <v>1301</v>
      </c>
      <c r="E342">
        <v>388.71</v>
      </c>
      <c r="F342">
        <v>440.36</v>
      </c>
      <c r="G342">
        <v>358.26</v>
      </c>
      <c r="H342" s="1">
        <v>43980</v>
      </c>
      <c r="I342">
        <v>139259.24</v>
      </c>
      <c r="J342">
        <v>171172.34</v>
      </c>
      <c r="K342">
        <f xml:space="preserve"> investment_data[[#This Row],[market_value]]-investment_data[[#This Row],[purchase_value]]</f>
        <v>-31913.100000000006</v>
      </c>
      <c r="L342" t="str">
        <f>IF(investment_data[[#This Row],[Profit/Loss]]&gt;0,"Profit","Loss")</f>
        <v>Loss</v>
      </c>
    </row>
    <row r="343" spans="1:12" x14ac:dyDescent="0.3">
      <c r="A343">
        <v>320042</v>
      </c>
      <c r="B343">
        <v>7234</v>
      </c>
      <c r="C343" t="s">
        <v>1228</v>
      </c>
      <c r="D343" t="s">
        <v>1302</v>
      </c>
      <c r="E343">
        <v>359.08</v>
      </c>
      <c r="F343">
        <v>535.29999999999995</v>
      </c>
      <c r="G343">
        <v>746.28</v>
      </c>
      <c r="H343" s="1">
        <v>44392</v>
      </c>
      <c r="I343">
        <v>267974.21999999997</v>
      </c>
      <c r="J343">
        <v>192215.52</v>
      </c>
      <c r="K343">
        <f xml:space="preserve"> investment_data[[#This Row],[market_value]]-investment_data[[#This Row],[purchase_value]]</f>
        <v>75758.699999999983</v>
      </c>
      <c r="L343" t="str">
        <f>IF(investment_data[[#This Row],[Profit/Loss]]&gt;0,"Profit","Loss")</f>
        <v>Profit</v>
      </c>
    </row>
    <row r="344" spans="1:12" x14ac:dyDescent="0.3">
      <c r="A344">
        <v>408985</v>
      </c>
      <c r="B344">
        <v>7581</v>
      </c>
      <c r="C344" t="s">
        <v>1228</v>
      </c>
      <c r="D344" t="s">
        <v>1303</v>
      </c>
      <c r="E344">
        <v>388.48</v>
      </c>
      <c r="F344">
        <v>786.34</v>
      </c>
      <c r="G344">
        <v>734.52</v>
      </c>
      <c r="H344" s="1">
        <v>44514</v>
      </c>
      <c r="I344">
        <v>285346.33</v>
      </c>
      <c r="J344">
        <v>305477.36</v>
      </c>
      <c r="K344">
        <f xml:space="preserve"> investment_data[[#This Row],[market_value]]-investment_data[[#This Row],[purchase_value]]</f>
        <v>-20131.02999999997</v>
      </c>
      <c r="L344" t="str">
        <f>IF(investment_data[[#This Row],[Profit/Loss]]&gt;0,"Profit","Loss")</f>
        <v>Loss</v>
      </c>
    </row>
    <row r="345" spans="1:12" x14ac:dyDescent="0.3">
      <c r="A345">
        <v>720122</v>
      </c>
      <c r="B345">
        <v>3112</v>
      </c>
      <c r="C345" t="s">
        <v>1228</v>
      </c>
      <c r="D345" t="s">
        <v>1304</v>
      </c>
      <c r="E345">
        <v>217.85</v>
      </c>
      <c r="F345">
        <v>71.92</v>
      </c>
      <c r="G345">
        <v>76.12</v>
      </c>
      <c r="H345" s="1">
        <v>44914</v>
      </c>
      <c r="I345">
        <v>16582.740000000002</v>
      </c>
      <c r="J345">
        <v>15667.77</v>
      </c>
      <c r="K345">
        <f xml:space="preserve"> investment_data[[#This Row],[market_value]]-investment_data[[#This Row],[purchase_value]]</f>
        <v>914.97000000000116</v>
      </c>
      <c r="L345" t="str">
        <f>IF(investment_data[[#This Row],[Profit/Loss]]&gt;0,"Profit","Loss")</f>
        <v>Profit</v>
      </c>
    </row>
    <row r="346" spans="1:12" x14ac:dyDescent="0.3">
      <c r="A346">
        <v>715103</v>
      </c>
      <c r="B346">
        <v>7983</v>
      </c>
      <c r="C346" t="s">
        <v>1228</v>
      </c>
      <c r="D346" t="s">
        <v>1305</v>
      </c>
      <c r="E346">
        <v>493.03</v>
      </c>
      <c r="F346">
        <v>391.37</v>
      </c>
      <c r="G346">
        <v>409.74</v>
      </c>
      <c r="H346" s="1">
        <v>44855</v>
      </c>
      <c r="I346">
        <v>202014.11</v>
      </c>
      <c r="J346">
        <v>192957.15</v>
      </c>
      <c r="K346">
        <f xml:space="preserve"> investment_data[[#This Row],[market_value]]-investment_data[[#This Row],[purchase_value]]</f>
        <v>9056.9599999999919</v>
      </c>
      <c r="L346" t="str">
        <f>IF(investment_data[[#This Row],[Profit/Loss]]&gt;0,"Profit","Loss")</f>
        <v>Profit</v>
      </c>
    </row>
    <row r="347" spans="1:12" x14ac:dyDescent="0.3">
      <c r="A347">
        <v>772588</v>
      </c>
      <c r="B347">
        <v>6906</v>
      </c>
      <c r="C347" t="s">
        <v>1228</v>
      </c>
      <c r="D347" t="s">
        <v>1306</v>
      </c>
      <c r="E347">
        <v>271.58</v>
      </c>
      <c r="F347">
        <v>623.53</v>
      </c>
      <c r="G347">
        <v>678.59</v>
      </c>
      <c r="H347" s="1">
        <v>44668</v>
      </c>
      <c r="I347">
        <v>184291.47</v>
      </c>
      <c r="J347">
        <v>169338.28</v>
      </c>
      <c r="K347">
        <f xml:space="preserve"> investment_data[[#This Row],[market_value]]-investment_data[[#This Row],[purchase_value]]</f>
        <v>14953.190000000002</v>
      </c>
      <c r="L347" t="str">
        <f>IF(investment_data[[#This Row],[Profit/Loss]]&gt;0,"Profit","Loss")</f>
        <v>Profit</v>
      </c>
    </row>
    <row r="348" spans="1:12" x14ac:dyDescent="0.3">
      <c r="A348">
        <v>779495</v>
      </c>
      <c r="B348">
        <v>3758</v>
      </c>
      <c r="C348" t="s">
        <v>1228</v>
      </c>
      <c r="D348" t="s">
        <v>1307</v>
      </c>
      <c r="E348">
        <v>418.37</v>
      </c>
      <c r="F348">
        <v>919.23</v>
      </c>
      <c r="G348">
        <v>998.35</v>
      </c>
      <c r="H348" s="1">
        <v>45347</v>
      </c>
      <c r="I348">
        <v>417679.69</v>
      </c>
      <c r="J348">
        <v>384578.26</v>
      </c>
      <c r="K348">
        <f xml:space="preserve"> investment_data[[#This Row],[market_value]]-investment_data[[#This Row],[purchase_value]]</f>
        <v>33101.429999999993</v>
      </c>
      <c r="L348" t="str">
        <f>IF(investment_data[[#This Row],[Profit/Loss]]&gt;0,"Profit","Loss")</f>
        <v>Profit</v>
      </c>
    </row>
    <row r="349" spans="1:12" x14ac:dyDescent="0.3">
      <c r="A349">
        <v>318491</v>
      </c>
      <c r="B349">
        <v>3258</v>
      </c>
      <c r="C349" t="s">
        <v>1228</v>
      </c>
      <c r="D349" t="s">
        <v>1308</v>
      </c>
      <c r="E349">
        <v>145.44</v>
      </c>
      <c r="F349">
        <v>586.88</v>
      </c>
      <c r="G349">
        <v>535.21</v>
      </c>
      <c r="H349" s="1">
        <v>44848</v>
      </c>
      <c r="I349">
        <v>77840.94</v>
      </c>
      <c r="J349">
        <v>85355.83</v>
      </c>
      <c r="K349">
        <f xml:space="preserve"> investment_data[[#This Row],[market_value]]-investment_data[[#This Row],[purchase_value]]</f>
        <v>-7514.8899999999994</v>
      </c>
      <c r="L349" t="str">
        <f>IF(investment_data[[#This Row],[Profit/Loss]]&gt;0,"Profit","Loss")</f>
        <v>Loss</v>
      </c>
    </row>
    <row r="350" spans="1:12" x14ac:dyDescent="0.3">
      <c r="A350">
        <v>107922</v>
      </c>
      <c r="B350">
        <v>1138</v>
      </c>
      <c r="C350" t="s">
        <v>1228</v>
      </c>
      <c r="D350" t="s">
        <v>1309</v>
      </c>
      <c r="E350">
        <v>308.42</v>
      </c>
      <c r="F350">
        <v>492.04</v>
      </c>
      <c r="G350">
        <v>709.25</v>
      </c>
      <c r="H350" s="1">
        <v>45111</v>
      </c>
      <c r="I350">
        <v>218746.89</v>
      </c>
      <c r="J350">
        <v>151754.98000000001</v>
      </c>
      <c r="K350">
        <f xml:space="preserve"> investment_data[[#This Row],[market_value]]-investment_data[[#This Row],[purchase_value]]</f>
        <v>66991.91</v>
      </c>
      <c r="L350" t="str">
        <f>IF(investment_data[[#This Row],[Profit/Loss]]&gt;0,"Profit","Loss")</f>
        <v>Profit</v>
      </c>
    </row>
    <row r="351" spans="1:12" x14ac:dyDescent="0.3">
      <c r="A351">
        <v>407571</v>
      </c>
      <c r="B351">
        <v>6444</v>
      </c>
      <c r="C351" t="s">
        <v>1228</v>
      </c>
      <c r="D351" t="s">
        <v>1310</v>
      </c>
      <c r="E351">
        <v>213.87</v>
      </c>
      <c r="F351">
        <v>695.5</v>
      </c>
      <c r="G351">
        <v>576.86</v>
      </c>
      <c r="H351" s="1">
        <v>44215</v>
      </c>
      <c r="I351">
        <v>123373.05</v>
      </c>
      <c r="J351">
        <v>148746.57999999999</v>
      </c>
      <c r="K351">
        <f xml:space="preserve"> investment_data[[#This Row],[market_value]]-investment_data[[#This Row],[purchase_value]]</f>
        <v>-25373.529999999984</v>
      </c>
      <c r="L351" t="str">
        <f>IF(investment_data[[#This Row],[Profit/Loss]]&gt;0,"Profit","Loss")</f>
        <v>Loss</v>
      </c>
    </row>
    <row r="352" spans="1:12" x14ac:dyDescent="0.3">
      <c r="A352">
        <v>801019</v>
      </c>
      <c r="B352">
        <v>8661</v>
      </c>
      <c r="C352" t="s">
        <v>1228</v>
      </c>
      <c r="D352" t="s">
        <v>1311</v>
      </c>
      <c r="E352">
        <v>335.25</v>
      </c>
      <c r="F352">
        <v>984.79</v>
      </c>
      <c r="G352">
        <v>1173</v>
      </c>
      <c r="H352" s="1">
        <v>43789</v>
      </c>
      <c r="I352">
        <v>393248.25</v>
      </c>
      <c r="J352">
        <v>330150.84999999998</v>
      </c>
      <c r="K352">
        <f xml:space="preserve"> investment_data[[#This Row],[market_value]]-investment_data[[#This Row],[purchase_value]]</f>
        <v>63097.400000000023</v>
      </c>
      <c r="L352" t="str">
        <f>IF(investment_data[[#This Row],[Profit/Loss]]&gt;0,"Profit","Loss")</f>
        <v>Profit</v>
      </c>
    </row>
    <row r="353" spans="1:12" x14ac:dyDescent="0.3">
      <c r="A353">
        <v>174492</v>
      </c>
      <c r="B353">
        <v>2525</v>
      </c>
      <c r="C353" t="s">
        <v>1228</v>
      </c>
      <c r="D353" t="s">
        <v>1312</v>
      </c>
      <c r="E353">
        <v>309.79000000000002</v>
      </c>
      <c r="F353">
        <v>993.65</v>
      </c>
      <c r="G353">
        <v>1330.52</v>
      </c>
      <c r="H353" s="1">
        <v>44227</v>
      </c>
      <c r="I353">
        <v>412181.79</v>
      </c>
      <c r="J353">
        <v>307822.83</v>
      </c>
      <c r="K353">
        <f xml:space="preserve"> investment_data[[#This Row],[market_value]]-investment_data[[#This Row],[purchase_value]]</f>
        <v>104358.95999999996</v>
      </c>
      <c r="L353" t="str">
        <f>IF(investment_data[[#This Row],[Profit/Loss]]&gt;0,"Profit","Loss")</f>
        <v>Profit</v>
      </c>
    </row>
    <row r="354" spans="1:12" x14ac:dyDescent="0.3">
      <c r="A354">
        <v>113620</v>
      </c>
      <c r="B354">
        <v>6810</v>
      </c>
      <c r="C354" t="s">
        <v>1228</v>
      </c>
      <c r="D354" t="s">
        <v>1313</v>
      </c>
      <c r="E354">
        <v>133.79</v>
      </c>
      <c r="F354">
        <v>659.68</v>
      </c>
      <c r="G354">
        <v>853.21</v>
      </c>
      <c r="H354" s="1">
        <v>44277</v>
      </c>
      <c r="I354">
        <v>114150.97</v>
      </c>
      <c r="J354">
        <v>88258.59</v>
      </c>
      <c r="K354">
        <f xml:space="preserve"> investment_data[[#This Row],[market_value]]-investment_data[[#This Row],[purchase_value]]</f>
        <v>25892.380000000005</v>
      </c>
      <c r="L354" t="str">
        <f>IF(investment_data[[#This Row],[Profit/Loss]]&gt;0,"Profit","Loss")</f>
        <v>Profit</v>
      </c>
    </row>
    <row r="355" spans="1:12" x14ac:dyDescent="0.3">
      <c r="A355">
        <v>948000</v>
      </c>
      <c r="B355">
        <v>4566</v>
      </c>
      <c r="C355" t="s">
        <v>1228</v>
      </c>
      <c r="D355" t="s">
        <v>1314</v>
      </c>
      <c r="E355">
        <v>27.34</v>
      </c>
      <c r="F355">
        <v>367</v>
      </c>
      <c r="G355">
        <v>332.5</v>
      </c>
      <c r="H355" s="1">
        <v>44114</v>
      </c>
      <c r="I355">
        <v>9090.5499999999993</v>
      </c>
      <c r="J355">
        <v>10033.780000000001</v>
      </c>
      <c r="K355">
        <f xml:space="preserve"> investment_data[[#This Row],[market_value]]-investment_data[[#This Row],[purchase_value]]</f>
        <v>-943.23000000000138</v>
      </c>
      <c r="L355" t="str">
        <f>IF(investment_data[[#This Row],[Profit/Loss]]&gt;0,"Profit","Loss")</f>
        <v>Loss</v>
      </c>
    </row>
    <row r="356" spans="1:12" x14ac:dyDescent="0.3">
      <c r="A356">
        <v>800693</v>
      </c>
      <c r="B356">
        <v>5108</v>
      </c>
      <c r="C356" t="s">
        <v>1228</v>
      </c>
      <c r="D356" t="s">
        <v>1315</v>
      </c>
      <c r="E356">
        <v>431.87</v>
      </c>
      <c r="F356">
        <v>540.54</v>
      </c>
      <c r="G356">
        <v>678.05</v>
      </c>
      <c r="H356" s="1">
        <v>43933</v>
      </c>
      <c r="I356">
        <v>292829.45</v>
      </c>
      <c r="J356">
        <v>233443.01</v>
      </c>
      <c r="K356">
        <f xml:space="preserve"> investment_data[[#This Row],[market_value]]-investment_data[[#This Row],[purchase_value]]</f>
        <v>59386.44</v>
      </c>
      <c r="L356" t="str">
        <f>IF(investment_data[[#This Row],[Profit/Loss]]&gt;0,"Profit","Loss")</f>
        <v>Profit</v>
      </c>
    </row>
    <row r="357" spans="1:12" x14ac:dyDescent="0.3">
      <c r="A357">
        <v>480237</v>
      </c>
      <c r="B357">
        <v>9044</v>
      </c>
      <c r="C357" t="s">
        <v>1228</v>
      </c>
      <c r="D357" t="s">
        <v>1316</v>
      </c>
      <c r="E357">
        <v>367.01</v>
      </c>
      <c r="F357">
        <v>950.69</v>
      </c>
      <c r="G357">
        <v>1221.29</v>
      </c>
      <c r="H357" s="1">
        <v>45417</v>
      </c>
      <c r="I357">
        <v>448225.64</v>
      </c>
      <c r="J357">
        <v>348912.74</v>
      </c>
      <c r="K357">
        <f xml:space="preserve"> investment_data[[#This Row],[market_value]]-investment_data[[#This Row],[purchase_value]]</f>
        <v>99312.900000000023</v>
      </c>
      <c r="L357" t="str">
        <f>IF(investment_data[[#This Row],[Profit/Loss]]&gt;0,"Profit","Loss")</f>
        <v>Profit</v>
      </c>
    </row>
    <row r="358" spans="1:12" x14ac:dyDescent="0.3">
      <c r="A358">
        <v>539073</v>
      </c>
      <c r="B358">
        <v>6444</v>
      </c>
      <c r="C358" t="s">
        <v>1228</v>
      </c>
      <c r="D358" t="s">
        <v>1317</v>
      </c>
      <c r="E358">
        <v>422</v>
      </c>
      <c r="F358">
        <v>751.1</v>
      </c>
      <c r="G358">
        <v>827.38</v>
      </c>
      <c r="H358" s="1">
        <v>43759</v>
      </c>
      <c r="I358">
        <v>349154.36</v>
      </c>
      <c r="J358">
        <v>316964.2</v>
      </c>
      <c r="K358">
        <f xml:space="preserve"> investment_data[[#This Row],[market_value]]-investment_data[[#This Row],[purchase_value]]</f>
        <v>32190.159999999974</v>
      </c>
      <c r="L358" t="str">
        <f>IF(investment_data[[#This Row],[Profit/Loss]]&gt;0,"Profit","Loss")</f>
        <v>Profit</v>
      </c>
    </row>
    <row r="359" spans="1:12" x14ac:dyDescent="0.3">
      <c r="A359">
        <v>364543</v>
      </c>
      <c r="B359">
        <v>8616</v>
      </c>
      <c r="C359" t="s">
        <v>1228</v>
      </c>
      <c r="D359" t="s">
        <v>1318</v>
      </c>
      <c r="E359">
        <v>376.82</v>
      </c>
      <c r="F359">
        <v>529.63</v>
      </c>
      <c r="G359">
        <v>549</v>
      </c>
      <c r="H359" s="1">
        <v>44784</v>
      </c>
      <c r="I359">
        <v>206874.18</v>
      </c>
      <c r="J359">
        <v>199575.18</v>
      </c>
      <c r="K359">
        <f xml:space="preserve"> investment_data[[#This Row],[market_value]]-investment_data[[#This Row],[purchase_value]]</f>
        <v>7299</v>
      </c>
      <c r="L359" t="str">
        <f>IF(investment_data[[#This Row],[Profit/Loss]]&gt;0,"Profit","Loss")</f>
        <v>Profit</v>
      </c>
    </row>
    <row r="360" spans="1:12" x14ac:dyDescent="0.3">
      <c r="A360">
        <v>954089</v>
      </c>
      <c r="B360">
        <v>5158</v>
      </c>
      <c r="C360" t="s">
        <v>1228</v>
      </c>
      <c r="D360" t="s">
        <v>1319</v>
      </c>
      <c r="E360">
        <v>193.38</v>
      </c>
      <c r="F360">
        <v>342.83</v>
      </c>
      <c r="G360">
        <v>379.28</v>
      </c>
      <c r="H360" s="1">
        <v>44882</v>
      </c>
      <c r="I360">
        <v>73345.17</v>
      </c>
      <c r="J360">
        <v>66296.47</v>
      </c>
      <c r="K360">
        <f xml:space="preserve"> investment_data[[#This Row],[market_value]]-investment_data[[#This Row],[purchase_value]]</f>
        <v>7048.6999999999971</v>
      </c>
      <c r="L360" t="str">
        <f>IF(investment_data[[#This Row],[Profit/Loss]]&gt;0,"Profit","Loss")</f>
        <v>Profit</v>
      </c>
    </row>
    <row r="361" spans="1:12" x14ac:dyDescent="0.3">
      <c r="A361">
        <v>739014</v>
      </c>
      <c r="B361">
        <v>7691</v>
      </c>
      <c r="C361" t="s">
        <v>1228</v>
      </c>
      <c r="D361" t="s">
        <v>1320</v>
      </c>
      <c r="E361">
        <v>318.98</v>
      </c>
      <c r="F361">
        <v>200.82</v>
      </c>
      <c r="G361">
        <v>267.33999999999997</v>
      </c>
      <c r="H361" s="1">
        <v>43752</v>
      </c>
      <c r="I361">
        <v>85276.11</v>
      </c>
      <c r="J361">
        <v>64057.56</v>
      </c>
      <c r="K361">
        <f xml:space="preserve"> investment_data[[#This Row],[market_value]]-investment_data[[#This Row],[purchase_value]]</f>
        <v>21218.550000000003</v>
      </c>
      <c r="L361" t="str">
        <f>IF(investment_data[[#This Row],[Profit/Loss]]&gt;0,"Profit","Loss")</f>
        <v>Profit</v>
      </c>
    </row>
    <row r="362" spans="1:12" x14ac:dyDescent="0.3">
      <c r="A362">
        <v>840851</v>
      </c>
      <c r="B362">
        <v>7858</v>
      </c>
      <c r="C362" t="s">
        <v>1228</v>
      </c>
      <c r="D362" t="s">
        <v>1321</v>
      </c>
      <c r="E362">
        <v>327.23</v>
      </c>
      <c r="F362">
        <v>620.95000000000005</v>
      </c>
      <c r="G362">
        <v>850.84</v>
      </c>
      <c r="H362" s="1">
        <v>44816</v>
      </c>
      <c r="I362">
        <v>278420.37</v>
      </c>
      <c r="J362">
        <v>203193.47</v>
      </c>
      <c r="K362">
        <f xml:space="preserve"> investment_data[[#This Row],[market_value]]-investment_data[[#This Row],[purchase_value]]</f>
        <v>75226.899999999994</v>
      </c>
      <c r="L362" t="str">
        <f>IF(investment_data[[#This Row],[Profit/Loss]]&gt;0,"Profit","Loss")</f>
        <v>Profit</v>
      </c>
    </row>
    <row r="363" spans="1:12" x14ac:dyDescent="0.3">
      <c r="A363">
        <v>554369</v>
      </c>
      <c r="B363">
        <v>1204</v>
      </c>
      <c r="C363" t="s">
        <v>1228</v>
      </c>
      <c r="D363" t="s">
        <v>1322</v>
      </c>
      <c r="E363">
        <v>492.11</v>
      </c>
      <c r="F363">
        <v>661.14</v>
      </c>
      <c r="G363">
        <v>582.16</v>
      </c>
      <c r="H363" s="1">
        <v>43906</v>
      </c>
      <c r="I363">
        <v>286486.76</v>
      </c>
      <c r="J363">
        <v>325353.61</v>
      </c>
      <c r="K363">
        <f xml:space="preserve"> investment_data[[#This Row],[market_value]]-investment_data[[#This Row],[purchase_value]]</f>
        <v>-38866.849999999977</v>
      </c>
      <c r="L363" t="str">
        <f>IF(investment_data[[#This Row],[Profit/Loss]]&gt;0,"Profit","Loss")</f>
        <v>Loss</v>
      </c>
    </row>
    <row r="364" spans="1:12" x14ac:dyDescent="0.3">
      <c r="A364">
        <v>418680</v>
      </c>
      <c r="B364">
        <v>3938</v>
      </c>
      <c r="C364" t="s">
        <v>1228</v>
      </c>
      <c r="D364" t="s">
        <v>1323</v>
      </c>
      <c r="E364">
        <v>297.39999999999998</v>
      </c>
      <c r="F364">
        <v>983.59</v>
      </c>
      <c r="G364">
        <v>927.02</v>
      </c>
      <c r="H364" s="1">
        <v>45311</v>
      </c>
      <c r="I364">
        <v>275695.75</v>
      </c>
      <c r="J364">
        <v>292519.67</v>
      </c>
      <c r="K364">
        <f xml:space="preserve"> investment_data[[#This Row],[market_value]]-investment_data[[#This Row],[purchase_value]]</f>
        <v>-16823.919999999984</v>
      </c>
      <c r="L364" t="str">
        <f>IF(investment_data[[#This Row],[Profit/Loss]]&gt;0,"Profit","Loss")</f>
        <v>Loss</v>
      </c>
    </row>
    <row r="365" spans="1:12" x14ac:dyDescent="0.3">
      <c r="A365">
        <v>368935</v>
      </c>
      <c r="B365">
        <v>2055</v>
      </c>
      <c r="C365" t="s">
        <v>1228</v>
      </c>
      <c r="D365" t="s">
        <v>1324</v>
      </c>
      <c r="E365">
        <v>217.99</v>
      </c>
      <c r="F365">
        <v>170.32</v>
      </c>
      <c r="G365">
        <v>211.63</v>
      </c>
      <c r="H365" s="1">
        <v>44088</v>
      </c>
      <c r="I365">
        <v>46133.22</v>
      </c>
      <c r="J365">
        <v>37128.06</v>
      </c>
      <c r="K365">
        <f xml:space="preserve"> investment_data[[#This Row],[market_value]]-investment_data[[#This Row],[purchase_value]]</f>
        <v>9005.1600000000035</v>
      </c>
      <c r="L365" t="str">
        <f>IF(investment_data[[#This Row],[Profit/Loss]]&gt;0,"Profit","Loss")</f>
        <v>Profit</v>
      </c>
    </row>
    <row r="366" spans="1:12" x14ac:dyDescent="0.3">
      <c r="A366">
        <v>770001</v>
      </c>
      <c r="B366">
        <v>4877</v>
      </c>
      <c r="C366" t="s">
        <v>1228</v>
      </c>
      <c r="D366" t="s">
        <v>1325</v>
      </c>
      <c r="E366">
        <v>466.65</v>
      </c>
      <c r="F366">
        <v>347.87</v>
      </c>
      <c r="G366">
        <v>320.23</v>
      </c>
      <c r="H366" s="1">
        <v>44454</v>
      </c>
      <c r="I366">
        <v>149435.32999999999</v>
      </c>
      <c r="J366">
        <v>162333.54</v>
      </c>
      <c r="K366">
        <f xml:space="preserve"> investment_data[[#This Row],[market_value]]-investment_data[[#This Row],[purchase_value]]</f>
        <v>-12898.210000000021</v>
      </c>
      <c r="L366" t="str">
        <f>IF(investment_data[[#This Row],[Profit/Loss]]&gt;0,"Profit","Loss")</f>
        <v>Loss</v>
      </c>
    </row>
    <row r="367" spans="1:12" x14ac:dyDescent="0.3">
      <c r="A367">
        <v>788919</v>
      </c>
      <c r="B367">
        <v>9427</v>
      </c>
      <c r="C367" t="s">
        <v>1228</v>
      </c>
      <c r="D367" t="s">
        <v>1326</v>
      </c>
      <c r="E367">
        <v>376.6</v>
      </c>
      <c r="F367">
        <v>307.83</v>
      </c>
      <c r="G367">
        <v>411.86</v>
      </c>
      <c r="H367" s="1">
        <v>44263</v>
      </c>
      <c r="I367">
        <v>155106.48000000001</v>
      </c>
      <c r="J367">
        <v>115928.78</v>
      </c>
      <c r="K367">
        <f xml:space="preserve"> investment_data[[#This Row],[market_value]]-investment_data[[#This Row],[purchase_value]]</f>
        <v>39177.700000000012</v>
      </c>
      <c r="L367" t="str">
        <f>IF(investment_data[[#This Row],[Profit/Loss]]&gt;0,"Profit","Loss")</f>
        <v>Profit</v>
      </c>
    </row>
    <row r="368" spans="1:12" x14ac:dyDescent="0.3">
      <c r="A368">
        <v>316676</v>
      </c>
      <c r="B368">
        <v>5431</v>
      </c>
      <c r="C368" t="s">
        <v>1228</v>
      </c>
      <c r="D368" t="s">
        <v>1327</v>
      </c>
      <c r="E368">
        <v>31.92</v>
      </c>
      <c r="F368">
        <v>869.77</v>
      </c>
      <c r="G368">
        <v>841.8</v>
      </c>
      <c r="H368" s="1">
        <v>43857</v>
      </c>
      <c r="I368">
        <v>26870.26</v>
      </c>
      <c r="J368">
        <v>27763.06</v>
      </c>
      <c r="K368">
        <f xml:space="preserve"> investment_data[[#This Row],[market_value]]-investment_data[[#This Row],[purchase_value]]</f>
        <v>-892.80000000000291</v>
      </c>
      <c r="L368" t="str">
        <f>IF(investment_data[[#This Row],[Profit/Loss]]&gt;0,"Profit","Loss")</f>
        <v>Loss</v>
      </c>
    </row>
    <row r="369" spans="1:12" x14ac:dyDescent="0.3">
      <c r="A369">
        <v>458994</v>
      </c>
      <c r="B369">
        <v>6258</v>
      </c>
      <c r="C369" t="s">
        <v>1228</v>
      </c>
      <c r="D369" t="s">
        <v>1328</v>
      </c>
      <c r="E369">
        <v>220.84</v>
      </c>
      <c r="F369">
        <v>79.25</v>
      </c>
      <c r="G369">
        <v>98.91</v>
      </c>
      <c r="H369" s="1">
        <v>44785</v>
      </c>
      <c r="I369">
        <v>21843.279999999999</v>
      </c>
      <c r="J369">
        <v>17501.57</v>
      </c>
      <c r="K369">
        <f xml:space="preserve"> investment_data[[#This Row],[market_value]]-investment_data[[#This Row],[purchase_value]]</f>
        <v>4341.7099999999991</v>
      </c>
      <c r="L369" t="str">
        <f>IF(investment_data[[#This Row],[Profit/Loss]]&gt;0,"Profit","Loss")</f>
        <v>Profit</v>
      </c>
    </row>
    <row r="370" spans="1:12" x14ac:dyDescent="0.3">
      <c r="A370">
        <v>823041</v>
      </c>
      <c r="B370">
        <v>7756</v>
      </c>
      <c r="C370" t="s">
        <v>1228</v>
      </c>
      <c r="D370" t="s">
        <v>1329</v>
      </c>
      <c r="E370">
        <v>256.76</v>
      </c>
      <c r="F370">
        <v>805.25</v>
      </c>
      <c r="G370">
        <v>810.42</v>
      </c>
      <c r="H370" s="1">
        <v>44727</v>
      </c>
      <c r="I370">
        <v>208083.44</v>
      </c>
      <c r="J370">
        <v>206755.99</v>
      </c>
      <c r="K370">
        <f xml:space="preserve"> investment_data[[#This Row],[market_value]]-investment_data[[#This Row],[purchase_value]]</f>
        <v>1327.4500000000116</v>
      </c>
      <c r="L370" t="str">
        <f>IF(investment_data[[#This Row],[Profit/Loss]]&gt;0,"Profit","Loss")</f>
        <v>Profit</v>
      </c>
    </row>
    <row r="371" spans="1:12" x14ac:dyDescent="0.3">
      <c r="A371">
        <v>959490</v>
      </c>
      <c r="B371">
        <v>4993</v>
      </c>
      <c r="C371" t="s">
        <v>1228</v>
      </c>
      <c r="D371" t="s">
        <v>1330</v>
      </c>
      <c r="E371">
        <v>162.62</v>
      </c>
      <c r="F371">
        <v>599.91</v>
      </c>
      <c r="G371">
        <v>882.42</v>
      </c>
      <c r="H371" s="1">
        <v>44321</v>
      </c>
      <c r="I371">
        <v>143499.14000000001</v>
      </c>
      <c r="J371">
        <v>97557.36</v>
      </c>
      <c r="K371">
        <f xml:space="preserve"> investment_data[[#This Row],[market_value]]-investment_data[[#This Row],[purchase_value]]</f>
        <v>45941.780000000013</v>
      </c>
      <c r="L371" t="str">
        <f>IF(investment_data[[#This Row],[Profit/Loss]]&gt;0,"Profit","Loss")</f>
        <v>Profit</v>
      </c>
    </row>
    <row r="372" spans="1:12" x14ac:dyDescent="0.3">
      <c r="A372">
        <v>869212</v>
      </c>
      <c r="B372">
        <v>5227</v>
      </c>
      <c r="C372" t="s">
        <v>1228</v>
      </c>
      <c r="D372" t="s">
        <v>1331</v>
      </c>
      <c r="E372">
        <v>41.7</v>
      </c>
      <c r="F372">
        <v>314.2</v>
      </c>
      <c r="G372">
        <v>461.39</v>
      </c>
      <c r="H372" s="1">
        <v>44879</v>
      </c>
      <c r="I372">
        <v>19239.96</v>
      </c>
      <c r="J372">
        <v>13102.14</v>
      </c>
      <c r="K372">
        <f xml:space="preserve"> investment_data[[#This Row],[market_value]]-investment_data[[#This Row],[purchase_value]]</f>
        <v>6137.82</v>
      </c>
      <c r="L372" t="str">
        <f>IF(investment_data[[#This Row],[Profit/Loss]]&gt;0,"Profit","Loss")</f>
        <v>Profit</v>
      </c>
    </row>
    <row r="373" spans="1:12" x14ac:dyDescent="0.3">
      <c r="A373">
        <v>807529</v>
      </c>
      <c r="B373">
        <v>8977</v>
      </c>
      <c r="C373" t="s">
        <v>1228</v>
      </c>
      <c r="D373" t="s">
        <v>1332</v>
      </c>
      <c r="E373">
        <v>288.55</v>
      </c>
      <c r="F373">
        <v>946.59</v>
      </c>
      <c r="G373">
        <v>1127.53</v>
      </c>
      <c r="H373" s="1">
        <v>44114</v>
      </c>
      <c r="I373">
        <v>325348.78000000003</v>
      </c>
      <c r="J373">
        <v>273138.53999999998</v>
      </c>
      <c r="K373">
        <f xml:space="preserve"> investment_data[[#This Row],[market_value]]-investment_data[[#This Row],[purchase_value]]</f>
        <v>52210.240000000049</v>
      </c>
      <c r="L373" t="str">
        <f>IF(investment_data[[#This Row],[Profit/Loss]]&gt;0,"Profit","Loss")</f>
        <v>Profit</v>
      </c>
    </row>
    <row r="374" spans="1:12" x14ac:dyDescent="0.3">
      <c r="A374">
        <v>226786</v>
      </c>
      <c r="B374">
        <v>9015</v>
      </c>
      <c r="C374" t="s">
        <v>1228</v>
      </c>
      <c r="D374" t="s">
        <v>1333</v>
      </c>
      <c r="E374">
        <v>205.74</v>
      </c>
      <c r="F374">
        <v>812.67</v>
      </c>
      <c r="G374">
        <v>1107.92</v>
      </c>
      <c r="H374" s="1">
        <v>44662</v>
      </c>
      <c r="I374">
        <v>227943.46</v>
      </c>
      <c r="J374">
        <v>167198.73000000001</v>
      </c>
      <c r="K374">
        <f xml:space="preserve"> investment_data[[#This Row],[market_value]]-investment_data[[#This Row],[purchase_value]]</f>
        <v>60744.729999999981</v>
      </c>
      <c r="L374" t="str">
        <f>IF(investment_data[[#This Row],[Profit/Loss]]&gt;0,"Profit","Loss")</f>
        <v>Profit</v>
      </c>
    </row>
    <row r="375" spans="1:12" x14ac:dyDescent="0.3">
      <c r="A375">
        <v>936484</v>
      </c>
      <c r="B375">
        <v>2157</v>
      </c>
      <c r="C375" t="s">
        <v>1228</v>
      </c>
      <c r="D375" t="s">
        <v>1334</v>
      </c>
      <c r="E375">
        <v>349.6</v>
      </c>
      <c r="F375">
        <v>90.7</v>
      </c>
      <c r="G375">
        <v>123.42</v>
      </c>
      <c r="H375" s="1">
        <v>44330</v>
      </c>
      <c r="I375">
        <v>43147.63</v>
      </c>
      <c r="J375">
        <v>31708.720000000001</v>
      </c>
      <c r="K375">
        <f xml:space="preserve"> investment_data[[#This Row],[market_value]]-investment_data[[#This Row],[purchase_value]]</f>
        <v>11438.909999999996</v>
      </c>
      <c r="L375" t="str">
        <f>IF(investment_data[[#This Row],[Profit/Loss]]&gt;0,"Profit","Loss")</f>
        <v>Profit</v>
      </c>
    </row>
    <row r="376" spans="1:12" x14ac:dyDescent="0.3">
      <c r="A376">
        <v>345817</v>
      </c>
      <c r="B376">
        <v>1784</v>
      </c>
      <c r="C376" t="s">
        <v>1228</v>
      </c>
      <c r="D376" t="s">
        <v>1335</v>
      </c>
      <c r="E376">
        <v>223.88</v>
      </c>
      <c r="F376">
        <v>684.19</v>
      </c>
      <c r="G376">
        <v>749.35</v>
      </c>
      <c r="H376" s="1">
        <v>43836</v>
      </c>
      <c r="I376">
        <v>167764.48000000001</v>
      </c>
      <c r="J376">
        <v>153176.46</v>
      </c>
      <c r="K376">
        <f xml:space="preserve"> investment_data[[#This Row],[market_value]]-investment_data[[#This Row],[purchase_value]]</f>
        <v>14588.020000000019</v>
      </c>
      <c r="L376" t="str">
        <f>IF(investment_data[[#This Row],[Profit/Loss]]&gt;0,"Profit","Loss")</f>
        <v>Profit</v>
      </c>
    </row>
    <row r="377" spans="1:12" x14ac:dyDescent="0.3">
      <c r="A377">
        <v>587164</v>
      </c>
      <c r="B377">
        <v>4705</v>
      </c>
      <c r="C377" t="s">
        <v>1228</v>
      </c>
      <c r="D377" t="s">
        <v>1336</v>
      </c>
      <c r="E377">
        <v>214.92</v>
      </c>
      <c r="F377">
        <v>218.4</v>
      </c>
      <c r="G377">
        <v>282.64999999999998</v>
      </c>
      <c r="H377" s="1">
        <v>44396</v>
      </c>
      <c r="I377">
        <v>60747.14</v>
      </c>
      <c r="J377">
        <v>46938.53</v>
      </c>
      <c r="K377">
        <f xml:space="preserve"> investment_data[[#This Row],[market_value]]-investment_data[[#This Row],[purchase_value]]</f>
        <v>13808.61</v>
      </c>
      <c r="L377" t="str">
        <f>IF(investment_data[[#This Row],[Profit/Loss]]&gt;0,"Profit","Loss")</f>
        <v>Profit</v>
      </c>
    </row>
    <row r="378" spans="1:12" x14ac:dyDescent="0.3">
      <c r="A378">
        <v>341351</v>
      </c>
      <c r="B378">
        <v>8032</v>
      </c>
      <c r="C378" t="s">
        <v>1228</v>
      </c>
      <c r="D378" t="s">
        <v>1337</v>
      </c>
      <c r="E378">
        <v>156.72999999999999</v>
      </c>
      <c r="F378">
        <v>798.77</v>
      </c>
      <c r="G378">
        <v>813.46</v>
      </c>
      <c r="H378" s="1">
        <v>43812</v>
      </c>
      <c r="I378">
        <v>127493.59</v>
      </c>
      <c r="J378">
        <v>125191.22</v>
      </c>
      <c r="K378">
        <f xml:space="preserve"> investment_data[[#This Row],[market_value]]-investment_data[[#This Row],[purchase_value]]</f>
        <v>2302.3699999999953</v>
      </c>
      <c r="L378" t="str">
        <f>IF(investment_data[[#This Row],[Profit/Loss]]&gt;0,"Profit","Loss")</f>
        <v>Profit</v>
      </c>
    </row>
    <row r="379" spans="1:12" x14ac:dyDescent="0.3">
      <c r="A379">
        <v>820615</v>
      </c>
      <c r="B379">
        <v>3258</v>
      </c>
      <c r="C379" t="s">
        <v>1228</v>
      </c>
      <c r="D379" t="s">
        <v>1338</v>
      </c>
      <c r="E379">
        <v>17.52</v>
      </c>
      <c r="F379">
        <v>69.989999999999995</v>
      </c>
      <c r="G379">
        <v>96.66</v>
      </c>
      <c r="H379" s="1">
        <v>44212</v>
      </c>
      <c r="I379">
        <v>1693.48</v>
      </c>
      <c r="J379">
        <v>1226.22</v>
      </c>
      <c r="K379">
        <f xml:space="preserve"> investment_data[[#This Row],[market_value]]-investment_data[[#This Row],[purchase_value]]</f>
        <v>467.26</v>
      </c>
      <c r="L379" t="str">
        <f>IF(investment_data[[#This Row],[Profit/Loss]]&gt;0,"Profit","Loss")</f>
        <v>Profit</v>
      </c>
    </row>
    <row r="380" spans="1:12" x14ac:dyDescent="0.3">
      <c r="A380">
        <v>928989</v>
      </c>
      <c r="B380">
        <v>4877</v>
      </c>
      <c r="C380" t="s">
        <v>1228</v>
      </c>
      <c r="D380" t="s">
        <v>1339</v>
      </c>
      <c r="E380">
        <v>98.95</v>
      </c>
      <c r="F380">
        <v>694.07</v>
      </c>
      <c r="G380">
        <v>720.99</v>
      </c>
      <c r="H380" s="1">
        <v>44340</v>
      </c>
      <c r="I380">
        <v>71341.960000000006</v>
      </c>
      <c r="J380">
        <v>68678.23</v>
      </c>
      <c r="K380">
        <f xml:space="preserve"> investment_data[[#This Row],[market_value]]-investment_data[[#This Row],[purchase_value]]</f>
        <v>2663.7300000000105</v>
      </c>
      <c r="L380" t="str">
        <f>IF(investment_data[[#This Row],[Profit/Loss]]&gt;0,"Profit","Loss")</f>
        <v>Profit</v>
      </c>
    </row>
    <row r="381" spans="1:12" x14ac:dyDescent="0.3">
      <c r="A381">
        <v>833636</v>
      </c>
      <c r="B381">
        <v>2439</v>
      </c>
      <c r="C381" t="s">
        <v>1228</v>
      </c>
      <c r="D381" t="s">
        <v>1340</v>
      </c>
      <c r="E381">
        <v>452.31</v>
      </c>
      <c r="F381">
        <v>183.8</v>
      </c>
      <c r="G381">
        <v>212</v>
      </c>
      <c r="H381" s="1">
        <v>43829</v>
      </c>
      <c r="I381">
        <v>95889.72</v>
      </c>
      <c r="J381">
        <v>83134.58</v>
      </c>
      <c r="K381">
        <f xml:space="preserve"> investment_data[[#This Row],[market_value]]-investment_data[[#This Row],[purchase_value]]</f>
        <v>12755.14</v>
      </c>
      <c r="L381" t="str">
        <f>IF(investment_data[[#This Row],[Profit/Loss]]&gt;0,"Profit","Loss")</f>
        <v>Profit</v>
      </c>
    </row>
    <row r="382" spans="1:12" x14ac:dyDescent="0.3">
      <c r="A382">
        <v>189507</v>
      </c>
      <c r="B382">
        <v>7976</v>
      </c>
      <c r="C382" t="s">
        <v>1228</v>
      </c>
      <c r="D382" t="s">
        <v>1341</v>
      </c>
      <c r="E382">
        <v>205.01</v>
      </c>
      <c r="F382">
        <v>210.02</v>
      </c>
      <c r="G382">
        <v>195.32</v>
      </c>
      <c r="H382" s="1">
        <v>44454</v>
      </c>
      <c r="I382">
        <v>40042.550000000003</v>
      </c>
      <c r="J382">
        <v>43056.2</v>
      </c>
      <c r="K382">
        <f xml:space="preserve"> investment_data[[#This Row],[market_value]]-investment_data[[#This Row],[purchase_value]]</f>
        <v>-3013.6499999999942</v>
      </c>
      <c r="L382" t="str">
        <f>IF(investment_data[[#This Row],[Profit/Loss]]&gt;0,"Profit","Loss")</f>
        <v>Loss</v>
      </c>
    </row>
    <row r="383" spans="1:12" x14ac:dyDescent="0.3">
      <c r="A383">
        <v>320529</v>
      </c>
      <c r="B383">
        <v>4877</v>
      </c>
      <c r="C383" t="s">
        <v>1228</v>
      </c>
      <c r="D383" t="s">
        <v>1342</v>
      </c>
      <c r="E383">
        <v>410.91</v>
      </c>
      <c r="F383">
        <v>575.86</v>
      </c>
      <c r="G383">
        <v>690.27</v>
      </c>
      <c r="H383" s="1">
        <v>44458</v>
      </c>
      <c r="I383">
        <v>283638.84999999998</v>
      </c>
      <c r="J383">
        <v>236626.63</v>
      </c>
      <c r="K383">
        <f xml:space="preserve"> investment_data[[#This Row],[market_value]]-investment_data[[#This Row],[purchase_value]]</f>
        <v>47012.219999999972</v>
      </c>
      <c r="L383" t="str">
        <f>IF(investment_data[[#This Row],[Profit/Loss]]&gt;0,"Profit","Loss")</f>
        <v>Profit</v>
      </c>
    </row>
    <row r="384" spans="1:12" x14ac:dyDescent="0.3">
      <c r="A384">
        <v>543841</v>
      </c>
      <c r="B384">
        <v>1558</v>
      </c>
      <c r="C384" t="s">
        <v>1228</v>
      </c>
      <c r="D384" t="s">
        <v>1343</v>
      </c>
      <c r="E384">
        <v>201.99</v>
      </c>
      <c r="F384">
        <v>491.95</v>
      </c>
      <c r="G384">
        <v>721.37</v>
      </c>
      <c r="H384" s="1">
        <v>43995</v>
      </c>
      <c r="I384">
        <v>145709.53</v>
      </c>
      <c r="J384">
        <v>99368.98</v>
      </c>
      <c r="K384">
        <f xml:space="preserve"> investment_data[[#This Row],[market_value]]-investment_data[[#This Row],[purchase_value]]</f>
        <v>46340.55</v>
      </c>
      <c r="L384" t="str">
        <f>IF(investment_data[[#This Row],[Profit/Loss]]&gt;0,"Profit","Loss")</f>
        <v>Profit</v>
      </c>
    </row>
    <row r="385" spans="1:12" x14ac:dyDescent="0.3">
      <c r="A385">
        <v>250518</v>
      </c>
      <c r="B385">
        <v>4566</v>
      </c>
      <c r="C385" t="s">
        <v>1228</v>
      </c>
      <c r="D385" t="s">
        <v>1344</v>
      </c>
      <c r="E385">
        <v>338.31</v>
      </c>
      <c r="F385">
        <v>471.32</v>
      </c>
      <c r="G385">
        <v>637.15</v>
      </c>
      <c r="H385" s="1">
        <v>43898</v>
      </c>
      <c r="I385">
        <v>215554.22</v>
      </c>
      <c r="J385">
        <v>159452.26999999999</v>
      </c>
      <c r="K385">
        <f xml:space="preserve"> investment_data[[#This Row],[market_value]]-investment_data[[#This Row],[purchase_value]]</f>
        <v>56101.950000000012</v>
      </c>
      <c r="L385" t="str">
        <f>IF(investment_data[[#This Row],[Profit/Loss]]&gt;0,"Profit","Loss")</f>
        <v>Profit</v>
      </c>
    </row>
    <row r="386" spans="1:12" x14ac:dyDescent="0.3">
      <c r="A386">
        <v>275685</v>
      </c>
      <c r="B386">
        <v>1845</v>
      </c>
      <c r="C386" t="s">
        <v>1228</v>
      </c>
      <c r="D386" t="s">
        <v>1345</v>
      </c>
      <c r="E386">
        <v>222.56</v>
      </c>
      <c r="F386">
        <v>941.28</v>
      </c>
      <c r="G386">
        <v>1236.6600000000001</v>
      </c>
      <c r="H386" s="1">
        <v>44332</v>
      </c>
      <c r="I386">
        <v>275231.05</v>
      </c>
      <c r="J386">
        <v>209491.28</v>
      </c>
      <c r="K386">
        <f xml:space="preserve"> investment_data[[#This Row],[market_value]]-investment_data[[#This Row],[purchase_value]]</f>
        <v>65739.76999999999</v>
      </c>
      <c r="L386" t="str">
        <f>IF(investment_data[[#This Row],[Profit/Loss]]&gt;0,"Profit","Loss")</f>
        <v>Profit</v>
      </c>
    </row>
    <row r="387" spans="1:12" x14ac:dyDescent="0.3">
      <c r="A387">
        <v>500327</v>
      </c>
      <c r="B387">
        <v>4919</v>
      </c>
      <c r="C387" t="s">
        <v>1228</v>
      </c>
      <c r="D387" t="s">
        <v>1346</v>
      </c>
      <c r="E387">
        <v>482.63</v>
      </c>
      <c r="F387">
        <v>149.28</v>
      </c>
      <c r="G387">
        <v>205.81</v>
      </c>
      <c r="H387" s="1">
        <v>44715</v>
      </c>
      <c r="I387">
        <v>99330.08</v>
      </c>
      <c r="J387">
        <v>72047.009999999995</v>
      </c>
      <c r="K387">
        <f xml:space="preserve"> investment_data[[#This Row],[market_value]]-investment_data[[#This Row],[purchase_value]]</f>
        <v>27283.070000000007</v>
      </c>
      <c r="L387" t="str">
        <f>IF(investment_data[[#This Row],[Profit/Loss]]&gt;0,"Profit","Loss")</f>
        <v>Profit</v>
      </c>
    </row>
    <row r="388" spans="1:12" x14ac:dyDescent="0.3">
      <c r="A388">
        <v>781715</v>
      </c>
      <c r="B388">
        <v>4862</v>
      </c>
      <c r="C388" t="s">
        <v>1228</v>
      </c>
      <c r="D388" t="s">
        <v>1347</v>
      </c>
      <c r="E388">
        <v>136.32</v>
      </c>
      <c r="F388">
        <v>585.5</v>
      </c>
      <c r="G388">
        <v>541.35</v>
      </c>
      <c r="H388" s="1">
        <v>44195</v>
      </c>
      <c r="I388">
        <v>73796.83</v>
      </c>
      <c r="J388">
        <v>79815.360000000001</v>
      </c>
      <c r="K388">
        <f xml:space="preserve"> investment_data[[#This Row],[market_value]]-investment_data[[#This Row],[purchase_value]]</f>
        <v>-6018.5299999999988</v>
      </c>
      <c r="L388" t="str">
        <f>IF(investment_data[[#This Row],[Profit/Loss]]&gt;0,"Profit","Loss")</f>
        <v>Loss</v>
      </c>
    </row>
    <row r="389" spans="1:12" x14ac:dyDescent="0.3">
      <c r="A389">
        <v>797493</v>
      </c>
      <c r="B389">
        <v>2582</v>
      </c>
      <c r="C389" t="s">
        <v>1228</v>
      </c>
      <c r="D389" t="s">
        <v>1348</v>
      </c>
      <c r="E389">
        <v>51.09</v>
      </c>
      <c r="F389">
        <v>147.91999999999999</v>
      </c>
      <c r="G389">
        <v>143.36000000000001</v>
      </c>
      <c r="H389" s="1">
        <v>45509</v>
      </c>
      <c r="I389">
        <v>7324.26</v>
      </c>
      <c r="J389">
        <v>7557.23</v>
      </c>
      <c r="K389">
        <f xml:space="preserve"> investment_data[[#This Row],[market_value]]-investment_data[[#This Row],[purchase_value]]</f>
        <v>-232.96999999999935</v>
      </c>
      <c r="L389" t="str">
        <f>IF(investment_data[[#This Row],[Profit/Loss]]&gt;0,"Profit","Loss")</f>
        <v>Loss</v>
      </c>
    </row>
    <row r="390" spans="1:12" x14ac:dyDescent="0.3">
      <c r="A390">
        <v>780414</v>
      </c>
      <c r="B390">
        <v>5646</v>
      </c>
      <c r="C390" t="s">
        <v>1228</v>
      </c>
      <c r="D390" t="s">
        <v>1349</v>
      </c>
      <c r="E390">
        <v>220.45</v>
      </c>
      <c r="F390">
        <v>744.06</v>
      </c>
      <c r="G390">
        <v>1046.75</v>
      </c>
      <c r="H390" s="1">
        <v>45505</v>
      </c>
      <c r="I390">
        <v>230756.04</v>
      </c>
      <c r="J390">
        <v>164028.03</v>
      </c>
      <c r="K390">
        <f xml:space="preserve"> investment_data[[#This Row],[market_value]]-investment_data[[#This Row],[purchase_value]]</f>
        <v>66728.010000000009</v>
      </c>
      <c r="L390" t="str">
        <f>IF(investment_data[[#This Row],[Profit/Loss]]&gt;0,"Profit","Loss")</f>
        <v>Profit</v>
      </c>
    </row>
    <row r="391" spans="1:12" x14ac:dyDescent="0.3">
      <c r="A391">
        <v>340883</v>
      </c>
      <c r="B391">
        <v>4877</v>
      </c>
      <c r="C391" t="s">
        <v>1228</v>
      </c>
      <c r="D391" t="s">
        <v>1350</v>
      </c>
      <c r="E391">
        <v>266.24</v>
      </c>
      <c r="F391">
        <v>602.86</v>
      </c>
      <c r="G391">
        <v>629.48</v>
      </c>
      <c r="H391" s="1">
        <v>44686</v>
      </c>
      <c r="I391">
        <v>167592.76</v>
      </c>
      <c r="J391">
        <v>160505.45000000001</v>
      </c>
      <c r="K391">
        <f xml:space="preserve"> investment_data[[#This Row],[market_value]]-investment_data[[#This Row],[purchase_value]]</f>
        <v>7087.3099999999977</v>
      </c>
      <c r="L391" t="str">
        <f>IF(investment_data[[#This Row],[Profit/Loss]]&gt;0,"Profit","Loss")</f>
        <v>Profit</v>
      </c>
    </row>
    <row r="392" spans="1:12" x14ac:dyDescent="0.3">
      <c r="A392">
        <v>347143</v>
      </c>
      <c r="B392">
        <v>3109</v>
      </c>
      <c r="C392" t="s">
        <v>1228</v>
      </c>
      <c r="D392" t="s">
        <v>1351</v>
      </c>
      <c r="E392">
        <v>77.95</v>
      </c>
      <c r="F392">
        <v>879.75</v>
      </c>
      <c r="G392">
        <v>1185.92</v>
      </c>
      <c r="H392" s="1">
        <v>44155</v>
      </c>
      <c r="I392">
        <v>92442.46</v>
      </c>
      <c r="J392">
        <v>68576.509999999995</v>
      </c>
      <c r="K392">
        <f xml:space="preserve"> investment_data[[#This Row],[market_value]]-investment_data[[#This Row],[purchase_value]]</f>
        <v>23865.950000000012</v>
      </c>
      <c r="L392" t="str">
        <f>IF(investment_data[[#This Row],[Profit/Loss]]&gt;0,"Profit","Loss")</f>
        <v>Profit</v>
      </c>
    </row>
    <row r="393" spans="1:12" x14ac:dyDescent="0.3">
      <c r="A393">
        <v>819975</v>
      </c>
      <c r="B393">
        <v>6218</v>
      </c>
      <c r="C393" t="s">
        <v>1228</v>
      </c>
      <c r="D393" t="s">
        <v>1352</v>
      </c>
      <c r="E393">
        <v>443.65</v>
      </c>
      <c r="F393">
        <v>64.72</v>
      </c>
      <c r="G393">
        <v>73.239999999999995</v>
      </c>
      <c r="H393" s="1">
        <v>44900</v>
      </c>
      <c r="I393">
        <v>32492.93</v>
      </c>
      <c r="J393">
        <v>28713.03</v>
      </c>
      <c r="K393">
        <f xml:space="preserve"> investment_data[[#This Row],[market_value]]-investment_data[[#This Row],[purchase_value]]</f>
        <v>3779.9000000000015</v>
      </c>
      <c r="L393" t="str">
        <f>IF(investment_data[[#This Row],[Profit/Loss]]&gt;0,"Profit","Loss")</f>
        <v>Profit</v>
      </c>
    </row>
    <row r="394" spans="1:12" x14ac:dyDescent="0.3">
      <c r="A394">
        <v>260590</v>
      </c>
      <c r="B394">
        <v>3302</v>
      </c>
      <c r="C394" t="s">
        <v>1228</v>
      </c>
      <c r="D394" t="s">
        <v>1353</v>
      </c>
      <c r="E394">
        <v>89.84</v>
      </c>
      <c r="F394">
        <v>251.49</v>
      </c>
      <c r="G394">
        <v>346.08</v>
      </c>
      <c r="H394" s="1">
        <v>44949</v>
      </c>
      <c r="I394">
        <v>31091.83</v>
      </c>
      <c r="J394">
        <v>22593.86</v>
      </c>
      <c r="K394">
        <f xml:space="preserve"> investment_data[[#This Row],[market_value]]-investment_data[[#This Row],[purchase_value]]</f>
        <v>8497.9700000000012</v>
      </c>
      <c r="L394" t="str">
        <f>IF(investment_data[[#This Row],[Profit/Loss]]&gt;0,"Profit","Loss")</f>
        <v>Profit</v>
      </c>
    </row>
    <row r="395" spans="1:12" x14ac:dyDescent="0.3">
      <c r="A395">
        <v>475545</v>
      </c>
      <c r="B395">
        <v>9031</v>
      </c>
      <c r="C395" t="s">
        <v>1228</v>
      </c>
      <c r="D395" t="s">
        <v>1354</v>
      </c>
      <c r="E395">
        <v>195.67</v>
      </c>
      <c r="F395">
        <v>534.12</v>
      </c>
      <c r="G395">
        <v>455.01</v>
      </c>
      <c r="H395" s="1">
        <v>45453</v>
      </c>
      <c r="I395">
        <v>89031.81</v>
      </c>
      <c r="J395">
        <v>104511.26</v>
      </c>
      <c r="K395">
        <f xml:space="preserve"> investment_data[[#This Row],[market_value]]-investment_data[[#This Row],[purchase_value]]</f>
        <v>-15479.449999999997</v>
      </c>
      <c r="L395" t="str">
        <f>IF(investment_data[[#This Row],[Profit/Loss]]&gt;0,"Profit","Loss")</f>
        <v>Loss</v>
      </c>
    </row>
    <row r="396" spans="1:12" x14ac:dyDescent="0.3">
      <c r="A396">
        <v>399941</v>
      </c>
      <c r="B396">
        <v>1204</v>
      </c>
      <c r="C396" t="s">
        <v>1228</v>
      </c>
      <c r="D396" t="s">
        <v>1355</v>
      </c>
      <c r="E396">
        <v>249.13</v>
      </c>
      <c r="F396">
        <v>943.49</v>
      </c>
      <c r="G396">
        <v>913.75</v>
      </c>
      <c r="H396" s="1">
        <v>45011</v>
      </c>
      <c r="I396">
        <v>227642.54</v>
      </c>
      <c r="J396">
        <v>235051.66</v>
      </c>
      <c r="K396">
        <f xml:space="preserve"> investment_data[[#This Row],[market_value]]-investment_data[[#This Row],[purchase_value]]</f>
        <v>-7409.1199999999953</v>
      </c>
      <c r="L396" t="str">
        <f>IF(investment_data[[#This Row],[Profit/Loss]]&gt;0,"Profit","Loss")</f>
        <v>Loss</v>
      </c>
    </row>
    <row r="397" spans="1:12" x14ac:dyDescent="0.3">
      <c r="A397">
        <v>888887</v>
      </c>
      <c r="B397">
        <v>5007</v>
      </c>
      <c r="C397" t="s">
        <v>1228</v>
      </c>
      <c r="D397" t="s">
        <v>1356</v>
      </c>
      <c r="E397">
        <v>469.79</v>
      </c>
      <c r="F397">
        <v>885.41</v>
      </c>
      <c r="G397">
        <v>1012.24</v>
      </c>
      <c r="H397" s="1">
        <v>45293</v>
      </c>
      <c r="I397">
        <v>475540.23</v>
      </c>
      <c r="J397">
        <v>415956.76</v>
      </c>
      <c r="K397">
        <f xml:space="preserve"> investment_data[[#This Row],[market_value]]-investment_data[[#This Row],[purchase_value]]</f>
        <v>59583.469999999972</v>
      </c>
      <c r="L397" t="str">
        <f>IF(investment_data[[#This Row],[Profit/Loss]]&gt;0,"Profit","Loss")</f>
        <v>Profit</v>
      </c>
    </row>
    <row r="398" spans="1:12" x14ac:dyDescent="0.3">
      <c r="A398">
        <v>465367</v>
      </c>
      <c r="B398">
        <v>9525</v>
      </c>
      <c r="C398" t="s">
        <v>1228</v>
      </c>
      <c r="D398" t="s">
        <v>1357</v>
      </c>
      <c r="E398">
        <v>370.23</v>
      </c>
      <c r="F398">
        <v>832.37</v>
      </c>
      <c r="G398">
        <v>908.58</v>
      </c>
      <c r="H398" s="1">
        <v>43924</v>
      </c>
      <c r="I398">
        <v>336383.57</v>
      </c>
      <c r="J398">
        <v>308168.34999999998</v>
      </c>
      <c r="K398">
        <f xml:space="preserve"> investment_data[[#This Row],[market_value]]-investment_data[[#This Row],[purchase_value]]</f>
        <v>28215.22000000003</v>
      </c>
      <c r="L398" t="str">
        <f>IF(investment_data[[#This Row],[Profit/Loss]]&gt;0,"Profit","Loss")</f>
        <v>Profit</v>
      </c>
    </row>
    <row r="399" spans="1:12" x14ac:dyDescent="0.3">
      <c r="A399">
        <v>829976</v>
      </c>
      <c r="B399">
        <v>4566</v>
      </c>
      <c r="C399" t="s">
        <v>1228</v>
      </c>
      <c r="D399" t="s">
        <v>1358</v>
      </c>
      <c r="E399">
        <v>187.7</v>
      </c>
      <c r="F399">
        <v>695.14</v>
      </c>
      <c r="G399">
        <v>958.95</v>
      </c>
      <c r="H399" s="1">
        <v>44085</v>
      </c>
      <c r="I399">
        <v>179994.92</v>
      </c>
      <c r="J399">
        <v>130477.78</v>
      </c>
      <c r="K399">
        <f xml:space="preserve"> investment_data[[#This Row],[market_value]]-investment_data[[#This Row],[purchase_value]]</f>
        <v>49517.140000000014</v>
      </c>
      <c r="L399" t="str">
        <f>IF(investment_data[[#This Row],[Profit/Loss]]&gt;0,"Profit","Loss")</f>
        <v>Profit</v>
      </c>
    </row>
    <row r="400" spans="1:12" x14ac:dyDescent="0.3">
      <c r="A400">
        <v>808848</v>
      </c>
      <c r="B400">
        <v>8280</v>
      </c>
      <c r="C400" t="s">
        <v>1228</v>
      </c>
      <c r="D400" t="s">
        <v>1359</v>
      </c>
      <c r="E400">
        <v>275.58</v>
      </c>
      <c r="F400">
        <v>949.51</v>
      </c>
      <c r="G400">
        <v>1117.99</v>
      </c>
      <c r="H400" s="1">
        <v>43757</v>
      </c>
      <c r="I400">
        <v>308095.68</v>
      </c>
      <c r="J400">
        <v>261665.97</v>
      </c>
      <c r="K400">
        <f xml:space="preserve"> investment_data[[#This Row],[market_value]]-investment_data[[#This Row],[purchase_value]]</f>
        <v>46429.709999999992</v>
      </c>
      <c r="L400" t="str">
        <f>IF(investment_data[[#This Row],[Profit/Loss]]&gt;0,"Profit","Loss")</f>
        <v>Profit</v>
      </c>
    </row>
    <row r="401" spans="1:12" x14ac:dyDescent="0.3">
      <c r="A401">
        <v>121105</v>
      </c>
      <c r="B401">
        <v>5431</v>
      </c>
      <c r="C401" t="s">
        <v>1228</v>
      </c>
      <c r="D401" t="s">
        <v>1360</v>
      </c>
      <c r="E401">
        <v>372.78</v>
      </c>
      <c r="F401">
        <v>576.41999999999996</v>
      </c>
      <c r="G401">
        <v>603.08000000000004</v>
      </c>
      <c r="H401" s="1">
        <v>44602</v>
      </c>
      <c r="I401">
        <v>224816.16</v>
      </c>
      <c r="J401">
        <v>214877.85</v>
      </c>
      <c r="K401">
        <f xml:space="preserve"> investment_data[[#This Row],[market_value]]-investment_data[[#This Row],[purchase_value]]</f>
        <v>9938.3099999999977</v>
      </c>
      <c r="L401" t="str">
        <f>IF(investment_data[[#This Row],[Profit/Loss]]&gt;0,"Profit","Loss")</f>
        <v>Profit</v>
      </c>
    </row>
    <row r="402" spans="1:12" x14ac:dyDescent="0.3">
      <c r="A402">
        <v>624641</v>
      </c>
      <c r="B402">
        <v>5631</v>
      </c>
      <c r="C402" t="s">
        <v>1228</v>
      </c>
      <c r="D402" t="s">
        <v>1361</v>
      </c>
      <c r="E402">
        <v>141.16999999999999</v>
      </c>
      <c r="F402">
        <v>319.39</v>
      </c>
      <c r="G402">
        <v>297.07</v>
      </c>
      <c r="H402" s="1">
        <v>45245</v>
      </c>
      <c r="I402">
        <v>41937.370000000003</v>
      </c>
      <c r="J402">
        <v>45088.29</v>
      </c>
      <c r="K402">
        <f xml:space="preserve"> investment_data[[#This Row],[market_value]]-investment_data[[#This Row],[purchase_value]]</f>
        <v>-3150.9199999999983</v>
      </c>
      <c r="L402" t="str">
        <f>IF(investment_data[[#This Row],[Profit/Loss]]&gt;0,"Profit","Loss")</f>
        <v>Loss</v>
      </c>
    </row>
    <row r="403" spans="1:12" x14ac:dyDescent="0.3">
      <c r="A403">
        <v>920724</v>
      </c>
      <c r="B403">
        <v>5968</v>
      </c>
      <c r="C403" t="s">
        <v>1228</v>
      </c>
      <c r="D403" t="s">
        <v>1362</v>
      </c>
      <c r="E403">
        <v>55.8</v>
      </c>
      <c r="F403">
        <v>273.36</v>
      </c>
      <c r="G403">
        <v>285.35000000000002</v>
      </c>
      <c r="H403" s="1">
        <v>44932</v>
      </c>
      <c r="I403">
        <v>15922.53</v>
      </c>
      <c r="J403">
        <v>15253.49</v>
      </c>
      <c r="K403">
        <f xml:space="preserve"> investment_data[[#This Row],[market_value]]-investment_data[[#This Row],[purchase_value]]</f>
        <v>669.04000000000087</v>
      </c>
      <c r="L403" t="str">
        <f>IF(investment_data[[#This Row],[Profit/Loss]]&gt;0,"Profit","Loss")</f>
        <v>Profit</v>
      </c>
    </row>
    <row r="404" spans="1:12" x14ac:dyDescent="0.3">
      <c r="A404">
        <v>366789</v>
      </c>
      <c r="B404">
        <v>4566</v>
      </c>
      <c r="C404" t="s">
        <v>1228</v>
      </c>
      <c r="D404" t="s">
        <v>1363</v>
      </c>
      <c r="E404">
        <v>142.79</v>
      </c>
      <c r="F404">
        <v>490.11</v>
      </c>
      <c r="G404">
        <v>730.93</v>
      </c>
      <c r="H404" s="1">
        <v>45019</v>
      </c>
      <c r="I404">
        <v>104369.49</v>
      </c>
      <c r="J404">
        <v>69982.81</v>
      </c>
      <c r="K404">
        <f xml:space="preserve"> investment_data[[#This Row],[market_value]]-investment_data[[#This Row],[purchase_value]]</f>
        <v>34386.680000000008</v>
      </c>
      <c r="L404" t="str">
        <f>IF(investment_data[[#This Row],[Profit/Loss]]&gt;0,"Profit","Loss")</f>
        <v>Profit</v>
      </c>
    </row>
    <row r="405" spans="1:12" x14ac:dyDescent="0.3">
      <c r="A405">
        <v>482366</v>
      </c>
      <c r="B405">
        <v>7581</v>
      </c>
      <c r="C405" t="s">
        <v>1228</v>
      </c>
      <c r="D405" t="s">
        <v>1364</v>
      </c>
      <c r="E405">
        <v>303.13</v>
      </c>
      <c r="F405">
        <v>990.41</v>
      </c>
      <c r="G405">
        <v>966.19</v>
      </c>
      <c r="H405" s="1">
        <v>43805</v>
      </c>
      <c r="I405">
        <v>292881.17</v>
      </c>
      <c r="J405">
        <v>300222.98</v>
      </c>
      <c r="K405">
        <f xml:space="preserve"> investment_data[[#This Row],[market_value]]-investment_data[[#This Row],[purchase_value]]</f>
        <v>-7341.8099999999977</v>
      </c>
      <c r="L405" t="str">
        <f>IF(investment_data[[#This Row],[Profit/Loss]]&gt;0,"Profit","Loss")</f>
        <v>Loss</v>
      </c>
    </row>
    <row r="406" spans="1:12" x14ac:dyDescent="0.3">
      <c r="A406">
        <v>521292</v>
      </c>
      <c r="B406">
        <v>6536</v>
      </c>
      <c r="C406" t="s">
        <v>1228</v>
      </c>
      <c r="D406" t="s">
        <v>1365</v>
      </c>
      <c r="E406">
        <v>455.26</v>
      </c>
      <c r="F406">
        <v>252.52</v>
      </c>
      <c r="G406">
        <v>216.8</v>
      </c>
      <c r="H406" s="1">
        <v>44627</v>
      </c>
      <c r="I406">
        <v>98700.37</v>
      </c>
      <c r="J406">
        <v>114962.26</v>
      </c>
      <c r="K406">
        <f xml:space="preserve"> investment_data[[#This Row],[market_value]]-investment_data[[#This Row],[purchase_value]]</f>
        <v>-16261.89</v>
      </c>
      <c r="L406" t="str">
        <f>IF(investment_data[[#This Row],[Profit/Loss]]&gt;0,"Profit","Loss")</f>
        <v>Loss</v>
      </c>
    </row>
    <row r="407" spans="1:12" x14ac:dyDescent="0.3">
      <c r="A407">
        <v>708531</v>
      </c>
      <c r="B407">
        <v>3574</v>
      </c>
      <c r="C407" t="s">
        <v>1228</v>
      </c>
      <c r="D407" t="s">
        <v>1366</v>
      </c>
      <c r="E407">
        <v>110.48</v>
      </c>
      <c r="F407">
        <v>408.34</v>
      </c>
      <c r="G407">
        <v>429.43</v>
      </c>
      <c r="H407" s="1">
        <v>44213</v>
      </c>
      <c r="I407">
        <v>47443.43</v>
      </c>
      <c r="J407">
        <v>45113.4</v>
      </c>
      <c r="K407">
        <f xml:space="preserve"> investment_data[[#This Row],[market_value]]-investment_data[[#This Row],[purchase_value]]</f>
        <v>2330.0299999999988</v>
      </c>
      <c r="L407" t="str">
        <f>IF(investment_data[[#This Row],[Profit/Loss]]&gt;0,"Profit","Loss")</f>
        <v>Profit</v>
      </c>
    </row>
    <row r="408" spans="1:12" x14ac:dyDescent="0.3">
      <c r="A408">
        <v>555646</v>
      </c>
      <c r="B408">
        <v>6369</v>
      </c>
      <c r="C408" t="s">
        <v>1228</v>
      </c>
      <c r="D408" t="s">
        <v>1367</v>
      </c>
      <c r="E408">
        <v>439.29</v>
      </c>
      <c r="F408">
        <v>533.14</v>
      </c>
      <c r="G408">
        <v>508.94</v>
      </c>
      <c r="H408" s="1">
        <v>44487</v>
      </c>
      <c r="I408">
        <v>223572.25</v>
      </c>
      <c r="J408">
        <v>234203.07</v>
      </c>
      <c r="K408">
        <f xml:space="preserve"> investment_data[[#This Row],[market_value]]-investment_data[[#This Row],[purchase_value]]</f>
        <v>-10630.820000000007</v>
      </c>
      <c r="L408" t="str">
        <f>IF(investment_data[[#This Row],[Profit/Loss]]&gt;0,"Profit","Loss")</f>
        <v>Loss</v>
      </c>
    </row>
    <row r="409" spans="1:12" x14ac:dyDescent="0.3">
      <c r="A409">
        <v>210303</v>
      </c>
      <c r="B409">
        <v>5792</v>
      </c>
      <c r="C409" t="s">
        <v>1228</v>
      </c>
      <c r="D409" t="s">
        <v>1368</v>
      </c>
      <c r="E409">
        <v>112.68</v>
      </c>
      <c r="F409">
        <v>742.86</v>
      </c>
      <c r="G409">
        <v>860.33</v>
      </c>
      <c r="H409" s="1">
        <v>44307</v>
      </c>
      <c r="I409">
        <v>96941.98</v>
      </c>
      <c r="J409">
        <v>83705.460000000006</v>
      </c>
      <c r="K409">
        <f xml:space="preserve"> investment_data[[#This Row],[market_value]]-investment_data[[#This Row],[purchase_value]]</f>
        <v>13236.51999999999</v>
      </c>
      <c r="L409" t="str">
        <f>IF(investment_data[[#This Row],[Profit/Loss]]&gt;0,"Profit","Loss")</f>
        <v>Profit</v>
      </c>
    </row>
    <row r="410" spans="1:12" x14ac:dyDescent="0.3">
      <c r="A410">
        <v>448965</v>
      </c>
      <c r="B410">
        <v>1787</v>
      </c>
      <c r="C410" t="s">
        <v>1228</v>
      </c>
      <c r="D410" t="s">
        <v>1240</v>
      </c>
      <c r="E410">
        <v>281.2</v>
      </c>
      <c r="F410">
        <v>898.89</v>
      </c>
      <c r="G410">
        <v>1325.73</v>
      </c>
      <c r="H410" s="1">
        <v>45317</v>
      </c>
      <c r="I410">
        <v>372795.28</v>
      </c>
      <c r="J410">
        <v>252767.87</v>
      </c>
      <c r="K410">
        <f xml:space="preserve"> investment_data[[#This Row],[market_value]]-investment_data[[#This Row],[purchase_value]]</f>
        <v>120027.41000000003</v>
      </c>
      <c r="L410" t="str">
        <f>IF(investment_data[[#This Row],[Profit/Loss]]&gt;0,"Profit","Loss")</f>
        <v>Profit</v>
      </c>
    </row>
    <row r="411" spans="1:12" x14ac:dyDescent="0.3">
      <c r="A411">
        <v>229542</v>
      </c>
      <c r="B411">
        <v>1204</v>
      </c>
      <c r="C411" t="s">
        <v>1228</v>
      </c>
      <c r="D411" t="s">
        <v>1369</v>
      </c>
      <c r="E411">
        <v>201.77</v>
      </c>
      <c r="F411">
        <v>808.96</v>
      </c>
      <c r="G411">
        <v>1026.19</v>
      </c>
      <c r="H411" s="1">
        <v>44192</v>
      </c>
      <c r="I411">
        <v>207054.36</v>
      </c>
      <c r="J411">
        <v>163223.85999999999</v>
      </c>
      <c r="K411">
        <f xml:space="preserve"> investment_data[[#This Row],[market_value]]-investment_data[[#This Row],[purchase_value]]</f>
        <v>43830.5</v>
      </c>
      <c r="L411" t="str">
        <f>IF(investment_data[[#This Row],[Profit/Loss]]&gt;0,"Profit","Loss")</f>
        <v>Profit</v>
      </c>
    </row>
    <row r="412" spans="1:12" x14ac:dyDescent="0.3">
      <c r="A412">
        <v>151309</v>
      </c>
      <c r="B412">
        <v>9751</v>
      </c>
      <c r="C412" t="s">
        <v>1228</v>
      </c>
      <c r="D412" t="s">
        <v>1370</v>
      </c>
      <c r="E412">
        <v>155.63999999999999</v>
      </c>
      <c r="F412">
        <v>303.81</v>
      </c>
      <c r="G412">
        <v>443.2</v>
      </c>
      <c r="H412" s="1">
        <v>45024</v>
      </c>
      <c r="I412">
        <v>68979.649999999994</v>
      </c>
      <c r="J412">
        <v>47284.99</v>
      </c>
      <c r="K412">
        <f xml:space="preserve"> investment_data[[#This Row],[market_value]]-investment_data[[#This Row],[purchase_value]]</f>
        <v>21694.659999999996</v>
      </c>
      <c r="L412" t="str">
        <f>IF(investment_data[[#This Row],[Profit/Loss]]&gt;0,"Profit","Loss")</f>
        <v>Profit</v>
      </c>
    </row>
    <row r="413" spans="1:12" x14ac:dyDescent="0.3">
      <c r="A413">
        <v>254384</v>
      </c>
      <c r="B413">
        <v>7046</v>
      </c>
      <c r="C413" t="s">
        <v>1228</v>
      </c>
      <c r="D413" t="s">
        <v>1371</v>
      </c>
      <c r="E413">
        <v>206.33</v>
      </c>
      <c r="F413">
        <v>313.2</v>
      </c>
      <c r="G413">
        <v>310.88</v>
      </c>
      <c r="H413" s="1">
        <v>43825</v>
      </c>
      <c r="I413">
        <v>64143.87</v>
      </c>
      <c r="J413">
        <v>64622.559999999998</v>
      </c>
      <c r="K413">
        <f xml:space="preserve"> investment_data[[#This Row],[market_value]]-investment_data[[#This Row],[purchase_value]]</f>
        <v>-478.68999999999505</v>
      </c>
      <c r="L413" t="str">
        <f>IF(investment_data[[#This Row],[Profit/Loss]]&gt;0,"Profit","Loss")</f>
        <v>Loss</v>
      </c>
    </row>
    <row r="414" spans="1:12" x14ac:dyDescent="0.3">
      <c r="A414">
        <v>736929</v>
      </c>
      <c r="B414">
        <v>8975</v>
      </c>
      <c r="C414" t="s">
        <v>1228</v>
      </c>
      <c r="D414" t="s">
        <v>1372</v>
      </c>
      <c r="E414">
        <v>458.65</v>
      </c>
      <c r="F414">
        <v>377.66</v>
      </c>
      <c r="G414">
        <v>342.86</v>
      </c>
      <c r="H414" s="1">
        <v>45343</v>
      </c>
      <c r="I414">
        <v>157252.74</v>
      </c>
      <c r="J414">
        <v>173213.76</v>
      </c>
      <c r="K414">
        <f xml:space="preserve"> investment_data[[#This Row],[market_value]]-investment_data[[#This Row],[purchase_value]]</f>
        <v>-15961.020000000019</v>
      </c>
      <c r="L414" t="str">
        <f>IF(investment_data[[#This Row],[Profit/Loss]]&gt;0,"Profit","Loss")</f>
        <v>Loss</v>
      </c>
    </row>
    <row r="415" spans="1:12" x14ac:dyDescent="0.3">
      <c r="A415">
        <v>985306</v>
      </c>
      <c r="B415">
        <v>3120</v>
      </c>
      <c r="C415" t="s">
        <v>1228</v>
      </c>
      <c r="D415" t="s">
        <v>1373</v>
      </c>
      <c r="E415">
        <v>247.65</v>
      </c>
      <c r="F415">
        <v>579.09</v>
      </c>
      <c r="G415">
        <v>834.62</v>
      </c>
      <c r="H415" s="1">
        <v>45449</v>
      </c>
      <c r="I415">
        <v>206693.64</v>
      </c>
      <c r="J415">
        <v>143411.64000000001</v>
      </c>
      <c r="K415">
        <f xml:space="preserve"> investment_data[[#This Row],[market_value]]-investment_data[[#This Row],[purchase_value]]</f>
        <v>63282</v>
      </c>
      <c r="L415" t="str">
        <f>IF(investment_data[[#This Row],[Profit/Loss]]&gt;0,"Profit","Loss")</f>
        <v>Profit</v>
      </c>
    </row>
    <row r="416" spans="1:12" x14ac:dyDescent="0.3">
      <c r="A416">
        <v>497506</v>
      </c>
      <c r="B416">
        <v>8355</v>
      </c>
      <c r="C416" t="s">
        <v>1228</v>
      </c>
      <c r="D416" t="s">
        <v>1374</v>
      </c>
      <c r="E416">
        <v>442.41</v>
      </c>
      <c r="F416">
        <v>973.62</v>
      </c>
      <c r="G416">
        <v>1414.23</v>
      </c>
      <c r="H416" s="1">
        <v>44488</v>
      </c>
      <c r="I416">
        <v>625669.49</v>
      </c>
      <c r="J416">
        <v>430739.22</v>
      </c>
      <c r="K416">
        <f xml:space="preserve"> investment_data[[#This Row],[market_value]]-investment_data[[#This Row],[purchase_value]]</f>
        <v>194930.27000000002</v>
      </c>
      <c r="L416" t="str">
        <f>IF(investment_data[[#This Row],[Profit/Loss]]&gt;0,"Profit","Loss")</f>
        <v>Profit</v>
      </c>
    </row>
    <row r="417" spans="1:12" x14ac:dyDescent="0.3">
      <c r="A417">
        <v>235649</v>
      </c>
      <c r="B417">
        <v>5158</v>
      </c>
      <c r="C417" t="s">
        <v>1228</v>
      </c>
      <c r="D417" t="s">
        <v>1375</v>
      </c>
      <c r="E417">
        <v>310.16000000000003</v>
      </c>
      <c r="F417">
        <v>469.83</v>
      </c>
      <c r="G417">
        <v>634.91</v>
      </c>
      <c r="H417" s="1">
        <v>43790</v>
      </c>
      <c r="I417">
        <v>196923.69</v>
      </c>
      <c r="J417">
        <v>145722.47</v>
      </c>
      <c r="K417">
        <f xml:space="preserve"> investment_data[[#This Row],[market_value]]-investment_data[[#This Row],[purchase_value]]</f>
        <v>51201.22</v>
      </c>
      <c r="L417" t="str">
        <f>IF(investment_data[[#This Row],[Profit/Loss]]&gt;0,"Profit","Loss")</f>
        <v>Profit</v>
      </c>
    </row>
    <row r="418" spans="1:12" x14ac:dyDescent="0.3">
      <c r="A418">
        <v>414422</v>
      </c>
      <c r="B418">
        <v>7027</v>
      </c>
      <c r="C418" t="s">
        <v>1228</v>
      </c>
      <c r="D418" t="s">
        <v>1376</v>
      </c>
      <c r="E418">
        <v>460.34</v>
      </c>
      <c r="F418">
        <v>623.82000000000005</v>
      </c>
      <c r="G418">
        <v>632.63</v>
      </c>
      <c r="H418" s="1">
        <v>45061</v>
      </c>
      <c r="I418">
        <v>291224.89</v>
      </c>
      <c r="J418">
        <v>287169.3</v>
      </c>
      <c r="K418">
        <f xml:space="preserve"> investment_data[[#This Row],[market_value]]-investment_data[[#This Row],[purchase_value]]</f>
        <v>4055.5900000000256</v>
      </c>
      <c r="L418" t="str">
        <f>IF(investment_data[[#This Row],[Profit/Loss]]&gt;0,"Profit","Loss")</f>
        <v>Profit</v>
      </c>
    </row>
    <row r="419" spans="1:12" x14ac:dyDescent="0.3">
      <c r="A419">
        <v>756622</v>
      </c>
      <c r="B419">
        <v>1471</v>
      </c>
      <c r="C419" t="s">
        <v>1228</v>
      </c>
      <c r="D419" t="s">
        <v>1377</v>
      </c>
      <c r="E419">
        <v>336.68</v>
      </c>
      <c r="F419">
        <v>940.93</v>
      </c>
      <c r="G419">
        <v>1241.69</v>
      </c>
      <c r="H419" s="1">
        <v>43929</v>
      </c>
      <c r="I419">
        <v>418052.19</v>
      </c>
      <c r="J419">
        <v>316792.31</v>
      </c>
      <c r="K419">
        <f xml:space="preserve"> investment_data[[#This Row],[market_value]]-investment_data[[#This Row],[purchase_value]]</f>
        <v>101259.88</v>
      </c>
      <c r="L419" t="str">
        <f>IF(investment_data[[#This Row],[Profit/Loss]]&gt;0,"Profit","Loss")</f>
        <v>Profit</v>
      </c>
    </row>
    <row r="420" spans="1:12" x14ac:dyDescent="0.3">
      <c r="A420">
        <v>808146</v>
      </c>
      <c r="B420">
        <v>9751</v>
      </c>
      <c r="C420" t="s">
        <v>1228</v>
      </c>
      <c r="D420" t="s">
        <v>1378</v>
      </c>
      <c r="E420">
        <v>28.18</v>
      </c>
      <c r="F420">
        <v>974.95</v>
      </c>
      <c r="G420">
        <v>1233.3699999999999</v>
      </c>
      <c r="H420" s="1">
        <v>44187</v>
      </c>
      <c r="I420">
        <v>34756.370000000003</v>
      </c>
      <c r="J420">
        <v>27474.09</v>
      </c>
      <c r="K420">
        <f xml:space="preserve"> investment_data[[#This Row],[market_value]]-investment_data[[#This Row],[purchase_value]]</f>
        <v>7282.2800000000025</v>
      </c>
      <c r="L420" t="str">
        <f>IF(investment_data[[#This Row],[Profit/Loss]]&gt;0,"Profit","Loss")</f>
        <v>Profit</v>
      </c>
    </row>
    <row r="421" spans="1:12" x14ac:dyDescent="0.3">
      <c r="A421">
        <v>323984</v>
      </c>
      <c r="B421">
        <v>2304</v>
      </c>
      <c r="C421" t="s">
        <v>1228</v>
      </c>
      <c r="D421" t="s">
        <v>1379</v>
      </c>
      <c r="E421">
        <v>405.73</v>
      </c>
      <c r="F421">
        <v>813.54</v>
      </c>
      <c r="G421">
        <v>766.49</v>
      </c>
      <c r="H421" s="1">
        <v>45025</v>
      </c>
      <c r="I421">
        <v>310987.99</v>
      </c>
      <c r="J421">
        <v>330077.58</v>
      </c>
      <c r="K421">
        <f xml:space="preserve"> investment_data[[#This Row],[market_value]]-investment_data[[#This Row],[purchase_value]]</f>
        <v>-19089.590000000026</v>
      </c>
      <c r="L421" t="str">
        <f>IF(investment_data[[#This Row],[Profit/Loss]]&gt;0,"Profit","Loss")</f>
        <v>Loss</v>
      </c>
    </row>
    <row r="422" spans="1:12" x14ac:dyDescent="0.3">
      <c r="A422">
        <v>532429</v>
      </c>
      <c r="B422">
        <v>4700</v>
      </c>
      <c r="C422" t="s">
        <v>1228</v>
      </c>
      <c r="D422" t="s">
        <v>1380</v>
      </c>
      <c r="E422">
        <v>351.97</v>
      </c>
      <c r="F422">
        <v>141.72999999999999</v>
      </c>
      <c r="G422">
        <v>178.07</v>
      </c>
      <c r="H422" s="1">
        <v>44845</v>
      </c>
      <c r="I422">
        <v>62675.3</v>
      </c>
      <c r="J422">
        <v>49884.71</v>
      </c>
      <c r="K422">
        <f xml:space="preserve"> investment_data[[#This Row],[market_value]]-investment_data[[#This Row],[purchase_value]]</f>
        <v>12790.590000000004</v>
      </c>
      <c r="L422" t="str">
        <f>IF(investment_data[[#This Row],[Profit/Loss]]&gt;0,"Profit","Loss")</f>
        <v>Profit</v>
      </c>
    </row>
    <row r="423" spans="1:12" x14ac:dyDescent="0.3">
      <c r="A423">
        <v>326280</v>
      </c>
      <c r="B423">
        <v>5044</v>
      </c>
      <c r="C423" t="s">
        <v>1228</v>
      </c>
      <c r="D423" t="s">
        <v>1381</v>
      </c>
      <c r="E423">
        <v>46.93</v>
      </c>
      <c r="F423">
        <v>275.10000000000002</v>
      </c>
      <c r="G423">
        <v>227.05</v>
      </c>
      <c r="H423" s="1">
        <v>44073</v>
      </c>
      <c r="I423">
        <v>10655.46</v>
      </c>
      <c r="J423">
        <v>12910.44</v>
      </c>
      <c r="K423">
        <f xml:space="preserve"> investment_data[[#This Row],[market_value]]-investment_data[[#This Row],[purchase_value]]</f>
        <v>-2254.9800000000014</v>
      </c>
      <c r="L423" t="str">
        <f>IF(investment_data[[#This Row],[Profit/Loss]]&gt;0,"Profit","Loss")</f>
        <v>Loss</v>
      </c>
    </row>
    <row r="424" spans="1:12" x14ac:dyDescent="0.3">
      <c r="A424">
        <v>479129</v>
      </c>
      <c r="B424">
        <v>4007</v>
      </c>
      <c r="C424" t="s">
        <v>1228</v>
      </c>
      <c r="D424" t="s">
        <v>1382</v>
      </c>
      <c r="E424">
        <v>458.67</v>
      </c>
      <c r="F424">
        <v>209.15</v>
      </c>
      <c r="G424">
        <v>223.82</v>
      </c>
      <c r="H424" s="1">
        <v>44508</v>
      </c>
      <c r="I424">
        <v>102659.52</v>
      </c>
      <c r="J424">
        <v>95930.83</v>
      </c>
      <c r="K424">
        <f xml:space="preserve"> investment_data[[#This Row],[market_value]]-investment_data[[#This Row],[purchase_value]]</f>
        <v>6728.6900000000023</v>
      </c>
      <c r="L424" t="str">
        <f>IF(investment_data[[#This Row],[Profit/Loss]]&gt;0,"Profit","Loss")</f>
        <v>Profit</v>
      </c>
    </row>
    <row r="425" spans="1:12" x14ac:dyDescent="0.3">
      <c r="A425">
        <v>912398</v>
      </c>
      <c r="B425">
        <v>8503</v>
      </c>
      <c r="C425" t="s">
        <v>1228</v>
      </c>
      <c r="D425" t="s">
        <v>1383</v>
      </c>
      <c r="E425">
        <v>348.84</v>
      </c>
      <c r="F425">
        <v>171.54</v>
      </c>
      <c r="G425">
        <v>219.95</v>
      </c>
      <c r="H425" s="1">
        <v>44529</v>
      </c>
      <c r="I425">
        <v>76727.360000000001</v>
      </c>
      <c r="J425">
        <v>59840.01</v>
      </c>
      <c r="K425">
        <f xml:space="preserve"> investment_data[[#This Row],[market_value]]-investment_data[[#This Row],[purchase_value]]</f>
        <v>16887.349999999999</v>
      </c>
      <c r="L425" t="str">
        <f>IF(investment_data[[#This Row],[Profit/Loss]]&gt;0,"Profit","Loss")</f>
        <v>Profit</v>
      </c>
    </row>
    <row r="426" spans="1:12" x14ac:dyDescent="0.3">
      <c r="A426">
        <v>764656</v>
      </c>
      <c r="B426">
        <v>4119</v>
      </c>
      <c r="C426" t="s">
        <v>1228</v>
      </c>
      <c r="D426" t="s">
        <v>1384</v>
      </c>
      <c r="E426">
        <v>41.58</v>
      </c>
      <c r="F426">
        <v>938.08</v>
      </c>
      <c r="G426">
        <v>1071.6600000000001</v>
      </c>
      <c r="H426" s="1">
        <v>44826</v>
      </c>
      <c r="I426">
        <v>44559.62</v>
      </c>
      <c r="J426">
        <v>39005.370000000003</v>
      </c>
      <c r="K426">
        <f xml:space="preserve"> investment_data[[#This Row],[market_value]]-investment_data[[#This Row],[purchase_value]]</f>
        <v>5554.25</v>
      </c>
      <c r="L426" t="str">
        <f>IF(investment_data[[#This Row],[Profit/Loss]]&gt;0,"Profit","Loss")</f>
        <v>Profit</v>
      </c>
    </row>
    <row r="427" spans="1:12" x14ac:dyDescent="0.3">
      <c r="A427">
        <v>253973</v>
      </c>
      <c r="B427">
        <v>6661</v>
      </c>
      <c r="C427" t="s">
        <v>1228</v>
      </c>
      <c r="D427" t="s">
        <v>1385</v>
      </c>
      <c r="E427">
        <v>153.41</v>
      </c>
      <c r="F427">
        <v>221.54</v>
      </c>
      <c r="G427">
        <v>226.65</v>
      </c>
      <c r="H427" s="1">
        <v>44492</v>
      </c>
      <c r="I427">
        <v>34770.379999999997</v>
      </c>
      <c r="J427">
        <v>33986.449999999997</v>
      </c>
      <c r="K427">
        <f xml:space="preserve"> investment_data[[#This Row],[market_value]]-investment_data[[#This Row],[purchase_value]]</f>
        <v>783.93000000000029</v>
      </c>
      <c r="L427" t="str">
        <f>IF(investment_data[[#This Row],[Profit/Loss]]&gt;0,"Profit","Loss")</f>
        <v>Profit</v>
      </c>
    </row>
    <row r="428" spans="1:12" x14ac:dyDescent="0.3">
      <c r="A428">
        <v>559412</v>
      </c>
      <c r="B428">
        <v>4115</v>
      </c>
      <c r="C428" t="s">
        <v>1228</v>
      </c>
      <c r="D428" t="s">
        <v>1386</v>
      </c>
      <c r="E428">
        <v>97.39</v>
      </c>
      <c r="F428">
        <v>359.04</v>
      </c>
      <c r="G428">
        <v>476.29</v>
      </c>
      <c r="H428" s="1">
        <v>44605</v>
      </c>
      <c r="I428">
        <v>46385.88</v>
      </c>
      <c r="J428">
        <v>34966.910000000003</v>
      </c>
      <c r="K428">
        <f xml:space="preserve"> investment_data[[#This Row],[market_value]]-investment_data[[#This Row],[purchase_value]]</f>
        <v>11418.969999999994</v>
      </c>
      <c r="L428" t="str">
        <f>IF(investment_data[[#This Row],[Profit/Loss]]&gt;0,"Profit","Loss")</f>
        <v>Profit</v>
      </c>
    </row>
    <row r="429" spans="1:12" x14ac:dyDescent="0.3">
      <c r="A429">
        <v>995089</v>
      </c>
      <c r="B429">
        <v>1069</v>
      </c>
      <c r="C429" t="s">
        <v>1228</v>
      </c>
      <c r="D429" t="s">
        <v>1387</v>
      </c>
      <c r="E429">
        <v>397.32</v>
      </c>
      <c r="F429">
        <v>422.52</v>
      </c>
      <c r="G429">
        <v>492.15</v>
      </c>
      <c r="H429" s="1">
        <v>44494</v>
      </c>
      <c r="I429">
        <v>195541.04</v>
      </c>
      <c r="J429">
        <v>167875.65</v>
      </c>
      <c r="K429">
        <f xml:space="preserve"> investment_data[[#This Row],[market_value]]-investment_data[[#This Row],[purchase_value]]</f>
        <v>27665.390000000014</v>
      </c>
      <c r="L429" t="str">
        <f>IF(investment_data[[#This Row],[Profit/Loss]]&gt;0,"Profit","Loss")</f>
        <v>Profit</v>
      </c>
    </row>
    <row r="430" spans="1:12" x14ac:dyDescent="0.3">
      <c r="A430">
        <v>465739</v>
      </c>
      <c r="B430">
        <v>6937</v>
      </c>
      <c r="C430" t="s">
        <v>1228</v>
      </c>
      <c r="D430" t="s">
        <v>1388</v>
      </c>
      <c r="E430">
        <v>411.14</v>
      </c>
      <c r="F430">
        <v>531.88</v>
      </c>
      <c r="G430">
        <v>448.4</v>
      </c>
      <c r="H430" s="1">
        <v>45427</v>
      </c>
      <c r="I430">
        <v>184355.18</v>
      </c>
      <c r="J430">
        <v>218677.14</v>
      </c>
      <c r="K430">
        <f xml:space="preserve"> investment_data[[#This Row],[market_value]]-investment_data[[#This Row],[purchase_value]]</f>
        <v>-34321.960000000021</v>
      </c>
      <c r="L430" t="str">
        <f>IF(investment_data[[#This Row],[Profit/Loss]]&gt;0,"Profit","Loss")</f>
        <v>Loss</v>
      </c>
    </row>
    <row r="431" spans="1:12" x14ac:dyDescent="0.3">
      <c r="A431">
        <v>882835</v>
      </c>
      <c r="B431">
        <v>6297</v>
      </c>
      <c r="C431" t="s">
        <v>1228</v>
      </c>
      <c r="D431" t="s">
        <v>1389</v>
      </c>
      <c r="E431">
        <v>366.1</v>
      </c>
      <c r="F431">
        <v>562.1</v>
      </c>
      <c r="G431">
        <v>459.93</v>
      </c>
      <c r="H431" s="1">
        <v>44078</v>
      </c>
      <c r="I431">
        <v>168380.37</v>
      </c>
      <c r="J431">
        <v>205784.81</v>
      </c>
      <c r="K431">
        <f xml:space="preserve"> investment_data[[#This Row],[market_value]]-investment_data[[#This Row],[purchase_value]]</f>
        <v>-37404.44</v>
      </c>
      <c r="L431" t="str">
        <f>IF(investment_data[[#This Row],[Profit/Loss]]&gt;0,"Profit","Loss")</f>
        <v>Loss</v>
      </c>
    </row>
    <row r="432" spans="1:12" x14ac:dyDescent="0.3">
      <c r="A432">
        <v>565236</v>
      </c>
      <c r="B432">
        <v>8069</v>
      </c>
      <c r="C432" t="s">
        <v>1228</v>
      </c>
      <c r="D432" t="s">
        <v>1390</v>
      </c>
      <c r="E432">
        <v>417.22</v>
      </c>
      <c r="F432">
        <v>87.9</v>
      </c>
      <c r="G432">
        <v>93.2</v>
      </c>
      <c r="H432" s="1">
        <v>45000</v>
      </c>
      <c r="I432">
        <v>38884.9</v>
      </c>
      <c r="J432">
        <v>36673.64</v>
      </c>
      <c r="K432">
        <f xml:space="preserve"> investment_data[[#This Row],[market_value]]-investment_data[[#This Row],[purchase_value]]</f>
        <v>2211.260000000002</v>
      </c>
      <c r="L432" t="str">
        <f>IF(investment_data[[#This Row],[Profit/Loss]]&gt;0,"Profit","Loss")</f>
        <v>Profit</v>
      </c>
    </row>
    <row r="433" spans="1:12" x14ac:dyDescent="0.3">
      <c r="A433">
        <v>195127</v>
      </c>
      <c r="B433">
        <v>9116</v>
      </c>
      <c r="C433" t="s">
        <v>1228</v>
      </c>
      <c r="D433" t="s">
        <v>1391</v>
      </c>
      <c r="E433">
        <v>294.12</v>
      </c>
      <c r="F433">
        <v>691.12</v>
      </c>
      <c r="G433">
        <v>567.29</v>
      </c>
      <c r="H433" s="1">
        <v>44933</v>
      </c>
      <c r="I433">
        <v>166851.32999999999</v>
      </c>
      <c r="J433">
        <v>203272.21</v>
      </c>
      <c r="K433">
        <f xml:space="preserve"> investment_data[[#This Row],[market_value]]-investment_data[[#This Row],[purchase_value]]</f>
        <v>-36420.880000000005</v>
      </c>
      <c r="L433" t="str">
        <f>IF(investment_data[[#This Row],[Profit/Loss]]&gt;0,"Profit","Loss")</f>
        <v>Loss</v>
      </c>
    </row>
    <row r="434" spans="1:12" x14ac:dyDescent="0.3">
      <c r="A434">
        <v>860678</v>
      </c>
      <c r="B434">
        <v>4007</v>
      </c>
      <c r="C434" t="s">
        <v>1228</v>
      </c>
      <c r="D434" t="s">
        <v>1392</v>
      </c>
      <c r="E434">
        <v>252.56</v>
      </c>
      <c r="F434">
        <v>169.73</v>
      </c>
      <c r="G434">
        <v>190.57</v>
      </c>
      <c r="H434" s="1">
        <v>44900</v>
      </c>
      <c r="I434">
        <v>48130.36</v>
      </c>
      <c r="J434">
        <v>42867.01</v>
      </c>
      <c r="K434">
        <f xml:space="preserve"> investment_data[[#This Row],[market_value]]-investment_data[[#This Row],[purchase_value]]</f>
        <v>5263.3499999999985</v>
      </c>
      <c r="L434" t="str">
        <f>IF(investment_data[[#This Row],[Profit/Loss]]&gt;0,"Profit","Loss")</f>
        <v>Profit</v>
      </c>
    </row>
    <row r="435" spans="1:12" x14ac:dyDescent="0.3">
      <c r="A435">
        <v>579913</v>
      </c>
      <c r="B435">
        <v>3120</v>
      </c>
      <c r="C435" t="s">
        <v>1228</v>
      </c>
      <c r="D435" t="s">
        <v>1393</v>
      </c>
      <c r="E435">
        <v>395.74</v>
      </c>
      <c r="F435">
        <v>965.49</v>
      </c>
      <c r="G435">
        <v>1299.97</v>
      </c>
      <c r="H435" s="1">
        <v>44710</v>
      </c>
      <c r="I435">
        <v>514450.13</v>
      </c>
      <c r="J435">
        <v>382083.01</v>
      </c>
      <c r="K435">
        <f xml:space="preserve"> investment_data[[#This Row],[market_value]]-investment_data[[#This Row],[purchase_value]]</f>
        <v>132367.12</v>
      </c>
      <c r="L435" t="str">
        <f>IF(investment_data[[#This Row],[Profit/Loss]]&gt;0,"Profit","Loss")</f>
        <v>Profit</v>
      </c>
    </row>
    <row r="436" spans="1:12" x14ac:dyDescent="0.3">
      <c r="A436">
        <v>431967</v>
      </c>
      <c r="B436">
        <v>5044</v>
      </c>
      <c r="C436" t="s">
        <v>1228</v>
      </c>
      <c r="D436" t="s">
        <v>1394</v>
      </c>
      <c r="E436">
        <v>436.58</v>
      </c>
      <c r="F436">
        <v>566.78</v>
      </c>
      <c r="G436">
        <v>534.74</v>
      </c>
      <c r="H436" s="1">
        <v>44050</v>
      </c>
      <c r="I436">
        <v>233456.79</v>
      </c>
      <c r="J436">
        <v>247444.81</v>
      </c>
      <c r="K436">
        <f xml:space="preserve"> investment_data[[#This Row],[market_value]]-investment_data[[#This Row],[purchase_value]]</f>
        <v>-13988.01999999999</v>
      </c>
      <c r="L436" t="str">
        <f>IF(investment_data[[#This Row],[Profit/Loss]]&gt;0,"Profit","Loss")</f>
        <v>Loss</v>
      </c>
    </row>
    <row r="437" spans="1:12" x14ac:dyDescent="0.3">
      <c r="A437">
        <v>509471</v>
      </c>
      <c r="B437">
        <v>2131</v>
      </c>
      <c r="C437" t="s">
        <v>1228</v>
      </c>
      <c r="D437" t="s">
        <v>1395</v>
      </c>
      <c r="E437">
        <v>392.6</v>
      </c>
      <c r="F437">
        <v>883.63</v>
      </c>
      <c r="G437">
        <v>1100.27</v>
      </c>
      <c r="H437" s="1">
        <v>44491</v>
      </c>
      <c r="I437">
        <v>431966</v>
      </c>
      <c r="J437">
        <v>346913.14</v>
      </c>
      <c r="K437">
        <f xml:space="preserve"> investment_data[[#This Row],[market_value]]-investment_data[[#This Row],[purchase_value]]</f>
        <v>85052.859999999986</v>
      </c>
      <c r="L437" t="str">
        <f>IF(investment_data[[#This Row],[Profit/Loss]]&gt;0,"Profit","Loss")</f>
        <v>Profit</v>
      </c>
    </row>
    <row r="438" spans="1:12" x14ac:dyDescent="0.3">
      <c r="A438">
        <v>164411</v>
      </c>
      <c r="B438">
        <v>5431</v>
      </c>
      <c r="C438" t="s">
        <v>1228</v>
      </c>
      <c r="D438" t="s">
        <v>1396</v>
      </c>
      <c r="E438">
        <v>308.35000000000002</v>
      </c>
      <c r="F438">
        <v>437.65</v>
      </c>
      <c r="G438">
        <v>589.42999999999995</v>
      </c>
      <c r="H438" s="1">
        <v>45465</v>
      </c>
      <c r="I438">
        <v>181750.74</v>
      </c>
      <c r="J438">
        <v>134949.38</v>
      </c>
      <c r="K438">
        <f xml:space="preserve"> investment_data[[#This Row],[market_value]]-investment_data[[#This Row],[purchase_value]]</f>
        <v>46801.359999999986</v>
      </c>
      <c r="L438" t="str">
        <f>IF(investment_data[[#This Row],[Profit/Loss]]&gt;0,"Profit","Loss")</f>
        <v>Profit</v>
      </c>
    </row>
    <row r="439" spans="1:12" x14ac:dyDescent="0.3">
      <c r="A439">
        <v>192522</v>
      </c>
      <c r="B439">
        <v>4351</v>
      </c>
      <c r="C439" t="s">
        <v>1228</v>
      </c>
      <c r="D439" t="s">
        <v>1397</v>
      </c>
      <c r="E439">
        <v>441.41</v>
      </c>
      <c r="F439">
        <v>297.16000000000003</v>
      </c>
      <c r="G439">
        <v>406.59</v>
      </c>
      <c r="H439" s="1">
        <v>43830</v>
      </c>
      <c r="I439">
        <v>179472.89</v>
      </c>
      <c r="J439">
        <v>131169.4</v>
      </c>
      <c r="K439">
        <f xml:space="preserve"> investment_data[[#This Row],[market_value]]-investment_data[[#This Row],[purchase_value]]</f>
        <v>48303.49000000002</v>
      </c>
      <c r="L439" t="str">
        <f>IF(investment_data[[#This Row],[Profit/Loss]]&gt;0,"Profit","Loss")</f>
        <v>Profit</v>
      </c>
    </row>
    <row r="440" spans="1:12" x14ac:dyDescent="0.3">
      <c r="A440">
        <v>524004</v>
      </c>
      <c r="B440">
        <v>9757</v>
      </c>
      <c r="C440" t="s">
        <v>1228</v>
      </c>
      <c r="D440" t="s">
        <v>1398</v>
      </c>
      <c r="E440">
        <v>446.8</v>
      </c>
      <c r="F440">
        <v>274.04000000000002</v>
      </c>
      <c r="G440">
        <v>362.35</v>
      </c>
      <c r="H440" s="1">
        <v>44682</v>
      </c>
      <c r="I440">
        <v>161897.98000000001</v>
      </c>
      <c r="J440">
        <v>122441.07</v>
      </c>
      <c r="K440">
        <f xml:space="preserve"> investment_data[[#This Row],[market_value]]-investment_data[[#This Row],[purchase_value]]</f>
        <v>39456.910000000003</v>
      </c>
      <c r="L440" t="str">
        <f>IF(investment_data[[#This Row],[Profit/Loss]]&gt;0,"Profit","Loss")</f>
        <v>Profit</v>
      </c>
    </row>
    <row r="441" spans="1:12" x14ac:dyDescent="0.3">
      <c r="A441">
        <v>980896</v>
      </c>
      <c r="B441">
        <v>8550</v>
      </c>
      <c r="C441" t="s">
        <v>1228</v>
      </c>
      <c r="D441" t="s">
        <v>1399</v>
      </c>
      <c r="E441">
        <v>497.32</v>
      </c>
      <c r="F441">
        <v>311.49</v>
      </c>
      <c r="G441">
        <v>424.84</v>
      </c>
      <c r="H441" s="1">
        <v>44936</v>
      </c>
      <c r="I441">
        <v>211281.43</v>
      </c>
      <c r="J441">
        <v>154910.21</v>
      </c>
      <c r="K441">
        <f xml:space="preserve"> investment_data[[#This Row],[market_value]]-investment_data[[#This Row],[purchase_value]]</f>
        <v>56371.22</v>
      </c>
      <c r="L441" t="str">
        <f>IF(investment_data[[#This Row],[Profit/Loss]]&gt;0,"Profit","Loss")</f>
        <v>Profit</v>
      </c>
    </row>
    <row r="442" spans="1:12" x14ac:dyDescent="0.3">
      <c r="A442">
        <v>179902</v>
      </c>
      <c r="B442">
        <v>2474</v>
      </c>
      <c r="C442" t="s">
        <v>1228</v>
      </c>
      <c r="D442" t="s">
        <v>1400</v>
      </c>
      <c r="E442">
        <v>77.12</v>
      </c>
      <c r="F442">
        <v>343.32</v>
      </c>
      <c r="G442">
        <v>442.81</v>
      </c>
      <c r="H442" s="1">
        <v>45348</v>
      </c>
      <c r="I442">
        <v>34149.51</v>
      </c>
      <c r="J442">
        <v>26476.84</v>
      </c>
      <c r="K442">
        <f xml:space="preserve"> investment_data[[#This Row],[market_value]]-investment_data[[#This Row],[purchase_value]]</f>
        <v>7672.6700000000019</v>
      </c>
      <c r="L442" t="str">
        <f>IF(investment_data[[#This Row],[Profit/Loss]]&gt;0,"Profit","Loss")</f>
        <v>Profit</v>
      </c>
    </row>
    <row r="443" spans="1:12" x14ac:dyDescent="0.3">
      <c r="A443">
        <v>658598</v>
      </c>
      <c r="B443">
        <v>8907</v>
      </c>
      <c r="C443" t="s">
        <v>1228</v>
      </c>
      <c r="D443" t="s">
        <v>1401</v>
      </c>
      <c r="E443">
        <v>493.81</v>
      </c>
      <c r="F443">
        <v>650.24</v>
      </c>
      <c r="G443">
        <v>929.2</v>
      </c>
      <c r="H443" s="1">
        <v>43845</v>
      </c>
      <c r="I443">
        <v>458848.25</v>
      </c>
      <c r="J443">
        <v>321095.01</v>
      </c>
      <c r="K443">
        <f xml:space="preserve"> investment_data[[#This Row],[market_value]]-investment_data[[#This Row],[purchase_value]]</f>
        <v>137753.24</v>
      </c>
      <c r="L443" t="str">
        <f>IF(investment_data[[#This Row],[Profit/Loss]]&gt;0,"Profit","Loss")</f>
        <v>Profit</v>
      </c>
    </row>
    <row r="444" spans="1:12" x14ac:dyDescent="0.3">
      <c r="A444">
        <v>273536</v>
      </c>
      <c r="B444">
        <v>8234</v>
      </c>
      <c r="C444" t="s">
        <v>1228</v>
      </c>
      <c r="D444" t="s">
        <v>1402</v>
      </c>
      <c r="E444">
        <v>96.23</v>
      </c>
      <c r="F444">
        <v>557.12</v>
      </c>
      <c r="G444">
        <v>468.65</v>
      </c>
      <c r="H444" s="1">
        <v>44857</v>
      </c>
      <c r="I444">
        <v>45098.19</v>
      </c>
      <c r="J444">
        <v>53611.66</v>
      </c>
      <c r="K444">
        <f xml:space="preserve"> investment_data[[#This Row],[market_value]]-investment_data[[#This Row],[purchase_value]]</f>
        <v>-8513.4700000000012</v>
      </c>
      <c r="L444" t="str">
        <f>IF(investment_data[[#This Row],[Profit/Loss]]&gt;0,"Profit","Loss")</f>
        <v>Loss</v>
      </c>
    </row>
    <row r="445" spans="1:12" x14ac:dyDescent="0.3">
      <c r="A445">
        <v>392438</v>
      </c>
      <c r="B445">
        <v>9920</v>
      </c>
      <c r="C445" t="s">
        <v>1228</v>
      </c>
      <c r="D445" t="s">
        <v>1403</v>
      </c>
      <c r="E445">
        <v>29.5</v>
      </c>
      <c r="F445">
        <v>53.51</v>
      </c>
      <c r="G445">
        <v>51</v>
      </c>
      <c r="H445" s="1">
        <v>45461</v>
      </c>
      <c r="I445">
        <v>1504.5</v>
      </c>
      <c r="J445">
        <v>1578.54</v>
      </c>
      <c r="K445">
        <f xml:space="preserve"> investment_data[[#This Row],[market_value]]-investment_data[[#This Row],[purchase_value]]</f>
        <v>-74.039999999999964</v>
      </c>
      <c r="L445" t="str">
        <f>IF(investment_data[[#This Row],[Profit/Loss]]&gt;0,"Profit","Loss")</f>
        <v>Loss</v>
      </c>
    </row>
    <row r="446" spans="1:12" x14ac:dyDescent="0.3">
      <c r="A446">
        <v>332289</v>
      </c>
      <c r="B446">
        <v>3900</v>
      </c>
      <c r="C446" t="s">
        <v>1228</v>
      </c>
      <c r="D446" t="s">
        <v>1404</v>
      </c>
      <c r="E446">
        <v>106.96</v>
      </c>
      <c r="F446">
        <v>871.01</v>
      </c>
      <c r="G446">
        <v>762.57</v>
      </c>
      <c r="H446" s="1">
        <v>44820</v>
      </c>
      <c r="I446">
        <v>81564.490000000005</v>
      </c>
      <c r="J446">
        <v>93163.23</v>
      </c>
      <c r="K446">
        <f xml:space="preserve"> investment_data[[#This Row],[market_value]]-investment_data[[#This Row],[purchase_value]]</f>
        <v>-11598.739999999991</v>
      </c>
      <c r="L446" t="str">
        <f>IF(investment_data[[#This Row],[Profit/Loss]]&gt;0,"Profit","Loss")</f>
        <v>Loss</v>
      </c>
    </row>
    <row r="447" spans="1:12" x14ac:dyDescent="0.3">
      <c r="A447">
        <v>127606</v>
      </c>
      <c r="B447">
        <v>5792</v>
      </c>
      <c r="C447" t="s">
        <v>1228</v>
      </c>
      <c r="D447" t="s">
        <v>1405</v>
      </c>
      <c r="E447">
        <v>37.11</v>
      </c>
      <c r="F447">
        <v>240.62</v>
      </c>
      <c r="G447">
        <v>279.33999999999997</v>
      </c>
      <c r="H447" s="1">
        <v>43799</v>
      </c>
      <c r="I447">
        <v>10366.31</v>
      </c>
      <c r="J447">
        <v>8929.41</v>
      </c>
      <c r="K447">
        <f xml:space="preserve"> investment_data[[#This Row],[market_value]]-investment_data[[#This Row],[purchase_value]]</f>
        <v>1436.8999999999996</v>
      </c>
      <c r="L447" t="str">
        <f>IF(investment_data[[#This Row],[Profit/Loss]]&gt;0,"Profit","Loss")</f>
        <v>Profit</v>
      </c>
    </row>
    <row r="448" spans="1:12" x14ac:dyDescent="0.3">
      <c r="A448">
        <v>198534</v>
      </c>
      <c r="B448">
        <v>6240</v>
      </c>
      <c r="C448" t="s">
        <v>1228</v>
      </c>
      <c r="D448" t="s">
        <v>1406</v>
      </c>
      <c r="E448">
        <v>490.14</v>
      </c>
      <c r="F448">
        <v>580.4</v>
      </c>
      <c r="G448">
        <v>603.48</v>
      </c>
      <c r="H448" s="1">
        <v>45030</v>
      </c>
      <c r="I448">
        <v>295789.69</v>
      </c>
      <c r="J448">
        <v>284477.26</v>
      </c>
      <c r="K448">
        <f xml:space="preserve"> investment_data[[#This Row],[market_value]]-investment_data[[#This Row],[purchase_value]]</f>
        <v>11312.429999999993</v>
      </c>
      <c r="L448" t="str">
        <f>IF(investment_data[[#This Row],[Profit/Loss]]&gt;0,"Profit","Loss")</f>
        <v>Profit</v>
      </c>
    </row>
    <row r="449" spans="1:12" x14ac:dyDescent="0.3">
      <c r="A449">
        <v>224166</v>
      </c>
      <c r="B449">
        <v>5044</v>
      </c>
      <c r="C449" t="s">
        <v>1228</v>
      </c>
      <c r="D449" t="s">
        <v>1407</v>
      </c>
      <c r="E449">
        <v>272.95999999999998</v>
      </c>
      <c r="F449">
        <v>799.34</v>
      </c>
      <c r="G449">
        <v>772.23</v>
      </c>
      <c r="H449" s="1">
        <v>44133</v>
      </c>
      <c r="I449">
        <v>210787.9</v>
      </c>
      <c r="J449">
        <v>218187.85</v>
      </c>
      <c r="K449">
        <f xml:space="preserve"> investment_data[[#This Row],[market_value]]-investment_data[[#This Row],[purchase_value]]</f>
        <v>-7399.9500000000116</v>
      </c>
      <c r="L449" t="str">
        <f>IF(investment_data[[#This Row],[Profit/Loss]]&gt;0,"Profit","Loss")</f>
        <v>Loss</v>
      </c>
    </row>
    <row r="450" spans="1:12" x14ac:dyDescent="0.3">
      <c r="A450">
        <v>918734</v>
      </c>
      <c r="B450">
        <v>2678</v>
      </c>
      <c r="C450" t="s">
        <v>1228</v>
      </c>
      <c r="D450" t="s">
        <v>1408</v>
      </c>
      <c r="E450">
        <v>431.07</v>
      </c>
      <c r="F450">
        <v>651.95000000000005</v>
      </c>
      <c r="G450">
        <v>785.41</v>
      </c>
      <c r="H450" s="1">
        <v>45137</v>
      </c>
      <c r="I450">
        <v>338566.69</v>
      </c>
      <c r="J450">
        <v>281036.09000000003</v>
      </c>
      <c r="K450">
        <f xml:space="preserve"> investment_data[[#This Row],[market_value]]-investment_data[[#This Row],[purchase_value]]</f>
        <v>57530.599999999977</v>
      </c>
      <c r="L450" t="str">
        <f>IF(investment_data[[#This Row],[Profit/Loss]]&gt;0,"Profit","Loss")</f>
        <v>Profit</v>
      </c>
    </row>
    <row r="451" spans="1:12" x14ac:dyDescent="0.3">
      <c r="A451">
        <v>110155</v>
      </c>
      <c r="B451">
        <v>8996</v>
      </c>
      <c r="C451" t="s">
        <v>1228</v>
      </c>
      <c r="D451" t="s">
        <v>1409</v>
      </c>
      <c r="E451">
        <v>13.49</v>
      </c>
      <c r="F451">
        <v>381.8</v>
      </c>
      <c r="G451">
        <v>496.45</v>
      </c>
      <c r="H451" s="1">
        <v>45373</v>
      </c>
      <c r="I451">
        <v>6697.11</v>
      </c>
      <c r="J451">
        <v>5150.4799999999996</v>
      </c>
      <c r="K451">
        <f xml:space="preserve"> investment_data[[#This Row],[market_value]]-investment_data[[#This Row],[purchase_value]]</f>
        <v>1546.63</v>
      </c>
      <c r="L451" t="str">
        <f>IF(investment_data[[#This Row],[Profit/Loss]]&gt;0,"Profit","Loss")</f>
        <v>Profit</v>
      </c>
    </row>
    <row r="452" spans="1:12" x14ac:dyDescent="0.3">
      <c r="A452">
        <v>183843</v>
      </c>
      <c r="B452">
        <v>5044</v>
      </c>
      <c r="C452" t="s">
        <v>1228</v>
      </c>
      <c r="D452" t="s">
        <v>1410</v>
      </c>
      <c r="E452">
        <v>292.82</v>
      </c>
      <c r="F452">
        <v>400.57</v>
      </c>
      <c r="G452">
        <v>442.99</v>
      </c>
      <c r="H452" s="1">
        <v>43809</v>
      </c>
      <c r="I452">
        <v>129716.33</v>
      </c>
      <c r="J452">
        <v>117294.91</v>
      </c>
      <c r="K452">
        <f xml:space="preserve"> investment_data[[#This Row],[market_value]]-investment_data[[#This Row],[purchase_value]]</f>
        <v>12421.419999999998</v>
      </c>
      <c r="L452" t="str">
        <f>IF(investment_data[[#This Row],[Profit/Loss]]&gt;0,"Profit","Loss")</f>
        <v>Profit</v>
      </c>
    </row>
    <row r="453" spans="1:12" x14ac:dyDescent="0.3">
      <c r="A453">
        <v>237592</v>
      </c>
      <c r="B453">
        <v>1138</v>
      </c>
      <c r="C453" t="s">
        <v>1228</v>
      </c>
      <c r="D453" t="s">
        <v>1411</v>
      </c>
      <c r="E453">
        <v>137.05000000000001</v>
      </c>
      <c r="F453">
        <v>328.79</v>
      </c>
      <c r="G453">
        <v>426.32</v>
      </c>
      <c r="H453" s="1">
        <v>45530</v>
      </c>
      <c r="I453">
        <v>58427.16</v>
      </c>
      <c r="J453">
        <v>45060.67</v>
      </c>
      <c r="K453">
        <f xml:space="preserve"> investment_data[[#This Row],[market_value]]-investment_data[[#This Row],[purchase_value]]</f>
        <v>13366.490000000005</v>
      </c>
      <c r="L453" t="str">
        <f>IF(investment_data[[#This Row],[Profit/Loss]]&gt;0,"Profit","Loss")</f>
        <v>Profit</v>
      </c>
    </row>
    <row r="454" spans="1:12" x14ac:dyDescent="0.3">
      <c r="A454">
        <v>513741</v>
      </c>
      <c r="B454">
        <v>8616</v>
      </c>
      <c r="C454" t="s">
        <v>1228</v>
      </c>
      <c r="D454" t="s">
        <v>1412</v>
      </c>
      <c r="E454">
        <v>313.3</v>
      </c>
      <c r="F454">
        <v>569.79</v>
      </c>
      <c r="G454">
        <v>579.33000000000004</v>
      </c>
      <c r="H454" s="1">
        <v>45412</v>
      </c>
      <c r="I454">
        <v>181504.09</v>
      </c>
      <c r="J454">
        <v>178515.21</v>
      </c>
      <c r="K454">
        <f xml:space="preserve"> investment_data[[#This Row],[market_value]]-investment_data[[#This Row],[purchase_value]]</f>
        <v>2988.8800000000047</v>
      </c>
      <c r="L454" t="str">
        <f>IF(investment_data[[#This Row],[Profit/Loss]]&gt;0,"Profit","Loss")</f>
        <v>Profit</v>
      </c>
    </row>
    <row r="455" spans="1:12" x14ac:dyDescent="0.3">
      <c r="A455">
        <v>274534</v>
      </c>
      <c r="B455">
        <v>8907</v>
      </c>
      <c r="C455" t="s">
        <v>1228</v>
      </c>
      <c r="D455" t="s">
        <v>1413</v>
      </c>
      <c r="E455">
        <v>251.75</v>
      </c>
      <c r="F455">
        <v>93.06</v>
      </c>
      <c r="G455">
        <v>101.2</v>
      </c>
      <c r="H455" s="1">
        <v>44010</v>
      </c>
      <c r="I455">
        <v>25477.1</v>
      </c>
      <c r="J455">
        <v>23427.86</v>
      </c>
      <c r="K455">
        <f xml:space="preserve"> investment_data[[#This Row],[market_value]]-investment_data[[#This Row],[purchase_value]]</f>
        <v>2049.239999999998</v>
      </c>
      <c r="L455" t="str">
        <f>IF(investment_data[[#This Row],[Profit/Loss]]&gt;0,"Profit","Loss")</f>
        <v>Profit</v>
      </c>
    </row>
    <row r="456" spans="1:12" x14ac:dyDescent="0.3">
      <c r="A456">
        <v>231568</v>
      </c>
      <c r="B456">
        <v>9525</v>
      </c>
      <c r="C456" t="s">
        <v>1228</v>
      </c>
      <c r="D456" t="s">
        <v>1414</v>
      </c>
      <c r="E456">
        <v>475</v>
      </c>
      <c r="F456">
        <v>701.47</v>
      </c>
      <c r="G456">
        <v>911.5</v>
      </c>
      <c r="H456" s="1">
        <v>44829</v>
      </c>
      <c r="I456">
        <v>432962.5</v>
      </c>
      <c r="J456">
        <v>333198.25</v>
      </c>
      <c r="K456">
        <f xml:space="preserve"> investment_data[[#This Row],[market_value]]-investment_data[[#This Row],[purchase_value]]</f>
        <v>99764.25</v>
      </c>
      <c r="L456" t="str">
        <f>IF(investment_data[[#This Row],[Profit/Loss]]&gt;0,"Profit","Loss")</f>
        <v>Profit</v>
      </c>
    </row>
    <row r="457" spans="1:12" x14ac:dyDescent="0.3">
      <c r="A457">
        <v>804563</v>
      </c>
      <c r="B457">
        <v>9015</v>
      </c>
      <c r="C457" t="s">
        <v>1228</v>
      </c>
      <c r="D457" t="s">
        <v>1415</v>
      </c>
      <c r="E457">
        <v>128.02000000000001</v>
      </c>
      <c r="F457">
        <v>771.35</v>
      </c>
      <c r="G457">
        <v>1154.51</v>
      </c>
      <c r="H457" s="1">
        <v>44622</v>
      </c>
      <c r="I457">
        <v>147800.37</v>
      </c>
      <c r="J457">
        <v>98748.23</v>
      </c>
      <c r="K457">
        <f xml:space="preserve"> investment_data[[#This Row],[market_value]]-investment_data[[#This Row],[purchase_value]]</f>
        <v>49052.14</v>
      </c>
      <c r="L457" t="str">
        <f>IF(investment_data[[#This Row],[Profit/Loss]]&gt;0,"Profit","Loss")</f>
        <v>Profit</v>
      </c>
    </row>
    <row r="458" spans="1:12" x14ac:dyDescent="0.3">
      <c r="A458">
        <v>785318</v>
      </c>
      <c r="B458">
        <v>4430</v>
      </c>
      <c r="C458" t="s">
        <v>1228</v>
      </c>
      <c r="D458" t="s">
        <v>1416</v>
      </c>
      <c r="E458">
        <v>238.26</v>
      </c>
      <c r="F458">
        <v>396.86</v>
      </c>
      <c r="G458">
        <v>486.65</v>
      </c>
      <c r="H458" s="1">
        <v>44033</v>
      </c>
      <c r="I458">
        <v>115949.23</v>
      </c>
      <c r="J458">
        <v>94555.86</v>
      </c>
      <c r="K458">
        <f xml:space="preserve"> investment_data[[#This Row],[market_value]]-investment_data[[#This Row],[purchase_value]]</f>
        <v>21393.369999999995</v>
      </c>
      <c r="L458" t="str">
        <f>IF(investment_data[[#This Row],[Profit/Loss]]&gt;0,"Profit","Loss")</f>
        <v>Profit</v>
      </c>
    </row>
    <row r="459" spans="1:12" x14ac:dyDescent="0.3">
      <c r="A459">
        <v>787330</v>
      </c>
      <c r="B459">
        <v>8994</v>
      </c>
      <c r="C459" t="s">
        <v>1228</v>
      </c>
      <c r="D459" t="s">
        <v>1417</v>
      </c>
      <c r="E459">
        <v>268.85000000000002</v>
      </c>
      <c r="F459">
        <v>354.25</v>
      </c>
      <c r="G459">
        <v>422.53</v>
      </c>
      <c r="H459" s="1">
        <v>44244</v>
      </c>
      <c r="I459">
        <v>113597.19</v>
      </c>
      <c r="J459">
        <v>95240.11</v>
      </c>
      <c r="K459">
        <f xml:space="preserve"> investment_data[[#This Row],[market_value]]-investment_data[[#This Row],[purchase_value]]</f>
        <v>18357.080000000002</v>
      </c>
      <c r="L459" t="str">
        <f>IF(investment_data[[#This Row],[Profit/Loss]]&gt;0,"Profit","Loss")</f>
        <v>Profit</v>
      </c>
    </row>
    <row r="460" spans="1:12" x14ac:dyDescent="0.3">
      <c r="A460">
        <v>173840</v>
      </c>
      <c r="B460">
        <v>7581</v>
      </c>
      <c r="C460" t="s">
        <v>1228</v>
      </c>
      <c r="D460" t="s">
        <v>1418</v>
      </c>
      <c r="E460">
        <v>384.76</v>
      </c>
      <c r="F460">
        <v>522.54</v>
      </c>
      <c r="G460">
        <v>672.04</v>
      </c>
      <c r="H460" s="1">
        <v>44615</v>
      </c>
      <c r="I460">
        <v>258574.11</v>
      </c>
      <c r="J460">
        <v>201052.49</v>
      </c>
      <c r="K460">
        <f xml:space="preserve"> investment_data[[#This Row],[market_value]]-investment_data[[#This Row],[purchase_value]]</f>
        <v>57521.619999999995</v>
      </c>
      <c r="L460" t="str">
        <f>IF(investment_data[[#This Row],[Profit/Loss]]&gt;0,"Profit","Loss")</f>
        <v>Profit</v>
      </c>
    </row>
    <row r="461" spans="1:12" x14ac:dyDescent="0.3">
      <c r="A461">
        <v>128267</v>
      </c>
      <c r="B461">
        <v>3778</v>
      </c>
      <c r="C461" t="s">
        <v>1228</v>
      </c>
      <c r="D461" t="s">
        <v>1419</v>
      </c>
      <c r="E461">
        <v>78.180000000000007</v>
      </c>
      <c r="F461">
        <v>93.78</v>
      </c>
      <c r="G461">
        <v>98.99</v>
      </c>
      <c r="H461" s="1">
        <v>45183</v>
      </c>
      <c r="I461">
        <v>7739.04</v>
      </c>
      <c r="J461">
        <v>7331.72</v>
      </c>
      <c r="K461">
        <f xml:space="preserve"> investment_data[[#This Row],[market_value]]-investment_data[[#This Row],[purchase_value]]</f>
        <v>407.31999999999971</v>
      </c>
      <c r="L461" t="str">
        <f>IF(investment_data[[#This Row],[Profit/Loss]]&gt;0,"Profit","Loss")</f>
        <v>Profit</v>
      </c>
    </row>
    <row r="462" spans="1:12" x14ac:dyDescent="0.3">
      <c r="A462">
        <v>588087</v>
      </c>
      <c r="B462">
        <v>2253</v>
      </c>
      <c r="C462" t="s">
        <v>1228</v>
      </c>
      <c r="D462" t="s">
        <v>1420</v>
      </c>
      <c r="E462">
        <v>435.6</v>
      </c>
      <c r="F462">
        <v>794.55</v>
      </c>
      <c r="G462">
        <v>1143.3399999999999</v>
      </c>
      <c r="H462" s="1">
        <v>44128</v>
      </c>
      <c r="I462">
        <v>498038.9</v>
      </c>
      <c r="J462">
        <v>346105.98</v>
      </c>
      <c r="K462">
        <f xml:space="preserve"> investment_data[[#This Row],[market_value]]-investment_data[[#This Row],[purchase_value]]</f>
        <v>151932.92000000004</v>
      </c>
      <c r="L462" t="str">
        <f>IF(investment_data[[#This Row],[Profit/Loss]]&gt;0,"Profit","Loss")</f>
        <v>Profit</v>
      </c>
    </row>
    <row r="463" spans="1:12" x14ac:dyDescent="0.3">
      <c r="A463">
        <v>649106</v>
      </c>
      <c r="B463">
        <v>3558</v>
      </c>
      <c r="C463" t="s">
        <v>1228</v>
      </c>
      <c r="D463" t="s">
        <v>1421</v>
      </c>
      <c r="E463">
        <v>328.68</v>
      </c>
      <c r="F463">
        <v>931.54</v>
      </c>
      <c r="G463">
        <v>1010.03</v>
      </c>
      <c r="H463" s="1">
        <v>44354</v>
      </c>
      <c r="I463">
        <v>331976.65999999997</v>
      </c>
      <c r="J463">
        <v>306178.57</v>
      </c>
      <c r="K463">
        <f xml:space="preserve"> investment_data[[#This Row],[market_value]]-investment_data[[#This Row],[purchase_value]]</f>
        <v>25798.089999999967</v>
      </c>
      <c r="L463" t="str">
        <f>IF(investment_data[[#This Row],[Profit/Loss]]&gt;0,"Profit","Loss")</f>
        <v>Profit</v>
      </c>
    </row>
    <row r="464" spans="1:12" x14ac:dyDescent="0.3">
      <c r="A464">
        <v>959260</v>
      </c>
      <c r="B464">
        <v>9236</v>
      </c>
      <c r="C464" t="s">
        <v>1228</v>
      </c>
      <c r="D464" t="s">
        <v>1422</v>
      </c>
      <c r="E464">
        <v>415.82</v>
      </c>
      <c r="F464">
        <v>743.39</v>
      </c>
      <c r="G464">
        <v>676.06</v>
      </c>
      <c r="H464" s="1">
        <v>44101</v>
      </c>
      <c r="I464">
        <v>281119.27</v>
      </c>
      <c r="J464">
        <v>309116.43</v>
      </c>
      <c r="K464">
        <f xml:space="preserve"> investment_data[[#This Row],[market_value]]-investment_data[[#This Row],[purchase_value]]</f>
        <v>-27997.159999999974</v>
      </c>
      <c r="L464" t="str">
        <f>IF(investment_data[[#This Row],[Profit/Loss]]&gt;0,"Profit","Loss")</f>
        <v>Loss</v>
      </c>
    </row>
    <row r="465" spans="1:12" x14ac:dyDescent="0.3">
      <c r="A465">
        <v>668396</v>
      </c>
      <c r="B465">
        <v>1787</v>
      </c>
      <c r="C465" t="s">
        <v>1228</v>
      </c>
      <c r="D465" t="s">
        <v>1423</v>
      </c>
      <c r="E465">
        <v>293.26</v>
      </c>
      <c r="F465">
        <v>907.74</v>
      </c>
      <c r="G465">
        <v>1332.07</v>
      </c>
      <c r="H465" s="1">
        <v>44821</v>
      </c>
      <c r="I465">
        <v>390642.85</v>
      </c>
      <c r="J465">
        <v>266203.83</v>
      </c>
      <c r="K465">
        <f xml:space="preserve"> investment_data[[#This Row],[market_value]]-investment_data[[#This Row],[purchase_value]]</f>
        <v>124439.01999999996</v>
      </c>
      <c r="L465" t="str">
        <f>IF(investment_data[[#This Row],[Profit/Loss]]&gt;0,"Profit","Loss")</f>
        <v>Profit</v>
      </c>
    </row>
    <row r="466" spans="1:12" x14ac:dyDescent="0.3">
      <c r="A466">
        <v>199813</v>
      </c>
      <c r="B466">
        <v>2131</v>
      </c>
      <c r="C466" t="s">
        <v>1228</v>
      </c>
      <c r="D466" t="s">
        <v>1424</v>
      </c>
      <c r="E466">
        <v>337.16</v>
      </c>
      <c r="F466">
        <v>732.53</v>
      </c>
      <c r="G466">
        <v>646.03</v>
      </c>
      <c r="H466" s="1">
        <v>45314</v>
      </c>
      <c r="I466">
        <v>217815.47</v>
      </c>
      <c r="J466">
        <v>246979.81</v>
      </c>
      <c r="K466">
        <f xml:space="preserve"> investment_data[[#This Row],[market_value]]-investment_data[[#This Row],[purchase_value]]</f>
        <v>-29164.339999999997</v>
      </c>
      <c r="L466" t="str">
        <f>IF(investment_data[[#This Row],[Profit/Loss]]&gt;0,"Profit","Loss")</f>
        <v>Loss</v>
      </c>
    </row>
    <row r="467" spans="1:12" x14ac:dyDescent="0.3">
      <c r="A467">
        <v>481941</v>
      </c>
      <c r="B467">
        <v>1410</v>
      </c>
      <c r="C467" t="s">
        <v>1228</v>
      </c>
      <c r="D467" t="s">
        <v>1425</v>
      </c>
      <c r="E467">
        <v>262.87</v>
      </c>
      <c r="F467">
        <v>503.29</v>
      </c>
      <c r="G467">
        <v>671.21</v>
      </c>
      <c r="H467" s="1">
        <v>45084</v>
      </c>
      <c r="I467">
        <v>176440.97</v>
      </c>
      <c r="J467">
        <v>132299.84</v>
      </c>
      <c r="K467">
        <f xml:space="preserve"> investment_data[[#This Row],[market_value]]-investment_data[[#This Row],[purchase_value]]</f>
        <v>44141.130000000005</v>
      </c>
      <c r="L467" t="str">
        <f>IF(investment_data[[#This Row],[Profit/Loss]]&gt;0,"Profit","Loss")</f>
        <v>Profit</v>
      </c>
    </row>
    <row r="468" spans="1:12" x14ac:dyDescent="0.3">
      <c r="A468">
        <v>670599</v>
      </c>
      <c r="B468">
        <v>4007</v>
      </c>
      <c r="C468" t="s">
        <v>1228</v>
      </c>
      <c r="D468" t="s">
        <v>1426</v>
      </c>
      <c r="E468">
        <v>16.13</v>
      </c>
      <c r="F468">
        <v>659.1</v>
      </c>
      <c r="G468">
        <v>694.79</v>
      </c>
      <c r="H468" s="1">
        <v>44573</v>
      </c>
      <c r="I468">
        <v>11206.96</v>
      </c>
      <c r="J468">
        <v>10631.28</v>
      </c>
      <c r="K468">
        <f xml:space="preserve"> investment_data[[#This Row],[market_value]]-investment_data[[#This Row],[purchase_value]]</f>
        <v>575.67999999999847</v>
      </c>
      <c r="L468" t="str">
        <f>IF(investment_data[[#This Row],[Profit/Loss]]&gt;0,"Profit","Loss")</f>
        <v>Profit</v>
      </c>
    </row>
    <row r="469" spans="1:12" x14ac:dyDescent="0.3">
      <c r="A469">
        <v>504836</v>
      </c>
      <c r="B469">
        <v>4919</v>
      </c>
      <c r="C469" t="s">
        <v>1228</v>
      </c>
      <c r="D469" t="s">
        <v>1427</v>
      </c>
      <c r="E469">
        <v>358.22</v>
      </c>
      <c r="F469">
        <v>113.57</v>
      </c>
      <c r="G469">
        <v>105.66</v>
      </c>
      <c r="H469" s="1">
        <v>44685</v>
      </c>
      <c r="I469">
        <v>37849.53</v>
      </c>
      <c r="J469">
        <v>40683.050000000003</v>
      </c>
      <c r="K469">
        <f xml:space="preserve"> investment_data[[#This Row],[market_value]]-investment_data[[#This Row],[purchase_value]]</f>
        <v>-2833.5200000000041</v>
      </c>
      <c r="L469" t="str">
        <f>IF(investment_data[[#This Row],[Profit/Loss]]&gt;0,"Profit","Loss")</f>
        <v>Loss</v>
      </c>
    </row>
    <row r="470" spans="1:12" x14ac:dyDescent="0.3">
      <c r="A470">
        <v>696619</v>
      </c>
      <c r="B470">
        <v>9751</v>
      </c>
      <c r="C470" t="s">
        <v>1228</v>
      </c>
      <c r="D470" t="s">
        <v>1428</v>
      </c>
      <c r="E470">
        <v>89.93</v>
      </c>
      <c r="F470">
        <v>385.14</v>
      </c>
      <c r="G470">
        <v>498.5</v>
      </c>
      <c r="H470" s="1">
        <v>44722</v>
      </c>
      <c r="I470">
        <v>44830.11</v>
      </c>
      <c r="J470">
        <v>34635.64</v>
      </c>
      <c r="K470">
        <f xml:space="preserve"> investment_data[[#This Row],[market_value]]-investment_data[[#This Row],[purchase_value]]</f>
        <v>10194.470000000001</v>
      </c>
      <c r="L470" t="str">
        <f>IF(investment_data[[#This Row],[Profit/Loss]]&gt;0,"Profit","Loss")</f>
        <v>Profit</v>
      </c>
    </row>
    <row r="471" spans="1:12" x14ac:dyDescent="0.3">
      <c r="A471">
        <v>691578</v>
      </c>
      <c r="B471">
        <v>3302</v>
      </c>
      <c r="C471" t="s">
        <v>1228</v>
      </c>
      <c r="D471" t="s">
        <v>1429</v>
      </c>
      <c r="E471">
        <v>432.47</v>
      </c>
      <c r="F471">
        <v>540.28</v>
      </c>
      <c r="G471">
        <v>630.13</v>
      </c>
      <c r="H471" s="1">
        <v>44786</v>
      </c>
      <c r="I471">
        <v>272512.32</v>
      </c>
      <c r="J471">
        <v>233654.89</v>
      </c>
      <c r="K471">
        <f xml:space="preserve"> investment_data[[#This Row],[market_value]]-investment_data[[#This Row],[purchase_value]]</f>
        <v>38857.429999999993</v>
      </c>
      <c r="L471" t="str">
        <f>IF(investment_data[[#This Row],[Profit/Loss]]&gt;0,"Profit","Loss")</f>
        <v>Profit</v>
      </c>
    </row>
    <row r="472" spans="1:12" x14ac:dyDescent="0.3">
      <c r="A472">
        <v>338229</v>
      </c>
      <c r="B472">
        <v>9044</v>
      </c>
      <c r="C472" t="s">
        <v>1228</v>
      </c>
      <c r="D472" t="s">
        <v>1430</v>
      </c>
      <c r="E472">
        <v>412.33</v>
      </c>
      <c r="F472">
        <v>481.68</v>
      </c>
      <c r="G472">
        <v>550</v>
      </c>
      <c r="H472" s="1">
        <v>45035</v>
      </c>
      <c r="I472">
        <v>226781.5</v>
      </c>
      <c r="J472">
        <v>198611.11</v>
      </c>
      <c r="K472">
        <f xml:space="preserve"> investment_data[[#This Row],[market_value]]-investment_data[[#This Row],[purchase_value]]</f>
        <v>28170.390000000014</v>
      </c>
      <c r="L472" t="str">
        <f>IF(investment_data[[#This Row],[Profit/Loss]]&gt;0,"Profit","Loss")</f>
        <v>Profit</v>
      </c>
    </row>
    <row r="473" spans="1:12" x14ac:dyDescent="0.3">
      <c r="A473">
        <v>112672</v>
      </c>
      <c r="B473">
        <v>2079</v>
      </c>
      <c r="C473" t="s">
        <v>1228</v>
      </c>
      <c r="D473" t="s">
        <v>1431</v>
      </c>
      <c r="E473">
        <v>62.68</v>
      </c>
      <c r="F473">
        <v>261.97000000000003</v>
      </c>
      <c r="G473">
        <v>293.60000000000002</v>
      </c>
      <c r="H473" s="1">
        <v>44374</v>
      </c>
      <c r="I473">
        <v>18402.849999999999</v>
      </c>
      <c r="J473">
        <v>16420.28</v>
      </c>
      <c r="K473">
        <f xml:space="preserve"> investment_data[[#This Row],[market_value]]-investment_data[[#This Row],[purchase_value]]</f>
        <v>1982.5699999999997</v>
      </c>
      <c r="L473" t="str">
        <f>IF(investment_data[[#This Row],[Profit/Loss]]&gt;0,"Profit","Loss")</f>
        <v>Profit</v>
      </c>
    </row>
    <row r="474" spans="1:12" x14ac:dyDescent="0.3">
      <c r="A474">
        <v>900331</v>
      </c>
      <c r="B474">
        <v>9427</v>
      </c>
      <c r="C474" t="s">
        <v>1228</v>
      </c>
      <c r="D474" t="s">
        <v>1432</v>
      </c>
      <c r="E474">
        <v>27.64</v>
      </c>
      <c r="F474">
        <v>88.16</v>
      </c>
      <c r="G474">
        <v>74.900000000000006</v>
      </c>
      <c r="H474" s="1">
        <v>45146</v>
      </c>
      <c r="I474">
        <v>2070.2399999999998</v>
      </c>
      <c r="J474">
        <v>2436.7399999999998</v>
      </c>
      <c r="K474">
        <f xml:space="preserve"> investment_data[[#This Row],[market_value]]-investment_data[[#This Row],[purchase_value]]</f>
        <v>-366.5</v>
      </c>
      <c r="L474" t="str">
        <f>IF(investment_data[[#This Row],[Profit/Loss]]&gt;0,"Profit","Loss")</f>
        <v>Loss</v>
      </c>
    </row>
    <row r="475" spans="1:12" x14ac:dyDescent="0.3">
      <c r="A475">
        <v>480378</v>
      </c>
      <c r="B475">
        <v>9866</v>
      </c>
      <c r="C475" t="s">
        <v>1228</v>
      </c>
      <c r="D475" t="s">
        <v>1433</v>
      </c>
      <c r="E475">
        <v>41.44</v>
      </c>
      <c r="F475">
        <v>998.45</v>
      </c>
      <c r="G475">
        <v>1486.6</v>
      </c>
      <c r="H475" s="1">
        <v>44758</v>
      </c>
      <c r="I475">
        <v>61604.7</v>
      </c>
      <c r="J475">
        <v>41375.769999999997</v>
      </c>
      <c r="K475">
        <f xml:space="preserve"> investment_data[[#This Row],[market_value]]-investment_data[[#This Row],[purchase_value]]</f>
        <v>20228.93</v>
      </c>
      <c r="L475" t="str">
        <f>IF(investment_data[[#This Row],[Profit/Loss]]&gt;0,"Profit","Loss")</f>
        <v>Profit</v>
      </c>
    </row>
    <row r="476" spans="1:12" x14ac:dyDescent="0.3">
      <c r="A476">
        <v>761444</v>
      </c>
      <c r="B476">
        <v>6297</v>
      </c>
      <c r="C476" t="s">
        <v>1228</v>
      </c>
      <c r="D476" t="s">
        <v>1434</v>
      </c>
      <c r="E476">
        <v>168.1</v>
      </c>
      <c r="F476">
        <v>708.19</v>
      </c>
      <c r="G476">
        <v>990</v>
      </c>
      <c r="H476" s="1">
        <v>43853</v>
      </c>
      <c r="I476">
        <v>166419</v>
      </c>
      <c r="J476">
        <v>119046.74</v>
      </c>
      <c r="K476">
        <f xml:space="preserve"> investment_data[[#This Row],[market_value]]-investment_data[[#This Row],[purchase_value]]</f>
        <v>47372.259999999995</v>
      </c>
      <c r="L476" t="str">
        <f>IF(investment_data[[#This Row],[Profit/Loss]]&gt;0,"Profit","Loss")</f>
        <v>Profit</v>
      </c>
    </row>
    <row r="477" spans="1:12" x14ac:dyDescent="0.3">
      <c r="A477">
        <v>408700</v>
      </c>
      <c r="B477">
        <v>8853</v>
      </c>
      <c r="C477" t="s">
        <v>1228</v>
      </c>
      <c r="D477" t="s">
        <v>1435</v>
      </c>
      <c r="E477">
        <v>173.83</v>
      </c>
      <c r="F477">
        <v>441.14</v>
      </c>
      <c r="G477">
        <v>556.51</v>
      </c>
      <c r="H477" s="1">
        <v>45239</v>
      </c>
      <c r="I477">
        <v>96738.13</v>
      </c>
      <c r="J477">
        <v>76683.37</v>
      </c>
      <c r="K477">
        <f xml:space="preserve"> investment_data[[#This Row],[market_value]]-investment_data[[#This Row],[purchase_value]]</f>
        <v>20054.760000000009</v>
      </c>
      <c r="L477" t="str">
        <f>IF(investment_data[[#This Row],[Profit/Loss]]&gt;0,"Profit","Loss")</f>
        <v>Profit</v>
      </c>
    </row>
    <row r="478" spans="1:12" x14ac:dyDescent="0.3">
      <c r="A478">
        <v>578290</v>
      </c>
      <c r="B478">
        <v>8661</v>
      </c>
      <c r="C478" t="s">
        <v>1228</v>
      </c>
      <c r="D478" t="s">
        <v>1436</v>
      </c>
      <c r="E478">
        <v>281.86</v>
      </c>
      <c r="F478">
        <v>418.44</v>
      </c>
      <c r="G478">
        <v>502.47</v>
      </c>
      <c r="H478" s="1">
        <v>44870</v>
      </c>
      <c r="I478">
        <v>141626.19</v>
      </c>
      <c r="J478">
        <v>117941.5</v>
      </c>
      <c r="K478">
        <f xml:space="preserve"> investment_data[[#This Row],[market_value]]-investment_data[[#This Row],[purchase_value]]</f>
        <v>23684.690000000002</v>
      </c>
      <c r="L478" t="str">
        <f>IF(investment_data[[#This Row],[Profit/Loss]]&gt;0,"Profit","Loss")</f>
        <v>Profit</v>
      </c>
    </row>
    <row r="479" spans="1:12" x14ac:dyDescent="0.3">
      <c r="A479">
        <v>682509</v>
      </c>
      <c r="B479">
        <v>4771</v>
      </c>
      <c r="C479" t="s">
        <v>1228</v>
      </c>
      <c r="D479" t="s">
        <v>1437</v>
      </c>
      <c r="E479">
        <v>118.71</v>
      </c>
      <c r="F479">
        <v>646.22</v>
      </c>
      <c r="G479">
        <v>588.33000000000004</v>
      </c>
      <c r="H479" s="1">
        <v>44442</v>
      </c>
      <c r="I479">
        <v>69840.649999999994</v>
      </c>
      <c r="J479">
        <v>76712.78</v>
      </c>
      <c r="K479">
        <f xml:space="preserve"> investment_data[[#This Row],[market_value]]-investment_data[[#This Row],[purchase_value]]</f>
        <v>-6872.1300000000047</v>
      </c>
      <c r="L479" t="str">
        <f>IF(investment_data[[#This Row],[Profit/Loss]]&gt;0,"Profit","Loss")</f>
        <v>Loss</v>
      </c>
    </row>
    <row r="480" spans="1:12" x14ac:dyDescent="0.3">
      <c r="A480">
        <v>682416</v>
      </c>
      <c r="B480">
        <v>8313</v>
      </c>
      <c r="C480" t="s">
        <v>1228</v>
      </c>
      <c r="D480" t="s">
        <v>1438</v>
      </c>
      <c r="E480">
        <v>202.25</v>
      </c>
      <c r="F480">
        <v>219.64</v>
      </c>
      <c r="G480">
        <v>178.17</v>
      </c>
      <c r="H480" s="1">
        <v>44366</v>
      </c>
      <c r="I480">
        <v>36034.879999999997</v>
      </c>
      <c r="J480">
        <v>44422.19</v>
      </c>
      <c r="K480">
        <f xml:space="preserve"> investment_data[[#This Row],[market_value]]-investment_data[[#This Row],[purchase_value]]</f>
        <v>-8387.3100000000049</v>
      </c>
      <c r="L480" t="str">
        <f>IF(investment_data[[#This Row],[Profit/Loss]]&gt;0,"Profit","Loss")</f>
        <v>Loss</v>
      </c>
    </row>
    <row r="481" spans="1:12" x14ac:dyDescent="0.3">
      <c r="A481">
        <v>820383</v>
      </c>
      <c r="B481">
        <v>9733</v>
      </c>
      <c r="C481" t="s">
        <v>1228</v>
      </c>
      <c r="D481" t="s">
        <v>1439</v>
      </c>
      <c r="E481">
        <v>145.05000000000001</v>
      </c>
      <c r="F481">
        <v>699.33</v>
      </c>
      <c r="G481">
        <v>956.55</v>
      </c>
      <c r="H481" s="1">
        <v>44173</v>
      </c>
      <c r="I481">
        <v>138747.57999999999</v>
      </c>
      <c r="J481">
        <v>101437.82</v>
      </c>
      <c r="K481">
        <f xml:space="preserve"> investment_data[[#This Row],[market_value]]-investment_data[[#This Row],[purchase_value]]</f>
        <v>37309.75999999998</v>
      </c>
      <c r="L481" t="str">
        <f>IF(investment_data[[#This Row],[Profit/Loss]]&gt;0,"Profit","Loss")</f>
        <v>Profit</v>
      </c>
    </row>
    <row r="482" spans="1:12" x14ac:dyDescent="0.3">
      <c r="A482">
        <v>808779</v>
      </c>
      <c r="B482">
        <v>3877</v>
      </c>
      <c r="C482" t="s">
        <v>1228</v>
      </c>
      <c r="D482" t="s">
        <v>1440</v>
      </c>
      <c r="E482">
        <v>166.08</v>
      </c>
      <c r="F482">
        <v>137.53</v>
      </c>
      <c r="G482">
        <v>110.23</v>
      </c>
      <c r="H482" s="1">
        <v>43818</v>
      </c>
      <c r="I482">
        <v>18307</v>
      </c>
      <c r="J482">
        <v>22840.98</v>
      </c>
      <c r="K482">
        <f xml:space="preserve"> investment_data[[#This Row],[market_value]]-investment_data[[#This Row],[purchase_value]]</f>
        <v>-4533.9799999999996</v>
      </c>
      <c r="L482" t="str">
        <f>IF(investment_data[[#This Row],[Profit/Loss]]&gt;0,"Profit","Loss")</f>
        <v>Loss</v>
      </c>
    </row>
    <row r="483" spans="1:12" x14ac:dyDescent="0.3">
      <c r="A483">
        <v>473998</v>
      </c>
      <c r="B483">
        <v>3574</v>
      </c>
      <c r="C483" t="s">
        <v>1228</v>
      </c>
      <c r="D483" t="s">
        <v>1441</v>
      </c>
      <c r="E483">
        <v>330.47</v>
      </c>
      <c r="F483">
        <v>701.35</v>
      </c>
      <c r="G483">
        <v>811.97</v>
      </c>
      <c r="H483" s="1">
        <v>43798</v>
      </c>
      <c r="I483">
        <v>268331.73</v>
      </c>
      <c r="J483">
        <v>231775.13</v>
      </c>
      <c r="K483">
        <f xml:space="preserve"> investment_data[[#This Row],[market_value]]-investment_data[[#This Row],[purchase_value]]</f>
        <v>36556.599999999977</v>
      </c>
      <c r="L483" t="str">
        <f>IF(investment_data[[#This Row],[Profit/Loss]]&gt;0,"Profit","Loss")</f>
        <v>Profit</v>
      </c>
    </row>
    <row r="484" spans="1:12" x14ac:dyDescent="0.3">
      <c r="A484">
        <v>238209</v>
      </c>
      <c r="B484">
        <v>6906</v>
      </c>
      <c r="C484" t="s">
        <v>1228</v>
      </c>
      <c r="D484" t="s">
        <v>1442</v>
      </c>
      <c r="E484">
        <v>13.35</v>
      </c>
      <c r="F484">
        <v>204.45</v>
      </c>
      <c r="G484">
        <v>221.24</v>
      </c>
      <c r="H484" s="1">
        <v>44341</v>
      </c>
      <c r="I484">
        <v>2953.55</v>
      </c>
      <c r="J484">
        <v>2729.41</v>
      </c>
      <c r="K484">
        <f xml:space="preserve"> investment_data[[#This Row],[market_value]]-investment_data[[#This Row],[purchase_value]]</f>
        <v>224.14000000000033</v>
      </c>
      <c r="L484" t="str">
        <f>IF(investment_data[[#This Row],[Profit/Loss]]&gt;0,"Profit","Loss")</f>
        <v>Profit</v>
      </c>
    </row>
    <row r="485" spans="1:12" x14ac:dyDescent="0.3">
      <c r="A485">
        <v>480422</v>
      </c>
      <c r="B485">
        <v>9983</v>
      </c>
      <c r="C485" t="s">
        <v>1228</v>
      </c>
      <c r="D485" t="s">
        <v>1443</v>
      </c>
      <c r="E485">
        <v>338.23</v>
      </c>
      <c r="F485">
        <v>317.22000000000003</v>
      </c>
      <c r="G485">
        <v>306.95</v>
      </c>
      <c r="H485" s="1">
        <v>45171</v>
      </c>
      <c r="I485">
        <v>103819.7</v>
      </c>
      <c r="J485">
        <v>107293.32</v>
      </c>
      <c r="K485">
        <f xml:space="preserve"> investment_data[[#This Row],[market_value]]-investment_data[[#This Row],[purchase_value]]</f>
        <v>-3473.6200000000099</v>
      </c>
      <c r="L485" t="str">
        <f>IF(investment_data[[#This Row],[Profit/Loss]]&gt;0,"Profit","Loss")</f>
        <v>Loss</v>
      </c>
    </row>
    <row r="486" spans="1:12" x14ac:dyDescent="0.3">
      <c r="A486">
        <v>129244</v>
      </c>
      <c r="B486">
        <v>5631</v>
      </c>
      <c r="C486" t="s">
        <v>1228</v>
      </c>
      <c r="D486" t="s">
        <v>1444</v>
      </c>
      <c r="E486">
        <v>36.56</v>
      </c>
      <c r="F486">
        <v>452.14</v>
      </c>
      <c r="G486">
        <v>596.87</v>
      </c>
      <c r="H486" s="1">
        <v>44854</v>
      </c>
      <c r="I486">
        <v>21821.57</v>
      </c>
      <c r="J486">
        <v>16530.240000000002</v>
      </c>
      <c r="K486">
        <f xml:space="preserve"> investment_data[[#This Row],[market_value]]-investment_data[[#This Row],[purchase_value]]</f>
        <v>5291.3299999999981</v>
      </c>
      <c r="L486" t="str">
        <f>IF(investment_data[[#This Row],[Profit/Loss]]&gt;0,"Profit","Loss")</f>
        <v>Profit</v>
      </c>
    </row>
    <row r="487" spans="1:12" x14ac:dyDescent="0.3">
      <c r="A487">
        <v>160499</v>
      </c>
      <c r="B487">
        <v>2304</v>
      </c>
      <c r="C487" t="s">
        <v>1228</v>
      </c>
      <c r="D487" t="s">
        <v>1445</v>
      </c>
      <c r="E487">
        <v>415.51</v>
      </c>
      <c r="F487">
        <v>983.41</v>
      </c>
      <c r="G487">
        <v>889.79</v>
      </c>
      <c r="H487" s="1">
        <v>45385</v>
      </c>
      <c r="I487">
        <v>369716.64</v>
      </c>
      <c r="J487">
        <v>408616.69</v>
      </c>
      <c r="K487">
        <f xml:space="preserve"> investment_data[[#This Row],[market_value]]-investment_data[[#This Row],[purchase_value]]</f>
        <v>-38900.049999999988</v>
      </c>
      <c r="L487" t="str">
        <f>IF(investment_data[[#This Row],[Profit/Loss]]&gt;0,"Profit","Loss")</f>
        <v>Loss</v>
      </c>
    </row>
    <row r="488" spans="1:12" x14ac:dyDescent="0.3">
      <c r="A488">
        <v>378748</v>
      </c>
      <c r="B488">
        <v>9656</v>
      </c>
      <c r="C488" t="s">
        <v>1228</v>
      </c>
      <c r="D488" t="s">
        <v>1446</v>
      </c>
      <c r="E488">
        <v>40.79</v>
      </c>
      <c r="F488">
        <v>579.6</v>
      </c>
      <c r="G488">
        <v>743.59</v>
      </c>
      <c r="H488" s="1">
        <v>44600</v>
      </c>
      <c r="I488">
        <v>30331.040000000001</v>
      </c>
      <c r="J488">
        <v>23641.88</v>
      </c>
      <c r="K488">
        <f xml:space="preserve"> investment_data[[#This Row],[market_value]]-investment_data[[#This Row],[purchase_value]]</f>
        <v>6689.16</v>
      </c>
      <c r="L488" t="str">
        <f>IF(investment_data[[#This Row],[Profit/Loss]]&gt;0,"Profit","Loss")</f>
        <v>Profit</v>
      </c>
    </row>
    <row r="489" spans="1:12" x14ac:dyDescent="0.3">
      <c r="A489">
        <v>664969</v>
      </c>
      <c r="B489">
        <v>5110</v>
      </c>
      <c r="C489" t="s">
        <v>1228</v>
      </c>
      <c r="D489" t="s">
        <v>1447</v>
      </c>
      <c r="E489">
        <v>106.76</v>
      </c>
      <c r="F489">
        <v>197.2</v>
      </c>
      <c r="G489">
        <v>233.6</v>
      </c>
      <c r="H489" s="1">
        <v>44008</v>
      </c>
      <c r="I489">
        <v>24939.14</v>
      </c>
      <c r="J489">
        <v>21053.07</v>
      </c>
      <c r="K489">
        <f xml:space="preserve"> investment_data[[#This Row],[market_value]]-investment_data[[#This Row],[purchase_value]]</f>
        <v>3886.0699999999997</v>
      </c>
      <c r="L489" t="str">
        <f>IF(investment_data[[#This Row],[Profit/Loss]]&gt;0,"Profit","Loss")</f>
        <v>Profit</v>
      </c>
    </row>
    <row r="490" spans="1:12" x14ac:dyDescent="0.3">
      <c r="A490">
        <v>740496</v>
      </c>
      <c r="B490">
        <v>5559</v>
      </c>
      <c r="C490" t="s">
        <v>1228</v>
      </c>
      <c r="D490" t="s">
        <v>1448</v>
      </c>
      <c r="E490">
        <v>105.92</v>
      </c>
      <c r="F490">
        <v>169.71</v>
      </c>
      <c r="G490">
        <v>204.25</v>
      </c>
      <c r="H490" s="1">
        <v>44937</v>
      </c>
      <c r="I490">
        <v>21634.16</v>
      </c>
      <c r="J490">
        <v>17975.68</v>
      </c>
      <c r="K490">
        <f xml:space="preserve"> investment_data[[#This Row],[market_value]]-investment_data[[#This Row],[purchase_value]]</f>
        <v>3658.4799999999996</v>
      </c>
      <c r="L490" t="str">
        <f>IF(investment_data[[#This Row],[Profit/Loss]]&gt;0,"Profit","Loss")</f>
        <v>Profit</v>
      </c>
    </row>
    <row r="491" spans="1:12" x14ac:dyDescent="0.3">
      <c r="A491">
        <v>946156</v>
      </c>
      <c r="B491">
        <v>2344</v>
      </c>
      <c r="C491" t="s">
        <v>1228</v>
      </c>
      <c r="D491" t="s">
        <v>1449</v>
      </c>
      <c r="E491">
        <v>343.21</v>
      </c>
      <c r="F491">
        <v>848.07</v>
      </c>
      <c r="G491">
        <v>1118.73</v>
      </c>
      <c r="H491" s="1">
        <v>45200</v>
      </c>
      <c r="I491">
        <v>383959.32</v>
      </c>
      <c r="J491">
        <v>291066.09999999998</v>
      </c>
      <c r="K491">
        <f xml:space="preserve"> investment_data[[#This Row],[market_value]]-investment_data[[#This Row],[purchase_value]]</f>
        <v>92893.22000000003</v>
      </c>
      <c r="L491" t="str">
        <f>IF(investment_data[[#This Row],[Profit/Loss]]&gt;0,"Profit","Loss")</f>
        <v>Profit</v>
      </c>
    </row>
    <row r="492" spans="1:12" x14ac:dyDescent="0.3">
      <c r="A492">
        <v>403562</v>
      </c>
      <c r="B492">
        <v>9900</v>
      </c>
      <c r="C492" t="s">
        <v>1228</v>
      </c>
      <c r="D492" t="s">
        <v>1450</v>
      </c>
      <c r="E492">
        <v>469.71</v>
      </c>
      <c r="F492">
        <v>561.23</v>
      </c>
      <c r="G492">
        <v>825.9</v>
      </c>
      <c r="H492" s="1">
        <v>44579</v>
      </c>
      <c r="I492">
        <v>387933.49</v>
      </c>
      <c r="J492">
        <v>263615.34000000003</v>
      </c>
      <c r="K492">
        <f xml:space="preserve"> investment_data[[#This Row],[market_value]]-investment_data[[#This Row],[purchase_value]]</f>
        <v>124318.14999999997</v>
      </c>
      <c r="L492" t="str">
        <f>IF(investment_data[[#This Row],[Profit/Loss]]&gt;0,"Profit","Loss")</f>
        <v>Profit</v>
      </c>
    </row>
    <row r="493" spans="1:12" x14ac:dyDescent="0.3">
      <c r="A493">
        <v>293664</v>
      </c>
      <c r="B493">
        <v>1280</v>
      </c>
      <c r="C493" t="s">
        <v>1228</v>
      </c>
      <c r="D493" t="s">
        <v>1451</v>
      </c>
      <c r="E493">
        <v>129.59</v>
      </c>
      <c r="F493">
        <v>902.48</v>
      </c>
      <c r="G493">
        <v>1123.5899999999999</v>
      </c>
      <c r="H493" s="1">
        <v>44823</v>
      </c>
      <c r="I493">
        <v>145606.03</v>
      </c>
      <c r="J493">
        <v>116952.38</v>
      </c>
      <c r="K493">
        <f xml:space="preserve"> investment_data[[#This Row],[market_value]]-investment_data[[#This Row],[purchase_value]]</f>
        <v>28653.649999999994</v>
      </c>
      <c r="L493" t="str">
        <f>IF(investment_data[[#This Row],[Profit/Loss]]&gt;0,"Profit","Loss")</f>
        <v>Profit</v>
      </c>
    </row>
    <row r="494" spans="1:12" x14ac:dyDescent="0.3">
      <c r="A494">
        <v>609851</v>
      </c>
      <c r="B494">
        <v>4351</v>
      </c>
      <c r="C494" t="s">
        <v>1228</v>
      </c>
      <c r="D494" t="s">
        <v>1452</v>
      </c>
      <c r="E494">
        <v>235.97</v>
      </c>
      <c r="F494">
        <v>588.29999999999995</v>
      </c>
      <c r="G494">
        <v>619.65</v>
      </c>
      <c r="H494" s="1">
        <v>45106</v>
      </c>
      <c r="I494">
        <v>146218.81</v>
      </c>
      <c r="J494">
        <v>138821.15</v>
      </c>
      <c r="K494">
        <f xml:space="preserve"> investment_data[[#This Row],[market_value]]-investment_data[[#This Row],[purchase_value]]</f>
        <v>7397.6600000000035</v>
      </c>
      <c r="L494" t="str">
        <f>IF(investment_data[[#This Row],[Profit/Loss]]&gt;0,"Profit","Loss")</f>
        <v>Profit</v>
      </c>
    </row>
    <row r="495" spans="1:12" x14ac:dyDescent="0.3">
      <c r="A495">
        <v>603244</v>
      </c>
      <c r="B495">
        <v>5158</v>
      </c>
      <c r="C495" t="s">
        <v>1228</v>
      </c>
      <c r="D495" t="s">
        <v>1453</v>
      </c>
      <c r="E495">
        <v>232.93</v>
      </c>
      <c r="F495">
        <v>890.92</v>
      </c>
      <c r="G495">
        <v>911.37</v>
      </c>
      <c r="H495" s="1">
        <v>45331</v>
      </c>
      <c r="I495">
        <v>212285.41</v>
      </c>
      <c r="J495">
        <v>207522</v>
      </c>
      <c r="K495">
        <f xml:space="preserve"> investment_data[[#This Row],[market_value]]-investment_data[[#This Row],[purchase_value]]</f>
        <v>4763.4100000000035</v>
      </c>
      <c r="L495" t="str">
        <f>IF(investment_data[[#This Row],[Profit/Loss]]&gt;0,"Profit","Loss")</f>
        <v>Profit</v>
      </c>
    </row>
    <row r="496" spans="1:12" x14ac:dyDescent="0.3">
      <c r="A496">
        <v>493570</v>
      </c>
      <c r="B496">
        <v>2235</v>
      </c>
      <c r="C496" t="s">
        <v>1228</v>
      </c>
      <c r="D496" t="s">
        <v>1454</v>
      </c>
      <c r="E496">
        <v>54.91</v>
      </c>
      <c r="F496">
        <v>443.22</v>
      </c>
      <c r="G496">
        <v>413.97</v>
      </c>
      <c r="H496" s="1">
        <v>45063</v>
      </c>
      <c r="I496">
        <v>22731.09</v>
      </c>
      <c r="J496">
        <v>24337.21</v>
      </c>
      <c r="K496">
        <f xml:space="preserve"> investment_data[[#This Row],[market_value]]-investment_data[[#This Row],[purchase_value]]</f>
        <v>-1606.119999999999</v>
      </c>
      <c r="L496" t="str">
        <f>IF(investment_data[[#This Row],[Profit/Loss]]&gt;0,"Profit","Loss")</f>
        <v>Loss</v>
      </c>
    </row>
    <row r="497" spans="1:12" x14ac:dyDescent="0.3">
      <c r="A497">
        <v>286245</v>
      </c>
      <c r="B497">
        <v>6810</v>
      </c>
      <c r="C497" t="s">
        <v>1228</v>
      </c>
      <c r="D497" t="s">
        <v>1455</v>
      </c>
      <c r="E497">
        <v>198.97</v>
      </c>
      <c r="F497">
        <v>601.14</v>
      </c>
      <c r="G497">
        <v>834.47</v>
      </c>
      <c r="H497" s="1">
        <v>43810</v>
      </c>
      <c r="I497">
        <v>166034.5</v>
      </c>
      <c r="J497">
        <v>119608.83</v>
      </c>
      <c r="K497">
        <f xml:space="preserve"> investment_data[[#This Row],[market_value]]-investment_data[[#This Row],[purchase_value]]</f>
        <v>46425.67</v>
      </c>
      <c r="L497" t="str">
        <f>IF(investment_data[[#This Row],[Profit/Loss]]&gt;0,"Profit","Loss")</f>
        <v>Profit</v>
      </c>
    </row>
    <row r="498" spans="1:12" x14ac:dyDescent="0.3">
      <c r="A498">
        <v>199869</v>
      </c>
      <c r="B498">
        <v>7976</v>
      </c>
      <c r="C498" t="s">
        <v>1228</v>
      </c>
      <c r="D498" t="s">
        <v>1456</v>
      </c>
      <c r="E498">
        <v>397.11</v>
      </c>
      <c r="F498">
        <v>318.01</v>
      </c>
      <c r="G498">
        <v>472.81</v>
      </c>
      <c r="H498" s="1">
        <v>44279</v>
      </c>
      <c r="I498">
        <v>187757.58</v>
      </c>
      <c r="J498">
        <v>126284.95</v>
      </c>
      <c r="K498">
        <f xml:space="preserve"> investment_data[[#This Row],[market_value]]-investment_data[[#This Row],[purchase_value]]</f>
        <v>61472.62999999999</v>
      </c>
      <c r="L498" t="str">
        <f>IF(investment_data[[#This Row],[Profit/Loss]]&gt;0,"Profit","Loss")</f>
        <v>Profit</v>
      </c>
    </row>
    <row r="499" spans="1:12" x14ac:dyDescent="0.3">
      <c r="A499">
        <v>350600</v>
      </c>
      <c r="B499">
        <v>9900</v>
      </c>
      <c r="C499" t="s">
        <v>1228</v>
      </c>
      <c r="D499" t="s">
        <v>1457</v>
      </c>
      <c r="E499">
        <v>163.78</v>
      </c>
      <c r="F499">
        <v>347.15</v>
      </c>
      <c r="G499">
        <v>488.61</v>
      </c>
      <c r="H499" s="1">
        <v>44231</v>
      </c>
      <c r="I499">
        <v>80024.55</v>
      </c>
      <c r="J499">
        <v>56856.23</v>
      </c>
      <c r="K499">
        <f xml:space="preserve"> investment_data[[#This Row],[market_value]]-investment_data[[#This Row],[purchase_value]]</f>
        <v>23168.32</v>
      </c>
      <c r="L499" t="str">
        <f>IF(investment_data[[#This Row],[Profit/Loss]]&gt;0,"Profit","Loss")</f>
        <v>Profit</v>
      </c>
    </row>
    <row r="500" spans="1:12" x14ac:dyDescent="0.3">
      <c r="A500">
        <v>448461</v>
      </c>
      <c r="B500">
        <v>8503</v>
      </c>
      <c r="C500" t="s">
        <v>1228</v>
      </c>
      <c r="D500" t="s">
        <v>1400</v>
      </c>
      <c r="E500">
        <v>164.46</v>
      </c>
      <c r="F500">
        <v>628.08000000000004</v>
      </c>
      <c r="G500">
        <v>795.71</v>
      </c>
      <c r="H500" s="1">
        <v>44431</v>
      </c>
      <c r="I500">
        <v>130862.47</v>
      </c>
      <c r="J500">
        <v>103294.04</v>
      </c>
      <c r="K500">
        <f xml:space="preserve"> investment_data[[#This Row],[market_value]]-investment_data[[#This Row],[purchase_value]]</f>
        <v>27568.430000000008</v>
      </c>
      <c r="L500" t="str">
        <f>IF(investment_data[[#This Row],[Profit/Loss]]&gt;0,"Profit","Loss")</f>
        <v>Profit</v>
      </c>
    </row>
    <row r="501" spans="1:12" x14ac:dyDescent="0.3">
      <c r="A501">
        <v>468299</v>
      </c>
      <c r="B501">
        <v>2474</v>
      </c>
      <c r="C501" t="s">
        <v>1228</v>
      </c>
      <c r="D501" t="s">
        <v>1458</v>
      </c>
      <c r="E501">
        <v>310.02999999999997</v>
      </c>
      <c r="F501">
        <v>301.55</v>
      </c>
      <c r="G501">
        <v>361.39</v>
      </c>
      <c r="H501" s="1">
        <v>45400</v>
      </c>
      <c r="I501">
        <v>112041.74</v>
      </c>
      <c r="J501">
        <v>93489.55</v>
      </c>
      <c r="K501">
        <f xml:space="preserve"> investment_data[[#This Row],[market_value]]-investment_data[[#This Row],[purchase_value]]</f>
        <v>18552.190000000002</v>
      </c>
      <c r="L501" t="str">
        <f>IF(investment_data[[#This Row],[Profit/Loss]]&gt;0,"Profit","Loss")</f>
        <v>Profit</v>
      </c>
    </row>
    <row r="502" spans="1:12" x14ac:dyDescent="0.3">
      <c r="A502">
        <v>722804</v>
      </c>
      <c r="B502">
        <v>7071</v>
      </c>
      <c r="C502" t="s">
        <v>1228</v>
      </c>
      <c r="D502" t="s">
        <v>1459</v>
      </c>
      <c r="E502">
        <v>225.44</v>
      </c>
      <c r="F502">
        <v>59.41</v>
      </c>
      <c r="G502">
        <v>80.349999999999994</v>
      </c>
      <c r="H502" s="1">
        <v>43910</v>
      </c>
      <c r="I502">
        <v>18114.099999999999</v>
      </c>
      <c r="J502">
        <v>13393.39</v>
      </c>
      <c r="K502">
        <f xml:space="preserve"> investment_data[[#This Row],[market_value]]-investment_data[[#This Row],[purchase_value]]</f>
        <v>4720.7099999999991</v>
      </c>
      <c r="L502" t="str">
        <f>IF(investment_data[[#This Row],[Profit/Loss]]&gt;0,"Profit","Loss")</f>
        <v>Profit</v>
      </c>
    </row>
    <row r="503" spans="1:12" x14ac:dyDescent="0.3">
      <c r="A503">
        <v>917562</v>
      </c>
      <c r="B503">
        <v>2344</v>
      </c>
      <c r="C503" t="s">
        <v>1228</v>
      </c>
      <c r="D503" t="s">
        <v>1460</v>
      </c>
      <c r="E503">
        <v>353.61</v>
      </c>
      <c r="F503">
        <v>961.34</v>
      </c>
      <c r="G503">
        <v>1094.1600000000001</v>
      </c>
      <c r="H503" s="1">
        <v>44130</v>
      </c>
      <c r="I503">
        <v>386905.92</v>
      </c>
      <c r="J503">
        <v>339939.44</v>
      </c>
      <c r="K503">
        <f xml:space="preserve"> investment_data[[#This Row],[market_value]]-investment_data[[#This Row],[purchase_value]]</f>
        <v>46966.479999999981</v>
      </c>
      <c r="L503" t="str">
        <f>IF(investment_data[[#This Row],[Profit/Loss]]&gt;0,"Profit","Loss")</f>
        <v>Profit</v>
      </c>
    </row>
    <row r="504" spans="1:12" x14ac:dyDescent="0.3">
      <c r="A504">
        <v>992549</v>
      </c>
      <c r="B504">
        <v>4119</v>
      </c>
      <c r="C504" t="s">
        <v>1228</v>
      </c>
      <c r="D504" t="s">
        <v>1461</v>
      </c>
      <c r="E504">
        <v>307.14</v>
      </c>
      <c r="F504">
        <v>132.22</v>
      </c>
      <c r="G504">
        <v>170.59</v>
      </c>
      <c r="H504" s="1">
        <v>45514</v>
      </c>
      <c r="I504">
        <v>52395.01</v>
      </c>
      <c r="J504">
        <v>40610.050000000003</v>
      </c>
      <c r="K504">
        <f xml:space="preserve"> investment_data[[#This Row],[market_value]]-investment_data[[#This Row],[purchase_value]]</f>
        <v>11784.96</v>
      </c>
      <c r="L504" t="str">
        <f>IF(investment_data[[#This Row],[Profit/Loss]]&gt;0,"Profit","Loss")</f>
        <v>Profit</v>
      </c>
    </row>
    <row r="505" spans="1:12" x14ac:dyDescent="0.3">
      <c r="A505">
        <v>957496</v>
      </c>
      <c r="B505">
        <v>7071</v>
      </c>
      <c r="C505" t="s">
        <v>1228</v>
      </c>
      <c r="D505" t="s">
        <v>1462</v>
      </c>
      <c r="E505">
        <v>54.83</v>
      </c>
      <c r="F505">
        <v>89.11</v>
      </c>
      <c r="G505">
        <v>115.41</v>
      </c>
      <c r="H505" s="1">
        <v>43793</v>
      </c>
      <c r="I505">
        <v>6327.93</v>
      </c>
      <c r="J505">
        <v>4885.8999999999996</v>
      </c>
      <c r="K505">
        <f xml:space="preserve"> investment_data[[#This Row],[market_value]]-investment_data[[#This Row],[purchase_value]]</f>
        <v>1442.0300000000007</v>
      </c>
      <c r="L505" t="str">
        <f>IF(investment_data[[#This Row],[Profit/Loss]]&gt;0,"Profit","Loss")</f>
        <v>Profit</v>
      </c>
    </row>
    <row r="506" spans="1:12" x14ac:dyDescent="0.3">
      <c r="A506">
        <v>431679</v>
      </c>
      <c r="B506">
        <v>4700</v>
      </c>
      <c r="C506" t="s">
        <v>1228</v>
      </c>
      <c r="D506" t="s">
        <v>1463</v>
      </c>
      <c r="E506">
        <v>44.75</v>
      </c>
      <c r="F506">
        <v>96.87</v>
      </c>
      <c r="G506">
        <v>126.61</v>
      </c>
      <c r="H506" s="1">
        <v>45048</v>
      </c>
      <c r="I506">
        <v>5665.8</v>
      </c>
      <c r="J506">
        <v>4334.93</v>
      </c>
      <c r="K506">
        <f xml:space="preserve"> investment_data[[#This Row],[market_value]]-investment_data[[#This Row],[purchase_value]]</f>
        <v>1330.87</v>
      </c>
      <c r="L506" t="str">
        <f>IF(investment_data[[#This Row],[Profit/Loss]]&gt;0,"Profit","Loss")</f>
        <v>Profit</v>
      </c>
    </row>
    <row r="507" spans="1:12" x14ac:dyDescent="0.3">
      <c r="A507">
        <v>787473</v>
      </c>
      <c r="B507">
        <v>9920</v>
      </c>
      <c r="C507" t="s">
        <v>1228</v>
      </c>
      <c r="D507" t="s">
        <v>1464</v>
      </c>
      <c r="E507">
        <v>82.15</v>
      </c>
      <c r="F507">
        <v>583.94000000000005</v>
      </c>
      <c r="G507">
        <v>773.16</v>
      </c>
      <c r="H507" s="1">
        <v>44557</v>
      </c>
      <c r="I507">
        <v>63515.09</v>
      </c>
      <c r="J507">
        <v>47970.67</v>
      </c>
      <c r="K507">
        <f xml:space="preserve"> investment_data[[#This Row],[market_value]]-investment_data[[#This Row],[purchase_value]]</f>
        <v>15544.419999999998</v>
      </c>
      <c r="L507" t="str">
        <f>IF(investment_data[[#This Row],[Profit/Loss]]&gt;0,"Profit","Loss")</f>
        <v>Profit</v>
      </c>
    </row>
    <row r="508" spans="1:12" x14ac:dyDescent="0.3">
      <c r="A508">
        <v>625636</v>
      </c>
      <c r="B508">
        <v>9698</v>
      </c>
      <c r="C508" t="s">
        <v>1228</v>
      </c>
      <c r="D508" t="s">
        <v>1465</v>
      </c>
      <c r="E508">
        <v>292.33999999999997</v>
      </c>
      <c r="F508">
        <v>621.21</v>
      </c>
      <c r="G508">
        <v>550.96</v>
      </c>
      <c r="H508" s="1">
        <v>43998</v>
      </c>
      <c r="I508">
        <v>161067.65</v>
      </c>
      <c r="J508">
        <v>181604.53</v>
      </c>
      <c r="K508">
        <f xml:space="preserve"> investment_data[[#This Row],[market_value]]-investment_data[[#This Row],[purchase_value]]</f>
        <v>-20536.880000000005</v>
      </c>
      <c r="L508" t="str">
        <f>IF(investment_data[[#This Row],[Profit/Loss]]&gt;0,"Profit","Loss")</f>
        <v>Loss</v>
      </c>
    </row>
    <row r="509" spans="1:12" x14ac:dyDescent="0.3">
      <c r="A509">
        <v>610667</v>
      </c>
      <c r="B509">
        <v>9920</v>
      </c>
      <c r="C509" t="s">
        <v>1228</v>
      </c>
      <c r="D509" t="s">
        <v>1466</v>
      </c>
      <c r="E509">
        <v>174.97</v>
      </c>
      <c r="F509">
        <v>404.64</v>
      </c>
      <c r="G509">
        <v>532.03</v>
      </c>
      <c r="H509" s="1">
        <v>44288</v>
      </c>
      <c r="I509">
        <v>93089.29</v>
      </c>
      <c r="J509">
        <v>70799.86</v>
      </c>
      <c r="K509">
        <f xml:space="preserve"> investment_data[[#This Row],[market_value]]-investment_data[[#This Row],[purchase_value]]</f>
        <v>22289.429999999993</v>
      </c>
      <c r="L509" t="str">
        <f>IF(investment_data[[#This Row],[Profit/Loss]]&gt;0,"Profit","Loss")</f>
        <v>Profit</v>
      </c>
    </row>
    <row r="510" spans="1:12" x14ac:dyDescent="0.3">
      <c r="A510">
        <v>609739</v>
      </c>
      <c r="B510">
        <v>2461</v>
      </c>
      <c r="C510" t="s">
        <v>1228</v>
      </c>
      <c r="D510" t="s">
        <v>1467</v>
      </c>
      <c r="E510">
        <v>249.08</v>
      </c>
      <c r="F510">
        <v>827.85</v>
      </c>
      <c r="G510">
        <v>1204.25</v>
      </c>
      <c r="H510" s="1">
        <v>44428</v>
      </c>
      <c r="I510">
        <v>299954.59000000003</v>
      </c>
      <c r="J510">
        <v>206200.88</v>
      </c>
      <c r="K510">
        <f xml:space="preserve"> investment_data[[#This Row],[market_value]]-investment_data[[#This Row],[purchase_value]]</f>
        <v>93753.710000000021</v>
      </c>
      <c r="L510" t="str">
        <f>IF(investment_data[[#This Row],[Profit/Loss]]&gt;0,"Profit","Loss")</f>
        <v>Profit</v>
      </c>
    </row>
    <row r="511" spans="1:12" x14ac:dyDescent="0.3">
      <c r="A511">
        <v>127593</v>
      </c>
      <c r="B511">
        <v>7046</v>
      </c>
      <c r="C511" t="s">
        <v>1228</v>
      </c>
      <c r="D511" t="s">
        <v>1468</v>
      </c>
      <c r="E511">
        <v>254.45</v>
      </c>
      <c r="F511">
        <v>861.56</v>
      </c>
      <c r="G511">
        <v>999.71</v>
      </c>
      <c r="H511" s="1">
        <v>45472</v>
      </c>
      <c r="I511">
        <v>254376.21</v>
      </c>
      <c r="J511">
        <v>219223.94</v>
      </c>
      <c r="K511">
        <f xml:space="preserve"> investment_data[[#This Row],[market_value]]-investment_data[[#This Row],[purchase_value]]</f>
        <v>35152.26999999999</v>
      </c>
      <c r="L511" t="str">
        <f>IF(investment_data[[#This Row],[Profit/Loss]]&gt;0,"Profit","Loss")</f>
        <v>Profit</v>
      </c>
    </row>
    <row r="512" spans="1:12" x14ac:dyDescent="0.3">
      <c r="A512">
        <v>320218</v>
      </c>
      <c r="B512">
        <v>9525</v>
      </c>
      <c r="C512" t="s">
        <v>1228</v>
      </c>
      <c r="D512" t="s">
        <v>1469</v>
      </c>
      <c r="E512">
        <v>408.73</v>
      </c>
      <c r="F512">
        <v>722.49</v>
      </c>
      <c r="G512">
        <v>784.67</v>
      </c>
      <c r="H512" s="1">
        <v>44148</v>
      </c>
      <c r="I512">
        <v>320718.17</v>
      </c>
      <c r="J512">
        <v>295303.34000000003</v>
      </c>
      <c r="K512">
        <f xml:space="preserve"> investment_data[[#This Row],[market_value]]-investment_data[[#This Row],[purchase_value]]</f>
        <v>25414.829999999958</v>
      </c>
      <c r="L512" t="str">
        <f>IF(investment_data[[#This Row],[Profit/Loss]]&gt;0,"Profit","Loss")</f>
        <v>Profit</v>
      </c>
    </row>
    <row r="513" spans="1:12" x14ac:dyDescent="0.3">
      <c r="A513">
        <v>953060</v>
      </c>
      <c r="B513">
        <v>6444</v>
      </c>
      <c r="C513" t="s">
        <v>1228</v>
      </c>
      <c r="D513" t="s">
        <v>1470</v>
      </c>
      <c r="E513">
        <v>153.36000000000001</v>
      </c>
      <c r="F513">
        <v>189.74</v>
      </c>
      <c r="G513">
        <v>198.05</v>
      </c>
      <c r="H513" s="1">
        <v>44466</v>
      </c>
      <c r="I513">
        <v>30372.95</v>
      </c>
      <c r="J513">
        <v>29098.53</v>
      </c>
      <c r="K513">
        <f xml:space="preserve"> investment_data[[#This Row],[market_value]]-investment_data[[#This Row],[purchase_value]]</f>
        <v>1274.4200000000019</v>
      </c>
      <c r="L513" t="str">
        <f>IF(investment_data[[#This Row],[Profit/Loss]]&gt;0,"Profit","Loss")</f>
        <v>Profit</v>
      </c>
    </row>
    <row r="514" spans="1:12" x14ac:dyDescent="0.3">
      <c r="A514">
        <v>603950</v>
      </c>
      <c r="B514">
        <v>2461</v>
      </c>
      <c r="C514" t="s">
        <v>1228</v>
      </c>
      <c r="D514" t="s">
        <v>1471</v>
      </c>
      <c r="E514">
        <v>40.06</v>
      </c>
      <c r="F514">
        <v>54.27</v>
      </c>
      <c r="G514">
        <v>77.099999999999994</v>
      </c>
      <c r="H514" s="1">
        <v>45081</v>
      </c>
      <c r="I514">
        <v>3088.63</v>
      </c>
      <c r="J514">
        <v>2174.06</v>
      </c>
      <c r="K514">
        <f xml:space="preserve"> investment_data[[#This Row],[market_value]]-investment_data[[#This Row],[purchase_value]]</f>
        <v>914.57000000000016</v>
      </c>
      <c r="L514" t="str">
        <f>IF(investment_data[[#This Row],[Profit/Loss]]&gt;0,"Profit","Loss")</f>
        <v>Profit</v>
      </c>
    </row>
    <row r="515" spans="1:12" x14ac:dyDescent="0.3">
      <c r="A515">
        <v>364759</v>
      </c>
      <c r="B515">
        <v>5318</v>
      </c>
      <c r="C515" t="s">
        <v>1228</v>
      </c>
      <c r="D515" t="s">
        <v>1472</v>
      </c>
      <c r="E515">
        <v>353.74</v>
      </c>
      <c r="F515">
        <v>400.19</v>
      </c>
      <c r="G515">
        <v>344.33</v>
      </c>
      <c r="H515" s="1">
        <v>43847</v>
      </c>
      <c r="I515">
        <v>121803.29</v>
      </c>
      <c r="J515">
        <v>141563.21</v>
      </c>
      <c r="K515">
        <f xml:space="preserve"> investment_data[[#This Row],[market_value]]-investment_data[[#This Row],[purchase_value]]</f>
        <v>-19759.919999999998</v>
      </c>
      <c r="L515" t="str">
        <f>IF(investment_data[[#This Row],[Profit/Loss]]&gt;0,"Profit","Loss")</f>
        <v>Loss</v>
      </c>
    </row>
    <row r="516" spans="1:12" x14ac:dyDescent="0.3">
      <c r="A516">
        <v>704375</v>
      </c>
      <c r="B516">
        <v>8032</v>
      </c>
      <c r="C516" t="s">
        <v>1228</v>
      </c>
      <c r="D516" t="s">
        <v>1473</v>
      </c>
      <c r="E516">
        <v>372.45</v>
      </c>
      <c r="F516">
        <v>55.33</v>
      </c>
      <c r="G516">
        <v>61.19</v>
      </c>
      <c r="H516" s="1">
        <v>43735</v>
      </c>
      <c r="I516">
        <v>22790.22</v>
      </c>
      <c r="J516">
        <v>20607.66</v>
      </c>
      <c r="K516">
        <f xml:space="preserve"> investment_data[[#This Row],[market_value]]-investment_data[[#This Row],[purchase_value]]</f>
        <v>2182.5600000000013</v>
      </c>
      <c r="L516" t="str">
        <f>IF(investment_data[[#This Row],[Profit/Loss]]&gt;0,"Profit","Loss")</f>
        <v>Profit</v>
      </c>
    </row>
    <row r="517" spans="1:12" x14ac:dyDescent="0.3">
      <c r="A517">
        <v>778849</v>
      </c>
      <c r="B517">
        <v>1471</v>
      </c>
      <c r="C517" t="s">
        <v>1228</v>
      </c>
      <c r="D517" t="s">
        <v>1474</v>
      </c>
      <c r="E517">
        <v>466.58</v>
      </c>
      <c r="F517">
        <v>486.38</v>
      </c>
      <c r="G517">
        <v>518.44000000000005</v>
      </c>
      <c r="H517" s="1">
        <v>44173</v>
      </c>
      <c r="I517">
        <v>241893.74</v>
      </c>
      <c r="J517">
        <v>226935.18</v>
      </c>
      <c r="K517">
        <f xml:space="preserve"> investment_data[[#This Row],[market_value]]-investment_data[[#This Row],[purchase_value]]</f>
        <v>14958.559999999998</v>
      </c>
      <c r="L517" t="str">
        <f>IF(investment_data[[#This Row],[Profit/Loss]]&gt;0,"Profit","Loss")</f>
        <v>Profit</v>
      </c>
    </row>
    <row r="518" spans="1:12" x14ac:dyDescent="0.3">
      <c r="A518">
        <v>470966</v>
      </c>
      <c r="B518">
        <v>9427</v>
      </c>
      <c r="C518" t="s">
        <v>1228</v>
      </c>
      <c r="D518" t="s">
        <v>1475</v>
      </c>
      <c r="E518">
        <v>388.48</v>
      </c>
      <c r="F518">
        <v>748.62</v>
      </c>
      <c r="G518">
        <v>1095.3399999999999</v>
      </c>
      <c r="H518" s="1">
        <v>43986</v>
      </c>
      <c r="I518">
        <v>425517.68</v>
      </c>
      <c r="J518">
        <v>290823.90000000002</v>
      </c>
      <c r="K518">
        <f xml:space="preserve"> investment_data[[#This Row],[market_value]]-investment_data[[#This Row],[purchase_value]]</f>
        <v>134693.77999999997</v>
      </c>
      <c r="L518" t="str">
        <f>IF(investment_data[[#This Row],[Profit/Loss]]&gt;0,"Profit","Loss")</f>
        <v>Profit</v>
      </c>
    </row>
    <row r="519" spans="1:12" x14ac:dyDescent="0.3">
      <c r="A519">
        <v>246989</v>
      </c>
      <c r="B519">
        <v>2157</v>
      </c>
      <c r="C519" t="s">
        <v>1228</v>
      </c>
      <c r="D519" t="s">
        <v>1476</v>
      </c>
      <c r="E519">
        <v>136.72</v>
      </c>
      <c r="F519">
        <v>475.23</v>
      </c>
      <c r="G519">
        <v>668.24</v>
      </c>
      <c r="H519" s="1">
        <v>44563</v>
      </c>
      <c r="I519">
        <v>91361.77</v>
      </c>
      <c r="J519">
        <v>64973.45</v>
      </c>
      <c r="K519">
        <f xml:space="preserve"> investment_data[[#This Row],[market_value]]-investment_data[[#This Row],[purchase_value]]</f>
        <v>26388.320000000007</v>
      </c>
      <c r="L519" t="str">
        <f>IF(investment_data[[#This Row],[Profit/Loss]]&gt;0,"Profit","Loss")</f>
        <v>Profit</v>
      </c>
    </row>
    <row r="520" spans="1:12" x14ac:dyDescent="0.3">
      <c r="A520">
        <v>490268</v>
      </c>
      <c r="B520">
        <v>7071</v>
      </c>
      <c r="C520" t="s">
        <v>1228</v>
      </c>
      <c r="D520" t="s">
        <v>1477</v>
      </c>
      <c r="E520">
        <v>338.35</v>
      </c>
      <c r="F520">
        <v>272.51</v>
      </c>
      <c r="G520">
        <v>261.06</v>
      </c>
      <c r="H520" s="1">
        <v>44350</v>
      </c>
      <c r="I520">
        <v>88329.65</v>
      </c>
      <c r="J520">
        <v>92203.76</v>
      </c>
      <c r="K520">
        <f xml:space="preserve"> investment_data[[#This Row],[market_value]]-investment_data[[#This Row],[purchase_value]]</f>
        <v>-3874.1100000000006</v>
      </c>
      <c r="L520" t="str">
        <f>IF(investment_data[[#This Row],[Profit/Loss]]&gt;0,"Profit","Loss")</f>
        <v>Loss</v>
      </c>
    </row>
    <row r="521" spans="1:12" x14ac:dyDescent="0.3">
      <c r="A521">
        <v>480783</v>
      </c>
      <c r="B521">
        <v>6937</v>
      </c>
      <c r="C521" t="s">
        <v>1228</v>
      </c>
      <c r="D521" t="s">
        <v>1478</v>
      </c>
      <c r="E521">
        <v>341.28</v>
      </c>
      <c r="F521">
        <v>896.54</v>
      </c>
      <c r="G521">
        <v>1048.8699999999999</v>
      </c>
      <c r="H521" s="1">
        <v>45213</v>
      </c>
      <c r="I521">
        <v>357958.35</v>
      </c>
      <c r="J521">
        <v>305971.17</v>
      </c>
      <c r="K521">
        <f xml:space="preserve"> investment_data[[#This Row],[market_value]]-investment_data[[#This Row],[purchase_value]]</f>
        <v>51987.179999999993</v>
      </c>
      <c r="L521" t="str">
        <f>IF(investment_data[[#This Row],[Profit/Loss]]&gt;0,"Profit","Loss")</f>
        <v>Profit</v>
      </c>
    </row>
    <row r="522" spans="1:12" x14ac:dyDescent="0.3">
      <c r="A522">
        <v>604552</v>
      </c>
      <c r="B522">
        <v>9063</v>
      </c>
      <c r="C522" t="s">
        <v>1228</v>
      </c>
      <c r="D522" t="s">
        <v>1479</v>
      </c>
      <c r="E522">
        <v>346.16</v>
      </c>
      <c r="F522">
        <v>613.78</v>
      </c>
      <c r="G522">
        <v>896.67</v>
      </c>
      <c r="H522" s="1">
        <v>45180</v>
      </c>
      <c r="I522">
        <v>310391.28999999998</v>
      </c>
      <c r="J522">
        <v>212466.08</v>
      </c>
      <c r="K522">
        <f xml:space="preserve"> investment_data[[#This Row],[market_value]]-investment_data[[#This Row],[purchase_value]]</f>
        <v>97925.209999999992</v>
      </c>
      <c r="L522" t="str">
        <f>IF(investment_data[[#This Row],[Profit/Loss]]&gt;0,"Profit","Loss")</f>
        <v>Profit</v>
      </c>
    </row>
    <row r="523" spans="1:12" x14ac:dyDescent="0.3">
      <c r="A523">
        <v>856757</v>
      </c>
      <c r="B523">
        <v>2142</v>
      </c>
      <c r="C523" t="s">
        <v>1228</v>
      </c>
      <c r="D523" t="s">
        <v>1480</v>
      </c>
      <c r="E523">
        <v>254.31</v>
      </c>
      <c r="F523">
        <v>291.07</v>
      </c>
      <c r="G523">
        <v>286.48</v>
      </c>
      <c r="H523" s="1">
        <v>44370</v>
      </c>
      <c r="I523">
        <v>72854.73</v>
      </c>
      <c r="J523">
        <v>74022.009999999995</v>
      </c>
      <c r="K523">
        <f xml:space="preserve"> investment_data[[#This Row],[market_value]]-investment_data[[#This Row],[purchase_value]]</f>
        <v>-1167.2799999999988</v>
      </c>
      <c r="L523" t="str">
        <f>IF(investment_data[[#This Row],[Profit/Loss]]&gt;0,"Profit","Loss")</f>
        <v>Loss</v>
      </c>
    </row>
    <row r="524" spans="1:12" x14ac:dyDescent="0.3">
      <c r="A524">
        <v>669126</v>
      </c>
      <c r="B524">
        <v>3504</v>
      </c>
      <c r="C524" t="s">
        <v>1228</v>
      </c>
      <c r="D524" t="s">
        <v>1481</v>
      </c>
      <c r="E524">
        <v>148.83000000000001</v>
      </c>
      <c r="F524">
        <v>270.36</v>
      </c>
      <c r="G524">
        <v>241.81</v>
      </c>
      <c r="H524" s="1">
        <v>43893</v>
      </c>
      <c r="I524">
        <v>35988.58</v>
      </c>
      <c r="J524">
        <v>40237.68</v>
      </c>
      <c r="K524">
        <f xml:space="preserve"> investment_data[[#This Row],[market_value]]-investment_data[[#This Row],[purchase_value]]</f>
        <v>-4249.0999999999985</v>
      </c>
      <c r="L524" t="str">
        <f>IF(investment_data[[#This Row],[Profit/Loss]]&gt;0,"Profit","Loss")</f>
        <v>Loss</v>
      </c>
    </row>
    <row r="525" spans="1:12" x14ac:dyDescent="0.3">
      <c r="A525">
        <v>840112</v>
      </c>
      <c r="B525">
        <v>2525</v>
      </c>
      <c r="C525" t="s">
        <v>1228</v>
      </c>
      <c r="D525" t="s">
        <v>1482</v>
      </c>
      <c r="E525">
        <v>85.8</v>
      </c>
      <c r="F525">
        <v>755.34</v>
      </c>
      <c r="G525">
        <v>607.87</v>
      </c>
      <c r="H525" s="1">
        <v>44334</v>
      </c>
      <c r="I525">
        <v>52155.25</v>
      </c>
      <c r="J525">
        <v>64808.17</v>
      </c>
      <c r="K525">
        <f xml:space="preserve"> investment_data[[#This Row],[market_value]]-investment_data[[#This Row],[purchase_value]]</f>
        <v>-12652.919999999998</v>
      </c>
      <c r="L525" t="str">
        <f>IF(investment_data[[#This Row],[Profit/Loss]]&gt;0,"Profit","Loss")</f>
        <v>Loss</v>
      </c>
    </row>
    <row r="526" spans="1:12" x14ac:dyDescent="0.3">
      <c r="A526">
        <v>976887</v>
      </c>
      <c r="B526">
        <v>9353</v>
      </c>
      <c r="C526" t="s">
        <v>1483</v>
      </c>
      <c r="D526" t="s">
        <v>1484</v>
      </c>
      <c r="E526">
        <v>287.3</v>
      </c>
      <c r="F526">
        <v>837.55</v>
      </c>
      <c r="G526">
        <v>947.77</v>
      </c>
      <c r="H526" s="1">
        <v>44744</v>
      </c>
      <c r="I526">
        <v>272294.32</v>
      </c>
      <c r="J526">
        <v>240628.12</v>
      </c>
      <c r="K526">
        <f xml:space="preserve"> investment_data[[#This Row],[market_value]]-investment_data[[#This Row],[purchase_value]]</f>
        <v>31666.200000000012</v>
      </c>
      <c r="L526" t="str">
        <f>IF(investment_data[[#This Row],[Profit/Loss]]&gt;0,"Profit","Loss")</f>
        <v>Profit</v>
      </c>
    </row>
    <row r="527" spans="1:12" x14ac:dyDescent="0.3">
      <c r="A527">
        <v>263416</v>
      </c>
      <c r="B527">
        <v>6590</v>
      </c>
      <c r="C527" t="s">
        <v>1483</v>
      </c>
      <c r="D527" t="s">
        <v>1485</v>
      </c>
      <c r="E527">
        <v>141.72999999999999</v>
      </c>
      <c r="F527">
        <v>739.53</v>
      </c>
      <c r="G527">
        <v>1095.8599999999999</v>
      </c>
      <c r="H527" s="1">
        <v>45098</v>
      </c>
      <c r="I527">
        <v>155316.24</v>
      </c>
      <c r="J527">
        <v>104813.59</v>
      </c>
      <c r="K527">
        <f xml:space="preserve"> investment_data[[#This Row],[market_value]]-investment_data[[#This Row],[purchase_value]]</f>
        <v>50502.649999999994</v>
      </c>
      <c r="L527" t="str">
        <f>IF(investment_data[[#This Row],[Profit/Loss]]&gt;0,"Profit","Loss")</f>
        <v>Profit</v>
      </c>
    </row>
    <row r="528" spans="1:12" x14ac:dyDescent="0.3">
      <c r="A528">
        <v>558677</v>
      </c>
      <c r="B528">
        <v>7654</v>
      </c>
      <c r="C528" t="s">
        <v>1483</v>
      </c>
      <c r="D528" t="s">
        <v>1486</v>
      </c>
      <c r="E528">
        <v>462.89</v>
      </c>
      <c r="F528">
        <v>784.56</v>
      </c>
      <c r="G528">
        <v>1158.3399999999999</v>
      </c>
      <c r="H528" s="1">
        <v>45482</v>
      </c>
      <c r="I528">
        <v>536184</v>
      </c>
      <c r="J528">
        <v>363164.98</v>
      </c>
      <c r="K528">
        <f xml:space="preserve"> investment_data[[#This Row],[market_value]]-investment_data[[#This Row],[purchase_value]]</f>
        <v>173019.02000000002</v>
      </c>
      <c r="L528" t="str">
        <f>IF(investment_data[[#This Row],[Profit/Loss]]&gt;0,"Profit","Loss")</f>
        <v>Profit</v>
      </c>
    </row>
    <row r="529" spans="1:12" x14ac:dyDescent="0.3">
      <c r="A529">
        <v>591073</v>
      </c>
      <c r="B529">
        <v>5318</v>
      </c>
      <c r="C529" t="s">
        <v>1483</v>
      </c>
      <c r="D529" t="s">
        <v>1487</v>
      </c>
      <c r="E529">
        <v>352.54</v>
      </c>
      <c r="F529">
        <v>584.35</v>
      </c>
      <c r="G529">
        <v>640.32000000000005</v>
      </c>
      <c r="H529" s="1">
        <v>45355</v>
      </c>
      <c r="I529">
        <v>225738.41</v>
      </c>
      <c r="J529">
        <v>206006.75</v>
      </c>
      <c r="K529">
        <f xml:space="preserve"> investment_data[[#This Row],[market_value]]-investment_data[[#This Row],[purchase_value]]</f>
        <v>19731.660000000003</v>
      </c>
      <c r="L529" t="str">
        <f>IF(investment_data[[#This Row],[Profit/Loss]]&gt;0,"Profit","Loss")</f>
        <v>Profit</v>
      </c>
    </row>
    <row r="530" spans="1:12" x14ac:dyDescent="0.3">
      <c r="A530">
        <v>744512</v>
      </c>
      <c r="B530">
        <v>9044</v>
      </c>
      <c r="C530" t="s">
        <v>1483</v>
      </c>
      <c r="D530" t="s">
        <v>1488</v>
      </c>
      <c r="E530">
        <v>204.26</v>
      </c>
      <c r="F530">
        <v>442.49</v>
      </c>
      <c r="G530">
        <v>468.38</v>
      </c>
      <c r="H530" s="1">
        <v>43833</v>
      </c>
      <c r="I530">
        <v>95671.3</v>
      </c>
      <c r="J530">
        <v>90383.01</v>
      </c>
      <c r="K530">
        <f xml:space="preserve"> investment_data[[#This Row],[market_value]]-investment_data[[#This Row],[purchase_value]]</f>
        <v>5288.2900000000081</v>
      </c>
      <c r="L530" t="str">
        <f>IF(investment_data[[#This Row],[Profit/Loss]]&gt;0,"Profit","Loss")</f>
        <v>Profit</v>
      </c>
    </row>
    <row r="531" spans="1:12" x14ac:dyDescent="0.3">
      <c r="A531">
        <v>974987</v>
      </c>
      <c r="B531">
        <v>4355</v>
      </c>
      <c r="C531" t="s">
        <v>1483</v>
      </c>
      <c r="D531" t="s">
        <v>1489</v>
      </c>
      <c r="E531">
        <v>122.26</v>
      </c>
      <c r="F531">
        <v>509.02</v>
      </c>
      <c r="G531">
        <v>700.72</v>
      </c>
      <c r="H531" s="1">
        <v>44605</v>
      </c>
      <c r="I531">
        <v>85670.03</v>
      </c>
      <c r="J531">
        <v>62232.79</v>
      </c>
      <c r="K531">
        <f xml:space="preserve"> investment_data[[#This Row],[market_value]]-investment_data[[#This Row],[purchase_value]]</f>
        <v>23437.239999999998</v>
      </c>
      <c r="L531" t="str">
        <f>IF(investment_data[[#This Row],[Profit/Loss]]&gt;0,"Profit","Loss")</f>
        <v>Profit</v>
      </c>
    </row>
    <row r="532" spans="1:12" x14ac:dyDescent="0.3">
      <c r="A532">
        <v>118944</v>
      </c>
      <c r="B532">
        <v>9751</v>
      </c>
      <c r="C532" t="s">
        <v>1483</v>
      </c>
      <c r="D532" t="s">
        <v>1490</v>
      </c>
      <c r="E532">
        <v>125.8</v>
      </c>
      <c r="F532">
        <v>208.25</v>
      </c>
      <c r="G532">
        <v>273.39999999999998</v>
      </c>
      <c r="H532" s="1">
        <v>44276</v>
      </c>
      <c r="I532">
        <v>34393.72</v>
      </c>
      <c r="J532">
        <v>26197.85</v>
      </c>
      <c r="K532">
        <f xml:space="preserve"> investment_data[[#This Row],[market_value]]-investment_data[[#This Row],[purchase_value]]</f>
        <v>8195.8700000000026</v>
      </c>
      <c r="L532" t="str">
        <f>IF(investment_data[[#This Row],[Profit/Loss]]&gt;0,"Profit","Loss")</f>
        <v>Profit</v>
      </c>
    </row>
    <row r="533" spans="1:12" x14ac:dyDescent="0.3">
      <c r="A533">
        <v>565836</v>
      </c>
      <c r="B533">
        <v>3725</v>
      </c>
      <c r="C533" t="s">
        <v>1483</v>
      </c>
      <c r="D533" t="s">
        <v>1491</v>
      </c>
      <c r="E533">
        <v>102.37</v>
      </c>
      <c r="F533">
        <v>477.65</v>
      </c>
      <c r="G533">
        <v>509.91</v>
      </c>
      <c r="H533" s="1">
        <v>44219</v>
      </c>
      <c r="I533">
        <v>52199.49</v>
      </c>
      <c r="J533">
        <v>48897.03</v>
      </c>
      <c r="K533">
        <f xml:space="preserve"> investment_data[[#This Row],[market_value]]-investment_data[[#This Row],[purchase_value]]</f>
        <v>3302.4599999999991</v>
      </c>
      <c r="L533" t="str">
        <f>IF(investment_data[[#This Row],[Profit/Loss]]&gt;0,"Profit","Loss")</f>
        <v>Profit</v>
      </c>
    </row>
    <row r="534" spans="1:12" x14ac:dyDescent="0.3">
      <c r="A534">
        <v>719859</v>
      </c>
      <c r="B534">
        <v>4716</v>
      </c>
      <c r="C534" t="s">
        <v>1483</v>
      </c>
      <c r="D534" t="s">
        <v>1492</v>
      </c>
      <c r="E534">
        <v>29.72</v>
      </c>
      <c r="F534">
        <v>90.14</v>
      </c>
      <c r="G534">
        <v>96.27</v>
      </c>
      <c r="H534" s="1">
        <v>44338</v>
      </c>
      <c r="I534">
        <v>2861.14</v>
      </c>
      <c r="J534">
        <v>2678.96</v>
      </c>
      <c r="K534">
        <f xml:space="preserve"> investment_data[[#This Row],[market_value]]-investment_data[[#This Row],[purchase_value]]</f>
        <v>182.17999999999984</v>
      </c>
      <c r="L534" t="str">
        <f>IF(investment_data[[#This Row],[Profit/Loss]]&gt;0,"Profit","Loss")</f>
        <v>Profit</v>
      </c>
    </row>
    <row r="535" spans="1:12" x14ac:dyDescent="0.3">
      <c r="A535">
        <v>113805</v>
      </c>
      <c r="B535">
        <v>6416</v>
      </c>
      <c r="C535" t="s">
        <v>1483</v>
      </c>
      <c r="D535" t="s">
        <v>1493</v>
      </c>
      <c r="E535">
        <v>14.2</v>
      </c>
      <c r="F535">
        <v>122.21</v>
      </c>
      <c r="G535">
        <v>101.49</v>
      </c>
      <c r="H535" s="1">
        <v>44436</v>
      </c>
      <c r="I535">
        <v>1441.16</v>
      </c>
      <c r="J535">
        <v>1735.38</v>
      </c>
      <c r="K535">
        <f xml:space="preserve"> investment_data[[#This Row],[market_value]]-investment_data[[#This Row],[purchase_value]]</f>
        <v>-294.22000000000003</v>
      </c>
      <c r="L535" t="str">
        <f>IF(investment_data[[#This Row],[Profit/Loss]]&gt;0,"Profit","Loss")</f>
        <v>Loss</v>
      </c>
    </row>
    <row r="536" spans="1:12" x14ac:dyDescent="0.3">
      <c r="A536">
        <v>464963</v>
      </c>
      <c r="B536">
        <v>8280</v>
      </c>
      <c r="C536" t="s">
        <v>1483</v>
      </c>
      <c r="D536" t="s">
        <v>1494</v>
      </c>
      <c r="E536">
        <v>295.81</v>
      </c>
      <c r="F536">
        <v>837.8</v>
      </c>
      <c r="G536">
        <v>763.68</v>
      </c>
      <c r="H536" s="1">
        <v>44035</v>
      </c>
      <c r="I536">
        <v>225904.18</v>
      </c>
      <c r="J536">
        <v>247829.62</v>
      </c>
      <c r="K536">
        <f xml:space="preserve"> investment_data[[#This Row],[market_value]]-investment_data[[#This Row],[purchase_value]]</f>
        <v>-21925.440000000002</v>
      </c>
      <c r="L536" t="str">
        <f>IF(investment_data[[#This Row],[Profit/Loss]]&gt;0,"Profit","Loss")</f>
        <v>Loss</v>
      </c>
    </row>
    <row r="537" spans="1:12" x14ac:dyDescent="0.3">
      <c r="A537">
        <v>262038</v>
      </c>
      <c r="B537">
        <v>7602</v>
      </c>
      <c r="C537" t="s">
        <v>1483</v>
      </c>
      <c r="D537" t="s">
        <v>1495</v>
      </c>
      <c r="E537">
        <v>197.34</v>
      </c>
      <c r="F537">
        <v>839.53</v>
      </c>
      <c r="G537">
        <v>859.83</v>
      </c>
      <c r="H537" s="1">
        <v>45271</v>
      </c>
      <c r="I537">
        <v>169678.85</v>
      </c>
      <c r="J537">
        <v>165672.85</v>
      </c>
      <c r="K537">
        <f xml:space="preserve"> investment_data[[#This Row],[market_value]]-investment_data[[#This Row],[purchase_value]]</f>
        <v>4006</v>
      </c>
      <c r="L537" t="str">
        <f>IF(investment_data[[#This Row],[Profit/Loss]]&gt;0,"Profit","Loss")</f>
        <v>Profit</v>
      </c>
    </row>
    <row r="538" spans="1:12" x14ac:dyDescent="0.3">
      <c r="A538">
        <v>775032</v>
      </c>
      <c r="B538">
        <v>4771</v>
      </c>
      <c r="C538" t="s">
        <v>1483</v>
      </c>
      <c r="D538" t="s">
        <v>1496</v>
      </c>
      <c r="E538">
        <v>99.29</v>
      </c>
      <c r="F538">
        <v>306.58999999999997</v>
      </c>
      <c r="G538">
        <v>254.45</v>
      </c>
      <c r="H538" s="1">
        <v>44344</v>
      </c>
      <c r="I538">
        <v>25264.34</v>
      </c>
      <c r="J538">
        <v>30441.32</v>
      </c>
      <c r="K538">
        <f xml:space="preserve"> investment_data[[#This Row],[market_value]]-investment_data[[#This Row],[purchase_value]]</f>
        <v>-5176.9799999999996</v>
      </c>
      <c r="L538" t="str">
        <f>IF(investment_data[[#This Row],[Profit/Loss]]&gt;0,"Profit","Loss")</f>
        <v>Loss</v>
      </c>
    </row>
    <row r="539" spans="1:12" x14ac:dyDescent="0.3">
      <c r="A539">
        <v>826407</v>
      </c>
      <c r="B539">
        <v>2235</v>
      </c>
      <c r="C539" t="s">
        <v>1483</v>
      </c>
      <c r="D539" t="s">
        <v>1497</v>
      </c>
      <c r="E539">
        <v>269.95999999999998</v>
      </c>
      <c r="F539">
        <v>663.62</v>
      </c>
      <c r="G539">
        <v>764.84</v>
      </c>
      <c r="H539" s="1">
        <v>43899</v>
      </c>
      <c r="I539">
        <v>206476.21</v>
      </c>
      <c r="J539">
        <v>179150.86</v>
      </c>
      <c r="K539">
        <f xml:space="preserve"> investment_data[[#This Row],[market_value]]-investment_data[[#This Row],[purchase_value]]</f>
        <v>27325.350000000006</v>
      </c>
      <c r="L539" t="str">
        <f>IF(investment_data[[#This Row],[Profit/Loss]]&gt;0,"Profit","Loss")</f>
        <v>Profit</v>
      </c>
    </row>
    <row r="540" spans="1:12" x14ac:dyDescent="0.3">
      <c r="A540">
        <v>628909</v>
      </c>
      <c r="B540">
        <v>9116</v>
      </c>
      <c r="C540" t="s">
        <v>1483</v>
      </c>
      <c r="D540" t="s">
        <v>1498</v>
      </c>
      <c r="E540">
        <v>90.44</v>
      </c>
      <c r="F540">
        <v>361.34</v>
      </c>
      <c r="G540">
        <v>403.02</v>
      </c>
      <c r="H540" s="1">
        <v>45500</v>
      </c>
      <c r="I540">
        <v>36449.129999999997</v>
      </c>
      <c r="J540">
        <v>32679.59</v>
      </c>
      <c r="K540">
        <f xml:space="preserve"> investment_data[[#This Row],[market_value]]-investment_data[[#This Row],[purchase_value]]</f>
        <v>3769.5399999999972</v>
      </c>
      <c r="L540" t="str">
        <f>IF(investment_data[[#This Row],[Profit/Loss]]&gt;0,"Profit","Loss")</f>
        <v>Profit</v>
      </c>
    </row>
    <row r="541" spans="1:12" x14ac:dyDescent="0.3">
      <c r="A541">
        <v>770167</v>
      </c>
      <c r="B541">
        <v>5933</v>
      </c>
      <c r="C541" t="s">
        <v>1483</v>
      </c>
      <c r="D541" t="s">
        <v>1499</v>
      </c>
      <c r="E541">
        <v>303.95999999999998</v>
      </c>
      <c r="F541">
        <v>333.3</v>
      </c>
      <c r="G541">
        <v>461.59</v>
      </c>
      <c r="H541" s="1">
        <v>44229</v>
      </c>
      <c r="I541">
        <v>140304.9</v>
      </c>
      <c r="J541">
        <v>101309.87</v>
      </c>
      <c r="K541">
        <f xml:space="preserve"> investment_data[[#This Row],[market_value]]-investment_data[[#This Row],[purchase_value]]</f>
        <v>38995.03</v>
      </c>
      <c r="L541" t="str">
        <f>IF(investment_data[[#This Row],[Profit/Loss]]&gt;0,"Profit","Loss")</f>
        <v>Profit</v>
      </c>
    </row>
    <row r="542" spans="1:12" x14ac:dyDescent="0.3">
      <c r="A542">
        <v>839057</v>
      </c>
      <c r="B542">
        <v>1845</v>
      </c>
      <c r="C542" t="s">
        <v>1483</v>
      </c>
      <c r="D542" t="s">
        <v>1500</v>
      </c>
      <c r="E542">
        <v>351.97</v>
      </c>
      <c r="F542">
        <v>781.96</v>
      </c>
      <c r="G542">
        <v>965.53</v>
      </c>
      <c r="H542" s="1">
        <v>44864</v>
      </c>
      <c r="I542">
        <v>339837.59</v>
      </c>
      <c r="J542">
        <v>275226.46000000002</v>
      </c>
      <c r="K542">
        <f xml:space="preserve"> investment_data[[#This Row],[market_value]]-investment_data[[#This Row],[purchase_value]]</f>
        <v>64611.130000000005</v>
      </c>
      <c r="L542" t="str">
        <f>IF(investment_data[[#This Row],[Profit/Loss]]&gt;0,"Profit","Loss")</f>
        <v>Profit</v>
      </c>
    </row>
    <row r="543" spans="1:12" x14ac:dyDescent="0.3">
      <c r="A543">
        <v>516381</v>
      </c>
      <c r="B543">
        <v>5663</v>
      </c>
      <c r="C543" t="s">
        <v>1483</v>
      </c>
      <c r="D543" t="s">
        <v>1501</v>
      </c>
      <c r="E543">
        <v>88.67</v>
      </c>
      <c r="F543">
        <v>349.78</v>
      </c>
      <c r="G543">
        <v>395.27</v>
      </c>
      <c r="H543" s="1">
        <v>45214</v>
      </c>
      <c r="I543">
        <v>35048.589999999997</v>
      </c>
      <c r="J543">
        <v>31014.99</v>
      </c>
      <c r="K543">
        <f xml:space="preserve"> investment_data[[#This Row],[market_value]]-investment_data[[#This Row],[purchase_value]]</f>
        <v>4033.5999999999949</v>
      </c>
      <c r="L543" t="str">
        <f>IF(investment_data[[#This Row],[Profit/Loss]]&gt;0,"Profit","Loss")</f>
        <v>Profit</v>
      </c>
    </row>
    <row r="544" spans="1:12" x14ac:dyDescent="0.3">
      <c r="A544">
        <v>163715</v>
      </c>
      <c r="B544">
        <v>4430</v>
      </c>
      <c r="C544" t="s">
        <v>1483</v>
      </c>
      <c r="D544" t="s">
        <v>1502</v>
      </c>
      <c r="E544">
        <v>231.24</v>
      </c>
      <c r="F544">
        <v>286.70999999999998</v>
      </c>
      <c r="G544">
        <v>249.95</v>
      </c>
      <c r="H544" s="1">
        <v>45268</v>
      </c>
      <c r="I544">
        <v>57798.44</v>
      </c>
      <c r="J544">
        <v>66298.820000000007</v>
      </c>
      <c r="K544">
        <f xml:space="preserve"> investment_data[[#This Row],[market_value]]-investment_data[[#This Row],[purchase_value]]</f>
        <v>-8500.3800000000047</v>
      </c>
      <c r="L544" t="str">
        <f>IF(investment_data[[#This Row],[Profit/Loss]]&gt;0,"Profit","Loss")</f>
        <v>Loss</v>
      </c>
    </row>
    <row r="545" spans="1:12" x14ac:dyDescent="0.3">
      <c r="A545">
        <v>366372</v>
      </c>
      <c r="B545">
        <v>7985</v>
      </c>
      <c r="C545" t="s">
        <v>1483</v>
      </c>
      <c r="D545" t="s">
        <v>1503</v>
      </c>
      <c r="E545">
        <v>496.21</v>
      </c>
      <c r="F545">
        <v>425.29</v>
      </c>
      <c r="G545">
        <v>583.78</v>
      </c>
      <c r="H545" s="1">
        <v>44955</v>
      </c>
      <c r="I545">
        <v>289677.46999999997</v>
      </c>
      <c r="J545">
        <v>211033.15</v>
      </c>
      <c r="K545">
        <f xml:space="preserve"> investment_data[[#This Row],[market_value]]-investment_data[[#This Row],[purchase_value]]</f>
        <v>78644.319999999978</v>
      </c>
      <c r="L545" t="str">
        <f>IF(investment_data[[#This Row],[Profit/Loss]]&gt;0,"Profit","Loss")</f>
        <v>Profit</v>
      </c>
    </row>
    <row r="546" spans="1:12" x14ac:dyDescent="0.3">
      <c r="A546">
        <v>431204</v>
      </c>
      <c r="B546">
        <v>1719</v>
      </c>
      <c r="C546" t="s">
        <v>1483</v>
      </c>
      <c r="D546" t="s">
        <v>1504</v>
      </c>
      <c r="E546">
        <v>172.52</v>
      </c>
      <c r="F546">
        <v>994.04</v>
      </c>
      <c r="G546">
        <v>898.57</v>
      </c>
      <c r="H546" s="1">
        <v>45001</v>
      </c>
      <c r="I546">
        <v>155021.29999999999</v>
      </c>
      <c r="J546">
        <v>171491.78</v>
      </c>
      <c r="K546">
        <f xml:space="preserve"> investment_data[[#This Row],[market_value]]-investment_data[[#This Row],[purchase_value]]</f>
        <v>-16470.48000000001</v>
      </c>
      <c r="L546" t="str">
        <f>IF(investment_data[[#This Row],[Profit/Loss]]&gt;0,"Profit","Loss")</f>
        <v>Loss</v>
      </c>
    </row>
    <row r="547" spans="1:12" x14ac:dyDescent="0.3">
      <c r="A547">
        <v>962846</v>
      </c>
      <c r="B547">
        <v>1763</v>
      </c>
      <c r="C547" t="s">
        <v>1483</v>
      </c>
      <c r="D547" t="s">
        <v>1505</v>
      </c>
      <c r="E547">
        <v>13.19</v>
      </c>
      <c r="F547">
        <v>583.91</v>
      </c>
      <c r="G547">
        <v>787.11</v>
      </c>
      <c r="H547" s="1">
        <v>44529</v>
      </c>
      <c r="I547">
        <v>10381.98</v>
      </c>
      <c r="J547">
        <v>7701.77</v>
      </c>
      <c r="K547">
        <f xml:space="preserve"> investment_data[[#This Row],[market_value]]-investment_data[[#This Row],[purchase_value]]</f>
        <v>2680.2099999999991</v>
      </c>
      <c r="L547" t="str">
        <f>IF(investment_data[[#This Row],[Profit/Loss]]&gt;0,"Profit","Loss")</f>
        <v>Profit</v>
      </c>
    </row>
    <row r="548" spans="1:12" x14ac:dyDescent="0.3">
      <c r="A548">
        <v>875907</v>
      </c>
      <c r="B548">
        <v>1787</v>
      </c>
      <c r="C548" t="s">
        <v>1483</v>
      </c>
      <c r="D548" t="s">
        <v>1506</v>
      </c>
      <c r="E548">
        <v>490.71</v>
      </c>
      <c r="F548">
        <v>178.14</v>
      </c>
      <c r="G548">
        <v>202.38</v>
      </c>
      <c r="H548" s="1">
        <v>45073</v>
      </c>
      <c r="I548">
        <v>99309.89</v>
      </c>
      <c r="J548">
        <v>87415.08</v>
      </c>
      <c r="K548">
        <f xml:space="preserve"> investment_data[[#This Row],[market_value]]-investment_data[[#This Row],[purchase_value]]</f>
        <v>11894.809999999998</v>
      </c>
      <c r="L548" t="str">
        <f>IF(investment_data[[#This Row],[Profit/Loss]]&gt;0,"Profit","Loss")</f>
        <v>Profit</v>
      </c>
    </row>
    <row r="549" spans="1:12" x14ac:dyDescent="0.3">
      <c r="A549">
        <v>512164</v>
      </c>
      <c r="B549">
        <v>7654</v>
      </c>
      <c r="C549" t="s">
        <v>1483</v>
      </c>
      <c r="D549" t="s">
        <v>1507</v>
      </c>
      <c r="E549">
        <v>206.6</v>
      </c>
      <c r="F549">
        <v>477.05</v>
      </c>
      <c r="G549">
        <v>444.33</v>
      </c>
      <c r="H549" s="1">
        <v>44342</v>
      </c>
      <c r="I549">
        <v>91798.58</v>
      </c>
      <c r="J549">
        <v>98558.53</v>
      </c>
      <c r="K549">
        <f xml:space="preserve"> investment_data[[#This Row],[market_value]]-investment_data[[#This Row],[purchase_value]]</f>
        <v>-6759.9499999999971</v>
      </c>
      <c r="L549" t="str">
        <f>IF(investment_data[[#This Row],[Profit/Loss]]&gt;0,"Profit","Loss")</f>
        <v>Loss</v>
      </c>
    </row>
    <row r="550" spans="1:12" x14ac:dyDescent="0.3">
      <c r="A550">
        <v>988177</v>
      </c>
      <c r="B550">
        <v>1269</v>
      </c>
      <c r="C550" t="s">
        <v>1483</v>
      </c>
      <c r="D550" t="s">
        <v>1508</v>
      </c>
      <c r="E550">
        <v>343.96</v>
      </c>
      <c r="F550">
        <v>333.68</v>
      </c>
      <c r="G550">
        <v>456.63</v>
      </c>
      <c r="H550" s="1">
        <v>43800</v>
      </c>
      <c r="I550">
        <v>157062.45000000001</v>
      </c>
      <c r="J550">
        <v>114772.57</v>
      </c>
      <c r="K550">
        <f xml:space="preserve"> investment_data[[#This Row],[market_value]]-investment_data[[#This Row],[purchase_value]]</f>
        <v>42289.880000000005</v>
      </c>
      <c r="L550" t="str">
        <f>IF(investment_data[[#This Row],[Profit/Loss]]&gt;0,"Profit","Loss")</f>
        <v>Profit</v>
      </c>
    </row>
    <row r="551" spans="1:12" x14ac:dyDescent="0.3">
      <c r="A551">
        <v>167086</v>
      </c>
      <c r="B551">
        <v>5792</v>
      </c>
      <c r="C551" t="s">
        <v>1483</v>
      </c>
      <c r="D551" t="s">
        <v>1509</v>
      </c>
      <c r="E551">
        <v>418.27</v>
      </c>
      <c r="F551">
        <v>136.38</v>
      </c>
      <c r="G551">
        <v>159.74</v>
      </c>
      <c r="H551" s="1">
        <v>43760</v>
      </c>
      <c r="I551">
        <v>66814.45</v>
      </c>
      <c r="J551">
        <v>57043.66</v>
      </c>
      <c r="K551">
        <f xml:space="preserve"> investment_data[[#This Row],[market_value]]-investment_data[[#This Row],[purchase_value]]</f>
        <v>9770.7899999999936</v>
      </c>
      <c r="L551" t="str">
        <f>IF(investment_data[[#This Row],[Profit/Loss]]&gt;0,"Profit","Loss")</f>
        <v>Profit</v>
      </c>
    </row>
    <row r="552" spans="1:12" x14ac:dyDescent="0.3">
      <c r="A552">
        <v>446177</v>
      </c>
      <c r="B552">
        <v>1471</v>
      </c>
      <c r="C552" t="s">
        <v>1483</v>
      </c>
      <c r="D552" t="s">
        <v>1510</v>
      </c>
      <c r="E552">
        <v>425.37</v>
      </c>
      <c r="F552">
        <v>702.96</v>
      </c>
      <c r="G552">
        <v>746.55</v>
      </c>
      <c r="H552" s="1">
        <v>44983</v>
      </c>
      <c r="I552">
        <v>317559.96999999997</v>
      </c>
      <c r="J552">
        <v>299018.09999999998</v>
      </c>
      <c r="K552">
        <f xml:space="preserve"> investment_data[[#This Row],[market_value]]-investment_data[[#This Row],[purchase_value]]</f>
        <v>18541.869999999995</v>
      </c>
      <c r="L552" t="str">
        <f>IF(investment_data[[#This Row],[Profit/Loss]]&gt;0,"Profit","Loss")</f>
        <v>Profit</v>
      </c>
    </row>
    <row r="553" spans="1:12" x14ac:dyDescent="0.3">
      <c r="A553">
        <v>633961</v>
      </c>
      <c r="B553">
        <v>1069</v>
      </c>
      <c r="C553" t="s">
        <v>1483</v>
      </c>
      <c r="D553" t="s">
        <v>1511</v>
      </c>
      <c r="E553">
        <v>437.83</v>
      </c>
      <c r="F553">
        <v>750.22</v>
      </c>
      <c r="G553">
        <v>903.72</v>
      </c>
      <c r="H553" s="1">
        <v>43810</v>
      </c>
      <c r="I553">
        <v>395675.73</v>
      </c>
      <c r="J553">
        <v>328468.82</v>
      </c>
      <c r="K553">
        <f xml:space="preserve"> investment_data[[#This Row],[market_value]]-investment_data[[#This Row],[purchase_value]]</f>
        <v>67206.909999999974</v>
      </c>
      <c r="L553" t="str">
        <f>IF(investment_data[[#This Row],[Profit/Loss]]&gt;0,"Profit","Loss")</f>
        <v>Profit</v>
      </c>
    </row>
    <row r="554" spans="1:12" x14ac:dyDescent="0.3">
      <c r="A554">
        <v>905806</v>
      </c>
      <c r="B554">
        <v>9757</v>
      </c>
      <c r="C554" t="s">
        <v>1483</v>
      </c>
      <c r="D554" t="s">
        <v>1512</v>
      </c>
      <c r="E554">
        <v>191.26</v>
      </c>
      <c r="F554">
        <v>703.39</v>
      </c>
      <c r="G554">
        <v>800.81</v>
      </c>
      <c r="H554" s="1">
        <v>44819</v>
      </c>
      <c r="I554">
        <v>153162.92000000001</v>
      </c>
      <c r="J554">
        <v>134530.37</v>
      </c>
      <c r="K554">
        <f xml:space="preserve"> investment_data[[#This Row],[market_value]]-investment_data[[#This Row],[purchase_value]]</f>
        <v>18632.550000000017</v>
      </c>
      <c r="L554" t="str">
        <f>IF(investment_data[[#This Row],[Profit/Loss]]&gt;0,"Profit","Loss")</f>
        <v>Profit</v>
      </c>
    </row>
    <row r="555" spans="1:12" x14ac:dyDescent="0.3">
      <c r="A555">
        <v>271360</v>
      </c>
      <c r="B555">
        <v>9116</v>
      </c>
      <c r="C555" t="s">
        <v>1483</v>
      </c>
      <c r="D555" t="s">
        <v>1513</v>
      </c>
      <c r="E555">
        <v>473.35</v>
      </c>
      <c r="F555">
        <v>263.54000000000002</v>
      </c>
      <c r="G555">
        <v>277.79000000000002</v>
      </c>
      <c r="H555" s="1">
        <v>44330</v>
      </c>
      <c r="I555">
        <v>131491.9</v>
      </c>
      <c r="J555">
        <v>124746.66</v>
      </c>
      <c r="K555">
        <f xml:space="preserve"> investment_data[[#This Row],[market_value]]-investment_data[[#This Row],[purchase_value]]</f>
        <v>6745.2399999999907</v>
      </c>
      <c r="L555" t="str">
        <f>IF(investment_data[[#This Row],[Profit/Loss]]&gt;0,"Profit","Loss")</f>
        <v>Profit</v>
      </c>
    </row>
    <row r="556" spans="1:12" x14ac:dyDescent="0.3">
      <c r="A556">
        <v>871551</v>
      </c>
      <c r="B556">
        <v>2448</v>
      </c>
      <c r="C556" t="s">
        <v>1483</v>
      </c>
      <c r="D556" t="s">
        <v>1514</v>
      </c>
      <c r="E556">
        <v>141.54</v>
      </c>
      <c r="F556">
        <v>50.4</v>
      </c>
      <c r="G556">
        <v>61.51</v>
      </c>
      <c r="H556" s="1">
        <v>43803</v>
      </c>
      <c r="I556">
        <v>8706.1299999999992</v>
      </c>
      <c r="J556">
        <v>7133.62</v>
      </c>
      <c r="K556">
        <f xml:space="preserve"> investment_data[[#This Row],[market_value]]-investment_data[[#This Row],[purchase_value]]</f>
        <v>1572.5099999999993</v>
      </c>
      <c r="L556" t="str">
        <f>IF(investment_data[[#This Row],[Profit/Loss]]&gt;0,"Profit","Loss")</f>
        <v>Profit</v>
      </c>
    </row>
    <row r="557" spans="1:12" x14ac:dyDescent="0.3">
      <c r="A557">
        <v>757124</v>
      </c>
      <c r="B557">
        <v>6661</v>
      </c>
      <c r="C557" t="s">
        <v>1483</v>
      </c>
      <c r="D557" t="s">
        <v>1515</v>
      </c>
      <c r="E557">
        <v>82.38</v>
      </c>
      <c r="F557">
        <v>64.97</v>
      </c>
      <c r="G557">
        <v>73.63</v>
      </c>
      <c r="H557" s="1">
        <v>44235</v>
      </c>
      <c r="I557">
        <v>6065.64</v>
      </c>
      <c r="J557">
        <v>5352.23</v>
      </c>
      <c r="K557">
        <f xml:space="preserve"> investment_data[[#This Row],[market_value]]-investment_data[[#This Row],[purchase_value]]</f>
        <v>713.41000000000076</v>
      </c>
      <c r="L557" t="str">
        <f>IF(investment_data[[#This Row],[Profit/Loss]]&gt;0,"Profit","Loss")</f>
        <v>Profit</v>
      </c>
    </row>
    <row r="558" spans="1:12" x14ac:dyDescent="0.3">
      <c r="A558">
        <v>933533</v>
      </c>
      <c r="B558">
        <v>5646</v>
      </c>
      <c r="C558" t="s">
        <v>1483</v>
      </c>
      <c r="D558" t="s">
        <v>1516</v>
      </c>
      <c r="E558">
        <v>381.96</v>
      </c>
      <c r="F558">
        <v>873.26</v>
      </c>
      <c r="G558">
        <v>1026.8900000000001</v>
      </c>
      <c r="H558" s="1">
        <v>45309</v>
      </c>
      <c r="I558">
        <v>392230.9</v>
      </c>
      <c r="J558">
        <v>333550.39</v>
      </c>
      <c r="K558">
        <f xml:space="preserve"> investment_data[[#This Row],[market_value]]-investment_data[[#This Row],[purchase_value]]</f>
        <v>58680.510000000009</v>
      </c>
      <c r="L558" t="str">
        <f>IF(investment_data[[#This Row],[Profit/Loss]]&gt;0,"Profit","Loss")</f>
        <v>Profit</v>
      </c>
    </row>
    <row r="559" spans="1:12" x14ac:dyDescent="0.3">
      <c r="A559">
        <v>836643</v>
      </c>
      <c r="B559">
        <v>2720</v>
      </c>
      <c r="C559" t="s">
        <v>1483</v>
      </c>
      <c r="D559" t="s">
        <v>1517</v>
      </c>
      <c r="E559">
        <v>184.22</v>
      </c>
      <c r="F559">
        <v>692.9</v>
      </c>
      <c r="G559">
        <v>778.48</v>
      </c>
      <c r="H559" s="1">
        <v>44874</v>
      </c>
      <c r="I559">
        <v>143411.59</v>
      </c>
      <c r="J559">
        <v>127646.04</v>
      </c>
      <c r="K559">
        <f xml:space="preserve"> investment_data[[#This Row],[market_value]]-investment_data[[#This Row],[purchase_value]]</f>
        <v>15765.550000000003</v>
      </c>
      <c r="L559" t="str">
        <f>IF(investment_data[[#This Row],[Profit/Loss]]&gt;0,"Profit","Loss")</f>
        <v>Profit</v>
      </c>
    </row>
    <row r="560" spans="1:12" x14ac:dyDescent="0.3">
      <c r="A560">
        <v>906463</v>
      </c>
      <c r="B560">
        <v>4566</v>
      </c>
      <c r="C560" t="s">
        <v>1483</v>
      </c>
      <c r="D560" t="s">
        <v>1518</v>
      </c>
      <c r="E560">
        <v>407.15</v>
      </c>
      <c r="F560">
        <v>256.20999999999998</v>
      </c>
      <c r="G560">
        <v>224.51</v>
      </c>
      <c r="H560" s="1">
        <v>45019</v>
      </c>
      <c r="I560">
        <v>91409.25</v>
      </c>
      <c r="J560">
        <v>104315.9</v>
      </c>
      <c r="K560">
        <f xml:space="preserve"> investment_data[[#This Row],[market_value]]-investment_data[[#This Row],[purchase_value]]</f>
        <v>-12906.649999999994</v>
      </c>
      <c r="L560" t="str">
        <f>IF(investment_data[[#This Row],[Profit/Loss]]&gt;0,"Profit","Loss")</f>
        <v>Loss</v>
      </c>
    </row>
    <row r="561" spans="1:12" x14ac:dyDescent="0.3">
      <c r="A561">
        <v>693662</v>
      </c>
      <c r="B561">
        <v>6590</v>
      </c>
      <c r="C561" t="s">
        <v>1483</v>
      </c>
      <c r="D561" t="s">
        <v>1519</v>
      </c>
      <c r="E561">
        <v>153.91</v>
      </c>
      <c r="F561">
        <v>348.25</v>
      </c>
      <c r="G561">
        <v>393.03</v>
      </c>
      <c r="H561" s="1">
        <v>44541</v>
      </c>
      <c r="I561">
        <v>60491.25</v>
      </c>
      <c r="J561">
        <v>53599.16</v>
      </c>
      <c r="K561">
        <f xml:space="preserve"> investment_data[[#This Row],[market_value]]-investment_data[[#This Row],[purchase_value]]</f>
        <v>6892.0899999999965</v>
      </c>
      <c r="L561" t="str">
        <f>IF(investment_data[[#This Row],[Profit/Loss]]&gt;0,"Profit","Loss")</f>
        <v>Profit</v>
      </c>
    </row>
    <row r="562" spans="1:12" x14ac:dyDescent="0.3">
      <c r="A562">
        <v>990187</v>
      </c>
      <c r="B562">
        <v>3938</v>
      </c>
      <c r="C562" t="s">
        <v>1483</v>
      </c>
      <c r="D562" t="s">
        <v>1520</v>
      </c>
      <c r="E562">
        <v>299.44</v>
      </c>
      <c r="F562">
        <v>852.48</v>
      </c>
      <c r="G562">
        <v>774.85</v>
      </c>
      <c r="H562" s="1">
        <v>44507</v>
      </c>
      <c r="I562">
        <v>232021.08</v>
      </c>
      <c r="J562">
        <v>255266.61</v>
      </c>
      <c r="K562">
        <f xml:space="preserve"> investment_data[[#This Row],[market_value]]-investment_data[[#This Row],[purchase_value]]</f>
        <v>-23245.53</v>
      </c>
      <c r="L562" t="str">
        <f>IF(investment_data[[#This Row],[Profit/Loss]]&gt;0,"Profit","Loss")</f>
        <v>Loss</v>
      </c>
    </row>
    <row r="563" spans="1:12" x14ac:dyDescent="0.3">
      <c r="A563">
        <v>178992</v>
      </c>
      <c r="B563">
        <v>5705</v>
      </c>
      <c r="C563" t="s">
        <v>1483</v>
      </c>
      <c r="D563" t="s">
        <v>1521</v>
      </c>
      <c r="E563">
        <v>495.97</v>
      </c>
      <c r="F563">
        <v>773.43</v>
      </c>
      <c r="G563">
        <v>865.49</v>
      </c>
      <c r="H563" s="1">
        <v>45129</v>
      </c>
      <c r="I563">
        <v>429257.08</v>
      </c>
      <c r="J563">
        <v>383598.08000000002</v>
      </c>
      <c r="K563">
        <f xml:space="preserve"> investment_data[[#This Row],[market_value]]-investment_data[[#This Row],[purchase_value]]</f>
        <v>45659</v>
      </c>
      <c r="L563" t="str">
        <f>IF(investment_data[[#This Row],[Profit/Loss]]&gt;0,"Profit","Loss")</f>
        <v>Profit</v>
      </c>
    </row>
    <row r="564" spans="1:12" x14ac:dyDescent="0.3">
      <c r="A564">
        <v>366009</v>
      </c>
      <c r="B564">
        <v>3862</v>
      </c>
      <c r="C564" t="s">
        <v>1483</v>
      </c>
      <c r="D564" t="s">
        <v>1522</v>
      </c>
      <c r="E564">
        <v>315.69</v>
      </c>
      <c r="F564">
        <v>479.82</v>
      </c>
      <c r="G564">
        <v>407.04</v>
      </c>
      <c r="H564" s="1">
        <v>45431</v>
      </c>
      <c r="I564">
        <v>128498.46</v>
      </c>
      <c r="J564">
        <v>151474.38</v>
      </c>
      <c r="K564">
        <f xml:space="preserve"> investment_data[[#This Row],[market_value]]-investment_data[[#This Row],[purchase_value]]</f>
        <v>-22975.919999999998</v>
      </c>
      <c r="L564" t="str">
        <f>IF(investment_data[[#This Row],[Profit/Loss]]&gt;0,"Profit","Loss")</f>
        <v>Loss</v>
      </c>
    </row>
    <row r="565" spans="1:12" x14ac:dyDescent="0.3">
      <c r="A565">
        <v>809264</v>
      </c>
      <c r="B565">
        <v>3258</v>
      </c>
      <c r="C565" t="s">
        <v>1483</v>
      </c>
      <c r="D565" t="s">
        <v>1523</v>
      </c>
      <c r="E565">
        <v>470.14</v>
      </c>
      <c r="F565">
        <v>616.92999999999995</v>
      </c>
      <c r="G565">
        <v>831.35</v>
      </c>
      <c r="H565" s="1">
        <v>43799</v>
      </c>
      <c r="I565">
        <v>390850.89</v>
      </c>
      <c r="J565">
        <v>290043.46999999997</v>
      </c>
      <c r="K565">
        <f xml:space="preserve"> investment_data[[#This Row],[market_value]]-investment_data[[#This Row],[purchase_value]]</f>
        <v>100807.42000000004</v>
      </c>
      <c r="L565" t="str">
        <f>IF(investment_data[[#This Row],[Profit/Loss]]&gt;0,"Profit","Loss")</f>
        <v>Profit</v>
      </c>
    </row>
    <row r="566" spans="1:12" x14ac:dyDescent="0.3">
      <c r="A566">
        <v>928686</v>
      </c>
      <c r="B566">
        <v>2461</v>
      </c>
      <c r="C566" t="s">
        <v>1483</v>
      </c>
      <c r="D566" t="s">
        <v>1524</v>
      </c>
      <c r="E566">
        <v>314.52</v>
      </c>
      <c r="F566">
        <v>181.51</v>
      </c>
      <c r="G566">
        <v>199.01</v>
      </c>
      <c r="H566" s="1">
        <v>45095</v>
      </c>
      <c r="I566">
        <v>62592.63</v>
      </c>
      <c r="J566">
        <v>57088.53</v>
      </c>
      <c r="K566">
        <f xml:space="preserve"> investment_data[[#This Row],[market_value]]-investment_data[[#This Row],[purchase_value]]</f>
        <v>5504.0999999999985</v>
      </c>
      <c r="L566" t="str">
        <f>IF(investment_data[[#This Row],[Profit/Loss]]&gt;0,"Profit","Loss")</f>
        <v>Profit</v>
      </c>
    </row>
    <row r="567" spans="1:12" x14ac:dyDescent="0.3">
      <c r="A567">
        <v>971692</v>
      </c>
      <c r="B567">
        <v>8353</v>
      </c>
      <c r="C567" t="s">
        <v>1483</v>
      </c>
      <c r="D567" t="s">
        <v>1525</v>
      </c>
      <c r="E567">
        <v>204.7</v>
      </c>
      <c r="F567">
        <v>638.86</v>
      </c>
      <c r="G567">
        <v>648.72</v>
      </c>
      <c r="H567" s="1">
        <v>44722</v>
      </c>
      <c r="I567">
        <v>132792.98000000001</v>
      </c>
      <c r="J567">
        <v>130774.64</v>
      </c>
      <c r="K567">
        <f xml:space="preserve"> investment_data[[#This Row],[market_value]]-investment_data[[#This Row],[purchase_value]]</f>
        <v>2018.3400000000111</v>
      </c>
      <c r="L567" t="str">
        <f>IF(investment_data[[#This Row],[Profit/Loss]]&gt;0,"Profit","Loss")</f>
        <v>Profit</v>
      </c>
    </row>
    <row r="568" spans="1:12" x14ac:dyDescent="0.3">
      <c r="A568">
        <v>978361</v>
      </c>
      <c r="B568">
        <v>7046</v>
      </c>
      <c r="C568" t="s">
        <v>1483</v>
      </c>
      <c r="D568" t="s">
        <v>1526</v>
      </c>
      <c r="E568">
        <v>485.47</v>
      </c>
      <c r="F568">
        <v>234.04</v>
      </c>
      <c r="G568">
        <v>343.6</v>
      </c>
      <c r="H568" s="1">
        <v>44045</v>
      </c>
      <c r="I568">
        <v>166807.49</v>
      </c>
      <c r="J568">
        <v>113619.4</v>
      </c>
      <c r="K568">
        <f xml:space="preserve"> investment_data[[#This Row],[market_value]]-investment_data[[#This Row],[purchase_value]]</f>
        <v>53188.09</v>
      </c>
      <c r="L568" t="str">
        <f>IF(investment_data[[#This Row],[Profit/Loss]]&gt;0,"Profit","Loss")</f>
        <v>Profit</v>
      </c>
    </row>
    <row r="569" spans="1:12" x14ac:dyDescent="0.3">
      <c r="A569">
        <v>397893</v>
      </c>
      <c r="B569">
        <v>5933</v>
      </c>
      <c r="C569" t="s">
        <v>1483</v>
      </c>
      <c r="D569" t="s">
        <v>1527</v>
      </c>
      <c r="E569">
        <v>411.16</v>
      </c>
      <c r="F569">
        <v>556.54999999999995</v>
      </c>
      <c r="G569">
        <v>804.04</v>
      </c>
      <c r="H569" s="1">
        <v>44394</v>
      </c>
      <c r="I569">
        <v>330589.09000000003</v>
      </c>
      <c r="J569">
        <v>228831.1</v>
      </c>
      <c r="K569">
        <f xml:space="preserve"> investment_data[[#This Row],[market_value]]-investment_data[[#This Row],[purchase_value]]</f>
        <v>101757.99000000002</v>
      </c>
      <c r="L569" t="str">
        <f>IF(investment_data[[#This Row],[Profit/Loss]]&gt;0,"Profit","Loss")</f>
        <v>Profit</v>
      </c>
    </row>
    <row r="570" spans="1:12" x14ac:dyDescent="0.3">
      <c r="A570">
        <v>825129</v>
      </c>
      <c r="B570">
        <v>7985</v>
      </c>
      <c r="C570" t="s">
        <v>1483</v>
      </c>
      <c r="D570" t="s">
        <v>1528</v>
      </c>
      <c r="E570">
        <v>313.37</v>
      </c>
      <c r="F570">
        <v>634.17999999999995</v>
      </c>
      <c r="G570">
        <v>547.79999999999995</v>
      </c>
      <c r="H570" s="1">
        <v>44859</v>
      </c>
      <c r="I570">
        <v>171664.09</v>
      </c>
      <c r="J570">
        <v>198732.99</v>
      </c>
      <c r="K570">
        <f xml:space="preserve"> investment_data[[#This Row],[market_value]]-investment_data[[#This Row],[purchase_value]]</f>
        <v>-27068.899999999994</v>
      </c>
      <c r="L570" t="str">
        <f>IF(investment_data[[#This Row],[Profit/Loss]]&gt;0,"Profit","Loss")</f>
        <v>Loss</v>
      </c>
    </row>
    <row r="571" spans="1:12" x14ac:dyDescent="0.3">
      <c r="A571">
        <v>776367</v>
      </c>
      <c r="B571">
        <v>6661</v>
      </c>
      <c r="C571" t="s">
        <v>1483</v>
      </c>
      <c r="D571" t="s">
        <v>1529</v>
      </c>
      <c r="E571">
        <v>70.900000000000006</v>
      </c>
      <c r="F571">
        <v>162.52000000000001</v>
      </c>
      <c r="G571">
        <v>239.4</v>
      </c>
      <c r="H571" s="1">
        <v>44276</v>
      </c>
      <c r="I571">
        <v>16973.46</v>
      </c>
      <c r="J571">
        <v>11522.67</v>
      </c>
      <c r="K571">
        <f xml:space="preserve"> investment_data[[#This Row],[market_value]]-investment_data[[#This Row],[purchase_value]]</f>
        <v>5450.7899999999991</v>
      </c>
      <c r="L571" t="str">
        <f>IF(investment_data[[#This Row],[Profit/Loss]]&gt;0,"Profit","Loss")</f>
        <v>Profit</v>
      </c>
    </row>
    <row r="572" spans="1:12" x14ac:dyDescent="0.3">
      <c r="A572">
        <v>861503</v>
      </c>
      <c r="B572">
        <v>2382</v>
      </c>
      <c r="C572" t="s">
        <v>1483</v>
      </c>
      <c r="D572" t="s">
        <v>1530</v>
      </c>
      <c r="E572">
        <v>123.61</v>
      </c>
      <c r="F572">
        <v>408.47</v>
      </c>
      <c r="G572">
        <v>556.4</v>
      </c>
      <c r="H572" s="1">
        <v>45439</v>
      </c>
      <c r="I572">
        <v>68776.600000000006</v>
      </c>
      <c r="J572">
        <v>50490.98</v>
      </c>
      <c r="K572">
        <f xml:space="preserve"> investment_data[[#This Row],[market_value]]-investment_data[[#This Row],[purchase_value]]</f>
        <v>18285.620000000003</v>
      </c>
      <c r="L572" t="str">
        <f>IF(investment_data[[#This Row],[Profit/Loss]]&gt;0,"Profit","Loss")</f>
        <v>Profit</v>
      </c>
    </row>
    <row r="573" spans="1:12" x14ac:dyDescent="0.3">
      <c r="A573">
        <v>726831</v>
      </c>
      <c r="B573">
        <v>7234</v>
      </c>
      <c r="C573" t="s">
        <v>1483</v>
      </c>
      <c r="D573" t="s">
        <v>1531</v>
      </c>
      <c r="E573">
        <v>188.57</v>
      </c>
      <c r="F573">
        <v>975.24</v>
      </c>
      <c r="G573">
        <v>1344.57</v>
      </c>
      <c r="H573" s="1">
        <v>45089</v>
      </c>
      <c r="I573">
        <v>253545.56</v>
      </c>
      <c r="J573">
        <v>183901.01</v>
      </c>
      <c r="K573">
        <f xml:space="preserve"> investment_data[[#This Row],[market_value]]-investment_data[[#This Row],[purchase_value]]</f>
        <v>69644.549999999988</v>
      </c>
      <c r="L573" t="str">
        <f>IF(investment_data[[#This Row],[Profit/Loss]]&gt;0,"Profit","Loss")</f>
        <v>Profit</v>
      </c>
    </row>
    <row r="574" spans="1:12" x14ac:dyDescent="0.3">
      <c r="A574">
        <v>682639</v>
      </c>
      <c r="B574">
        <v>1410</v>
      </c>
      <c r="C574" t="s">
        <v>1483</v>
      </c>
      <c r="D574" t="s">
        <v>1532</v>
      </c>
      <c r="E574">
        <v>200.64</v>
      </c>
      <c r="F574">
        <v>998.1</v>
      </c>
      <c r="G574">
        <v>851.86</v>
      </c>
      <c r="H574" s="1">
        <v>44442</v>
      </c>
      <c r="I574">
        <v>170917.19</v>
      </c>
      <c r="J574">
        <v>200258.78</v>
      </c>
      <c r="K574">
        <f xml:space="preserve"> investment_data[[#This Row],[market_value]]-investment_data[[#This Row],[purchase_value]]</f>
        <v>-29341.589999999997</v>
      </c>
      <c r="L574" t="str">
        <f>IF(investment_data[[#This Row],[Profit/Loss]]&gt;0,"Profit","Loss")</f>
        <v>Loss</v>
      </c>
    </row>
    <row r="575" spans="1:12" x14ac:dyDescent="0.3">
      <c r="A575">
        <v>519849</v>
      </c>
      <c r="B575">
        <v>1471</v>
      </c>
      <c r="C575" t="s">
        <v>1483</v>
      </c>
      <c r="D575" t="s">
        <v>1533</v>
      </c>
      <c r="E575">
        <v>278.32</v>
      </c>
      <c r="F575">
        <v>202.67</v>
      </c>
      <c r="G575">
        <v>299.91000000000003</v>
      </c>
      <c r="H575" s="1">
        <v>44046</v>
      </c>
      <c r="I575">
        <v>83470.95</v>
      </c>
      <c r="J575">
        <v>56407.11</v>
      </c>
      <c r="K575">
        <f xml:space="preserve"> investment_data[[#This Row],[market_value]]-investment_data[[#This Row],[purchase_value]]</f>
        <v>27063.839999999997</v>
      </c>
      <c r="L575" t="str">
        <f>IF(investment_data[[#This Row],[Profit/Loss]]&gt;0,"Profit","Loss")</f>
        <v>Profit</v>
      </c>
    </row>
    <row r="576" spans="1:12" x14ac:dyDescent="0.3">
      <c r="A576">
        <v>424072</v>
      </c>
      <c r="B576">
        <v>6655</v>
      </c>
      <c r="C576" t="s">
        <v>1483</v>
      </c>
      <c r="D576" t="s">
        <v>1534</v>
      </c>
      <c r="E576">
        <v>180.36</v>
      </c>
      <c r="F576">
        <v>763.53</v>
      </c>
      <c r="G576">
        <v>704.46</v>
      </c>
      <c r="H576" s="1">
        <v>44381</v>
      </c>
      <c r="I576">
        <v>127056.41</v>
      </c>
      <c r="J576">
        <v>137710.26999999999</v>
      </c>
      <c r="K576">
        <f xml:space="preserve"> investment_data[[#This Row],[market_value]]-investment_data[[#This Row],[purchase_value]]</f>
        <v>-10653.859999999986</v>
      </c>
      <c r="L576" t="str">
        <f>IF(investment_data[[#This Row],[Profit/Loss]]&gt;0,"Profit","Loss")</f>
        <v>Loss</v>
      </c>
    </row>
    <row r="577" spans="1:12" x14ac:dyDescent="0.3">
      <c r="A577">
        <v>976299</v>
      </c>
      <c r="B577">
        <v>4948</v>
      </c>
      <c r="C577" t="s">
        <v>1483</v>
      </c>
      <c r="D577" t="s">
        <v>1535</v>
      </c>
      <c r="E577">
        <v>126</v>
      </c>
      <c r="F577">
        <v>69.86</v>
      </c>
      <c r="G577">
        <v>86.7</v>
      </c>
      <c r="H577" s="1">
        <v>43889</v>
      </c>
      <c r="I577">
        <v>10924.2</v>
      </c>
      <c r="J577">
        <v>8802.36</v>
      </c>
      <c r="K577">
        <f xml:space="preserve"> investment_data[[#This Row],[market_value]]-investment_data[[#This Row],[purchase_value]]</f>
        <v>2121.84</v>
      </c>
      <c r="L577" t="str">
        <f>IF(investment_data[[#This Row],[Profit/Loss]]&gt;0,"Profit","Loss")</f>
        <v>Profit</v>
      </c>
    </row>
    <row r="578" spans="1:12" x14ac:dyDescent="0.3">
      <c r="A578">
        <v>675753</v>
      </c>
      <c r="B578">
        <v>2304</v>
      </c>
      <c r="C578" t="s">
        <v>1483</v>
      </c>
      <c r="D578" t="s">
        <v>1536</v>
      </c>
      <c r="E578">
        <v>142.65</v>
      </c>
      <c r="F578">
        <v>707.04</v>
      </c>
      <c r="G578">
        <v>793.83</v>
      </c>
      <c r="H578" s="1">
        <v>45380</v>
      </c>
      <c r="I578">
        <v>113239.85</v>
      </c>
      <c r="J578">
        <v>100859.26</v>
      </c>
      <c r="K578">
        <f xml:space="preserve"> investment_data[[#This Row],[market_value]]-investment_data[[#This Row],[purchase_value]]</f>
        <v>12380.590000000011</v>
      </c>
      <c r="L578" t="str">
        <f>IF(investment_data[[#This Row],[Profit/Loss]]&gt;0,"Profit","Loss")</f>
        <v>Profit</v>
      </c>
    </row>
    <row r="579" spans="1:12" x14ac:dyDescent="0.3">
      <c r="A579">
        <v>929231</v>
      </c>
      <c r="B579">
        <v>3302</v>
      </c>
      <c r="C579" t="s">
        <v>1483</v>
      </c>
      <c r="D579" t="s">
        <v>1537</v>
      </c>
      <c r="E579">
        <v>149.12</v>
      </c>
      <c r="F579">
        <v>988.27</v>
      </c>
      <c r="G579">
        <v>1055.69</v>
      </c>
      <c r="H579" s="1">
        <v>44927</v>
      </c>
      <c r="I579">
        <v>157424.49</v>
      </c>
      <c r="J579">
        <v>147370.82</v>
      </c>
      <c r="K579">
        <f xml:space="preserve"> investment_data[[#This Row],[market_value]]-investment_data[[#This Row],[purchase_value]]</f>
        <v>10053.669999999984</v>
      </c>
      <c r="L579" t="str">
        <f>IF(investment_data[[#This Row],[Profit/Loss]]&gt;0,"Profit","Loss")</f>
        <v>Profit</v>
      </c>
    </row>
    <row r="580" spans="1:12" x14ac:dyDescent="0.3">
      <c r="A580">
        <v>998652</v>
      </c>
      <c r="B580">
        <v>5264</v>
      </c>
      <c r="C580" t="s">
        <v>1483</v>
      </c>
      <c r="D580" t="s">
        <v>1538</v>
      </c>
      <c r="E580">
        <v>432.1</v>
      </c>
      <c r="F580">
        <v>72.239999999999995</v>
      </c>
      <c r="G580">
        <v>84.8</v>
      </c>
      <c r="H580" s="1">
        <v>44724</v>
      </c>
      <c r="I580">
        <v>36642.080000000002</v>
      </c>
      <c r="J580">
        <v>31214.9</v>
      </c>
      <c r="K580">
        <f xml:space="preserve"> investment_data[[#This Row],[market_value]]-investment_data[[#This Row],[purchase_value]]</f>
        <v>5427.18</v>
      </c>
      <c r="L580" t="str">
        <f>IF(investment_data[[#This Row],[Profit/Loss]]&gt;0,"Profit","Loss")</f>
        <v>Profit</v>
      </c>
    </row>
    <row r="581" spans="1:12" x14ac:dyDescent="0.3">
      <c r="A581">
        <v>932551</v>
      </c>
      <c r="B581">
        <v>9656</v>
      </c>
      <c r="C581" t="s">
        <v>1483</v>
      </c>
      <c r="D581" t="s">
        <v>1539</v>
      </c>
      <c r="E581">
        <v>108.67</v>
      </c>
      <c r="F581">
        <v>877.55</v>
      </c>
      <c r="G581">
        <v>1081.6500000000001</v>
      </c>
      <c r="H581" s="1">
        <v>44780</v>
      </c>
      <c r="I581">
        <v>117542.91</v>
      </c>
      <c r="J581">
        <v>95363.36</v>
      </c>
      <c r="K581">
        <f xml:space="preserve"> investment_data[[#This Row],[market_value]]-investment_data[[#This Row],[purchase_value]]</f>
        <v>22179.550000000003</v>
      </c>
      <c r="L581" t="str">
        <f>IF(investment_data[[#This Row],[Profit/Loss]]&gt;0,"Profit","Loss")</f>
        <v>Profit</v>
      </c>
    </row>
    <row r="582" spans="1:12" x14ac:dyDescent="0.3">
      <c r="A582">
        <v>430646</v>
      </c>
      <c r="B582">
        <v>9525</v>
      </c>
      <c r="C582" t="s">
        <v>1483</v>
      </c>
      <c r="D582" t="s">
        <v>1540</v>
      </c>
      <c r="E582">
        <v>92.8</v>
      </c>
      <c r="F582">
        <v>127.09</v>
      </c>
      <c r="G582">
        <v>123.91</v>
      </c>
      <c r="H582" s="1">
        <v>44844</v>
      </c>
      <c r="I582">
        <v>11498.85</v>
      </c>
      <c r="J582">
        <v>11793.95</v>
      </c>
      <c r="K582">
        <f xml:space="preserve"> investment_data[[#This Row],[market_value]]-investment_data[[#This Row],[purchase_value]]</f>
        <v>-295.10000000000036</v>
      </c>
      <c r="L582" t="str">
        <f>IF(investment_data[[#This Row],[Profit/Loss]]&gt;0,"Profit","Loss")</f>
        <v>Loss</v>
      </c>
    </row>
    <row r="583" spans="1:12" x14ac:dyDescent="0.3">
      <c r="A583">
        <v>776791</v>
      </c>
      <c r="B583">
        <v>3193</v>
      </c>
      <c r="C583" t="s">
        <v>1483</v>
      </c>
      <c r="D583" t="s">
        <v>1541</v>
      </c>
      <c r="E583">
        <v>204.4</v>
      </c>
      <c r="F583">
        <v>603.16999999999996</v>
      </c>
      <c r="G583">
        <v>567.26</v>
      </c>
      <c r="H583" s="1">
        <v>44438</v>
      </c>
      <c r="I583">
        <v>115947.94</v>
      </c>
      <c r="J583">
        <v>123287.95</v>
      </c>
      <c r="K583">
        <f xml:space="preserve"> investment_data[[#This Row],[market_value]]-investment_data[[#This Row],[purchase_value]]</f>
        <v>-7340.0099999999948</v>
      </c>
      <c r="L583" t="str">
        <f>IF(investment_data[[#This Row],[Profit/Loss]]&gt;0,"Profit","Loss")</f>
        <v>Loss</v>
      </c>
    </row>
    <row r="584" spans="1:12" x14ac:dyDescent="0.3">
      <c r="A584">
        <v>313829</v>
      </c>
      <c r="B584">
        <v>5007</v>
      </c>
      <c r="C584" t="s">
        <v>1483</v>
      </c>
      <c r="D584" t="s">
        <v>1542</v>
      </c>
      <c r="E584">
        <v>353.63</v>
      </c>
      <c r="F584">
        <v>630.94000000000005</v>
      </c>
      <c r="G584">
        <v>932.9</v>
      </c>
      <c r="H584" s="1">
        <v>44157</v>
      </c>
      <c r="I584">
        <v>329901.43</v>
      </c>
      <c r="J584">
        <v>223119.31</v>
      </c>
      <c r="K584">
        <f xml:space="preserve"> investment_data[[#This Row],[market_value]]-investment_data[[#This Row],[purchase_value]]</f>
        <v>106782.12</v>
      </c>
      <c r="L584" t="str">
        <f>IF(investment_data[[#This Row],[Profit/Loss]]&gt;0,"Profit","Loss")</f>
        <v>Profit</v>
      </c>
    </row>
    <row r="585" spans="1:12" x14ac:dyDescent="0.3">
      <c r="A585">
        <v>642392</v>
      </c>
      <c r="B585">
        <v>3617</v>
      </c>
      <c r="C585" t="s">
        <v>1483</v>
      </c>
      <c r="D585" t="s">
        <v>1543</v>
      </c>
      <c r="E585">
        <v>121.86</v>
      </c>
      <c r="F585">
        <v>299.45</v>
      </c>
      <c r="G585">
        <v>293.64999999999998</v>
      </c>
      <c r="H585" s="1">
        <v>44547</v>
      </c>
      <c r="I585">
        <v>35784.19</v>
      </c>
      <c r="J585">
        <v>36490.980000000003</v>
      </c>
      <c r="K585">
        <f xml:space="preserve"> investment_data[[#This Row],[market_value]]-investment_data[[#This Row],[purchase_value]]</f>
        <v>-706.79000000000087</v>
      </c>
      <c r="L585" t="str">
        <f>IF(investment_data[[#This Row],[Profit/Loss]]&gt;0,"Profit","Loss")</f>
        <v>Loss</v>
      </c>
    </row>
    <row r="586" spans="1:12" x14ac:dyDescent="0.3">
      <c r="A586">
        <v>118711</v>
      </c>
      <c r="B586">
        <v>7634</v>
      </c>
      <c r="C586" t="s">
        <v>1483</v>
      </c>
      <c r="D586" t="s">
        <v>1544</v>
      </c>
      <c r="E586">
        <v>446.49</v>
      </c>
      <c r="F586">
        <v>676.83</v>
      </c>
      <c r="G586">
        <v>1014.67</v>
      </c>
      <c r="H586" s="1">
        <v>45030</v>
      </c>
      <c r="I586">
        <v>453040.01</v>
      </c>
      <c r="J586">
        <v>302197.83</v>
      </c>
      <c r="K586">
        <f xml:space="preserve"> investment_data[[#This Row],[market_value]]-investment_data[[#This Row],[purchase_value]]</f>
        <v>150842.18</v>
      </c>
      <c r="L586" t="str">
        <f>IF(investment_data[[#This Row],[Profit/Loss]]&gt;0,"Profit","Loss")</f>
        <v>Profit</v>
      </c>
    </row>
    <row r="587" spans="1:12" x14ac:dyDescent="0.3">
      <c r="A587">
        <v>778124</v>
      </c>
      <c r="B587">
        <v>8355</v>
      </c>
      <c r="C587" t="s">
        <v>1483</v>
      </c>
      <c r="D587" t="s">
        <v>1545</v>
      </c>
      <c r="E587">
        <v>50.86</v>
      </c>
      <c r="F587">
        <v>754.5</v>
      </c>
      <c r="G587">
        <v>990.98</v>
      </c>
      <c r="H587" s="1">
        <v>45356</v>
      </c>
      <c r="I587">
        <v>50401.24</v>
      </c>
      <c r="J587">
        <v>38373.870000000003</v>
      </c>
      <c r="K587">
        <f xml:space="preserve"> investment_data[[#This Row],[market_value]]-investment_data[[#This Row],[purchase_value]]</f>
        <v>12027.369999999995</v>
      </c>
      <c r="L587" t="str">
        <f>IF(investment_data[[#This Row],[Profit/Loss]]&gt;0,"Profit","Loss")</f>
        <v>Profit</v>
      </c>
    </row>
    <row r="588" spans="1:12" x14ac:dyDescent="0.3">
      <c r="A588">
        <v>298775</v>
      </c>
      <c r="B588">
        <v>4355</v>
      </c>
      <c r="C588" t="s">
        <v>1483</v>
      </c>
      <c r="D588" t="s">
        <v>1546</v>
      </c>
      <c r="E588">
        <v>116.19</v>
      </c>
      <c r="F588">
        <v>674.44</v>
      </c>
      <c r="G588">
        <v>678.16</v>
      </c>
      <c r="H588" s="1">
        <v>44211</v>
      </c>
      <c r="I588">
        <v>78795.41</v>
      </c>
      <c r="J588">
        <v>78363.179999999993</v>
      </c>
      <c r="K588">
        <f xml:space="preserve"> investment_data[[#This Row],[market_value]]-investment_data[[#This Row],[purchase_value]]</f>
        <v>432.23000000001048</v>
      </c>
      <c r="L588" t="str">
        <f>IF(investment_data[[#This Row],[Profit/Loss]]&gt;0,"Profit","Loss")</f>
        <v>Profit</v>
      </c>
    </row>
    <row r="589" spans="1:12" x14ac:dyDescent="0.3">
      <c r="A589">
        <v>780043</v>
      </c>
      <c r="B589">
        <v>2304</v>
      </c>
      <c r="C589" t="s">
        <v>1483</v>
      </c>
      <c r="D589" t="s">
        <v>1547</v>
      </c>
      <c r="E589">
        <v>120.65</v>
      </c>
      <c r="F589">
        <v>559.33000000000004</v>
      </c>
      <c r="G589">
        <v>562.13</v>
      </c>
      <c r="H589" s="1">
        <v>44074</v>
      </c>
      <c r="I589">
        <v>67820.98</v>
      </c>
      <c r="J589">
        <v>67483.16</v>
      </c>
      <c r="K589">
        <f xml:space="preserve"> investment_data[[#This Row],[market_value]]-investment_data[[#This Row],[purchase_value]]</f>
        <v>337.81999999999243</v>
      </c>
      <c r="L589" t="str">
        <f>IF(investment_data[[#This Row],[Profit/Loss]]&gt;0,"Profit","Loss")</f>
        <v>Profit</v>
      </c>
    </row>
    <row r="590" spans="1:12" x14ac:dyDescent="0.3">
      <c r="A590">
        <v>408611</v>
      </c>
      <c r="B590">
        <v>7270</v>
      </c>
      <c r="C590" t="s">
        <v>1483</v>
      </c>
      <c r="D590" t="s">
        <v>1548</v>
      </c>
      <c r="E590">
        <v>146.44999999999999</v>
      </c>
      <c r="F590">
        <v>847.13</v>
      </c>
      <c r="G590">
        <v>784.75</v>
      </c>
      <c r="H590" s="1">
        <v>45417</v>
      </c>
      <c r="I590">
        <v>114926.64</v>
      </c>
      <c r="J590">
        <v>124062.19</v>
      </c>
      <c r="K590">
        <f xml:space="preserve"> investment_data[[#This Row],[market_value]]-investment_data[[#This Row],[purchase_value]]</f>
        <v>-9135.5500000000029</v>
      </c>
      <c r="L590" t="str">
        <f>IF(investment_data[[#This Row],[Profit/Loss]]&gt;0,"Profit","Loss")</f>
        <v>Loss</v>
      </c>
    </row>
    <row r="591" spans="1:12" x14ac:dyDescent="0.3">
      <c r="A591">
        <v>775873</v>
      </c>
      <c r="B591">
        <v>4115</v>
      </c>
      <c r="C591" t="s">
        <v>1483</v>
      </c>
      <c r="D591" t="s">
        <v>1549</v>
      </c>
      <c r="E591">
        <v>147.25</v>
      </c>
      <c r="F591">
        <v>914.03</v>
      </c>
      <c r="G591">
        <v>906.29</v>
      </c>
      <c r="H591" s="1">
        <v>45103</v>
      </c>
      <c r="I591">
        <v>133451.20000000001</v>
      </c>
      <c r="J591">
        <v>134590.92000000001</v>
      </c>
      <c r="K591">
        <f xml:space="preserve"> investment_data[[#This Row],[market_value]]-investment_data[[#This Row],[purchase_value]]</f>
        <v>-1139.7200000000012</v>
      </c>
      <c r="L591" t="str">
        <f>IF(investment_data[[#This Row],[Profit/Loss]]&gt;0,"Profit","Loss")</f>
        <v>Loss</v>
      </c>
    </row>
    <row r="592" spans="1:12" x14ac:dyDescent="0.3">
      <c r="A592">
        <v>434204</v>
      </c>
      <c r="B592">
        <v>4119</v>
      </c>
      <c r="C592" t="s">
        <v>1483</v>
      </c>
      <c r="D592" t="s">
        <v>1550</v>
      </c>
      <c r="E592">
        <v>497.82</v>
      </c>
      <c r="F592">
        <v>841.47</v>
      </c>
      <c r="G592">
        <v>678.55</v>
      </c>
      <c r="H592" s="1">
        <v>45034</v>
      </c>
      <c r="I592">
        <v>337795.76</v>
      </c>
      <c r="J592">
        <v>418900.6</v>
      </c>
      <c r="K592">
        <f xml:space="preserve"> investment_data[[#This Row],[market_value]]-investment_data[[#This Row],[purchase_value]]</f>
        <v>-81104.839999999967</v>
      </c>
      <c r="L592" t="str">
        <f>IF(investment_data[[#This Row],[Profit/Loss]]&gt;0,"Profit","Loss")</f>
        <v>Loss</v>
      </c>
    </row>
    <row r="593" spans="1:12" x14ac:dyDescent="0.3">
      <c r="A593">
        <v>267683</v>
      </c>
      <c r="B593">
        <v>2678</v>
      </c>
      <c r="C593" t="s">
        <v>1483</v>
      </c>
      <c r="D593" t="s">
        <v>1551</v>
      </c>
      <c r="E593">
        <v>335.27</v>
      </c>
      <c r="F593">
        <v>180.12</v>
      </c>
      <c r="G593">
        <v>205.48</v>
      </c>
      <c r="H593" s="1">
        <v>44793</v>
      </c>
      <c r="I593">
        <v>68891.28</v>
      </c>
      <c r="J593">
        <v>60388.83</v>
      </c>
      <c r="K593">
        <f xml:space="preserve"> investment_data[[#This Row],[market_value]]-investment_data[[#This Row],[purchase_value]]</f>
        <v>8502.4499999999971</v>
      </c>
      <c r="L593" t="str">
        <f>IF(investment_data[[#This Row],[Profit/Loss]]&gt;0,"Profit","Loss")</f>
        <v>Profit</v>
      </c>
    </row>
    <row r="594" spans="1:12" x14ac:dyDescent="0.3">
      <c r="A594">
        <v>898425</v>
      </c>
      <c r="B594">
        <v>3862</v>
      </c>
      <c r="C594" t="s">
        <v>1483</v>
      </c>
      <c r="D594" t="s">
        <v>1552</v>
      </c>
      <c r="E594">
        <v>456.22</v>
      </c>
      <c r="F594">
        <v>517.53</v>
      </c>
      <c r="G594">
        <v>478.44</v>
      </c>
      <c r="H594" s="1">
        <v>44844</v>
      </c>
      <c r="I594">
        <v>218273.9</v>
      </c>
      <c r="J594">
        <v>236107.54</v>
      </c>
      <c r="K594">
        <f xml:space="preserve"> investment_data[[#This Row],[market_value]]-investment_data[[#This Row],[purchase_value]]</f>
        <v>-17833.640000000014</v>
      </c>
      <c r="L594" t="str">
        <f>IF(investment_data[[#This Row],[Profit/Loss]]&gt;0,"Profit","Loss")</f>
        <v>Loss</v>
      </c>
    </row>
    <row r="595" spans="1:12" x14ac:dyDescent="0.3">
      <c r="A595">
        <v>257677</v>
      </c>
      <c r="B595">
        <v>8975</v>
      </c>
      <c r="C595" t="s">
        <v>1483</v>
      </c>
      <c r="D595" t="s">
        <v>1553</v>
      </c>
      <c r="E595">
        <v>421.89</v>
      </c>
      <c r="F595">
        <v>415.58</v>
      </c>
      <c r="G595">
        <v>583.26</v>
      </c>
      <c r="H595" s="1">
        <v>45109</v>
      </c>
      <c r="I595">
        <v>246071.56</v>
      </c>
      <c r="J595">
        <v>175329.05</v>
      </c>
      <c r="K595">
        <f xml:space="preserve"> investment_data[[#This Row],[market_value]]-investment_data[[#This Row],[purchase_value]]</f>
        <v>70742.510000000009</v>
      </c>
      <c r="L595" t="str">
        <f>IF(investment_data[[#This Row],[Profit/Loss]]&gt;0,"Profit","Loss")</f>
        <v>Profit</v>
      </c>
    </row>
    <row r="596" spans="1:12" x14ac:dyDescent="0.3">
      <c r="A596">
        <v>926421</v>
      </c>
      <c r="B596">
        <v>8353</v>
      </c>
      <c r="C596" t="s">
        <v>1483</v>
      </c>
      <c r="D596" t="s">
        <v>1554</v>
      </c>
      <c r="E596">
        <v>34.67</v>
      </c>
      <c r="F596">
        <v>735.06</v>
      </c>
      <c r="G596">
        <v>1026.95</v>
      </c>
      <c r="H596" s="1">
        <v>44102</v>
      </c>
      <c r="I596">
        <v>35604.36</v>
      </c>
      <c r="J596">
        <v>25484.53</v>
      </c>
      <c r="K596">
        <f xml:space="preserve"> investment_data[[#This Row],[market_value]]-investment_data[[#This Row],[purchase_value]]</f>
        <v>10119.830000000002</v>
      </c>
      <c r="L596" t="str">
        <f>IF(investment_data[[#This Row],[Profit/Loss]]&gt;0,"Profit","Loss")</f>
        <v>Profit</v>
      </c>
    </row>
    <row r="597" spans="1:12" x14ac:dyDescent="0.3">
      <c r="A597">
        <v>369844</v>
      </c>
      <c r="B597">
        <v>2157</v>
      </c>
      <c r="C597" t="s">
        <v>1483</v>
      </c>
      <c r="D597" t="s">
        <v>1555</v>
      </c>
      <c r="E597">
        <v>352.34</v>
      </c>
      <c r="F597">
        <v>934.1</v>
      </c>
      <c r="G597">
        <v>934.92</v>
      </c>
      <c r="H597" s="1">
        <v>44316</v>
      </c>
      <c r="I597">
        <v>329409.71000000002</v>
      </c>
      <c r="J597">
        <v>329120.78999999998</v>
      </c>
      <c r="K597">
        <f xml:space="preserve"> investment_data[[#This Row],[market_value]]-investment_data[[#This Row],[purchase_value]]</f>
        <v>288.92000000004191</v>
      </c>
      <c r="L597" t="str">
        <f>IF(investment_data[[#This Row],[Profit/Loss]]&gt;0,"Profit","Loss")</f>
        <v>Profit</v>
      </c>
    </row>
    <row r="598" spans="1:12" x14ac:dyDescent="0.3">
      <c r="A598">
        <v>446630</v>
      </c>
      <c r="B598">
        <v>1138</v>
      </c>
      <c r="C598" t="s">
        <v>1483</v>
      </c>
      <c r="D598" t="s">
        <v>1556</v>
      </c>
      <c r="E598">
        <v>211.74</v>
      </c>
      <c r="F598">
        <v>322.24</v>
      </c>
      <c r="G598">
        <v>298.93</v>
      </c>
      <c r="H598" s="1">
        <v>44432</v>
      </c>
      <c r="I598">
        <v>63295.44</v>
      </c>
      <c r="J598">
        <v>68231.100000000006</v>
      </c>
      <c r="K598">
        <f xml:space="preserve"> investment_data[[#This Row],[market_value]]-investment_data[[#This Row],[purchase_value]]</f>
        <v>-4935.6600000000035</v>
      </c>
      <c r="L598" t="str">
        <f>IF(investment_data[[#This Row],[Profit/Loss]]&gt;0,"Profit","Loss")</f>
        <v>Loss</v>
      </c>
    </row>
    <row r="599" spans="1:12" x14ac:dyDescent="0.3">
      <c r="A599">
        <v>278568</v>
      </c>
      <c r="B599">
        <v>4771</v>
      </c>
      <c r="C599" t="s">
        <v>1483</v>
      </c>
      <c r="D599" t="s">
        <v>1557</v>
      </c>
      <c r="E599">
        <v>271.01</v>
      </c>
      <c r="F599">
        <v>631.41999999999996</v>
      </c>
      <c r="G599">
        <v>536.23</v>
      </c>
      <c r="H599" s="1">
        <v>45276</v>
      </c>
      <c r="I599">
        <v>145323.69</v>
      </c>
      <c r="J599">
        <v>171121.13</v>
      </c>
      <c r="K599">
        <f xml:space="preserve"> investment_data[[#This Row],[market_value]]-investment_data[[#This Row],[purchase_value]]</f>
        <v>-25797.440000000002</v>
      </c>
      <c r="L599" t="str">
        <f>IF(investment_data[[#This Row],[Profit/Loss]]&gt;0,"Profit","Loss")</f>
        <v>Loss</v>
      </c>
    </row>
    <row r="600" spans="1:12" x14ac:dyDescent="0.3">
      <c r="A600">
        <v>605137</v>
      </c>
      <c r="B600">
        <v>2697</v>
      </c>
      <c r="C600" t="s">
        <v>1483</v>
      </c>
      <c r="D600" t="s">
        <v>1558</v>
      </c>
      <c r="E600">
        <v>305.89</v>
      </c>
      <c r="F600">
        <v>393.64</v>
      </c>
      <c r="G600">
        <v>399.2</v>
      </c>
      <c r="H600" s="1">
        <v>45322</v>
      </c>
      <c r="I600">
        <v>122111.29</v>
      </c>
      <c r="J600">
        <v>120410.54</v>
      </c>
      <c r="K600">
        <f xml:space="preserve"> investment_data[[#This Row],[market_value]]-investment_data[[#This Row],[purchase_value]]</f>
        <v>1700.75</v>
      </c>
      <c r="L600" t="str">
        <f>IF(investment_data[[#This Row],[Profit/Loss]]&gt;0,"Profit","Loss")</f>
        <v>Profit</v>
      </c>
    </row>
    <row r="601" spans="1:12" x14ac:dyDescent="0.3">
      <c r="A601">
        <v>993033</v>
      </c>
      <c r="B601">
        <v>6218</v>
      </c>
      <c r="C601" t="s">
        <v>1483</v>
      </c>
      <c r="D601" t="s">
        <v>1559</v>
      </c>
      <c r="E601">
        <v>213.91</v>
      </c>
      <c r="F601">
        <v>93.16</v>
      </c>
      <c r="G601">
        <v>117.62</v>
      </c>
      <c r="H601" s="1">
        <v>45129</v>
      </c>
      <c r="I601">
        <v>25160.09</v>
      </c>
      <c r="J601">
        <v>19927.86</v>
      </c>
      <c r="K601">
        <f xml:space="preserve"> investment_data[[#This Row],[market_value]]-investment_data[[#This Row],[purchase_value]]</f>
        <v>5232.2299999999996</v>
      </c>
      <c r="L601" t="str">
        <f>IF(investment_data[[#This Row],[Profit/Loss]]&gt;0,"Profit","Loss")</f>
        <v>Profit</v>
      </c>
    </row>
    <row r="602" spans="1:12" x14ac:dyDescent="0.3">
      <c r="A602">
        <v>392738</v>
      </c>
      <c r="B602">
        <v>4716</v>
      </c>
      <c r="C602" t="s">
        <v>1483</v>
      </c>
      <c r="D602" t="s">
        <v>1560</v>
      </c>
      <c r="E602">
        <v>348.27</v>
      </c>
      <c r="F602">
        <v>915.6</v>
      </c>
      <c r="G602">
        <v>1042.0999999999999</v>
      </c>
      <c r="H602" s="1">
        <v>44240</v>
      </c>
      <c r="I602">
        <v>362932.17</v>
      </c>
      <c r="J602">
        <v>318876.01</v>
      </c>
      <c r="K602">
        <f xml:space="preserve"> investment_data[[#This Row],[market_value]]-investment_data[[#This Row],[purchase_value]]</f>
        <v>44056.159999999974</v>
      </c>
      <c r="L602" t="str">
        <f>IF(investment_data[[#This Row],[Profit/Loss]]&gt;0,"Profit","Loss")</f>
        <v>Profit</v>
      </c>
    </row>
    <row r="603" spans="1:12" x14ac:dyDescent="0.3">
      <c r="A603">
        <v>652496</v>
      </c>
      <c r="B603">
        <v>4957</v>
      </c>
      <c r="C603" t="s">
        <v>1483</v>
      </c>
      <c r="D603" t="s">
        <v>1561</v>
      </c>
      <c r="E603">
        <v>347.64</v>
      </c>
      <c r="F603">
        <v>606.57000000000005</v>
      </c>
      <c r="G603">
        <v>546.02</v>
      </c>
      <c r="H603" s="1">
        <v>45300</v>
      </c>
      <c r="I603">
        <v>189818.39</v>
      </c>
      <c r="J603">
        <v>210867.99</v>
      </c>
      <c r="K603">
        <f xml:space="preserve"> investment_data[[#This Row],[market_value]]-investment_data[[#This Row],[purchase_value]]</f>
        <v>-21049.599999999977</v>
      </c>
      <c r="L603" t="str">
        <f>IF(investment_data[[#This Row],[Profit/Loss]]&gt;0,"Profit","Loss")</f>
        <v>Loss</v>
      </c>
    </row>
    <row r="604" spans="1:12" x14ac:dyDescent="0.3">
      <c r="A604">
        <v>985463</v>
      </c>
      <c r="B604">
        <v>8625</v>
      </c>
      <c r="C604" t="s">
        <v>1483</v>
      </c>
      <c r="D604" t="s">
        <v>1562</v>
      </c>
      <c r="E604">
        <v>311.79000000000002</v>
      </c>
      <c r="F604">
        <v>510.78</v>
      </c>
      <c r="G604">
        <v>525.86</v>
      </c>
      <c r="H604" s="1">
        <v>44311</v>
      </c>
      <c r="I604">
        <v>163957.89000000001</v>
      </c>
      <c r="J604">
        <v>159256.1</v>
      </c>
      <c r="K604">
        <f xml:space="preserve"> investment_data[[#This Row],[market_value]]-investment_data[[#This Row],[purchase_value]]</f>
        <v>4701.7900000000081</v>
      </c>
      <c r="L604" t="str">
        <f>IF(investment_data[[#This Row],[Profit/Loss]]&gt;0,"Profit","Loss")</f>
        <v>Profit</v>
      </c>
    </row>
    <row r="605" spans="1:12" x14ac:dyDescent="0.3">
      <c r="A605">
        <v>315251</v>
      </c>
      <c r="B605">
        <v>8032</v>
      </c>
      <c r="C605" t="s">
        <v>1483</v>
      </c>
      <c r="D605" t="s">
        <v>1563</v>
      </c>
      <c r="E605">
        <v>302.70999999999998</v>
      </c>
      <c r="F605">
        <v>593.83000000000004</v>
      </c>
      <c r="G605">
        <v>803.05</v>
      </c>
      <c r="H605" s="1">
        <v>44475</v>
      </c>
      <c r="I605">
        <v>243091.27</v>
      </c>
      <c r="J605">
        <v>179758.28</v>
      </c>
      <c r="K605">
        <f xml:space="preserve"> investment_data[[#This Row],[market_value]]-investment_data[[#This Row],[purchase_value]]</f>
        <v>63332.989999999991</v>
      </c>
      <c r="L605" t="str">
        <f>IF(investment_data[[#This Row],[Profit/Loss]]&gt;0,"Profit","Loss")</f>
        <v>Profit</v>
      </c>
    </row>
    <row r="606" spans="1:12" x14ac:dyDescent="0.3">
      <c r="A606">
        <v>500941</v>
      </c>
      <c r="B606">
        <v>3877</v>
      </c>
      <c r="C606" t="s">
        <v>1483</v>
      </c>
      <c r="D606" t="s">
        <v>1564</v>
      </c>
      <c r="E606">
        <v>169.64</v>
      </c>
      <c r="F606">
        <v>763.44</v>
      </c>
      <c r="G606">
        <v>1047.29</v>
      </c>
      <c r="H606" s="1">
        <v>44357</v>
      </c>
      <c r="I606">
        <v>177662.28</v>
      </c>
      <c r="J606">
        <v>129509.96</v>
      </c>
      <c r="K606">
        <f xml:space="preserve"> investment_data[[#This Row],[market_value]]-investment_data[[#This Row],[purchase_value]]</f>
        <v>48152.319999999992</v>
      </c>
      <c r="L606" t="str">
        <f>IF(investment_data[[#This Row],[Profit/Loss]]&gt;0,"Profit","Loss")</f>
        <v>Profit</v>
      </c>
    </row>
    <row r="607" spans="1:12" x14ac:dyDescent="0.3">
      <c r="A607">
        <v>932513</v>
      </c>
      <c r="B607">
        <v>1666</v>
      </c>
      <c r="C607" t="s">
        <v>1483</v>
      </c>
      <c r="D607" t="s">
        <v>1565</v>
      </c>
      <c r="E607">
        <v>409.83</v>
      </c>
      <c r="F607">
        <v>966.67</v>
      </c>
      <c r="G607">
        <v>1140.55</v>
      </c>
      <c r="H607" s="1">
        <v>44571</v>
      </c>
      <c r="I607">
        <v>467431.61</v>
      </c>
      <c r="J607">
        <v>396170.37</v>
      </c>
      <c r="K607">
        <f xml:space="preserve"> investment_data[[#This Row],[market_value]]-investment_data[[#This Row],[purchase_value]]</f>
        <v>71261.239999999991</v>
      </c>
      <c r="L607" t="str">
        <f>IF(investment_data[[#This Row],[Profit/Loss]]&gt;0,"Profit","Loss")</f>
        <v>Profit</v>
      </c>
    </row>
    <row r="608" spans="1:12" x14ac:dyDescent="0.3">
      <c r="A608">
        <v>995697</v>
      </c>
      <c r="B608">
        <v>9566</v>
      </c>
      <c r="C608" t="s">
        <v>1483</v>
      </c>
      <c r="D608" t="s">
        <v>1566</v>
      </c>
      <c r="E608">
        <v>85.76</v>
      </c>
      <c r="F608">
        <v>253.22</v>
      </c>
      <c r="G608">
        <v>326.08</v>
      </c>
      <c r="H608" s="1">
        <v>44168</v>
      </c>
      <c r="I608">
        <v>27964.62</v>
      </c>
      <c r="J608">
        <v>21716.15</v>
      </c>
      <c r="K608">
        <f xml:space="preserve"> investment_data[[#This Row],[market_value]]-investment_data[[#This Row],[purchase_value]]</f>
        <v>6248.4699999999975</v>
      </c>
      <c r="L608" t="str">
        <f>IF(investment_data[[#This Row],[Profit/Loss]]&gt;0,"Profit","Loss")</f>
        <v>Profit</v>
      </c>
    </row>
    <row r="609" spans="1:12" x14ac:dyDescent="0.3">
      <c r="A609">
        <v>172935</v>
      </c>
      <c r="B609">
        <v>5264</v>
      </c>
      <c r="C609" t="s">
        <v>1483</v>
      </c>
      <c r="D609" t="s">
        <v>1567</v>
      </c>
      <c r="E609">
        <v>397.79</v>
      </c>
      <c r="F609">
        <v>764.4</v>
      </c>
      <c r="G609">
        <v>825.72</v>
      </c>
      <c r="H609" s="1">
        <v>45513</v>
      </c>
      <c r="I609">
        <v>328463.15999999997</v>
      </c>
      <c r="J609">
        <v>304070.68</v>
      </c>
      <c r="K609">
        <f xml:space="preserve"> investment_data[[#This Row],[market_value]]-investment_data[[#This Row],[purchase_value]]</f>
        <v>24392.479999999981</v>
      </c>
      <c r="L609" t="str">
        <f>IF(investment_data[[#This Row],[Profit/Loss]]&gt;0,"Profit","Loss")</f>
        <v>Profit</v>
      </c>
    </row>
    <row r="610" spans="1:12" x14ac:dyDescent="0.3">
      <c r="A610">
        <v>405610</v>
      </c>
      <c r="B610">
        <v>5559</v>
      </c>
      <c r="C610" t="s">
        <v>1483</v>
      </c>
      <c r="D610" t="s">
        <v>1568</v>
      </c>
      <c r="E610">
        <v>112.74</v>
      </c>
      <c r="F610">
        <v>677.62</v>
      </c>
      <c r="G610">
        <v>737.9</v>
      </c>
      <c r="H610" s="1">
        <v>45222</v>
      </c>
      <c r="I610">
        <v>83190.850000000006</v>
      </c>
      <c r="J610">
        <v>76394.880000000005</v>
      </c>
      <c r="K610">
        <f xml:space="preserve"> investment_data[[#This Row],[market_value]]-investment_data[[#This Row],[purchase_value]]</f>
        <v>6795.9700000000012</v>
      </c>
      <c r="L610" t="str">
        <f>IF(investment_data[[#This Row],[Profit/Loss]]&gt;0,"Profit","Loss")</f>
        <v>Profit</v>
      </c>
    </row>
    <row r="611" spans="1:12" x14ac:dyDescent="0.3">
      <c r="A611">
        <v>546669</v>
      </c>
      <c r="B611">
        <v>3558</v>
      </c>
      <c r="C611" t="s">
        <v>1483</v>
      </c>
      <c r="D611" t="s">
        <v>1569</v>
      </c>
      <c r="E611">
        <v>460.28</v>
      </c>
      <c r="F611">
        <v>222.42</v>
      </c>
      <c r="G611">
        <v>211.65</v>
      </c>
      <c r="H611" s="1">
        <v>43935</v>
      </c>
      <c r="I611">
        <v>97418.26</v>
      </c>
      <c r="J611">
        <v>102375.48</v>
      </c>
      <c r="K611">
        <f xml:space="preserve"> investment_data[[#This Row],[market_value]]-investment_data[[#This Row],[purchase_value]]</f>
        <v>-4957.2200000000012</v>
      </c>
      <c r="L611" t="str">
        <f>IF(investment_data[[#This Row],[Profit/Loss]]&gt;0,"Profit","Loss")</f>
        <v>Loss</v>
      </c>
    </row>
    <row r="612" spans="1:12" x14ac:dyDescent="0.3">
      <c r="A612">
        <v>443161</v>
      </c>
      <c r="B612">
        <v>6369</v>
      </c>
      <c r="C612" t="s">
        <v>1483</v>
      </c>
      <c r="D612" t="s">
        <v>1570</v>
      </c>
      <c r="E612">
        <v>51.63</v>
      </c>
      <c r="F612">
        <v>78.17</v>
      </c>
      <c r="G612">
        <v>102.62</v>
      </c>
      <c r="H612" s="1">
        <v>44652</v>
      </c>
      <c r="I612">
        <v>5298.27</v>
      </c>
      <c r="J612">
        <v>4035.92</v>
      </c>
      <c r="K612">
        <f xml:space="preserve"> investment_data[[#This Row],[market_value]]-investment_data[[#This Row],[purchase_value]]</f>
        <v>1262.3500000000004</v>
      </c>
      <c r="L612" t="str">
        <f>IF(investment_data[[#This Row],[Profit/Loss]]&gt;0,"Profit","Loss")</f>
        <v>Profit</v>
      </c>
    </row>
    <row r="613" spans="1:12" x14ac:dyDescent="0.3">
      <c r="A613">
        <v>218053</v>
      </c>
      <c r="B613">
        <v>3862</v>
      </c>
      <c r="C613" t="s">
        <v>1483</v>
      </c>
      <c r="D613" t="s">
        <v>1571</v>
      </c>
      <c r="E613">
        <v>32.26</v>
      </c>
      <c r="F613">
        <v>404.24</v>
      </c>
      <c r="G613">
        <v>380.45</v>
      </c>
      <c r="H613" s="1">
        <v>44167</v>
      </c>
      <c r="I613">
        <v>12273.32</v>
      </c>
      <c r="J613">
        <v>13040.78</v>
      </c>
      <c r="K613">
        <f xml:space="preserve"> investment_data[[#This Row],[market_value]]-investment_data[[#This Row],[purchase_value]]</f>
        <v>-767.46000000000095</v>
      </c>
      <c r="L613" t="str">
        <f>IF(investment_data[[#This Row],[Profit/Loss]]&gt;0,"Profit","Loss")</f>
        <v>Loss</v>
      </c>
    </row>
    <row r="614" spans="1:12" x14ac:dyDescent="0.3">
      <c r="A614">
        <v>436192</v>
      </c>
      <c r="B614">
        <v>5110</v>
      </c>
      <c r="C614" t="s">
        <v>1483</v>
      </c>
      <c r="D614" t="s">
        <v>1572</v>
      </c>
      <c r="E614">
        <v>235.04</v>
      </c>
      <c r="F614">
        <v>874.42</v>
      </c>
      <c r="G614">
        <v>699.54</v>
      </c>
      <c r="H614" s="1">
        <v>44079</v>
      </c>
      <c r="I614">
        <v>164419.88</v>
      </c>
      <c r="J614">
        <v>205523.68</v>
      </c>
      <c r="K614">
        <f xml:space="preserve"> investment_data[[#This Row],[market_value]]-investment_data[[#This Row],[purchase_value]]</f>
        <v>-41103.799999999988</v>
      </c>
      <c r="L614" t="str">
        <f>IF(investment_data[[#This Row],[Profit/Loss]]&gt;0,"Profit","Loss")</f>
        <v>Loss</v>
      </c>
    </row>
    <row r="615" spans="1:12" x14ac:dyDescent="0.3">
      <c r="A615">
        <v>407642</v>
      </c>
      <c r="B615">
        <v>9566</v>
      </c>
      <c r="C615" t="s">
        <v>1483</v>
      </c>
      <c r="D615" t="s">
        <v>1573</v>
      </c>
      <c r="E615">
        <v>169.58</v>
      </c>
      <c r="F615">
        <v>388.95</v>
      </c>
      <c r="G615">
        <v>366.51</v>
      </c>
      <c r="H615" s="1">
        <v>44453</v>
      </c>
      <c r="I615">
        <v>62152.77</v>
      </c>
      <c r="J615">
        <v>65958.14</v>
      </c>
      <c r="K615">
        <f xml:space="preserve"> investment_data[[#This Row],[market_value]]-investment_data[[#This Row],[purchase_value]]</f>
        <v>-3805.3700000000026</v>
      </c>
      <c r="L615" t="str">
        <f>IF(investment_data[[#This Row],[Profit/Loss]]&gt;0,"Profit","Loss")</f>
        <v>Loss</v>
      </c>
    </row>
    <row r="616" spans="1:12" x14ac:dyDescent="0.3">
      <c r="A616">
        <v>976756</v>
      </c>
      <c r="B616">
        <v>2696</v>
      </c>
      <c r="C616" t="s">
        <v>1483</v>
      </c>
      <c r="D616" t="s">
        <v>1574</v>
      </c>
      <c r="E616">
        <v>349.47</v>
      </c>
      <c r="F616">
        <v>503.69</v>
      </c>
      <c r="G616">
        <v>607.15</v>
      </c>
      <c r="H616" s="1">
        <v>44274</v>
      </c>
      <c r="I616">
        <v>212180.71</v>
      </c>
      <c r="J616">
        <v>176024.54</v>
      </c>
      <c r="K616">
        <f xml:space="preserve"> investment_data[[#This Row],[market_value]]-investment_data[[#This Row],[purchase_value]]</f>
        <v>36156.169999999984</v>
      </c>
      <c r="L616" t="str">
        <f>IF(investment_data[[#This Row],[Profit/Loss]]&gt;0,"Profit","Loss")</f>
        <v>Profit</v>
      </c>
    </row>
    <row r="617" spans="1:12" x14ac:dyDescent="0.3">
      <c r="A617">
        <v>877646</v>
      </c>
      <c r="B617">
        <v>1471</v>
      </c>
      <c r="C617" t="s">
        <v>1483</v>
      </c>
      <c r="D617" t="s">
        <v>1575</v>
      </c>
      <c r="E617">
        <v>176.21</v>
      </c>
      <c r="F617">
        <v>743.78</v>
      </c>
      <c r="G617">
        <v>1049.6300000000001</v>
      </c>
      <c r="H617" s="1">
        <v>45055</v>
      </c>
      <c r="I617">
        <v>184955.3</v>
      </c>
      <c r="J617">
        <v>131061.47</v>
      </c>
      <c r="K617">
        <f xml:space="preserve"> investment_data[[#This Row],[market_value]]-investment_data[[#This Row],[purchase_value]]</f>
        <v>53893.829999999987</v>
      </c>
      <c r="L617" t="str">
        <f>IF(investment_data[[#This Row],[Profit/Loss]]&gt;0,"Profit","Loss")</f>
        <v>Profit</v>
      </c>
    </row>
    <row r="618" spans="1:12" x14ac:dyDescent="0.3">
      <c r="A618">
        <v>841231</v>
      </c>
      <c r="B618">
        <v>1719</v>
      </c>
      <c r="C618" t="s">
        <v>1483</v>
      </c>
      <c r="D618" t="s">
        <v>1576</v>
      </c>
      <c r="E618">
        <v>352.64</v>
      </c>
      <c r="F618">
        <v>466.69</v>
      </c>
      <c r="G618">
        <v>664.78</v>
      </c>
      <c r="H618" s="1">
        <v>44778</v>
      </c>
      <c r="I618">
        <v>234428.02</v>
      </c>
      <c r="J618">
        <v>164573.56</v>
      </c>
      <c r="K618">
        <f xml:space="preserve"> investment_data[[#This Row],[market_value]]-investment_data[[#This Row],[purchase_value]]</f>
        <v>69854.459999999992</v>
      </c>
      <c r="L618" t="str">
        <f>IF(investment_data[[#This Row],[Profit/Loss]]&gt;0,"Profit","Loss")</f>
        <v>Profit</v>
      </c>
    </row>
    <row r="619" spans="1:12" x14ac:dyDescent="0.3">
      <c r="A619">
        <v>115793</v>
      </c>
      <c r="B619">
        <v>7858</v>
      </c>
      <c r="C619" t="s">
        <v>1483</v>
      </c>
      <c r="D619" t="s">
        <v>1577</v>
      </c>
      <c r="E619">
        <v>99.34</v>
      </c>
      <c r="F619">
        <v>727.18</v>
      </c>
      <c r="G619">
        <v>864.29</v>
      </c>
      <c r="H619" s="1">
        <v>45536</v>
      </c>
      <c r="I619">
        <v>85858.57</v>
      </c>
      <c r="J619">
        <v>72238.06</v>
      </c>
      <c r="K619">
        <f xml:space="preserve"> investment_data[[#This Row],[market_value]]-investment_data[[#This Row],[purchase_value]]</f>
        <v>13620.510000000009</v>
      </c>
      <c r="L619" t="str">
        <f>IF(investment_data[[#This Row],[Profit/Loss]]&gt;0,"Profit","Loss")</f>
        <v>Profit</v>
      </c>
    </row>
    <row r="620" spans="1:12" x14ac:dyDescent="0.3">
      <c r="A620">
        <v>563180</v>
      </c>
      <c r="B620">
        <v>9566</v>
      </c>
      <c r="C620" t="s">
        <v>1483</v>
      </c>
      <c r="D620" t="s">
        <v>1578</v>
      </c>
      <c r="E620">
        <v>76.48</v>
      </c>
      <c r="F620">
        <v>347.47</v>
      </c>
      <c r="G620">
        <v>511.59</v>
      </c>
      <c r="H620" s="1">
        <v>44905</v>
      </c>
      <c r="I620">
        <v>39126.400000000001</v>
      </c>
      <c r="J620">
        <v>26574.51</v>
      </c>
      <c r="K620">
        <f xml:space="preserve"> investment_data[[#This Row],[market_value]]-investment_data[[#This Row],[purchase_value]]</f>
        <v>12551.890000000003</v>
      </c>
      <c r="L620" t="str">
        <f>IF(investment_data[[#This Row],[Profit/Loss]]&gt;0,"Profit","Loss")</f>
        <v>Profit</v>
      </c>
    </row>
    <row r="621" spans="1:12" x14ac:dyDescent="0.3">
      <c r="A621">
        <v>153047</v>
      </c>
      <c r="B621">
        <v>4351</v>
      </c>
      <c r="C621" t="s">
        <v>1483</v>
      </c>
      <c r="D621" t="s">
        <v>1579</v>
      </c>
      <c r="E621">
        <v>87.26</v>
      </c>
      <c r="F621">
        <v>838.26</v>
      </c>
      <c r="G621">
        <v>1044.94</v>
      </c>
      <c r="H621" s="1">
        <v>44510</v>
      </c>
      <c r="I621">
        <v>91181.46</v>
      </c>
      <c r="J621">
        <v>73146.570000000007</v>
      </c>
      <c r="K621">
        <f xml:space="preserve"> investment_data[[#This Row],[market_value]]-investment_data[[#This Row],[purchase_value]]</f>
        <v>18034.89</v>
      </c>
      <c r="L621" t="str">
        <f>IF(investment_data[[#This Row],[Profit/Loss]]&gt;0,"Profit","Loss")</f>
        <v>Profit</v>
      </c>
    </row>
    <row r="622" spans="1:12" x14ac:dyDescent="0.3">
      <c r="A622">
        <v>859886</v>
      </c>
      <c r="B622">
        <v>1029</v>
      </c>
      <c r="C622" t="s">
        <v>1483</v>
      </c>
      <c r="D622" t="s">
        <v>1580</v>
      </c>
      <c r="E622">
        <v>175.73</v>
      </c>
      <c r="F622">
        <v>149.52000000000001</v>
      </c>
      <c r="G622">
        <v>215.85</v>
      </c>
      <c r="H622" s="1">
        <v>44761</v>
      </c>
      <c r="I622">
        <v>37931.32</v>
      </c>
      <c r="J622">
        <v>26275.15</v>
      </c>
      <c r="K622">
        <f xml:space="preserve"> investment_data[[#This Row],[market_value]]-investment_data[[#This Row],[purchase_value]]</f>
        <v>11656.169999999998</v>
      </c>
      <c r="L622" t="str">
        <f>IF(investment_data[[#This Row],[Profit/Loss]]&gt;0,"Profit","Loss")</f>
        <v>Profit</v>
      </c>
    </row>
    <row r="623" spans="1:12" x14ac:dyDescent="0.3">
      <c r="A623">
        <v>805205</v>
      </c>
      <c r="B623">
        <v>1405</v>
      </c>
      <c r="C623" t="s">
        <v>1483</v>
      </c>
      <c r="D623" t="s">
        <v>1581</v>
      </c>
      <c r="E623">
        <v>90.52</v>
      </c>
      <c r="F623">
        <v>702.04</v>
      </c>
      <c r="G623">
        <v>747.94</v>
      </c>
      <c r="H623" s="1">
        <v>44439</v>
      </c>
      <c r="I623">
        <v>67703.53</v>
      </c>
      <c r="J623">
        <v>63548.66</v>
      </c>
      <c r="K623">
        <f xml:space="preserve"> investment_data[[#This Row],[market_value]]-investment_data[[#This Row],[purchase_value]]</f>
        <v>4154.8699999999953</v>
      </c>
      <c r="L623" t="str">
        <f>IF(investment_data[[#This Row],[Profit/Loss]]&gt;0,"Profit","Loss")</f>
        <v>Profit</v>
      </c>
    </row>
    <row r="624" spans="1:12" x14ac:dyDescent="0.3">
      <c r="A624">
        <v>901192</v>
      </c>
      <c r="B624">
        <v>4007</v>
      </c>
      <c r="C624" t="s">
        <v>1483</v>
      </c>
      <c r="D624" t="s">
        <v>1582</v>
      </c>
      <c r="E624">
        <v>197.57</v>
      </c>
      <c r="F624">
        <v>678.72</v>
      </c>
      <c r="G624">
        <v>840.66</v>
      </c>
      <c r="H624" s="1">
        <v>44635</v>
      </c>
      <c r="I624">
        <v>166089.20000000001</v>
      </c>
      <c r="J624">
        <v>134094.71</v>
      </c>
      <c r="K624">
        <f xml:space="preserve"> investment_data[[#This Row],[market_value]]-investment_data[[#This Row],[purchase_value]]</f>
        <v>31994.49000000002</v>
      </c>
      <c r="L624" t="str">
        <f>IF(investment_data[[#This Row],[Profit/Loss]]&gt;0,"Profit","Loss")</f>
        <v>Profit</v>
      </c>
    </row>
    <row r="625" spans="1:12" x14ac:dyDescent="0.3">
      <c r="A625">
        <v>404680</v>
      </c>
      <c r="B625">
        <v>2159</v>
      </c>
      <c r="C625" t="s">
        <v>1483</v>
      </c>
      <c r="D625" t="s">
        <v>1583</v>
      </c>
      <c r="E625">
        <v>219.45</v>
      </c>
      <c r="F625">
        <v>495.82</v>
      </c>
      <c r="G625">
        <v>456.46</v>
      </c>
      <c r="H625" s="1">
        <v>44376</v>
      </c>
      <c r="I625">
        <v>100170.15</v>
      </c>
      <c r="J625">
        <v>108807.7</v>
      </c>
      <c r="K625">
        <f xml:space="preserve"> investment_data[[#This Row],[market_value]]-investment_data[[#This Row],[purchase_value]]</f>
        <v>-8637.5500000000029</v>
      </c>
      <c r="L625" t="str">
        <f>IF(investment_data[[#This Row],[Profit/Loss]]&gt;0,"Profit","Loss")</f>
        <v>Loss</v>
      </c>
    </row>
    <row r="626" spans="1:12" x14ac:dyDescent="0.3">
      <c r="A626">
        <v>512602</v>
      </c>
      <c r="B626">
        <v>4862</v>
      </c>
      <c r="C626" t="s">
        <v>1483</v>
      </c>
      <c r="D626" t="s">
        <v>1584</v>
      </c>
      <c r="E626">
        <v>407.69</v>
      </c>
      <c r="F626">
        <v>255.41</v>
      </c>
      <c r="G626">
        <v>320.83</v>
      </c>
      <c r="H626" s="1">
        <v>44409</v>
      </c>
      <c r="I626">
        <v>130799.18</v>
      </c>
      <c r="J626">
        <v>104128.1</v>
      </c>
      <c r="K626">
        <f xml:space="preserve"> investment_data[[#This Row],[market_value]]-investment_data[[#This Row],[purchase_value]]</f>
        <v>26671.079999999987</v>
      </c>
      <c r="L626" t="str">
        <f>IF(investment_data[[#This Row],[Profit/Loss]]&gt;0,"Profit","Loss")</f>
        <v>Profit</v>
      </c>
    </row>
    <row r="627" spans="1:12" x14ac:dyDescent="0.3">
      <c r="A627">
        <v>952123</v>
      </c>
      <c r="B627">
        <v>9866</v>
      </c>
      <c r="C627" t="s">
        <v>1483</v>
      </c>
      <c r="D627" t="s">
        <v>1585</v>
      </c>
      <c r="E627">
        <v>276.19</v>
      </c>
      <c r="F627">
        <v>659.19</v>
      </c>
      <c r="G627">
        <v>929.09</v>
      </c>
      <c r="H627" s="1">
        <v>45040</v>
      </c>
      <c r="I627">
        <v>256605.37</v>
      </c>
      <c r="J627">
        <v>182061.69</v>
      </c>
      <c r="K627">
        <f xml:space="preserve"> investment_data[[#This Row],[market_value]]-investment_data[[#This Row],[purchase_value]]</f>
        <v>74543.679999999993</v>
      </c>
      <c r="L627" t="str">
        <f>IF(investment_data[[#This Row],[Profit/Loss]]&gt;0,"Profit","Loss")</f>
        <v>Profit</v>
      </c>
    </row>
    <row r="628" spans="1:12" x14ac:dyDescent="0.3">
      <c r="A628">
        <v>389152</v>
      </c>
      <c r="B628">
        <v>9044</v>
      </c>
      <c r="C628" t="s">
        <v>1483</v>
      </c>
      <c r="D628" t="s">
        <v>1586</v>
      </c>
      <c r="E628">
        <v>17.68</v>
      </c>
      <c r="F628">
        <v>341.66</v>
      </c>
      <c r="G628">
        <v>496.93</v>
      </c>
      <c r="H628" s="1">
        <v>44026</v>
      </c>
      <c r="I628">
        <v>8785.7199999999993</v>
      </c>
      <c r="J628">
        <v>6040.55</v>
      </c>
      <c r="K628">
        <f xml:space="preserve"> investment_data[[#This Row],[market_value]]-investment_data[[#This Row],[purchase_value]]</f>
        <v>2745.1699999999992</v>
      </c>
      <c r="L628" t="str">
        <f>IF(investment_data[[#This Row],[Profit/Loss]]&gt;0,"Profit","Loss")</f>
        <v>Profit</v>
      </c>
    </row>
    <row r="629" spans="1:12" x14ac:dyDescent="0.3">
      <c r="A629">
        <v>613025</v>
      </c>
      <c r="B629">
        <v>5541</v>
      </c>
      <c r="C629" t="s">
        <v>1483</v>
      </c>
      <c r="D629" t="s">
        <v>1587</v>
      </c>
      <c r="E629">
        <v>85.72</v>
      </c>
      <c r="F629">
        <v>575.41</v>
      </c>
      <c r="G629">
        <v>533.70000000000005</v>
      </c>
      <c r="H629" s="1">
        <v>44376</v>
      </c>
      <c r="I629">
        <v>45748.76</v>
      </c>
      <c r="J629">
        <v>49324.15</v>
      </c>
      <c r="K629">
        <f xml:space="preserve"> investment_data[[#This Row],[market_value]]-investment_data[[#This Row],[purchase_value]]</f>
        <v>-3575.3899999999994</v>
      </c>
      <c r="L629" t="str">
        <f>IF(investment_data[[#This Row],[Profit/Loss]]&gt;0,"Profit","Loss")</f>
        <v>Loss</v>
      </c>
    </row>
    <row r="630" spans="1:12" x14ac:dyDescent="0.3">
      <c r="A630">
        <v>710520</v>
      </c>
      <c r="B630">
        <v>8907</v>
      </c>
      <c r="C630" t="s">
        <v>1483</v>
      </c>
      <c r="D630" t="s">
        <v>1588</v>
      </c>
      <c r="E630">
        <v>343.39</v>
      </c>
      <c r="F630">
        <v>124.03</v>
      </c>
      <c r="G630">
        <v>147.78</v>
      </c>
      <c r="H630" s="1">
        <v>45465</v>
      </c>
      <c r="I630">
        <v>50746.17</v>
      </c>
      <c r="J630">
        <v>42590.66</v>
      </c>
      <c r="K630">
        <f xml:space="preserve"> investment_data[[#This Row],[market_value]]-investment_data[[#This Row],[purchase_value]]</f>
        <v>8155.5099999999948</v>
      </c>
      <c r="L630" t="str">
        <f>IF(investment_data[[#This Row],[Profit/Loss]]&gt;0,"Profit","Loss")</f>
        <v>Profit</v>
      </c>
    </row>
    <row r="631" spans="1:12" x14ac:dyDescent="0.3">
      <c r="A631">
        <v>149600</v>
      </c>
      <c r="B631">
        <v>1471</v>
      </c>
      <c r="C631" t="s">
        <v>1483</v>
      </c>
      <c r="D631" t="s">
        <v>1589</v>
      </c>
      <c r="E631">
        <v>481.24</v>
      </c>
      <c r="F631">
        <v>650.07000000000005</v>
      </c>
      <c r="G631">
        <v>768.22</v>
      </c>
      <c r="H631" s="1">
        <v>43866</v>
      </c>
      <c r="I631">
        <v>369698.19</v>
      </c>
      <c r="J631">
        <v>312839.69</v>
      </c>
      <c r="K631">
        <f xml:space="preserve"> investment_data[[#This Row],[market_value]]-investment_data[[#This Row],[purchase_value]]</f>
        <v>56858.5</v>
      </c>
      <c r="L631" t="str">
        <f>IF(investment_data[[#This Row],[Profit/Loss]]&gt;0,"Profit","Loss")</f>
        <v>Profit</v>
      </c>
    </row>
    <row r="632" spans="1:12" x14ac:dyDescent="0.3">
      <c r="A632">
        <v>899671</v>
      </c>
      <c r="B632">
        <v>8975</v>
      </c>
      <c r="C632" t="s">
        <v>1483</v>
      </c>
      <c r="D632" t="s">
        <v>1590</v>
      </c>
      <c r="E632">
        <v>100.96</v>
      </c>
      <c r="F632">
        <v>804.9</v>
      </c>
      <c r="G632">
        <v>861.03</v>
      </c>
      <c r="H632" s="1">
        <v>45324</v>
      </c>
      <c r="I632">
        <v>86929.59</v>
      </c>
      <c r="J632">
        <v>81262.7</v>
      </c>
      <c r="K632">
        <f xml:space="preserve"> investment_data[[#This Row],[market_value]]-investment_data[[#This Row],[purchase_value]]</f>
        <v>5666.8899999999994</v>
      </c>
      <c r="L632" t="str">
        <f>IF(investment_data[[#This Row],[Profit/Loss]]&gt;0,"Profit","Loss")</f>
        <v>Profit</v>
      </c>
    </row>
    <row r="633" spans="1:12" x14ac:dyDescent="0.3">
      <c r="A633">
        <v>623261</v>
      </c>
      <c r="B633">
        <v>9751</v>
      </c>
      <c r="C633" t="s">
        <v>1483</v>
      </c>
      <c r="D633" t="s">
        <v>1591</v>
      </c>
      <c r="E633">
        <v>450.01</v>
      </c>
      <c r="F633">
        <v>686.66</v>
      </c>
      <c r="G633">
        <v>631.21</v>
      </c>
      <c r="H633" s="1">
        <v>44583</v>
      </c>
      <c r="I633">
        <v>284050.81</v>
      </c>
      <c r="J633">
        <v>309003.87</v>
      </c>
      <c r="K633">
        <f xml:space="preserve"> investment_data[[#This Row],[market_value]]-investment_data[[#This Row],[purchase_value]]</f>
        <v>-24953.059999999998</v>
      </c>
      <c r="L633" t="str">
        <f>IF(investment_data[[#This Row],[Profit/Loss]]&gt;0,"Profit","Loss")</f>
        <v>Loss</v>
      </c>
    </row>
    <row r="634" spans="1:12" x14ac:dyDescent="0.3">
      <c r="A634">
        <v>556801</v>
      </c>
      <c r="B634">
        <v>7270</v>
      </c>
      <c r="C634" t="s">
        <v>1483</v>
      </c>
      <c r="D634" t="s">
        <v>1592</v>
      </c>
      <c r="E634">
        <v>46.86</v>
      </c>
      <c r="F634">
        <v>587.97</v>
      </c>
      <c r="G634">
        <v>639.92999999999995</v>
      </c>
      <c r="H634" s="1">
        <v>44450</v>
      </c>
      <c r="I634">
        <v>29987.119999999999</v>
      </c>
      <c r="J634">
        <v>27552.27</v>
      </c>
      <c r="K634">
        <f xml:space="preserve"> investment_data[[#This Row],[market_value]]-investment_data[[#This Row],[purchase_value]]</f>
        <v>2434.8499999999985</v>
      </c>
      <c r="L634" t="str">
        <f>IF(investment_data[[#This Row],[Profit/Loss]]&gt;0,"Profit","Loss")</f>
        <v>Profit</v>
      </c>
    </row>
    <row r="635" spans="1:12" x14ac:dyDescent="0.3">
      <c r="A635">
        <v>955162</v>
      </c>
      <c r="B635">
        <v>3617</v>
      </c>
      <c r="C635" t="s">
        <v>1483</v>
      </c>
      <c r="D635" t="s">
        <v>1593</v>
      </c>
      <c r="E635">
        <v>185.29</v>
      </c>
      <c r="F635">
        <v>141.56</v>
      </c>
      <c r="G635">
        <v>127.21</v>
      </c>
      <c r="H635" s="1">
        <v>44882</v>
      </c>
      <c r="I635">
        <v>23570.74</v>
      </c>
      <c r="J635">
        <v>26229.65</v>
      </c>
      <c r="K635">
        <f xml:space="preserve"> investment_data[[#This Row],[market_value]]-investment_data[[#This Row],[purchase_value]]</f>
        <v>-2658.91</v>
      </c>
      <c r="L635" t="str">
        <f>IF(investment_data[[#This Row],[Profit/Loss]]&gt;0,"Profit","Loss")</f>
        <v>Loss</v>
      </c>
    </row>
    <row r="636" spans="1:12" x14ac:dyDescent="0.3">
      <c r="A636">
        <v>598639</v>
      </c>
      <c r="B636">
        <v>8996</v>
      </c>
      <c r="C636" t="s">
        <v>1483</v>
      </c>
      <c r="D636" t="s">
        <v>1594</v>
      </c>
      <c r="E636">
        <v>433.58</v>
      </c>
      <c r="F636">
        <v>485.74</v>
      </c>
      <c r="G636">
        <v>430.4</v>
      </c>
      <c r="H636" s="1">
        <v>45388</v>
      </c>
      <c r="I636">
        <v>186612.83</v>
      </c>
      <c r="J636">
        <v>210607.15</v>
      </c>
      <c r="K636">
        <f xml:space="preserve"> investment_data[[#This Row],[market_value]]-investment_data[[#This Row],[purchase_value]]</f>
        <v>-23994.320000000007</v>
      </c>
      <c r="L636" t="str">
        <f>IF(investment_data[[#This Row],[Profit/Loss]]&gt;0,"Profit","Loss")</f>
        <v>Loss</v>
      </c>
    </row>
    <row r="637" spans="1:12" x14ac:dyDescent="0.3">
      <c r="A637">
        <v>948403</v>
      </c>
      <c r="B637">
        <v>8853</v>
      </c>
      <c r="C637" t="s">
        <v>1483</v>
      </c>
      <c r="D637" t="s">
        <v>1595</v>
      </c>
      <c r="E637">
        <v>73.489999999999995</v>
      </c>
      <c r="F637">
        <v>305.89</v>
      </c>
      <c r="G637">
        <v>361.96</v>
      </c>
      <c r="H637" s="1">
        <v>45096</v>
      </c>
      <c r="I637">
        <v>26600.44</v>
      </c>
      <c r="J637">
        <v>22479.86</v>
      </c>
      <c r="K637">
        <f xml:space="preserve"> investment_data[[#This Row],[market_value]]-investment_data[[#This Row],[purchase_value]]</f>
        <v>4120.5799999999981</v>
      </c>
      <c r="L637" t="str">
        <f>IF(investment_data[[#This Row],[Profit/Loss]]&gt;0,"Profit","Loss")</f>
        <v>Profit</v>
      </c>
    </row>
    <row r="638" spans="1:12" x14ac:dyDescent="0.3">
      <c r="A638">
        <v>866868</v>
      </c>
      <c r="B638">
        <v>5264</v>
      </c>
      <c r="C638" t="s">
        <v>1483</v>
      </c>
      <c r="D638" t="s">
        <v>1596</v>
      </c>
      <c r="E638">
        <v>167.48</v>
      </c>
      <c r="F638">
        <v>647.73</v>
      </c>
      <c r="G638">
        <v>820.13</v>
      </c>
      <c r="H638" s="1">
        <v>44207</v>
      </c>
      <c r="I638">
        <v>137355.37</v>
      </c>
      <c r="J638">
        <v>108481.82</v>
      </c>
      <c r="K638">
        <f xml:space="preserve"> investment_data[[#This Row],[market_value]]-investment_data[[#This Row],[purchase_value]]</f>
        <v>28873.549999999988</v>
      </c>
      <c r="L638" t="str">
        <f>IF(investment_data[[#This Row],[Profit/Loss]]&gt;0,"Profit","Loss")</f>
        <v>Profit</v>
      </c>
    </row>
    <row r="639" spans="1:12" x14ac:dyDescent="0.3">
      <c r="A639">
        <v>547456</v>
      </c>
      <c r="B639">
        <v>9733</v>
      </c>
      <c r="C639" t="s">
        <v>1483</v>
      </c>
      <c r="D639" t="s">
        <v>1597</v>
      </c>
      <c r="E639">
        <v>406.67</v>
      </c>
      <c r="F639">
        <v>353.07</v>
      </c>
      <c r="G639">
        <v>446.15</v>
      </c>
      <c r="H639" s="1">
        <v>44159</v>
      </c>
      <c r="I639">
        <v>181435.82</v>
      </c>
      <c r="J639">
        <v>143582.98000000001</v>
      </c>
      <c r="K639">
        <f xml:space="preserve"> investment_data[[#This Row],[market_value]]-investment_data[[#This Row],[purchase_value]]</f>
        <v>37852.839999999997</v>
      </c>
      <c r="L639" t="str">
        <f>IF(investment_data[[#This Row],[Profit/Loss]]&gt;0,"Profit","Loss")</f>
        <v>Profit</v>
      </c>
    </row>
    <row r="640" spans="1:12" x14ac:dyDescent="0.3">
      <c r="A640">
        <v>794472</v>
      </c>
      <c r="B640">
        <v>2678</v>
      </c>
      <c r="C640" t="s">
        <v>1483</v>
      </c>
      <c r="D640" t="s">
        <v>1598</v>
      </c>
      <c r="E640">
        <v>67.91</v>
      </c>
      <c r="F640">
        <v>953.09</v>
      </c>
      <c r="G640">
        <v>777.74</v>
      </c>
      <c r="H640" s="1">
        <v>45559</v>
      </c>
      <c r="I640">
        <v>52816.32</v>
      </c>
      <c r="J640">
        <v>64724.34</v>
      </c>
      <c r="K640">
        <f xml:space="preserve"> investment_data[[#This Row],[market_value]]-investment_data[[#This Row],[purchase_value]]</f>
        <v>-11908.019999999997</v>
      </c>
      <c r="L640" t="str">
        <f>IF(investment_data[[#This Row],[Profit/Loss]]&gt;0,"Profit","Loss")</f>
        <v>Loss</v>
      </c>
    </row>
    <row r="641" spans="1:12" x14ac:dyDescent="0.3">
      <c r="A641">
        <v>887828</v>
      </c>
      <c r="B641">
        <v>7071</v>
      </c>
      <c r="C641" t="s">
        <v>1483</v>
      </c>
      <c r="D641" t="s">
        <v>1599</v>
      </c>
      <c r="E641">
        <v>382.1</v>
      </c>
      <c r="F641">
        <v>477.12</v>
      </c>
      <c r="G641">
        <v>526.73</v>
      </c>
      <c r="H641" s="1">
        <v>44510</v>
      </c>
      <c r="I641">
        <v>201263.53</v>
      </c>
      <c r="J641">
        <v>182307.55</v>
      </c>
      <c r="K641">
        <f xml:space="preserve"> investment_data[[#This Row],[market_value]]-investment_data[[#This Row],[purchase_value]]</f>
        <v>18955.98000000001</v>
      </c>
      <c r="L641" t="str">
        <f>IF(investment_data[[#This Row],[Profit/Loss]]&gt;0,"Profit","Loss")</f>
        <v>Profit</v>
      </c>
    </row>
    <row r="642" spans="1:12" x14ac:dyDescent="0.3">
      <c r="A642">
        <v>104248</v>
      </c>
      <c r="B642">
        <v>8996</v>
      </c>
      <c r="C642" t="s">
        <v>1483</v>
      </c>
      <c r="D642" t="s">
        <v>1600</v>
      </c>
      <c r="E642">
        <v>289.95999999999998</v>
      </c>
      <c r="F642">
        <v>260.82</v>
      </c>
      <c r="G642">
        <v>274.27</v>
      </c>
      <c r="H642" s="1">
        <v>44434</v>
      </c>
      <c r="I642">
        <v>79527.33</v>
      </c>
      <c r="J642">
        <v>75627.37</v>
      </c>
      <c r="K642">
        <f xml:space="preserve"> investment_data[[#This Row],[market_value]]-investment_data[[#This Row],[purchase_value]]</f>
        <v>3899.9600000000064</v>
      </c>
      <c r="L642" t="str">
        <f>IF(investment_data[[#This Row],[Profit/Loss]]&gt;0,"Profit","Loss")</f>
        <v>Profit</v>
      </c>
    </row>
    <row r="643" spans="1:12" x14ac:dyDescent="0.3">
      <c r="A643">
        <v>623597</v>
      </c>
      <c r="B643">
        <v>4700</v>
      </c>
      <c r="C643" t="s">
        <v>1483</v>
      </c>
      <c r="D643" t="s">
        <v>1601</v>
      </c>
      <c r="E643">
        <v>61.56</v>
      </c>
      <c r="F643">
        <v>559.66</v>
      </c>
      <c r="G643">
        <v>791.96</v>
      </c>
      <c r="H643" s="1">
        <v>44573</v>
      </c>
      <c r="I643">
        <v>48753.06</v>
      </c>
      <c r="J643">
        <v>34452.67</v>
      </c>
      <c r="K643">
        <f xml:space="preserve"> investment_data[[#This Row],[market_value]]-investment_data[[#This Row],[purchase_value]]</f>
        <v>14300.39</v>
      </c>
      <c r="L643" t="str">
        <f>IF(investment_data[[#This Row],[Profit/Loss]]&gt;0,"Profit","Loss")</f>
        <v>Profit</v>
      </c>
    </row>
    <row r="644" spans="1:12" x14ac:dyDescent="0.3">
      <c r="A644">
        <v>366483</v>
      </c>
      <c r="B644">
        <v>5227</v>
      </c>
      <c r="C644" t="s">
        <v>1483</v>
      </c>
      <c r="D644" t="s">
        <v>1602</v>
      </c>
      <c r="E644">
        <v>442.55</v>
      </c>
      <c r="F644">
        <v>381.75</v>
      </c>
      <c r="G644">
        <v>400.37</v>
      </c>
      <c r="H644" s="1">
        <v>43895</v>
      </c>
      <c r="I644">
        <v>177183.74</v>
      </c>
      <c r="J644">
        <v>168943.46</v>
      </c>
      <c r="K644">
        <f xml:space="preserve"> investment_data[[#This Row],[market_value]]-investment_data[[#This Row],[purchase_value]]</f>
        <v>8240.2799999999988</v>
      </c>
      <c r="L644" t="str">
        <f>IF(investment_data[[#This Row],[Profit/Loss]]&gt;0,"Profit","Loss")</f>
        <v>Profit</v>
      </c>
    </row>
    <row r="645" spans="1:12" x14ac:dyDescent="0.3">
      <c r="A645">
        <v>375765</v>
      </c>
      <c r="B645">
        <v>1845</v>
      </c>
      <c r="C645" t="s">
        <v>1483</v>
      </c>
      <c r="D645" t="s">
        <v>1603</v>
      </c>
      <c r="E645">
        <v>487.86</v>
      </c>
      <c r="F645">
        <v>166.27</v>
      </c>
      <c r="G645">
        <v>150.49</v>
      </c>
      <c r="H645" s="1">
        <v>44169</v>
      </c>
      <c r="I645">
        <v>73418.05</v>
      </c>
      <c r="J645">
        <v>81116.479999999996</v>
      </c>
      <c r="K645">
        <f xml:space="preserve"> investment_data[[#This Row],[market_value]]-investment_data[[#This Row],[purchase_value]]</f>
        <v>-7698.429999999993</v>
      </c>
      <c r="L645" t="str">
        <f>IF(investment_data[[#This Row],[Profit/Loss]]&gt;0,"Profit","Loss")</f>
        <v>Loss</v>
      </c>
    </row>
    <row r="646" spans="1:12" x14ac:dyDescent="0.3">
      <c r="A646">
        <v>964901</v>
      </c>
      <c r="B646">
        <v>2582</v>
      </c>
      <c r="C646" t="s">
        <v>1483</v>
      </c>
      <c r="D646" t="s">
        <v>1604</v>
      </c>
      <c r="E646">
        <v>425.56</v>
      </c>
      <c r="F646">
        <v>947.45</v>
      </c>
      <c r="G646">
        <v>1147.74</v>
      </c>
      <c r="H646" s="1">
        <v>45294</v>
      </c>
      <c r="I646">
        <v>488432.23</v>
      </c>
      <c r="J646">
        <v>403196.82</v>
      </c>
      <c r="K646">
        <f xml:space="preserve"> investment_data[[#This Row],[market_value]]-investment_data[[#This Row],[purchase_value]]</f>
        <v>85235.409999999974</v>
      </c>
      <c r="L646" t="str">
        <f>IF(investment_data[[#This Row],[Profit/Loss]]&gt;0,"Profit","Loss")</f>
        <v>Profit</v>
      </c>
    </row>
    <row r="647" spans="1:12" x14ac:dyDescent="0.3">
      <c r="A647">
        <v>273739</v>
      </c>
      <c r="B647">
        <v>1719</v>
      </c>
      <c r="C647" t="s">
        <v>1483</v>
      </c>
      <c r="D647" t="s">
        <v>1605</v>
      </c>
      <c r="E647">
        <v>292.32</v>
      </c>
      <c r="F647">
        <v>232.91</v>
      </c>
      <c r="G647">
        <v>290.36</v>
      </c>
      <c r="H647" s="1">
        <v>45246</v>
      </c>
      <c r="I647">
        <v>84878.04</v>
      </c>
      <c r="J647">
        <v>68084.25</v>
      </c>
      <c r="K647">
        <f xml:space="preserve"> investment_data[[#This Row],[market_value]]-investment_data[[#This Row],[purchase_value]]</f>
        <v>16793.789999999994</v>
      </c>
      <c r="L647" t="str">
        <f>IF(investment_data[[#This Row],[Profit/Loss]]&gt;0,"Profit","Loss")</f>
        <v>Profit</v>
      </c>
    </row>
    <row r="648" spans="1:12" x14ac:dyDescent="0.3">
      <c r="A648">
        <v>950677</v>
      </c>
      <c r="B648">
        <v>5968</v>
      </c>
      <c r="C648" t="s">
        <v>1483</v>
      </c>
      <c r="D648" t="s">
        <v>1606</v>
      </c>
      <c r="E648">
        <v>253.4</v>
      </c>
      <c r="F648">
        <v>626.73</v>
      </c>
      <c r="G648">
        <v>865.08</v>
      </c>
      <c r="H648" s="1">
        <v>44507</v>
      </c>
      <c r="I648">
        <v>219211.27</v>
      </c>
      <c r="J648">
        <v>158813.38</v>
      </c>
      <c r="K648">
        <f xml:space="preserve"> investment_data[[#This Row],[market_value]]-investment_data[[#This Row],[purchase_value]]</f>
        <v>60397.889999999985</v>
      </c>
      <c r="L648" t="str">
        <f>IF(investment_data[[#This Row],[Profit/Loss]]&gt;0,"Profit","Loss")</f>
        <v>Profit</v>
      </c>
    </row>
    <row r="649" spans="1:12" x14ac:dyDescent="0.3">
      <c r="A649">
        <v>184580</v>
      </c>
      <c r="B649">
        <v>7270</v>
      </c>
      <c r="C649" t="s">
        <v>1483</v>
      </c>
      <c r="D649" t="s">
        <v>1607</v>
      </c>
      <c r="E649">
        <v>333.39</v>
      </c>
      <c r="F649">
        <v>766.71</v>
      </c>
      <c r="G649">
        <v>1114.6300000000001</v>
      </c>
      <c r="H649" s="1">
        <v>44382</v>
      </c>
      <c r="I649">
        <v>371606.5</v>
      </c>
      <c r="J649">
        <v>255613.45</v>
      </c>
      <c r="K649">
        <f xml:space="preserve"> investment_data[[#This Row],[market_value]]-investment_data[[#This Row],[purchase_value]]</f>
        <v>115993.04999999999</v>
      </c>
      <c r="L649" t="str">
        <f>IF(investment_data[[#This Row],[Profit/Loss]]&gt;0,"Profit","Loss")</f>
        <v>Profit</v>
      </c>
    </row>
    <row r="650" spans="1:12" x14ac:dyDescent="0.3">
      <c r="A650">
        <v>967261</v>
      </c>
      <c r="B650">
        <v>2159</v>
      </c>
      <c r="C650" t="s">
        <v>1483</v>
      </c>
      <c r="D650" t="s">
        <v>1608</v>
      </c>
      <c r="E650">
        <v>206.71</v>
      </c>
      <c r="F650">
        <v>149.12</v>
      </c>
      <c r="G650">
        <v>125.99</v>
      </c>
      <c r="H650" s="1">
        <v>43818</v>
      </c>
      <c r="I650">
        <v>26043.39</v>
      </c>
      <c r="J650">
        <v>30824.6</v>
      </c>
      <c r="K650">
        <f xml:space="preserve"> investment_data[[#This Row],[market_value]]-investment_data[[#This Row],[purchase_value]]</f>
        <v>-4781.2099999999991</v>
      </c>
      <c r="L650" t="str">
        <f>IF(investment_data[[#This Row],[Profit/Loss]]&gt;0,"Profit","Loss")</f>
        <v>Loss</v>
      </c>
    </row>
    <row r="651" spans="1:12" x14ac:dyDescent="0.3">
      <c r="A651">
        <v>203322</v>
      </c>
      <c r="B651">
        <v>3862</v>
      </c>
      <c r="C651" t="s">
        <v>1483</v>
      </c>
      <c r="D651" t="s">
        <v>1609</v>
      </c>
      <c r="E651">
        <v>269.35000000000002</v>
      </c>
      <c r="F651">
        <v>585.39</v>
      </c>
      <c r="G651">
        <v>834.49</v>
      </c>
      <c r="H651" s="1">
        <v>44343</v>
      </c>
      <c r="I651">
        <v>224769.88</v>
      </c>
      <c r="J651">
        <v>157674.79999999999</v>
      </c>
      <c r="K651">
        <f xml:space="preserve"> investment_data[[#This Row],[market_value]]-investment_data[[#This Row],[purchase_value]]</f>
        <v>67095.080000000016</v>
      </c>
      <c r="L651" t="str">
        <f>IF(investment_data[[#This Row],[Profit/Loss]]&gt;0,"Profit","Loss")</f>
        <v>Profit</v>
      </c>
    </row>
    <row r="652" spans="1:12" x14ac:dyDescent="0.3">
      <c r="A652">
        <v>821040</v>
      </c>
      <c r="B652">
        <v>4007</v>
      </c>
      <c r="C652" t="s">
        <v>1483</v>
      </c>
      <c r="D652" t="s">
        <v>1610</v>
      </c>
      <c r="E652">
        <v>87.23</v>
      </c>
      <c r="F652">
        <v>362.65</v>
      </c>
      <c r="G652">
        <v>478.19</v>
      </c>
      <c r="H652" s="1">
        <v>44285</v>
      </c>
      <c r="I652">
        <v>41712.51</v>
      </c>
      <c r="J652">
        <v>31633.96</v>
      </c>
      <c r="K652">
        <f xml:space="preserve"> investment_data[[#This Row],[market_value]]-investment_data[[#This Row],[purchase_value]]</f>
        <v>10078.550000000003</v>
      </c>
      <c r="L652" t="str">
        <f>IF(investment_data[[#This Row],[Profit/Loss]]&gt;0,"Profit","Loss")</f>
        <v>Profit</v>
      </c>
    </row>
    <row r="653" spans="1:12" x14ac:dyDescent="0.3">
      <c r="A653">
        <v>421353</v>
      </c>
      <c r="B653">
        <v>9031</v>
      </c>
      <c r="C653" t="s">
        <v>1483</v>
      </c>
      <c r="D653" t="s">
        <v>1611</v>
      </c>
      <c r="E653">
        <v>265.02999999999997</v>
      </c>
      <c r="F653">
        <v>272.20999999999998</v>
      </c>
      <c r="G653">
        <v>356.69</v>
      </c>
      <c r="H653" s="1">
        <v>44230</v>
      </c>
      <c r="I653">
        <v>94533.55</v>
      </c>
      <c r="J653">
        <v>72143.820000000007</v>
      </c>
      <c r="K653">
        <f xml:space="preserve"> investment_data[[#This Row],[market_value]]-investment_data[[#This Row],[purchase_value]]</f>
        <v>22389.729999999996</v>
      </c>
      <c r="L653" t="str">
        <f>IF(investment_data[[#This Row],[Profit/Loss]]&gt;0,"Profit","Loss")</f>
        <v>Profit</v>
      </c>
    </row>
    <row r="654" spans="1:12" x14ac:dyDescent="0.3">
      <c r="A654">
        <v>600571</v>
      </c>
      <c r="B654">
        <v>3758</v>
      </c>
      <c r="C654" t="s">
        <v>1483</v>
      </c>
      <c r="D654" t="s">
        <v>1612</v>
      </c>
      <c r="E654">
        <v>227.91</v>
      </c>
      <c r="F654">
        <v>644.5</v>
      </c>
      <c r="G654">
        <v>535.79999999999995</v>
      </c>
      <c r="H654" s="1">
        <v>45387</v>
      </c>
      <c r="I654">
        <v>122114.18</v>
      </c>
      <c r="J654">
        <v>146888</v>
      </c>
      <c r="K654">
        <f xml:space="preserve"> investment_data[[#This Row],[market_value]]-investment_data[[#This Row],[purchase_value]]</f>
        <v>-24773.820000000007</v>
      </c>
      <c r="L654" t="str">
        <f>IF(investment_data[[#This Row],[Profit/Loss]]&gt;0,"Profit","Loss")</f>
        <v>Loss</v>
      </c>
    </row>
    <row r="655" spans="1:12" x14ac:dyDescent="0.3">
      <c r="A655">
        <v>693095</v>
      </c>
      <c r="B655">
        <v>6258</v>
      </c>
      <c r="C655" t="s">
        <v>1483</v>
      </c>
      <c r="D655" t="s">
        <v>1613</v>
      </c>
      <c r="E655">
        <v>297.17</v>
      </c>
      <c r="F655">
        <v>770.47</v>
      </c>
      <c r="G655">
        <v>934.03</v>
      </c>
      <c r="H655" s="1">
        <v>44092</v>
      </c>
      <c r="I655">
        <v>277565.7</v>
      </c>
      <c r="J655">
        <v>228960.57</v>
      </c>
      <c r="K655">
        <f xml:space="preserve"> investment_data[[#This Row],[market_value]]-investment_data[[#This Row],[purchase_value]]</f>
        <v>48605.130000000005</v>
      </c>
      <c r="L655" t="str">
        <f>IF(investment_data[[#This Row],[Profit/Loss]]&gt;0,"Profit","Loss")</f>
        <v>Profit</v>
      </c>
    </row>
    <row r="656" spans="1:12" x14ac:dyDescent="0.3">
      <c r="A656">
        <v>358734</v>
      </c>
      <c r="B656">
        <v>8355</v>
      </c>
      <c r="C656" t="s">
        <v>1483</v>
      </c>
      <c r="D656" t="s">
        <v>1614</v>
      </c>
      <c r="E656">
        <v>299.89999999999998</v>
      </c>
      <c r="F656">
        <v>773.99</v>
      </c>
      <c r="G656">
        <v>953.11</v>
      </c>
      <c r="H656" s="1">
        <v>43869</v>
      </c>
      <c r="I656">
        <v>285837.69</v>
      </c>
      <c r="J656">
        <v>232119.6</v>
      </c>
      <c r="K656">
        <f xml:space="preserve"> investment_data[[#This Row],[market_value]]-investment_data[[#This Row],[purchase_value]]</f>
        <v>53718.09</v>
      </c>
      <c r="L656" t="str">
        <f>IF(investment_data[[#This Row],[Profit/Loss]]&gt;0,"Profit","Loss")</f>
        <v>Profit</v>
      </c>
    </row>
    <row r="657" spans="1:12" x14ac:dyDescent="0.3">
      <c r="A657">
        <v>137827</v>
      </c>
      <c r="B657">
        <v>5318</v>
      </c>
      <c r="C657" t="s">
        <v>1483</v>
      </c>
      <c r="D657" t="s">
        <v>1615</v>
      </c>
      <c r="E657">
        <v>271.76</v>
      </c>
      <c r="F657">
        <v>942.42</v>
      </c>
      <c r="G657">
        <v>1226.5</v>
      </c>
      <c r="H657" s="1">
        <v>45023</v>
      </c>
      <c r="I657">
        <v>333313.64</v>
      </c>
      <c r="J657">
        <v>256112.06</v>
      </c>
      <c r="K657">
        <f xml:space="preserve"> investment_data[[#This Row],[market_value]]-investment_data[[#This Row],[purchase_value]]</f>
        <v>77201.580000000016</v>
      </c>
      <c r="L657" t="str">
        <f>IF(investment_data[[#This Row],[Profit/Loss]]&gt;0,"Profit","Loss")</f>
        <v>Profit</v>
      </c>
    </row>
    <row r="658" spans="1:12" x14ac:dyDescent="0.3">
      <c r="A658">
        <v>641990</v>
      </c>
      <c r="B658">
        <v>5646</v>
      </c>
      <c r="C658" t="s">
        <v>1483</v>
      </c>
      <c r="D658" t="s">
        <v>1616</v>
      </c>
      <c r="E658">
        <v>185.5</v>
      </c>
      <c r="F658">
        <v>258.45</v>
      </c>
      <c r="G658">
        <v>307.51</v>
      </c>
      <c r="H658" s="1">
        <v>44069</v>
      </c>
      <c r="I658">
        <v>57043.1</v>
      </c>
      <c r="J658">
        <v>47942.48</v>
      </c>
      <c r="K658">
        <f xml:space="preserve"> investment_data[[#This Row],[market_value]]-investment_data[[#This Row],[purchase_value]]</f>
        <v>9100.6199999999953</v>
      </c>
      <c r="L658" t="str">
        <f>IF(investment_data[[#This Row],[Profit/Loss]]&gt;0,"Profit","Loss")</f>
        <v>Profit</v>
      </c>
    </row>
    <row r="659" spans="1:12" x14ac:dyDescent="0.3">
      <c r="A659">
        <v>279265</v>
      </c>
      <c r="B659">
        <v>5431</v>
      </c>
      <c r="C659" t="s">
        <v>1483</v>
      </c>
      <c r="D659" t="s">
        <v>1617</v>
      </c>
      <c r="E659">
        <v>276.05</v>
      </c>
      <c r="F659">
        <v>417.75</v>
      </c>
      <c r="G659">
        <v>486.96</v>
      </c>
      <c r="H659" s="1">
        <v>45009</v>
      </c>
      <c r="I659">
        <v>134425.31</v>
      </c>
      <c r="J659">
        <v>115319.89</v>
      </c>
      <c r="K659">
        <f xml:space="preserve"> investment_data[[#This Row],[market_value]]-investment_data[[#This Row],[purchase_value]]</f>
        <v>19105.419999999998</v>
      </c>
      <c r="L659" t="str">
        <f>IF(investment_data[[#This Row],[Profit/Loss]]&gt;0,"Profit","Loss")</f>
        <v>Profit</v>
      </c>
    </row>
    <row r="660" spans="1:12" x14ac:dyDescent="0.3">
      <c r="A660">
        <v>408297</v>
      </c>
      <c r="B660">
        <v>6937</v>
      </c>
      <c r="C660" t="s">
        <v>1483</v>
      </c>
      <c r="D660" t="s">
        <v>1618</v>
      </c>
      <c r="E660">
        <v>92.15</v>
      </c>
      <c r="F660">
        <v>145.52000000000001</v>
      </c>
      <c r="G660">
        <v>163.88</v>
      </c>
      <c r="H660" s="1">
        <v>44214</v>
      </c>
      <c r="I660">
        <v>15101.54</v>
      </c>
      <c r="J660">
        <v>13409.67</v>
      </c>
      <c r="K660">
        <f xml:space="preserve"> investment_data[[#This Row],[market_value]]-investment_data[[#This Row],[purchase_value]]</f>
        <v>1691.8700000000008</v>
      </c>
      <c r="L660" t="str">
        <f>IF(investment_data[[#This Row],[Profit/Loss]]&gt;0,"Profit","Loss")</f>
        <v>Profit</v>
      </c>
    </row>
    <row r="661" spans="1:12" x14ac:dyDescent="0.3">
      <c r="A661">
        <v>517790</v>
      </c>
      <c r="B661">
        <v>1845</v>
      </c>
      <c r="C661" t="s">
        <v>1483</v>
      </c>
      <c r="D661" t="s">
        <v>1619</v>
      </c>
      <c r="E661">
        <v>184.57</v>
      </c>
      <c r="F661">
        <v>162.04</v>
      </c>
      <c r="G661">
        <v>188.31</v>
      </c>
      <c r="H661" s="1">
        <v>44620</v>
      </c>
      <c r="I661">
        <v>34756.379999999997</v>
      </c>
      <c r="J661">
        <v>29907.72</v>
      </c>
      <c r="K661">
        <f xml:space="preserve"> investment_data[[#This Row],[market_value]]-investment_data[[#This Row],[purchase_value]]</f>
        <v>4848.6599999999962</v>
      </c>
      <c r="L661" t="str">
        <f>IF(investment_data[[#This Row],[Profit/Loss]]&gt;0,"Profit","Loss")</f>
        <v>Profit</v>
      </c>
    </row>
    <row r="662" spans="1:12" x14ac:dyDescent="0.3">
      <c r="A662">
        <v>549523</v>
      </c>
      <c r="B662">
        <v>3617</v>
      </c>
      <c r="C662" t="s">
        <v>1483</v>
      </c>
      <c r="D662" t="s">
        <v>1620</v>
      </c>
      <c r="E662">
        <v>241.83</v>
      </c>
      <c r="F662">
        <v>147.58000000000001</v>
      </c>
      <c r="G662">
        <v>160.94</v>
      </c>
      <c r="H662" s="1">
        <v>44572</v>
      </c>
      <c r="I662">
        <v>38920.120000000003</v>
      </c>
      <c r="J662">
        <v>35689.269999999997</v>
      </c>
      <c r="K662">
        <f xml:space="preserve"> investment_data[[#This Row],[market_value]]-investment_data[[#This Row],[purchase_value]]</f>
        <v>3230.8500000000058</v>
      </c>
      <c r="L662" t="str">
        <f>IF(investment_data[[#This Row],[Profit/Loss]]&gt;0,"Profit","Loss")</f>
        <v>Profit</v>
      </c>
    </row>
    <row r="663" spans="1:12" x14ac:dyDescent="0.3">
      <c r="A663">
        <v>630989</v>
      </c>
      <c r="B663">
        <v>9757</v>
      </c>
      <c r="C663" t="s">
        <v>1483</v>
      </c>
      <c r="D663" t="s">
        <v>1620</v>
      </c>
      <c r="E663">
        <v>124.68</v>
      </c>
      <c r="F663">
        <v>903.55</v>
      </c>
      <c r="G663">
        <v>1253.8</v>
      </c>
      <c r="H663" s="1">
        <v>45174</v>
      </c>
      <c r="I663">
        <v>156323.78</v>
      </c>
      <c r="J663">
        <v>112654.61</v>
      </c>
      <c r="K663">
        <f xml:space="preserve"> investment_data[[#This Row],[market_value]]-investment_data[[#This Row],[purchase_value]]</f>
        <v>43669.17</v>
      </c>
      <c r="L663" t="str">
        <f>IF(investment_data[[#This Row],[Profit/Loss]]&gt;0,"Profit","Loss")</f>
        <v>Profit</v>
      </c>
    </row>
    <row r="664" spans="1:12" x14ac:dyDescent="0.3">
      <c r="A664">
        <v>669596</v>
      </c>
      <c r="B664">
        <v>4430</v>
      </c>
      <c r="C664" t="s">
        <v>1483</v>
      </c>
      <c r="D664" t="s">
        <v>1621</v>
      </c>
      <c r="E664">
        <v>262.63</v>
      </c>
      <c r="F664">
        <v>549.98</v>
      </c>
      <c r="G664">
        <v>641.08000000000004</v>
      </c>
      <c r="H664" s="1">
        <v>44403</v>
      </c>
      <c r="I664">
        <v>168366.84</v>
      </c>
      <c r="J664">
        <v>144441.25</v>
      </c>
      <c r="K664">
        <f xml:space="preserve"> investment_data[[#This Row],[market_value]]-investment_data[[#This Row],[purchase_value]]</f>
        <v>23925.589999999997</v>
      </c>
      <c r="L664" t="str">
        <f>IF(investment_data[[#This Row],[Profit/Loss]]&gt;0,"Profit","Loss")</f>
        <v>Profit</v>
      </c>
    </row>
    <row r="665" spans="1:12" x14ac:dyDescent="0.3">
      <c r="A665">
        <v>308153</v>
      </c>
      <c r="B665">
        <v>7071</v>
      </c>
      <c r="C665" t="s">
        <v>1483</v>
      </c>
      <c r="D665" t="s">
        <v>1622</v>
      </c>
      <c r="E665">
        <v>485.4</v>
      </c>
      <c r="F665">
        <v>813.06</v>
      </c>
      <c r="G665">
        <v>1061.21</v>
      </c>
      <c r="H665" s="1">
        <v>45282</v>
      </c>
      <c r="I665">
        <v>515111.33</v>
      </c>
      <c r="J665">
        <v>394659.32</v>
      </c>
      <c r="K665">
        <f xml:space="preserve"> investment_data[[#This Row],[market_value]]-investment_data[[#This Row],[purchase_value]]</f>
        <v>120452.01000000001</v>
      </c>
      <c r="L665" t="str">
        <f>IF(investment_data[[#This Row],[Profit/Loss]]&gt;0,"Profit","Loss")</f>
        <v>Profit</v>
      </c>
    </row>
    <row r="666" spans="1:12" x14ac:dyDescent="0.3">
      <c r="A666">
        <v>907771</v>
      </c>
      <c r="B666">
        <v>1845</v>
      </c>
      <c r="C666" t="s">
        <v>1483</v>
      </c>
      <c r="D666" t="s">
        <v>1623</v>
      </c>
      <c r="E666">
        <v>42.4</v>
      </c>
      <c r="F666">
        <v>274.79000000000002</v>
      </c>
      <c r="G666">
        <v>266.18</v>
      </c>
      <c r="H666" s="1">
        <v>44963</v>
      </c>
      <c r="I666">
        <v>11286.03</v>
      </c>
      <c r="J666">
        <v>11651.1</v>
      </c>
      <c r="K666">
        <f xml:space="preserve"> investment_data[[#This Row],[market_value]]-investment_data[[#This Row],[purchase_value]]</f>
        <v>-365.06999999999971</v>
      </c>
      <c r="L666" t="str">
        <f>IF(investment_data[[#This Row],[Profit/Loss]]&gt;0,"Profit","Loss")</f>
        <v>Loss</v>
      </c>
    </row>
    <row r="667" spans="1:12" x14ac:dyDescent="0.3">
      <c r="A667">
        <v>776735</v>
      </c>
      <c r="B667">
        <v>8996</v>
      </c>
      <c r="C667" t="s">
        <v>1483</v>
      </c>
      <c r="D667" t="s">
        <v>1624</v>
      </c>
      <c r="E667">
        <v>324.10000000000002</v>
      </c>
      <c r="F667">
        <v>308.89</v>
      </c>
      <c r="G667">
        <v>383.52</v>
      </c>
      <c r="H667" s="1">
        <v>45052</v>
      </c>
      <c r="I667">
        <v>124298.83</v>
      </c>
      <c r="J667">
        <v>100111.25</v>
      </c>
      <c r="K667">
        <f xml:space="preserve"> investment_data[[#This Row],[market_value]]-investment_data[[#This Row],[purchase_value]]</f>
        <v>24187.58</v>
      </c>
      <c r="L667" t="str">
        <f>IF(investment_data[[#This Row],[Profit/Loss]]&gt;0,"Profit","Loss")</f>
        <v>Profit</v>
      </c>
    </row>
    <row r="668" spans="1:12" x14ac:dyDescent="0.3">
      <c r="A668">
        <v>131549</v>
      </c>
      <c r="B668">
        <v>2474</v>
      </c>
      <c r="C668" t="s">
        <v>1483</v>
      </c>
      <c r="D668" t="s">
        <v>1625</v>
      </c>
      <c r="E668">
        <v>21.71</v>
      </c>
      <c r="F668">
        <v>639.58000000000004</v>
      </c>
      <c r="G668">
        <v>747.58</v>
      </c>
      <c r="H668" s="1">
        <v>44017</v>
      </c>
      <c r="I668">
        <v>16229.96</v>
      </c>
      <c r="J668">
        <v>13885.28</v>
      </c>
      <c r="K668">
        <f xml:space="preserve"> investment_data[[#This Row],[market_value]]-investment_data[[#This Row],[purchase_value]]</f>
        <v>2344.6799999999985</v>
      </c>
      <c r="L668" t="str">
        <f>IF(investment_data[[#This Row],[Profit/Loss]]&gt;0,"Profit","Loss")</f>
        <v>Profit</v>
      </c>
    </row>
    <row r="669" spans="1:12" x14ac:dyDescent="0.3">
      <c r="A669">
        <v>629193</v>
      </c>
      <c r="B669">
        <v>7948</v>
      </c>
      <c r="C669" t="s">
        <v>1483</v>
      </c>
      <c r="D669" t="s">
        <v>1626</v>
      </c>
      <c r="E669">
        <v>137.63</v>
      </c>
      <c r="F669">
        <v>907.73</v>
      </c>
      <c r="G669">
        <v>768.78</v>
      </c>
      <c r="H669" s="1">
        <v>44272</v>
      </c>
      <c r="I669">
        <v>105807.19</v>
      </c>
      <c r="J669">
        <v>124930.88</v>
      </c>
      <c r="K669">
        <f xml:space="preserve"> investment_data[[#This Row],[market_value]]-investment_data[[#This Row],[purchase_value]]</f>
        <v>-19123.690000000002</v>
      </c>
      <c r="L669" t="str">
        <f>IF(investment_data[[#This Row],[Profit/Loss]]&gt;0,"Profit","Loss")</f>
        <v>Loss</v>
      </c>
    </row>
    <row r="670" spans="1:12" x14ac:dyDescent="0.3">
      <c r="A670">
        <v>698426</v>
      </c>
      <c r="B670">
        <v>6810</v>
      </c>
      <c r="C670" t="s">
        <v>1483</v>
      </c>
      <c r="D670" t="s">
        <v>1627</v>
      </c>
      <c r="E670">
        <v>115.16</v>
      </c>
      <c r="F670">
        <v>353.32</v>
      </c>
      <c r="G670">
        <v>529.20000000000005</v>
      </c>
      <c r="H670" s="1">
        <v>44308</v>
      </c>
      <c r="I670">
        <v>60942.67</v>
      </c>
      <c r="J670">
        <v>40688.33</v>
      </c>
      <c r="K670">
        <f xml:space="preserve"> investment_data[[#This Row],[market_value]]-investment_data[[#This Row],[purchase_value]]</f>
        <v>20254.339999999997</v>
      </c>
      <c r="L670" t="str">
        <f>IF(investment_data[[#This Row],[Profit/Loss]]&gt;0,"Profit","Loss")</f>
        <v>Profit</v>
      </c>
    </row>
    <row r="671" spans="1:12" x14ac:dyDescent="0.3">
      <c r="A671">
        <v>426009</v>
      </c>
      <c r="B671">
        <v>5646</v>
      </c>
      <c r="C671" t="s">
        <v>1483</v>
      </c>
      <c r="D671" t="s">
        <v>1628</v>
      </c>
      <c r="E671">
        <v>176.55</v>
      </c>
      <c r="F671">
        <v>136.74</v>
      </c>
      <c r="G671">
        <v>149.27000000000001</v>
      </c>
      <c r="H671" s="1">
        <v>45461</v>
      </c>
      <c r="I671">
        <v>26353.62</v>
      </c>
      <c r="J671">
        <v>24141.45</v>
      </c>
      <c r="K671">
        <f xml:space="preserve"> investment_data[[#This Row],[market_value]]-investment_data[[#This Row],[purchase_value]]</f>
        <v>2212.1699999999983</v>
      </c>
      <c r="L671" t="str">
        <f>IF(investment_data[[#This Row],[Profit/Loss]]&gt;0,"Profit","Loss")</f>
        <v>Profit</v>
      </c>
    </row>
    <row r="672" spans="1:12" x14ac:dyDescent="0.3">
      <c r="A672">
        <v>860545</v>
      </c>
      <c r="B672">
        <v>7027</v>
      </c>
      <c r="C672" t="s">
        <v>1483</v>
      </c>
      <c r="D672" t="s">
        <v>1629</v>
      </c>
      <c r="E672">
        <v>430.78</v>
      </c>
      <c r="F672">
        <v>728.49</v>
      </c>
      <c r="G672">
        <v>683.66</v>
      </c>
      <c r="H672" s="1">
        <v>44795</v>
      </c>
      <c r="I672">
        <v>294507.05</v>
      </c>
      <c r="J672">
        <v>313818.92</v>
      </c>
      <c r="K672">
        <f xml:space="preserve"> investment_data[[#This Row],[market_value]]-investment_data[[#This Row],[purchase_value]]</f>
        <v>-19311.869999999995</v>
      </c>
      <c r="L672" t="str">
        <f>IF(investment_data[[#This Row],[Profit/Loss]]&gt;0,"Profit","Loss")</f>
        <v>Loss</v>
      </c>
    </row>
    <row r="673" spans="1:12" x14ac:dyDescent="0.3">
      <c r="A673">
        <v>590731</v>
      </c>
      <c r="B673">
        <v>1845</v>
      </c>
      <c r="C673" t="s">
        <v>1483</v>
      </c>
      <c r="D673" t="s">
        <v>1630</v>
      </c>
      <c r="E673">
        <v>353.4</v>
      </c>
      <c r="F673">
        <v>565.59</v>
      </c>
      <c r="G673">
        <v>673.22</v>
      </c>
      <c r="H673" s="1">
        <v>45017</v>
      </c>
      <c r="I673">
        <v>237915.95</v>
      </c>
      <c r="J673">
        <v>199879.51</v>
      </c>
      <c r="K673">
        <f xml:space="preserve"> investment_data[[#This Row],[market_value]]-investment_data[[#This Row],[purchase_value]]</f>
        <v>38036.44</v>
      </c>
      <c r="L673" t="str">
        <f>IF(investment_data[[#This Row],[Profit/Loss]]&gt;0,"Profit","Loss")</f>
        <v>Profit</v>
      </c>
    </row>
    <row r="674" spans="1:12" x14ac:dyDescent="0.3">
      <c r="A674">
        <v>549465</v>
      </c>
      <c r="B674">
        <v>2382</v>
      </c>
      <c r="C674" t="s">
        <v>1483</v>
      </c>
      <c r="D674" t="s">
        <v>1631</v>
      </c>
      <c r="E674">
        <v>132.02000000000001</v>
      </c>
      <c r="F674">
        <v>308.56</v>
      </c>
      <c r="G674">
        <v>327.02999999999997</v>
      </c>
      <c r="H674" s="1">
        <v>44415</v>
      </c>
      <c r="I674">
        <v>43174.5</v>
      </c>
      <c r="J674">
        <v>40736.089999999997</v>
      </c>
      <c r="K674">
        <f xml:space="preserve"> investment_data[[#This Row],[market_value]]-investment_data[[#This Row],[purchase_value]]</f>
        <v>2438.4100000000035</v>
      </c>
      <c r="L674" t="str">
        <f>IF(investment_data[[#This Row],[Profit/Loss]]&gt;0,"Profit","Loss")</f>
        <v>Profit</v>
      </c>
    </row>
    <row r="675" spans="1:12" x14ac:dyDescent="0.3">
      <c r="A675">
        <v>796012</v>
      </c>
      <c r="B675">
        <v>2678</v>
      </c>
      <c r="C675" t="s">
        <v>1483</v>
      </c>
      <c r="D675" t="s">
        <v>1632</v>
      </c>
      <c r="E675">
        <v>96.31</v>
      </c>
      <c r="F675">
        <v>836.11</v>
      </c>
      <c r="G675">
        <v>765.71</v>
      </c>
      <c r="H675" s="1">
        <v>45282</v>
      </c>
      <c r="I675">
        <v>73745.53</v>
      </c>
      <c r="J675">
        <v>80525.75</v>
      </c>
      <c r="K675">
        <f xml:space="preserve"> investment_data[[#This Row],[market_value]]-investment_data[[#This Row],[purchase_value]]</f>
        <v>-6780.2200000000012</v>
      </c>
      <c r="L675" t="str">
        <f>IF(investment_data[[#This Row],[Profit/Loss]]&gt;0,"Profit","Loss")</f>
        <v>Loss</v>
      </c>
    </row>
    <row r="676" spans="1:12" x14ac:dyDescent="0.3">
      <c r="A676">
        <v>380991</v>
      </c>
      <c r="B676">
        <v>6590</v>
      </c>
      <c r="C676" t="s">
        <v>1483</v>
      </c>
      <c r="D676" t="s">
        <v>1633</v>
      </c>
      <c r="E676">
        <v>35.47</v>
      </c>
      <c r="F676">
        <v>627.17999999999995</v>
      </c>
      <c r="G676">
        <v>666.83</v>
      </c>
      <c r="H676" s="1">
        <v>45499</v>
      </c>
      <c r="I676">
        <v>23652.46</v>
      </c>
      <c r="J676">
        <v>22246.07</v>
      </c>
      <c r="K676">
        <f xml:space="preserve"> investment_data[[#This Row],[market_value]]-investment_data[[#This Row],[purchase_value]]</f>
        <v>1406.3899999999994</v>
      </c>
      <c r="L676" t="str">
        <f>IF(investment_data[[#This Row],[Profit/Loss]]&gt;0,"Profit","Loss")</f>
        <v>Profit</v>
      </c>
    </row>
    <row r="677" spans="1:12" x14ac:dyDescent="0.3">
      <c r="A677">
        <v>633869</v>
      </c>
      <c r="B677">
        <v>9656</v>
      </c>
      <c r="C677" t="s">
        <v>1483</v>
      </c>
      <c r="D677" t="s">
        <v>1634</v>
      </c>
      <c r="E677">
        <v>186.3</v>
      </c>
      <c r="F677">
        <v>831.28</v>
      </c>
      <c r="G677">
        <v>971.49</v>
      </c>
      <c r="H677" s="1">
        <v>44083</v>
      </c>
      <c r="I677">
        <v>180988.59</v>
      </c>
      <c r="J677">
        <v>154867.46</v>
      </c>
      <c r="K677">
        <f xml:space="preserve"> investment_data[[#This Row],[market_value]]-investment_data[[#This Row],[purchase_value]]</f>
        <v>26121.130000000005</v>
      </c>
      <c r="L677" t="str">
        <f>IF(investment_data[[#This Row],[Profit/Loss]]&gt;0,"Profit","Loss")</f>
        <v>Profit</v>
      </c>
    </row>
    <row r="678" spans="1:12" x14ac:dyDescent="0.3">
      <c r="A678">
        <v>650004</v>
      </c>
      <c r="B678">
        <v>5541</v>
      </c>
      <c r="C678" t="s">
        <v>1483</v>
      </c>
      <c r="D678" t="s">
        <v>1635</v>
      </c>
      <c r="E678">
        <v>190.56</v>
      </c>
      <c r="F678">
        <v>872.85</v>
      </c>
      <c r="G678">
        <v>706.2</v>
      </c>
      <c r="H678" s="1">
        <v>45343</v>
      </c>
      <c r="I678">
        <v>134573.47</v>
      </c>
      <c r="J678">
        <v>166330.29999999999</v>
      </c>
      <c r="K678">
        <f xml:space="preserve"> investment_data[[#This Row],[market_value]]-investment_data[[#This Row],[purchase_value]]</f>
        <v>-31756.829999999987</v>
      </c>
      <c r="L678" t="str">
        <f>IF(investment_data[[#This Row],[Profit/Loss]]&gt;0,"Profit","Loss")</f>
        <v>Loss</v>
      </c>
    </row>
    <row r="679" spans="1:12" x14ac:dyDescent="0.3">
      <c r="A679">
        <v>949097</v>
      </c>
      <c r="B679">
        <v>1138</v>
      </c>
      <c r="C679" t="s">
        <v>1483</v>
      </c>
      <c r="D679" t="s">
        <v>1636</v>
      </c>
      <c r="E679">
        <v>123.35</v>
      </c>
      <c r="F679">
        <v>95.95</v>
      </c>
      <c r="G679">
        <v>113.13</v>
      </c>
      <c r="H679" s="1">
        <v>44770</v>
      </c>
      <c r="I679">
        <v>13954.59</v>
      </c>
      <c r="J679">
        <v>11835.43</v>
      </c>
      <c r="K679">
        <f xml:space="preserve"> investment_data[[#This Row],[market_value]]-investment_data[[#This Row],[purchase_value]]</f>
        <v>2119.16</v>
      </c>
      <c r="L679" t="str">
        <f>IF(investment_data[[#This Row],[Profit/Loss]]&gt;0,"Profit","Loss")</f>
        <v>Profit</v>
      </c>
    </row>
    <row r="680" spans="1:12" x14ac:dyDescent="0.3">
      <c r="A680">
        <v>335460</v>
      </c>
      <c r="B680">
        <v>7265</v>
      </c>
      <c r="C680" t="s">
        <v>1483</v>
      </c>
      <c r="D680" t="s">
        <v>1637</v>
      </c>
      <c r="E680">
        <v>16.309999999999999</v>
      </c>
      <c r="F680">
        <v>300.60000000000002</v>
      </c>
      <c r="G680">
        <v>393.81</v>
      </c>
      <c r="H680" s="1">
        <v>45184</v>
      </c>
      <c r="I680">
        <v>6423.04</v>
      </c>
      <c r="J680">
        <v>4902.79</v>
      </c>
      <c r="K680">
        <f xml:space="preserve"> investment_data[[#This Row],[market_value]]-investment_data[[#This Row],[purchase_value]]</f>
        <v>1520.25</v>
      </c>
      <c r="L680" t="str">
        <f>IF(investment_data[[#This Row],[Profit/Loss]]&gt;0,"Profit","Loss")</f>
        <v>Profit</v>
      </c>
    </row>
    <row r="681" spans="1:12" x14ac:dyDescent="0.3">
      <c r="A681">
        <v>224404</v>
      </c>
      <c r="B681">
        <v>1932</v>
      </c>
      <c r="C681" t="s">
        <v>1483</v>
      </c>
      <c r="D681" t="s">
        <v>1638</v>
      </c>
      <c r="E681">
        <v>55.91</v>
      </c>
      <c r="F681">
        <v>183.46</v>
      </c>
      <c r="G681">
        <v>245.38</v>
      </c>
      <c r="H681" s="1">
        <v>45184</v>
      </c>
      <c r="I681">
        <v>13719.2</v>
      </c>
      <c r="J681">
        <v>10257.25</v>
      </c>
      <c r="K681">
        <f xml:space="preserve"> investment_data[[#This Row],[market_value]]-investment_data[[#This Row],[purchase_value]]</f>
        <v>3461.9500000000007</v>
      </c>
      <c r="L681" t="str">
        <f>IF(investment_data[[#This Row],[Profit/Loss]]&gt;0,"Profit","Loss")</f>
        <v>Profit</v>
      </c>
    </row>
    <row r="682" spans="1:12" x14ac:dyDescent="0.3">
      <c r="A682">
        <v>213747</v>
      </c>
      <c r="B682">
        <v>5933</v>
      </c>
      <c r="C682" t="s">
        <v>1483</v>
      </c>
      <c r="D682" t="s">
        <v>1639</v>
      </c>
      <c r="E682">
        <v>455.45</v>
      </c>
      <c r="F682">
        <v>907.68</v>
      </c>
      <c r="G682">
        <v>1172.72</v>
      </c>
      <c r="H682" s="1">
        <v>45120</v>
      </c>
      <c r="I682">
        <v>534115.31999999995</v>
      </c>
      <c r="J682">
        <v>413402.86</v>
      </c>
      <c r="K682">
        <f xml:space="preserve"> investment_data[[#This Row],[market_value]]-investment_data[[#This Row],[purchase_value]]</f>
        <v>120712.45999999996</v>
      </c>
      <c r="L682" t="str">
        <f>IF(investment_data[[#This Row],[Profit/Loss]]&gt;0,"Profit","Loss")</f>
        <v>Profit</v>
      </c>
    </row>
    <row r="683" spans="1:12" x14ac:dyDescent="0.3">
      <c r="A683">
        <v>916739</v>
      </c>
      <c r="B683">
        <v>8996</v>
      </c>
      <c r="C683" t="s">
        <v>1483</v>
      </c>
      <c r="D683" t="s">
        <v>1640</v>
      </c>
      <c r="E683">
        <v>491.14</v>
      </c>
      <c r="F683">
        <v>781.02</v>
      </c>
      <c r="G683">
        <v>727.64</v>
      </c>
      <c r="H683" s="1">
        <v>43877</v>
      </c>
      <c r="I683">
        <v>357373.11</v>
      </c>
      <c r="J683">
        <v>383590.16</v>
      </c>
      <c r="K683">
        <f xml:space="preserve"> investment_data[[#This Row],[market_value]]-investment_data[[#This Row],[purchase_value]]</f>
        <v>-26217.049999999988</v>
      </c>
      <c r="L683" t="str">
        <f>IF(investment_data[[#This Row],[Profit/Loss]]&gt;0,"Profit","Loss")</f>
        <v>Loss</v>
      </c>
    </row>
    <row r="684" spans="1:12" x14ac:dyDescent="0.3">
      <c r="A684">
        <v>481213</v>
      </c>
      <c r="B684">
        <v>3300</v>
      </c>
      <c r="C684" t="s">
        <v>1483</v>
      </c>
      <c r="D684" t="s">
        <v>1641</v>
      </c>
      <c r="E684">
        <v>322.33999999999997</v>
      </c>
      <c r="F684">
        <v>250.15</v>
      </c>
      <c r="G684">
        <v>297.27999999999997</v>
      </c>
      <c r="H684" s="1">
        <v>43826</v>
      </c>
      <c r="I684">
        <v>95825.24</v>
      </c>
      <c r="J684">
        <v>80633.350000000006</v>
      </c>
      <c r="K684">
        <f xml:space="preserve"> investment_data[[#This Row],[market_value]]-investment_data[[#This Row],[purchase_value]]</f>
        <v>15191.89</v>
      </c>
      <c r="L684" t="str">
        <f>IF(investment_data[[#This Row],[Profit/Loss]]&gt;0,"Profit","Loss")</f>
        <v>Profit</v>
      </c>
    </row>
    <row r="685" spans="1:12" x14ac:dyDescent="0.3">
      <c r="A685">
        <v>233993</v>
      </c>
      <c r="B685">
        <v>2448</v>
      </c>
      <c r="C685" t="s">
        <v>1483</v>
      </c>
      <c r="D685" t="s">
        <v>1642</v>
      </c>
      <c r="E685">
        <v>164.63</v>
      </c>
      <c r="F685">
        <v>892.48</v>
      </c>
      <c r="G685">
        <v>1284.97</v>
      </c>
      <c r="H685" s="1">
        <v>44737</v>
      </c>
      <c r="I685">
        <v>211544.61</v>
      </c>
      <c r="J685">
        <v>146928.98000000001</v>
      </c>
      <c r="K685">
        <f xml:space="preserve"> investment_data[[#This Row],[market_value]]-investment_data[[#This Row],[purchase_value]]</f>
        <v>64615.629999999976</v>
      </c>
      <c r="L685" t="str">
        <f>IF(investment_data[[#This Row],[Profit/Loss]]&gt;0,"Profit","Loss")</f>
        <v>Profit</v>
      </c>
    </row>
    <row r="686" spans="1:12" x14ac:dyDescent="0.3">
      <c r="A686">
        <v>229626</v>
      </c>
      <c r="B686">
        <v>6655</v>
      </c>
      <c r="C686" t="s">
        <v>1483</v>
      </c>
      <c r="D686" t="s">
        <v>1643</v>
      </c>
      <c r="E686">
        <v>456.01</v>
      </c>
      <c r="F686">
        <v>456.27</v>
      </c>
      <c r="G686">
        <v>414.83</v>
      </c>
      <c r="H686" s="1">
        <v>44947</v>
      </c>
      <c r="I686">
        <v>189166.63</v>
      </c>
      <c r="J686">
        <v>208063.68</v>
      </c>
      <c r="K686">
        <f xml:space="preserve"> investment_data[[#This Row],[market_value]]-investment_data[[#This Row],[purchase_value]]</f>
        <v>-18897.049999999988</v>
      </c>
      <c r="L686" t="str">
        <f>IF(investment_data[[#This Row],[Profit/Loss]]&gt;0,"Profit","Loss")</f>
        <v>Loss</v>
      </c>
    </row>
    <row r="687" spans="1:12" x14ac:dyDescent="0.3">
      <c r="A687">
        <v>612221</v>
      </c>
      <c r="B687">
        <v>8977</v>
      </c>
      <c r="C687" t="s">
        <v>1483</v>
      </c>
      <c r="D687" t="s">
        <v>1644</v>
      </c>
      <c r="E687">
        <v>226.33</v>
      </c>
      <c r="F687">
        <v>181.82</v>
      </c>
      <c r="G687">
        <v>240.1</v>
      </c>
      <c r="H687" s="1">
        <v>43765</v>
      </c>
      <c r="I687">
        <v>54341.83</v>
      </c>
      <c r="J687">
        <v>41151.32</v>
      </c>
      <c r="K687">
        <f xml:space="preserve"> investment_data[[#This Row],[market_value]]-investment_data[[#This Row],[purchase_value]]</f>
        <v>13190.510000000002</v>
      </c>
      <c r="L687" t="str">
        <f>IF(investment_data[[#This Row],[Profit/Loss]]&gt;0,"Profit","Loss")</f>
        <v>Profit</v>
      </c>
    </row>
    <row r="688" spans="1:12" x14ac:dyDescent="0.3">
      <c r="A688">
        <v>205682</v>
      </c>
      <c r="B688">
        <v>1029</v>
      </c>
      <c r="C688" t="s">
        <v>1483</v>
      </c>
      <c r="D688" t="s">
        <v>1645</v>
      </c>
      <c r="E688">
        <v>336.76</v>
      </c>
      <c r="F688">
        <v>657.24</v>
      </c>
      <c r="G688">
        <v>850.76</v>
      </c>
      <c r="H688" s="1">
        <v>43977</v>
      </c>
      <c r="I688">
        <v>286501.94</v>
      </c>
      <c r="J688">
        <v>221332.14</v>
      </c>
      <c r="K688">
        <f xml:space="preserve"> investment_data[[#This Row],[market_value]]-investment_data[[#This Row],[purchase_value]]</f>
        <v>65169.799999999988</v>
      </c>
      <c r="L688" t="str">
        <f>IF(investment_data[[#This Row],[Profit/Loss]]&gt;0,"Profit","Loss")</f>
        <v>Profit</v>
      </c>
    </row>
    <row r="689" spans="1:12" x14ac:dyDescent="0.3">
      <c r="A689">
        <v>861171</v>
      </c>
      <c r="B689">
        <v>7071</v>
      </c>
      <c r="C689" t="s">
        <v>1483</v>
      </c>
      <c r="D689" t="s">
        <v>1646</v>
      </c>
      <c r="E689">
        <v>228.29</v>
      </c>
      <c r="F689">
        <v>214.87</v>
      </c>
      <c r="G689">
        <v>276.7</v>
      </c>
      <c r="H689" s="1">
        <v>44469</v>
      </c>
      <c r="I689">
        <v>63167.839999999997</v>
      </c>
      <c r="J689">
        <v>49052.67</v>
      </c>
      <c r="K689">
        <f xml:space="preserve"> investment_data[[#This Row],[market_value]]-investment_data[[#This Row],[purchase_value]]</f>
        <v>14115.169999999998</v>
      </c>
      <c r="L689" t="str">
        <f>IF(investment_data[[#This Row],[Profit/Loss]]&gt;0,"Profit","Loss")</f>
        <v>Profit</v>
      </c>
    </row>
    <row r="690" spans="1:12" x14ac:dyDescent="0.3">
      <c r="A690">
        <v>603687</v>
      </c>
      <c r="B690">
        <v>9525</v>
      </c>
      <c r="C690" t="s">
        <v>1483</v>
      </c>
      <c r="D690" t="s">
        <v>1647</v>
      </c>
      <c r="E690">
        <v>42.4</v>
      </c>
      <c r="F690">
        <v>161.41999999999999</v>
      </c>
      <c r="G690">
        <v>194.66</v>
      </c>
      <c r="H690" s="1">
        <v>45414</v>
      </c>
      <c r="I690">
        <v>8253.58</v>
      </c>
      <c r="J690">
        <v>6844.21</v>
      </c>
      <c r="K690">
        <f xml:space="preserve"> investment_data[[#This Row],[market_value]]-investment_data[[#This Row],[purchase_value]]</f>
        <v>1409.37</v>
      </c>
      <c r="L690" t="str">
        <f>IF(investment_data[[#This Row],[Profit/Loss]]&gt;0,"Profit","Loss")</f>
        <v>Profit</v>
      </c>
    </row>
    <row r="691" spans="1:12" x14ac:dyDescent="0.3">
      <c r="A691">
        <v>875440</v>
      </c>
      <c r="B691">
        <v>7172</v>
      </c>
      <c r="C691" t="s">
        <v>1483</v>
      </c>
      <c r="D691" t="s">
        <v>1648</v>
      </c>
      <c r="E691">
        <v>467.32</v>
      </c>
      <c r="F691">
        <v>468.89</v>
      </c>
      <c r="G691">
        <v>679.76</v>
      </c>
      <c r="H691" s="1">
        <v>44960</v>
      </c>
      <c r="I691">
        <v>317665.44</v>
      </c>
      <c r="J691">
        <v>219121.67</v>
      </c>
      <c r="K691">
        <f xml:space="preserve"> investment_data[[#This Row],[market_value]]-investment_data[[#This Row],[purchase_value]]</f>
        <v>98543.76999999999</v>
      </c>
      <c r="L691" t="str">
        <f>IF(investment_data[[#This Row],[Profit/Loss]]&gt;0,"Profit","Loss")</f>
        <v>Profit</v>
      </c>
    </row>
    <row r="692" spans="1:12" x14ac:dyDescent="0.3">
      <c r="A692">
        <v>814027</v>
      </c>
      <c r="B692">
        <v>7948</v>
      </c>
      <c r="C692" t="s">
        <v>1483</v>
      </c>
      <c r="D692" t="s">
        <v>1649</v>
      </c>
      <c r="E692">
        <v>135.69999999999999</v>
      </c>
      <c r="F692">
        <v>949.81</v>
      </c>
      <c r="G692">
        <v>1050.6099999999999</v>
      </c>
      <c r="H692" s="1">
        <v>43783</v>
      </c>
      <c r="I692">
        <v>142567.78</v>
      </c>
      <c r="J692">
        <v>128889.22</v>
      </c>
      <c r="K692">
        <f xml:space="preserve"> investment_data[[#This Row],[market_value]]-investment_data[[#This Row],[purchase_value]]</f>
        <v>13678.559999999998</v>
      </c>
      <c r="L692" t="str">
        <f>IF(investment_data[[#This Row],[Profit/Loss]]&gt;0,"Profit","Loss")</f>
        <v>Profit</v>
      </c>
    </row>
    <row r="693" spans="1:12" x14ac:dyDescent="0.3">
      <c r="A693">
        <v>691232</v>
      </c>
      <c r="B693">
        <v>5792</v>
      </c>
      <c r="C693" t="s">
        <v>1483</v>
      </c>
      <c r="D693" t="s">
        <v>1650</v>
      </c>
      <c r="E693">
        <v>484.47</v>
      </c>
      <c r="F693">
        <v>127.55</v>
      </c>
      <c r="G693">
        <v>125.38</v>
      </c>
      <c r="H693" s="1">
        <v>44025</v>
      </c>
      <c r="I693">
        <v>60742.85</v>
      </c>
      <c r="J693">
        <v>61794.15</v>
      </c>
      <c r="K693">
        <f xml:space="preserve"> investment_data[[#This Row],[market_value]]-investment_data[[#This Row],[purchase_value]]</f>
        <v>-1051.3000000000029</v>
      </c>
      <c r="L693" t="str">
        <f>IF(investment_data[[#This Row],[Profit/Loss]]&gt;0,"Profit","Loss")</f>
        <v>Loss</v>
      </c>
    </row>
    <row r="694" spans="1:12" x14ac:dyDescent="0.3">
      <c r="A694">
        <v>817394</v>
      </c>
      <c r="B694">
        <v>5396</v>
      </c>
      <c r="C694" t="s">
        <v>1483</v>
      </c>
      <c r="D694" t="s">
        <v>1651</v>
      </c>
      <c r="E694">
        <v>278.39</v>
      </c>
      <c r="F694">
        <v>197.36</v>
      </c>
      <c r="G694">
        <v>198.58</v>
      </c>
      <c r="H694" s="1">
        <v>44317</v>
      </c>
      <c r="I694">
        <v>55282.69</v>
      </c>
      <c r="J694">
        <v>54943.05</v>
      </c>
      <c r="K694">
        <f xml:space="preserve"> investment_data[[#This Row],[market_value]]-investment_data[[#This Row],[purchase_value]]</f>
        <v>339.63999999999942</v>
      </c>
      <c r="L694" t="str">
        <f>IF(investment_data[[#This Row],[Profit/Loss]]&gt;0,"Profit","Loss")</f>
        <v>Profit</v>
      </c>
    </row>
    <row r="695" spans="1:12" x14ac:dyDescent="0.3">
      <c r="A695">
        <v>695589</v>
      </c>
      <c r="B695">
        <v>6810</v>
      </c>
      <c r="C695" t="s">
        <v>1483</v>
      </c>
      <c r="D695" t="s">
        <v>1652</v>
      </c>
      <c r="E695">
        <v>367.26</v>
      </c>
      <c r="F695">
        <v>384.11</v>
      </c>
      <c r="G695">
        <v>473.1</v>
      </c>
      <c r="H695" s="1">
        <v>45327</v>
      </c>
      <c r="I695">
        <v>173750.71</v>
      </c>
      <c r="J695">
        <v>141068.24</v>
      </c>
      <c r="K695">
        <f xml:space="preserve"> investment_data[[#This Row],[market_value]]-investment_data[[#This Row],[purchase_value]]</f>
        <v>32682.47</v>
      </c>
      <c r="L695" t="str">
        <f>IF(investment_data[[#This Row],[Profit/Loss]]&gt;0,"Profit","Loss")</f>
        <v>Profit</v>
      </c>
    </row>
    <row r="696" spans="1:12" x14ac:dyDescent="0.3">
      <c r="A696">
        <v>297248</v>
      </c>
      <c r="B696">
        <v>7071</v>
      </c>
      <c r="C696" t="s">
        <v>1483</v>
      </c>
      <c r="D696" t="s">
        <v>1653</v>
      </c>
      <c r="E696">
        <v>52.43</v>
      </c>
      <c r="F696">
        <v>160.85</v>
      </c>
      <c r="G696">
        <v>224.06</v>
      </c>
      <c r="H696" s="1">
        <v>44489</v>
      </c>
      <c r="I696">
        <v>11747.47</v>
      </c>
      <c r="J696">
        <v>8433.3700000000008</v>
      </c>
      <c r="K696">
        <f xml:space="preserve"> investment_data[[#This Row],[market_value]]-investment_data[[#This Row],[purchase_value]]</f>
        <v>3314.0999999999985</v>
      </c>
      <c r="L696" t="str">
        <f>IF(investment_data[[#This Row],[Profit/Loss]]&gt;0,"Profit","Loss")</f>
        <v>Profit</v>
      </c>
    </row>
    <row r="697" spans="1:12" x14ac:dyDescent="0.3">
      <c r="A697">
        <v>204171</v>
      </c>
      <c r="B697">
        <v>9730</v>
      </c>
      <c r="C697" t="s">
        <v>1483</v>
      </c>
      <c r="D697" t="s">
        <v>1654</v>
      </c>
      <c r="E697">
        <v>86.57</v>
      </c>
      <c r="F697">
        <v>326.8</v>
      </c>
      <c r="G697">
        <v>316.70999999999998</v>
      </c>
      <c r="H697" s="1">
        <v>43949</v>
      </c>
      <c r="I697">
        <v>27417.58</v>
      </c>
      <c r="J697">
        <v>28291.08</v>
      </c>
      <c r="K697">
        <f xml:space="preserve"> investment_data[[#This Row],[market_value]]-investment_data[[#This Row],[purchase_value]]</f>
        <v>-873.5</v>
      </c>
      <c r="L697" t="str">
        <f>IF(investment_data[[#This Row],[Profit/Loss]]&gt;0,"Profit","Loss")</f>
        <v>Loss</v>
      </c>
    </row>
    <row r="698" spans="1:12" x14ac:dyDescent="0.3">
      <c r="A698">
        <v>903980</v>
      </c>
      <c r="B698">
        <v>9116</v>
      </c>
      <c r="C698" t="s">
        <v>1483</v>
      </c>
      <c r="D698" t="s">
        <v>1655</v>
      </c>
      <c r="E698">
        <v>398.33</v>
      </c>
      <c r="F698">
        <v>316.5</v>
      </c>
      <c r="G698">
        <v>433.02</v>
      </c>
      <c r="H698" s="1">
        <v>45236</v>
      </c>
      <c r="I698">
        <v>172484.86</v>
      </c>
      <c r="J698">
        <v>126071.44</v>
      </c>
      <c r="K698">
        <f xml:space="preserve"> investment_data[[#This Row],[market_value]]-investment_data[[#This Row],[purchase_value]]</f>
        <v>46413.419999999984</v>
      </c>
      <c r="L698" t="str">
        <f>IF(investment_data[[#This Row],[Profit/Loss]]&gt;0,"Profit","Loss")</f>
        <v>Profit</v>
      </c>
    </row>
    <row r="699" spans="1:12" x14ac:dyDescent="0.3">
      <c r="A699">
        <v>114667</v>
      </c>
      <c r="B699">
        <v>3862</v>
      </c>
      <c r="C699" t="s">
        <v>1483</v>
      </c>
      <c r="D699" t="s">
        <v>1656</v>
      </c>
      <c r="E699">
        <v>416.15</v>
      </c>
      <c r="F699">
        <v>141.78</v>
      </c>
      <c r="G699">
        <v>130.35</v>
      </c>
      <c r="H699" s="1">
        <v>44575</v>
      </c>
      <c r="I699">
        <v>54245.15</v>
      </c>
      <c r="J699">
        <v>59001.75</v>
      </c>
      <c r="K699">
        <f xml:space="preserve"> investment_data[[#This Row],[market_value]]-investment_data[[#This Row],[purchase_value]]</f>
        <v>-4756.5999999999985</v>
      </c>
      <c r="L699" t="str">
        <f>IF(investment_data[[#This Row],[Profit/Loss]]&gt;0,"Profit","Loss")</f>
        <v>Loss</v>
      </c>
    </row>
    <row r="700" spans="1:12" x14ac:dyDescent="0.3">
      <c r="A700">
        <v>370778</v>
      </c>
      <c r="B700">
        <v>6070</v>
      </c>
      <c r="C700" t="s">
        <v>1483</v>
      </c>
      <c r="D700" t="s">
        <v>1657</v>
      </c>
      <c r="E700">
        <v>67.040000000000006</v>
      </c>
      <c r="F700">
        <v>531.35</v>
      </c>
      <c r="G700">
        <v>657</v>
      </c>
      <c r="H700" s="1">
        <v>43740</v>
      </c>
      <c r="I700">
        <v>44045.279999999999</v>
      </c>
      <c r="J700">
        <v>35621.699999999997</v>
      </c>
      <c r="K700">
        <f xml:space="preserve"> investment_data[[#This Row],[market_value]]-investment_data[[#This Row],[purchase_value]]</f>
        <v>8423.5800000000017</v>
      </c>
      <c r="L700" t="str">
        <f>IF(investment_data[[#This Row],[Profit/Loss]]&gt;0,"Profit","Loss")</f>
        <v>Profit</v>
      </c>
    </row>
    <row r="701" spans="1:12" x14ac:dyDescent="0.3">
      <c r="A701">
        <v>244350</v>
      </c>
      <c r="B701">
        <v>9834</v>
      </c>
      <c r="C701" t="s">
        <v>1483</v>
      </c>
      <c r="D701" t="s">
        <v>1658</v>
      </c>
      <c r="E701">
        <v>156.69</v>
      </c>
      <c r="F701">
        <v>519.44000000000005</v>
      </c>
      <c r="G701">
        <v>556.01</v>
      </c>
      <c r="H701" s="1">
        <v>43790</v>
      </c>
      <c r="I701">
        <v>87121.21</v>
      </c>
      <c r="J701">
        <v>81391.05</v>
      </c>
      <c r="K701">
        <f xml:space="preserve"> investment_data[[#This Row],[market_value]]-investment_data[[#This Row],[purchase_value]]</f>
        <v>5730.1600000000035</v>
      </c>
      <c r="L701" t="str">
        <f>IF(investment_data[[#This Row],[Profit/Loss]]&gt;0,"Profit","Loss")</f>
        <v>Profit</v>
      </c>
    </row>
    <row r="702" spans="1:12" x14ac:dyDescent="0.3">
      <c r="A702">
        <v>408068</v>
      </c>
      <c r="B702">
        <v>5631</v>
      </c>
      <c r="C702" t="s">
        <v>1483</v>
      </c>
      <c r="D702" t="s">
        <v>1659</v>
      </c>
      <c r="E702">
        <v>157.44</v>
      </c>
      <c r="F702">
        <v>494.26</v>
      </c>
      <c r="G702">
        <v>561.54</v>
      </c>
      <c r="H702" s="1">
        <v>45401</v>
      </c>
      <c r="I702">
        <v>88408.86</v>
      </c>
      <c r="J702">
        <v>77816.289999999994</v>
      </c>
      <c r="K702">
        <f xml:space="preserve"> investment_data[[#This Row],[market_value]]-investment_data[[#This Row],[purchase_value]]</f>
        <v>10592.570000000007</v>
      </c>
      <c r="L702" t="str">
        <f>IF(investment_data[[#This Row],[Profit/Loss]]&gt;0,"Profit","Loss")</f>
        <v>Profit</v>
      </c>
    </row>
    <row r="703" spans="1:12" x14ac:dyDescent="0.3">
      <c r="A703">
        <v>952237</v>
      </c>
      <c r="B703">
        <v>2461</v>
      </c>
      <c r="C703" t="s">
        <v>1483</v>
      </c>
      <c r="D703" t="s">
        <v>1660</v>
      </c>
      <c r="E703">
        <v>292.5</v>
      </c>
      <c r="F703">
        <v>424.93</v>
      </c>
      <c r="G703">
        <v>514.03</v>
      </c>
      <c r="H703" s="1">
        <v>43816</v>
      </c>
      <c r="I703">
        <v>150353.76999999999</v>
      </c>
      <c r="J703">
        <v>124292.02</v>
      </c>
      <c r="K703">
        <f xml:space="preserve"> investment_data[[#This Row],[market_value]]-investment_data[[#This Row],[purchase_value]]</f>
        <v>26061.749999999985</v>
      </c>
      <c r="L703" t="str">
        <f>IF(investment_data[[#This Row],[Profit/Loss]]&gt;0,"Profit","Loss")</f>
        <v>Profit</v>
      </c>
    </row>
    <row r="704" spans="1:12" x14ac:dyDescent="0.3">
      <c r="A704">
        <v>272169</v>
      </c>
      <c r="B704">
        <v>4566</v>
      </c>
      <c r="C704" t="s">
        <v>1483</v>
      </c>
      <c r="D704" t="s">
        <v>1661</v>
      </c>
      <c r="E704">
        <v>53.22</v>
      </c>
      <c r="F704">
        <v>427.54</v>
      </c>
      <c r="G704">
        <v>443.07</v>
      </c>
      <c r="H704" s="1">
        <v>43964</v>
      </c>
      <c r="I704">
        <v>23580.19</v>
      </c>
      <c r="J704">
        <v>22753.68</v>
      </c>
      <c r="K704">
        <f xml:space="preserve"> investment_data[[#This Row],[market_value]]-investment_data[[#This Row],[purchase_value]]</f>
        <v>826.5099999999984</v>
      </c>
      <c r="L704" t="str">
        <f>IF(investment_data[[#This Row],[Profit/Loss]]&gt;0,"Profit","Loss")</f>
        <v>Profit</v>
      </c>
    </row>
    <row r="705" spans="1:12" x14ac:dyDescent="0.3">
      <c r="A705">
        <v>132793</v>
      </c>
      <c r="B705">
        <v>3193</v>
      </c>
      <c r="C705" t="s">
        <v>1483</v>
      </c>
      <c r="D705" t="s">
        <v>1662</v>
      </c>
      <c r="E705">
        <v>428.72</v>
      </c>
      <c r="F705">
        <v>412.2</v>
      </c>
      <c r="G705">
        <v>587.29999999999995</v>
      </c>
      <c r="H705" s="1">
        <v>44299</v>
      </c>
      <c r="I705">
        <v>251787.26</v>
      </c>
      <c r="J705">
        <v>176718.38</v>
      </c>
      <c r="K705">
        <f xml:space="preserve"> investment_data[[#This Row],[market_value]]-investment_data[[#This Row],[purchase_value]]</f>
        <v>75068.88</v>
      </c>
      <c r="L705" t="str">
        <f>IF(investment_data[[#This Row],[Profit/Loss]]&gt;0,"Profit","Loss")</f>
        <v>Profit</v>
      </c>
    </row>
    <row r="706" spans="1:12" x14ac:dyDescent="0.3">
      <c r="A706">
        <v>750377</v>
      </c>
      <c r="B706">
        <v>6536</v>
      </c>
      <c r="C706" t="s">
        <v>1483</v>
      </c>
      <c r="D706" t="s">
        <v>1663</v>
      </c>
      <c r="E706">
        <v>308.08999999999997</v>
      </c>
      <c r="F706">
        <v>772.17</v>
      </c>
      <c r="G706">
        <v>908.91</v>
      </c>
      <c r="H706" s="1">
        <v>43833</v>
      </c>
      <c r="I706">
        <v>280026.08</v>
      </c>
      <c r="J706">
        <v>237897.86</v>
      </c>
      <c r="K706">
        <f xml:space="preserve"> investment_data[[#This Row],[market_value]]-investment_data[[#This Row],[purchase_value]]</f>
        <v>42128.22000000003</v>
      </c>
      <c r="L706" t="str">
        <f>IF(investment_data[[#This Row],[Profit/Loss]]&gt;0,"Profit","Loss")</f>
        <v>Profit</v>
      </c>
    </row>
    <row r="707" spans="1:12" x14ac:dyDescent="0.3">
      <c r="A707">
        <v>110082</v>
      </c>
      <c r="B707">
        <v>6218</v>
      </c>
      <c r="C707" t="s">
        <v>1483</v>
      </c>
      <c r="D707" t="s">
        <v>1664</v>
      </c>
      <c r="E707">
        <v>442.34</v>
      </c>
      <c r="F707">
        <v>657.37</v>
      </c>
      <c r="G707">
        <v>685.07</v>
      </c>
      <c r="H707" s="1">
        <v>44571</v>
      </c>
      <c r="I707">
        <v>303033.86</v>
      </c>
      <c r="J707">
        <v>290781.05</v>
      </c>
      <c r="K707">
        <f xml:space="preserve"> investment_data[[#This Row],[market_value]]-investment_data[[#This Row],[purchase_value]]</f>
        <v>12252.809999999998</v>
      </c>
      <c r="L707" t="str">
        <f>IF(investment_data[[#This Row],[Profit/Loss]]&gt;0,"Profit","Loss")</f>
        <v>Profit</v>
      </c>
    </row>
    <row r="708" spans="1:12" x14ac:dyDescent="0.3">
      <c r="A708">
        <v>830751</v>
      </c>
      <c r="B708">
        <v>8313</v>
      </c>
      <c r="C708" t="s">
        <v>1483</v>
      </c>
      <c r="D708" t="s">
        <v>1665</v>
      </c>
      <c r="E708">
        <v>43.22</v>
      </c>
      <c r="F708">
        <v>885.71</v>
      </c>
      <c r="G708">
        <v>1152.1500000000001</v>
      </c>
      <c r="H708" s="1">
        <v>45467</v>
      </c>
      <c r="I708">
        <v>49795.92</v>
      </c>
      <c r="J708">
        <v>38280.39</v>
      </c>
      <c r="K708">
        <f xml:space="preserve"> investment_data[[#This Row],[market_value]]-investment_data[[#This Row],[purchase_value]]</f>
        <v>11515.529999999999</v>
      </c>
      <c r="L708" t="str">
        <f>IF(investment_data[[#This Row],[Profit/Loss]]&gt;0,"Profit","Loss")</f>
        <v>Profit</v>
      </c>
    </row>
    <row r="709" spans="1:12" x14ac:dyDescent="0.3">
      <c r="A709">
        <v>263012</v>
      </c>
      <c r="B709">
        <v>5705</v>
      </c>
      <c r="C709" t="s">
        <v>1483</v>
      </c>
      <c r="D709" t="s">
        <v>1666</v>
      </c>
      <c r="E709">
        <v>382.77</v>
      </c>
      <c r="F709">
        <v>855.82</v>
      </c>
      <c r="G709">
        <v>1074.71</v>
      </c>
      <c r="H709" s="1">
        <v>43753</v>
      </c>
      <c r="I709">
        <v>411366.75</v>
      </c>
      <c r="J709">
        <v>327582.21999999997</v>
      </c>
      <c r="K709">
        <f xml:space="preserve"> investment_data[[#This Row],[market_value]]-investment_data[[#This Row],[purchase_value]]</f>
        <v>83784.530000000028</v>
      </c>
      <c r="L709" t="str">
        <f>IF(investment_data[[#This Row],[Profit/Loss]]&gt;0,"Profit","Loss")</f>
        <v>Profit</v>
      </c>
    </row>
    <row r="710" spans="1:12" x14ac:dyDescent="0.3">
      <c r="A710">
        <v>484287</v>
      </c>
      <c r="B710">
        <v>4351</v>
      </c>
      <c r="C710" t="s">
        <v>1483</v>
      </c>
      <c r="D710" t="s">
        <v>1667</v>
      </c>
      <c r="E710">
        <v>324.77999999999997</v>
      </c>
      <c r="F710">
        <v>685.11</v>
      </c>
      <c r="G710">
        <v>973.41</v>
      </c>
      <c r="H710" s="1">
        <v>44076</v>
      </c>
      <c r="I710">
        <v>316144.09999999998</v>
      </c>
      <c r="J710">
        <v>222510.03</v>
      </c>
      <c r="K710">
        <f xml:space="preserve"> investment_data[[#This Row],[market_value]]-investment_data[[#This Row],[purchase_value]]</f>
        <v>93634.069999999978</v>
      </c>
      <c r="L710" t="str">
        <f>IF(investment_data[[#This Row],[Profit/Loss]]&gt;0,"Profit","Loss")</f>
        <v>Profit</v>
      </c>
    </row>
    <row r="711" spans="1:12" x14ac:dyDescent="0.3">
      <c r="A711">
        <v>244904</v>
      </c>
      <c r="B711">
        <v>9153</v>
      </c>
      <c r="C711" t="s">
        <v>1483</v>
      </c>
      <c r="D711" t="s">
        <v>1668</v>
      </c>
      <c r="E711">
        <v>146.35</v>
      </c>
      <c r="F711">
        <v>711.04</v>
      </c>
      <c r="G711">
        <v>902.47</v>
      </c>
      <c r="H711" s="1">
        <v>45435</v>
      </c>
      <c r="I711">
        <v>132076.48000000001</v>
      </c>
      <c r="J711">
        <v>104060.7</v>
      </c>
      <c r="K711">
        <f xml:space="preserve"> investment_data[[#This Row],[market_value]]-investment_data[[#This Row],[purchase_value]]</f>
        <v>28015.780000000013</v>
      </c>
      <c r="L711" t="str">
        <f>IF(investment_data[[#This Row],[Profit/Loss]]&gt;0,"Profit","Loss")</f>
        <v>Profit</v>
      </c>
    </row>
    <row r="712" spans="1:12" x14ac:dyDescent="0.3">
      <c r="A712">
        <v>626246</v>
      </c>
      <c r="B712">
        <v>2055</v>
      </c>
      <c r="C712" t="s">
        <v>1483</v>
      </c>
      <c r="D712" t="s">
        <v>1669</v>
      </c>
      <c r="E712">
        <v>365.26</v>
      </c>
      <c r="F712">
        <v>804.92</v>
      </c>
      <c r="G712">
        <v>766.85</v>
      </c>
      <c r="H712" s="1">
        <v>44104</v>
      </c>
      <c r="I712">
        <v>280099.63</v>
      </c>
      <c r="J712">
        <v>294005.08</v>
      </c>
      <c r="K712">
        <f xml:space="preserve"> investment_data[[#This Row],[market_value]]-investment_data[[#This Row],[purchase_value]]</f>
        <v>-13905.450000000012</v>
      </c>
      <c r="L712" t="str">
        <f>IF(investment_data[[#This Row],[Profit/Loss]]&gt;0,"Profit","Loss")</f>
        <v>Loss</v>
      </c>
    </row>
    <row r="713" spans="1:12" x14ac:dyDescent="0.3">
      <c r="A713">
        <v>283872</v>
      </c>
      <c r="B713">
        <v>2079</v>
      </c>
      <c r="C713" t="s">
        <v>1483</v>
      </c>
      <c r="D713" t="s">
        <v>1670</v>
      </c>
      <c r="E713">
        <v>228.51</v>
      </c>
      <c r="F713">
        <v>944.21</v>
      </c>
      <c r="G713">
        <v>1009.01</v>
      </c>
      <c r="H713" s="1">
        <v>44385</v>
      </c>
      <c r="I713">
        <v>230568.88</v>
      </c>
      <c r="J713">
        <v>215761.43</v>
      </c>
      <c r="K713">
        <f xml:space="preserve"> investment_data[[#This Row],[market_value]]-investment_data[[#This Row],[purchase_value]]</f>
        <v>14807.450000000012</v>
      </c>
      <c r="L713" t="str">
        <f>IF(investment_data[[#This Row],[Profit/Loss]]&gt;0,"Profit","Loss")</f>
        <v>Profit</v>
      </c>
    </row>
    <row r="714" spans="1:12" x14ac:dyDescent="0.3">
      <c r="A714">
        <v>869200</v>
      </c>
      <c r="B714">
        <v>2344</v>
      </c>
      <c r="C714" t="s">
        <v>1483</v>
      </c>
      <c r="D714" t="s">
        <v>1671</v>
      </c>
      <c r="E714">
        <v>288.67</v>
      </c>
      <c r="F714">
        <v>825.24</v>
      </c>
      <c r="G714">
        <v>1099.53</v>
      </c>
      <c r="H714" s="1">
        <v>45222</v>
      </c>
      <c r="I714">
        <v>317401.33</v>
      </c>
      <c r="J714">
        <v>238222.03</v>
      </c>
      <c r="K714">
        <f xml:space="preserve"> investment_data[[#This Row],[market_value]]-investment_data[[#This Row],[purchase_value]]</f>
        <v>79179.300000000017</v>
      </c>
      <c r="L714" t="str">
        <f>IF(investment_data[[#This Row],[Profit/Loss]]&gt;0,"Profit","Loss")</f>
        <v>Profit</v>
      </c>
    </row>
    <row r="715" spans="1:12" x14ac:dyDescent="0.3">
      <c r="A715">
        <v>110387</v>
      </c>
      <c r="B715">
        <v>1410</v>
      </c>
      <c r="C715" t="s">
        <v>1483</v>
      </c>
      <c r="D715" t="s">
        <v>1672</v>
      </c>
      <c r="E715">
        <v>271.98</v>
      </c>
      <c r="F715">
        <v>95.07</v>
      </c>
      <c r="G715">
        <v>99.83</v>
      </c>
      <c r="H715" s="1">
        <v>43805</v>
      </c>
      <c r="I715">
        <v>27151.759999999998</v>
      </c>
      <c r="J715">
        <v>25857.14</v>
      </c>
      <c r="K715">
        <f xml:space="preserve"> investment_data[[#This Row],[market_value]]-investment_data[[#This Row],[purchase_value]]</f>
        <v>1294.619999999999</v>
      </c>
      <c r="L715" t="str">
        <f>IF(investment_data[[#This Row],[Profit/Loss]]&gt;0,"Profit","Loss")</f>
        <v>Profit</v>
      </c>
    </row>
    <row r="716" spans="1:12" x14ac:dyDescent="0.3">
      <c r="A716">
        <v>581753</v>
      </c>
      <c r="B716">
        <v>8032</v>
      </c>
      <c r="C716" t="s">
        <v>1483</v>
      </c>
      <c r="D716" t="s">
        <v>1673</v>
      </c>
      <c r="E716">
        <v>15.33</v>
      </c>
      <c r="F716">
        <v>876.66</v>
      </c>
      <c r="G716">
        <v>937.48</v>
      </c>
      <c r="H716" s="1">
        <v>45023</v>
      </c>
      <c r="I716">
        <v>14371.57</v>
      </c>
      <c r="J716">
        <v>13439.2</v>
      </c>
      <c r="K716">
        <f xml:space="preserve"> investment_data[[#This Row],[market_value]]-investment_data[[#This Row],[purchase_value]]</f>
        <v>932.36999999999898</v>
      </c>
      <c r="L716" t="str">
        <f>IF(investment_data[[#This Row],[Profit/Loss]]&gt;0,"Profit","Loss")</f>
        <v>Profit</v>
      </c>
    </row>
    <row r="717" spans="1:12" x14ac:dyDescent="0.3">
      <c r="A717">
        <v>646320</v>
      </c>
      <c r="B717">
        <v>7654</v>
      </c>
      <c r="C717" t="s">
        <v>1483</v>
      </c>
      <c r="D717" t="s">
        <v>1674</v>
      </c>
      <c r="E717">
        <v>415.86</v>
      </c>
      <c r="F717">
        <v>281.08999999999997</v>
      </c>
      <c r="G717">
        <v>369.49</v>
      </c>
      <c r="H717" s="1">
        <v>44524</v>
      </c>
      <c r="I717">
        <v>153656.10999999999</v>
      </c>
      <c r="J717">
        <v>116894.09</v>
      </c>
      <c r="K717">
        <f xml:space="preserve"> investment_data[[#This Row],[market_value]]-investment_data[[#This Row],[purchase_value]]</f>
        <v>36762.01999999999</v>
      </c>
      <c r="L717" t="str">
        <f>IF(investment_data[[#This Row],[Profit/Loss]]&gt;0,"Profit","Loss")</f>
        <v>Profit</v>
      </c>
    </row>
    <row r="718" spans="1:12" x14ac:dyDescent="0.3">
      <c r="A718">
        <v>201215</v>
      </c>
      <c r="B718">
        <v>4566</v>
      </c>
      <c r="C718" t="s">
        <v>1483</v>
      </c>
      <c r="D718" t="s">
        <v>1675</v>
      </c>
      <c r="E718">
        <v>420.24</v>
      </c>
      <c r="F718">
        <v>688.65</v>
      </c>
      <c r="G718">
        <v>728.52</v>
      </c>
      <c r="H718" s="1">
        <v>44492</v>
      </c>
      <c r="I718">
        <v>306153.24</v>
      </c>
      <c r="J718">
        <v>289398.28000000003</v>
      </c>
      <c r="K718">
        <f xml:space="preserve"> investment_data[[#This Row],[market_value]]-investment_data[[#This Row],[purchase_value]]</f>
        <v>16754.959999999963</v>
      </c>
      <c r="L718" t="str">
        <f>IF(investment_data[[#This Row],[Profit/Loss]]&gt;0,"Profit","Loss")</f>
        <v>Profit</v>
      </c>
    </row>
    <row r="719" spans="1:12" x14ac:dyDescent="0.3">
      <c r="A719">
        <v>457700</v>
      </c>
      <c r="B719">
        <v>2720</v>
      </c>
      <c r="C719" t="s">
        <v>1483</v>
      </c>
      <c r="D719" t="s">
        <v>1676</v>
      </c>
      <c r="E719">
        <v>118.76</v>
      </c>
      <c r="F719">
        <v>50.58</v>
      </c>
      <c r="G719">
        <v>54.25</v>
      </c>
      <c r="H719" s="1">
        <v>44106</v>
      </c>
      <c r="I719">
        <v>6442.73</v>
      </c>
      <c r="J719">
        <v>6006.88</v>
      </c>
      <c r="K719">
        <f xml:space="preserve"> investment_data[[#This Row],[market_value]]-investment_data[[#This Row],[purchase_value]]</f>
        <v>435.84999999999945</v>
      </c>
      <c r="L719" t="str">
        <f>IF(investment_data[[#This Row],[Profit/Loss]]&gt;0,"Profit","Loss")</f>
        <v>Profit</v>
      </c>
    </row>
    <row r="720" spans="1:12" x14ac:dyDescent="0.3">
      <c r="A720">
        <v>441516</v>
      </c>
      <c r="B720">
        <v>5044</v>
      </c>
      <c r="C720" t="s">
        <v>1483</v>
      </c>
      <c r="D720" t="s">
        <v>1677</v>
      </c>
      <c r="E720">
        <v>331.58</v>
      </c>
      <c r="F720">
        <v>668.4</v>
      </c>
      <c r="G720">
        <v>993.01</v>
      </c>
      <c r="H720" s="1">
        <v>44751</v>
      </c>
      <c r="I720">
        <v>329262.26</v>
      </c>
      <c r="J720">
        <v>221628.07</v>
      </c>
      <c r="K720">
        <f xml:space="preserve"> investment_data[[#This Row],[market_value]]-investment_data[[#This Row],[purchase_value]]</f>
        <v>107634.19</v>
      </c>
      <c r="L720" t="str">
        <f>IF(investment_data[[#This Row],[Profit/Loss]]&gt;0,"Profit","Loss")</f>
        <v>Profit</v>
      </c>
    </row>
    <row r="721" spans="1:12" x14ac:dyDescent="0.3">
      <c r="A721">
        <v>299341</v>
      </c>
      <c r="B721">
        <v>4007</v>
      </c>
      <c r="C721" t="s">
        <v>1483</v>
      </c>
      <c r="D721" t="s">
        <v>1678</v>
      </c>
      <c r="E721">
        <v>325.29000000000002</v>
      </c>
      <c r="F721">
        <v>78.62</v>
      </c>
      <c r="G721">
        <v>97.28</v>
      </c>
      <c r="H721" s="1">
        <v>44898</v>
      </c>
      <c r="I721">
        <v>31644.21</v>
      </c>
      <c r="J721">
        <v>25574.3</v>
      </c>
      <c r="K721">
        <f xml:space="preserve"> investment_data[[#This Row],[market_value]]-investment_data[[#This Row],[purchase_value]]</f>
        <v>6069.91</v>
      </c>
      <c r="L721" t="str">
        <f>IF(investment_data[[#This Row],[Profit/Loss]]&gt;0,"Profit","Loss")</f>
        <v>Profit</v>
      </c>
    </row>
    <row r="722" spans="1:12" x14ac:dyDescent="0.3">
      <c r="A722">
        <v>361448</v>
      </c>
      <c r="B722">
        <v>7858</v>
      </c>
      <c r="C722" t="s">
        <v>1483</v>
      </c>
      <c r="D722" t="s">
        <v>1679</v>
      </c>
      <c r="E722">
        <v>398.97</v>
      </c>
      <c r="F722">
        <v>568.45000000000005</v>
      </c>
      <c r="G722">
        <v>819.8</v>
      </c>
      <c r="H722" s="1">
        <v>43952</v>
      </c>
      <c r="I722">
        <v>327075.61</v>
      </c>
      <c r="J722">
        <v>226794.5</v>
      </c>
      <c r="K722">
        <f xml:space="preserve"> investment_data[[#This Row],[market_value]]-investment_data[[#This Row],[purchase_value]]</f>
        <v>100281.10999999999</v>
      </c>
      <c r="L722" t="str">
        <f>IF(investment_data[[#This Row],[Profit/Loss]]&gt;0,"Profit","Loss")</f>
        <v>Profit</v>
      </c>
    </row>
    <row r="723" spans="1:12" x14ac:dyDescent="0.3">
      <c r="A723">
        <v>971023</v>
      </c>
      <c r="B723">
        <v>7265</v>
      </c>
      <c r="C723" t="s">
        <v>1483</v>
      </c>
      <c r="D723" t="s">
        <v>1680</v>
      </c>
      <c r="E723">
        <v>15.69</v>
      </c>
      <c r="F723">
        <v>407.01</v>
      </c>
      <c r="G723">
        <v>583.99</v>
      </c>
      <c r="H723" s="1">
        <v>45345</v>
      </c>
      <c r="I723">
        <v>9162.7999999999993</v>
      </c>
      <c r="J723">
        <v>6385.99</v>
      </c>
      <c r="K723">
        <f xml:space="preserve"> investment_data[[#This Row],[market_value]]-investment_data[[#This Row],[purchase_value]]</f>
        <v>2776.8099999999995</v>
      </c>
      <c r="L723" t="str">
        <f>IF(investment_data[[#This Row],[Profit/Loss]]&gt;0,"Profit","Loss")</f>
        <v>Profit</v>
      </c>
    </row>
    <row r="724" spans="1:12" x14ac:dyDescent="0.3">
      <c r="A724">
        <v>601149</v>
      </c>
      <c r="B724">
        <v>7655</v>
      </c>
      <c r="C724" t="s">
        <v>1483</v>
      </c>
      <c r="D724" t="s">
        <v>1681</v>
      </c>
      <c r="E724">
        <v>485.13</v>
      </c>
      <c r="F724">
        <v>442.04</v>
      </c>
      <c r="G724">
        <v>382.74</v>
      </c>
      <c r="H724" s="1">
        <v>44586</v>
      </c>
      <c r="I724">
        <v>185678.66</v>
      </c>
      <c r="J724">
        <v>214446.87</v>
      </c>
      <c r="K724">
        <f xml:space="preserve"> investment_data[[#This Row],[market_value]]-investment_data[[#This Row],[purchase_value]]</f>
        <v>-28768.209999999992</v>
      </c>
      <c r="L724" t="str">
        <f>IF(investment_data[[#This Row],[Profit/Loss]]&gt;0,"Profit","Loss")</f>
        <v>Loss</v>
      </c>
    </row>
    <row r="725" spans="1:12" x14ac:dyDescent="0.3">
      <c r="A725">
        <v>913601</v>
      </c>
      <c r="B725">
        <v>8280</v>
      </c>
      <c r="C725" t="s">
        <v>1483</v>
      </c>
      <c r="D725" t="s">
        <v>1682</v>
      </c>
      <c r="E725">
        <v>354.45</v>
      </c>
      <c r="F725">
        <v>587.41</v>
      </c>
      <c r="G725">
        <v>547.13</v>
      </c>
      <c r="H725" s="1">
        <v>45253</v>
      </c>
      <c r="I725">
        <v>193930.23</v>
      </c>
      <c r="J725">
        <v>208207.47</v>
      </c>
      <c r="K725">
        <f xml:space="preserve"> investment_data[[#This Row],[market_value]]-investment_data[[#This Row],[purchase_value]]</f>
        <v>-14277.239999999991</v>
      </c>
      <c r="L725" t="str">
        <f>IF(investment_data[[#This Row],[Profit/Loss]]&gt;0,"Profit","Loss")</f>
        <v>Loss</v>
      </c>
    </row>
    <row r="726" spans="1:12" x14ac:dyDescent="0.3">
      <c r="A726">
        <v>984780</v>
      </c>
      <c r="B726">
        <v>3778</v>
      </c>
      <c r="C726" t="s">
        <v>1483</v>
      </c>
      <c r="D726" t="s">
        <v>1683</v>
      </c>
      <c r="E726">
        <v>287.99</v>
      </c>
      <c r="F726">
        <v>946.56</v>
      </c>
      <c r="G726">
        <v>822.66</v>
      </c>
      <c r="H726" s="1">
        <v>45288</v>
      </c>
      <c r="I726">
        <v>236917.85</v>
      </c>
      <c r="J726">
        <v>272599.81</v>
      </c>
      <c r="K726">
        <f xml:space="preserve"> investment_data[[#This Row],[market_value]]-investment_data[[#This Row],[purchase_value]]</f>
        <v>-35681.959999999992</v>
      </c>
      <c r="L726" t="str">
        <f>IF(investment_data[[#This Row],[Profit/Loss]]&gt;0,"Profit","Loss")</f>
        <v>Loss</v>
      </c>
    </row>
    <row r="727" spans="1:12" x14ac:dyDescent="0.3">
      <c r="A727">
        <v>574988</v>
      </c>
      <c r="B727">
        <v>4157</v>
      </c>
      <c r="C727" t="s">
        <v>1483</v>
      </c>
      <c r="D727" t="s">
        <v>1684</v>
      </c>
      <c r="E727">
        <v>333.48</v>
      </c>
      <c r="F727">
        <v>518.13</v>
      </c>
      <c r="G727">
        <v>426.25</v>
      </c>
      <c r="H727" s="1">
        <v>45023</v>
      </c>
      <c r="I727">
        <v>142145.85</v>
      </c>
      <c r="J727">
        <v>172785.99</v>
      </c>
      <c r="K727">
        <f xml:space="preserve"> investment_data[[#This Row],[market_value]]-investment_data[[#This Row],[purchase_value]]</f>
        <v>-30640.139999999985</v>
      </c>
      <c r="L727" t="str">
        <f>IF(investment_data[[#This Row],[Profit/Loss]]&gt;0,"Profit","Loss")</f>
        <v>Loss</v>
      </c>
    </row>
    <row r="728" spans="1:12" x14ac:dyDescent="0.3">
      <c r="A728">
        <v>399995</v>
      </c>
      <c r="B728">
        <v>8582</v>
      </c>
      <c r="C728" t="s">
        <v>1483</v>
      </c>
      <c r="D728" t="s">
        <v>1685</v>
      </c>
      <c r="E728">
        <v>414.34</v>
      </c>
      <c r="F728">
        <v>948.08</v>
      </c>
      <c r="G728">
        <v>1330.26</v>
      </c>
      <c r="H728" s="1">
        <v>44744</v>
      </c>
      <c r="I728">
        <v>551179.93000000005</v>
      </c>
      <c r="J728">
        <v>392827.47</v>
      </c>
      <c r="K728">
        <f xml:space="preserve"> investment_data[[#This Row],[market_value]]-investment_data[[#This Row],[purchase_value]]</f>
        <v>158352.46000000008</v>
      </c>
      <c r="L728" t="str">
        <f>IF(investment_data[[#This Row],[Profit/Loss]]&gt;0,"Profit","Loss")</f>
        <v>Profit</v>
      </c>
    </row>
    <row r="729" spans="1:12" x14ac:dyDescent="0.3">
      <c r="A729">
        <v>447938</v>
      </c>
      <c r="B729">
        <v>7270</v>
      </c>
      <c r="C729" t="s">
        <v>1483</v>
      </c>
      <c r="D729" t="s">
        <v>1686</v>
      </c>
      <c r="E729">
        <v>441.58</v>
      </c>
      <c r="F729">
        <v>198.8</v>
      </c>
      <c r="G729">
        <v>190.98</v>
      </c>
      <c r="H729" s="1">
        <v>43935</v>
      </c>
      <c r="I729">
        <v>84332.95</v>
      </c>
      <c r="J729">
        <v>87786.1</v>
      </c>
      <c r="K729">
        <f xml:space="preserve"> investment_data[[#This Row],[market_value]]-investment_data[[#This Row],[purchase_value]]</f>
        <v>-3453.1500000000087</v>
      </c>
      <c r="L729" t="str">
        <f>IF(investment_data[[#This Row],[Profit/Loss]]&gt;0,"Profit","Loss")</f>
        <v>Loss</v>
      </c>
    </row>
    <row r="730" spans="1:12" x14ac:dyDescent="0.3">
      <c r="A730">
        <v>768949</v>
      </c>
      <c r="B730">
        <v>8853</v>
      </c>
      <c r="C730" t="s">
        <v>1483</v>
      </c>
      <c r="D730" t="s">
        <v>1687</v>
      </c>
      <c r="E730">
        <v>75.989999999999995</v>
      </c>
      <c r="F730">
        <v>935.72</v>
      </c>
      <c r="G730">
        <v>771.4</v>
      </c>
      <c r="H730" s="1">
        <v>44974</v>
      </c>
      <c r="I730">
        <v>58618.69</v>
      </c>
      <c r="J730">
        <v>71105.36</v>
      </c>
      <c r="K730">
        <f xml:space="preserve"> investment_data[[#This Row],[market_value]]-investment_data[[#This Row],[purchase_value]]</f>
        <v>-12486.669999999998</v>
      </c>
      <c r="L730" t="str">
        <f>IF(investment_data[[#This Row],[Profit/Loss]]&gt;0,"Profit","Loss")</f>
        <v>Loss</v>
      </c>
    </row>
    <row r="731" spans="1:12" x14ac:dyDescent="0.3">
      <c r="A731">
        <v>446134</v>
      </c>
      <c r="B731">
        <v>9015</v>
      </c>
      <c r="C731" t="s">
        <v>1483</v>
      </c>
      <c r="D731" t="s">
        <v>1688</v>
      </c>
      <c r="E731">
        <v>45.4</v>
      </c>
      <c r="F731">
        <v>253.68</v>
      </c>
      <c r="G731">
        <v>223.87</v>
      </c>
      <c r="H731" s="1">
        <v>44460</v>
      </c>
      <c r="I731">
        <v>10163.700000000001</v>
      </c>
      <c r="J731">
        <v>11517.07</v>
      </c>
      <c r="K731">
        <f xml:space="preserve"> investment_data[[#This Row],[market_value]]-investment_data[[#This Row],[purchase_value]]</f>
        <v>-1353.369999999999</v>
      </c>
      <c r="L731" t="str">
        <f>IF(investment_data[[#This Row],[Profit/Loss]]&gt;0,"Profit","Loss")</f>
        <v>Loss</v>
      </c>
    </row>
    <row r="732" spans="1:12" x14ac:dyDescent="0.3">
      <c r="A732">
        <v>687293</v>
      </c>
      <c r="B732">
        <v>2439</v>
      </c>
      <c r="C732" t="s">
        <v>1483</v>
      </c>
      <c r="D732" t="s">
        <v>1689</v>
      </c>
      <c r="E732">
        <v>253.65</v>
      </c>
      <c r="F732">
        <v>755.08</v>
      </c>
      <c r="G732">
        <v>957.42</v>
      </c>
      <c r="H732" s="1">
        <v>45471</v>
      </c>
      <c r="I732">
        <v>242849.58</v>
      </c>
      <c r="J732">
        <v>191526.04</v>
      </c>
      <c r="K732">
        <f xml:space="preserve"> investment_data[[#This Row],[market_value]]-investment_data[[#This Row],[purchase_value]]</f>
        <v>51323.539999999979</v>
      </c>
      <c r="L732" t="str">
        <f>IF(investment_data[[#This Row],[Profit/Loss]]&gt;0,"Profit","Loss")</f>
        <v>Profit</v>
      </c>
    </row>
    <row r="733" spans="1:12" x14ac:dyDescent="0.3">
      <c r="A733">
        <v>635707</v>
      </c>
      <c r="B733">
        <v>8625</v>
      </c>
      <c r="C733" t="s">
        <v>1483</v>
      </c>
      <c r="D733" t="s">
        <v>1690</v>
      </c>
      <c r="E733">
        <v>379.02</v>
      </c>
      <c r="F733">
        <v>957.88</v>
      </c>
      <c r="G733">
        <v>861.86</v>
      </c>
      <c r="H733" s="1">
        <v>44088</v>
      </c>
      <c r="I733">
        <v>326662.18</v>
      </c>
      <c r="J733">
        <v>363055.68</v>
      </c>
      <c r="K733">
        <f xml:space="preserve"> investment_data[[#This Row],[market_value]]-investment_data[[#This Row],[purchase_value]]</f>
        <v>-36393.5</v>
      </c>
      <c r="L733" t="str">
        <f>IF(investment_data[[#This Row],[Profit/Loss]]&gt;0,"Profit","Loss")</f>
        <v>Loss</v>
      </c>
    </row>
    <row r="734" spans="1:12" x14ac:dyDescent="0.3">
      <c r="A734">
        <v>457503</v>
      </c>
      <c r="B734">
        <v>5431</v>
      </c>
      <c r="C734" t="s">
        <v>1483</v>
      </c>
      <c r="D734" t="s">
        <v>1691</v>
      </c>
      <c r="E734">
        <v>198.66</v>
      </c>
      <c r="F734">
        <v>948.52</v>
      </c>
      <c r="G734">
        <v>1318.13</v>
      </c>
      <c r="H734" s="1">
        <v>44980</v>
      </c>
      <c r="I734">
        <v>261859.71</v>
      </c>
      <c r="J734">
        <v>188432.98</v>
      </c>
      <c r="K734">
        <f xml:space="preserve"> investment_data[[#This Row],[market_value]]-investment_data[[#This Row],[purchase_value]]</f>
        <v>73426.729999999981</v>
      </c>
      <c r="L734" t="str">
        <f>IF(investment_data[[#This Row],[Profit/Loss]]&gt;0,"Profit","Loss")</f>
        <v>Profit</v>
      </c>
    </row>
    <row r="735" spans="1:12" x14ac:dyDescent="0.3">
      <c r="A735">
        <v>977560</v>
      </c>
      <c r="B735">
        <v>1138</v>
      </c>
      <c r="C735" t="s">
        <v>1483</v>
      </c>
      <c r="D735" t="s">
        <v>1692</v>
      </c>
      <c r="E735">
        <v>118.19</v>
      </c>
      <c r="F735">
        <v>183.95</v>
      </c>
      <c r="G735">
        <v>200.4</v>
      </c>
      <c r="H735" s="1">
        <v>43921</v>
      </c>
      <c r="I735">
        <v>23685.279999999999</v>
      </c>
      <c r="J735">
        <v>21741.05</v>
      </c>
      <c r="K735">
        <f xml:space="preserve"> investment_data[[#This Row],[market_value]]-investment_data[[#This Row],[purchase_value]]</f>
        <v>1944.2299999999996</v>
      </c>
      <c r="L735" t="str">
        <f>IF(investment_data[[#This Row],[Profit/Loss]]&gt;0,"Profit","Loss")</f>
        <v>Profit</v>
      </c>
    </row>
    <row r="736" spans="1:12" x14ac:dyDescent="0.3">
      <c r="A736">
        <v>196361</v>
      </c>
      <c r="B736">
        <v>2183</v>
      </c>
      <c r="C736" t="s">
        <v>1483</v>
      </c>
      <c r="D736" t="s">
        <v>1693</v>
      </c>
      <c r="E736">
        <v>69.510000000000005</v>
      </c>
      <c r="F736">
        <v>645.54999999999995</v>
      </c>
      <c r="G736">
        <v>768.45</v>
      </c>
      <c r="H736" s="1">
        <v>44750</v>
      </c>
      <c r="I736">
        <v>53414.96</v>
      </c>
      <c r="J736">
        <v>44872.18</v>
      </c>
      <c r="K736">
        <f xml:space="preserve"> investment_data[[#This Row],[market_value]]-investment_data[[#This Row],[purchase_value]]</f>
        <v>8542.7799999999988</v>
      </c>
      <c r="L736" t="str">
        <f>IF(investment_data[[#This Row],[Profit/Loss]]&gt;0,"Profit","Loss")</f>
        <v>Profit</v>
      </c>
    </row>
    <row r="737" spans="1:12" x14ac:dyDescent="0.3">
      <c r="A737">
        <v>323003</v>
      </c>
      <c r="B737">
        <v>5663</v>
      </c>
      <c r="C737" t="s">
        <v>1483</v>
      </c>
      <c r="D737" t="s">
        <v>1694</v>
      </c>
      <c r="E737">
        <v>385.6</v>
      </c>
      <c r="F737">
        <v>654.84</v>
      </c>
      <c r="G737">
        <v>551.35</v>
      </c>
      <c r="H737" s="1">
        <v>45009</v>
      </c>
      <c r="I737">
        <v>212600.56</v>
      </c>
      <c r="J737">
        <v>252506.3</v>
      </c>
      <c r="K737">
        <f xml:space="preserve"> investment_data[[#This Row],[market_value]]-investment_data[[#This Row],[purchase_value]]</f>
        <v>-39905.739999999991</v>
      </c>
      <c r="L737" t="str">
        <f>IF(investment_data[[#This Row],[Profit/Loss]]&gt;0,"Profit","Loss")</f>
        <v>Loss</v>
      </c>
    </row>
    <row r="738" spans="1:12" x14ac:dyDescent="0.3">
      <c r="A738">
        <v>404424</v>
      </c>
      <c r="B738">
        <v>4566</v>
      </c>
      <c r="C738" t="s">
        <v>1483</v>
      </c>
      <c r="D738" t="s">
        <v>1695</v>
      </c>
      <c r="E738">
        <v>399.58</v>
      </c>
      <c r="F738">
        <v>252.2</v>
      </c>
      <c r="G738">
        <v>290.19</v>
      </c>
      <c r="H738" s="1">
        <v>44177</v>
      </c>
      <c r="I738">
        <v>115954.12</v>
      </c>
      <c r="J738">
        <v>100774.08</v>
      </c>
      <c r="K738">
        <f xml:space="preserve"> investment_data[[#This Row],[market_value]]-investment_data[[#This Row],[purchase_value]]</f>
        <v>15180.039999999994</v>
      </c>
      <c r="L738" t="str">
        <f>IF(investment_data[[#This Row],[Profit/Loss]]&gt;0,"Profit","Loss")</f>
        <v>Profit</v>
      </c>
    </row>
    <row r="739" spans="1:12" x14ac:dyDescent="0.3">
      <c r="A739">
        <v>376769</v>
      </c>
      <c r="B739">
        <v>3300</v>
      </c>
      <c r="C739" t="s">
        <v>1483</v>
      </c>
      <c r="D739" t="s">
        <v>1696</v>
      </c>
      <c r="E739">
        <v>24.19</v>
      </c>
      <c r="F739">
        <v>977.42</v>
      </c>
      <c r="G739">
        <v>1034.5899999999999</v>
      </c>
      <c r="H739" s="1">
        <v>45146</v>
      </c>
      <c r="I739">
        <v>25026.73</v>
      </c>
      <c r="J739">
        <v>23643.79</v>
      </c>
      <c r="K739">
        <f xml:space="preserve"> investment_data[[#This Row],[market_value]]-investment_data[[#This Row],[purchase_value]]</f>
        <v>1382.9399999999987</v>
      </c>
      <c r="L739" t="str">
        <f>IF(investment_data[[#This Row],[Profit/Loss]]&gt;0,"Profit","Loss")</f>
        <v>Profit</v>
      </c>
    </row>
    <row r="740" spans="1:12" x14ac:dyDescent="0.3">
      <c r="A740">
        <v>153582</v>
      </c>
      <c r="B740">
        <v>2363</v>
      </c>
      <c r="C740" t="s">
        <v>1483</v>
      </c>
      <c r="D740" t="s">
        <v>1697</v>
      </c>
      <c r="E740">
        <v>63.6</v>
      </c>
      <c r="F740">
        <v>403.78</v>
      </c>
      <c r="G740">
        <v>379.83</v>
      </c>
      <c r="H740" s="1">
        <v>44753</v>
      </c>
      <c r="I740">
        <v>24157.19</v>
      </c>
      <c r="J740">
        <v>25680.41</v>
      </c>
      <c r="K740">
        <f xml:space="preserve"> investment_data[[#This Row],[market_value]]-investment_data[[#This Row],[purchase_value]]</f>
        <v>-1523.2200000000012</v>
      </c>
      <c r="L740" t="str">
        <f>IF(investment_data[[#This Row],[Profit/Loss]]&gt;0,"Profit","Loss")</f>
        <v>Loss</v>
      </c>
    </row>
    <row r="741" spans="1:12" x14ac:dyDescent="0.3">
      <c r="A741">
        <v>746590</v>
      </c>
      <c r="B741">
        <v>7581</v>
      </c>
      <c r="C741" t="s">
        <v>1483</v>
      </c>
      <c r="D741" t="s">
        <v>1698</v>
      </c>
      <c r="E741">
        <v>69.2</v>
      </c>
      <c r="F741">
        <v>124.98</v>
      </c>
      <c r="G741">
        <v>139.9</v>
      </c>
      <c r="H741" s="1">
        <v>45557</v>
      </c>
      <c r="I741">
        <v>9681.08</v>
      </c>
      <c r="J741">
        <v>8648.6200000000008</v>
      </c>
      <c r="K741">
        <f xml:space="preserve"> investment_data[[#This Row],[market_value]]-investment_data[[#This Row],[purchase_value]]</f>
        <v>1032.4599999999991</v>
      </c>
      <c r="L741" t="str">
        <f>IF(investment_data[[#This Row],[Profit/Loss]]&gt;0,"Profit","Loss")</f>
        <v>Profit</v>
      </c>
    </row>
    <row r="742" spans="1:12" x14ac:dyDescent="0.3">
      <c r="A742">
        <v>429565</v>
      </c>
      <c r="B742">
        <v>8503</v>
      </c>
      <c r="C742" t="s">
        <v>1483</v>
      </c>
      <c r="D742" t="s">
        <v>1699</v>
      </c>
      <c r="E742">
        <v>189.13</v>
      </c>
      <c r="F742">
        <v>662.82</v>
      </c>
      <c r="G742">
        <v>599.58000000000004</v>
      </c>
      <c r="H742" s="1">
        <v>44237</v>
      </c>
      <c r="I742">
        <v>113398.57</v>
      </c>
      <c r="J742">
        <v>125359.15</v>
      </c>
      <c r="K742">
        <f xml:space="preserve"> investment_data[[#This Row],[market_value]]-investment_data[[#This Row],[purchase_value]]</f>
        <v>-11960.579999999987</v>
      </c>
      <c r="L742" t="str">
        <f>IF(investment_data[[#This Row],[Profit/Loss]]&gt;0,"Profit","Loss")</f>
        <v>Loss</v>
      </c>
    </row>
    <row r="743" spans="1:12" x14ac:dyDescent="0.3">
      <c r="A743">
        <v>357583</v>
      </c>
      <c r="B743">
        <v>6297</v>
      </c>
      <c r="C743" t="s">
        <v>1483</v>
      </c>
      <c r="D743" t="s">
        <v>1700</v>
      </c>
      <c r="E743">
        <v>18.16</v>
      </c>
      <c r="F743">
        <v>73.63</v>
      </c>
      <c r="G743">
        <v>108.21</v>
      </c>
      <c r="H743" s="1">
        <v>44082</v>
      </c>
      <c r="I743">
        <v>1965.09</v>
      </c>
      <c r="J743">
        <v>1337.12</v>
      </c>
      <c r="K743">
        <f xml:space="preserve"> investment_data[[#This Row],[market_value]]-investment_data[[#This Row],[purchase_value]]</f>
        <v>627.97</v>
      </c>
      <c r="L743" t="str">
        <f>IF(investment_data[[#This Row],[Profit/Loss]]&gt;0,"Profit","Loss")</f>
        <v>Profit</v>
      </c>
    </row>
    <row r="744" spans="1:12" x14ac:dyDescent="0.3">
      <c r="A744">
        <v>222683</v>
      </c>
      <c r="B744">
        <v>4115</v>
      </c>
      <c r="C744" t="s">
        <v>1483</v>
      </c>
      <c r="D744" t="s">
        <v>1701</v>
      </c>
      <c r="E744">
        <v>320.54000000000002</v>
      </c>
      <c r="F744">
        <v>310.95</v>
      </c>
      <c r="G744">
        <v>447.87</v>
      </c>
      <c r="H744" s="1">
        <v>44732</v>
      </c>
      <c r="I744">
        <v>143560.25</v>
      </c>
      <c r="J744">
        <v>99671.91</v>
      </c>
      <c r="K744">
        <f xml:space="preserve"> investment_data[[#This Row],[market_value]]-investment_data[[#This Row],[purchase_value]]</f>
        <v>43888.34</v>
      </c>
      <c r="L744" t="str">
        <f>IF(investment_data[[#This Row],[Profit/Loss]]&gt;0,"Profit","Loss")</f>
        <v>Profit</v>
      </c>
    </row>
    <row r="745" spans="1:12" x14ac:dyDescent="0.3">
      <c r="A745">
        <v>219163</v>
      </c>
      <c r="B745">
        <v>5390</v>
      </c>
      <c r="C745" t="s">
        <v>1483</v>
      </c>
      <c r="D745" t="s">
        <v>1702</v>
      </c>
      <c r="E745">
        <v>466.7</v>
      </c>
      <c r="F745">
        <v>305.29000000000002</v>
      </c>
      <c r="G745">
        <v>301.55</v>
      </c>
      <c r="H745" s="1">
        <v>44874</v>
      </c>
      <c r="I745">
        <v>140733.39000000001</v>
      </c>
      <c r="J745">
        <v>142478.84</v>
      </c>
      <c r="K745">
        <f xml:space="preserve"> investment_data[[#This Row],[market_value]]-investment_data[[#This Row],[purchase_value]]</f>
        <v>-1745.4499999999825</v>
      </c>
      <c r="L745" t="str">
        <f>IF(investment_data[[#This Row],[Profit/Loss]]&gt;0,"Profit","Loss")</f>
        <v>Loss</v>
      </c>
    </row>
    <row r="746" spans="1:12" x14ac:dyDescent="0.3">
      <c r="A746">
        <v>520790</v>
      </c>
      <c r="B746">
        <v>7756</v>
      </c>
      <c r="C746" t="s">
        <v>1483</v>
      </c>
      <c r="D746" t="s">
        <v>1703</v>
      </c>
      <c r="E746">
        <v>231.22</v>
      </c>
      <c r="F746">
        <v>830.5</v>
      </c>
      <c r="G746">
        <v>873.87</v>
      </c>
      <c r="H746" s="1">
        <v>45258</v>
      </c>
      <c r="I746">
        <v>202056.22</v>
      </c>
      <c r="J746">
        <v>192028.21</v>
      </c>
      <c r="K746">
        <f xml:space="preserve"> investment_data[[#This Row],[market_value]]-investment_data[[#This Row],[purchase_value]]</f>
        <v>10028.010000000009</v>
      </c>
      <c r="L746" t="str">
        <f>IF(investment_data[[#This Row],[Profit/Loss]]&gt;0,"Profit","Loss")</f>
        <v>Profit</v>
      </c>
    </row>
    <row r="747" spans="1:12" x14ac:dyDescent="0.3">
      <c r="A747">
        <v>466753</v>
      </c>
      <c r="B747">
        <v>6416</v>
      </c>
      <c r="C747" t="s">
        <v>1483</v>
      </c>
      <c r="D747" t="s">
        <v>1704</v>
      </c>
      <c r="E747">
        <v>362.4</v>
      </c>
      <c r="F747">
        <v>575.98</v>
      </c>
      <c r="G747">
        <v>516.29999999999995</v>
      </c>
      <c r="H747" s="1">
        <v>43947</v>
      </c>
      <c r="I747">
        <v>187107.12</v>
      </c>
      <c r="J747">
        <v>208735.15</v>
      </c>
      <c r="K747">
        <f xml:space="preserve"> investment_data[[#This Row],[market_value]]-investment_data[[#This Row],[purchase_value]]</f>
        <v>-21628.03</v>
      </c>
      <c r="L747" t="str">
        <f>IF(investment_data[[#This Row],[Profit/Loss]]&gt;0,"Profit","Loss")</f>
        <v>Loss</v>
      </c>
    </row>
    <row r="748" spans="1:12" x14ac:dyDescent="0.3">
      <c r="A748">
        <v>310847</v>
      </c>
      <c r="B748">
        <v>4355</v>
      </c>
      <c r="C748" t="s">
        <v>1483</v>
      </c>
      <c r="D748" t="s">
        <v>1705</v>
      </c>
      <c r="E748">
        <v>433.29</v>
      </c>
      <c r="F748">
        <v>948.83</v>
      </c>
      <c r="G748">
        <v>1041.97</v>
      </c>
      <c r="H748" s="1">
        <v>43919</v>
      </c>
      <c r="I748">
        <v>451475.18</v>
      </c>
      <c r="J748">
        <v>411118.55</v>
      </c>
      <c r="K748">
        <f xml:space="preserve"> investment_data[[#This Row],[market_value]]-investment_data[[#This Row],[purchase_value]]</f>
        <v>40356.630000000005</v>
      </c>
      <c r="L748" t="str">
        <f>IF(investment_data[[#This Row],[Profit/Loss]]&gt;0,"Profit","Loss")</f>
        <v>Profit</v>
      </c>
    </row>
    <row r="749" spans="1:12" x14ac:dyDescent="0.3">
      <c r="A749">
        <v>849923</v>
      </c>
      <c r="B749">
        <v>9757</v>
      </c>
      <c r="C749" t="s">
        <v>1483</v>
      </c>
      <c r="D749" t="s">
        <v>1706</v>
      </c>
      <c r="E749">
        <v>361.53</v>
      </c>
      <c r="F749">
        <v>610.78</v>
      </c>
      <c r="G749">
        <v>643.64</v>
      </c>
      <c r="H749" s="1">
        <v>44829</v>
      </c>
      <c r="I749">
        <v>232695.17</v>
      </c>
      <c r="J749">
        <v>220815.29</v>
      </c>
      <c r="K749">
        <f xml:space="preserve"> investment_data[[#This Row],[market_value]]-investment_data[[#This Row],[purchase_value]]</f>
        <v>11879.880000000005</v>
      </c>
      <c r="L749" t="str">
        <f>IF(investment_data[[#This Row],[Profit/Loss]]&gt;0,"Profit","Loss")</f>
        <v>Profit</v>
      </c>
    </row>
    <row r="750" spans="1:12" x14ac:dyDescent="0.3">
      <c r="A750">
        <v>408442</v>
      </c>
      <c r="B750">
        <v>7159</v>
      </c>
      <c r="C750" t="s">
        <v>1483</v>
      </c>
      <c r="D750" t="s">
        <v>1707</v>
      </c>
      <c r="E750">
        <v>335.75</v>
      </c>
      <c r="F750">
        <v>138.21</v>
      </c>
      <c r="G750">
        <v>191.55</v>
      </c>
      <c r="H750" s="1">
        <v>44617</v>
      </c>
      <c r="I750">
        <v>64312.91</v>
      </c>
      <c r="J750">
        <v>46404.01</v>
      </c>
      <c r="K750">
        <f xml:space="preserve"> investment_data[[#This Row],[market_value]]-investment_data[[#This Row],[purchase_value]]</f>
        <v>17908.900000000001</v>
      </c>
      <c r="L750" t="str">
        <f>IF(investment_data[[#This Row],[Profit/Loss]]&gt;0,"Profit","Loss")</f>
        <v>Profit</v>
      </c>
    </row>
    <row r="751" spans="1:12" x14ac:dyDescent="0.3">
      <c r="A751">
        <v>836542</v>
      </c>
      <c r="B751">
        <v>2823</v>
      </c>
      <c r="C751" t="s">
        <v>1483</v>
      </c>
      <c r="D751" t="s">
        <v>1708</v>
      </c>
      <c r="E751">
        <v>98.84</v>
      </c>
      <c r="F751">
        <v>457.89</v>
      </c>
      <c r="G751">
        <v>637.35</v>
      </c>
      <c r="H751" s="1">
        <v>43885</v>
      </c>
      <c r="I751">
        <v>62995.67</v>
      </c>
      <c r="J751">
        <v>45257.85</v>
      </c>
      <c r="K751">
        <f xml:space="preserve"> investment_data[[#This Row],[market_value]]-investment_data[[#This Row],[purchase_value]]</f>
        <v>17737.82</v>
      </c>
      <c r="L751" t="str">
        <f>IF(investment_data[[#This Row],[Profit/Loss]]&gt;0,"Profit","Loss")</f>
        <v>Profit</v>
      </c>
    </row>
    <row r="752" spans="1:12" x14ac:dyDescent="0.3">
      <c r="A752">
        <v>865642</v>
      </c>
      <c r="B752">
        <v>5663</v>
      </c>
      <c r="C752" t="s">
        <v>1483</v>
      </c>
      <c r="D752" t="s">
        <v>1709</v>
      </c>
      <c r="E752">
        <v>273.8</v>
      </c>
      <c r="F752">
        <v>751.95</v>
      </c>
      <c r="G752">
        <v>942.09</v>
      </c>
      <c r="H752" s="1">
        <v>44125</v>
      </c>
      <c r="I752">
        <v>257944.24</v>
      </c>
      <c r="J752">
        <v>205883.91</v>
      </c>
      <c r="K752">
        <f xml:space="preserve"> investment_data[[#This Row],[market_value]]-investment_data[[#This Row],[purchase_value]]</f>
        <v>52060.329999999987</v>
      </c>
      <c r="L752" t="str">
        <f>IF(investment_data[[#This Row],[Profit/Loss]]&gt;0,"Profit","Loss")</f>
        <v>Profit</v>
      </c>
    </row>
    <row r="753" spans="1:12" x14ac:dyDescent="0.3">
      <c r="A753">
        <v>277250</v>
      </c>
      <c r="B753">
        <v>8907</v>
      </c>
      <c r="C753" t="s">
        <v>1483</v>
      </c>
      <c r="D753" t="s">
        <v>1710</v>
      </c>
      <c r="E753">
        <v>418.32</v>
      </c>
      <c r="F753">
        <v>706.16</v>
      </c>
      <c r="G753">
        <v>629.48</v>
      </c>
      <c r="H753" s="1">
        <v>45553</v>
      </c>
      <c r="I753">
        <v>263324.07</v>
      </c>
      <c r="J753">
        <v>295400.84999999998</v>
      </c>
      <c r="K753">
        <f xml:space="preserve"> investment_data[[#This Row],[market_value]]-investment_data[[#This Row],[purchase_value]]</f>
        <v>-32076.77999999997</v>
      </c>
      <c r="L753" t="str">
        <f>IF(investment_data[[#This Row],[Profit/Loss]]&gt;0,"Profit","Loss")</f>
        <v>Loss</v>
      </c>
    </row>
    <row r="754" spans="1:12" x14ac:dyDescent="0.3">
      <c r="A754">
        <v>939069</v>
      </c>
      <c r="B754">
        <v>1471</v>
      </c>
      <c r="C754" t="s">
        <v>1483</v>
      </c>
      <c r="D754" t="s">
        <v>1711</v>
      </c>
      <c r="E754">
        <v>132.22999999999999</v>
      </c>
      <c r="F754">
        <v>674.55</v>
      </c>
      <c r="G754">
        <v>933.1</v>
      </c>
      <c r="H754" s="1">
        <v>45121</v>
      </c>
      <c r="I754">
        <v>123383.81</v>
      </c>
      <c r="J754">
        <v>89195.75</v>
      </c>
      <c r="K754">
        <f xml:space="preserve"> investment_data[[#This Row],[market_value]]-investment_data[[#This Row],[purchase_value]]</f>
        <v>34188.06</v>
      </c>
      <c r="L754" t="str">
        <f>IF(investment_data[[#This Row],[Profit/Loss]]&gt;0,"Profit","Loss")</f>
        <v>Profit</v>
      </c>
    </row>
    <row r="755" spans="1:12" x14ac:dyDescent="0.3">
      <c r="A755">
        <v>949520</v>
      </c>
      <c r="B755">
        <v>2678</v>
      </c>
      <c r="C755" t="s">
        <v>1483</v>
      </c>
      <c r="D755" t="s">
        <v>1712</v>
      </c>
      <c r="E755">
        <v>255.04</v>
      </c>
      <c r="F755">
        <v>525.89</v>
      </c>
      <c r="G755">
        <v>531.44000000000005</v>
      </c>
      <c r="H755" s="1">
        <v>45209</v>
      </c>
      <c r="I755">
        <v>135538.46</v>
      </c>
      <c r="J755">
        <v>134122.99</v>
      </c>
      <c r="K755">
        <f xml:space="preserve"> investment_data[[#This Row],[market_value]]-investment_data[[#This Row],[purchase_value]]</f>
        <v>1415.4700000000012</v>
      </c>
      <c r="L755" t="str">
        <f>IF(investment_data[[#This Row],[Profit/Loss]]&gt;0,"Profit","Loss")</f>
        <v>Profit</v>
      </c>
    </row>
    <row r="756" spans="1:12" x14ac:dyDescent="0.3">
      <c r="A756">
        <v>458909</v>
      </c>
      <c r="B756">
        <v>8616</v>
      </c>
      <c r="C756" t="s">
        <v>1483</v>
      </c>
      <c r="D756" t="s">
        <v>1713</v>
      </c>
      <c r="E756">
        <v>208.34</v>
      </c>
      <c r="F756">
        <v>789.78</v>
      </c>
      <c r="G756">
        <v>1183.04</v>
      </c>
      <c r="H756" s="1">
        <v>44883</v>
      </c>
      <c r="I756">
        <v>246474.55</v>
      </c>
      <c r="J756">
        <v>164542.76999999999</v>
      </c>
      <c r="K756">
        <f xml:space="preserve"> investment_data[[#This Row],[market_value]]-investment_data[[#This Row],[purchase_value]]</f>
        <v>81931.78</v>
      </c>
      <c r="L756" t="str">
        <f>IF(investment_data[[#This Row],[Profit/Loss]]&gt;0,"Profit","Loss")</f>
        <v>Profit</v>
      </c>
    </row>
    <row r="757" spans="1:12" x14ac:dyDescent="0.3">
      <c r="A757">
        <v>291068</v>
      </c>
      <c r="B757">
        <v>1475</v>
      </c>
      <c r="C757" t="s">
        <v>1483</v>
      </c>
      <c r="D757" t="s">
        <v>1714</v>
      </c>
      <c r="E757">
        <v>493.45</v>
      </c>
      <c r="F757">
        <v>450.03</v>
      </c>
      <c r="G757">
        <v>670.54</v>
      </c>
      <c r="H757" s="1">
        <v>43924</v>
      </c>
      <c r="I757">
        <v>330877.96000000002</v>
      </c>
      <c r="J757">
        <v>222067.3</v>
      </c>
      <c r="K757">
        <f xml:space="preserve"> investment_data[[#This Row],[market_value]]-investment_data[[#This Row],[purchase_value]]</f>
        <v>108810.66000000003</v>
      </c>
      <c r="L757" t="str">
        <f>IF(investment_data[[#This Row],[Profit/Loss]]&gt;0,"Profit","Loss")</f>
        <v>Profit</v>
      </c>
    </row>
    <row r="758" spans="1:12" x14ac:dyDescent="0.3">
      <c r="A758">
        <v>308813</v>
      </c>
      <c r="B758">
        <v>2150</v>
      </c>
      <c r="C758" t="s">
        <v>1483</v>
      </c>
      <c r="D758" t="s">
        <v>1715</v>
      </c>
      <c r="E758">
        <v>262.27999999999997</v>
      </c>
      <c r="F758">
        <v>823.55</v>
      </c>
      <c r="G758">
        <v>1177.42</v>
      </c>
      <c r="H758" s="1">
        <v>45423</v>
      </c>
      <c r="I758">
        <v>308813.71999999997</v>
      </c>
      <c r="J758">
        <v>216000.69</v>
      </c>
      <c r="K758">
        <f xml:space="preserve"> investment_data[[#This Row],[market_value]]-investment_data[[#This Row],[purchase_value]]</f>
        <v>92813.02999999997</v>
      </c>
      <c r="L758" t="str">
        <f>IF(investment_data[[#This Row],[Profit/Loss]]&gt;0,"Profit","Loss")</f>
        <v>Profit</v>
      </c>
    </row>
    <row r="759" spans="1:12" x14ac:dyDescent="0.3">
      <c r="A759">
        <v>962225</v>
      </c>
      <c r="B759">
        <v>7983</v>
      </c>
      <c r="C759" t="s">
        <v>1483</v>
      </c>
      <c r="D759" t="s">
        <v>1716</v>
      </c>
      <c r="E759">
        <v>142.35</v>
      </c>
      <c r="F759">
        <v>404.01</v>
      </c>
      <c r="G759">
        <v>524.76</v>
      </c>
      <c r="H759" s="1">
        <v>44024</v>
      </c>
      <c r="I759">
        <v>74699.59</v>
      </c>
      <c r="J759">
        <v>57510.82</v>
      </c>
      <c r="K759">
        <f xml:space="preserve"> investment_data[[#This Row],[market_value]]-investment_data[[#This Row],[purchase_value]]</f>
        <v>17188.769999999997</v>
      </c>
      <c r="L759" t="str">
        <f>IF(investment_data[[#This Row],[Profit/Loss]]&gt;0,"Profit","Loss")</f>
        <v>Profit</v>
      </c>
    </row>
    <row r="760" spans="1:12" x14ac:dyDescent="0.3">
      <c r="A760">
        <v>297911</v>
      </c>
      <c r="B760">
        <v>9116</v>
      </c>
      <c r="C760" t="s">
        <v>1483</v>
      </c>
      <c r="D760" t="s">
        <v>1717</v>
      </c>
      <c r="E760">
        <v>29.24</v>
      </c>
      <c r="F760">
        <v>725.7</v>
      </c>
      <c r="G760">
        <v>615.29</v>
      </c>
      <c r="H760" s="1">
        <v>43979</v>
      </c>
      <c r="I760">
        <v>17991.080000000002</v>
      </c>
      <c r="J760">
        <v>21219.47</v>
      </c>
      <c r="K760">
        <f xml:space="preserve"> investment_data[[#This Row],[market_value]]-investment_data[[#This Row],[purchase_value]]</f>
        <v>-3228.3899999999994</v>
      </c>
      <c r="L760" t="str">
        <f>IF(investment_data[[#This Row],[Profit/Loss]]&gt;0,"Profit","Loss")</f>
        <v>Loss</v>
      </c>
    </row>
    <row r="761" spans="1:12" x14ac:dyDescent="0.3">
      <c r="A761">
        <v>995474</v>
      </c>
      <c r="B761">
        <v>8280</v>
      </c>
      <c r="C761" t="s">
        <v>1483</v>
      </c>
      <c r="D761" t="s">
        <v>1718</v>
      </c>
      <c r="E761">
        <v>151.75</v>
      </c>
      <c r="F761">
        <v>524.54</v>
      </c>
      <c r="G761">
        <v>580.80999999999995</v>
      </c>
      <c r="H761" s="1">
        <v>44383</v>
      </c>
      <c r="I761">
        <v>88137.919999999998</v>
      </c>
      <c r="J761">
        <v>79598.94</v>
      </c>
      <c r="K761">
        <f xml:space="preserve"> investment_data[[#This Row],[market_value]]-investment_data[[#This Row],[purchase_value]]</f>
        <v>8538.9799999999959</v>
      </c>
      <c r="L761" t="str">
        <f>IF(investment_data[[#This Row],[Profit/Loss]]&gt;0,"Profit","Loss")</f>
        <v>Profit</v>
      </c>
    </row>
    <row r="762" spans="1:12" x14ac:dyDescent="0.3">
      <c r="A762">
        <v>349222</v>
      </c>
      <c r="B762">
        <v>5541</v>
      </c>
      <c r="C762" t="s">
        <v>1483</v>
      </c>
      <c r="D762" t="s">
        <v>1719</v>
      </c>
      <c r="E762">
        <v>355.85</v>
      </c>
      <c r="F762">
        <v>700.52</v>
      </c>
      <c r="G762">
        <v>998.72</v>
      </c>
      <c r="H762" s="1">
        <v>44433</v>
      </c>
      <c r="I762">
        <v>355394.51</v>
      </c>
      <c r="J762">
        <v>249280.04</v>
      </c>
      <c r="K762">
        <f xml:space="preserve"> investment_data[[#This Row],[market_value]]-investment_data[[#This Row],[purchase_value]]</f>
        <v>106114.47</v>
      </c>
      <c r="L762" t="str">
        <f>IF(investment_data[[#This Row],[Profit/Loss]]&gt;0,"Profit","Loss")</f>
        <v>Profit</v>
      </c>
    </row>
    <row r="763" spans="1:12" x14ac:dyDescent="0.3">
      <c r="A763">
        <v>608756</v>
      </c>
      <c r="B763">
        <v>5158</v>
      </c>
      <c r="C763" t="s">
        <v>1483</v>
      </c>
      <c r="D763" t="s">
        <v>1720</v>
      </c>
      <c r="E763">
        <v>493.74</v>
      </c>
      <c r="F763">
        <v>93.93</v>
      </c>
      <c r="G763">
        <v>104.78</v>
      </c>
      <c r="H763" s="1">
        <v>44982</v>
      </c>
      <c r="I763">
        <v>51734.080000000002</v>
      </c>
      <c r="J763">
        <v>46377</v>
      </c>
      <c r="K763">
        <f xml:space="preserve"> investment_data[[#This Row],[market_value]]-investment_data[[#This Row],[purchase_value]]</f>
        <v>5357.0800000000017</v>
      </c>
      <c r="L763" t="str">
        <f>IF(investment_data[[#This Row],[Profit/Loss]]&gt;0,"Profit","Loss")</f>
        <v>Profit</v>
      </c>
    </row>
    <row r="764" spans="1:12" x14ac:dyDescent="0.3">
      <c r="A764">
        <v>340335</v>
      </c>
      <c r="B764">
        <v>8280</v>
      </c>
      <c r="C764" t="s">
        <v>1483</v>
      </c>
      <c r="D764" t="s">
        <v>1721</v>
      </c>
      <c r="E764">
        <v>265.47000000000003</v>
      </c>
      <c r="F764">
        <v>693.3</v>
      </c>
      <c r="G764">
        <v>703.57</v>
      </c>
      <c r="H764" s="1">
        <v>44489</v>
      </c>
      <c r="I764">
        <v>186776.73</v>
      </c>
      <c r="J764">
        <v>184050.35</v>
      </c>
      <c r="K764">
        <f xml:space="preserve"> investment_data[[#This Row],[market_value]]-investment_data[[#This Row],[purchase_value]]</f>
        <v>2726.3800000000047</v>
      </c>
      <c r="L764" t="str">
        <f>IF(investment_data[[#This Row],[Profit/Loss]]&gt;0,"Profit","Loss")</f>
        <v>Profit</v>
      </c>
    </row>
    <row r="765" spans="1:12" x14ac:dyDescent="0.3">
      <c r="A765">
        <v>743637</v>
      </c>
      <c r="B765">
        <v>6937</v>
      </c>
      <c r="C765" t="s">
        <v>1483</v>
      </c>
      <c r="D765" t="s">
        <v>1722</v>
      </c>
      <c r="E765">
        <v>431.24</v>
      </c>
      <c r="F765">
        <v>521.01</v>
      </c>
      <c r="G765">
        <v>676.92</v>
      </c>
      <c r="H765" s="1">
        <v>45045</v>
      </c>
      <c r="I765">
        <v>291914.98</v>
      </c>
      <c r="J765">
        <v>224680.35</v>
      </c>
      <c r="K765">
        <f xml:space="preserve"> investment_data[[#This Row],[market_value]]-investment_data[[#This Row],[purchase_value]]</f>
        <v>67234.629999999976</v>
      </c>
      <c r="L765" t="str">
        <f>IF(investment_data[[#This Row],[Profit/Loss]]&gt;0,"Profit","Loss")</f>
        <v>Profit</v>
      </c>
    </row>
    <row r="766" spans="1:12" x14ac:dyDescent="0.3">
      <c r="A766">
        <v>558979</v>
      </c>
      <c r="B766">
        <v>7976</v>
      </c>
      <c r="C766" t="s">
        <v>1483</v>
      </c>
      <c r="D766" t="s">
        <v>1723</v>
      </c>
      <c r="E766">
        <v>371.68</v>
      </c>
      <c r="F766">
        <v>757.8</v>
      </c>
      <c r="G766">
        <v>758.94</v>
      </c>
      <c r="H766" s="1">
        <v>45491</v>
      </c>
      <c r="I766">
        <v>282082.82</v>
      </c>
      <c r="J766">
        <v>281659.09999999998</v>
      </c>
      <c r="K766">
        <f xml:space="preserve"> investment_data[[#This Row],[market_value]]-investment_data[[#This Row],[purchase_value]]</f>
        <v>423.72000000003027</v>
      </c>
      <c r="L766" t="str">
        <f>IF(investment_data[[#This Row],[Profit/Loss]]&gt;0,"Profit","Loss")</f>
        <v>Profit</v>
      </c>
    </row>
    <row r="767" spans="1:12" x14ac:dyDescent="0.3">
      <c r="A767">
        <v>713487</v>
      </c>
      <c r="B767">
        <v>8371</v>
      </c>
      <c r="C767" t="s">
        <v>1724</v>
      </c>
      <c r="D767" t="s">
        <v>1725</v>
      </c>
      <c r="E767">
        <v>43.57</v>
      </c>
      <c r="F767">
        <v>483.91</v>
      </c>
      <c r="G767">
        <v>651.75</v>
      </c>
      <c r="H767" s="1">
        <v>45508</v>
      </c>
      <c r="I767">
        <v>28396.75</v>
      </c>
      <c r="J767">
        <v>21083.96</v>
      </c>
      <c r="K767">
        <f xml:space="preserve"> investment_data[[#This Row],[market_value]]-investment_data[[#This Row],[purchase_value]]</f>
        <v>7312.7900000000009</v>
      </c>
      <c r="L767" t="str">
        <f>IF(investment_data[[#This Row],[Profit/Loss]]&gt;0,"Profit","Loss")</f>
        <v>Profit</v>
      </c>
    </row>
    <row r="768" spans="1:12" x14ac:dyDescent="0.3">
      <c r="A768">
        <v>816911</v>
      </c>
      <c r="B768">
        <v>6750</v>
      </c>
      <c r="C768" t="s">
        <v>1724</v>
      </c>
      <c r="D768" t="s">
        <v>1726</v>
      </c>
      <c r="E768">
        <v>128.22999999999999</v>
      </c>
      <c r="F768">
        <v>872.96</v>
      </c>
      <c r="G768">
        <v>1287.1500000000001</v>
      </c>
      <c r="H768" s="1">
        <v>44100</v>
      </c>
      <c r="I768">
        <v>165051.24</v>
      </c>
      <c r="J768">
        <v>111939.66</v>
      </c>
      <c r="K768">
        <f xml:space="preserve"> investment_data[[#This Row],[market_value]]-investment_data[[#This Row],[purchase_value]]</f>
        <v>53111.579999999987</v>
      </c>
      <c r="L768" t="str">
        <f>IF(investment_data[[#This Row],[Profit/Loss]]&gt;0,"Profit","Loss")</f>
        <v>Profit</v>
      </c>
    </row>
    <row r="769" spans="1:12" x14ac:dyDescent="0.3">
      <c r="A769">
        <v>460251</v>
      </c>
      <c r="B769">
        <v>2525</v>
      </c>
      <c r="C769" t="s">
        <v>1724</v>
      </c>
      <c r="D769" t="s">
        <v>1727</v>
      </c>
      <c r="E769">
        <v>53.46</v>
      </c>
      <c r="F769">
        <v>310.82</v>
      </c>
      <c r="G769">
        <v>284.29000000000002</v>
      </c>
      <c r="H769" s="1">
        <v>44564</v>
      </c>
      <c r="I769">
        <v>15198.14</v>
      </c>
      <c r="J769">
        <v>16616.439999999999</v>
      </c>
      <c r="K769">
        <f xml:space="preserve"> investment_data[[#This Row],[market_value]]-investment_data[[#This Row],[purchase_value]]</f>
        <v>-1418.2999999999993</v>
      </c>
      <c r="L769" t="str">
        <f>IF(investment_data[[#This Row],[Profit/Loss]]&gt;0,"Profit","Loss")</f>
        <v>Loss</v>
      </c>
    </row>
    <row r="770" spans="1:12" x14ac:dyDescent="0.3">
      <c r="A770">
        <v>887709</v>
      </c>
      <c r="B770">
        <v>5968</v>
      </c>
      <c r="C770" t="s">
        <v>1724</v>
      </c>
      <c r="D770" t="s">
        <v>1728</v>
      </c>
      <c r="E770">
        <v>124.12</v>
      </c>
      <c r="F770">
        <v>137.85</v>
      </c>
      <c r="G770">
        <v>118.42</v>
      </c>
      <c r="H770" s="1">
        <v>45138</v>
      </c>
      <c r="I770">
        <v>14698.29</v>
      </c>
      <c r="J770">
        <v>17109.939999999999</v>
      </c>
      <c r="K770">
        <f xml:space="preserve"> investment_data[[#This Row],[market_value]]-investment_data[[#This Row],[purchase_value]]</f>
        <v>-2411.6499999999978</v>
      </c>
      <c r="L770" t="str">
        <f>IF(investment_data[[#This Row],[Profit/Loss]]&gt;0,"Profit","Loss")</f>
        <v>Loss</v>
      </c>
    </row>
    <row r="771" spans="1:12" x14ac:dyDescent="0.3">
      <c r="A771">
        <v>521293</v>
      </c>
      <c r="B771">
        <v>9920</v>
      </c>
      <c r="C771" t="s">
        <v>1724</v>
      </c>
      <c r="D771" t="s">
        <v>1729</v>
      </c>
      <c r="E771">
        <v>358.63</v>
      </c>
      <c r="F771">
        <v>177.84</v>
      </c>
      <c r="G771">
        <v>266.36</v>
      </c>
      <c r="H771" s="1">
        <v>44053</v>
      </c>
      <c r="I771">
        <v>95524.69</v>
      </c>
      <c r="J771">
        <v>63778.76</v>
      </c>
      <c r="K771">
        <f xml:space="preserve"> investment_data[[#This Row],[market_value]]-investment_data[[#This Row],[purchase_value]]</f>
        <v>31745.93</v>
      </c>
      <c r="L771" t="str">
        <f>IF(investment_data[[#This Row],[Profit/Loss]]&gt;0,"Profit","Loss")</f>
        <v>Profit</v>
      </c>
    </row>
    <row r="772" spans="1:12" x14ac:dyDescent="0.3">
      <c r="A772">
        <v>944093</v>
      </c>
      <c r="B772">
        <v>7172</v>
      </c>
      <c r="C772" t="s">
        <v>1724</v>
      </c>
      <c r="D772" t="s">
        <v>1730</v>
      </c>
      <c r="E772">
        <v>307.27</v>
      </c>
      <c r="F772">
        <v>700.18</v>
      </c>
      <c r="G772">
        <v>612.49</v>
      </c>
      <c r="H772" s="1">
        <v>45029</v>
      </c>
      <c r="I772">
        <v>188199.8</v>
      </c>
      <c r="J772">
        <v>215144.31</v>
      </c>
      <c r="K772">
        <f xml:space="preserve"> investment_data[[#This Row],[market_value]]-investment_data[[#This Row],[purchase_value]]</f>
        <v>-26944.510000000009</v>
      </c>
      <c r="L772" t="str">
        <f>IF(investment_data[[#This Row],[Profit/Loss]]&gt;0,"Profit","Loss")</f>
        <v>Loss</v>
      </c>
    </row>
    <row r="773" spans="1:12" x14ac:dyDescent="0.3">
      <c r="A773">
        <v>388732</v>
      </c>
      <c r="B773">
        <v>2474</v>
      </c>
      <c r="C773" t="s">
        <v>1724</v>
      </c>
      <c r="D773" t="s">
        <v>1731</v>
      </c>
      <c r="E773">
        <v>358.86</v>
      </c>
      <c r="F773">
        <v>693.47</v>
      </c>
      <c r="G773">
        <v>725.76</v>
      </c>
      <c r="H773" s="1">
        <v>45350</v>
      </c>
      <c r="I773">
        <v>260446.23</v>
      </c>
      <c r="J773">
        <v>248858.64</v>
      </c>
      <c r="K773">
        <f xml:space="preserve"> investment_data[[#This Row],[market_value]]-investment_data[[#This Row],[purchase_value]]</f>
        <v>11587.589999999997</v>
      </c>
      <c r="L773" t="str">
        <f>IF(investment_data[[#This Row],[Profit/Loss]]&gt;0,"Profit","Loss")</f>
        <v>Profit</v>
      </c>
    </row>
    <row r="774" spans="1:12" x14ac:dyDescent="0.3">
      <c r="A774">
        <v>782484</v>
      </c>
      <c r="B774">
        <v>4321</v>
      </c>
      <c r="C774" t="s">
        <v>1724</v>
      </c>
      <c r="D774" t="s">
        <v>1732</v>
      </c>
      <c r="E774">
        <v>153.19</v>
      </c>
      <c r="F774">
        <v>647.47</v>
      </c>
      <c r="G774">
        <v>765.95</v>
      </c>
      <c r="H774" s="1">
        <v>43912</v>
      </c>
      <c r="I774">
        <v>117335.88</v>
      </c>
      <c r="J774">
        <v>99185.93</v>
      </c>
      <c r="K774">
        <f xml:space="preserve"> investment_data[[#This Row],[market_value]]-investment_data[[#This Row],[purchase_value]]</f>
        <v>18149.950000000012</v>
      </c>
      <c r="L774" t="str">
        <f>IF(investment_data[[#This Row],[Profit/Loss]]&gt;0,"Profit","Loss")</f>
        <v>Profit</v>
      </c>
    </row>
    <row r="775" spans="1:12" x14ac:dyDescent="0.3">
      <c r="A775">
        <v>777245</v>
      </c>
      <c r="B775">
        <v>4430</v>
      </c>
      <c r="C775" t="s">
        <v>1724</v>
      </c>
      <c r="D775" t="s">
        <v>1733</v>
      </c>
      <c r="E775">
        <v>419.03</v>
      </c>
      <c r="F775">
        <v>679.7</v>
      </c>
      <c r="G775">
        <v>744.37</v>
      </c>
      <c r="H775" s="1">
        <v>44828</v>
      </c>
      <c r="I775">
        <v>311913.36</v>
      </c>
      <c r="J775">
        <v>284814.69</v>
      </c>
      <c r="K775">
        <f xml:space="preserve"> investment_data[[#This Row],[market_value]]-investment_data[[#This Row],[purchase_value]]</f>
        <v>27098.669999999984</v>
      </c>
      <c r="L775" t="str">
        <f>IF(investment_data[[#This Row],[Profit/Loss]]&gt;0,"Profit","Loss")</f>
        <v>Profit</v>
      </c>
    </row>
    <row r="776" spans="1:12" x14ac:dyDescent="0.3">
      <c r="A776">
        <v>457677</v>
      </c>
      <c r="B776">
        <v>9063</v>
      </c>
      <c r="C776" t="s">
        <v>1724</v>
      </c>
      <c r="D776" t="s">
        <v>1734</v>
      </c>
      <c r="E776">
        <v>151.08000000000001</v>
      </c>
      <c r="F776">
        <v>959.7</v>
      </c>
      <c r="G776">
        <v>771.15</v>
      </c>
      <c r="H776" s="1">
        <v>44120</v>
      </c>
      <c r="I776">
        <v>116505.34</v>
      </c>
      <c r="J776">
        <v>144991.48000000001</v>
      </c>
      <c r="K776">
        <f xml:space="preserve"> investment_data[[#This Row],[market_value]]-investment_data[[#This Row],[purchase_value]]</f>
        <v>-28486.140000000014</v>
      </c>
      <c r="L776" t="str">
        <f>IF(investment_data[[#This Row],[Profit/Loss]]&gt;0,"Profit","Loss")</f>
        <v>Loss</v>
      </c>
    </row>
    <row r="777" spans="1:12" x14ac:dyDescent="0.3">
      <c r="A777">
        <v>445182</v>
      </c>
      <c r="B777">
        <v>7983</v>
      </c>
      <c r="C777" t="s">
        <v>1724</v>
      </c>
      <c r="D777" t="s">
        <v>1735</v>
      </c>
      <c r="E777">
        <v>49.52</v>
      </c>
      <c r="F777">
        <v>901.21</v>
      </c>
      <c r="G777">
        <v>1066.76</v>
      </c>
      <c r="H777" s="1">
        <v>44349</v>
      </c>
      <c r="I777">
        <v>52825.96</v>
      </c>
      <c r="J777">
        <v>44627.92</v>
      </c>
      <c r="K777">
        <f xml:space="preserve"> investment_data[[#This Row],[market_value]]-investment_data[[#This Row],[purchase_value]]</f>
        <v>8198.0400000000009</v>
      </c>
      <c r="L777" t="str">
        <f>IF(investment_data[[#This Row],[Profit/Loss]]&gt;0,"Profit","Loss")</f>
        <v>Profit</v>
      </c>
    </row>
    <row r="778" spans="1:12" x14ac:dyDescent="0.3">
      <c r="A778">
        <v>130841</v>
      </c>
      <c r="B778">
        <v>2720</v>
      </c>
      <c r="C778" t="s">
        <v>1724</v>
      </c>
      <c r="D778" t="s">
        <v>1736</v>
      </c>
      <c r="E778">
        <v>108.73</v>
      </c>
      <c r="F778">
        <v>127.99</v>
      </c>
      <c r="G778">
        <v>189.86</v>
      </c>
      <c r="H778" s="1">
        <v>45181</v>
      </c>
      <c r="I778">
        <v>20643.48</v>
      </c>
      <c r="J778">
        <v>13916.35</v>
      </c>
      <c r="K778">
        <f xml:space="preserve"> investment_data[[#This Row],[market_value]]-investment_data[[#This Row],[purchase_value]]</f>
        <v>6727.1299999999992</v>
      </c>
      <c r="L778" t="str">
        <f>IF(investment_data[[#This Row],[Profit/Loss]]&gt;0,"Profit","Loss")</f>
        <v>Profit</v>
      </c>
    </row>
    <row r="779" spans="1:12" x14ac:dyDescent="0.3">
      <c r="A779">
        <v>204776</v>
      </c>
      <c r="B779">
        <v>1204</v>
      </c>
      <c r="C779" t="s">
        <v>1724</v>
      </c>
      <c r="D779" t="s">
        <v>1737</v>
      </c>
      <c r="E779">
        <v>242.28</v>
      </c>
      <c r="F779">
        <v>122.2</v>
      </c>
      <c r="G779">
        <v>112.45</v>
      </c>
      <c r="H779" s="1">
        <v>44177</v>
      </c>
      <c r="I779">
        <v>27244.39</v>
      </c>
      <c r="J779">
        <v>29606.62</v>
      </c>
      <c r="K779">
        <f xml:space="preserve"> investment_data[[#This Row],[market_value]]-investment_data[[#This Row],[purchase_value]]</f>
        <v>-2362.2299999999996</v>
      </c>
      <c r="L779" t="str">
        <f>IF(investment_data[[#This Row],[Profit/Loss]]&gt;0,"Profit","Loss")</f>
        <v>Loss</v>
      </c>
    </row>
    <row r="780" spans="1:12" x14ac:dyDescent="0.3">
      <c r="A780">
        <v>418595</v>
      </c>
      <c r="B780">
        <v>1269</v>
      </c>
      <c r="C780" t="s">
        <v>1724</v>
      </c>
      <c r="D780" t="s">
        <v>1738</v>
      </c>
      <c r="E780">
        <v>353.47</v>
      </c>
      <c r="F780">
        <v>649.87</v>
      </c>
      <c r="G780">
        <v>583.97</v>
      </c>
      <c r="H780" s="1">
        <v>44430</v>
      </c>
      <c r="I780">
        <v>206415.88</v>
      </c>
      <c r="J780">
        <v>229709.55</v>
      </c>
      <c r="K780">
        <f xml:space="preserve"> investment_data[[#This Row],[market_value]]-investment_data[[#This Row],[purchase_value]]</f>
        <v>-23293.669999999984</v>
      </c>
      <c r="L780" t="str">
        <f>IF(investment_data[[#This Row],[Profit/Loss]]&gt;0,"Profit","Loss")</f>
        <v>Loss</v>
      </c>
    </row>
    <row r="781" spans="1:12" x14ac:dyDescent="0.3">
      <c r="A781">
        <v>764824</v>
      </c>
      <c r="B781">
        <v>7654</v>
      </c>
      <c r="C781" t="s">
        <v>1724</v>
      </c>
      <c r="D781" t="s">
        <v>1739</v>
      </c>
      <c r="E781">
        <v>213.91</v>
      </c>
      <c r="F781">
        <v>167.02</v>
      </c>
      <c r="G781">
        <v>138.88999999999999</v>
      </c>
      <c r="H781" s="1">
        <v>43848</v>
      </c>
      <c r="I781">
        <v>29709.96</v>
      </c>
      <c r="J781">
        <v>35727.25</v>
      </c>
      <c r="K781">
        <f xml:space="preserve"> investment_data[[#This Row],[market_value]]-investment_data[[#This Row],[purchase_value]]</f>
        <v>-6017.2900000000009</v>
      </c>
      <c r="L781" t="str">
        <f>IF(investment_data[[#This Row],[Profit/Loss]]&gt;0,"Profit","Loss")</f>
        <v>Loss</v>
      </c>
    </row>
    <row r="782" spans="1:12" x14ac:dyDescent="0.3">
      <c r="A782">
        <v>272800</v>
      </c>
      <c r="B782">
        <v>3640</v>
      </c>
      <c r="C782" t="s">
        <v>1724</v>
      </c>
      <c r="D782" t="s">
        <v>1740</v>
      </c>
      <c r="E782">
        <v>168.92</v>
      </c>
      <c r="F782">
        <v>464.92</v>
      </c>
      <c r="G782">
        <v>660.39</v>
      </c>
      <c r="H782" s="1">
        <v>45361</v>
      </c>
      <c r="I782">
        <v>111553.08</v>
      </c>
      <c r="J782">
        <v>78534.289999999994</v>
      </c>
      <c r="K782">
        <f xml:space="preserve"> investment_data[[#This Row],[market_value]]-investment_data[[#This Row],[purchase_value]]</f>
        <v>33018.790000000008</v>
      </c>
      <c r="L782" t="str">
        <f>IF(investment_data[[#This Row],[Profit/Loss]]&gt;0,"Profit","Loss")</f>
        <v>Profit</v>
      </c>
    </row>
    <row r="783" spans="1:12" x14ac:dyDescent="0.3">
      <c r="A783">
        <v>523934</v>
      </c>
      <c r="B783">
        <v>2823</v>
      </c>
      <c r="C783" t="s">
        <v>1724</v>
      </c>
      <c r="D783" t="s">
        <v>1741</v>
      </c>
      <c r="E783">
        <v>267.72000000000003</v>
      </c>
      <c r="F783">
        <v>238.58</v>
      </c>
      <c r="G783">
        <v>318.26</v>
      </c>
      <c r="H783" s="1">
        <v>43798</v>
      </c>
      <c r="I783">
        <v>85204.57</v>
      </c>
      <c r="J783">
        <v>63872.639999999999</v>
      </c>
      <c r="K783">
        <f xml:space="preserve"> investment_data[[#This Row],[market_value]]-investment_data[[#This Row],[purchase_value]]</f>
        <v>21331.930000000008</v>
      </c>
      <c r="L783" t="str">
        <f>IF(investment_data[[#This Row],[Profit/Loss]]&gt;0,"Profit","Loss")</f>
        <v>Profit</v>
      </c>
    </row>
    <row r="784" spans="1:12" x14ac:dyDescent="0.3">
      <c r="A784">
        <v>442383</v>
      </c>
      <c r="B784">
        <v>5646</v>
      </c>
      <c r="C784" t="s">
        <v>1724</v>
      </c>
      <c r="D784" t="s">
        <v>1742</v>
      </c>
      <c r="E784">
        <v>153.18</v>
      </c>
      <c r="F784">
        <v>265.22000000000003</v>
      </c>
      <c r="G784">
        <v>244.42</v>
      </c>
      <c r="H784" s="1">
        <v>44997</v>
      </c>
      <c r="I784">
        <v>37440.26</v>
      </c>
      <c r="J784">
        <v>40626.400000000001</v>
      </c>
      <c r="K784">
        <f xml:space="preserve"> investment_data[[#This Row],[market_value]]-investment_data[[#This Row],[purchase_value]]</f>
        <v>-3186.1399999999994</v>
      </c>
      <c r="L784" t="str">
        <f>IF(investment_data[[#This Row],[Profit/Loss]]&gt;0,"Profit","Loss")</f>
        <v>Loss</v>
      </c>
    </row>
    <row r="785" spans="1:12" x14ac:dyDescent="0.3">
      <c r="A785">
        <v>970410</v>
      </c>
      <c r="B785">
        <v>4705</v>
      </c>
      <c r="C785" t="s">
        <v>1724</v>
      </c>
      <c r="D785" t="s">
        <v>1743</v>
      </c>
      <c r="E785">
        <v>463.9</v>
      </c>
      <c r="F785">
        <v>509.97</v>
      </c>
      <c r="G785">
        <v>753.52</v>
      </c>
      <c r="H785" s="1">
        <v>45335</v>
      </c>
      <c r="I785">
        <v>349557.93</v>
      </c>
      <c r="J785">
        <v>236575.08</v>
      </c>
      <c r="K785">
        <f xml:space="preserve"> investment_data[[#This Row],[market_value]]-investment_data[[#This Row],[purchase_value]]</f>
        <v>112982.85</v>
      </c>
      <c r="L785" t="str">
        <f>IF(investment_data[[#This Row],[Profit/Loss]]&gt;0,"Profit","Loss")</f>
        <v>Profit</v>
      </c>
    </row>
    <row r="786" spans="1:12" x14ac:dyDescent="0.3">
      <c r="A786">
        <v>580608</v>
      </c>
      <c r="B786">
        <v>1269</v>
      </c>
      <c r="C786" t="s">
        <v>1724</v>
      </c>
      <c r="D786" t="s">
        <v>1744</v>
      </c>
      <c r="E786">
        <v>66.81</v>
      </c>
      <c r="F786">
        <v>184.2</v>
      </c>
      <c r="G786">
        <v>202.34</v>
      </c>
      <c r="H786" s="1">
        <v>45052</v>
      </c>
      <c r="I786">
        <v>13518.34</v>
      </c>
      <c r="J786">
        <v>12306.4</v>
      </c>
      <c r="K786">
        <f xml:space="preserve"> investment_data[[#This Row],[market_value]]-investment_data[[#This Row],[purchase_value]]</f>
        <v>1211.9400000000005</v>
      </c>
      <c r="L786" t="str">
        <f>IF(investment_data[[#This Row],[Profit/Loss]]&gt;0,"Profit","Loss")</f>
        <v>Profit</v>
      </c>
    </row>
    <row r="787" spans="1:12" x14ac:dyDescent="0.3">
      <c r="A787">
        <v>505572</v>
      </c>
      <c r="B787">
        <v>8996</v>
      </c>
      <c r="C787" t="s">
        <v>1724</v>
      </c>
      <c r="D787" t="s">
        <v>1745</v>
      </c>
      <c r="E787">
        <v>367.68</v>
      </c>
      <c r="F787">
        <v>844.59</v>
      </c>
      <c r="G787">
        <v>864.26</v>
      </c>
      <c r="H787" s="1">
        <v>44390</v>
      </c>
      <c r="I787">
        <v>317771.12</v>
      </c>
      <c r="J787">
        <v>310538.84999999998</v>
      </c>
      <c r="K787">
        <f xml:space="preserve"> investment_data[[#This Row],[market_value]]-investment_data[[#This Row],[purchase_value]]</f>
        <v>7232.2700000000186</v>
      </c>
      <c r="L787" t="str">
        <f>IF(investment_data[[#This Row],[Profit/Loss]]&gt;0,"Profit","Loss")</f>
        <v>Profit</v>
      </c>
    </row>
    <row r="788" spans="1:12" x14ac:dyDescent="0.3">
      <c r="A788">
        <v>803407</v>
      </c>
      <c r="B788">
        <v>2678</v>
      </c>
      <c r="C788" t="s">
        <v>1724</v>
      </c>
      <c r="D788" t="s">
        <v>1746</v>
      </c>
      <c r="E788">
        <v>229.41</v>
      </c>
      <c r="F788">
        <v>278.81</v>
      </c>
      <c r="G788">
        <v>335.59</v>
      </c>
      <c r="H788" s="1">
        <v>44228</v>
      </c>
      <c r="I788">
        <v>76987.7</v>
      </c>
      <c r="J788">
        <v>63961.8</v>
      </c>
      <c r="K788">
        <f xml:space="preserve"> investment_data[[#This Row],[market_value]]-investment_data[[#This Row],[purchase_value]]</f>
        <v>13025.899999999994</v>
      </c>
      <c r="L788" t="str">
        <f>IF(investment_data[[#This Row],[Profit/Loss]]&gt;0,"Profit","Loss")</f>
        <v>Profit</v>
      </c>
    </row>
    <row r="789" spans="1:12" x14ac:dyDescent="0.3">
      <c r="A789">
        <v>302798</v>
      </c>
      <c r="B789">
        <v>2697</v>
      </c>
      <c r="C789" t="s">
        <v>1724</v>
      </c>
      <c r="D789" t="s">
        <v>1747</v>
      </c>
      <c r="E789">
        <v>292.92</v>
      </c>
      <c r="F789">
        <v>393.51</v>
      </c>
      <c r="G789">
        <v>571.24</v>
      </c>
      <c r="H789" s="1">
        <v>45039</v>
      </c>
      <c r="I789">
        <v>167327.62</v>
      </c>
      <c r="J789">
        <v>115266.95</v>
      </c>
      <c r="K789">
        <f xml:space="preserve"> investment_data[[#This Row],[market_value]]-investment_data[[#This Row],[purchase_value]]</f>
        <v>52060.67</v>
      </c>
      <c r="L789" t="str">
        <f>IF(investment_data[[#This Row],[Profit/Loss]]&gt;0,"Profit","Loss")</f>
        <v>Profit</v>
      </c>
    </row>
    <row r="790" spans="1:12" x14ac:dyDescent="0.3">
      <c r="A790">
        <v>585599</v>
      </c>
      <c r="B790">
        <v>8069</v>
      </c>
      <c r="C790" t="s">
        <v>1724</v>
      </c>
      <c r="D790" t="s">
        <v>1748</v>
      </c>
      <c r="E790">
        <v>354.41</v>
      </c>
      <c r="F790">
        <v>904.88</v>
      </c>
      <c r="G790">
        <v>1271.71</v>
      </c>
      <c r="H790" s="1">
        <v>45263</v>
      </c>
      <c r="I790">
        <v>450706.74</v>
      </c>
      <c r="J790">
        <v>320698.52</v>
      </c>
      <c r="K790">
        <f xml:space="preserve"> investment_data[[#This Row],[market_value]]-investment_data[[#This Row],[purchase_value]]</f>
        <v>130008.21999999997</v>
      </c>
      <c r="L790" t="str">
        <f>IF(investment_data[[#This Row],[Profit/Loss]]&gt;0,"Profit","Loss")</f>
        <v>Profit</v>
      </c>
    </row>
    <row r="791" spans="1:12" x14ac:dyDescent="0.3">
      <c r="A791">
        <v>990593</v>
      </c>
      <c r="B791">
        <v>2697</v>
      </c>
      <c r="C791" t="s">
        <v>1724</v>
      </c>
      <c r="D791" t="s">
        <v>1749</v>
      </c>
      <c r="E791">
        <v>433.01</v>
      </c>
      <c r="F791">
        <v>276.42</v>
      </c>
      <c r="G791">
        <v>301.57</v>
      </c>
      <c r="H791" s="1">
        <v>44350</v>
      </c>
      <c r="I791">
        <v>130582.83</v>
      </c>
      <c r="J791">
        <v>119692.62</v>
      </c>
      <c r="K791">
        <f xml:space="preserve"> investment_data[[#This Row],[market_value]]-investment_data[[#This Row],[purchase_value]]</f>
        <v>10890.210000000006</v>
      </c>
      <c r="L791" t="str">
        <f>IF(investment_data[[#This Row],[Profit/Loss]]&gt;0,"Profit","Loss")</f>
        <v>Profit</v>
      </c>
    </row>
    <row r="792" spans="1:12" x14ac:dyDescent="0.3">
      <c r="A792">
        <v>457329</v>
      </c>
      <c r="B792">
        <v>1204</v>
      </c>
      <c r="C792" t="s">
        <v>1724</v>
      </c>
      <c r="D792" t="s">
        <v>1750</v>
      </c>
      <c r="E792">
        <v>360.24</v>
      </c>
      <c r="F792">
        <v>700.83</v>
      </c>
      <c r="G792">
        <v>666.38</v>
      </c>
      <c r="H792" s="1">
        <v>44268</v>
      </c>
      <c r="I792">
        <v>240056.73</v>
      </c>
      <c r="J792">
        <v>252467</v>
      </c>
      <c r="K792">
        <f xml:space="preserve"> investment_data[[#This Row],[market_value]]-investment_data[[#This Row],[purchase_value]]</f>
        <v>-12410.26999999999</v>
      </c>
      <c r="L792" t="str">
        <f>IF(investment_data[[#This Row],[Profit/Loss]]&gt;0,"Profit","Loss")</f>
        <v>Loss</v>
      </c>
    </row>
    <row r="793" spans="1:12" x14ac:dyDescent="0.3">
      <c r="A793">
        <v>175331</v>
      </c>
      <c r="B793">
        <v>9834</v>
      </c>
      <c r="C793" t="s">
        <v>1724</v>
      </c>
      <c r="D793" t="s">
        <v>1751</v>
      </c>
      <c r="E793">
        <v>374.07</v>
      </c>
      <c r="F793">
        <v>700.92</v>
      </c>
      <c r="G793">
        <v>835.72</v>
      </c>
      <c r="H793" s="1">
        <v>43821</v>
      </c>
      <c r="I793">
        <v>312617.78000000003</v>
      </c>
      <c r="J793">
        <v>262193.14</v>
      </c>
      <c r="K793">
        <f xml:space="preserve"> investment_data[[#This Row],[market_value]]-investment_data[[#This Row],[purchase_value]]</f>
        <v>50424.640000000014</v>
      </c>
      <c r="L793" t="str">
        <f>IF(investment_data[[#This Row],[Profit/Loss]]&gt;0,"Profit","Loss")</f>
        <v>Profit</v>
      </c>
    </row>
    <row r="794" spans="1:12" x14ac:dyDescent="0.3">
      <c r="A794">
        <v>544292</v>
      </c>
      <c r="B794">
        <v>5318</v>
      </c>
      <c r="C794" t="s">
        <v>1724</v>
      </c>
      <c r="D794" t="s">
        <v>1752</v>
      </c>
      <c r="E794">
        <v>147.80000000000001</v>
      </c>
      <c r="F794">
        <v>820.76</v>
      </c>
      <c r="G794">
        <v>720.24</v>
      </c>
      <c r="H794" s="1">
        <v>45405</v>
      </c>
      <c r="I794">
        <v>106451.47</v>
      </c>
      <c r="J794">
        <v>121308.33</v>
      </c>
      <c r="K794">
        <f xml:space="preserve"> investment_data[[#This Row],[market_value]]-investment_data[[#This Row],[purchase_value]]</f>
        <v>-14856.86</v>
      </c>
      <c r="L794" t="str">
        <f>IF(investment_data[[#This Row],[Profit/Loss]]&gt;0,"Profit","Loss")</f>
        <v>Loss</v>
      </c>
    </row>
    <row r="795" spans="1:12" x14ac:dyDescent="0.3">
      <c r="A795">
        <v>452448</v>
      </c>
      <c r="B795">
        <v>7985</v>
      </c>
      <c r="C795" t="s">
        <v>1724</v>
      </c>
      <c r="D795" t="s">
        <v>1753</v>
      </c>
      <c r="E795">
        <v>259.43</v>
      </c>
      <c r="F795">
        <v>197.13</v>
      </c>
      <c r="G795">
        <v>195.95</v>
      </c>
      <c r="H795" s="1">
        <v>44118</v>
      </c>
      <c r="I795">
        <v>50835.31</v>
      </c>
      <c r="J795">
        <v>51141.440000000002</v>
      </c>
      <c r="K795">
        <f xml:space="preserve"> investment_data[[#This Row],[market_value]]-investment_data[[#This Row],[purchase_value]]</f>
        <v>-306.13000000000466</v>
      </c>
      <c r="L795" t="str">
        <f>IF(investment_data[[#This Row],[Profit/Loss]]&gt;0,"Profit","Loss")</f>
        <v>Loss</v>
      </c>
    </row>
    <row r="796" spans="1:12" x14ac:dyDescent="0.3">
      <c r="A796">
        <v>386848</v>
      </c>
      <c r="B796">
        <v>4321</v>
      </c>
      <c r="C796" t="s">
        <v>1724</v>
      </c>
      <c r="D796" t="s">
        <v>1754</v>
      </c>
      <c r="E796">
        <v>193.61</v>
      </c>
      <c r="F796">
        <v>451.38</v>
      </c>
      <c r="G796">
        <v>603.36</v>
      </c>
      <c r="H796" s="1">
        <v>44448</v>
      </c>
      <c r="I796">
        <v>116816.53</v>
      </c>
      <c r="J796">
        <v>87391.679999999993</v>
      </c>
      <c r="K796">
        <f xml:space="preserve"> investment_data[[#This Row],[market_value]]-investment_data[[#This Row],[purchase_value]]</f>
        <v>29424.850000000006</v>
      </c>
      <c r="L796" t="str">
        <f>IF(investment_data[[#This Row],[Profit/Loss]]&gt;0,"Profit","Loss")</f>
        <v>Profit</v>
      </c>
    </row>
    <row r="797" spans="1:12" x14ac:dyDescent="0.3">
      <c r="A797">
        <v>652902</v>
      </c>
      <c r="B797">
        <v>2183</v>
      </c>
      <c r="C797" t="s">
        <v>1724</v>
      </c>
      <c r="D797" t="s">
        <v>1755</v>
      </c>
      <c r="E797">
        <v>431.71</v>
      </c>
      <c r="F797">
        <v>662.7</v>
      </c>
      <c r="G797">
        <v>531.82000000000005</v>
      </c>
      <c r="H797" s="1">
        <v>45456</v>
      </c>
      <c r="I797">
        <v>229592.01</v>
      </c>
      <c r="J797">
        <v>286094.21999999997</v>
      </c>
      <c r="K797">
        <f xml:space="preserve"> investment_data[[#This Row],[market_value]]-investment_data[[#This Row],[purchase_value]]</f>
        <v>-56502.209999999963</v>
      </c>
      <c r="L797" t="str">
        <f>IF(investment_data[[#This Row],[Profit/Loss]]&gt;0,"Profit","Loss")</f>
        <v>Loss</v>
      </c>
    </row>
    <row r="798" spans="1:12" x14ac:dyDescent="0.3">
      <c r="A798">
        <v>120667</v>
      </c>
      <c r="B798">
        <v>7265</v>
      </c>
      <c r="C798" t="s">
        <v>1724</v>
      </c>
      <c r="D798" t="s">
        <v>1756</v>
      </c>
      <c r="E798">
        <v>72.83</v>
      </c>
      <c r="F798">
        <v>135.57</v>
      </c>
      <c r="G798">
        <v>133.59</v>
      </c>
      <c r="H798" s="1">
        <v>44253</v>
      </c>
      <c r="I798">
        <v>9729.36</v>
      </c>
      <c r="J798">
        <v>9873.56</v>
      </c>
      <c r="K798">
        <f xml:space="preserve"> investment_data[[#This Row],[market_value]]-investment_data[[#This Row],[purchase_value]]</f>
        <v>-144.19999999999891</v>
      </c>
      <c r="L798" t="str">
        <f>IF(investment_data[[#This Row],[Profit/Loss]]&gt;0,"Profit","Loss")</f>
        <v>Loss</v>
      </c>
    </row>
    <row r="799" spans="1:12" x14ac:dyDescent="0.3">
      <c r="A799">
        <v>442266</v>
      </c>
      <c r="B799">
        <v>9427</v>
      </c>
      <c r="C799" t="s">
        <v>1724</v>
      </c>
      <c r="D799" t="s">
        <v>1757</v>
      </c>
      <c r="E799">
        <v>141.63999999999999</v>
      </c>
      <c r="F799">
        <v>132.68</v>
      </c>
      <c r="G799">
        <v>162.53</v>
      </c>
      <c r="H799" s="1">
        <v>44858</v>
      </c>
      <c r="I799">
        <v>23020.75</v>
      </c>
      <c r="J799">
        <v>18792.8</v>
      </c>
      <c r="K799">
        <f xml:space="preserve"> investment_data[[#This Row],[market_value]]-investment_data[[#This Row],[purchase_value]]</f>
        <v>4227.9500000000007</v>
      </c>
      <c r="L799" t="str">
        <f>IF(investment_data[[#This Row],[Profit/Loss]]&gt;0,"Profit","Loss")</f>
        <v>Profit</v>
      </c>
    </row>
    <row r="800" spans="1:12" x14ac:dyDescent="0.3">
      <c r="A800">
        <v>346973</v>
      </c>
      <c r="B800">
        <v>9353</v>
      </c>
      <c r="C800" t="s">
        <v>1724</v>
      </c>
      <c r="D800" t="s">
        <v>1758</v>
      </c>
      <c r="E800">
        <v>91.05</v>
      </c>
      <c r="F800">
        <v>253.35</v>
      </c>
      <c r="G800">
        <v>318.33</v>
      </c>
      <c r="H800" s="1">
        <v>44927</v>
      </c>
      <c r="I800">
        <v>28983.95</v>
      </c>
      <c r="J800">
        <v>23067.52</v>
      </c>
      <c r="K800">
        <f xml:space="preserve"> investment_data[[#This Row],[market_value]]-investment_data[[#This Row],[purchase_value]]</f>
        <v>5916.43</v>
      </c>
      <c r="L800" t="str">
        <f>IF(investment_data[[#This Row],[Profit/Loss]]&gt;0,"Profit","Loss")</f>
        <v>Profit</v>
      </c>
    </row>
    <row r="801" spans="1:12" x14ac:dyDescent="0.3">
      <c r="A801">
        <v>509480</v>
      </c>
      <c r="B801">
        <v>7747</v>
      </c>
      <c r="C801" t="s">
        <v>1724</v>
      </c>
      <c r="D801" t="s">
        <v>1759</v>
      </c>
      <c r="E801">
        <v>411.53</v>
      </c>
      <c r="F801">
        <v>768.31</v>
      </c>
      <c r="G801">
        <v>1074.82</v>
      </c>
      <c r="H801" s="1">
        <v>43819</v>
      </c>
      <c r="I801">
        <v>442320.67</v>
      </c>
      <c r="J801">
        <v>316182.61</v>
      </c>
      <c r="K801">
        <f xml:space="preserve"> investment_data[[#This Row],[market_value]]-investment_data[[#This Row],[purchase_value]]</f>
        <v>126138.06</v>
      </c>
      <c r="L801" t="str">
        <f>IF(investment_data[[#This Row],[Profit/Loss]]&gt;0,"Profit","Loss")</f>
        <v>Profit</v>
      </c>
    </row>
    <row r="802" spans="1:12" x14ac:dyDescent="0.3">
      <c r="A802">
        <v>903365</v>
      </c>
      <c r="B802">
        <v>9730</v>
      </c>
      <c r="C802" t="s">
        <v>1724</v>
      </c>
      <c r="D802" t="s">
        <v>1760</v>
      </c>
      <c r="E802">
        <v>239.39</v>
      </c>
      <c r="F802">
        <v>940.33</v>
      </c>
      <c r="G802">
        <v>1257.45</v>
      </c>
      <c r="H802" s="1">
        <v>45375</v>
      </c>
      <c r="I802">
        <v>301020.96000000002</v>
      </c>
      <c r="J802">
        <v>225105.6</v>
      </c>
      <c r="K802">
        <f xml:space="preserve"> investment_data[[#This Row],[market_value]]-investment_data[[#This Row],[purchase_value]]</f>
        <v>75915.360000000015</v>
      </c>
      <c r="L802" t="str">
        <f>IF(investment_data[[#This Row],[Profit/Loss]]&gt;0,"Profit","Loss")</f>
        <v>Profit</v>
      </c>
    </row>
    <row r="803" spans="1:12" x14ac:dyDescent="0.3">
      <c r="A803">
        <v>383211</v>
      </c>
      <c r="B803">
        <v>1763</v>
      </c>
      <c r="C803" t="s">
        <v>1724</v>
      </c>
      <c r="D803" t="s">
        <v>1761</v>
      </c>
      <c r="E803">
        <v>135.86000000000001</v>
      </c>
      <c r="F803">
        <v>577.1</v>
      </c>
      <c r="G803">
        <v>594.78</v>
      </c>
      <c r="H803" s="1">
        <v>43833</v>
      </c>
      <c r="I803">
        <v>80806.81</v>
      </c>
      <c r="J803">
        <v>78404.81</v>
      </c>
      <c r="K803">
        <f xml:space="preserve"> investment_data[[#This Row],[market_value]]-investment_data[[#This Row],[purchase_value]]</f>
        <v>2402</v>
      </c>
      <c r="L803" t="str">
        <f>IF(investment_data[[#This Row],[Profit/Loss]]&gt;0,"Profit","Loss")</f>
        <v>Profit</v>
      </c>
    </row>
    <row r="804" spans="1:12" x14ac:dyDescent="0.3">
      <c r="A804">
        <v>782354</v>
      </c>
      <c r="B804">
        <v>7654</v>
      </c>
      <c r="C804" t="s">
        <v>1724</v>
      </c>
      <c r="D804" t="s">
        <v>1762</v>
      </c>
      <c r="E804">
        <v>337.45</v>
      </c>
      <c r="F804">
        <v>896.88</v>
      </c>
      <c r="G804">
        <v>996.77</v>
      </c>
      <c r="H804" s="1">
        <v>45273</v>
      </c>
      <c r="I804">
        <v>336360.04</v>
      </c>
      <c r="J804">
        <v>302652.15999999997</v>
      </c>
      <c r="K804">
        <f xml:space="preserve"> investment_data[[#This Row],[market_value]]-investment_data[[#This Row],[purchase_value]]</f>
        <v>33707.880000000005</v>
      </c>
      <c r="L804" t="str">
        <f>IF(investment_data[[#This Row],[Profit/Loss]]&gt;0,"Profit","Loss")</f>
        <v>Profit</v>
      </c>
    </row>
    <row r="805" spans="1:12" x14ac:dyDescent="0.3">
      <c r="A805">
        <v>765580</v>
      </c>
      <c r="B805">
        <v>2598</v>
      </c>
      <c r="C805" t="s">
        <v>1724</v>
      </c>
      <c r="D805" t="s">
        <v>1763</v>
      </c>
      <c r="E805">
        <v>285.85000000000002</v>
      </c>
      <c r="F805">
        <v>828.79</v>
      </c>
      <c r="G805">
        <v>1193.02</v>
      </c>
      <c r="H805" s="1">
        <v>44712</v>
      </c>
      <c r="I805">
        <v>341024.77</v>
      </c>
      <c r="J805">
        <v>236909.62</v>
      </c>
      <c r="K805">
        <f xml:space="preserve"> investment_data[[#This Row],[market_value]]-investment_data[[#This Row],[purchase_value]]</f>
        <v>104115.15000000002</v>
      </c>
      <c r="L805" t="str">
        <f>IF(investment_data[[#This Row],[Profit/Loss]]&gt;0,"Profit","Loss")</f>
        <v>Profit</v>
      </c>
    </row>
    <row r="806" spans="1:12" x14ac:dyDescent="0.3">
      <c r="A806">
        <v>979556</v>
      </c>
      <c r="B806">
        <v>1483</v>
      </c>
      <c r="C806" t="s">
        <v>1724</v>
      </c>
      <c r="D806" t="s">
        <v>1764</v>
      </c>
      <c r="E806">
        <v>187.88</v>
      </c>
      <c r="F806">
        <v>537.38</v>
      </c>
      <c r="G806">
        <v>484.62</v>
      </c>
      <c r="H806" s="1">
        <v>44400</v>
      </c>
      <c r="I806">
        <v>91050.41</v>
      </c>
      <c r="J806">
        <v>100962.95</v>
      </c>
      <c r="K806">
        <f xml:space="preserve"> investment_data[[#This Row],[market_value]]-investment_data[[#This Row],[purchase_value]]</f>
        <v>-9912.5399999999936</v>
      </c>
      <c r="L806" t="str">
        <f>IF(investment_data[[#This Row],[Profit/Loss]]&gt;0,"Profit","Loss")</f>
        <v>Loss</v>
      </c>
    </row>
    <row r="807" spans="1:12" x14ac:dyDescent="0.3">
      <c r="A807">
        <v>895095</v>
      </c>
      <c r="B807">
        <v>5646</v>
      </c>
      <c r="C807" t="s">
        <v>1724</v>
      </c>
      <c r="D807" t="s">
        <v>1765</v>
      </c>
      <c r="E807">
        <v>229.9</v>
      </c>
      <c r="F807">
        <v>827.57</v>
      </c>
      <c r="G807">
        <v>1099.1199999999999</v>
      </c>
      <c r="H807" s="1">
        <v>44909</v>
      </c>
      <c r="I807">
        <v>252687.69</v>
      </c>
      <c r="J807">
        <v>190258.34</v>
      </c>
      <c r="K807">
        <f xml:space="preserve"> investment_data[[#This Row],[market_value]]-investment_data[[#This Row],[purchase_value]]</f>
        <v>62429.350000000006</v>
      </c>
      <c r="L807" t="str">
        <f>IF(investment_data[[#This Row],[Profit/Loss]]&gt;0,"Profit","Loss")</f>
        <v>Profit</v>
      </c>
    </row>
    <row r="808" spans="1:12" x14ac:dyDescent="0.3">
      <c r="A808">
        <v>192478</v>
      </c>
      <c r="B808">
        <v>8032</v>
      </c>
      <c r="C808" t="s">
        <v>1724</v>
      </c>
      <c r="D808" t="s">
        <v>1766</v>
      </c>
      <c r="E808">
        <v>61.76</v>
      </c>
      <c r="F808">
        <v>239.44</v>
      </c>
      <c r="G808">
        <v>264.92</v>
      </c>
      <c r="H808" s="1">
        <v>45202</v>
      </c>
      <c r="I808">
        <v>16361.46</v>
      </c>
      <c r="J808">
        <v>14787.81</v>
      </c>
      <c r="K808">
        <f xml:space="preserve"> investment_data[[#This Row],[market_value]]-investment_data[[#This Row],[purchase_value]]</f>
        <v>1573.6499999999996</v>
      </c>
      <c r="L808" t="str">
        <f>IF(investment_data[[#This Row],[Profit/Loss]]&gt;0,"Profit","Loss")</f>
        <v>Profit</v>
      </c>
    </row>
    <row r="809" spans="1:12" x14ac:dyDescent="0.3">
      <c r="A809">
        <v>560140</v>
      </c>
      <c r="B809">
        <v>4351</v>
      </c>
      <c r="C809" t="s">
        <v>1724</v>
      </c>
      <c r="D809" t="s">
        <v>1767</v>
      </c>
      <c r="E809">
        <v>234.18</v>
      </c>
      <c r="F809">
        <v>679.05</v>
      </c>
      <c r="G809">
        <v>613.85</v>
      </c>
      <c r="H809" s="1">
        <v>44424</v>
      </c>
      <c r="I809">
        <v>143751.39000000001</v>
      </c>
      <c r="J809">
        <v>159019.93</v>
      </c>
      <c r="K809">
        <f xml:space="preserve"> investment_data[[#This Row],[market_value]]-investment_data[[#This Row],[purchase_value]]</f>
        <v>-15268.539999999979</v>
      </c>
      <c r="L809" t="str">
        <f>IF(investment_data[[#This Row],[Profit/Loss]]&gt;0,"Profit","Loss")</f>
        <v>Loss</v>
      </c>
    </row>
    <row r="810" spans="1:12" x14ac:dyDescent="0.3">
      <c r="A810">
        <v>174761</v>
      </c>
      <c r="B810">
        <v>7858</v>
      </c>
      <c r="C810" t="s">
        <v>1724</v>
      </c>
      <c r="D810" t="s">
        <v>1768</v>
      </c>
      <c r="E810">
        <v>31.44</v>
      </c>
      <c r="F810">
        <v>317.07</v>
      </c>
      <c r="G810">
        <v>409.84</v>
      </c>
      <c r="H810" s="1">
        <v>44956</v>
      </c>
      <c r="I810">
        <v>12885.37</v>
      </c>
      <c r="J810">
        <v>9968.68</v>
      </c>
      <c r="K810">
        <f xml:space="preserve"> investment_data[[#This Row],[market_value]]-investment_data[[#This Row],[purchase_value]]</f>
        <v>2916.6900000000005</v>
      </c>
      <c r="L810" t="str">
        <f>IF(investment_data[[#This Row],[Profit/Loss]]&gt;0,"Profit","Loss")</f>
        <v>Profit</v>
      </c>
    </row>
    <row r="811" spans="1:12" x14ac:dyDescent="0.3">
      <c r="A811">
        <v>962617</v>
      </c>
      <c r="B811">
        <v>5431</v>
      </c>
      <c r="C811" t="s">
        <v>1724</v>
      </c>
      <c r="D811" t="s">
        <v>1769</v>
      </c>
      <c r="E811">
        <v>129.94999999999999</v>
      </c>
      <c r="F811">
        <v>423.56</v>
      </c>
      <c r="G811">
        <v>380.93</v>
      </c>
      <c r="H811" s="1">
        <v>45426</v>
      </c>
      <c r="I811">
        <v>49501.85</v>
      </c>
      <c r="J811">
        <v>55041.62</v>
      </c>
      <c r="K811">
        <f xml:space="preserve"> investment_data[[#This Row],[market_value]]-investment_data[[#This Row],[purchase_value]]</f>
        <v>-5539.7700000000041</v>
      </c>
      <c r="L811" t="str">
        <f>IF(investment_data[[#This Row],[Profit/Loss]]&gt;0,"Profit","Loss")</f>
        <v>Loss</v>
      </c>
    </row>
    <row r="812" spans="1:12" x14ac:dyDescent="0.3">
      <c r="A812">
        <v>837201</v>
      </c>
      <c r="B812">
        <v>1410</v>
      </c>
      <c r="C812" t="s">
        <v>1724</v>
      </c>
      <c r="D812" t="s">
        <v>1770</v>
      </c>
      <c r="E812">
        <v>299.77999999999997</v>
      </c>
      <c r="F812">
        <v>683.77</v>
      </c>
      <c r="G812">
        <v>950.91</v>
      </c>
      <c r="H812" s="1">
        <v>44635</v>
      </c>
      <c r="I812">
        <v>285063.8</v>
      </c>
      <c r="J812">
        <v>204980.57</v>
      </c>
      <c r="K812">
        <f xml:space="preserve"> investment_data[[#This Row],[market_value]]-investment_data[[#This Row],[purchase_value]]</f>
        <v>80083.229999999981</v>
      </c>
      <c r="L812" t="str">
        <f>IF(investment_data[[#This Row],[Profit/Loss]]&gt;0,"Profit","Loss")</f>
        <v>Profit</v>
      </c>
    </row>
    <row r="813" spans="1:12" x14ac:dyDescent="0.3">
      <c r="A813">
        <v>310913</v>
      </c>
      <c r="B813">
        <v>4771</v>
      </c>
      <c r="C813" t="s">
        <v>1724</v>
      </c>
      <c r="D813" t="s">
        <v>1771</v>
      </c>
      <c r="E813">
        <v>329.79</v>
      </c>
      <c r="F813">
        <v>902.48</v>
      </c>
      <c r="G813">
        <v>963.76</v>
      </c>
      <c r="H813" s="1">
        <v>44574</v>
      </c>
      <c r="I813">
        <v>317838.40999999997</v>
      </c>
      <c r="J813">
        <v>297628.88</v>
      </c>
      <c r="K813">
        <f xml:space="preserve"> investment_data[[#This Row],[market_value]]-investment_data[[#This Row],[purchase_value]]</f>
        <v>20209.52999999997</v>
      </c>
      <c r="L813" t="str">
        <f>IF(investment_data[[#This Row],[Profit/Loss]]&gt;0,"Profit","Loss")</f>
        <v>Profit</v>
      </c>
    </row>
    <row r="814" spans="1:12" x14ac:dyDescent="0.3">
      <c r="A814">
        <v>155169</v>
      </c>
      <c r="B814">
        <v>9566</v>
      </c>
      <c r="C814" t="s">
        <v>1724</v>
      </c>
      <c r="D814" t="s">
        <v>1772</v>
      </c>
      <c r="E814">
        <v>268.94</v>
      </c>
      <c r="F814">
        <v>999.96</v>
      </c>
      <c r="G814">
        <v>1369.6</v>
      </c>
      <c r="H814" s="1">
        <v>44520</v>
      </c>
      <c r="I814">
        <v>368340.22</v>
      </c>
      <c r="J814">
        <v>268929.24</v>
      </c>
      <c r="K814">
        <f xml:space="preserve"> investment_data[[#This Row],[market_value]]-investment_data[[#This Row],[purchase_value]]</f>
        <v>99410.979999999981</v>
      </c>
      <c r="L814" t="str">
        <f>IF(investment_data[[#This Row],[Profit/Loss]]&gt;0,"Profit","Loss")</f>
        <v>Profit</v>
      </c>
    </row>
    <row r="815" spans="1:12" x14ac:dyDescent="0.3">
      <c r="A815">
        <v>480813</v>
      </c>
      <c r="B815">
        <v>7071</v>
      </c>
      <c r="C815" t="s">
        <v>1724</v>
      </c>
      <c r="D815" t="s">
        <v>1773</v>
      </c>
      <c r="E815">
        <v>74.66</v>
      </c>
      <c r="F815">
        <v>613.45000000000005</v>
      </c>
      <c r="G815">
        <v>694</v>
      </c>
      <c r="H815" s="1">
        <v>44020</v>
      </c>
      <c r="I815">
        <v>51814.04</v>
      </c>
      <c r="J815">
        <v>45800.18</v>
      </c>
      <c r="K815">
        <f xml:space="preserve"> investment_data[[#This Row],[market_value]]-investment_data[[#This Row],[purchase_value]]</f>
        <v>6013.8600000000006</v>
      </c>
      <c r="L815" t="str">
        <f>IF(investment_data[[#This Row],[Profit/Loss]]&gt;0,"Profit","Loss")</f>
        <v>Profit</v>
      </c>
    </row>
    <row r="816" spans="1:12" x14ac:dyDescent="0.3">
      <c r="A816">
        <v>891288</v>
      </c>
      <c r="B816">
        <v>9031</v>
      </c>
      <c r="C816" t="s">
        <v>1724</v>
      </c>
      <c r="D816" t="s">
        <v>1774</v>
      </c>
      <c r="E816">
        <v>411.88</v>
      </c>
      <c r="F816">
        <v>926.81</v>
      </c>
      <c r="G816">
        <v>1266.82</v>
      </c>
      <c r="H816" s="1">
        <v>43969</v>
      </c>
      <c r="I816">
        <v>521777.82</v>
      </c>
      <c r="J816">
        <v>381734.5</v>
      </c>
      <c r="K816">
        <f xml:space="preserve"> investment_data[[#This Row],[market_value]]-investment_data[[#This Row],[purchase_value]]</f>
        <v>140043.32</v>
      </c>
      <c r="L816" t="str">
        <f>IF(investment_data[[#This Row],[Profit/Loss]]&gt;0,"Profit","Loss")</f>
        <v>Profit</v>
      </c>
    </row>
    <row r="817" spans="1:12" x14ac:dyDescent="0.3">
      <c r="A817">
        <v>148125</v>
      </c>
      <c r="B817">
        <v>2461</v>
      </c>
      <c r="C817" t="s">
        <v>1724</v>
      </c>
      <c r="D817" t="s">
        <v>1775</v>
      </c>
      <c r="E817">
        <v>482.21</v>
      </c>
      <c r="F817">
        <v>258.83999999999997</v>
      </c>
      <c r="G817">
        <v>304.95</v>
      </c>
      <c r="H817" s="1">
        <v>43741</v>
      </c>
      <c r="I817">
        <v>147049.94</v>
      </c>
      <c r="J817">
        <v>124815.24</v>
      </c>
      <c r="K817">
        <f xml:space="preserve"> investment_data[[#This Row],[market_value]]-investment_data[[#This Row],[purchase_value]]</f>
        <v>22234.699999999997</v>
      </c>
      <c r="L817" t="str">
        <f>IF(investment_data[[#This Row],[Profit/Loss]]&gt;0,"Profit","Loss")</f>
        <v>Profit</v>
      </c>
    </row>
    <row r="818" spans="1:12" x14ac:dyDescent="0.3">
      <c r="A818">
        <v>563438</v>
      </c>
      <c r="B818">
        <v>2474</v>
      </c>
      <c r="C818" t="s">
        <v>1724</v>
      </c>
      <c r="D818" t="s">
        <v>1776</v>
      </c>
      <c r="E818">
        <v>119.27</v>
      </c>
      <c r="F818">
        <v>267.95</v>
      </c>
      <c r="G818">
        <v>307.60000000000002</v>
      </c>
      <c r="H818" s="1">
        <v>44938</v>
      </c>
      <c r="I818">
        <v>36687.449999999997</v>
      </c>
      <c r="J818">
        <v>31958.400000000001</v>
      </c>
      <c r="K818">
        <f xml:space="preserve"> investment_data[[#This Row],[market_value]]-investment_data[[#This Row],[purchase_value]]</f>
        <v>4729.0499999999956</v>
      </c>
      <c r="L818" t="str">
        <f>IF(investment_data[[#This Row],[Profit/Loss]]&gt;0,"Profit","Loss")</f>
        <v>Profit</v>
      </c>
    </row>
    <row r="819" spans="1:12" x14ac:dyDescent="0.3">
      <c r="A819">
        <v>123113</v>
      </c>
      <c r="B819">
        <v>4355</v>
      </c>
      <c r="C819" t="s">
        <v>1724</v>
      </c>
      <c r="D819" t="s">
        <v>1777</v>
      </c>
      <c r="E819">
        <v>86.73</v>
      </c>
      <c r="F819">
        <v>324.2</v>
      </c>
      <c r="G819">
        <v>387.83</v>
      </c>
      <c r="H819" s="1">
        <v>44171</v>
      </c>
      <c r="I819">
        <v>33636.5</v>
      </c>
      <c r="J819">
        <v>28117.87</v>
      </c>
      <c r="K819">
        <f xml:space="preserve"> investment_data[[#This Row],[market_value]]-investment_data[[#This Row],[purchase_value]]</f>
        <v>5518.630000000001</v>
      </c>
      <c r="L819" t="str">
        <f>IF(investment_data[[#This Row],[Profit/Loss]]&gt;0,"Profit","Loss")</f>
        <v>Profit</v>
      </c>
    </row>
    <row r="820" spans="1:12" x14ac:dyDescent="0.3">
      <c r="A820">
        <v>657301</v>
      </c>
      <c r="B820">
        <v>7159</v>
      </c>
      <c r="C820" t="s">
        <v>1724</v>
      </c>
      <c r="D820" t="s">
        <v>1778</v>
      </c>
      <c r="E820">
        <v>499.22</v>
      </c>
      <c r="F820">
        <v>656.69</v>
      </c>
      <c r="G820">
        <v>681.04</v>
      </c>
      <c r="H820" s="1">
        <v>43995</v>
      </c>
      <c r="I820">
        <v>339988.79</v>
      </c>
      <c r="J820">
        <v>327832.78000000003</v>
      </c>
      <c r="K820">
        <f xml:space="preserve"> investment_data[[#This Row],[market_value]]-investment_data[[#This Row],[purchase_value]]</f>
        <v>12156.009999999951</v>
      </c>
      <c r="L820" t="str">
        <f>IF(investment_data[[#This Row],[Profit/Loss]]&gt;0,"Profit","Loss")</f>
        <v>Profit</v>
      </c>
    </row>
    <row r="821" spans="1:12" x14ac:dyDescent="0.3">
      <c r="A821">
        <v>955385</v>
      </c>
      <c r="B821">
        <v>3504</v>
      </c>
      <c r="C821" t="s">
        <v>1724</v>
      </c>
      <c r="D821" t="s">
        <v>1779</v>
      </c>
      <c r="E821">
        <v>142.68</v>
      </c>
      <c r="F821">
        <v>661.88</v>
      </c>
      <c r="G821">
        <v>545.82000000000005</v>
      </c>
      <c r="H821" s="1">
        <v>45467</v>
      </c>
      <c r="I821">
        <v>77877.600000000006</v>
      </c>
      <c r="J821">
        <v>94437.04</v>
      </c>
      <c r="K821">
        <f xml:space="preserve"> investment_data[[#This Row],[market_value]]-investment_data[[#This Row],[purchase_value]]</f>
        <v>-16559.439999999988</v>
      </c>
      <c r="L821" t="str">
        <f>IF(investment_data[[#This Row],[Profit/Loss]]&gt;0,"Profit","Loss")</f>
        <v>Loss</v>
      </c>
    </row>
    <row r="822" spans="1:12" x14ac:dyDescent="0.3">
      <c r="A822">
        <v>382556</v>
      </c>
      <c r="B822">
        <v>6536</v>
      </c>
      <c r="C822" t="s">
        <v>1724</v>
      </c>
      <c r="D822" t="s">
        <v>1780</v>
      </c>
      <c r="E822">
        <v>60.9</v>
      </c>
      <c r="F822">
        <v>172.04</v>
      </c>
      <c r="G822">
        <v>174.24</v>
      </c>
      <c r="H822" s="1">
        <v>44632</v>
      </c>
      <c r="I822">
        <v>10611.22</v>
      </c>
      <c r="J822">
        <v>10477.24</v>
      </c>
      <c r="K822">
        <f xml:space="preserve"> investment_data[[#This Row],[market_value]]-investment_data[[#This Row],[purchase_value]]</f>
        <v>133.97999999999956</v>
      </c>
      <c r="L822" t="str">
        <f>IF(investment_data[[#This Row],[Profit/Loss]]&gt;0,"Profit","Loss")</f>
        <v>Profit</v>
      </c>
    </row>
    <row r="823" spans="1:12" x14ac:dyDescent="0.3">
      <c r="A823">
        <v>943112</v>
      </c>
      <c r="B823">
        <v>2363</v>
      </c>
      <c r="C823" t="s">
        <v>1724</v>
      </c>
      <c r="D823" t="s">
        <v>1781</v>
      </c>
      <c r="E823">
        <v>30.79</v>
      </c>
      <c r="F823">
        <v>315.79000000000002</v>
      </c>
      <c r="G823">
        <v>418.5</v>
      </c>
      <c r="H823" s="1">
        <v>45052</v>
      </c>
      <c r="I823">
        <v>12885.61</v>
      </c>
      <c r="J823">
        <v>9723.17</v>
      </c>
      <c r="K823">
        <f xml:space="preserve"> investment_data[[#This Row],[market_value]]-investment_data[[#This Row],[purchase_value]]</f>
        <v>3162.4400000000005</v>
      </c>
      <c r="L823" t="str">
        <f>IF(investment_data[[#This Row],[Profit/Loss]]&gt;0,"Profit","Loss")</f>
        <v>Profit</v>
      </c>
    </row>
    <row r="824" spans="1:12" x14ac:dyDescent="0.3">
      <c r="A824">
        <v>876347</v>
      </c>
      <c r="B824">
        <v>7976</v>
      </c>
      <c r="C824" t="s">
        <v>1724</v>
      </c>
      <c r="D824" t="s">
        <v>1782</v>
      </c>
      <c r="E824">
        <v>207.58</v>
      </c>
      <c r="F824">
        <v>543.12</v>
      </c>
      <c r="G824">
        <v>544.04999999999995</v>
      </c>
      <c r="H824" s="1">
        <v>45540</v>
      </c>
      <c r="I824">
        <v>112933.9</v>
      </c>
      <c r="J824">
        <v>112740.85</v>
      </c>
      <c r="K824">
        <f xml:space="preserve"> investment_data[[#This Row],[market_value]]-investment_data[[#This Row],[purchase_value]]</f>
        <v>193.04999999998836</v>
      </c>
      <c r="L824" t="str">
        <f>IF(investment_data[[#This Row],[Profit/Loss]]&gt;0,"Profit","Loss")</f>
        <v>Profit</v>
      </c>
    </row>
    <row r="825" spans="1:12" x14ac:dyDescent="0.3">
      <c r="A825">
        <v>973795</v>
      </c>
      <c r="B825">
        <v>4007</v>
      </c>
      <c r="C825" t="s">
        <v>1724</v>
      </c>
      <c r="D825" t="s">
        <v>1783</v>
      </c>
      <c r="E825">
        <v>379.99</v>
      </c>
      <c r="F825">
        <v>689.41</v>
      </c>
      <c r="G825">
        <v>973.67</v>
      </c>
      <c r="H825" s="1">
        <v>43994</v>
      </c>
      <c r="I825">
        <v>369984.86</v>
      </c>
      <c r="J825">
        <v>261968.91</v>
      </c>
      <c r="K825">
        <f xml:space="preserve"> investment_data[[#This Row],[market_value]]-investment_data[[#This Row],[purchase_value]]</f>
        <v>108015.94999999998</v>
      </c>
      <c r="L825" t="str">
        <f>IF(investment_data[[#This Row],[Profit/Loss]]&gt;0,"Profit","Loss")</f>
        <v>Profit</v>
      </c>
    </row>
    <row r="826" spans="1:12" x14ac:dyDescent="0.3">
      <c r="A826">
        <v>607334</v>
      </c>
      <c r="B826">
        <v>4119</v>
      </c>
      <c r="C826" t="s">
        <v>1724</v>
      </c>
      <c r="D826" t="s">
        <v>1784</v>
      </c>
      <c r="E826">
        <v>483.87</v>
      </c>
      <c r="F826">
        <v>349.38</v>
      </c>
      <c r="G826">
        <v>359.46</v>
      </c>
      <c r="H826" s="1">
        <v>44006</v>
      </c>
      <c r="I826">
        <v>173931.91</v>
      </c>
      <c r="J826">
        <v>169054.5</v>
      </c>
      <c r="K826">
        <f xml:space="preserve"> investment_data[[#This Row],[market_value]]-investment_data[[#This Row],[purchase_value]]</f>
        <v>4877.4100000000035</v>
      </c>
      <c r="L826" t="str">
        <f>IF(investment_data[[#This Row],[Profit/Loss]]&gt;0,"Profit","Loss")</f>
        <v>Profit</v>
      </c>
    </row>
    <row r="827" spans="1:12" x14ac:dyDescent="0.3">
      <c r="A827">
        <v>471160</v>
      </c>
      <c r="B827">
        <v>5792</v>
      </c>
      <c r="C827" t="s">
        <v>1724</v>
      </c>
      <c r="D827" t="s">
        <v>1785</v>
      </c>
      <c r="E827">
        <v>247.62</v>
      </c>
      <c r="F827">
        <v>870.15</v>
      </c>
      <c r="G827">
        <v>1296.45</v>
      </c>
      <c r="H827" s="1">
        <v>43747</v>
      </c>
      <c r="I827">
        <v>321026.95</v>
      </c>
      <c r="J827">
        <v>215466.54</v>
      </c>
      <c r="K827">
        <f xml:space="preserve"> investment_data[[#This Row],[market_value]]-investment_data[[#This Row],[purchase_value]]</f>
        <v>105560.41</v>
      </c>
      <c r="L827" t="str">
        <f>IF(investment_data[[#This Row],[Profit/Loss]]&gt;0,"Profit","Loss")</f>
        <v>Profit</v>
      </c>
    </row>
    <row r="828" spans="1:12" x14ac:dyDescent="0.3">
      <c r="A828">
        <v>636058</v>
      </c>
      <c r="B828">
        <v>2697</v>
      </c>
      <c r="C828" t="s">
        <v>1724</v>
      </c>
      <c r="D828" t="s">
        <v>1786</v>
      </c>
      <c r="E828">
        <v>82.55</v>
      </c>
      <c r="F828">
        <v>152.13</v>
      </c>
      <c r="G828">
        <v>148.03</v>
      </c>
      <c r="H828" s="1">
        <v>43841</v>
      </c>
      <c r="I828">
        <v>12219.88</v>
      </c>
      <c r="J828">
        <v>12558.33</v>
      </c>
      <c r="K828">
        <f xml:space="preserve"> investment_data[[#This Row],[market_value]]-investment_data[[#This Row],[purchase_value]]</f>
        <v>-338.45000000000073</v>
      </c>
      <c r="L828" t="str">
        <f>IF(investment_data[[#This Row],[Profit/Loss]]&gt;0,"Profit","Loss")</f>
        <v>Loss</v>
      </c>
    </row>
    <row r="829" spans="1:12" x14ac:dyDescent="0.3">
      <c r="A829">
        <v>732446</v>
      </c>
      <c r="B829">
        <v>6655</v>
      </c>
      <c r="C829" t="s">
        <v>1724</v>
      </c>
      <c r="D829" t="s">
        <v>1787</v>
      </c>
      <c r="E829">
        <v>187.42</v>
      </c>
      <c r="F829">
        <v>56.96</v>
      </c>
      <c r="G829">
        <v>76.430000000000007</v>
      </c>
      <c r="H829" s="1">
        <v>45103</v>
      </c>
      <c r="I829">
        <v>14324.51</v>
      </c>
      <c r="J829">
        <v>10675.44</v>
      </c>
      <c r="K829">
        <f xml:space="preserve"> investment_data[[#This Row],[market_value]]-investment_data[[#This Row],[purchase_value]]</f>
        <v>3649.0699999999997</v>
      </c>
      <c r="L829" t="str">
        <f>IF(investment_data[[#This Row],[Profit/Loss]]&gt;0,"Profit","Loss")</f>
        <v>Profit</v>
      </c>
    </row>
    <row r="830" spans="1:12" x14ac:dyDescent="0.3">
      <c r="A830">
        <v>756164</v>
      </c>
      <c r="B830">
        <v>3302</v>
      </c>
      <c r="C830" t="s">
        <v>1724</v>
      </c>
      <c r="D830" t="s">
        <v>1788</v>
      </c>
      <c r="E830">
        <v>68.37</v>
      </c>
      <c r="F830">
        <v>806.52</v>
      </c>
      <c r="G830">
        <v>1060.6199999999999</v>
      </c>
      <c r="H830" s="1">
        <v>44089</v>
      </c>
      <c r="I830">
        <v>72514.59</v>
      </c>
      <c r="J830">
        <v>55141.77</v>
      </c>
      <c r="K830">
        <f xml:space="preserve"> investment_data[[#This Row],[market_value]]-investment_data[[#This Row],[purchase_value]]</f>
        <v>17372.82</v>
      </c>
      <c r="L830" t="str">
        <f>IF(investment_data[[#This Row],[Profit/Loss]]&gt;0,"Profit","Loss")</f>
        <v>Profit</v>
      </c>
    </row>
    <row r="831" spans="1:12" x14ac:dyDescent="0.3">
      <c r="A831">
        <v>850473</v>
      </c>
      <c r="B831">
        <v>1784</v>
      </c>
      <c r="C831" t="s">
        <v>1724</v>
      </c>
      <c r="D831" t="s">
        <v>1789</v>
      </c>
      <c r="E831">
        <v>90.3</v>
      </c>
      <c r="F831">
        <v>418.2</v>
      </c>
      <c r="G831">
        <v>346.79</v>
      </c>
      <c r="H831" s="1">
        <v>44649</v>
      </c>
      <c r="I831">
        <v>31315.14</v>
      </c>
      <c r="J831">
        <v>37763.46</v>
      </c>
      <c r="K831">
        <f xml:space="preserve"> investment_data[[#This Row],[market_value]]-investment_data[[#This Row],[purchase_value]]</f>
        <v>-6448.32</v>
      </c>
      <c r="L831" t="str">
        <f>IF(investment_data[[#This Row],[Profit/Loss]]&gt;0,"Profit","Loss")</f>
        <v>Loss</v>
      </c>
    </row>
    <row r="832" spans="1:12" x14ac:dyDescent="0.3">
      <c r="A832">
        <v>259531</v>
      </c>
      <c r="B832">
        <v>8550</v>
      </c>
      <c r="C832" t="s">
        <v>1724</v>
      </c>
      <c r="D832" t="s">
        <v>1790</v>
      </c>
      <c r="E832">
        <v>370.86</v>
      </c>
      <c r="F832">
        <v>934.02</v>
      </c>
      <c r="G832">
        <v>1399.08</v>
      </c>
      <c r="H832" s="1">
        <v>45240</v>
      </c>
      <c r="I832">
        <v>518862.81</v>
      </c>
      <c r="J832">
        <v>346390.66</v>
      </c>
      <c r="K832">
        <f xml:space="preserve"> investment_data[[#This Row],[market_value]]-investment_data[[#This Row],[purchase_value]]</f>
        <v>172472.15000000002</v>
      </c>
      <c r="L832" t="str">
        <f>IF(investment_data[[#This Row],[Profit/Loss]]&gt;0,"Profit","Loss")</f>
        <v>Profit</v>
      </c>
    </row>
    <row r="833" spans="1:12" x14ac:dyDescent="0.3">
      <c r="A833">
        <v>155801</v>
      </c>
      <c r="B833">
        <v>7756</v>
      </c>
      <c r="C833" t="s">
        <v>1724</v>
      </c>
      <c r="D833" t="s">
        <v>1791</v>
      </c>
      <c r="E833">
        <v>481.65</v>
      </c>
      <c r="F833">
        <v>387.91</v>
      </c>
      <c r="G833">
        <v>501.54</v>
      </c>
      <c r="H833" s="1">
        <v>45284</v>
      </c>
      <c r="I833">
        <v>241566.74</v>
      </c>
      <c r="J833">
        <v>186836.85</v>
      </c>
      <c r="K833">
        <f xml:space="preserve"> investment_data[[#This Row],[market_value]]-investment_data[[#This Row],[purchase_value]]</f>
        <v>54729.889999999985</v>
      </c>
      <c r="L833" t="str">
        <f>IF(investment_data[[#This Row],[Profit/Loss]]&gt;0,"Profit","Loss")</f>
        <v>Profit</v>
      </c>
    </row>
    <row r="834" spans="1:12" x14ac:dyDescent="0.3">
      <c r="A834">
        <v>963162</v>
      </c>
      <c r="B834">
        <v>8313</v>
      </c>
      <c r="C834" t="s">
        <v>1724</v>
      </c>
      <c r="D834" t="s">
        <v>1792</v>
      </c>
      <c r="E834">
        <v>11.1</v>
      </c>
      <c r="F834">
        <v>361.36</v>
      </c>
      <c r="G834">
        <v>359.34</v>
      </c>
      <c r="H834" s="1">
        <v>44635</v>
      </c>
      <c r="I834">
        <v>3988.67</v>
      </c>
      <c r="J834">
        <v>4011.1</v>
      </c>
      <c r="K834">
        <f xml:space="preserve"> investment_data[[#This Row],[market_value]]-investment_data[[#This Row],[purchase_value]]</f>
        <v>-22.429999999999836</v>
      </c>
      <c r="L834" t="str">
        <f>IF(investment_data[[#This Row],[Profit/Loss]]&gt;0,"Profit","Loss")</f>
        <v>Loss</v>
      </c>
    </row>
    <row r="835" spans="1:12" x14ac:dyDescent="0.3">
      <c r="A835">
        <v>846437</v>
      </c>
      <c r="B835">
        <v>1410</v>
      </c>
      <c r="C835" t="s">
        <v>1724</v>
      </c>
      <c r="D835" t="s">
        <v>1793</v>
      </c>
      <c r="E835">
        <v>440.68</v>
      </c>
      <c r="F835">
        <v>346.9</v>
      </c>
      <c r="G835">
        <v>446.82</v>
      </c>
      <c r="H835" s="1">
        <v>44606</v>
      </c>
      <c r="I835">
        <v>196904.64</v>
      </c>
      <c r="J835">
        <v>152871.89000000001</v>
      </c>
      <c r="K835">
        <f xml:space="preserve"> investment_data[[#This Row],[market_value]]-investment_data[[#This Row],[purchase_value]]</f>
        <v>44032.75</v>
      </c>
      <c r="L835" t="str">
        <f>IF(investment_data[[#This Row],[Profit/Loss]]&gt;0,"Profit","Loss")</f>
        <v>Profit</v>
      </c>
    </row>
    <row r="836" spans="1:12" x14ac:dyDescent="0.3">
      <c r="A836">
        <v>854427</v>
      </c>
      <c r="B836">
        <v>5631</v>
      </c>
      <c r="C836" t="s">
        <v>1724</v>
      </c>
      <c r="D836" t="s">
        <v>1794</v>
      </c>
      <c r="E836">
        <v>174.67</v>
      </c>
      <c r="F836">
        <v>278.18</v>
      </c>
      <c r="G836">
        <v>258.85000000000002</v>
      </c>
      <c r="H836" s="1">
        <v>45054</v>
      </c>
      <c r="I836">
        <v>45213.33</v>
      </c>
      <c r="J836">
        <v>48589.7</v>
      </c>
      <c r="K836">
        <f xml:space="preserve"> investment_data[[#This Row],[market_value]]-investment_data[[#This Row],[purchase_value]]</f>
        <v>-3376.3699999999953</v>
      </c>
      <c r="L836" t="str">
        <f>IF(investment_data[[#This Row],[Profit/Loss]]&gt;0,"Profit","Loss")</f>
        <v>Loss</v>
      </c>
    </row>
    <row r="837" spans="1:12" x14ac:dyDescent="0.3">
      <c r="A837">
        <v>943509</v>
      </c>
      <c r="B837">
        <v>1719</v>
      </c>
      <c r="C837" t="s">
        <v>1724</v>
      </c>
      <c r="D837" t="s">
        <v>1795</v>
      </c>
      <c r="E837">
        <v>495.28</v>
      </c>
      <c r="F837">
        <v>176.59</v>
      </c>
      <c r="G837">
        <v>224.89</v>
      </c>
      <c r="H837" s="1">
        <v>44108</v>
      </c>
      <c r="I837">
        <v>111383.52</v>
      </c>
      <c r="J837">
        <v>87461.5</v>
      </c>
      <c r="K837">
        <f xml:space="preserve"> investment_data[[#This Row],[market_value]]-investment_data[[#This Row],[purchase_value]]</f>
        <v>23922.020000000004</v>
      </c>
      <c r="L837" t="str">
        <f>IF(investment_data[[#This Row],[Profit/Loss]]&gt;0,"Profit","Loss")</f>
        <v>Profit</v>
      </c>
    </row>
    <row r="838" spans="1:12" x14ac:dyDescent="0.3">
      <c r="A838">
        <v>238629</v>
      </c>
      <c r="B838">
        <v>5631</v>
      </c>
      <c r="C838" t="s">
        <v>1724</v>
      </c>
      <c r="D838" t="s">
        <v>1796</v>
      </c>
      <c r="E838">
        <v>387.17</v>
      </c>
      <c r="F838">
        <v>848.48</v>
      </c>
      <c r="G838">
        <v>779.26</v>
      </c>
      <c r="H838" s="1">
        <v>44501</v>
      </c>
      <c r="I838">
        <v>301706.09000000003</v>
      </c>
      <c r="J838">
        <v>328506</v>
      </c>
      <c r="K838">
        <f xml:space="preserve"> investment_data[[#This Row],[market_value]]-investment_data[[#This Row],[purchase_value]]</f>
        <v>-26799.909999999974</v>
      </c>
      <c r="L838" t="str">
        <f>IF(investment_data[[#This Row],[Profit/Loss]]&gt;0,"Profit","Loss")</f>
        <v>Loss</v>
      </c>
    </row>
    <row r="839" spans="1:12" x14ac:dyDescent="0.3">
      <c r="A839">
        <v>746021</v>
      </c>
      <c r="B839">
        <v>9116</v>
      </c>
      <c r="C839" t="s">
        <v>1724</v>
      </c>
      <c r="D839" t="s">
        <v>1797</v>
      </c>
      <c r="E839">
        <v>313.27999999999997</v>
      </c>
      <c r="F839">
        <v>83.29</v>
      </c>
      <c r="G839">
        <v>67.67</v>
      </c>
      <c r="H839" s="1">
        <v>44266</v>
      </c>
      <c r="I839">
        <v>21199.66</v>
      </c>
      <c r="J839">
        <v>26093.09</v>
      </c>
      <c r="K839">
        <f xml:space="preserve"> investment_data[[#This Row],[market_value]]-investment_data[[#This Row],[purchase_value]]</f>
        <v>-4893.43</v>
      </c>
      <c r="L839" t="str">
        <f>IF(investment_data[[#This Row],[Profit/Loss]]&gt;0,"Profit","Loss")</f>
        <v>Loss</v>
      </c>
    </row>
    <row r="840" spans="1:12" x14ac:dyDescent="0.3">
      <c r="A840">
        <v>113427</v>
      </c>
      <c r="B840">
        <v>4430</v>
      </c>
      <c r="C840" t="s">
        <v>1724</v>
      </c>
      <c r="D840" t="s">
        <v>1798</v>
      </c>
      <c r="E840">
        <v>271.48</v>
      </c>
      <c r="F840">
        <v>913.5</v>
      </c>
      <c r="G840">
        <v>1228.23</v>
      </c>
      <c r="H840" s="1">
        <v>44633</v>
      </c>
      <c r="I840">
        <v>333439.88</v>
      </c>
      <c r="J840">
        <v>247996.98</v>
      </c>
      <c r="K840">
        <f xml:space="preserve"> investment_data[[#This Row],[market_value]]-investment_data[[#This Row],[purchase_value]]</f>
        <v>85442.9</v>
      </c>
      <c r="L840" t="str">
        <f>IF(investment_data[[#This Row],[Profit/Loss]]&gt;0,"Profit","Loss")</f>
        <v>Profit</v>
      </c>
    </row>
    <row r="841" spans="1:12" x14ac:dyDescent="0.3">
      <c r="A841">
        <v>316821</v>
      </c>
      <c r="B841">
        <v>1269</v>
      </c>
      <c r="C841" t="s">
        <v>1724</v>
      </c>
      <c r="D841" t="s">
        <v>1799</v>
      </c>
      <c r="E841">
        <v>184.6</v>
      </c>
      <c r="F841">
        <v>245.78</v>
      </c>
      <c r="G841">
        <v>356.36</v>
      </c>
      <c r="H841" s="1">
        <v>45053</v>
      </c>
      <c r="I841">
        <v>65784.06</v>
      </c>
      <c r="J841">
        <v>45370.99</v>
      </c>
      <c r="K841">
        <f xml:space="preserve"> investment_data[[#This Row],[market_value]]-investment_data[[#This Row],[purchase_value]]</f>
        <v>20413.07</v>
      </c>
      <c r="L841" t="str">
        <f>IF(investment_data[[#This Row],[Profit/Loss]]&gt;0,"Profit","Loss")</f>
        <v>Profit</v>
      </c>
    </row>
    <row r="842" spans="1:12" x14ac:dyDescent="0.3">
      <c r="A842">
        <v>720065</v>
      </c>
      <c r="B842">
        <v>4321</v>
      </c>
      <c r="C842" t="s">
        <v>1724</v>
      </c>
      <c r="D842" t="s">
        <v>1800</v>
      </c>
      <c r="E842">
        <v>297.08999999999997</v>
      </c>
      <c r="F842">
        <v>159.13999999999999</v>
      </c>
      <c r="G842">
        <v>194.47</v>
      </c>
      <c r="H842" s="1">
        <v>44014</v>
      </c>
      <c r="I842">
        <v>57775.09</v>
      </c>
      <c r="J842">
        <v>47278.9</v>
      </c>
      <c r="K842">
        <f xml:space="preserve"> investment_data[[#This Row],[market_value]]-investment_data[[#This Row],[purchase_value]]</f>
        <v>10496.189999999995</v>
      </c>
      <c r="L842" t="str">
        <f>IF(investment_data[[#This Row],[Profit/Loss]]&gt;0,"Profit","Loss")</f>
        <v>Profit</v>
      </c>
    </row>
    <row r="843" spans="1:12" x14ac:dyDescent="0.3">
      <c r="A843">
        <v>500054</v>
      </c>
      <c r="B843">
        <v>1784</v>
      </c>
      <c r="C843" t="s">
        <v>1724</v>
      </c>
      <c r="D843" t="s">
        <v>1801</v>
      </c>
      <c r="E843">
        <v>126.29</v>
      </c>
      <c r="F843">
        <v>540</v>
      </c>
      <c r="G843">
        <v>698.88</v>
      </c>
      <c r="H843" s="1">
        <v>44421</v>
      </c>
      <c r="I843">
        <v>88261.56</v>
      </c>
      <c r="J843">
        <v>68196.600000000006</v>
      </c>
      <c r="K843">
        <f xml:space="preserve"> investment_data[[#This Row],[market_value]]-investment_data[[#This Row],[purchase_value]]</f>
        <v>20064.959999999992</v>
      </c>
      <c r="L843" t="str">
        <f>IF(investment_data[[#This Row],[Profit/Loss]]&gt;0,"Profit","Loss")</f>
        <v>Profit</v>
      </c>
    </row>
    <row r="844" spans="1:12" x14ac:dyDescent="0.3">
      <c r="A844">
        <v>466007</v>
      </c>
      <c r="B844">
        <v>7046</v>
      </c>
      <c r="C844" t="s">
        <v>1724</v>
      </c>
      <c r="D844" t="s">
        <v>1802</v>
      </c>
      <c r="E844">
        <v>301.74</v>
      </c>
      <c r="F844">
        <v>456.29</v>
      </c>
      <c r="G844">
        <v>677.04</v>
      </c>
      <c r="H844" s="1">
        <v>44080</v>
      </c>
      <c r="I844">
        <v>204290.05</v>
      </c>
      <c r="J844">
        <v>137680.94</v>
      </c>
      <c r="K844">
        <f xml:space="preserve"> investment_data[[#This Row],[market_value]]-investment_data[[#This Row],[purchase_value]]</f>
        <v>66609.109999999986</v>
      </c>
      <c r="L844" t="str">
        <f>IF(investment_data[[#This Row],[Profit/Loss]]&gt;0,"Profit","Loss")</f>
        <v>Profit</v>
      </c>
    </row>
    <row r="845" spans="1:12" x14ac:dyDescent="0.3">
      <c r="A845">
        <v>426502</v>
      </c>
      <c r="B845">
        <v>6297</v>
      </c>
      <c r="C845" t="s">
        <v>1724</v>
      </c>
      <c r="D845" t="s">
        <v>1803</v>
      </c>
      <c r="E845">
        <v>180.27</v>
      </c>
      <c r="F845">
        <v>721.37</v>
      </c>
      <c r="G845">
        <v>733.12</v>
      </c>
      <c r="H845" s="1">
        <v>45364</v>
      </c>
      <c r="I845">
        <v>132159.54</v>
      </c>
      <c r="J845">
        <v>130041.37</v>
      </c>
      <c r="K845">
        <f xml:space="preserve"> investment_data[[#This Row],[market_value]]-investment_data[[#This Row],[purchase_value]]</f>
        <v>2118.1700000000128</v>
      </c>
      <c r="L845" t="str">
        <f>IF(investment_data[[#This Row],[Profit/Loss]]&gt;0,"Profit","Loss")</f>
        <v>Profit</v>
      </c>
    </row>
    <row r="846" spans="1:12" x14ac:dyDescent="0.3">
      <c r="A846">
        <v>643592</v>
      </c>
      <c r="B846">
        <v>6750</v>
      </c>
      <c r="C846" t="s">
        <v>1724</v>
      </c>
      <c r="D846" t="s">
        <v>1804</v>
      </c>
      <c r="E846">
        <v>52.59</v>
      </c>
      <c r="F846">
        <v>147.44999999999999</v>
      </c>
      <c r="G846">
        <v>133.11000000000001</v>
      </c>
      <c r="H846" s="1">
        <v>44169</v>
      </c>
      <c r="I846">
        <v>7000.25</v>
      </c>
      <c r="J846">
        <v>7754.4</v>
      </c>
      <c r="K846">
        <f xml:space="preserve"> investment_data[[#This Row],[market_value]]-investment_data[[#This Row],[purchase_value]]</f>
        <v>-754.14999999999964</v>
      </c>
      <c r="L846" t="str">
        <f>IF(investment_data[[#This Row],[Profit/Loss]]&gt;0,"Profit","Loss")</f>
        <v>Loss</v>
      </c>
    </row>
    <row r="847" spans="1:12" x14ac:dyDescent="0.3">
      <c r="A847">
        <v>444407</v>
      </c>
      <c r="B847">
        <v>2461</v>
      </c>
      <c r="C847" t="s">
        <v>1724</v>
      </c>
      <c r="D847" t="s">
        <v>1805</v>
      </c>
      <c r="E847">
        <v>118.76</v>
      </c>
      <c r="F847">
        <v>632.05999999999995</v>
      </c>
      <c r="G847">
        <v>749.94</v>
      </c>
      <c r="H847" s="1">
        <v>44190</v>
      </c>
      <c r="I847">
        <v>89062.87</v>
      </c>
      <c r="J847">
        <v>75063.45</v>
      </c>
      <c r="K847">
        <f xml:space="preserve"> investment_data[[#This Row],[market_value]]-investment_data[[#This Row],[purchase_value]]</f>
        <v>13999.419999999998</v>
      </c>
      <c r="L847" t="str">
        <f>IF(investment_data[[#This Row],[Profit/Loss]]&gt;0,"Profit","Loss")</f>
        <v>Profit</v>
      </c>
    </row>
    <row r="848" spans="1:12" x14ac:dyDescent="0.3">
      <c r="A848">
        <v>372799</v>
      </c>
      <c r="B848">
        <v>1410</v>
      </c>
      <c r="C848" t="s">
        <v>1724</v>
      </c>
      <c r="D848" t="s">
        <v>1806</v>
      </c>
      <c r="E848">
        <v>410.89</v>
      </c>
      <c r="F848">
        <v>753.98</v>
      </c>
      <c r="G848">
        <v>882.59</v>
      </c>
      <c r="H848" s="1">
        <v>45086</v>
      </c>
      <c r="I848">
        <v>362647.41</v>
      </c>
      <c r="J848">
        <v>309802.84000000003</v>
      </c>
      <c r="K848">
        <f xml:space="preserve"> investment_data[[#This Row],[market_value]]-investment_data[[#This Row],[purchase_value]]</f>
        <v>52844.569999999949</v>
      </c>
      <c r="L848" t="str">
        <f>IF(investment_data[[#This Row],[Profit/Loss]]&gt;0,"Profit","Loss")</f>
        <v>Profit</v>
      </c>
    </row>
    <row r="849" spans="1:12" x14ac:dyDescent="0.3">
      <c r="A849">
        <v>348099</v>
      </c>
      <c r="B849">
        <v>2055</v>
      </c>
      <c r="C849" t="s">
        <v>1724</v>
      </c>
      <c r="D849" t="s">
        <v>1807</v>
      </c>
      <c r="E849">
        <v>208.54</v>
      </c>
      <c r="F849">
        <v>221.7</v>
      </c>
      <c r="G849">
        <v>299.89</v>
      </c>
      <c r="H849" s="1">
        <v>44628</v>
      </c>
      <c r="I849">
        <v>62539.06</v>
      </c>
      <c r="J849">
        <v>46233.32</v>
      </c>
      <c r="K849">
        <f xml:space="preserve"> investment_data[[#This Row],[market_value]]-investment_data[[#This Row],[purchase_value]]</f>
        <v>16305.739999999998</v>
      </c>
      <c r="L849" t="str">
        <f>IF(investment_data[[#This Row],[Profit/Loss]]&gt;0,"Profit","Loss")</f>
        <v>Profit</v>
      </c>
    </row>
    <row r="850" spans="1:12" x14ac:dyDescent="0.3">
      <c r="A850">
        <v>136947</v>
      </c>
      <c r="B850">
        <v>5318</v>
      </c>
      <c r="C850" t="s">
        <v>1724</v>
      </c>
      <c r="D850" t="s">
        <v>1808</v>
      </c>
      <c r="E850">
        <v>364.15</v>
      </c>
      <c r="F850">
        <v>965.02</v>
      </c>
      <c r="G850">
        <v>1147.69</v>
      </c>
      <c r="H850" s="1">
        <v>44597</v>
      </c>
      <c r="I850">
        <v>417931.31</v>
      </c>
      <c r="J850">
        <v>351412.03</v>
      </c>
      <c r="K850">
        <f xml:space="preserve"> investment_data[[#This Row],[market_value]]-investment_data[[#This Row],[purchase_value]]</f>
        <v>66519.27999999997</v>
      </c>
      <c r="L850" t="str">
        <f>IF(investment_data[[#This Row],[Profit/Loss]]&gt;0,"Profit","Loss")</f>
        <v>Profit</v>
      </c>
    </row>
    <row r="851" spans="1:12" x14ac:dyDescent="0.3">
      <c r="A851">
        <v>978937</v>
      </c>
      <c r="B851">
        <v>9920</v>
      </c>
      <c r="C851" t="s">
        <v>1724</v>
      </c>
      <c r="D851" t="s">
        <v>1809</v>
      </c>
      <c r="E851">
        <v>416.68</v>
      </c>
      <c r="F851">
        <v>868.97</v>
      </c>
      <c r="G851">
        <v>1280.1400000000001</v>
      </c>
      <c r="H851" s="1">
        <v>45334</v>
      </c>
      <c r="I851">
        <v>533408.74</v>
      </c>
      <c r="J851">
        <v>362082.42</v>
      </c>
      <c r="K851">
        <f xml:space="preserve"> investment_data[[#This Row],[market_value]]-investment_data[[#This Row],[purchase_value]]</f>
        <v>171326.32</v>
      </c>
      <c r="L851" t="str">
        <f>IF(investment_data[[#This Row],[Profit/Loss]]&gt;0,"Profit","Loss")</f>
        <v>Profit</v>
      </c>
    </row>
    <row r="852" spans="1:12" x14ac:dyDescent="0.3">
      <c r="A852">
        <v>306776</v>
      </c>
      <c r="B852">
        <v>1719</v>
      </c>
      <c r="C852" t="s">
        <v>1724</v>
      </c>
      <c r="D852" t="s">
        <v>1810</v>
      </c>
      <c r="E852">
        <v>287.72000000000003</v>
      </c>
      <c r="F852">
        <v>404.32</v>
      </c>
      <c r="G852">
        <v>468.04</v>
      </c>
      <c r="H852" s="1">
        <v>44877</v>
      </c>
      <c r="I852">
        <v>134664.47</v>
      </c>
      <c r="J852">
        <v>116330.95</v>
      </c>
      <c r="K852">
        <f xml:space="preserve"> investment_data[[#This Row],[market_value]]-investment_data[[#This Row],[purchase_value]]</f>
        <v>18333.520000000004</v>
      </c>
      <c r="L852" t="str">
        <f>IF(investment_data[[#This Row],[Profit/Loss]]&gt;0,"Profit","Loss")</f>
        <v>Profit</v>
      </c>
    </row>
    <row r="853" spans="1:12" x14ac:dyDescent="0.3">
      <c r="A853">
        <v>331534</v>
      </c>
      <c r="B853">
        <v>2055</v>
      </c>
      <c r="C853" t="s">
        <v>1724</v>
      </c>
      <c r="D853" t="s">
        <v>1811</v>
      </c>
      <c r="E853">
        <v>247.35</v>
      </c>
      <c r="F853">
        <v>509.11</v>
      </c>
      <c r="G853">
        <v>435.92</v>
      </c>
      <c r="H853" s="1">
        <v>43896</v>
      </c>
      <c r="I853">
        <v>107824.81</v>
      </c>
      <c r="J853">
        <v>125928.36</v>
      </c>
      <c r="K853">
        <f xml:space="preserve"> investment_data[[#This Row],[market_value]]-investment_data[[#This Row],[purchase_value]]</f>
        <v>-18103.550000000003</v>
      </c>
      <c r="L853" t="str">
        <f>IF(investment_data[[#This Row],[Profit/Loss]]&gt;0,"Profit","Loss")</f>
        <v>Loss</v>
      </c>
    </row>
    <row r="854" spans="1:12" x14ac:dyDescent="0.3">
      <c r="A854">
        <v>344686</v>
      </c>
      <c r="B854">
        <v>2304</v>
      </c>
      <c r="C854" t="s">
        <v>1724</v>
      </c>
      <c r="D854" t="s">
        <v>1812</v>
      </c>
      <c r="E854">
        <v>58.62</v>
      </c>
      <c r="F854">
        <v>584.66999999999996</v>
      </c>
      <c r="G854">
        <v>554.76</v>
      </c>
      <c r="H854" s="1">
        <v>44171</v>
      </c>
      <c r="I854">
        <v>32520.03</v>
      </c>
      <c r="J854">
        <v>34273.360000000001</v>
      </c>
      <c r="K854">
        <f xml:space="preserve"> investment_data[[#This Row],[market_value]]-investment_data[[#This Row],[purchase_value]]</f>
        <v>-1753.3300000000017</v>
      </c>
      <c r="L854" t="str">
        <f>IF(investment_data[[#This Row],[Profit/Loss]]&gt;0,"Profit","Loss")</f>
        <v>Loss</v>
      </c>
    </row>
    <row r="855" spans="1:12" x14ac:dyDescent="0.3">
      <c r="A855">
        <v>915990</v>
      </c>
      <c r="B855">
        <v>8582</v>
      </c>
      <c r="C855" t="s">
        <v>1724</v>
      </c>
      <c r="D855" t="s">
        <v>1813</v>
      </c>
      <c r="E855">
        <v>454.71</v>
      </c>
      <c r="F855">
        <v>941.59</v>
      </c>
      <c r="G855">
        <v>1180.7</v>
      </c>
      <c r="H855" s="1">
        <v>44321</v>
      </c>
      <c r="I855">
        <v>536876.1</v>
      </c>
      <c r="J855">
        <v>428150.39</v>
      </c>
      <c r="K855">
        <f xml:space="preserve"> investment_data[[#This Row],[market_value]]-investment_data[[#This Row],[purchase_value]]</f>
        <v>108725.70999999996</v>
      </c>
      <c r="L855" t="str">
        <f>IF(investment_data[[#This Row],[Profit/Loss]]&gt;0,"Profit","Loss")</f>
        <v>Profit</v>
      </c>
    </row>
    <row r="856" spans="1:12" x14ac:dyDescent="0.3">
      <c r="A856">
        <v>925820</v>
      </c>
      <c r="B856">
        <v>1858</v>
      </c>
      <c r="C856" t="s">
        <v>1724</v>
      </c>
      <c r="D856" t="s">
        <v>1814</v>
      </c>
      <c r="E856">
        <v>106.75</v>
      </c>
      <c r="F856">
        <v>794.24</v>
      </c>
      <c r="G856">
        <v>958.09</v>
      </c>
      <c r="H856" s="1">
        <v>44042</v>
      </c>
      <c r="I856">
        <v>102276.11</v>
      </c>
      <c r="J856">
        <v>84785.12</v>
      </c>
      <c r="K856">
        <f xml:space="preserve"> investment_data[[#This Row],[market_value]]-investment_data[[#This Row],[purchase_value]]</f>
        <v>17490.990000000005</v>
      </c>
      <c r="L856" t="str">
        <f>IF(investment_data[[#This Row],[Profit/Loss]]&gt;0,"Profit","Loss")</f>
        <v>Profit</v>
      </c>
    </row>
    <row r="857" spans="1:12" x14ac:dyDescent="0.3">
      <c r="A857">
        <v>183201</v>
      </c>
      <c r="B857">
        <v>2157</v>
      </c>
      <c r="C857" t="s">
        <v>1724</v>
      </c>
      <c r="D857" t="s">
        <v>1815</v>
      </c>
      <c r="E857">
        <v>258.19</v>
      </c>
      <c r="F857">
        <v>794.95</v>
      </c>
      <c r="G857">
        <v>1192.4000000000001</v>
      </c>
      <c r="H857" s="1">
        <v>43782</v>
      </c>
      <c r="I857">
        <v>307865.76</v>
      </c>
      <c r="J857">
        <v>205248.14</v>
      </c>
      <c r="K857">
        <f xml:space="preserve"> investment_data[[#This Row],[market_value]]-investment_data[[#This Row],[purchase_value]]</f>
        <v>102617.62</v>
      </c>
      <c r="L857" t="str">
        <f>IF(investment_data[[#This Row],[Profit/Loss]]&gt;0,"Profit","Loss")</f>
        <v>Profit</v>
      </c>
    </row>
    <row r="858" spans="1:12" x14ac:dyDescent="0.3">
      <c r="A858">
        <v>508382</v>
      </c>
      <c r="B858">
        <v>2150</v>
      </c>
      <c r="C858" t="s">
        <v>1724</v>
      </c>
      <c r="D858" t="s">
        <v>1816</v>
      </c>
      <c r="E858">
        <v>16.93</v>
      </c>
      <c r="F858">
        <v>674.89</v>
      </c>
      <c r="G858">
        <v>707.2</v>
      </c>
      <c r="H858" s="1">
        <v>44400</v>
      </c>
      <c r="I858">
        <v>11972.9</v>
      </c>
      <c r="J858">
        <v>11425.89</v>
      </c>
      <c r="K858">
        <f xml:space="preserve"> investment_data[[#This Row],[market_value]]-investment_data[[#This Row],[purchase_value]]</f>
        <v>547.01000000000022</v>
      </c>
      <c r="L858" t="str">
        <f>IF(investment_data[[#This Row],[Profit/Loss]]&gt;0,"Profit","Loss")</f>
        <v>Profit</v>
      </c>
    </row>
    <row r="859" spans="1:12" x14ac:dyDescent="0.3">
      <c r="A859">
        <v>941893</v>
      </c>
      <c r="B859">
        <v>7858</v>
      </c>
      <c r="C859" t="s">
        <v>1724</v>
      </c>
      <c r="D859" t="s">
        <v>1817</v>
      </c>
      <c r="E859">
        <v>93.27</v>
      </c>
      <c r="F859">
        <v>339.87</v>
      </c>
      <c r="G859">
        <v>503.13</v>
      </c>
      <c r="H859" s="1">
        <v>45076</v>
      </c>
      <c r="I859">
        <v>46926.94</v>
      </c>
      <c r="J859">
        <v>31699.67</v>
      </c>
      <c r="K859">
        <f xml:space="preserve"> investment_data[[#This Row],[market_value]]-investment_data[[#This Row],[purchase_value]]</f>
        <v>15227.270000000004</v>
      </c>
      <c r="L859" t="str">
        <f>IF(investment_data[[#This Row],[Profit/Loss]]&gt;0,"Profit","Loss")</f>
        <v>Profit</v>
      </c>
    </row>
    <row r="860" spans="1:12" x14ac:dyDescent="0.3">
      <c r="A860">
        <v>421105</v>
      </c>
      <c r="B860">
        <v>9566</v>
      </c>
      <c r="C860" t="s">
        <v>1724</v>
      </c>
      <c r="D860" t="s">
        <v>1818</v>
      </c>
      <c r="E860">
        <v>276.64</v>
      </c>
      <c r="F860">
        <v>723.12</v>
      </c>
      <c r="G860">
        <v>700.88</v>
      </c>
      <c r="H860" s="1">
        <v>44654</v>
      </c>
      <c r="I860">
        <v>193891.44</v>
      </c>
      <c r="J860">
        <v>200043.92</v>
      </c>
      <c r="K860">
        <f xml:space="preserve"> investment_data[[#This Row],[market_value]]-investment_data[[#This Row],[purchase_value]]</f>
        <v>-6152.4800000000105</v>
      </c>
      <c r="L860" t="str">
        <f>IF(investment_data[[#This Row],[Profit/Loss]]&gt;0,"Profit","Loss")</f>
        <v>Loss</v>
      </c>
    </row>
    <row r="861" spans="1:12" x14ac:dyDescent="0.3">
      <c r="A861">
        <v>568807</v>
      </c>
      <c r="B861">
        <v>5968</v>
      </c>
      <c r="C861" t="s">
        <v>1724</v>
      </c>
      <c r="D861" t="s">
        <v>1819</v>
      </c>
      <c r="E861">
        <v>165.5</v>
      </c>
      <c r="F861">
        <v>952.65</v>
      </c>
      <c r="G861">
        <v>1256.8699999999999</v>
      </c>
      <c r="H861" s="1">
        <v>45267</v>
      </c>
      <c r="I861">
        <v>208011.98</v>
      </c>
      <c r="J861">
        <v>157663.57999999999</v>
      </c>
      <c r="K861">
        <f xml:space="preserve"> investment_data[[#This Row],[market_value]]-investment_data[[#This Row],[purchase_value]]</f>
        <v>50348.400000000023</v>
      </c>
      <c r="L861" t="str">
        <f>IF(investment_data[[#This Row],[Profit/Loss]]&gt;0,"Profit","Loss")</f>
        <v>Profit</v>
      </c>
    </row>
    <row r="862" spans="1:12" x14ac:dyDescent="0.3">
      <c r="A862">
        <v>782936</v>
      </c>
      <c r="B862">
        <v>9063</v>
      </c>
      <c r="C862" t="s">
        <v>1724</v>
      </c>
      <c r="D862" t="s">
        <v>1820</v>
      </c>
      <c r="E862">
        <v>334.29</v>
      </c>
      <c r="F862">
        <v>939.57</v>
      </c>
      <c r="G862">
        <v>1113.48</v>
      </c>
      <c r="H862" s="1">
        <v>44163</v>
      </c>
      <c r="I862">
        <v>372225.23</v>
      </c>
      <c r="J862">
        <v>314088.86</v>
      </c>
      <c r="K862">
        <f xml:space="preserve"> investment_data[[#This Row],[market_value]]-investment_data[[#This Row],[purchase_value]]</f>
        <v>58136.369999999995</v>
      </c>
      <c r="L862" t="str">
        <f>IF(investment_data[[#This Row],[Profit/Loss]]&gt;0,"Profit","Loss")</f>
        <v>Profit</v>
      </c>
    </row>
    <row r="863" spans="1:12" x14ac:dyDescent="0.3">
      <c r="A863">
        <v>421088</v>
      </c>
      <c r="B863">
        <v>5646</v>
      </c>
      <c r="C863" t="s">
        <v>1724</v>
      </c>
      <c r="D863" t="s">
        <v>1821</v>
      </c>
      <c r="E863">
        <v>212.38</v>
      </c>
      <c r="F863">
        <v>81.55</v>
      </c>
      <c r="G863">
        <v>114.7</v>
      </c>
      <c r="H863" s="1">
        <v>43830</v>
      </c>
      <c r="I863">
        <v>24359.99</v>
      </c>
      <c r="J863">
        <v>17319.59</v>
      </c>
      <c r="K863">
        <f xml:space="preserve"> investment_data[[#This Row],[market_value]]-investment_data[[#This Row],[purchase_value]]</f>
        <v>7040.4000000000015</v>
      </c>
      <c r="L863" t="str">
        <f>IF(investment_data[[#This Row],[Profit/Loss]]&gt;0,"Profit","Loss")</f>
        <v>Profit</v>
      </c>
    </row>
    <row r="864" spans="1:12" x14ac:dyDescent="0.3">
      <c r="A864">
        <v>235580</v>
      </c>
      <c r="B864">
        <v>4007</v>
      </c>
      <c r="C864" t="s">
        <v>1724</v>
      </c>
      <c r="D864" t="s">
        <v>1822</v>
      </c>
      <c r="E864">
        <v>386.02</v>
      </c>
      <c r="F864">
        <v>467.5</v>
      </c>
      <c r="G864">
        <v>434.6</v>
      </c>
      <c r="H864" s="1">
        <v>44694</v>
      </c>
      <c r="I864">
        <v>167764.29</v>
      </c>
      <c r="J864">
        <v>180464.35</v>
      </c>
      <c r="K864">
        <f xml:space="preserve"> investment_data[[#This Row],[market_value]]-investment_data[[#This Row],[purchase_value]]</f>
        <v>-12700.059999999998</v>
      </c>
      <c r="L864" t="str">
        <f>IF(investment_data[[#This Row],[Profit/Loss]]&gt;0,"Profit","Loss")</f>
        <v>Loss</v>
      </c>
    </row>
    <row r="865" spans="1:12" x14ac:dyDescent="0.3">
      <c r="A865">
        <v>894585</v>
      </c>
      <c r="B865">
        <v>3877</v>
      </c>
      <c r="C865" t="s">
        <v>1724</v>
      </c>
      <c r="D865" t="s">
        <v>1823</v>
      </c>
      <c r="E865">
        <v>235.55</v>
      </c>
      <c r="F865">
        <v>65.62</v>
      </c>
      <c r="G865">
        <v>91.62</v>
      </c>
      <c r="H865" s="1">
        <v>44145</v>
      </c>
      <c r="I865">
        <v>21581.09</v>
      </c>
      <c r="J865">
        <v>15456.79</v>
      </c>
      <c r="K865">
        <f xml:space="preserve"> investment_data[[#This Row],[market_value]]-investment_data[[#This Row],[purchase_value]]</f>
        <v>6124.2999999999993</v>
      </c>
      <c r="L865" t="str">
        <f>IF(investment_data[[#This Row],[Profit/Loss]]&gt;0,"Profit","Loss")</f>
        <v>Profit</v>
      </c>
    </row>
    <row r="866" spans="1:12" x14ac:dyDescent="0.3">
      <c r="A866">
        <v>806818</v>
      </c>
      <c r="B866">
        <v>7948</v>
      </c>
      <c r="C866" t="s">
        <v>1724</v>
      </c>
      <c r="D866" t="s">
        <v>1824</v>
      </c>
      <c r="E866">
        <v>174.96</v>
      </c>
      <c r="F866">
        <v>509.23</v>
      </c>
      <c r="G866">
        <v>552.20000000000005</v>
      </c>
      <c r="H866" s="1">
        <v>44409</v>
      </c>
      <c r="I866">
        <v>96612.91</v>
      </c>
      <c r="J866">
        <v>89094.88</v>
      </c>
      <c r="K866">
        <f xml:space="preserve"> investment_data[[#This Row],[market_value]]-investment_data[[#This Row],[purchase_value]]</f>
        <v>7518.0299999999988</v>
      </c>
      <c r="L866" t="str">
        <f>IF(investment_data[[#This Row],[Profit/Loss]]&gt;0,"Profit","Loss")</f>
        <v>Profit</v>
      </c>
    </row>
    <row r="867" spans="1:12" x14ac:dyDescent="0.3">
      <c r="A867">
        <v>304365</v>
      </c>
      <c r="B867">
        <v>2525</v>
      </c>
      <c r="C867" t="s">
        <v>1724</v>
      </c>
      <c r="D867" t="s">
        <v>1825</v>
      </c>
      <c r="E867">
        <v>161.63999999999999</v>
      </c>
      <c r="F867">
        <v>809.67</v>
      </c>
      <c r="G867">
        <v>893.42</v>
      </c>
      <c r="H867" s="1">
        <v>44735</v>
      </c>
      <c r="I867">
        <v>144412.41</v>
      </c>
      <c r="J867">
        <v>130875.06</v>
      </c>
      <c r="K867">
        <f xml:space="preserve"> investment_data[[#This Row],[market_value]]-investment_data[[#This Row],[purchase_value]]</f>
        <v>13537.350000000006</v>
      </c>
      <c r="L867" t="str">
        <f>IF(investment_data[[#This Row],[Profit/Loss]]&gt;0,"Profit","Loss")</f>
        <v>Profit</v>
      </c>
    </row>
    <row r="868" spans="1:12" x14ac:dyDescent="0.3">
      <c r="A868">
        <v>952464</v>
      </c>
      <c r="B868">
        <v>4993</v>
      </c>
      <c r="C868" t="s">
        <v>1724</v>
      </c>
      <c r="D868" t="s">
        <v>1826</v>
      </c>
      <c r="E868">
        <v>186.95</v>
      </c>
      <c r="F868">
        <v>116.94</v>
      </c>
      <c r="G868">
        <v>105.93</v>
      </c>
      <c r="H868" s="1">
        <v>44045</v>
      </c>
      <c r="I868">
        <v>19803.61</v>
      </c>
      <c r="J868">
        <v>21861.93</v>
      </c>
      <c r="K868">
        <f xml:space="preserve"> investment_data[[#This Row],[market_value]]-investment_data[[#This Row],[purchase_value]]</f>
        <v>-2058.3199999999997</v>
      </c>
      <c r="L868" t="str">
        <f>IF(investment_data[[#This Row],[Profit/Loss]]&gt;0,"Profit","Loss")</f>
        <v>Loss</v>
      </c>
    </row>
    <row r="869" spans="1:12" x14ac:dyDescent="0.3">
      <c r="A869">
        <v>680593</v>
      </c>
      <c r="B869">
        <v>6297</v>
      </c>
      <c r="C869" t="s">
        <v>1724</v>
      </c>
      <c r="D869" t="s">
        <v>1827</v>
      </c>
      <c r="E869">
        <v>65.930000000000007</v>
      </c>
      <c r="F869">
        <v>352.6</v>
      </c>
      <c r="G869">
        <v>496.06</v>
      </c>
      <c r="H869" s="1">
        <v>43909</v>
      </c>
      <c r="I869">
        <v>32705.24</v>
      </c>
      <c r="J869">
        <v>23246.92</v>
      </c>
      <c r="K869">
        <f xml:space="preserve"> investment_data[[#This Row],[market_value]]-investment_data[[#This Row],[purchase_value]]</f>
        <v>9458.3200000000033</v>
      </c>
      <c r="L869" t="str">
        <f>IF(investment_data[[#This Row],[Profit/Loss]]&gt;0,"Profit","Loss")</f>
        <v>Profit</v>
      </c>
    </row>
    <row r="870" spans="1:12" x14ac:dyDescent="0.3">
      <c r="A870">
        <v>675324</v>
      </c>
      <c r="B870">
        <v>2582</v>
      </c>
      <c r="C870" t="s">
        <v>1724</v>
      </c>
      <c r="D870" t="s">
        <v>1828</v>
      </c>
      <c r="E870">
        <v>175.12</v>
      </c>
      <c r="F870">
        <v>989.63</v>
      </c>
      <c r="G870">
        <v>1024.69</v>
      </c>
      <c r="H870" s="1">
        <v>44520</v>
      </c>
      <c r="I870">
        <v>179443.71</v>
      </c>
      <c r="J870">
        <v>173304.01</v>
      </c>
      <c r="K870">
        <f xml:space="preserve"> investment_data[[#This Row],[market_value]]-investment_data[[#This Row],[purchase_value]]</f>
        <v>6139.6999999999825</v>
      </c>
      <c r="L870" t="str">
        <f>IF(investment_data[[#This Row],[Profit/Loss]]&gt;0,"Profit","Loss")</f>
        <v>Profit</v>
      </c>
    </row>
    <row r="871" spans="1:12" x14ac:dyDescent="0.3">
      <c r="A871">
        <v>298290</v>
      </c>
      <c r="B871">
        <v>9236</v>
      </c>
      <c r="C871" t="s">
        <v>1724</v>
      </c>
      <c r="D871" t="s">
        <v>1829</v>
      </c>
      <c r="E871">
        <v>34.49</v>
      </c>
      <c r="F871">
        <v>190.83</v>
      </c>
      <c r="G871">
        <v>186.4</v>
      </c>
      <c r="H871" s="1">
        <v>44589</v>
      </c>
      <c r="I871">
        <v>6428.94</v>
      </c>
      <c r="J871">
        <v>6581.73</v>
      </c>
      <c r="K871">
        <f xml:space="preserve"> investment_data[[#This Row],[market_value]]-investment_data[[#This Row],[purchase_value]]</f>
        <v>-152.78999999999996</v>
      </c>
      <c r="L871" t="str">
        <f>IF(investment_data[[#This Row],[Profit/Loss]]&gt;0,"Profit","Loss")</f>
        <v>Loss</v>
      </c>
    </row>
    <row r="872" spans="1:12" x14ac:dyDescent="0.3">
      <c r="A872">
        <v>594193</v>
      </c>
      <c r="B872">
        <v>2079</v>
      </c>
      <c r="C872" t="s">
        <v>1724</v>
      </c>
      <c r="D872" t="s">
        <v>1830</v>
      </c>
      <c r="E872">
        <v>54.47</v>
      </c>
      <c r="F872">
        <v>820.16</v>
      </c>
      <c r="G872">
        <v>813.18</v>
      </c>
      <c r="H872" s="1">
        <v>45496</v>
      </c>
      <c r="I872">
        <v>44293.91</v>
      </c>
      <c r="J872">
        <v>44674.12</v>
      </c>
      <c r="K872">
        <f xml:space="preserve"> investment_data[[#This Row],[market_value]]-investment_data[[#This Row],[purchase_value]]</f>
        <v>-380.20999999999913</v>
      </c>
      <c r="L872" t="str">
        <f>IF(investment_data[[#This Row],[Profit/Loss]]&gt;0,"Profit","Loss")</f>
        <v>Loss</v>
      </c>
    </row>
    <row r="873" spans="1:12" x14ac:dyDescent="0.3">
      <c r="A873">
        <v>267411</v>
      </c>
      <c r="B873">
        <v>2235</v>
      </c>
      <c r="C873" t="s">
        <v>1724</v>
      </c>
      <c r="D873" t="s">
        <v>1831</v>
      </c>
      <c r="E873">
        <v>39.06</v>
      </c>
      <c r="F873">
        <v>249</v>
      </c>
      <c r="G873">
        <v>273.97000000000003</v>
      </c>
      <c r="H873" s="1">
        <v>43854</v>
      </c>
      <c r="I873">
        <v>10701.27</v>
      </c>
      <c r="J873">
        <v>9725.94</v>
      </c>
      <c r="K873">
        <f xml:space="preserve"> investment_data[[#This Row],[market_value]]-investment_data[[#This Row],[purchase_value]]</f>
        <v>975.32999999999993</v>
      </c>
      <c r="L873" t="str">
        <f>IF(investment_data[[#This Row],[Profit/Loss]]&gt;0,"Profit","Loss")</f>
        <v>Profit</v>
      </c>
    </row>
    <row r="874" spans="1:12" x14ac:dyDescent="0.3">
      <c r="A874">
        <v>765173</v>
      </c>
      <c r="B874">
        <v>8996</v>
      </c>
      <c r="C874" t="s">
        <v>1724</v>
      </c>
      <c r="D874" t="s">
        <v>1832</v>
      </c>
      <c r="E874">
        <v>72.36</v>
      </c>
      <c r="F874">
        <v>288.82</v>
      </c>
      <c r="G874">
        <v>363</v>
      </c>
      <c r="H874" s="1">
        <v>45436</v>
      </c>
      <c r="I874">
        <v>26266.68</v>
      </c>
      <c r="J874">
        <v>20899.02</v>
      </c>
      <c r="K874">
        <f xml:space="preserve"> investment_data[[#This Row],[market_value]]-investment_data[[#This Row],[purchase_value]]</f>
        <v>5367.66</v>
      </c>
      <c r="L874" t="str">
        <f>IF(investment_data[[#This Row],[Profit/Loss]]&gt;0,"Profit","Loss")</f>
        <v>Profit</v>
      </c>
    </row>
    <row r="875" spans="1:12" x14ac:dyDescent="0.3">
      <c r="A875">
        <v>865794</v>
      </c>
      <c r="B875">
        <v>8280</v>
      </c>
      <c r="C875" t="s">
        <v>1724</v>
      </c>
      <c r="D875" t="s">
        <v>1833</v>
      </c>
      <c r="E875">
        <v>439.65</v>
      </c>
      <c r="F875">
        <v>51</v>
      </c>
      <c r="G875">
        <v>43.04</v>
      </c>
      <c r="H875" s="1">
        <v>44777</v>
      </c>
      <c r="I875">
        <v>18922.54</v>
      </c>
      <c r="J875">
        <v>22422.15</v>
      </c>
      <c r="K875">
        <f xml:space="preserve"> investment_data[[#This Row],[market_value]]-investment_data[[#This Row],[purchase_value]]</f>
        <v>-3499.6100000000006</v>
      </c>
      <c r="L875" t="str">
        <f>IF(investment_data[[#This Row],[Profit/Loss]]&gt;0,"Profit","Loss")</f>
        <v>Loss</v>
      </c>
    </row>
    <row r="876" spans="1:12" x14ac:dyDescent="0.3">
      <c r="A876">
        <v>400584</v>
      </c>
      <c r="B876">
        <v>2439</v>
      </c>
      <c r="C876" t="s">
        <v>1724</v>
      </c>
      <c r="D876" t="s">
        <v>1834</v>
      </c>
      <c r="E876">
        <v>74.87</v>
      </c>
      <c r="F876">
        <v>64.67</v>
      </c>
      <c r="G876">
        <v>91.26</v>
      </c>
      <c r="H876" s="1">
        <v>44986</v>
      </c>
      <c r="I876">
        <v>6832.64</v>
      </c>
      <c r="J876">
        <v>4841.84</v>
      </c>
      <c r="K876">
        <f xml:space="preserve"> investment_data[[#This Row],[market_value]]-investment_data[[#This Row],[purchase_value]]</f>
        <v>1990.8000000000002</v>
      </c>
      <c r="L876" t="str">
        <f>IF(investment_data[[#This Row],[Profit/Loss]]&gt;0,"Profit","Loss")</f>
        <v>Profit</v>
      </c>
    </row>
    <row r="877" spans="1:12" x14ac:dyDescent="0.3">
      <c r="A877">
        <v>546773</v>
      </c>
      <c r="B877">
        <v>7581</v>
      </c>
      <c r="C877" t="s">
        <v>1724</v>
      </c>
      <c r="D877" t="s">
        <v>1835</v>
      </c>
      <c r="E877">
        <v>394.58</v>
      </c>
      <c r="F877">
        <v>765.91</v>
      </c>
      <c r="G877">
        <v>1006.25</v>
      </c>
      <c r="H877" s="1">
        <v>45279</v>
      </c>
      <c r="I877">
        <v>397046.12</v>
      </c>
      <c r="J877">
        <v>302212.77</v>
      </c>
      <c r="K877">
        <f xml:space="preserve"> investment_data[[#This Row],[market_value]]-investment_data[[#This Row],[purchase_value]]</f>
        <v>94833.349999999977</v>
      </c>
      <c r="L877" t="str">
        <f>IF(investment_data[[#This Row],[Profit/Loss]]&gt;0,"Profit","Loss")</f>
        <v>Profit</v>
      </c>
    </row>
    <row r="878" spans="1:12" x14ac:dyDescent="0.3">
      <c r="A878">
        <v>509512</v>
      </c>
      <c r="B878">
        <v>2382</v>
      </c>
      <c r="C878" t="s">
        <v>1724</v>
      </c>
      <c r="D878" t="s">
        <v>1836</v>
      </c>
      <c r="E878">
        <v>392.38</v>
      </c>
      <c r="F878">
        <v>165.48</v>
      </c>
      <c r="G878">
        <v>143.43</v>
      </c>
      <c r="H878" s="1">
        <v>44735</v>
      </c>
      <c r="I878">
        <v>56279.06</v>
      </c>
      <c r="J878">
        <v>64931.040000000001</v>
      </c>
      <c r="K878">
        <f xml:space="preserve"> investment_data[[#This Row],[market_value]]-investment_data[[#This Row],[purchase_value]]</f>
        <v>-8651.9800000000032</v>
      </c>
      <c r="L878" t="str">
        <f>IF(investment_data[[#This Row],[Profit/Loss]]&gt;0,"Profit","Loss")</f>
        <v>Loss</v>
      </c>
    </row>
    <row r="879" spans="1:12" x14ac:dyDescent="0.3">
      <c r="A879">
        <v>165828</v>
      </c>
      <c r="B879">
        <v>7948</v>
      </c>
      <c r="C879" t="s">
        <v>1724</v>
      </c>
      <c r="D879" t="s">
        <v>1837</v>
      </c>
      <c r="E879">
        <v>482.5</v>
      </c>
      <c r="F879">
        <v>505.97</v>
      </c>
      <c r="G879">
        <v>497.75</v>
      </c>
      <c r="H879" s="1">
        <v>44175</v>
      </c>
      <c r="I879">
        <v>240164.38</v>
      </c>
      <c r="J879">
        <v>244130.52</v>
      </c>
      <c r="K879">
        <f xml:space="preserve"> investment_data[[#This Row],[market_value]]-investment_data[[#This Row],[purchase_value]]</f>
        <v>-3966.1399999999849</v>
      </c>
      <c r="L879" t="str">
        <f>IF(investment_data[[#This Row],[Profit/Loss]]&gt;0,"Profit","Loss")</f>
        <v>Loss</v>
      </c>
    </row>
    <row r="880" spans="1:12" x14ac:dyDescent="0.3">
      <c r="A880">
        <v>716510</v>
      </c>
      <c r="B880">
        <v>8313</v>
      </c>
      <c r="C880" t="s">
        <v>1724</v>
      </c>
      <c r="D880" t="s">
        <v>1838</v>
      </c>
      <c r="E880">
        <v>111.6</v>
      </c>
      <c r="F880">
        <v>917.61</v>
      </c>
      <c r="G880">
        <v>861.56</v>
      </c>
      <c r="H880" s="1">
        <v>44777</v>
      </c>
      <c r="I880">
        <v>96150.1</v>
      </c>
      <c r="J880">
        <v>102405.28</v>
      </c>
      <c r="K880">
        <f xml:space="preserve"> investment_data[[#This Row],[market_value]]-investment_data[[#This Row],[purchase_value]]</f>
        <v>-6255.179999999993</v>
      </c>
      <c r="L880" t="str">
        <f>IF(investment_data[[#This Row],[Profit/Loss]]&gt;0,"Profit","Loss")</f>
        <v>Loss</v>
      </c>
    </row>
    <row r="881" spans="1:12" x14ac:dyDescent="0.3">
      <c r="A881">
        <v>520373</v>
      </c>
      <c r="B881">
        <v>8977</v>
      </c>
      <c r="C881" t="s">
        <v>1724</v>
      </c>
      <c r="D881" t="s">
        <v>1839</v>
      </c>
      <c r="E881">
        <v>131.35</v>
      </c>
      <c r="F881">
        <v>374.67</v>
      </c>
      <c r="G881">
        <v>562</v>
      </c>
      <c r="H881" s="1">
        <v>43840</v>
      </c>
      <c r="I881">
        <v>73818.7</v>
      </c>
      <c r="J881">
        <v>49212.9</v>
      </c>
      <c r="K881">
        <f xml:space="preserve"> investment_data[[#This Row],[market_value]]-investment_data[[#This Row],[purchase_value]]</f>
        <v>24605.799999999996</v>
      </c>
      <c r="L881" t="str">
        <f>IF(investment_data[[#This Row],[Profit/Loss]]&gt;0,"Profit","Loss")</f>
        <v>Profit</v>
      </c>
    </row>
    <row r="882" spans="1:12" x14ac:dyDescent="0.3">
      <c r="A882">
        <v>716822</v>
      </c>
      <c r="B882">
        <v>7159</v>
      </c>
      <c r="C882" t="s">
        <v>1724</v>
      </c>
      <c r="D882" t="s">
        <v>1840</v>
      </c>
      <c r="E882">
        <v>444.76</v>
      </c>
      <c r="F882">
        <v>69.239999999999995</v>
      </c>
      <c r="G882">
        <v>72.55</v>
      </c>
      <c r="H882" s="1">
        <v>44108</v>
      </c>
      <c r="I882">
        <v>32267.34</v>
      </c>
      <c r="J882">
        <v>30795.18</v>
      </c>
      <c r="K882">
        <f xml:space="preserve"> investment_data[[#This Row],[market_value]]-investment_data[[#This Row],[purchase_value]]</f>
        <v>1472.1599999999999</v>
      </c>
      <c r="L882" t="str">
        <f>IF(investment_data[[#This Row],[Profit/Loss]]&gt;0,"Profit","Loss")</f>
        <v>Profit</v>
      </c>
    </row>
    <row r="883" spans="1:12" x14ac:dyDescent="0.3">
      <c r="A883">
        <v>645488</v>
      </c>
      <c r="B883">
        <v>5007</v>
      </c>
      <c r="C883" t="s">
        <v>1724</v>
      </c>
      <c r="D883" t="s">
        <v>1841</v>
      </c>
      <c r="E883">
        <v>238.23</v>
      </c>
      <c r="F883">
        <v>923.56</v>
      </c>
      <c r="G883">
        <v>892.86</v>
      </c>
      <c r="H883" s="1">
        <v>45452</v>
      </c>
      <c r="I883">
        <v>212706.04</v>
      </c>
      <c r="J883">
        <v>220019.7</v>
      </c>
      <c r="K883">
        <f xml:space="preserve"> investment_data[[#This Row],[market_value]]-investment_data[[#This Row],[purchase_value]]</f>
        <v>-7313.6600000000035</v>
      </c>
      <c r="L883" t="str">
        <f>IF(investment_data[[#This Row],[Profit/Loss]]&gt;0,"Profit","Loss")</f>
        <v>Loss</v>
      </c>
    </row>
    <row r="884" spans="1:12" x14ac:dyDescent="0.3">
      <c r="A884">
        <v>467319</v>
      </c>
      <c r="B884">
        <v>7983</v>
      </c>
      <c r="C884" t="s">
        <v>1724</v>
      </c>
      <c r="D884" t="s">
        <v>1842</v>
      </c>
      <c r="E884">
        <v>37.49</v>
      </c>
      <c r="F884">
        <v>71.239999999999995</v>
      </c>
      <c r="G884">
        <v>82.38</v>
      </c>
      <c r="H884" s="1">
        <v>44701</v>
      </c>
      <c r="I884">
        <v>3088.43</v>
      </c>
      <c r="J884">
        <v>2670.79</v>
      </c>
      <c r="K884">
        <f xml:space="preserve"> investment_data[[#This Row],[market_value]]-investment_data[[#This Row],[purchase_value]]</f>
        <v>417.63999999999987</v>
      </c>
      <c r="L884" t="str">
        <f>IF(investment_data[[#This Row],[Profit/Loss]]&gt;0,"Profit","Loss")</f>
        <v>Profit</v>
      </c>
    </row>
    <row r="885" spans="1:12" x14ac:dyDescent="0.3">
      <c r="A885">
        <v>688592</v>
      </c>
      <c r="B885">
        <v>5108</v>
      </c>
      <c r="C885" t="s">
        <v>1724</v>
      </c>
      <c r="D885" t="s">
        <v>1843</v>
      </c>
      <c r="E885">
        <v>123.11</v>
      </c>
      <c r="F885">
        <v>960.54</v>
      </c>
      <c r="G885">
        <v>1320.67</v>
      </c>
      <c r="H885" s="1">
        <v>43739</v>
      </c>
      <c r="I885">
        <v>162587.68</v>
      </c>
      <c r="J885">
        <v>118252.08</v>
      </c>
      <c r="K885">
        <f xml:space="preserve"> investment_data[[#This Row],[market_value]]-investment_data[[#This Row],[purchase_value]]</f>
        <v>44335.599999999991</v>
      </c>
      <c r="L885" t="str">
        <f>IF(investment_data[[#This Row],[Profit/Loss]]&gt;0,"Profit","Loss")</f>
        <v>Profit</v>
      </c>
    </row>
    <row r="886" spans="1:12" x14ac:dyDescent="0.3">
      <c r="A886">
        <v>629230</v>
      </c>
      <c r="B886">
        <v>1471</v>
      </c>
      <c r="C886" t="s">
        <v>1724</v>
      </c>
      <c r="D886" t="s">
        <v>1844</v>
      </c>
      <c r="E886">
        <v>231.03</v>
      </c>
      <c r="F886">
        <v>775.71</v>
      </c>
      <c r="G886">
        <v>1068.32</v>
      </c>
      <c r="H886" s="1">
        <v>44529</v>
      </c>
      <c r="I886">
        <v>246813.97</v>
      </c>
      <c r="J886">
        <v>179212.28</v>
      </c>
      <c r="K886">
        <f xml:space="preserve"> investment_data[[#This Row],[market_value]]-investment_data[[#This Row],[purchase_value]]</f>
        <v>67601.69</v>
      </c>
      <c r="L886" t="str">
        <f>IF(investment_data[[#This Row],[Profit/Loss]]&gt;0,"Profit","Loss")</f>
        <v>Profit</v>
      </c>
    </row>
    <row r="887" spans="1:12" x14ac:dyDescent="0.3">
      <c r="A887">
        <v>960394</v>
      </c>
      <c r="B887">
        <v>6655</v>
      </c>
      <c r="C887" t="s">
        <v>1724</v>
      </c>
      <c r="D887" t="s">
        <v>1845</v>
      </c>
      <c r="E887">
        <v>132.57</v>
      </c>
      <c r="F887">
        <v>210.57</v>
      </c>
      <c r="G887">
        <v>281.22000000000003</v>
      </c>
      <c r="H887" s="1">
        <v>45338</v>
      </c>
      <c r="I887">
        <v>37281.339999999997</v>
      </c>
      <c r="J887">
        <v>27915.26</v>
      </c>
      <c r="K887">
        <f xml:space="preserve"> investment_data[[#This Row],[market_value]]-investment_data[[#This Row],[purchase_value]]</f>
        <v>9366.0799999999981</v>
      </c>
      <c r="L887" t="str">
        <f>IF(investment_data[[#This Row],[Profit/Loss]]&gt;0,"Profit","Loss")</f>
        <v>Profit</v>
      </c>
    </row>
    <row r="888" spans="1:12" x14ac:dyDescent="0.3">
      <c r="A888">
        <v>823821</v>
      </c>
      <c r="B888">
        <v>1784</v>
      </c>
      <c r="C888" t="s">
        <v>1724</v>
      </c>
      <c r="D888" t="s">
        <v>1846</v>
      </c>
      <c r="E888">
        <v>15.78</v>
      </c>
      <c r="F888">
        <v>492.17</v>
      </c>
      <c r="G888">
        <v>482.87</v>
      </c>
      <c r="H888" s="1">
        <v>43796</v>
      </c>
      <c r="I888">
        <v>7619.69</v>
      </c>
      <c r="J888">
        <v>7766.44</v>
      </c>
      <c r="K888">
        <f xml:space="preserve"> investment_data[[#This Row],[market_value]]-investment_data[[#This Row],[purchase_value]]</f>
        <v>-146.75</v>
      </c>
      <c r="L888" t="str">
        <f>IF(investment_data[[#This Row],[Profit/Loss]]&gt;0,"Profit","Loss")</f>
        <v>Loss</v>
      </c>
    </row>
    <row r="889" spans="1:12" x14ac:dyDescent="0.3">
      <c r="A889">
        <v>813394</v>
      </c>
      <c r="B889">
        <v>5431</v>
      </c>
      <c r="C889" t="s">
        <v>1724</v>
      </c>
      <c r="D889" t="s">
        <v>1847</v>
      </c>
      <c r="E889">
        <v>410.61</v>
      </c>
      <c r="F889">
        <v>762.3</v>
      </c>
      <c r="G889">
        <v>1072.4000000000001</v>
      </c>
      <c r="H889" s="1">
        <v>43849</v>
      </c>
      <c r="I889">
        <v>440338.16</v>
      </c>
      <c r="J889">
        <v>313008</v>
      </c>
      <c r="K889">
        <f xml:space="preserve"> investment_data[[#This Row],[market_value]]-investment_data[[#This Row],[purchase_value]]</f>
        <v>127330.15999999997</v>
      </c>
      <c r="L889" t="str">
        <f>IF(investment_data[[#This Row],[Profit/Loss]]&gt;0,"Profit","Loss")</f>
        <v>Profit</v>
      </c>
    </row>
    <row r="890" spans="1:12" x14ac:dyDescent="0.3">
      <c r="A890">
        <v>329121</v>
      </c>
      <c r="B890">
        <v>9834</v>
      </c>
      <c r="C890" t="s">
        <v>1724</v>
      </c>
      <c r="D890" t="s">
        <v>1848</v>
      </c>
      <c r="E890">
        <v>101.6</v>
      </c>
      <c r="F890">
        <v>524.12</v>
      </c>
      <c r="G890">
        <v>496.44</v>
      </c>
      <c r="H890" s="1">
        <v>44073</v>
      </c>
      <c r="I890">
        <v>50438.3</v>
      </c>
      <c r="J890">
        <v>53250.59</v>
      </c>
      <c r="K890">
        <f xml:space="preserve"> investment_data[[#This Row],[market_value]]-investment_data[[#This Row],[purchase_value]]</f>
        <v>-2812.2899999999936</v>
      </c>
      <c r="L890" t="str">
        <f>IF(investment_data[[#This Row],[Profit/Loss]]&gt;0,"Profit","Loss")</f>
        <v>Loss</v>
      </c>
    </row>
    <row r="891" spans="1:12" x14ac:dyDescent="0.3">
      <c r="A891">
        <v>374110</v>
      </c>
      <c r="B891">
        <v>2823</v>
      </c>
      <c r="C891" t="s">
        <v>1724</v>
      </c>
      <c r="D891" t="s">
        <v>1823</v>
      </c>
      <c r="E891">
        <v>293</v>
      </c>
      <c r="F891">
        <v>69.36</v>
      </c>
      <c r="G891">
        <v>60.74</v>
      </c>
      <c r="H891" s="1">
        <v>44547</v>
      </c>
      <c r="I891">
        <v>17796.82</v>
      </c>
      <c r="J891">
        <v>20322.48</v>
      </c>
      <c r="K891">
        <f xml:space="preserve"> investment_data[[#This Row],[market_value]]-investment_data[[#This Row],[purchase_value]]</f>
        <v>-2525.66</v>
      </c>
      <c r="L891" t="str">
        <f>IF(investment_data[[#This Row],[Profit/Loss]]&gt;0,"Profit","Loss")</f>
        <v>Loss</v>
      </c>
    </row>
    <row r="892" spans="1:12" x14ac:dyDescent="0.3">
      <c r="A892">
        <v>724016</v>
      </c>
      <c r="B892">
        <v>2079</v>
      </c>
      <c r="C892" t="s">
        <v>1724</v>
      </c>
      <c r="D892" t="s">
        <v>1849</v>
      </c>
      <c r="E892">
        <v>36.619999999999997</v>
      </c>
      <c r="F892">
        <v>327.64</v>
      </c>
      <c r="G892">
        <v>265.33</v>
      </c>
      <c r="H892" s="1">
        <v>45458</v>
      </c>
      <c r="I892">
        <v>9716.3799999999992</v>
      </c>
      <c r="J892">
        <v>11998.18</v>
      </c>
      <c r="K892">
        <f xml:space="preserve"> investment_data[[#This Row],[market_value]]-investment_data[[#This Row],[purchase_value]]</f>
        <v>-2281.8000000000011</v>
      </c>
      <c r="L892" t="str">
        <f>IF(investment_data[[#This Row],[Profit/Loss]]&gt;0,"Profit","Loss")</f>
        <v>Loss</v>
      </c>
    </row>
    <row r="893" spans="1:12" x14ac:dyDescent="0.3">
      <c r="A893">
        <v>322432</v>
      </c>
      <c r="B893">
        <v>9044</v>
      </c>
      <c r="C893" t="s">
        <v>1724</v>
      </c>
      <c r="D893" t="s">
        <v>1850</v>
      </c>
      <c r="E893">
        <v>458.16</v>
      </c>
      <c r="F893">
        <v>784.13</v>
      </c>
      <c r="G893">
        <v>748.8</v>
      </c>
      <c r="H893" s="1">
        <v>45242</v>
      </c>
      <c r="I893">
        <v>343070.21</v>
      </c>
      <c r="J893">
        <v>359257</v>
      </c>
      <c r="K893">
        <f xml:space="preserve"> investment_data[[#This Row],[market_value]]-investment_data[[#This Row],[purchase_value]]</f>
        <v>-16186.789999999979</v>
      </c>
      <c r="L893" t="str">
        <f>IF(investment_data[[#This Row],[Profit/Loss]]&gt;0,"Profit","Loss")</f>
        <v>Loss</v>
      </c>
    </row>
    <row r="894" spans="1:12" x14ac:dyDescent="0.3">
      <c r="A894">
        <v>575662</v>
      </c>
      <c r="B894">
        <v>7172</v>
      </c>
      <c r="C894" t="s">
        <v>1724</v>
      </c>
      <c r="D894" t="s">
        <v>1851</v>
      </c>
      <c r="E894">
        <v>112.36</v>
      </c>
      <c r="F894">
        <v>144.96</v>
      </c>
      <c r="G894">
        <v>168.5</v>
      </c>
      <c r="H894" s="1">
        <v>45456</v>
      </c>
      <c r="I894">
        <v>18932.66</v>
      </c>
      <c r="J894">
        <v>16287.71</v>
      </c>
      <c r="K894">
        <f xml:space="preserve"> investment_data[[#This Row],[market_value]]-investment_data[[#This Row],[purchase_value]]</f>
        <v>2644.9500000000007</v>
      </c>
      <c r="L894" t="str">
        <f>IF(investment_data[[#This Row],[Profit/Loss]]&gt;0,"Profit","Loss")</f>
        <v>Profit</v>
      </c>
    </row>
    <row r="895" spans="1:12" x14ac:dyDescent="0.3">
      <c r="A895">
        <v>750270</v>
      </c>
      <c r="B895">
        <v>4355</v>
      </c>
      <c r="C895" t="s">
        <v>1724</v>
      </c>
      <c r="D895" t="s">
        <v>1852</v>
      </c>
      <c r="E895">
        <v>451.05</v>
      </c>
      <c r="F895">
        <v>719.11</v>
      </c>
      <c r="G895">
        <v>1071.3900000000001</v>
      </c>
      <c r="H895" s="1">
        <v>44221</v>
      </c>
      <c r="I895">
        <v>483250.46</v>
      </c>
      <c r="J895">
        <v>324354.57</v>
      </c>
      <c r="K895">
        <f xml:space="preserve"> investment_data[[#This Row],[market_value]]-investment_data[[#This Row],[purchase_value]]</f>
        <v>158895.89000000001</v>
      </c>
      <c r="L895" t="str">
        <f>IF(investment_data[[#This Row],[Profit/Loss]]&gt;0,"Profit","Loss")</f>
        <v>Profit</v>
      </c>
    </row>
    <row r="896" spans="1:12" x14ac:dyDescent="0.3">
      <c r="A896">
        <v>930972</v>
      </c>
      <c r="B896">
        <v>4119</v>
      </c>
      <c r="C896" t="s">
        <v>1724</v>
      </c>
      <c r="D896" t="s">
        <v>1853</v>
      </c>
      <c r="E896">
        <v>106.11</v>
      </c>
      <c r="F896">
        <v>973.93</v>
      </c>
      <c r="G896">
        <v>1228.02</v>
      </c>
      <c r="H896" s="1">
        <v>44001</v>
      </c>
      <c r="I896">
        <v>130305.2</v>
      </c>
      <c r="J896">
        <v>103343.71</v>
      </c>
      <c r="K896">
        <f xml:space="preserve"> investment_data[[#This Row],[market_value]]-investment_data[[#This Row],[purchase_value]]</f>
        <v>26961.489999999991</v>
      </c>
      <c r="L896" t="str">
        <f>IF(investment_data[[#This Row],[Profit/Loss]]&gt;0,"Profit","Loss")</f>
        <v>Profit</v>
      </c>
    </row>
    <row r="897" spans="1:12" x14ac:dyDescent="0.3">
      <c r="A897">
        <v>453155</v>
      </c>
      <c r="B897">
        <v>1845</v>
      </c>
      <c r="C897" t="s">
        <v>1724</v>
      </c>
      <c r="D897" t="s">
        <v>1854</v>
      </c>
      <c r="E897">
        <v>462.37</v>
      </c>
      <c r="F897">
        <v>426.15</v>
      </c>
      <c r="G897">
        <v>364.47</v>
      </c>
      <c r="H897" s="1">
        <v>43784</v>
      </c>
      <c r="I897">
        <v>168519.99</v>
      </c>
      <c r="J897">
        <v>197038.98</v>
      </c>
      <c r="K897">
        <f xml:space="preserve"> investment_data[[#This Row],[market_value]]-investment_data[[#This Row],[purchase_value]]</f>
        <v>-28518.99000000002</v>
      </c>
      <c r="L897" t="str">
        <f>IF(investment_data[[#This Row],[Profit/Loss]]&gt;0,"Profit","Loss")</f>
        <v>Loss</v>
      </c>
    </row>
    <row r="898" spans="1:12" x14ac:dyDescent="0.3">
      <c r="A898">
        <v>330536</v>
      </c>
      <c r="B898">
        <v>6297</v>
      </c>
      <c r="C898" t="s">
        <v>1724</v>
      </c>
      <c r="D898" t="s">
        <v>1855</v>
      </c>
      <c r="E898">
        <v>478.83</v>
      </c>
      <c r="F898">
        <v>843.42</v>
      </c>
      <c r="G898">
        <v>1133.29</v>
      </c>
      <c r="H898" s="1">
        <v>44371</v>
      </c>
      <c r="I898">
        <v>542653.25</v>
      </c>
      <c r="J898">
        <v>403854.8</v>
      </c>
      <c r="K898">
        <f xml:space="preserve"> investment_data[[#This Row],[market_value]]-investment_data[[#This Row],[purchase_value]]</f>
        <v>138798.45000000001</v>
      </c>
      <c r="L898" t="str">
        <f>IF(investment_data[[#This Row],[Profit/Loss]]&gt;0,"Profit","Loss")</f>
        <v>Profit</v>
      </c>
    </row>
    <row r="899" spans="1:12" x14ac:dyDescent="0.3">
      <c r="A899">
        <v>780697</v>
      </c>
      <c r="B899">
        <v>7270</v>
      </c>
      <c r="C899" t="s">
        <v>1724</v>
      </c>
      <c r="D899" t="s">
        <v>1856</v>
      </c>
      <c r="E899">
        <v>41.75</v>
      </c>
      <c r="F899">
        <v>578.03</v>
      </c>
      <c r="G899">
        <v>718.31</v>
      </c>
      <c r="H899" s="1">
        <v>45521</v>
      </c>
      <c r="I899">
        <v>29989.439999999999</v>
      </c>
      <c r="J899">
        <v>24132.75</v>
      </c>
      <c r="K899">
        <f xml:space="preserve"> investment_data[[#This Row],[market_value]]-investment_data[[#This Row],[purchase_value]]</f>
        <v>5856.6899999999987</v>
      </c>
      <c r="L899" t="str">
        <f>IF(investment_data[[#This Row],[Profit/Loss]]&gt;0,"Profit","Loss")</f>
        <v>Profit</v>
      </c>
    </row>
    <row r="900" spans="1:12" x14ac:dyDescent="0.3">
      <c r="A900">
        <v>161459</v>
      </c>
      <c r="B900">
        <v>9525</v>
      </c>
      <c r="C900" t="s">
        <v>1724</v>
      </c>
      <c r="D900" t="s">
        <v>1857</v>
      </c>
      <c r="E900">
        <v>87.4</v>
      </c>
      <c r="F900">
        <v>261.68</v>
      </c>
      <c r="G900">
        <v>323.14</v>
      </c>
      <c r="H900" s="1">
        <v>45424</v>
      </c>
      <c r="I900">
        <v>28242.44</v>
      </c>
      <c r="J900">
        <v>22870.83</v>
      </c>
      <c r="K900">
        <f xml:space="preserve"> investment_data[[#This Row],[market_value]]-investment_data[[#This Row],[purchase_value]]</f>
        <v>5371.6099999999969</v>
      </c>
      <c r="L900" t="str">
        <f>IF(investment_data[[#This Row],[Profit/Loss]]&gt;0,"Profit","Loss")</f>
        <v>Profit</v>
      </c>
    </row>
    <row r="901" spans="1:12" x14ac:dyDescent="0.3">
      <c r="A901">
        <v>689361</v>
      </c>
      <c r="B901">
        <v>6590</v>
      </c>
      <c r="C901" t="s">
        <v>1724</v>
      </c>
      <c r="D901" t="s">
        <v>1858</v>
      </c>
      <c r="E901">
        <v>472.62</v>
      </c>
      <c r="F901">
        <v>698.47</v>
      </c>
      <c r="G901">
        <v>900.17</v>
      </c>
      <c r="H901" s="1">
        <v>44113</v>
      </c>
      <c r="I901">
        <v>425438.35</v>
      </c>
      <c r="J901">
        <v>330110.89</v>
      </c>
      <c r="K901">
        <f xml:space="preserve"> investment_data[[#This Row],[market_value]]-investment_data[[#This Row],[purchase_value]]</f>
        <v>95327.459999999963</v>
      </c>
      <c r="L901" t="str">
        <f>IF(investment_data[[#This Row],[Profit/Loss]]&gt;0,"Profit","Loss")</f>
        <v>Profit</v>
      </c>
    </row>
    <row r="902" spans="1:12" x14ac:dyDescent="0.3">
      <c r="A902">
        <v>704747</v>
      </c>
      <c r="B902">
        <v>3558</v>
      </c>
      <c r="C902" t="s">
        <v>1724</v>
      </c>
      <c r="D902" t="s">
        <v>1859</v>
      </c>
      <c r="E902">
        <v>187.22</v>
      </c>
      <c r="F902">
        <v>352.57</v>
      </c>
      <c r="G902">
        <v>362.69</v>
      </c>
      <c r="H902" s="1">
        <v>45216</v>
      </c>
      <c r="I902">
        <v>67902.820000000007</v>
      </c>
      <c r="J902">
        <v>66008.160000000003</v>
      </c>
      <c r="K902">
        <f xml:space="preserve"> investment_data[[#This Row],[market_value]]-investment_data[[#This Row],[purchase_value]]</f>
        <v>1894.6600000000035</v>
      </c>
      <c r="L902" t="str">
        <f>IF(investment_data[[#This Row],[Profit/Loss]]&gt;0,"Profit","Loss")</f>
        <v>Profit</v>
      </c>
    </row>
    <row r="903" spans="1:12" x14ac:dyDescent="0.3">
      <c r="A903">
        <v>208598</v>
      </c>
      <c r="B903">
        <v>7654</v>
      </c>
      <c r="C903" t="s">
        <v>1724</v>
      </c>
      <c r="D903" t="s">
        <v>1860</v>
      </c>
      <c r="E903">
        <v>221.98</v>
      </c>
      <c r="F903">
        <v>636.24</v>
      </c>
      <c r="G903">
        <v>772.51</v>
      </c>
      <c r="H903" s="1">
        <v>43956</v>
      </c>
      <c r="I903">
        <v>171481.77</v>
      </c>
      <c r="J903">
        <v>141232.56</v>
      </c>
      <c r="K903">
        <f xml:space="preserve"> investment_data[[#This Row],[market_value]]-investment_data[[#This Row],[purchase_value]]</f>
        <v>30249.209999999992</v>
      </c>
      <c r="L903" t="str">
        <f>IF(investment_data[[#This Row],[Profit/Loss]]&gt;0,"Profit","Loss")</f>
        <v>Profit</v>
      </c>
    </row>
    <row r="904" spans="1:12" x14ac:dyDescent="0.3">
      <c r="A904">
        <v>892167</v>
      </c>
      <c r="B904">
        <v>4771</v>
      </c>
      <c r="C904" t="s">
        <v>1724</v>
      </c>
      <c r="D904" t="s">
        <v>1861</v>
      </c>
      <c r="E904">
        <v>122.19</v>
      </c>
      <c r="F904">
        <v>789.02</v>
      </c>
      <c r="G904">
        <v>1130.07</v>
      </c>
      <c r="H904" s="1">
        <v>43899</v>
      </c>
      <c r="I904">
        <v>138083.25</v>
      </c>
      <c r="J904">
        <v>96410.35</v>
      </c>
      <c r="K904">
        <f xml:space="preserve"> investment_data[[#This Row],[market_value]]-investment_data[[#This Row],[purchase_value]]</f>
        <v>41672.899999999994</v>
      </c>
      <c r="L904" t="str">
        <f>IF(investment_data[[#This Row],[Profit/Loss]]&gt;0,"Profit","Loss")</f>
        <v>Profit</v>
      </c>
    </row>
    <row r="905" spans="1:12" x14ac:dyDescent="0.3">
      <c r="A905">
        <v>226126</v>
      </c>
      <c r="B905">
        <v>9866</v>
      </c>
      <c r="C905" t="s">
        <v>1724</v>
      </c>
      <c r="D905" t="s">
        <v>1862</v>
      </c>
      <c r="E905">
        <v>319.39</v>
      </c>
      <c r="F905">
        <v>930.56</v>
      </c>
      <c r="G905">
        <v>1021.4</v>
      </c>
      <c r="H905" s="1">
        <v>44810</v>
      </c>
      <c r="I905">
        <v>326224.95</v>
      </c>
      <c r="J905">
        <v>297211.56</v>
      </c>
      <c r="K905">
        <f xml:space="preserve"> investment_data[[#This Row],[market_value]]-investment_data[[#This Row],[purchase_value]]</f>
        <v>29013.390000000014</v>
      </c>
      <c r="L905" t="str">
        <f>IF(investment_data[[#This Row],[Profit/Loss]]&gt;0,"Profit","Loss")</f>
        <v>Profit</v>
      </c>
    </row>
    <row r="906" spans="1:12" x14ac:dyDescent="0.3">
      <c r="A906">
        <v>145027</v>
      </c>
      <c r="B906">
        <v>7258</v>
      </c>
      <c r="C906" t="s">
        <v>1724</v>
      </c>
      <c r="D906" t="s">
        <v>1863</v>
      </c>
      <c r="E906">
        <v>287.60000000000002</v>
      </c>
      <c r="F906">
        <v>90.08</v>
      </c>
      <c r="G906">
        <v>118.17</v>
      </c>
      <c r="H906" s="1">
        <v>44853</v>
      </c>
      <c r="I906">
        <v>33985.69</v>
      </c>
      <c r="J906">
        <v>25907.01</v>
      </c>
      <c r="K906">
        <f xml:space="preserve"> investment_data[[#This Row],[market_value]]-investment_data[[#This Row],[purchase_value]]</f>
        <v>8078.6800000000039</v>
      </c>
      <c r="L906" t="str">
        <f>IF(investment_data[[#This Row],[Profit/Loss]]&gt;0,"Profit","Loss")</f>
        <v>Profit</v>
      </c>
    </row>
    <row r="907" spans="1:12" x14ac:dyDescent="0.3">
      <c r="A907">
        <v>151314</v>
      </c>
      <c r="B907">
        <v>9733</v>
      </c>
      <c r="C907" t="s">
        <v>1724</v>
      </c>
      <c r="D907" t="s">
        <v>1864</v>
      </c>
      <c r="E907">
        <v>179.98</v>
      </c>
      <c r="F907">
        <v>640.97</v>
      </c>
      <c r="G907">
        <v>619.32000000000005</v>
      </c>
      <c r="H907" s="1">
        <v>44468</v>
      </c>
      <c r="I907">
        <v>111465.21</v>
      </c>
      <c r="J907">
        <v>115361.78</v>
      </c>
      <c r="K907">
        <f xml:space="preserve"> investment_data[[#This Row],[market_value]]-investment_data[[#This Row],[purchase_value]]</f>
        <v>-3896.5699999999924</v>
      </c>
      <c r="L907" t="str">
        <f>IF(investment_data[[#This Row],[Profit/Loss]]&gt;0,"Profit","Loss")</f>
        <v>Loss</v>
      </c>
    </row>
    <row r="908" spans="1:12" x14ac:dyDescent="0.3">
      <c r="A908">
        <v>238490</v>
      </c>
      <c r="B908">
        <v>7049</v>
      </c>
      <c r="C908" t="s">
        <v>1724</v>
      </c>
      <c r="D908" t="s">
        <v>1865</v>
      </c>
      <c r="E908">
        <v>287.76</v>
      </c>
      <c r="F908">
        <v>942.79</v>
      </c>
      <c r="G908">
        <v>938.89</v>
      </c>
      <c r="H908" s="1">
        <v>45525</v>
      </c>
      <c r="I908">
        <v>270174.99</v>
      </c>
      <c r="J908">
        <v>271297.25</v>
      </c>
      <c r="K908">
        <f xml:space="preserve"> investment_data[[#This Row],[market_value]]-investment_data[[#This Row],[purchase_value]]</f>
        <v>-1122.2600000000093</v>
      </c>
      <c r="L908" t="str">
        <f>IF(investment_data[[#This Row],[Profit/Loss]]&gt;0,"Profit","Loss")</f>
        <v>Loss</v>
      </c>
    </row>
    <row r="909" spans="1:12" x14ac:dyDescent="0.3">
      <c r="A909">
        <v>929627</v>
      </c>
      <c r="B909">
        <v>9063</v>
      </c>
      <c r="C909" t="s">
        <v>1724</v>
      </c>
      <c r="D909" t="s">
        <v>1866</v>
      </c>
      <c r="E909">
        <v>66.36</v>
      </c>
      <c r="F909">
        <v>622.6</v>
      </c>
      <c r="G909">
        <v>919.78</v>
      </c>
      <c r="H909" s="1">
        <v>43745</v>
      </c>
      <c r="I909">
        <v>61036.6</v>
      </c>
      <c r="J909">
        <v>41315.74</v>
      </c>
      <c r="K909">
        <f xml:space="preserve"> investment_data[[#This Row],[market_value]]-investment_data[[#This Row],[purchase_value]]</f>
        <v>19720.86</v>
      </c>
      <c r="L909" t="str">
        <f>IF(investment_data[[#This Row],[Profit/Loss]]&gt;0,"Profit","Loss")</f>
        <v>Profit</v>
      </c>
    </row>
    <row r="910" spans="1:12" x14ac:dyDescent="0.3">
      <c r="A910">
        <v>274711</v>
      </c>
      <c r="B910">
        <v>4716</v>
      </c>
      <c r="C910" t="s">
        <v>1724</v>
      </c>
      <c r="D910" t="s">
        <v>1867</v>
      </c>
      <c r="E910">
        <v>474.03</v>
      </c>
      <c r="F910">
        <v>287.93</v>
      </c>
      <c r="G910">
        <v>377.89</v>
      </c>
      <c r="H910" s="1">
        <v>43808</v>
      </c>
      <c r="I910">
        <v>179131.2</v>
      </c>
      <c r="J910">
        <v>136487.46</v>
      </c>
      <c r="K910">
        <f xml:space="preserve"> investment_data[[#This Row],[market_value]]-investment_data[[#This Row],[purchase_value]]</f>
        <v>42643.74000000002</v>
      </c>
      <c r="L910" t="str">
        <f>IF(investment_data[[#This Row],[Profit/Loss]]&gt;0,"Profit","Loss")</f>
        <v>Profit</v>
      </c>
    </row>
    <row r="911" spans="1:12" x14ac:dyDescent="0.3">
      <c r="A911">
        <v>873685</v>
      </c>
      <c r="B911">
        <v>1845</v>
      </c>
      <c r="C911" t="s">
        <v>1724</v>
      </c>
      <c r="D911" t="s">
        <v>1868</v>
      </c>
      <c r="E911">
        <v>429.35</v>
      </c>
      <c r="F911">
        <v>399.79</v>
      </c>
      <c r="G911">
        <v>377.17</v>
      </c>
      <c r="H911" s="1">
        <v>44748</v>
      </c>
      <c r="I911">
        <v>161937.94</v>
      </c>
      <c r="J911">
        <v>171649.84</v>
      </c>
      <c r="K911">
        <f xml:space="preserve"> investment_data[[#This Row],[market_value]]-investment_data[[#This Row],[purchase_value]]</f>
        <v>-9711.8999999999942</v>
      </c>
      <c r="L911" t="str">
        <f>IF(investment_data[[#This Row],[Profit/Loss]]&gt;0,"Profit","Loss")</f>
        <v>Loss</v>
      </c>
    </row>
    <row r="912" spans="1:12" x14ac:dyDescent="0.3">
      <c r="A912">
        <v>793514</v>
      </c>
      <c r="B912">
        <v>9983</v>
      </c>
      <c r="C912" t="s">
        <v>1724</v>
      </c>
      <c r="D912" t="s">
        <v>1869</v>
      </c>
      <c r="E912">
        <v>134.54</v>
      </c>
      <c r="F912">
        <v>620.02</v>
      </c>
      <c r="G912">
        <v>704.85</v>
      </c>
      <c r="H912" s="1">
        <v>44172</v>
      </c>
      <c r="I912">
        <v>94830.52</v>
      </c>
      <c r="J912">
        <v>83417.490000000005</v>
      </c>
      <c r="K912">
        <f xml:space="preserve"> investment_data[[#This Row],[market_value]]-investment_data[[#This Row],[purchase_value]]</f>
        <v>11413.029999999999</v>
      </c>
      <c r="L912" t="str">
        <f>IF(investment_data[[#This Row],[Profit/Loss]]&gt;0,"Profit","Loss")</f>
        <v>Profit</v>
      </c>
    </row>
    <row r="913" spans="1:12" x14ac:dyDescent="0.3">
      <c r="A913">
        <v>217432</v>
      </c>
      <c r="B913">
        <v>1471</v>
      </c>
      <c r="C913" t="s">
        <v>1724</v>
      </c>
      <c r="D913" t="s">
        <v>1870</v>
      </c>
      <c r="E913">
        <v>457.62</v>
      </c>
      <c r="F913">
        <v>581.41999999999996</v>
      </c>
      <c r="G913">
        <v>603.76</v>
      </c>
      <c r="H913" s="1">
        <v>44581</v>
      </c>
      <c r="I913">
        <v>276292.65000000002</v>
      </c>
      <c r="J913">
        <v>266069.42</v>
      </c>
      <c r="K913">
        <f xml:space="preserve"> investment_data[[#This Row],[market_value]]-investment_data[[#This Row],[purchase_value]]</f>
        <v>10223.23000000004</v>
      </c>
      <c r="L913" t="str">
        <f>IF(investment_data[[#This Row],[Profit/Loss]]&gt;0,"Profit","Loss")</f>
        <v>Profit</v>
      </c>
    </row>
    <row r="914" spans="1:12" x14ac:dyDescent="0.3">
      <c r="A914">
        <v>982079</v>
      </c>
      <c r="B914">
        <v>7756</v>
      </c>
      <c r="C914" t="s">
        <v>1724</v>
      </c>
      <c r="D914" t="s">
        <v>1871</v>
      </c>
      <c r="E914">
        <v>56.62</v>
      </c>
      <c r="F914">
        <v>852.88</v>
      </c>
      <c r="G914">
        <v>956.85</v>
      </c>
      <c r="H914" s="1">
        <v>44337</v>
      </c>
      <c r="I914">
        <v>54176.85</v>
      </c>
      <c r="J914">
        <v>48290.07</v>
      </c>
      <c r="K914">
        <f xml:space="preserve"> investment_data[[#This Row],[market_value]]-investment_data[[#This Row],[purchase_value]]</f>
        <v>5886.7799999999988</v>
      </c>
      <c r="L914" t="str">
        <f>IF(investment_data[[#This Row],[Profit/Loss]]&gt;0,"Profit","Loss")</f>
        <v>Profit</v>
      </c>
    </row>
    <row r="915" spans="1:12" x14ac:dyDescent="0.3">
      <c r="A915">
        <v>349203</v>
      </c>
      <c r="B915">
        <v>7602</v>
      </c>
      <c r="C915" t="s">
        <v>1724</v>
      </c>
      <c r="D915" t="s">
        <v>1872</v>
      </c>
      <c r="E915">
        <v>35.450000000000003</v>
      </c>
      <c r="F915">
        <v>891.91</v>
      </c>
      <c r="G915">
        <v>1280.49</v>
      </c>
      <c r="H915" s="1">
        <v>45542</v>
      </c>
      <c r="I915">
        <v>45393.37</v>
      </c>
      <c r="J915">
        <v>31618.21</v>
      </c>
      <c r="K915">
        <f xml:space="preserve"> investment_data[[#This Row],[market_value]]-investment_data[[#This Row],[purchase_value]]</f>
        <v>13775.160000000003</v>
      </c>
      <c r="L915" t="str">
        <f>IF(investment_data[[#This Row],[Profit/Loss]]&gt;0,"Profit","Loss")</f>
        <v>Profit</v>
      </c>
    </row>
    <row r="916" spans="1:12" x14ac:dyDescent="0.3">
      <c r="A916">
        <v>778739</v>
      </c>
      <c r="B916">
        <v>1410</v>
      </c>
      <c r="C916" t="s">
        <v>1724</v>
      </c>
      <c r="D916" t="s">
        <v>1873</v>
      </c>
      <c r="E916">
        <v>78.12</v>
      </c>
      <c r="F916">
        <v>340.12</v>
      </c>
      <c r="G916">
        <v>290.08</v>
      </c>
      <c r="H916" s="1">
        <v>44804</v>
      </c>
      <c r="I916">
        <v>22661.05</v>
      </c>
      <c r="J916">
        <v>26570.17</v>
      </c>
      <c r="K916">
        <f xml:space="preserve"> investment_data[[#This Row],[market_value]]-investment_data[[#This Row],[purchase_value]]</f>
        <v>-3909.119999999999</v>
      </c>
      <c r="L916" t="str">
        <f>IF(investment_data[[#This Row],[Profit/Loss]]&gt;0,"Profit","Loss")</f>
        <v>Loss</v>
      </c>
    </row>
    <row r="917" spans="1:12" x14ac:dyDescent="0.3">
      <c r="A917">
        <v>959296</v>
      </c>
      <c r="B917">
        <v>5227</v>
      </c>
      <c r="C917" t="s">
        <v>1724</v>
      </c>
      <c r="D917" t="s">
        <v>1874</v>
      </c>
      <c r="E917">
        <v>41.58</v>
      </c>
      <c r="F917">
        <v>109.92</v>
      </c>
      <c r="G917">
        <v>104.9</v>
      </c>
      <c r="H917" s="1">
        <v>44455</v>
      </c>
      <c r="I917">
        <v>4361.74</v>
      </c>
      <c r="J917">
        <v>4570.47</v>
      </c>
      <c r="K917">
        <f xml:space="preserve"> investment_data[[#This Row],[market_value]]-investment_data[[#This Row],[purchase_value]]</f>
        <v>-208.73000000000047</v>
      </c>
      <c r="L917" t="str">
        <f>IF(investment_data[[#This Row],[Profit/Loss]]&gt;0,"Profit","Loss")</f>
        <v>Loss</v>
      </c>
    </row>
    <row r="918" spans="1:12" x14ac:dyDescent="0.3">
      <c r="A918">
        <v>265560</v>
      </c>
      <c r="B918">
        <v>3109</v>
      </c>
      <c r="C918" t="s">
        <v>1724</v>
      </c>
      <c r="D918" t="s">
        <v>1875</v>
      </c>
      <c r="E918">
        <v>36.68</v>
      </c>
      <c r="F918">
        <v>599.38</v>
      </c>
      <c r="G918">
        <v>792.09</v>
      </c>
      <c r="H918" s="1">
        <v>45315</v>
      </c>
      <c r="I918">
        <v>29053.86</v>
      </c>
      <c r="J918">
        <v>21985.26</v>
      </c>
      <c r="K918">
        <f xml:space="preserve"> investment_data[[#This Row],[market_value]]-investment_data[[#This Row],[purchase_value]]</f>
        <v>7068.6000000000022</v>
      </c>
      <c r="L918" t="str">
        <f>IF(investment_data[[#This Row],[Profit/Loss]]&gt;0,"Profit","Loss")</f>
        <v>Profit</v>
      </c>
    </row>
    <row r="919" spans="1:12" x14ac:dyDescent="0.3">
      <c r="A919">
        <v>183919</v>
      </c>
      <c r="B919">
        <v>2363</v>
      </c>
      <c r="C919" t="s">
        <v>1724</v>
      </c>
      <c r="D919" t="s">
        <v>1876</v>
      </c>
      <c r="E919">
        <v>75.33</v>
      </c>
      <c r="F919">
        <v>96.34</v>
      </c>
      <c r="G919">
        <v>99.96</v>
      </c>
      <c r="H919" s="1">
        <v>44608</v>
      </c>
      <c r="I919">
        <v>7529.99</v>
      </c>
      <c r="J919">
        <v>7257.29</v>
      </c>
      <c r="K919">
        <f xml:space="preserve"> investment_data[[#This Row],[market_value]]-investment_data[[#This Row],[purchase_value]]</f>
        <v>272.69999999999982</v>
      </c>
      <c r="L919" t="str">
        <f>IF(investment_data[[#This Row],[Profit/Loss]]&gt;0,"Profit","Loss")</f>
        <v>Profit</v>
      </c>
    </row>
    <row r="920" spans="1:12" x14ac:dyDescent="0.3">
      <c r="A920">
        <v>444548</v>
      </c>
      <c r="B920">
        <v>7756</v>
      </c>
      <c r="C920" t="s">
        <v>1724</v>
      </c>
      <c r="D920" t="s">
        <v>1877</v>
      </c>
      <c r="E920">
        <v>409.02</v>
      </c>
      <c r="F920">
        <v>311.70999999999998</v>
      </c>
      <c r="G920">
        <v>390.87</v>
      </c>
      <c r="H920" s="1">
        <v>44761</v>
      </c>
      <c r="I920">
        <v>159873.65</v>
      </c>
      <c r="J920">
        <v>127495.62</v>
      </c>
      <c r="K920">
        <f xml:space="preserve"> investment_data[[#This Row],[market_value]]-investment_data[[#This Row],[purchase_value]]</f>
        <v>32378.03</v>
      </c>
      <c r="L920" t="str">
        <f>IF(investment_data[[#This Row],[Profit/Loss]]&gt;0,"Profit","Loss")</f>
        <v>Profit</v>
      </c>
    </row>
    <row r="921" spans="1:12" x14ac:dyDescent="0.3">
      <c r="A921">
        <v>553952</v>
      </c>
      <c r="B921">
        <v>2461</v>
      </c>
      <c r="C921" t="s">
        <v>1724</v>
      </c>
      <c r="D921" t="s">
        <v>1878</v>
      </c>
      <c r="E921">
        <v>197.26</v>
      </c>
      <c r="F921">
        <v>932.87</v>
      </c>
      <c r="G921">
        <v>1294.03</v>
      </c>
      <c r="H921" s="1">
        <v>45425</v>
      </c>
      <c r="I921">
        <v>255260.36</v>
      </c>
      <c r="J921">
        <v>184017.94</v>
      </c>
      <c r="K921">
        <f xml:space="preserve"> investment_data[[#This Row],[market_value]]-investment_data[[#This Row],[purchase_value]]</f>
        <v>71242.419999999984</v>
      </c>
      <c r="L921" t="str">
        <f>IF(investment_data[[#This Row],[Profit/Loss]]&gt;0,"Profit","Loss")</f>
        <v>Profit</v>
      </c>
    </row>
    <row r="922" spans="1:12" x14ac:dyDescent="0.3">
      <c r="A922">
        <v>724135</v>
      </c>
      <c r="B922">
        <v>1558</v>
      </c>
      <c r="C922" t="s">
        <v>1724</v>
      </c>
      <c r="D922" t="s">
        <v>1879</v>
      </c>
      <c r="E922">
        <v>489.43</v>
      </c>
      <c r="F922">
        <v>899.53</v>
      </c>
      <c r="G922">
        <v>1158.1199999999999</v>
      </c>
      <c r="H922" s="1">
        <v>44505</v>
      </c>
      <c r="I922">
        <v>566818.67000000004</v>
      </c>
      <c r="J922">
        <v>440256.97</v>
      </c>
      <c r="K922">
        <f xml:space="preserve"> investment_data[[#This Row],[market_value]]-investment_data[[#This Row],[purchase_value]]</f>
        <v>126561.70000000007</v>
      </c>
      <c r="L922" t="str">
        <f>IF(investment_data[[#This Row],[Profit/Loss]]&gt;0,"Profit","Loss")</f>
        <v>Profit</v>
      </c>
    </row>
    <row r="923" spans="1:12" x14ac:dyDescent="0.3">
      <c r="A923">
        <v>805629</v>
      </c>
      <c r="B923">
        <v>5792</v>
      </c>
      <c r="C923" t="s">
        <v>1724</v>
      </c>
      <c r="D923" t="s">
        <v>1880</v>
      </c>
      <c r="E923">
        <v>169.65</v>
      </c>
      <c r="F923">
        <v>103.8</v>
      </c>
      <c r="G923">
        <v>93.18</v>
      </c>
      <c r="H923" s="1">
        <v>43888</v>
      </c>
      <c r="I923">
        <v>15807.99</v>
      </c>
      <c r="J923">
        <v>17609.669999999998</v>
      </c>
      <c r="K923">
        <f xml:space="preserve"> investment_data[[#This Row],[market_value]]-investment_data[[#This Row],[purchase_value]]</f>
        <v>-1801.6799999999985</v>
      </c>
      <c r="L923" t="str">
        <f>IF(investment_data[[#This Row],[Profit/Loss]]&gt;0,"Profit","Loss")</f>
        <v>Loss</v>
      </c>
    </row>
    <row r="924" spans="1:12" x14ac:dyDescent="0.3">
      <c r="A924">
        <v>589322</v>
      </c>
      <c r="B924">
        <v>5227</v>
      </c>
      <c r="C924" t="s">
        <v>1724</v>
      </c>
      <c r="D924" t="s">
        <v>1881</v>
      </c>
      <c r="E924">
        <v>198.38</v>
      </c>
      <c r="F924">
        <v>307.72000000000003</v>
      </c>
      <c r="G924">
        <v>253.74</v>
      </c>
      <c r="H924" s="1">
        <v>44978</v>
      </c>
      <c r="I924">
        <v>50336.94</v>
      </c>
      <c r="J924">
        <v>61045.49</v>
      </c>
      <c r="K924">
        <f xml:space="preserve"> investment_data[[#This Row],[market_value]]-investment_data[[#This Row],[purchase_value]]</f>
        <v>-10708.549999999996</v>
      </c>
      <c r="L924" t="str">
        <f>IF(investment_data[[#This Row],[Profit/Loss]]&gt;0,"Profit","Loss")</f>
        <v>Loss</v>
      </c>
    </row>
    <row r="925" spans="1:12" x14ac:dyDescent="0.3">
      <c r="A925">
        <v>637613</v>
      </c>
      <c r="B925">
        <v>4390</v>
      </c>
      <c r="C925" t="s">
        <v>1724</v>
      </c>
      <c r="D925" t="s">
        <v>1882</v>
      </c>
      <c r="E925">
        <v>237.42</v>
      </c>
      <c r="F925">
        <v>351.77</v>
      </c>
      <c r="G925">
        <v>288.20999999999998</v>
      </c>
      <c r="H925" s="1">
        <v>45077</v>
      </c>
      <c r="I925">
        <v>68426.820000000007</v>
      </c>
      <c r="J925">
        <v>83517.23</v>
      </c>
      <c r="K925">
        <f xml:space="preserve"> investment_data[[#This Row],[market_value]]-investment_data[[#This Row],[purchase_value]]</f>
        <v>-15090.409999999989</v>
      </c>
      <c r="L925" t="str">
        <f>IF(investment_data[[#This Row],[Profit/Loss]]&gt;0,"Profit","Loss")</f>
        <v>Loss</v>
      </c>
    </row>
    <row r="926" spans="1:12" x14ac:dyDescent="0.3">
      <c r="A926">
        <v>496614</v>
      </c>
      <c r="B926">
        <v>5158</v>
      </c>
      <c r="C926" t="s">
        <v>1724</v>
      </c>
      <c r="D926" t="s">
        <v>1883</v>
      </c>
      <c r="E926">
        <v>126.6</v>
      </c>
      <c r="F926">
        <v>655.11</v>
      </c>
      <c r="G926">
        <v>659.34</v>
      </c>
      <c r="H926" s="1">
        <v>44000</v>
      </c>
      <c r="I926">
        <v>83472.44</v>
      </c>
      <c r="J926">
        <v>82936.929999999993</v>
      </c>
      <c r="K926">
        <f xml:space="preserve"> investment_data[[#This Row],[market_value]]-investment_data[[#This Row],[purchase_value]]</f>
        <v>535.51000000000931</v>
      </c>
      <c r="L926" t="str">
        <f>IF(investment_data[[#This Row],[Profit/Loss]]&gt;0,"Profit","Loss")</f>
        <v>Profit</v>
      </c>
    </row>
    <row r="927" spans="1:12" x14ac:dyDescent="0.3">
      <c r="A927">
        <v>854561</v>
      </c>
      <c r="B927">
        <v>6070</v>
      </c>
      <c r="C927" t="s">
        <v>1724</v>
      </c>
      <c r="D927" t="s">
        <v>1884</v>
      </c>
      <c r="E927">
        <v>478.51</v>
      </c>
      <c r="F927">
        <v>687.37</v>
      </c>
      <c r="G927">
        <v>959.97</v>
      </c>
      <c r="H927" s="1">
        <v>44927</v>
      </c>
      <c r="I927">
        <v>459355.24</v>
      </c>
      <c r="J927">
        <v>328913.42</v>
      </c>
      <c r="K927">
        <f xml:space="preserve"> investment_data[[#This Row],[market_value]]-investment_data[[#This Row],[purchase_value]]</f>
        <v>130441.82</v>
      </c>
      <c r="L927" t="str">
        <f>IF(investment_data[[#This Row],[Profit/Loss]]&gt;0,"Profit","Loss")</f>
        <v>Profit</v>
      </c>
    </row>
    <row r="928" spans="1:12" x14ac:dyDescent="0.3">
      <c r="A928">
        <v>160113</v>
      </c>
      <c r="B928">
        <v>6810</v>
      </c>
      <c r="C928" t="s">
        <v>1724</v>
      </c>
      <c r="D928" t="s">
        <v>1885</v>
      </c>
      <c r="E928">
        <v>268.95</v>
      </c>
      <c r="F928">
        <v>887.42</v>
      </c>
      <c r="G928">
        <v>814.82</v>
      </c>
      <c r="H928" s="1">
        <v>43824</v>
      </c>
      <c r="I928">
        <v>219145.84</v>
      </c>
      <c r="J928">
        <v>238671.61</v>
      </c>
      <c r="K928">
        <f xml:space="preserve"> investment_data[[#This Row],[market_value]]-investment_data[[#This Row],[purchase_value]]</f>
        <v>-19525.76999999999</v>
      </c>
      <c r="L928" t="str">
        <f>IF(investment_data[[#This Row],[Profit/Loss]]&gt;0,"Profit","Loss")</f>
        <v>Loss</v>
      </c>
    </row>
    <row r="929" spans="1:12" x14ac:dyDescent="0.3">
      <c r="A929">
        <v>462551</v>
      </c>
      <c r="B929">
        <v>1204</v>
      </c>
      <c r="C929" t="s">
        <v>1724</v>
      </c>
      <c r="D929" t="s">
        <v>1886</v>
      </c>
      <c r="E929">
        <v>165.92</v>
      </c>
      <c r="F929">
        <v>181.03</v>
      </c>
      <c r="G929">
        <v>150.75</v>
      </c>
      <c r="H929" s="1">
        <v>45452</v>
      </c>
      <c r="I929">
        <v>25012.44</v>
      </c>
      <c r="J929">
        <v>30036.5</v>
      </c>
      <c r="K929">
        <f xml:space="preserve"> investment_data[[#This Row],[market_value]]-investment_data[[#This Row],[purchase_value]]</f>
        <v>-5024.0600000000013</v>
      </c>
      <c r="L929" t="str">
        <f>IF(investment_data[[#This Row],[Profit/Loss]]&gt;0,"Profit","Loss")</f>
        <v>Loss</v>
      </c>
    </row>
    <row r="930" spans="1:12" x14ac:dyDescent="0.3">
      <c r="A930">
        <v>504101</v>
      </c>
      <c r="B930">
        <v>6258</v>
      </c>
      <c r="C930" t="s">
        <v>1724</v>
      </c>
      <c r="D930" t="s">
        <v>1887</v>
      </c>
      <c r="E930">
        <v>430.04</v>
      </c>
      <c r="F930">
        <v>410.57</v>
      </c>
      <c r="G930">
        <v>332.09</v>
      </c>
      <c r="H930" s="1">
        <v>44798</v>
      </c>
      <c r="I930">
        <v>142811.98000000001</v>
      </c>
      <c r="J930">
        <v>176561.52</v>
      </c>
      <c r="K930">
        <f xml:space="preserve"> investment_data[[#This Row],[market_value]]-investment_data[[#This Row],[purchase_value]]</f>
        <v>-33749.539999999979</v>
      </c>
      <c r="L930" t="str">
        <f>IF(investment_data[[#This Row],[Profit/Loss]]&gt;0,"Profit","Loss")</f>
        <v>Loss</v>
      </c>
    </row>
    <row r="931" spans="1:12" x14ac:dyDescent="0.3">
      <c r="A931">
        <v>184111</v>
      </c>
      <c r="B931">
        <v>5541</v>
      </c>
      <c r="C931" t="s">
        <v>1724</v>
      </c>
      <c r="D931" t="s">
        <v>1888</v>
      </c>
      <c r="E931">
        <v>265.52</v>
      </c>
      <c r="F931">
        <v>347.87</v>
      </c>
      <c r="G931">
        <v>293.5</v>
      </c>
      <c r="H931" s="1">
        <v>45223</v>
      </c>
      <c r="I931">
        <v>77930.12</v>
      </c>
      <c r="J931">
        <v>92366.44</v>
      </c>
      <c r="K931">
        <f xml:space="preserve"> investment_data[[#This Row],[market_value]]-investment_data[[#This Row],[purchase_value]]</f>
        <v>-14436.320000000007</v>
      </c>
      <c r="L931" t="str">
        <f>IF(investment_data[[#This Row],[Profit/Loss]]&gt;0,"Profit","Loss")</f>
        <v>Loss</v>
      </c>
    </row>
    <row r="932" spans="1:12" x14ac:dyDescent="0.3">
      <c r="A932">
        <v>767419</v>
      </c>
      <c r="B932">
        <v>9575</v>
      </c>
      <c r="C932" t="s">
        <v>1724</v>
      </c>
      <c r="D932" t="s">
        <v>1889</v>
      </c>
      <c r="E932">
        <v>473.29</v>
      </c>
      <c r="F932">
        <v>412.05</v>
      </c>
      <c r="G932">
        <v>464.56</v>
      </c>
      <c r="H932" s="1">
        <v>44459</v>
      </c>
      <c r="I932">
        <v>219871.6</v>
      </c>
      <c r="J932">
        <v>195019.14</v>
      </c>
      <c r="K932">
        <f xml:space="preserve"> investment_data[[#This Row],[market_value]]-investment_data[[#This Row],[purchase_value]]</f>
        <v>24852.459999999992</v>
      </c>
      <c r="L932" t="str">
        <f>IF(investment_data[[#This Row],[Profit/Loss]]&gt;0,"Profit","Loss")</f>
        <v>Profit</v>
      </c>
    </row>
    <row r="933" spans="1:12" x14ac:dyDescent="0.3">
      <c r="A933">
        <v>160602</v>
      </c>
      <c r="B933">
        <v>8625</v>
      </c>
      <c r="C933" t="s">
        <v>1724</v>
      </c>
      <c r="D933" t="s">
        <v>1890</v>
      </c>
      <c r="E933">
        <v>371.87</v>
      </c>
      <c r="F933">
        <v>381.49</v>
      </c>
      <c r="G933">
        <v>507.52</v>
      </c>
      <c r="H933" s="1">
        <v>45533</v>
      </c>
      <c r="I933">
        <v>188731.46</v>
      </c>
      <c r="J933">
        <v>141864.69</v>
      </c>
      <c r="K933">
        <f xml:space="preserve"> investment_data[[#This Row],[market_value]]-investment_data[[#This Row],[purchase_value]]</f>
        <v>46866.76999999999</v>
      </c>
      <c r="L933" t="str">
        <f>IF(investment_data[[#This Row],[Profit/Loss]]&gt;0,"Profit","Loss")</f>
        <v>Profit</v>
      </c>
    </row>
    <row r="934" spans="1:12" x14ac:dyDescent="0.3">
      <c r="A934">
        <v>528993</v>
      </c>
      <c r="B934">
        <v>3778</v>
      </c>
      <c r="C934" t="s">
        <v>1724</v>
      </c>
      <c r="D934" t="s">
        <v>1891</v>
      </c>
      <c r="E934">
        <v>340.85</v>
      </c>
      <c r="F934">
        <v>845.94</v>
      </c>
      <c r="G934">
        <v>1169.77</v>
      </c>
      <c r="H934" s="1">
        <v>44194</v>
      </c>
      <c r="I934">
        <v>398716.1</v>
      </c>
      <c r="J934">
        <v>288338.65000000002</v>
      </c>
      <c r="K934">
        <f xml:space="preserve"> investment_data[[#This Row],[market_value]]-investment_data[[#This Row],[purchase_value]]</f>
        <v>110377.44999999995</v>
      </c>
      <c r="L934" t="str">
        <f>IF(investment_data[[#This Row],[Profit/Loss]]&gt;0,"Profit","Loss")</f>
        <v>Profit</v>
      </c>
    </row>
    <row r="935" spans="1:12" x14ac:dyDescent="0.3">
      <c r="A935">
        <v>945719</v>
      </c>
      <c r="B935">
        <v>2253</v>
      </c>
      <c r="C935" t="s">
        <v>1724</v>
      </c>
      <c r="D935" t="s">
        <v>1892</v>
      </c>
      <c r="E935">
        <v>127.6</v>
      </c>
      <c r="F935">
        <v>566.39</v>
      </c>
      <c r="G935">
        <v>583.95000000000005</v>
      </c>
      <c r="H935" s="1">
        <v>44251</v>
      </c>
      <c r="I935">
        <v>74512.02</v>
      </c>
      <c r="J935">
        <v>72271.360000000001</v>
      </c>
      <c r="K935">
        <f xml:space="preserve"> investment_data[[#This Row],[market_value]]-investment_data[[#This Row],[purchase_value]]</f>
        <v>2240.6600000000035</v>
      </c>
      <c r="L935" t="str">
        <f>IF(investment_data[[#This Row],[Profit/Loss]]&gt;0,"Profit","Loss")</f>
        <v>Profit</v>
      </c>
    </row>
    <row r="936" spans="1:12" x14ac:dyDescent="0.3">
      <c r="A936">
        <v>227272</v>
      </c>
      <c r="B936">
        <v>5044</v>
      </c>
      <c r="C936" t="s">
        <v>1724</v>
      </c>
      <c r="D936" t="s">
        <v>1893</v>
      </c>
      <c r="E936">
        <v>211.31</v>
      </c>
      <c r="F936">
        <v>362.42</v>
      </c>
      <c r="G936">
        <v>301.63</v>
      </c>
      <c r="H936" s="1">
        <v>44939</v>
      </c>
      <c r="I936">
        <v>63737.440000000002</v>
      </c>
      <c r="J936">
        <v>76582.97</v>
      </c>
      <c r="K936">
        <f xml:space="preserve"> investment_data[[#This Row],[market_value]]-investment_data[[#This Row],[purchase_value]]</f>
        <v>-12845.529999999999</v>
      </c>
      <c r="L936" t="str">
        <f>IF(investment_data[[#This Row],[Profit/Loss]]&gt;0,"Profit","Loss")</f>
        <v>Loss</v>
      </c>
    </row>
    <row r="937" spans="1:12" x14ac:dyDescent="0.3">
      <c r="A937">
        <v>369751</v>
      </c>
      <c r="B937">
        <v>1269</v>
      </c>
      <c r="C937" t="s">
        <v>1724</v>
      </c>
      <c r="D937" t="s">
        <v>1894</v>
      </c>
      <c r="E937">
        <v>375.32</v>
      </c>
      <c r="F937">
        <v>875.31</v>
      </c>
      <c r="G937">
        <v>1192.26</v>
      </c>
      <c r="H937" s="1">
        <v>45327</v>
      </c>
      <c r="I937">
        <v>447479.02</v>
      </c>
      <c r="J937">
        <v>328521.34999999998</v>
      </c>
      <c r="K937">
        <f xml:space="preserve"> investment_data[[#This Row],[market_value]]-investment_data[[#This Row],[purchase_value]]</f>
        <v>118957.67000000004</v>
      </c>
      <c r="L937" t="str">
        <f>IF(investment_data[[#This Row],[Profit/Loss]]&gt;0,"Profit","Loss")</f>
        <v>Profit</v>
      </c>
    </row>
    <row r="938" spans="1:12" x14ac:dyDescent="0.3">
      <c r="A938">
        <v>962232</v>
      </c>
      <c r="B938">
        <v>9015</v>
      </c>
      <c r="C938" t="s">
        <v>1724</v>
      </c>
      <c r="D938" t="s">
        <v>1895</v>
      </c>
      <c r="E938">
        <v>382.87</v>
      </c>
      <c r="F938">
        <v>507.4</v>
      </c>
      <c r="G938">
        <v>540.33000000000004</v>
      </c>
      <c r="H938" s="1">
        <v>44250</v>
      </c>
      <c r="I938">
        <v>206876.15</v>
      </c>
      <c r="J938">
        <v>194268.24</v>
      </c>
      <c r="K938">
        <f xml:space="preserve"> investment_data[[#This Row],[market_value]]-investment_data[[#This Row],[purchase_value]]</f>
        <v>12607.910000000003</v>
      </c>
      <c r="L938" t="str">
        <f>IF(investment_data[[#This Row],[Profit/Loss]]&gt;0,"Profit","Loss")</f>
        <v>Profit</v>
      </c>
    </row>
    <row r="939" spans="1:12" x14ac:dyDescent="0.3">
      <c r="A939">
        <v>198586</v>
      </c>
      <c r="B939">
        <v>9920</v>
      </c>
      <c r="C939" t="s">
        <v>1724</v>
      </c>
      <c r="D939" t="s">
        <v>1896</v>
      </c>
      <c r="E939">
        <v>15.92</v>
      </c>
      <c r="F939">
        <v>346.27</v>
      </c>
      <c r="G939">
        <v>468.01</v>
      </c>
      <c r="H939" s="1">
        <v>44312</v>
      </c>
      <c r="I939">
        <v>7450.72</v>
      </c>
      <c r="J939">
        <v>5512.62</v>
      </c>
      <c r="K939">
        <f xml:space="preserve"> investment_data[[#This Row],[market_value]]-investment_data[[#This Row],[purchase_value]]</f>
        <v>1938.1000000000004</v>
      </c>
      <c r="L939" t="str">
        <f>IF(investment_data[[#This Row],[Profit/Loss]]&gt;0,"Profit","Loss")</f>
        <v>Profit</v>
      </c>
    </row>
    <row r="940" spans="1:12" x14ac:dyDescent="0.3">
      <c r="A940">
        <v>975569</v>
      </c>
      <c r="B940">
        <v>5007</v>
      </c>
      <c r="C940" t="s">
        <v>1724</v>
      </c>
      <c r="D940" t="s">
        <v>1897</v>
      </c>
      <c r="E940">
        <v>358.58</v>
      </c>
      <c r="F940">
        <v>228.67</v>
      </c>
      <c r="G940">
        <v>189.93</v>
      </c>
      <c r="H940" s="1">
        <v>45441</v>
      </c>
      <c r="I940">
        <v>68105.100000000006</v>
      </c>
      <c r="J940">
        <v>81996.490000000005</v>
      </c>
      <c r="K940">
        <f xml:space="preserve"> investment_data[[#This Row],[market_value]]-investment_data[[#This Row],[purchase_value]]</f>
        <v>-13891.39</v>
      </c>
      <c r="L940" t="str">
        <f>IF(investment_data[[#This Row],[Profit/Loss]]&gt;0,"Profit","Loss")</f>
        <v>Loss</v>
      </c>
    </row>
    <row r="941" spans="1:12" x14ac:dyDescent="0.3">
      <c r="A941">
        <v>681660</v>
      </c>
      <c r="B941">
        <v>6263</v>
      </c>
      <c r="C941" t="s">
        <v>1724</v>
      </c>
      <c r="D941" t="s">
        <v>1898</v>
      </c>
      <c r="E941">
        <v>320.89</v>
      </c>
      <c r="F941">
        <v>198.21</v>
      </c>
      <c r="G941">
        <v>183.75</v>
      </c>
      <c r="H941" s="1">
        <v>45298</v>
      </c>
      <c r="I941">
        <v>58963.54</v>
      </c>
      <c r="J941">
        <v>63603.61</v>
      </c>
      <c r="K941">
        <f xml:space="preserve"> investment_data[[#This Row],[market_value]]-investment_data[[#This Row],[purchase_value]]</f>
        <v>-4640.07</v>
      </c>
      <c r="L941" t="str">
        <f>IF(investment_data[[#This Row],[Profit/Loss]]&gt;0,"Profit","Loss")</f>
        <v>Loss</v>
      </c>
    </row>
    <row r="942" spans="1:12" x14ac:dyDescent="0.3">
      <c r="A942">
        <v>930837</v>
      </c>
      <c r="B942">
        <v>1787</v>
      </c>
      <c r="C942" t="s">
        <v>1724</v>
      </c>
      <c r="D942" t="s">
        <v>1899</v>
      </c>
      <c r="E942">
        <v>290.26</v>
      </c>
      <c r="F942">
        <v>479.55</v>
      </c>
      <c r="G942">
        <v>557.91</v>
      </c>
      <c r="H942" s="1">
        <v>44009</v>
      </c>
      <c r="I942">
        <v>161938.96</v>
      </c>
      <c r="J942">
        <v>139194.18</v>
      </c>
      <c r="K942">
        <f xml:space="preserve"> investment_data[[#This Row],[market_value]]-investment_data[[#This Row],[purchase_value]]</f>
        <v>22744.78</v>
      </c>
      <c r="L942" t="str">
        <f>IF(investment_data[[#This Row],[Profit/Loss]]&gt;0,"Profit","Loss")</f>
        <v>Profit</v>
      </c>
    </row>
    <row r="943" spans="1:12" x14ac:dyDescent="0.3">
      <c r="A943">
        <v>404390</v>
      </c>
      <c r="B943">
        <v>3862</v>
      </c>
      <c r="C943" t="s">
        <v>1724</v>
      </c>
      <c r="D943" t="s">
        <v>1900</v>
      </c>
      <c r="E943">
        <v>465.83</v>
      </c>
      <c r="F943">
        <v>984.74</v>
      </c>
      <c r="G943">
        <v>883.83</v>
      </c>
      <c r="H943" s="1">
        <v>44691</v>
      </c>
      <c r="I943">
        <v>411714.53</v>
      </c>
      <c r="J943">
        <v>458721.43</v>
      </c>
      <c r="K943">
        <f xml:space="preserve"> investment_data[[#This Row],[market_value]]-investment_data[[#This Row],[purchase_value]]</f>
        <v>-47006.899999999965</v>
      </c>
      <c r="L943" t="str">
        <f>IF(investment_data[[#This Row],[Profit/Loss]]&gt;0,"Profit","Loss")</f>
        <v>Loss</v>
      </c>
    </row>
    <row r="944" spans="1:12" x14ac:dyDescent="0.3">
      <c r="A944">
        <v>913405</v>
      </c>
      <c r="B944">
        <v>1138</v>
      </c>
      <c r="C944" t="s">
        <v>1724</v>
      </c>
      <c r="D944" t="s">
        <v>1901</v>
      </c>
      <c r="E944">
        <v>273.64999999999998</v>
      </c>
      <c r="F944">
        <v>156.33000000000001</v>
      </c>
      <c r="G944">
        <v>233.41</v>
      </c>
      <c r="H944" s="1">
        <v>44891</v>
      </c>
      <c r="I944">
        <v>63872.65</v>
      </c>
      <c r="J944">
        <v>42779.7</v>
      </c>
      <c r="K944">
        <f xml:space="preserve"> investment_data[[#This Row],[market_value]]-investment_data[[#This Row],[purchase_value]]</f>
        <v>21092.950000000004</v>
      </c>
      <c r="L944" t="str">
        <f>IF(investment_data[[#This Row],[Profit/Loss]]&gt;0,"Profit","Loss")</f>
        <v>Profit</v>
      </c>
    </row>
    <row r="945" spans="1:12" x14ac:dyDescent="0.3">
      <c r="A945">
        <v>778876</v>
      </c>
      <c r="B945">
        <v>9757</v>
      </c>
      <c r="C945" t="s">
        <v>1724</v>
      </c>
      <c r="D945" t="s">
        <v>1902</v>
      </c>
      <c r="E945">
        <v>310.05</v>
      </c>
      <c r="F945">
        <v>743.44</v>
      </c>
      <c r="G945">
        <v>912.58</v>
      </c>
      <c r="H945" s="1">
        <v>45150</v>
      </c>
      <c r="I945">
        <v>282945.43</v>
      </c>
      <c r="J945">
        <v>230503.57</v>
      </c>
      <c r="K945">
        <f xml:space="preserve"> investment_data[[#This Row],[market_value]]-investment_data[[#This Row],[purchase_value]]</f>
        <v>52441.859999999986</v>
      </c>
      <c r="L945" t="str">
        <f>IF(investment_data[[#This Row],[Profit/Loss]]&gt;0,"Profit","Loss")</f>
        <v>Profit</v>
      </c>
    </row>
    <row r="946" spans="1:12" x14ac:dyDescent="0.3">
      <c r="A946">
        <v>975674</v>
      </c>
      <c r="B946">
        <v>9575</v>
      </c>
      <c r="C946" t="s">
        <v>1724</v>
      </c>
      <c r="D946" t="s">
        <v>1903</v>
      </c>
      <c r="E946">
        <v>402.86</v>
      </c>
      <c r="F946">
        <v>429.79</v>
      </c>
      <c r="G946">
        <v>454.64</v>
      </c>
      <c r="H946" s="1">
        <v>44898</v>
      </c>
      <c r="I946">
        <v>183156.27</v>
      </c>
      <c r="J946">
        <v>173145.2</v>
      </c>
      <c r="K946">
        <f xml:space="preserve"> investment_data[[#This Row],[market_value]]-investment_data[[#This Row],[purchase_value]]</f>
        <v>10011.069999999978</v>
      </c>
      <c r="L946" t="str">
        <f>IF(investment_data[[#This Row],[Profit/Loss]]&gt;0,"Profit","Loss")</f>
        <v>Profit</v>
      </c>
    </row>
    <row r="947" spans="1:12" x14ac:dyDescent="0.3">
      <c r="A947">
        <v>952599</v>
      </c>
      <c r="B947">
        <v>7756</v>
      </c>
      <c r="C947" t="s">
        <v>1724</v>
      </c>
      <c r="D947" t="s">
        <v>1904</v>
      </c>
      <c r="E947">
        <v>471.84</v>
      </c>
      <c r="F947">
        <v>527.64</v>
      </c>
      <c r="G947">
        <v>759.74</v>
      </c>
      <c r="H947" s="1">
        <v>44579</v>
      </c>
      <c r="I947">
        <v>358475.72</v>
      </c>
      <c r="J947">
        <v>248961.66</v>
      </c>
      <c r="K947">
        <f xml:space="preserve"> investment_data[[#This Row],[market_value]]-investment_data[[#This Row],[purchase_value]]</f>
        <v>109514.05999999997</v>
      </c>
      <c r="L947" t="str">
        <f>IF(investment_data[[#This Row],[Profit/Loss]]&gt;0,"Profit","Loss")</f>
        <v>Profit</v>
      </c>
    </row>
    <row r="948" spans="1:12" x14ac:dyDescent="0.3">
      <c r="A948">
        <v>499406</v>
      </c>
      <c r="B948">
        <v>6258</v>
      </c>
      <c r="C948" t="s">
        <v>1724</v>
      </c>
      <c r="D948" t="s">
        <v>1905</v>
      </c>
      <c r="E948">
        <v>274.44</v>
      </c>
      <c r="F948">
        <v>425.34</v>
      </c>
      <c r="G948">
        <v>548.44000000000005</v>
      </c>
      <c r="H948" s="1">
        <v>44333</v>
      </c>
      <c r="I948">
        <v>150513.87</v>
      </c>
      <c r="J948">
        <v>116730.31</v>
      </c>
      <c r="K948">
        <f xml:space="preserve"> investment_data[[#This Row],[market_value]]-investment_data[[#This Row],[purchase_value]]</f>
        <v>33783.56</v>
      </c>
      <c r="L948" t="str">
        <f>IF(investment_data[[#This Row],[Profit/Loss]]&gt;0,"Profit","Loss")</f>
        <v>Profit</v>
      </c>
    </row>
    <row r="949" spans="1:12" x14ac:dyDescent="0.3">
      <c r="A949">
        <v>313451</v>
      </c>
      <c r="B949">
        <v>1666</v>
      </c>
      <c r="C949" t="s">
        <v>1724</v>
      </c>
      <c r="D949" t="s">
        <v>1906</v>
      </c>
      <c r="E949">
        <v>199.35</v>
      </c>
      <c r="F949">
        <v>439.3</v>
      </c>
      <c r="G949">
        <v>431.92</v>
      </c>
      <c r="H949" s="1">
        <v>45086</v>
      </c>
      <c r="I949">
        <v>86103.25</v>
      </c>
      <c r="J949">
        <v>87574.46</v>
      </c>
      <c r="K949">
        <f xml:space="preserve"> investment_data[[#This Row],[market_value]]-investment_data[[#This Row],[purchase_value]]</f>
        <v>-1471.2100000000064</v>
      </c>
      <c r="L949" t="str">
        <f>IF(investment_data[[#This Row],[Profit/Loss]]&gt;0,"Profit","Loss")</f>
        <v>Loss</v>
      </c>
    </row>
    <row r="950" spans="1:12" x14ac:dyDescent="0.3">
      <c r="A950">
        <v>365815</v>
      </c>
      <c r="B950">
        <v>7071</v>
      </c>
      <c r="C950" t="s">
        <v>1724</v>
      </c>
      <c r="D950" t="s">
        <v>1907</v>
      </c>
      <c r="E950">
        <v>451.82</v>
      </c>
      <c r="F950">
        <v>262.91000000000003</v>
      </c>
      <c r="G950">
        <v>364.1</v>
      </c>
      <c r="H950" s="1">
        <v>45093</v>
      </c>
      <c r="I950">
        <v>164507.66</v>
      </c>
      <c r="J950">
        <v>118788</v>
      </c>
      <c r="K950">
        <f xml:space="preserve"> investment_data[[#This Row],[market_value]]-investment_data[[#This Row],[purchase_value]]</f>
        <v>45719.66</v>
      </c>
      <c r="L950" t="str">
        <f>IF(investment_data[[#This Row],[Profit/Loss]]&gt;0,"Profit","Loss")</f>
        <v>Profit</v>
      </c>
    </row>
    <row r="951" spans="1:12" x14ac:dyDescent="0.3">
      <c r="A951">
        <v>544451</v>
      </c>
      <c r="B951">
        <v>6416</v>
      </c>
      <c r="C951" t="s">
        <v>1724</v>
      </c>
      <c r="D951" t="s">
        <v>1908</v>
      </c>
      <c r="E951">
        <v>420.67</v>
      </c>
      <c r="F951">
        <v>969.83</v>
      </c>
      <c r="G951">
        <v>1406.32</v>
      </c>
      <c r="H951" s="1">
        <v>45282</v>
      </c>
      <c r="I951">
        <v>591596.63</v>
      </c>
      <c r="J951">
        <v>407978.39</v>
      </c>
      <c r="K951">
        <f xml:space="preserve"> investment_data[[#This Row],[market_value]]-investment_data[[#This Row],[purchase_value]]</f>
        <v>183618.24</v>
      </c>
      <c r="L951" t="str">
        <f>IF(investment_data[[#This Row],[Profit/Loss]]&gt;0,"Profit","Loss")</f>
        <v>Profit</v>
      </c>
    </row>
    <row r="952" spans="1:12" x14ac:dyDescent="0.3">
      <c r="A952">
        <v>349935</v>
      </c>
      <c r="B952">
        <v>9757</v>
      </c>
      <c r="C952" t="s">
        <v>1724</v>
      </c>
      <c r="D952" t="s">
        <v>1909</v>
      </c>
      <c r="E952">
        <v>95.87</v>
      </c>
      <c r="F952">
        <v>66.66</v>
      </c>
      <c r="G952">
        <v>76.75</v>
      </c>
      <c r="H952" s="1">
        <v>44459</v>
      </c>
      <c r="I952">
        <v>7358.02</v>
      </c>
      <c r="J952">
        <v>6390.69</v>
      </c>
      <c r="K952">
        <f xml:space="preserve"> investment_data[[#This Row],[market_value]]-investment_data[[#This Row],[purchase_value]]</f>
        <v>967.33000000000084</v>
      </c>
      <c r="L952" t="str">
        <f>IF(investment_data[[#This Row],[Profit/Loss]]&gt;0,"Profit","Loss")</f>
        <v>Profit</v>
      </c>
    </row>
    <row r="953" spans="1:12" x14ac:dyDescent="0.3">
      <c r="A953">
        <v>830445</v>
      </c>
      <c r="B953">
        <v>6416</v>
      </c>
      <c r="C953" t="s">
        <v>1724</v>
      </c>
      <c r="D953" t="s">
        <v>1910</v>
      </c>
      <c r="E953">
        <v>313.92</v>
      </c>
      <c r="F953">
        <v>709.62</v>
      </c>
      <c r="G953">
        <v>613.1</v>
      </c>
      <c r="H953" s="1">
        <v>45531</v>
      </c>
      <c r="I953">
        <v>192464.35</v>
      </c>
      <c r="J953">
        <v>222763.91</v>
      </c>
      <c r="K953">
        <f xml:space="preserve"> investment_data[[#This Row],[market_value]]-investment_data[[#This Row],[purchase_value]]</f>
        <v>-30299.559999999998</v>
      </c>
      <c r="L953" t="str">
        <f>IF(investment_data[[#This Row],[Profit/Loss]]&gt;0,"Profit","Loss")</f>
        <v>Loss</v>
      </c>
    </row>
    <row r="954" spans="1:12" x14ac:dyDescent="0.3">
      <c r="A954">
        <v>997064</v>
      </c>
      <c r="B954">
        <v>1138</v>
      </c>
      <c r="C954" t="s">
        <v>1724</v>
      </c>
      <c r="D954" t="s">
        <v>1911</v>
      </c>
      <c r="E954">
        <v>275.58</v>
      </c>
      <c r="F954">
        <v>858.93</v>
      </c>
      <c r="G954">
        <v>845.31</v>
      </c>
      <c r="H954" s="1">
        <v>43993</v>
      </c>
      <c r="I954">
        <v>232950.53</v>
      </c>
      <c r="J954">
        <v>236703.93</v>
      </c>
      <c r="K954">
        <f xml:space="preserve"> investment_data[[#This Row],[market_value]]-investment_data[[#This Row],[purchase_value]]</f>
        <v>-3753.3999999999942</v>
      </c>
      <c r="L954" t="str">
        <f>IF(investment_data[[#This Row],[Profit/Loss]]&gt;0,"Profit","Loss")</f>
        <v>Loss</v>
      </c>
    </row>
    <row r="955" spans="1:12" x14ac:dyDescent="0.3">
      <c r="A955">
        <v>699771</v>
      </c>
      <c r="B955">
        <v>3877</v>
      </c>
      <c r="C955" t="s">
        <v>1724</v>
      </c>
      <c r="D955" t="s">
        <v>1912</v>
      </c>
      <c r="E955">
        <v>259.79000000000002</v>
      </c>
      <c r="F955">
        <v>529.27</v>
      </c>
      <c r="G955">
        <v>479.24</v>
      </c>
      <c r="H955" s="1">
        <v>45487</v>
      </c>
      <c r="I955">
        <v>124501.75999999999</v>
      </c>
      <c r="J955">
        <v>137499.04999999999</v>
      </c>
      <c r="K955">
        <f xml:space="preserve"> investment_data[[#This Row],[market_value]]-investment_data[[#This Row],[purchase_value]]</f>
        <v>-12997.289999999994</v>
      </c>
      <c r="L955" t="str">
        <f>IF(investment_data[[#This Row],[Profit/Loss]]&gt;0,"Profit","Loss")</f>
        <v>Loss</v>
      </c>
    </row>
    <row r="956" spans="1:12" x14ac:dyDescent="0.3">
      <c r="A956">
        <v>723874</v>
      </c>
      <c r="B956">
        <v>1932</v>
      </c>
      <c r="C956" t="s">
        <v>1724</v>
      </c>
      <c r="D956" t="s">
        <v>1913</v>
      </c>
      <c r="E956">
        <v>14.81</v>
      </c>
      <c r="F956">
        <v>625.67999999999995</v>
      </c>
      <c r="G956">
        <v>903.03</v>
      </c>
      <c r="H956" s="1">
        <v>45208</v>
      </c>
      <c r="I956">
        <v>13373.87</v>
      </c>
      <c r="J956">
        <v>9266.32</v>
      </c>
      <c r="K956">
        <f xml:space="preserve"> investment_data[[#This Row],[market_value]]-investment_data[[#This Row],[purchase_value]]</f>
        <v>4107.5500000000011</v>
      </c>
      <c r="L956" t="str">
        <f>IF(investment_data[[#This Row],[Profit/Loss]]&gt;0,"Profit","Loss")</f>
        <v>Profit</v>
      </c>
    </row>
    <row r="957" spans="1:12" x14ac:dyDescent="0.3">
      <c r="A957">
        <v>812780</v>
      </c>
      <c r="B957">
        <v>3558</v>
      </c>
      <c r="C957" t="s">
        <v>1724</v>
      </c>
      <c r="D957" t="s">
        <v>1914</v>
      </c>
      <c r="E957">
        <v>133.19999999999999</v>
      </c>
      <c r="F957">
        <v>543.69000000000005</v>
      </c>
      <c r="G957">
        <v>438.86</v>
      </c>
      <c r="H957" s="1">
        <v>43874</v>
      </c>
      <c r="I957">
        <v>58456.15</v>
      </c>
      <c r="J957">
        <v>72419.509999999995</v>
      </c>
      <c r="K957">
        <f xml:space="preserve"> investment_data[[#This Row],[market_value]]-investment_data[[#This Row],[purchase_value]]</f>
        <v>-13963.359999999993</v>
      </c>
      <c r="L957" t="str">
        <f>IF(investment_data[[#This Row],[Profit/Loss]]&gt;0,"Profit","Loss")</f>
        <v>Loss</v>
      </c>
    </row>
    <row r="958" spans="1:12" x14ac:dyDescent="0.3">
      <c r="A958">
        <v>325450</v>
      </c>
      <c r="B958">
        <v>8582</v>
      </c>
      <c r="C958" t="s">
        <v>1724</v>
      </c>
      <c r="D958" t="s">
        <v>1915</v>
      </c>
      <c r="E958">
        <v>393.05</v>
      </c>
      <c r="F958">
        <v>65.75</v>
      </c>
      <c r="G958">
        <v>61.67</v>
      </c>
      <c r="H958" s="1">
        <v>45440</v>
      </c>
      <c r="I958">
        <v>24239.39</v>
      </c>
      <c r="J958">
        <v>25843.040000000001</v>
      </c>
      <c r="K958">
        <f xml:space="preserve"> investment_data[[#This Row],[market_value]]-investment_data[[#This Row],[purchase_value]]</f>
        <v>-1603.6500000000015</v>
      </c>
      <c r="L958" t="str">
        <f>IF(investment_data[[#This Row],[Profit/Loss]]&gt;0,"Profit","Loss")</f>
        <v>Loss</v>
      </c>
    </row>
    <row r="959" spans="1:12" x14ac:dyDescent="0.3">
      <c r="A959">
        <v>381427</v>
      </c>
      <c r="B959">
        <v>4771</v>
      </c>
      <c r="C959" t="s">
        <v>1724</v>
      </c>
      <c r="D959" t="s">
        <v>1916</v>
      </c>
      <c r="E959">
        <v>458.33</v>
      </c>
      <c r="F959">
        <v>560.89</v>
      </c>
      <c r="G959">
        <v>459.58</v>
      </c>
      <c r="H959" s="1">
        <v>45195</v>
      </c>
      <c r="I959">
        <v>210639.3</v>
      </c>
      <c r="J959">
        <v>257072.71</v>
      </c>
      <c r="K959">
        <f xml:space="preserve"> investment_data[[#This Row],[market_value]]-investment_data[[#This Row],[purchase_value]]</f>
        <v>-46433.41</v>
      </c>
      <c r="L959" t="str">
        <f>IF(investment_data[[#This Row],[Profit/Loss]]&gt;0,"Profit","Loss")</f>
        <v>Loss</v>
      </c>
    </row>
    <row r="960" spans="1:12" x14ac:dyDescent="0.3">
      <c r="A960">
        <v>968035</v>
      </c>
      <c r="B960">
        <v>7602</v>
      </c>
      <c r="C960" t="s">
        <v>1724</v>
      </c>
      <c r="D960" t="s">
        <v>1917</v>
      </c>
      <c r="E960">
        <v>408.5</v>
      </c>
      <c r="F960">
        <v>413.36</v>
      </c>
      <c r="G960">
        <v>530.71</v>
      </c>
      <c r="H960" s="1">
        <v>43948</v>
      </c>
      <c r="I960">
        <v>216795.04</v>
      </c>
      <c r="J960">
        <v>168857.56</v>
      </c>
      <c r="K960">
        <f xml:space="preserve"> investment_data[[#This Row],[market_value]]-investment_data[[#This Row],[purchase_value]]</f>
        <v>47937.48000000001</v>
      </c>
      <c r="L960" t="str">
        <f>IF(investment_data[[#This Row],[Profit/Loss]]&gt;0,"Profit","Loss")</f>
        <v>Profit</v>
      </c>
    </row>
    <row r="961" spans="1:12" x14ac:dyDescent="0.3">
      <c r="A961">
        <v>821727</v>
      </c>
      <c r="B961">
        <v>6240</v>
      </c>
      <c r="C961" t="s">
        <v>1724</v>
      </c>
      <c r="D961" t="s">
        <v>1918</v>
      </c>
      <c r="E961">
        <v>111.87</v>
      </c>
      <c r="F961">
        <v>375.55</v>
      </c>
      <c r="G961">
        <v>336.81</v>
      </c>
      <c r="H961" s="1">
        <v>45206</v>
      </c>
      <c r="I961">
        <v>37678.93</v>
      </c>
      <c r="J961">
        <v>42012.78</v>
      </c>
      <c r="K961">
        <f xml:space="preserve"> investment_data[[#This Row],[market_value]]-investment_data[[#This Row],[purchase_value]]</f>
        <v>-4333.8499999999985</v>
      </c>
      <c r="L961" t="str">
        <f>IF(investment_data[[#This Row],[Profit/Loss]]&gt;0,"Profit","Loss")</f>
        <v>Loss</v>
      </c>
    </row>
    <row r="962" spans="1:12" x14ac:dyDescent="0.3">
      <c r="A962">
        <v>326488</v>
      </c>
      <c r="B962">
        <v>5541</v>
      </c>
      <c r="C962" t="s">
        <v>1724</v>
      </c>
      <c r="D962" t="s">
        <v>1919</v>
      </c>
      <c r="E962">
        <v>122.77</v>
      </c>
      <c r="F962">
        <v>694.75</v>
      </c>
      <c r="G962">
        <v>784.33</v>
      </c>
      <c r="H962" s="1">
        <v>44519</v>
      </c>
      <c r="I962">
        <v>96292.19</v>
      </c>
      <c r="J962">
        <v>85294.46</v>
      </c>
      <c r="K962">
        <f xml:space="preserve"> investment_data[[#This Row],[market_value]]-investment_data[[#This Row],[purchase_value]]</f>
        <v>10997.729999999996</v>
      </c>
      <c r="L962" t="str">
        <f>IF(investment_data[[#This Row],[Profit/Loss]]&gt;0,"Profit","Loss")</f>
        <v>Profit</v>
      </c>
    </row>
    <row r="963" spans="1:12" x14ac:dyDescent="0.3">
      <c r="A963">
        <v>928139</v>
      </c>
      <c r="B963">
        <v>5044</v>
      </c>
      <c r="C963" t="s">
        <v>1724</v>
      </c>
      <c r="D963" t="s">
        <v>1920</v>
      </c>
      <c r="E963">
        <v>47</v>
      </c>
      <c r="F963">
        <v>103.81</v>
      </c>
      <c r="G963">
        <v>125.15</v>
      </c>
      <c r="H963" s="1">
        <v>45293</v>
      </c>
      <c r="I963">
        <v>5882.05</v>
      </c>
      <c r="J963">
        <v>4879.07</v>
      </c>
      <c r="K963">
        <f xml:space="preserve"> investment_data[[#This Row],[market_value]]-investment_data[[#This Row],[purchase_value]]</f>
        <v>1002.9800000000005</v>
      </c>
      <c r="L963" t="str">
        <f>IF(investment_data[[#This Row],[Profit/Loss]]&gt;0,"Profit","Loss")</f>
        <v>Profit</v>
      </c>
    </row>
    <row r="964" spans="1:12" x14ac:dyDescent="0.3">
      <c r="A964">
        <v>743400</v>
      </c>
      <c r="B964">
        <v>7265</v>
      </c>
      <c r="C964" t="s">
        <v>1724</v>
      </c>
      <c r="D964" t="s">
        <v>1921</v>
      </c>
      <c r="E964">
        <v>174.39</v>
      </c>
      <c r="F964">
        <v>669.49</v>
      </c>
      <c r="G964">
        <v>888.31</v>
      </c>
      <c r="H964" s="1">
        <v>45173</v>
      </c>
      <c r="I964">
        <v>154912.38</v>
      </c>
      <c r="J964">
        <v>116752.36</v>
      </c>
      <c r="K964">
        <f xml:space="preserve"> investment_data[[#This Row],[market_value]]-investment_data[[#This Row],[purchase_value]]</f>
        <v>38160.020000000004</v>
      </c>
      <c r="L964" t="str">
        <f>IF(investment_data[[#This Row],[Profit/Loss]]&gt;0,"Profit","Loss")</f>
        <v>Profit</v>
      </c>
    </row>
    <row r="965" spans="1:12" x14ac:dyDescent="0.3">
      <c r="A965">
        <v>434321</v>
      </c>
      <c r="B965">
        <v>7948</v>
      </c>
      <c r="C965" t="s">
        <v>1724</v>
      </c>
      <c r="D965" t="s">
        <v>1922</v>
      </c>
      <c r="E965">
        <v>275.22000000000003</v>
      </c>
      <c r="F965">
        <v>432.77</v>
      </c>
      <c r="G965">
        <v>562.16999999999996</v>
      </c>
      <c r="H965" s="1">
        <v>44670</v>
      </c>
      <c r="I965">
        <v>154720.43</v>
      </c>
      <c r="J965">
        <v>119106.96</v>
      </c>
      <c r="K965">
        <f xml:space="preserve"> investment_data[[#This Row],[market_value]]-investment_data[[#This Row],[purchase_value]]</f>
        <v>35613.469999999987</v>
      </c>
      <c r="L965" t="str">
        <f>IF(investment_data[[#This Row],[Profit/Loss]]&gt;0,"Profit","Loss")</f>
        <v>Profit</v>
      </c>
    </row>
    <row r="966" spans="1:12" x14ac:dyDescent="0.3">
      <c r="A966">
        <v>429671</v>
      </c>
      <c r="B966">
        <v>1858</v>
      </c>
      <c r="C966" t="s">
        <v>1724</v>
      </c>
      <c r="D966" t="s">
        <v>1923</v>
      </c>
      <c r="E966">
        <v>145.47</v>
      </c>
      <c r="F966">
        <v>78.099999999999994</v>
      </c>
      <c r="G966">
        <v>92.61</v>
      </c>
      <c r="H966" s="1">
        <v>44942</v>
      </c>
      <c r="I966">
        <v>13471.98</v>
      </c>
      <c r="J966">
        <v>11361.21</v>
      </c>
      <c r="K966">
        <f xml:space="preserve"> investment_data[[#This Row],[market_value]]-investment_data[[#This Row],[purchase_value]]</f>
        <v>2110.7700000000004</v>
      </c>
      <c r="L966" t="str">
        <f>IF(investment_data[[#This Row],[Profit/Loss]]&gt;0,"Profit","Loss")</f>
        <v>Profit</v>
      </c>
    </row>
    <row r="967" spans="1:12" x14ac:dyDescent="0.3">
      <c r="A967">
        <v>304897</v>
      </c>
      <c r="B967">
        <v>2150</v>
      </c>
      <c r="C967" t="s">
        <v>1724</v>
      </c>
      <c r="D967" t="s">
        <v>1924</v>
      </c>
      <c r="E967">
        <v>412.38</v>
      </c>
      <c r="F967">
        <v>909.3</v>
      </c>
      <c r="G967">
        <v>784.08</v>
      </c>
      <c r="H967" s="1">
        <v>44762</v>
      </c>
      <c r="I967">
        <v>323338.90999999997</v>
      </c>
      <c r="J967">
        <v>374977.13</v>
      </c>
      <c r="K967">
        <f xml:space="preserve"> investment_data[[#This Row],[market_value]]-investment_data[[#This Row],[purchase_value]]</f>
        <v>-51638.22000000003</v>
      </c>
      <c r="L967" t="str">
        <f>IF(investment_data[[#This Row],[Profit/Loss]]&gt;0,"Profit","Loss")</f>
        <v>Loss</v>
      </c>
    </row>
    <row r="968" spans="1:12" x14ac:dyDescent="0.3">
      <c r="A968">
        <v>929195</v>
      </c>
      <c r="B968">
        <v>4700</v>
      </c>
      <c r="C968" t="s">
        <v>1724</v>
      </c>
      <c r="D968" t="s">
        <v>1925</v>
      </c>
      <c r="E968">
        <v>139.6</v>
      </c>
      <c r="F968">
        <v>732.05</v>
      </c>
      <c r="G968">
        <v>715.4</v>
      </c>
      <c r="H968" s="1">
        <v>45255</v>
      </c>
      <c r="I968">
        <v>99869.84</v>
      </c>
      <c r="J968">
        <v>102194.18</v>
      </c>
      <c r="K968">
        <f xml:space="preserve"> investment_data[[#This Row],[market_value]]-investment_data[[#This Row],[purchase_value]]</f>
        <v>-2324.3399999999965</v>
      </c>
      <c r="L968" t="str">
        <f>IF(investment_data[[#This Row],[Profit/Loss]]&gt;0,"Profit","Loss")</f>
        <v>Loss</v>
      </c>
    </row>
    <row r="969" spans="1:12" x14ac:dyDescent="0.3">
      <c r="A969">
        <v>301349</v>
      </c>
      <c r="B969">
        <v>7071</v>
      </c>
      <c r="C969" t="s">
        <v>1724</v>
      </c>
      <c r="D969" t="s">
        <v>1926</v>
      </c>
      <c r="E969">
        <v>213.73</v>
      </c>
      <c r="F969">
        <v>764.12</v>
      </c>
      <c r="G969">
        <v>857.36</v>
      </c>
      <c r="H969" s="1">
        <v>44102</v>
      </c>
      <c r="I969">
        <v>183243.55</v>
      </c>
      <c r="J969">
        <v>163315.37</v>
      </c>
      <c r="K969">
        <f xml:space="preserve"> investment_data[[#This Row],[market_value]]-investment_data[[#This Row],[purchase_value]]</f>
        <v>19928.179999999993</v>
      </c>
      <c r="L969" t="str">
        <f>IF(investment_data[[#This Row],[Profit/Loss]]&gt;0,"Profit","Loss")</f>
        <v>Profit</v>
      </c>
    </row>
    <row r="970" spans="1:12" x14ac:dyDescent="0.3">
      <c r="A970">
        <v>551553</v>
      </c>
      <c r="B970">
        <v>7654</v>
      </c>
      <c r="C970" t="s">
        <v>1724</v>
      </c>
      <c r="D970" t="s">
        <v>1927</v>
      </c>
      <c r="E970">
        <v>306.74</v>
      </c>
      <c r="F970">
        <v>716.94</v>
      </c>
      <c r="G970">
        <v>696.18</v>
      </c>
      <c r="H970" s="1">
        <v>45219</v>
      </c>
      <c r="I970">
        <v>213546.25</v>
      </c>
      <c r="J970">
        <v>219914.18</v>
      </c>
      <c r="K970">
        <f xml:space="preserve"> investment_data[[#This Row],[market_value]]-investment_data[[#This Row],[purchase_value]]</f>
        <v>-6367.929999999993</v>
      </c>
      <c r="L970" t="str">
        <f>IF(investment_data[[#This Row],[Profit/Loss]]&gt;0,"Profit","Loss")</f>
        <v>Loss</v>
      </c>
    </row>
    <row r="971" spans="1:12" x14ac:dyDescent="0.3">
      <c r="A971">
        <v>723638</v>
      </c>
      <c r="B971">
        <v>9525</v>
      </c>
      <c r="C971" t="s">
        <v>1724</v>
      </c>
      <c r="D971" t="s">
        <v>1928</v>
      </c>
      <c r="E971">
        <v>123.23</v>
      </c>
      <c r="F971">
        <v>273</v>
      </c>
      <c r="G971">
        <v>293.25</v>
      </c>
      <c r="H971" s="1">
        <v>44882</v>
      </c>
      <c r="I971">
        <v>36137.199999999997</v>
      </c>
      <c r="J971">
        <v>33641.79</v>
      </c>
      <c r="K971">
        <f xml:space="preserve"> investment_data[[#This Row],[market_value]]-investment_data[[#This Row],[purchase_value]]</f>
        <v>2495.4099999999962</v>
      </c>
      <c r="L971" t="str">
        <f>IF(investment_data[[#This Row],[Profit/Loss]]&gt;0,"Profit","Loss")</f>
        <v>Profit</v>
      </c>
    </row>
    <row r="972" spans="1:12" x14ac:dyDescent="0.3">
      <c r="A972">
        <v>398838</v>
      </c>
      <c r="B972">
        <v>8625</v>
      </c>
      <c r="C972" t="s">
        <v>1724</v>
      </c>
      <c r="D972" t="s">
        <v>1929</v>
      </c>
      <c r="E972">
        <v>95.96</v>
      </c>
      <c r="F972">
        <v>529.33000000000004</v>
      </c>
      <c r="G972">
        <v>446.71</v>
      </c>
      <c r="H972" s="1">
        <v>44218</v>
      </c>
      <c r="I972">
        <v>42866.29</v>
      </c>
      <c r="J972">
        <v>50794.51</v>
      </c>
      <c r="K972">
        <f xml:space="preserve"> investment_data[[#This Row],[market_value]]-investment_data[[#This Row],[purchase_value]]</f>
        <v>-7928.2200000000012</v>
      </c>
      <c r="L972" t="str">
        <f>IF(investment_data[[#This Row],[Profit/Loss]]&gt;0,"Profit","Loss")</f>
        <v>Loss</v>
      </c>
    </row>
    <row r="973" spans="1:12" x14ac:dyDescent="0.3">
      <c r="A973">
        <v>101849</v>
      </c>
      <c r="B973">
        <v>5007</v>
      </c>
      <c r="C973" t="s">
        <v>1724</v>
      </c>
      <c r="D973" t="s">
        <v>1930</v>
      </c>
      <c r="E973">
        <v>322.07</v>
      </c>
      <c r="F973">
        <v>232.4</v>
      </c>
      <c r="G973">
        <v>216.36</v>
      </c>
      <c r="H973" s="1">
        <v>44847</v>
      </c>
      <c r="I973">
        <v>69683.070000000007</v>
      </c>
      <c r="J973">
        <v>74849.070000000007</v>
      </c>
      <c r="K973">
        <f xml:space="preserve"> investment_data[[#This Row],[market_value]]-investment_data[[#This Row],[purchase_value]]</f>
        <v>-5166</v>
      </c>
      <c r="L973" t="str">
        <f>IF(investment_data[[#This Row],[Profit/Loss]]&gt;0,"Profit","Loss")</f>
        <v>Loss</v>
      </c>
    </row>
    <row r="974" spans="1:12" x14ac:dyDescent="0.3">
      <c r="A974">
        <v>715380</v>
      </c>
      <c r="B974">
        <v>3558</v>
      </c>
      <c r="C974" t="s">
        <v>1724</v>
      </c>
      <c r="D974" t="s">
        <v>1931</v>
      </c>
      <c r="E974">
        <v>287.66000000000003</v>
      </c>
      <c r="F974">
        <v>499.26</v>
      </c>
      <c r="G974">
        <v>590.46</v>
      </c>
      <c r="H974" s="1">
        <v>44753</v>
      </c>
      <c r="I974">
        <v>169851.72</v>
      </c>
      <c r="J974">
        <v>143617.13</v>
      </c>
      <c r="K974">
        <f xml:space="preserve"> investment_data[[#This Row],[market_value]]-investment_data[[#This Row],[purchase_value]]</f>
        <v>26234.589999999997</v>
      </c>
      <c r="L974" t="str">
        <f>IF(investment_data[[#This Row],[Profit/Loss]]&gt;0,"Profit","Loss")</f>
        <v>Profit</v>
      </c>
    </row>
    <row r="975" spans="1:12" x14ac:dyDescent="0.3">
      <c r="A975">
        <v>468639</v>
      </c>
      <c r="B975">
        <v>9116</v>
      </c>
      <c r="C975" t="s">
        <v>1724</v>
      </c>
      <c r="D975" t="s">
        <v>1932</v>
      </c>
      <c r="E975">
        <v>178.35</v>
      </c>
      <c r="F975">
        <v>776.45</v>
      </c>
      <c r="G975">
        <v>897.94</v>
      </c>
      <c r="H975" s="1">
        <v>44053</v>
      </c>
      <c r="I975">
        <v>160147.6</v>
      </c>
      <c r="J975">
        <v>138479.85999999999</v>
      </c>
      <c r="K975">
        <f xml:space="preserve"> investment_data[[#This Row],[market_value]]-investment_data[[#This Row],[purchase_value]]</f>
        <v>21667.74000000002</v>
      </c>
      <c r="L975" t="str">
        <f>IF(investment_data[[#This Row],[Profit/Loss]]&gt;0,"Profit","Loss")</f>
        <v>Profit</v>
      </c>
    </row>
    <row r="976" spans="1:12" x14ac:dyDescent="0.3">
      <c r="A976">
        <v>571579</v>
      </c>
      <c r="B976">
        <v>5264</v>
      </c>
      <c r="C976" t="s">
        <v>1724</v>
      </c>
      <c r="D976" t="s">
        <v>1933</v>
      </c>
      <c r="E976">
        <v>471.68</v>
      </c>
      <c r="F976">
        <v>51.17</v>
      </c>
      <c r="G976">
        <v>46.75</v>
      </c>
      <c r="H976" s="1">
        <v>45127</v>
      </c>
      <c r="I976">
        <v>22051.040000000001</v>
      </c>
      <c r="J976">
        <v>24135.87</v>
      </c>
      <c r="K976">
        <f xml:space="preserve"> investment_data[[#This Row],[market_value]]-investment_data[[#This Row],[purchase_value]]</f>
        <v>-2084.8299999999981</v>
      </c>
      <c r="L976" t="str">
        <f>IF(investment_data[[#This Row],[Profit/Loss]]&gt;0,"Profit","Loss")</f>
        <v>Loss</v>
      </c>
    </row>
    <row r="977" spans="1:12" x14ac:dyDescent="0.3">
      <c r="A977">
        <v>624610</v>
      </c>
      <c r="B977">
        <v>7172</v>
      </c>
      <c r="C977" t="s">
        <v>1724</v>
      </c>
      <c r="D977" t="s">
        <v>1934</v>
      </c>
      <c r="E977">
        <v>215.78</v>
      </c>
      <c r="F977">
        <v>792.57</v>
      </c>
      <c r="G977">
        <v>1161.52</v>
      </c>
      <c r="H977" s="1">
        <v>44167</v>
      </c>
      <c r="I977">
        <v>250632.79</v>
      </c>
      <c r="J977">
        <v>171020.75</v>
      </c>
      <c r="K977">
        <f xml:space="preserve"> investment_data[[#This Row],[market_value]]-investment_data[[#This Row],[purchase_value]]</f>
        <v>79612.040000000008</v>
      </c>
      <c r="L977" t="str">
        <f>IF(investment_data[[#This Row],[Profit/Loss]]&gt;0,"Profit","Loss")</f>
        <v>Profit</v>
      </c>
    </row>
    <row r="978" spans="1:12" x14ac:dyDescent="0.3">
      <c r="A978">
        <v>844677</v>
      </c>
      <c r="B978">
        <v>4948</v>
      </c>
      <c r="C978" t="s">
        <v>1724</v>
      </c>
      <c r="D978" t="s">
        <v>1935</v>
      </c>
      <c r="E978">
        <v>424.42</v>
      </c>
      <c r="F978">
        <v>721.52</v>
      </c>
      <c r="G978">
        <v>944.98</v>
      </c>
      <c r="H978" s="1">
        <v>44825</v>
      </c>
      <c r="I978">
        <v>401068.41</v>
      </c>
      <c r="J978">
        <v>306227.52</v>
      </c>
      <c r="K978">
        <f xml:space="preserve"> investment_data[[#This Row],[market_value]]-investment_data[[#This Row],[purchase_value]]</f>
        <v>94840.889999999956</v>
      </c>
      <c r="L978" t="str">
        <f>IF(investment_data[[#This Row],[Profit/Loss]]&gt;0,"Profit","Loss")</f>
        <v>Profit</v>
      </c>
    </row>
    <row r="979" spans="1:12" x14ac:dyDescent="0.3">
      <c r="A979">
        <v>773234</v>
      </c>
      <c r="B979">
        <v>1280</v>
      </c>
      <c r="C979" t="s">
        <v>1724</v>
      </c>
      <c r="D979" t="s">
        <v>1936</v>
      </c>
      <c r="E979">
        <v>310.89</v>
      </c>
      <c r="F979">
        <v>670.79</v>
      </c>
      <c r="G979">
        <v>948.31</v>
      </c>
      <c r="H979" s="1">
        <v>44517</v>
      </c>
      <c r="I979">
        <v>294820.09999999998</v>
      </c>
      <c r="J979">
        <v>208541.9</v>
      </c>
      <c r="K979">
        <f xml:space="preserve"> investment_data[[#This Row],[market_value]]-investment_data[[#This Row],[purchase_value]]</f>
        <v>86278.199999999983</v>
      </c>
      <c r="L979" t="str">
        <f>IF(investment_data[[#This Row],[Profit/Loss]]&gt;0,"Profit","Loss")</f>
        <v>Profit</v>
      </c>
    </row>
    <row r="980" spans="1:12" x14ac:dyDescent="0.3">
      <c r="A980">
        <v>876926</v>
      </c>
      <c r="B980">
        <v>3558</v>
      </c>
      <c r="C980" t="s">
        <v>1724</v>
      </c>
      <c r="D980" t="s">
        <v>1937</v>
      </c>
      <c r="E980">
        <v>13.1</v>
      </c>
      <c r="F980">
        <v>745.7</v>
      </c>
      <c r="G980">
        <v>743.33</v>
      </c>
      <c r="H980" s="1">
        <v>45224</v>
      </c>
      <c r="I980">
        <v>9737.6200000000008</v>
      </c>
      <c r="J980">
        <v>9768.67</v>
      </c>
      <c r="K980">
        <f xml:space="preserve"> investment_data[[#This Row],[market_value]]-investment_data[[#This Row],[purchase_value]]</f>
        <v>-31.049999999999272</v>
      </c>
      <c r="L980" t="str">
        <f>IF(investment_data[[#This Row],[Profit/Loss]]&gt;0,"Profit","Loss")</f>
        <v>Loss</v>
      </c>
    </row>
    <row r="981" spans="1:12" x14ac:dyDescent="0.3">
      <c r="A981">
        <v>319143</v>
      </c>
      <c r="B981">
        <v>7976</v>
      </c>
      <c r="C981" t="s">
        <v>1724</v>
      </c>
      <c r="D981" t="s">
        <v>1938</v>
      </c>
      <c r="E981">
        <v>359.41</v>
      </c>
      <c r="F981">
        <v>885.38</v>
      </c>
      <c r="G981">
        <v>790.45</v>
      </c>
      <c r="H981" s="1">
        <v>44325</v>
      </c>
      <c r="I981">
        <v>284095.63</v>
      </c>
      <c r="J981">
        <v>318214.43</v>
      </c>
      <c r="K981">
        <f xml:space="preserve"> investment_data[[#This Row],[market_value]]-investment_data[[#This Row],[purchase_value]]</f>
        <v>-34118.799999999988</v>
      </c>
      <c r="L981" t="str">
        <f>IF(investment_data[[#This Row],[Profit/Loss]]&gt;0,"Profit","Loss")</f>
        <v>Loss</v>
      </c>
    </row>
    <row r="982" spans="1:12" x14ac:dyDescent="0.3">
      <c r="A982">
        <v>173439</v>
      </c>
      <c r="B982">
        <v>2363</v>
      </c>
      <c r="C982" t="s">
        <v>1724</v>
      </c>
      <c r="D982" t="s">
        <v>1939</v>
      </c>
      <c r="E982">
        <v>100.37</v>
      </c>
      <c r="F982">
        <v>389.44</v>
      </c>
      <c r="G982">
        <v>344.96</v>
      </c>
      <c r="H982" s="1">
        <v>44472</v>
      </c>
      <c r="I982">
        <v>34623.64</v>
      </c>
      <c r="J982">
        <v>39088.089999999997</v>
      </c>
      <c r="K982">
        <f xml:space="preserve"> investment_data[[#This Row],[market_value]]-investment_data[[#This Row],[purchase_value]]</f>
        <v>-4464.4499999999971</v>
      </c>
      <c r="L982" t="str">
        <f>IF(investment_data[[#This Row],[Profit/Loss]]&gt;0,"Profit","Loss")</f>
        <v>Loss</v>
      </c>
    </row>
    <row r="983" spans="1:12" x14ac:dyDescent="0.3">
      <c r="A983">
        <v>958691</v>
      </c>
      <c r="B983">
        <v>9751</v>
      </c>
      <c r="C983" t="s">
        <v>1724</v>
      </c>
      <c r="D983" t="s">
        <v>1940</v>
      </c>
      <c r="E983">
        <v>451.81</v>
      </c>
      <c r="F983">
        <v>846.88</v>
      </c>
      <c r="G983">
        <v>1104.72</v>
      </c>
      <c r="H983" s="1">
        <v>45052</v>
      </c>
      <c r="I983">
        <v>499123.54</v>
      </c>
      <c r="J983">
        <v>382628.85</v>
      </c>
      <c r="K983">
        <f xml:space="preserve"> investment_data[[#This Row],[market_value]]-investment_data[[#This Row],[purchase_value]]</f>
        <v>116494.69</v>
      </c>
      <c r="L983" t="str">
        <f>IF(investment_data[[#This Row],[Profit/Loss]]&gt;0,"Profit","Loss")</f>
        <v>Profit</v>
      </c>
    </row>
    <row r="984" spans="1:12" x14ac:dyDescent="0.3">
      <c r="A984">
        <v>984247</v>
      </c>
      <c r="B984">
        <v>2678</v>
      </c>
      <c r="C984" t="s">
        <v>1724</v>
      </c>
      <c r="D984" t="s">
        <v>1790</v>
      </c>
      <c r="E984">
        <v>237.55</v>
      </c>
      <c r="F984">
        <v>231.03</v>
      </c>
      <c r="G984">
        <v>327.93</v>
      </c>
      <c r="H984" s="1">
        <v>44375</v>
      </c>
      <c r="I984">
        <v>77899.77</v>
      </c>
      <c r="J984">
        <v>54881.18</v>
      </c>
      <c r="K984">
        <f xml:space="preserve"> investment_data[[#This Row],[market_value]]-investment_data[[#This Row],[purchase_value]]</f>
        <v>23018.590000000004</v>
      </c>
      <c r="L984" t="str">
        <f>IF(investment_data[[#This Row],[Profit/Loss]]&gt;0,"Profit","Loss")</f>
        <v>Profit</v>
      </c>
    </row>
    <row r="985" spans="1:12" x14ac:dyDescent="0.3">
      <c r="A985">
        <v>251157</v>
      </c>
      <c r="B985">
        <v>9525</v>
      </c>
      <c r="C985" t="s">
        <v>1724</v>
      </c>
      <c r="D985" t="s">
        <v>1941</v>
      </c>
      <c r="E985">
        <v>339.49</v>
      </c>
      <c r="F985">
        <v>703.63</v>
      </c>
      <c r="G985">
        <v>853.39</v>
      </c>
      <c r="H985" s="1">
        <v>45013</v>
      </c>
      <c r="I985">
        <v>289717.37</v>
      </c>
      <c r="J985">
        <v>238875.35</v>
      </c>
      <c r="K985">
        <f xml:space="preserve"> investment_data[[#This Row],[market_value]]-investment_data[[#This Row],[purchase_value]]</f>
        <v>50842.01999999999</v>
      </c>
      <c r="L985" t="str">
        <f>IF(investment_data[[#This Row],[Profit/Loss]]&gt;0,"Profit","Loss")</f>
        <v>Profit</v>
      </c>
    </row>
    <row r="986" spans="1:12" x14ac:dyDescent="0.3">
      <c r="A986">
        <v>908369</v>
      </c>
      <c r="B986">
        <v>9866</v>
      </c>
      <c r="C986" t="s">
        <v>1724</v>
      </c>
      <c r="D986" t="s">
        <v>1942</v>
      </c>
      <c r="E986">
        <v>115.32</v>
      </c>
      <c r="F986">
        <v>93.3</v>
      </c>
      <c r="G986">
        <v>136</v>
      </c>
      <c r="H986" s="1">
        <v>44816</v>
      </c>
      <c r="I986">
        <v>15683.52</v>
      </c>
      <c r="J986">
        <v>10759.36</v>
      </c>
      <c r="K986">
        <f xml:space="preserve"> investment_data[[#This Row],[market_value]]-investment_data[[#This Row],[purchase_value]]</f>
        <v>4924.16</v>
      </c>
      <c r="L986" t="str">
        <f>IF(investment_data[[#This Row],[Profit/Loss]]&gt;0,"Profit","Loss")</f>
        <v>Profit</v>
      </c>
    </row>
    <row r="987" spans="1:12" x14ac:dyDescent="0.3">
      <c r="A987">
        <v>590373</v>
      </c>
      <c r="B987">
        <v>4119</v>
      </c>
      <c r="C987" t="s">
        <v>1724</v>
      </c>
      <c r="D987" t="s">
        <v>1943</v>
      </c>
      <c r="E987">
        <v>405.25</v>
      </c>
      <c r="F987">
        <v>504.84</v>
      </c>
      <c r="G987">
        <v>679.23</v>
      </c>
      <c r="H987" s="1">
        <v>45420</v>
      </c>
      <c r="I987">
        <v>275257.96000000002</v>
      </c>
      <c r="J987">
        <v>204586.41</v>
      </c>
      <c r="K987">
        <f xml:space="preserve"> investment_data[[#This Row],[market_value]]-investment_data[[#This Row],[purchase_value]]</f>
        <v>70671.550000000017</v>
      </c>
      <c r="L987" t="str">
        <f>IF(investment_data[[#This Row],[Profit/Loss]]&gt;0,"Profit","Loss")</f>
        <v>Profit</v>
      </c>
    </row>
    <row r="988" spans="1:12" x14ac:dyDescent="0.3">
      <c r="A988">
        <v>876206</v>
      </c>
      <c r="B988">
        <v>5559</v>
      </c>
      <c r="C988" t="s">
        <v>1724</v>
      </c>
      <c r="D988" t="s">
        <v>1944</v>
      </c>
      <c r="E988">
        <v>395.99</v>
      </c>
      <c r="F988">
        <v>176.06</v>
      </c>
      <c r="G988">
        <v>251.44</v>
      </c>
      <c r="H988" s="1">
        <v>44826</v>
      </c>
      <c r="I988">
        <v>99567.73</v>
      </c>
      <c r="J988">
        <v>69718</v>
      </c>
      <c r="K988">
        <f xml:space="preserve"> investment_data[[#This Row],[market_value]]-investment_data[[#This Row],[purchase_value]]</f>
        <v>29849.729999999996</v>
      </c>
      <c r="L988" t="str">
        <f>IF(investment_data[[#This Row],[Profit/Loss]]&gt;0,"Profit","Loss")</f>
        <v>Profit</v>
      </c>
    </row>
    <row r="989" spans="1:12" x14ac:dyDescent="0.3">
      <c r="A989">
        <v>159969</v>
      </c>
      <c r="B989">
        <v>8234</v>
      </c>
      <c r="C989" t="s">
        <v>1724</v>
      </c>
      <c r="D989" t="s">
        <v>1945</v>
      </c>
      <c r="E989">
        <v>233.85</v>
      </c>
      <c r="F989">
        <v>875.74</v>
      </c>
      <c r="G989">
        <v>780.77</v>
      </c>
      <c r="H989" s="1">
        <v>43842</v>
      </c>
      <c r="I989">
        <v>182583.06</v>
      </c>
      <c r="J989">
        <v>204791.8</v>
      </c>
      <c r="K989">
        <f xml:space="preserve"> investment_data[[#This Row],[market_value]]-investment_data[[#This Row],[purchase_value]]</f>
        <v>-22208.739999999991</v>
      </c>
      <c r="L989" t="str">
        <f>IF(investment_data[[#This Row],[Profit/Loss]]&gt;0,"Profit","Loss")</f>
        <v>Loss</v>
      </c>
    </row>
    <row r="990" spans="1:12" x14ac:dyDescent="0.3">
      <c r="A990">
        <v>559561</v>
      </c>
      <c r="B990">
        <v>2448</v>
      </c>
      <c r="C990" t="s">
        <v>1724</v>
      </c>
      <c r="D990" t="s">
        <v>1946</v>
      </c>
      <c r="E990">
        <v>360.79</v>
      </c>
      <c r="F990">
        <v>704.45</v>
      </c>
      <c r="G990">
        <v>1050.72</v>
      </c>
      <c r="H990" s="1">
        <v>44934</v>
      </c>
      <c r="I990">
        <v>379089.27</v>
      </c>
      <c r="J990">
        <v>254158.52</v>
      </c>
      <c r="K990">
        <f xml:space="preserve"> investment_data[[#This Row],[market_value]]-investment_data[[#This Row],[purchase_value]]</f>
        <v>124930.75000000003</v>
      </c>
      <c r="L990" t="str">
        <f>IF(investment_data[[#This Row],[Profit/Loss]]&gt;0,"Profit","Loss")</f>
        <v>Profit</v>
      </c>
    </row>
    <row r="991" spans="1:12" x14ac:dyDescent="0.3">
      <c r="A991">
        <v>400091</v>
      </c>
      <c r="B991">
        <v>9751</v>
      </c>
      <c r="C991" t="s">
        <v>1724</v>
      </c>
      <c r="D991" t="s">
        <v>1947</v>
      </c>
      <c r="E991">
        <v>67.959999999999994</v>
      </c>
      <c r="F991">
        <v>852.08</v>
      </c>
      <c r="G991">
        <v>1022.97</v>
      </c>
      <c r="H991" s="1">
        <v>44330</v>
      </c>
      <c r="I991">
        <v>69521.039999999994</v>
      </c>
      <c r="J991">
        <v>57907.360000000001</v>
      </c>
      <c r="K991">
        <f xml:space="preserve"> investment_data[[#This Row],[market_value]]-investment_data[[#This Row],[purchase_value]]</f>
        <v>11613.679999999993</v>
      </c>
      <c r="L991" t="str">
        <f>IF(investment_data[[#This Row],[Profit/Loss]]&gt;0,"Profit","Loss")</f>
        <v>Profit</v>
      </c>
    </row>
    <row r="992" spans="1:12" x14ac:dyDescent="0.3">
      <c r="A992">
        <v>314322</v>
      </c>
      <c r="B992">
        <v>8550</v>
      </c>
      <c r="C992" t="s">
        <v>1724</v>
      </c>
      <c r="D992" t="s">
        <v>1948</v>
      </c>
      <c r="E992">
        <v>461.86</v>
      </c>
      <c r="F992">
        <v>707.28</v>
      </c>
      <c r="G992">
        <v>868.41</v>
      </c>
      <c r="H992" s="1">
        <v>44256</v>
      </c>
      <c r="I992">
        <v>401083.84</v>
      </c>
      <c r="J992">
        <v>326664.34000000003</v>
      </c>
      <c r="K992">
        <f xml:space="preserve"> investment_data[[#This Row],[market_value]]-investment_data[[#This Row],[purchase_value]]</f>
        <v>74419.5</v>
      </c>
      <c r="L992" t="str">
        <f>IF(investment_data[[#This Row],[Profit/Loss]]&gt;0,"Profit","Loss")</f>
        <v>Profit</v>
      </c>
    </row>
    <row r="993" spans="1:12" x14ac:dyDescent="0.3">
      <c r="A993">
        <v>712724</v>
      </c>
      <c r="B993">
        <v>9525</v>
      </c>
      <c r="C993" t="s">
        <v>1724</v>
      </c>
      <c r="D993" t="s">
        <v>1949</v>
      </c>
      <c r="E993">
        <v>247.25</v>
      </c>
      <c r="F993">
        <v>886.69</v>
      </c>
      <c r="G993">
        <v>850.63</v>
      </c>
      <c r="H993" s="1">
        <v>44504</v>
      </c>
      <c r="I993">
        <v>210318.27</v>
      </c>
      <c r="J993">
        <v>219234.1</v>
      </c>
      <c r="K993">
        <f xml:space="preserve"> investment_data[[#This Row],[market_value]]-investment_data[[#This Row],[purchase_value]]</f>
        <v>-8915.8300000000163</v>
      </c>
      <c r="L993" t="str">
        <f>IF(investment_data[[#This Row],[Profit/Loss]]&gt;0,"Profit","Loss")</f>
        <v>Loss</v>
      </c>
    </row>
    <row r="994" spans="1:12" x14ac:dyDescent="0.3">
      <c r="A994">
        <v>853840</v>
      </c>
      <c r="B994">
        <v>9525</v>
      </c>
      <c r="C994" t="s">
        <v>1724</v>
      </c>
      <c r="D994" t="s">
        <v>1950</v>
      </c>
      <c r="E994">
        <v>166.03</v>
      </c>
      <c r="F994">
        <v>676.88</v>
      </c>
      <c r="G994">
        <v>938.83</v>
      </c>
      <c r="H994" s="1">
        <v>43884</v>
      </c>
      <c r="I994">
        <v>155873.94</v>
      </c>
      <c r="J994">
        <v>112382.39</v>
      </c>
      <c r="K994">
        <f xml:space="preserve"> investment_data[[#This Row],[market_value]]-investment_data[[#This Row],[purchase_value]]</f>
        <v>43491.55</v>
      </c>
      <c r="L994" t="str">
        <f>IF(investment_data[[#This Row],[Profit/Loss]]&gt;0,"Profit","Loss")</f>
        <v>Profit</v>
      </c>
    </row>
    <row r="995" spans="1:12" x14ac:dyDescent="0.3">
      <c r="A995">
        <v>561539</v>
      </c>
      <c r="B995">
        <v>8355</v>
      </c>
      <c r="C995" t="s">
        <v>1724</v>
      </c>
      <c r="D995" t="s">
        <v>1951</v>
      </c>
      <c r="E995">
        <v>358.48</v>
      </c>
      <c r="F995">
        <v>244.01</v>
      </c>
      <c r="G995">
        <v>296.64</v>
      </c>
      <c r="H995" s="1">
        <v>44018</v>
      </c>
      <c r="I995">
        <v>106339.51</v>
      </c>
      <c r="J995">
        <v>87472.7</v>
      </c>
      <c r="K995">
        <f xml:space="preserve"> investment_data[[#This Row],[market_value]]-investment_data[[#This Row],[purchase_value]]</f>
        <v>18866.809999999998</v>
      </c>
      <c r="L995" t="str">
        <f>IF(investment_data[[#This Row],[Profit/Loss]]&gt;0,"Profit","Loss")</f>
        <v>Profit</v>
      </c>
    </row>
    <row r="996" spans="1:12" x14ac:dyDescent="0.3">
      <c r="A996">
        <v>817382</v>
      </c>
      <c r="B996">
        <v>6218</v>
      </c>
      <c r="C996" t="s">
        <v>1724</v>
      </c>
      <c r="D996" t="s">
        <v>1952</v>
      </c>
      <c r="E996">
        <v>118.9</v>
      </c>
      <c r="F996">
        <v>71.8</v>
      </c>
      <c r="G996">
        <v>93.78</v>
      </c>
      <c r="H996" s="1">
        <v>45063</v>
      </c>
      <c r="I996">
        <v>11150.44</v>
      </c>
      <c r="J996">
        <v>8537.02</v>
      </c>
      <c r="K996">
        <f xml:space="preserve"> investment_data[[#This Row],[market_value]]-investment_data[[#This Row],[purchase_value]]</f>
        <v>2613.42</v>
      </c>
      <c r="L996" t="str">
        <f>IF(investment_data[[#This Row],[Profit/Loss]]&gt;0,"Profit","Loss")</f>
        <v>Profit</v>
      </c>
    </row>
    <row r="997" spans="1:12" x14ac:dyDescent="0.3">
      <c r="A997">
        <v>180092</v>
      </c>
      <c r="B997">
        <v>8371</v>
      </c>
      <c r="C997" t="s">
        <v>1724</v>
      </c>
      <c r="D997" t="s">
        <v>1953</v>
      </c>
      <c r="E997">
        <v>296.92</v>
      </c>
      <c r="F997">
        <v>397.06</v>
      </c>
      <c r="G997">
        <v>505.83</v>
      </c>
      <c r="H997" s="1">
        <v>43978</v>
      </c>
      <c r="I997">
        <v>150191.04000000001</v>
      </c>
      <c r="J997">
        <v>117895.06</v>
      </c>
      <c r="K997">
        <f xml:space="preserve"> investment_data[[#This Row],[market_value]]-investment_data[[#This Row],[purchase_value]]</f>
        <v>32295.98000000001</v>
      </c>
      <c r="L997" t="str">
        <f>IF(investment_data[[#This Row],[Profit/Loss]]&gt;0,"Profit","Loss")</f>
        <v>Profit</v>
      </c>
    </row>
    <row r="998" spans="1:12" x14ac:dyDescent="0.3">
      <c r="A998">
        <v>662616</v>
      </c>
      <c r="B998">
        <v>3504</v>
      </c>
      <c r="C998" t="s">
        <v>1724</v>
      </c>
      <c r="D998" t="s">
        <v>1954</v>
      </c>
      <c r="E998">
        <v>14.12</v>
      </c>
      <c r="F998">
        <v>336.01</v>
      </c>
      <c r="G998">
        <v>495.56</v>
      </c>
      <c r="H998" s="1">
        <v>44910</v>
      </c>
      <c r="I998">
        <v>6997.31</v>
      </c>
      <c r="J998">
        <v>4744.46</v>
      </c>
      <c r="K998">
        <f xml:space="preserve"> investment_data[[#This Row],[market_value]]-investment_data[[#This Row],[purchase_value]]</f>
        <v>2252.8500000000004</v>
      </c>
      <c r="L998" t="str">
        <f>IF(investment_data[[#This Row],[Profit/Loss]]&gt;0,"Profit","Loss")</f>
        <v>Profit</v>
      </c>
    </row>
    <row r="999" spans="1:12" x14ac:dyDescent="0.3">
      <c r="A999">
        <v>432585</v>
      </c>
      <c r="B999">
        <v>9427</v>
      </c>
      <c r="C999" t="s">
        <v>1724</v>
      </c>
      <c r="D999" t="s">
        <v>1955</v>
      </c>
      <c r="E999">
        <v>46.94</v>
      </c>
      <c r="F999">
        <v>942.74</v>
      </c>
      <c r="G999">
        <v>1259.28</v>
      </c>
      <c r="H999" s="1">
        <v>45424</v>
      </c>
      <c r="I999">
        <v>59110.6</v>
      </c>
      <c r="J999">
        <v>44252.22</v>
      </c>
      <c r="K999">
        <f xml:space="preserve"> investment_data[[#This Row],[market_value]]-investment_data[[#This Row],[purchase_value]]</f>
        <v>14858.379999999997</v>
      </c>
      <c r="L999" t="str">
        <f>IF(investment_data[[#This Row],[Profit/Loss]]&gt;0,"Profit","Loss")</f>
        <v>Profit</v>
      </c>
    </row>
    <row r="1000" spans="1:12" x14ac:dyDescent="0.3">
      <c r="A1000">
        <v>957431</v>
      </c>
      <c r="B1000">
        <v>4716</v>
      </c>
      <c r="C1000" t="s">
        <v>1724</v>
      </c>
      <c r="D1000" t="s">
        <v>1956</v>
      </c>
      <c r="E1000">
        <v>333.32</v>
      </c>
      <c r="F1000">
        <v>199.65</v>
      </c>
      <c r="G1000">
        <v>178.4</v>
      </c>
      <c r="H1000" s="1">
        <v>43765</v>
      </c>
      <c r="I1000">
        <v>59464.29</v>
      </c>
      <c r="J1000">
        <v>66547.34</v>
      </c>
      <c r="K1000">
        <f xml:space="preserve"> investment_data[[#This Row],[market_value]]-investment_data[[#This Row],[purchase_value]]</f>
        <v>-7083.0499999999956</v>
      </c>
      <c r="L1000" t="str">
        <f>IF(investment_data[[#This Row],[Profit/Loss]]&gt;0,"Profit","Loss")</f>
        <v>Loss</v>
      </c>
    </row>
    <row r="1001" spans="1:12" x14ac:dyDescent="0.3">
      <c r="A1001">
        <v>563092</v>
      </c>
      <c r="B1001">
        <v>7948</v>
      </c>
      <c r="C1001" t="s">
        <v>1724</v>
      </c>
      <c r="D1001" t="s">
        <v>1957</v>
      </c>
      <c r="E1001">
        <v>360.71</v>
      </c>
      <c r="F1001">
        <v>308.16000000000003</v>
      </c>
      <c r="G1001">
        <v>405.38</v>
      </c>
      <c r="H1001" s="1">
        <v>45087</v>
      </c>
      <c r="I1001">
        <v>146224.62</v>
      </c>
      <c r="J1001">
        <v>111156.39</v>
      </c>
      <c r="K1001">
        <f xml:space="preserve"> investment_data[[#This Row],[market_value]]-investment_data[[#This Row],[purchase_value]]</f>
        <v>35068.229999999996</v>
      </c>
      <c r="L1001" t="str">
        <f>IF(investment_data[[#This Row],[Profit/Loss]]&gt;0,"Profit","Loss")</f>
        <v>Profit</v>
      </c>
    </row>
  </sheetData>
  <conditionalFormatting sqref="K2:K1048576">
    <cfRule type="cellIs" dxfId="30" priority="3" operator="lessThan">
      <formula>0</formula>
    </cfRule>
    <cfRule type="cellIs" dxfId="29" priority="4" operator="greaterThan">
      <formula>0</formula>
    </cfRule>
  </conditionalFormatting>
  <conditionalFormatting sqref="L2:L1001">
    <cfRule type="containsText" dxfId="28" priority="1" operator="containsText" text="Loss">
      <formula>NOT(ISERROR(SEARCH("Loss",L2)))</formula>
    </cfRule>
    <cfRule type="containsText" dxfId="27" priority="2" operator="containsText" text="Profit">
      <formula>NOT(ISERROR(SEARCH("Profit",L2)))</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E872-346D-4E08-9133-DE31E3AC3A4D}">
  <dimension ref="A1:X5001"/>
  <sheetViews>
    <sheetView topLeftCell="M54" workbookViewId="0">
      <selection activeCell="AB75" sqref="AB75"/>
    </sheetView>
  </sheetViews>
  <sheetFormatPr defaultRowHeight="14.4" x14ac:dyDescent="0.3"/>
  <cols>
    <col min="1" max="1" width="13.109375" bestFit="1" customWidth="1"/>
    <col min="2" max="2" width="10.33203125" bestFit="1" customWidth="1"/>
    <col min="3" max="3" width="16.21875" bestFit="1" customWidth="1"/>
    <col min="4" max="4" width="19" bestFit="1" customWidth="1"/>
    <col min="5" max="5" width="19.109375" bestFit="1" customWidth="1"/>
    <col min="6" max="6" width="13" bestFit="1" customWidth="1"/>
    <col min="7" max="7" width="14.33203125" bestFit="1" customWidth="1"/>
    <col min="8" max="8" width="12.44140625" bestFit="1" customWidth="1"/>
    <col min="9" max="9" width="15.33203125" bestFit="1" customWidth="1"/>
    <col min="10" max="10" width="19.88671875" bestFit="1" customWidth="1"/>
    <col min="11" max="11" width="14.5546875" bestFit="1" customWidth="1"/>
    <col min="12" max="12" width="20" bestFit="1" customWidth="1"/>
    <col min="13" max="13" width="12.5546875" style="14" bestFit="1" customWidth="1"/>
    <col min="14" max="14" width="14.33203125" style="14" bestFit="1" customWidth="1"/>
    <col min="15" max="15" width="13.33203125" style="15" bestFit="1" customWidth="1"/>
    <col min="16" max="16" width="15.109375" style="15" bestFit="1" customWidth="1"/>
    <col min="17" max="17" width="10.21875" bestFit="1" customWidth="1"/>
    <col min="18" max="18" width="11.5546875" bestFit="1" customWidth="1"/>
    <col min="19" max="19" width="12.5546875" bestFit="1" customWidth="1"/>
    <col min="20" max="20" width="25.33203125" bestFit="1" customWidth="1"/>
    <col min="21" max="21" width="12.5546875" style="17" bestFit="1" customWidth="1"/>
    <col min="22" max="22" width="19.5546875" style="17" bestFit="1" customWidth="1"/>
    <col min="23" max="23" width="25.44140625" style="17" bestFit="1" customWidth="1"/>
    <col min="24" max="24" width="22.77734375" style="15" bestFit="1" customWidth="1"/>
  </cols>
  <sheetData>
    <row r="1" spans="1:24" x14ac:dyDescent="0.3">
      <c r="A1" t="s">
        <v>957</v>
      </c>
      <c r="B1" t="s">
        <v>1958</v>
      </c>
      <c r="C1" t="s">
        <v>1959</v>
      </c>
      <c r="D1" t="s">
        <v>1960</v>
      </c>
      <c r="E1" t="s">
        <v>1961</v>
      </c>
      <c r="F1" t="s">
        <v>1962</v>
      </c>
      <c r="G1" t="s">
        <v>1963</v>
      </c>
      <c r="H1" t="s">
        <v>2234</v>
      </c>
      <c r="I1" t="s">
        <v>2235</v>
      </c>
      <c r="J1" t="s">
        <v>2236</v>
      </c>
      <c r="K1" t="s">
        <v>2237</v>
      </c>
      <c r="L1" t="s">
        <v>2188</v>
      </c>
      <c r="M1" s="14" t="s">
        <v>2228</v>
      </c>
      <c r="N1" s="14" t="s">
        <v>2229</v>
      </c>
      <c r="O1" s="15" t="s">
        <v>2230</v>
      </c>
      <c r="P1" s="15" t="s">
        <v>2231</v>
      </c>
      <c r="Q1" t="s">
        <v>2232</v>
      </c>
      <c r="R1" t="s">
        <v>2244</v>
      </c>
      <c r="S1" t="s">
        <v>2246</v>
      </c>
      <c r="T1" t="s">
        <v>2247</v>
      </c>
      <c r="U1" s="17" t="s">
        <v>2253</v>
      </c>
      <c r="V1" s="17" t="s">
        <v>2254</v>
      </c>
      <c r="W1" s="17" t="s">
        <v>2255</v>
      </c>
      <c r="X1" s="15" t="s">
        <v>2256</v>
      </c>
    </row>
    <row r="2" spans="1:24" x14ac:dyDescent="0.3">
      <c r="A2">
        <v>1029</v>
      </c>
      <c r="B2" s="1">
        <v>45034</v>
      </c>
      <c r="C2">
        <v>127532.28</v>
      </c>
      <c r="D2">
        <v>11</v>
      </c>
      <c r="E2">
        <v>9.43</v>
      </c>
      <c r="F2">
        <v>11031.77</v>
      </c>
      <c r="G2">
        <v>16710.07</v>
      </c>
      <c r="H2" t="s">
        <v>2213</v>
      </c>
      <c r="I2" t="s">
        <v>2211</v>
      </c>
      <c r="J2">
        <v>4</v>
      </c>
      <c r="K2" t="s">
        <v>2216</v>
      </c>
      <c r="L2" t="str">
        <f>IF(performance_data[[#This Row],[return_percentage]]&gt;=performance_data[[#This Row],[benchmark_return]],"Higher","Lower")</f>
        <v>Higher</v>
      </c>
      <c r="M2" s="14">
        <f xml:space="preserve"> _xlfn.MAXIFS(performance_data[date],performance_data[portfolio_id],performance_data[[#This Row],[portfolio_id]])</f>
        <v>45550</v>
      </c>
      <c r="N2" s="14">
        <f xml:space="preserve"> _xlfn.MINIFS(performance_data[date],performance_data[portfolio_id],performance_data[[#This Row],[portfolio_id]])</f>
        <v>44858</v>
      </c>
      <c r="O2" s="15">
        <f>_xlfn.MAXIFS(performance_data[portfolio_value],performance_data[portfolio_id],performance_data[[#This Row],[portfolio_id]],performance_data[date],performance_data[[#This Row],[latest_date]])</f>
        <v>493437.34</v>
      </c>
      <c r="P2" s="15">
        <f>_xlfn.MAXIFS(performance_data[portfolio_value],performance_data[portfolio_id],performance_data[[#This Row],[portfolio_id]],performance_data[date],performance_data[[#This Row],[starting_date]])</f>
        <v>137828.97</v>
      </c>
      <c r="Q2" s="15">
        <f>performance_data[[#This Row],[latest_value]]-performance_data[[#This Row],[starting_value]]</f>
        <v>355608.37</v>
      </c>
      <c r="R2" s="15">
        <f>performance_data[[#This Row],[net_inflows]]-performance_data[[#This Row],[net_outflows]]</f>
        <v>-5678.2999999999993</v>
      </c>
      <c r="S2" s="15" t="str">
        <f>IF(performance_data[[#This Row],[net_inflows]]&gt;AVERAGE(performance_data[net_inflows]),"High","Low")</f>
        <v>High</v>
      </c>
      <c r="T2" s="15">
        <f>AVERAGEIF(performance_data[inflow_flag],performance_data[[#This Row],[inflow_flag]],performance_data[return_percentage])</f>
        <v>4.8467905675459724</v>
      </c>
      <c r="U2" s="17">
        <f>IF(performance_data[[#This Row],[return_percentage]]&lt;performance_data[[#This Row],[benchmark_return]],1,0)</f>
        <v>0</v>
      </c>
      <c r="V2" s="17">
        <f>COUNTIFS(performance_data[portfolio_id],performance_data[[#This Row],[portfolio_id]])</f>
        <v>33</v>
      </c>
      <c r="W2" s="17">
        <f>COUNTIFS(performance_data[portfolio_id],performance_data[[#This Row],[portfolio_id]],
          performance_data[return_flag],1)</f>
        <v>15</v>
      </c>
      <c r="X2" s="15">
        <f>performance_data[[#This Row],[underperform_flag_count]]/performance_data[[#This Row],[totalportfoliocount]]</f>
        <v>0.45454545454545453</v>
      </c>
    </row>
    <row r="3" spans="1:24" x14ac:dyDescent="0.3">
      <c r="A3">
        <v>1029</v>
      </c>
      <c r="B3" s="1">
        <v>45247</v>
      </c>
      <c r="C3">
        <v>195344.66</v>
      </c>
      <c r="D3">
        <v>-8.3000000000000007</v>
      </c>
      <c r="E3">
        <v>-8.68</v>
      </c>
      <c r="F3">
        <v>8455.36</v>
      </c>
      <c r="G3">
        <v>8973.85</v>
      </c>
      <c r="H3" t="s">
        <v>2213</v>
      </c>
      <c r="I3" t="s">
        <v>2217</v>
      </c>
      <c r="J3">
        <v>11</v>
      </c>
      <c r="K3" t="s">
        <v>2219</v>
      </c>
      <c r="L3" t="str">
        <f>IF(performance_data[[#This Row],[return_percentage]]&gt;=performance_data[[#This Row],[benchmark_return]],"Higher","Lower")</f>
        <v>Higher</v>
      </c>
      <c r="M3" s="14">
        <f xml:space="preserve"> _xlfn.MAXIFS(performance_data[date],performance_data[portfolio_id],performance_data[[#This Row],[portfolio_id]])</f>
        <v>45550</v>
      </c>
      <c r="N3" s="14">
        <f xml:space="preserve"> _xlfn.MINIFS(performance_data[date],performance_data[portfolio_id],performance_data[[#This Row],[portfolio_id]])</f>
        <v>44858</v>
      </c>
      <c r="O3" s="15">
        <f>_xlfn.MAXIFS(performance_data[portfolio_value],performance_data[portfolio_id],performance_data[[#This Row],[portfolio_id]],performance_data[date],performance_data[[#This Row],[latest_date]])</f>
        <v>493437.34</v>
      </c>
      <c r="P3" s="15">
        <f>_xlfn.MAXIFS(performance_data[portfolio_value],performance_data[portfolio_id],performance_data[[#This Row],[portfolio_id]],performance_data[date],performance_data[[#This Row],[starting_date]])</f>
        <v>137828.97</v>
      </c>
      <c r="Q3" s="15">
        <f>performance_data[[#This Row],[latest_value]]-performance_data[[#This Row],[starting_value]]</f>
        <v>355608.37</v>
      </c>
      <c r="R3" s="15">
        <f>performance_data[[#This Row],[net_inflows]]-performance_data[[#This Row],[net_outflows]]</f>
        <v>-518.48999999999978</v>
      </c>
      <c r="S3" s="15" t="str">
        <f>IF(performance_data[[#This Row],[net_inflows]]&gt;AVERAGE(performance_data[net_inflows]),"High","Low")</f>
        <v>Low</v>
      </c>
      <c r="T3" s="15">
        <f>AVERAGEIF(performance_data[inflow_flag],performance_data[[#This Row],[inflow_flag]],performance_data[return_percentage])</f>
        <v>5.0457846277021572</v>
      </c>
      <c r="U3" s="17">
        <f>IF(performance_data[[#This Row],[return_percentage]]&lt;performance_data[[#This Row],[benchmark_return]],1,0)</f>
        <v>0</v>
      </c>
      <c r="V3" s="17">
        <f>COUNTIFS(performance_data[portfolio_id],performance_data[[#This Row],[portfolio_id]])</f>
        <v>33</v>
      </c>
      <c r="W3" s="17">
        <f>COUNTIFS(performance_data[portfolio_id],performance_data[[#This Row],[portfolio_id]],
          performance_data[return_flag],1)</f>
        <v>15</v>
      </c>
      <c r="X3" s="15">
        <f>performance_data[[#This Row],[underperform_flag_count]]/performance_data[[#This Row],[totalportfoliocount]]</f>
        <v>0.45454545454545453</v>
      </c>
    </row>
    <row r="4" spans="1:24" x14ac:dyDescent="0.3">
      <c r="A4">
        <v>1029</v>
      </c>
      <c r="B4" s="1">
        <v>44901</v>
      </c>
      <c r="C4">
        <v>412058.66</v>
      </c>
      <c r="D4">
        <v>-7.12</v>
      </c>
      <c r="E4">
        <v>-6.66</v>
      </c>
      <c r="F4">
        <v>11385.13</v>
      </c>
      <c r="G4">
        <v>10307.01</v>
      </c>
      <c r="H4" t="s">
        <v>2220</v>
      </c>
      <c r="I4" t="s">
        <v>2217</v>
      </c>
      <c r="J4">
        <v>12</v>
      </c>
      <c r="K4" t="s">
        <v>2218</v>
      </c>
      <c r="L4" t="str">
        <f>IF(performance_data[[#This Row],[return_percentage]]&gt;=performance_data[[#This Row],[benchmark_return]],"Higher","Lower")</f>
        <v>Lower</v>
      </c>
      <c r="M4" s="14">
        <f xml:space="preserve"> _xlfn.MAXIFS(performance_data[date],performance_data[portfolio_id],performance_data[[#This Row],[portfolio_id]])</f>
        <v>45550</v>
      </c>
      <c r="N4" s="14">
        <f xml:space="preserve"> _xlfn.MINIFS(performance_data[date],performance_data[portfolio_id],performance_data[[#This Row],[portfolio_id]])</f>
        <v>44858</v>
      </c>
      <c r="O4" s="15">
        <f>_xlfn.MAXIFS(performance_data[portfolio_value],performance_data[portfolio_id],performance_data[[#This Row],[portfolio_id]],performance_data[date],performance_data[[#This Row],[latest_date]])</f>
        <v>493437.34</v>
      </c>
      <c r="P4" s="15">
        <f>_xlfn.MAXIFS(performance_data[portfolio_value],performance_data[portfolio_id],performance_data[[#This Row],[portfolio_id]],performance_data[date],performance_data[[#This Row],[starting_date]])</f>
        <v>137828.97</v>
      </c>
      <c r="Q4" s="15">
        <f>performance_data[[#This Row],[latest_value]]-performance_data[[#This Row],[starting_value]]</f>
        <v>355608.37</v>
      </c>
      <c r="R4" s="15">
        <f>performance_data[[#This Row],[net_inflows]]-performance_data[[#This Row],[net_outflows]]</f>
        <v>1078.119999999999</v>
      </c>
      <c r="S4" s="15" t="str">
        <f>IF(performance_data[[#This Row],[net_inflows]]&gt;AVERAGE(performance_data[net_inflows]),"High","Low")</f>
        <v>High</v>
      </c>
      <c r="T4" s="15">
        <f>AVERAGEIF(performance_data[inflow_flag],performance_data[[#This Row],[inflow_flag]],performance_data[return_percentage])</f>
        <v>4.8467905675459724</v>
      </c>
      <c r="U4" s="17">
        <f>IF(performance_data[[#This Row],[return_percentage]]&lt;performance_data[[#This Row],[benchmark_return]],1,0)</f>
        <v>1</v>
      </c>
      <c r="V4" s="17">
        <f>COUNTIFS(performance_data[portfolio_id],performance_data[[#This Row],[portfolio_id]])</f>
        <v>33</v>
      </c>
      <c r="W4" s="17">
        <f>COUNTIFS(performance_data[portfolio_id],performance_data[[#This Row],[portfolio_id]],
          performance_data[return_flag],1)</f>
        <v>15</v>
      </c>
      <c r="X4" s="15">
        <f>performance_data[[#This Row],[underperform_flag_count]]/performance_data[[#This Row],[totalportfoliocount]]</f>
        <v>0.45454545454545453</v>
      </c>
    </row>
    <row r="5" spans="1:24" x14ac:dyDescent="0.3">
      <c r="A5">
        <v>1029</v>
      </c>
      <c r="B5" s="1">
        <v>45329</v>
      </c>
      <c r="C5">
        <v>78113.570000000007</v>
      </c>
      <c r="D5">
        <v>-2.59</v>
      </c>
      <c r="E5">
        <v>-2.13</v>
      </c>
      <c r="F5">
        <v>17940.240000000002</v>
      </c>
      <c r="G5">
        <v>6457.52</v>
      </c>
      <c r="H5" t="s">
        <v>2205</v>
      </c>
      <c r="I5" t="s">
        <v>2206</v>
      </c>
      <c r="J5">
        <v>2</v>
      </c>
      <c r="K5" t="s">
        <v>2226</v>
      </c>
      <c r="L5" t="str">
        <f>IF(performance_data[[#This Row],[return_percentage]]&gt;=performance_data[[#This Row],[benchmark_return]],"Higher","Lower")</f>
        <v>Lower</v>
      </c>
      <c r="M5" s="14">
        <f xml:space="preserve"> _xlfn.MAXIFS(performance_data[date],performance_data[portfolio_id],performance_data[[#This Row],[portfolio_id]])</f>
        <v>45550</v>
      </c>
      <c r="N5" s="14">
        <f xml:space="preserve"> _xlfn.MINIFS(performance_data[date],performance_data[portfolio_id],performance_data[[#This Row],[portfolio_id]])</f>
        <v>44858</v>
      </c>
      <c r="O5" s="15">
        <f>_xlfn.MAXIFS(performance_data[portfolio_value],performance_data[portfolio_id],performance_data[[#This Row],[portfolio_id]],performance_data[date],performance_data[[#This Row],[latest_date]])</f>
        <v>493437.34</v>
      </c>
      <c r="P5" s="15">
        <f>_xlfn.MAXIFS(performance_data[portfolio_value],performance_data[portfolio_id],performance_data[[#This Row],[portfolio_id]],performance_data[date],performance_data[[#This Row],[starting_date]])</f>
        <v>137828.97</v>
      </c>
      <c r="Q5" s="15">
        <f>performance_data[[#This Row],[latest_value]]-performance_data[[#This Row],[starting_value]]</f>
        <v>355608.37</v>
      </c>
      <c r="R5" s="15">
        <f>performance_data[[#This Row],[net_inflows]]-performance_data[[#This Row],[net_outflows]]</f>
        <v>11482.720000000001</v>
      </c>
      <c r="S5" s="15" t="str">
        <f>IF(performance_data[[#This Row],[net_inflows]]&gt;AVERAGE(performance_data[net_inflows]),"High","Low")</f>
        <v>High</v>
      </c>
      <c r="T5" s="15">
        <f>AVERAGEIF(performance_data[inflow_flag],performance_data[[#This Row],[inflow_flag]],performance_data[return_percentage])</f>
        <v>4.8467905675459724</v>
      </c>
      <c r="U5" s="17">
        <f>IF(performance_data[[#This Row],[return_percentage]]&lt;performance_data[[#This Row],[benchmark_return]],1,0)</f>
        <v>1</v>
      </c>
      <c r="V5" s="17">
        <f>COUNTIFS(performance_data[portfolio_id],performance_data[[#This Row],[portfolio_id]])</f>
        <v>33</v>
      </c>
      <c r="W5" s="17">
        <f>COUNTIFS(performance_data[portfolio_id],performance_data[[#This Row],[portfolio_id]],
          performance_data[return_flag],1)</f>
        <v>15</v>
      </c>
      <c r="X5" s="15">
        <f>performance_data[[#This Row],[underperform_flag_count]]/performance_data[[#This Row],[totalportfoliocount]]</f>
        <v>0.45454545454545453</v>
      </c>
    </row>
    <row r="6" spans="1:24" x14ac:dyDescent="0.3">
      <c r="A6">
        <v>1029</v>
      </c>
      <c r="B6" s="1">
        <v>45092</v>
      </c>
      <c r="C6">
        <v>47876.2</v>
      </c>
      <c r="D6">
        <v>7.71</v>
      </c>
      <c r="E6">
        <v>8.85</v>
      </c>
      <c r="F6">
        <v>12332.98</v>
      </c>
      <c r="G6">
        <v>15876.92</v>
      </c>
      <c r="H6" t="s">
        <v>2213</v>
      </c>
      <c r="I6" t="s">
        <v>2211</v>
      </c>
      <c r="J6">
        <v>6</v>
      </c>
      <c r="K6" t="s">
        <v>2212</v>
      </c>
      <c r="L6" t="str">
        <f>IF(performance_data[[#This Row],[return_percentage]]&gt;=performance_data[[#This Row],[benchmark_return]],"Higher","Lower")</f>
        <v>Lower</v>
      </c>
      <c r="M6" s="14">
        <f xml:space="preserve"> _xlfn.MAXIFS(performance_data[date],performance_data[portfolio_id],performance_data[[#This Row],[portfolio_id]])</f>
        <v>45550</v>
      </c>
      <c r="N6" s="14">
        <f xml:space="preserve"> _xlfn.MINIFS(performance_data[date],performance_data[portfolio_id],performance_data[[#This Row],[portfolio_id]])</f>
        <v>44858</v>
      </c>
      <c r="O6" s="15">
        <f>_xlfn.MAXIFS(performance_data[portfolio_value],performance_data[portfolio_id],performance_data[[#This Row],[portfolio_id]],performance_data[date],performance_data[[#This Row],[latest_date]])</f>
        <v>493437.34</v>
      </c>
      <c r="P6" s="15">
        <f>_xlfn.MAXIFS(performance_data[portfolio_value],performance_data[portfolio_id],performance_data[[#This Row],[portfolio_id]],performance_data[date],performance_data[[#This Row],[starting_date]])</f>
        <v>137828.97</v>
      </c>
      <c r="Q6" s="15">
        <f>performance_data[[#This Row],[latest_value]]-performance_data[[#This Row],[starting_value]]</f>
        <v>355608.37</v>
      </c>
      <c r="R6" s="15">
        <f>performance_data[[#This Row],[net_inflows]]-performance_data[[#This Row],[net_outflows]]</f>
        <v>-3543.9400000000005</v>
      </c>
      <c r="S6" s="15" t="str">
        <f>IF(performance_data[[#This Row],[net_inflows]]&gt;AVERAGE(performance_data[net_inflows]),"High","Low")</f>
        <v>High</v>
      </c>
      <c r="T6" s="15">
        <f>AVERAGEIF(performance_data[inflow_flag],performance_data[[#This Row],[inflow_flag]],performance_data[return_percentage])</f>
        <v>4.8467905675459724</v>
      </c>
      <c r="U6" s="17">
        <f>IF(performance_data[[#This Row],[return_percentage]]&lt;performance_data[[#This Row],[benchmark_return]],1,0)</f>
        <v>1</v>
      </c>
      <c r="V6" s="17">
        <f>COUNTIFS(performance_data[portfolio_id],performance_data[[#This Row],[portfolio_id]])</f>
        <v>33</v>
      </c>
      <c r="W6" s="17">
        <f>COUNTIFS(performance_data[portfolio_id],performance_data[[#This Row],[portfolio_id]],
          performance_data[return_flag],1)</f>
        <v>15</v>
      </c>
      <c r="X6" s="15">
        <f>performance_data[[#This Row],[underperform_flag_count]]/performance_data[[#This Row],[totalportfoliocount]]</f>
        <v>0.45454545454545453</v>
      </c>
    </row>
    <row r="7" spans="1:24" x14ac:dyDescent="0.3">
      <c r="A7">
        <v>1029</v>
      </c>
      <c r="B7" s="1">
        <v>45165</v>
      </c>
      <c r="C7">
        <v>338495.98</v>
      </c>
      <c r="D7">
        <v>-8.86</v>
      </c>
      <c r="E7">
        <v>-8.66</v>
      </c>
      <c r="F7">
        <v>7262.36</v>
      </c>
      <c r="G7">
        <v>3194.27</v>
      </c>
      <c r="H7" t="s">
        <v>2213</v>
      </c>
      <c r="I7" t="s">
        <v>2209</v>
      </c>
      <c r="J7">
        <v>8</v>
      </c>
      <c r="K7" t="s">
        <v>2214</v>
      </c>
      <c r="L7" t="str">
        <f>IF(performance_data[[#This Row],[return_percentage]]&gt;=performance_data[[#This Row],[benchmark_return]],"Higher","Lower")</f>
        <v>Lower</v>
      </c>
      <c r="M7" s="14">
        <f xml:space="preserve"> _xlfn.MAXIFS(performance_data[date],performance_data[portfolio_id],performance_data[[#This Row],[portfolio_id]])</f>
        <v>45550</v>
      </c>
      <c r="N7" s="14">
        <f xml:space="preserve"> _xlfn.MINIFS(performance_data[date],performance_data[portfolio_id],performance_data[[#This Row],[portfolio_id]])</f>
        <v>44858</v>
      </c>
      <c r="O7" s="15">
        <f>_xlfn.MAXIFS(performance_data[portfolio_value],performance_data[portfolio_id],performance_data[[#This Row],[portfolio_id]],performance_data[date],performance_data[[#This Row],[latest_date]])</f>
        <v>493437.34</v>
      </c>
      <c r="P7" s="15">
        <f>_xlfn.MAXIFS(performance_data[portfolio_value],performance_data[portfolio_id],performance_data[[#This Row],[portfolio_id]],performance_data[date],performance_data[[#This Row],[starting_date]])</f>
        <v>137828.97</v>
      </c>
      <c r="Q7" s="15">
        <f>performance_data[[#This Row],[latest_value]]-performance_data[[#This Row],[starting_value]]</f>
        <v>355608.37</v>
      </c>
      <c r="R7" s="15">
        <f>performance_data[[#This Row],[net_inflows]]-performance_data[[#This Row],[net_outflows]]</f>
        <v>4068.0899999999997</v>
      </c>
      <c r="S7" s="15" t="str">
        <f>IF(performance_data[[#This Row],[net_inflows]]&gt;AVERAGE(performance_data[net_inflows]),"High","Low")</f>
        <v>Low</v>
      </c>
      <c r="T7" s="15">
        <f>AVERAGEIF(performance_data[inflow_flag],performance_data[[#This Row],[inflow_flag]],performance_data[return_percentage])</f>
        <v>5.0457846277021572</v>
      </c>
      <c r="U7" s="17">
        <f>IF(performance_data[[#This Row],[return_percentage]]&lt;performance_data[[#This Row],[benchmark_return]],1,0)</f>
        <v>1</v>
      </c>
      <c r="V7" s="17">
        <f>COUNTIFS(performance_data[portfolio_id],performance_data[[#This Row],[portfolio_id]])</f>
        <v>33</v>
      </c>
      <c r="W7" s="17">
        <f>COUNTIFS(performance_data[portfolio_id],performance_data[[#This Row],[portfolio_id]],
          performance_data[return_flag],1)</f>
        <v>15</v>
      </c>
      <c r="X7" s="15">
        <f>performance_data[[#This Row],[underperform_flag_count]]/performance_data[[#This Row],[totalportfoliocount]]</f>
        <v>0.45454545454545453</v>
      </c>
    </row>
    <row r="8" spans="1:24" x14ac:dyDescent="0.3">
      <c r="A8">
        <v>1029</v>
      </c>
      <c r="B8" s="1">
        <v>44928</v>
      </c>
      <c r="C8">
        <v>250361.81</v>
      </c>
      <c r="D8">
        <v>-5.35</v>
      </c>
      <c r="E8">
        <v>-5.75</v>
      </c>
      <c r="F8">
        <v>8487.2199999999993</v>
      </c>
      <c r="G8">
        <v>2720.39</v>
      </c>
      <c r="H8" t="s">
        <v>2213</v>
      </c>
      <c r="I8" t="s">
        <v>2206</v>
      </c>
      <c r="J8">
        <v>1</v>
      </c>
      <c r="K8" t="s">
        <v>2207</v>
      </c>
      <c r="L8" t="str">
        <f>IF(performance_data[[#This Row],[return_percentage]]&gt;=performance_data[[#This Row],[benchmark_return]],"Higher","Lower")</f>
        <v>Higher</v>
      </c>
      <c r="M8" s="14">
        <f xml:space="preserve"> _xlfn.MAXIFS(performance_data[date],performance_data[portfolio_id],performance_data[[#This Row],[portfolio_id]])</f>
        <v>45550</v>
      </c>
      <c r="N8" s="14">
        <f xml:space="preserve"> _xlfn.MINIFS(performance_data[date],performance_data[portfolio_id],performance_data[[#This Row],[portfolio_id]])</f>
        <v>44858</v>
      </c>
      <c r="O8" s="15">
        <f>_xlfn.MAXIFS(performance_data[portfolio_value],performance_data[portfolio_id],performance_data[[#This Row],[portfolio_id]],performance_data[date],performance_data[[#This Row],[latest_date]])</f>
        <v>493437.34</v>
      </c>
      <c r="P8" s="15">
        <f>_xlfn.MAXIFS(performance_data[portfolio_value],performance_data[portfolio_id],performance_data[[#This Row],[portfolio_id]],performance_data[date],performance_data[[#This Row],[starting_date]])</f>
        <v>137828.97</v>
      </c>
      <c r="Q8" s="15">
        <f>performance_data[[#This Row],[latest_value]]-performance_data[[#This Row],[starting_value]]</f>
        <v>355608.37</v>
      </c>
      <c r="R8" s="15">
        <f>performance_data[[#This Row],[net_inflows]]-performance_data[[#This Row],[net_outflows]]</f>
        <v>5766.83</v>
      </c>
      <c r="S8" s="15" t="str">
        <f>IF(performance_data[[#This Row],[net_inflows]]&gt;AVERAGE(performance_data[net_inflows]),"High","Low")</f>
        <v>Low</v>
      </c>
      <c r="T8" s="15">
        <f>AVERAGEIF(performance_data[inflow_flag],performance_data[[#This Row],[inflow_flag]],performance_data[return_percentage])</f>
        <v>5.0457846277021572</v>
      </c>
      <c r="U8" s="17">
        <f>IF(performance_data[[#This Row],[return_percentage]]&lt;performance_data[[#This Row],[benchmark_return]],1,0)</f>
        <v>0</v>
      </c>
      <c r="V8" s="17">
        <f>COUNTIFS(performance_data[portfolio_id],performance_data[[#This Row],[portfolio_id]])</f>
        <v>33</v>
      </c>
      <c r="W8" s="17">
        <f>COUNTIFS(performance_data[portfolio_id],performance_data[[#This Row],[portfolio_id]],
          performance_data[return_flag],1)</f>
        <v>15</v>
      </c>
      <c r="X8" s="15">
        <f>performance_data[[#This Row],[underperform_flag_count]]/performance_data[[#This Row],[totalportfoliocount]]</f>
        <v>0.45454545454545453</v>
      </c>
    </row>
    <row r="9" spans="1:24" x14ac:dyDescent="0.3">
      <c r="A9">
        <v>1029</v>
      </c>
      <c r="B9" s="1">
        <v>44978</v>
      </c>
      <c r="C9">
        <v>144248.01999999999</v>
      </c>
      <c r="D9">
        <v>1.38</v>
      </c>
      <c r="E9">
        <v>1.53</v>
      </c>
      <c r="F9">
        <v>16431.18</v>
      </c>
      <c r="G9">
        <v>6496.46</v>
      </c>
      <c r="H9" t="s">
        <v>2213</v>
      </c>
      <c r="I9" t="s">
        <v>2206</v>
      </c>
      <c r="J9">
        <v>2</v>
      </c>
      <c r="K9" t="s">
        <v>2226</v>
      </c>
      <c r="L9" t="str">
        <f>IF(performance_data[[#This Row],[return_percentage]]&gt;=performance_data[[#This Row],[benchmark_return]],"Higher","Lower")</f>
        <v>Lower</v>
      </c>
      <c r="M9" s="14">
        <f xml:space="preserve"> _xlfn.MAXIFS(performance_data[date],performance_data[portfolio_id],performance_data[[#This Row],[portfolio_id]])</f>
        <v>45550</v>
      </c>
      <c r="N9" s="14">
        <f xml:space="preserve"> _xlfn.MINIFS(performance_data[date],performance_data[portfolio_id],performance_data[[#This Row],[portfolio_id]])</f>
        <v>44858</v>
      </c>
      <c r="O9" s="15">
        <f>_xlfn.MAXIFS(performance_data[portfolio_value],performance_data[portfolio_id],performance_data[[#This Row],[portfolio_id]],performance_data[date],performance_data[[#This Row],[latest_date]])</f>
        <v>493437.34</v>
      </c>
      <c r="P9" s="15">
        <f>_xlfn.MAXIFS(performance_data[portfolio_value],performance_data[portfolio_id],performance_data[[#This Row],[portfolio_id]],performance_data[date],performance_data[[#This Row],[starting_date]])</f>
        <v>137828.97</v>
      </c>
      <c r="Q9" s="15">
        <f>performance_data[[#This Row],[latest_value]]-performance_data[[#This Row],[starting_value]]</f>
        <v>355608.37</v>
      </c>
      <c r="R9" s="15">
        <f>performance_data[[#This Row],[net_inflows]]-performance_data[[#This Row],[net_outflows]]</f>
        <v>9934.7200000000012</v>
      </c>
      <c r="S9" s="15" t="str">
        <f>IF(performance_data[[#This Row],[net_inflows]]&gt;AVERAGE(performance_data[net_inflows]),"High","Low")</f>
        <v>High</v>
      </c>
      <c r="T9" s="15">
        <f>AVERAGEIF(performance_data[inflow_flag],performance_data[[#This Row],[inflow_flag]],performance_data[return_percentage])</f>
        <v>4.8467905675459724</v>
      </c>
      <c r="U9" s="17">
        <f>IF(performance_data[[#This Row],[return_percentage]]&lt;performance_data[[#This Row],[benchmark_return]],1,0)</f>
        <v>1</v>
      </c>
      <c r="V9" s="17">
        <f>COUNTIFS(performance_data[portfolio_id],performance_data[[#This Row],[portfolio_id]])</f>
        <v>33</v>
      </c>
      <c r="W9" s="17">
        <f>COUNTIFS(performance_data[portfolio_id],performance_data[[#This Row],[portfolio_id]],
          performance_data[return_flag],1)</f>
        <v>15</v>
      </c>
      <c r="X9" s="15">
        <f>performance_data[[#This Row],[underperform_flag_count]]/performance_data[[#This Row],[totalportfoliocount]]</f>
        <v>0.45454545454545453</v>
      </c>
    </row>
    <row r="10" spans="1:24" x14ac:dyDescent="0.3">
      <c r="A10">
        <v>1029</v>
      </c>
      <c r="B10" s="1">
        <v>44940</v>
      </c>
      <c r="C10">
        <v>344125.43</v>
      </c>
      <c r="D10">
        <v>-6.55</v>
      </c>
      <c r="E10">
        <v>-6.09</v>
      </c>
      <c r="F10">
        <v>8244.41</v>
      </c>
      <c r="G10">
        <v>16044</v>
      </c>
      <c r="H10" t="s">
        <v>2213</v>
      </c>
      <c r="I10" t="s">
        <v>2206</v>
      </c>
      <c r="J10">
        <v>1</v>
      </c>
      <c r="K10" t="s">
        <v>2207</v>
      </c>
      <c r="L10" t="str">
        <f>IF(performance_data[[#This Row],[return_percentage]]&gt;=performance_data[[#This Row],[benchmark_return]],"Higher","Lower")</f>
        <v>Lower</v>
      </c>
      <c r="M10" s="14">
        <f xml:space="preserve"> _xlfn.MAXIFS(performance_data[date],performance_data[portfolio_id],performance_data[[#This Row],[portfolio_id]])</f>
        <v>45550</v>
      </c>
      <c r="N10" s="14">
        <f xml:space="preserve"> _xlfn.MINIFS(performance_data[date],performance_data[portfolio_id],performance_data[[#This Row],[portfolio_id]])</f>
        <v>44858</v>
      </c>
      <c r="O10" s="15">
        <f>_xlfn.MAXIFS(performance_data[portfolio_value],performance_data[portfolio_id],performance_data[[#This Row],[portfolio_id]],performance_data[date],performance_data[[#This Row],[latest_date]])</f>
        <v>493437.34</v>
      </c>
      <c r="P10" s="15">
        <f>_xlfn.MAXIFS(performance_data[portfolio_value],performance_data[portfolio_id],performance_data[[#This Row],[portfolio_id]],performance_data[date],performance_data[[#This Row],[starting_date]])</f>
        <v>137828.97</v>
      </c>
      <c r="Q10" s="15">
        <f>performance_data[[#This Row],[latest_value]]-performance_data[[#This Row],[starting_value]]</f>
        <v>355608.37</v>
      </c>
      <c r="R10" s="15">
        <f>performance_data[[#This Row],[net_inflows]]-performance_data[[#This Row],[net_outflows]]</f>
        <v>-7799.59</v>
      </c>
      <c r="S10" s="15" t="str">
        <f>IF(performance_data[[#This Row],[net_inflows]]&gt;AVERAGE(performance_data[net_inflows]),"High","Low")</f>
        <v>Low</v>
      </c>
      <c r="T10" s="15">
        <f>AVERAGEIF(performance_data[inflow_flag],performance_data[[#This Row],[inflow_flag]],performance_data[return_percentage])</f>
        <v>5.0457846277021572</v>
      </c>
      <c r="U10" s="17">
        <f>IF(performance_data[[#This Row],[return_percentage]]&lt;performance_data[[#This Row],[benchmark_return]],1,0)</f>
        <v>1</v>
      </c>
      <c r="V10" s="17">
        <f>COUNTIFS(performance_data[portfolio_id],performance_data[[#This Row],[portfolio_id]])</f>
        <v>33</v>
      </c>
      <c r="W10" s="17">
        <f>COUNTIFS(performance_data[portfolio_id],performance_data[[#This Row],[portfolio_id]],
          performance_data[return_flag],1)</f>
        <v>15</v>
      </c>
      <c r="X10" s="15">
        <f>performance_data[[#This Row],[underperform_flag_count]]/performance_data[[#This Row],[totalportfoliocount]]</f>
        <v>0.45454545454545453</v>
      </c>
    </row>
    <row r="11" spans="1:24" x14ac:dyDescent="0.3">
      <c r="A11">
        <v>1029</v>
      </c>
      <c r="B11" s="1">
        <v>44939</v>
      </c>
      <c r="C11">
        <v>36386.03</v>
      </c>
      <c r="D11">
        <v>-5.51</v>
      </c>
      <c r="E11">
        <v>-5.29</v>
      </c>
      <c r="F11">
        <v>3988.96</v>
      </c>
      <c r="G11">
        <v>11749.8</v>
      </c>
      <c r="H11" t="s">
        <v>2213</v>
      </c>
      <c r="I11" t="s">
        <v>2206</v>
      </c>
      <c r="J11">
        <v>1</v>
      </c>
      <c r="K11" t="s">
        <v>2207</v>
      </c>
      <c r="L11" t="str">
        <f>IF(performance_data[[#This Row],[return_percentage]]&gt;=performance_data[[#This Row],[benchmark_return]],"Higher","Lower")</f>
        <v>Lower</v>
      </c>
      <c r="M11" s="14">
        <f xml:space="preserve"> _xlfn.MAXIFS(performance_data[date],performance_data[portfolio_id],performance_data[[#This Row],[portfolio_id]])</f>
        <v>45550</v>
      </c>
      <c r="N11" s="14">
        <f xml:space="preserve"> _xlfn.MINIFS(performance_data[date],performance_data[portfolio_id],performance_data[[#This Row],[portfolio_id]])</f>
        <v>44858</v>
      </c>
      <c r="O11" s="15">
        <f>_xlfn.MAXIFS(performance_data[portfolio_value],performance_data[portfolio_id],performance_data[[#This Row],[portfolio_id]],performance_data[date],performance_data[[#This Row],[latest_date]])</f>
        <v>493437.34</v>
      </c>
      <c r="P11" s="15">
        <f>_xlfn.MAXIFS(performance_data[portfolio_value],performance_data[portfolio_id],performance_data[[#This Row],[portfolio_id]],performance_data[date],performance_data[[#This Row],[starting_date]])</f>
        <v>137828.97</v>
      </c>
      <c r="Q11" s="15">
        <f>performance_data[[#This Row],[latest_value]]-performance_data[[#This Row],[starting_value]]</f>
        <v>355608.37</v>
      </c>
      <c r="R11" s="15">
        <f>performance_data[[#This Row],[net_inflows]]-performance_data[[#This Row],[net_outflows]]</f>
        <v>-7760.8399999999992</v>
      </c>
      <c r="S11" s="15" t="str">
        <f>IF(performance_data[[#This Row],[net_inflows]]&gt;AVERAGE(performance_data[net_inflows]),"High","Low")</f>
        <v>Low</v>
      </c>
      <c r="T11" s="15">
        <f>AVERAGEIF(performance_data[inflow_flag],performance_data[[#This Row],[inflow_flag]],performance_data[return_percentage])</f>
        <v>5.0457846277021572</v>
      </c>
      <c r="U11" s="17">
        <f>IF(performance_data[[#This Row],[return_percentage]]&lt;performance_data[[#This Row],[benchmark_return]],1,0)</f>
        <v>1</v>
      </c>
      <c r="V11" s="17">
        <f>COUNTIFS(performance_data[portfolio_id],performance_data[[#This Row],[portfolio_id]])</f>
        <v>33</v>
      </c>
      <c r="W11" s="17">
        <f>COUNTIFS(performance_data[portfolio_id],performance_data[[#This Row],[portfolio_id]],
          performance_data[return_flag],1)</f>
        <v>15</v>
      </c>
      <c r="X11" s="15">
        <f>performance_data[[#This Row],[underperform_flag_count]]/performance_data[[#This Row],[totalportfoliocount]]</f>
        <v>0.45454545454545453</v>
      </c>
    </row>
    <row r="12" spans="1:24" x14ac:dyDescent="0.3">
      <c r="A12">
        <v>1029</v>
      </c>
      <c r="B12" s="1">
        <v>45104</v>
      </c>
      <c r="C12">
        <v>290847.28000000003</v>
      </c>
      <c r="D12">
        <v>-9.2799999999999994</v>
      </c>
      <c r="E12">
        <v>-9.44</v>
      </c>
      <c r="F12">
        <v>11613.18</v>
      </c>
      <c r="G12">
        <v>4980.8500000000004</v>
      </c>
      <c r="H12" t="s">
        <v>2213</v>
      </c>
      <c r="I12" t="s">
        <v>2211</v>
      </c>
      <c r="J12">
        <v>6</v>
      </c>
      <c r="K12" t="s">
        <v>2212</v>
      </c>
      <c r="L12" t="str">
        <f>IF(performance_data[[#This Row],[return_percentage]]&gt;=performance_data[[#This Row],[benchmark_return]],"Higher","Lower")</f>
        <v>Higher</v>
      </c>
      <c r="M12" s="14">
        <f xml:space="preserve"> _xlfn.MAXIFS(performance_data[date],performance_data[portfolio_id],performance_data[[#This Row],[portfolio_id]])</f>
        <v>45550</v>
      </c>
      <c r="N12" s="14">
        <f xml:space="preserve"> _xlfn.MINIFS(performance_data[date],performance_data[portfolio_id],performance_data[[#This Row],[portfolio_id]])</f>
        <v>44858</v>
      </c>
      <c r="O12" s="15">
        <f>_xlfn.MAXIFS(performance_data[portfolio_value],performance_data[portfolio_id],performance_data[[#This Row],[portfolio_id]],performance_data[date],performance_data[[#This Row],[latest_date]])</f>
        <v>493437.34</v>
      </c>
      <c r="P12" s="15">
        <f>_xlfn.MAXIFS(performance_data[portfolio_value],performance_data[portfolio_id],performance_data[[#This Row],[portfolio_id]],performance_data[date],performance_data[[#This Row],[starting_date]])</f>
        <v>137828.97</v>
      </c>
      <c r="Q12" s="15">
        <f>performance_data[[#This Row],[latest_value]]-performance_data[[#This Row],[starting_value]]</f>
        <v>355608.37</v>
      </c>
      <c r="R12" s="15">
        <f>performance_data[[#This Row],[net_inflows]]-performance_data[[#This Row],[net_outflows]]</f>
        <v>6632.33</v>
      </c>
      <c r="S12" s="15" t="str">
        <f>IF(performance_data[[#This Row],[net_inflows]]&gt;AVERAGE(performance_data[net_inflows]),"High","Low")</f>
        <v>High</v>
      </c>
      <c r="T12" s="15">
        <f>AVERAGEIF(performance_data[inflow_flag],performance_data[[#This Row],[inflow_flag]],performance_data[return_percentage])</f>
        <v>4.8467905675459724</v>
      </c>
      <c r="U12" s="17">
        <f>IF(performance_data[[#This Row],[return_percentage]]&lt;performance_data[[#This Row],[benchmark_return]],1,0)</f>
        <v>0</v>
      </c>
      <c r="V12" s="17">
        <f>COUNTIFS(performance_data[portfolio_id],performance_data[[#This Row],[portfolio_id]])</f>
        <v>33</v>
      </c>
      <c r="W12" s="17">
        <f>COUNTIFS(performance_data[portfolio_id],performance_data[[#This Row],[portfolio_id]],
          performance_data[return_flag],1)</f>
        <v>15</v>
      </c>
      <c r="X12" s="15">
        <f>performance_data[[#This Row],[underperform_flag_count]]/performance_data[[#This Row],[totalportfoliocount]]</f>
        <v>0.45454545454545453</v>
      </c>
    </row>
    <row r="13" spans="1:24" x14ac:dyDescent="0.3">
      <c r="A13">
        <v>1029</v>
      </c>
      <c r="B13" s="1">
        <v>44913</v>
      </c>
      <c r="C13">
        <v>168222.31</v>
      </c>
      <c r="D13">
        <v>-7.61</v>
      </c>
      <c r="E13">
        <v>-9.02</v>
      </c>
      <c r="F13">
        <v>6058.62</v>
      </c>
      <c r="G13">
        <v>1255.5</v>
      </c>
      <c r="H13" t="s">
        <v>2220</v>
      </c>
      <c r="I13" t="s">
        <v>2217</v>
      </c>
      <c r="J13">
        <v>12</v>
      </c>
      <c r="K13" t="s">
        <v>2218</v>
      </c>
      <c r="L13" t="str">
        <f>IF(performance_data[[#This Row],[return_percentage]]&gt;=performance_data[[#This Row],[benchmark_return]],"Higher","Lower")</f>
        <v>Higher</v>
      </c>
      <c r="M13" s="14">
        <f xml:space="preserve"> _xlfn.MAXIFS(performance_data[date],performance_data[portfolio_id],performance_data[[#This Row],[portfolio_id]])</f>
        <v>45550</v>
      </c>
      <c r="N13" s="14">
        <f xml:space="preserve"> _xlfn.MINIFS(performance_data[date],performance_data[portfolio_id],performance_data[[#This Row],[portfolio_id]])</f>
        <v>44858</v>
      </c>
      <c r="O13" s="15">
        <f>_xlfn.MAXIFS(performance_data[portfolio_value],performance_data[portfolio_id],performance_data[[#This Row],[portfolio_id]],performance_data[date],performance_data[[#This Row],[latest_date]])</f>
        <v>493437.34</v>
      </c>
      <c r="P13" s="15">
        <f>_xlfn.MAXIFS(performance_data[portfolio_value],performance_data[portfolio_id],performance_data[[#This Row],[portfolio_id]],performance_data[date],performance_data[[#This Row],[starting_date]])</f>
        <v>137828.97</v>
      </c>
      <c r="Q13" s="15">
        <f>performance_data[[#This Row],[latest_value]]-performance_data[[#This Row],[starting_value]]</f>
        <v>355608.37</v>
      </c>
      <c r="R13" s="15">
        <f>performance_data[[#This Row],[net_inflows]]-performance_data[[#This Row],[net_outflows]]</f>
        <v>4803.12</v>
      </c>
      <c r="S13" s="15" t="str">
        <f>IF(performance_data[[#This Row],[net_inflows]]&gt;AVERAGE(performance_data[net_inflows]),"High","Low")</f>
        <v>Low</v>
      </c>
      <c r="T13" s="15">
        <f>AVERAGEIF(performance_data[inflow_flag],performance_data[[#This Row],[inflow_flag]],performance_data[return_percentage])</f>
        <v>5.0457846277021572</v>
      </c>
      <c r="U13" s="17">
        <f>IF(performance_data[[#This Row],[return_percentage]]&lt;performance_data[[#This Row],[benchmark_return]],1,0)</f>
        <v>0</v>
      </c>
      <c r="V13" s="17">
        <f>COUNTIFS(performance_data[portfolio_id],performance_data[[#This Row],[portfolio_id]])</f>
        <v>33</v>
      </c>
      <c r="W13" s="17">
        <f>COUNTIFS(performance_data[portfolio_id],performance_data[[#This Row],[portfolio_id]],
          performance_data[return_flag],1)</f>
        <v>15</v>
      </c>
      <c r="X13" s="15">
        <f>performance_data[[#This Row],[underperform_flag_count]]/performance_data[[#This Row],[totalportfoliocount]]</f>
        <v>0.45454545454545453</v>
      </c>
    </row>
    <row r="14" spans="1:24" x14ac:dyDescent="0.3">
      <c r="A14">
        <v>1029</v>
      </c>
      <c r="B14" s="1">
        <v>45217</v>
      </c>
      <c r="C14">
        <v>94848.03</v>
      </c>
      <c r="D14">
        <v>-6.19</v>
      </c>
      <c r="E14">
        <v>-6.87</v>
      </c>
      <c r="F14">
        <v>15347.77</v>
      </c>
      <c r="G14">
        <v>893.82</v>
      </c>
      <c r="H14" t="s">
        <v>2213</v>
      </c>
      <c r="I14" t="s">
        <v>2217</v>
      </c>
      <c r="J14">
        <v>10</v>
      </c>
      <c r="K14" t="s">
        <v>2224</v>
      </c>
      <c r="L14" t="str">
        <f>IF(performance_data[[#This Row],[return_percentage]]&gt;=performance_data[[#This Row],[benchmark_return]],"Higher","Lower")</f>
        <v>Higher</v>
      </c>
      <c r="M14" s="14">
        <f xml:space="preserve"> _xlfn.MAXIFS(performance_data[date],performance_data[portfolio_id],performance_data[[#This Row],[portfolio_id]])</f>
        <v>45550</v>
      </c>
      <c r="N14" s="14">
        <f xml:space="preserve"> _xlfn.MINIFS(performance_data[date],performance_data[portfolio_id],performance_data[[#This Row],[portfolio_id]])</f>
        <v>44858</v>
      </c>
      <c r="O14" s="15">
        <f>_xlfn.MAXIFS(performance_data[portfolio_value],performance_data[portfolio_id],performance_data[[#This Row],[portfolio_id]],performance_data[date],performance_data[[#This Row],[latest_date]])</f>
        <v>493437.34</v>
      </c>
      <c r="P14" s="15">
        <f>_xlfn.MAXIFS(performance_data[portfolio_value],performance_data[portfolio_id],performance_data[[#This Row],[portfolio_id]],performance_data[date],performance_data[[#This Row],[starting_date]])</f>
        <v>137828.97</v>
      </c>
      <c r="Q14" s="15">
        <f>performance_data[[#This Row],[latest_value]]-performance_data[[#This Row],[starting_value]]</f>
        <v>355608.37</v>
      </c>
      <c r="R14" s="15">
        <f>performance_data[[#This Row],[net_inflows]]-performance_data[[#This Row],[net_outflows]]</f>
        <v>14453.95</v>
      </c>
      <c r="S14" s="15" t="str">
        <f>IF(performance_data[[#This Row],[net_inflows]]&gt;AVERAGE(performance_data[net_inflows]),"High","Low")</f>
        <v>High</v>
      </c>
      <c r="T14" s="15">
        <f>AVERAGEIF(performance_data[inflow_flag],performance_data[[#This Row],[inflow_flag]],performance_data[return_percentage])</f>
        <v>4.8467905675459724</v>
      </c>
      <c r="U14" s="17">
        <f>IF(performance_data[[#This Row],[return_percentage]]&lt;performance_data[[#This Row],[benchmark_return]],1,0)</f>
        <v>0</v>
      </c>
      <c r="V14" s="17">
        <f>COUNTIFS(performance_data[portfolio_id],performance_data[[#This Row],[portfolio_id]])</f>
        <v>33</v>
      </c>
      <c r="W14" s="17">
        <f>COUNTIFS(performance_data[portfolio_id],performance_data[[#This Row],[portfolio_id]],
          performance_data[return_flag],1)</f>
        <v>15</v>
      </c>
      <c r="X14" s="15">
        <f>performance_data[[#This Row],[underperform_flag_count]]/performance_data[[#This Row],[totalportfoliocount]]</f>
        <v>0.45454545454545453</v>
      </c>
    </row>
    <row r="15" spans="1:24" x14ac:dyDescent="0.3">
      <c r="A15">
        <v>1029</v>
      </c>
      <c r="B15" s="1">
        <v>45087</v>
      </c>
      <c r="C15">
        <v>51365.93</v>
      </c>
      <c r="D15">
        <v>-2.29</v>
      </c>
      <c r="E15">
        <v>-2.52</v>
      </c>
      <c r="F15">
        <v>16380</v>
      </c>
      <c r="G15">
        <v>8292.0400000000009</v>
      </c>
      <c r="H15" t="s">
        <v>2213</v>
      </c>
      <c r="I15" t="s">
        <v>2211</v>
      </c>
      <c r="J15">
        <v>6</v>
      </c>
      <c r="K15" t="s">
        <v>2212</v>
      </c>
      <c r="L15" t="str">
        <f>IF(performance_data[[#This Row],[return_percentage]]&gt;=performance_data[[#This Row],[benchmark_return]],"Higher","Lower")</f>
        <v>Higher</v>
      </c>
      <c r="M15" s="14">
        <f xml:space="preserve"> _xlfn.MAXIFS(performance_data[date],performance_data[portfolio_id],performance_data[[#This Row],[portfolio_id]])</f>
        <v>45550</v>
      </c>
      <c r="N15" s="14">
        <f xml:space="preserve"> _xlfn.MINIFS(performance_data[date],performance_data[portfolio_id],performance_data[[#This Row],[portfolio_id]])</f>
        <v>44858</v>
      </c>
      <c r="O15" s="15">
        <f>_xlfn.MAXIFS(performance_data[portfolio_value],performance_data[portfolio_id],performance_data[[#This Row],[portfolio_id]],performance_data[date],performance_data[[#This Row],[latest_date]])</f>
        <v>493437.34</v>
      </c>
      <c r="P15" s="15">
        <f>_xlfn.MAXIFS(performance_data[portfolio_value],performance_data[portfolio_id],performance_data[[#This Row],[portfolio_id]],performance_data[date],performance_data[[#This Row],[starting_date]])</f>
        <v>137828.97</v>
      </c>
      <c r="Q15" s="15">
        <f>performance_data[[#This Row],[latest_value]]-performance_data[[#This Row],[starting_value]]</f>
        <v>355608.37</v>
      </c>
      <c r="R15" s="15">
        <f>performance_data[[#This Row],[net_inflows]]-performance_data[[#This Row],[net_outflows]]</f>
        <v>8087.9599999999991</v>
      </c>
      <c r="S15" s="15" t="str">
        <f>IF(performance_data[[#This Row],[net_inflows]]&gt;AVERAGE(performance_data[net_inflows]),"High","Low")</f>
        <v>High</v>
      </c>
      <c r="T15" s="15">
        <f>AVERAGEIF(performance_data[inflow_flag],performance_data[[#This Row],[inflow_flag]],performance_data[return_percentage])</f>
        <v>4.8467905675459724</v>
      </c>
      <c r="U15" s="17">
        <f>IF(performance_data[[#This Row],[return_percentage]]&lt;performance_data[[#This Row],[benchmark_return]],1,0)</f>
        <v>0</v>
      </c>
      <c r="V15" s="17">
        <f>COUNTIFS(performance_data[portfolio_id],performance_data[[#This Row],[portfolio_id]])</f>
        <v>33</v>
      </c>
      <c r="W15" s="17">
        <f>COUNTIFS(performance_data[portfolio_id],performance_data[[#This Row],[portfolio_id]],
          performance_data[return_flag],1)</f>
        <v>15</v>
      </c>
      <c r="X15" s="15">
        <f>performance_data[[#This Row],[underperform_flag_count]]/performance_data[[#This Row],[totalportfoliocount]]</f>
        <v>0.45454545454545453</v>
      </c>
    </row>
    <row r="16" spans="1:24" x14ac:dyDescent="0.3">
      <c r="A16">
        <v>1029</v>
      </c>
      <c r="B16" s="1">
        <v>45359</v>
      </c>
      <c r="C16">
        <v>357272.05</v>
      </c>
      <c r="D16">
        <v>-0.09</v>
      </c>
      <c r="E16">
        <v>-0.09</v>
      </c>
      <c r="F16">
        <v>16312.78</v>
      </c>
      <c r="G16">
        <v>8400.5400000000009</v>
      </c>
      <c r="H16" t="s">
        <v>2205</v>
      </c>
      <c r="I16" t="s">
        <v>2206</v>
      </c>
      <c r="J16">
        <v>3</v>
      </c>
      <c r="K16" t="s">
        <v>2222</v>
      </c>
      <c r="L16" t="str">
        <f>IF(performance_data[[#This Row],[return_percentage]]&gt;=performance_data[[#This Row],[benchmark_return]],"Higher","Lower")</f>
        <v>Higher</v>
      </c>
      <c r="M16" s="14">
        <f xml:space="preserve"> _xlfn.MAXIFS(performance_data[date],performance_data[portfolio_id],performance_data[[#This Row],[portfolio_id]])</f>
        <v>45550</v>
      </c>
      <c r="N16" s="14">
        <f xml:space="preserve"> _xlfn.MINIFS(performance_data[date],performance_data[portfolio_id],performance_data[[#This Row],[portfolio_id]])</f>
        <v>44858</v>
      </c>
      <c r="O16" s="15">
        <f>_xlfn.MAXIFS(performance_data[portfolio_value],performance_data[portfolio_id],performance_data[[#This Row],[portfolio_id]],performance_data[date],performance_data[[#This Row],[latest_date]])</f>
        <v>493437.34</v>
      </c>
      <c r="P16" s="15">
        <f>_xlfn.MAXIFS(performance_data[portfolio_value],performance_data[portfolio_id],performance_data[[#This Row],[portfolio_id]],performance_data[date],performance_data[[#This Row],[starting_date]])</f>
        <v>137828.97</v>
      </c>
      <c r="Q16" s="15">
        <f>performance_data[[#This Row],[latest_value]]-performance_data[[#This Row],[starting_value]]</f>
        <v>355608.37</v>
      </c>
      <c r="R16" s="15">
        <f>performance_data[[#This Row],[net_inflows]]-performance_data[[#This Row],[net_outflows]]</f>
        <v>7912.24</v>
      </c>
      <c r="S16" s="15" t="str">
        <f>IF(performance_data[[#This Row],[net_inflows]]&gt;AVERAGE(performance_data[net_inflows]),"High","Low")</f>
        <v>High</v>
      </c>
      <c r="T16" s="15">
        <f>AVERAGEIF(performance_data[inflow_flag],performance_data[[#This Row],[inflow_flag]],performance_data[return_percentage])</f>
        <v>4.8467905675459724</v>
      </c>
      <c r="U16" s="17">
        <f>IF(performance_data[[#This Row],[return_percentage]]&lt;performance_data[[#This Row],[benchmark_return]],1,0)</f>
        <v>0</v>
      </c>
      <c r="V16" s="17">
        <f>COUNTIFS(performance_data[portfolio_id],performance_data[[#This Row],[portfolio_id]])</f>
        <v>33</v>
      </c>
      <c r="W16" s="17">
        <f>COUNTIFS(performance_data[portfolio_id],performance_data[[#This Row],[portfolio_id]],
          performance_data[return_flag],1)</f>
        <v>15</v>
      </c>
      <c r="X16" s="15">
        <f>performance_data[[#This Row],[underperform_flag_count]]/performance_data[[#This Row],[totalportfoliocount]]</f>
        <v>0.45454545454545453</v>
      </c>
    </row>
    <row r="17" spans="1:24" x14ac:dyDescent="0.3">
      <c r="A17">
        <v>1029</v>
      </c>
      <c r="B17" s="1">
        <v>45053</v>
      </c>
      <c r="C17">
        <v>255893.18</v>
      </c>
      <c r="D17">
        <v>-7.72</v>
      </c>
      <c r="E17">
        <v>-9.15</v>
      </c>
      <c r="F17">
        <v>12851.48</v>
      </c>
      <c r="G17">
        <v>4922.8599999999997</v>
      </c>
      <c r="H17" t="s">
        <v>2213</v>
      </c>
      <c r="I17" t="s">
        <v>2211</v>
      </c>
      <c r="J17">
        <v>5</v>
      </c>
      <c r="K17" t="s">
        <v>2223</v>
      </c>
      <c r="L17" t="str">
        <f>IF(performance_data[[#This Row],[return_percentage]]&gt;=performance_data[[#This Row],[benchmark_return]],"Higher","Lower")</f>
        <v>Higher</v>
      </c>
      <c r="M17" s="14">
        <f xml:space="preserve"> _xlfn.MAXIFS(performance_data[date],performance_data[portfolio_id],performance_data[[#This Row],[portfolio_id]])</f>
        <v>45550</v>
      </c>
      <c r="N17" s="14">
        <f xml:space="preserve"> _xlfn.MINIFS(performance_data[date],performance_data[portfolio_id],performance_data[[#This Row],[portfolio_id]])</f>
        <v>44858</v>
      </c>
      <c r="O17" s="15">
        <f>_xlfn.MAXIFS(performance_data[portfolio_value],performance_data[portfolio_id],performance_data[[#This Row],[portfolio_id]],performance_data[date],performance_data[[#This Row],[latest_date]])</f>
        <v>493437.34</v>
      </c>
      <c r="P17" s="15">
        <f>_xlfn.MAXIFS(performance_data[portfolio_value],performance_data[portfolio_id],performance_data[[#This Row],[portfolio_id]],performance_data[date],performance_data[[#This Row],[starting_date]])</f>
        <v>137828.97</v>
      </c>
      <c r="Q17" s="15">
        <f>performance_data[[#This Row],[latest_value]]-performance_data[[#This Row],[starting_value]]</f>
        <v>355608.37</v>
      </c>
      <c r="R17" s="15">
        <f>performance_data[[#This Row],[net_inflows]]-performance_data[[#This Row],[net_outflows]]</f>
        <v>7928.62</v>
      </c>
      <c r="S17" s="15" t="str">
        <f>IF(performance_data[[#This Row],[net_inflows]]&gt;AVERAGE(performance_data[net_inflows]),"High","Low")</f>
        <v>High</v>
      </c>
      <c r="T17" s="15">
        <f>AVERAGEIF(performance_data[inflow_flag],performance_data[[#This Row],[inflow_flag]],performance_data[return_percentage])</f>
        <v>4.8467905675459724</v>
      </c>
      <c r="U17" s="17">
        <f>IF(performance_data[[#This Row],[return_percentage]]&lt;performance_data[[#This Row],[benchmark_return]],1,0)</f>
        <v>0</v>
      </c>
      <c r="V17" s="17">
        <f>COUNTIFS(performance_data[portfolio_id],performance_data[[#This Row],[portfolio_id]])</f>
        <v>33</v>
      </c>
      <c r="W17" s="17">
        <f>COUNTIFS(performance_data[portfolio_id],performance_data[[#This Row],[portfolio_id]],
          performance_data[return_flag],1)</f>
        <v>15</v>
      </c>
      <c r="X17" s="15">
        <f>performance_data[[#This Row],[underperform_flag_count]]/performance_data[[#This Row],[totalportfoliocount]]</f>
        <v>0.45454545454545453</v>
      </c>
    </row>
    <row r="18" spans="1:24" x14ac:dyDescent="0.3">
      <c r="A18">
        <v>1029</v>
      </c>
      <c r="B18" s="1">
        <v>44989</v>
      </c>
      <c r="C18">
        <v>155807.29</v>
      </c>
      <c r="D18">
        <v>-1.6</v>
      </c>
      <c r="E18">
        <v>-1.31</v>
      </c>
      <c r="F18">
        <v>10900.54</v>
      </c>
      <c r="G18">
        <v>17995.5</v>
      </c>
      <c r="H18" t="s">
        <v>2213</v>
      </c>
      <c r="I18" t="s">
        <v>2206</v>
      </c>
      <c r="J18">
        <v>3</v>
      </c>
      <c r="K18" t="s">
        <v>2222</v>
      </c>
      <c r="L18" t="str">
        <f>IF(performance_data[[#This Row],[return_percentage]]&gt;=performance_data[[#This Row],[benchmark_return]],"Higher","Lower")</f>
        <v>Lower</v>
      </c>
      <c r="M18" s="14">
        <f xml:space="preserve"> _xlfn.MAXIFS(performance_data[date],performance_data[portfolio_id],performance_data[[#This Row],[portfolio_id]])</f>
        <v>45550</v>
      </c>
      <c r="N18" s="14">
        <f xml:space="preserve"> _xlfn.MINIFS(performance_data[date],performance_data[portfolio_id],performance_data[[#This Row],[portfolio_id]])</f>
        <v>44858</v>
      </c>
      <c r="O18" s="15">
        <f>_xlfn.MAXIFS(performance_data[portfolio_value],performance_data[portfolio_id],performance_data[[#This Row],[portfolio_id]],performance_data[date],performance_data[[#This Row],[latest_date]])</f>
        <v>493437.34</v>
      </c>
      <c r="P18" s="15">
        <f>_xlfn.MAXIFS(performance_data[portfolio_value],performance_data[portfolio_id],performance_data[[#This Row],[portfolio_id]],performance_data[date],performance_data[[#This Row],[starting_date]])</f>
        <v>137828.97</v>
      </c>
      <c r="Q18" s="15">
        <f>performance_data[[#This Row],[latest_value]]-performance_data[[#This Row],[starting_value]]</f>
        <v>355608.37</v>
      </c>
      <c r="R18" s="15">
        <f>performance_data[[#This Row],[net_inflows]]-performance_data[[#This Row],[net_outflows]]</f>
        <v>-7094.9599999999991</v>
      </c>
      <c r="S18" s="15" t="str">
        <f>IF(performance_data[[#This Row],[net_inflows]]&gt;AVERAGE(performance_data[net_inflows]),"High","Low")</f>
        <v>High</v>
      </c>
      <c r="T18" s="15">
        <f>AVERAGEIF(performance_data[inflow_flag],performance_data[[#This Row],[inflow_flag]],performance_data[return_percentage])</f>
        <v>4.8467905675459724</v>
      </c>
      <c r="U18" s="17">
        <f>IF(performance_data[[#This Row],[return_percentage]]&lt;performance_data[[#This Row],[benchmark_return]],1,0)</f>
        <v>1</v>
      </c>
      <c r="V18" s="17">
        <f>COUNTIFS(performance_data[portfolio_id],performance_data[[#This Row],[portfolio_id]])</f>
        <v>33</v>
      </c>
      <c r="W18" s="17">
        <f>COUNTIFS(performance_data[portfolio_id],performance_data[[#This Row],[portfolio_id]],
          performance_data[return_flag],1)</f>
        <v>15</v>
      </c>
      <c r="X18" s="15">
        <f>performance_data[[#This Row],[underperform_flag_count]]/performance_data[[#This Row],[totalportfoliocount]]</f>
        <v>0.45454545454545453</v>
      </c>
    </row>
    <row r="19" spans="1:24" x14ac:dyDescent="0.3">
      <c r="A19">
        <v>1029</v>
      </c>
      <c r="B19" s="1">
        <v>45465</v>
      </c>
      <c r="C19">
        <v>73942.06</v>
      </c>
      <c r="D19">
        <v>14.41</v>
      </c>
      <c r="E19">
        <v>16.77</v>
      </c>
      <c r="F19">
        <v>10997.15</v>
      </c>
      <c r="G19">
        <v>8413.2999999999993</v>
      </c>
      <c r="H19" t="s">
        <v>2205</v>
      </c>
      <c r="I19" t="s">
        <v>2211</v>
      </c>
      <c r="J19">
        <v>6</v>
      </c>
      <c r="K19" t="s">
        <v>2212</v>
      </c>
      <c r="L19" t="str">
        <f>IF(performance_data[[#This Row],[return_percentage]]&gt;=performance_data[[#This Row],[benchmark_return]],"Higher","Lower")</f>
        <v>Lower</v>
      </c>
      <c r="M19" s="14">
        <f xml:space="preserve"> _xlfn.MAXIFS(performance_data[date],performance_data[portfolio_id],performance_data[[#This Row],[portfolio_id]])</f>
        <v>45550</v>
      </c>
      <c r="N19" s="14">
        <f xml:space="preserve"> _xlfn.MINIFS(performance_data[date],performance_data[portfolio_id],performance_data[[#This Row],[portfolio_id]])</f>
        <v>44858</v>
      </c>
      <c r="O19" s="15">
        <f>_xlfn.MAXIFS(performance_data[portfolio_value],performance_data[portfolio_id],performance_data[[#This Row],[portfolio_id]],performance_data[date],performance_data[[#This Row],[latest_date]])</f>
        <v>493437.34</v>
      </c>
      <c r="P19" s="15">
        <f>_xlfn.MAXIFS(performance_data[portfolio_value],performance_data[portfolio_id],performance_data[[#This Row],[portfolio_id]],performance_data[date],performance_data[[#This Row],[starting_date]])</f>
        <v>137828.97</v>
      </c>
      <c r="Q19" s="15">
        <f>performance_data[[#This Row],[latest_value]]-performance_data[[#This Row],[starting_value]]</f>
        <v>355608.37</v>
      </c>
      <c r="R19" s="15">
        <f>performance_data[[#This Row],[net_inflows]]-performance_data[[#This Row],[net_outflows]]</f>
        <v>2583.8500000000004</v>
      </c>
      <c r="S19" s="15" t="str">
        <f>IF(performance_data[[#This Row],[net_inflows]]&gt;AVERAGE(performance_data[net_inflows]),"High","Low")</f>
        <v>High</v>
      </c>
      <c r="T19" s="15">
        <f>AVERAGEIF(performance_data[inflow_flag],performance_data[[#This Row],[inflow_flag]],performance_data[return_percentage])</f>
        <v>4.8467905675459724</v>
      </c>
      <c r="U19" s="17">
        <f>IF(performance_data[[#This Row],[return_percentage]]&lt;performance_data[[#This Row],[benchmark_return]],1,0)</f>
        <v>1</v>
      </c>
      <c r="V19" s="17">
        <f>COUNTIFS(performance_data[portfolio_id],performance_data[[#This Row],[portfolio_id]])</f>
        <v>33</v>
      </c>
      <c r="W19" s="17">
        <f>COUNTIFS(performance_data[portfolio_id],performance_data[[#This Row],[portfolio_id]],
          performance_data[return_flag],1)</f>
        <v>15</v>
      </c>
      <c r="X19" s="15">
        <f>performance_data[[#This Row],[underperform_flag_count]]/performance_data[[#This Row],[totalportfoliocount]]</f>
        <v>0.45454545454545453</v>
      </c>
    </row>
    <row r="20" spans="1:24" x14ac:dyDescent="0.3">
      <c r="A20">
        <v>1029</v>
      </c>
      <c r="B20" s="1">
        <v>44943</v>
      </c>
      <c r="C20">
        <v>201216</v>
      </c>
      <c r="D20">
        <v>19.5</v>
      </c>
      <c r="E20">
        <v>20.79</v>
      </c>
      <c r="F20">
        <v>19899.66</v>
      </c>
      <c r="G20">
        <v>9808.5499999999993</v>
      </c>
      <c r="H20" t="s">
        <v>2213</v>
      </c>
      <c r="I20" t="s">
        <v>2206</v>
      </c>
      <c r="J20">
        <v>1</v>
      </c>
      <c r="K20" t="s">
        <v>2207</v>
      </c>
      <c r="L20" t="str">
        <f>IF(performance_data[[#This Row],[return_percentage]]&gt;=performance_data[[#This Row],[benchmark_return]],"Higher","Lower")</f>
        <v>Lower</v>
      </c>
      <c r="M20" s="14">
        <f xml:space="preserve"> _xlfn.MAXIFS(performance_data[date],performance_data[portfolio_id],performance_data[[#This Row],[portfolio_id]])</f>
        <v>45550</v>
      </c>
      <c r="N20" s="14">
        <f xml:space="preserve"> _xlfn.MINIFS(performance_data[date],performance_data[portfolio_id],performance_data[[#This Row],[portfolio_id]])</f>
        <v>44858</v>
      </c>
      <c r="O20" s="15">
        <f>_xlfn.MAXIFS(performance_data[portfolio_value],performance_data[portfolio_id],performance_data[[#This Row],[portfolio_id]],performance_data[date],performance_data[[#This Row],[latest_date]])</f>
        <v>493437.34</v>
      </c>
      <c r="P20" s="15">
        <f>_xlfn.MAXIFS(performance_data[portfolio_value],performance_data[portfolio_id],performance_data[[#This Row],[portfolio_id]],performance_data[date],performance_data[[#This Row],[starting_date]])</f>
        <v>137828.97</v>
      </c>
      <c r="Q20" s="15">
        <f>performance_data[[#This Row],[latest_value]]-performance_data[[#This Row],[starting_value]]</f>
        <v>355608.37</v>
      </c>
      <c r="R20" s="15">
        <f>performance_data[[#This Row],[net_inflows]]-performance_data[[#This Row],[net_outflows]]</f>
        <v>10091.11</v>
      </c>
      <c r="S20" s="15" t="str">
        <f>IF(performance_data[[#This Row],[net_inflows]]&gt;AVERAGE(performance_data[net_inflows]),"High","Low")</f>
        <v>High</v>
      </c>
      <c r="T20" s="15">
        <f>AVERAGEIF(performance_data[inflow_flag],performance_data[[#This Row],[inflow_flag]],performance_data[return_percentage])</f>
        <v>4.8467905675459724</v>
      </c>
      <c r="U20" s="17">
        <f>IF(performance_data[[#This Row],[return_percentage]]&lt;performance_data[[#This Row],[benchmark_return]],1,0)</f>
        <v>1</v>
      </c>
      <c r="V20" s="17">
        <f>COUNTIFS(performance_data[portfolio_id],performance_data[[#This Row],[portfolio_id]])</f>
        <v>33</v>
      </c>
      <c r="W20" s="17">
        <f>COUNTIFS(performance_data[portfolio_id],performance_data[[#This Row],[portfolio_id]],
          performance_data[return_flag],1)</f>
        <v>15</v>
      </c>
      <c r="X20" s="15">
        <f>performance_data[[#This Row],[underperform_flag_count]]/performance_data[[#This Row],[totalportfoliocount]]</f>
        <v>0.45454545454545453</v>
      </c>
    </row>
    <row r="21" spans="1:24" x14ac:dyDescent="0.3">
      <c r="A21">
        <v>1029</v>
      </c>
      <c r="B21" s="1">
        <v>45535</v>
      </c>
      <c r="C21">
        <v>44819.17</v>
      </c>
      <c r="D21">
        <v>0.72</v>
      </c>
      <c r="E21">
        <v>0.73</v>
      </c>
      <c r="F21">
        <v>9057.3700000000008</v>
      </c>
      <c r="G21">
        <v>5014.21</v>
      </c>
      <c r="H21" t="s">
        <v>2205</v>
      </c>
      <c r="I21" t="s">
        <v>2209</v>
      </c>
      <c r="J21">
        <v>8</v>
      </c>
      <c r="K21" t="s">
        <v>2214</v>
      </c>
      <c r="L21" t="str">
        <f>IF(performance_data[[#This Row],[return_percentage]]&gt;=performance_data[[#This Row],[benchmark_return]],"Higher","Lower")</f>
        <v>Lower</v>
      </c>
      <c r="M21" s="14">
        <f xml:space="preserve"> _xlfn.MAXIFS(performance_data[date],performance_data[portfolio_id],performance_data[[#This Row],[portfolio_id]])</f>
        <v>45550</v>
      </c>
      <c r="N21" s="14">
        <f xml:space="preserve"> _xlfn.MINIFS(performance_data[date],performance_data[portfolio_id],performance_data[[#This Row],[portfolio_id]])</f>
        <v>44858</v>
      </c>
      <c r="O21" s="15">
        <f>_xlfn.MAXIFS(performance_data[portfolio_value],performance_data[portfolio_id],performance_data[[#This Row],[portfolio_id]],performance_data[date],performance_data[[#This Row],[latest_date]])</f>
        <v>493437.34</v>
      </c>
      <c r="P21" s="15">
        <f>_xlfn.MAXIFS(performance_data[portfolio_value],performance_data[portfolio_id],performance_data[[#This Row],[portfolio_id]],performance_data[date],performance_data[[#This Row],[starting_date]])</f>
        <v>137828.97</v>
      </c>
      <c r="Q21" s="15">
        <f>performance_data[[#This Row],[latest_value]]-performance_data[[#This Row],[starting_value]]</f>
        <v>355608.37</v>
      </c>
      <c r="R21" s="15">
        <f>performance_data[[#This Row],[net_inflows]]-performance_data[[#This Row],[net_outflows]]</f>
        <v>4043.1600000000008</v>
      </c>
      <c r="S21" s="15" t="str">
        <f>IF(performance_data[[#This Row],[net_inflows]]&gt;AVERAGE(performance_data[net_inflows]),"High","Low")</f>
        <v>Low</v>
      </c>
      <c r="T21" s="15">
        <f>AVERAGEIF(performance_data[inflow_flag],performance_data[[#This Row],[inflow_flag]],performance_data[return_percentage])</f>
        <v>5.0457846277021572</v>
      </c>
      <c r="U21" s="17">
        <f>IF(performance_data[[#This Row],[return_percentage]]&lt;performance_data[[#This Row],[benchmark_return]],1,0)</f>
        <v>1</v>
      </c>
      <c r="V21" s="17">
        <f>COUNTIFS(performance_data[portfolio_id],performance_data[[#This Row],[portfolio_id]])</f>
        <v>33</v>
      </c>
      <c r="W21" s="17">
        <f>COUNTIFS(performance_data[portfolio_id],performance_data[[#This Row],[portfolio_id]],
          performance_data[return_flag],1)</f>
        <v>15</v>
      </c>
      <c r="X21" s="15">
        <f>performance_data[[#This Row],[underperform_flag_count]]/performance_data[[#This Row],[totalportfoliocount]]</f>
        <v>0.45454545454545453</v>
      </c>
    </row>
    <row r="22" spans="1:24" x14ac:dyDescent="0.3">
      <c r="A22">
        <v>1029</v>
      </c>
      <c r="B22" s="1">
        <v>44992</v>
      </c>
      <c r="C22">
        <v>402013.25</v>
      </c>
      <c r="D22">
        <v>-6.2</v>
      </c>
      <c r="E22">
        <v>-6.53</v>
      </c>
      <c r="F22">
        <v>11588.58</v>
      </c>
      <c r="G22">
        <v>19829.86</v>
      </c>
      <c r="H22" t="s">
        <v>2213</v>
      </c>
      <c r="I22" t="s">
        <v>2206</v>
      </c>
      <c r="J22">
        <v>3</v>
      </c>
      <c r="K22" t="s">
        <v>2222</v>
      </c>
      <c r="L22" t="str">
        <f>IF(performance_data[[#This Row],[return_percentage]]&gt;=performance_data[[#This Row],[benchmark_return]],"Higher","Lower")</f>
        <v>Higher</v>
      </c>
      <c r="M22" s="14">
        <f xml:space="preserve"> _xlfn.MAXIFS(performance_data[date],performance_data[portfolio_id],performance_data[[#This Row],[portfolio_id]])</f>
        <v>45550</v>
      </c>
      <c r="N22" s="14">
        <f xml:space="preserve"> _xlfn.MINIFS(performance_data[date],performance_data[portfolio_id],performance_data[[#This Row],[portfolio_id]])</f>
        <v>44858</v>
      </c>
      <c r="O22" s="15">
        <f>_xlfn.MAXIFS(performance_data[portfolio_value],performance_data[portfolio_id],performance_data[[#This Row],[portfolio_id]],performance_data[date],performance_data[[#This Row],[latest_date]])</f>
        <v>493437.34</v>
      </c>
      <c r="P22" s="15">
        <f>_xlfn.MAXIFS(performance_data[portfolio_value],performance_data[portfolio_id],performance_data[[#This Row],[portfolio_id]],performance_data[date],performance_data[[#This Row],[starting_date]])</f>
        <v>137828.97</v>
      </c>
      <c r="Q22" s="15">
        <f>performance_data[[#This Row],[latest_value]]-performance_data[[#This Row],[starting_value]]</f>
        <v>355608.37</v>
      </c>
      <c r="R22" s="15">
        <f>performance_data[[#This Row],[net_inflows]]-performance_data[[#This Row],[net_outflows]]</f>
        <v>-8241.2800000000007</v>
      </c>
      <c r="S22" s="15" t="str">
        <f>IF(performance_data[[#This Row],[net_inflows]]&gt;AVERAGE(performance_data[net_inflows]),"High","Low")</f>
        <v>High</v>
      </c>
      <c r="T22" s="15">
        <f>AVERAGEIF(performance_data[inflow_flag],performance_data[[#This Row],[inflow_flag]],performance_data[return_percentage])</f>
        <v>4.8467905675459724</v>
      </c>
      <c r="U22" s="17">
        <f>IF(performance_data[[#This Row],[return_percentage]]&lt;performance_data[[#This Row],[benchmark_return]],1,0)</f>
        <v>0</v>
      </c>
      <c r="V22" s="17">
        <f>COUNTIFS(performance_data[portfolio_id],performance_data[[#This Row],[portfolio_id]])</f>
        <v>33</v>
      </c>
      <c r="W22" s="17">
        <f>COUNTIFS(performance_data[portfolio_id],performance_data[[#This Row],[portfolio_id]],
          performance_data[return_flag],1)</f>
        <v>15</v>
      </c>
      <c r="X22" s="15">
        <f>performance_data[[#This Row],[underperform_flag_count]]/performance_data[[#This Row],[totalportfoliocount]]</f>
        <v>0.45454545454545453</v>
      </c>
    </row>
    <row r="23" spans="1:24" x14ac:dyDescent="0.3">
      <c r="A23">
        <v>1029</v>
      </c>
      <c r="B23" s="1">
        <v>45426</v>
      </c>
      <c r="C23">
        <v>326861.46999999997</v>
      </c>
      <c r="D23">
        <v>15.92</v>
      </c>
      <c r="E23">
        <v>14.16</v>
      </c>
      <c r="F23">
        <v>8624.31</v>
      </c>
      <c r="G23">
        <v>12369.67</v>
      </c>
      <c r="H23" t="s">
        <v>2205</v>
      </c>
      <c r="I23" t="s">
        <v>2211</v>
      </c>
      <c r="J23">
        <v>5</v>
      </c>
      <c r="K23" t="s">
        <v>2223</v>
      </c>
      <c r="L23" t="str">
        <f>IF(performance_data[[#This Row],[return_percentage]]&gt;=performance_data[[#This Row],[benchmark_return]],"Higher","Lower")</f>
        <v>Higher</v>
      </c>
      <c r="M23" s="14">
        <f xml:space="preserve"> _xlfn.MAXIFS(performance_data[date],performance_data[portfolio_id],performance_data[[#This Row],[portfolio_id]])</f>
        <v>45550</v>
      </c>
      <c r="N23" s="14">
        <f xml:space="preserve"> _xlfn.MINIFS(performance_data[date],performance_data[portfolio_id],performance_data[[#This Row],[portfolio_id]])</f>
        <v>44858</v>
      </c>
      <c r="O23" s="15">
        <f>_xlfn.MAXIFS(performance_data[portfolio_value],performance_data[portfolio_id],performance_data[[#This Row],[portfolio_id]],performance_data[date],performance_data[[#This Row],[latest_date]])</f>
        <v>493437.34</v>
      </c>
      <c r="P23" s="15">
        <f>_xlfn.MAXIFS(performance_data[portfolio_value],performance_data[portfolio_id],performance_data[[#This Row],[portfolio_id]],performance_data[date],performance_data[[#This Row],[starting_date]])</f>
        <v>137828.97</v>
      </c>
      <c r="Q23" s="15">
        <f>performance_data[[#This Row],[latest_value]]-performance_data[[#This Row],[starting_value]]</f>
        <v>355608.37</v>
      </c>
      <c r="R23" s="15">
        <f>performance_data[[#This Row],[net_inflows]]-performance_data[[#This Row],[net_outflows]]</f>
        <v>-3745.3600000000006</v>
      </c>
      <c r="S23" s="15" t="str">
        <f>IF(performance_data[[#This Row],[net_inflows]]&gt;AVERAGE(performance_data[net_inflows]),"High","Low")</f>
        <v>Low</v>
      </c>
      <c r="T23" s="15">
        <f>AVERAGEIF(performance_data[inflow_flag],performance_data[[#This Row],[inflow_flag]],performance_data[return_percentage])</f>
        <v>5.0457846277021572</v>
      </c>
      <c r="U23" s="17">
        <f>IF(performance_data[[#This Row],[return_percentage]]&lt;performance_data[[#This Row],[benchmark_return]],1,0)</f>
        <v>0</v>
      </c>
      <c r="V23" s="17">
        <f>COUNTIFS(performance_data[portfolio_id],performance_data[[#This Row],[portfolio_id]])</f>
        <v>33</v>
      </c>
      <c r="W23" s="17">
        <f>COUNTIFS(performance_data[portfolio_id],performance_data[[#This Row],[portfolio_id]],
          performance_data[return_flag],1)</f>
        <v>15</v>
      </c>
      <c r="X23" s="15">
        <f>performance_data[[#This Row],[underperform_flag_count]]/performance_data[[#This Row],[totalportfoliocount]]</f>
        <v>0.45454545454545453</v>
      </c>
    </row>
    <row r="24" spans="1:24" x14ac:dyDescent="0.3">
      <c r="A24">
        <v>1029</v>
      </c>
      <c r="B24" s="1">
        <v>45062</v>
      </c>
      <c r="C24">
        <v>375322.71</v>
      </c>
      <c r="D24">
        <v>6.47</v>
      </c>
      <c r="E24">
        <v>5.31</v>
      </c>
      <c r="F24">
        <v>2218.75</v>
      </c>
      <c r="G24">
        <v>10952.38</v>
      </c>
      <c r="H24" t="s">
        <v>2213</v>
      </c>
      <c r="I24" t="s">
        <v>2211</v>
      </c>
      <c r="J24">
        <v>5</v>
      </c>
      <c r="K24" t="s">
        <v>2223</v>
      </c>
      <c r="L24" t="str">
        <f>IF(performance_data[[#This Row],[return_percentage]]&gt;=performance_data[[#This Row],[benchmark_return]],"Higher","Lower")</f>
        <v>Higher</v>
      </c>
      <c r="M24" s="14">
        <f xml:space="preserve"> _xlfn.MAXIFS(performance_data[date],performance_data[portfolio_id],performance_data[[#This Row],[portfolio_id]])</f>
        <v>45550</v>
      </c>
      <c r="N24" s="14">
        <f xml:space="preserve"> _xlfn.MINIFS(performance_data[date],performance_data[portfolio_id],performance_data[[#This Row],[portfolio_id]])</f>
        <v>44858</v>
      </c>
      <c r="O24" s="15">
        <f>_xlfn.MAXIFS(performance_data[portfolio_value],performance_data[portfolio_id],performance_data[[#This Row],[portfolio_id]],performance_data[date],performance_data[[#This Row],[latest_date]])</f>
        <v>493437.34</v>
      </c>
      <c r="P24" s="15">
        <f>_xlfn.MAXIFS(performance_data[portfolio_value],performance_data[portfolio_id],performance_data[[#This Row],[portfolio_id]],performance_data[date],performance_data[[#This Row],[starting_date]])</f>
        <v>137828.97</v>
      </c>
      <c r="Q24" s="15">
        <f>performance_data[[#This Row],[latest_value]]-performance_data[[#This Row],[starting_value]]</f>
        <v>355608.37</v>
      </c>
      <c r="R24" s="15">
        <f>performance_data[[#This Row],[net_inflows]]-performance_data[[#This Row],[net_outflows]]</f>
        <v>-8733.6299999999992</v>
      </c>
      <c r="S24" s="15" t="str">
        <f>IF(performance_data[[#This Row],[net_inflows]]&gt;AVERAGE(performance_data[net_inflows]),"High","Low")</f>
        <v>Low</v>
      </c>
      <c r="T24" s="15">
        <f>AVERAGEIF(performance_data[inflow_flag],performance_data[[#This Row],[inflow_flag]],performance_data[return_percentage])</f>
        <v>5.0457846277021572</v>
      </c>
      <c r="U24" s="17">
        <f>IF(performance_data[[#This Row],[return_percentage]]&lt;performance_data[[#This Row],[benchmark_return]],1,0)</f>
        <v>0</v>
      </c>
      <c r="V24" s="17">
        <f>COUNTIFS(performance_data[portfolio_id],performance_data[[#This Row],[portfolio_id]])</f>
        <v>33</v>
      </c>
      <c r="W24" s="17">
        <f>COUNTIFS(performance_data[portfolio_id],performance_data[[#This Row],[portfolio_id]],
          performance_data[return_flag],1)</f>
        <v>15</v>
      </c>
      <c r="X24" s="15">
        <f>performance_data[[#This Row],[underperform_flag_count]]/performance_data[[#This Row],[totalportfoliocount]]</f>
        <v>0.45454545454545453</v>
      </c>
    </row>
    <row r="25" spans="1:24" x14ac:dyDescent="0.3">
      <c r="A25">
        <v>1029</v>
      </c>
      <c r="B25" s="1">
        <v>45270</v>
      </c>
      <c r="C25">
        <v>153803.70000000001</v>
      </c>
      <c r="D25">
        <v>11.71</v>
      </c>
      <c r="E25">
        <v>10.029999999999999</v>
      </c>
      <c r="F25">
        <v>13145.05</v>
      </c>
      <c r="G25">
        <v>7717.12</v>
      </c>
      <c r="H25" t="s">
        <v>2213</v>
      </c>
      <c r="I25" t="s">
        <v>2217</v>
      </c>
      <c r="J25">
        <v>12</v>
      </c>
      <c r="K25" t="s">
        <v>2218</v>
      </c>
      <c r="L25" t="str">
        <f>IF(performance_data[[#This Row],[return_percentage]]&gt;=performance_data[[#This Row],[benchmark_return]],"Higher","Lower")</f>
        <v>Higher</v>
      </c>
      <c r="M25" s="14">
        <f xml:space="preserve"> _xlfn.MAXIFS(performance_data[date],performance_data[portfolio_id],performance_data[[#This Row],[portfolio_id]])</f>
        <v>45550</v>
      </c>
      <c r="N25" s="14">
        <f xml:space="preserve"> _xlfn.MINIFS(performance_data[date],performance_data[portfolio_id],performance_data[[#This Row],[portfolio_id]])</f>
        <v>44858</v>
      </c>
      <c r="O25" s="15">
        <f>_xlfn.MAXIFS(performance_data[portfolio_value],performance_data[portfolio_id],performance_data[[#This Row],[portfolio_id]],performance_data[date],performance_data[[#This Row],[latest_date]])</f>
        <v>493437.34</v>
      </c>
      <c r="P25" s="15">
        <f>_xlfn.MAXIFS(performance_data[portfolio_value],performance_data[portfolio_id],performance_data[[#This Row],[portfolio_id]],performance_data[date],performance_data[[#This Row],[starting_date]])</f>
        <v>137828.97</v>
      </c>
      <c r="Q25" s="15">
        <f>performance_data[[#This Row],[latest_value]]-performance_data[[#This Row],[starting_value]]</f>
        <v>355608.37</v>
      </c>
      <c r="R25" s="15">
        <f>performance_data[[#This Row],[net_inflows]]-performance_data[[#This Row],[net_outflows]]</f>
        <v>5427.9299999999994</v>
      </c>
      <c r="S25" s="15" t="str">
        <f>IF(performance_data[[#This Row],[net_inflows]]&gt;AVERAGE(performance_data[net_inflows]),"High","Low")</f>
        <v>High</v>
      </c>
      <c r="T25" s="15">
        <f>AVERAGEIF(performance_data[inflow_flag],performance_data[[#This Row],[inflow_flag]],performance_data[return_percentage])</f>
        <v>4.8467905675459724</v>
      </c>
      <c r="U25" s="17">
        <f>IF(performance_data[[#This Row],[return_percentage]]&lt;performance_data[[#This Row],[benchmark_return]],1,0)</f>
        <v>0</v>
      </c>
      <c r="V25" s="17">
        <f>COUNTIFS(performance_data[portfolio_id],performance_data[[#This Row],[portfolio_id]])</f>
        <v>33</v>
      </c>
      <c r="W25" s="17">
        <f>COUNTIFS(performance_data[portfolio_id],performance_data[[#This Row],[portfolio_id]],
          performance_data[return_flag],1)</f>
        <v>15</v>
      </c>
      <c r="X25" s="15">
        <f>performance_data[[#This Row],[underperform_flag_count]]/performance_data[[#This Row],[totalportfoliocount]]</f>
        <v>0.45454545454545453</v>
      </c>
    </row>
    <row r="26" spans="1:24" x14ac:dyDescent="0.3">
      <c r="A26">
        <v>1029</v>
      </c>
      <c r="B26" s="1">
        <v>44972</v>
      </c>
      <c r="C26">
        <v>142622.88</v>
      </c>
      <c r="D26">
        <v>8.1999999999999993</v>
      </c>
      <c r="E26">
        <v>8.51</v>
      </c>
      <c r="F26">
        <v>19553.37</v>
      </c>
      <c r="G26">
        <v>3162.16</v>
      </c>
      <c r="H26" t="s">
        <v>2213</v>
      </c>
      <c r="I26" t="s">
        <v>2206</v>
      </c>
      <c r="J26">
        <v>2</v>
      </c>
      <c r="K26" t="s">
        <v>2226</v>
      </c>
      <c r="L26" t="str">
        <f>IF(performance_data[[#This Row],[return_percentage]]&gt;=performance_data[[#This Row],[benchmark_return]],"Higher","Lower")</f>
        <v>Lower</v>
      </c>
      <c r="M26" s="14">
        <f xml:space="preserve"> _xlfn.MAXIFS(performance_data[date],performance_data[portfolio_id],performance_data[[#This Row],[portfolio_id]])</f>
        <v>45550</v>
      </c>
      <c r="N26" s="14">
        <f xml:space="preserve"> _xlfn.MINIFS(performance_data[date],performance_data[portfolio_id],performance_data[[#This Row],[portfolio_id]])</f>
        <v>44858</v>
      </c>
      <c r="O26" s="15">
        <f>_xlfn.MAXIFS(performance_data[portfolio_value],performance_data[portfolio_id],performance_data[[#This Row],[portfolio_id]],performance_data[date],performance_data[[#This Row],[latest_date]])</f>
        <v>493437.34</v>
      </c>
      <c r="P26" s="15">
        <f>_xlfn.MAXIFS(performance_data[portfolio_value],performance_data[portfolio_id],performance_data[[#This Row],[portfolio_id]],performance_data[date],performance_data[[#This Row],[starting_date]])</f>
        <v>137828.97</v>
      </c>
      <c r="Q26" s="15">
        <f>performance_data[[#This Row],[latest_value]]-performance_data[[#This Row],[starting_value]]</f>
        <v>355608.37</v>
      </c>
      <c r="R26" s="15">
        <f>performance_data[[#This Row],[net_inflows]]-performance_data[[#This Row],[net_outflows]]</f>
        <v>16391.21</v>
      </c>
      <c r="S26" s="15" t="str">
        <f>IF(performance_data[[#This Row],[net_inflows]]&gt;AVERAGE(performance_data[net_inflows]),"High","Low")</f>
        <v>High</v>
      </c>
      <c r="T26" s="15">
        <f>AVERAGEIF(performance_data[inflow_flag],performance_data[[#This Row],[inflow_flag]],performance_data[return_percentage])</f>
        <v>4.8467905675459724</v>
      </c>
      <c r="U26" s="17">
        <f>IF(performance_data[[#This Row],[return_percentage]]&lt;performance_data[[#This Row],[benchmark_return]],1,0)</f>
        <v>1</v>
      </c>
      <c r="V26" s="17">
        <f>COUNTIFS(performance_data[portfolio_id],performance_data[[#This Row],[portfolio_id]])</f>
        <v>33</v>
      </c>
      <c r="W26" s="17">
        <f>COUNTIFS(performance_data[portfolio_id],performance_data[[#This Row],[portfolio_id]],
          performance_data[return_flag],1)</f>
        <v>15</v>
      </c>
      <c r="X26" s="15">
        <f>performance_data[[#This Row],[underperform_flag_count]]/performance_data[[#This Row],[totalportfoliocount]]</f>
        <v>0.45454545454545453</v>
      </c>
    </row>
    <row r="27" spans="1:24" x14ac:dyDescent="0.3">
      <c r="A27">
        <v>1029</v>
      </c>
      <c r="B27" s="1">
        <v>44858</v>
      </c>
      <c r="C27">
        <v>137828.97</v>
      </c>
      <c r="D27">
        <v>-5.37</v>
      </c>
      <c r="E27">
        <v>-4.46</v>
      </c>
      <c r="F27">
        <v>7721.98</v>
      </c>
      <c r="G27">
        <v>17074.349999999999</v>
      </c>
      <c r="H27" t="s">
        <v>2220</v>
      </c>
      <c r="I27" t="s">
        <v>2217</v>
      </c>
      <c r="J27">
        <v>10</v>
      </c>
      <c r="K27" t="s">
        <v>2224</v>
      </c>
      <c r="L27" t="str">
        <f>IF(performance_data[[#This Row],[return_percentage]]&gt;=performance_data[[#This Row],[benchmark_return]],"Higher","Lower")</f>
        <v>Lower</v>
      </c>
      <c r="M27" s="14">
        <f xml:space="preserve"> _xlfn.MAXIFS(performance_data[date],performance_data[portfolio_id],performance_data[[#This Row],[portfolio_id]])</f>
        <v>45550</v>
      </c>
      <c r="N27" s="14">
        <f xml:space="preserve"> _xlfn.MINIFS(performance_data[date],performance_data[portfolio_id],performance_data[[#This Row],[portfolio_id]])</f>
        <v>44858</v>
      </c>
      <c r="O27" s="15">
        <f>_xlfn.MAXIFS(performance_data[portfolio_value],performance_data[portfolio_id],performance_data[[#This Row],[portfolio_id]],performance_data[date],performance_data[[#This Row],[latest_date]])</f>
        <v>493437.34</v>
      </c>
      <c r="P27" s="15">
        <f>_xlfn.MAXIFS(performance_data[portfolio_value],performance_data[portfolio_id],performance_data[[#This Row],[portfolio_id]],performance_data[date],performance_data[[#This Row],[starting_date]])</f>
        <v>137828.97</v>
      </c>
      <c r="Q27" s="15">
        <f>performance_data[[#This Row],[latest_value]]-performance_data[[#This Row],[starting_value]]</f>
        <v>355608.37</v>
      </c>
      <c r="R27" s="15">
        <f>performance_data[[#This Row],[net_inflows]]-performance_data[[#This Row],[net_outflows]]</f>
        <v>-9352.369999999999</v>
      </c>
      <c r="S27" s="15" t="str">
        <f>IF(performance_data[[#This Row],[net_inflows]]&gt;AVERAGE(performance_data[net_inflows]),"High","Low")</f>
        <v>Low</v>
      </c>
      <c r="T27" s="15">
        <f>AVERAGEIF(performance_data[inflow_flag],performance_data[[#This Row],[inflow_flag]],performance_data[return_percentage])</f>
        <v>5.0457846277021572</v>
      </c>
      <c r="U27" s="17">
        <f>IF(performance_data[[#This Row],[return_percentage]]&lt;performance_data[[#This Row],[benchmark_return]],1,0)</f>
        <v>1</v>
      </c>
      <c r="V27" s="17">
        <f>COUNTIFS(performance_data[portfolio_id],performance_data[[#This Row],[portfolio_id]])</f>
        <v>33</v>
      </c>
      <c r="W27" s="17">
        <f>COUNTIFS(performance_data[portfolio_id],performance_data[[#This Row],[portfolio_id]],
          performance_data[return_flag],1)</f>
        <v>15</v>
      </c>
      <c r="X27" s="15">
        <f>performance_data[[#This Row],[underperform_flag_count]]/performance_data[[#This Row],[totalportfoliocount]]</f>
        <v>0.45454545454545453</v>
      </c>
    </row>
    <row r="28" spans="1:24" x14ac:dyDescent="0.3">
      <c r="A28">
        <v>1029</v>
      </c>
      <c r="B28" s="1">
        <v>45269</v>
      </c>
      <c r="C28">
        <v>302711.89</v>
      </c>
      <c r="D28">
        <v>18.05</v>
      </c>
      <c r="E28">
        <v>16.440000000000001</v>
      </c>
      <c r="F28">
        <v>17372.64</v>
      </c>
      <c r="G28">
        <v>7540.84</v>
      </c>
      <c r="H28" t="s">
        <v>2213</v>
      </c>
      <c r="I28" t="s">
        <v>2217</v>
      </c>
      <c r="J28">
        <v>12</v>
      </c>
      <c r="K28" t="s">
        <v>2218</v>
      </c>
      <c r="L28" t="str">
        <f>IF(performance_data[[#This Row],[return_percentage]]&gt;=performance_data[[#This Row],[benchmark_return]],"Higher","Lower")</f>
        <v>Higher</v>
      </c>
      <c r="M28" s="14">
        <f xml:space="preserve"> _xlfn.MAXIFS(performance_data[date],performance_data[portfolio_id],performance_data[[#This Row],[portfolio_id]])</f>
        <v>45550</v>
      </c>
      <c r="N28" s="14">
        <f xml:space="preserve"> _xlfn.MINIFS(performance_data[date],performance_data[portfolio_id],performance_data[[#This Row],[portfolio_id]])</f>
        <v>44858</v>
      </c>
      <c r="O28" s="15">
        <f>_xlfn.MAXIFS(performance_data[portfolio_value],performance_data[portfolio_id],performance_data[[#This Row],[portfolio_id]],performance_data[date],performance_data[[#This Row],[latest_date]])</f>
        <v>493437.34</v>
      </c>
      <c r="P28" s="15">
        <f>_xlfn.MAXIFS(performance_data[portfolio_value],performance_data[portfolio_id],performance_data[[#This Row],[portfolio_id]],performance_data[date],performance_data[[#This Row],[starting_date]])</f>
        <v>137828.97</v>
      </c>
      <c r="Q28" s="15">
        <f>performance_data[[#This Row],[latest_value]]-performance_data[[#This Row],[starting_value]]</f>
        <v>355608.37</v>
      </c>
      <c r="R28" s="15">
        <f>performance_data[[#This Row],[net_inflows]]-performance_data[[#This Row],[net_outflows]]</f>
        <v>9831.7999999999993</v>
      </c>
      <c r="S28" s="15" t="str">
        <f>IF(performance_data[[#This Row],[net_inflows]]&gt;AVERAGE(performance_data[net_inflows]),"High","Low")</f>
        <v>High</v>
      </c>
      <c r="T28" s="15">
        <f>AVERAGEIF(performance_data[inflow_flag],performance_data[[#This Row],[inflow_flag]],performance_data[return_percentage])</f>
        <v>4.8467905675459724</v>
      </c>
      <c r="U28" s="17">
        <f>IF(performance_data[[#This Row],[return_percentage]]&lt;performance_data[[#This Row],[benchmark_return]],1,0)</f>
        <v>0</v>
      </c>
      <c r="V28" s="17">
        <f>COUNTIFS(performance_data[portfolio_id],performance_data[[#This Row],[portfolio_id]])</f>
        <v>33</v>
      </c>
      <c r="W28" s="17">
        <f>COUNTIFS(performance_data[portfolio_id],performance_data[[#This Row],[portfolio_id]],
          performance_data[return_flag],1)</f>
        <v>15</v>
      </c>
      <c r="X28" s="15">
        <f>performance_data[[#This Row],[underperform_flag_count]]/performance_data[[#This Row],[totalportfoliocount]]</f>
        <v>0.45454545454545453</v>
      </c>
    </row>
    <row r="29" spans="1:24" x14ac:dyDescent="0.3">
      <c r="A29">
        <v>1029</v>
      </c>
      <c r="B29" s="1">
        <v>45351</v>
      </c>
      <c r="C29">
        <v>103782.7</v>
      </c>
      <c r="D29">
        <v>3.12</v>
      </c>
      <c r="E29">
        <v>2.85</v>
      </c>
      <c r="F29">
        <v>7559.82</v>
      </c>
      <c r="G29">
        <v>4789.26</v>
      </c>
      <c r="H29" t="s">
        <v>2205</v>
      </c>
      <c r="I29" t="s">
        <v>2206</v>
      </c>
      <c r="J29">
        <v>2</v>
      </c>
      <c r="K29" t="s">
        <v>2226</v>
      </c>
      <c r="L29" t="str">
        <f>IF(performance_data[[#This Row],[return_percentage]]&gt;=performance_data[[#This Row],[benchmark_return]],"Higher","Lower")</f>
        <v>Higher</v>
      </c>
      <c r="M29" s="14">
        <f xml:space="preserve"> _xlfn.MAXIFS(performance_data[date],performance_data[portfolio_id],performance_data[[#This Row],[portfolio_id]])</f>
        <v>45550</v>
      </c>
      <c r="N29" s="14">
        <f xml:space="preserve"> _xlfn.MINIFS(performance_data[date],performance_data[portfolio_id],performance_data[[#This Row],[portfolio_id]])</f>
        <v>44858</v>
      </c>
      <c r="O29" s="15">
        <f>_xlfn.MAXIFS(performance_data[portfolio_value],performance_data[portfolio_id],performance_data[[#This Row],[portfolio_id]],performance_data[date],performance_data[[#This Row],[latest_date]])</f>
        <v>493437.34</v>
      </c>
      <c r="P29" s="15">
        <f>_xlfn.MAXIFS(performance_data[portfolio_value],performance_data[portfolio_id],performance_data[[#This Row],[portfolio_id]],performance_data[date],performance_data[[#This Row],[starting_date]])</f>
        <v>137828.97</v>
      </c>
      <c r="Q29" s="15">
        <f>performance_data[[#This Row],[latest_value]]-performance_data[[#This Row],[starting_value]]</f>
        <v>355608.37</v>
      </c>
      <c r="R29" s="15">
        <f>performance_data[[#This Row],[net_inflows]]-performance_data[[#This Row],[net_outflows]]</f>
        <v>2770.5599999999995</v>
      </c>
      <c r="S29" s="15" t="str">
        <f>IF(performance_data[[#This Row],[net_inflows]]&gt;AVERAGE(performance_data[net_inflows]),"High","Low")</f>
        <v>Low</v>
      </c>
      <c r="T29" s="15">
        <f>AVERAGEIF(performance_data[inflow_flag],performance_data[[#This Row],[inflow_flag]],performance_data[return_percentage])</f>
        <v>5.0457846277021572</v>
      </c>
      <c r="U29" s="17">
        <f>IF(performance_data[[#This Row],[return_percentage]]&lt;performance_data[[#This Row],[benchmark_return]],1,0)</f>
        <v>0</v>
      </c>
      <c r="V29" s="17">
        <f>COUNTIFS(performance_data[portfolio_id],performance_data[[#This Row],[portfolio_id]])</f>
        <v>33</v>
      </c>
      <c r="W29" s="17">
        <f>COUNTIFS(performance_data[portfolio_id],performance_data[[#This Row],[portfolio_id]],
          performance_data[return_flag],1)</f>
        <v>15</v>
      </c>
      <c r="X29" s="15">
        <f>performance_data[[#This Row],[underperform_flag_count]]/performance_data[[#This Row],[totalportfoliocount]]</f>
        <v>0.45454545454545453</v>
      </c>
    </row>
    <row r="30" spans="1:24" x14ac:dyDescent="0.3">
      <c r="A30">
        <v>1029</v>
      </c>
      <c r="B30" s="1">
        <v>45448</v>
      </c>
      <c r="C30">
        <v>234631.16</v>
      </c>
      <c r="D30">
        <v>3.87</v>
      </c>
      <c r="E30">
        <v>3.71</v>
      </c>
      <c r="F30">
        <v>9659.64</v>
      </c>
      <c r="G30">
        <v>4850.3999999999996</v>
      </c>
      <c r="H30" t="s">
        <v>2205</v>
      </c>
      <c r="I30" t="s">
        <v>2211</v>
      </c>
      <c r="J30">
        <v>6</v>
      </c>
      <c r="K30" t="s">
        <v>2212</v>
      </c>
      <c r="L30" t="str">
        <f>IF(performance_data[[#This Row],[return_percentage]]&gt;=performance_data[[#This Row],[benchmark_return]],"Higher","Lower")</f>
        <v>Higher</v>
      </c>
      <c r="M30" s="14">
        <f xml:space="preserve"> _xlfn.MAXIFS(performance_data[date],performance_data[portfolio_id],performance_data[[#This Row],[portfolio_id]])</f>
        <v>45550</v>
      </c>
      <c r="N30" s="14">
        <f xml:space="preserve"> _xlfn.MINIFS(performance_data[date],performance_data[portfolio_id],performance_data[[#This Row],[portfolio_id]])</f>
        <v>44858</v>
      </c>
      <c r="O30" s="15">
        <f>_xlfn.MAXIFS(performance_data[portfolio_value],performance_data[portfolio_id],performance_data[[#This Row],[portfolio_id]],performance_data[date],performance_data[[#This Row],[latest_date]])</f>
        <v>493437.34</v>
      </c>
      <c r="P30" s="15">
        <f>_xlfn.MAXIFS(performance_data[portfolio_value],performance_data[portfolio_id],performance_data[[#This Row],[portfolio_id]],performance_data[date],performance_data[[#This Row],[starting_date]])</f>
        <v>137828.97</v>
      </c>
      <c r="Q30" s="15">
        <f>performance_data[[#This Row],[latest_value]]-performance_data[[#This Row],[starting_value]]</f>
        <v>355608.37</v>
      </c>
      <c r="R30" s="15">
        <f>performance_data[[#This Row],[net_inflows]]-performance_data[[#This Row],[net_outflows]]</f>
        <v>4809.24</v>
      </c>
      <c r="S30" s="15" t="str">
        <f>IF(performance_data[[#This Row],[net_inflows]]&gt;AVERAGE(performance_data[net_inflows]),"High","Low")</f>
        <v>Low</v>
      </c>
      <c r="T30" s="15">
        <f>AVERAGEIF(performance_data[inflow_flag],performance_data[[#This Row],[inflow_flag]],performance_data[return_percentage])</f>
        <v>5.0457846277021572</v>
      </c>
      <c r="U30" s="17">
        <f>IF(performance_data[[#This Row],[return_percentage]]&lt;performance_data[[#This Row],[benchmark_return]],1,0)</f>
        <v>0</v>
      </c>
      <c r="V30" s="17">
        <f>COUNTIFS(performance_data[portfolio_id],performance_data[[#This Row],[portfolio_id]])</f>
        <v>33</v>
      </c>
      <c r="W30" s="17">
        <f>COUNTIFS(performance_data[portfolio_id],performance_data[[#This Row],[portfolio_id]],
          performance_data[return_flag],1)</f>
        <v>15</v>
      </c>
      <c r="X30" s="15">
        <f>performance_data[[#This Row],[underperform_flag_count]]/performance_data[[#This Row],[totalportfoliocount]]</f>
        <v>0.45454545454545453</v>
      </c>
    </row>
    <row r="31" spans="1:24" x14ac:dyDescent="0.3">
      <c r="A31">
        <v>1029</v>
      </c>
      <c r="B31" s="1">
        <v>44894</v>
      </c>
      <c r="C31">
        <v>98434.99</v>
      </c>
      <c r="D31">
        <v>5.28</v>
      </c>
      <c r="E31">
        <v>5.31</v>
      </c>
      <c r="F31">
        <v>17554.66</v>
      </c>
      <c r="G31">
        <v>2775.68</v>
      </c>
      <c r="H31" t="s">
        <v>2220</v>
      </c>
      <c r="I31" t="s">
        <v>2217</v>
      </c>
      <c r="J31">
        <v>11</v>
      </c>
      <c r="K31" t="s">
        <v>2219</v>
      </c>
      <c r="L31" t="str">
        <f>IF(performance_data[[#This Row],[return_percentage]]&gt;=performance_data[[#This Row],[benchmark_return]],"Higher","Lower")</f>
        <v>Lower</v>
      </c>
      <c r="M31" s="14">
        <f xml:space="preserve"> _xlfn.MAXIFS(performance_data[date],performance_data[portfolio_id],performance_data[[#This Row],[portfolio_id]])</f>
        <v>45550</v>
      </c>
      <c r="N31" s="14">
        <f xml:space="preserve"> _xlfn.MINIFS(performance_data[date],performance_data[portfolio_id],performance_data[[#This Row],[portfolio_id]])</f>
        <v>44858</v>
      </c>
      <c r="O31" s="15">
        <f>_xlfn.MAXIFS(performance_data[portfolio_value],performance_data[portfolio_id],performance_data[[#This Row],[portfolio_id]],performance_data[date],performance_data[[#This Row],[latest_date]])</f>
        <v>493437.34</v>
      </c>
      <c r="P31" s="15">
        <f>_xlfn.MAXIFS(performance_data[portfolio_value],performance_data[portfolio_id],performance_data[[#This Row],[portfolio_id]],performance_data[date],performance_data[[#This Row],[starting_date]])</f>
        <v>137828.97</v>
      </c>
      <c r="Q31" s="15">
        <f>performance_data[[#This Row],[latest_value]]-performance_data[[#This Row],[starting_value]]</f>
        <v>355608.37</v>
      </c>
      <c r="R31" s="15">
        <f>performance_data[[#This Row],[net_inflows]]-performance_data[[#This Row],[net_outflows]]</f>
        <v>14778.98</v>
      </c>
      <c r="S31" s="15" t="str">
        <f>IF(performance_data[[#This Row],[net_inflows]]&gt;AVERAGE(performance_data[net_inflows]),"High","Low")</f>
        <v>High</v>
      </c>
      <c r="T31" s="15">
        <f>AVERAGEIF(performance_data[inflow_flag],performance_data[[#This Row],[inflow_flag]],performance_data[return_percentage])</f>
        <v>4.8467905675459724</v>
      </c>
      <c r="U31" s="17">
        <f>IF(performance_data[[#This Row],[return_percentage]]&lt;performance_data[[#This Row],[benchmark_return]],1,0)</f>
        <v>1</v>
      </c>
      <c r="V31" s="17">
        <f>COUNTIFS(performance_data[portfolio_id],performance_data[[#This Row],[portfolio_id]])</f>
        <v>33</v>
      </c>
      <c r="W31" s="17">
        <f>COUNTIFS(performance_data[portfolio_id],performance_data[[#This Row],[portfolio_id]],
          performance_data[return_flag],1)</f>
        <v>15</v>
      </c>
      <c r="X31" s="15">
        <f>performance_data[[#This Row],[underperform_flag_count]]/performance_data[[#This Row],[totalportfoliocount]]</f>
        <v>0.45454545454545453</v>
      </c>
    </row>
    <row r="32" spans="1:24" x14ac:dyDescent="0.3">
      <c r="A32">
        <v>1029</v>
      </c>
      <c r="B32" s="1">
        <v>45312</v>
      </c>
      <c r="C32">
        <v>166410.99</v>
      </c>
      <c r="D32">
        <v>-1.84</v>
      </c>
      <c r="E32">
        <v>-1.95</v>
      </c>
      <c r="F32">
        <v>15863.54</v>
      </c>
      <c r="G32">
        <v>7435.19</v>
      </c>
      <c r="H32" t="s">
        <v>2205</v>
      </c>
      <c r="I32" t="s">
        <v>2206</v>
      </c>
      <c r="J32">
        <v>1</v>
      </c>
      <c r="K32" t="s">
        <v>2207</v>
      </c>
      <c r="L32" t="str">
        <f>IF(performance_data[[#This Row],[return_percentage]]&gt;=performance_data[[#This Row],[benchmark_return]],"Higher","Lower")</f>
        <v>Higher</v>
      </c>
      <c r="M32" s="14">
        <f xml:space="preserve"> _xlfn.MAXIFS(performance_data[date],performance_data[portfolio_id],performance_data[[#This Row],[portfolio_id]])</f>
        <v>45550</v>
      </c>
      <c r="N32" s="14">
        <f xml:space="preserve"> _xlfn.MINIFS(performance_data[date],performance_data[portfolio_id],performance_data[[#This Row],[portfolio_id]])</f>
        <v>44858</v>
      </c>
      <c r="O32" s="15">
        <f>_xlfn.MAXIFS(performance_data[portfolio_value],performance_data[portfolio_id],performance_data[[#This Row],[portfolio_id]],performance_data[date],performance_data[[#This Row],[latest_date]])</f>
        <v>493437.34</v>
      </c>
      <c r="P32" s="15">
        <f>_xlfn.MAXIFS(performance_data[portfolio_value],performance_data[portfolio_id],performance_data[[#This Row],[portfolio_id]],performance_data[date],performance_data[[#This Row],[starting_date]])</f>
        <v>137828.97</v>
      </c>
      <c r="Q32" s="15">
        <f>performance_data[[#This Row],[latest_value]]-performance_data[[#This Row],[starting_value]]</f>
        <v>355608.37</v>
      </c>
      <c r="R32" s="15">
        <f>performance_data[[#This Row],[net_inflows]]-performance_data[[#This Row],[net_outflows]]</f>
        <v>8428.3500000000022</v>
      </c>
      <c r="S32" s="15" t="str">
        <f>IF(performance_data[[#This Row],[net_inflows]]&gt;AVERAGE(performance_data[net_inflows]),"High","Low")</f>
        <v>High</v>
      </c>
      <c r="T32" s="15">
        <f>AVERAGEIF(performance_data[inflow_flag],performance_data[[#This Row],[inflow_flag]],performance_data[return_percentage])</f>
        <v>4.8467905675459724</v>
      </c>
      <c r="U32" s="17">
        <f>IF(performance_data[[#This Row],[return_percentage]]&lt;performance_data[[#This Row],[benchmark_return]],1,0)</f>
        <v>0</v>
      </c>
      <c r="V32" s="17">
        <f>COUNTIFS(performance_data[portfolio_id],performance_data[[#This Row],[portfolio_id]])</f>
        <v>33</v>
      </c>
      <c r="W32" s="17">
        <f>COUNTIFS(performance_data[portfolio_id],performance_data[[#This Row],[portfolio_id]],
          performance_data[return_flag],1)</f>
        <v>15</v>
      </c>
      <c r="X32" s="15">
        <f>performance_data[[#This Row],[underperform_flag_count]]/performance_data[[#This Row],[totalportfoliocount]]</f>
        <v>0.45454545454545453</v>
      </c>
    </row>
    <row r="33" spans="1:24" x14ac:dyDescent="0.3">
      <c r="A33">
        <v>1029</v>
      </c>
      <c r="B33" s="1">
        <v>45550</v>
      </c>
      <c r="C33">
        <v>493437.34</v>
      </c>
      <c r="D33">
        <v>-0.27</v>
      </c>
      <c r="E33">
        <v>-0.31</v>
      </c>
      <c r="F33">
        <v>12713.02</v>
      </c>
      <c r="G33">
        <v>10261.84</v>
      </c>
      <c r="H33" t="s">
        <v>2205</v>
      </c>
      <c r="I33" t="s">
        <v>2209</v>
      </c>
      <c r="J33">
        <v>9</v>
      </c>
      <c r="K33" t="s">
        <v>2221</v>
      </c>
      <c r="L33" t="str">
        <f>IF(performance_data[[#This Row],[return_percentage]]&gt;=performance_data[[#This Row],[benchmark_return]],"Higher","Lower")</f>
        <v>Higher</v>
      </c>
      <c r="M33" s="14">
        <f xml:space="preserve"> _xlfn.MAXIFS(performance_data[date],performance_data[portfolio_id],performance_data[[#This Row],[portfolio_id]])</f>
        <v>45550</v>
      </c>
      <c r="N33" s="14">
        <f xml:space="preserve"> _xlfn.MINIFS(performance_data[date],performance_data[portfolio_id],performance_data[[#This Row],[portfolio_id]])</f>
        <v>44858</v>
      </c>
      <c r="O33" s="15">
        <f>_xlfn.MAXIFS(performance_data[portfolio_value],performance_data[portfolio_id],performance_data[[#This Row],[portfolio_id]],performance_data[date],performance_data[[#This Row],[latest_date]])</f>
        <v>493437.34</v>
      </c>
      <c r="P33" s="15">
        <f>_xlfn.MAXIFS(performance_data[portfolio_value],performance_data[portfolio_id],performance_data[[#This Row],[portfolio_id]],performance_data[date],performance_data[[#This Row],[starting_date]])</f>
        <v>137828.97</v>
      </c>
      <c r="Q33" s="15">
        <f>performance_data[[#This Row],[latest_value]]-performance_data[[#This Row],[starting_value]]</f>
        <v>355608.37</v>
      </c>
      <c r="R33" s="15">
        <f>performance_data[[#This Row],[net_inflows]]-performance_data[[#This Row],[net_outflows]]</f>
        <v>2451.1800000000003</v>
      </c>
      <c r="S33" s="15" t="str">
        <f>IF(performance_data[[#This Row],[net_inflows]]&gt;AVERAGE(performance_data[net_inflows]),"High","Low")</f>
        <v>High</v>
      </c>
      <c r="T33" s="15">
        <f>AVERAGEIF(performance_data[inflow_flag],performance_data[[#This Row],[inflow_flag]],performance_data[return_percentage])</f>
        <v>4.8467905675459724</v>
      </c>
      <c r="U33" s="17">
        <f>IF(performance_data[[#This Row],[return_percentage]]&lt;performance_data[[#This Row],[benchmark_return]],1,0)</f>
        <v>0</v>
      </c>
      <c r="V33" s="17">
        <f>COUNTIFS(performance_data[portfolio_id],performance_data[[#This Row],[portfolio_id]])</f>
        <v>33</v>
      </c>
      <c r="W33" s="17">
        <f>COUNTIFS(performance_data[portfolio_id],performance_data[[#This Row],[portfolio_id]],
          performance_data[return_flag],1)</f>
        <v>15</v>
      </c>
      <c r="X33" s="15">
        <f>performance_data[[#This Row],[underperform_flag_count]]/performance_data[[#This Row],[totalportfoliocount]]</f>
        <v>0.45454545454545453</v>
      </c>
    </row>
    <row r="34" spans="1:24" x14ac:dyDescent="0.3">
      <c r="A34">
        <v>1029</v>
      </c>
      <c r="B34" s="1">
        <v>45315</v>
      </c>
      <c r="C34">
        <v>229566.13</v>
      </c>
      <c r="D34">
        <v>-6.91</v>
      </c>
      <c r="E34">
        <v>-5.82</v>
      </c>
      <c r="F34">
        <v>16363.94</v>
      </c>
      <c r="G34">
        <v>14916.96</v>
      </c>
      <c r="H34" t="s">
        <v>2205</v>
      </c>
      <c r="I34" t="s">
        <v>2206</v>
      </c>
      <c r="J34">
        <v>1</v>
      </c>
      <c r="K34" t="s">
        <v>2207</v>
      </c>
      <c r="L34" t="str">
        <f>IF(performance_data[[#This Row],[return_percentage]]&gt;=performance_data[[#This Row],[benchmark_return]],"Higher","Lower")</f>
        <v>Lower</v>
      </c>
      <c r="M34" s="14">
        <f xml:space="preserve"> _xlfn.MAXIFS(performance_data[date],performance_data[portfolio_id],performance_data[[#This Row],[portfolio_id]])</f>
        <v>45550</v>
      </c>
      <c r="N34" s="14">
        <f xml:space="preserve"> _xlfn.MINIFS(performance_data[date],performance_data[portfolio_id],performance_data[[#This Row],[portfolio_id]])</f>
        <v>44858</v>
      </c>
      <c r="O34" s="15">
        <f>_xlfn.MAXIFS(performance_data[portfolio_value],performance_data[portfolio_id],performance_data[[#This Row],[portfolio_id]],performance_data[date],performance_data[[#This Row],[latest_date]])</f>
        <v>493437.34</v>
      </c>
      <c r="P34" s="15">
        <f>_xlfn.MAXIFS(performance_data[portfolio_value],performance_data[portfolio_id],performance_data[[#This Row],[portfolio_id]],performance_data[date],performance_data[[#This Row],[starting_date]])</f>
        <v>137828.97</v>
      </c>
      <c r="Q34" s="15">
        <f>performance_data[[#This Row],[latest_value]]-performance_data[[#This Row],[starting_value]]</f>
        <v>355608.37</v>
      </c>
      <c r="R34" s="15">
        <f>performance_data[[#This Row],[net_inflows]]-performance_data[[#This Row],[net_outflows]]</f>
        <v>1446.9800000000014</v>
      </c>
      <c r="S34" s="15" t="str">
        <f>IF(performance_data[[#This Row],[net_inflows]]&gt;AVERAGE(performance_data[net_inflows]),"High","Low")</f>
        <v>High</v>
      </c>
      <c r="T34" s="15">
        <f>AVERAGEIF(performance_data[inflow_flag],performance_data[[#This Row],[inflow_flag]],performance_data[return_percentage])</f>
        <v>4.8467905675459724</v>
      </c>
      <c r="U34" s="17">
        <f>IF(performance_data[[#This Row],[return_percentage]]&lt;performance_data[[#This Row],[benchmark_return]],1,0)</f>
        <v>1</v>
      </c>
      <c r="V34" s="17">
        <f>COUNTIFS(performance_data[portfolio_id],performance_data[[#This Row],[portfolio_id]])</f>
        <v>33</v>
      </c>
      <c r="W34" s="17">
        <f>COUNTIFS(performance_data[portfolio_id],performance_data[[#This Row],[portfolio_id]],
          performance_data[return_flag],1)</f>
        <v>15</v>
      </c>
      <c r="X34" s="15">
        <f>performance_data[[#This Row],[underperform_flag_count]]/performance_data[[#This Row],[totalportfoliocount]]</f>
        <v>0.45454545454545453</v>
      </c>
    </row>
    <row r="35" spans="1:24" x14ac:dyDescent="0.3">
      <c r="A35">
        <v>1069</v>
      </c>
      <c r="B35" s="1">
        <v>45139</v>
      </c>
      <c r="C35">
        <v>111426.95</v>
      </c>
      <c r="D35">
        <v>6.36</v>
      </c>
      <c r="E35">
        <v>5.33</v>
      </c>
      <c r="F35">
        <v>12771.5</v>
      </c>
      <c r="G35">
        <v>2338.96</v>
      </c>
      <c r="H35" t="s">
        <v>2213</v>
      </c>
      <c r="I35" t="s">
        <v>2209</v>
      </c>
      <c r="J35">
        <v>8</v>
      </c>
      <c r="K35" t="s">
        <v>2214</v>
      </c>
      <c r="L35" t="str">
        <f>IF(performance_data[[#This Row],[return_percentage]]&gt;=performance_data[[#This Row],[benchmark_return]],"Higher","Lower")</f>
        <v>Higher</v>
      </c>
      <c r="M35" s="14">
        <f xml:space="preserve"> _xlfn.MAXIFS(performance_data[date],performance_data[portfolio_id],performance_data[[#This Row],[portfolio_id]])</f>
        <v>45557</v>
      </c>
      <c r="N35" s="14">
        <f xml:space="preserve"> _xlfn.MINIFS(performance_data[date],performance_data[portfolio_id],performance_data[[#This Row],[portfolio_id]])</f>
        <v>44900</v>
      </c>
      <c r="O35" s="15">
        <f>_xlfn.MAXIFS(performance_data[portfolio_value],performance_data[portfolio_id],performance_data[[#This Row],[portfolio_id]],performance_data[date],performance_data[[#This Row],[latest_date]])</f>
        <v>223884.52</v>
      </c>
      <c r="P35" s="15">
        <f>_xlfn.MAXIFS(performance_data[portfolio_value],performance_data[portfolio_id],performance_data[[#This Row],[portfolio_id]],performance_data[date],performance_data[[#This Row],[starting_date]])</f>
        <v>366203.86</v>
      </c>
      <c r="Q35" s="15">
        <f>performance_data[[#This Row],[latest_value]]-performance_data[[#This Row],[starting_value]]</f>
        <v>-142319.34</v>
      </c>
      <c r="R35" s="15">
        <f>performance_data[[#This Row],[net_inflows]]-performance_data[[#This Row],[net_outflows]]</f>
        <v>10432.540000000001</v>
      </c>
      <c r="S35" s="15" t="str">
        <f>IF(performance_data[[#This Row],[net_inflows]]&gt;AVERAGE(performance_data[net_inflows]),"High","Low")</f>
        <v>High</v>
      </c>
      <c r="T35" s="15">
        <f>AVERAGEIF(performance_data[inflow_flag],performance_data[[#This Row],[inflow_flag]],performance_data[return_percentage])</f>
        <v>4.8467905675459724</v>
      </c>
      <c r="U35" s="17">
        <f>IF(performance_data[[#This Row],[return_percentage]]&lt;performance_data[[#This Row],[benchmark_return]],1,0)</f>
        <v>0</v>
      </c>
      <c r="V35" s="17">
        <f>COUNTIFS(performance_data[portfolio_id],performance_data[[#This Row],[portfolio_id]])</f>
        <v>27</v>
      </c>
      <c r="W35" s="17">
        <f>COUNTIFS(performance_data[portfolio_id],performance_data[[#This Row],[portfolio_id]],
          performance_data[return_flag],1)</f>
        <v>9</v>
      </c>
      <c r="X35" s="15">
        <f>performance_data[[#This Row],[underperform_flag_count]]/performance_data[[#This Row],[totalportfoliocount]]</f>
        <v>0.33333333333333331</v>
      </c>
    </row>
    <row r="36" spans="1:24" x14ac:dyDescent="0.3">
      <c r="A36">
        <v>1069</v>
      </c>
      <c r="B36" s="1">
        <v>45505</v>
      </c>
      <c r="C36">
        <v>306723.68</v>
      </c>
      <c r="D36">
        <v>3.3</v>
      </c>
      <c r="E36">
        <v>3.27</v>
      </c>
      <c r="F36">
        <v>4624.1000000000004</v>
      </c>
      <c r="G36">
        <v>9305.2000000000007</v>
      </c>
      <c r="H36" t="s">
        <v>2205</v>
      </c>
      <c r="I36" t="s">
        <v>2209</v>
      </c>
      <c r="J36">
        <v>8</v>
      </c>
      <c r="K36" t="s">
        <v>2214</v>
      </c>
      <c r="L36" t="str">
        <f>IF(performance_data[[#This Row],[return_percentage]]&gt;=performance_data[[#This Row],[benchmark_return]],"Higher","Lower")</f>
        <v>Higher</v>
      </c>
      <c r="M36" s="14">
        <f xml:space="preserve"> _xlfn.MAXIFS(performance_data[date],performance_data[portfolio_id],performance_data[[#This Row],[portfolio_id]])</f>
        <v>45557</v>
      </c>
      <c r="N36" s="14">
        <f xml:space="preserve"> _xlfn.MINIFS(performance_data[date],performance_data[portfolio_id],performance_data[[#This Row],[portfolio_id]])</f>
        <v>44900</v>
      </c>
      <c r="O36" s="15">
        <f>_xlfn.MAXIFS(performance_data[portfolio_value],performance_data[portfolio_id],performance_data[[#This Row],[portfolio_id]],performance_data[date],performance_data[[#This Row],[latest_date]])</f>
        <v>223884.52</v>
      </c>
      <c r="P36" s="15">
        <f>_xlfn.MAXIFS(performance_data[portfolio_value],performance_data[portfolio_id],performance_data[[#This Row],[portfolio_id]],performance_data[date],performance_data[[#This Row],[starting_date]])</f>
        <v>366203.86</v>
      </c>
      <c r="Q36" s="15">
        <f>performance_data[[#This Row],[latest_value]]-performance_data[[#This Row],[starting_value]]</f>
        <v>-142319.34</v>
      </c>
      <c r="R36" s="15">
        <f>performance_data[[#This Row],[net_inflows]]-performance_data[[#This Row],[net_outflows]]</f>
        <v>-4681.1000000000004</v>
      </c>
      <c r="S36" s="15" t="str">
        <f>IF(performance_data[[#This Row],[net_inflows]]&gt;AVERAGE(performance_data[net_inflows]),"High","Low")</f>
        <v>Low</v>
      </c>
      <c r="T36" s="15">
        <f>AVERAGEIF(performance_data[inflow_flag],performance_data[[#This Row],[inflow_flag]],performance_data[return_percentage])</f>
        <v>5.0457846277021572</v>
      </c>
      <c r="U36" s="17">
        <f>IF(performance_data[[#This Row],[return_percentage]]&lt;performance_data[[#This Row],[benchmark_return]],1,0)</f>
        <v>0</v>
      </c>
      <c r="V36" s="17">
        <f>COUNTIFS(performance_data[portfolio_id],performance_data[[#This Row],[portfolio_id]])</f>
        <v>27</v>
      </c>
      <c r="W36" s="17">
        <f>COUNTIFS(performance_data[portfolio_id],performance_data[[#This Row],[portfolio_id]],
          performance_data[return_flag],1)</f>
        <v>9</v>
      </c>
      <c r="X36" s="15">
        <f>performance_data[[#This Row],[underperform_flag_count]]/performance_data[[#This Row],[totalportfoliocount]]</f>
        <v>0.33333333333333331</v>
      </c>
    </row>
    <row r="37" spans="1:24" x14ac:dyDescent="0.3">
      <c r="A37">
        <v>1069</v>
      </c>
      <c r="B37" s="1">
        <v>45486</v>
      </c>
      <c r="C37">
        <v>318332.48</v>
      </c>
      <c r="D37">
        <v>-6.26</v>
      </c>
      <c r="E37">
        <v>-7.03</v>
      </c>
      <c r="F37">
        <v>14261.51</v>
      </c>
      <c r="G37">
        <v>7078.23</v>
      </c>
      <c r="H37" t="s">
        <v>2205</v>
      </c>
      <c r="I37" t="s">
        <v>2209</v>
      </c>
      <c r="J37">
        <v>7</v>
      </c>
      <c r="K37" t="s">
        <v>2210</v>
      </c>
      <c r="L37" t="str">
        <f>IF(performance_data[[#This Row],[return_percentage]]&gt;=performance_data[[#This Row],[benchmark_return]],"Higher","Lower")</f>
        <v>Higher</v>
      </c>
      <c r="M37" s="14">
        <f xml:space="preserve"> _xlfn.MAXIFS(performance_data[date],performance_data[portfolio_id],performance_data[[#This Row],[portfolio_id]])</f>
        <v>45557</v>
      </c>
      <c r="N37" s="14">
        <f xml:space="preserve"> _xlfn.MINIFS(performance_data[date],performance_data[portfolio_id],performance_data[[#This Row],[portfolio_id]])</f>
        <v>44900</v>
      </c>
      <c r="O37" s="15">
        <f>_xlfn.MAXIFS(performance_data[portfolio_value],performance_data[portfolio_id],performance_data[[#This Row],[portfolio_id]],performance_data[date],performance_data[[#This Row],[latest_date]])</f>
        <v>223884.52</v>
      </c>
      <c r="P37" s="15">
        <f>_xlfn.MAXIFS(performance_data[portfolio_value],performance_data[portfolio_id],performance_data[[#This Row],[portfolio_id]],performance_data[date],performance_data[[#This Row],[starting_date]])</f>
        <v>366203.86</v>
      </c>
      <c r="Q37" s="15">
        <f>performance_data[[#This Row],[latest_value]]-performance_data[[#This Row],[starting_value]]</f>
        <v>-142319.34</v>
      </c>
      <c r="R37" s="15">
        <f>performance_data[[#This Row],[net_inflows]]-performance_data[[#This Row],[net_outflows]]</f>
        <v>7183.2800000000007</v>
      </c>
      <c r="S37" s="15" t="str">
        <f>IF(performance_data[[#This Row],[net_inflows]]&gt;AVERAGE(performance_data[net_inflows]),"High","Low")</f>
        <v>High</v>
      </c>
      <c r="T37" s="15">
        <f>AVERAGEIF(performance_data[inflow_flag],performance_data[[#This Row],[inflow_flag]],performance_data[return_percentage])</f>
        <v>4.8467905675459724</v>
      </c>
      <c r="U37" s="17">
        <f>IF(performance_data[[#This Row],[return_percentage]]&lt;performance_data[[#This Row],[benchmark_return]],1,0)</f>
        <v>0</v>
      </c>
      <c r="V37" s="17">
        <f>COUNTIFS(performance_data[portfolio_id],performance_data[[#This Row],[portfolio_id]])</f>
        <v>27</v>
      </c>
      <c r="W37" s="17">
        <f>COUNTIFS(performance_data[portfolio_id],performance_data[[#This Row],[portfolio_id]],
          performance_data[return_flag],1)</f>
        <v>9</v>
      </c>
      <c r="X37" s="15">
        <f>performance_data[[#This Row],[underperform_flag_count]]/performance_data[[#This Row],[totalportfoliocount]]</f>
        <v>0.33333333333333331</v>
      </c>
    </row>
    <row r="38" spans="1:24" x14ac:dyDescent="0.3">
      <c r="A38">
        <v>1069</v>
      </c>
      <c r="B38" s="1">
        <v>45038</v>
      </c>
      <c r="C38">
        <v>119020.58</v>
      </c>
      <c r="D38">
        <v>-3.15</v>
      </c>
      <c r="E38">
        <v>-3.63</v>
      </c>
      <c r="F38">
        <v>466.05</v>
      </c>
      <c r="G38">
        <v>16679.43</v>
      </c>
      <c r="H38" t="s">
        <v>2213</v>
      </c>
      <c r="I38" t="s">
        <v>2211</v>
      </c>
      <c r="J38">
        <v>4</v>
      </c>
      <c r="K38" t="s">
        <v>2216</v>
      </c>
      <c r="L38" t="str">
        <f>IF(performance_data[[#This Row],[return_percentage]]&gt;=performance_data[[#This Row],[benchmark_return]],"Higher","Lower")</f>
        <v>Higher</v>
      </c>
      <c r="M38" s="14">
        <f xml:space="preserve"> _xlfn.MAXIFS(performance_data[date],performance_data[portfolio_id],performance_data[[#This Row],[portfolio_id]])</f>
        <v>45557</v>
      </c>
      <c r="N38" s="14">
        <f xml:space="preserve"> _xlfn.MINIFS(performance_data[date],performance_data[portfolio_id],performance_data[[#This Row],[portfolio_id]])</f>
        <v>44900</v>
      </c>
      <c r="O38" s="15">
        <f>_xlfn.MAXIFS(performance_data[portfolio_value],performance_data[portfolio_id],performance_data[[#This Row],[portfolio_id]],performance_data[date],performance_data[[#This Row],[latest_date]])</f>
        <v>223884.52</v>
      </c>
      <c r="P38" s="15">
        <f>_xlfn.MAXIFS(performance_data[portfolio_value],performance_data[portfolio_id],performance_data[[#This Row],[portfolio_id]],performance_data[date],performance_data[[#This Row],[starting_date]])</f>
        <v>366203.86</v>
      </c>
      <c r="Q38" s="15">
        <f>performance_data[[#This Row],[latest_value]]-performance_data[[#This Row],[starting_value]]</f>
        <v>-142319.34</v>
      </c>
      <c r="R38" s="15">
        <f>performance_data[[#This Row],[net_inflows]]-performance_data[[#This Row],[net_outflows]]</f>
        <v>-16213.380000000001</v>
      </c>
      <c r="S38" s="15" t="str">
        <f>IF(performance_data[[#This Row],[net_inflows]]&gt;AVERAGE(performance_data[net_inflows]),"High","Low")</f>
        <v>Low</v>
      </c>
      <c r="T38" s="15">
        <f>AVERAGEIF(performance_data[inflow_flag],performance_data[[#This Row],[inflow_flag]],performance_data[return_percentage])</f>
        <v>5.0457846277021572</v>
      </c>
      <c r="U38" s="17">
        <f>IF(performance_data[[#This Row],[return_percentage]]&lt;performance_data[[#This Row],[benchmark_return]],1,0)</f>
        <v>0</v>
      </c>
      <c r="V38" s="17">
        <f>COUNTIFS(performance_data[portfolio_id],performance_data[[#This Row],[portfolio_id]])</f>
        <v>27</v>
      </c>
      <c r="W38" s="17">
        <f>COUNTIFS(performance_data[portfolio_id],performance_data[[#This Row],[portfolio_id]],
          performance_data[return_flag],1)</f>
        <v>9</v>
      </c>
      <c r="X38" s="15">
        <f>performance_data[[#This Row],[underperform_flag_count]]/performance_data[[#This Row],[totalportfoliocount]]</f>
        <v>0.33333333333333331</v>
      </c>
    </row>
    <row r="39" spans="1:24" x14ac:dyDescent="0.3">
      <c r="A39">
        <v>1069</v>
      </c>
      <c r="B39" s="1">
        <v>45498</v>
      </c>
      <c r="C39">
        <v>21466.22</v>
      </c>
      <c r="D39">
        <v>4.76</v>
      </c>
      <c r="E39">
        <v>5.68</v>
      </c>
      <c r="F39">
        <v>7208.38</v>
      </c>
      <c r="G39">
        <v>13754.5</v>
      </c>
      <c r="H39" t="s">
        <v>2205</v>
      </c>
      <c r="I39" t="s">
        <v>2209</v>
      </c>
      <c r="J39">
        <v>7</v>
      </c>
      <c r="K39" t="s">
        <v>2210</v>
      </c>
      <c r="L39" t="str">
        <f>IF(performance_data[[#This Row],[return_percentage]]&gt;=performance_data[[#This Row],[benchmark_return]],"Higher","Lower")</f>
        <v>Lower</v>
      </c>
      <c r="M39" s="14">
        <f xml:space="preserve"> _xlfn.MAXIFS(performance_data[date],performance_data[portfolio_id],performance_data[[#This Row],[portfolio_id]])</f>
        <v>45557</v>
      </c>
      <c r="N39" s="14">
        <f xml:space="preserve"> _xlfn.MINIFS(performance_data[date],performance_data[portfolio_id],performance_data[[#This Row],[portfolio_id]])</f>
        <v>44900</v>
      </c>
      <c r="O39" s="15">
        <f>_xlfn.MAXIFS(performance_data[portfolio_value],performance_data[portfolio_id],performance_data[[#This Row],[portfolio_id]],performance_data[date],performance_data[[#This Row],[latest_date]])</f>
        <v>223884.52</v>
      </c>
      <c r="P39" s="15">
        <f>_xlfn.MAXIFS(performance_data[portfolio_value],performance_data[portfolio_id],performance_data[[#This Row],[portfolio_id]],performance_data[date],performance_data[[#This Row],[starting_date]])</f>
        <v>366203.86</v>
      </c>
      <c r="Q39" s="15">
        <f>performance_data[[#This Row],[latest_value]]-performance_data[[#This Row],[starting_value]]</f>
        <v>-142319.34</v>
      </c>
      <c r="R39" s="15">
        <f>performance_data[[#This Row],[net_inflows]]-performance_data[[#This Row],[net_outflows]]</f>
        <v>-6546.12</v>
      </c>
      <c r="S39" s="15" t="str">
        <f>IF(performance_data[[#This Row],[net_inflows]]&gt;AVERAGE(performance_data[net_inflows]),"High","Low")</f>
        <v>Low</v>
      </c>
      <c r="T39" s="15">
        <f>AVERAGEIF(performance_data[inflow_flag],performance_data[[#This Row],[inflow_flag]],performance_data[return_percentage])</f>
        <v>5.0457846277021572</v>
      </c>
      <c r="U39" s="17">
        <f>IF(performance_data[[#This Row],[return_percentage]]&lt;performance_data[[#This Row],[benchmark_return]],1,0)</f>
        <v>1</v>
      </c>
      <c r="V39" s="17">
        <f>COUNTIFS(performance_data[portfolio_id],performance_data[[#This Row],[portfolio_id]])</f>
        <v>27</v>
      </c>
      <c r="W39" s="17">
        <f>COUNTIFS(performance_data[portfolio_id],performance_data[[#This Row],[portfolio_id]],
          performance_data[return_flag],1)</f>
        <v>9</v>
      </c>
      <c r="X39" s="15">
        <f>performance_data[[#This Row],[underperform_flag_count]]/performance_data[[#This Row],[totalportfoliocount]]</f>
        <v>0.33333333333333331</v>
      </c>
    </row>
    <row r="40" spans="1:24" x14ac:dyDescent="0.3">
      <c r="A40">
        <v>1069</v>
      </c>
      <c r="B40" s="1">
        <v>44903</v>
      </c>
      <c r="C40">
        <v>479405.8</v>
      </c>
      <c r="D40">
        <v>6.02</v>
      </c>
      <c r="E40">
        <v>6.52</v>
      </c>
      <c r="F40">
        <v>15829.44</v>
      </c>
      <c r="G40">
        <v>16076.85</v>
      </c>
      <c r="H40" t="s">
        <v>2220</v>
      </c>
      <c r="I40" t="s">
        <v>2217</v>
      </c>
      <c r="J40">
        <v>12</v>
      </c>
      <c r="K40" t="s">
        <v>2218</v>
      </c>
      <c r="L40" t="str">
        <f>IF(performance_data[[#This Row],[return_percentage]]&gt;=performance_data[[#This Row],[benchmark_return]],"Higher","Lower")</f>
        <v>Lower</v>
      </c>
      <c r="M40" s="14">
        <f xml:space="preserve"> _xlfn.MAXIFS(performance_data[date],performance_data[portfolio_id],performance_data[[#This Row],[portfolio_id]])</f>
        <v>45557</v>
      </c>
      <c r="N40" s="14">
        <f xml:space="preserve"> _xlfn.MINIFS(performance_data[date],performance_data[portfolio_id],performance_data[[#This Row],[portfolio_id]])</f>
        <v>44900</v>
      </c>
      <c r="O40" s="15">
        <f>_xlfn.MAXIFS(performance_data[portfolio_value],performance_data[portfolio_id],performance_data[[#This Row],[portfolio_id]],performance_data[date],performance_data[[#This Row],[latest_date]])</f>
        <v>223884.52</v>
      </c>
      <c r="P40" s="15">
        <f>_xlfn.MAXIFS(performance_data[portfolio_value],performance_data[portfolio_id],performance_data[[#This Row],[portfolio_id]],performance_data[date],performance_data[[#This Row],[starting_date]])</f>
        <v>366203.86</v>
      </c>
      <c r="Q40" s="15">
        <f>performance_data[[#This Row],[latest_value]]-performance_data[[#This Row],[starting_value]]</f>
        <v>-142319.34</v>
      </c>
      <c r="R40" s="15">
        <f>performance_data[[#This Row],[net_inflows]]-performance_data[[#This Row],[net_outflows]]</f>
        <v>-247.40999999999985</v>
      </c>
      <c r="S40" s="15" t="str">
        <f>IF(performance_data[[#This Row],[net_inflows]]&gt;AVERAGE(performance_data[net_inflows]),"High","Low")</f>
        <v>High</v>
      </c>
      <c r="T40" s="15">
        <f>AVERAGEIF(performance_data[inflow_flag],performance_data[[#This Row],[inflow_flag]],performance_data[return_percentage])</f>
        <v>4.8467905675459724</v>
      </c>
      <c r="U40" s="17">
        <f>IF(performance_data[[#This Row],[return_percentage]]&lt;performance_data[[#This Row],[benchmark_return]],1,0)</f>
        <v>1</v>
      </c>
      <c r="V40" s="17">
        <f>COUNTIFS(performance_data[portfolio_id],performance_data[[#This Row],[portfolio_id]])</f>
        <v>27</v>
      </c>
      <c r="W40" s="17">
        <f>COUNTIFS(performance_data[portfolio_id],performance_data[[#This Row],[portfolio_id]],
          performance_data[return_flag],1)</f>
        <v>9</v>
      </c>
      <c r="X40" s="15">
        <f>performance_data[[#This Row],[underperform_flag_count]]/performance_data[[#This Row],[totalportfoliocount]]</f>
        <v>0.33333333333333331</v>
      </c>
    </row>
    <row r="41" spans="1:24" x14ac:dyDescent="0.3">
      <c r="A41">
        <v>1069</v>
      </c>
      <c r="B41" s="1">
        <v>45078</v>
      </c>
      <c r="C41">
        <v>195387.88</v>
      </c>
      <c r="D41">
        <v>16.87</v>
      </c>
      <c r="E41">
        <v>17.71</v>
      </c>
      <c r="F41">
        <v>12048.86</v>
      </c>
      <c r="G41">
        <v>14584.91</v>
      </c>
      <c r="H41" t="s">
        <v>2213</v>
      </c>
      <c r="I41" t="s">
        <v>2211</v>
      </c>
      <c r="J41">
        <v>6</v>
      </c>
      <c r="K41" t="s">
        <v>2212</v>
      </c>
      <c r="L41" t="str">
        <f>IF(performance_data[[#This Row],[return_percentage]]&gt;=performance_data[[#This Row],[benchmark_return]],"Higher","Lower")</f>
        <v>Lower</v>
      </c>
      <c r="M41" s="14">
        <f xml:space="preserve"> _xlfn.MAXIFS(performance_data[date],performance_data[portfolio_id],performance_data[[#This Row],[portfolio_id]])</f>
        <v>45557</v>
      </c>
      <c r="N41" s="14">
        <f xml:space="preserve"> _xlfn.MINIFS(performance_data[date],performance_data[portfolio_id],performance_data[[#This Row],[portfolio_id]])</f>
        <v>44900</v>
      </c>
      <c r="O41" s="15">
        <f>_xlfn.MAXIFS(performance_data[portfolio_value],performance_data[portfolio_id],performance_data[[#This Row],[portfolio_id]],performance_data[date],performance_data[[#This Row],[latest_date]])</f>
        <v>223884.52</v>
      </c>
      <c r="P41" s="15">
        <f>_xlfn.MAXIFS(performance_data[portfolio_value],performance_data[portfolio_id],performance_data[[#This Row],[portfolio_id]],performance_data[date],performance_data[[#This Row],[starting_date]])</f>
        <v>366203.86</v>
      </c>
      <c r="Q41" s="15">
        <f>performance_data[[#This Row],[latest_value]]-performance_data[[#This Row],[starting_value]]</f>
        <v>-142319.34</v>
      </c>
      <c r="R41" s="15">
        <f>performance_data[[#This Row],[net_inflows]]-performance_data[[#This Row],[net_outflows]]</f>
        <v>-2536.0499999999993</v>
      </c>
      <c r="S41" s="15" t="str">
        <f>IF(performance_data[[#This Row],[net_inflows]]&gt;AVERAGE(performance_data[net_inflows]),"High","Low")</f>
        <v>High</v>
      </c>
      <c r="T41" s="15">
        <f>AVERAGEIF(performance_data[inflow_flag],performance_data[[#This Row],[inflow_flag]],performance_data[return_percentage])</f>
        <v>4.8467905675459724</v>
      </c>
      <c r="U41" s="17">
        <f>IF(performance_data[[#This Row],[return_percentage]]&lt;performance_data[[#This Row],[benchmark_return]],1,0)</f>
        <v>1</v>
      </c>
      <c r="V41" s="17">
        <f>COUNTIFS(performance_data[portfolio_id],performance_data[[#This Row],[portfolio_id]])</f>
        <v>27</v>
      </c>
      <c r="W41" s="17">
        <f>COUNTIFS(performance_data[portfolio_id],performance_data[[#This Row],[portfolio_id]],
          performance_data[return_flag],1)</f>
        <v>9</v>
      </c>
      <c r="X41" s="15">
        <f>performance_data[[#This Row],[underperform_flag_count]]/performance_data[[#This Row],[totalportfoliocount]]</f>
        <v>0.33333333333333331</v>
      </c>
    </row>
    <row r="42" spans="1:24" x14ac:dyDescent="0.3">
      <c r="A42">
        <v>1069</v>
      </c>
      <c r="B42" s="1">
        <v>45251</v>
      </c>
      <c r="C42">
        <v>148894.21</v>
      </c>
      <c r="D42">
        <v>8.42</v>
      </c>
      <c r="E42">
        <v>7.69</v>
      </c>
      <c r="F42">
        <v>7769.03</v>
      </c>
      <c r="G42">
        <v>8614.76</v>
      </c>
      <c r="H42" t="s">
        <v>2213</v>
      </c>
      <c r="I42" t="s">
        <v>2217</v>
      </c>
      <c r="J42">
        <v>11</v>
      </c>
      <c r="K42" t="s">
        <v>2219</v>
      </c>
      <c r="L42" t="str">
        <f>IF(performance_data[[#This Row],[return_percentage]]&gt;=performance_data[[#This Row],[benchmark_return]],"Higher","Lower")</f>
        <v>Higher</v>
      </c>
      <c r="M42" s="14">
        <f xml:space="preserve"> _xlfn.MAXIFS(performance_data[date],performance_data[portfolio_id],performance_data[[#This Row],[portfolio_id]])</f>
        <v>45557</v>
      </c>
      <c r="N42" s="14">
        <f xml:space="preserve"> _xlfn.MINIFS(performance_data[date],performance_data[portfolio_id],performance_data[[#This Row],[portfolio_id]])</f>
        <v>44900</v>
      </c>
      <c r="O42" s="15">
        <f>_xlfn.MAXIFS(performance_data[portfolio_value],performance_data[portfolio_id],performance_data[[#This Row],[portfolio_id]],performance_data[date],performance_data[[#This Row],[latest_date]])</f>
        <v>223884.52</v>
      </c>
      <c r="P42" s="15">
        <f>_xlfn.MAXIFS(performance_data[portfolio_value],performance_data[portfolio_id],performance_data[[#This Row],[portfolio_id]],performance_data[date],performance_data[[#This Row],[starting_date]])</f>
        <v>366203.86</v>
      </c>
      <c r="Q42" s="15">
        <f>performance_data[[#This Row],[latest_value]]-performance_data[[#This Row],[starting_value]]</f>
        <v>-142319.34</v>
      </c>
      <c r="R42" s="15">
        <f>performance_data[[#This Row],[net_inflows]]-performance_data[[#This Row],[net_outflows]]</f>
        <v>-845.73000000000047</v>
      </c>
      <c r="S42" s="15" t="str">
        <f>IF(performance_data[[#This Row],[net_inflows]]&gt;AVERAGE(performance_data[net_inflows]),"High","Low")</f>
        <v>Low</v>
      </c>
      <c r="T42" s="15">
        <f>AVERAGEIF(performance_data[inflow_flag],performance_data[[#This Row],[inflow_flag]],performance_data[return_percentage])</f>
        <v>5.0457846277021572</v>
      </c>
      <c r="U42" s="17">
        <f>IF(performance_data[[#This Row],[return_percentage]]&lt;performance_data[[#This Row],[benchmark_return]],1,0)</f>
        <v>0</v>
      </c>
      <c r="V42" s="17">
        <f>COUNTIFS(performance_data[portfolio_id],performance_data[[#This Row],[portfolio_id]])</f>
        <v>27</v>
      </c>
      <c r="W42" s="17">
        <f>COUNTIFS(performance_data[portfolio_id],performance_data[[#This Row],[portfolio_id]],
          performance_data[return_flag],1)</f>
        <v>9</v>
      </c>
      <c r="X42" s="15">
        <f>performance_data[[#This Row],[underperform_flag_count]]/performance_data[[#This Row],[totalportfoliocount]]</f>
        <v>0.33333333333333331</v>
      </c>
    </row>
    <row r="43" spans="1:24" x14ac:dyDescent="0.3">
      <c r="A43">
        <v>1069</v>
      </c>
      <c r="B43" s="1">
        <v>44991</v>
      </c>
      <c r="C43">
        <v>411558.12</v>
      </c>
      <c r="D43">
        <v>16.54</v>
      </c>
      <c r="E43">
        <v>14.74</v>
      </c>
      <c r="F43">
        <v>1800.47</v>
      </c>
      <c r="G43">
        <v>8695.16</v>
      </c>
      <c r="H43" t="s">
        <v>2213</v>
      </c>
      <c r="I43" t="s">
        <v>2206</v>
      </c>
      <c r="J43">
        <v>3</v>
      </c>
      <c r="K43" t="s">
        <v>2222</v>
      </c>
      <c r="L43" t="str">
        <f>IF(performance_data[[#This Row],[return_percentage]]&gt;=performance_data[[#This Row],[benchmark_return]],"Higher","Lower")</f>
        <v>Higher</v>
      </c>
      <c r="M43" s="14">
        <f xml:space="preserve"> _xlfn.MAXIFS(performance_data[date],performance_data[portfolio_id],performance_data[[#This Row],[portfolio_id]])</f>
        <v>45557</v>
      </c>
      <c r="N43" s="14">
        <f xml:space="preserve"> _xlfn.MINIFS(performance_data[date],performance_data[portfolio_id],performance_data[[#This Row],[portfolio_id]])</f>
        <v>44900</v>
      </c>
      <c r="O43" s="15">
        <f>_xlfn.MAXIFS(performance_data[portfolio_value],performance_data[portfolio_id],performance_data[[#This Row],[portfolio_id]],performance_data[date],performance_data[[#This Row],[latest_date]])</f>
        <v>223884.52</v>
      </c>
      <c r="P43" s="15">
        <f>_xlfn.MAXIFS(performance_data[portfolio_value],performance_data[portfolio_id],performance_data[[#This Row],[portfolio_id]],performance_data[date],performance_data[[#This Row],[starting_date]])</f>
        <v>366203.86</v>
      </c>
      <c r="Q43" s="15">
        <f>performance_data[[#This Row],[latest_value]]-performance_data[[#This Row],[starting_value]]</f>
        <v>-142319.34</v>
      </c>
      <c r="R43" s="15">
        <f>performance_data[[#This Row],[net_inflows]]-performance_data[[#This Row],[net_outflows]]</f>
        <v>-6894.69</v>
      </c>
      <c r="S43" s="15" t="str">
        <f>IF(performance_data[[#This Row],[net_inflows]]&gt;AVERAGE(performance_data[net_inflows]),"High","Low")</f>
        <v>Low</v>
      </c>
      <c r="T43" s="15">
        <f>AVERAGEIF(performance_data[inflow_flag],performance_data[[#This Row],[inflow_flag]],performance_data[return_percentage])</f>
        <v>5.0457846277021572</v>
      </c>
      <c r="U43" s="17">
        <f>IF(performance_data[[#This Row],[return_percentage]]&lt;performance_data[[#This Row],[benchmark_return]],1,0)</f>
        <v>0</v>
      </c>
      <c r="V43" s="17">
        <f>COUNTIFS(performance_data[portfolio_id],performance_data[[#This Row],[portfolio_id]])</f>
        <v>27</v>
      </c>
      <c r="W43" s="17">
        <f>COUNTIFS(performance_data[portfolio_id],performance_data[[#This Row],[portfolio_id]],
          performance_data[return_flag],1)</f>
        <v>9</v>
      </c>
      <c r="X43" s="15">
        <f>performance_data[[#This Row],[underperform_flag_count]]/performance_data[[#This Row],[totalportfoliocount]]</f>
        <v>0.33333333333333331</v>
      </c>
    </row>
    <row r="44" spans="1:24" x14ac:dyDescent="0.3">
      <c r="A44">
        <v>1069</v>
      </c>
      <c r="B44" s="1">
        <v>44975</v>
      </c>
      <c r="C44">
        <v>470198.75</v>
      </c>
      <c r="D44">
        <v>-8.66</v>
      </c>
      <c r="E44">
        <v>-9</v>
      </c>
      <c r="F44">
        <v>14693.93</v>
      </c>
      <c r="G44">
        <v>10196.91</v>
      </c>
      <c r="H44" t="s">
        <v>2213</v>
      </c>
      <c r="I44" t="s">
        <v>2206</v>
      </c>
      <c r="J44">
        <v>2</v>
      </c>
      <c r="K44" t="s">
        <v>2226</v>
      </c>
      <c r="L44" t="str">
        <f>IF(performance_data[[#This Row],[return_percentage]]&gt;=performance_data[[#This Row],[benchmark_return]],"Higher","Lower")</f>
        <v>Higher</v>
      </c>
      <c r="M44" s="14">
        <f xml:space="preserve"> _xlfn.MAXIFS(performance_data[date],performance_data[portfolio_id],performance_data[[#This Row],[portfolio_id]])</f>
        <v>45557</v>
      </c>
      <c r="N44" s="14">
        <f xml:space="preserve"> _xlfn.MINIFS(performance_data[date],performance_data[portfolio_id],performance_data[[#This Row],[portfolio_id]])</f>
        <v>44900</v>
      </c>
      <c r="O44" s="15">
        <f>_xlfn.MAXIFS(performance_data[portfolio_value],performance_data[portfolio_id],performance_data[[#This Row],[portfolio_id]],performance_data[date],performance_data[[#This Row],[latest_date]])</f>
        <v>223884.52</v>
      </c>
      <c r="P44" s="15">
        <f>_xlfn.MAXIFS(performance_data[portfolio_value],performance_data[portfolio_id],performance_data[[#This Row],[portfolio_id]],performance_data[date],performance_data[[#This Row],[starting_date]])</f>
        <v>366203.86</v>
      </c>
      <c r="Q44" s="15">
        <f>performance_data[[#This Row],[latest_value]]-performance_data[[#This Row],[starting_value]]</f>
        <v>-142319.34</v>
      </c>
      <c r="R44" s="15">
        <f>performance_data[[#This Row],[net_inflows]]-performance_data[[#This Row],[net_outflows]]</f>
        <v>4497.0200000000004</v>
      </c>
      <c r="S44" s="15" t="str">
        <f>IF(performance_data[[#This Row],[net_inflows]]&gt;AVERAGE(performance_data[net_inflows]),"High","Low")</f>
        <v>High</v>
      </c>
      <c r="T44" s="15">
        <f>AVERAGEIF(performance_data[inflow_flag],performance_data[[#This Row],[inflow_flag]],performance_data[return_percentage])</f>
        <v>4.8467905675459724</v>
      </c>
      <c r="U44" s="17">
        <f>IF(performance_data[[#This Row],[return_percentage]]&lt;performance_data[[#This Row],[benchmark_return]],1,0)</f>
        <v>0</v>
      </c>
      <c r="V44" s="17">
        <f>COUNTIFS(performance_data[portfolio_id],performance_data[[#This Row],[portfolio_id]])</f>
        <v>27</v>
      </c>
      <c r="W44" s="17">
        <f>COUNTIFS(performance_data[portfolio_id],performance_data[[#This Row],[portfolio_id]],
          performance_data[return_flag],1)</f>
        <v>9</v>
      </c>
      <c r="X44" s="15">
        <f>performance_data[[#This Row],[underperform_flag_count]]/performance_data[[#This Row],[totalportfoliocount]]</f>
        <v>0.33333333333333331</v>
      </c>
    </row>
    <row r="45" spans="1:24" x14ac:dyDescent="0.3">
      <c r="A45">
        <v>1069</v>
      </c>
      <c r="B45" s="1">
        <v>45474</v>
      </c>
      <c r="C45">
        <v>477125.18</v>
      </c>
      <c r="D45">
        <v>-4.0199999999999996</v>
      </c>
      <c r="E45">
        <v>-3.7</v>
      </c>
      <c r="F45">
        <v>17166.78</v>
      </c>
      <c r="G45">
        <v>11656.01</v>
      </c>
      <c r="H45" t="s">
        <v>2205</v>
      </c>
      <c r="I45" t="s">
        <v>2209</v>
      </c>
      <c r="J45">
        <v>7</v>
      </c>
      <c r="K45" t="s">
        <v>2210</v>
      </c>
      <c r="L45" t="str">
        <f>IF(performance_data[[#This Row],[return_percentage]]&gt;=performance_data[[#This Row],[benchmark_return]],"Higher","Lower")</f>
        <v>Lower</v>
      </c>
      <c r="M45" s="14">
        <f xml:space="preserve"> _xlfn.MAXIFS(performance_data[date],performance_data[portfolio_id],performance_data[[#This Row],[portfolio_id]])</f>
        <v>45557</v>
      </c>
      <c r="N45" s="14">
        <f xml:space="preserve"> _xlfn.MINIFS(performance_data[date],performance_data[portfolio_id],performance_data[[#This Row],[portfolio_id]])</f>
        <v>44900</v>
      </c>
      <c r="O45" s="15">
        <f>_xlfn.MAXIFS(performance_data[portfolio_value],performance_data[portfolio_id],performance_data[[#This Row],[portfolio_id]],performance_data[date],performance_data[[#This Row],[latest_date]])</f>
        <v>223884.52</v>
      </c>
      <c r="P45" s="15">
        <f>_xlfn.MAXIFS(performance_data[portfolio_value],performance_data[portfolio_id],performance_data[[#This Row],[portfolio_id]],performance_data[date],performance_data[[#This Row],[starting_date]])</f>
        <v>366203.86</v>
      </c>
      <c r="Q45" s="15">
        <f>performance_data[[#This Row],[latest_value]]-performance_data[[#This Row],[starting_value]]</f>
        <v>-142319.34</v>
      </c>
      <c r="R45" s="15">
        <f>performance_data[[#This Row],[net_inflows]]-performance_data[[#This Row],[net_outflows]]</f>
        <v>5510.7699999999986</v>
      </c>
      <c r="S45" s="15" t="str">
        <f>IF(performance_data[[#This Row],[net_inflows]]&gt;AVERAGE(performance_data[net_inflows]),"High","Low")</f>
        <v>High</v>
      </c>
      <c r="T45" s="15">
        <f>AVERAGEIF(performance_data[inflow_flag],performance_data[[#This Row],[inflow_flag]],performance_data[return_percentage])</f>
        <v>4.8467905675459724</v>
      </c>
      <c r="U45" s="17">
        <f>IF(performance_data[[#This Row],[return_percentage]]&lt;performance_data[[#This Row],[benchmark_return]],1,0)</f>
        <v>1</v>
      </c>
      <c r="V45" s="17">
        <f>COUNTIFS(performance_data[portfolio_id],performance_data[[#This Row],[portfolio_id]])</f>
        <v>27</v>
      </c>
      <c r="W45" s="17">
        <f>COUNTIFS(performance_data[portfolio_id],performance_data[[#This Row],[portfolio_id]],
          performance_data[return_flag],1)</f>
        <v>9</v>
      </c>
      <c r="X45" s="15">
        <f>performance_data[[#This Row],[underperform_flag_count]]/performance_data[[#This Row],[totalportfoliocount]]</f>
        <v>0.33333333333333331</v>
      </c>
    </row>
    <row r="46" spans="1:24" x14ac:dyDescent="0.3">
      <c r="A46">
        <v>1069</v>
      </c>
      <c r="B46" s="1">
        <v>45182</v>
      </c>
      <c r="C46">
        <v>38750.870000000003</v>
      </c>
      <c r="D46">
        <v>7.49</v>
      </c>
      <c r="E46">
        <v>6.87</v>
      </c>
      <c r="F46">
        <v>10868.82</v>
      </c>
      <c r="G46">
        <v>15723.36</v>
      </c>
      <c r="H46" t="s">
        <v>2213</v>
      </c>
      <c r="I46" t="s">
        <v>2209</v>
      </c>
      <c r="J46">
        <v>9</v>
      </c>
      <c r="K46" t="s">
        <v>2221</v>
      </c>
      <c r="L46" t="str">
        <f>IF(performance_data[[#This Row],[return_percentage]]&gt;=performance_data[[#This Row],[benchmark_return]],"Higher","Lower")</f>
        <v>Higher</v>
      </c>
      <c r="M46" s="14">
        <f xml:space="preserve"> _xlfn.MAXIFS(performance_data[date],performance_data[portfolio_id],performance_data[[#This Row],[portfolio_id]])</f>
        <v>45557</v>
      </c>
      <c r="N46" s="14">
        <f xml:space="preserve"> _xlfn.MINIFS(performance_data[date],performance_data[portfolio_id],performance_data[[#This Row],[portfolio_id]])</f>
        <v>44900</v>
      </c>
      <c r="O46" s="15">
        <f>_xlfn.MAXIFS(performance_data[portfolio_value],performance_data[portfolio_id],performance_data[[#This Row],[portfolio_id]],performance_data[date],performance_data[[#This Row],[latest_date]])</f>
        <v>223884.52</v>
      </c>
      <c r="P46" s="15">
        <f>_xlfn.MAXIFS(performance_data[portfolio_value],performance_data[portfolio_id],performance_data[[#This Row],[portfolio_id]],performance_data[date],performance_data[[#This Row],[starting_date]])</f>
        <v>366203.86</v>
      </c>
      <c r="Q46" s="15">
        <f>performance_data[[#This Row],[latest_value]]-performance_data[[#This Row],[starting_value]]</f>
        <v>-142319.34</v>
      </c>
      <c r="R46" s="15">
        <f>performance_data[[#This Row],[net_inflows]]-performance_data[[#This Row],[net_outflows]]</f>
        <v>-4854.5400000000009</v>
      </c>
      <c r="S46" s="15" t="str">
        <f>IF(performance_data[[#This Row],[net_inflows]]&gt;AVERAGE(performance_data[net_inflows]),"High","Low")</f>
        <v>High</v>
      </c>
      <c r="T46" s="15">
        <f>AVERAGEIF(performance_data[inflow_flag],performance_data[[#This Row],[inflow_flag]],performance_data[return_percentage])</f>
        <v>4.8467905675459724</v>
      </c>
      <c r="U46" s="17">
        <f>IF(performance_data[[#This Row],[return_percentage]]&lt;performance_data[[#This Row],[benchmark_return]],1,0)</f>
        <v>0</v>
      </c>
      <c r="V46" s="17">
        <f>COUNTIFS(performance_data[portfolio_id],performance_data[[#This Row],[portfolio_id]])</f>
        <v>27</v>
      </c>
      <c r="W46" s="17">
        <f>COUNTIFS(performance_data[portfolio_id],performance_data[[#This Row],[portfolio_id]],
          performance_data[return_flag],1)</f>
        <v>9</v>
      </c>
      <c r="X46" s="15">
        <f>performance_data[[#This Row],[underperform_flag_count]]/performance_data[[#This Row],[totalportfoliocount]]</f>
        <v>0.33333333333333331</v>
      </c>
    </row>
    <row r="47" spans="1:24" x14ac:dyDescent="0.3">
      <c r="A47">
        <v>1069</v>
      </c>
      <c r="B47" s="1">
        <v>45333</v>
      </c>
      <c r="C47">
        <v>122328.57</v>
      </c>
      <c r="D47">
        <v>15.27</v>
      </c>
      <c r="E47">
        <v>12.94</v>
      </c>
      <c r="F47">
        <v>6930.06</v>
      </c>
      <c r="G47">
        <v>19213.14</v>
      </c>
      <c r="H47" t="s">
        <v>2205</v>
      </c>
      <c r="I47" t="s">
        <v>2206</v>
      </c>
      <c r="J47">
        <v>2</v>
      </c>
      <c r="K47" t="s">
        <v>2226</v>
      </c>
      <c r="L47" t="str">
        <f>IF(performance_data[[#This Row],[return_percentage]]&gt;=performance_data[[#This Row],[benchmark_return]],"Higher","Lower")</f>
        <v>Higher</v>
      </c>
      <c r="M47" s="14">
        <f xml:space="preserve"> _xlfn.MAXIFS(performance_data[date],performance_data[portfolio_id],performance_data[[#This Row],[portfolio_id]])</f>
        <v>45557</v>
      </c>
      <c r="N47" s="14">
        <f xml:space="preserve"> _xlfn.MINIFS(performance_data[date],performance_data[portfolio_id],performance_data[[#This Row],[portfolio_id]])</f>
        <v>44900</v>
      </c>
      <c r="O47" s="15">
        <f>_xlfn.MAXIFS(performance_data[portfolio_value],performance_data[portfolio_id],performance_data[[#This Row],[portfolio_id]],performance_data[date],performance_data[[#This Row],[latest_date]])</f>
        <v>223884.52</v>
      </c>
      <c r="P47" s="15">
        <f>_xlfn.MAXIFS(performance_data[portfolio_value],performance_data[portfolio_id],performance_data[[#This Row],[portfolio_id]],performance_data[date],performance_data[[#This Row],[starting_date]])</f>
        <v>366203.86</v>
      </c>
      <c r="Q47" s="15">
        <f>performance_data[[#This Row],[latest_value]]-performance_data[[#This Row],[starting_value]]</f>
        <v>-142319.34</v>
      </c>
      <c r="R47" s="15">
        <f>performance_data[[#This Row],[net_inflows]]-performance_data[[#This Row],[net_outflows]]</f>
        <v>-12283.079999999998</v>
      </c>
      <c r="S47" s="15" t="str">
        <f>IF(performance_data[[#This Row],[net_inflows]]&gt;AVERAGE(performance_data[net_inflows]),"High","Low")</f>
        <v>Low</v>
      </c>
      <c r="T47" s="15">
        <f>AVERAGEIF(performance_data[inflow_flag],performance_data[[#This Row],[inflow_flag]],performance_data[return_percentage])</f>
        <v>5.0457846277021572</v>
      </c>
      <c r="U47" s="17">
        <f>IF(performance_data[[#This Row],[return_percentage]]&lt;performance_data[[#This Row],[benchmark_return]],1,0)</f>
        <v>0</v>
      </c>
      <c r="V47" s="17">
        <f>COUNTIFS(performance_data[portfolio_id],performance_data[[#This Row],[portfolio_id]])</f>
        <v>27</v>
      </c>
      <c r="W47" s="17">
        <f>COUNTIFS(performance_data[portfolio_id],performance_data[[#This Row],[portfolio_id]],
          performance_data[return_flag],1)</f>
        <v>9</v>
      </c>
      <c r="X47" s="15">
        <f>performance_data[[#This Row],[underperform_flag_count]]/performance_data[[#This Row],[totalportfoliocount]]</f>
        <v>0.33333333333333331</v>
      </c>
    </row>
    <row r="48" spans="1:24" x14ac:dyDescent="0.3">
      <c r="A48">
        <v>1069</v>
      </c>
      <c r="B48" s="1">
        <v>45199</v>
      </c>
      <c r="C48">
        <v>453525.58</v>
      </c>
      <c r="D48">
        <v>-2.4700000000000002</v>
      </c>
      <c r="E48">
        <v>-1.98</v>
      </c>
      <c r="F48">
        <v>11682.69</v>
      </c>
      <c r="G48">
        <v>33.729999999999997</v>
      </c>
      <c r="H48" t="s">
        <v>2213</v>
      </c>
      <c r="I48" t="s">
        <v>2209</v>
      </c>
      <c r="J48">
        <v>9</v>
      </c>
      <c r="K48" t="s">
        <v>2221</v>
      </c>
      <c r="L48" t="str">
        <f>IF(performance_data[[#This Row],[return_percentage]]&gt;=performance_data[[#This Row],[benchmark_return]],"Higher","Lower")</f>
        <v>Lower</v>
      </c>
      <c r="M48" s="14">
        <f xml:space="preserve"> _xlfn.MAXIFS(performance_data[date],performance_data[portfolio_id],performance_data[[#This Row],[portfolio_id]])</f>
        <v>45557</v>
      </c>
      <c r="N48" s="14">
        <f xml:space="preserve"> _xlfn.MINIFS(performance_data[date],performance_data[portfolio_id],performance_data[[#This Row],[portfolio_id]])</f>
        <v>44900</v>
      </c>
      <c r="O48" s="15">
        <f>_xlfn.MAXIFS(performance_data[portfolio_value],performance_data[portfolio_id],performance_data[[#This Row],[portfolio_id]],performance_data[date],performance_data[[#This Row],[latest_date]])</f>
        <v>223884.52</v>
      </c>
      <c r="P48" s="15">
        <f>_xlfn.MAXIFS(performance_data[portfolio_value],performance_data[portfolio_id],performance_data[[#This Row],[portfolio_id]],performance_data[date],performance_data[[#This Row],[starting_date]])</f>
        <v>366203.86</v>
      </c>
      <c r="Q48" s="15">
        <f>performance_data[[#This Row],[latest_value]]-performance_data[[#This Row],[starting_value]]</f>
        <v>-142319.34</v>
      </c>
      <c r="R48" s="15">
        <f>performance_data[[#This Row],[net_inflows]]-performance_data[[#This Row],[net_outflows]]</f>
        <v>11648.960000000001</v>
      </c>
      <c r="S48" s="15" t="str">
        <f>IF(performance_data[[#This Row],[net_inflows]]&gt;AVERAGE(performance_data[net_inflows]),"High","Low")</f>
        <v>High</v>
      </c>
      <c r="T48" s="15">
        <f>AVERAGEIF(performance_data[inflow_flag],performance_data[[#This Row],[inflow_flag]],performance_data[return_percentage])</f>
        <v>4.8467905675459724</v>
      </c>
      <c r="U48" s="17">
        <f>IF(performance_data[[#This Row],[return_percentage]]&lt;performance_data[[#This Row],[benchmark_return]],1,0)</f>
        <v>1</v>
      </c>
      <c r="V48" s="17">
        <f>COUNTIFS(performance_data[portfolio_id],performance_data[[#This Row],[portfolio_id]])</f>
        <v>27</v>
      </c>
      <c r="W48" s="17">
        <f>COUNTIFS(performance_data[portfolio_id],performance_data[[#This Row],[portfolio_id]],
          performance_data[return_flag],1)</f>
        <v>9</v>
      </c>
      <c r="X48" s="15">
        <f>performance_data[[#This Row],[underperform_flag_count]]/performance_data[[#This Row],[totalportfoliocount]]</f>
        <v>0.33333333333333331</v>
      </c>
    </row>
    <row r="49" spans="1:24" x14ac:dyDescent="0.3">
      <c r="A49">
        <v>1069</v>
      </c>
      <c r="B49" s="1">
        <v>45557</v>
      </c>
      <c r="C49">
        <v>223884.52</v>
      </c>
      <c r="D49">
        <v>11.34</v>
      </c>
      <c r="E49">
        <v>10.6</v>
      </c>
      <c r="F49">
        <v>2762.94</v>
      </c>
      <c r="G49">
        <v>5997.35</v>
      </c>
      <c r="H49" t="s">
        <v>2205</v>
      </c>
      <c r="I49" t="s">
        <v>2209</v>
      </c>
      <c r="J49">
        <v>9</v>
      </c>
      <c r="K49" t="s">
        <v>2221</v>
      </c>
      <c r="L49" t="str">
        <f>IF(performance_data[[#This Row],[return_percentage]]&gt;=performance_data[[#This Row],[benchmark_return]],"Higher","Lower")</f>
        <v>Higher</v>
      </c>
      <c r="M49" s="14">
        <f xml:space="preserve"> _xlfn.MAXIFS(performance_data[date],performance_data[portfolio_id],performance_data[[#This Row],[portfolio_id]])</f>
        <v>45557</v>
      </c>
      <c r="N49" s="14">
        <f xml:space="preserve"> _xlfn.MINIFS(performance_data[date],performance_data[portfolio_id],performance_data[[#This Row],[portfolio_id]])</f>
        <v>44900</v>
      </c>
      <c r="O49" s="15">
        <f>_xlfn.MAXIFS(performance_data[portfolio_value],performance_data[portfolio_id],performance_data[[#This Row],[portfolio_id]],performance_data[date],performance_data[[#This Row],[latest_date]])</f>
        <v>223884.52</v>
      </c>
      <c r="P49" s="15">
        <f>_xlfn.MAXIFS(performance_data[portfolio_value],performance_data[portfolio_id],performance_data[[#This Row],[portfolio_id]],performance_data[date],performance_data[[#This Row],[starting_date]])</f>
        <v>366203.86</v>
      </c>
      <c r="Q49" s="15">
        <f>performance_data[[#This Row],[latest_value]]-performance_data[[#This Row],[starting_value]]</f>
        <v>-142319.34</v>
      </c>
      <c r="R49" s="15">
        <f>performance_data[[#This Row],[net_inflows]]-performance_data[[#This Row],[net_outflows]]</f>
        <v>-3234.4100000000003</v>
      </c>
      <c r="S49" s="15" t="str">
        <f>IF(performance_data[[#This Row],[net_inflows]]&gt;AVERAGE(performance_data[net_inflows]),"High","Low")</f>
        <v>Low</v>
      </c>
      <c r="T49" s="15">
        <f>AVERAGEIF(performance_data[inflow_flag],performance_data[[#This Row],[inflow_flag]],performance_data[return_percentage])</f>
        <v>5.0457846277021572</v>
      </c>
      <c r="U49" s="17">
        <f>IF(performance_data[[#This Row],[return_percentage]]&lt;performance_data[[#This Row],[benchmark_return]],1,0)</f>
        <v>0</v>
      </c>
      <c r="V49" s="17">
        <f>COUNTIFS(performance_data[portfolio_id],performance_data[[#This Row],[portfolio_id]])</f>
        <v>27</v>
      </c>
      <c r="W49" s="17">
        <f>COUNTIFS(performance_data[portfolio_id],performance_data[[#This Row],[portfolio_id]],
          performance_data[return_flag],1)</f>
        <v>9</v>
      </c>
      <c r="X49" s="15">
        <f>performance_data[[#This Row],[underperform_flag_count]]/performance_data[[#This Row],[totalportfoliocount]]</f>
        <v>0.33333333333333331</v>
      </c>
    </row>
    <row r="50" spans="1:24" x14ac:dyDescent="0.3">
      <c r="A50">
        <v>1069</v>
      </c>
      <c r="B50" s="1">
        <v>45164</v>
      </c>
      <c r="C50">
        <v>190348.57</v>
      </c>
      <c r="D50">
        <v>6.61</v>
      </c>
      <c r="E50">
        <v>6.34</v>
      </c>
      <c r="F50">
        <v>1004.48</v>
      </c>
      <c r="G50">
        <v>15405.18</v>
      </c>
      <c r="H50" t="s">
        <v>2213</v>
      </c>
      <c r="I50" t="s">
        <v>2209</v>
      </c>
      <c r="J50">
        <v>8</v>
      </c>
      <c r="K50" t="s">
        <v>2214</v>
      </c>
      <c r="L50" t="str">
        <f>IF(performance_data[[#This Row],[return_percentage]]&gt;=performance_data[[#This Row],[benchmark_return]],"Higher","Lower")</f>
        <v>Higher</v>
      </c>
      <c r="M50" s="14">
        <f xml:space="preserve"> _xlfn.MAXIFS(performance_data[date],performance_data[portfolio_id],performance_data[[#This Row],[portfolio_id]])</f>
        <v>45557</v>
      </c>
      <c r="N50" s="14">
        <f xml:space="preserve"> _xlfn.MINIFS(performance_data[date],performance_data[portfolio_id],performance_data[[#This Row],[portfolio_id]])</f>
        <v>44900</v>
      </c>
      <c r="O50" s="15">
        <f>_xlfn.MAXIFS(performance_data[portfolio_value],performance_data[portfolio_id],performance_data[[#This Row],[portfolio_id]],performance_data[date],performance_data[[#This Row],[latest_date]])</f>
        <v>223884.52</v>
      </c>
      <c r="P50" s="15">
        <f>_xlfn.MAXIFS(performance_data[portfolio_value],performance_data[portfolio_id],performance_data[[#This Row],[portfolio_id]],performance_data[date],performance_data[[#This Row],[starting_date]])</f>
        <v>366203.86</v>
      </c>
      <c r="Q50" s="15">
        <f>performance_data[[#This Row],[latest_value]]-performance_data[[#This Row],[starting_value]]</f>
        <v>-142319.34</v>
      </c>
      <c r="R50" s="15">
        <f>performance_data[[#This Row],[net_inflows]]-performance_data[[#This Row],[net_outflows]]</f>
        <v>-14400.7</v>
      </c>
      <c r="S50" s="15" t="str">
        <f>IF(performance_data[[#This Row],[net_inflows]]&gt;AVERAGE(performance_data[net_inflows]),"High","Low")</f>
        <v>Low</v>
      </c>
      <c r="T50" s="15">
        <f>AVERAGEIF(performance_data[inflow_flag],performance_data[[#This Row],[inflow_flag]],performance_data[return_percentage])</f>
        <v>5.0457846277021572</v>
      </c>
      <c r="U50" s="17">
        <f>IF(performance_data[[#This Row],[return_percentage]]&lt;performance_data[[#This Row],[benchmark_return]],1,0)</f>
        <v>0</v>
      </c>
      <c r="V50" s="17">
        <f>COUNTIFS(performance_data[portfolio_id],performance_data[[#This Row],[portfolio_id]])</f>
        <v>27</v>
      </c>
      <c r="W50" s="17">
        <f>COUNTIFS(performance_data[portfolio_id],performance_data[[#This Row],[portfolio_id]],
          performance_data[return_flag],1)</f>
        <v>9</v>
      </c>
      <c r="X50" s="15">
        <f>performance_data[[#This Row],[underperform_flag_count]]/performance_data[[#This Row],[totalportfoliocount]]</f>
        <v>0.33333333333333331</v>
      </c>
    </row>
    <row r="51" spans="1:24" x14ac:dyDescent="0.3">
      <c r="A51">
        <v>1069</v>
      </c>
      <c r="B51" s="1">
        <v>45428</v>
      </c>
      <c r="C51">
        <v>380917.01</v>
      </c>
      <c r="D51">
        <v>14.27</v>
      </c>
      <c r="E51">
        <v>16.52</v>
      </c>
      <c r="F51">
        <v>17857.87</v>
      </c>
      <c r="G51">
        <v>12503.77</v>
      </c>
      <c r="H51" t="s">
        <v>2205</v>
      </c>
      <c r="I51" t="s">
        <v>2211</v>
      </c>
      <c r="J51">
        <v>5</v>
      </c>
      <c r="K51" t="s">
        <v>2223</v>
      </c>
      <c r="L51" t="str">
        <f>IF(performance_data[[#This Row],[return_percentage]]&gt;=performance_data[[#This Row],[benchmark_return]],"Higher","Lower")</f>
        <v>Lower</v>
      </c>
      <c r="M51" s="14">
        <f xml:space="preserve"> _xlfn.MAXIFS(performance_data[date],performance_data[portfolio_id],performance_data[[#This Row],[portfolio_id]])</f>
        <v>45557</v>
      </c>
      <c r="N51" s="14">
        <f xml:space="preserve"> _xlfn.MINIFS(performance_data[date],performance_data[portfolio_id],performance_data[[#This Row],[portfolio_id]])</f>
        <v>44900</v>
      </c>
      <c r="O51" s="15">
        <f>_xlfn.MAXIFS(performance_data[portfolio_value],performance_data[portfolio_id],performance_data[[#This Row],[portfolio_id]],performance_data[date],performance_data[[#This Row],[latest_date]])</f>
        <v>223884.52</v>
      </c>
      <c r="P51" s="15">
        <f>_xlfn.MAXIFS(performance_data[portfolio_value],performance_data[portfolio_id],performance_data[[#This Row],[portfolio_id]],performance_data[date],performance_data[[#This Row],[starting_date]])</f>
        <v>366203.86</v>
      </c>
      <c r="Q51" s="15">
        <f>performance_data[[#This Row],[latest_value]]-performance_data[[#This Row],[starting_value]]</f>
        <v>-142319.34</v>
      </c>
      <c r="R51" s="15">
        <f>performance_data[[#This Row],[net_inflows]]-performance_data[[#This Row],[net_outflows]]</f>
        <v>5354.0999999999985</v>
      </c>
      <c r="S51" s="15" t="str">
        <f>IF(performance_data[[#This Row],[net_inflows]]&gt;AVERAGE(performance_data[net_inflows]),"High","Low")</f>
        <v>High</v>
      </c>
      <c r="T51" s="15">
        <f>AVERAGEIF(performance_data[inflow_flag],performance_data[[#This Row],[inflow_flag]],performance_data[return_percentage])</f>
        <v>4.8467905675459724</v>
      </c>
      <c r="U51" s="17">
        <f>IF(performance_data[[#This Row],[return_percentage]]&lt;performance_data[[#This Row],[benchmark_return]],1,0)</f>
        <v>1</v>
      </c>
      <c r="V51" s="17">
        <f>COUNTIFS(performance_data[portfolio_id],performance_data[[#This Row],[portfolio_id]])</f>
        <v>27</v>
      </c>
      <c r="W51" s="17">
        <f>COUNTIFS(performance_data[portfolio_id],performance_data[[#This Row],[portfolio_id]],
          performance_data[return_flag],1)</f>
        <v>9</v>
      </c>
      <c r="X51" s="15">
        <f>performance_data[[#This Row],[underperform_flag_count]]/performance_data[[#This Row],[totalportfoliocount]]</f>
        <v>0.33333333333333331</v>
      </c>
    </row>
    <row r="52" spans="1:24" x14ac:dyDescent="0.3">
      <c r="A52">
        <v>1069</v>
      </c>
      <c r="B52" s="1">
        <v>45229</v>
      </c>
      <c r="C52">
        <v>120446.47</v>
      </c>
      <c r="D52">
        <v>-9.74</v>
      </c>
      <c r="E52">
        <v>-8.31</v>
      </c>
      <c r="F52">
        <v>11638.11</v>
      </c>
      <c r="G52">
        <v>6481.53</v>
      </c>
      <c r="H52" t="s">
        <v>2213</v>
      </c>
      <c r="I52" t="s">
        <v>2217</v>
      </c>
      <c r="J52">
        <v>10</v>
      </c>
      <c r="K52" t="s">
        <v>2224</v>
      </c>
      <c r="L52" t="str">
        <f>IF(performance_data[[#This Row],[return_percentage]]&gt;=performance_data[[#This Row],[benchmark_return]],"Higher","Lower")</f>
        <v>Lower</v>
      </c>
      <c r="M52" s="14">
        <f xml:space="preserve"> _xlfn.MAXIFS(performance_data[date],performance_data[portfolio_id],performance_data[[#This Row],[portfolio_id]])</f>
        <v>45557</v>
      </c>
      <c r="N52" s="14">
        <f xml:space="preserve"> _xlfn.MINIFS(performance_data[date],performance_data[portfolio_id],performance_data[[#This Row],[portfolio_id]])</f>
        <v>44900</v>
      </c>
      <c r="O52" s="15">
        <f>_xlfn.MAXIFS(performance_data[portfolio_value],performance_data[portfolio_id],performance_data[[#This Row],[portfolio_id]],performance_data[date],performance_data[[#This Row],[latest_date]])</f>
        <v>223884.52</v>
      </c>
      <c r="P52" s="15">
        <f>_xlfn.MAXIFS(performance_data[portfolio_value],performance_data[portfolio_id],performance_data[[#This Row],[portfolio_id]],performance_data[date],performance_data[[#This Row],[starting_date]])</f>
        <v>366203.86</v>
      </c>
      <c r="Q52" s="15">
        <f>performance_data[[#This Row],[latest_value]]-performance_data[[#This Row],[starting_value]]</f>
        <v>-142319.34</v>
      </c>
      <c r="R52" s="15">
        <f>performance_data[[#This Row],[net_inflows]]-performance_data[[#This Row],[net_outflows]]</f>
        <v>5156.5800000000008</v>
      </c>
      <c r="S52" s="15" t="str">
        <f>IF(performance_data[[#This Row],[net_inflows]]&gt;AVERAGE(performance_data[net_inflows]),"High","Low")</f>
        <v>High</v>
      </c>
      <c r="T52" s="15">
        <f>AVERAGEIF(performance_data[inflow_flag],performance_data[[#This Row],[inflow_flag]],performance_data[return_percentage])</f>
        <v>4.8467905675459724</v>
      </c>
      <c r="U52" s="17">
        <f>IF(performance_data[[#This Row],[return_percentage]]&lt;performance_data[[#This Row],[benchmark_return]],1,0)</f>
        <v>1</v>
      </c>
      <c r="V52" s="17">
        <f>COUNTIFS(performance_data[portfolio_id],performance_data[[#This Row],[portfolio_id]])</f>
        <v>27</v>
      </c>
      <c r="W52" s="17">
        <f>COUNTIFS(performance_data[portfolio_id],performance_data[[#This Row],[portfolio_id]],
          performance_data[return_flag],1)</f>
        <v>9</v>
      </c>
      <c r="X52" s="15">
        <f>performance_data[[#This Row],[underperform_flag_count]]/performance_data[[#This Row],[totalportfoliocount]]</f>
        <v>0.33333333333333331</v>
      </c>
    </row>
    <row r="53" spans="1:24" x14ac:dyDescent="0.3">
      <c r="A53">
        <v>1069</v>
      </c>
      <c r="B53" s="1">
        <v>45158</v>
      </c>
      <c r="C53">
        <v>129148.06</v>
      </c>
      <c r="D53">
        <v>-1.17</v>
      </c>
      <c r="E53">
        <v>-1.21</v>
      </c>
      <c r="F53">
        <v>8360.48</v>
      </c>
      <c r="G53">
        <v>5825.36</v>
      </c>
      <c r="H53" t="s">
        <v>2213</v>
      </c>
      <c r="I53" t="s">
        <v>2209</v>
      </c>
      <c r="J53">
        <v>8</v>
      </c>
      <c r="K53" t="s">
        <v>2214</v>
      </c>
      <c r="L53" t="str">
        <f>IF(performance_data[[#This Row],[return_percentage]]&gt;=performance_data[[#This Row],[benchmark_return]],"Higher","Lower")</f>
        <v>Higher</v>
      </c>
      <c r="M53" s="14">
        <f xml:space="preserve"> _xlfn.MAXIFS(performance_data[date],performance_data[portfolio_id],performance_data[[#This Row],[portfolio_id]])</f>
        <v>45557</v>
      </c>
      <c r="N53" s="14">
        <f xml:space="preserve"> _xlfn.MINIFS(performance_data[date],performance_data[portfolio_id],performance_data[[#This Row],[portfolio_id]])</f>
        <v>44900</v>
      </c>
      <c r="O53" s="15">
        <f>_xlfn.MAXIFS(performance_data[portfolio_value],performance_data[portfolio_id],performance_data[[#This Row],[portfolio_id]],performance_data[date],performance_data[[#This Row],[latest_date]])</f>
        <v>223884.52</v>
      </c>
      <c r="P53" s="15">
        <f>_xlfn.MAXIFS(performance_data[portfolio_value],performance_data[portfolio_id],performance_data[[#This Row],[portfolio_id]],performance_data[date],performance_data[[#This Row],[starting_date]])</f>
        <v>366203.86</v>
      </c>
      <c r="Q53" s="15">
        <f>performance_data[[#This Row],[latest_value]]-performance_data[[#This Row],[starting_value]]</f>
        <v>-142319.34</v>
      </c>
      <c r="R53" s="15">
        <f>performance_data[[#This Row],[net_inflows]]-performance_data[[#This Row],[net_outflows]]</f>
        <v>2535.12</v>
      </c>
      <c r="S53" s="15" t="str">
        <f>IF(performance_data[[#This Row],[net_inflows]]&gt;AVERAGE(performance_data[net_inflows]),"High","Low")</f>
        <v>Low</v>
      </c>
      <c r="T53" s="15">
        <f>AVERAGEIF(performance_data[inflow_flag],performance_data[[#This Row],[inflow_flag]],performance_data[return_percentage])</f>
        <v>5.0457846277021572</v>
      </c>
      <c r="U53" s="17">
        <f>IF(performance_data[[#This Row],[return_percentage]]&lt;performance_data[[#This Row],[benchmark_return]],1,0)</f>
        <v>0</v>
      </c>
      <c r="V53" s="17">
        <f>COUNTIFS(performance_data[portfolio_id],performance_data[[#This Row],[portfolio_id]])</f>
        <v>27</v>
      </c>
      <c r="W53" s="17">
        <f>COUNTIFS(performance_data[portfolio_id],performance_data[[#This Row],[portfolio_id]],
          performance_data[return_flag],1)</f>
        <v>9</v>
      </c>
      <c r="X53" s="15">
        <f>performance_data[[#This Row],[underperform_flag_count]]/performance_data[[#This Row],[totalportfoliocount]]</f>
        <v>0.33333333333333331</v>
      </c>
    </row>
    <row r="54" spans="1:24" x14ac:dyDescent="0.3">
      <c r="A54">
        <v>1069</v>
      </c>
      <c r="B54" s="1">
        <v>44900</v>
      </c>
      <c r="C54">
        <v>366203.86</v>
      </c>
      <c r="D54">
        <v>12.88</v>
      </c>
      <c r="E54">
        <v>13.34</v>
      </c>
      <c r="F54">
        <v>18192.34</v>
      </c>
      <c r="G54">
        <v>13689.18</v>
      </c>
      <c r="H54" t="s">
        <v>2220</v>
      </c>
      <c r="I54" t="s">
        <v>2217</v>
      </c>
      <c r="J54">
        <v>12</v>
      </c>
      <c r="K54" t="s">
        <v>2218</v>
      </c>
      <c r="L54" t="str">
        <f>IF(performance_data[[#This Row],[return_percentage]]&gt;=performance_data[[#This Row],[benchmark_return]],"Higher","Lower")</f>
        <v>Lower</v>
      </c>
      <c r="M54" s="14">
        <f xml:space="preserve"> _xlfn.MAXIFS(performance_data[date],performance_data[portfolio_id],performance_data[[#This Row],[portfolio_id]])</f>
        <v>45557</v>
      </c>
      <c r="N54" s="14">
        <f xml:space="preserve"> _xlfn.MINIFS(performance_data[date],performance_data[portfolio_id],performance_data[[#This Row],[portfolio_id]])</f>
        <v>44900</v>
      </c>
      <c r="O54" s="15">
        <f>_xlfn.MAXIFS(performance_data[portfolio_value],performance_data[portfolio_id],performance_data[[#This Row],[portfolio_id]],performance_data[date],performance_data[[#This Row],[latest_date]])</f>
        <v>223884.52</v>
      </c>
      <c r="P54" s="15">
        <f>_xlfn.MAXIFS(performance_data[portfolio_value],performance_data[portfolio_id],performance_data[[#This Row],[portfolio_id]],performance_data[date],performance_data[[#This Row],[starting_date]])</f>
        <v>366203.86</v>
      </c>
      <c r="Q54" s="15">
        <f>performance_data[[#This Row],[latest_value]]-performance_data[[#This Row],[starting_value]]</f>
        <v>-142319.34</v>
      </c>
      <c r="R54" s="15">
        <f>performance_data[[#This Row],[net_inflows]]-performance_data[[#This Row],[net_outflows]]</f>
        <v>4503.16</v>
      </c>
      <c r="S54" s="15" t="str">
        <f>IF(performance_data[[#This Row],[net_inflows]]&gt;AVERAGE(performance_data[net_inflows]),"High","Low")</f>
        <v>High</v>
      </c>
      <c r="T54" s="15">
        <f>AVERAGEIF(performance_data[inflow_flag],performance_data[[#This Row],[inflow_flag]],performance_data[return_percentage])</f>
        <v>4.8467905675459724</v>
      </c>
      <c r="U54" s="17">
        <f>IF(performance_data[[#This Row],[return_percentage]]&lt;performance_data[[#This Row],[benchmark_return]],1,0)</f>
        <v>1</v>
      </c>
      <c r="V54" s="17">
        <f>COUNTIFS(performance_data[portfolio_id],performance_data[[#This Row],[portfolio_id]])</f>
        <v>27</v>
      </c>
      <c r="W54" s="17">
        <f>COUNTIFS(performance_data[portfolio_id],performance_data[[#This Row],[portfolio_id]],
          performance_data[return_flag],1)</f>
        <v>9</v>
      </c>
      <c r="X54" s="15">
        <f>performance_data[[#This Row],[underperform_flag_count]]/performance_data[[#This Row],[totalportfoliocount]]</f>
        <v>0.33333333333333331</v>
      </c>
    </row>
    <row r="55" spans="1:24" x14ac:dyDescent="0.3">
      <c r="A55">
        <v>1069</v>
      </c>
      <c r="B55" s="1">
        <v>45470</v>
      </c>
      <c r="C55">
        <v>97301.74</v>
      </c>
      <c r="D55">
        <v>14.63</v>
      </c>
      <c r="E55">
        <v>12.2</v>
      </c>
      <c r="F55">
        <v>5317.66</v>
      </c>
      <c r="G55">
        <v>3737.19</v>
      </c>
      <c r="H55" t="s">
        <v>2205</v>
      </c>
      <c r="I55" t="s">
        <v>2211</v>
      </c>
      <c r="J55">
        <v>6</v>
      </c>
      <c r="K55" t="s">
        <v>2212</v>
      </c>
      <c r="L55" t="str">
        <f>IF(performance_data[[#This Row],[return_percentage]]&gt;=performance_data[[#This Row],[benchmark_return]],"Higher","Lower")</f>
        <v>Higher</v>
      </c>
      <c r="M55" s="14">
        <f xml:space="preserve"> _xlfn.MAXIFS(performance_data[date],performance_data[portfolio_id],performance_data[[#This Row],[portfolio_id]])</f>
        <v>45557</v>
      </c>
      <c r="N55" s="14">
        <f xml:space="preserve"> _xlfn.MINIFS(performance_data[date],performance_data[portfolio_id],performance_data[[#This Row],[portfolio_id]])</f>
        <v>44900</v>
      </c>
      <c r="O55" s="15">
        <f>_xlfn.MAXIFS(performance_data[portfolio_value],performance_data[portfolio_id],performance_data[[#This Row],[portfolio_id]],performance_data[date],performance_data[[#This Row],[latest_date]])</f>
        <v>223884.52</v>
      </c>
      <c r="P55" s="15">
        <f>_xlfn.MAXIFS(performance_data[portfolio_value],performance_data[portfolio_id],performance_data[[#This Row],[portfolio_id]],performance_data[date],performance_data[[#This Row],[starting_date]])</f>
        <v>366203.86</v>
      </c>
      <c r="Q55" s="15">
        <f>performance_data[[#This Row],[latest_value]]-performance_data[[#This Row],[starting_value]]</f>
        <v>-142319.34</v>
      </c>
      <c r="R55" s="15">
        <f>performance_data[[#This Row],[net_inflows]]-performance_data[[#This Row],[net_outflows]]</f>
        <v>1580.4699999999998</v>
      </c>
      <c r="S55" s="15" t="str">
        <f>IF(performance_data[[#This Row],[net_inflows]]&gt;AVERAGE(performance_data[net_inflows]),"High","Low")</f>
        <v>Low</v>
      </c>
      <c r="T55" s="15">
        <f>AVERAGEIF(performance_data[inflow_flag],performance_data[[#This Row],[inflow_flag]],performance_data[return_percentage])</f>
        <v>5.0457846277021572</v>
      </c>
      <c r="U55" s="17">
        <f>IF(performance_data[[#This Row],[return_percentage]]&lt;performance_data[[#This Row],[benchmark_return]],1,0)</f>
        <v>0</v>
      </c>
      <c r="V55" s="17">
        <f>COUNTIFS(performance_data[portfolio_id],performance_data[[#This Row],[portfolio_id]])</f>
        <v>27</v>
      </c>
      <c r="W55" s="17">
        <f>COUNTIFS(performance_data[portfolio_id],performance_data[[#This Row],[portfolio_id]],
          performance_data[return_flag],1)</f>
        <v>9</v>
      </c>
      <c r="X55" s="15">
        <f>performance_data[[#This Row],[underperform_flag_count]]/performance_data[[#This Row],[totalportfoliocount]]</f>
        <v>0.33333333333333331</v>
      </c>
    </row>
    <row r="56" spans="1:24" x14ac:dyDescent="0.3">
      <c r="A56">
        <v>1069</v>
      </c>
      <c r="B56" s="1">
        <v>45136</v>
      </c>
      <c r="C56">
        <v>228923.79</v>
      </c>
      <c r="D56">
        <v>-1.1200000000000001</v>
      </c>
      <c r="E56">
        <v>-1.28</v>
      </c>
      <c r="F56">
        <v>1382.19</v>
      </c>
      <c r="G56">
        <v>1441.96</v>
      </c>
      <c r="H56" t="s">
        <v>2213</v>
      </c>
      <c r="I56" t="s">
        <v>2209</v>
      </c>
      <c r="J56">
        <v>7</v>
      </c>
      <c r="K56" t="s">
        <v>2210</v>
      </c>
      <c r="L56" t="str">
        <f>IF(performance_data[[#This Row],[return_percentage]]&gt;=performance_data[[#This Row],[benchmark_return]],"Higher","Lower")</f>
        <v>Higher</v>
      </c>
      <c r="M56" s="14">
        <f xml:space="preserve"> _xlfn.MAXIFS(performance_data[date],performance_data[portfolio_id],performance_data[[#This Row],[portfolio_id]])</f>
        <v>45557</v>
      </c>
      <c r="N56" s="14">
        <f xml:space="preserve"> _xlfn.MINIFS(performance_data[date],performance_data[portfolio_id],performance_data[[#This Row],[portfolio_id]])</f>
        <v>44900</v>
      </c>
      <c r="O56" s="15">
        <f>_xlfn.MAXIFS(performance_data[portfolio_value],performance_data[portfolio_id],performance_data[[#This Row],[portfolio_id]],performance_data[date],performance_data[[#This Row],[latest_date]])</f>
        <v>223884.52</v>
      </c>
      <c r="P56" s="15">
        <f>_xlfn.MAXIFS(performance_data[portfolio_value],performance_data[portfolio_id],performance_data[[#This Row],[portfolio_id]],performance_data[date],performance_data[[#This Row],[starting_date]])</f>
        <v>366203.86</v>
      </c>
      <c r="Q56" s="15">
        <f>performance_data[[#This Row],[latest_value]]-performance_data[[#This Row],[starting_value]]</f>
        <v>-142319.34</v>
      </c>
      <c r="R56" s="15">
        <f>performance_data[[#This Row],[net_inflows]]-performance_data[[#This Row],[net_outflows]]</f>
        <v>-59.769999999999982</v>
      </c>
      <c r="S56" s="15" t="str">
        <f>IF(performance_data[[#This Row],[net_inflows]]&gt;AVERAGE(performance_data[net_inflows]),"High","Low")</f>
        <v>Low</v>
      </c>
      <c r="T56" s="15">
        <f>AVERAGEIF(performance_data[inflow_flag],performance_data[[#This Row],[inflow_flag]],performance_data[return_percentage])</f>
        <v>5.0457846277021572</v>
      </c>
      <c r="U56" s="17">
        <f>IF(performance_data[[#This Row],[return_percentage]]&lt;performance_data[[#This Row],[benchmark_return]],1,0)</f>
        <v>0</v>
      </c>
      <c r="V56" s="17">
        <f>COUNTIFS(performance_data[portfolio_id],performance_data[[#This Row],[portfolio_id]])</f>
        <v>27</v>
      </c>
      <c r="W56" s="17">
        <f>COUNTIFS(performance_data[portfolio_id],performance_data[[#This Row],[portfolio_id]],
          performance_data[return_flag],1)</f>
        <v>9</v>
      </c>
      <c r="X56" s="15">
        <f>performance_data[[#This Row],[underperform_flag_count]]/performance_data[[#This Row],[totalportfoliocount]]</f>
        <v>0.33333333333333331</v>
      </c>
    </row>
    <row r="57" spans="1:24" x14ac:dyDescent="0.3">
      <c r="A57">
        <v>1069</v>
      </c>
      <c r="B57" s="1">
        <v>45486</v>
      </c>
      <c r="C57">
        <v>346582.45</v>
      </c>
      <c r="D57">
        <v>-2.62</v>
      </c>
      <c r="E57">
        <v>-2.89</v>
      </c>
      <c r="F57">
        <v>1821.72</v>
      </c>
      <c r="G57">
        <v>14818.98</v>
      </c>
      <c r="H57" t="s">
        <v>2205</v>
      </c>
      <c r="I57" t="s">
        <v>2209</v>
      </c>
      <c r="J57">
        <v>7</v>
      </c>
      <c r="K57" t="s">
        <v>2210</v>
      </c>
      <c r="L57" t="str">
        <f>IF(performance_data[[#This Row],[return_percentage]]&gt;=performance_data[[#This Row],[benchmark_return]],"Higher","Lower")</f>
        <v>Higher</v>
      </c>
      <c r="M57" s="14">
        <f xml:space="preserve"> _xlfn.MAXIFS(performance_data[date],performance_data[portfolio_id],performance_data[[#This Row],[portfolio_id]])</f>
        <v>45557</v>
      </c>
      <c r="N57" s="14">
        <f xml:space="preserve"> _xlfn.MINIFS(performance_data[date],performance_data[portfolio_id],performance_data[[#This Row],[portfolio_id]])</f>
        <v>44900</v>
      </c>
      <c r="O57" s="15">
        <f>_xlfn.MAXIFS(performance_data[portfolio_value],performance_data[portfolio_id],performance_data[[#This Row],[portfolio_id]],performance_data[date],performance_data[[#This Row],[latest_date]])</f>
        <v>223884.52</v>
      </c>
      <c r="P57" s="15">
        <f>_xlfn.MAXIFS(performance_data[portfolio_value],performance_data[portfolio_id],performance_data[[#This Row],[portfolio_id]],performance_data[date],performance_data[[#This Row],[starting_date]])</f>
        <v>366203.86</v>
      </c>
      <c r="Q57" s="15">
        <f>performance_data[[#This Row],[latest_value]]-performance_data[[#This Row],[starting_value]]</f>
        <v>-142319.34</v>
      </c>
      <c r="R57" s="15">
        <f>performance_data[[#This Row],[net_inflows]]-performance_data[[#This Row],[net_outflows]]</f>
        <v>-12997.26</v>
      </c>
      <c r="S57" s="15" t="str">
        <f>IF(performance_data[[#This Row],[net_inflows]]&gt;AVERAGE(performance_data[net_inflows]),"High","Low")</f>
        <v>Low</v>
      </c>
      <c r="T57" s="15">
        <f>AVERAGEIF(performance_data[inflow_flag],performance_data[[#This Row],[inflow_flag]],performance_data[return_percentage])</f>
        <v>5.0457846277021572</v>
      </c>
      <c r="U57" s="17">
        <f>IF(performance_data[[#This Row],[return_percentage]]&lt;performance_data[[#This Row],[benchmark_return]],1,0)</f>
        <v>0</v>
      </c>
      <c r="V57" s="17">
        <f>COUNTIFS(performance_data[portfolio_id],performance_data[[#This Row],[portfolio_id]])</f>
        <v>27</v>
      </c>
      <c r="W57" s="17">
        <f>COUNTIFS(performance_data[portfolio_id],performance_data[[#This Row],[portfolio_id]],
          performance_data[return_flag],1)</f>
        <v>9</v>
      </c>
      <c r="X57" s="15">
        <f>performance_data[[#This Row],[underperform_flag_count]]/performance_data[[#This Row],[totalportfoliocount]]</f>
        <v>0.33333333333333331</v>
      </c>
    </row>
    <row r="58" spans="1:24" x14ac:dyDescent="0.3">
      <c r="A58">
        <v>1069</v>
      </c>
      <c r="B58" s="1">
        <v>45520</v>
      </c>
      <c r="C58">
        <v>375619.64</v>
      </c>
      <c r="D58">
        <v>-7.67</v>
      </c>
      <c r="E58">
        <v>-7.27</v>
      </c>
      <c r="F58">
        <v>17950.53</v>
      </c>
      <c r="G58">
        <v>14724.24</v>
      </c>
      <c r="H58" t="s">
        <v>2205</v>
      </c>
      <c r="I58" t="s">
        <v>2209</v>
      </c>
      <c r="J58">
        <v>8</v>
      </c>
      <c r="K58" t="s">
        <v>2214</v>
      </c>
      <c r="L58" t="str">
        <f>IF(performance_data[[#This Row],[return_percentage]]&gt;=performance_data[[#This Row],[benchmark_return]],"Higher","Lower")</f>
        <v>Lower</v>
      </c>
      <c r="M58" s="14">
        <f xml:space="preserve"> _xlfn.MAXIFS(performance_data[date],performance_data[portfolio_id],performance_data[[#This Row],[portfolio_id]])</f>
        <v>45557</v>
      </c>
      <c r="N58" s="14">
        <f xml:space="preserve"> _xlfn.MINIFS(performance_data[date],performance_data[portfolio_id],performance_data[[#This Row],[portfolio_id]])</f>
        <v>44900</v>
      </c>
      <c r="O58" s="15">
        <f>_xlfn.MAXIFS(performance_data[portfolio_value],performance_data[portfolio_id],performance_data[[#This Row],[portfolio_id]],performance_data[date],performance_data[[#This Row],[latest_date]])</f>
        <v>223884.52</v>
      </c>
      <c r="P58" s="15">
        <f>_xlfn.MAXIFS(performance_data[portfolio_value],performance_data[portfolio_id],performance_data[[#This Row],[portfolio_id]],performance_data[date],performance_data[[#This Row],[starting_date]])</f>
        <v>366203.86</v>
      </c>
      <c r="Q58" s="15">
        <f>performance_data[[#This Row],[latest_value]]-performance_data[[#This Row],[starting_value]]</f>
        <v>-142319.34</v>
      </c>
      <c r="R58" s="15">
        <f>performance_data[[#This Row],[net_inflows]]-performance_data[[#This Row],[net_outflows]]</f>
        <v>3226.2899999999991</v>
      </c>
      <c r="S58" s="15" t="str">
        <f>IF(performance_data[[#This Row],[net_inflows]]&gt;AVERAGE(performance_data[net_inflows]),"High","Low")</f>
        <v>High</v>
      </c>
      <c r="T58" s="15">
        <f>AVERAGEIF(performance_data[inflow_flag],performance_data[[#This Row],[inflow_flag]],performance_data[return_percentage])</f>
        <v>4.8467905675459724</v>
      </c>
      <c r="U58" s="17">
        <f>IF(performance_data[[#This Row],[return_percentage]]&lt;performance_data[[#This Row],[benchmark_return]],1,0)</f>
        <v>1</v>
      </c>
      <c r="V58" s="17">
        <f>COUNTIFS(performance_data[portfolio_id],performance_data[[#This Row],[portfolio_id]])</f>
        <v>27</v>
      </c>
      <c r="W58" s="17">
        <f>COUNTIFS(performance_data[portfolio_id],performance_data[[#This Row],[portfolio_id]],
          performance_data[return_flag],1)</f>
        <v>9</v>
      </c>
      <c r="X58" s="15">
        <f>performance_data[[#This Row],[underperform_flag_count]]/performance_data[[#This Row],[totalportfoliocount]]</f>
        <v>0.33333333333333331</v>
      </c>
    </row>
    <row r="59" spans="1:24" x14ac:dyDescent="0.3">
      <c r="A59">
        <v>1069</v>
      </c>
      <c r="B59" s="1">
        <v>45190</v>
      </c>
      <c r="C59">
        <v>139796.64000000001</v>
      </c>
      <c r="D59">
        <v>10.199999999999999</v>
      </c>
      <c r="E59">
        <v>9.44</v>
      </c>
      <c r="F59">
        <v>14955.52</v>
      </c>
      <c r="G59">
        <v>1705.44</v>
      </c>
      <c r="H59" t="s">
        <v>2213</v>
      </c>
      <c r="I59" t="s">
        <v>2209</v>
      </c>
      <c r="J59">
        <v>9</v>
      </c>
      <c r="K59" t="s">
        <v>2221</v>
      </c>
      <c r="L59" t="str">
        <f>IF(performance_data[[#This Row],[return_percentage]]&gt;=performance_data[[#This Row],[benchmark_return]],"Higher","Lower")</f>
        <v>Higher</v>
      </c>
      <c r="M59" s="14">
        <f xml:space="preserve"> _xlfn.MAXIFS(performance_data[date],performance_data[portfolio_id],performance_data[[#This Row],[portfolio_id]])</f>
        <v>45557</v>
      </c>
      <c r="N59" s="14">
        <f xml:space="preserve"> _xlfn.MINIFS(performance_data[date],performance_data[portfolio_id],performance_data[[#This Row],[portfolio_id]])</f>
        <v>44900</v>
      </c>
      <c r="O59" s="15">
        <f>_xlfn.MAXIFS(performance_data[portfolio_value],performance_data[portfolio_id],performance_data[[#This Row],[portfolio_id]],performance_data[date],performance_data[[#This Row],[latest_date]])</f>
        <v>223884.52</v>
      </c>
      <c r="P59" s="15">
        <f>_xlfn.MAXIFS(performance_data[portfolio_value],performance_data[portfolio_id],performance_data[[#This Row],[portfolio_id]],performance_data[date],performance_data[[#This Row],[starting_date]])</f>
        <v>366203.86</v>
      </c>
      <c r="Q59" s="15">
        <f>performance_data[[#This Row],[latest_value]]-performance_data[[#This Row],[starting_value]]</f>
        <v>-142319.34</v>
      </c>
      <c r="R59" s="15">
        <f>performance_data[[#This Row],[net_inflows]]-performance_data[[#This Row],[net_outflows]]</f>
        <v>13250.08</v>
      </c>
      <c r="S59" s="15" t="str">
        <f>IF(performance_data[[#This Row],[net_inflows]]&gt;AVERAGE(performance_data[net_inflows]),"High","Low")</f>
        <v>High</v>
      </c>
      <c r="T59" s="15">
        <f>AVERAGEIF(performance_data[inflow_flag],performance_data[[#This Row],[inflow_flag]],performance_data[return_percentage])</f>
        <v>4.8467905675459724</v>
      </c>
      <c r="U59" s="17">
        <f>IF(performance_data[[#This Row],[return_percentage]]&lt;performance_data[[#This Row],[benchmark_return]],1,0)</f>
        <v>0</v>
      </c>
      <c r="V59" s="17">
        <f>COUNTIFS(performance_data[portfolio_id],performance_data[[#This Row],[portfolio_id]])</f>
        <v>27</v>
      </c>
      <c r="W59" s="17">
        <f>COUNTIFS(performance_data[portfolio_id],performance_data[[#This Row],[portfolio_id]],
          performance_data[return_flag],1)</f>
        <v>9</v>
      </c>
      <c r="X59" s="15">
        <f>performance_data[[#This Row],[underperform_flag_count]]/performance_data[[#This Row],[totalportfoliocount]]</f>
        <v>0.33333333333333331</v>
      </c>
    </row>
    <row r="60" spans="1:24" x14ac:dyDescent="0.3">
      <c r="A60">
        <v>1069</v>
      </c>
      <c r="B60" s="1">
        <v>45192</v>
      </c>
      <c r="C60">
        <v>327813.59999999998</v>
      </c>
      <c r="D60">
        <v>13.53</v>
      </c>
      <c r="E60">
        <v>11.46</v>
      </c>
      <c r="F60">
        <v>7339.73</v>
      </c>
      <c r="G60">
        <v>11500.61</v>
      </c>
      <c r="H60" t="s">
        <v>2213</v>
      </c>
      <c r="I60" t="s">
        <v>2209</v>
      </c>
      <c r="J60">
        <v>9</v>
      </c>
      <c r="K60" t="s">
        <v>2221</v>
      </c>
      <c r="L60" t="str">
        <f>IF(performance_data[[#This Row],[return_percentage]]&gt;=performance_data[[#This Row],[benchmark_return]],"Higher","Lower")</f>
        <v>Higher</v>
      </c>
      <c r="M60" s="14">
        <f xml:space="preserve"> _xlfn.MAXIFS(performance_data[date],performance_data[portfolio_id],performance_data[[#This Row],[portfolio_id]])</f>
        <v>45557</v>
      </c>
      <c r="N60" s="14">
        <f xml:space="preserve"> _xlfn.MINIFS(performance_data[date],performance_data[portfolio_id],performance_data[[#This Row],[portfolio_id]])</f>
        <v>44900</v>
      </c>
      <c r="O60" s="15">
        <f>_xlfn.MAXIFS(performance_data[portfolio_value],performance_data[portfolio_id],performance_data[[#This Row],[portfolio_id]],performance_data[date],performance_data[[#This Row],[latest_date]])</f>
        <v>223884.52</v>
      </c>
      <c r="P60" s="15">
        <f>_xlfn.MAXIFS(performance_data[portfolio_value],performance_data[portfolio_id],performance_data[[#This Row],[portfolio_id]],performance_data[date],performance_data[[#This Row],[starting_date]])</f>
        <v>366203.86</v>
      </c>
      <c r="Q60" s="15">
        <f>performance_data[[#This Row],[latest_value]]-performance_data[[#This Row],[starting_value]]</f>
        <v>-142319.34</v>
      </c>
      <c r="R60" s="15">
        <f>performance_data[[#This Row],[net_inflows]]-performance_data[[#This Row],[net_outflows]]</f>
        <v>-4160.880000000001</v>
      </c>
      <c r="S60" s="15" t="str">
        <f>IF(performance_data[[#This Row],[net_inflows]]&gt;AVERAGE(performance_data[net_inflows]),"High","Low")</f>
        <v>Low</v>
      </c>
      <c r="T60" s="15">
        <f>AVERAGEIF(performance_data[inflow_flag],performance_data[[#This Row],[inflow_flag]],performance_data[return_percentage])</f>
        <v>5.0457846277021572</v>
      </c>
      <c r="U60" s="17">
        <f>IF(performance_data[[#This Row],[return_percentage]]&lt;performance_data[[#This Row],[benchmark_return]],1,0)</f>
        <v>0</v>
      </c>
      <c r="V60" s="17">
        <f>COUNTIFS(performance_data[portfolio_id],performance_data[[#This Row],[portfolio_id]])</f>
        <v>27</v>
      </c>
      <c r="W60" s="17">
        <f>COUNTIFS(performance_data[portfolio_id],performance_data[[#This Row],[portfolio_id]],
          performance_data[return_flag],1)</f>
        <v>9</v>
      </c>
      <c r="X60" s="15">
        <f>performance_data[[#This Row],[underperform_flag_count]]/performance_data[[#This Row],[totalportfoliocount]]</f>
        <v>0.33333333333333331</v>
      </c>
    </row>
    <row r="61" spans="1:24" x14ac:dyDescent="0.3">
      <c r="A61">
        <v>1069</v>
      </c>
      <c r="B61" s="1">
        <v>45023</v>
      </c>
      <c r="C61">
        <v>23347.62</v>
      </c>
      <c r="D61">
        <v>19.28</v>
      </c>
      <c r="E61">
        <v>15.57</v>
      </c>
      <c r="F61">
        <v>2863.16</v>
      </c>
      <c r="G61">
        <v>6143.13</v>
      </c>
      <c r="H61" t="s">
        <v>2213</v>
      </c>
      <c r="I61" t="s">
        <v>2211</v>
      </c>
      <c r="J61">
        <v>4</v>
      </c>
      <c r="K61" t="s">
        <v>2216</v>
      </c>
      <c r="L61" t="str">
        <f>IF(performance_data[[#This Row],[return_percentage]]&gt;=performance_data[[#This Row],[benchmark_return]],"Higher","Lower")</f>
        <v>Higher</v>
      </c>
      <c r="M61" s="14">
        <f xml:space="preserve"> _xlfn.MAXIFS(performance_data[date],performance_data[portfolio_id],performance_data[[#This Row],[portfolio_id]])</f>
        <v>45557</v>
      </c>
      <c r="N61" s="14">
        <f xml:space="preserve"> _xlfn.MINIFS(performance_data[date],performance_data[portfolio_id],performance_data[[#This Row],[portfolio_id]])</f>
        <v>44900</v>
      </c>
      <c r="O61" s="15">
        <f>_xlfn.MAXIFS(performance_data[portfolio_value],performance_data[portfolio_id],performance_data[[#This Row],[portfolio_id]],performance_data[date],performance_data[[#This Row],[latest_date]])</f>
        <v>223884.52</v>
      </c>
      <c r="P61" s="15">
        <f>_xlfn.MAXIFS(performance_data[portfolio_value],performance_data[portfolio_id],performance_data[[#This Row],[portfolio_id]],performance_data[date],performance_data[[#This Row],[starting_date]])</f>
        <v>366203.86</v>
      </c>
      <c r="Q61" s="15">
        <f>performance_data[[#This Row],[latest_value]]-performance_data[[#This Row],[starting_value]]</f>
        <v>-142319.34</v>
      </c>
      <c r="R61" s="15">
        <f>performance_data[[#This Row],[net_inflows]]-performance_data[[#This Row],[net_outflows]]</f>
        <v>-3279.9700000000003</v>
      </c>
      <c r="S61" s="15" t="str">
        <f>IF(performance_data[[#This Row],[net_inflows]]&gt;AVERAGE(performance_data[net_inflows]),"High","Low")</f>
        <v>Low</v>
      </c>
      <c r="T61" s="15">
        <f>AVERAGEIF(performance_data[inflow_flag],performance_data[[#This Row],[inflow_flag]],performance_data[return_percentage])</f>
        <v>5.0457846277021572</v>
      </c>
      <c r="U61" s="17">
        <f>IF(performance_data[[#This Row],[return_percentage]]&lt;performance_data[[#This Row],[benchmark_return]],1,0)</f>
        <v>0</v>
      </c>
      <c r="V61" s="17">
        <f>COUNTIFS(performance_data[portfolio_id],performance_data[[#This Row],[portfolio_id]])</f>
        <v>27</v>
      </c>
      <c r="W61" s="17">
        <f>COUNTIFS(performance_data[portfolio_id],performance_data[[#This Row],[portfolio_id]],
          performance_data[return_flag],1)</f>
        <v>9</v>
      </c>
      <c r="X61" s="15">
        <f>performance_data[[#This Row],[underperform_flag_count]]/performance_data[[#This Row],[totalportfoliocount]]</f>
        <v>0.33333333333333331</v>
      </c>
    </row>
    <row r="62" spans="1:24" x14ac:dyDescent="0.3">
      <c r="A62">
        <v>1138</v>
      </c>
      <c r="B62" s="1">
        <v>45074</v>
      </c>
      <c r="C62">
        <v>429902.43</v>
      </c>
      <c r="D62">
        <v>4.9800000000000004</v>
      </c>
      <c r="E62">
        <v>4.2300000000000004</v>
      </c>
      <c r="F62">
        <v>4015.73</v>
      </c>
      <c r="G62">
        <v>15464.11</v>
      </c>
      <c r="H62" t="s">
        <v>2213</v>
      </c>
      <c r="I62" t="s">
        <v>2211</v>
      </c>
      <c r="J62">
        <v>5</v>
      </c>
      <c r="K62" t="s">
        <v>2223</v>
      </c>
      <c r="L62" t="str">
        <f>IF(performance_data[[#This Row],[return_percentage]]&gt;=performance_data[[#This Row],[benchmark_return]],"Higher","Lower")</f>
        <v>Higher</v>
      </c>
      <c r="M62" s="14">
        <f xml:space="preserve"> _xlfn.MAXIFS(performance_data[date],performance_data[portfolio_id],performance_data[[#This Row],[portfolio_id]])</f>
        <v>45542</v>
      </c>
      <c r="N62" s="14">
        <f xml:space="preserve"> _xlfn.MINIFS(performance_data[date],performance_data[portfolio_id],performance_data[[#This Row],[portfolio_id]])</f>
        <v>44859</v>
      </c>
      <c r="O62" s="15">
        <f>_xlfn.MAXIFS(performance_data[portfolio_value],performance_data[portfolio_id],performance_data[[#This Row],[portfolio_id]],performance_data[date],performance_data[[#This Row],[latest_date]])</f>
        <v>97880.57</v>
      </c>
      <c r="P62" s="15">
        <f>_xlfn.MAXIFS(performance_data[portfolio_value],performance_data[portfolio_id],performance_data[[#This Row],[portfolio_id]],performance_data[date],performance_data[[#This Row],[starting_date]])</f>
        <v>454339.49</v>
      </c>
      <c r="Q62" s="15">
        <f>performance_data[[#This Row],[latest_value]]-performance_data[[#This Row],[starting_value]]</f>
        <v>-356458.92</v>
      </c>
      <c r="R62" s="15">
        <f>performance_data[[#This Row],[net_inflows]]-performance_data[[#This Row],[net_outflows]]</f>
        <v>-11448.380000000001</v>
      </c>
      <c r="S62" s="15" t="str">
        <f>IF(performance_data[[#This Row],[net_inflows]]&gt;AVERAGE(performance_data[net_inflows]),"High","Low")</f>
        <v>Low</v>
      </c>
      <c r="T62" s="15">
        <f>AVERAGEIF(performance_data[inflow_flag],performance_data[[#This Row],[inflow_flag]],performance_data[return_percentage])</f>
        <v>5.0457846277021572</v>
      </c>
      <c r="U62" s="17">
        <f>IF(performance_data[[#This Row],[return_percentage]]&lt;performance_data[[#This Row],[benchmark_return]],1,0)</f>
        <v>0</v>
      </c>
      <c r="V62" s="17">
        <f>COUNTIFS(performance_data[portfolio_id],performance_data[[#This Row],[portfolio_id]])</f>
        <v>17</v>
      </c>
      <c r="W62" s="17">
        <f>COUNTIFS(performance_data[portfolio_id],performance_data[[#This Row],[portfolio_id]],
          performance_data[return_flag],1)</f>
        <v>5</v>
      </c>
      <c r="X62" s="15">
        <f>performance_data[[#This Row],[underperform_flag_count]]/performance_data[[#This Row],[totalportfoliocount]]</f>
        <v>0.29411764705882354</v>
      </c>
    </row>
    <row r="63" spans="1:24" x14ac:dyDescent="0.3">
      <c r="A63">
        <v>1138</v>
      </c>
      <c r="B63" s="1">
        <v>45165</v>
      </c>
      <c r="C63">
        <v>304814.61</v>
      </c>
      <c r="D63">
        <v>17.010000000000002</v>
      </c>
      <c r="E63">
        <v>15.56</v>
      </c>
      <c r="F63">
        <v>3766.37</v>
      </c>
      <c r="G63">
        <v>10811.52</v>
      </c>
      <c r="H63" t="s">
        <v>2213</v>
      </c>
      <c r="I63" t="s">
        <v>2209</v>
      </c>
      <c r="J63">
        <v>8</v>
      </c>
      <c r="K63" t="s">
        <v>2214</v>
      </c>
      <c r="L63" t="str">
        <f>IF(performance_data[[#This Row],[return_percentage]]&gt;=performance_data[[#This Row],[benchmark_return]],"Higher","Lower")</f>
        <v>Higher</v>
      </c>
      <c r="M63" s="14">
        <f xml:space="preserve"> _xlfn.MAXIFS(performance_data[date],performance_data[portfolio_id],performance_data[[#This Row],[portfolio_id]])</f>
        <v>45542</v>
      </c>
      <c r="N63" s="14">
        <f xml:space="preserve"> _xlfn.MINIFS(performance_data[date],performance_data[portfolio_id],performance_data[[#This Row],[portfolio_id]])</f>
        <v>44859</v>
      </c>
      <c r="O63" s="15">
        <f>_xlfn.MAXIFS(performance_data[portfolio_value],performance_data[portfolio_id],performance_data[[#This Row],[portfolio_id]],performance_data[date],performance_data[[#This Row],[latest_date]])</f>
        <v>97880.57</v>
      </c>
      <c r="P63" s="15">
        <f>_xlfn.MAXIFS(performance_data[portfolio_value],performance_data[portfolio_id],performance_data[[#This Row],[portfolio_id]],performance_data[date],performance_data[[#This Row],[starting_date]])</f>
        <v>454339.49</v>
      </c>
      <c r="Q63" s="15">
        <f>performance_data[[#This Row],[latest_value]]-performance_data[[#This Row],[starting_value]]</f>
        <v>-356458.92</v>
      </c>
      <c r="R63" s="15">
        <f>performance_data[[#This Row],[net_inflows]]-performance_data[[#This Row],[net_outflows]]</f>
        <v>-7045.1500000000005</v>
      </c>
      <c r="S63" s="15" t="str">
        <f>IF(performance_data[[#This Row],[net_inflows]]&gt;AVERAGE(performance_data[net_inflows]),"High","Low")</f>
        <v>Low</v>
      </c>
      <c r="T63" s="15">
        <f>AVERAGEIF(performance_data[inflow_flag],performance_data[[#This Row],[inflow_flag]],performance_data[return_percentage])</f>
        <v>5.0457846277021572</v>
      </c>
      <c r="U63" s="17">
        <f>IF(performance_data[[#This Row],[return_percentage]]&lt;performance_data[[#This Row],[benchmark_return]],1,0)</f>
        <v>0</v>
      </c>
      <c r="V63" s="17">
        <f>COUNTIFS(performance_data[portfolio_id],performance_data[[#This Row],[portfolio_id]])</f>
        <v>17</v>
      </c>
      <c r="W63" s="17">
        <f>COUNTIFS(performance_data[portfolio_id],performance_data[[#This Row],[portfolio_id]],
          performance_data[return_flag],1)</f>
        <v>5</v>
      </c>
      <c r="X63" s="15">
        <f>performance_data[[#This Row],[underperform_flag_count]]/performance_data[[#This Row],[totalportfoliocount]]</f>
        <v>0.29411764705882354</v>
      </c>
    </row>
    <row r="64" spans="1:24" x14ac:dyDescent="0.3">
      <c r="A64">
        <v>1138</v>
      </c>
      <c r="B64" s="1">
        <v>45483</v>
      </c>
      <c r="C64">
        <v>53354.35</v>
      </c>
      <c r="D64">
        <v>15.9</v>
      </c>
      <c r="E64">
        <v>16.899999999999999</v>
      </c>
      <c r="F64">
        <v>1313.3</v>
      </c>
      <c r="G64">
        <v>8830.1</v>
      </c>
      <c r="H64" t="s">
        <v>2205</v>
      </c>
      <c r="I64" t="s">
        <v>2209</v>
      </c>
      <c r="J64">
        <v>7</v>
      </c>
      <c r="K64" t="s">
        <v>2210</v>
      </c>
      <c r="L64" t="str">
        <f>IF(performance_data[[#This Row],[return_percentage]]&gt;=performance_data[[#This Row],[benchmark_return]],"Higher","Lower")</f>
        <v>Lower</v>
      </c>
      <c r="M64" s="14">
        <f xml:space="preserve"> _xlfn.MAXIFS(performance_data[date],performance_data[portfolio_id],performance_data[[#This Row],[portfolio_id]])</f>
        <v>45542</v>
      </c>
      <c r="N64" s="14">
        <f xml:space="preserve"> _xlfn.MINIFS(performance_data[date],performance_data[portfolio_id],performance_data[[#This Row],[portfolio_id]])</f>
        <v>44859</v>
      </c>
      <c r="O64" s="15">
        <f>_xlfn.MAXIFS(performance_data[portfolio_value],performance_data[portfolio_id],performance_data[[#This Row],[portfolio_id]],performance_data[date],performance_data[[#This Row],[latest_date]])</f>
        <v>97880.57</v>
      </c>
      <c r="P64" s="15">
        <f>_xlfn.MAXIFS(performance_data[portfolio_value],performance_data[portfolio_id],performance_data[[#This Row],[portfolio_id]],performance_data[date],performance_data[[#This Row],[starting_date]])</f>
        <v>454339.49</v>
      </c>
      <c r="Q64" s="15">
        <f>performance_data[[#This Row],[latest_value]]-performance_data[[#This Row],[starting_value]]</f>
        <v>-356458.92</v>
      </c>
      <c r="R64" s="15">
        <f>performance_data[[#This Row],[net_inflows]]-performance_data[[#This Row],[net_outflows]]</f>
        <v>-7516.8</v>
      </c>
      <c r="S64" s="15" t="str">
        <f>IF(performance_data[[#This Row],[net_inflows]]&gt;AVERAGE(performance_data[net_inflows]),"High","Low")</f>
        <v>Low</v>
      </c>
      <c r="T64" s="15">
        <f>AVERAGEIF(performance_data[inflow_flag],performance_data[[#This Row],[inflow_flag]],performance_data[return_percentage])</f>
        <v>5.0457846277021572</v>
      </c>
      <c r="U64" s="17">
        <f>IF(performance_data[[#This Row],[return_percentage]]&lt;performance_data[[#This Row],[benchmark_return]],1,0)</f>
        <v>1</v>
      </c>
      <c r="V64" s="17">
        <f>COUNTIFS(performance_data[portfolio_id],performance_data[[#This Row],[portfolio_id]])</f>
        <v>17</v>
      </c>
      <c r="W64" s="17">
        <f>COUNTIFS(performance_data[portfolio_id],performance_data[[#This Row],[portfolio_id]],
          performance_data[return_flag],1)</f>
        <v>5</v>
      </c>
      <c r="X64" s="15">
        <f>performance_data[[#This Row],[underperform_flag_count]]/performance_data[[#This Row],[totalportfoliocount]]</f>
        <v>0.29411764705882354</v>
      </c>
    </row>
    <row r="65" spans="1:24" x14ac:dyDescent="0.3">
      <c r="A65">
        <v>1138</v>
      </c>
      <c r="B65" s="1">
        <v>45187</v>
      </c>
      <c r="C65">
        <v>465744.34</v>
      </c>
      <c r="D65">
        <v>-3.88</v>
      </c>
      <c r="E65">
        <v>-4.5999999999999996</v>
      </c>
      <c r="F65">
        <v>9519.1</v>
      </c>
      <c r="G65">
        <v>10099.73</v>
      </c>
      <c r="H65" t="s">
        <v>2213</v>
      </c>
      <c r="I65" t="s">
        <v>2209</v>
      </c>
      <c r="J65">
        <v>9</v>
      </c>
      <c r="K65" t="s">
        <v>2221</v>
      </c>
      <c r="L65" t="str">
        <f>IF(performance_data[[#This Row],[return_percentage]]&gt;=performance_data[[#This Row],[benchmark_return]],"Higher","Lower")</f>
        <v>Higher</v>
      </c>
      <c r="M65" s="14">
        <f xml:space="preserve"> _xlfn.MAXIFS(performance_data[date],performance_data[portfolio_id],performance_data[[#This Row],[portfolio_id]])</f>
        <v>45542</v>
      </c>
      <c r="N65" s="14">
        <f xml:space="preserve"> _xlfn.MINIFS(performance_data[date],performance_data[portfolio_id],performance_data[[#This Row],[portfolio_id]])</f>
        <v>44859</v>
      </c>
      <c r="O65" s="15">
        <f>_xlfn.MAXIFS(performance_data[portfolio_value],performance_data[portfolio_id],performance_data[[#This Row],[portfolio_id]],performance_data[date],performance_data[[#This Row],[latest_date]])</f>
        <v>97880.57</v>
      </c>
      <c r="P65" s="15">
        <f>_xlfn.MAXIFS(performance_data[portfolio_value],performance_data[portfolio_id],performance_data[[#This Row],[portfolio_id]],performance_data[date],performance_data[[#This Row],[starting_date]])</f>
        <v>454339.49</v>
      </c>
      <c r="Q65" s="15">
        <f>performance_data[[#This Row],[latest_value]]-performance_data[[#This Row],[starting_value]]</f>
        <v>-356458.92</v>
      </c>
      <c r="R65" s="15">
        <f>performance_data[[#This Row],[net_inflows]]-performance_data[[#This Row],[net_outflows]]</f>
        <v>-580.6299999999992</v>
      </c>
      <c r="S65" s="15" t="str">
        <f>IF(performance_data[[#This Row],[net_inflows]]&gt;AVERAGE(performance_data[net_inflows]),"High","Low")</f>
        <v>Low</v>
      </c>
      <c r="T65" s="15">
        <f>AVERAGEIF(performance_data[inflow_flag],performance_data[[#This Row],[inflow_flag]],performance_data[return_percentage])</f>
        <v>5.0457846277021572</v>
      </c>
      <c r="U65" s="17">
        <f>IF(performance_data[[#This Row],[return_percentage]]&lt;performance_data[[#This Row],[benchmark_return]],1,0)</f>
        <v>0</v>
      </c>
      <c r="V65" s="17">
        <f>COUNTIFS(performance_data[portfolio_id],performance_data[[#This Row],[portfolio_id]])</f>
        <v>17</v>
      </c>
      <c r="W65" s="17">
        <f>COUNTIFS(performance_data[portfolio_id],performance_data[[#This Row],[portfolio_id]],
          performance_data[return_flag],1)</f>
        <v>5</v>
      </c>
      <c r="X65" s="15">
        <f>performance_data[[#This Row],[underperform_flag_count]]/performance_data[[#This Row],[totalportfoliocount]]</f>
        <v>0.29411764705882354</v>
      </c>
    </row>
    <row r="66" spans="1:24" x14ac:dyDescent="0.3">
      <c r="A66">
        <v>1138</v>
      </c>
      <c r="B66" s="1">
        <v>45493</v>
      </c>
      <c r="C66">
        <v>427127.76</v>
      </c>
      <c r="D66">
        <v>-9.2799999999999994</v>
      </c>
      <c r="E66">
        <v>-8.9600000000000009</v>
      </c>
      <c r="F66">
        <v>12854.89</v>
      </c>
      <c r="G66">
        <v>16323.01</v>
      </c>
      <c r="H66" t="s">
        <v>2205</v>
      </c>
      <c r="I66" t="s">
        <v>2209</v>
      </c>
      <c r="J66">
        <v>7</v>
      </c>
      <c r="K66" t="s">
        <v>2210</v>
      </c>
      <c r="L66" t="str">
        <f>IF(performance_data[[#This Row],[return_percentage]]&gt;=performance_data[[#This Row],[benchmark_return]],"Higher","Lower")</f>
        <v>Lower</v>
      </c>
      <c r="M66" s="14">
        <f xml:space="preserve"> _xlfn.MAXIFS(performance_data[date],performance_data[portfolio_id],performance_data[[#This Row],[portfolio_id]])</f>
        <v>45542</v>
      </c>
      <c r="N66" s="14">
        <f xml:space="preserve"> _xlfn.MINIFS(performance_data[date],performance_data[portfolio_id],performance_data[[#This Row],[portfolio_id]])</f>
        <v>44859</v>
      </c>
      <c r="O66" s="15">
        <f>_xlfn.MAXIFS(performance_data[portfolio_value],performance_data[portfolio_id],performance_data[[#This Row],[portfolio_id]],performance_data[date],performance_data[[#This Row],[latest_date]])</f>
        <v>97880.57</v>
      </c>
      <c r="P66" s="15">
        <f>_xlfn.MAXIFS(performance_data[portfolio_value],performance_data[portfolio_id],performance_data[[#This Row],[portfolio_id]],performance_data[date],performance_data[[#This Row],[starting_date]])</f>
        <v>454339.49</v>
      </c>
      <c r="Q66" s="15">
        <f>performance_data[[#This Row],[latest_value]]-performance_data[[#This Row],[starting_value]]</f>
        <v>-356458.92</v>
      </c>
      <c r="R66" s="15">
        <f>performance_data[[#This Row],[net_inflows]]-performance_data[[#This Row],[net_outflows]]</f>
        <v>-3468.1200000000008</v>
      </c>
      <c r="S66" s="15" t="str">
        <f>IF(performance_data[[#This Row],[net_inflows]]&gt;AVERAGE(performance_data[net_inflows]),"High","Low")</f>
        <v>High</v>
      </c>
      <c r="T66" s="15">
        <f>AVERAGEIF(performance_data[inflow_flag],performance_data[[#This Row],[inflow_flag]],performance_data[return_percentage])</f>
        <v>4.8467905675459724</v>
      </c>
      <c r="U66" s="17">
        <f>IF(performance_data[[#This Row],[return_percentage]]&lt;performance_data[[#This Row],[benchmark_return]],1,0)</f>
        <v>1</v>
      </c>
      <c r="V66" s="17">
        <f>COUNTIFS(performance_data[portfolio_id],performance_data[[#This Row],[portfolio_id]])</f>
        <v>17</v>
      </c>
      <c r="W66" s="17">
        <f>COUNTIFS(performance_data[portfolio_id],performance_data[[#This Row],[portfolio_id]],
          performance_data[return_flag],1)</f>
        <v>5</v>
      </c>
      <c r="X66" s="15">
        <f>performance_data[[#This Row],[underperform_flag_count]]/performance_data[[#This Row],[totalportfoliocount]]</f>
        <v>0.29411764705882354</v>
      </c>
    </row>
    <row r="67" spans="1:24" x14ac:dyDescent="0.3">
      <c r="A67">
        <v>1138</v>
      </c>
      <c r="B67" s="1">
        <v>45099</v>
      </c>
      <c r="C67">
        <v>494628.89</v>
      </c>
      <c r="D67">
        <v>-7.0000000000000007E-2</v>
      </c>
      <c r="E67">
        <v>-0.08</v>
      </c>
      <c r="F67">
        <v>1098.52</v>
      </c>
      <c r="G67">
        <v>17194.89</v>
      </c>
      <c r="H67" t="s">
        <v>2213</v>
      </c>
      <c r="I67" t="s">
        <v>2211</v>
      </c>
      <c r="J67">
        <v>6</v>
      </c>
      <c r="K67" t="s">
        <v>2212</v>
      </c>
      <c r="L67" t="str">
        <f>IF(performance_data[[#This Row],[return_percentage]]&gt;=performance_data[[#This Row],[benchmark_return]],"Higher","Lower")</f>
        <v>Higher</v>
      </c>
      <c r="M67" s="14">
        <f xml:space="preserve"> _xlfn.MAXIFS(performance_data[date],performance_data[portfolio_id],performance_data[[#This Row],[portfolio_id]])</f>
        <v>45542</v>
      </c>
      <c r="N67" s="14">
        <f xml:space="preserve"> _xlfn.MINIFS(performance_data[date],performance_data[portfolio_id],performance_data[[#This Row],[portfolio_id]])</f>
        <v>44859</v>
      </c>
      <c r="O67" s="15">
        <f>_xlfn.MAXIFS(performance_data[portfolio_value],performance_data[portfolio_id],performance_data[[#This Row],[portfolio_id]],performance_data[date],performance_data[[#This Row],[latest_date]])</f>
        <v>97880.57</v>
      </c>
      <c r="P67" s="15">
        <f>_xlfn.MAXIFS(performance_data[portfolio_value],performance_data[portfolio_id],performance_data[[#This Row],[portfolio_id]],performance_data[date],performance_data[[#This Row],[starting_date]])</f>
        <v>454339.49</v>
      </c>
      <c r="Q67" s="15">
        <f>performance_data[[#This Row],[latest_value]]-performance_data[[#This Row],[starting_value]]</f>
        <v>-356458.92</v>
      </c>
      <c r="R67" s="15">
        <f>performance_data[[#This Row],[net_inflows]]-performance_data[[#This Row],[net_outflows]]</f>
        <v>-16096.369999999999</v>
      </c>
      <c r="S67" s="15" t="str">
        <f>IF(performance_data[[#This Row],[net_inflows]]&gt;AVERAGE(performance_data[net_inflows]),"High","Low")</f>
        <v>Low</v>
      </c>
      <c r="T67" s="15">
        <f>AVERAGEIF(performance_data[inflow_flag],performance_data[[#This Row],[inflow_flag]],performance_data[return_percentage])</f>
        <v>5.0457846277021572</v>
      </c>
      <c r="U67" s="17">
        <f>IF(performance_data[[#This Row],[return_percentage]]&lt;performance_data[[#This Row],[benchmark_return]],1,0)</f>
        <v>0</v>
      </c>
      <c r="V67" s="17">
        <f>COUNTIFS(performance_data[portfolio_id],performance_data[[#This Row],[portfolio_id]])</f>
        <v>17</v>
      </c>
      <c r="W67" s="17">
        <f>COUNTIFS(performance_data[portfolio_id],performance_data[[#This Row],[portfolio_id]],
          performance_data[return_flag],1)</f>
        <v>5</v>
      </c>
      <c r="X67" s="15">
        <f>performance_data[[#This Row],[underperform_flag_count]]/performance_data[[#This Row],[totalportfoliocount]]</f>
        <v>0.29411764705882354</v>
      </c>
    </row>
    <row r="68" spans="1:24" x14ac:dyDescent="0.3">
      <c r="A68">
        <v>1138</v>
      </c>
      <c r="B68" s="1">
        <v>45480</v>
      </c>
      <c r="C68">
        <v>144483.66</v>
      </c>
      <c r="D68">
        <v>-5.33</v>
      </c>
      <c r="E68">
        <v>-5.52</v>
      </c>
      <c r="F68">
        <v>499.72</v>
      </c>
      <c r="G68">
        <v>3885.37</v>
      </c>
      <c r="H68" t="s">
        <v>2205</v>
      </c>
      <c r="I68" t="s">
        <v>2209</v>
      </c>
      <c r="J68">
        <v>7</v>
      </c>
      <c r="K68" t="s">
        <v>2210</v>
      </c>
      <c r="L68" t="str">
        <f>IF(performance_data[[#This Row],[return_percentage]]&gt;=performance_data[[#This Row],[benchmark_return]],"Higher","Lower")</f>
        <v>Higher</v>
      </c>
      <c r="M68" s="14">
        <f xml:space="preserve"> _xlfn.MAXIFS(performance_data[date],performance_data[portfolio_id],performance_data[[#This Row],[portfolio_id]])</f>
        <v>45542</v>
      </c>
      <c r="N68" s="14">
        <f xml:space="preserve"> _xlfn.MINIFS(performance_data[date],performance_data[portfolio_id],performance_data[[#This Row],[portfolio_id]])</f>
        <v>44859</v>
      </c>
      <c r="O68" s="15">
        <f>_xlfn.MAXIFS(performance_data[portfolio_value],performance_data[portfolio_id],performance_data[[#This Row],[portfolio_id]],performance_data[date],performance_data[[#This Row],[latest_date]])</f>
        <v>97880.57</v>
      </c>
      <c r="P68" s="15">
        <f>_xlfn.MAXIFS(performance_data[portfolio_value],performance_data[portfolio_id],performance_data[[#This Row],[portfolio_id]],performance_data[date],performance_data[[#This Row],[starting_date]])</f>
        <v>454339.49</v>
      </c>
      <c r="Q68" s="15">
        <f>performance_data[[#This Row],[latest_value]]-performance_data[[#This Row],[starting_value]]</f>
        <v>-356458.92</v>
      </c>
      <c r="R68" s="15">
        <f>performance_data[[#This Row],[net_inflows]]-performance_data[[#This Row],[net_outflows]]</f>
        <v>-3385.6499999999996</v>
      </c>
      <c r="S68" s="15" t="str">
        <f>IF(performance_data[[#This Row],[net_inflows]]&gt;AVERAGE(performance_data[net_inflows]),"High","Low")</f>
        <v>Low</v>
      </c>
      <c r="T68" s="15">
        <f>AVERAGEIF(performance_data[inflow_flag],performance_data[[#This Row],[inflow_flag]],performance_data[return_percentage])</f>
        <v>5.0457846277021572</v>
      </c>
      <c r="U68" s="17">
        <f>IF(performance_data[[#This Row],[return_percentage]]&lt;performance_data[[#This Row],[benchmark_return]],1,0)</f>
        <v>0</v>
      </c>
      <c r="V68" s="17">
        <f>COUNTIFS(performance_data[portfolio_id],performance_data[[#This Row],[portfolio_id]])</f>
        <v>17</v>
      </c>
      <c r="W68" s="17">
        <f>COUNTIFS(performance_data[portfolio_id],performance_data[[#This Row],[portfolio_id]],
          performance_data[return_flag],1)</f>
        <v>5</v>
      </c>
      <c r="X68" s="15">
        <f>performance_data[[#This Row],[underperform_flag_count]]/performance_data[[#This Row],[totalportfoliocount]]</f>
        <v>0.29411764705882354</v>
      </c>
    </row>
    <row r="69" spans="1:24" x14ac:dyDescent="0.3">
      <c r="A69">
        <v>1138</v>
      </c>
      <c r="B69" s="1">
        <v>45489</v>
      </c>
      <c r="C69">
        <v>187340.88</v>
      </c>
      <c r="D69">
        <v>5.78</v>
      </c>
      <c r="E69">
        <v>4.63</v>
      </c>
      <c r="F69">
        <v>822.74</v>
      </c>
      <c r="G69">
        <v>10650.61</v>
      </c>
      <c r="H69" t="s">
        <v>2205</v>
      </c>
      <c r="I69" t="s">
        <v>2209</v>
      </c>
      <c r="J69">
        <v>7</v>
      </c>
      <c r="K69" t="s">
        <v>2210</v>
      </c>
      <c r="L69" t="str">
        <f>IF(performance_data[[#This Row],[return_percentage]]&gt;=performance_data[[#This Row],[benchmark_return]],"Higher","Lower")</f>
        <v>Higher</v>
      </c>
      <c r="M69" s="14">
        <f xml:space="preserve"> _xlfn.MAXIFS(performance_data[date],performance_data[portfolio_id],performance_data[[#This Row],[portfolio_id]])</f>
        <v>45542</v>
      </c>
      <c r="N69" s="14">
        <f xml:space="preserve"> _xlfn.MINIFS(performance_data[date],performance_data[portfolio_id],performance_data[[#This Row],[portfolio_id]])</f>
        <v>44859</v>
      </c>
      <c r="O69" s="15">
        <f>_xlfn.MAXIFS(performance_data[portfolio_value],performance_data[portfolio_id],performance_data[[#This Row],[portfolio_id]],performance_data[date],performance_data[[#This Row],[latest_date]])</f>
        <v>97880.57</v>
      </c>
      <c r="P69" s="15">
        <f>_xlfn.MAXIFS(performance_data[portfolio_value],performance_data[portfolio_id],performance_data[[#This Row],[portfolio_id]],performance_data[date],performance_data[[#This Row],[starting_date]])</f>
        <v>454339.49</v>
      </c>
      <c r="Q69" s="15">
        <f>performance_data[[#This Row],[latest_value]]-performance_data[[#This Row],[starting_value]]</f>
        <v>-356458.92</v>
      </c>
      <c r="R69" s="15">
        <f>performance_data[[#This Row],[net_inflows]]-performance_data[[#This Row],[net_outflows]]</f>
        <v>-9827.8700000000008</v>
      </c>
      <c r="S69" s="15" t="str">
        <f>IF(performance_data[[#This Row],[net_inflows]]&gt;AVERAGE(performance_data[net_inflows]),"High","Low")</f>
        <v>Low</v>
      </c>
      <c r="T69" s="15">
        <f>AVERAGEIF(performance_data[inflow_flag],performance_data[[#This Row],[inflow_flag]],performance_data[return_percentage])</f>
        <v>5.0457846277021572</v>
      </c>
      <c r="U69" s="17">
        <f>IF(performance_data[[#This Row],[return_percentage]]&lt;performance_data[[#This Row],[benchmark_return]],1,0)</f>
        <v>0</v>
      </c>
      <c r="V69" s="17">
        <f>COUNTIFS(performance_data[portfolio_id],performance_data[[#This Row],[portfolio_id]])</f>
        <v>17</v>
      </c>
      <c r="W69" s="17">
        <f>COUNTIFS(performance_data[portfolio_id],performance_data[[#This Row],[portfolio_id]],
          performance_data[return_flag],1)</f>
        <v>5</v>
      </c>
      <c r="X69" s="15">
        <f>performance_data[[#This Row],[underperform_flag_count]]/performance_data[[#This Row],[totalportfoliocount]]</f>
        <v>0.29411764705882354</v>
      </c>
    </row>
    <row r="70" spans="1:24" x14ac:dyDescent="0.3">
      <c r="A70">
        <v>1138</v>
      </c>
      <c r="B70" s="1">
        <v>45481</v>
      </c>
      <c r="C70">
        <v>276300.98</v>
      </c>
      <c r="D70">
        <v>3.74</v>
      </c>
      <c r="E70">
        <v>4.2</v>
      </c>
      <c r="F70">
        <v>2400.35</v>
      </c>
      <c r="G70">
        <v>3557.35</v>
      </c>
      <c r="H70" t="s">
        <v>2205</v>
      </c>
      <c r="I70" t="s">
        <v>2209</v>
      </c>
      <c r="J70">
        <v>7</v>
      </c>
      <c r="K70" t="s">
        <v>2210</v>
      </c>
      <c r="L70" t="str">
        <f>IF(performance_data[[#This Row],[return_percentage]]&gt;=performance_data[[#This Row],[benchmark_return]],"Higher","Lower")</f>
        <v>Lower</v>
      </c>
      <c r="M70" s="14">
        <f xml:space="preserve"> _xlfn.MAXIFS(performance_data[date],performance_data[portfolio_id],performance_data[[#This Row],[portfolio_id]])</f>
        <v>45542</v>
      </c>
      <c r="N70" s="14">
        <f xml:space="preserve"> _xlfn.MINIFS(performance_data[date],performance_data[portfolio_id],performance_data[[#This Row],[portfolio_id]])</f>
        <v>44859</v>
      </c>
      <c r="O70" s="15">
        <f>_xlfn.MAXIFS(performance_data[portfolio_value],performance_data[portfolio_id],performance_data[[#This Row],[portfolio_id]],performance_data[date],performance_data[[#This Row],[latest_date]])</f>
        <v>97880.57</v>
      </c>
      <c r="P70" s="15">
        <f>_xlfn.MAXIFS(performance_data[portfolio_value],performance_data[portfolio_id],performance_data[[#This Row],[portfolio_id]],performance_data[date],performance_data[[#This Row],[starting_date]])</f>
        <v>454339.49</v>
      </c>
      <c r="Q70" s="15">
        <f>performance_data[[#This Row],[latest_value]]-performance_data[[#This Row],[starting_value]]</f>
        <v>-356458.92</v>
      </c>
      <c r="R70" s="15">
        <f>performance_data[[#This Row],[net_inflows]]-performance_data[[#This Row],[net_outflows]]</f>
        <v>-1157</v>
      </c>
      <c r="S70" s="15" t="str">
        <f>IF(performance_data[[#This Row],[net_inflows]]&gt;AVERAGE(performance_data[net_inflows]),"High","Low")</f>
        <v>Low</v>
      </c>
      <c r="T70" s="15">
        <f>AVERAGEIF(performance_data[inflow_flag],performance_data[[#This Row],[inflow_flag]],performance_data[return_percentage])</f>
        <v>5.0457846277021572</v>
      </c>
      <c r="U70" s="17">
        <f>IF(performance_data[[#This Row],[return_percentage]]&lt;performance_data[[#This Row],[benchmark_return]],1,0)</f>
        <v>1</v>
      </c>
      <c r="V70" s="17">
        <f>COUNTIFS(performance_data[portfolio_id],performance_data[[#This Row],[portfolio_id]])</f>
        <v>17</v>
      </c>
      <c r="W70" s="17">
        <f>COUNTIFS(performance_data[portfolio_id],performance_data[[#This Row],[portfolio_id]],
          performance_data[return_flag],1)</f>
        <v>5</v>
      </c>
      <c r="X70" s="15">
        <f>performance_data[[#This Row],[underperform_flag_count]]/performance_data[[#This Row],[totalportfoliocount]]</f>
        <v>0.29411764705882354</v>
      </c>
    </row>
    <row r="71" spans="1:24" x14ac:dyDescent="0.3">
      <c r="A71">
        <v>1138</v>
      </c>
      <c r="B71" s="1">
        <v>45391</v>
      </c>
      <c r="C71">
        <v>24145.49</v>
      </c>
      <c r="D71">
        <v>-8.1</v>
      </c>
      <c r="E71">
        <v>-6.93</v>
      </c>
      <c r="F71">
        <v>7310.82</v>
      </c>
      <c r="G71">
        <v>5236.5600000000004</v>
      </c>
      <c r="H71" t="s">
        <v>2205</v>
      </c>
      <c r="I71" t="s">
        <v>2211</v>
      </c>
      <c r="J71">
        <v>4</v>
      </c>
      <c r="K71" t="s">
        <v>2216</v>
      </c>
      <c r="L71" t="str">
        <f>IF(performance_data[[#This Row],[return_percentage]]&gt;=performance_data[[#This Row],[benchmark_return]],"Higher","Lower")</f>
        <v>Lower</v>
      </c>
      <c r="M71" s="14">
        <f xml:space="preserve"> _xlfn.MAXIFS(performance_data[date],performance_data[portfolio_id],performance_data[[#This Row],[portfolio_id]])</f>
        <v>45542</v>
      </c>
      <c r="N71" s="14">
        <f xml:space="preserve"> _xlfn.MINIFS(performance_data[date],performance_data[portfolio_id],performance_data[[#This Row],[portfolio_id]])</f>
        <v>44859</v>
      </c>
      <c r="O71" s="15">
        <f>_xlfn.MAXIFS(performance_data[portfolio_value],performance_data[portfolio_id],performance_data[[#This Row],[portfolio_id]],performance_data[date],performance_data[[#This Row],[latest_date]])</f>
        <v>97880.57</v>
      </c>
      <c r="P71" s="15">
        <f>_xlfn.MAXIFS(performance_data[portfolio_value],performance_data[portfolio_id],performance_data[[#This Row],[portfolio_id]],performance_data[date],performance_data[[#This Row],[starting_date]])</f>
        <v>454339.49</v>
      </c>
      <c r="Q71" s="15">
        <f>performance_data[[#This Row],[latest_value]]-performance_data[[#This Row],[starting_value]]</f>
        <v>-356458.92</v>
      </c>
      <c r="R71" s="15">
        <f>performance_data[[#This Row],[net_inflows]]-performance_data[[#This Row],[net_outflows]]</f>
        <v>2074.2599999999993</v>
      </c>
      <c r="S71" s="15" t="str">
        <f>IF(performance_data[[#This Row],[net_inflows]]&gt;AVERAGE(performance_data[net_inflows]),"High","Low")</f>
        <v>Low</v>
      </c>
      <c r="T71" s="15">
        <f>AVERAGEIF(performance_data[inflow_flag],performance_data[[#This Row],[inflow_flag]],performance_data[return_percentage])</f>
        <v>5.0457846277021572</v>
      </c>
      <c r="U71" s="17">
        <f>IF(performance_data[[#This Row],[return_percentage]]&lt;performance_data[[#This Row],[benchmark_return]],1,0)</f>
        <v>1</v>
      </c>
      <c r="V71" s="17">
        <f>COUNTIFS(performance_data[portfolio_id],performance_data[[#This Row],[portfolio_id]])</f>
        <v>17</v>
      </c>
      <c r="W71" s="17">
        <f>COUNTIFS(performance_data[portfolio_id],performance_data[[#This Row],[portfolio_id]],
          performance_data[return_flag],1)</f>
        <v>5</v>
      </c>
      <c r="X71" s="15">
        <f>performance_data[[#This Row],[underperform_flag_count]]/performance_data[[#This Row],[totalportfoliocount]]</f>
        <v>0.29411764705882354</v>
      </c>
    </row>
    <row r="72" spans="1:24" x14ac:dyDescent="0.3">
      <c r="A72">
        <v>1138</v>
      </c>
      <c r="B72" s="1">
        <v>45291</v>
      </c>
      <c r="C72">
        <v>50989.18</v>
      </c>
      <c r="D72">
        <v>10.62</v>
      </c>
      <c r="E72">
        <v>10.98</v>
      </c>
      <c r="F72">
        <v>12992.02</v>
      </c>
      <c r="G72">
        <v>2643.02</v>
      </c>
      <c r="H72" t="s">
        <v>2213</v>
      </c>
      <c r="I72" t="s">
        <v>2217</v>
      </c>
      <c r="J72">
        <v>12</v>
      </c>
      <c r="K72" t="s">
        <v>2218</v>
      </c>
      <c r="L72" t="str">
        <f>IF(performance_data[[#This Row],[return_percentage]]&gt;=performance_data[[#This Row],[benchmark_return]],"Higher","Lower")</f>
        <v>Lower</v>
      </c>
      <c r="M72" s="14">
        <f xml:space="preserve"> _xlfn.MAXIFS(performance_data[date],performance_data[portfolio_id],performance_data[[#This Row],[portfolio_id]])</f>
        <v>45542</v>
      </c>
      <c r="N72" s="14">
        <f xml:space="preserve"> _xlfn.MINIFS(performance_data[date],performance_data[portfolio_id],performance_data[[#This Row],[portfolio_id]])</f>
        <v>44859</v>
      </c>
      <c r="O72" s="15">
        <f>_xlfn.MAXIFS(performance_data[portfolio_value],performance_data[portfolio_id],performance_data[[#This Row],[portfolio_id]],performance_data[date],performance_data[[#This Row],[latest_date]])</f>
        <v>97880.57</v>
      </c>
      <c r="P72" s="15">
        <f>_xlfn.MAXIFS(performance_data[portfolio_value],performance_data[portfolio_id],performance_data[[#This Row],[portfolio_id]],performance_data[date],performance_data[[#This Row],[starting_date]])</f>
        <v>454339.49</v>
      </c>
      <c r="Q72" s="15">
        <f>performance_data[[#This Row],[latest_value]]-performance_data[[#This Row],[starting_value]]</f>
        <v>-356458.92</v>
      </c>
      <c r="R72" s="15">
        <f>performance_data[[#This Row],[net_inflows]]-performance_data[[#This Row],[net_outflows]]</f>
        <v>10349</v>
      </c>
      <c r="S72" s="15" t="str">
        <f>IF(performance_data[[#This Row],[net_inflows]]&gt;AVERAGE(performance_data[net_inflows]),"High","Low")</f>
        <v>High</v>
      </c>
      <c r="T72" s="15">
        <f>AVERAGEIF(performance_data[inflow_flag],performance_data[[#This Row],[inflow_flag]],performance_data[return_percentage])</f>
        <v>4.8467905675459724</v>
      </c>
      <c r="U72" s="17">
        <f>IF(performance_data[[#This Row],[return_percentage]]&lt;performance_data[[#This Row],[benchmark_return]],1,0)</f>
        <v>1</v>
      </c>
      <c r="V72" s="17">
        <f>COUNTIFS(performance_data[portfolio_id],performance_data[[#This Row],[portfolio_id]])</f>
        <v>17</v>
      </c>
      <c r="W72" s="17">
        <f>COUNTIFS(performance_data[portfolio_id],performance_data[[#This Row],[portfolio_id]],
          performance_data[return_flag],1)</f>
        <v>5</v>
      </c>
      <c r="X72" s="15">
        <f>performance_data[[#This Row],[underperform_flag_count]]/performance_data[[#This Row],[totalportfoliocount]]</f>
        <v>0.29411764705882354</v>
      </c>
    </row>
    <row r="73" spans="1:24" x14ac:dyDescent="0.3">
      <c r="A73">
        <v>1138</v>
      </c>
      <c r="B73" s="1">
        <v>45018</v>
      </c>
      <c r="C73">
        <v>131829.59</v>
      </c>
      <c r="D73">
        <v>18.84</v>
      </c>
      <c r="E73">
        <v>16.84</v>
      </c>
      <c r="F73">
        <v>19696.939999999999</v>
      </c>
      <c r="G73">
        <v>19911.45</v>
      </c>
      <c r="H73" t="s">
        <v>2213</v>
      </c>
      <c r="I73" t="s">
        <v>2211</v>
      </c>
      <c r="J73">
        <v>4</v>
      </c>
      <c r="K73" t="s">
        <v>2216</v>
      </c>
      <c r="L73" t="str">
        <f>IF(performance_data[[#This Row],[return_percentage]]&gt;=performance_data[[#This Row],[benchmark_return]],"Higher","Lower")</f>
        <v>Higher</v>
      </c>
      <c r="M73" s="14">
        <f xml:space="preserve"> _xlfn.MAXIFS(performance_data[date],performance_data[portfolio_id],performance_data[[#This Row],[portfolio_id]])</f>
        <v>45542</v>
      </c>
      <c r="N73" s="14">
        <f xml:space="preserve"> _xlfn.MINIFS(performance_data[date],performance_data[portfolio_id],performance_data[[#This Row],[portfolio_id]])</f>
        <v>44859</v>
      </c>
      <c r="O73" s="15">
        <f>_xlfn.MAXIFS(performance_data[portfolio_value],performance_data[portfolio_id],performance_data[[#This Row],[portfolio_id]],performance_data[date],performance_data[[#This Row],[latest_date]])</f>
        <v>97880.57</v>
      </c>
      <c r="P73" s="15">
        <f>_xlfn.MAXIFS(performance_data[portfolio_value],performance_data[portfolio_id],performance_data[[#This Row],[portfolio_id]],performance_data[date],performance_data[[#This Row],[starting_date]])</f>
        <v>454339.49</v>
      </c>
      <c r="Q73" s="15">
        <f>performance_data[[#This Row],[latest_value]]-performance_data[[#This Row],[starting_value]]</f>
        <v>-356458.92</v>
      </c>
      <c r="R73" s="15">
        <f>performance_data[[#This Row],[net_inflows]]-performance_data[[#This Row],[net_outflows]]</f>
        <v>-214.51000000000204</v>
      </c>
      <c r="S73" s="15" t="str">
        <f>IF(performance_data[[#This Row],[net_inflows]]&gt;AVERAGE(performance_data[net_inflows]),"High","Low")</f>
        <v>High</v>
      </c>
      <c r="T73" s="15">
        <f>AVERAGEIF(performance_data[inflow_flag],performance_data[[#This Row],[inflow_flag]],performance_data[return_percentage])</f>
        <v>4.8467905675459724</v>
      </c>
      <c r="U73" s="17">
        <f>IF(performance_data[[#This Row],[return_percentage]]&lt;performance_data[[#This Row],[benchmark_return]],1,0)</f>
        <v>0</v>
      </c>
      <c r="V73" s="17">
        <f>COUNTIFS(performance_data[portfolio_id],performance_data[[#This Row],[portfolio_id]])</f>
        <v>17</v>
      </c>
      <c r="W73" s="17">
        <f>COUNTIFS(performance_data[portfolio_id],performance_data[[#This Row],[portfolio_id]],
          performance_data[return_flag],1)</f>
        <v>5</v>
      </c>
      <c r="X73" s="15">
        <f>performance_data[[#This Row],[underperform_flag_count]]/performance_data[[#This Row],[totalportfoliocount]]</f>
        <v>0.29411764705882354</v>
      </c>
    </row>
    <row r="74" spans="1:24" x14ac:dyDescent="0.3">
      <c r="A74">
        <v>1138</v>
      </c>
      <c r="B74" s="1">
        <v>45542</v>
      </c>
      <c r="C74">
        <v>97880.57</v>
      </c>
      <c r="D74">
        <v>16.52</v>
      </c>
      <c r="E74">
        <v>13.44</v>
      </c>
      <c r="F74">
        <v>19068.97</v>
      </c>
      <c r="G74">
        <v>1434.89</v>
      </c>
      <c r="H74" t="s">
        <v>2205</v>
      </c>
      <c r="I74" t="s">
        <v>2209</v>
      </c>
      <c r="J74">
        <v>9</v>
      </c>
      <c r="K74" t="s">
        <v>2221</v>
      </c>
      <c r="L74" t="str">
        <f>IF(performance_data[[#This Row],[return_percentage]]&gt;=performance_data[[#This Row],[benchmark_return]],"Higher","Lower")</f>
        <v>Higher</v>
      </c>
      <c r="M74" s="14">
        <f xml:space="preserve"> _xlfn.MAXIFS(performance_data[date],performance_data[portfolio_id],performance_data[[#This Row],[portfolio_id]])</f>
        <v>45542</v>
      </c>
      <c r="N74" s="14">
        <f xml:space="preserve"> _xlfn.MINIFS(performance_data[date],performance_data[portfolio_id],performance_data[[#This Row],[portfolio_id]])</f>
        <v>44859</v>
      </c>
      <c r="O74" s="15">
        <f>_xlfn.MAXIFS(performance_data[portfolio_value],performance_data[portfolio_id],performance_data[[#This Row],[portfolio_id]],performance_data[date],performance_data[[#This Row],[latest_date]])</f>
        <v>97880.57</v>
      </c>
      <c r="P74" s="15">
        <f>_xlfn.MAXIFS(performance_data[portfolio_value],performance_data[portfolio_id],performance_data[[#This Row],[portfolio_id]],performance_data[date],performance_data[[#This Row],[starting_date]])</f>
        <v>454339.49</v>
      </c>
      <c r="Q74" s="15">
        <f>performance_data[[#This Row],[latest_value]]-performance_data[[#This Row],[starting_value]]</f>
        <v>-356458.92</v>
      </c>
      <c r="R74" s="15">
        <f>performance_data[[#This Row],[net_inflows]]-performance_data[[#This Row],[net_outflows]]</f>
        <v>17634.080000000002</v>
      </c>
      <c r="S74" s="15" t="str">
        <f>IF(performance_data[[#This Row],[net_inflows]]&gt;AVERAGE(performance_data[net_inflows]),"High","Low")</f>
        <v>High</v>
      </c>
      <c r="T74" s="15">
        <f>AVERAGEIF(performance_data[inflow_flag],performance_data[[#This Row],[inflow_flag]],performance_data[return_percentage])</f>
        <v>4.8467905675459724</v>
      </c>
      <c r="U74" s="17">
        <f>IF(performance_data[[#This Row],[return_percentage]]&lt;performance_data[[#This Row],[benchmark_return]],1,0)</f>
        <v>0</v>
      </c>
      <c r="V74" s="17">
        <f>COUNTIFS(performance_data[portfolio_id],performance_data[[#This Row],[portfolio_id]])</f>
        <v>17</v>
      </c>
      <c r="W74" s="17">
        <f>COUNTIFS(performance_data[portfolio_id],performance_data[[#This Row],[portfolio_id]],
          performance_data[return_flag],1)</f>
        <v>5</v>
      </c>
      <c r="X74" s="15">
        <f>performance_data[[#This Row],[underperform_flag_count]]/performance_data[[#This Row],[totalportfoliocount]]</f>
        <v>0.29411764705882354</v>
      </c>
    </row>
    <row r="75" spans="1:24" x14ac:dyDescent="0.3">
      <c r="A75">
        <v>1138</v>
      </c>
      <c r="B75" s="1">
        <v>45402</v>
      </c>
      <c r="C75">
        <v>88650.19</v>
      </c>
      <c r="D75">
        <v>17.71</v>
      </c>
      <c r="E75">
        <v>16.25</v>
      </c>
      <c r="F75">
        <v>13502.82</v>
      </c>
      <c r="G75">
        <v>674.86</v>
      </c>
      <c r="H75" t="s">
        <v>2205</v>
      </c>
      <c r="I75" t="s">
        <v>2211</v>
      </c>
      <c r="J75">
        <v>4</v>
      </c>
      <c r="K75" t="s">
        <v>2216</v>
      </c>
      <c r="L75" t="str">
        <f>IF(performance_data[[#This Row],[return_percentage]]&gt;=performance_data[[#This Row],[benchmark_return]],"Higher","Lower")</f>
        <v>Higher</v>
      </c>
      <c r="M75" s="14">
        <f xml:space="preserve"> _xlfn.MAXIFS(performance_data[date],performance_data[portfolio_id],performance_data[[#This Row],[portfolio_id]])</f>
        <v>45542</v>
      </c>
      <c r="N75" s="14">
        <f xml:space="preserve"> _xlfn.MINIFS(performance_data[date],performance_data[portfolio_id],performance_data[[#This Row],[portfolio_id]])</f>
        <v>44859</v>
      </c>
      <c r="O75" s="15">
        <f>_xlfn.MAXIFS(performance_data[portfolio_value],performance_data[portfolio_id],performance_data[[#This Row],[portfolio_id]],performance_data[date],performance_data[[#This Row],[latest_date]])</f>
        <v>97880.57</v>
      </c>
      <c r="P75" s="15">
        <f>_xlfn.MAXIFS(performance_data[portfolio_value],performance_data[portfolio_id],performance_data[[#This Row],[portfolio_id]],performance_data[date],performance_data[[#This Row],[starting_date]])</f>
        <v>454339.49</v>
      </c>
      <c r="Q75" s="15">
        <f>performance_data[[#This Row],[latest_value]]-performance_data[[#This Row],[starting_value]]</f>
        <v>-356458.92</v>
      </c>
      <c r="R75" s="15">
        <f>performance_data[[#This Row],[net_inflows]]-performance_data[[#This Row],[net_outflows]]</f>
        <v>12827.96</v>
      </c>
      <c r="S75" s="15" t="str">
        <f>IF(performance_data[[#This Row],[net_inflows]]&gt;AVERAGE(performance_data[net_inflows]),"High","Low")</f>
        <v>High</v>
      </c>
      <c r="T75" s="15">
        <f>AVERAGEIF(performance_data[inflow_flag],performance_data[[#This Row],[inflow_flag]],performance_data[return_percentage])</f>
        <v>4.8467905675459724</v>
      </c>
      <c r="U75" s="17">
        <f>IF(performance_data[[#This Row],[return_percentage]]&lt;performance_data[[#This Row],[benchmark_return]],1,0)</f>
        <v>0</v>
      </c>
      <c r="V75" s="17">
        <f>COUNTIFS(performance_data[portfolio_id],performance_data[[#This Row],[portfolio_id]])</f>
        <v>17</v>
      </c>
      <c r="W75" s="17">
        <f>COUNTIFS(performance_data[portfolio_id],performance_data[[#This Row],[portfolio_id]],
          performance_data[return_flag],1)</f>
        <v>5</v>
      </c>
      <c r="X75" s="15">
        <f>performance_data[[#This Row],[underperform_flag_count]]/performance_data[[#This Row],[totalportfoliocount]]</f>
        <v>0.29411764705882354</v>
      </c>
    </row>
    <row r="76" spans="1:24" x14ac:dyDescent="0.3">
      <c r="A76">
        <v>1138</v>
      </c>
      <c r="B76" s="1">
        <v>44859</v>
      </c>
      <c r="C76">
        <v>454339.49</v>
      </c>
      <c r="D76">
        <v>2.41</v>
      </c>
      <c r="E76">
        <v>2.1800000000000002</v>
      </c>
      <c r="F76">
        <v>12511.7</v>
      </c>
      <c r="G76">
        <v>10833.94</v>
      </c>
      <c r="H76" t="s">
        <v>2220</v>
      </c>
      <c r="I76" t="s">
        <v>2217</v>
      </c>
      <c r="J76">
        <v>10</v>
      </c>
      <c r="K76" t="s">
        <v>2224</v>
      </c>
      <c r="L76" t="str">
        <f>IF(performance_data[[#This Row],[return_percentage]]&gt;=performance_data[[#This Row],[benchmark_return]],"Higher","Lower")</f>
        <v>Higher</v>
      </c>
      <c r="M76" s="14">
        <f xml:space="preserve"> _xlfn.MAXIFS(performance_data[date],performance_data[portfolio_id],performance_data[[#This Row],[portfolio_id]])</f>
        <v>45542</v>
      </c>
      <c r="N76" s="14">
        <f xml:space="preserve"> _xlfn.MINIFS(performance_data[date],performance_data[portfolio_id],performance_data[[#This Row],[portfolio_id]])</f>
        <v>44859</v>
      </c>
      <c r="O76" s="15">
        <f>_xlfn.MAXIFS(performance_data[portfolio_value],performance_data[portfolio_id],performance_data[[#This Row],[portfolio_id]],performance_data[date],performance_data[[#This Row],[latest_date]])</f>
        <v>97880.57</v>
      </c>
      <c r="P76" s="15">
        <f>_xlfn.MAXIFS(performance_data[portfolio_value],performance_data[portfolio_id],performance_data[[#This Row],[portfolio_id]],performance_data[date],performance_data[[#This Row],[starting_date]])</f>
        <v>454339.49</v>
      </c>
      <c r="Q76" s="15">
        <f>performance_data[[#This Row],[latest_value]]-performance_data[[#This Row],[starting_value]]</f>
        <v>-356458.92</v>
      </c>
      <c r="R76" s="15">
        <f>performance_data[[#This Row],[net_inflows]]-performance_data[[#This Row],[net_outflows]]</f>
        <v>1677.7600000000002</v>
      </c>
      <c r="S76" s="15" t="str">
        <f>IF(performance_data[[#This Row],[net_inflows]]&gt;AVERAGE(performance_data[net_inflows]),"High","Low")</f>
        <v>High</v>
      </c>
      <c r="T76" s="15">
        <f>AVERAGEIF(performance_data[inflow_flag],performance_data[[#This Row],[inflow_flag]],performance_data[return_percentage])</f>
        <v>4.8467905675459724</v>
      </c>
      <c r="U76" s="17">
        <f>IF(performance_data[[#This Row],[return_percentage]]&lt;performance_data[[#This Row],[benchmark_return]],1,0)</f>
        <v>0</v>
      </c>
      <c r="V76" s="17">
        <f>COUNTIFS(performance_data[portfolio_id],performance_data[[#This Row],[portfolio_id]])</f>
        <v>17</v>
      </c>
      <c r="W76" s="17">
        <f>COUNTIFS(performance_data[portfolio_id],performance_data[[#This Row],[portfolio_id]],
          performance_data[return_flag],1)</f>
        <v>5</v>
      </c>
      <c r="X76" s="15">
        <f>performance_data[[#This Row],[underperform_flag_count]]/performance_data[[#This Row],[totalportfoliocount]]</f>
        <v>0.29411764705882354</v>
      </c>
    </row>
    <row r="77" spans="1:24" x14ac:dyDescent="0.3">
      <c r="A77">
        <v>1138</v>
      </c>
      <c r="B77" s="1">
        <v>45476</v>
      </c>
      <c r="C77">
        <v>316980.7</v>
      </c>
      <c r="D77">
        <v>-3.98</v>
      </c>
      <c r="E77">
        <v>-4.55</v>
      </c>
      <c r="F77">
        <v>474.15</v>
      </c>
      <c r="G77">
        <v>324.10000000000002</v>
      </c>
      <c r="H77" t="s">
        <v>2205</v>
      </c>
      <c r="I77" t="s">
        <v>2209</v>
      </c>
      <c r="J77">
        <v>7</v>
      </c>
      <c r="K77" t="s">
        <v>2210</v>
      </c>
      <c r="L77" t="str">
        <f>IF(performance_data[[#This Row],[return_percentage]]&gt;=performance_data[[#This Row],[benchmark_return]],"Higher","Lower")</f>
        <v>Higher</v>
      </c>
      <c r="M77" s="14">
        <f xml:space="preserve"> _xlfn.MAXIFS(performance_data[date],performance_data[portfolio_id],performance_data[[#This Row],[portfolio_id]])</f>
        <v>45542</v>
      </c>
      <c r="N77" s="14">
        <f xml:space="preserve"> _xlfn.MINIFS(performance_data[date],performance_data[portfolio_id],performance_data[[#This Row],[portfolio_id]])</f>
        <v>44859</v>
      </c>
      <c r="O77" s="15">
        <f>_xlfn.MAXIFS(performance_data[portfolio_value],performance_data[portfolio_id],performance_data[[#This Row],[portfolio_id]],performance_data[date],performance_data[[#This Row],[latest_date]])</f>
        <v>97880.57</v>
      </c>
      <c r="P77" s="15">
        <f>_xlfn.MAXIFS(performance_data[portfolio_value],performance_data[portfolio_id],performance_data[[#This Row],[portfolio_id]],performance_data[date],performance_data[[#This Row],[starting_date]])</f>
        <v>454339.49</v>
      </c>
      <c r="Q77" s="15">
        <f>performance_data[[#This Row],[latest_value]]-performance_data[[#This Row],[starting_value]]</f>
        <v>-356458.92</v>
      </c>
      <c r="R77" s="15">
        <f>performance_data[[#This Row],[net_inflows]]-performance_data[[#This Row],[net_outflows]]</f>
        <v>150.04999999999995</v>
      </c>
      <c r="S77" s="15" t="str">
        <f>IF(performance_data[[#This Row],[net_inflows]]&gt;AVERAGE(performance_data[net_inflows]),"High","Low")</f>
        <v>Low</v>
      </c>
      <c r="T77" s="15">
        <f>AVERAGEIF(performance_data[inflow_flag],performance_data[[#This Row],[inflow_flag]],performance_data[return_percentage])</f>
        <v>5.0457846277021572</v>
      </c>
      <c r="U77" s="17">
        <f>IF(performance_data[[#This Row],[return_percentage]]&lt;performance_data[[#This Row],[benchmark_return]],1,0)</f>
        <v>0</v>
      </c>
      <c r="V77" s="17">
        <f>COUNTIFS(performance_data[portfolio_id],performance_data[[#This Row],[portfolio_id]])</f>
        <v>17</v>
      </c>
      <c r="W77" s="17">
        <f>COUNTIFS(performance_data[portfolio_id],performance_data[[#This Row],[portfolio_id]],
          performance_data[return_flag],1)</f>
        <v>5</v>
      </c>
      <c r="X77" s="15">
        <f>performance_data[[#This Row],[underperform_flag_count]]/performance_data[[#This Row],[totalportfoliocount]]</f>
        <v>0.29411764705882354</v>
      </c>
    </row>
    <row r="78" spans="1:24" x14ac:dyDescent="0.3">
      <c r="A78">
        <v>1138</v>
      </c>
      <c r="B78" s="1">
        <v>45305</v>
      </c>
      <c r="C78">
        <v>234341.5</v>
      </c>
      <c r="D78">
        <v>-0.93</v>
      </c>
      <c r="E78">
        <v>-0.98</v>
      </c>
      <c r="F78">
        <v>18581.11</v>
      </c>
      <c r="G78">
        <v>7331.02</v>
      </c>
      <c r="H78" t="s">
        <v>2205</v>
      </c>
      <c r="I78" t="s">
        <v>2206</v>
      </c>
      <c r="J78">
        <v>1</v>
      </c>
      <c r="K78" t="s">
        <v>2207</v>
      </c>
      <c r="L78" t="str">
        <f>IF(performance_data[[#This Row],[return_percentage]]&gt;=performance_data[[#This Row],[benchmark_return]],"Higher","Lower")</f>
        <v>Higher</v>
      </c>
      <c r="M78" s="14">
        <f xml:space="preserve"> _xlfn.MAXIFS(performance_data[date],performance_data[portfolio_id],performance_data[[#This Row],[portfolio_id]])</f>
        <v>45542</v>
      </c>
      <c r="N78" s="14">
        <f xml:space="preserve"> _xlfn.MINIFS(performance_data[date],performance_data[portfolio_id],performance_data[[#This Row],[portfolio_id]])</f>
        <v>44859</v>
      </c>
      <c r="O78" s="15">
        <f>_xlfn.MAXIFS(performance_data[portfolio_value],performance_data[portfolio_id],performance_data[[#This Row],[portfolio_id]],performance_data[date],performance_data[[#This Row],[latest_date]])</f>
        <v>97880.57</v>
      </c>
      <c r="P78" s="15">
        <f>_xlfn.MAXIFS(performance_data[portfolio_value],performance_data[portfolio_id],performance_data[[#This Row],[portfolio_id]],performance_data[date],performance_data[[#This Row],[starting_date]])</f>
        <v>454339.49</v>
      </c>
      <c r="Q78" s="15">
        <f>performance_data[[#This Row],[latest_value]]-performance_data[[#This Row],[starting_value]]</f>
        <v>-356458.92</v>
      </c>
      <c r="R78" s="15">
        <f>performance_data[[#This Row],[net_inflows]]-performance_data[[#This Row],[net_outflows]]</f>
        <v>11250.09</v>
      </c>
      <c r="S78" s="15" t="str">
        <f>IF(performance_data[[#This Row],[net_inflows]]&gt;AVERAGE(performance_data[net_inflows]),"High","Low")</f>
        <v>High</v>
      </c>
      <c r="T78" s="15">
        <f>AVERAGEIF(performance_data[inflow_flag],performance_data[[#This Row],[inflow_flag]],performance_data[return_percentage])</f>
        <v>4.8467905675459724</v>
      </c>
      <c r="U78" s="17">
        <f>IF(performance_data[[#This Row],[return_percentage]]&lt;performance_data[[#This Row],[benchmark_return]],1,0)</f>
        <v>0</v>
      </c>
      <c r="V78" s="17">
        <f>COUNTIFS(performance_data[portfolio_id],performance_data[[#This Row],[portfolio_id]])</f>
        <v>17</v>
      </c>
      <c r="W78" s="17">
        <f>COUNTIFS(performance_data[portfolio_id],performance_data[[#This Row],[portfolio_id]],
          performance_data[return_flag],1)</f>
        <v>5</v>
      </c>
      <c r="X78" s="15">
        <f>performance_data[[#This Row],[underperform_flag_count]]/performance_data[[#This Row],[totalportfoliocount]]</f>
        <v>0.29411764705882354</v>
      </c>
    </row>
    <row r="79" spans="1:24" x14ac:dyDescent="0.3">
      <c r="A79">
        <v>1204</v>
      </c>
      <c r="B79" s="1">
        <v>44992</v>
      </c>
      <c r="C79">
        <v>261708.22</v>
      </c>
      <c r="D79">
        <v>12.17</v>
      </c>
      <c r="E79">
        <v>10.24</v>
      </c>
      <c r="F79">
        <v>2379.83</v>
      </c>
      <c r="G79">
        <v>8944.09</v>
      </c>
      <c r="H79" t="s">
        <v>2213</v>
      </c>
      <c r="I79" t="s">
        <v>2206</v>
      </c>
      <c r="J79">
        <v>3</v>
      </c>
      <c r="K79" t="s">
        <v>2222</v>
      </c>
      <c r="L79" t="str">
        <f>IF(performance_data[[#This Row],[return_percentage]]&gt;=performance_data[[#This Row],[benchmark_return]],"Higher","Lower")</f>
        <v>Higher</v>
      </c>
      <c r="M79" s="14">
        <f xml:space="preserve"> _xlfn.MAXIFS(performance_data[date],performance_data[portfolio_id],performance_data[[#This Row],[portfolio_id]])</f>
        <v>45537</v>
      </c>
      <c r="N79" s="14">
        <f xml:space="preserve"> _xlfn.MINIFS(performance_data[date],performance_data[portfolio_id],performance_data[[#This Row],[portfolio_id]])</f>
        <v>44835</v>
      </c>
      <c r="O79" s="15">
        <f>_xlfn.MAXIFS(performance_data[portfolio_value],performance_data[portfolio_id],performance_data[[#This Row],[portfolio_id]],performance_data[date],performance_data[[#This Row],[latest_date]])</f>
        <v>364939.76</v>
      </c>
      <c r="P79" s="15">
        <f>_xlfn.MAXIFS(performance_data[portfolio_value],performance_data[portfolio_id],performance_data[[#This Row],[portfolio_id]],performance_data[date],performance_data[[#This Row],[starting_date]])</f>
        <v>224251.29</v>
      </c>
      <c r="Q79" s="15">
        <f>performance_data[[#This Row],[latest_value]]-performance_data[[#This Row],[starting_value]]</f>
        <v>140688.47</v>
      </c>
      <c r="R79" s="15">
        <f>performance_data[[#This Row],[net_inflows]]-performance_data[[#This Row],[net_outflows]]</f>
        <v>-6564.26</v>
      </c>
      <c r="S79" s="15" t="str">
        <f>IF(performance_data[[#This Row],[net_inflows]]&gt;AVERAGE(performance_data[net_inflows]),"High","Low")</f>
        <v>Low</v>
      </c>
      <c r="T79" s="15">
        <f>AVERAGEIF(performance_data[inflow_flag],performance_data[[#This Row],[inflow_flag]],performance_data[return_percentage])</f>
        <v>5.0457846277021572</v>
      </c>
      <c r="U79" s="17">
        <f>IF(performance_data[[#This Row],[return_percentage]]&lt;performance_data[[#This Row],[benchmark_return]],1,0)</f>
        <v>0</v>
      </c>
      <c r="V79" s="17">
        <f>COUNTIFS(performance_data[portfolio_id],performance_data[[#This Row],[portfolio_id]])</f>
        <v>25</v>
      </c>
      <c r="W79" s="17">
        <f>COUNTIFS(performance_data[portfolio_id],performance_data[[#This Row],[portfolio_id]],
          performance_data[return_flag],1)</f>
        <v>12</v>
      </c>
      <c r="X79" s="15">
        <f>performance_data[[#This Row],[underperform_flag_count]]/performance_data[[#This Row],[totalportfoliocount]]</f>
        <v>0.48</v>
      </c>
    </row>
    <row r="80" spans="1:24" x14ac:dyDescent="0.3">
      <c r="A80">
        <v>1204</v>
      </c>
      <c r="B80" s="1">
        <v>45271</v>
      </c>
      <c r="C80">
        <v>312887.88</v>
      </c>
      <c r="D80">
        <v>18.920000000000002</v>
      </c>
      <c r="E80">
        <v>22.59</v>
      </c>
      <c r="F80">
        <v>8093.99</v>
      </c>
      <c r="G80">
        <v>12088.52</v>
      </c>
      <c r="H80" t="s">
        <v>2213</v>
      </c>
      <c r="I80" t="s">
        <v>2217</v>
      </c>
      <c r="J80">
        <v>12</v>
      </c>
      <c r="K80" t="s">
        <v>2218</v>
      </c>
      <c r="L80" t="str">
        <f>IF(performance_data[[#This Row],[return_percentage]]&gt;=performance_data[[#This Row],[benchmark_return]],"Higher","Lower")</f>
        <v>Lower</v>
      </c>
      <c r="M80" s="14">
        <f xml:space="preserve"> _xlfn.MAXIFS(performance_data[date],performance_data[portfolio_id],performance_data[[#This Row],[portfolio_id]])</f>
        <v>45537</v>
      </c>
      <c r="N80" s="14">
        <f xml:space="preserve"> _xlfn.MINIFS(performance_data[date],performance_data[portfolio_id],performance_data[[#This Row],[portfolio_id]])</f>
        <v>44835</v>
      </c>
      <c r="O80" s="15">
        <f>_xlfn.MAXIFS(performance_data[portfolio_value],performance_data[portfolio_id],performance_data[[#This Row],[portfolio_id]],performance_data[date],performance_data[[#This Row],[latest_date]])</f>
        <v>364939.76</v>
      </c>
      <c r="P80" s="15">
        <f>_xlfn.MAXIFS(performance_data[portfolio_value],performance_data[portfolio_id],performance_data[[#This Row],[portfolio_id]],performance_data[date],performance_data[[#This Row],[starting_date]])</f>
        <v>224251.29</v>
      </c>
      <c r="Q80" s="15">
        <f>performance_data[[#This Row],[latest_value]]-performance_data[[#This Row],[starting_value]]</f>
        <v>140688.47</v>
      </c>
      <c r="R80" s="15">
        <f>performance_data[[#This Row],[net_inflows]]-performance_data[[#This Row],[net_outflows]]</f>
        <v>-3994.5300000000007</v>
      </c>
      <c r="S80" s="15" t="str">
        <f>IF(performance_data[[#This Row],[net_inflows]]&gt;AVERAGE(performance_data[net_inflows]),"High","Low")</f>
        <v>Low</v>
      </c>
      <c r="T80" s="15">
        <f>AVERAGEIF(performance_data[inflow_flag],performance_data[[#This Row],[inflow_flag]],performance_data[return_percentage])</f>
        <v>5.0457846277021572</v>
      </c>
      <c r="U80" s="17">
        <f>IF(performance_data[[#This Row],[return_percentage]]&lt;performance_data[[#This Row],[benchmark_return]],1,0)</f>
        <v>1</v>
      </c>
      <c r="V80" s="17">
        <f>COUNTIFS(performance_data[portfolio_id],performance_data[[#This Row],[portfolio_id]])</f>
        <v>25</v>
      </c>
      <c r="W80" s="17">
        <f>COUNTIFS(performance_data[portfolio_id],performance_data[[#This Row],[portfolio_id]],
          performance_data[return_flag],1)</f>
        <v>12</v>
      </c>
      <c r="X80" s="15">
        <f>performance_data[[#This Row],[underperform_flag_count]]/performance_data[[#This Row],[totalportfoliocount]]</f>
        <v>0.48</v>
      </c>
    </row>
    <row r="81" spans="1:24" x14ac:dyDescent="0.3">
      <c r="A81">
        <v>1204</v>
      </c>
      <c r="B81" s="1">
        <v>44835</v>
      </c>
      <c r="C81">
        <v>224251.29</v>
      </c>
      <c r="D81">
        <v>0.22</v>
      </c>
      <c r="E81">
        <v>0.21</v>
      </c>
      <c r="F81">
        <v>7409.07</v>
      </c>
      <c r="G81">
        <v>14837.48</v>
      </c>
      <c r="H81" t="s">
        <v>2220</v>
      </c>
      <c r="I81" t="s">
        <v>2217</v>
      </c>
      <c r="J81">
        <v>10</v>
      </c>
      <c r="K81" t="s">
        <v>2224</v>
      </c>
      <c r="L81" t="str">
        <f>IF(performance_data[[#This Row],[return_percentage]]&gt;=performance_data[[#This Row],[benchmark_return]],"Higher","Lower")</f>
        <v>Higher</v>
      </c>
      <c r="M81" s="14">
        <f xml:space="preserve"> _xlfn.MAXIFS(performance_data[date],performance_data[portfolio_id],performance_data[[#This Row],[portfolio_id]])</f>
        <v>45537</v>
      </c>
      <c r="N81" s="14">
        <f xml:space="preserve"> _xlfn.MINIFS(performance_data[date],performance_data[portfolio_id],performance_data[[#This Row],[portfolio_id]])</f>
        <v>44835</v>
      </c>
      <c r="O81" s="15">
        <f>_xlfn.MAXIFS(performance_data[portfolio_value],performance_data[portfolio_id],performance_data[[#This Row],[portfolio_id]],performance_data[date],performance_data[[#This Row],[latest_date]])</f>
        <v>364939.76</v>
      </c>
      <c r="P81" s="15">
        <f>_xlfn.MAXIFS(performance_data[portfolio_value],performance_data[portfolio_id],performance_data[[#This Row],[portfolio_id]],performance_data[date],performance_data[[#This Row],[starting_date]])</f>
        <v>224251.29</v>
      </c>
      <c r="Q81" s="15">
        <f>performance_data[[#This Row],[latest_value]]-performance_data[[#This Row],[starting_value]]</f>
        <v>140688.47</v>
      </c>
      <c r="R81" s="15">
        <f>performance_data[[#This Row],[net_inflows]]-performance_data[[#This Row],[net_outflows]]</f>
        <v>-7428.41</v>
      </c>
      <c r="S81" s="15" t="str">
        <f>IF(performance_data[[#This Row],[net_inflows]]&gt;AVERAGE(performance_data[net_inflows]),"High","Low")</f>
        <v>Low</v>
      </c>
      <c r="T81" s="15">
        <f>AVERAGEIF(performance_data[inflow_flag],performance_data[[#This Row],[inflow_flag]],performance_data[return_percentage])</f>
        <v>5.0457846277021572</v>
      </c>
      <c r="U81" s="17">
        <f>IF(performance_data[[#This Row],[return_percentage]]&lt;performance_data[[#This Row],[benchmark_return]],1,0)</f>
        <v>0</v>
      </c>
      <c r="V81" s="17">
        <f>COUNTIFS(performance_data[portfolio_id],performance_data[[#This Row],[portfolio_id]])</f>
        <v>25</v>
      </c>
      <c r="W81" s="17">
        <f>COUNTIFS(performance_data[portfolio_id],performance_data[[#This Row],[portfolio_id]],
          performance_data[return_flag],1)</f>
        <v>12</v>
      </c>
      <c r="X81" s="15">
        <f>performance_data[[#This Row],[underperform_flag_count]]/performance_data[[#This Row],[totalportfoliocount]]</f>
        <v>0.48</v>
      </c>
    </row>
    <row r="82" spans="1:24" x14ac:dyDescent="0.3">
      <c r="A82">
        <v>1204</v>
      </c>
      <c r="B82" s="1">
        <v>45331</v>
      </c>
      <c r="C82">
        <v>91281.91</v>
      </c>
      <c r="D82">
        <v>-8.76</v>
      </c>
      <c r="E82">
        <v>-9.5399999999999991</v>
      </c>
      <c r="F82">
        <v>4299.7</v>
      </c>
      <c r="G82">
        <v>1093.0899999999999</v>
      </c>
      <c r="H82" t="s">
        <v>2205</v>
      </c>
      <c r="I82" t="s">
        <v>2206</v>
      </c>
      <c r="J82">
        <v>2</v>
      </c>
      <c r="K82" t="s">
        <v>2226</v>
      </c>
      <c r="L82" t="str">
        <f>IF(performance_data[[#This Row],[return_percentage]]&gt;=performance_data[[#This Row],[benchmark_return]],"Higher","Lower")</f>
        <v>Higher</v>
      </c>
      <c r="M82" s="14">
        <f xml:space="preserve"> _xlfn.MAXIFS(performance_data[date],performance_data[portfolio_id],performance_data[[#This Row],[portfolio_id]])</f>
        <v>45537</v>
      </c>
      <c r="N82" s="14">
        <f xml:space="preserve"> _xlfn.MINIFS(performance_data[date],performance_data[portfolio_id],performance_data[[#This Row],[portfolio_id]])</f>
        <v>44835</v>
      </c>
      <c r="O82" s="15">
        <f>_xlfn.MAXIFS(performance_data[portfolio_value],performance_data[portfolio_id],performance_data[[#This Row],[portfolio_id]],performance_data[date],performance_data[[#This Row],[latest_date]])</f>
        <v>364939.76</v>
      </c>
      <c r="P82" s="15">
        <f>_xlfn.MAXIFS(performance_data[portfolio_value],performance_data[portfolio_id],performance_data[[#This Row],[portfolio_id]],performance_data[date],performance_data[[#This Row],[starting_date]])</f>
        <v>224251.29</v>
      </c>
      <c r="Q82" s="15">
        <f>performance_data[[#This Row],[latest_value]]-performance_data[[#This Row],[starting_value]]</f>
        <v>140688.47</v>
      </c>
      <c r="R82" s="15">
        <f>performance_data[[#This Row],[net_inflows]]-performance_data[[#This Row],[net_outflows]]</f>
        <v>3206.6099999999997</v>
      </c>
      <c r="S82" s="15" t="str">
        <f>IF(performance_data[[#This Row],[net_inflows]]&gt;AVERAGE(performance_data[net_inflows]),"High","Low")</f>
        <v>Low</v>
      </c>
      <c r="T82" s="15">
        <f>AVERAGEIF(performance_data[inflow_flag],performance_data[[#This Row],[inflow_flag]],performance_data[return_percentage])</f>
        <v>5.0457846277021572</v>
      </c>
      <c r="U82" s="17">
        <f>IF(performance_data[[#This Row],[return_percentage]]&lt;performance_data[[#This Row],[benchmark_return]],1,0)</f>
        <v>0</v>
      </c>
      <c r="V82" s="17">
        <f>COUNTIFS(performance_data[portfolio_id],performance_data[[#This Row],[portfolio_id]])</f>
        <v>25</v>
      </c>
      <c r="W82" s="17">
        <f>COUNTIFS(performance_data[portfolio_id],performance_data[[#This Row],[portfolio_id]],
          performance_data[return_flag],1)</f>
        <v>12</v>
      </c>
      <c r="X82" s="15">
        <f>performance_data[[#This Row],[underperform_flag_count]]/performance_data[[#This Row],[totalportfoliocount]]</f>
        <v>0.48</v>
      </c>
    </row>
    <row r="83" spans="1:24" x14ac:dyDescent="0.3">
      <c r="A83">
        <v>1204</v>
      </c>
      <c r="B83" s="1">
        <v>45388</v>
      </c>
      <c r="C83">
        <v>378341.03</v>
      </c>
      <c r="D83">
        <v>-0.76</v>
      </c>
      <c r="E83">
        <v>-0.72</v>
      </c>
      <c r="F83">
        <v>18797.86</v>
      </c>
      <c r="G83">
        <v>10109.85</v>
      </c>
      <c r="H83" t="s">
        <v>2205</v>
      </c>
      <c r="I83" t="s">
        <v>2211</v>
      </c>
      <c r="J83">
        <v>4</v>
      </c>
      <c r="K83" t="s">
        <v>2216</v>
      </c>
      <c r="L83" t="str">
        <f>IF(performance_data[[#This Row],[return_percentage]]&gt;=performance_data[[#This Row],[benchmark_return]],"Higher","Lower")</f>
        <v>Lower</v>
      </c>
      <c r="M83" s="14">
        <f xml:space="preserve"> _xlfn.MAXIFS(performance_data[date],performance_data[portfolio_id],performance_data[[#This Row],[portfolio_id]])</f>
        <v>45537</v>
      </c>
      <c r="N83" s="14">
        <f xml:space="preserve"> _xlfn.MINIFS(performance_data[date],performance_data[portfolio_id],performance_data[[#This Row],[portfolio_id]])</f>
        <v>44835</v>
      </c>
      <c r="O83" s="15">
        <f>_xlfn.MAXIFS(performance_data[portfolio_value],performance_data[portfolio_id],performance_data[[#This Row],[portfolio_id]],performance_data[date],performance_data[[#This Row],[latest_date]])</f>
        <v>364939.76</v>
      </c>
      <c r="P83" s="15">
        <f>_xlfn.MAXIFS(performance_data[portfolio_value],performance_data[portfolio_id],performance_data[[#This Row],[portfolio_id]],performance_data[date],performance_data[[#This Row],[starting_date]])</f>
        <v>224251.29</v>
      </c>
      <c r="Q83" s="15">
        <f>performance_data[[#This Row],[latest_value]]-performance_data[[#This Row],[starting_value]]</f>
        <v>140688.47</v>
      </c>
      <c r="R83" s="15">
        <f>performance_data[[#This Row],[net_inflows]]-performance_data[[#This Row],[net_outflows]]</f>
        <v>8688.01</v>
      </c>
      <c r="S83" s="15" t="str">
        <f>IF(performance_data[[#This Row],[net_inflows]]&gt;AVERAGE(performance_data[net_inflows]),"High","Low")</f>
        <v>High</v>
      </c>
      <c r="T83" s="15">
        <f>AVERAGEIF(performance_data[inflow_flag],performance_data[[#This Row],[inflow_flag]],performance_data[return_percentage])</f>
        <v>4.8467905675459724</v>
      </c>
      <c r="U83" s="17">
        <f>IF(performance_data[[#This Row],[return_percentage]]&lt;performance_data[[#This Row],[benchmark_return]],1,0)</f>
        <v>1</v>
      </c>
      <c r="V83" s="17">
        <f>COUNTIFS(performance_data[portfolio_id],performance_data[[#This Row],[portfolio_id]])</f>
        <v>25</v>
      </c>
      <c r="W83" s="17">
        <f>COUNTIFS(performance_data[portfolio_id],performance_data[[#This Row],[portfolio_id]],
          performance_data[return_flag],1)</f>
        <v>12</v>
      </c>
      <c r="X83" s="15">
        <f>performance_data[[#This Row],[underperform_flag_count]]/performance_data[[#This Row],[totalportfoliocount]]</f>
        <v>0.48</v>
      </c>
    </row>
    <row r="84" spans="1:24" x14ac:dyDescent="0.3">
      <c r="A84">
        <v>1204</v>
      </c>
      <c r="B84" s="1">
        <v>45243</v>
      </c>
      <c r="C84">
        <v>426122.82</v>
      </c>
      <c r="D84">
        <v>18.649999999999999</v>
      </c>
      <c r="E84">
        <v>16.579999999999998</v>
      </c>
      <c r="F84">
        <v>15831.2</v>
      </c>
      <c r="G84">
        <v>14516.67</v>
      </c>
      <c r="H84" t="s">
        <v>2213</v>
      </c>
      <c r="I84" t="s">
        <v>2217</v>
      </c>
      <c r="J84">
        <v>11</v>
      </c>
      <c r="K84" t="s">
        <v>2219</v>
      </c>
      <c r="L84" t="str">
        <f>IF(performance_data[[#This Row],[return_percentage]]&gt;=performance_data[[#This Row],[benchmark_return]],"Higher","Lower")</f>
        <v>Higher</v>
      </c>
      <c r="M84" s="14">
        <f xml:space="preserve"> _xlfn.MAXIFS(performance_data[date],performance_data[portfolio_id],performance_data[[#This Row],[portfolio_id]])</f>
        <v>45537</v>
      </c>
      <c r="N84" s="14">
        <f xml:space="preserve"> _xlfn.MINIFS(performance_data[date],performance_data[portfolio_id],performance_data[[#This Row],[portfolio_id]])</f>
        <v>44835</v>
      </c>
      <c r="O84" s="15">
        <f>_xlfn.MAXIFS(performance_data[portfolio_value],performance_data[portfolio_id],performance_data[[#This Row],[portfolio_id]],performance_data[date],performance_data[[#This Row],[latest_date]])</f>
        <v>364939.76</v>
      </c>
      <c r="P84" s="15">
        <f>_xlfn.MAXIFS(performance_data[portfolio_value],performance_data[portfolio_id],performance_data[[#This Row],[portfolio_id]],performance_data[date],performance_data[[#This Row],[starting_date]])</f>
        <v>224251.29</v>
      </c>
      <c r="Q84" s="15">
        <f>performance_data[[#This Row],[latest_value]]-performance_data[[#This Row],[starting_value]]</f>
        <v>140688.47</v>
      </c>
      <c r="R84" s="15">
        <f>performance_data[[#This Row],[net_inflows]]-performance_data[[#This Row],[net_outflows]]</f>
        <v>1314.5300000000007</v>
      </c>
      <c r="S84" s="15" t="str">
        <f>IF(performance_data[[#This Row],[net_inflows]]&gt;AVERAGE(performance_data[net_inflows]),"High","Low")</f>
        <v>High</v>
      </c>
      <c r="T84" s="15">
        <f>AVERAGEIF(performance_data[inflow_flag],performance_data[[#This Row],[inflow_flag]],performance_data[return_percentage])</f>
        <v>4.8467905675459724</v>
      </c>
      <c r="U84" s="17">
        <f>IF(performance_data[[#This Row],[return_percentage]]&lt;performance_data[[#This Row],[benchmark_return]],1,0)</f>
        <v>0</v>
      </c>
      <c r="V84" s="17">
        <f>COUNTIFS(performance_data[portfolio_id],performance_data[[#This Row],[portfolio_id]])</f>
        <v>25</v>
      </c>
      <c r="W84" s="17">
        <f>COUNTIFS(performance_data[portfolio_id],performance_data[[#This Row],[portfolio_id]],
          performance_data[return_flag],1)</f>
        <v>12</v>
      </c>
      <c r="X84" s="15">
        <f>performance_data[[#This Row],[underperform_flag_count]]/performance_data[[#This Row],[totalportfoliocount]]</f>
        <v>0.48</v>
      </c>
    </row>
    <row r="85" spans="1:24" x14ac:dyDescent="0.3">
      <c r="A85">
        <v>1204</v>
      </c>
      <c r="B85" s="1">
        <v>45537</v>
      </c>
      <c r="C85">
        <v>364939.76</v>
      </c>
      <c r="D85">
        <v>-8.01</v>
      </c>
      <c r="E85">
        <v>-9.51</v>
      </c>
      <c r="F85">
        <v>12036.15</v>
      </c>
      <c r="G85">
        <v>9795.7000000000007</v>
      </c>
      <c r="H85" t="s">
        <v>2205</v>
      </c>
      <c r="I85" t="s">
        <v>2209</v>
      </c>
      <c r="J85">
        <v>9</v>
      </c>
      <c r="K85" t="s">
        <v>2221</v>
      </c>
      <c r="L85" t="str">
        <f>IF(performance_data[[#This Row],[return_percentage]]&gt;=performance_data[[#This Row],[benchmark_return]],"Higher","Lower")</f>
        <v>Higher</v>
      </c>
      <c r="M85" s="14">
        <f xml:space="preserve"> _xlfn.MAXIFS(performance_data[date],performance_data[portfolio_id],performance_data[[#This Row],[portfolio_id]])</f>
        <v>45537</v>
      </c>
      <c r="N85" s="14">
        <f xml:space="preserve"> _xlfn.MINIFS(performance_data[date],performance_data[portfolio_id],performance_data[[#This Row],[portfolio_id]])</f>
        <v>44835</v>
      </c>
      <c r="O85" s="15">
        <f>_xlfn.MAXIFS(performance_data[portfolio_value],performance_data[portfolio_id],performance_data[[#This Row],[portfolio_id]],performance_data[date],performance_data[[#This Row],[latest_date]])</f>
        <v>364939.76</v>
      </c>
      <c r="P85" s="15">
        <f>_xlfn.MAXIFS(performance_data[portfolio_value],performance_data[portfolio_id],performance_data[[#This Row],[portfolio_id]],performance_data[date],performance_data[[#This Row],[starting_date]])</f>
        <v>224251.29</v>
      </c>
      <c r="Q85" s="15">
        <f>performance_data[[#This Row],[latest_value]]-performance_data[[#This Row],[starting_value]]</f>
        <v>140688.47</v>
      </c>
      <c r="R85" s="15">
        <f>performance_data[[#This Row],[net_inflows]]-performance_data[[#This Row],[net_outflows]]</f>
        <v>2240.4499999999989</v>
      </c>
      <c r="S85" s="15" t="str">
        <f>IF(performance_data[[#This Row],[net_inflows]]&gt;AVERAGE(performance_data[net_inflows]),"High","Low")</f>
        <v>High</v>
      </c>
      <c r="T85" s="15">
        <f>AVERAGEIF(performance_data[inflow_flag],performance_data[[#This Row],[inflow_flag]],performance_data[return_percentage])</f>
        <v>4.8467905675459724</v>
      </c>
      <c r="U85" s="17">
        <f>IF(performance_data[[#This Row],[return_percentage]]&lt;performance_data[[#This Row],[benchmark_return]],1,0)</f>
        <v>0</v>
      </c>
      <c r="V85" s="17">
        <f>COUNTIFS(performance_data[portfolio_id],performance_data[[#This Row],[portfolio_id]])</f>
        <v>25</v>
      </c>
      <c r="W85" s="17">
        <f>COUNTIFS(performance_data[portfolio_id],performance_data[[#This Row],[portfolio_id]],
          performance_data[return_flag],1)</f>
        <v>12</v>
      </c>
      <c r="X85" s="15">
        <f>performance_data[[#This Row],[underperform_flag_count]]/performance_data[[#This Row],[totalportfoliocount]]</f>
        <v>0.48</v>
      </c>
    </row>
    <row r="86" spans="1:24" x14ac:dyDescent="0.3">
      <c r="A86">
        <v>1204</v>
      </c>
      <c r="B86" s="1">
        <v>45031</v>
      </c>
      <c r="C86">
        <v>346970.83</v>
      </c>
      <c r="D86">
        <v>-3.76</v>
      </c>
      <c r="E86">
        <v>-4.1900000000000004</v>
      </c>
      <c r="F86">
        <v>19956.79</v>
      </c>
      <c r="G86">
        <v>11735.15</v>
      </c>
      <c r="H86" t="s">
        <v>2213</v>
      </c>
      <c r="I86" t="s">
        <v>2211</v>
      </c>
      <c r="J86">
        <v>4</v>
      </c>
      <c r="K86" t="s">
        <v>2216</v>
      </c>
      <c r="L86" t="str">
        <f>IF(performance_data[[#This Row],[return_percentage]]&gt;=performance_data[[#This Row],[benchmark_return]],"Higher","Lower")</f>
        <v>Higher</v>
      </c>
      <c r="M86" s="14">
        <f xml:space="preserve"> _xlfn.MAXIFS(performance_data[date],performance_data[portfolio_id],performance_data[[#This Row],[portfolio_id]])</f>
        <v>45537</v>
      </c>
      <c r="N86" s="14">
        <f xml:space="preserve"> _xlfn.MINIFS(performance_data[date],performance_data[portfolio_id],performance_data[[#This Row],[portfolio_id]])</f>
        <v>44835</v>
      </c>
      <c r="O86" s="15">
        <f>_xlfn.MAXIFS(performance_data[portfolio_value],performance_data[portfolio_id],performance_data[[#This Row],[portfolio_id]],performance_data[date],performance_data[[#This Row],[latest_date]])</f>
        <v>364939.76</v>
      </c>
      <c r="P86" s="15">
        <f>_xlfn.MAXIFS(performance_data[portfolio_value],performance_data[portfolio_id],performance_data[[#This Row],[portfolio_id]],performance_data[date],performance_data[[#This Row],[starting_date]])</f>
        <v>224251.29</v>
      </c>
      <c r="Q86" s="15">
        <f>performance_data[[#This Row],[latest_value]]-performance_data[[#This Row],[starting_value]]</f>
        <v>140688.47</v>
      </c>
      <c r="R86" s="15">
        <f>performance_data[[#This Row],[net_inflows]]-performance_data[[#This Row],[net_outflows]]</f>
        <v>8221.6400000000012</v>
      </c>
      <c r="S86" s="15" t="str">
        <f>IF(performance_data[[#This Row],[net_inflows]]&gt;AVERAGE(performance_data[net_inflows]),"High","Low")</f>
        <v>High</v>
      </c>
      <c r="T86" s="15">
        <f>AVERAGEIF(performance_data[inflow_flag],performance_data[[#This Row],[inflow_flag]],performance_data[return_percentage])</f>
        <v>4.8467905675459724</v>
      </c>
      <c r="U86" s="17">
        <f>IF(performance_data[[#This Row],[return_percentage]]&lt;performance_data[[#This Row],[benchmark_return]],1,0)</f>
        <v>0</v>
      </c>
      <c r="V86" s="17">
        <f>COUNTIFS(performance_data[portfolio_id],performance_data[[#This Row],[portfolio_id]])</f>
        <v>25</v>
      </c>
      <c r="W86" s="17">
        <f>COUNTIFS(performance_data[portfolio_id],performance_data[[#This Row],[portfolio_id]],
          performance_data[return_flag],1)</f>
        <v>12</v>
      </c>
      <c r="X86" s="15">
        <f>performance_data[[#This Row],[underperform_flag_count]]/performance_data[[#This Row],[totalportfoliocount]]</f>
        <v>0.48</v>
      </c>
    </row>
    <row r="87" spans="1:24" x14ac:dyDescent="0.3">
      <c r="A87">
        <v>1204</v>
      </c>
      <c r="B87" s="1">
        <v>45433</v>
      </c>
      <c r="C87">
        <v>430705.69</v>
      </c>
      <c r="D87">
        <v>-3.97</v>
      </c>
      <c r="E87">
        <v>-4.63</v>
      </c>
      <c r="F87">
        <v>99.79</v>
      </c>
      <c r="G87">
        <v>18006.5</v>
      </c>
      <c r="H87" t="s">
        <v>2205</v>
      </c>
      <c r="I87" t="s">
        <v>2211</v>
      </c>
      <c r="J87">
        <v>5</v>
      </c>
      <c r="K87" t="s">
        <v>2223</v>
      </c>
      <c r="L87" t="str">
        <f>IF(performance_data[[#This Row],[return_percentage]]&gt;=performance_data[[#This Row],[benchmark_return]],"Higher","Lower")</f>
        <v>Higher</v>
      </c>
      <c r="M87" s="14">
        <f xml:space="preserve"> _xlfn.MAXIFS(performance_data[date],performance_data[portfolio_id],performance_data[[#This Row],[portfolio_id]])</f>
        <v>45537</v>
      </c>
      <c r="N87" s="14">
        <f xml:space="preserve"> _xlfn.MINIFS(performance_data[date],performance_data[portfolio_id],performance_data[[#This Row],[portfolio_id]])</f>
        <v>44835</v>
      </c>
      <c r="O87" s="15">
        <f>_xlfn.MAXIFS(performance_data[portfolio_value],performance_data[portfolio_id],performance_data[[#This Row],[portfolio_id]],performance_data[date],performance_data[[#This Row],[latest_date]])</f>
        <v>364939.76</v>
      </c>
      <c r="P87" s="15">
        <f>_xlfn.MAXIFS(performance_data[portfolio_value],performance_data[portfolio_id],performance_data[[#This Row],[portfolio_id]],performance_data[date],performance_data[[#This Row],[starting_date]])</f>
        <v>224251.29</v>
      </c>
      <c r="Q87" s="15">
        <f>performance_data[[#This Row],[latest_value]]-performance_data[[#This Row],[starting_value]]</f>
        <v>140688.47</v>
      </c>
      <c r="R87" s="15">
        <f>performance_data[[#This Row],[net_inflows]]-performance_data[[#This Row],[net_outflows]]</f>
        <v>-17906.71</v>
      </c>
      <c r="S87" s="15" t="str">
        <f>IF(performance_data[[#This Row],[net_inflows]]&gt;AVERAGE(performance_data[net_inflows]),"High","Low")</f>
        <v>Low</v>
      </c>
      <c r="T87" s="15">
        <f>AVERAGEIF(performance_data[inflow_flag],performance_data[[#This Row],[inflow_flag]],performance_data[return_percentage])</f>
        <v>5.0457846277021572</v>
      </c>
      <c r="U87" s="17">
        <f>IF(performance_data[[#This Row],[return_percentage]]&lt;performance_data[[#This Row],[benchmark_return]],1,0)</f>
        <v>0</v>
      </c>
      <c r="V87" s="17">
        <f>COUNTIFS(performance_data[portfolio_id],performance_data[[#This Row],[portfolio_id]])</f>
        <v>25</v>
      </c>
      <c r="W87" s="17">
        <f>COUNTIFS(performance_data[portfolio_id],performance_data[[#This Row],[portfolio_id]],
          performance_data[return_flag],1)</f>
        <v>12</v>
      </c>
      <c r="X87" s="15">
        <f>performance_data[[#This Row],[underperform_flag_count]]/performance_data[[#This Row],[totalportfoliocount]]</f>
        <v>0.48</v>
      </c>
    </row>
    <row r="88" spans="1:24" x14ac:dyDescent="0.3">
      <c r="A88">
        <v>1204</v>
      </c>
      <c r="B88" s="1">
        <v>45288</v>
      </c>
      <c r="C88">
        <v>392450.55</v>
      </c>
      <c r="D88">
        <v>-7.94</v>
      </c>
      <c r="E88">
        <v>-7.8</v>
      </c>
      <c r="F88">
        <v>14626.61</v>
      </c>
      <c r="G88">
        <v>2004.97</v>
      </c>
      <c r="H88" t="s">
        <v>2213</v>
      </c>
      <c r="I88" t="s">
        <v>2217</v>
      </c>
      <c r="J88">
        <v>12</v>
      </c>
      <c r="K88" t="s">
        <v>2218</v>
      </c>
      <c r="L88" t="str">
        <f>IF(performance_data[[#This Row],[return_percentage]]&gt;=performance_data[[#This Row],[benchmark_return]],"Higher","Lower")</f>
        <v>Lower</v>
      </c>
      <c r="M88" s="14">
        <f xml:space="preserve"> _xlfn.MAXIFS(performance_data[date],performance_data[portfolio_id],performance_data[[#This Row],[portfolio_id]])</f>
        <v>45537</v>
      </c>
      <c r="N88" s="14">
        <f xml:space="preserve"> _xlfn.MINIFS(performance_data[date],performance_data[portfolio_id],performance_data[[#This Row],[portfolio_id]])</f>
        <v>44835</v>
      </c>
      <c r="O88" s="15">
        <f>_xlfn.MAXIFS(performance_data[portfolio_value],performance_data[portfolio_id],performance_data[[#This Row],[portfolio_id]],performance_data[date],performance_data[[#This Row],[latest_date]])</f>
        <v>364939.76</v>
      </c>
      <c r="P88" s="15">
        <f>_xlfn.MAXIFS(performance_data[portfolio_value],performance_data[portfolio_id],performance_data[[#This Row],[portfolio_id]],performance_data[date],performance_data[[#This Row],[starting_date]])</f>
        <v>224251.29</v>
      </c>
      <c r="Q88" s="15">
        <f>performance_data[[#This Row],[latest_value]]-performance_data[[#This Row],[starting_value]]</f>
        <v>140688.47</v>
      </c>
      <c r="R88" s="15">
        <f>performance_data[[#This Row],[net_inflows]]-performance_data[[#This Row],[net_outflows]]</f>
        <v>12621.640000000001</v>
      </c>
      <c r="S88" s="15" t="str">
        <f>IF(performance_data[[#This Row],[net_inflows]]&gt;AVERAGE(performance_data[net_inflows]),"High","Low")</f>
        <v>High</v>
      </c>
      <c r="T88" s="15">
        <f>AVERAGEIF(performance_data[inflow_flag],performance_data[[#This Row],[inflow_flag]],performance_data[return_percentage])</f>
        <v>4.8467905675459724</v>
      </c>
      <c r="U88" s="17">
        <f>IF(performance_data[[#This Row],[return_percentage]]&lt;performance_data[[#This Row],[benchmark_return]],1,0)</f>
        <v>1</v>
      </c>
      <c r="V88" s="17">
        <f>COUNTIFS(performance_data[portfolio_id],performance_data[[#This Row],[portfolio_id]])</f>
        <v>25</v>
      </c>
      <c r="W88" s="17">
        <f>COUNTIFS(performance_data[portfolio_id],performance_data[[#This Row],[portfolio_id]],
          performance_data[return_flag],1)</f>
        <v>12</v>
      </c>
      <c r="X88" s="15">
        <f>performance_data[[#This Row],[underperform_flag_count]]/performance_data[[#This Row],[totalportfoliocount]]</f>
        <v>0.48</v>
      </c>
    </row>
    <row r="89" spans="1:24" x14ac:dyDescent="0.3">
      <c r="A89">
        <v>1204</v>
      </c>
      <c r="B89" s="1">
        <v>44938</v>
      </c>
      <c r="C89">
        <v>125138.08</v>
      </c>
      <c r="D89">
        <v>13.66</v>
      </c>
      <c r="E89">
        <v>11.17</v>
      </c>
      <c r="F89">
        <v>1246.68</v>
      </c>
      <c r="G89">
        <v>11864.22</v>
      </c>
      <c r="H89" t="s">
        <v>2213</v>
      </c>
      <c r="I89" t="s">
        <v>2206</v>
      </c>
      <c r="J89">
        <v>1</v>
      </c>
      <c r="K89" t="s">
        <v>2207</v>
      </c>
      <c r="L89" t="str">
        <f>IF(performance_data[[#This Row],[return_percentage]]&gt;=performance_data[[#This Row],[benchmark_return]],"Higher","Lower")</f>
        <v>Higher</v>
      </c>
      <c r="M89" s="14">
        <f xml:space="preserve"> _xlfn.MAXIFS(performance_data[date],performance_data[portfolio_id],performance_data[[#This Row],[portfolio_id]])</f>
        <v>45537</v>
      </c>
      <c r="N89" s="14">
        <f xml:space="preserve"> _xlfn.MINIFS(performance_data[date],performance_data[portfolio_id],performance_data[[#This Row],[portfolio_id]])</f>
        <v>44835</v>
      </c>
      <c r="O89" s="15">
        <f>_xlfn.MAXIFS(performance_data[portfolio_value],performance_data[portfolio_id],performance_data[[#This Row],[portfolio_id]],performance_data[date],performance_data[[#This Row],[latest_date]])</f>
        <v>364939.76</v>
      </c>
      <c r="P89" s="15">
        <f>_xlfn.MAXIFS(performance_data[portfolio_value],performance_data[portfolio_id],performance_data[[#This Row],[portfolio_id]],performance_data[date],performance_data[[#This Row],[starting_date]])</f>
        <v>224251.29</v>
      </c>
      <c r="Q89" s="15">
        <f>performance_data[[#This Row],[latest_value]]-performance_data[[#This Row],[starting_value]]</f>
        <v>140688.47</v>
      </c>
      <c r="R89" s="15">
        <f>performance_data[[#This Row],[net_inflows]]-performance_data[[#This Row],[net_outflows]]</f>
        <v>-10617.539999999999</v>
      </c>
      <c r="S89" s="15" t="str">
        <f>IF(performance_data[[#This Row],[net_inflows]]&gt;AVERAGE(performance_data[net_inflows]),"High","Low")</f>
        <v>Low</v>
      </c>
      <c r="T89" s="15">
        <f>AVERAGEIF(performance_data[inflow_flag],performance_data[[#This Row],[inflow_flag]],performance_data[return_percentage])</f>
        <v>5.0457846277021572</v>
      </c>
      <c r="U89" s="17">
        <f>IF(performance_data[[#This Row],[return_percentage]]&lt;performance_data[[#This Row],[benchmark_return]],1,0)</f>
        <v>0</v>
      </c>
      <c r="V89" s="17">
        <f>COUNTIFS(performance_data[portfolio_id],performance_data[[#This Row],[portfolio_id]])</f>
        <v>25</v>
      </c>
      <c r="W89" s="17">
        <f>COUNTIFS(performance_data[portfolio_id],performance_data[[#This Row],[portfolio_id]],
          performance_data[return_flag],1)</f>
        <v>12</v>
      </c>
      <c r="X89" s="15">
        <f>performance_data[[#This Row],[underperform_flag_count]]/performance_data[[#This Row],[totalportfoliocount]]</f>
        <v>0.48</v>
      </c>
    </row>
    <row r="90" spans="1:24" x14ac:dyDescent="0.3">
      <c r="A90">
        <v>1204</v>
      </c>
      <c r="B90" s="1">
        <v>45073</v>
      </c>
      <c r="C90">
        <v>213692.57</v>
      </c>
      <c r="D90">
        <v>7.82</v>
      </c>
      <c r="E90">
        <v>8.6</v>
      </c>
      <c r="F90">
        <v>8068.96</v>
      </c>
      <c r="G90">
        <v>8654.4699999999993</v>
      </c>
      <c r="H90" t="s">
        <v>2213</v>
      </c>
      <c r="I90" t="s">
        <v>2211</v>
      </c>
      <c r="J90">
        <v>5</v>
      </c>
      <c r="K90" t="s">
        <v>2223</v>
      </c>
      <c r="L90" t="str">
        <f>IF(performance_data[[#This Row],[return_percentage]]&gt;=performance_data[[#This Row],[benchmark_return]],"Higher","Lower")</f>
        <v>Lower</v>
      </c>
      <c r="M90" s="14">
        <f xml:space="preserve"> _xlfn.MAXIFS(performance_data[date],performance_data[portfolio_id],performance_data[[#This Row],[portfolio_id]])</f>
        <v>45537</v>
      </c>
      <c r="N90" s="14">
        <f xml:space="preserve"> _xlfn.MINIFS(performance_data[date],performance_data[portfolio_id],performance_data[[#This Row],[portfolio_id]])</f>
        <v>44835</v>
      </c>
      <c r="O90" s="15">
        <f>_xlfn.MAXIFS(performance_data[portfolio_value],performance_data[portfolio_id],performance_data[[#This Row],[portfolio_id]],performance_data[date],performance_data[[#This Row],[latest_date]])</f>
        <v>364939.76</v>
      </c>
      <c r="P90" s="15">
        <f>_xlfn.MAXIFS(performance_data[portfolio_value],performance_data[portfolio_id],performance_data[[#This Row],[portfolio_id]],performance_data[date],performance_data[[#This Row],[starting_date]])</f>
        <v>224251.29</v>
      </c>
      <c r="Q90" s="15">
        <f>performance_data[[#This Row],[latest_value]]-performance_data[[#This Row],[starting_value]]</f>
        <v>140688.47</v>
      </c>
      <c r="R90" s="15">
        <f>performance_data[[#This Row],[net_inflows]]-performance_data[[#This Row],[net_outflows]]</f>
        <v>-585.50999999999931</v>
      </c>
      <c r="S90" s="15" t="str">
        <f>IF(performance_data[[#This Row],[net_inflows]]&gt;AVERAGE(performance_data[net_inflows]),"High","Low")</f>
        <v>Low</v>
      </c>
      <c r="T90" s="15">
        <f>AVERAGEIF(performance_data[inflow_flag],performance_data[[#This Row],[inflow_flag]],performance_data[return_percentage])</f>
        <v>5.0457846277021572</v>
      </c>
      <c r="U90" s="17">
        <f>IF(performance_data[[#This Row],[return_percentage]]&lt;performance_data[[#This Row],[benchmark_return]],1,0)</f>
        <v>1</v>
      </c>
      <c r="V90" s="17">
        <f>COUNTIFS(performance_data[portfolio_id],performance_data[[#This Row],[portfolio_id]])</f>
        <v>25</v>
      </c>
      <c r="W90" s="17">
        <f>COUNTIFS(performance_data[portfolio_id],performance_data[[#This Row],[portfolio_id]],
          performance_data[return_flag],1)</f>
        <v>12</v>
      </c>
      <c r="X90" s="15">
        <f>performance_data[[#This Row],[underperform_flag_count]]/performance_data[[#This Row],[totalportfoliocount]]</f>
        <v>0.48</v>
      </c>
    </row>
    <row r="91" spans="1:24" x14ac:dyDescent="0.3">
      <c r="A91">
        <v>1204</v>
      </c>
      <c r="B91" s="1">
        <v>45155</v>
      </c>
      <c r="C91">
        <v>307921.82</v>
      </c>
      <c r="D91">
        <v>-4.99</v>
      </c>
      <c r="E91">
        <v>-4.3600000000000003</v>
      </c>
      <c r="F91">
        <v>7545.1</v>
      </c>
      <c r="G91">
        <v>10376.98</v>
      </c>
      <c r="H91" t="s">
        <v>2213</v>
      </c>
      <c r="I91" t="s">
        <v>2209</v>
      </c>
      <c r="J91">
        <v>8</v>
      </c>
      <c r="K91" t="s">
        <v>2214</v>
      </c>
      <c r="L91" t="str">
        <f>IF(performance_data[[#This Row],[return_percentage]]&gt;=performance_data[[#This Row],[benchmark_return]],"Higher","Lower")</f>
        <v>Lower</v>
      </c>
      <c r="M91" s="14">
        <f xml:space="preserve"> _xlfn.MAXIFS(performance_data[date],performance_data[portfolio_id],performance_data[[#This Row],[portfolio_id]])</f>
        <v>45537</v>
      </c>
      <c r="N91" s="14">
        <f xml:space="preserve"> _xlfn.MINIFS(performance_data[date],performance_data[portfolio_id],performance_data[[#This Row],[portfolio_id]])</f>
        <v>44835</v>
      </c>
      <c r="O91" s="15">
        <f>_xlfn.MAXIFS(performance_data[portfolio_value],performance_data[portfolio_id],performance_data[[#This Row],[portfolio_id]],performance_data[date],performance_data[[#This Row],[latest_date]])</f>
        <v>364939.76</v>
      </c>
      <c r="P91" s="15">
        <f>_xlfn.MAXIFS(performance_data[portfolio_value],performance_data[portfolio_id],performance_data[[#This Row],[portfolio_id]],performance_data[date],performance_data[[#This Row],[starting_date]])</f>
        <v>224251.29</v>
      </c>
      <c r="Q91" s="15">
        <f>performance_data[[#This Row],[latest_value]]-performance_data[[#This Row],[starting_value]]</f>
        <v>140688.47</v>
      </c>
      <c r="R91" s="15">
        <f>performance_data[[#This Row],[net_inflows]]-performance_data[[#This Row],[net_outflows]]</f>
        <v>-2831.8799999999992</v>
      </c>
      <c r="S91" s="15" t="str">
        <f>IF(performance_data[[#This Row],[net_inflows]]&gt;AVERAGE(performance_data[net_inflows]),"High","Low")</f>
        <v>Low</v>
      </c>
      <c r="T91" s="15">
        <f>AVERAGEIF(performance_data[inflow_flag],performance_data[[#This Row],[inflow_flag]],performance_data[return_percentage])</f>
        <v>5.0457846277021572</v>
      </c>
      <c r="U91" s="17">
        <f>IF(performance_data[[#This Row],[return_percentage]]&lt;performance_data[[#This Row],[benchmark_return]],1,0)</f>
        <v>1</v>
      </c>
      <c r="V91" s="17">
        <f>COUNTIFS(performance_data[portfolio_id],performance_data[[#This Row],[portfolio_id]])</f>
        <v>25</v>
      </c>
      <c r="W91" s="17">
        <f>COUNTIFS(performance_data[portfolio_id],performance_data[[#This Row],[portfolio_id]],
          performance_data[return_flag],1)</f>
        <v>12</v>
      </c>
      <c r="X91" s="15">
        <f>performance_data[[#This Row],[underperform_flag_count]]/performance_data[[#This Row],[totalportfoliocount]]</f>
        <v>0.48</v>
      </c>
    </row>
    <row r="92" spans="1:24" x14ac:dyDescent="0.3">
      <c r="A92">
        <v>1204</v>
      </c>
      <c r="B92" s="1">
        <v>45428</v>
      </c>
      <c r="C92">
        <v>233719.14</v>
      </c>
      <c r="D92">
        <v>7.14</v>
      </c>
      <c r="E92">
        <v>7.83</v>
      </c>
      <c r="F92">
        <v>53.84</v>
      </c>
      <c r="G92">
        <v>15222.29</v>
      </c>
      <c r="H92" t="s">
        <v>2205</v>
      </c>
      <c r="I92" t="s">
        <v>2211</v>
      </c>
      <c r="J92">
        <v>5</v>
      </c>
      <c r="K92" t="s">
        <v>2223</v>
      </c>
      <c r="L92" t="str">
        <f>IF(performance_data[[#This Row],[return_percentage]]&gt;=performance_data[[#This Row],[benchmark_return]],"Higher","Lower")</f>
        <v>Lower</v>
      </c>
      <c r="M92" s="14">
        <f xml:space="preserve"> _xlfn.MAXIFS(performance_data[date],performance_data[portfolio_id],performance_data[[#This Row],[portfolio_id]])</f>
        <v>45537</v>
      </c>
      <c r="N92" s="14">
        <f xml:space="preserve"> _xlfn.MINIFS(performance_data[date],performance_data[portfolio_id],performance_data[[#This Row],[portfolio_id]])</f>
        <v>44835</v>
      </c>
      <c r="O92" s="15">
        <f>_xlfn.MAXIFS(performance_data[portfolio_value],performance_data[portfolio_id],performance_data[[#This Row],[portfolio_id]],performance_data[date],performance_data[[#This Row],[latest_date]])</f>
        <v>364939.76</v>
      </c>
      <c r="P92" s="15">
        <f>_xlfn.MAXIFS(performance_data[portfolio_value],performance_data[portfolio_id],performance_data[[#This Row],[portfolio_id]],performance_data[date],performance_data[[#This Row],[starting_date]])</f>
        <v>224251.29</v>
      </c>
      <c r="Q92" s="15">
        <f>performance_data[[#This Row],[latest_value]]-performance_data[[#This Row],[starting_value]]</f>
        <v>140688.47</v>
      </c>
      <c r="R92" s="15">
        <f>performance_data[[#This Row],[net_inflows]]-performance_data[[#This Row],[net_outflows]]</f>
        <v>-15168.45</v>
      </c>
      <c r="S92" s="15" t="str">
        <f>IF(performance_data[[#This Row],[net_inflows]]&gt;AVERAGE(performance_data[net_inflows]),"High","Low")</f>
        <v>Low</v>
      </c>
      <c r="T92" s="15">
        <f>AVERAGEIF(performance_data[inflow_flag],performance_data[[#This Row],[inflow_flag]],performance_data[return_percentage])</f>
        <v>5.0457846277021572</v>
      </c>
      <c r="U92" s="17">
        <f>IF(performance_data[[#This Row],[return_percentage]]&lt;performance_data[[#This Row],[benchmark_return]],1,0)</f>
        <v>1</v>
      </c>
      <c r="V92" s="17">
        <f>COUNTIFS(performance_data[portfolio_id],performance_data[[#This Row],[portfolio_id]])</f>
        <v>25</v>
      </c>
      <c r="W92" s="17">
        <f>COUNTIFS(performance_data[portfolio_id],performance_data[[#This Row],[portfolio_id]],
          performance_data[return_flag],1)</f>
        <v>12</v>
      </c>
      <c r="X92" s="15">
        <f>performance_data[[#This Row],[underperform_flag_count]]/performance_data[[#This Row],[totalportfoliocount]]</f>
        <v>0.48</v>
      </c>
    </row>
    <row r="93" spans="1:24" x14ac:dyDescent="0.3">
      <c r="A93">
        <v>1204</v>
      </c>
      <c r="B93" s="1">
        <v>45416</v>
      </c>
      <c r="C93">
        <v>328158.63</v>
      </c>
      <c r="D93">
        <v>8.16</v>
      </c>
      <c r="E93">
        <v>7.71</v>
      </c>
      <c r="F93">
        <v>8965.25</v>
      </c>
      <c r="G93">
        <v>1799.16</v>
      </c>
      <c r="H93" t="s">
        <v>2205</v>
      </c>
      <c r="I93" t="s">
        <v>2211</v>
      </c>
      <c r="J93">
        <v>5</v>
      </c>
      <c r="K93" t="s">
        <v>2223</v>
      </c>
      <c r="L93" t="str">
        <f>IF(performance_data[[#This Row],[return_percentage]]&gt;=performance_data[[#This Row],[benchmark_return]],"Higher","Lower")</f>
        <v>Higher</v>
      </c>
      <c r="M93" s="14">
        <f xml:space="preserve"> _xlfn.MAXIFS(performance_data[date],performance_data[portfolio_id],performance_data[[#This Row],[portfolio_id]])</f>
        <v>45537</v>
      </c>
      <c r="N93" s="14">
        <f xml:space="preserve"> _xlfn.MINIFS(performance_data[date],performance_data[portfolio_id],performance_data[[#This Row],[portfolio_id]])</f>
        <v>44835</v>
      </c>
      <c r="O93" s="15">
        <f>_xlfn.MAXIFS(performance_data[portfolio_value],performance_data[portfolio_id],performance_data[[#This Row],[portfolio_id]],performance_data[date],performance_data[[#This Row],[latest_date]])</f>
        <v>364939.76</v>
      </c>
      <c r="P93" s="15">
        <f>_xlfn.MAXIFS(performance_data[portfolio_value],performance_data[portfolio_id],performance_data[[#This Row],[portfolio_id]],performance_data[date],performance_data[[#This Row],[starting_date]])</f>
        <v>224251.29</v>
      </c>
      <c r="Q93" s="15">
        <f>performance_data[[#This Row],[latest_value]]-performance_data[[#This Row],[starting_value]]</f>
        <v>140688.47</v>
      </c>
      <c r="R93" s="15">
        <f>performance_data[[#This Row],[net_inflows]]-performance_data[[#This Row],[net_outflows]]</f>
        <v>7166.09</v>
      </c>
      <c r="S93" s="15" t="str">
        <f>IF(performance_data[[#This Row],[net_inflows]]&gt;AVERAGE(performance_data[net_inflows]),"High","Low")</f>
        <v>Low</v>
      </c>
      <c r="T93" s="15">
        <f>AVERAGEIF(performance_data[inflow_flag],performance_data[[#This Row],[inflow_flag]],performance_data[return_percentage])</f>
        <v>5.0457846277021572</v>
      </c>
      <c r="U93" s="17">
        <f>IF(performance_data[[#This Row],[return_percentage]]&lt;performance_data[[#This Row],[benchmark_return]],1,0)</f>
        <v>0</v>
      </c>
      <c r="V93" s="17">
        <f>COUNTIFS(performance_data[portfolio_id],performance_data[[#This Row],[portfolio_id]])</f>
        <v>25</v>
      </c>
      <c r="W93" s="17">
        <f>COUNTIFS(performance_data[portfolio_id],performance_data[[#This Row],[portfolio_id]],
          performance_data[return_flag],1)</f>
        <v>12</v>
      </c>
      <c r="X93" s="15">
        <f>performance_data[[#This Row],[underperform_flag_count]]/performance_data[[#This Row],[totalportfoliocount]]</f>
        <v>0.48</v>
      </c>
    </row>
    <row r="94" spans="1:24" x14ac:dyDescent="0.3">
      <c r="A94">
        <v>1204</v>
      </c>
      <c r="B94" s="1">
        <v>45016</v>
      </c>
      <c r="C94">
        <v>448737.54</v>
      </c>
      <c r="D94">
        <v>5.87</v>
      </c>
      <c r="E94">
        <v>6.65</v>
      </c>
      <c r="F94">
        <v>16901.25</v>
      </c>
      <c r="G94">
        <v>15727.9</v>
      </c>
      <c r="H94" t="s">
        <v>2213</v>
      </c>
      <c r="I94" t="s">
        <v>2206</v>
      </c>
      <c r="J94">
        <v>3</v>
      </c>
      <c r="K94" t="s">
        <v>2222</v>
      </c>
      <c r="L94" t="str">
        <f>IF(performance_data[[#This Row],[return_percentage]]&gt;=performance_data[[#This Row],[benchmark_return]],"Higher","Lower")</f>
        <v>Lower</v>
      </c>
      <c r="M94" s="14">
        <f xml:space="preserve"> _xlfn.MAXIFS(performance_data[date],performance_data[portfolio_id],performance_data[[#This Row],[portfolio_id]])</f>
        <v>45537</v>
      </c>
      <c r="N94" s="14">
        <f xml:space="preserve"> _xlfn.MINIFS(performance_data[date],performance_data[portfolio_id],performance_data[[#This Row],[portfolio_id]])</f>
        <v>44835</v>
      </c>
      <c r="O94" s="15">
        <f>_xlfn.MAXIFS(performance_data[portfolio_value],performance_data[portfolio_id],performance_data[[#This Row],[portfolio_id]],performance_data[date],performance_data[[#This Row],[latest_date]])</f>
        <v>364939.76</v>
      </c>
      <c r="P94" s="15">
        <f>_xlfn.MAXIFS(performance_data[portfolio_value],performance_data[portfolio_id],performance_data[[#This Row],[portfolio_id]],performance_data[date],performance_data[[#This Row],[starting_date]])</f>
        <v>224251.29</v>
      </c>
      <c r="Q94" s="15">
        <f>performance_data[[#This Row],[latest_value]]-performance_data[[#This Row],[starting_value]]</f>
        <v>140688.47</v>
      </c>
      <c r="R94" s="15">
        <f>performance_data[[#This Row],[net_inflows]]-performance_data[[#This Row],[net_outflows]]</f>
        <v>1173.3500000000004</v>
      </c>
      <c r="S94" s="15" t="str">
        <f>IF(performance_data[[#This Row],[net_inflows]]&gt;AVERAGE(performance_data[net_inflows]),"High","Low")</f>
        <v>High</v>
      </c>
      <c r="T94" s="15">
        <f>AVERAGEIF(performance_data[inflow_flag],performance_data[[#This Row],[inflow_flag]],performance_data[return_percentage])</f>
        <v>4.8467905675459724</v>
      </c>
      <c r="U94" s="17">
        <f>IF(performance_data[[#This Row],[return_percentage]]&lt;performance_data[[#This Row],[benchmark_return]],1,0)</f>
        <v>1</v>
      </c>
      <c r="V94" s="17">
        <f>COUNTIFS(performance_data[portfolio_id],performance_data[[#This Row],[portfolio_id]])</f>
        <v>25</v>
      </c>
      <c r="W94" s="17">
        <f>COUNTIFS(performance_data[portfolio_id],performance_data[[#This Row],[portfolio_id]],
          performance_data[return_flag],1)</f>
        <v>12</v>
      </c>
      <c r="X94" s="15">
        <f>performance_data[[#This Row],[underperform_flag_count]]/performance_data[[#This Row],[totalportfoliocount]]</f>
        <v>0.48</v>
      </c>
    </row>
    <row r="95" spans="1:24" x14ac:dyDescent="0.3">
      <c r="A95">
        <v>1204</v>
      </c>
      <c r="B95" s="1">
        <v>45277</v>
      </c>
      <c r="C95">
        <v>154533.38</v>
      </c>
      <c r="D95">
        <v>-7.04</v>
      </c>
      <c r="E95">
        <v>-6.41</v>
      </c>
      <c r="F95">
        <v>3356.86</v>
      </c>
      <c r="G95">
        <v>2943.93</v>
      </c>
      <c r="H95" t="s">
        <v>2213</v>
      </c>
      <c r="I95" t="s">
        <v>2217</v>
      </c>
      <c r="J95">
        <v>12</v>
      </c>
      <c r="K95" t="s">
        <v>2218</v>
      </c>
      <c r="L95" t="str">
        <f>IF(performance_data[[#This Row],[return_percentage]]&gt;=performance_data[[#This Row],[benchmark_return]],"Higher","Lower")</f>
        <v>Lower</v>
      </c>
      <c r="M95" s="14">
        <f xml:space="preserve"> _xlfn.MAXIFS(performance_data[date],performance_data[portfolio_id],performance_data[[#This Row],[portfolio_id]])</f>
        <v>45537</v>
      </c>
      <c r="N95" s="14">
        <f xml:space="preserve"> _xlfn.MINIFS(performance_data[date],performance_data[portfolio_id],performance_data[[#This Row],[portfolio_id]])</f>
        <v>44835</v>
      </c>
      <c r="O95" s="15">
        <f>_xlfn.MAXIFS(performance_data[portfolio_value],performance_data[portfolio_id],performance_data[[#This Row],[portfolio_id]],performance_data[date],performance_data[[#This Row],[latest_date]])</f>
        <v>364939.76</v>
      </c>
      <c r="P95" s="15">
        <f>_xlfn.MAXIFS(performance_data[portfolio_value],performance_data[portfolio_id],performance_data[[#This Row],[portfolio_id]],performance_data[date],performance_data[[#This Row],[starting_date]])</f>
        <v>224251.29</v>
      </c>
      <c r="Q95" s="15">
        <f>performance_data[[#This Row],[latest_value]]-performance_data[[#This Row],[starting_value]]</f>
        <v>140688.47</v>
      </c>
      <c r="R95" s="15">
        <f>performance_data[[#This Row],[net_inflows]]-performance_data[[#This Row],[net_outflows]]</f>
        <v>412.93000000000029</v>
      </c>
      <c r="S95" s="15" t="str">
        <f>IF(performance_data[[#This Row],[net_inflows]]&gt;AVERAGE(performance_data[net_inflows]),"High","Low")</f>
        <v>Low</v>
      </c>
      <c r="T95" s="15">
        <f>AVERAGEIF(performance_data[inflow_flag],performance_data[[#This Row],[inflow_flag]],performance_data[return_percentage])</f>
        <v>5.0457846277021572</v>
      </c>
      <c r="U95" s="17">
        <f>IF(performance_data[[#This Row],[return_percentage]]&lt;performance_data[[#This Row],[benchmark_return]],1,0)</f>
        <v>1</v>
      </c>
      <c r="V95" s="17">
        <f>COUNTIFS(performance_data[portfolio_id],performance_data[[#This Row],[portfolio_id]])</f>
        <v>25</v>
      </c>
      <c r="W95" s="17">
        <f>COUNTIFS(performance_data[portfolio_id],performance_data[[#This Row],[portfolio_id]],
          performance_data[return_flag],1)</f>
        <v>12</v>
      </c>
      <c r="X95" s="15">
        <f>performance_data[[#This Row],[underperform_flag_count]]/performance_data[[#This Row],[totalportfoliocount]]</f>
        <v>0.48</v>
      </c>
    </row>
    <row r="96" spans="1:24" x14ac:dyDescent="0.3">
      <c r="A96">
        <v>1204</v>
      </c>
      <c r="B96" s="1">
        <v>45478</v>
      </c>
      <c r="C96">
        <v>165320.65</v>
      </c>
      <c r="D96">
        <v>-8.86</v>
      </c>
      <c r="E96">
        <v>-10.37</v>
      </c>
      <c r="F96">
        <v>1992.53</v>
      </c>
      <c r="G96">
        <v>12016.67</v>
      </c>
      <c r="H96" t="s">
        <v>2205</v>
      </c>
      <c r="I96" t="s">
        <v>2209</v>
      </c>
      <c r="J96">
        <v>7</v>
      </c>
      <c r="K96" t="s">
        <v>2210</v>
      </c>
      <c r="L96" t="str">
        <f>IF(performance_data[[#This Row],[return_percentage]]&gt;=performance_data[[#This Row],[benchmark_return]],"Higher","Lower")</f>
        <v>Higher</v>
      </c>
      <c r="M96" s="14">
        <f xml:space="preserve"> _xlfn.MAXIFS(performance_data[date],performance_data[portfolio_id],performance_data[[#This Row],[portfolio_id]])</f>
        <v>45537</v>
      </c>
      <c r="N96" s="14">
        <f xml:space="preserve"> _xlfn.MINIFS(performance_data[date],performance_data[portfolio_id],performance_data[[#This Row],[portfolio_id]])</f>
        <v>44835</v>
      </c>
      <c r="O96" s="15">
        <f>_xlfn.MAXIFS(performance_data[portfolio_value],performance_data[portfolio_id],performance_data[[#This Row],[portfolio_id]],performance_data[date],performance_data[[#This Row],[latest_date]])</f>
        <v>364939.76</v>
      </c>
      <c r="P96" s="15">
        <f>_xlfn.MAXIFS(performance_data[portfolio_value],performance_data[portfolio_id],performance_data[[#This Row],[portfolio_id]],performance_data[date],performance_data[[#This Row],[starting_date]])</f>
        <v>224251.29</v>
      </c>
      <c r="Q96" s="15">
        <f>performance_data[[#This Row],[latest_value]]-performance_data[[#This Row],[starting_value]]</f>
        <v>140688.47</v>
      </c>
      <c r="R96" s="15">
        <f>performance_data[[#This Row],[net_inflows]]-performance_data[[#This Row],[net_outflows]]</f>
        <v>-10024.14</v>
      </c>
      <c r="S96" s="15" t="str">
        <f>IF(performance_data[[#This Row],[net_inflows]]&gt;AVERAGE(performance_data[net_inflows]),"High","Low")</f>
        <v>Low</v>
      </c>
      <c r="T96" s="15">
        <f>AVERAGEIF(performance_data[inflow_flag],performance_data[[#This Row],[inflow_flag]],performance_data[return_percentage])</f>
        <v>5.0457846277021572</v>
      </c>
      <c r="U96" s="17">
        <f>IF(performance_data[[#This Row],[return_percentage]]&lt;performance_data[[#This Row],[benchmark_return]],1,0)</f>
        <v>0</v>
      </c>
      <c r="V96" s="17">
        <f>COUNTIFS(performance_data[portfolio_id],performance_data[[#This Row],[portfolio_id]])</f>
        <v>25</v>
      </c>
      <c r="W96" s="17">
        <f>COUNTIFS(performance_data[portfolio_id],performance_data[[#This Row],[portfolio_id]],
          performance_data[return_flag],1)</f>
        <v>12</v>
      </c>
      <c r="X96" s="15">
        <f>performance_data[[#This Row],[underperform_flag_count]]/performance_data[[#This Row],[totalportfoliocount]]</f>
        <v>0.48</v>
      </c>
    </row>
    <row r="97" spans="1:24" x14ac:dyDescent="0.3">
      <c r="A97">
        <v>1204</v>
      </c>
      <c r="B97" s="1">
        <v>44965</v>
      </c>
      <c r="C97">
        <v>205897.19</v>
      </c>
      <c r="D97">
        <v>10.23</v>
      </c>
      <c r="E97">
        <v>9.01</v>
      </c>
      <c r="F97">
        <v>15793.72</v>
      </c>
      <c r="G97">
        <v>9070.2800000000007</v>
      </c>
      <c r="H97" t="s">
        <v>2213</v>
      </c>
      <c r="I97" t="s">
        <v>2206</v>
      </c>
      <c r="J97">
        <v>2</v>
      </c>
      <c r="K97" t="s">
        <v>2226</v>
      </c>
      <c r="L97" t="str">
        <f>IF(performance_data[[#This Row],[return_percentage]]&gt;=performance_data[[#This Row],[benchmark_return]],"Higher","Lower")</f>
        <v>Higher</v>
      </c>
      <c r="M97" s="14">
        <f xml:space="preserve"> _xlfn.MAXIFS(performance_data[date],performance_data[portfolio_id],performance_data[[#This Row],[portfolio_id]])</f>
        <v>45537</v>
      </c>
      <c r="N97" s="14">
        <f xml:space="preserve"> _xlfn.MINIFS(performance_data[date],performance_data[portfolio_id],performance_data[[#This Row],[portfolio_id]])</f>
        <v>44835</v>
      </c>
      <c r="O97" s="15">
        <f>_xlfn.MAXIFS(performance_data[portfolio_value],performance_data[portfolio_id],performance_data[[#This Row],[portfolio_id]],performance_data[date],performance_data[[#This Row],[latest_date]])</f>
        <v>364939.76</v>
      </c>
      <c r="P97" s="15">
        <f>_xlfn.MAXIFS(performance_data[portfolio_value],performance_data[portfolio_id],performance_data[[#This Row],[portfolio_id]],performance_data[date],performance_data[[#This Row],[starting_date]])</f>
        <v>224251.29</v>
      </c>
      <c r="Q97" s="15">
        <f>performance_data[[#This Row],[latest_value]]-performance_data[[#This Row],[starting_value]]</f>
        <v>140688.47</v>
      </c>
      <c r="R97" s="15">
        <f>performance_data[[#This Row],[net_inflows]]-performance_data[[#This Row],[net_outflows]]</f>
        <v>6723.4399999999987</v>
      </c>
      <c r="S97" s="15" t="str">
        <f>IF(performance_data[[#This Row],[net_inflows]]&gt;AVERAGE(performance_data[net_inflows]),"High","Low")</f>
        <v>High</v>
      </c>
      <c r="T97" s="15">
        <f>AVERAGEIF(performance_data[inflow_flag],performance_data[[#This Row],[inflow_flag]],performance_data[return_percentage])</f>
        <v>4.8467905675459724</v>
      </c>
      <c r="U97" s="17">
        <f>IF(performance_data[[#This Row],[return_percentage]]&lt;performance_data[[#This Row],[benchmark_return]],1,0)</f>
        <v>0</v>
      </c>
      <c r="V97" s="17">
        <f>COUNTIFS(performance_data[portfolio_id],performance_data[[#This Row],[portfolio_id]])</f>
        <v>25</v>
      </c>
      <c r="W97" s="17">
        <f>COUNTIFS(performance_data[portfolio_id],performance_data[[#This Row],[portfolio_id]],
          performance_data[return_flag],1)</f>
        <v>12</v>
      </c>
      <c r="X97" s="15">
        <f>performance_data[[#This Row],[underperform_flag_count]]/performance_data[[#This Row],[totalportfoliocount]]</f>
        <v>0.48</v>
      </c>
    </row>
    <row r="98" spans="1:24" x14ac:dyDescent="0.3">
      <c r="A98">
        <v>1204</v>
      </c>
      <c r="B98" s="1">
        <v>45119</v>
      </c>
      <c r="C98">
        <v>488887.22</v>
      </c>
      <c r="D98">
        <v>-1.26</v>
      </c>
      <c r="E98">
        <v>-1.25</v>
      </c>
      <c r="F98">
        <v>9889.26</v>
      </c>
      <c r="G98">
        <v>6250.93</v>
      </c>
      <c r="H98" t="s">
        <v>2213</v>
      </c>
      <c r="I98" t="s">
        <v>2209</v>
      </c>
      <c r="J98">
        <v>7</v>
      </c>
      <c r="K98" t="s">
        <v>2210</v>
      </c>
      <c r="L98" t="str">
        <f>IF(performance_data[[#This Row],[return_percentage]]&gt;=performance_data[[#This Row],[benchmark_return]],"Higher","Lower")</f>
        <v>Lower</v>
      </c>
      <c r="M98" s="14">
        <f xml:space="preserve"> _xlfn.MAXIFS(performance_data[date],performance_data[portfolio_id],performance_data[[#This Row],[portfolio_id]])</f>
        <v>45537</v>
      </c>
      <c r="N98" s="14">
        <f xml:space="preserve"> _xlfn.MINIFS(performance_data[date],performance_data[portfolio_id],performance_data[[#This Row],[portfolio_id]])</f>
        <v>44835</v>
      </c>
      <c r="O98" s="15">
        <f>_xlfn.MAXIFS(performance_data[portfolio_value],performance_data[portfolio_id],performance_data[[#This Row],[portfolio_id]],performance_data[date],performance_data[[#This Row],[latest_date]])</f>
        <v>364939.76</v>
      </c>
      <c r="P98" s="15">
        <f>_xlfn.MAXIFS(performance_data[portfolio_value],performance_data[portfolio_id],performance_data[[#This Row],[portfolio_id]],performance_data[date],performance_data[[#This Row],[starting_date]])</f>
        <v>224251.29</v>
      </c>
      <c r="Q98" s="15">
        <f>performance_data[[#This Row],[latest_value]]-performance_data[[#This Row],[starting_value]]</f>
        <v>140688.47</v>
      </c>
      <c r="R98" s="15">
        <f>performance_data[[#This Row],[net_inflows]]-performance_data[[#This Row],[net_outflows]]</f>
        <v>3638.33</v>
      </c>
      <c r="S98" s="15" t="str">
        <f>IF(performance_data[[#This Row],[net_inflows]]&gt;AVERAGE(performance_data[net_inflows]),"High","Low")</f>
        <v>Low</v>
      </c>
      <c r="T98" s="15">
        <f>AVERAGEIF(performance_data[inflow_flag],performance_data[[#This Row],[inflow_flag]],performance_data[return_percentage])</f>
        <v>5.0457846277021572</v>
      </c>
      <c r="U98" s="17">
        <f>IF(performance_data[[#This Row],[return_percentage]]&lt;performance_data[[#This Row],[benchmark_return]],1,0)</f>
        <v>1</v>
      </c>
      <c r="V98" s="17">
        <f>COUNTIFS(performance_data[portfolio_id],performance_data[[#This Row],[portfolio_id]])</f>
        <v>25</v>
      </c>
      <c r="W98" s="17">
        <f>COUNTIFS(performance_data[portfolio_id],performance_data[[#This Row],[portfolio_id]],
          performance_data[return_flag],1)</f>
        <v>12</v>
      </c>
      <c r="X98" s="15">
        <f>performance_data[[#This Row],[underperform_flag_count]]/performance_data[[#This Row],[totalportfoliocount]]</f>
        <v>0.48</v>
      </c>
    </row>
    <row r="99" spans="1:24" x14ac:dyDescent="0.3">
      <c r="A99">
        <v>1204</v>
      </c>
      <c r="B99" s="1">
        <v>44942</v>
      </c>
      <c r="C99">
        <v>490424.46</v>
      </c>
      <c r="D99">
        <v>1.08</v>
      </c>
      <c r="E99">
        <v>1.22</v>
      </c>
      <c r="F99">
        <v>7892.07</v>
      </c>
      <c r="G99">
        <v>5936.23</v>
      </c>
      <c r="H99" t="s">
        <v>2213</v>
      </c>
      <c r="I99" t="s">
        <v>2206</v>
      </c>
      <c r="J99">
        <v>1</v>
      </c>
      <c r="K99" t="s">
        <v>2207</v>
      </c>
      <c r="L99" t="str">
        <f>IF(performance_data[[#This Row],[return_percentage]]&gt;=performance_data[[#This Row],[benchmark_return]],"Higher","Lower")</f>
        <v>Lower</v>
      </c>
      <c r="M99" s="14">
        <f xml:space="preserve"> _xlfn.MAXIFS(performance_data[date],performance_data[portfolio_id],performance_data[[#This Row],[portfolio_id]])</f>
        <v>45537</v>
      </c>
      <c r="N99" s="14">
        <f xml:space="preserve"> _xlfn.MINIFS(performance_data[date],performance_data[portfolio_id],performance_data[[#This Row],[portfolio_id]])</f>
        <v>44835</v>
      </c>
      <c r="O99" s="15">
        <f>_xlfn.MAXIFS(performance_data[portfolio_value],performance_data[portfolio_id],performance_data[[#This Row],[portfolio_id]],performance_data[date],performance_data[[#This Row],[latest_date]])</f>
        <v>364939.76</v>
      </c>
      <c r="P99" s="15">
        <f>_xlfn.MAXIFS(performance_data[portfolio_value],performance_data[portfolio_id],performance_data[[#This Row],[portfolio_id]],performance_data[date],performance_data[[#This Row],[starting_date]])</f>
        <v>224251.29</v>
      </c>
      <c r="Q99" s="15">
        <f>performance_data[[#This Row],[latest_value]]-performance_data[[#This Row],[starting_value]]</f>
        <v>140688.47</v>
      </c>
      <c r="R99" s="15">
        <f>performance_data[[#This Row],[net_inflows]]-performance_data[[#This Row],[net_outflows]]</f>
        <v>1955.8400000000001</v>
      </c>
      <c r="S99" s="15" t="str">
        <f>IF(performance_data[[#This Row],[net_inflows]]&gt;AVERAGE(performance_data[net_inflows]),"High","Low")</f>
        <v>Low</v>
      </c>
      <c r="T99" s="15">
        <f>AVERAGEIF(performance_data[inflow_flag],performance_data[[#This Row],[inflow_flag]],performance_data[return_percentage])</f>
        <v>5.0457846277021572</v>
      </c>
      <c r="U99" s="17">
        <f>IF(performance_data[[#This Row],[return_percentage]]&lt;performance_data[[#This Row],[benchmark_return]],1,0)</f>
        <v>1</v>
      </c>
      <c r="V99" s="17">
        <f>COUNTIFS(performance_data[portfolio_id],performance_data[[#This Row],[portfolio_id]])</f>
        <v>25</v>
      </c>
      <c r="W99" s="17">
        <f>COUNTIFS(performance_data[portfolio_id],performance_data[[#This Row],[portfolio_id]],
          performance_data[return_flag],1)</f>
        <v>12</v>
      </c>
      <c r="X99" s="15">
        <f>performance_data[[#This Row],[underperform_flag_count]]/performance_data[[#This Row],[totalportfoliocount]]</f>
        <v>0.48</v>
      </c>
    </row>
    <row r="100" spans="1:24" x14ac:dyDescent="0.3">
      <c r="A100">
        <v>1204</v>
      </c>
      <c r="B100" s="1">
        <v>45524</v>
      </c>
      <c r="C100">
        <v>266898.90000000002</v>
      </c>
      <c r="D100">
        <v>-5.68</v>
      </c>
      <c r="E100">
        <v>-5.82</v>
      </c>
      <c r="F100">
        <v>6298.93</v>
      </c>
      <c r="G100">
        <v>3427.72</v>
      </c>
      <c r="H100" t="s">
        <v>2205</v>
      </c>
      <c r="I100" t="s">
        <v>2209</v>
      </c>
      <c r="J100">
        <v>8</v>
      </c>
      <c r="K100" t="s">
        <v>2214</v>
      </c>
      <c r="L100" t="str">
        <f>IF(performance_data[[#This Row],[return_percentage]]&gt;=performance_data[[#This Row],[benchmark_return]],"Higher","Lower")</f>
        <v>Higher</v>
      </c>
      <c r="M100" s="14">
        <f xml:space="preserve"> _xlfn.MAXIFS(performance_data[date],performance_data[portfolio_id],performance_data[[#This Row],[portfolio_id]])</f>
        <v>45537</v>
      </c>
      <c r="N100" s="14">
        <f xml:space="preserve"> _xlfn.MINIFS(performance_data[date],performance_data[portfolio_id],performance_data[[#This Row],[portfolio_id]])</f>
        <v>44835</v>
      </c>
      <c r="O100" s="15">
        <f>_xlfn.MAXIFS(performance_data[portfolio_value],performance_data[portfolio_id],performance_data[[#This Row],[portfolio_id]],performance_data[date],performance_data[[#This Row],[latest_date]])</f>
        <v>364939.76</v>
      </c>
      <c r="P100" s="15">
        <f>_xlfn.MAXIFS(performance_data[portfolio_value],performance_data[portfolio_id],performance_data[[#This Row],[portfolio_id]],performance_data[date],performance_data[[#This Row],[starting_date]])</f>
        <v>224251.29</v>
      </c>
      <c r="Q100" s="15">
        <f>performance_data[[#This Row],[latest_value]]-performance_data[[#This Row],[starting_value]]</f>
        <v>140688.47</v>
      </c>
      <c r="R100" s="15">
        <f>performance_data[[#This Row],[net_inflows]]-performance_data[[#This Row],[net_outflows]]</f>
        <v>2871.2100000000005</v>
      </c>
      <c r="S100" s="15" t="str">
        <f>IF(performance_data[[#This Row],[net_inflows]]&gt;AVERAGE(performance_data[net_inflows]),"High","Low")</f>
        <v>Low</v>
      </c>
      <c r="T100" s="15">
        <f>AVERAGEIF(performance_data[inflow_flag],performance_data[[#This Row],[inflow_flag]],performance_data[return_percentage])</f>
        <v>5.0457846277021572</v>
      </c>
      <c r="U100" s="17">
        <f>IF(performance_data[[#This Row],[return_percentage]]&lt;performance_data[[#This Row],[benchmark_return]],1,0)</f>
        <v>0</v>
      </c>
      <c r="V100" s="17">
        <f>COUNTIFS(performance_data[portfolio_id],performance_data[[#This Row],[portfolio_id]])</f>
        <v>25</v>
      </c>
      <c r="W100" s="17">
        <f>COUNTIFS(performance_data[portfolio_id],performance_data[[#This Row],[portfolio_id]],
          performance_data[return_flag],1)</f>
        <v>12</v>
      </c>
      <c r="X100" s="15">
        <f>performance_data[[#This Row],[underperform_flag_count]]/performance_data[[#This Row],[totalportfoliocount]]</f>
        <v>0.48</v>
      </c>
    </row>
    <row r="101" spans="1:24" x14ac:dyDescent="0.3">
      <c r="A101">
        <v>1204</v>
      </c>
      <c r="B101" s="1">
        <v>45018</v>
      </c>
      <c r="C101">
        <v>16853.22</v>
      </c>
      <c r="D101">
        <v>15.37</v>
      </c>
      <c r="E101">
        <v>16.579999999999998</v>
      </c>
      <c r="F101">
        <v>12286.75</v>
      </c>
      <c r="G101">
        <v>16031.27</v>
      </c>
      <c r="H101" t="s">
        <v>2213</v>
      </c>
      <c r="I101" t="s">
        <v>2211</v>
      </c>
      <c r="J101">
        <v>4</v>
      </c>
      <c r="K101" t="s">
        <v>2216</v>
      </c>
      <c r="L101" t="str">
        <f>IF(performance_data[[#This Row],[return_percentage]]&gt;=performance_data[[#This Row],[benchmark_return]],"Higher","Lower")</f>
        <v>Lower</v>
      </c>
      <c r="M101" s="14">
        <f xml:space="preserve"> _xlfn.MAXIFS(performance_data[date],performance_data[portfolio_id],performance_data[[#This Row],[portfolio_id]])</f>
        <v>45537</v>
      </c>
      <c r="N101" s="14">
        <f xml:space="preserve"> _xlfn.MINIFS(performance_data[date],performance_data[portfolio_id],performance_data[[#This Row],[portfolio_id]])</f>
        <v>44835</v>
      </c>
      <c r="O101" s="15">
        <f>_xlfn.MAXIFS(performance_data[portfolio_value],performance_data[portfolio_id],performance_data[[#This Row],[portfolio_id]],performance_data[date],performance_data[[#This Row],[latest_date]])</f>
        <v>364939.76</v>
      </c>
      <c r="P101" s="15">
        <f>_xlfn.MAXIFS(performance_data[portfolio_value],performance_data[portfolio_id],performance_data[[#This Row],[portfolio_id]],performance_data[date],performance_data[[#This Row],[starting_date]])</f>
        <v>224251.29</v>
      </c>
      <c r="Q101" s="15">
        <f>performance_data[[#This Row],[latest_value]]-performance_data[[#This Row],[starting_value]]</f>
        <v>140688.47</v>
      </c>
      <c r="R101" s="15">
        <f>performance_data[[#This Row],[net_inflows]]-performance_data[[#This Row],[net_outflows]]</f>
        <v>-3744.5200000000004</v>
      </c>
      <c r="S101" s="15" t="str">
        <f>IF(performance_data[[#This Row],[net_inflows]]&gt;AVERAGE(performance_data[net_inflows]),"High","Low")</f>
        <v>High</v>
      </c>
      <c r="T101" s="15">
        <f>AVERAGEIF(performance_data[inflow_flag],performance_data[[#This Row],[inflow_flag]],performance_data[return_percentage])</f>
        <v>4.8467905675459724</v>
      </c>
      <c r="U101" s="17">
        <f>IF(performance_data[[#This Row],[return_percentage]]&lt;performance_data[[#This Row],[benchmark_return]],1,0)</f>
        <v>1</v>
      </c>
      <c r="V101" s="17">
        <f>COUNTIFS(performance_data[portfolio_id],performance_data[[#This Row],[portfolio_id]])</f>
        <v>25</v>
      </c>
      <c r="W101" s="17">
        <f>COUNTIFS(performance_data[portfolio_id],performance_data[[#This Row],[portfolio_id]],
          performance_data[return_flag],1)</f>
        <v>12</v>
      </c>
      <c r="X101" s="15">
        <f>performance_data[[#This Row],[underperform_flag_count]]/performance_data[[#This Row],[totalportfoliocount]]</f>
        <v>0.48</v>
      </c>
    </row>
    <row r="102" spans="1:24" x14ac:dyDescent="0.3">
      <c r="A102">
        <v>1204</v>
      </c>
      <c r="B102" s="1">
        <v>45041</v>
      </c>
      <c r="C102">
        <v>324710.14</v>
      </c>
      <c r="D102">
        <v>19</v>
      </c>
      <c r="E102">
        <v>19.850000000000001</v>
      </c>
      <c r="F102">
        <v>3908.57</v>
      </c>
      <c r="G102">
        <v>600.01</v>
      </c>
      <c r="H102" t="s">
        <v>2213</v>
      </c>
      <c r="I102" t="s">
        <v>2211</v>
      </c>
      <c r="J102">
        <v>4</v>
      </c>
      <c r="K102" t="s">
        <v>2216</v>
      </c>
      <c r="L102" t="str">
        <f>IF(performance_data[[#This Row],[return_percentage]]&gt;=performance_data[[#This Row],[benchmark_return]],"Higher","Lower")</f>
        <v>Lower</v>
      </c>
      <c r="M102" s="14">
        <f xml:space="preserve"> _xlfn.MAXIFS(performance_data[date],performance_data[portfolio_id],performance_data[[#This Row],[portfolio_id]])</f>
        <v>45537</v>
      </c>
      <c r="N102" s="14">
        <f xml:space="preserve"> _xlfn.MINIFS(performance_data[date],performance_data[portfolio_id],performance_data[[#This Row],[portfolio_id]])</f>
        <v>44835</v>
      </c>
      <c r="O102" s="15">
        <f>_xlfn.MAXIFS(performance_data[portfolio_value],performance_data[portfolio_id],performance_data[[#This Row],[portfolio_id]],performance_data[date],performance_data[[#This Row],[latest_date]])</f>
        <v>364939.76</v>
      </c>
      <c r="P102" s="15">
        <f>_xlfn.MAXIFS(performance_data[portfolio_value],performance_data[portfolio_id],performance_data[[#This Row],[portfolio_id]],performance_data[date],performance_data[[#This Row],[starting_date]])</f>
        <v>224251.29</v>
      </c>
      <c r="Q102" s="15">
        <f>performance_data[[#This Row],[latest_value]]-performance_data[[#This Row],[starting_value]]</f>
        <v>140688.47</v>
      </c>
      <c r="R102" s="15">
        <f>performance_data[[#This Row],[net_inflows]]-performance_data[[#This Row],[net_outflows]]</f>
        <v>3308.5600000000004</v>
      </c>
      <c r="S102" s="15" t="str">
        <f>IF(performance_data[[#This Row],[net_inflows]]&gt;AVERAGE(performance_data[net_inflows]),"High","Low")</f>
        <v>Low</v>
      </c>
      <c r="T102" s="15">
        <f>AVERAGEIF(performance_data[inflow_flag],performance_data[[#This Row],[inflow_flag]],performance_data[return_percentage])</f>
        <v>5.0457846277021572</v>
      </c>
      <c r="U102" s="17">
        <f>IF(performance_data[[#This Row],[return_percentage]]&lt;performance_data[[#This Row],[benchmark_return]],1,0)</f>
        <v>1</v>
      </c>
      <c r="V102" s="17">
        <f>COUNTIFS(performance_data[portfolio_id],performance_data[[#This Row],[portfolio_id]])</f>
        <v>25</v>
      </c>
      <c r="W102" s="17">
        <f>COUNTIFS(performance_data[portfolio_id],performance_data[[#This Row],[portfolio_id]],
          performance_data[return_flag],1)</f>
        <v>12</v>
      </c>
      <c r="X102" s="15">
        <f>performance_data[[#This Row],[underperform_flag_count]]/performance_data[[#This Row],[totalportfoliocount]]</f>
        <v>0.48</v>
      </c>
    </row>
    <row r="103" spans="1:24" x14ac:dyDescent="0.3">
      <c r="A103">
        <v>1204</v>
      </c>
      <c r="B103" s="1">
        <v>45054</v>
      </c>
      <c r="C103">
        <v>156294.43</v>
      </c>
      <c r="D103">
        <v>8.1999999999999993</v>
      </c>
      <c r="E103">
        <v>6.76</v>
      </c>
      <c r="F103">
        <v>11655.36</v>
      </c>
      <c r="G103">
        <v>14419.42</v>
      </c>
      <c r="H103" t="s">
        <v>2213</v>
      </c>
      <c r="I103" t="s">
        <v>2211</v>
      </c>
      <c r="J103">
        <v>5</v>
      </c>
      <c r="K103" t="s">
        <v>2223</v>
      </c>
      <c r="L103" t="str">
        <f>IF(performance_data[[#This Row],[return_percentage]]&gt;=performance_data[[#This Row],[benchmark_return]],"Higher","Lower")</f>
        <v>Higher</v>
      </c>
      <c r="M103" s="14">
        <f xml:space="preserve"> _xlfn.MAXIFS(performance_data[date],performance_data[portfolio_id],performance_data[[#This Row],[portfolio_id]])</f>
        <v>45537</v>
      </c>
      <c r="N103" s="14">
        <f xml:space="preserve"> _xlfn.MINIFS(performance_data[date],performance_data[portfolio_id],performance_data[[#This Row],[portfolio_id]])</f>
        <v>44835</v>
      </c>
      <c r="O103" s="15">
        <f>_xlfn.MAXIFS(performance_data[portfolio_value],performance_data[portfolio_id],performance_data[[#This Row],[portfolio_id]],performance_data[date],performance_data[[#This Row],[latest_date]])</f>
        <v>364939.76</v>
      </c>
      <c r="P103" s="15">
        <f>_xlfn.MAXIFS(performance_data[portfolio_value],performance_data[portfolio_id],performance_data[[#This Row],[portfolio_id]],performance_data[date],performance_data[[#This Row],[starting_date]])</f>
        <v>224251.29</v>
      </c>
      <c r="Q103" s="15">
        <f>performance_data[[#This Row],[latest_value]]-performance_data[[#This Row],[starting_value]]</f>
        <v>140688.47</v>
      </c>
      <c r="R103" s="15">
        <f>performance_data[[#This Row],[net_inflows]]-performance_data[[#This Row],[net_outflows]]</f>
        <v>-2764.0599999999995</v>
      </c>
      <c r="S103" s="15" t="str">
        <f>IF(performance_data[[#This Row],[net_inflows]]&gt;AVERAGE(performance_data[net_inflows]),"High","Low")</f>
        <v>High</v>
      </c>
      <c r="T103" s="15">
        <f>AVERAGEIF(performance_data[inflow_flag],performance_data[[#This Row],[inflow_flag]],performance_data[return_percentage])</f>
        <v>4.8467905675459724</v>
      </c>
      <c r="U103" s="17">
        <f>IF(performance_data[[#This Row],[return_percentage]]&lt;performance_data[[#This Row],[benchmark_return]],1,0)</f>
        <v>0</v>
      </c>
      <c r="V103" s="17">
        <f>COUNTIFS(performance_data[portfolio_id],performance_data[[#This Row],[portfolio_id]])</f>
        <v>25</v>
      </c>
      <c r="W103" s="17">
        <f>COUNTIFS(performance_data[portfolio_id],performance_data[[#This Row],[portfolio_id]],
          performance_data[return_flag],1)</f>
        <v>12</v>
      </c>
      <c r="X103" s="15">
        <f>performance_data[[#This Row],[underperform_flag_count]]/performance_data[[#This Row],[totalportfoliocount]]</f>
        <v>0.48</v>
      </c>
    </row>
    <row r="104" spans="1:24" x14ac:dyDescent="0.3">
      <c r="A104">
        <v>1269</v>
      </c>
      <c r="B104" s="1">
        <v>45080</v>
      </c>
      <c r="C104">
        <v>227670.96</v>
      </c>
      <c r="D104">
        <v>1.65</v>
      </c>
      <c r="E104">
        <v>1.83</v>
      </c>
      <c r="F104">
        <v>9972.25</v>
      </c>
      <c r="G104">
        <v>12682.71</v>
      </c>
      <c r="H104" t="s">
        <v>2213</v>
      </c>
      <c r="I104" t="s">
        <v>2211</v>
      </c>
      <c r="J104">
        <v>6</v>
      </c>
      <c r="K104" t="s">
        <v>2212</v>
      </c>
      <c r="L104" t="str">
        <f>IF(performance_data[[#This Row],[return_percentage]]&gt;=performance_data[[#This Row],[benchmark_return]],"Higher","Lower")</f>
        <v>Lower</v>
      </c>
      <c r="M104" s="14">
        <f xml:space="preserve"> _xlfn.MAXIFS(performance_data[date],performance_data[portfolio_id],performance_data[[#This Row],[portfolio_id]])</f>
        <v>45559</v>
      </c>
      <c r="N104" s="14">
        <f xml:space="preserve"> _xlfn.MINIFS(performance_data[date],performance_data[portfolio_id],performance_data[[#This Row],[portfolio_id]])</f>
        <v>44898</v>
      </c>
      <c r="O104" s="15">
        <f>_xlfn.MAXIFS(performance_data[portfolio_value],performance_data[portfolio_id],performance_data[[#This Row],[portfolio_id]],performance_data[date],performance_data[[#This Row],[latest_date]])</f>
        <v>223177.01</v>
      </c>
      <c r="P104" s="15">
        <f>_xlfn.MAXIFS(performance_data[portfolio_value],performance_data[portfolio_id],performance_data[[#This Row],[portfolio_id]],performance_data[date],performance_data[[#This Row],[starting_date]])</f>
        <v>248843.78</v>
      </c>
      <c r="Q104" s="15">
        <f>performance_data[[#This Row],[latest_value]]-performance_data[[#This Row],[starting_value]]</f>
        <v>-25666.76999999999</v>
      </c>
      <c r="R104" s="15">
        <f>performance_data[[#This Row],[net_inflows]]-performance_data[[#This Row],[net_outflows]]</f>
        <v>-2710.4599999999991</v>
      </c>
      <c r="S104" s="15" t="str">
        <f>IF(performance_data[[#This Row],[net_inflows]]&gt;AVERAGE(performance_data[net_inflows]),"High","Low")</f>
        <v>Low</v>
      </c>
      <c r="T104" s="15">
        <f>AVERAGEIF(performance_data[inflow_flag],performance_data[[#This Row],[inflow_flag]],performance_data[return_percentage])</f>
        <v>5.0457846277021572</v>
      </c>
      <c r="U104" s="17">
        <f>IF(performance_data[[#This Row],[return_percentage]]&lt;performance_data[[#This Row],[benchmark_return]],1,0)</f>
        <v>1</v>
      </c>
      <c r="V104" s="17">
        <f>COUNTIFS(performance_data[portfolio_id],performance_data[[#This Row],[portfolio_id]])</f>
        <v>19</v>
      </c>
      <c r="W104" s="17">
        <f>COUNTIFS(performance_data[portfolio_id],performance_data[[#This Row],[portfolio_id]],
          performance_data[return_flag],1)</f>
        <v>9</v>
      </c>
      <c r="X104" s="15">
        <f>performance_data[[#This Row],[underperform_flag_count]]/performance_data[[#This Row],[totalportfoliocount]]</f>
        <v>0.47368421052631576</v>
      </c>
    </row>
    <row r="105" spans="1:24" x14ac:dyDescent="0.3">
      <c r="A105">
        <v>1269</v>
      </c>
      <c r="B105" s="1">
        <v>45199</v>
      </c>
      <c r="C105">
        <v>387414.12</v>
      </c>
      <c r="D105">
        <v>5.31</v>
      </c>
      <c r="E105">
        <v>5.05</v>
      </c>
      <c r="F105">
        <v>5483.94</v>
      </c>
      <c r="G105">
        <v>17093.87</v>
      </c>
      <c r="H105" t="s">
        <v>2213</v>
      </c>
      <c r="I105" t="s">
        <v>2209</v>
      </c>
      <c r="J105">
        <v>9</v>
      </c>
      <c r="K105" t="s">
        <v>2221</v>
      </c>
      <c r="L105" t="str">
        <f>IF(performance_data[[#This Row],[return_percentage]]&gt;=performance_data[[#This Row],[benchmark_return]],"Higher","Lower")</f>
        <v>Higher</v>
      </c>
      <c r="M105" s="14">
        <f xml:space="preserve"> _xlfn.MAXIFS(performance_data[date],performance_data[portfolio_id],performance_data[[#This Row],[portfolio_id]])</f>
        <v>45559</v>
      </c>
      <c r="N105" s="14">
        <f xml:space="preserve"> _xlfn.MINIFS(performance_data[date],performance_data[portfolio_id],performance_data[[#This Row],[portfolio_id]])</f>
        <v>44898</v>
      </c>
      <c r="O105" s="15">
        <f>_xlfn.MAXIFS(performance_data[portfolio_value],performance_data[portfolio_id],performance_data[[#This Row],[portfolio_id]],performance_data[date],performance_data[[#This Row],[latest_date]])</f>
        <v>223177.01</v>
      </c>
      <c r="P105" s="15">
        <f>_xlfn.MAXIFS(performance_data[portfolio_value],performance_data[portfolio_id],performance_data[[#This Row],[portfolio_id]],performance_data[date],performance_data[[#This Row],[starting_date]])</f>
        <v>248843.78</v>
      </c>
      <c r="Q105" s="15">
        <f>performance_data[[#This Row],[latest_value]]-performance_data[[#This Row],[starting_value]]</f>
        <v>-25666.76999999999</v>
      </c>
      <c r="R105" s="15">
        <f>performance_data[[#This Row],[net_inflows]]-performance_data[[#This Row],[net_outflows]]</f>
        <v>-11609.93</v>
      </c>
      <c r="S105" s="15" t="str">
        <f>IF(performance_data[[#This Row],[net_inflows]]&gt;AVERAGE(performance_data[net_inflows]),"High","Low")</f>
        <v>Low</v>
      </c>
      <c r="T105" s="15">
        <f>AVERAGEIF(performance_data[inflow_flag],performance_data[[#This Row],[inflow_flag]],performance_data[return_percentage])</f>
        <v>5.0457846277021572</v>
      </c>
      <c r="U105" s="17">
        <f>IF(performance_data[[#This Row],[return_percentage]]&lt;performance_data[[#This Row],[benchmark_return]],1,0)</f>
        <v>0</v>
      </c>
      <c r="V105" s="17">
        <f>COUNTIFS(performance_data[portfolio_id],performance_data[[#This Row],[portfolio_id]])</f>
        <v>19</v>
      </c>
      <c r="W105" s="17">
        <f>COUNTIFS(performance_data[portfolio_id],performance_data[[#This Row],[portfolio_id]],
          performance_data[return_flag],1)</f>
        <v>9</v>
      </c>
      <c r="X105" s="15">
        <f>performance_data[[#This Row],[underperform_flag_count]]/performance_data[[#This Row],[totalportfoliocount]]</f>
        <v>0.47368421052631576</v>
      </c>
    </row>
    <row r="106" spans="1:24" x14ac:dyDescent="0.3">
      <c r="A106">
        <v>1269</v>
      </c>
      <c r="B106" s="1">
        <v>45143</v>
      </c>
      <c r="C106">
        <v>450418.96</v>
      </c>
      <c r="D106">
        <v>-8.11</v>
      </c>
      <c r="E106">
        <v>-7.68</v>
      </c>
      <c r="F106">
        <v>17703.400000000001</v>
      </c>
      <c r="G106">
        <v>3196.9</v>
      </c>
      <c r="H106" t="s">
        <v>2213</v>
      </c>
      <c r="I106" t="s">
        <v>2209</v>
      </c>
      <c r="J106">
        <v>8</v>
      </c>
      <c r="K106" t="s">
        <v>2214</v>
      </c>
      <c r="L106" t="str">
        <f>IF(performance_data[[#This Row],[return_percentage]]&gt;=performance_data[[#This Row],[benchmark_return]],"Higher","Lower")</f>
        <v>Lower</v>
      </c>
      <c r="M106" s="14">
        <f xml:space="preserve"> _xlfn.MAXIFS(performance_data[date],performance_data[portfolio_id],performance_data[[#This Row],[portfolio_id]])</f>
        <v>45559</v>
      </c>
      <c r="N106" s="14">
        <f xml:space="preserve"> _xlfn.MINIFS(performance_data[date],performance_data[portfolio_id],performance_data[[#This Row],[portfolio_id]])</f>
        <v>44898</v>
      </c>
      <c r="O106" s="15">
        <f>_xlfn.MAXIFS(performance_data[portfolio_value],performance_data[portfolio_id],performance_data[[#This Row],[portfolio_id]],performance_data[date],performance_data[[#This Row],[latest_date]])</f>
        <v>223177.01</v>
      </c>
      <c r="P106" s="15">
        <f>_xlfn.MAXIFS(performance_data[portfolio_value],performance_data[portfolio_id],performance_data[[#This Row],[portfolio_id]],performance_data[date],performance_data[[#This Row],[starting_date]])</f>
        <v>248843.78</v>
      </c>
      <c r="Q106" s="15">
        <f>performance_data[[#This Row],[latest_value]]-performance_data[[#This Row],[starting_value]]</f>
        <v>-25666.76999999999</v>
      </c>
      <c r="R106" s="15">
        <f>performance_data[[#This Row],[net_inflows]]-performance_data[[#This Row],[net_outflows]]</f>
        <v>14506.500000000002</v>
      </c>
      <c r="S106" s="15" t="str">
        <f>IF(performance_data[[#This Row],[net_inflows]]&gt;AVERAGE(performance_data[net_inflows]),"High","Low")</f>
        <v>High</v>
      </c>
      <c r="T106" s="15">
        <f>AVERAGEIF(performance_data[inflow_flag],performance_data[[#This Row],[inflow_flag]],performance_data[return_percentage])</f>
        <v>4.8467905675459724</v>
      </c>
      <c r="U106" s="17">
        <f>IF(performance_data[[#This Row],[return_percentage]]&lt;performance_data[[#This Row],[benchmark_return]],1,0)</f>
        <v>1</v>
      </c>
      <c r="V106" s="17">
        <f>COUNTIFS(performance_data[portfolio_id],performance_data[[#This Row],[portfolio_id]])</f>
        <v>19</v>
      </c>
      <c r="W106" s="17">
        <f>COUNTIFS(performance_data[portfolio_id],performance_data[[#This Row],[portfolio_id]],
          performance_data[return_flag],1)</f>
        <v>9</v>
      </c>
      <c r="X106" s="15">
        <f>performance_data[[#This Row],[underperform_flag_count]]/performance_data[[#This Row],[totalportfoliocount]]</f>
        <v>0.47368421052631576</v>
      </c>
    </row>
    <row r="107" spans="1:24" x14ac:dyDescent="0.3">
      <c r="A107">
        <v>1269</v>
      </c>
      <c r="B107" s="1">
        <v>45041</v>
      </c>
      <c r="C107">
        <v>474754.99</v>
      </c>
      <c r="D107">
        <v>10.18</v>
      </c>
      <c r="E107">
        <v>8.73</v>
      </c>
      <c r="F107">
        <v>4904.5</v>
      </c>
      <c r="G107">
        <v>10150.02</v>
      </c>
      <c r="H107" t="s">
        <v>2213</v>
      </c>
      <c r="I107" t="s">
        <v>2211</v>
      </c>
      <c r="J107">
        <v>4</v>
      </c>
      <c r="K107" t="s">
        <v>2216</v>
      </c>
      <c r="L107" t="str">
        <f>IF(performance_data[[#This Row],[return_percentage]]&gt;=performance_data[[#This Row],[benchmark_return]],"Higher","Lower")</f>
        <v>Higher</v>
      </c>
      <c r="M107" s="14">
        <f xml:space="preserve"> _xlfn.MAXIFS(performance_data[date],performance_data[portfolio_id],performance_data[[#This Row],[portfolio_id]])</f>
        <v>45559</v>
      </c>
      <c r="N107" s="14">
        <f xml:space="preserve"> _xlfn.MINIFS(performance_data[date],performance_data[portfolio_id],performance_data[[#This Row],[portfolio_id]])</f>
        <v>44898</v>
      </c>
      <c r="O107" s="15">
        <f>_xlfn.MAXIFS(performance_data[portfolio_value],performance_data[portfolio_id],performance_data[[#This Row],[portfolio_id]],performance_data[date],performance_data[[#This Row],[latest_date]])</f>
        <v>223177.01</v>
      </c>
      <c r="P107" s="15">
        <f>_xlfn.MAXIFS(performance_data[portfolio_value],performance_data[portfolio_id],performance_data[[#This Row],[portfolio_id]],performance_data[date],performance_data[[#This Row],[starting_date]])</f>
        <v>248843.78</v>
      </c>
      <c r="Q107" s="15">
        <f>performance_data[[#This Row],[latest_value]]-performance_data[[#This Row],[starting_value]]</f>
        <v>-25666.76999999999</v>
      </c>
      <c r="R107" s="15">
        <f>performance_data[[#This Row],[net_inflows]]-performance_data[[#This Row],[net_outflows]]</f>
        <v>-5245.52</v>
      </c>
      <c r="S107" s="15" t="str">
        <f>IF(performance_data[[#This Row],[net_inflows]]&gt;AVERAGE(performance_data[net_inflows]),"High","Low")</f>
        <v>Low</v>
      </c>
      <c r="T107" s="15">
        <f>AVERAGEIF(performance_data[inflow_flag],performance_data[[#This Row],[inflow_flag]],performance_data[return_percentage])</f>
        <v>5.0457846277021572</v>
      </c>
      <c r="U107" s="17">
        <f>IF(performance_data[[#This Row],[return_percentage]]&lt;performance_data[[#This Row],[benchmark_return]],1,0)</f>
        <v>0</v>
      </c>
      <c r="V107" s="17">
        <f>COUNTIFS(performance_data[portfolio_id],performance_data[[#This Row],[portfolio_id]])</f>
        <v>19</v>
      </c>
      <c r="W107" s="17">
        <f>COUNTIFS(performance_data[portfolio_id],performance_data[[#This Row],[portfolio_id]],
          performance_data[return_flag],1)</f>
        <v>9</v>
      </c>
      <c r="X107" s="15">
        <f>performance_data[[#This Row],[underperform_flag_count]]/performance_data[[#This Row],[totalportfoliocount]]</f>
        <v>0.47368421052631576</v>
      </c>
    </row>
    <row r="108" spans="1:24" x14ac:dyDescent="0.3">
      <c r="A108">
        <v>1269</v>
      </c>
      <c r="B108" s="1">
        <v>44898</v>
      </c>
      <c r="C108">
        <v>248843.78</v>
      </c>
      <c r="D108">
        <v>19.899999999999999</v>
      </c>
      <c r="E108">
        <v>18.96</v>
      </c>
      <c r="F108">
        <v>10349.83</v>
      </c>
      <c r="G108">
        <v>16781.21</v>
      </c>
      <c r="H108" t="s">
        <v>2220</v>
      </c>
      <c r="I108" t="s">
        <v>2217</v>
      </c>
      <c r="J108">
        <v>12</v>
      </c>
      <c r="K108" t="s">
        <v>2218</v>
      </c>
      <c r="L108" t="str">
        <f>IF(performance_data[[#This Row],[return_percentage]]&gt;=performance_data[[#This Row],[benchmark_return]],"Higher","Lower")</f>
        <v>Higher</v>
      </c>
      <c r="M108" s="14">
        <f xml:space="preserve"> _xlfn.MAXIFS(performance_data[date],performance_data[portfolio_id],performance_data[[#This Row],[portfolio_id]])</f>
        <v>45559</v>
      </c>
      <c r="N108" s="14">
        <f xml:space="preserve"> _xlfn.MINIFS(performance_data[date],performance_data[portfolio_id],performance_data[[#This Row],[portfolio_id]])</f>
        <v>44898</v>
      </c>
      <c r="O108" s="15">
        <f>_xlfn.MAXIFS(performance_data[portfolio_value],performance_data[portfolio_id],performance_data[[#This Row],[portfolio_id]],performance_data[date],performance_data[[#This Row],[latest_date]])</f>
        <v>223177.01</v>
      </c>
      <c r="P108" s="15">
        <f>_xlfn.MAXIFS(performance_data[portfolio_value],performance_data[portfolio_id],performance_data[[#This Row],[portfolio_id]],performance_data[date],performance_data[[#This Row],[starting_date]])</f>
        <v>248843.78</v>
      </c>
      <c r="Q108" s="15">
        <f>performance_data[[#This Row],[latest_value]]-performance_data[[#This Row],[starting_value]]</f>
        <v>-25666.76999999999</v>
      </c>
      <c r="R108" s="15">
        <f>performance_data[[#This Row],[net_inflows]]-performance_data[[#This Row],[net_outflows]]</f>
        <v>-6431.3799999999992</v>
      </c>
      <c r="S108" s="15" t="str">
        <f>IF(performance_data[[#This Row],[net_inflows]]&gt;AVERAGE(performance_data[net_inflows]),"High","Low")</f>
        <v>High</v>
      </c>
      <c r="T108" s="15">
        <f>AVERAGEIF(performance_data[inflow_flag],performance_data[[#This Row],[inflow_flag]],performance_data[return_percentage])</f>
        <v>4.8467905675459724</v>
      </c>
      <c r="U108" s="17">
        <f>IF(performance_data[[#This Row],[return_percentage]]&lt;performance_data[[#This Row],[benchmark_return]],1,0)</f>
        <v>0</v>
      </c>
      <c r="V108" s="17">
        <f>COUNTIFS(performance_data[portfolio_id],performance_data[[#This Row],[portfolio_id]])</f>
        <v>19</v>
      </c>
      <c r="W108" s="17">
        <f>COUNTIFS(performance_data[portfolio_id],performance_data[[#This Row],[portfolio_id]],
          performance_data[return_flag],1)</f>
        <v>9</v>
      </c>
      <c r="X108" s="15">
        <f>performance_data[[#This Row],[underperform_flag_count]]/performance_data[[#This Row],[totalportfoliocount]]</f>
        <v>0.47368421052631576</v>
      </c>
    </row>
    <row r="109" spans="1:24" x14ac:dyDescent="0.3">
      <c r="A109">
        <v>1269</v>
      </c>
      <c r="B109" s="1">
        <v>45281</v>
      </c>
      <c r="C109">
        <v>305534.89</v>
      </c>
      <c r="D109">
        <v>16.53</v>
      </c>
      <c r="E109">
        <v>17.600000000000001</v>
      </c>
      <c r="F109">
        <v>4697.32</v>
      </c>
      <c r="G109">
        <v>18732.89</v>
      </c>
      <c r="H109" t="s">
        <v>2213</v>
      </c>
      <c r="I109" t="s">
        <v>2217</v>
      </c>
      <c r="J109">
        <v>12</v>
      </c>
      <c r="K109" t="s">
        <v>2218</v>
      </c>
      <c r="L109" t="str">
        <f>IF(performance_data[[#This Row],[return_percentage]]&gt;=performance_data[[#This Row],[benchmark_return]],"Higher","Lower")</f>
        <v>Lower</v>
      </c>
      <c r="M109" s="14">
        <f xml:space="preserve"> _xlfn.MAXIFS(performance_data[date],performance_data[portfolio_id],performance_data[[#This Row],[portfolio_id]])</f>
        <v>45559</v>
      </c>
      <c r="N109" s="14">
        <f xml:space="preserve"> _xlfn.MINIFS(performance_data[date],performance_data[portfolio_id],performance_data[[#This Row],[portfolio_id]])</f>
        <v>44898</v>
      </c>
      <c r="O109" s="15">
        <f>_xlfn.MAXIFS(performance_data[portfolio_value],performance_data[portfolio_id],performance_data[[#This Row],[portfolio_id]],performance_data[date],performance_data[[#This Row],[latest_date]])</f>
        <v>223177.01</v>
      </c>
      <c r="P109" s="15">
        <f>_xlfn.MAXIFS(performance_data[portfolio_value],performance_data[portfolio_id],performance_data[[#This Row],[portfolio_id]],performance_data[date],performance_data[[#This Row],[starting_date]])</f>
        <v>248843.78</v>
      </c>
      <c r="Q109" s="15">
        <f>performance_data[[#This Row],[latest_value]]-performance_data[[#This Row],[starting_value]]</f>
        <v>-25666.76999999999</v>
      </c>
      <c r="R109" s="15">
        <f>performance_data[[#This Row],[net_inflows]]-performance_data[[#This Row],[net_outflows]]</f>
        <v>-14035.57</v>
      </c>
      <c r="S109" s="15" t="str">
        <f>IF(performance_data[[#This Row],[net_inflows]]&gt;AVERAGE(performance_data[net_inflows]),"High","Low")</f>
        <v>Low</v>
      </c>
      <c r="T109" s="15">
        <f>AVERAGEIF(performance_data[inflow_flag],performance_data[[#This Row],[inflow_flag]],performance_data[return_percentage])</f>
        <v>5.0457846277021572</v>
      </c>
      <c r="U109" s="17">
        <f>IF(performance_data[[#This Row],[return_percentage]]&lt;performance_data[[#This Row],[benchmark_return]],1,0)</f>
        <v>1</v>
      </c>
      <c r="V109" s="17">
        <f>COUNTIFS(performance_data[portfolio_id],performance_data[[#This Row],[portfolio_id]])</f>
        <v>19</v>
      </c>
      <c r="W109" s="17">
        <f>COUNTIFS(performance_data[portfolio_id],performance_data[[#This Row],[portfolio_id]],
          performance_data[return_flag],1)</f>
        <v>9</v>
      </c>
      <c r="X109" s="15">
        <f>performance_data[[#This Row],[underperform_flag_count]]/performance_data[[#This Row],[totalportfoliocount]]</f>
        <v>0.47368421052631576</v>
      </c>
    </row>
    <row r="110" spans="1:24" x14ac:dyDescent="0.3">
      <c r="A110">
        <v>1269</v>
      </c>
      <c r="B110" s="1">
        <v>45559</v>
      </c>
      <c r="C110">
        <v>223177.01</v>
      </c>
      <c r="D110">
        <v>-3.68</v>
      </c>
      <c r="E110">
        <v>-3.41</v>
      </c>
      <c r="F110">
        <v>4212.1099999999997</v>
      </c>
      <c r="G110">
        <v>943.9</v>
      </c>
      <c r="H110" t="s">
        <v>2205</v>
      </c>
      <c r="I110" t="s">
        <v>2209</v>
      </c>
      <c r="J110">
        <v>9</v>
      </c>
      <c r="K110" t="s">
        <v>2221</v>
      </c>
      <c r="L110" t="str">
        <f>IF(performance_data[[#This Row],[return_percentage]]&gt;=performance_data[[#This Row],[benchmark_return]],"Higher","Lower")</f>
        <v>Lower</v>
      </c>
      <c r="M110" s="14">
        <f xml:space="preserve"> _xlfn.MAXIFS(performance_data[date],performance_data[portfolio_id],performance_data[[#This Row],[portfolio_id]])</f>
        <v>45559</v>
      </c>
      <c r="N110" s="14">
        <f xml:space="preserve"> _xlfn.MINIFS(performance_data[date],performance_data[portfolio_id],performance_data[[#This Row],[portfolio_id]])</f>
        <v>44898</v>
      </c>
      <c r="O110" s="15">
        <f>_xlfn.MAXIFS(performance_data[portfolio_value],performance_data[portfolio_id],performance_data[[#This Row],[portfolio_id]],performance_data[date],performance_data[[#This Row],[latest_date]])</f>
        <v>223177.01</v>
      </c>
      <c r="P110" s="15">
        <f>_xlfn.MAXIFS(performance_data[portfolio_value],performance_data[portfolio_id],performance_data[[#This Row],[portfolio_id]],performance_data[date],performance_data[[#This Row],[starting_date]])</f>
        <v>248843.78</v>
      </c>
      <c r="Q110" s="15">
        <f>performance_data[[#This Row],[latest_value]]-performance_data[[#This Row],[starting_value]]</f>
        <v>-25666.76999999999</v>
      </c>
      <c r="R110" s="15">
        <f>performance_data[[#This Row],[net_inflows]]-performance_data[[#This Row],[net_outflows]]</f>
        <v>3268.2099999999996</v>
      </c>
      <c r="S110" s="15" t="str">
        <f>IF(performance_data[[#This Row],[net_inflows]]&gt;AVERAGE(performance_data[net_inflows]),"High","Low")</f>
        <v>Low</v>
      </c>
      <c r="T110" s="15">
        <f>AVERAGEIF(performance_data[inflow_flag],performance_data[[#This Row],[inflow_flag]],performance_data[return_percentage])</f>
        <v>5.0457846277021572</v>
      </c>
      <c r="U110" s="17">
        <f>IF(performance_data[[#This Row],[return_percentage]]&lt;performance_data[[#This Row],[benchmark_return]],1,0)</f>
        <v>1</v>
      </c>
      <c r="V110" s="17">
        <f>COUNTIFS(performance_data[portfolio_id],performance_data[[#This Row],[portfolio_id]])</f>
        <v>19</v>
      </c>
      <c r="W110" s="17">
        <f>COUNTIFS(performance_data[portfolio_id],performance_data[[#This Row],[portfolio_id]],
          performance_data[return_flag],1)</f>
        <v>9</v>
      </c>
      <c r="X110" s="15">
        <f>performance_data[[#This Row],[underperform_flag_count]]/performance_data[[#This Row],[totalportfoliocount]]</f>
        <v>0.47368421052631576</v>
      </c>
    </row>
    <row r="111" spans="1:24" x14ac:dyDescent="0.3">
      <c r="A111">
        <v>1269</v>
      </c>
      <c r="B111" s="1">
        <v>45515</v>
      </c>
      <c r="C111">
        <v>285935.37</v>
      </c>
      <c r="D111">
        <v>-0.3</v>
      </c>
      <c r="E111">
        <v>-0.32</v>
      </c>
      <c r="F111">
        <v>13839.5</v>
      </c>
      <c r="G111">
        <v>3963.09</v>
      </c>
      <c r="H111" t="s">
        <v>2205</v>
      </c>
      <c r="I111" t="s">
        <v>2209</v>
      </c>
      <c r="J111">
        <v>8</v>
      </c>
      <c r="K111" t="s">
        <v>2214</v>
      </c>
      <c r="L111" t="str">
        <f>IF(performance_data[[#This Row],[return_percentage]]&gt;=performance_data[[#This Row],[benchmark_return]],"Higher","Lower")</f>
        <v>Higher</v>
      </c>
      <c r="M111" s="14">
        <f xml:space="preserve"> _xlfn.MAXIFS(performance_data[date],performance_data[portfolio_id],performance_data[[#This Row],[portfolio_id]])</f>
        <v>45559</v>
      </c>
      <c r="N111" s="14">
        <f xml:space="preserve"> _xlfn.MINIFS(performance_data[date],performance_data[portfolio_id],performance_data[[#This Row],[portfolio_id]])</f>
        <v>44898</v>
      </c>
      <c r="O111" s="15">
        <f>_xlfn.MAXIFS(performance_data[portfolio_value],performance_data[portfolio_id],performance_data[[#This Row],[portfolio_id]],performance_data[date],performance_data[[#This Row],[latest_date]])</f>
        <v>223177.01</v>
      </c>
      <c r="P111" s="15">
        <f>_xlfn.MAXIFS(performance_data[portfolio_value],performance_data[portfolio_id],performance_data[[#This Row],[portfolio_id]],performance_data[date],performance_data[[#This Row],[starting_date]])</f>
        <v>248843.78</v>
      </c>
      <c r="Q111" s="15">
        <f>performance_data[[#This Row],[latest_value]]-performance_data[[#This Row],[starting_value]]</f>
        <v>-25666.76999999999</v>
      </c>
      <c r="R111" s="15">
        <f>performance_data[[#This Row],[net_inflows]]-performance_data[[#This Row],[net_outflows]]</f>
        <v>9876.41</v>
      </c>
      <c r="S111" s="15" t="str">
        <f>IF(performance_data[[#This Row],[net_inflows]]&gt;AVERAGE(performance_data[net_inflows]),"High","Low")</f>
        <v>High</v>
      </c>
      <c r="T111" s="15">
        <f>AVERAGEIF(performance_data[inflow_flag],performance_data[[#This Row],[inflow_flag]],performance_data[return_percentage])</f>
        <v>4.8467905675459724</v>
      </c>
      <c r="U111" s="17">
        <f>IF(performance_data[[#This Row],[return_percentage]]&lt;performance_data[[#This Row],[benchmark_return]],1,0)</f>
        <v>0</v>
      </c>
      <c r="V111" s="17">
        <f>COUNTIFS(performance_data[portfolio_id],performance_data[[#This Row],[portfolio_id]])</f>
        <v>19</v>
      </c>
      <c r="W111" s="17">
        <f>COUNTIFS(performance_data[portfolio_id],performance_data[[#This Row],[portfolio_id]],
          performance_data[return_flag],1)</f>
        <v>9</v>
      </c>
      <c r="X111" s="15">
        <f>performance_data[[#This Row],[underperform_flag_count]]/performance_data[[#This Row],[totalportfoliocount]]</f>
        <v>0.47368421052631576</v>
      </c>
    </row>
    <row r="112" spans="1:24" x14ac:dyDescent="0.3">
      <c r="A112">
        <v>1269</v>
      </c>
      <c r="B112" s="1">
        <v>44963</v>
      </c>
      <c r="C112">
        <v>64422.03</v>
      </c>
      <c r="D112">
        <v>6.97</v>
      </c>
      <c r="E112">
        <v>7.23</v>
      </c>
      <c r="F112">
        <v>1467.53</v>
      </c>
      <c r="G112">
        <v>17211.900000000001</v>
      </c>
      <c r="H112" t="s">
        <v>2213</v>
      </c>
      <c r="I112" t="s">
        <v>2206</v>
      </c>
      <c r="J112">
        <v>2</v>
      </c>
      <c r="K112" t="s">
        <v>2226</v>
      </c>
      <c r="L112" t="str">
        <f>IF(performance_data[[#This Row],[return_percentage]]&gt;=performance_data[[#This Row],[benchmark_return]],"Higher","Lower")</f>
        <v>Lower</v>
      </c>
      <c r="M112" s="14">
        <f xml:space="preserve"> _xlfn.MAXIFS(performance_data[date],performance_data[portfolio_id],performance_data[[#This Row],[portfolio_id]])</f>
        <v>45559</v>
      </c>
      <c r="N112" s="14">
        <f xml:space="preserve"> _xlfn.MINIFS(performance_data[date],performance_data[portfolio_id],performance_data[[#This Row],[portfolio_id]])</f>
        <v>44898</v>
      </c>
      <c r="O112" s="15">
        <f>_xlfn.MAXIFS(performance_data[portfolio_value],performance_data[portfolio_id],performance_data[[#This Row],[portfolio_id]],performance_data[date],performance_data[[#This Row],[latest_date]])</f>
        <v>223177.01</v>
      </c>
      <c r="P112" s="15">
        <f>_xlfn.MAXIFS(performance_data[portfolio_value],performance_data[portfolio_id],performance_data[[#This Row],[portfolio_id]],performance_data[date],performance_data[[#This Row],[starting_date]])</f>
        <v>248843.78</v>
      </c>
      <c r="Q112" s="15">
        <f>performance_data[[#This Row],[latest_value]]-performance_data[[#This Row],[starting_value]]</f>
        <v>-25666.76999999999</v>
      </c>
      <c r="R112" s="15">
        <f>performance_data[[#This Row],[net_inflows]]-performance_data[[#This Row],[net_outflows]]</f>
        <v>-15744.37</v>
      </c>
      <c r="S112" s="15" t="str">
        <f>IF(performance_data[[#This Row],[net_inflows]]&gt;AVERAGE(performance_data[net_inflows]),"High","Low")</f>
        <v>Low</v>
      </c>
      <c r="T112" s="15">
        <f>AVERAGEIF(performance_data[inflow_flag],performance_data[[#This Row],[inflow_flag]],performance_data[return_percentage])</f>
        <v>5.0457846277021572</v>
      </c>
      <c r="U112" s="17">
        <f>IF(performance_data[[#This Row],[return_percentage]]&lt;performance_data[[#This Row],[benchmark_return]],1,0)</f>
        <v>1</v>
      </c>
      <c r="V112" s="17">
        <f>COUNTIFS(performance_data[portfolio_id],performance_data[[#This Row],[portfolio_id]])</f>
        <v>19</v>
      </c>
      <c r="W112" s="17">
        <f>COUNTIFS(performance_data[portfolio_id],performance_data[[#This Row],[portfolio_id]],
          performance_data[return_flag],1)</f>
        <v>9</v>
      </c>
      <c r="X112" s="15">
        <f>performance_data[[#This Row],[underperform_flag_count]]/performance_data[[#This Row],[totalportfoliocount]]</f>
        <v>0.47368421052631576</v>
      </c>
    </row>
    <row r="113" spans="1:24" x14ac:dyDescent="0.3">
      <c r="A113">
        <v>1269</v>
      </c>
      <c r="B113" s="1">
        <v>45269</v>
      </c>
      <c r="C113">
        <v>252177.53</v>
      </c>
      <c r="D113">
        <v>-0.98</v>
      </c>
      <c r="E113">
        <v>-1.1200000000000001</v>
      </c>
      <c r="F113">
        <v>8971.76</v>
      </c>
      <c r="G113">
        <v>1633.36</v>
      </c>
      <c r="H113" t="s">
        <v>2213</v>
      </c>
      <c r="I113" t="s">
        <v>2217</v>
      </c>
      <c r="J113">
        <v>12</v>
      </c>
      <c r="K113" t="s">
        <v>2218</v>
      </c>
      <c r="L113" t="str">
        <f>IF(performance_data[[#This Row],[return_percentage]]&gt;=performance_data[[#This Row],[benchmark_return]],"Higher","Lower")</f>
        <v>Higher</v>
      </c>
      <c r="M113" s="14">
        <f xml:space="preserve"> _xlfn.MAXIFS(performance_data[date],performance_data[portfolio_id],performance_data[[#This Row],[portfolio_id]])</f>
        <v>45559</v>
      </c>
      <c r="N113" s="14">
        <f xml:space="preserve"> _xlfn.MINIFS(performance_data[date],performance_data[portfolio_id],performance_data[[#This Row],[portfolio_id]])</f>
        <v>44898</v>
      </c>
      <c r="O113" s="15">
        <f>_xlfn.MAXIFS(performance_data[portfolio_value],performance_data[portfolio_id],performance_data[[#This Row],[portfolio_id]],performance_data[date],performance_data[[#This Row],[latest_date]])</f>
        <v>223177.01</v>
      </c>
      <c r="P113" s="15">
        <f>_xlfn.MAXIFS(performance_data[portfolio_value],performance_data[portfolio_id],performance_data[[#This Row],[portfolio_id]],performance_data[date],performance_data[[#This Row],[starting_date]])</f>
        <v>248843.78</v>
      </c>
      <c r="Q113" s="15">
        <f>performance_data[[#This Row],[latest_value]]-performance_data[[#This Row],[starting_value]]</f>
        <v>-25666.76999999999</v>
      </c>
      <c r="R113" s="15">
        <f>performance_data[[#This Row],[net_inflows]]-performance_data[[#This Row],[net_outflows]]</f>
        <v>7338.4000000000005</v>
      </c>
      <c r="S113" s="15" t="str">
        <f>IF(performance_data[[#This Row],[net_inflows]]&gt;AVERAGE(performance_data[net_inflows]),"High","Low")</f>
        <v>Low</v>
      </c>
      <c r="T113" s="15">
        <f>AVERAGEIF(performance_data[inflow_flag],performance_data[[#This Row],[inflow_flag]],performance_data[return_percentage])</f>
        <v>5.0457846277021572</v>
      </c>
      <c r="U113" s="17">
        <f>IF(performance_data[[#This Row],[return_percentage]]&lt;performance_data[[#This Row],[benchmark_return]],1,0)</f>
        <v>0</v>
      </c>
      <c r="V113" s="17">
        <f>COUNTIFS(performance_data[portfolio_id],performance_data[[#This Row],[portfolio_id]])</f>
        <v>19</v>
      </c>
      <c r="W113" s="17">
        <f>COUNTIFS(performance_data[portfolio_id],performance_data[[#This Row],[portfolio_id]],
          performance_data[return_flag],1)</f>
        <v>9</v>
      </c>
      <c r="X113" s="15">
        <f>performance_data[[#This Row],[underperform_flag_count]]/performance_data[[#This Row],[totalportfoliocount]]</f>
        <v>0.47368421052631576</v>
      </c>
    </row>
    <row r="114" spans="1:24" x14ac:dyDescent="0.3">
      <c r="A114">
        <v>1269</v>
      </c>
      <c r="B114" s="1">
        <v>45134</v>
      </c>
      <c r="C114">
        <v>176810.11</v>
      </c>
      <c r="D114">
        <v>3.09</v>
      </c>
      <c r="E114">
        <v>3.44</v>
      </c>
      <c r="F114">
        <v>4713.92</v>
      </c>
      <c r="G114">
        <v>16200.01</v>
      </c>
      <c r="H114" t="s">
        <v>2213</v>
      </c>
      <c r="I114" t="s">
        <v>2209</v>
      </c>
      <c r="J114">
        <v>7</v>
      </c>
      <c r="K114" t="s">
        <v>2210</v>
      </c>
      <c r="L114" t="str">
        <f>IF(performance_data[[#This Row],[return_percentage]]&gt;=performance_data[[#This Row],[benchmark_return]],"Higher","Lower")</f>
        <v>Lower</v>
      </c>
      <c r="M114" s="14">
        <f xml:space="preserve"> _xlfn.MAXIFS(performance_data[date],performance_data[portfolio_id],performance_data[[#This Row],[portfolio_id]])</f>
        <v>45559</v>
      </c>
      <c r="N114" s="14">
        <f xml:space="preserve"> _xlfn.MINIFS(performance_data[date],performance_data[portfolio_id],performance_data[[#This Row],[portfolio_id]])</f>
        <v>44898</v>
      </c>
      <c r="O114" s="15">
        <f>_xlfn.MAXIFS(performance_data[portfolio_value],performance_data[portfolio_id],performance_data[[#This Row],[portfolio_id]],performance_data[date],performance_data[[#This Row],[latest_date]])</f>
        <v>223177.01</v>
      </c>
      <c r="P114" s="15">
        <f>_xlfn.MAXIFS(performance_data[portfolio_value],performance_data[portfolio_id],performance_data[[#This Row],[portfolio_id]],performance_data[date],performance_data[[#This Row],[starting_date]])</f>
        <v>248843.78</v>
      </c>
      <c r="Q114" s="15">
        <f>performance_data[[#This Row],[latest_value]]-performance_data[[#This Row],[starting_value]]</f>
        <v>-25666.76999999999</v>
      </c>
      <c r="R114" s="15">
        <f>performance_data[[#This Row],[net_inflows]]-performance_data[[#This Row],[net_outflows]]</f>
        <v>-11486.09</v>
      </c>
      <c r="S114" s="15" t="str">
        <f>IF(performance_data[[#This Row],[net_inflows]]&gt;AVERAGE(performance_data[net_inflows]),"High","Low")</f>
        <v>Low</v>
      </c>
      <c r="T114" s="15">
        <f>AVERAGEIF(performance_data[inflow_flag],performance_data[[#This Row],[inflow_flag]],performance_data[return_percentage])</f>
        <v>5.0457846277021572</v>
      </c>
      <c r="U114" s="17">
        <f>IF(performance_data[[#This Row],[return_percentage]]&lt;performance_data[[#This Row],[benchmark_return]],1,0)</f>
        <v>1</v>
      </c>
      <c r="V114" s="17">
        <f>COUNTIFS(performance_data[portfolio_id],performance_data[[#This Row],[portfolio_id]])</f>
        <v>19</v>
      </c>
      <c r="W114" s="17">
        <f>COUNTIFS(performance_data[portfolio_id],performance_data[[#This Row],[portfolio_id]],
          performance_data[return_flag],1)</f>
        <v>9</v>
      </c>
      <c r="X114" s="15">
        <f>performance_data[[#This Row],[underperform_flag_count]]/performance_data[[#This Row],[totalportfoliocount]]</f>
        <v>0.47368421052631576</v>
      </c>
    </row>
    <row r="115" spans="1:24" x14ac:dyDescent="0.3">
      <c r="A115">
        <v>1269</v>
      </c>
      <c r="B115" s="1">
        <v>44951</v>
      </c>
      <c r="C115">
        <v>370234.04</v>
      </c>
      <c r="D115">
        <v>16.66</v>
      </c>
      <c r="E115">
        <v>13.8</v>
      </c>
      <c r="F115">
        <v>2995.58</v>
      </c>
      <c r="G115">
        <v>4641.58</v>
      </c>
      <c r="H115" t="s">
        <v>2213</v>
      </c>
      <c r="I115" t="s">
        <v>2206</v>
      </c>
      <c r="J115">
        <v>1</v>
      </c>
      <c r="K115" t="s">
        <v>2207</v>
      </c>
      <c r="L115" t="str">
        <f>IF(performance_data[[#This Row],[return_percentage]]&gt;=performance_data[[#This Row],[benchmark_return]],"Higher","Lower")</f>
        <v>Higher</v>
      </c>
      <c r="M115" s="14">
        <f xml:space="preserve"> _xlfn.MAXIFS(performance_data[date],performance_data[portfolio_id],performance_data[[#This Row],[portfolio_id]])</f>
        <v>45559</v>
      </c>
      <c r="N115" s="14">
        <f xml:space="preserve"> _xlfn.MINIFS(performance_data[date],performance_data[portfolio_id],performance_data[[#This Row],[portfolio_id]])</f>
        <v>44898</v>
      </c>
      <c r="O115" s="15">
        <f>_xlfn.MAXIFS(performance_data[portfolio_value],performance_data[portfolio_id],performance_data[[#This Row],[portfolio_id]],performance_data[date],performance_data[[#This Row],[latest_date]])</f>
        <v>223177.01</v>
      </c>
      <c r="P115" s="15">
        <f>_xlfn.MAXIFS(performance_data[portfolio_value],performance_data[portfolio_id],performance_data[[#This Row],[portfolio_id]],performance_data[date],performance_data[[#This Row],[starting_date]])</f>
        <v>248843.78</v>
      </c>
      <c r="Q115" s="15">
        <f>performance_data[[#This Row],[latest_value]]-performance_data[[#This Row],[starting_value]]</f>
        <v>-25666.76999999999</v>
      </c>
      <c r="R115" s="15">
        <f>performance_data[[#This Row],[net_inflows]]-performance_data[[#This Row],[net_outflows]]</f>
        <v>-1646</v>
      </c>
      <c r="S115" s="15" t="str">
        <f>IF(performance_data[[#This Row],[net_inflows]]&gt;AVERAGE(performance_data[net_inflows]),"High","Low")</f>
        <v>Low</v>
      </c>
      <c r="T115" s="15">
        <f>AVERAGEIF(performance_data[inflow_flag],performance_data[[#This Row],[inflow_flag]],performance_data[return_percentage])</f>
        <v>5.0457846277021572</v>
      </c>
      <c r="U115" s="17">
        <f>IF(performance_data[[#This Row],[return_percentage]]&lt;performance_data[[#This Row],[benchmark_return]],1,0)</f>
        <v>0</v>
      </c>
      <c r="V115" s="17">
        <f>COUNTIFS(performance_data[portfolio_id],performance_data[[#This Row],[portfolio_id]])</f>
        <v>19</v>
      </c>
      <c r="W115" s="17">
        <f>COUNTIFS(performance_data[portfolio_id],performance_data[[#This Row],[portfolio_id]],
          performance_data[return_flag],1)</f>
        <v>9</v>
      </c>
      <c r="X115" s="15">
        <f>performance_data[[#This Row],[underperform_flag_count]]/performance_data[[#This Row],[totalportfoliocount]]</f>
        <v>0.47368421052631576</v>
      </c>
    </row>
    <row r="116" spans="1:24" x14ac:dyDescent="0.3">
      <c r="A116">
        <v>1269</v>
      </c>
      <c r="B116" s="1">
        <v>45221</v>
      </c>
      <c r="C116">
        <v>321171.61</v>
      </c>
      <c r="D116">
        <v>-7.09</v>
      </c>
      <c r="E116">
        <v>-7.84</v>
      </c>
      <c r="F116">
        <v>12943.27</v>
      </c>
      <c r="G116">
        <v>17179.13</v>
      </c>
      <c r="H116" t="s">
        <v>2213</v>
      </c>
      <c r="I116" t="s">
        <v>2217</v>
      </c>
      <c r="J116">
        <v>10</v>
      </c>
      <c r="K116" t="s">
        <v>2224</v>
      </c>
      <c r="L116" t="str">
        <f>IF(performance_data[[#This Row],[return_percentage]]&gt;=performance_data[[#This Row],[benchmark_return]],"Higher","Lower")</f>
        <v>Higher</v>
      </c>
      <c r="M116" s="14">
        <f xml:space="preserve"> _xlfn.MAXIFS(performance_data[date],performance_data[portfolio_id],performance_data[[#This Row],[portfolio_id]])</f>
        <v>45559</v>
      </c>
      <c r="N116" s="14">
        <f xml:space="preserve"> _xlfn.MINIFS(performance_data[date],performance_data[portfolio_id],performance_data[[#This Row],[portfolio_id]])</f>
        <v>44898</v>
      </c>
      <c r="O116" s="15">
        <f>_xlfn.MAXIFS(performance_data[portfolio_value],performance_data[portfolio_id],performance_data[[#This Row],[portfolio_id]],performance_data[date],performance_data[[#This Row],[latest_date]])</f>
        <v>223177.01</v>
      </c>
      <c r="P116" s="15">
        <f>_xlfn.MAXIFS(performance_data[portfolio_value],performance_data[portfolio_id],performance_data[[#This Row],[portfolio_id]],performance_data[date],performance_data[[#This Row],[starting_date]])</f>
        <v>248843.78</v>
      </c>
      <c r="Q116" s="15">
        <f>performance_data[[#This Row],[latest_value]]-performance_data[[#This Row],[starting_value]]</f>
        <v>-25666.76999999999</v>
      </c>
      <c r="R116" s="15">
        <f>performance_data[[#This Row],[net_inflows]]-performance_data[[#This Row],[net_outflows]]</f>
        <v>-4235.8600000000006</v>
      </c>
      <c r="S116" s="15" t="str">
        <f>IF(performance_data[[#This Row],[net_inflows]]&gt;AVERAGE(performance_data[net_inflows]),"High","Low")</f>
        <v>High</v>
      </c>
      <c r="T116" s="15">
        <f>AVERAGEIF(performance_data[inflow_flag],performance_data[[#This Row],[inflow_flag]],performance_data[return_percentage])</f>
        <v>4.8467905675459724</v>
      </c>
      <c r="U116" s="17">
        <f>IF(performance_data[[#This Row],[return_percentage]]&lt;performance_data[[#This Row],[benchmark_return]],1,0)</f>
        <v>0</v>
      </c>
      <c r="V116" s="17">
        <f>COUNTIFS(performance_data[portfolio_id],performance_data[[#This Row],[portfolio_id]])</f>
        <v>19</v>
      </c>
      <c r="W116" s="17">
        <f>COUNTIFS(performance_data[portfolio_id],performance_data[[#This Row],[portfolio_id]],
          performance_data[return_flag],1)</f>
        <v>9</v>
      </c>
      <c r="X116" s="15">
        <f>performance_data[[#This Row],[underperform_flag_count]]/performance_data[[#This Row],[totalportfoliocount]]</f>
        <v>0.47368421052631576</v>
      </c>
    </row>
    <row r="117" spans="1:24" x14ac:dyDescent="0.3">
      <c r="A117">
        <v>1269</v>
      </c>
      <c r="B117" s="1">
        <v>45009</v>
      </c>
      <c r="C117">
        <v>455931.14</v>
      </c>
      <c r="D117">
        <v>14.27</v>
      </c>
      <c r="E117">
        <v>12.02</v>
      </c>
      <c r="F117">
        <v>8412.7000000000007</v>
      </c>
      <c r="G117">
        <v>878.09</v>
      </c>
      <c r="H117" t="s">
        <v>2213</v>
      </c>
      <c r="I117" t="s">
        <v>2206</v>
      </c>
      <c r="J117">
        <v>3</v>
      </c>
      <c r="K117" t="s">
        <v>2222</v>
      </c>
      <c r="L117" t="str">
        <f>IF(performance_data[[#This Row],[return_percentage]]&gt;=performance_data[[#This Row],[benchmark_return]],"Higher","Lower")</f>
        <v>Higher</v>
      </c>
      <c r="M117" s="14">
        <f xml:space="preserve"> _xlfn.MAXIFS(performance_data[date],performance_data[portfolio_id],performance_data[[#This Row],[portfolio_id]])</f>
        <v>45559</v>
      </c>
      <c r="N117" s="14">
        <f xml:space="preserve"> _xlfn.MINIFS(performance_data[date],performance_data[portfolio_id],performance_data[[#This Row],[portfolio_id]])</f>
        <v>44898</v>
      </c>
      <c r="O117" s="15">
        <f>_xlfn.MAXIFS(performance_data[portfolio_value],performance_data[portfolio_id],performance_data[[#This Row],[portfolio_id]],performance_data[date],performance_data[[#This Row],[latest_date]])</f>
        <v>223177.01</v>
      </c>
      <c r="P117" s="15">
        <f>_xlfn.MAXIFS(performance_data[portfolio_value],performance_data[portfolio_id],performance_data[[#This Row],[portfolio_id]],performance_data[date],performance_data[[#This Row],[starting_date]])</f>
        <v>248843.78</v>
      </c>
      <c r="Q117" s="15">
        <f>performance_data[[#This Row],[latest_value]]-performance_data[[#This Row],[starting_value]]</f>
        <v>-25666.76999999999</v>
      </c>
      <c r="R117" s="15">
        <f>performance_data[[#This Row],[net_inflows]]-performance_data[[#This Row],[net_outflows]]</f>
        <v>7534.6100000000006</v>
      </c>
      <c r="S117" s="15" t="str">
        <f>IF(performance_data[[#This Row],[net_inflows]]&gt;AVERAGE(performance_data[net_inflows]),"High","Low")</f>
        <v>Low</v>
      </c>
      <c r="T117" s="15">
        <f>AVERAGEIF(performance_data[inflow_flag],performance_data[[#This Row],[inflow_flag]],performance_data[return_percentage])</f>
        <v>5.0457846277021572</v>
      </c>
      <c r="U117" s="17">
        <f>IF(performance_data[[#This Row],[return_percentage]]&lt;performance_data[[#This Row],[benchmark_return]],1,0)</f>
        <v>0</v>
      </c>
      <c r="V117" s="17">
        <f>COUNTIFS(performance_data[portfolio_id],performance_data[[#This Row],[portfolio_id]])</f>
        <v>19</v>
      </c>
      <c r="W117" s="17">
        <f>COUNTIFS(performance_data[portfolio_id],performance_data[[#This Row],[portfolio_id]],
          performance_data[return_flag],1)</f>
        <v>9</v>
      </c>
      <c r="X117" s="15">
        <f>performance_data[[#This Row],[underperform_flag_count]]/performance_data[[#This Row],[totalportfoliocount]]</f>
        <v>0.47368421052631576</v>
      </c>
    </row>
    <row r="118" spans="1:24" x14ac:dyDescent="0.3">
      <c r="A118">
        <v>1269</v>
      </c>
      <c r="B118" s="1">
        <v>45435</v>
      </c>
      <c r="C118">
        <v>182787.06</v>
      </c>
      <c r="D118">
        <v>2.62</v>
      </c>
      <c r="E118">
        <v>2.72</v>
      </c>
      <c r="F118">
        <v>3442.15</v>
      </c>
      <c r="G118">
        <v>7957.07</v>
      </c>
      <c r="H118" t="s">
        <v>2205</v>
      </c>
      <c r="I118" t="s">
        <v>2211</v>
      </c>
      <c r="J118">
        <v>5</v>
      </c>
      <c r="K118" t="s">
        <v>2223</v>
      </c>
      <c r="L118" t="str">
        <f>IF(performance_data[[#This Row],[return_percentage]]&gt;=performance_data[[#This Row],[benchmark_return]],"Higher","Lower")</f>
        <v>Lower</v>
      </c>
      <c r="M118" s="14">
        <f xml:space="preserve"> _xlfn.MAXIFS(performance_data[date],performance_data[portfolio_id],performance_data[[#This Row],[portfolio_id]])</f>
        <v>45559</v>
      </c>
      <c r="N118" s="14">
        <f xml:space="preserve"> _xlfn.MINIFS(performance_data[date],performance_data[portfolio_id],performance_data[[#This Row],[portfolio_id]])</f>
        <v>44898</v>
      </c>
      <c r="O118" s="15">
        <f>_xlfn.MAXIFS(performance_data[portfolio_value],performance_data[portfolio_id],performance_data[[#This Row],[portfolio_id]],performance_data[date],performance_data[[#This Row],[latest_date]])</f>
        <v>223177.01</v>
      </c>
      <c r="P118" s="15">
        <f>_xlfn.MAXIFS(performance_data[portfolio_value],performance_data[portfolio_id],performance_data[[#This Row],[portfolio_id]],performance_data[date],performance_data[[#This Row],[starting_date]])</f>
        <v>248843.78</v>
      </c>
      <c r="Q118" s="15">
        <f>performance_data[[#This Row],[latest_value]]-performance_data[[#This Row],[starting_value]]</f>
        <v>-25666.76999999999</v>
      </c>
      <c r="R118" s="15">
        <f>performance_data[[#This Row],[net_inflows]]-performance_data[[#This Row],[net_outflows]]</f>
        <v>-4514.92</v>
      </c>
      <c r="S118" s="15" t="str">
        <f>IF(performance_data[[#This Row],[net_inflows]]&gt;AVERAGE(performance_data[net_inflows]),"High","Low")</f>
        <v>Low</v>
      </c>
      <c r="T118" s="15">
        <f>AVERAGEIF(performance_data[inflow_flag],performance_data[[#This Row],[inflow_flag]],performance_data[return_percentage])</f>
        <v>5.0457846277021572</v>
      </c>
      <c r="U118" s="17">
        <f>IF(performance_data[[#This Row],[return_percentage]]&lt;performance_data[[#This Row],[benchmark_return]],1,0)</f>
        <v>1</v>
      </c>
      <c r="V118" s="17">
        <f>COUNTIFS(performance_data[portfolio_id],performance_data[[#This Row],[portfolio_id]])</f>
        <v>19</v>
      </c>
      <c r="W118" s="17">
        <f>COUNTIFS(performance_data[portfolio_id],performance_data[[#This Row],[portfolio_id]],
          performance_data[return_flag],1)</f>
        <v>9</v>
      </c>
      <c r="X118" s="15">
        <f>performance_data[[#This Row],[underperform_flag_count]]/performance_data[[#This Row],[totalportfoliocount]]</f>
        <v>0.47368421052631576</v>
      </c>
    </row>
    <row r="119" spans="1:24" x14ac:dyDescent="0.3">
      <c r="A119">
        <v>1269</v>
      </c>
      <c r="B119" s="1">
        <v>45109</v>
      </c>
      <c r="C119">
        <v>223300.54</v>
      </c>
      <c r="D119">
        <v>17.88</v>
      </c>
      <c r="E119">
        <v>21.24</v>
      </c>
      <c r="F119">
        <v>174.33</v>
      </c>
      <c r="G119">
        <v>15627.55</v>
      </c>
      <c r="H119" t="s">
        <v>2213</v>
      </c>
      <c r="I119" t="s">
        <v>2209</v>
      </c>
      <c r="J119">
        <v>7</v>
      </c>
      <c r="K119" t="s">
        <v>2210</v>
      </c>
      <c r="L119" t="str">
        <f>IF(performance_data[[#This Row],[return_percentage]]&gt;=performance_data[[#This Row],[benchmark_return]],"Higher","Lower")</f>
        <v>Lower</v>
      </c>
      <c r="M119" s="14">
        <f xml:space="preserve"> _xlfn.MAXIFS(performance_data[date],performance_data[portfolio_id],performance_data[[#This Row],[portfolio_id]])</f>
        <v>45559</v>
      </c>
      <c r="N119" s="14">
        <f xml:space="preserve"> _xlfn.MINIFS(performance_data[date],performance_data[portfolio_id],performance_data[[#This Row],[portfolio_id]])</f>
        <v>44898</v>
      </c>
      <c r="O119" s="15">
        <f>_xlfn.MAXIFS(performance_data[portfolio_value],performance_data[portfolio_id],performance_data[[#This Row],[portfolio_id]],performance_data[date],performance_data[[#This Row],[latest_date]])</f>
        <v>223177.01</v>
      </c>
      <c r="P119" s="15">
        <f>_xlfn.MAXIFS(performance_data[portfolio_value],performance_data[portfolio_id],performance_data[[#This Row],[portfolio_id]],performance_data[date],performance_data[[#This Row],[starting_date]])</f>
        <v>248843.78</v>
      </c>
      <c r="Q119" s="15">
        <f>performance_data[[#This Row],[latest_value]]-performance_data[[#This Row],[starting_value]]</f>
        <v>-25666.76999999999</v>
      </c>
      <c r="R119" s="15">
        <f>performance_data[[#This Row],[net_inflows]]-performance_data[[#This Row],[net_outflows]]</f>
        <v>-15453.22</v>
      </c>
      <c r="S119" s="15" t="str">
        <f>IF(performance_data[[#This Row],[net_inflows]]&gt;AVERAGE(performance_data[net_inflows]),"High","Low")</f>
        <v>Low</v>
      </c>
      <c r="T119" s="15">
        <f>AVERAGEIF(performance_data[inflow_flag],performance_data[[#This Row],[inflow_flag]],performance_data[return_percentage])</f>
        <v>5.0457846277021572</v>
      </c>
      <c r="U119" s="17">
        <f>IF(performance_data[[#This Row],[return_percentage]]&lt;performance_data[[#This Row],[benchmark_return]],1,0)</f>
        <v>1</v>
      </c>
      <c r="V119" s="17">
        <f>COUNTIFS(performance_data[portfolio_id],performance_data[[#This Row],[portfolio_id]])</f>
        <v>19</v>
      </c>
      <c r="W119" s="17">
        <f>COUNTIFS(performance_data[portfolio_id],performance_data[[#This Row],[portfolio_id]],
          performance_data[return_flag],1)</f>
        <v>9</v>
      </c>
      <c r="X119" s="15">
        <f>performance_data[[#This Row],[underperform_flag_count]]/performance_data[[#This Row],[totalportfoliocount]]</f>
        <v>0.47368421052631576</v>
      </c>
    </row>
    <row r="120" spans="1:24" x14ac:dyDescent="0.3">
      <c r="A120">
        <v>1269</v>
      </c>
      <c r="B120" s="1">
        <v>45463</v>
      </c>
      <c r="C120">
        <v>17408.5</v>
      </c>
      <c r="D120">
        <v>6.51</v>
      </c>
      <c r="E120">
        <v>6.64</v>
      </c>
      <c r="F120">
        <v>4139.07</v>
      </c>
      <c r="G120">
        <v>14885.69</v>
      </c>
      <c r="H120" t="s">
        <v>2205</v>
      </c>
      <c r="I120" t="s">
        <v>2211</v>
      </c>
      <c r="J120">
        <v>6</v>
      </c>
      <c r="K120" t="s">
        <v>2212</v>
      </c>
      <c r="L120" t="str">
        <f>IF(performance_data[[#This Row],[return_percentage]]&gt;=performance_data[[#This Row],[benchmark_return]],"Higher","Lower")</f>
        <v>Lower</v>
      </c>
      <c r="M120" s="14">
        <f xml:space="preserve"> _xlfn.MAXIFS(performance_data[date],performance_data[portfolio_id],performance_data[[#This Row],[portfolio_id]])</f>
        <v>45559</v>
      </c>
      <c r="N120" s="14">
        <f xml:space="preserve"> _xlfn.MINIFS(performance_data[date],performance_data[portfolio_id],performance_data[[#This Row],[portfolio_id]])</f>
        <v>44898</v>
      </c>
      <c r="O120" s="15">
        <f>_xlfn.MAXIFS(performance_data[portfolio_value],performance_data[portfolio_id],performance_data[[#This Row],[portfolio_id]],performance_data[date],performance_data[[#This Row],[latest_date]])</f>
        <v>223177.01</v>
      </c>
      <c r="P120" s="15">
        <f>_xlfn.MAXIFS(performance_data[portfolio_value],performance_data[portfolio_id],performance_data[[#This Row],[portfolio_id]],performance_data[date],performance_data[[#This Row],[starting_date]])</f>
        <v>248843.78</v>
      </c>
      <c r="Q120" s="15">
        <f>performance_data[[#This Row],[latest_value]]-performance_data[[#This Row],[starting_value]]</f>
        <v>-25666.76999999999</v>
      </c>
      <c r="R120" s="15">
        <f>performance_data[[#This Row],[net_inflows]]-performance_data[[#This Row],[net_outflows]]</f>
        <v>-10746.62</v>
      </c>
      <c r="S120" s="15" t="str">
        <f>IF(performance_data[[#This Row],[net_inflows]]&gt;AVERAGE(performance_data[net_inflows]),"High","Low")</f>
        <v>Low</v>
      </c>
      <c r="T120" s="15">
        <f>AVERAGEIF(performance_data[inflow_flag],performance_data[[#This Row],[inflow_flag]],performance_data[return_percentage])</f>
        <v>5.0457846277021572</v>
      </c>
      <c r="U120" s="17">
        <f>IF(performance_data[[#This Row],[return_percentage]]&lt;performance_data[[#This Row],[benchmark_return]],1,0)</f>
        <v>1</v>
      </c>
      <c r="V120" s="17">
        <f>COUNTIFS(performance_data[portfolio_id],performance_data[[#This Row],[portfolio_id]])</f>
        <v>19</v>
      </c>
      <c r="W120" s="17">
        <f>COUNTIFS(performance_data[portfolio_id],performance_data[[#This Row],[portfolio_id]],
          performance_data[return_flag],1)</f>
        <v>9</v>
      </c>
      <c r="X120" s="15">
        <f>performance_data[[#This Row],[underperform_flag_count]]/performance_data[[#This Row],[totalportfoliocount]]</f>
        <v>0.47368421052631576</v>
      </c>
    </row>
    <row r="121" spans="1:24" x14ac:dyDescent="0.3">
      <c r="A121">
        <v>1269</v>
      </c>
      <c r="B121" s="1">
        <v>44907</v>
      </c>
      <c r="C121">
        <v>406741.24</v>
      </c>
      <c r="D121">
        <v>19.91</v>
      </c>
      <c r="E121">
        <v>19.399999999999999</v>
      </c>
      <c r="F121">
        <v>9190.2999999999993</v>
      </c>
      <c r="G121">
        <v>10766.12</v>
      </c>
      <c r="H121" t="s">
        <v>2220</v>
      </c>
      <c r="I121" t="s">
        <v>2217</v>
      </c>
      <c r="J121">
        <v>12</v>
      </c>
      <c r="K121" t="s">
        <v>2218</v>
      </c>
      <c r="L121" t="str">
        <f>IF(performance_data[[#This Row],[return_percentage]]&gt;=performance_data[[#This Row],[benchmark_return]],"Higher","Lower")</f>
        <v>Higher</v>
      </c>
      <c r="M121" s="14">
        <f xml:space="preserve"> _xlfn.MAXIFS(performance_data[date],performance_data[portfolio_id],performance_data[[#This Row],[portfolio_id]])</f>
        <v>45559</v>
      </c>
      <c r="N121" s="14">
        <f xml:space="preserve"> _xlfn.MINIFS(performance_data[date],performance_data[portfolio_id],performance_data[[#This Row],[portfolio_id]])</f>
        <v>44898</v>
      </c>
      <c r="O121" s="15">
        <f>_xlfn.MAXIFS(performance_data[portfolio_value],performance_data[portfolio_id],performance_data[[#This Row],[portfolio_id]],performance_data[date],performance_data[[#This Row],[latest_date]])</f>
        <v>223177.01</v>
      </c>
      <c r="P121" s="15">
        <f>_xlfn.MAXIFS(performance_data[portfolio_value],performance_data[portfolio_id],performance_data[[#This Row],[portfolio_id]],performance_data[date],performance_data[[#This Row],[starting_date]])</f>
        <v>248843.78</v>
      </c>
      <c r="Q121" s="15">
        <f>performance_data[[#This Row],[latest_value]]-performance_data[[#This Row],[starting_value]]</f>
        <v>-25666.76999999999</v>
      </c>
      <c r="R121" s="15">
        <f>performance_data[[#This Row],[net_inflows]]-performance_data[[#This Row],[net_outflows]]</f>
        <v>-1575.8200000000015</v>
      </c>
      <c r="S121" s="15" t="str">
        <f>IF(performance_data[[#This Row],[net_inflows]]&gt;AVERAGE(performance_data[net_inflows]),"High","Low")</f>
        <v>Low</v>
      </c>
      <c r="T121" s="15">
        <f>AVERAGEIF(performance_data[inflow_flag],performance_data[[#This Row],[inflow_flag]],performance_data[return_percentage])</f>
        <v>5.0457846277021572</v>
      </c>
      <c r="U121" s="17">
        <f>IF(performance_data[[#This Row],[return_percentage]]&lt;performance_data[[#This Row],[benchmark_return]],1,0)</f>
        <v>0</v>
      </c>
      <c r="V121" s="17">
        <f>COUNTIFS(performance_data[portfolio_id],performance_data[[#This Row],[portfolio_id]])</f>
        <v>19</v>
      </c>
      <c r="W121" s="17">
        <f>COUNTIFS(performance_data[portfolio_id],performance_data[[#This Row],[portfolio_id]],
          performance_data[return_flag],1)</f>
        <v>9</v>
      </c>
      <c r="X121" s="15">
        <f>performance_data[[#This Row],[underperform_flag_count]]/performance_data[[#This Row],[totalportfoliocount]]</f>
        <v>0.47368421052631576</v>
      </c>
    </row>
    <row r="122" spans="1:24" x14ac:dyDescent="0.3">
      <c r="A122">
        <v>1269</v>
      </c>
      <c r="B122" s="1">
        <v>45018</v>
      </c>
      <c r="C122">
        <v>275793.25</v>
      </c>
      <c r="D122">
        <v>18.899999999999999</v>
      </c>
      <c r="E122">
        <v>16.79</v>
      </c>
      <c r="F122">
        <v>10248.17</v>
      </c>
      <c r="G122">
        <v>18769.34</v>
      </c>
      <c r="H122" t="s">
        <v>2213</v>
      </c>
      <c r="I122" t="s">
        <v>2211</v>
      </c>
      <c r="J122">
        <v>4</v>
      </c>
      <c r="K122" t="s">
        <v>2216</v>
      </c>
      <c r="L122" t="str">
        <f>IF(performance_data[[#This Row],[return_percentage]]&gt;=performance_data[[#This Row],[benchmark_return]],"Higher","Lower")</f>
        <v>Higher</v>
      </c>
      <c r="M122" s="14">
        <f xml:space="preserve"> _xlfn.MAXIFS(performance_data[date],performance_data[portfolio_id],performance_data[[#This Row],[portfolio_id]])</f>
        <v>45559</v>
      </c>
      <c r="N122" s="14">
        <f xml:space="preserve"> _xlfn.MINIFS(performance_data[date],performance_data[portfolio_id],performance_data[[#This Row],[portfolio_id]])</f>
        <v>44898</v>
      </c>
      <c r="O122" s="15">
        <f>_xlfn.MAXIFS(performance_data[portfolio_value],performance_data[portfolio_id],performance_data[[#This Row],[portfolio_id]],performance_data[date],performance_data[[#This Row],[latest_date]])</f>
        <v>223177.01</v>
      </c>
      <c r="P122" s="15">
        <f>_xlfn.MAXIFS(performance_data[portfolio_value],performance_data[portfolio_id],performance_data[[#This Row],[portfolio_id]],performance_data[date],performance_data[[#This Row],[starting_date]])</f>
        <v>248843.78</v>
      </c>
      <c r="Q122" s="15">
        <f>performance_data[[#This Row],[latest_value]]-performance_data[[#This Row],[starting_value]]</f>
        <v>-25666.76999999999</v>
      </c>
      <c r="R122" s="15">
        <f>performance_data[[#This Row],[net_inflows]]-performance_data[[#This Row],[net_outflows]]</f>
        <v>-8521.17</v>
      </c>
      <c r="S122" s="15" t="str">
        <f>IF(performance_data[[#This Row],[net_inflows]]&gt;AVERAGE(performance_data[net_inflows]),"High","Low")</f>
        <v>High</v>
      </c>
      <c r="T122" s="15">
        <f>AVERAGEIF(performance_data[inflow_flag],performance_data[[#This Row],[inflow_flag]],performance_data[return_percentage])</f>
        <v>4.8467905675459724</v>
      </c>
      <c r="U122" s="17">
        <f>IF(performance_data[[#This Row],[return_percentage]]&lt;performance_data[[#This Row],[benchmark_return]],1,0)</f>
        <v>0</v>
      </c>
      <c r="V122" s="17">
        <f>COUNTIFS(performance_data[portfolio_id],performance_data[[#This Row],[portfolio_id]])</f>
        <v>19</v>
      </c>
      <c r="W122" s="17">
        <f>COUNTIFS(performance_data[portfolio_id],performance_data[[#This Row],[portfolio_id]],
          performance_data[return_flag],1)</f>
        <v>9</v>
      </c>
      <c r="X122" s="15">
        <f>performance_data[[#This Row],[underperform_flag_count]]/performance_data[[#This Row],[totalportfoliocount]]</f>
        <v>0.47368421052631576</v>
      </c>
    </row>
    <row r="123" spans="1:24" x14ac:dyDescent="0.3">
      <c r="A123">
        <v>1280</v>
      </c>
      <c r="B123" s="1">
        <v>45449</v>
      </c>
      <c r="C123">
        <v>392127.71</v>
      </c>
      <c r="D123">
        <v>-3.09</v>
      </c>
      <c r="E123">
        <v>-3.25</v>
      </c>
      <c r="F123">
        <v>12545.64</v>
      </c>
      <c r="G123">
        <v>3699.34</v>
      </c>
      <c r="H123" t="s">
        <v>2205</v>
      </c>
      <c r="I123" t="s">
        <v>2211</v>
      </c>
      <c r="J123">
        <v>6</v>
      </c>
      <c r="K123" t="s">
        <v>2212</v>
      </c>
      <c r="L123" t="str">
        <f>IF(performance_data[[#This Row],[return_percentage]]&gt;=performance_data[[#This Row],[benchmark_return]],"Higher","Lower")</f>
        <v>Higher</v>
      </c>
      <c r="M123" s="14">
        <f xml:space="preserve"> _xlfn.MAXIFS(performance_data[date],performance_data[portfolio_id],performance_data[[#This Row],[portfolio_id]])</f>
        <v>45529</v>
      </c>
      <c r="N123" s="14">
        <f xml:space="preserve"> _xlfn.MINIFS(performance_data[date],performance_data[portfolio_id],performance_data[[#This Row],[portfolio_id]])</f>
        <v>44856</v>
      </c>
      <c r="O123" s="15">
        <f>_xlfn.MAXIFS(performance_data[portfolio_value],performance_data[portfolio_id],performance_data[[#This Row],[portfolio_id]],performance_data[date],performance_data[[#This Row],[latest_date]])</f>
        <v>368066.9</v>
      </c>
      <c r="P123" s="15">
        <f>_xlfn.MAXIFS(performance_data[portfolio_value],performance_data[portfolio_id],performance_data[[#This Row],[portfolio_id]],performance_data[date],performance_data[[#This Row],[starting_date]])</f>
        <v>402865.82</v>
      </c>
      <c r="Q123" s="15">
        <f>performance_data[[#This Row],[latest_value]]-performance_data[[#This Row],[starting_value]]</f>
        <v>-34798.919999999984</v>
      </c>
      <c r="R123" s="15">
        <f>performance_data[[#This Row],[net_inflows]]-performance_data[[#This Row],[net_outflows]]</f>
        <v>8846.2999999999993</v>
      </c>
      <c r="S123" s="15" t="str">
        <f>IF(performance_data[[#This Row],[net_inflows]]&gt;AVERAGE(performance_data[net_inflows]),"High","Low")</f>
        <v>High</v>
      </c>
      <c r="T123" s="15">
        <f>AVERAGEIF(performance_data[inflow_flag],performance_data[[#This Row],[inflow_flag]],performance_data[return_percentage])</f>
        <v>4.8467905675459724</v>
      </c>
      <c r="U123" s="17">
        <f>IF(performance_data[[#This Row],[return_percentage]]&lt;performance_data[[#This Row],[benchmark_return]],1,0)</f>
        <v>0</v>
      </c>
      <c r="V123" s="17">
        <f>COUNTIFS(performance_data[portfolio_id],performance_data[[#This Row],[portfolio_id]])</f>
        <v>37</v>
      </c>
      <c r="W123" s="17">
        <f>COUNTIFS(performance_data[portfolio_id],performance_data[[#This Row],[portfolio_id]],
          performance_data[return_flag],1)</f>
        <v>19</v>
      </c>
      <c r="X123" s="15">
        <f>performance_data[[#This Row],[underperform_flag_count]]/performance_data[[#This Row],[totalportfoliocount]]</f>
        <v>0.51351351351351349</v>
      </c>
    </row>
    <row r="124" spans="1:24" x14ac:dyDescent="0.3">
      <c r="A124">
        <v>1280</v>
      </c>
      <c r="B124" s="1">
        <v>44925</v>
      </c>
      <c r="C124">
        <v>484994.54</v>
      </c>
      <c r="D124">
        <v>10.050000000000001</v>
      </c>
      <c r="E124">
        <v>9.84</v>
      </c>
      <c r="F124">
        <v>12588.35</v>
      </c>
      <c r="G124">
        <v>11178.36</v>
      </c>
      <c r="H124" t="s">
        <v>2220</v>
      </c>
      <c r="I124" t="s">
        <v>2217</v>
      </c>
      <c r="J124">
        <v>12</v>
      </c>
      <c r="K124" t="s">
        <v>2218</v>
      </c>
      <c r="L124" t="str">
        <f>IF(performance_data[[#This Row],[return_percentage]]&gt;=performance_data[[#This Row],[benchmark_return]],"Higher","Lower")</f>
        <v>Higher</v>
      </c>
      <c r="M124" s="14">
        <f xml:space="preserve"> _xlfn.MAXIFS(performance_data[date],performance_data[portfolio_id],performance_data[[#This Row],[portfolio_id]])</f>
        <v>45529</v>
      </c>
      <c r="N124" s="14">
        <f xml:space="preserve"> _xlfn.MINIFS(performance_data[date],performance_data[portfolio_id],performance_data[[#This Row],[portfolio_id]])</f>
        <v>44856</v>
      </c>
      <c r="O124" s="15">
        <f>_xlfn.MAXIFS(performance_data[portfolio_value],performance_data[portfolio_id],performance_data[[#This Row],[portfolio_id]],performance_data[date],performance_data[[#This Row],[latest_date]])</f>
        <v>368066.9</v>
      </c>
      <c r="P124" s="15">
        <f>_xlfn.MAXIFS(performance_data[portfolio_value],performance_data[portfolio_id],performance_data[[#This Row],[portfolio_id]],performance_data[date],performance_data[[#This Row],[starting_date]])</f>
        <v>402865.82</v>
      </c>
      <c r="Q124" s="15">
        <f>performance_data[[#This Row],[latest_value]]-performance_data[[#This Row],[starting_value]]</f>
        <v>-34798.919999999984</v>
      </c>
      <c r="R124" s="15">
        <f>performance_data[[#This Row],[net_inflows]]-performance_data[[#This Row],[net_outflows]]</f>
        <v>1409.9899999999998</v>
      </c>
      <c r="S124" s="15" t="str">
        <f>IF(performance_data[[#This Row],[net_inflows]]&gt;AVERAGE(performance_data[net_inflows]),"High","Low")</f>
        <v>High</v>
      </c>
      <c r="T124" s="15">
        <f>AVERAGEIF(performance_data[inflow_flag],performance_data[[#This Row],[inflow_flag]],performance_data[return_percentage])</f>
        <v>4.8467905675459724</v>
      </c>
      <c r="U124" s="17">
        <f>IF(performance_data[[#This Row],[return_percentage]]&lt;performance_data[[#This Row],[benchmark_return]],1,0)</f>
        <v>0</v>
      </c>
      <c r="V124" s="17">
        <f>COUNTIFS(performance_data[portfolio_id],performance_data[[#This Row],[portfolio_id]])</f>
        <v>37</v>
      </c>
      <c r="W124" s="17">
        <f>COUNTIFS(performance_data[portfolio_id],performance_data[[#This Row],[portfolio_id]],
          performance_data[return_flag],1)</f>
        <v>19</v>
      </c>
      <c r="X124" s="15">
        <f>performance_data[[#This Row],[underperform_flag_count]]/performance_data[[#This Row],[totalportfoliocount]]</f>
        <v>0.51351351351351349</v>
      </c>
    </row>
    <row r="125" spans="1:24" x14ac:dyDescent="0.3">
      <c r="A125">
        <v>1280</v>
      </c>
      <c r="B125" s="1">
        <v>45132</v>
      </c>
      <c r="C125">
        <v>282172.36</v>
      </c>
      <c r="D125">
        <v>-2.12</v>
      </c>
      <c r="E125">
        <v>-2.3199999999999998</v>
      </c>
      <c r="F125">
        <v>6513.23</v>
      </c>
      <c r="G125">
        <v>16102.47</v>
      </c>
      <c r="H125" t="s">
        <v>2213</v>
      </c>
      <c r="I125" t="s">
        <v>2209</v>
      </c>
      <c r="J125">
        <v>7</v>
      </c>
      <c r="K125" t="s">
        <v>2210</v>
      </c>
      <c r="L125" t="str">
        <f>IF(performance_data[[#This Row],[return_percentage]]&gt;=performance_data[[#This Row],[benchmark_return]],"Higher","Lower")</f>
        <v>Higher</v>
      </c>
      <c r="M125" s="14">
        <f xml:space="preserve"> _xlfn.MAXIFS(performance_data[date],performance_data[portfolio_id],performance_data[[#This Row],[portfolio_id]])</f>
        <v>45529</v>
      </c>
      <c r="N125" s="14">
        <f xml:space="preserve"> _xlfn.MINIFS(performance_data[date],performance_data[portfolio_id],performance_data[[#This Row],[portfolio_id]])</f>
        <v>44856</v>
      </c>
      <c r="O125" s="15">
        <f>_xlfn.MAXIFS(performance_data[portfolio_value],performance_data[portfolio_id],performance_data[[#This Row],[portfolio_id]],performance_data[date],performance_data[[#This Row],[latest_date]])</f>
        <v>368066.9</v>
      </c>
      <c r="P125" s="15">
        <f>_xlfn.MAXIFS(performance_data[portfolio_value],performance_data[portfolio_id],performance_data[[#This Row],[portfolio_id]],performance_data[date],performance_data[[#This Row],[starting_date]])</f>
        <v>402865.82</v>
      </c>
      <c r="Q125" s="15">
        <f>performance_data[[#This Row],[latest_value]]-performance_data[[#This Row],[starting_value]]</f>
        <v>-34798.919999999984</v>
      </c>
      <c r="R125" s="15">
        <f>performance_data[[#This Row],[net_inflows]]-performance_data[[#This Row],[net_outflows]]</f>
        <v>-9589.24</v>
      </c>
      <c r="S125" s="15" t="str">
        <f>IF(performance_data[[#This Row],[net_inflows]]&gt;AVERAGE(performance_data[net_inflows]),"High","Low")</f>
        <v>Low</v>
      </c>
      <c r="T125" s="15">
        <f>AVERAGEIF(performance_data[inflow_flag],performance_data[[#This Row],[inflow_flag]],performance_data[return_percentage])</f>
        <v>5.0457846277021572</v>
      </c>
      <c r="U125" s="17">
        <f>IF(performance_data[[#This Row],[return_percentage]]&lt;performance_data[[#This Row],[benchmark_return]],1,0)</f>
        <v>0</v>
      </c>
      <c r="V125" s="17">
        <f>COUNTIFS(performance_data[portfolio_id],performance_data[[#This Row],[portfolio_id]])</f>
        <v>37</v>
      </c>
      <c r="W125" s="17">
        <f>COUNTIFS(performance_data[portfolio_id],performance_data[[#This Row],[portfolio_id]],
          performance_data[return_flag],1)</f>
        <v>19</v>
      </c>
      <c r="X125" s="15">
        <f>performance_data[[#This Row],[underperform_flag_count]]/performance_data[[#This Row],[totalportfoliocount]]</f>
        <v>0.51351351351351349</v>
      </c>
    </row>
    <row r="126" spans="1:24" x14ac:dyDescent="0.3">
      <c r="A126">
        <v>1280</v>
      </c>
      <c r="B126" s="1">
        <v>45267</v>
      </c>
      <c r="C126">
        <v>228221.56</v>
      </c>
      <c r="D126">
        <v>12.18</v>
      </c>
      <c r="E126">
        <v>12.13</v>
      </c>
      <c r="F126">
        <v>7862.29</v>
      </c>
      <c r="G126">
        <v>9226.2900000000009</v>
      </c>
      <c r="H126" t="s">
        <v>2213</v>
      </c>
      <c r="I126" t="s">
        <v>2217</v>
      </c>
      <c r="J126">
        <v>12</v>
      </c>
      <c r="K126" t="s">
        <v>2218</v>
      </c>
      <c r="L126" t="str">
        <f>IF(performance_data[[#This Row],[return_percentage]]&gt;=performance_data[[#This Row],[benchmark_return]],"Higher","Lower")</f>
        <v>Higher</v>
      </c>
      <c r="M126" s="14">
        <f xml:space="preserve"> _xlfn.MAXIFS(performance_data[date],performance_data[portfolio_id],performance_data[[#This Row],[portfolio_id]])</f>
        <v>45529</v>
      </c>
      <c r="N126" s="14">
        <f xml:space="preserve"> _xlfn.MINIFS(performance_data[date],performance_data[portfolio_id],performance_data[[#This Row],[portfolio_id]])</f>
        <v>44856</v>
      </c>
      <c r="O126" s="15">
        <f>_xlfn.MAXIFS(performance_data[portfolio_value],performance_data[portfolio_id],performance_data[[#This Row],[portfolio_id]],performance_data[date],performance_data[[#This Row],[latest_date]])</f>
        <v>368066.9</v>
      </c>
      <c r="P126" s="15">
        <f>_xlfn.MAXIFS(performance_data[portfolio_value],performance_data[portfolio_id],performance_data[[#This Row],[portfolio_id]],performance_data[date],performance_data[[#This Row],[starting_date]])</f>
        <v>402865.82</v>
      </c>
      <c r="Q126" s="15">
        <f>performance_data[[#This Row],[latest_value]]-performance_data[[#This Row],[starting_value]]</f>
        <v>-34798.919999999984</v>
      </c>
      <c r="R126" s="15">
        <f>performance_data[[#This Row],[net_inflows]]-performance_data[[#This Row],[net_outflows]]</f>
        <v>-1364.0000000000009</v>
      </c>
      <c r="S126" s="15" t="str">
        <f>IF(performance_data[[#This Row],[net_inflows]]&gt;AVERAGE(performance_data[net_inflows]),"High","Low")</f>
        <v>Low</v>
      </c>
      <c r="T126" s="15">
        <f>AVERAGEIF(performance_data[inflow_flag],performance_data[[#This Row],[inflow_flag]],performance_data[return_percentage])</f>
        <v>5.0457846277021572</v>
      </c>
      <c r="U126" s="17">
        <f>IF(performance_data[[#This Row],[return_percentage]]&lt;performance_data[[#This Row],[benchmark_return]],1,0)</f>
        <v>0</v>
      </c>
      <c r="V126" s="17">
        <f>COUNTIFS(performance_data[portfolio_id],performance_data[[#This Row],[portfolio_id]])</f>
        <v>37</v>
      </c>
      <c r="W126" s="17">
        <f>COUNTIFS(performance_data[portfolio_id],performance_data[[#This Row],[portfolio_id]],
          performance_data[return_flag],1)</f>
        <v>19</v>
      </c>
      <c r="X126" s="15">
        <f>performance_data[[#This Row],[underperform_flag_count]]/performance_data[[#This Row],[totalportfoliocount]]</f>
        <v>0.51351351351351349</v>
      </c>
    </row>
    <row r="127" spans="1:24" x14ac:dyDescent="0.3">
      <c r="A127">
        <v>1280</v>
      </c>
      <c r="B127" s="1">
        <v>45179</v>
      </c>
      <c r="C127">
        <v>396578.9</v>
      </c>
      <c r="D127">
        <v>15.29</v>
      </c>
      <c r="E127">
        <v>17.28</v>
      </c>
      <c r="F127">
        <v>3776.05</v>
      </c>
      <c r="G127">
        <v>14611.63</v>
      </c>
      <c r="H127" t="s">
        <v>2213</v>
      </c>
      <c r="I127" t="s">
        <v>2209</v>
      </c>
      <c r="J127">
        <v>9</v>
      </c>
      <c r="K127" t="s">
        <v>2221</v>
      </c>
      <c r="L127" t="str">
        <f>IF(performance_data[[#This Row],[return_percentage]]&gt;=performance_data[[#This Row],[benchmark_return]],"Higher","Lower")</f>
        <v>Lower</v>
      </c>
      <c r="M127" s="14">
        <f xml:space="preserve"> _xlfn.MAXIFS(performance_data[date],performance_data[portfolio_id],performance_data[[#This Row],[portfolio_id]])</f>
        <v>45529</v>
      </c>
      <c r="N127" s="14">
        <f xml:space="preserve"> _xlfn.MINIFS(performance_data[date],performance_data[portfolio_id],performance_data[[#This Row],[portfolio_id]])</f>
        <v>44856</v>
      </c>
      <c r="O127" s="15">
        <f>_xlfn.MAXIFS(performance_data[portfolio_value],performance_data[portfolio_id],performance_data[[#This Row],[portfolio_id]],performance_data[date],performance_data[[#This Row],[latest_date]])</f>
        <v>368066.9</v>
      </c>
      <c r="P127" s="15">
        <f>_xlfn.MAXIFS(performance_data[portfolio_value],performance_data[portfolio_id],performance_data[[#This Row],[portfolio_id]],performance_data[date],performance_data[[#This Row],[starting_date]])</f>
        <v>402865.82</v>
      </c>
      <c r="Q127" s="15">
        <f>performance_data[[#This Row],[latest_value]]-performance_data[[#This Row],[starting_value]]</f>
        <v>-34798.919999999984</v>
      </c>
      <c r="R127" s="15">
        <f>performance_data[[#This Row],[net_inflows]]-performance_data[[#This Row],[net_outflows]]</f>
        <v>-10835.579999999998</v>
      </c>
      <c r="S127" s="15" t="str">
        <f>IF(performance_data[[#This Row],[net_inflows]]&gt;AVERAGE(performance_data[net_inflows]),"High","Low")</f>
        <v>Low</v>
      </c>
      <c r="T127" s="15">
        <f>AVERAGEIF(performance_data[inflow_flag],performance_data[[#This Row],[inflow_flag]],performance_data[return_percentage])</f>
        <v>5.0457846277021572</v>
      </c>
      <c r="U127" s="17">
        <f>IF(performance_data[[#This Row],[return_percentage]]&lt;performance_data[[#This Row],[benchmark_return]],1,0)</f>
        <v>1</v>
      </c>
      <c r="V127" s="17">
        <f>COUNTIFS(performance_data[portfolio_id],performance_data[[#This Row],[portfolio_id]])</f>
        <v>37</v>
      </c>
      <c r="W127" s="17">
        <f>COUNTIFS(performance_data[portfolio_id],performance_data[[#This Row],[portfolio_id]],
          performance_data[return_flag],1)</f>
        <v>19</v>
      </c>
      <c r="X127" s="15">
        <f>performance_data[[#This Row],[underperform_flag_count]]/performance_data[[#This Row],[totalportfoliocount]]</f>
        <v>0.51351351351351349</v>
      </c>
    </row>
    <row r="128" spans="1:24" x14ac:dyDescent="0.3">
      <c r="A128">
        <v>1280</v>
      </c>
      <c r="B128" s="1">
        <v>45039</v>
      </c>
      <c r="C128">
        <v>239053.31</v>
      </c>
      <c r="D128">
        <v>8.2100000000000009</v>
      </c>
      <c r="E128">
        <v>8.07</v>
      </c>
      <c r="F128">
        <v>5367.02</v>
      </c>
      <c r="G128">
        <v>775.18</v>
      </c>
      <c r="H128" t="s">
        <v>2213</v>
      </c>
      <c r="I128" t="s">
        <v>2211</v>
      </c>
      <c r="J128">
        <v>4</v>
      </c>
      <c r="K128" t="s">
        <v>2216</v>
      </c>
      <c r="L128" t="str">
        <f>IF(performance_data[[#This Row],[return_percentage]]&gt;=performance_data[[#This Row],[benchmark_return]],"Higher","Lower")</f>
        <v>Higher</v>
      </c>
      <c r="M128" s="14">
        <f xml:space="preserve"> _xlfn.MAXIFS(performance_data[date],performance_data[portfolio_id],performance_data[[#This Row],[portfolio_id]])</f>
        <v>45529</v>
      </c>
      <c r="N128" s="14">
        <f xml:space="preserve"> _xlfn.MINIFS(performance_data[date],performance_data[portfolio_id],performance_data[[#This Row],[portfolio_id]])</f>
        <v>44856</v>
      </c>
      <c r="O128" s="15">
        <f>_xlfn.MAXIFS(performance_data[portfolio_value],performance_data[portfolio_id],performance_data[[#This Row],[portfolio_id]],performance_data[date],performance_data[[#This Row],[latest_date]])</f>
        <v>368066.9</v>
      </c>
      <c r="P128" s="15">
        <f>_xlfn.MAXIFS(performance_data[portfolio_value],performance_data[portfolio_id],performance_data[[#This Row],[portfolio_id]],performance_data[date],performance_data[[#This Row],[starting_date]])</f>
        <v>402865.82</v>
      </c>
      <c r="Q128" s="15">
        <f>performance_data[[#This Row],[latest_value]]-performance_data[[#This Row],[starting_value]]</f>
        <v>-34798.919999999984</v>
      </c>
      <c r="R128" s="15">
        <f>performance_data[[#This Row],[net_inflows]]-performance_data[[#This Row],[net_outflows]]</f>
        <v>4591.84</v>
      </c>
      <c r="S128" s="15" t="str">
        <f>IF(performance_data[[#This Row],[net_inflows]]&gt;AVERAGE(performance_data[net_inflows]),"High","Low")</f>
        <v>Low</v>
      </c>
      <c r="T128" s="15">
        <f>AVERAGEIF(performance_data[inflow_flag],performance_data[[#This Row],[inflow_flag]],performance_data[return_percentage])</f>
        <v>5.0457846277021572</v>
      </c>
      <c r="U128" s="17">
        <f>IF(performance_data[[#This Row],[return_percentage]]&lt;performance_data[[#This Row],[benchmark_return]],1,0)</f>
        <v>0</v>
      </c>
      <c r="V128" s="17">
        <f>COUNTIFS(performance_data[portfolio_id],performance_data[[#This Row],[portfolio_id]])</f>
        <v>37</v>
      </c>
      <c r="W128" s="17">
        <f>COUNTIFS(performance_data[portfolio_id],performance_data[[#This Row],[portfolio_id]],
          performance_data[return_flag],1)</f>
        <v>19</v>
      </c>
      <c r="X128" s="15">
        <f>performance_data[[#This Row],[underperform_flag_count]]/performance_data[[#This Row],[totalportfoliocount]]</f>
        <v>0.51351351351351349</v>
      </c>
    </row>
    <row r="129" spans="1:24" x14ac:dyDescent="0.3">
      <c r="A129">
        <v>1280</v>
      </c>
      <c r="B129" s="1">
        <v>45509</v>
      </c>
      <c r="C129">
        <v>260188.63</v>
      </c>
      <c r="D129">
        <v>19.809999999999999</v>
      </c>
      <c r="E129">
        <v>18.13</v>
      </c>
      <c r="F129">
        <v>2101.33</v>
      </c>
      <c r="G129">
        <v>12155.16</v>
      </c>
      <c r="H129" t="s">
        <v>2205</v>
      </c>
      <c r="I129" t="s">
        <v>2209</v>
      </c>
      <c r="J129">
        <v>8</v>
      </c>
      <c r="K129" t="s">
        <v>2214</v>
      </c>
      <c r="L129" t="str">
        <f>IF(performance_data[[#This Row],[return_percentage]]&gt;=performance_data[[#This Row],[benchmark_return]],"Higher","Lower")</f>
        <v>Higher</v>
      </c>
      <c r="M129" s="14">
        <f xml:space="preserve"> _xlfn.MAXIFS(performance_data[date],performance_data[portfolio_id],performance_data[[#This Row],[portfolio_id]])</f>
        <v>45529</v>
      </c>
      <c r="N129" s="14">
        <f xml:space="preserve"> _xlfn.MINIFS(performance_data[date],performance_data[portfolio_id],performance_data[[#This Row],[portfolio_id]])</f>
        <v>44856</v>
      </c>
      <c r="O129" s="15">
        <f>_xlfn.MAXIFS(performance_data[portfolio_value],performance_data[portfolio_id],performance_data[[#This Row],[portfolio_id]],performance_data[date],performance_data[[#This Row],[latest_date]])</f>
        <v>368066.9</v>
      </c>
      <c r="P129" s="15">
        <f>_xlfn.MAXIFS(performance_data[portfolio_value],performance_data[portfolio_id],performance_data[[#This Row],[portfolio_id]],performance_data[date],performance_data[[#This Row],[starting_date]])</f>
        <v>402865.82</v>
      </c>
      <c r="Q129" s="15">
        <f>performance_data[[#This Row],[latest_value]]-performance_data[[#This Row],[starting_value]]</f>
        <v>-34798.919999999984</v>
      </c>
      <c r="R129" s="15">
        <f>performance_data[[#This Row],[net_inflows]]-performance_data[[#This Row],[net_outflows]]</f>
        <v>-10053.83</v>
      </c>
      <c r="S129" s="15" t="str">
        <f>IF(performance_data[[#This Row],[net_inflows]]&gt;AVERAGE(performance_data[net_inflows]),"High","Low")</f>
        <v>Low</v>
      </c>
      <c r="T129" s="15">
        <f>AVERAGEIF(performance_data[inflow_flag],performance_data[[#This Row],[inflow_flag]],performance_data[return_percentage])</f>
        <v>5.0457846277021572</v>
      </c>
      <c r="U129" s="17">
        <f>IF(performance_data[[#This Row],[return_percentage]]&lt;performance_data[[#This Row],[benchmark_return]],1,0)</f>
        <v>0</v>
      </c>
      <c r="V129" s="17">
        <f>COUNTIFS(performance_data[portfolio_id],performance_data[[#This Row],[portfolio_id]])</f>
        <v>37</v>
      </c>
      <c r="W129" s="17">
        <f>COUNTIFS(performance_data[portfolio_id],performance_data[[#This Row],[portfolio_id]],
          performance_data[return_flag],1)</f>
        <v>19</v>
      </c>
      <c r="X129" s="15">
        <f>performance_data[[#This Row],[underperform_flag_count]]/performance_data[[#This Row],[totalportfoliocount]]</f>
        <v>0.51351351351351349</v>
      </c>
    </row>
    <row r="130" spans="1:24" x14ac:dyDescent="0.3">
      <c r="A130">
        <v>1280</v>
      </c>
      <c r="B130" s="1">
        <v>45027</v>
      </c>
      <c r="C130">
        <v>212072.78</v>
      </c>
      <c r="D130">
        <v>-6.46</v>
      </c>
      <c r="E130">
        <v>-5.62</v>
      </c>
      <c r="F130">
        <v>3938.8</v>
      </c>
      <c r="G130">
        <v>16066.06</v>
      </c>
      <c r="H130" t="s">
        <v>2213</v>
      </c>
      <c r="I130" t="s">
        <v>2211</v>
      </c>
      <c r="J130">
        <v>4</v>
      </c>
      <c r="K130" t="s">
        <v>2216</v>
      </c>
      <c r="L130" t="str">
        <f>IF(performance_data[[#This Row],[return_percentage]]&gt;=performance_data[[#This Row],[benchmark_return]],"Higher","Lower")</f>
        <v>Lower</v>
      </c>
      <c r="M130" s="14">
        <f xml:space="preserve"> _xlfn.MAXIFS(performance_data[date],performance_data[portfolio_id],performance_data[[#This Row],[portfolio_id]])</f>
        <v>45529</v>
      </c>
      <c r="N130" s="14">
        <f xml:space="preserve"> _xlfn.MINIFS(performance_data[date],performance_data[portfolio_id],performance_data[[#This Row],[portfolio_id]])</f>
        <v>44856</v>
      </c>
      <c r="O130" s="15">
        <f>_xlfn.MAXIFS(performance_data[portfolio_value],performance_data[portfolio_id],performance_data[[#This Row],[portfolio_id]],performance_data[date],performance_data[[#This Row],[latest_date]])</f>
        <v>368066.9</v>
      </c>
      <c r="P130" s="15">
        <f>_xlfn.MAXIFS(performance_data[portfolio_value],performance_data[portfolio_id],performance_data[[#This Row],[portfolio_id]],performance_data[date],performance_data[[#This Row],[starting_date]])</f>
        <v>402865.82</v>
      </c>
      <c r="Q130" s="15">
        <f>performance_data[[#This Row],[latest_value]]-performance_data[[#This Row],[starting_value]]</f>
        <v>-34798.919999999984</v>
      </c>
      <c r="R130" s="15">
        <f>performance_data[[#This Row],[net_inflows]]-performance_data[[#This Row],[net_outflows]]</f>
        <v>-12127.259999999998</v>
      </c>
      <c r="S130" s="15" t="str">
        <f>IF(performance_data[[#This Row],[net_inflows]]&gt;AVERAGE(performance_data[net_inflows]),"High","Low")</f>
        <v>Low</v>
      </c>
      <c r="T130" s="15">
        <f>AVERAGEIF(performance_data[inflow_flag],performance_data[[#This Row],[inflow_flag]],performance_data[return_percentage])</f>
        <v>5.0457846277021572</v>
      </c>
      <c r="U130" s="17">
        <f>IF(performance_data[[#This Row],[return_percentage]]&lt;performance_data[[#This Row],[benchmark_return]],1,0)</f>
        <v>1</v>
      </c>
      <c r="V130" s="17">
        <f>COUNTIFS(performance_data[portfolio_id],performance_data[[#This Row],[portfolio_id]])</f>
        <v>37</v>
      </c>
      <c r="W130" s="17">
        <f>COUNTIFS(performance_data[portfolio_id],performance_data[[#This Row],[portfolio_id]],
          performance_data[return_flag],1)</f>
        <v>19</v>
      </c>
      <c r="X130" s="15">
        <f>performance_data[[#This Row],[underperform_flag_count]]/performance_data[[#This Row],[totalportfoliocount]]</f>
        <v>0.51351351351351349</v>
      </c>
    </row>
    <row r="131" spans="1:24" x14ac:dyDescent="0.3">
      <c r="A131">
        <v>1280</v>
      </c>
      <c r="B131" s="1">
        <v>45528</v>
      </c>
      <c r="C131">
        <v>237199.12</v>
      </c>
      <c r="D131">
        <v>7.75</v>
      </c>
      <c r="E131">
        <v>7.79</v>
      </c>
      <c r="F131">
        <v>5067.84</v>
      </c>
      <c r="G131">
        <v>15189.22</v>
      </c>
      <c r="H131" t="s">
        <v>2205</v>
      </c>
      <c r="I131" t="s">
        <v>2209</v>
      </c>
      <c r="J131">
        <v>8</v>
      </c>
      <c r="K131" t="s">
        <v>2214</v>
      </c>
      <c r="L131" t="str">
        <f>IF(performance_data[[#This Row],[return_percentage]]&gt;=performance_data[[#This Row],[benchmark_return]],"Higher","Lower")</f>
        <v>Lower</v>
      </c>
      <c r="M131" s="14">
        <f xml:space="preserve"> _xlfn.MAXIFS(performance_data[date],performance_data[portfolio_id],performance_data[[#This Row],[portfolio_id]])</f>
        <v>45529</v>
      </c>
      <c r="N131" s="14">
        <f xml:space="preserve"> _xlfn.MINIFS(performance_data[date],performance_data[portfolio_id],performance_data[[#This Row],[portfolio_id]])</f>
        <v>44856</v>
      </c>
      <c r="O131" s="15">
        <f>_xlfn.MAXIFS(performance_data[portfolio_value],performance_data[portfolio_id],performance_data[[#This Row],[portfolio_id]],performance_data[date],performance_data[[#This Row],[latest_date]])</f>
        <v>368066.9</v>
      </c>
      <c r="P131" s="15">
        <f>_xlfn.MAXIFS(performance_data[portfolio_value],performance_data[portfolio_id],performance_data[[#This Row],[portfolio_id]],performance_data[date],performance_data[[#This Row],[starting_date]])</f>
        <v>402865.82</v>
      </c>
      <c r="Q131" s="15">
        <f>performance_data[[#This Row],[latest_value]]-performance_data[[#This Row],[starting_value]]</f>
        <v>-34798.919999999984</v>
      </c>
      <c r="R131" s="15">
        <f>performance_data[[#This Row],[net_inflows]]-performance_data[[#This Row],[net_outflows]]</f>
        <v>-10121.379999999999</v>
      </c>
      <c r="S131" s="15" t="str">
        <f>IF(performance_data[[#This Row],[net_inflows]]&gt;AVERAGE(performance_data[net_inflows]),"High","Low")</f>
        <v>Low</v>
      </c>
      <c r="T131" s="15">
        <f>AVERAGEIF(performance_data[inflow_flag],performance_data[[#This Row],[inflow_flag]],performance_data[return_percentage])</f>
        <v>5.0457846277021572</v>
      </c>
      <c r="U131" s="17">
        <f>IF(performance_data[[#This Row],[return_percentage]]&lt;performance_data[[#This Row],[benchmark_return]],1,0)</f>
        <v>1</v>
      </c>
      <c r="V131" s="17">
        <f>COUNTIFS(performance_data[portfolio_id],performance_data[[#This Row],[portfolio_id]])</f>
        <v>37</v>
      </c>
      <c r="W131" s="17">
        <f>COUNTIFS(performance_data[portfolio_id],performance_data[[#This Row],[portfolio_id]],
          performance_data[return_flag],1)</f>
        <v>19</v>
      </c>
      <c r="X131" s="15">
        <f>performance_data[[#This Row],[underperform_flag_count]]/performance_data[[#This Row],[totalportfoliocount]]</f>
        <v>0.51351351351351349</v>
      </c>
    </row>
    <row r="132" spans="1:24" x14ac:dyDescent="0.3">
      <c r="A132">
        <v>1280</v>
      </c>
      <c r="B132" s="1">
        <v>44989</v>
      </c>
      <c r="C132">
        <v>123186.33</v>
      </c>
      <c r="D132">
        <v>5.71</v>
      </c>
      <c r="E132">
        <v>5.36</v>
      </c>
      <c r="F132">
        <v>14267.71</v>
      </c>
      <c r="G132">
        <v>3516.08</v>
      </c>
      <c r="H132" t="s">
        <v>2213</v>
      </c>
      <c r="I132" t="s">
        <v>2206</v>
      </c>
      <c r="J132">
        <v>3</v>
      </c>
      <c r="K132" t="s">
        <v>2222</v>
      </c>
      <c r="L132" t="str">
        <f>IF(performance_data[[#This Row],[return_percentage]]&gt;=performance_data[[#This Row],[benchmark_return]],"Higher","Lower")</f>
        <v>Higher</v>
      </c>
      <c r="M132" s="14">
        <f xml:space="preserve"> _xlfn.MAXIFS(performance_data[date],performance_data[portfolio_id],performance_data[[#This Row],[portfolio_id]])</f>
        <v>45529</v>
      </c>
      <c r="N132" s="14">
        <f xml:space="preserve"> _xlfn.MINIFS(performance_data[date],performance_data[portfolio_id],performance_data[[#This Row],[portfolio_id]])</f>
        <v>44856</v>
      </c>
      <c r="O132" s="15">
        <f>_xlfn.MAXIFS(performance_data[portfolio_value],performance_data[portfolio_id],performance_data[[#This Row],[portfolio_id]],performance_data[date],performance_data[[#This Row],[latest_date]])</f>
        <v>368066.9</v>
      </c>
      <c r="P132" s="15">
        <f>_xlfn.MAXIFS(performance_data[portfolio_value],performance_data[portfolio_id],performance_data[[#This Row],[portfolio_id]],performance_data[date],performance_data[[#This Row],[starting_date]])</f>
        <v>402865.82</v>
      </c>
      <c r="Q132" s="15">
        <f>performance_data[[#This Row],[latest_value]]-performance_data[[#This Row],[starting_value]]</f>
        <v>-34798.919999999984</v>
      </c>
      <c r="R132" s="15">
        <f>performance_data[[#This Row],[net_inflows]]-performance_data[[#This Row],[net_outflows]]</f>
        <v>10751.63</v>
      </c>
      <c r="S132" s="15" t="str">
        <f>IF(performance_data[[#This Row],[net_inflows]]&gt;AVERAGE(performance_data[net_inflows]),"High","Low")</f>
        <v>High</v>
      </c>
      <c r="T132" s="15">
        <f>AVERAGEIF(performance_data[inflow_flag],performance_data[[#This Row],[inflow_flag]],performance_data[return_percentage])</f>
        <v>4.8467905675459724</v>
      </c>
      <c r="U132" s="17">
        <f>IF(performance_data[[#This Row],[return_percentage]]&lt;performance_data[[#This Row],[benchmark_return]],1,0)</f>
        <v>0</v>
      </c>
      <c r="V132" s="17">
        <f>COUNTIFS(performance_data[portfolio_id],performance_data[[#This Row],[portfolio_id]])</f>
        <v>37</v>
      </c>
      <c r="W132" s="17">
        <f>COUNTIFS(performance_data[portfolio_id],performance_data[[#This Row],[portfolio_id]],
          performance_data[return_flag],1)</f>
        <v>19</v>
      </c>
      <c r="X132" s="15">
        <f>performance_data[[#This Row],[underperform_flag_count]]/performance_data[[#This Row],[totalportfoliocount]]</f>
        <v>0.51351351351351349</v>
      </c>
    </row>
    <row r="133" spans="1:24" x14ac:dyDescent="0.3">
      <c r="A133">
        <v>1280</v>
      </c>
      <c r="B133" s="1">
        <v>44856</v>
      </c>
      <c r="C133">
        <v>402865.82</v>
      </c>
      <c r="D133">
        <v>8.24</v>
      </c>
      <c r="E133">
        <v>6.71</v>
      </c>
      <c r="F133">
        <v>9533.01</v>
      </c>
      <c r="G133">
        <v>19784.93</v>
      </c>
      <c r="H133" t="s">
        <v>2220</v>
      </c>
      <c r="I133" t="s">
        <v>2217</v>
      </c>
      <c r="J133">
        <v>10</v>
      </c>
      <c r="K133" t="s">
        <v>2224</v>
      </c>
      <c r="L133" t="str">
        <f>IF(performance_data[[#This Row],[return_percentage]]&gt;=performance_data[[#This Row],[benchmark_return]],"Higher","Lower")</f>
        <v>Higher</v>
      </c>
      <c r="M133" s="14">
        <f xml:space="preserve"> _xlfn.MAXIFS(performance_data[date],performance_data[portfolio_id],performance_data[[#This Row],[portfolio_id]])</f>
        <v>45529</v>
      </c>
      <c r="N133" s="14">
        <f xml:space="preserve"> _xlfn.MINIFS(performance_data[date],performance_data[portfolio_id],performance_data[[#This Row],[portfolio_id]])</f>
        <v>44856</v>
      </c>
      <c r="O133" s="15">
        <f>_xlfn.MAXIFS(performance_data[portfolio_value],performance_data[portfolio_id],performance_data[[#This Row],[portfolio_id]],performance_data[date],performance_data[[#This Row],[latest_date]])</f>
        <v>368066.9</v>
      </c>
      <c r="P133" s="15">
        <f>_xlfn.MAXIFS(performance_data[portfolio_value],performance_data[portfolio_id],performance_data[[#This Row],[portfolio_id]],performance_data[date],performance_data[[#This Row],[starting_date]])</f>
        <v>402865.82</v>
      </c>
      <c r="Q133" s="15">
        <f>performance_data[[#This Row],[latest_value]]-performance_data[[#This Row],[starting_value]]</f>
        <v>-34798.919999999984</v>
      </c>
      <c r="R133" s="15">
        <f>performance_data[[#This Row],[net_inflows]]-performance_data[[#This Row],[net_outflows]]</f>
        <v>-10251.92</v>
      </c>
      <c r="S133" s="15" t="str">
        <f>IF(performance_data[[#This Row],[net_inflows]]&gt;AVERAGE(performance_data[net_inflows]),"High","Low")</f>
        <v>Low</v>
      </c>
      <c r="T133" s="15">
        <f>AVERAGEIF(performance_data[inflow_flag],performance_data[[#This Row],[inflow_flag]],performance_data[return_percentage])</f>
        <v>5.0457846277021572</v>
      </c>
      <c r="U133" s="17">
        <f>IF(performance_data[[#This Row],[return_percentage]]&lt;performance_data[[#This Row],[benchmark_return]],1,0)</f>
        <v>0</v>
      </c>
      <c r="V133" s="17">
        <f>COUNTIFS(performance_data[portfolio_id],performance_data[[#This Row],[portfolio_id]])</f>
        <v>37</v>
      </c>
      <c r="W133" s="17">
        <f>COUNTIFS(performance_data[portfolio_id],performance_data[[#This Row],[portfolio_id]],
          performance_data[return_flag],1)</f>
        <v>19</v>
      </c>
      <c r="X133" s="15">
        <f>performance_data[[#This Row],[underperform_flag_count]]/performance_data[[#This Row],[totalportfoliocount]]</f>
        <v>0.51351351351351349</v>
      </c>
    </row>
    <row r="134" spans="1:24" x14ac:dyDescent="0.3">
      <c r="A134">
        <v>1280</v>
      </c>
      <c r="B134" s="1">
        <v>45166</v>
      </c>
      <c r="C134">
        <v>151415.67000000001</v>
      </c>
      <c r="D134">
        <v>-2.5</v>
      </c>
      <c r="E134">
        <v>-2.0699999999999998</v>
      </c>
      <c r="F134">
        <v>18508.53</v>
      </c>
      <c r="G134">
        <v>9037.17</v>
      </c>
      <c r="H134" t="s">
        <v>2213</v>
      </c>
      <c r="I134" t="s">
        <v>2209</v>
      </c>
      <c r="J134">
        <v>8</v>
      </c>
      <c r="K134" t="s">
        <v>2214</v>
      </c>
      <c r="L134" t="str">
        <f>IF(performance_data[[#This Row],[return_percentage]]&gt;=performance_data[[#This Row],[benchmark_return]],"Higher","Lower")</f>
        <v>Lower</v>
      </c>
      <c r="M134" s="14">
        <f xml:space="preserve"> _xlfn.MAXIFS(performance_data[date],performance_data[portfolio_id],performance_data[[#This Row],[portfolio_id]])</f>
        <v>45529</v>
      </c>
      <c r="N134" s="14">
        <f xml:space="preserve"> _xlfn.MINIFS(performance_data[date],performance_data[portfolio_id],performance_data[[#This Row],[portfolio_id]])</f>
        <v>44856</v>
      </c>
      <c r="O134" s="15">
        <f>_xlfn.MAXIFS(performance_data[portfolio_value],performance_data[portfolio_id],performance_data[[#This Row],[portfolio_id]],performance_data[date],performance_data[[#This Row],[latest_date]])</f>
        <v>368066.9</v>
      </c>
      <c r="P134" s="15">
        <f>_xlfn.MAXIFS(performance_data[portfolio_value],performance_data[portfolio_id],performance_data[[#This Row],[portfolio_id]],performance_data[date],performance_data[[#This Row],[starting_date]])</f>
        <v>402865.82</v>
      </c>
      <c r="Q134" s="15">
        <f>performance_data[[#This Row],[latest_value]]-performance_data[[#This Row],[starting_value]]</f>
        <v>-34798.919999999984</v>
      </c>
      <c r="R134" s="15">
        <f>performance_data[[#This Row],[net_inflows]]-performance_data[[#This Row],[net_outflows]]</f>
        <v>9471.3599999999988</v>
      </c>
      <c r="S134" s="15" t="str">
        <f>IF(performance_data[[#This Row],[net_inflows]]&gt;AVERAGE(performance_data[net_inflows]),"High","Low")</f>
        <v>High</v>
      </c>
      <c r="T134" s="15">
        <f>AVERAGEIF(performance_data[inflow_flag],performance_data[[#This Row],[inflow_flag]],performance_data[return_percentage])</f>
        <v>4.8467905675459724</v>
      </c>
      <c r="U134" s="17">
        <f>IF(performance_data[[#This Row],[return_percentage]]&lt;performance_data[[#This Row],[benchmark_return]],1,0)</f>
        <v>1</v>
      </c>
      <c r="V134" s="17">
        <f>COUNTIFS(performance_data[portfolio_id],performance_data[[#This Row],[portfolio_id]])</f>
        <v>37</v>
      </c>
      <c r="W134" s="17">
        <f>COUNTIFS(performance_data[portfolio_id],performance_data[[#This Row],[portfolio_id]],
          performance_data[return_flag],1)</f>
        <v>19</v>
      </c>
      <c r="X134" s="15">
        <f>performance_data[[#This Row],[underperform_flag_count]]/performance_data[[#This Row],[totalportfoliocount]]</f>
        <v>0.51351351351351349</v>
      </c>
    </row>
    <row r="135" spans="1:24" x14ac:dyDescent="0.3">
      <c r="A135">
        <v>1280</v>
      </c>
      <c r="B135" s="1">
        <v>45104</v>
      </c>
      <c r="C135">
        <v>220339.92</v>
      </c>
      <c r="D135">
        <v>-4.67</v>
      </c>
      <c r="E135">
        <v>-5.2</v>
      </c>
      <c r="F135">
        <v>19456.759999999998</v>
      </c>
      <c r="G135">
        <v>2034.94</v>
      </c>
      <c r="H135" t="s">
        <v>2213</v>
      </c>
      <c r="I135" t="s">
        <v>2211</v>
      </c>
      <c r="J135">
        <v>6</v>
      </c>
      <c r="K135" t="s">
        <v>2212</v>
      </c>
      <c r="L135" t="str">
        <f>IF(performance_data[[#This Row],[return_percentage]]&gt;=performance_data[[#This Row],[benchmark_return]],"Higher","Lower")</f>
        <v>Higher</v>
      </c>
      <c r="M135" s="14">
        <f xml:space="preserve"> _xlfn.MAXIFS(performance_data[date],performance_data[portfolio_id],performance_data[[#This Row],[portfolio_id]])</f>
        <v>45529</v>
      </c>
      <c r="N135" s="14">
        <f xml:space="preserve"> _xlfn.MINIFS(performance_data[date],performance_data[portfolio_id],performance_data[[#This Row],[portfolio_id]])</f>
        <v>44856</v>
      </c>
      <c r="O135" s="15">
        <f>_xlfn.MAXIFS(performance_data[portfolio_value],performance_data[portfolio_id],performance_data[[#This Row],[portfolio_id]],performance_data[date],performance_data[[#This Row],[latest_date]])</f>
        <v>368066.9</v>
      </c>
      <c r="P135" s="15">
        <f>_xlfn.MAXIFS(performance_data[portfolio_value],performance_data[portfolio_id],performance_data[[#This Row],[portfolio_id]],performance_data[date],performance_data[[#This Row],[starting_date]])</f>
        <v>402865.82</v>
      </c>
      <c r="Q135" s="15">
        <f>performance_data[[#This Row],[latest_value]]-performance_data[[#This Row],[starting_value]]</f>
        <v>-34798.919999999984</v>
      </c>
      <c r="R135" s="15">
        <f>performance_data[[#This Row],[net_inflows]]-performance_data[[#This Row],[net_outflows]]</f>
        <v>17421.82</v>
      </c>
      <c r="S135" s="15" t="str">
        <f>IF(performance_data[[#This Row],[net_inflows]]&gt;AVERAGE(performance_data[net_inflows]),"High","Low")</f>
        <v>High</v>
      </c>
      <c r="T135" s="15">
        <f>AVERAGEIF(performance_data[inflow_flag],performance_data[[#This Row],[inflow_flag]],performance_data[return_percentage])</f>
        <v>4.8467905675459724</v>
      </c>
      <c r="U135" s="17">
        <f>IF(performance_data[[#This Row],[return_percentage]]&lt;performance_data[[#This Row],[benchmark_return]],1,0)</f>
        <v>0</v>
      </c>
      <c r="V135" s="17">
        <f>COUNTIFS(performance_data[portfolio_id],performance_data[[#This Row],[portfolio_id]])</f>
        <v>37</v>
      </c>
      <c r="W135" s="17">
        <f>COUNTIFS(performance_data[portfolio_id],performance_data[[#This Row],[portfolio_id]],
          performance_data[return_flag],1)</f>
        <v>19</v>
      </c>
      <c r="X135" s="15">
        <f>performance_data[[#This Row],[underperform_flag_count]]/performance_data[[#This Row],[totalportfoliocount]]</f>
        <v>0.51351351351351349</v>
      </c>
    </row>
    <row r="136" spans="1:24" x14ac:dyDescent="0.3">
      <c r="A136">
        <v>1280</v>
      </c>
      <c r="B136" s="1">
        <v>45214</v>
      </c>
      <c r="C136">
        <v>86931.26</v>
      </c>
      <c r="D136">
        <v>5.83</v>
      </c>
      <c r="E136">
        <v>5.87</v>
      </c>
      <c r="F136">
        <v>18066.009999999998</v>
      </c>
      <c r="G136">
        <v>16594.79</v>
      </c>
      <c r="H136" t="s">
        <v>2213</v>
      </c>
      <c r="I136" t="s">
        <v>2217</v>
      </c>
      <c r="J136">
        <v>10</v>
      </c>
      <c r="K136" t="s">
        <v>2224</v>
      </c>
      <c r="L136" t="str">
        <f>IF(performance_data[[#This Row],[return_percentage]]&gt;=performance_data[[#This Row],[benchmark_return]],"Higher","Lower")</f>
        <v>Lower</v>
      </c>
      <c r="M136" s="14">
        <f xml:space="preserve"> _xlfn.MAXIFS(performance_data[date],performance_data[portfolio_id],performance_data[[#This Row],[portfolio_id]])</f>
        <v>45529</v>
      </c>
      <c r="N136" s="14">
        <f xml:space="preserve"> _xlfn.MINIFS(performance_data[date],performance_data[portfolio_id],performance_data[[#This Row],[portfolio_id]])</f>
        <v>44856</v>
      </c>
      <c r="O136" s="15">
        <f>_xlfn.MAXIFS(performance_data[portfolio_value],performance_data[portfolio_id],performance_data[[#This Row],[portfolio_id]],performance_data[date],performance_data[[#This Row],[latest_date]])</f>
        <v>368066.9</v>
      </c>
      <c r="P136" s="15">
        <f>_xlfn.MAXIFS(performance_data[portfolio_value],performance_data[portfolio_id],performance_data[[#This Row],[portfolio_id]],performance_data[date],performance_data[[#This Row],[starting_date]])</f>
        <v>402865.82</v>
      </c>
      <c r="Q136" s="15">
        <f>performance_data[[#This Row],[latest_value]]-performance_data[[#This Row],[starting_value]]</f>
        <v>-34798.919999999984</v>
      </c>
      <c r="R136" s="15">
        <f>performance_data[[#This Row],[net_inflows]]-performance_data[[#This Row],[net_outflows]]</f>
        <v>1471.2199999999975</v>
      </c>
      <c r="S136" s="15" t="str">
        <f>IF(performance_data[[#This Row],[net_inflows]]&gt;AVERAGE(performance_data[net_inflows]),"High","Low")</f>
        <v>High</v>
      </c>
      <c r="T136" s="15">
        <f>AVERAGEIF(performance_data[inflow_flag],performance_data[[#This Row],[inflow_flag]],performance_data[return_percentage])</f>
        <v>4.8467905675459724</v>
      </c>
      <c r="U136" s="17">
        <f>IF(performance_data[[#This Row],[return_percentage]]&lt;performance_data[[#This Row],[benchmark_return]],1,0)</f>
        <v>1</v>
      </c>
      <c r="V136" s="17">
        <f>COUNTIFS(performance_data[portfolio_id],performance_data[[#This Row],[portfolio_id]])</f>
        <v>37</v>
      </c>
      <c r="W136" s="17">
        <f>COUNTIFS(performance_data[portfolio_id],performance_data[[#This Row],[portfolio_id]],
          performance_data[return_flag],1)</f>
        <v>19</v>
      </c>
      <c r="X136" s="15">
        <f>performance_data[[#This Row],[underperform_flag_count]]/performance_data[[#This Row],[totalportfoliocount]]</f>
        <v>0.51351351351351349</v>
      </c>
    </row>
    <row r="137" spans="1:24" x14ac:dyDescent="0.3">
      <c r="A137">
        <v>1280</v>
      </c>
      <c r="B137" s="1">
        <v>45357</v>
      </c>
      <c r="C137">
        <v>6796.87</v>
      </c>
      <c r="D137">
        <v>16.89</v>
      </c>
      <c r="E137">
        <v>18.37</v>
      </c>
      <c r="F137">
        <v>16511.169999999998</v>
      </c>
      <c r="G137">
        <v>9843.2999999999993</v>
      </c>
      <c r="H137" t="s">
        <v>2205</v>
      </c>
      <c r="I137" t="s">
        <v>2206</v>
      </c>
      <c r="J137">
        <v>3</v>
      </c>
      <c r="K137" t="s">
        <v>2222</v>
      </c>
      <c r="L137" t="str">
        <f>IF(performance_data[[#This Row],[return_percentage]]&gt;=performance_data[[#This Row],[benchmark_return]],"Higher","Lower")</f>
        <v>Lower</v>
      </c>
      <c r="M137" s="14">
        <f xml:space="preserve"> _xlfn.MAXIFS(performance_data[date],performance_data[portfolio_id],performance_data[[#This Row],[portfolio_id]])</f>
        <v>45529</v>
      </c>
      <c r="N137" s="14">
        <f xml:space="preserve"> _xlfn.MINIFS(performance_data[date],performance_data[portfolio_id],performance_data[[#This Row],[portfolio_id]])</f>
        <v>44856</v>
      </c>
      <c r="O137" s="15">
        <f>_xlfn.MAXIFS(performance_data[portfolio_value],performance_data[portfolio_id],performance_data[[#This Row],[portfolio_id]],performance_data[date],performance_data[[#This Row],[latest_date]])</f>
        <v>368066.9</v>
      </c>
      <c r="P137" s="15">
        <f>_xlfn.MAXIFS(performance_data[portfolio_value],performance_data[portfolio_id],performance_data[[#This Row],[portfolio_id]],performance_data[date],performance_data[[#This Row],[starting_date]])</f>
        <v>402865.82</v>
      </c>
      <c r="Q137" s="15">
        <f>performance_data[[#This Row],[latest_value]]-performance_data[[#This Row],[starting_value]]</f>
        <v>-34798.919999999984</v>
      </c>
      <c r="R137" s="15">
        <f>performance_data[[#This Row],[net_inflows]]-performance_data[[#This Row],[net_outflows]]</f>
        <v>6667.869999999999</v>
      </c>
      <c r="S137" s="15" t="str">
        <f>IF(performance_data[[#This Row],[net_inflows]]&gt;AVERAGE(performance_data[net_inflows]),"High","Low")</f>
        <v>High</v>
      </c>
      <c r="T137" s="15">
        <f>AVERAGEIF(performance_data[inflow_flag],performance_data[[#This Row],[inflow_flag]],performance_data[return_percentage])</f>
        <v>4.8467905675459724</v>
      </c>
      <c r="U137" s="17">
        <f>IF(performance_data[[#This Row],[return_percentage]]&lt;performance_data[[#This Row],[benchmark_return]],1,0)</f>
        <v>1</v>
      </c>
      <c r="V137" s="17">
        <f>COUNTIFS(performance_data[portfolio_id],performance_data[[#This Row],[portfolio_id]])</f>
        <v>37</v>
      </c>
      <c r="W137" s="17">
        <f>COUNTIFS(performance_data[portfolio_id],performance_data[[#This Row],[portfolio_id]],
          performance_data[return_flag],1)</f>
        <v>19</v>
      </c>
      <c r="X137" s="15">
        <f>performance_data[[#This Row],[underperform_flag_count]]/performance_data[[#This Row],[totalportfoliocount]]</f>
        <v>0.51351351351351349</v>
      </c>
    </row>
    <row r="138" spans="1:24" x14ac:dyDescent="0.3">
      <c r="A138">
        <v>1280</v>
      </c>
      <c r="B138" s="1">
        <v>45525</v>
      </c>
      <c r="C138">
        <v>493050.49</v>
      </c>
      <c r="D138">
        <v>4.5599999999999996</v>
      </c>
      <c r="E138">
        <v>5.35</v>
      </c>
      <c r="F138">
        <v>1107.25</v>
      </c>
      <c r="G138">
        <v>17953.57</v>
      </c>
      <c r="H138" t="s">
        <v>2205</v>
      </c>
      <c r="I138" t="s">
        <v>2209</v>
      </c>
      <c r="J138">
        <v>8</v>
      </c>
      <c r="K138" t="s">
        <v>2214</v>
      </c>
      <c r="L138" t="str">
        <f>IF(performance_data[[#This Row],[return_percentage]]&gt;=performance_data[[#This Row],[benchmark_return]],"Higher","Lower")</f>
        <v>Lower</v>
      </c>
      <c r="M138" s="14">
        <f xml:space="preserve"> _xlfn.MAXIFS(performance_data[date],performance_data[portfolio_id],performance_data[[#This Row],[portfolio_id]])</f>
        <v>45529</v>
      </c>
      <c r="N138" s="14">
        <f xml:space="preserve"> _xlfn.MINIFS(performance_data[date],performance_data[portfolio_id],performance_data[[#This Row],[portfolio_id]])</f>
        <v>44856</v>
      </c>
      <c r="O138" s="15">
        <f>_xlfn.MAXIFS(performance_data[portfolio_value],performance_data[portfolio_id],performance_data[[#This Row],[portfolio_id]],performance_data[date],performance_data[[#This Row],[latest_date]])</f>
        <v>368066.9</v>
      </c>
      <c r="P138" s="15">
        <f>_xlfn.MAXIFS(performance_data[portfolio_value],performance_data[portfolio_id],performance_data[[#This Row],[portfolio_id]],performance_data[date],performance_data[[#This Row],[starting_date]])</f>
        <v>402865.82</v>
      </c>
      <c r="Q138" s="15">
        <f>performance_data[[#This Row],[latest_value]]-performance_data[[#This Row],[starting_value]]</f>
        <v>-34798.919999999984</v>
      </c>
      <c r="R138" s="15">
        <f>performance_data[[#This Row],[net_inflows]]-performance_data[[#This Row],[net_outflows]]</f>
        <v>-16846.32</v>
      </c>
      <c r="S138" s="15" t="str">
        <f>IF(performance_data[[#This Row],[net_inflows]]&gt;AVERAGE(performance_data[net_inflows]),"High","Low")</f>
        <v>Low</v>
      </c>
      <c r="T138" s="15">
        <f>AVERAGEIF(performance_data[inflow_flag],performance_data[[#This Row],[inflow_flag]],performance_data[return_percentage])</f>
        <v>5.0457846277021572</v>
      </c>
      <c r="U138" s="17">
        <f>IF(performance_data[[#This Row],[return_percentage]]&lt;performance_data[[#This Row],[benchmark_return]],1,0)</f>
        <v>1</v>
      </c>
      <c r="V138" s="17">
        <f>COUNTIFS(performance_data[portfolio_id],performance_data[[#This Row],[portfolio_id]])</f>
        <v>37</v>
      </c>
      <c r="W138" s="17">
        <f>COUNTIFS(performance_data[portfolio_id],performance_data[[#This Row],[portfolio_id]],
          performance_data[return_flag],1)</f>
        <v>19</v>
      </c>
      <c r="X138" s="15">
        <f>performance_data[[#This Row],[underperform_flag_count]]/performance_data[[#This Row],[totalportfoliocount]]</f>
        <v>0.51351351351351349</v>
      </c>
    </row>
    <row r="139" spans="1:24" x14ac:dyDescent="0.3">
      <c r="A139">
        <v>1280</v>
      </c>
      <c r="B139" s="1">
        <v>45309</v>
      </c>
      <c r="C139">
        <v>317977.93</v>
      </c>
      <c r="D139">
        <v>6.49</v>
      </c>
      <c r="E139">
        <v>5.98</v>
      </c>
      <c r="F139">
        <v>4475.82</v>
      </c>
      <c r="G139">
        <v>2206.36</v>
      </c>
      <c r="H139" t="s">
        <v>2205</v>
      </c>
      <c r="I139" t="s">
        <v>2206</v>
      </c>
      <c r="J139">
        <v>1</v>
      </c>
      <c r="K139" t="s">
        <v>2207</v>
      </c>
      <c r="L139" t="str">
        <f>IF(performance_data[[#This Row],[return_percentage]]&gt;=performance_data[[#This Row],[benchmark_return]],"Higher","Lower")</f>
        <v>Higher</v>
      </c>
      <c r="M139" s="14">
        <f xml:space="preserve"> _xlfn.MAXIFS(performance_data[date],performance_data[portfolio_id],performance_data[[#This Row],[portfolio_id]])</f>
        <v>45529</v>
      </c>
      <c r="N139" s="14">
        <f xml:space="preserve"> _xlfn.MINIFS(performance_data[date],performance_data[portfolio_id],performance_data[[#This Row],[portfolio_id]])</f>
        <v>44856</v>
      </c>
      <c r="O139" s="15">
        <f>_xlfn.MAXIFS(performance_data[portfolio_value],performance_data[portfolio_id],performance_data[[#This Row],[portfolio_id]],performance_data[date],performance_data[[#This Row],[latest_date]])</f>
        <v>368066.9</v>
      </c>
      <c r="P139" s="15">
        <f>_xlfn.MAXIFS(performance_data[portfolio_value],performance_data[portfolio_id],performance_data[[#This Row],[portfolio_id]],performance_data[date],performance_data[[#This Row],[starting_date]])</f>
        <v>402865.82</v>
      </c>
      <c r="Q139" s="15">
        <f>performance_data[[#This Row],[latest_value]]-performance_data[[#This Row],[starting_value]]</f>
        <v>-34798.919999999984</v>
      </c>
      <c r="R139" s="15">
        <f>performance_data[[#This Row],[net_inflows]]-performance_data[[#This Row],[net_outflows]]</f>
        <v>2269.4599999999996</v>
      </c>
      <c r="S139" s="15" t="str">
        <f>IF(performance_data[[#This Row],[net_inflows]]&gt;AVERAGE(performance_data[net_inflows]),"High","Low")</f>
        <v>Low</v>
      </c>
      <c r="T139" s="15">
        <f>AVERAGEIF(performance_data[inflow_flag],performance_data[[#This Row],[inflow_flag]],performance_data[return_percentage])</f>
        <v>5.0457846277021572</v>
      </c>
      <c r="U139" s="17">
        <f>IF(performance_data[[#This Row],[return_percentage]]&lt;performance_data[[#This Row],[benchmark_return]],1,0)</f>
        <v>0</v>
      </c>
      <c r="V139" s="17">
        <f>COUNTIFS(performance_data[portfolio_id],performance_data[[#This Row],[portfolio_id]])</f>
        <v>37</v>
      </c>
      <c r="W139" s="17">
        <f>COUNTIFS(performance_data[portfolio_id],performance_data[[#This Row],[portfolio_id]],
          performance_data[return_flag],1)</f>
        <v>19</v>
      </c>
      <c r="X139" s="15">
        <f>performance_data[[#This Row],[underperform_flag_count]]/performance_data[[#This Row],[totalportfoliocount]]</f>
        <v>0.51351351351351349</v>
      </c>
    </row>
    <row r="140" spans="1:24" x14ac:dyDescent="0.3">
      <c r="A140">
        <v>1280</v>
      </c>
      <c r="B140" s="1">
        <v>44868</v>
      </c>
      <c r="C140">
        <v>248999.39</v>
      </c>
      <c r="D140">
        <v>14.82</v>
      </c>
      <c r="E140">
        <v>14.33</v>
      </c>
      <c r="F140">
        <v>13908.09</v>
      </c>
      <c r="G140">
        <v>12553.87</v>
      </c>
      <c r="H140" t="s">
        <v>2220</v>
      </c>
      <c r="I140" t="s">
        <v>2217</v>
      </c>
      <c r="J140">
        <v>11</v>
      </c>
      <c r="K140" t="s">
        <v>2219</v>
      </c>
      <c r="L140" t="str">
        <f>IF(performance_data[[#This Row],[return_percentage]]&gt;=performance_data[[#This Row],[benchmark_return]],"Higher","Lower")</f>
        <v>Higher</v>
      </c>
      <c r="M140" s="14">
        <f xml:space="preserve"> _xlfn.MAXIFS(performance_data[date],performance_data[portfolio_id],performance_data[[#This Row],[portfolio_id]])</f>
        <v>45529</v>
      </c>
      <c r="N140" s="14">
        <f xml:space="preserve"> _xlfn.MINIFS(performance_data[date],performance_data[portfolio_id],performance_data[[#This Row],[portfolio_id]])</f>
        <v>44856</v>
      </c>
      <c r="O140" s="15">
        <f>_xlfn.MAXIFS(performance_data[portfolio_value],performance_data[portfolio_id],performance_data[[#This Row],[portfolio_id]],performance_data[date],performance_data[[#This Row],[latest_date]])</f>
        <v>368066.9</v>
      </c>
      <c r="P140" s="15">
        <f>_xlfn.MAXIFS(performance_data[portfolio_value],performance_data[portfolio_id],performance_data[[#This Row],[portfolio_id]],performance_data[date],performance_data[[#This Row],[starting_date]])</f>
        <v>402865.82</v>
      </c>
      <c r="Q140" s="15">
        <f>performance_data[[#This Row],[latest_value]]-performance_data[[#This Row],[starting_value]]</f>
        <v>-34798.919999999984</v>
      </c>
      <c r="R140" s="15">
        <f>performance_data[[#This Row],[net_inflows]]-performance_data[[#This Row],[net_outflows]]</f>
        <v>1354.2199999999993</v>
      </c>
      <c r="S140" s="15" t="str">
        <f>IF(performance_data[[#This Row],[net_inflows]]&gt;AVERAGE(performance_data[net_inflows]),"High","Low")</f>
        <v>High</v>
      </c>
      <c r="T140" s="15">
        <f>AVERAGEIF(performance_data[inflow_flag],performance_data[[#This Row],[inflow_flag]],performance_data[return_percentage])</f>
        <v>4.8467905675459724</v>
      </c>
      <c r="U140" s="17">
        <f>IF(performance_data[[#This Row],[return_percentage]]&lt;performance_data[[#This Row],[benchmark_return]],1,0)</f>
        <v>0</v>
      </c>
      <c r="V140" s="17">
        <f>COUNTIFS(performance_data[portfolio_id],performance_data[[#This Row],[portfolio_id]])</f>
        <v>37</v>
      </c>
      <c r="W140" s="17">
        <f>COUNTIFS(performance_data[portfolio_id],performance_data[[#This Row],[portfolio_id]],
          performance_data[return_flag],1)</f>
        <v>19</v>
      </c>
      <c r="X140" s="15">
        <f>performance_data[[#This Row],[underperform_flag_count]]/performance_data[[#This Row],[totalportfoliocount]]</f>
        <v>0.51351351351351349</v>
      </c>
    </row>
    <row r="141" spans="1:24" x14ac:dyDescent="0.3">
      <c r="A141">
        <v>1280</v>
      </c>
      <c r="B141" s="1">
        <v>45198</v>
      </c>
      <c r="C141">
        <v>277632.71000000002</v>
      </c>
      <c r="D141">
        <v>-1.17</v>
      </c>
      <c r="E141">
        <v>-1.38</v>
      </c>
      <c r="F141">
        <v>14704.21</v>
      </c>
      <c r="G141">
        <v>8799.24</v>
      </c>
      <c r="H141" t="s">
        <v>2213</v>
      </c>
      <c r="I141" t="s">
        <v>2209</v>
      </c>
      <c r="J141">
        <v>9</v>
      </c>
      <c r="K141" t="s">
        <v>2221</v>
      </c>
      <c r="L141" t="str">
        <f>IF(performance_data[[#This Row],[return_percentage]]&gt;=performance_data[[#This Row],[benchmark_return]],"Higher","Lower")</f>
        <v>Higher</v>
      </c>
      <c r="M141" s="14">
        <f xml:space="preserve"> _xlfn.MAXIFS(performance_data[date],performance_data[portfolio_id],performance_data[[#This Row],[portfolio_id]])</f>
        <v>45529</v>
      </c>
      <c r="N141" s="14">
        <f xml:space="preserve"> _xlfn.MINIFS(performance_data[date],performance_data[portfolio_id],performance_data[[#This Row],[portfolio_id]])</f>
        <v>44856</v>
      </c>
      <c r="O141" s="15">
        <f>_xlfn.MAXIFS(performance_data[portfolio_value],performance_data[portfolio_id],performance_data[[#This Row],[portfolio_id]],performance_data[date],performance_data[[#This Row],[latest_date]])</f>
        <v>368066.9</v>
      </c>
      <c r="P141" s="15">
        <f>_xlfn.MAXIFS(performance_data[portfolio_value],performance_data[portfolio_id],performance_data[[#This Row],[portfolio_id]],performance_data[date],performance_data[[#This Row],[starting_date]])</f>
        <v>402865.82</v>
      </c>
      <c r="Q141" s="15">
        <f>performance_data[[#This Row],[latest_value]]-performance_data[[#This Row],[starting_value]]</f>
        <v>-34798.919999999984</v>
      </c>
      <c r="R141" s="15">
        <f>performance_data[[#This Row],[net_inflows]]-performance_data[[#This Row],[net_outflows]]</f>
        <v>5904.9699999999993</v>
      </c>
      <c r="S141" s="15" t="str">
        <f>IF(performance_data[[#This Row],[net_inflows]]&gt;AVERAGE(performance_data[net_inflows]),"High","Low")</f>
        <v>High</v>
      </c>
      <c r="T141" s="15">
        <f>AVERAGEIF(performance_data[inflow_flag],performance_data[[#This Row],[inflow_flag]],performance_data[return_percentage])</f>
        <v>4.8467905675459724</v>
      </c>
      <c r="U141" s="17">
        <f>IF(performance_data[[#This Row],[return_percentage]]&lt;performance_data[[#This Row],[benchmark_return]],1,0)</f>
        <v>0</v>
      </c>
      <c r="V141" s="17">
        <f>COUNTIFS(performance_data[portfolio_id],performance_data[[#This Row],[portfolio_id]])</f>
        <v>37</v>
      </c>
      <c r="W141" s="17">
        <f>COUNTIFS(performance_data[portfolio_id],performance_data[[#This Row],[portfolio_id]],
          performance_data[return_flag],1)</f>
        <v>19</v>
      </c>
      <c r="X141" s="15">
        <f>performance_data[[#This Row],[underperform_flag_count]]/performance_data[[#This Row],[totalportfoliocount]]</f>
        <v>0.51351351351351349</v>
      </c>
    </row>
    <row r="142" spans="1:24" x14ac:dyDescent="0.3">
      <c r="A142">
        <v>1280</v>
      </c>
      <c r="B142" s="1">
        <v>45529</v>
      </c>
      <c r="C142">
        <v>368066.9</v>
      </c>
      <c r="D142">
        <v>-4.91</v>
      </c>
      <c r="E142">
        <v>-4.82</v>
      </c>
      <c r="F142">
        <v>4189.97</v>
      </c>
      <c r="G142">
        <v>1175.96</v>
      </c>
      <c r="H142" t="s">
        <v>2205</v>
      </c>
      <c r="I142" t="s">
        <v>2209</v>
      </c>
      <c r="J142">
        <v>8</v>
      </c>
      <c r="K142" t="s">
        <v>2214</v>
      </c>
      <c r="L142" t="str">
        <f>IF(performance_data[[#This Row],[return_percentage]]&gt;=performance_data[[#This Row],[benchmark_return]],"Higher","Lower")</f>
        <v>Lower</v>
      </c>
      <c r="M142" s="14">
        <f xml:space="preserve"> _xlfn.MAXIFS(performance_data[date],performance_data[portfolio_id],performance_data[[#This Row],[portfolio_id]])</f>
        <v>45529</v>
      </c>
      <c r="N142" s="14">
        <f xml:space="preserve"> _xlfn.MINIFS(performance_data[date],performance_data[portfolio_id],performance_data[[#This Row],[portfolio_id]])</f>
        <v>44856</v>
      </c>
      <c r="O142" s="15">
        <f>_xlfn.MAXIFS(performance_data[portfolio_value],performance_data[portfolio_id],performance_data[[#This Row],[portfolio_id]],performance_data[date],performance_data[[#This Row],[latest_date]])</f>
        <v>368066.9</v>
      </c>
      <c r="P142" s="15">
        <f>_xlfn.MAXIFS(performance_data[portfolio_value],performance_data[portfolio_id],performance_data[[#This Row],[portfolio_id]],performance_data[date],performance_data[[#This Row],[starting_date]])</f>
        <v>402865.82</v>
      </c>
      <c r="Q142" s="15">
        <f>performance_data[[#This Row],[latest_value]]-performance_data[[#This Row],[starting_value]]</f>
        <v>-34798.919999999984</v>
      </c>
      <c r="R142" s="15">
        <f>performance_data[[#This Row],[net_inflows]]-performance_data[[#This Row],[net_outflows]]</f>
        <v>3014.01</v>
      </c>
      <c r="S142" s="15" t="str">
        <f>IF(performance_data[[#This Row],[net_inflows]]&gt;AVERAGE(performance_data[net_inflows]),"High","Low")</f>
        <v>Low</v>
      </c>
      <c r="T142" s="15">
        <f>AVERAGEIF(performance_data[inflow_flag],performance_data[[#This Row],[inflow_flag]],performance_data[return_percentage])</f>
        <v>5.0457846277021572</v>
      </c>
      <c r="U142" s="17">
        <f>IF(performance_data[[#This Row],[return_percentage]]&lt;performance_data[[#This Row],[benchmark_return]],1,0)</f>
        <v>1</v>
      </c>
      <c r="V142" s="17">
        <f>COUNTIFS(performance_data[portfolio_id],performance_data[[#This Row],[portfolio_id]])</f>
        <v>37</v>
      </c>
      <c r="W142" s="17">
        <f>COUNTIFS(performance_data[portfolio_id],performance_data[[#This Row],[portfolio_id]],
          performance_data[return_flag],1)</f>
        <v>19</v>
      </c>
      <c r="X142" s="15">
        <f>performance_data[[#This Row],[underperform_flag_count]]/performance_data[[#This Row],[totalportfoliocount]]</f>
        <v>0.51351351351351349</v>
      </c>
    </row>
    <row r="143" spans="1:24" x14ac:dyDescent="0.3">
      <c r="A143">
        <v>1280</v>
      </c>
      <c r="B143" s="1">
        <v>45506</v>
      </c>
      <c r="C143">
        <v>427395.99</v>
      </c>
      <c r="D143">
        <v>11.54</v>
      </c>
      <c r="E143">
        <v>13.31</v>
      </c>
      <c r="F143">
        <v>454.64</v>
      </c>
      <c r="G143">
        <v>4418.24</v>
      </c>
      <c r="H143" t="s">
        <v>2205</v>
      </c>
      <c r="I143" t="s">
        <v>2209</v>
      </c>
      <c r="J143">
        <v>8</v>
      </c>
      <c r="K143" t="s">
        <v>2214</v>
      </c>
      <c r="L143" t="str">
        <f>IF(performance_data[[#This Row],[return_percentage]]&gt;=performance_data[[#This Row],[benchmark_return]],"Higher","Lower")</f>
        <v>Lower</v>
      </c>
      <c r="M143" s="14">
        <f xml:space="preserve"> _xlfn.MAXIFS(performance_data[date],performance_data[portfolio_id],performance_data[[#This Row],[portfolio_id]])</f>
        <v>45529</v>
      </c>
      <c r="N143" s="14">
        <f xml:space="preserve"> _xlfn.MINIFS(performance_data[date],performance_data[portfolio_id],performance_data[[#This Row],[portfolio_id]])</f>
        <v>44856</v>
      </c>
      <c r="O143" s="15">
        <f>_xlfn.MAXIFS(performance_data[portfolio_value],performance_data[portfolio_id],performance_data[[#This Row],[portfolio_id]],performance_data[date],performance_data[[#This Row],[latest_date]])</f>
        <v>368066.9</v>
      </c>
      <c r="P143" s="15">
        <f>_xlfn.MAXIFS(performance_data[portfolio_value],performance_data[portfolio_id],performance_data[[#This Row],[portfolio_id]],performance_data[date],performance_data[[#This Row],[starting_date]])</f>
        <v>402865.82</v>
      </c>
      <c r="Q143" s="15">
        <f>performance_data[[#This Row],[latest_value]]-performance_data[[#This Row],[starting_value]]</f>
        <v>-34798.919999999984</v>
      </c>
      <c r="R143" s="15">
        <f>performance_data[[#This Row],[net_inflows]]-performance_data[[#This Row],[net_outflows]]</f>
        <v>-3963.6</v>
      </c>
      <c r="S143" s="15" t="str">
        <f>IF(performance_data[[#This Row],[net_inflows]]&gt;AVERAGE(performance_data[net_inflows]),"High","Low")</f>
        <v>Low</v>
      </c>
      <c r="T143" s="15">
        <f>AVERAGEIF(performance_data[inflow_flag],performance_data[[#This Row],[inflow_flag]],performance_data[return_percentage])</f>
        <v>5.0457846277021572</v>
      </c>
      <c r="U143" s="17">
        <f>IF(performance_data[[#This Row],[return_percentage]]&lt;performance_data[[#This Row],[benchmark_return]],1,0)</f>
        <v>1</v>
      </c>
      <c r="V143" s="17">
        <f>COUNTIFS(performance_data[portfolio_id],performance_data[[#This Row],[portfolio_id]])</f>
        <v>37</v>
      </c>
      <c r="W143" s="17">
        <f>COUNTIFS(performance_data[portfolio_id],performance_data[[#This Row],[portfolio_id]],
          performance_data[return_flag],1)</f>
        <v>19</v>
      </c>
      <c r="X143" s="15">
        <f>performance_data[[#This Row],[underperform_flag_count]]/performance_data[[#This Row],[totalportfoliocount]]</f>
        <v>0.51351351351351349</v>
      </c>
    </row>
    <row r="144" spans="1:24" x14ac:dyDescent="0.3">
      <c r="A144">
        <v>1280</v>
      </c>
      <c r="B144" s="1">
        <v>44882</v>
      </c>
      <c r="C144">
        <v>63860.95</v>
      </c>
      <c r="D144">
        <v>-5.68</v>
      </c>
      <c r="E144">
        <v>-4.83</v>
      </c>
      <c r="F144">
        <v>14046.57</v>
      </c>
      <c r="G144">
        <v>3083.02</v>
      </c>
      <c r="H144" t="s">
        <v>2220</v>
      </c>
      <c r="I144" t="s">
        <v>2217</v>
      </c>
      <c r="J144">
        <v>11</v>
      </c>
      <c r="K144" t="s">
        <v>2219</v>
      </c>
      <c r="L144" t="str">
        <f>IF(performance_data[[#This Row],[return_percentage]]&gt;=performance_data[[#This Row],[benchmark_return]],"Higher","Lower")</f>
        <v>Lower</v>
      </c>
      <c r="M144" s="14">
        <f xml:space="preserve"> _xlfn.MAXIFS(performance_data[date],performance_data[portfolio_id],performance_data[[#This Row],[portfolio_id]])</f>
        <v>45529</v>
      </c>
      <c r="N144" s="14">
        <f xml:space="preserve"> _xlfn.MINIFS(performance_data[date],performance_data[portfolio_id],performance_data[[#This Row],[portfolio_id]])</f>
        <v>44856</v>
      </c>
      <c r="O144" s="15">
        <f>_xlfn.MAXIFS(performance_data[portfolio_value],performance_data[portfolio_id],performance_data[[#This Row],[portfolio_id]],performance_data[date],performance_data[[#This Row],[latest_date]])</f>
        <v>368066.9</v>
      </c>
      <c r="P144" s="15">
        <f>_xlfn.MAXIFS(performance_data[portfolio_value],performance_data[portfolio_id],performance_data[[#This Row],[portfolio_id]],performance_data[date],performance_data[[#This Row],[starting_date]])</f>
        <v>402865.82</v>
      </c>
      <c r="Q144" s="15">
        <f>performance_data[[#This Row],[latest_value]]-performance_data[[#This Row],[starting_value]]</f>
        <v>-34798.919999999984</v>
      </c>
      <c r="R144" s="15">
        <f>performance_data[[#This Row],[net_inflows]]-performance_data[[#This Row],[net_outflows]]</f>
        <v>10963.55</v>
      </c>
      <c r="S144" s="15" t="str">
        <f>IF(performance_data[[#This Row],[net_inflows]]&gt;AVERAGE(performance_data[net_inflows]),"High","Low")</f>
        <v>High</v>
      </c>
      <c r="T144" s="15">
        <f>AVERAGEIF(performance_data[inflow_flag],performance_data[[#This Row],[inflow_flag]],performance_data[return_percentage])</f>
        <v>4.8467905675459724</v>
      </c>
      <c r="U144" s="17">
        <f>IF(performance_data[[#This Row],[return_percentage]]&lt;performance_data[[#This Row],[benchmark_return]],1,0)</f>
        <v>1</v>
      </c>
      <c r="V144" s="17">
        <f>COUNTIFS(performance_data[portfolio_id],performance_data[[#This Row],[portfolio_id]])</f>
        <v>37</v>
      </c>
      <c r="W144" s="17">
        <f>COUNTIFS(performance_data[portfolio_id],performance_data[[#This Row],[portfolio_id]],
          performance_data[return_flag],1)</f>
        <v>19</v>
      </c>
      <c r="X144" s="15">
        <f>performance_data[[#This Row],[underperform_flag_count]]/performance_data[[#This Row],[totalportfoliocount]]</f>
        <v>0.51351351351351349</v>
      </c>
    </row>
    <row r="145" spans="1:24" x14ac:dyDescent="0.3">
      <c r="A145">
        <v>1280</v>
      </c>
      <c r="B145" s="1">
        <v>45136</v>
      </c>
      <c r="C145">
        <v>249908.12</v>
      </c>
      <c r="D145">
        <v>0.27</v>
      </c>
      <c r="E145">
        <v>0.31</v>
      </c>
      <c r="F145">
        <v>4840.51</v>
      </c>
      <c r="G145">
        <v>19899.14</v>
      </c>
      <c r="H145" t="s">
        <v>2213</v>
      </c>
      <c r="I145" t="s">
        <v>2209</v>
      </c>
      <c r="J145">
        <v>7</v>
      </c>
      <c r="K145" t="s">
        <v>2210</v>
      </c>
      <c r="L145" t="str">
        <f>IF(performance_data[[#This Row],[return_percentage]]&gt;=performance_data[[#This Row],[benchmark_return]],"Higher","Lower")</f>
        <v>Lower</v>
      </c>
      <c r="M145" s="14">
        <f xml:space="preserve"> _xlfn.MAXIFS(performance_data[date],performance_data[portfolio_id],performance_data[[#This Row],[portfolio_id]])</f>
        <v>45529</v>
      </c>
      <c r="N145" s="14">
        <f xml:space="preserve"> _xlfn.MINIFS(performance_data[date],performance_data[portfolio_id],performance_data[[#This Row],[portfolio_id]])</f>
        <v>44856</v>
      </c>
      <c r="O145" s="15">
        <f>_xlfn.MAXIFS(performance_data[portfolio_value],performance_data[portfolio_id],performance_data[[#This Row],[portfolio_id]],performance_data[date],performance_data[[#This Row],[latest_date]])</f>
        <v>368066.9</v>
      </c>
      <c r="P145" s="15">
        <f>_xlfn.MAXIFS(performance_data[portfolio_value],performance_data[portfolio_id],performance_data[[#This Row],[portfolio_id]],performance_data[date],performance_data[[#This Row],[starting_date]])</f>
        <v>402865.82</v>
      </c>
      <c r="Q145" s="15">
        <f>performance_data[[#This Row],[latest_value]]-performance_data[[#This Row],[starting_value]]</f>
        <v>-34798.919999999984</v>
      </c>
      <c r="R145" s="15">
        <f>performance_data[[#This Row],[net_inflows]]-performance_data[[#This Row],[net_outflows]]</f>
        <v>-15058.63</v>
      </c>
      <c r="S145" s="15" t="str">
        <f>IF(performance_data[[#This Row],[net_inflows]]&gt;AVERAGE(performance_data[net_inflows]),"High","Low")</f>
        <v>Low</v>
      </c>
      <c r="T145" s="15">
        <f>AVERAGEIF(performance_data[inflow_flag],performance_data[[#This Row],[inflow_flag]],performance_data[return_percentage])</f>
        <v>5.0457846277021572</v>
      </c>
      <c r="U145" s="17">
        <f>IF(performance_data[[#This Row],[return_percentage]]&lt;performance_data[[#This Row],[benchmark_return]],1,0)</f>
        <v>1</v>
      </c>
      <c r="V145" s="17">
        <f>COUNTIFS(performance_data[portfolio_id],performance_data[[#This Row],[portfolio_id]])</f>
        <v>37</v>
      </c>
      <c r="W145" s="17">
        <f>COUNTIFS(performance_data[portfolio_id],performance_data[[#This Row],[portfolio_id]],
          performance_data[return_flag],1)</f>
        <v>19</v>
      </c>
      <c r="X145" s="15">
        <f>performance_data[[#This Row],[underperform_flag_count]]/performance_data[[#This Row],[totalportfoliocount]]</f>
        <v>0.51351351351351349</v>
      </c>
    </row>
    <row r="146" spans="1:24" x14ac:dyDescent="0.3">
      <c r="A146">
        <v>1280</v>
      </c>
      <c r="B146" s="1">
        <v>45250</v>
      </c>
      <c r="C146">
        <v>108379.22</v>
      </c>
      <c r="D146">
        <v>15.11</v>
      </c>
      <c r="E146">
        <v>15.3</v>
      </c>
      <c r="F146">
        <v>7592.49</v>
      </c>
      <c r="G146">
        <v>2021.59</v>
      </c>
      <c r="H146" t="s">
        <v>2213</v>
      </c>
      <c r="I146" t="s">
        <v>2217</v>
      </c>
      <c r="J146">
        <v>11</v>
      </c>
      <c r="K146" t="s">
        <v>2219</v>
      </c>
      <c r="L146" t="str">
        <f>IF(performance_data[[#This Row],[return_percentage]]&gt;=performance_data[[#This Row],[benchmark_return]],"Higher","Lower")</f>
        <v>Lower</v>
      </c>
      <c r="M146" s="14">
        <f xml:space="preserve"> _xlfn.MAXIFS(performance_data[date],performance_data[portfolio_id],performance_data[[#This Row],[portfolio_id]])</f>
        <v>45529</v>
      </c>
      <c r="N146" s="14">
        <f xml:space="preserve"> _xlfn.MINIFS(performance_data[date],performance_data[portfolio_id],performance_data[[#This Row],[portfolio_id]])</f>
        <v>44856</v>
      </c>
      <c r="O146" s="15">
        <f>_xlfn.MAXIFS(performance_data[portfolio_value],performance_data[portfolio_id],performance_data[[#This Row],[portfolio_id]],performance_data[date],performance_data[[#This Row],[latest_date]])</f>
        <v>368066.9</v>
      </c>
      <c r="P146" s="15">
        <f>_xlfn.MAXIFS(performance_data[portfolio_value],performance_data[portfolio_id],performance_data[[#This Row],[portfolio_id]],performance_data[date],performance_data[[#This Row],[starting_date]])</f>
        <v>402865.82</v>
      </c>
      <c r="Q146" s="15">
        <f>performance_data[[#This Row],[latest_value]]-performance_data[[#This Row],[starting_value]]</f>
        <v>-34798.919999999984</v>
      </c>
      <c r="R146" s="15">
        <f>performance_data[[#This Row],[net_inflows]]-performance_data[[#This Row],[net_outflows]]</f>
        <v>5570.9</v>
      </c>
      <c r="S146" s="15" t="str">
        <f>IF(performance_data[[#This Row],[net_inflows]]&gt;AVERAGE(performance_data[net_inflows]),"High","Low")</f>
        <v>Low</v>
      </c>
      <c r="T146" s="15">
        <f>AVERAGEIF(performance_data[inflow_flag],performance_data[[#This Row],[inflow_flag]],performance_data[return_percentage])</f>
        <v>5.0457846277021572</v>
      </c>
      <c r="U146" s="17">
        <f>IF(performance_data[[#This Row],[return_percentage]]&lt;performance_data[[#This Row],[benchmark_return]],1,0)</f>
        <v>1</v>
      </c>
      <c r="V146" s="17">
        <f>COUNTIFS(performance_data[portfolio_id],performance_data[[#This Row],[portfolio_id]])</f>
        <v>37</v>
      </c>
      <c r="W146" s="17">
        <f>COUNTIFS(performance_data[portfolio_id],performance_data[[#This Row],[portfolio_id]],
          performance_data[return_flag],1)</f>
        <v>19</v>
      </c>
      <c r="X146" s="15">
        <f>performance_data[[#This Row],[underperform_flag_count]]/performance_data[[#This Row],[totalportfoliocount]]</f>
        <v>0.51351351351351349</v>
      </c>
    </row>
    <row r="147" spans="1:24" x14ac:dyDescent="0.3">
      <c r="A147">
        <v>1280</v>
      </c>
      <c r="B147" s="1">
        <v>45387</v>
      </c>
      <c r="C147">
        <v>144745.68</v>
      </c>
      <c r="D147">
        <v>-7.03</v>
      </c>
      <c r="E147">
        <v>-6.34</v>
      </c>
      <c r="F147">
        <v>4561.43</v>
      </c>
      <c r="G147">
        <v>19856.28</v>
      </c>
      <c r="H147" t="s">
        <v>2205</v>
      </c>
      <c r="I147" t="s">
        <v>2211</v>
      </c>
      <c r="J147">
        <v>4</v>
      </c>
      <c r="K147" t="s">
        <v>2216</v>
      </c>
      <c r="L147" t="str">
        <f>IF(performance_data[[#This Row],[return_percentage]]&gt;=performance_data[[#This Row],[benchmark_return]],"Higher","Lower")</f>
        <v>Lower</v>
      </c>
      <c r="M147" s="14">
        <f xml:space="preserve"> _xlfn.MAXIFS(performance_data[date],performance_data[portfolio_id],performance_data[[#This Row],[portfolio_id]])</f>
        <v>45529</v>
      </c>
      <c r="N147" s="14">
        <f xml:space="preserve"> _xlfn.MINIFS(performance_data[date],performance_data[portfolio_id],performance_data[[#This Row],[portfolio_id]])</f>
        <v>44856</v>
      </c>
      <c r="O147" s="15">
        <f>_xlfn.MAXIFS(performance_data[portfolio_value],performance_data[portfolio_id],performance_data[[#This Row],[portfolio_id]],performance_data[date],performance_data[[#This Row],[latest_date]])</f>
        <v>368066.9</v>
      </c>
      <c r="P147" s="15">
        <f>_xlfn.MAXIFS(performance_data[portfolio_value],performance_data[portfolio_id],performance_data[[#This Row],[portfolio_id]],performance_data[date],performance_data[[#This Row],[starting_date]])</f>
        <v>402865.82</v>
      </c>
      <c r="Q147" s="15">
        <f>performance_data[[#This Row],[latest_value]]-performance_data[[#This Row],[starting_value]]</f>
        <v>-34798.919999999984</v>
      </c>
      <c r="R147" s="15">
        <f>performance_data[[#This Row],[net_inflows]]-performance_data[[#This Row],[net_outflows]]</f>
        <v>-15294.849999999999</v>
      </c>
      <c r="S147" s="15" t="str">
        <f>IF(performance_data[[#This Row],[net_inflows]]&gt;AVERAGE(performance_data[net_inflows]),"High","Low")</f>
        <v>Low</v>
      </c>
      <c r="T147" s="15">
        <f>AVERAGEIF(performance_data[inflow_flag],performance_data[[#This Row],[inflow_flag]],performance_data[return_percentage])</f>
        <v>5.0457846277021572</v>
      </c>
      <c r="U147" s="17">
        <f>IF(performance_data[[#This Row],[return_percentage]]&lt;performance_data[[#This Row],[benchmark_return]],1,0)</f>
        <v>1</v>
      </c>
      <c r="V147" s="17">
        <f>COUNTIFS(performance_data[portfolio_id],performance_data[[#This Row],[portfolio_id]])</f>
        <v>37</v>
      </c>
      <c r="W147" s="17">
        <f>COUNTIFS(performance_data[portfolio_id],performance_data[[#This Row],[portfolio_id]],
          performance_data[return_flag],1)</f>
        <v>19</v>
      </c>
      <c r="X147" s="15">
        <f>performance_data[[#This Row],[underperform_flag_count]]/performance_data[[#This Row],[totalportfoliocount]]</f>
        <v>0.51351351351351349</v>
      </c>
    </row>
    <row r="148" spans="1:24" x14ac:dyDescent="0.3">
      <c r="A148">
        <v>1280</v>
      </c>
      <c r="B148" s="1">
        <v>45030</v>
      </c>
      <c r="C148">
        <v>174937.02</v>
      </c>
      <c r="D148">
        <v>-9.75</v>
      </c>
      <c r="E148">
        <v>-11.25</v>
      </c>
      <c r="F148">
        <v>10337.61</v>
      </c>
      <c r="G148">
        <v>18019.13</v>
      </c>
      <c r="H148" t="s">
        <v>2213</v>
      </c>
      <c r="I148" t="s">
        <v>2211</v>
      </c>
      <c r="J148">
        <v>4</v>
      </c>
      <c r="K148" t="s">
        <v>2216</v>
      </c>
      <c r="L148" t="str">
        <f>IF(performance_data[[#This Row],[return_percentage]]&gt;=performance_data[[#This Row],[benchmark_return]],"Higher","Lower")</f>
        <v>Higher</v>
      </c>
      <c r="M148" s="14">
        <f xml:space="preserve"> _xlfn.MAXIFS(performance_data[date],performance_data[portfolio_id],performance_data[[#This Row],[portfolio_id]])</f>
        <v>45529</v>
      </c>
      <c r="N148" s="14">
        <f xml:space="preserve"> _xlfn.MINIFS(performance_data[date],performance_data[portfolio_id],performance_data[[#This Row],[portfolio_id]])</f>
        <v>44856</v>
      </c>
      <c r="O148" s="15">
        <f>_xlfn.MAXIFS(performance_data[portfolio_value],performance_data[portfolio_id],performance_data[[#This Row],[portfolio_id]],performance_data[date],performance_data[[#This Row],[latest_date]])</f>
        <v>368066.9</v>
      </c>
      <c r="P148" s="15">
        <f>_xlfn.MAXIFS(performance_data[portfolio_value],performance_data[portfolio_id],performance_data[[#This Row],[portfolio_id]],performance_data[date],performance_data[[#This Row],[starting_date]])</f>
        <v>402865.82</v>
      </c>
      <c r="Q148" s="15">
        <f>performance_data[[#This Row],[latest_value]]-performance_data[[#This Row],[starting_value]]</f>
        <v>-34798.919999999984</v>
      </c>
      <c r="R148" s="15">
        <f>performance_data[[#This Row],[net_inflows]]-performance_data[[#This Row],[net_outflows]]</f>
        <v>-7681.52</v>
      </c>
      <c r="S148" s="15" t="str">
        <f>IF(performance_data[[#This Row],[net_inflows]]&gt;AVERAGE(performance_data[net_inflows]),"High","Low")</f>
        <v>High</v>
      </c>
      <c r="T148" s="15">
        <f>AVERAGEIF(performance_data[inflow_flag],performance_data[[#This Row],[inflow_flag]],performance_data[return_percentage])</f>
        <v>4.8467905675459724</v>
      </c>
      <c r="U148" s="17">
        <f>IF(performance_data[[#This Row],[return_percentage]]&lt;performance_data[[#This Row],[benchmark_return]],1,0)</f>
        <v>0</v>
      </c>
      <c r="V148" s="17">
        <f>COUNTIFS(performance_data[portfolio_id],performance_data[[#This Row],[portfolio_id]])</f>
        <v>37</v>
      </c>
      <c r="W148" s="17">
        <f>COUNTIFS(performance_data[portfolio_id],performance_data[[#This Row],[portfolio_id]],
          performance_data[return_flag],1)</f>
        <v>19</v>
      </c>
      <c r="X148" s="15">
        <f>performance_data[[#This Row],[underperform_flag_count]]/performance_data[[#This Row],[totalportfoliocount]]</f>
        <v>0.51351351351351349</v>
      </c>
    </row>
    <row r="149" spans="1:24" x14ac:dyDescent="0.3">
      <c r="A149">
        <v>1280</v>
      </c>
      <c r="B149" s="1">
        <v>44869</v>
      </c>
      <c r="C149">
        <v>110142.91</v>
      </c>
      <c r="D149">
        <v>16.850000000000001</v>
      </c>
      <c r="E149">
        <v>18.850000000000001</v>
      </c>
      <c r="F149">
        <v>17563.240000000002</v>
      </c>
      <c r="G149">
        <v>15937.53</v>
      </c>
      <c r="H149" t="s">
        <v>2220</v>
      </c>
      <c r="I149" t="s">
        <v>2217</v>
      </c>
      <c r="J149">
        <v>11</v>
      </c>
      <c r="K149" t="s">
        <v>2219</v>
      </c>
      <c r="L149" t="str">
        <f>IF(performance_data[[#This Row],[return_percentage]]&gt;=performance_data[[#This Row],[benchmark_return]],"Higher","Lower")</f>
        <v>Lower</v>
      </c>
      <c r="M149" s="14">
        <f xml:space="preserve"> _xlfn.MAXIFS(performance_data[date],performance_data[portfolio_id],performance_data[[#This Row],[portfolio_id]])</f>
        <v>45529</v>
      </c>
      <c r="N149" s="14">
        <f xml:space="preserve"> _xlfn.MINIFS(performance_data[date],performance_data[portfolio_id],performance_data[[#This Row],[portfolio_id]])</f>
        <v>44856</v>
      </c>
      <c r="O149" s="15">
        <f>_xlfn.MAXIFS(performance_data[portfolio_value],performance_data[portfolio_id],performance_data[[#This Row],[portfolio_id]],performance_data[date],performance_data[[#This Row],[latest_date]])</f>
        <v>368066.9</v>
      </c>
      <c r="P149" s="15">
        <f>_xlfn.MAXIFS(performance_data[portfolio_value],performance_data[portfolio_id],performance_data[[#This Row],[portfolio_id]],performance_data[date],performance_data[[#This Row],[starting_date]])</f>
        <v>402865.82</v>
      </c>
      <c r="Q149" s="15">
        <f>performance_data[[#This Row],[latest_value]]-performance_data[[#This Row],[starting_value]]</f>
        <v>-34798.919999999984</v>
      </c>
      <c r="R149" s="15">
        <f>performance_data[[#This Row],[net_inflows]]-performance_data[[#This Row],[net_outflows]]</f>
        <v>1625.7100000000009</v>
      </c>
      <c r="S149" s="15" t="str">
        <f>IF(performance_data[[#This Row],[net_inflows]]&gt;AVERAGE(performance_data[net_inflows]),"High","Low")</f>
        <v>High</v>
      </c>
      <c r="T149" s="15">
        <f>AVERAGEIF(performance_data[inflow_flag],performance_data[[#This Row],[inflow_flag]],performance_data[return_percentage])</f>
        <v>4.8467905675459724</v>
      </c>
      <c r="U149" s="17">
        <f>IF(performance_data[[#This Row],[return_percentage]]&lt;performance_data[[#This Row],[benchmark_return]],1,0)</f>
        <v>1</v>
      </c>
      <c r="V149" s="17">
        <f>COUNTIFS(performance_data[portfolio_id],performance_data[[#This Row],[portfolio_id]])</f>
        <v>37</v>
      </c>
      <c r="W149" s="17">
        <f>COUNTIFS(performance_data[portfolio_id],performance_data[[#This Row],[portfolio_id]],
          performance_data[return_flag],1)</f>
        <v>19</v>
      </c>
      <c r="X149" s="15">
        <f>performance_data[[#This Row],[underperform_flag_count]]/performance_data[[#This Row],[totalportfoliocount]]</f>
        <v>0.51351351351351349</v>
      </c>
    </row>
    <row r="150" spans="1:24" x14ac:dyDescent="0.3">
      <c r="A150">
        <v>1280</v>
      </c>
      <c r="B150" s="1">
        <v>44982</v>
      </c>
      <c r="C150">
        <v>188886.08</v>
      </c>
      <c r="D150">
        <v>-7.76</v>
      </c>
      <c r="E150">
        <v>-7.99</v>
      </c>
      <c r="F150">
        <v>8490.85</v>
      </c>
      <c r="G150">
        <v>3388.15</v>
      </c>
      <c r="H150" t="s">
        <v>2213</v>
      </c>
      <c r="I150" t="s">
        <v>2206</v>
      </c>
      <c r="J150">
        <v>2</v>
      </c>
      <c r="K150" t="s">
        <v>2226</v>
      </c>
      <c r="L150" t="str">
        <f>IF(performance_data[[#This Row],[return_percentage]]&gt;=performance_data[[#This Row],[benchmark_return]],"Higher","Lower")</f>
        <v>Higher</v>
      </c>
      <c r="M150" s="14">
        <f xml:space="preserve"> _xlfn.MAXIFS(performance_data[date],performance_data[portfolio_id],performance_data[[#This Row],[portfolio_id]])</f>
        <v>45529</v>
      </c>
      <c r="N150" s="14">
        <f xml:space="preserve"> _xlfn.MINIFS(performance_data[date],performance_data[portfolio_id],performance_data[[#This Row],[portfolio_id]])</f>
        <v>44856</v>
      </c>
      <c r="O150" s="15">
        <f>_xlfn.MAXIFS(performance_data[portfolio_value],performance_data[portfolio_id],performance_data[[#This Row],[portfolio_id]],performance_data[date],performance_data[[#This Row],[latest_date]])</f>
        <v>368066.9</v>
      </c>
      <c r="P150" s="15">
        <f>_xlfn.MAXIFS(performance_data[portfolio_value],performance_data[portfolio_id],performance_data[[#This Row],[portfolio_id]],performance_data[date],performance_data[[#This Row],[starting_date]])</f>
        <v>402865.82</v>
      </c>
      <c r="Q150" s="15">
        <f>performance_data[[#This Row],[latest_value]]-performance_data[[#This Row],[starting_value]]</f>
        <v>-34798.919999999984</v>
      </c>
      <c r="R150" s="15">
        <f>performance_data[[#This Row],[net_inflows]]-performance_data[[#This Row],[net_outflows]]</f>
        <v>5102.7000000000007</v>
      </c>
      <c r="S150" s="15" t="str">
        <f>IF(performance_data[[#This Row],[net_inflows]]&gt;AVERAGE(performance_data[net_inflows]),"High","Low")</f>
        <v>Low</v>
      </c>
      <c r="T150" s="15">
        <f>AVERAGEIF(performance_data[inflow_flag],performance_data[[#This Row],[inflow_flag]],performance_data[return_percentage])</f>
        <v>5.0457846277021572</v>
      </c>
      <c r="U150" s="17">
        <f>IF(performance_data[[#This Row],[return_percentage]]&lt;performance_data[[#This Row],[benchmark_return]],1,0)</f>
        <v>0</v>
      </c>
      <c r="V150" s="17">
        <f>COUNTIFS(performance_data[portfolio_id],performance_data[[#This Row],[portfolio_id]])</f>
        <v>37</v>
      </c>
      <c r="W150" s="17">
        <f>COUNTIFS(performance_data[portfolio_id],performance_data[[#This Row],[portfolio_id]],
          performance_data[return_flag],1)</f>
        <v>19</v>
      </c>
      <c r="X150" s="15">
        <f>performance_data[[#This Row],[underperform_flag_count]]/performance_data[[#This Row],[totalportfoliocount]]</f>
        <v>0.51351351351351349</v>
      </c>
    </row>
    <row r="151" spans="1:24" x14ac:dyDescent="0.3">
      <c r="A151">
        <v>1280</v>
      </c>
      <c r="B151" s="1">
        <v>45520</v>
      </c>
      <c r="C151">
        <v>275557.24</v>
      </c>
      <c r="D151">
        <v>12.56</v>
      </c>
      <c r="E151">
        <v>14.2</v>
      </c>
      <c r="F151">
        <v>11973.57</v>
      </c>
      <c r="G151">
        <v>12873.49</v>
      </c>
      <c r="H151" t="s">
        <v>2205</v>
      </c>
      <c r="I151" t="s">
        <v>2209</v>
      </c>
      <c r="J151">
        <v>8</v>
      </c>
      <c r="K151" t="s">
        <v>2214</v>
      </c>
      <c r="L151" t="str">
        <f>IF(performance_data[[#This Row],[return_percentage]]&gt;=performance_data[[#This Row],[benchmark_return]],"Higher","Lower")</f>
        <v>Lower</v>
      </c>
      <c r="M151" s="14">
        <f xml:space="preserve"> _xlfn.MAXIFS(performance_data[date],performance_data[portfolio_id],performance_data[[#This Row],[portfolio_id]])</f>
        <v>45529</v>
      </c>
      <c r="N151" s="14">
        <f xml:space="preserve"> _xlfn.MINIFS(performance_data[date],performance_data[portfolio_id],performance_data[[#This Row],[portfolio_id]])</f>
        <v>44856</v>
      </c>
      <c r="O151" s="15">
        <f>_xlfn.MAXIFS(performance_data[portfolio_value],performance_data[portfolio_id],performance_data[[#This Row],[portfolio_id]],performance_data[date],performance_data[[#This Row],[latest_date]])</f>
        <v>368066.9</v>
      </c>
      <c r="P151" s="15">
        <f>_xlfn.MAXIFS(performance_data[portfolio_value],performance_data[portfolio_id],performance_data[[#This Row],[portfolio_id]],performance_data[date],performance_data[[#This Row],[starting_date]])</f>
        <v>402865.82</v>
      </c>
      <c r="Q151" s="15">
        <f>performance_data[[#This Row],[latest_value]]-performance_data[[#This Row],[starting_value]]</f>
        <v>-34798.919999999984</v>
      </c>
      <c r="R151" s="15">
        <f>performance_data[[#This Row],[net_inflows]]-performance_data[[#This Row],[net_outflows]]</f>
        <v>-899.92000000000007</v>
      </c>
      <c r="S151" s="15" t="str">
        <f>IF(performance_data[[#This Row],[net_inflows]]&gt;AVERAGE(performance_data[net_inflows]),"High","Low")</f>
        <v>High</v>
      </c>
      <c r="T151" s="15">
        <f>AVERAGEIF(performance_data[inflow_flag],performance_data[[#This Row],[inflow_flag]],performance_data[return_percentage])</f>
        <v>4.8467905675459724</v>
      </c>
      <c r="U151" s="17">
        <f>IF(performance_data[[#This Row],[return_percentage]]&lt;performance_data[[#This Row],[benchmark_return]],1,0)</f>
        <v>1</v>
      </c>
      <c r="V151" s="17">
        <f>COUNTIFS(performance_data[portfolio_id],performance_data[[#This Row],[portfolio_id]])</f>
        <v>37</v>
      </c>
      <c r="W151" s="17">
        <f>COUNTIFS(performance_data[portfolio_id],performance_data[[#This Row],[portfolio_id]],
          performance_data[return_flag],1)</f>
        <v>19</v>
      </c>
      <c r="X151" s="15">
        <f>performance_data[[#This Row],[underperform_flag_count]]/performance_data[[#This Row],[totalportfoliocount]]</f>
        <v>0.51351351351351349</v>
      </c>
    </row>
    <row r="152" spans="1:24" x14ac:dyDescent="0.3">
      <c r="A152">
        <v>1280</v>
      </c>
      <c r="B152" s="1">
        <v>45243</v>
      </c>
      <c r="C152">
        <v>310991.43</v>
      </c>
      <c r="D152">
        <v>0.13</v>
      </c>
      <c r="E152">
        <v>0.11</v>
      </c>
      <c r="F152">
        <v>9676.48</v>
      </c>
      <c r="G152">
        <v>16221.41</v>
      </c>
      <c r="H152" t="s">
        <v>2213</v>
      </c>
      <c r="I152" t="s">
        <v>2217</v>
      </c>
      <c r="J152">
        <v>11</v>
      </c>
      <c r="K152" t="s">
        <v>2219</v>
      </c>
      <c r="L152" t="str">
        <f>IF(performance_data[[#This Row],[return_percentage]]&gt;=performance_data[[#This Row],[benchmark_return]],"Higher","Lower")</f>
        <v>Higher</v>
      </c>
      <c r="M152" s="14">
        <f xml:space="preserve"> _xlfn.MAXIFS(performance_data[date],performance_data[portfolio_id],performance_data[[#This Row],[portfolio_id]])</f>
        <v>45529</v>
      </c>
      <c r="N152" s="14">
        <f xml:space="preserve"> _xlfn.MINIFS(performance_data[date],performance_data[portfolio_id],performance_data[[#This Row],[portfolio_id]])</f>
        <v>44856</v>
      </c>
      <c r="O152" s="15">
        <f>_xlfn.MAXIFS(performance_data[portfolio_value],performance_data[portfolio_id],performance_data[[#This Row],[portfolio_id]],performance_data[date],performance_data[[#This Row],[latest_date]])</f>
        <v>368066.9</v>
      </c>
      <c r="P152" s="15">
        <f>_xlfn.MAXIFS(performance_data[portfolio_value],performance_data[portfolio_id],performance_data[[#This Row],[portfolio_id]],performance_data[date],performance_data[[#This Row],[starting_date]])</f>
        <v>402865.82</v>
      </c>
      <c r="Q152" s="15">
        <f>performance_data[[#This Row],[latest_value]]-performance_data[[#This Row],[starting_value]]</f>
        <v>-34798.919999999984</v>
      </c>
      <c r="R152" s="15">
        <f>performance_data[[#This Row],[net_inflows]]-performance_data[[#This Row],[net_outflows]]</f>
        <v>-6544.93</v>
      </c>
      <c r="S152" s="15" t="str">
        <f>IF(performance_data[[#This Row],[net_inflows]]&gt;AVERAGE(performance_data[net_inflows]),"High","Low")</f>
        <v>Low</v>
      </c>
      <c r="T152" s="15">
        <f>AVERAGEIF(performance_data[inflow_flag],performance_data[[#This Row],[inflow_flag]],performance_data[return_percentage])</f>
        <v>5.0457846277021572</v>
      </c>
      <c r="U152" s="17">
        <f>IF(performance_data[[#This Row],[return_percentage]]&lt;performance_data[[#This Row],[benchmark_return]],1,0)</f>
        <v>0</v>
      </c>
      <c r="V152" s="17">
        <f>COUNTIFS(performance_data[portfolio_id],performance_data[[#This Row],[portfolio_id]])</f>
        <v>37</v>
      </c>
      <c r="W152" s="17">
        <f>COUNTIFS(performance_data[portfolio_id],performance_data[[#This Row],[portfolio_id]],
          performance_data[return_flag],1)</f>
        <v>19</v>
      </c>
      <c r="X152" s="15">
        <f>performance_data[[#This Row],[underperform_flag_count]]/performance_data[[#This Row],[totalportfoliocount]]</f>
        <v>0.51351351351351349</v>
      </c>
    </row>
    <row r="153" spans="1:24" x14ac:dyDescent="0.3">
      <c r="A153">
        <v>1280</v>
      </c>
      <c r="B153" s="1">
        <v>45005</v>
      </c>
      <c r="C153">
        <v>461741.63</v>
      </c>
      <c r="D153">
        <v>4.78</v>
      </c>
      <c r="E153">
        <v>4.2699999999999996</v>
      </c>
      <c r="F153">
        <v>3129.13</v>
      </c>
      <c r="G153">
        <v>61.97</v>
      </c>
      <c r="H153" t="s">
        <v>2213</v>
      </c>
      <c r="I153" t="s">
        <v>2206</v>
      </c>
      <c r="J153">
        <v>3</v>
      </c>
      <c r="K153" t="s">
        <v>2222</v>
      </c>
      <c r="L153" t="str">
        <f>IF(performance_data[[#This Row],[return_percentage]]&gt;=performance_data[[#This Row],[benchmark_return]],"Higher","Lower")</f>
        <v>Higher</v>
      </c>
      <c r="M153" s="14">
        <f xml:space="preserve"> _xlfn.MAXIFS(performance_data[date],performance_data[portfolio_id],performance_data[[#This Row],[portfolio_id]])</f>
        <v>45529</v>
      </c>
      <c r="N153" s="14">
        <f xml:space="preserve"> _xlfn.MINIFS(performance_data[date],performance_data[portfolio_id],performance_data[[#This Row],[portfolio_id]])</f>
        <v>44856</v>
      </c>
      <c r="O153" s="15">
        <f>_xlfn.MAXIFS(performance_data[portfolio_value],performance_data[portfolio_id],performance_data[[#This Row],[portfolio_id]],performance_data[date],performance_data[[#This Row],[latest_date]])</f>
        <v>368066.9</v>
      </c>
      <c r="P153" s="15">
        <f>_xlfn.MAXIFS(performance_data[portfolio_value],performance_data[portfolio_id],performance_data[[#This Row],[portfolio_id]],performance_data[date],performance_data[[#This Row],[starting_date]])</f>
        <v>402865.82</v>
      </c>
      <c r="Q153" s="15">
        <f>performance_data[[#This Row],[latest_value]]-performance_data[[#This Row],[starting_value]]</f>
        <v>-34798.919999999984</v>
      </c>
      <c r="R153" s="15">
        <f>performance_data[[#This Row],[net_inflows]]-performance_data[[#This Row],[net_outflows]]</f>
        <v>3067.1600000000003</v>
      </c>
      <c r="S153" s="15" t="str">
        <f>IF(performance_data[[#This Row],[net_inflows]]&gt;AVERAGE(performance_data[net_inflows]),"High","Low")</f>
        <v>Low</v>
      </c>
      <c r="T153" s="15">
        <f>AVERAGEIF(performance_data[inflow_flag],performance_data[[#This Row],[inflow_flag]],performance_data[return_percentage])</f>
        <v>5.0457846277021572</v>
      </c>
      <c r="U153" s="17">
        <f>IF(performance_data[[#This Row],[return_percentage]]&lt;performance_data[[#This Row],[benchmark_return]],1,0)</f>
        <v>0</v>
      </c>
      <c r="V153" s="17">
        <f>COUNTIFS(performance_data[portfolio_id],performance_data[[#This Row],[portfolio_id]])</f>
        <v>37</v>
      </c>
      <c r="W153" s="17">
        <f>COUNTIFS(performance_data[portfolio_id],performance_data[[#This Row],[portfolio_id]],
          performance_data[return_flag],1)</f>
        <v>19</v>
      </c>
      <c r="X153" s="15">
        <f>performance_data[[#This Row],[underperform_flag_count]]/performance_data[[#This Row],[totalportfoliocount]]</f>
        <v>0.51351351351351349</v>
      </c>
    </row>
    <row r="154" spans="1:24" x14ac:dyDescent="0.3">
      <c r="A154">
        <v>1280</v>
      </c>
      <c r="B154" s="1">
        <v>45049</v>
      </c>
      <c r="C154">
        <v>206399.19</v>
      </c>
      <c r="D154">
        <v>-7.38</v>
      </c>
      <c r="E154">
        <v>-6.25</v>
      </c>
      <c r="F154">
        <v>1075.17</v>
      </c>
      <c r="G154">
        <v>6408.52</v>
      </c>
      <c r="H154" t="s">
        <v>2213</v>
      </c>
      <c r="I154" t="s">
        <v>2211</v>
      </c>
      <c r="J154">
        <v>5</v>
      </c>
      <c r="K154" t="s">
        <v>2223</v>
      </c>
      <c r="L154" t="str">
        <f>IF(performance_data[[#This Row],[return_percentage]]&gt;=performance_data[[#This Row],[benchmark_return]],"Higher","Lower")</f>
        <v>Lower</v>
      </c>
      <c r="M154" s="14">
        <f xml:space="preserve"> _xlfn.MAXIFS(performance_data[date],performance_data[portfolio_id],performance_data[[#This Row],[portfolio_id]])</f>
        <v>45529</v>
      </c>
      <c r="N154" s="14">
        <f xml:space="preserve"> _xlfn.MINIFS(performance_data[date],performance_data[portfolio_id],performance_data[[#This Row],[portfolio_id]])</f>
        <v>44856</v>
      </c>
      <c r="O154" s="15">
        <f>_xlfn.MAXIFS(performance_data[portfolio_value],performance_data[portfolio_id],performance_data[[#This Row],[portfolio_id]],performance_data[date],performance_data[[#This Row],[latest_date]])</f>
        <v>368066.9</v>
      </c>
      <c r="P154" s="15">
        <f>_xlfn.MAXIFS(performance_data[portfolio_value],performance_data[portfolio_id],performance_data[[#This Row],[portfolio_id]],performance_data[date],performance_data[[#This Row],[starting_date]])</f>
        <v>402865.82</v>
      </c>
      <c r="Q154" s="15">
        <f>performance_data[[#This Row],[latest_value]]-performance_data[[#This Row],[starting_value]]</f>
        <v>-34798.919999999984</v>
      </c>
      <c r="R154" s="15">
        <f>performance_data[[#This Row],[net_inflows]]-performance_data[[#This Row],[net_outflows]]</f>
        <v>-5333.35</v>
      </c>
      <c r="S154" s="15" t="str">
        <f>IF(performance_data[[#This Row],[net_inflows]]&gt;AVERAGE(performance_data[net_inflows]),"High","Low")</f>
        <v>Low</v>
      </c>
      <c r="T154" s="15">
        <f>AVERAGEIF(performance_data[inflow_flag],performance_data[[#This Row],[inflow_flag]],performance_data[return_percentage])</f>
        <v>5.0457846277021572</v>
      </c>
      <c r="U154" s="17">
        <f>IF(performance_data[[#This Row],[return_percentage]]&lt;performance_data[[#This Row],[benchmark_return]],1,0)</f>
        <v>1</v>
      </c>
      <c r="V154" s="17">
        <f>COUNTIFS(performance_data[portfolio_id],performance_data[[#This Row],[portfolio_id]])</f>
        <v>37</v>
      </c>
      <c r="W154" s="17">
        <f>COUNTIFS(performance_data[portfolio_id],performance_data[[#This Row],[portfolio_id]],
          performance_data[return_flag],1)</f>
        <v>19</v>
      </c>
      <c r="X154" s="15">
        <f>performance_data[[#This Row],[underperform_flag_count]]/performance_data[[#This Row],[totalportfoliocount]]</f>
        <v>0.51351351351351349</v>
      </c>
    </row>
    <row r="155" spans="1:24" x14ac:dyDescent="0.3">
      <c r="A155">
        <v>1280</v>
      </c>
      <c r="B155" s="1">
        <v>45209</v>
      </c>
      <c r="C155">
        <v>237013.53</v>
      </c>
      <c r="D155">
        <v>18.21</v>
      </c>
      <c r="E155">
        <v>21.62</v>
      </c>
      <c r="F155">
        <v>14112.87</v>
      </c>
      <c r="G155">
        <v>4296.97</v>
      </c>
      <c r="H155" t="s">
        <v>2213</v>
      </c>
      <c r="I155" t="s">
        <v>2217</v>
      </c>
      <c r="J155">
        <v>10</v>
      </c>
      <c r="K155" t="s">
        <v>2224</v>
      </c>
      <c r="L155" t="str">
        <f>IF(performance_data[[#This Row],[return_percentage]]&gt;=performance_data[[#This Row],[benchmark_return]],"Higher","Lower")</f>
        <v>Lower</v>
      </c>
      <c r="M155" s="14">
        <f xml:space="preserve"> _xlfn.MAXIFS(performance_data[date],performance_data[portfolio_id],performance_data[[#This Row],[portfolio_id]])</f>
        <v>45529</v>
      </c>
      <c r="N155" s="14">
        <f xml:space="preserve"> _xlfn.MINIFS(performance_data[date],performance_data[portfolio_id],performance_data[[#This Row],[portfolio_id]])</f>
        <v>44856</v>
      </c>
      <c r="O155" s="15">
        <f>_xlfn.MAXIFS(performance_data[portfolio_value],performance_data[portfolio_id],performance_data[[#This Row],[portfolio_id]],performance_data[date],performance_data[[#This Row],[latest_date]])</f>
        <v>368066.9</v>
      </c>
      <c r="P155" s="15">
        <f>_xlfn.MAXIFS(performance_data[portfolio_value],performance_data[portfolio_id],performance_data[[#This Row],[portfolio_id]],performance_data[date],performance_data[[#This Row],[starting_date]])</f>
        <v>402865.82</v>
      </c>
      <c r="Q155" s="15">
        <f>performance_data[[#This Row],[latest_value]]-performance_data[[#This Row],[starting_value]]</f>
        <v>-34798.919999999984</v>
      </c>
      <c r="R155" s="15">
        <f>performance_data[[#This Row],[net_inflows]]-performance_data[[#This Row],[net_outflows]]</f>
        <v>9815.9000000000015</v>
      </c>
      <c r="S155" s="15" t="str">
        <f>IF(performance_data[[#This Row],[net_inflows]]&gt;AVERAGE(performance_data[net_inflows]),"High","Low")</f>
        <v>High</v>
      </c>
      <c r="T155" s="15">
        <f>AVERAGEIF(performance_data[inflow_flag],performance_data[[#This Row],[inflow_flag]],performance_data[return_percentage])</f>
        <v>4.8467905675459724</v>
      </c>
      <c r="U155" s="17">
        <f>IF(performance_data[[#This Row],[return_percentage]]&lt;performance_data[[#This Row],[benchmark_return]],1,0)</f>
        <v>1</v>
      </c>
      <c r="V155" s="17">
        <f>COUNTIFS(performance_data[portfolio_id],performance_data[[#This Row],[portfolio_id]])</f>
        <v>37</v>
      </c>
      <c r="W155" s="17">
        <f>COUNTIFS(performance_data[portfolio_id],performance_data[[#This Row],[portfolio_id]],
          performance_data[return_flag],1)</f>
        <v>19</v>
      </c>
      <c r="X155" s="15">
        <f>performance_data[[#This Row],[underperform_flag_count]]/performance_data[[#This Row],[totalportfoliocount]]</f>
        <v>0.51351351351351349</v>
      </c>
    </row>
    <row r="156" spans="1:24" x14ac:dyDescent="0.3">
      <c r="A156">
        <v>1280</v>
      </c>
      <c r="B156" s="1">
        <v>45148</v>
      </c>
      <c r="C156">
        <v>48873.51</v>
      </c>
      <c r="D156">
        <v>16.43</v>
      </c>
      <c r="E156">
        <v>13.64</v>
      </c>
      <c r="F156">
        <v>14717.82</v>
      </c>
      <c r="G156">
        <v>18589.46</v>
      </c>
      <c r="H156" t="s">
        <v>2213</v>
      </c>
      <c r="I156" t="s">
        <v>2209</v>
      </c>
      <c r="J156">
        <v>8</v>
      </c>
      <c r="K156" t="s">
        <v>2214</v>
      </c>
      <c r="L156" t="str">
        <f>IF(performance_data[[#This Row],[return_percentage]]&gt;=performance_data[[#This Row],[benchmark_return]],"Higher","Lower")</f>
        <v>Higher</v>
      </c>
      <c r="M156" s="14">
        <f xml:space="preserve"> _xlfn.MAXIFS(performance_data[date],performance_data[portfolio_id],performance_data[[#This Row],[portfolio_id]])</f>
        <v>45529</v>
      </c>
      <c r="N156" s="14">
        <f xml:space="preserve"> _xlfn.MINIFS(performance_data[date],performance_data[portfolio_id],performance_data[[#This Row],[portfolio_id]])</f>
        <v>44856</v>
      </c>
      <c r="O156" s="15">
        <f>_xlfn.MAXIFS(performance_data[portfolio_value],performance_data[portfolio_id],performance_data[[#This Row],[portfolio_id]],performance_data[date],performance_data[[#This Row],[latest_date]])</f>
        <v>368066.9</v>
      </c>
      <c r="P156" s="15">
        <f>_xlfn.MAXIFS(performance_data[portfolio_value],performance_data[portfolio_id],performance_data[[#This Row],[portfolio_id]],performance_data[date],performance_data[[#This Row],[starting_date]])</f>
        <v>402865.82</v>
      </c>
      <c r="Q156" s="15">
        <f>performance_data[[#This Row],[latest_value]]-performance_data[[#This Row],[starting_value]]</f>
        <v>-34798.919999999984</v>
      </c>
      <c r="R156" s="15">
        <f>performance_data[[#This Row],[net_inflows]]-performance_data[[#This Row],[net_outflows]]</f>
        <v>-3871.6399999999994</v>
      </c>
      <c r="S156" s="15" t="str">
        <f>IF(performance_data[[#This Row],[net_inflows]]&gt;AVERAGE(performance_data[net_inflows]),"High","Low")</f>
        <v>High</v>
      </c>
      <c r="T156" s="15">
        <f>AVERAGEIF(performance_data[inflow_flag],performance_data[[#This Row],[inflow_flag]],performance_data[return_percentage])</f>
        <v>4.8467905675459724</v>
      </c>
      <c r="U156" s="17">
        <f>IF(performance_data[[#This Row],[return_percentage]]&lt;performance_data[[#This Row],[benchmark_return]],1,0)</f>
        <v>0</v>
      </c>
      <c r="V156" s="17">
        <f>COUNTIFS(performance_data[portfolio_id],performance_data[[#This Row],[portfolio_id]])</f>
        <v>37</v>
      </c>
      <c r="W156" s="17">
        <f>COUNTIFS(performance_data[portfolio_id],performance_data[[#This Row],[portfolio_id]],
          performance_data[return_flag],1)</f>
        <v>19</v>
      </c>
      <c r="X156" s="15">
        <f>performance_data[[#This Row],[underperform_flag_count]]/performance_data[[#This Row],[totalportfoliocount]]</f>
        <v>0.51351351351351349</v>
      </c>
    </row>
    <row r="157" spans="1:24" x14ac:dyDescent="0.3">
      <c r="A157">
        <v>1280</v>
      </c>
      <c r="B157" s="1">
        <v>45246</v>
      </c>
      <c r="C157">
        <v>151975.07</v>
      </c>
      <c r="D157">
        <v>4.0199999999999996</v>
      </c>
      <c r="E157">
        <v>4.38</v>
      </c>
      <c r="F157">
        <v>3256.68</v>
      </c>
      <c r="G157">
        <v>3138.63</v>
      </c>
      <c r="H157" t="s">
        <v>2213</v>
      </c>
      <c r="I157" t="s">
        <v>2217</v>
      </c>
      <c r="J157">
        <v>11</v>
      </c>
      <c r="K157" t="s">
        <v>2219</v>
      </c>
      <c r="L157" t="str">
        <f>IF(performance_data[[#This Row],[return_percentage]]&gt;=performance_data[[#This Row],[benchmark_return]],"Higher","Lower")</f>
        <v>Lower</v>
      </c>
      <c r="M157" s="14">
        <f xml:space="preserve"> _xlfn.MAXIFS(performance_data[date],performance_data[portfolio_id],performance_data[[#This Row],[portfolio_id]])</f>
        <v>45529</v>
      </c>
      <c r="N157" s="14">
        <f xml:space="preserve"> _xlfn.MINIFS(performance_data[date],performance_data[portfolio_id],performance_data[[#This Row],[portfolio_id]])</f>
        <v>44856</v>
      </c>
      <c r="O157" s="15">
        <f>_xlfn.MAXIFS(performance_data[portfolio_value],performance_data[portfolio_id],performance_data[[#This Row],[portfolio_id]],performance_data[date],performance_data[[#This Row],[latest_date]])</f>
        <v>368066.9</v>
      </c>
      <c r="P157" s="15">
        <f>_xlfn.MAXIFS(performance_data[portfolio_value],performance_data[portfolio_id],performance_data[[#This Row],[portfolio_id]],performance_data[date],performance_data[[#This Row],[starting_date]])</f>
        <v>402865.82</v>
      </c>
      <c r="Q157" s="15">
        <f>performance_data[[#This Row],[latest_value]]-performance_data[[#This Row],[starting_value]]</f>
        <v>-34798.919999999984</v>
      </c>
      <c r="R157" s="15">
        <f>performance_data[[#This Row],[net_inflows]]-performance_data[[#This Row],[net_outflows]]</f>
        <v>118.04999999999973</v>
      </c>
      <c r="S157" s="15" t="str">
        <f>IF(performance_data[[#This Row],[net_inflows]]&gt;AVERAGE(performance_data[net_inflows]),"High","Low")</f>
        <v>Low</v>
      </c>
      <c r="T157" s="15">
        <f>AVERAGEIF(performance_data[inflow_flag],performance_data[[#This Row],[inflow_flag]],performance_data[return_percentage])</f>
        <v>5.0457846277021572</v>
      </c>
      <c r="U157" s="17">
        <f>IF(performance_data[[#This Row],[return_percentage]]&lt;performance_data[[#This Row],[benchmark_return]],1,0)</f>
        <v>1</v>
      </c>
      <c r="V157" s="17">
        <f>COUNTIFS(performance_data[portfolio_id],performance_data[[#This Row],[portfolio_id]])</f>
        <v>37</v>
      </c>
      <c r="W157" s="17">
        <f>COUNTIFS(performance_data[portfolio_id],performance_data[[#This Row],[portfolio_id]],
          performance_data[return_flag],1)</f>
        <v>19</v>
      </c>
      <c r="X157" s="15">
        <f>performance_data[[#This Row],[underperform_flag_count]]/performance_data[[#This Row],[totalportfoliocount]]</f>
        <v>0.51351351351351349</v>
      </c>
    </row>
    <row r="158" spans="1:24" x14ac:dyDescent="0.3">
      <c r="A158">
        <v>1280</v>
      </c>
      <c r="B158" s="1">
        <v>45021</v>
      </c>
      <c r="C158">
        <v>27582.12</v>
      </c>
      <c r="D158">
        <v>-7.81</v>
      </c>
      <c r="E158">
        <v>-8.7799999999999994</v>
      </c>
      <c r="F158">
        <v>4426.32</v>
      </c>
      <c r="G158">
        <v>11761.91</v>
      </c>
      <c r="H158" t="s">
        <v>2213</v>
      </c>
      <c r="I158" t="s">
        <v>2211</v>
      </c>
      <c r="J158">
        <v>4</v>
      </c>
      <c r="K158" t="s">
        <v>2216</v>
      </c>
      <c r="L158" t="str">
        <f>IF(performance_data[[#This Row],[return_percentage]]&gt;=performance_data[[#This Row],[benchmark_return]],"Higher","Lower")</f>
        <v>Higher</v>
      </c>
      <c r="M158" s="14">
        <f xml:space="preserve"> _xlfn.MAXIFS(performance_data[date],performance_data[portfolio_id],performance_data[[#This Row],[portfolio_id]])</f>
        <v>45529</v>
      </c>
      <c r="N158" s="14">
        <f xml:space="preserve"> _xlfn.MINIFS(performance_data[date],performance_data[portfolio_id],performance_data[[#This Row],[portfolio_id]])</f>
        <v>44856</v>
      </c>
      <c r="O158" s="15">
        <f>_xlfn.MAXIFS(performance_data[portfolio_value],performance_data[portfolio_id],performance_data[[#This Row],[portfolio_id]],performance_data[date],performance_data[[#This Row],[latest_date]])</f>
        <v>368066.9</v>
      </c>
      <c r="P158" s="15">
        <f>_xlfn.MAXIFS(performance_data[portfolio_value],performance_data[portfolio_id],performance_data[[#This Row],[portfolio_id]],performance_data[date],performance_data[[#This Row],[starting_date]])</f>
        <v>402865.82</v>
      </c>
      <c r="Q158" s="15">
        <f>performance_data[[#This Row],[latest_value]]-performance_data[[#This Row],[starting_value]]</f>
        <v>-34798.919999999984</v>
      </c>
      <c r="R158" s="15">
        <f>performance_data[[#This Row],[net_inflows]]-performance_data[[#This Row],[net_outflows]]</f>
        <v>-7335.59</v>
      </c>
      <c r="S158" s="15" t="str">
        <f>IF(performance_data[[#This Row],[net_inflows]]&gt;AVERAGE(performance_data[net_inflows]),"High","Low")</f>
        <v>Low</v>
      </c>
      <c r="T158" s="15">
        <f>AVERAGEIF(performance_data[inflow_flag],performance_data[[#This Row],[inflow_flag]],performance_data[return_percentage])</f>
        <v>5.0457846277021572</v>
      </c>
      <c r="U158" s="17">
        <f>IF(performance_data[[#This Row],[return_percentage]]&lt;performance_data[[#This Row],[benchmark_return]],1,0)</f>
        <v>0</v>
      </c>
      <c r="V158" s="17">
        <f>COUNTIFS(performance_data[portfolio_id],performance_data[[#This Row],[portfolio_id]])</f>
        <v>37</v>
      </c>
      <c r="W158" s="17">
        <f>COUNTIFS(performance_data[portfolio_id],performance_data[[#This Row],[portfolio_id]],
          performance_data[return_flag],1)</f>
        <v>19</v>
      </c>
      <c r="X158" s="15">
        <f>performance_data[[#This Row],[underperform_flag_count]]/performance_data[[#This Row],[totalportfoliocount]]</f>
        <v>0.51351351351351349</v>
      </c>
    </row>
    <row r="159" spans="1:24" x14ac:dyDescent="0.3">
      <c r="A159">
        <v>1280</v>
      </c>
      <c r="B159" s="1">
        <v>45409</v>
      </c>
      <c r="C159">
        <v>90119.08</v>
      </c>
      <c r="D159">
        <v>4.12</v>
      </c>
      <c r="E159">
        <v>4.3099999999999996</v>
      </c>
      <c r="F159">
        <v>12886.61</v>
      </c>
      <c r="G159">
        <v>2508.1</v>
      </c>
      <c r="H159" t="s">
        <v>2205</v>
      </c>
      <c r="I159" t="s">
        <v>2211</v>
      </c>
      <c r="J159">
        <v>4</v>
      </c>
      <c r="K159" t="s">
        <v>2216</v>
      </c>
      <c r="L159" t="str">
        <f>IF(performance_data[[#This Row],[return_percentage]]&gt;=performance_data[[#This Row],[benchmark_return]],"Higher","Lower")</f>
        <v>Lower</v>
      </c>
      <c r="M159" s="14">
        <f xml:space="preserve"> _xlfn.MAXIFS(performance_data[date],performance_data[portfolio_id],performance_data[[#This Row],[portfolio_id]])</f>
        <v>45529</v>
      </c>
      <c r="N159" s="14">
        <f xml:space="preserve"> _xlfn.MINIFS(performance_data[date],performance_data[portfolio_id],performance_data[[#This Row],[portfolio_id]])</f>
        <v>44856</v>
      </c>
      <c r="O159" s="15">
        <f>_xlfn.MAXIFS(performance_data[portfolio_value],performance_data[portfolio_id],performance_data[[#This Row],[portfolio_id]],performance_data[date],performance_data[[#This Row],[latest_date]])</f>
        <v>368066.9</v>
      </c>
      <c r="P159" s="15">
        <f>_xlfn.MAXIFS(performance_data[portfolio_value],performance_data[portfolio_id],performance_data[[#This Row],[portfolio_id]],performance_data[date],performance_data[[#This Row],[starting_date]])</f>
        <v>402865.82</v>
      </c>
      <c r="Q159" s="15">
        <f>performance_data[[#This Row],[latest_value]]-performance_data[[#This Row],[starting_value]]</f>
        <v>-34798.919999999984</v>
      </c>
      <c r="R159" s="15">
        <f>performance_data[[#This Row],[net_inflows]]-performance_data[[#This Row],[net_outflows]]</f>
        <v>10378.51</v>
      </c>
      <c r="S159" s="15" t="str">
        <f>IF(performance_data[[#This Row],[net_inflows]]&gt;AVERAGE(performance_data[net_inflows]),"High","Low")</f>
        <v>High</v>
      </c>
      <c r="T159" s="15">
        <f>AVERAGEIF(performance_data[inflow_flag],performance_data[[#This Row],[inflow_flag]],performance_data[return_percentage])</f>
        <v>4.8467905675459724</v>
      </c>
      <c r="U159" s="17">
        <f>IF(performance_data[[#This Row],[return_percentage]]&lt;performance_data[[#This Row],[benchmark_return]],1,0)</f>
        <v>1</v>
      </c>
      <c r="V159" s="17">
        <f>COUNTIFS(performance_data[portfolio_id],performance_data[[#This Row],[portfolio_id]])</f>
        <v>37</v>
      </c>
      <c r="W159" s="17">
        <f>COUNTIFS(performance_data[portfolio_id],performance_data[[#This Row],[portfolio_id]],
          performance_data[return_flag],1)</f>
        <v>19</v>
      </c>
      <c r="X159" s="15">
        <f>performance_data[[#This Row],[underperform_flag_count]]/performance_data[[#This Row],[totalportfoliocount]]</f>
        <v>0.51351351351351349</v>
      </c>
    </row>
    <row r="160" spans="1:24" x14ac:dyDescent="0.3">
      <c r="A160">
        <v>1405</v>
      </c>
      <c r="B160" s="1">
        <v>45324</v>
      </c>
      <c r="C160">
        <v>283182.37</v>
      </c>
      <c r="D160">
        <v>10.85</v>
      </c>
      <c r="E160">
        <v>10.18</v>
      </c>
      <c r="F160">
        <v>2312.63</v>
      </c>
      <c r="G160">
        <v>18701.830000000002</v>
      </c>
      <c r="H160" t="s">
        <v>2205</v>
      </c>
      <c r="I160" t="s">
        <v>2206</v>
      </c>
      <c r="J160">
        <v>2</v>
      </c>
      <c r="K160" t="s">
        <v>2226</v>
      </c>
      <c r="L160" t="str">
        <f>IF(performance_data[[#This Row],[return_percentage]]&gt;=performance_data[[#This Row],[benchmark_return]],"Higher","Lower")</f>
        <v>Higher</v>
      </c>
      <c r="M160" s="14">
        <f xml:space="preserve"> _xlfn.MAXIFS(performance_data[date],performance_data[portfolio_id],performance_data[[#This Row],[portfolio_id]])</f>
        <v>45508</v>
      </c>
      <c r="N160" s="14">
        <f xml:space="preserve"> _xlfn.MINIFS(performance_data[date],performance_data[portfolio_id],performance_data[[#This Row],[portfolio_id]])</f>
        <v>44841</v>
      </c>
      <c r="O160" s="15">
        <f>_xlfn.MAXIFS(performance_data[portfolio_value],performance_data[portfolio_id],performance_data[[#This Row],[portfolio_id]],performance_data[date],performance_data[[#This Row],[latest_date]])</f>
        <v>42964.92</v>
      </c>
      <c r="P160" s="15">
        <f>_xlfn.MAXIFS(performance_data[portfolio_value],performance_data[portfolio_id],performance_data[[#This Row],[portfolio_id]],performance_data[date],performance_data[[#This Row],[starting_date]])</f>
        <v>374317.08</v>
      </c>
      <c r="Q160" s="15">
        <f>performance_data[[#This Row],[latest_value]]-performance_data[[#This Row],[starting_value]]</f>
        <v>-331352.16000000003</v>
      </c>
      <c r="R160" s="15">
        <f>performance_data[[#This Row],[net_inflows]]-performance_data[[#This Row],[net_outflows]]</f>
        <v>-16389.2</v>
      </c>
      <c r="S160" s="15" t="str">
        <f>IF(performance_data[[#This Row],[net_inflows]]&gt;AVERAGE(performance_data[net_inflows]),"High","Low")</f>
        <v>Low</v>
      </c>
      <c r="T160" s="15">
        <f>AVERAGEIF(performance_data[inflow_flag],performance_data[[#This Row],[inflow_flag]],performance_data[return_percentage])</f>
        <v>5.0457846277021572</v>
      </c>
      <c r="U160" s="17">
        <f>IF(performance_data[[#This Row],[return_percentage]]&lt;performance_data[[#This Row],[benchmark_return]],1,0)</f>
        <v>0</v>
      </c>
      <c r="V160" s="17">
        <f>COUNTIFS(performance_data[portfolio_id],performance_data[[#This Row],[portfolio_id]])</f>
        <v>28</v>
      </c>
      <c r="W160" s="17">
        <f>COUNTIFS(performance_data[portfolio_id],performance_data[[#This Row],[portfolio_id]],
          performance_data[return_flag],1)</f>
        <v>9</v>
      </c>
      <c r="X160" s="15">
        <f>performance_data[[#This Row],[underperform_flag_count]]/performance_data[[#This Row],[totalportfoliocount]]</f>
        <v>0.32142857142857145</v>
      </c>
    </row>
    <row r="161" spans="1:24" x14ac:dyDescent="0.3">
      <c r="A161">
        <v>1405</v>
      </c>
      <c r="B161" s="1">
        <v>44889</v>
      </c>
      <c r="C161">
        <v>78146.429999999993</v>
      </c>
      <c r="D161">
        <v>-4.09</v>
      </c>
      <c r="E161">
        <v>-4.41</v>
      </c>
      <c r="F161">
        <v>18330.87</v>
      </c>
      <c r="G161">
        <v>19526.78</v>
      </c>
      <c r="H161" t="s">
        <v>2220</v>
      </c>
      <c r="I161" t="s">
        <v>2217</v>
      </c>
      <c r="J161">
        <v>11</v>
      </c>
      <c r="K161" t="s">
        <v>2219</v>
      </c>
      <c r="L161" t="str">
        <f>IF(performance_data[[#This Row],[return_percentage]]&gt;=performance_data[[#This Row],[benchmark_return]],"Higher","Lower")</f>
        <v>Higher</v>
      </c>
      <c r="M161" s="14">
        <f xml:space="preserve"> _xlfn.MAXIFS(performance_data[date],performance_data[portfolio_id],performance_data[[#This Row],[portfolio_id]])</f>
        <v>45508</v>
      </c>
      <c r="N161" s="14">
        <f xml:space="preserve"> _xlfn.MINIFS(performance_data[date],performance_data[portfolio_id],performance_data[[#This Row],[portfolio_id]])</f>
        <v>44841</v>
      </c>
      <c r="O161" s="15">
        <f>_xlfn.MAXIFS(performance_data[portfolio_value],performance_data[portfolio_id],performance_data[[#This Row],[portfolio_id]],performance_data[date],performance_data[[#This Row],[latest_date]])</f>
        <v>42964.92</v>
      </c>
      <c r="P161" s="15">
        <f>_xlfn.MAXIFS(performance_data[portfolio_value],performance_data[portfolio_id],performance_data[[#This Row],[portfolio_id]],performance_data[date],performance_data[[#This Row],[starting_date]])</f>
        <v>374317.08</v>
      </c>
      <c r="Q161" s="15">
        <f>performance_data[[#This Row],[latest_value]]-performance_data[[#This Row],[starting_value]]</f>
        <v>-331352.16000000003</v>
      </c>
      <c r="R161" s="15">
        <f>performance_data[[#This Row],[net_inflows]]-performance_data[[#This Row],[net_outflows]]</f>
        <v>-1195.9099999999999</v>
      </c>
      <c r="S161" s="15" t="str">
        <f>IF(performance_data[[#This Row],[net_inflows]]&gt;AVERAGE(performance_data[net_inflows]),"High","Low")</f>
        <v>High</v>
      </c>
      <c r="T161" s="15">
        <f>AVERAGEIF(performance_data[inflow_flag],performance_data[[#This Row],[inflow_flag]],performance_data[return_percentage])</f>
        <v>4.8467905675459724</v>
      </c>
      <c r="U161" s="17">
        <f>IF(performance_data[[#This Row],[return_percentage]]&lt;performance_data[[#This Row],[benchmark_return]],1,0)</f>
        <v>0</v>
      </c>
      <c r="V161" s="17">
        <f>COUNTIFS(performance_data[portfolio_id],performance_data[[#This Row],[portfolio_id]])</f>
        <v>28</v>
      </c>
      <c r="W161" s="17">
        <f>COUNTIFS(performance_data[portfolio_id],performance_data[[#This Row],[portfolio_id]],
          performance_data[return_flag],1)</f>
        <v>9</v>
      </c>
      <c r="X161" s="15">
        <f>performance_data[[#This Row],[underperform_flag_count]]/performance_data[[#This Row],[totalportfoliocount]]</f>
        <v>0.32142857142857145</v>
      </c>
    </row>
    <row r="162" spans="1:24" x14ac:dyDescent="0.3">
      <c r="A162">
        <v>1405</v>
      </c>
      <c r="B162" s="1">
        <v>44962</v>
      </c>
      <c r="C162">
        <v>439508.37</v>
      </c>
      <c r="D162">
        <v>-6.62</v>
      </c>
      <c r="E162">
        <v>-7.3</v>
      </c>
      <c r="F162">
        <v>17696.39</v>
      </c>
      <c r="G162">
        <v>17124.900000000001</v>
      </c>
      <c r="H162" t="s">
        <v>2213</v>
      </c>
      <c r="I162" t="s">
        <v>2206</v>
      </c>
      <c r="J162">
        <v>2</v>
      </c>
      <c r="K162" t="s">
        <v>2226</v>
      </c>
      <c r="L162" t="str">
        <f>IF(performance_data[[#This Row],[return_percentage]]&gt;=performance_data[[#This Row],[benchmark_return]],"Higher","Lower")</f>
        <v>Higher</v>
      </c>
      <c r="M162" s="14">
        <f xml:space="preserve"> _xlfn.MAXIFS(performance_data[date],performance_data[portfolio_id],performance_data[[#This Row],[portfolio_id]])</f>
        <v>45508</v>
      </c>
      <c r="N162" s="14">
        <f xml:space="preserve"> _xlfn.MINIFS(performance_data[date],performance_data[portfolio_id],performance_data[[#This Row],[portfolio_id]])</f>
        <v>44841</v>
      </c>
      <c r="O162" s="15">
        <f>_xlfn.MAXIFS(performance_data[portfolio_value],performance_data[portfolio_id],performance_data[[#This Row],[portfolio_id]],performance_data[date],performance_data[[#This Row],[latest_date]])</f>
        <v>42964.92</v>
      </c>
      <c r="P162" s="15">
        <f>_xlfn.MAXIFS(performance_data[portfolio_value],performance_data[portfolio_id],performance_data[[#This Row],[portfolio_id]],performance_data[date],performance_data[[#This Row],[starting_date]])</f>
        <v>374317.08</v>
      </c>
      <c r="Q162" s="15">
        <f>performance_data[[#This Row],[latest_value]]-performance_data[[#This Row],[starting_value]]</f>
        <v>-331352.16000000003</v>
      </c>
      <c r="R162" s="15">
        <f>performance_data[[#This Row],[net_inflows]]-performance_data[[#This Row],[net_outflows]]</f>
        <v>571.48999999999796</v>
      </c>
      <c r="S162" s="15" t="str">
        <f>IF(performance_data[[#This Row],[net_inflows]]&gt;AVERAGE(performance_data[net_inflows]),"High","Low")</f>
        <v>High</v>
      </c>
      <c r="T162" s="15">
        <f>AVERAGEIF(performance_data[inflow_flag],performance_data[[#This Row],[inflow_flag]],performance_data[return_percentage])</f>
        <v>4.8467905675459724</v>
      </c>
      <c r="U162" s="17">
        <f>IF(performance_data[[#This Row],[return_percentage]]&lt;performance_data[[#This Row],[benchmark_return]],1,0)</f>
        <v>0</v>
      </c>
      <c r="V162" s="17">
        <f>COUNTIFS(performance_data[portfolio_id],performance_data[[#This Row],[portfolio_id]])</f>
        <v>28</v>
      </c>
      <c r="W162" s="17">
        <f>COUNTIFS(performance_data[portfolio_id],performance_data[[#This Row],[portfolio_id]],
          performance_data[return_flag],1)</f>
        <v>9</v>
      </c>
      <c r="X162" s="15">
        <f>performance_data[[#This Row],[underperform_flag_count]]/performance_data[[#This Row],[totalportfoliocount]]</f>
        <v>0.32142857142857145</v>
      </c>
    </row>
    <row r="163" spans="1:24" x14ac:dyDescent="0.3">
      <c r="A163">
        <v>1405</v>
      </c>
      <c r="B163" s="1">
        <v>44888</v>
      </c>
      <c r="C163">
        <v>152736.26999999999</v>
      </c>
      <c r="D163">
        <v>-0.38</v>
      </c>
      <c r="E163">
        <v>-0.34</v>
      </c>
      <c r="F163">
        <v>4801</v>
      </c>
      <c r="G163">
        <v>1221.1199999999999</v>
      </c>
      <c r="H163" t="s">
        <v>2220</v>
      </c>
      <c r="I163" t="s">
        <v>2217</v>
      </c>
      <c r="J163">
        <v>11</v>
      </c>
      <c r="K163" t="s">
        <v>2219</v>
      </c>
      <c r="L163" t="str">
        <f>IF(performance_data[[#This Row],[return_percentage]]&gt;=performance_data[[#This Row],[benchmark_return]],"Higher","Lower")</f>
        <v>Lower</v>
      </c>
      <c r="M163" s="14">
        <f xml:space="preserve"> _xlfn.MAXIFS(performance_data[date],performance_data[portfolio_id],performance_data[[#This Row],[portfolio_id]])</f>
        <v>45508</v>
      </c>
      <c r="N163" s="14">
        <f xml:space="preserve"> _xlfn.MINIFS(performance_data[date],performance_data[portfolio_id],performance_data[[#This Row],[portfolio_id]])</f>
        <v>44841</v>
      </c>
      <c r="O163" s="15">
        <f>_xlfn.MAXIFS(performance_data[portfolio_value],performance_data[portfolio_id],performance_data[[#This Row],[portfolio_id]],performance_data[date],performance_data[[#This Row],[latest_date]])</f>
        <v>42964.92</v>
      </c>
      <c r="P163" s="15">
        <f>_xlfn.MAXIFS(performance_data[portfolio_value],performance_data[portfolio_id],performance_data[[#This Row],[portfolio_id]],performance_data[date],performance_data[[#This Row],[starting_date]])</f>
        <v>374317.08</v>
      </c>
      <c r="Q163" s="15">
        <f>performance_data[[#This Row],[latest_value]]-performance_data[[#This Row],[starting_value]]</f>
        <v>-331352.16000000003</v>
      </c>
      <c r="R163" s="15">
        <f>performance_data[[#This Row],[net_inflows]]-performance_data[[#This Row],[net_outflows]]</f>
        <v>3579.88</v>
      </c>
      <c r="S163" s="15" t="str">
        <f>IF(performance_data[[#This Row],[net_inflows]]&gt;AVERAGE(performance_data[net_inflows]),"High","Low")</f>
        <v>Low</v>
      </c>
      <c r="T163" s="15">
        <f>AVERAGEIF(performance_data[inflow_flag],performance_data[[#This Row],[inflow_flag]],performance_data[return_percentage])</f>
        <v>5.0457846277021572</v>
      </c>
      <c r="U163" s="17">
        <f>IF(performance_data[[#This Row],[return_percentage]]&lt;performance_data[[#This Row],[benchmark_return]],1,0)</f>
        <v>1</v>
      </c>
      <c r="V163" s="17">
        <f>COUNTIFS(performance_data[portfolio_id],performance_data[[#This Row],[portfolio_id]])</f>
        <v>28</v>
      </c>
      <c r="W163" s="17">
        <f>COUNTIFS(performance_data[portfolio_id],performance_data[[#This Row],[portfolio_id]],
          performance_data[return_flag],1)</f>
        <v>9</v>
      </c>
      <c r="X163" s="15">
        <f>performance_data[[#This Row],[underperform_flag_count]]/performance_data[[#This Row],[totalportfoliocount]]</f>
        <v>0.32142857142857145</v>
      </c>
    </row>
    <row r="164" spans="1:24" x14ac:dyDescent="0.3">
      <c r="A164">
        <v>1405</v>
      </c>
      <c r="B164" s="1">
        <v>45400</v>
      </c>
      <c r="C164">
        <v>60871.42</v>
      </c>
      <c r="D164">
        <v>-0.18</v>
      </c>
      <c r="E164">
        <v>-0.15</v>
      </c>
      <c r="F164">
        <v>14028.59</v>
      </c>
      <c r="G164">
        <v>3048.81</v>
      </c>
      <c r="H164" t="s">
        <v>2205</v>
      </c>
      <c r="I164" t="s">
        <v>2211</v>
      </c>
      <c r="J164">
        <v>4</v>
      </c>
      <c r="K164" t="s">
        <v>2216</v>
      </c>
      <c r="L164" t="str">
        <f>IF(performance_data[[#This Row],[return_percentage]]&gt;=performance_data[[#This Row],[benchmark_return]],"Higher","Lower")</f>
        <v>Lower</v>
      </c>
      <c r="M164" s="14">
        <f xml:space="preserve"> _xlfn.MAXIFS(performance_data[date],performance_data[portfolio_id],performance_data[[#This Row],[portfolio_id]])</f>
        <v>45508</v>
      </c>
      <c r="N164" s="14">
        <f xml:space="preserve"> _xlfn.MINIFS(performance_data[date],performance_data[portfolio_id],performance_data[[#This Row],[portfolio_id]])</f>
        <v>44841</v>
      </c>
      <c r="O164" s="15">
        <f>_xlfn.MAXIFS(performance_data[portfolio_value],performance_data[portfolio_id],performance_data[[#This Row],[portfolio_id]],performance_data[date],performance_data[[#This Row],[latest_date]])</f>
        <v>42964.92</v>
      </c>
      <c r="P164" s="15">
        <f>_xlfn.MAXIFS(performance_data[portfolio_value],performance_data[portfolio_id],performance_data[[#This Row],[portfolio_id]],performance_data[date],performance_data[[#This Row],[starting_date]])</f>
        <v>374317.08</v>
      </c>
      <c r="Q164" s="15">
        <f>performance_data[[#This Row],[latest_value]]-performance_data[[#This Row],[starting_value]]</f>
        <v>-331352.16000000003</v>
      </c>
      <c r="R164" s="15">
        <f>performance_data[[#This Row],[net_inflows]]-performance_data[[#This Row],[net_outflows]]</f>
        <v>10979.78</v>
      </c>
      <c r="S164" s="15" t="str">
        <f>IF(performance_data[[#This Row],[net_inflows]]&gt;AVERAGE(performance_data[net_inflows]),"High","Low")</f>
        <v>High</v>
      </c>
      <c r="T164" s="15">
        <f>AVERAGEIF(performance_data[inflow_flag],performance_data[[#This Row],[inflow_flag]],performance_data[return_percentage])</f>
        <v>4.8467905675459724</v>
      </c>
      <c r="U164" s="17">
        <f>IF(performance_data[[#This Row],[return_percentage]]&lt;performance_data[[#This Row],[benchmark_return]],1,0)</f>
        <v>1</v>
      </c>
      <c r="V164" s="17">
        <f>COUNTIFS(performance_data[portfolio_id],performance_data[[#This Row],[portfolio_id]])</f>
        <v>28</v>
      </c>
      <c r="W164" s="17">
        <f>COUNTIFS(performance_data[portfolio_id],performance_data[[#This Row],[portfolio_id]],
          performance_data[return_flag],1)</f>
        <v>9</v>
      </c>
      <c r="X164" s="15">
        <f>performance_data[[#This Row],[underperform_flag_count]]/performance_data[[#This Row],[totalportfoliocount]]</f>
        <v>0.32142857142857145</v>
      </c>
    </row>
    <row r="165" spans="1:24" x14ac:dyDescent="0.3">
      <c r="A165">
        <v>1405</v>
      </c>
      <c r="B165" s="1">
        <v>44887</v>
      </c>
      <c r="C165">
        <v>491791.21</v>
      </c>
      <c r="D165">
        <v>13.84</v>
      </c>
      <c r="E165">
        <v>13.26</v>
      </c>
      <c r="F165">
        <v>19788.88</v>
      </c>
      <c r="G165">
        <v>1504.29</v>
      </c>
      <c r="H165" t="s">
        <v>2220</v>
      </c>
      <c r="I165" t="s">
        <v>2217</v>
      </c>
      <c r="J165">
        <v>11</v>
      </c>
      <c r="K165" t="s">
        <v>2219</v>
      </c>
      <c r="L165" t="str">
        <f>IF(performance_data[[#This Row],[return_percentage]]&gt;=performance_data[[#This Row],[benchmark_return]],"Higher","Lower")</f>
        <v>Higher</v>
      </c>
      <c r="M165" s="14">
        <f xml:space="preserve"> _xlfn.MAXIFS(performance_data[date],performance_data[portfolio_id],performance_data[[#This Row],[portfolio_id]])</f>
        <v>45508</v>
      </c>
      <c r="N165" s="14">
        <f xml:space="preserve"> _xlfn.MINIFS(performance_data[date],performance_data[portfolio_id],performance_data[[#This Row],[portfolio_id]])</f>
        <v>44841</v>
      </c>
      <c r="O165" s="15">
        <f>_xlfn.MAXIFS(performance_data[portfolio_value],performance_data[portfolio_id],performance_data[[#This Row],[portfolio_id]],performance_data[date],performance_data[[#This Row],[latest_date]])</f>
        <v>42964.92</v>
      </c>
      <c r="P165" s="15">
        <f>_xlfn.MAXIFS(performance_data[portfolio_value],performance_data[portfolio_id],performance_data[[#This Row],[portfolio_id]],performance_data[date],performance_data[[#This Row],[starting_date]])</f>
        <v>374317.08</v>
      </c>
      <c r="Q165" s="15">
        <f>performance_data[[#This Row],[latest_value]]-performance_data[[#This Row],[starting_value]]</f>
        <v>-331352.16000000003</v>
      </c>
      <c r="R165" s="15">
        <f>performance_data[[#This Row],[net_inflows]]-performance_data[[#This Row],[net_outflows]]</f>
        <v>18284.59</v>
      </c>
      <c r="S165" s="15" t="str">
        <f>IF(performance_data[[#This Row],[net_inflows]]&gt;AVERAGE(performance_data[net_inflows]),"High","Low")</f>
        <v>High</v>
      </c>
      <c r="T165" s="15">
        <f>AVERAGEIF(performance_data[inflow_flag],performance_data[[#This Row],[inflow_flag]],performance_data[return_percentage])</f>
        <v>4.8467905675459724</v>
      </c>
      <c r="U165" s="17">
        <f>IF(performance_data[[#This Row],[return_percentage]]&lt;performance_data[[#This Row],[benchmark_return]],1,0)</f>
        <v>0</v>
      </c>
      <c r="V165" s="17">
        <f>COUNTIFS(performance_data[portfolio_id],performance_data[[#This Row],[portfolio_id]])</f>
        <v>28</v>
      </c>
      <c r="W165" s="17">
        <f>COUNTIFS(performance_data[portfolio_id],performance_data[[#This Row],[portfolio_id]],
          performance_data[return_flag],1)</f>
        <v>9</v>
      </c>
      <c r="X165" s="15">
        <f>performance_data[[#This Row],[underperform_flag_count]]/performance_data[[#This Row],[totalportfoliocount]]</f>
        <v>0.32142857142857145</v>
      </c>
    </row>
    <row r="166" spans="1:24" x14ac:dyDescent="0.3">
      <c r="A166">
        <v>1405</v>
      </c>
      <c r="B166" s="1">
        <v>45061</v>
      </c>
      <c r="C166">
        <v>107314.34</v>
      </c>
      <c r="D166">
        <v>-8.59</v>
      </c>
      <c r="E166">
        <v>-9.25</v>
      </c>
      <c r="F166">
        <v>7293.1</v>
      </c>
      <c r="G166">
        <v>12487.08</v>
      </c>
      <c r="H166" t="s">
        <v>2213</v>
      </c>
      <c r="I166" t="s">
        <v>2211</v>
      </c>
      <c r="J166">
        <v>5</v>
      </c>
      <c r="K166" t="s">
        <v>2223</v>
      </c>
      <c r="L166" t="str">
        <f>IF(performance_data[[#This Row],[return_percentage]]&gt;=performance_data[[#This Row],[benchmark_return]],"Higher","Lower")</f>
        <v>Higher</v>
      </c>
      <c r="M166" s="14">
        <f xml:space="preserve"> _xlfn.MAXIFS(performance_data[date],performance_data[portfolio_id],performance_data[[#This Row],[portfolio_id]])</f>
        <v>45508</v>
      </c>
      <c r="N166" s="14">
        <f xml:space="preserve"> _xlfn.MINIFS(performance_data[date],performance_data[portfolio_id],performance_data[[#This Row],[portfolio_id]])</f>
        <v>44841</v>
      </c>
      <c r="O166" s="15">
        <f>_xlfn.MAXIFS(performance_data[portfolio_value],performance_data[portfolio_id],performance_data[[#This Row],[portfolio_id]],performance_data[date],performance_data[[#This Row],[latest_date]])</f>
        <v>42964.92</v>
      </c>
      <c r="P166" s="15">
        <f>_xlfn.MAXIFS(performance_data[portfolio_value],performance_data[portfolio_id],performance_data[[#This Row],[portfolio_id]],performance_data[date],performance_data[[#This Row],[starting_date]])</f>
        <v>374317.08</v>
      </c>
      <c r="Q166" s="15">
        <f>performance_data[[#This Row],[latest_value]]-performance_data[[#This Row],[starting_value]]</f>
        <v>-331352.16000000003</v>
      </c>
      <c r="R166" s="15">
        <f>performance_data[[#This Row],[net_inflows]]-performance_data[[#This Row],[net_outflows]]</f>
        <v>-5193.9799999999996</v>
      </c>
      <c r="S166" s="15" t="str">
        <f>IF(performance_data[[#This Row],[net_inflows]]&gt;AVERAGE(performance_data[net_inflows]),"High","Low")</f>
        <v>Low</v>
      </c>
      <c r="T166" s="15">
        <f>AVERAGEIF(performance_data[inflow_flag],performance_data[[#This Row],[inflow_flag]],performance_data[return_percentage])</f>
        <v>5.0457846277021572</v>
      </c>
      <c r="U166" s="17">
        <f>IF(performance_data[[#This Row],[return_percentage]]&lt;performance_data[[#This Row],[benchmark_return]],1,0)</f>
        <v>0</v>
      </c>
      <c r="V166" s="17">
        <f>COUNTIFS(performance_data[portfolio_id],performance_data[[#This Row],[portfolio_id]])</f>
        <v>28</v>
      </c>
      <c r="W166" s="17">
        <f>COUNTIFS(performance_data[portfolio_id],performance_data[[#This Row],[portfolio_id]],
          performance_data[return_flag],1)</f>
        <v>9</v>
      </c>
      <c r="X166" s="15">
        <f>performance_data[[#This Row],[underperform_flag_count]]/performance_data[[#This Row],[totalportfoliocount]]</f>
        <v>0.32142857142857145</v>
      </c>
    </row>
    <row r="167" spans="1:24" x14ac:dyDescent="0.3">
      <c r="A167">
        <v>1405</v>
      </c>
      <c r="B167" s="1">
        <v>45199</v>
      </c>
      <c r="C167">
        <v>427726.14</v>
      </c>
      <c r="D167">
        <v>-2.27</v>
      </c>
      <c r="E167">
        <v>-2.61</v>
      </c>
      <c r="F167">
        <v>10699.85</v>
      </c>
      <c r="G167">
        <v>17292.8</v>
      </c>
      <c r="H167" t="s">
        <v>2213</v>
      </c>
      <c r="I167" t="s">
        <v>2209</v>
      </c>
      <c r="J167">
        <v>9</v>
      </c>
      <c r="K167" t="s">
        <v>2221</v>
      </c>
      <c r="L167" t="str">
        <f>IF(performance_data[[#This Row],[return_percentage]]&gt;=performance_data[[#This Row],[benchmark_return]],"Higher","Lower")</f>
        <v>Higher</v>
      </c>
      <c r="M167" s="14">
        <f xml:space="preserve"> _xlfn.MAXIFS(performance_data[date],performance_data[portfolio_id],performance_data[[#This Row],[portfolio_id]])</f>
        <v>45508</v>
      </c>
      <c r="N167" s="14">
        <f xml:space="preserve"> _xlfn.MINIFS(performance_data[date],performance_data[portfolio_id],performance_data[[#This Row],[portfolio_id]])</f>
        <v>44841</v>
      </c>
      <c r="O167" s="15">
        <f>_xlfn.MAXIFS(performance_data[portfolio_value],performance_data[portfolio_id],performance_data[[#This Row],[portfolio_id]],performance_data[date],performance_data[[#This Row],[latest_date]])</f>
        <v>42964.92</v>
      </c>
      <c r="P167" s="15">
        <f>_xlfn.MAXIFS(performance_data[portfolio_value],performance_data[portfolio_id],performance_data[[#This Row],[portfolio_id]],performance_data[date],performance_data[[#This Row],[starting_date]])</f>
        <v>374317.08</v>
      </c>
      <c r="Q167" s="15">
        <f>performance_data[[#This Row],[latest_value]]-performance_data[[#This Row],[starting_value]]</f>
        <v>-331352.16000000003</v>
      </c>
      <c r="R167" s="15">
        <f>performance_data[[#This Row],[net_inflows]]-performance_data[[#This Row],[net_outflows]]</f>
        <v>-6592.9499999999989</v>
      </c>
      <c r="S167" s="15" t="str">
        <f>IF(performance_data[[#This Row],[net_inflows]]&gt;AVERAGE(performance_data[net_inflows]),"High","Low")</f>
        <v>High</v>
      </c>
      <c r="T167" s="15">
        <f>AVERAGEIF(performance_data[inflow_flag],performance_data[[#This Row],[inflow_flag]],performance_data[return_percentage])</f>
        <v>4.8467905675459724</v>
      </c>
      <c r="U167" s="17">
        <f>IF(performance_data[[#This Row],[return_percentage]]&lt;performance_data[[#This Row],[benchmark_return]],1,0)</f>
        <v>0</v>
      </c>
      <c r="V167" s="17">
        <f>COUNTIFS(performance_data[portfolio_id],performance_data[[#This Row],[portfolio_id]])</f>
        <v>28</v>
      </c>
      <c r="W167" s="17">
        <f>COUNTIFS(performance_data[portfolio_id],performance_data[[#This Row],[portfolio_id]],
          performance_data[return_flag],1)</f>
        <v>9</v>
      </c>
      <c r="X167" s="15">
        <f>performance_data[[#This Row],[underperform_flag_count]]/performance_data[[#This Row],[totalportfoliocount]]</f>
        <v>0.32142857142857145</v>
      </c>
    </row>
    <row r="168" spans="1:24" x14ac:dyDescent="0.3">
      <c r="A168">
        <v>1405</v>
      </c>
      <c r="B168" s="1">
        <v>45389</v>
      </c>
      <c r="C168">
        <v>110055.49</v>
      </c>
      <c r="D168">
        <v>-6.82</v>
      </c>
      <c r="E168">
        <v>-6.83</v>
      </c>
      <c r="F168">
        <v>14257.08</v>
      </c>
      <c r="G168">
        <v>1223.27</v>
      </c>
      <c r="H168" t="s">
        <v>2205</v>
      </c>
      <c r="I168" t="s">
        <v>2211</v>
      </c>
      <c r="J168">
        <v>4</v>
      </c>
      <c r="K168" t="s">
        <v>2216</v>
      </c>
      <c r="L168" t="str">
        <f>IF(performance_data[[#This Row],[return_percentage]]&gt;=performance_data[[#This Row],[benchmark_return]],"Higher","Lower")</f>
        <v>Higher</v>
      </c>
      <c r="M168" s="14">
        <f xml:space="preserve"> _xlfn.MAXIFS(performance_data[date],performance_data[portfolio_id],performance_data[[#This Row],[portfolio_id]])</f>
        <v>45508</v>
      </c>
      <c r="N168" s="14">
        <f xml:space="preserve"> _xlfn.MINIFS(performance_data[date],performance_data[portfolio_id],performance_data[[#This Row],[portfolio_id]])</f>
        <v>44841</v>
      </c>
      <c r="O168" s="15">
        <f>_xlfn.MAXIFS(performance_data[portfolio_value],performance_data[portfolio_id],performance_data[[#This Row],[portfolio_id]],performance_data[date],performance_data[[#This Row],[latest_date]])</f>
        <v>42964.92</v>
      </c>
      <c r="P168" s="15">
        <f>_xlfn.MAXIFS(performance_data[portfolio_value],performance_data[portfolio_id],performance_data[[#This Row],[portfolio_id]],performance_data[date],performance_data[[#This Row],[starting_date]])</f>
        <v>374317.08</v>
      </c>
      <c r="Q168" s="15">
        <f>performance_data[[#This Row],[latest_value]]-performance_data[[#This Row],[starting_value]]</f>
        <v>-331352.16000000003</v>
      </c>
      <c r="R168" s="15">
        <f>performance_data[[#This Row],[net_inflows]]-performance_data[[#This Row],[net_outflows]]</f>
        <v>13033.81</v>
      </c>
      <c r="S168" s="15" t="str">
        <f>IF(performance_data[[#This Row],[net_inflows]]&gt;AVERAGE(performance_data[net_inflows]),"High","Low")</f>
        <v>High</v>
      </c>
      <c r="T168" s="15">
        <f>AVERAGEIF(performance_data[inflow_flag],performance_data[[#This Row],[inflow_flag]],performance_data[return_percentage])</f>
        <v>4.8467905675459724</v>
      </c>
      <c r="U168" s="17">
        <f>IF(performance_data[[#This Row],[return_percentage]]&lt;performance_data[[#This Row],[benchmark_return]],1,0)</f>
        <v>0</v>
      </c>
      <c r="V168" s="17">
        <f>COUNTIFS(performance_data[portfolio_id],performance_data[[#This Row],[portfolio_id]])</f>
        <v>28</v>
      </c>
      <c r="W168" s="17">
        <f>COUNTIFS(performance_data[portfolio_id],performance_data[[#This Row],[portfolio_id]],
          performance_data[return_flag],1)</f>
        <v>9</v>
      </c>
      <c r="X168" s="15">
        <f>performance_data[[#This Row],[underperform_flag_count]]/performance_data[[#This Row],[totalportfoliocount]]</f>
        <v>0.32142857142857145</v>
      </c>
    </row>
    <row r="169" spans="1:24" x14ac:dyDescent="0.3">
      <c r="A169">
        <v>1405</v>
      </c>
      <c r="B169" s="1">
        <v>45500</v>
      </c>
      <c r="C169">
        <v>339483.05</v>
      </c>
      <c r="D169">
        <v>18.239999999999998</v>
      </c>
      <c r="E169">
        <v>15.49</v>
      </c>
      <c r="F169">
        <v>507.06</v>
      </c>
      <c r="G169">
        <v>587.88</v>
      </c>
      <c r="H169" t="s">
        <v>2205</v>
      </c>
      <c r="I169" t="s">
        <v>2209</v>
      </c>
      <c r="J169">
        <v>7</v>
      </c>
      <c r="K169" t="s">
        <v>2210</v>
      </c>
      <c r="L169" t="str">
        <f>IF(performance_data[[#This Row],[return_percentage]]&gt;=performance_data[[#This Row],[benchmark_return]],"Higher","Lower")</f>
        <v>Higher</v>
      </c>
      <c r="M169" s="14">
        <f xml:space="preserve"> _xlfn.MAXIFS(performance_data[date],performance_data[portfolio_id],performance_data[[#This Row],[portfolio_id]])</f>
        <v>45508</v>
      </c>
      <c r="N169" s="14">
        <f xml:space="preserve"> _xlfn.MINIFS(performance_data[date],performance_data[portfolio_id],performance_data[[#This Row],[portfolio_id]])</f>
        <v>44841</v>
      </c>
      <c r="O169" s="15">
        <f>_xlfn.MAXIFS(performance_data[portfolio_value],performance_data[portfolio_id],performance_data[[#This Row],[portfolio_id]],performance_data[date],performance_data[[#This Row],[latest_date]])</f>
        <v>42964.92</v>
      </c>
      <c r="P169" s="15">
        <f>_xlfn.MAXIFS(performance_data[portfolio_value],performance_data[portfolio_id],performance_data[[#This Row],[portfolio_id]],performance_data[date],performance_data[[#This Row],[starting_date]])</f>
        <v>374317.08</v>
      </c>
      <c r="Q169" s="15">
        <f>performance_data[[#This Row],[latest_value]]-performance_data[[#This Row],[starting_value]]</f>
        <v>-331352.16000000003</v>
      </c>
      <c r="R169" s="15">
        <f>performance_data[[#This Row],[net_inflows]]-performance_data[[#This Row],[net_outflows]]</f>
        <v>-80.819999999999993</v>
      </c>
      <c r="S169" s="15" t="str">
        <f>IF(performance_data[[#This Row],[net_inflows]]&gt;AVERAGE(performance_data[net_inflows]),"High","Low")</f>
        <v>Low</v>
      </c>
      <c r="T169" s="15">
        <f>AVERAGEIF(performance_data[inflow_flag],performance_data[[#This Row],[inflow_flag]],performance_data[return_percentage])</f>
        <v>5.0457846277021572</v>
      </c>
      <c r="U169" s="17">
        <f>IF(performance_data[[#This Row],[return_percentage]]&lt;performance_data[[#This Row],[benchmark_return]],1,0)</f>
        <v>0</v>
      </c>
      <c r="V169" s="17">
        <f>COUNTIFS(performance_data[portfolio_id],performance_data[[#This Row],[portfolio_id]])</f>
        <v>28</v>
      </c>
      <c r="W169" s="17">
        <f>COUNTIFS(performance_data[portfolio_id],performance_data[[#This Row],[portfolio_id]],
          performance_data[return_flag],1)</f>
        <v>9</v>
      </c>
      <c r="X169" s="15">
        <f>performance_data[[#This Row],[underperform_flag_count]]/performance_data[[#This Row],[totalportfoliocount]]</f>
        <v>0.32142857142857145</v>
      </c>
    </row>
    <row r="170" spans="1:24" x14ac:dyDescent="0.3">
      <c r="A170">
        <v>1405</v>
      </c>
      <c r="B170" s="1">
        <v>45449</v>
      </c>
      <c r="C170">
        <v>172631.09</v>
      </c>
      <c r="D170">
        <v>-7.73</v>
      </c>
      <c r="E170">
        <v>-7.25</v>
      </c>
      <c r="F170">
        <v>14046.31</v>
      </c>
      <c r="G170">
        <v>19471.13</v>
      </c>
      <c r="H170" t="s">
        <v>2205</v>
      </c>
      <c r="I170" t="s">
        <v>2211</v>
      </c>
      <c r="J170">
        <v>6</v>
      </c>
      <c r="K170" t="s">
        <v>2212</v>
      </c>
      <c r="L170" t="str">
        <f>IF(performance_data[[#This Row],[return_percentage]]&gt;=performance_data[[#This Row],[benchmark_return]],"Higher","Lower")</f>
        <v>Lower</v>
      </c>
      <c r="M170" s="14">
        <f xml:space="preserve"> _xlfn.MAXIFS(performance_data[date],performance_data[portfolio_id],performance_data[[#This Row],[portfolio_id]])</f>
        <v>45508</v>
      </c>
      <c r="N170" s="14">
        <f xml:space="preserve"> _xlfn.MINIFS(performance_data[date],performance_data[portfolio_id],performance_data[[#This Row],[portfolio_id]])</f>
        <v>44841</v>
      </c>
      <c r="O170" s="15">
        <f>_xlfn.MAXIFS(performance_data[portfolio_value],performance_data[portfolio_id],performance_data[[#This Row],[portfolio_id]],performance_data[date],performance_data[[#This Row],[latest_date]])</f>
        <v>42964.92</v>
      </c>
      <c r="P170" s="15">
        <f>_xlfn.MAXIFS(performance_data[portfolio_value],performance_data[portfolio_id],performance_data[[#This Row],[portfolio_id]],performance_data[date],performance_data[[#This Row],[starting_date]])</f>
        <v>374317.08</v>
      </c>
      <c r="Q170" s="15">
        <f>performance_data[[#This Row],[latest_value]]-performance_data[[#This Row],[starting_value]]</f>
        <v>-331352.16000000003</v>
      </c>
      <c r="R170" s="15">
        <f>performance_data[[#This Row],[net_inflows]]-performance_data[[#This Row],[net_outflows]]</f>
        <v>-5424.8200000000015</v>
      </c>
      <c r="S170" s="15" t="str">
        <f>IF(performance_data[[#This Row],[net_inflows]]&gt;AVERAGE(performance_data[net_inflows]),"High","Low")</f>
        <v>High</v>
      </c>
      <c r="T170" s="15">
        <f>AVERAGEIF(performance_data[inflow_flag],performance_data[[#This Row],[inflow_flag]],performance_data[return_percentage])</f>
        <v>4.8467905675459724</v>
      </c>
      <c r="U170" s="17">
        <f>IF(performance_data[[#This Row],[return_percentage]]&lt;performance_data[[#This Row],[benchmark_return]],1,0)</f>
        <v>1</v>
      </c>
      <c r="V170" s="17">
        <f>COUNTIFS(performance_data[portfolio_id],performance_data[[#This Row],[portfolio_id]])</f>
        <v>28</v>
      </c>
      <c r="W170" s="17">
        <f>COUNTIFS(performance_data[portfolio_id],performance_data[[#This Row],[portfolio_id]],
          performance_data[return_flag],1)</f>
        <v>9</v>
      </c>
      <c r="X170" s="15">
        <f>performance_data[[#This Row],[underperform_flag_count]]/performance_data[[#This Row],[totalportfoliocount]]</f>
        <v>0.32142857142857145</v>
      </c>
    </row>
    <row r="171" spans="1:24" x14ac:dyDescent="0.3">
      <c r="A171">
        <v>1405</v>
      </c>
      <c r="B171" s="1">
        <v>45075</v>
      </c>
      <c r="C171">
        <v>103202.62</v>
      </c>
      <c r="D171">
        <v>-3.84</v>
      </c>
      <c r="E171">
        <v>-4.1399999999999997</v>
      </c>
      <c r="F171">
        <v>10603.93</v>
      </c>
      <c r="G171">
        <v>867.72</v>
      </c>
      <c r="H171" t="s">
        <v>2213</v>
      </c>
      <c r="I171" t="s">
        <v>2211</v>
      </c>
      <c r="J171">
        <v>5</v>
      </c>
      <c r="K171" t="s">
        <v>2223</v>
      </c>
      <c r="L171" t="str">
        <f>IF(performance_data[[#This Row],[return_percentage]]&gt;=performance_data[[#This Row],[benchmark_return]],"Higher","Lower")</f>
        <v>Higher</v>
      </c>
      <c r="M171" s="14">
        <f xml:space="preserve"> _xlfn.MAXIFS(performance_data[date],performance_data[portfolio_id],performance_data[[#This Row],[portfolio_id]])</f>
        <v>45508</v>
      </c>
      <c r="N171" s="14">
        <f xml:space="preserve"> _xlfn.MINIFS(performance_data[date],performance_data[portfolio_id],performance_data[[#This Row],[portfolio_id]])</f>
        <v>44841</v>
      </c>
      <c r="O171" s="15">
        <f>_xlfn.MAXIFS(performance_data[portfolio_value],performance_data[portfolio_id],performance_data[[#This Row],[portfolio_id]],performance_data[date],performance_data[[#This Row],[latest_date]])</f>
        <v>42964.92</v>
      </c>
      <c r="P171" s="15">
        <f>_xlfn.MAXIFS(performance_data[portfolio_value],performance_data[portfolio_id],performance_data[[#This Row],[portfolio_id]],performance_data[date],performance_data[[#This Row],[starting_date]])</f>
        <v>374317.08</v>
      </c>
      <c r="Q171" s="15">
        <f>performance_data[[#This Row],[latest_value]]-performance_data[[#This Row],[starting_value]]</f>
        <v>-331352.16000000003</v>
      </c>
      <c r="R171" s="15">
        <f>performance_data[[#This Row],[net_inflows]]-performance_data[[#This Row],[net_outflows]]</f>
        <v>9736.2100000000009</v>
      </c>
      <c r="S171" s="15" t="str">
        <f>IF(performance_data[[#This Row],[net_inflows]]&gt;AVERAGE(performance_data[net_inflows]),"High","Low")</f>
        <v>High</v>
      </c>
      <c r="T171" s="15">
        <f>AVERAGEIF(performance_data[inflow_flag],performance_data[[#This Row],[inflow_flag]],performance_data[return_percentage])</f>
        <v>4.8467905675459724</v>
      </c>
      <c r="U171" s="17">
        <f>IF(performance_data[[#This Row],[return_percentage]]&lt;performance_data[[#This Row],[benchmark_return]],1,0)</f>
        <v>0</v>
      </c>
      <c r="V171" s="17">
        <f>COUNTIFS(performance_data[portfolio_id],performance_data[[#This Row],[portfolio_id]])</f>
        <v>28</v>
      </c>
      <c r="W171" s="17">
        <f>COUNTIFS(performance_data[portfolio_id],performance_data[[#This Row],[portfolio_id]],
          performance_data[return_flag],1)</f>
        <v>9</v>
      </c>
      <c r="X171" s="15">
        <f>performance_data[[#This Row],[underperform_flag_count]]/performance_data[[#This Row],[totalportfoliocount]]</f>
        <v>0.32142857142857145</v>
      </c>
    </row>
    <row r="172" spans="1:24" x14ac:dyDescent="0.3">
      <c r="A172">
        <v>1405</v>
      </c>
      <c r="B172" s="1">
        <v>44841</v>
      </c>
      <c r="C172">
        <v>374317.08</v>
      </c>
      <c r="D172">
        <v>6.6</v>
      </c>
      <c r="E172">
        <v>7.39</v>
      </c>
      <c r="F172">
        <v>13040.54</v>
      </c>
      <c r="G172">
        <v>19053.63</v>
      </c>
      <c r="H172" t="s">
        <v>2220</v>
      </c>
      <c r="I172" t="s">
        <v>2217</v>
      </c>
      <c r="J172">
        <v>10</v>
      </c>
      <c r="K172" t="s">
        <v>2224</v>
      </c>
      <c r="L172" t="str">
        <f>IF(performance_data[[#This Row],[return_percentage]]&gt;=performance_data[[#This Row],[benchmark_return]],"Higher","Lower")</f>
        <v>Lower</v>
      </c>
      <c r="M172" s="14">
        <f xml:space="preserve"> _xlfn.MAXIFS(performance_data[date],performance_data[portfolio_id],performance_data[[#This Row],[portfolio_id]])</f>
        <v>45508</v>
      </c>
      <c r="N172" s="14">
        <f xml:space="preserve"> _xlfn.MINIFS(performance_data[date],performance_data[portfolio_id],performance_data[[#This Row],[portfolio_id]])</f>
        <v>44841</v>
      </c>
      <c r="O172" s="15">
        <f>_xlfn.MAXIFS(performance_data[portfolio_value],performance_data[portfolio_id],performance_data[[#This Row],[portfolio_id]],performance_data[date],performance_data[[#This Row],[latest_date]])</f>
        <v>42964.92</v>
      </c>
      <c r="P172" s="15">
        <f>_xlfn.MAXIFS(performance_data[portfolio_value],performance_data[portfolio_id],performance_data[[#This Row],[portfolio_id]],performance_data[date],performance_data[[#This Row],[starting_date]])</f>
        <v>374317.08</v>
      </c>
      <c r="Q172" s="15">
        <f>performance_data[[#This Row],[latest_value]]-performance_data[[#This Row],[starting_value]]</f>
        <v>-331352.16000000003</v>
      </c>
      <c r="R172" s="15">
        <f>performance_data[[#This Row],[net_inflows]]-performance_data[[#This Row],[net_outflows]]</f>
        <v>-6013.09</v>
      </c>
      <c r="S172" s="15" t="str">
        <f>IF(performance_data[[#This Row],[net_inflows]]&gt;AVERAGE(performance_data[net_inflows]),"High","Low")</f>
        <v>High</v>
      </c>
      <c r="T172" s="15">
        <f>AVERAGEIF(performance_data[inflow_flag],performance_data[[#This Row],[inflow_flag]],performance_data[return_percentage])</f>
        <v>4.8467905675459724</v>
      </c>
      <c r="U172" s="17">
        <f>IF(performance_data[[#This Row],[return_percentage]]&lt;performance_data[[#This Row],[benchmark_return]],1,0)</f>
        <v>1</v>
      </c>
      <c r="V172" s="17">
        <f>COUNTIFS(performance_data[portfolio_id],performance_data[[#This Row],[portfolio_id]])</f>
        <v>28</v>
      </c>
      <c r="W172" s="17">
        <f>COUNTIFS(performance_data[portfolio_id],performance_data[[#This Row],[portfolio_id]],
          performance_data[return_flag],1)</f>
        <v>9</v>
      </c>
      <c r="X172" s="15">
        <f>performance_data[[#This Row],[underperform_flag_count]]/performance_data[[#This Row],[totalportfoliocount]]</f>
        <v>0.32142857142857145</v>
      </c>
    </row>
    <row r="173" spans="1:24" x14ac:dyDescent="0.3">
      <c r="A173">
        <v>1405</v>
      </c>
      <c r="B173" s="1">
        <v>44848</v>
      </c>
      <c r="C173">
        <v>116514.6</v>
      </c>
      <c r="D173">
        <v>3.03</v>
      </c>
      <c r="E173">
        <v>3.19</v>
      </c>
      <c r="F173">
        <v>14886.86</v>
      </c>
      <c r="G173">
        <v>14143.88</v>
      </c>
      <c r="H173" t="s">
        <v>2220</v>
      </c>
      <c r="I173" t="s">
        <v>2217</v>
      </c>
      <c r="J173">
        <v>10</v>
      </c>
      <c r="K173" t="s">
        <v>2224</v>
      </c>
      <c r="L173" t="str">
        <f>IF(performance_data[[#This Row],[return_percentage]]&gt;=performance_data[[#This Row],[benchmark_return]],"Higher","Lower")</f>
        <v>Lower</v>
      </c>
      <c r="M173" s="14">
        <f xml:space="preserve"> _xlfn.MAXIFS(performance_data[date],performance_data[portfolio_id],performance_data[[#This Row],[portfolio_id]])</f>
        <v>45508</v>
      </c>
      <c r="N173" s="14">
        <f xml:space="preserve"> _xlfn.MINIFS(performance_data[date],performance_data[portfolio_id],performance_data[[#This Row],[portfolio_id]])</f>
        <v>44841</v>
      </c>
      <c r="O173" s="15">
        <f>_xlfn.MAXIFS(performance_data[portfolio_value],performance_data[portfolio_id],performance_data[[#This Row],[portfolio_id]],performance_data[date],performance_data[[#This Row],[latest_date]])</f>
        <v>42964.92</v>
      </c>
      <c r="P173" s="15">
        <f>_xlfn.MAXIFS(performance_data[portfolio_value],performance_data[portfolio_id],performance_data[[#This Row],[portfolio_id]],performance_data[date],performance_data[[#This Row],[starting_date]])</f>
        <v>374317.08</v>
      </c>
      <c r="Q173" s="15">
        <f>performance_data[[#This Row],[latest_value]]-performance_data[[#This Row],[starting_value]]</f>
        <v>-331352.16000000003</v>
      </c>
      <c r="R173" s="15">
        <f>performance_data[[#This Row],[net_inflows]]-performance_data[[#This Row],[net_outflows]]</f>
        <v>742.98000000000138</v>
      </c>
      <c r="S173" s="15" t="str">
        <f>IF(performance_data[[#This Row],[net_inflows]]&gt;AVERAGE(performance_data[net_inflows]),"High","Low")</f>
        <v>High</v>
      </c>
      <c r="T173" s="15">
        <f>AVERAGEIF(performance_data[inflow_flag],performance_data[[#This Row],[inflow_flag]],performance_data[return_percentage])</f>
        <v>4.8467905675459724</v>
      </c>
      <c r="U173" s="17">
        <f>IF(performance_data[[#This Row],[return_percentage]]&lt;performance_data[[#This Row],[benchmark_return]],1,0)</f>
        <v>1</v>
      </c>
      <c r="V173" s="17">
        <f>COUNTIFS(performance_data[portfolio_id],performance_data[[#This Row],[portfolio_id]])</f>
        <v>28</v>
      </c>
      <c r="W173" s="17">
        <f>COUNTIFS(performance_data[portfolio_id],performance_data[[#This Row],[portfolio_id]],
          performance_data[return_flag],1)</f>
        <v>9</v>
      </c>
      <c r="X173" s="15">
        <f>performance_data[[#This Row],[underperform_flag_count]]/performance_data[[#This Row],[totalportfoliocount]]</f>
        <v>0.32142857142857145</v>
      </c>
    </row>
    <row r="174" spans="1:24" x14ac:dyDescent="0.3">
      <c r="A174">
        <v>1405</v>
      </c>
      <c r="B174" s="1">
        <v>45059</v>
      </c>
      <c r="C174">
        <v>451874.05</v>
      </c>
      <c r="D174">
        <v>16.579999999999998</v>
      </c>
      <c r="E174">
        <v>14.47</v>
      </c>
      <c r="F174">
        <v>18090.84</v>
      </c>
      <c r="G174">
        <v>11487.13</v>
      </c>
      <c r="H174" t="s">
        <v>2213</v>
      </c>
      <c r="I174" t="s">
        <v>2211</v>
      </c>
      <c r="J174">
        <v>5</v>
      </c>
      <c r="K174" t="s">
        <v>2223</v>
      </c>
      <c r="L174" t="str">
        <f>IF(performance_data[[#This Row],[return_percentage]]&gt;=performance_data[[#This Row],[benchmark_return]],"Higher","Lower")</f>
        <v>Higher</v>
      </c>
      <c r="M174" s="14">
        <f xml:space="preserve"> _xlfn.MAXIFS(performance_data[date],performance_data[portfolio_id],performance_data[[#This Row],[portfolio_id]])</f>
        <v>45508</v>
      </c>
      <c r="N174" s="14">
        <f xml:space="preserve"> _xlfn.MINIFS(performance_data[date],performance_data[portfolio_id],performance_data[[#This Row],[portfolio_id]])</f>
        <v>44841</v>
      </c>
      <c r="O174" s="15">
        <f>_xlfn.MAXIFS(performance_data[portfolio_value],performance_data[portfolio_id],performance_data[[#This Row],[portfolio_id]],performance_data[date],performance_data[[#This Row],[latest_date]])</f>
        <v>42964.92</v>
      </c>
      <c r="P174" s="15">
        <f>_xlfn.MAXIFS(performance_data[portfolio_value],performance_data[portfolio_id],performance_data[[#This Row],[portfolio_id]],performance_data[date],performance_data[[#This Row],[starting_date]])</f>
        <v>374317.08</v>
      </c>
      <c r="Q174" s="15">
        <f>performance_data[[#This Row],[latest_value]]-performance_data[[#This Row],[starting_value]]</f>
        <v>-331352.16000000003</v>
      </c>
      <c r="R174" s="15">
        <f>performance_data[[#This Row],[net_inflows]]-performance_data[[#This Row],[net_outflows]]</f>
        <v>6603.7100000000009</v>
      </c>
      <c r="S174" s="15" t="str">
        <f>IF(performance_data[[#This Row],[net_inflows]]&gt;AVERAGE(performance_data[net_inflows]),"High","Low")</f>
        <v>High</v>
      </c>
      <c r="T174" s="15">
        <f>AVERAGEIF(performance_data[inflow_flag],performance_data[[#This Row],[inflow_flag]],performance_data[return_percentage])</f>
        <v>4.8467905675459724</v>
      </c>
      <c r="U174" s="17">
        <f>IF(performance_data[[#This Row],[return_percentage]]&lt;performance_data[[#This Row],[benchmark_return]],1,0)</f>
        <v>0</v>
      </c>
      <c r="V174" s="17">
        <f>COUNTIFS(performance_data[portfolio_id],performance_data[[#This Row],[portfolio_id]])</f>
        <v>28</v>
      </c>
      <c r="W174" s="17">
        <f>COUNTIFS(performance_data[portfolio_id],performance_data[[#This Row],[portfolio_id]],
          performance_data[return_flag],1)</f>
        <v>9</v>
      </c>
      <c r="X174" s="15">
        <f>performance_data[[#This Row],[underperform_flag_count]]/performance_data[[#This Row],[totalportfoliocount]]</f>
        <v>0.32142857142857145</v>
      </c>
    </row>
    <row r="175" spans="1:24" x14ac:dyDescent="0.3">
      <c r="A175">
        <v>1405</v>
      </c>
      <c r="B175" s="1">
        <v>45278</v>
      </c>
      <c r="C175">
        <v>205200.6</v>
      </c>
      <c r="D175">
        <v>18.16</v>
      </c>
      <c r="E175">
        <v>14.63</v>
      </c>
      <c r="F175">
        <v>9618.19</v>
      </c>
      <c r="G175">
        <v>4241.5600000000004</v>
      </c>
      <c r="H175" t="s">
        <v>2213</v>
      </c>
      <c r="I175" t="s">
        <v>2217</v>
      </c>
      <c r="J175">
        <v>12</v>
      </c>
      <c r="K175" t="s">
        <v>2218</v>
      </c>
      <c r="L175" t="str">
        <f>IF(performance_data[[#This Row],[return_percentage]]&gt;=performance_data[[#This Row],[benchmark_return]],"Higher","Lower")</f>
        <v>Higher</v>
      </c>
      <c r="M175" s="14">
        <f xml:space="preserve"> _xlfn.MAXIFS(performance_data[date],performance_data[portfolio_id],performance_data[[#This Row],[portfolio_id]])</f>
        <v>45508</v>
      </c>
      <c r="N175" s="14">
        <f xml:space="preserve"> _xlfn.MINIFS(performance_data[date],performance_data[portfolio_id],performance_data[[#This Row],[portfolio_id]])</f>
        <v>44841</v>
      </c>
      <c r="O175" s="15">
        <f>_xlfn.MAXIFS(performance_data[portfolio_value],performance_data[portfolio_id],performance_data[[#This Row],[portfolio_id]],performance_data[date],performance_data[[#This Row],[latest_date]])</f>
        <v>42964.92</v>
      </c>
      <c r="P175" s="15">
        <f>_xlfn.MAXIFS(performance_data[portfolio_value],performance_data[portfolio_id],performance_data[[#This Row],[portfolio_id]],performance_data[date],performance_data[[#This Row],[starting_date]])</f>
        <v>374317.08</v>
      </c>
      <c r="Q175" s="15">
        <f>performance_data[[#This Row],[latest_value]]-performance_data[[#This Row],[starting_value]]</f>
        <v>-331352.16000000003</v>
      </c>
      <c r="R175" s="15">
        <f>performance_data[[#This Row],[net_inflows]]-performance_data[[#This Row],[net_outflows]]</f>
        <v>5376.63</v>
      </c>
      <c r="S175" s="15" t="str">
        <f>IF(performance_data[[#This Row],[net_inflows]]&gt;AVERAGE(performance_data[net_inflows]),"High","Low")</f>
        <v>Low</v>
      </c>
      <c r="T175" s="15">
        <f>AVERAGEIF(performance_data[inflow_flag],performance_data[[#This Row],[inflow_flag]],performance_data[return_percentage])</f>
        <v>5.0457846277021572</v>
      </c>
      <c r="U175" s="17">
        <f>IF(performance_data[[#This Row],[return_percentage]]&lt;performance_data[[#This Row],[benchmark_return]],1,0)</f>
        <v>0</v>
      </c>
      <c r="V175" s="17">
        <f>COUNTIFS(performance_data[portfolio_id],performance_data[[#This Row],[portfolio_id]])</f>
        <v>28</v>
      </c>
      <c r="W175" s="17">
        <f>COUNTIFS(performance_data[portfolio_id],performance_data[[#This Row],[portfolio_id]],
          performance_data[return_flag],1)</f>
        <v>9</v>
      </c>
      <c r="X175" s="15">
        <f>performance_data[[#This Row],[underperform_flag_count]]/performance_data[[#This Row],[totalportfoliocount]]</f>
        <v>0.32142857142857145</v>
      </c>
    </row>
    <row r="176" spans="1:24" x14ac:dyDescent="0.3">
      <c r="A176">
        <v>1405</v>
      </c>
      <c r="B176" s="1">
        <v>45064</v>
      </c>
      <c r="C176">
        <v>414981.72</v>
      </c>
      <c r="D176">
        <v>-2.48</v>
      </c>
      <c r="E176">
        <v>-2.0099999999999998</v>
      </c>
      <c r="F176">
        <v>6651.99</v>
      </c>
      <c r="G176">
        <v>18581.95</v>
      </c>
      <c r="H176" t="s">
        <v>2213</v>
      </c>
      <c r="I176" t="s">
        <v>2211</v>
      </c>
      <c r="J176">
        <v>5</v>
      </c>
      <c r="K176" t="s">
        <v>2223</v>
      </c>
      <c r="L176" t="str">
        <f>IF(performance_data[[#This Row],[return_percentage]]&gt;=performance_data[[#This Row],[benchmark_return]],"Higher","Lower")</f>
        <v>Lower</v>
      </c>
      <c r="M176" s="14">
        <f xml:space="preserve"> _xlfn.MAXIFS(performance_data[date],performance_data[portfolio_id],performance_data[[#This Row],[portfolio_id]])</f>
        <v>45508</v>
      </c>
      <c r="N176" s="14">
        <f xml:space="preserve"> _xlfn.MINIFS(performance_data[date],performance_data[portfolio_id],performance_data[[#This Row],[portfolio_id]])</f>
        <v>44841</v>
      </c>
      <c r="O176" s="15">
        <f>_xlfn.MAXIFS(performance_data[portfolio_value],performance_data[portfolio_id],performance_data[[#This Row],[portfolio_id]],performance_data[date],performance_data[[#This Row],[latest_date]])</f>
        <v>42964.92</v>
      </c>
      <c r="P176" s="15">
        <f>_xlfn.MAXIFS(performance_data[portfolio_value],performance_data[portfolio_id],performance_data[[#This Row],[portfolio_id]],performance_data[date],performance_data[[#This Row],[starting_date]])</f>
        <v>374317.08</v>
      </c>
      <c r="Q176" s="15">
        <f>performance_data[[#This Row],[latest_value]]-performance_data[[#This Row],[starting_value]]</f>
        <v>-331352.16000000003</v>
      </c>
      <c r="R176" s="15">
        <f>performance_data[[#This Row],[net_inflows]]-performance_data[[#This Row],[net_outflows]]</f>
        <v>-11929.960000000001</v>
      </c>
      <c r="S176" s="15" t="str">
        <f>IF(performance_data[[#This Row],[net_inflows]]&gt;AVERAGE(performance_data[net_inflows]),"High","Low")</f>
        <v>Low</v>
      </c>
      <c r="T176" s="15">
        <f>AVERAGEIF(performance_data[inflow_flag],performance_data[[#This Row],[inflow_flag]],performance_data[return_percentage])</f>
        <v>5.0457846277021572</v>
      </c>
      <c r="U176" s="17">
        <f>IF(performance_data[[#This Row],[return_percentage]]&lt;performance_data[[#This Row],[benchmark_return]],1,0)</f>
        <v>1</v>
      </c>
      <c r="V176" s="17">
        <f>COUNTIFS(performance_data[portfolio_id],performance_data[[#This Row],[portfolio_id]])</f>
        <v>28</v>
      </c>
      <c r="W176" s="17">
        <f>COUNTIFS(performance_data[portfolio_id],performance_data[[#This Row],[portfolio_id]],
          performance_data[return_flag],1)</f>
        <v>9</v>
      </c>
      <c r="X176" s="15">
        <f>performance_data[[#This Row],[underperform_flag_count]]/performance_data[[#This Row],[totalportfoliocount]]</f>
        <v>0.32142857142857145</v>
      </c>
    </row>
    <row r="177" spans="1:24" x14ac:dyDescent="0.3">
      <c r="A177">
        <v>1405</v>
      </c>
      <c r="B177" s="1">
        <v>45060</v>
      </c>
      <c r="C177">
        <v>323872.90999999997</v>
      </c>
      <c r="D177">
        <v>0.96</v>
      </c>
      <c r="E177">
        <v>0.92</v>
      </c>
      <c r="F177">
        <v>1704.91</v>
      </c>
      <c r="G177">
        <v>4893.66</v>
      </c>
      <c r="H177" t="s">
        <v>2213</v>
      </c>
      <c r="I177" t="s">
        <v>2211</v>
      </c>
      <c r="J177">
        <v>5</v>
      </c>
      <c r="K177" t="s">
        <v>2223</v>
      </c>
      <c r="L177" t="str">
        <f>IF(performance_data[[#This Row],[return_percentage]]&gt;=performance_data[[#This Row],[benchmark_return]],"Higher","Lower")</f>
        <v>Higher</v>
      </c>
      <c r="M177" s="14">
        <f xml:space="preserve"> _xlfn.MAXIFS(performance_data[date],performance_data[portfolio_id],performance_data[[#This Row],[portfolio_id]])</f>
        <v>45508</v>
      </c>
      <c r="N177" s="14">
        <f xml:space="preserve"> _xlfn.MINIFS(performance_data[date],performance_data[portfolio_id],performance_data[[#This Row],[portfolio_id]])</f>
        <v>44841</v>
      </c>
      <c r="O177" s="15">
        <f>_xlfn.MAXIFS(performance_data[portfolio_value],performance_data[portfolio_id],performance_data[[#This Row],[portfolio_id]],performance_data[date],performance_data[[#This Row],[latest_date]])</f>
        <v>42964.92</v>
      </c>
      <c r="P177" s="15">
        <f>_xlfn.MAXIFS(performance_data[portfolio_value],performance_data[portfolio_id],performance_data[[#This Row],[portfolio_id]],performance_data[date],performance_data[[#This Row],[starting_date]])</f>
        <v>374317.08</v>
      </c>
      <c r="Q177" s="15">
        <f>performance_data[[#This Row],[latest_value]]-performance_data[[#This Row],[starting_value]]</f>
        <v>-331352.16000000003</v>
      </c>
      <c r="R177" s="15">
        <f>performance_data[[#This Row],[net_inflows]]-performance_data[[#This Row],[net_outflows]]</f>
        <v>-3188.75</v>
      </c>
      <c r="S177" s="15" t="str">
        <f>IF(performance_data[[#This Row],[net_inflows]]&gt;AVERAGE(performance_data[net_inflows]),"High","Low")</f>
        <v>Low</v>
      </c>
      <c r="T177" s="15">
        <f>AVERAGEIF(performance_data[inflow_flag],performance_data[[#This Row],[inflow_flag]],performance_data[return_percentage])</f>
        <v>5.0457846277021572</v>
      </c>
      <c r="U177" s="17">
        <f>IF(performance_data[[#This Row],[return_percentage]]&lt;performance_data[[#This Row],[benchmark_return]],1,0)</f>
        <v>0</v>
      </c>
      <c r="V177" s="17">
        <f>COUNTIFS(performance_data[portfolio_id],performance_data[[#This Row],[portfolio_id]])</f>
        <v>28</v>
      </c>
      <c r="W177" s="17">
        <f>COUNTIFS(performance_data[portfolio_id],performance_data[[#This Row],[portfolio_id]],
          performance_data[return_flag],1)</f>
        <v>9</v>
      </c>
      <c r="X177" s="15">
        <f>performance_data[[#This Row],[underperform_flag_count]]/performance_data[[#This Row],[totalportfoliocount]]</f>
        <v>0.32142857142857145</v>
      </c>
    </row>
    <row r="178" spans="1:24" x14ac:dyDescent="0.3">
      <c r="A178">
        <v>1405</v>
      </c>
      <c r="B178" s="1">
        <v>45508</v>
      </c>
      <c r="C178">
        <v>42964.92</v>
      </c>
      <c r="D178">
        <v>7.64</v>
      </c>
      <c r="E178">
        <v>6.59</v>
      </c>
      <c r="F178">
        <v>7831.21</v>
      </c>
      <c r="G178">
        <v>8022.32</v>
      </c>
      <c r="H178" t="s">
        <v>2205</v>
      </c>
      <c r="I178" t="s">
        <v>2209</v>
      </c>
      <c r="J178">
        <v>8</v>
      </c>
      <c r="K178" t="s">
        <v>2214</v>
      </c>
      <c r="L178" t="str">
        <f>IF(performance_data[[#This Row],[return_percentage]]&gt;=performance_data[[#This Row],[benchmark_return]],"Higher","Lower")</f>
        <v>Higher</v>
      </c>
      <c r="M178" s="14">
        <f xml:space="preserve"> _xlfn.MAXIFS(performance_data[date],performance_data[portfolio_id],performance_data[[#This Row],[portfolio_id]])</f>
        <v>45508</v>
      </c>
      <c r="N178" s="14">
        <f xml:space="preserve"> _xlfn.MINIFS(performance_data[date],performance_data[portfolio_id],performance_data[[#This Row],[portfolio_id]])</f>
        <v>44841</v>
      </c>
      <c r="O178" s="15">
        <f>_xlfn.MAXIFS(performance_data[portfolio_value],performance_data[portfolio_id],performance_data[[#This Row],[portfolio_id]],performance_data[date],performance_data[[#This Row],[latest_date]])</f>
        <v>42964.92</v>
      </c>
      <c r="P178" s="15">
        <f>_xlfn.MAXIFS(performance_data[portfolio_value],performance_data[portfolio_id],performance_data[[#This Row],[portfolio_id]],performance_data[date],performance_data[[#This Row],[starting_date]])</f>
        <v>374317.08</v>
      </c>
      <c r="Q178" s="15">
        <f>performance_data[[#This Row],[latest_value]]-performance_data[[#This Row],[starting_value]]</f>
        <v>-331352.16000000003</v>
      </c>
      <c r="R178" s="15">
        <f>performance_data[[#This Row],[net_inflows]]-performance_data[[#This Row],[net_outflows]]</f>
        <v>-191.10999999999967</v>
      </c>
      <c r="S178" s="15" t="str">
        <f>IF(performance_data[[#This Row],[net_inflows]]&gt;AVERAGE(performance_data[net_inflows]),"High","Low")</f>
        <v>Low</v>
      </c>
      <c r="T178" s="15">
        <f>AVERAGEIF(performance_data[inflow_flag],performance_data[[#This Row],[inflow_flag]],performance_data[return_percentage])</f>
        <v>5.0457846277021572</v>
      </c>
      <c r="U178" s="17">
        <f>IF(performance_data[[#This Row],[return_percentage]]&lt;performance_data[[#This Row],[benchmark_return]],1,0)</f>
        <v>0</v>
      </c>
      <c r="V178" s="17">
        <f>COUNTIFS(performance_data[portfolio_id],performance_data[[#This Row],[portfolio_id]])</f>
        <v>28</v>
      </c>
      <c r="W178" s="17">
        <f>COUNTIFS(performance_data[portfolio_id],performance_data[[#This Row],[portfolio_id]],
          performance_data[return_flag],1)</f>
        <v>9</v>
      </c>
      <c r="X178" s="15">
        <f>performance_data[[#This Row],[underperform_flag_count]]/performance_data[[#This Row],[totalportfoliocount]]</f>
        <v>0.32142857142857145</v>
      </c>
    </row>
    <row r="179" spans="1:24" x14ac:dyDescent="0.3">
      <c r="A179">
        <v>1405</v>
      </c>
      <c r="B179" s="1">
        <v>45028</v>
      </c>
      <c r="C179">
        <v>101091.02</v>
      </c>
      <c r="D179">
        <v>1.1599999999999999</v>
      </c>
      <c r="E179">
        <v>1.36</v>
      </c>
      <c r="F179">
        <v>17122.52</v>
      </c>
      <c r="G179">
        <v>9056.1</v>
      </c>
      <c r="H179" t="s">
        <v>2213</v>
      </c>
      <c r="I179" t="s">
        <v>2211</v>
      </c>
      <c r="J179">
        <v>4</v>
      </c>
      <c r="K179" t="s">
        <v>2216</v>
      </c>
      <c r="L179" t="str">
        <f>IF(performance_data[[#This Row],[return_percentage]]&gt;=performance_data[[#This Row],[benchmark_return]],"Higher","Lower")</f>
        <v>Lower</v>
      </c>
      <c r="M179" s="14">
        <f xml:space="preserve"> _xlfn.MAXIFS(performance_data[date],performance_data[portfolio_id],performance_data[[#This Row],[portfolio_id]])</f>
        <v>45508</v>
      </c>
      <c r="N179" s="14">
        <f xml:space="preserve"> _xlfn.MINIFS(performance_data[date],performance_data[portfolio_id],performance_data[[#This Row],[portfolio_id]])</f>
        <v>44841</v>
      </c>
      <c r="O179" s="15">
        <f>_xlfn.MAXIFS(performance_data[portfolio_value],performance_data[portfolio_id],performance_data[[#This Row],[portfolio_id]],performance_data[date],performance_data[[#This Row],[latest_date]])</f>
        <v>42964.92</v>
      </c>
      <c r="P179" s="15">
        <f>_xlfn.MAXIFS(performance_data[portfolio_value],performance_data[portfolio_id],performance_data[[#This Row],[portfolio_id]],performance_data[date],performance_data[[#This Row],[starting_date]])</f>
        <v>374317.08</v>
      </c>
      <c r="Q179" s="15">
        <f>performance_data[[#This Row],[latest_value]]-performance_data[[#This Row],[starting_value]]</f>
        <v>-331352.16000000003</v>
      </c>
      <c r="R179" s="15">
        <f>performance_data[[#This Row],[net_inflows]]-performance_data[[#This Row],[net_outflows]]</f>
        <v>8066.42</v>
      </c>
      <c r="S179" s="15" t="str">
        <f>IF(performance_data[[#This Row],[net_inflows]]&gt;AVERAGE(performance_data[net_inflows]),"High","Low")</f>
        <v>High</v>
      </c>
      <c r="T179" s="15">
        <f>AVERAGEIF(performance_data[inflow_flag],performance_data[[#This Row],[inflow_flag]],performance_data[return_percentage])</f>
        <v>4.8467905675459724</v>
      </c>
      <c r="U179" s="17">
        <f>IF(performance_data[[#This Row],[return_percentage]]&lt;performance_data[[#This Row],[benchmark_return]],1,0)</f>
        <v>1</v>
      </c>
      <c r="V179" s="17">
        <f>COUNTIFS(performance_data[portfolio_id],performance_data[[#This Row],[portfolio_id]])</f>
        <v>28</v>
      </c>
      <c r="W179" s="17">
        <f>COUNTIFS(performance_data[portfolio_id],performance_data[[#This Row],[portfolio_id]],
          performance_data[return_flag],1)</f>
        <v>9</v>
      </c>
      <c r="X179" s="15">
        <f>performance_data[[#This Row],[underperform_flag_count]]/performance_data[[#This Row],[totalportfoliocount]]</f>
        <v>0.32142857142857145</v>
      </c>
    </row>
    <row r="180" spans="1:24" x14ac:dyDescent="0.3">
      <c r="A180">
        <v>1405</v>
      </c>
      <c r="B180" s="1">
        <v>44870</v>
      </c>
      <c r="C180">
        <v>207351.47</v>
      </c>
      <c r="D180">
        <v>3.16</v>
      </c>
      <c r="E180">
        <v>2.65</v>
      </c>
      <c r="F180">
        <v>7843.99</v>
      </c>
      <c r="G180">
        <v>12221.47</v>
      </c>
      <c r="H180" t="s">
        <v>2220</v>
      </c>
      <c r="I180" t="s">
        <v>2217</v>
      </c>
      <c r="J180">
        <v>11</v>
      </c>
      <c r="K180" t="s">
        <v>2219</v>
      </c>
      <c r="L180" t="str">
        <f>IF(performance_data[[#This Row],[return_percentage]]&gt;=performance_data[[#This Row],[benchmark_return]],"Higher","Lower")</f>
        <v>Higher</v>
      </c>
      <c r="M180" s="14">
        <f xml:space="preserve"> _xlfn.MAXIFS(performance_data[date],performance_data[portfolio_id],performance_data[[#This Row],[portfolio_id]])</f>
        <v>45508</v>
      </c>
      <c r="N180" s="14">
        <f xml:space="preserve"> _xlfn.MINIFS(performance_data[date],performance_data[portfolio_id],performance_data[[#This Row],[portfolio_id]])</f>
        <v>44841</v>
      </c>
      <c r="O180" s="15">
        <f>_xlfn.MAXIFS(performance_data[portfolio_value],performance_data[portfolio_id],performance_data[[#This Row],[portfolio_id]],performance_data[date],performance_data[[#This Row],[latest_date]])</f>
        <v>42964.92</v>
      </c>
      <c r="P180" s="15">
        <f>_xlfn.MAXIFS(performance_data[portfolio_value],performance_data[portfolio_id],performance_data[[#This Row],[portfolio_id]],performance_data[date],performance_data[[#This Row],[starting_date]])</f>
        <v>374317.08</v>
      </c>
      <c r="Q180" s="15">
        <f>performance_data[[#This Row],[latest_value]]-performance_data[[#This Row],[starting_value]]</f>
        <v>-331352.16000000003</v>
      </c>
      <c r="R180" s="15">
        <f>performance_data[[#This Row],[net_inflows]]-performance_data[[#This Row],[net_outflows]]</f>
        <v>-4377.4799999999996</v>
      </c>
      <c r="S180" s="15" t="str">
        <f>IF(performance_data[[#This Row],[net_inflows]]&gt;AVERAGE(performance_data[net_inflows]),"High","Low")</f>
        <v>Low</v>
      </c>
      <c r="T180" s="15">
        <f>AVERAGEIF(performance_data[inflow_flag],performance_data[[#This Row],[inflow_flag]],performance_data[return_percentage])</f>
        <v>5.0457846277021572</v>
      </c>
      <c r="U180" s="17">
        <f>IF(performance_data[[#This Row],[return_percentage]]&lt;performance_data[[#This Row],[benchmark_return]],1,0)</f>
        <v>0</v>
      </c>
      <c r="V180" s="17">
        <f>COUNTIFS(performance_data[portfolio_id],performance_data[[#This Row],[portfolio_id]])</f>
        <v>28</v>
      </c>
      <c r="W180" s="17">
        <f>COUNTIFS(performance_data[portfolio_id],performance_data[[#This Row],[portfolio_id]],
          performance_data[return_flag],1)</f>
        <v>9</v>
      </c>
      <c r="X180" s="15">
        <f>performance_data[[#This Row],[underperform_flag_count]]/performance_data[[#This Row],[totalportfoliocount]]</f>
        <v>0.32142857142857145</v>
      </c>
    </row>
    <row r="181" spans="1:24" x14ac:dyDescent="0.3">
      <c r="A181">
        <v>1405</v>
      </c>
      <c r="B181" s="1">
        <v>45383</v>
      </c>
      <c r="C181">
        <v>105649.29</v>
      </c>
      <c r="D181">
        <v>-9.8000000000000007</v>
      </c>
      <c r="E181">
        <v>-8.35</v>
      </c>
      <c r="F181">
        <v>7225.41</v>
      </c>
      <c r="G181">
        <v>3937.86</v>
      </c>
      <c r="H181" t="s">
        <v>2205</v>
      </c>
      <c r="I181" t="s">
        <v>2211</v>
      </c>
      <c r="J181">
        <v>4</v>
      </c>
      <c r="K181" t="s">
        <v>2216</v>
      </c>
      <c r="L181" t="str">
        <f>IF(performance_data[[#This Row],[return_percentage]]&gt;=performance_data[[#This Row],[benchmark_return]],"Higher","Lower")</f>
        <v>Lower</v>
      </c>
      <c r="M181" s="14">
        <f xml:space="preserve"> _xlfn.MAXIFS(performance_data[date],performance_data[portfolio_id],performance_data[[#This Row],[portfolio_id]])</f>
        <v>45508</v>
      </c>
      <c r="N181" s="14">
        <f xml:space="preserve"> _xlfn.MINIFS(performance_data[date],performance_data[portfolio_id],performance_data[[#This Row],[portfolio_id]])</f>
        <v>44841</v>
      </c>
      <c r="O181" s="15">
        <f>_xlfn.MAXIFS(performance_data[portfolio_value],performance_data[portfolio_id],performance_data[[#This Row],[portfolio_id]],performance_data[date],performance_data[[#This Row],[latest_date]])</f>
        <v>42964.92</v>
      </c>
      <c r="P181" s="15">
        <f>_xlfn.MAXIFS(performance_data[portfolio_value],performance_data[portfolio_id],performance_data[[#This Row],[portfolio_id]],performance_data[date],performance_data[[#This Row],[starting_date]])</f>
        <v>374317.08</v>
      </c>
      <c r="Q181" s="15">
        <f>performance_data[[#This Row],[latest_value]]-performance_data[[#This Row],[starting_value]]</f>
        <v>-331352.16000000003</v>
      </c>
      <c r="R181" s="15">
        <f>performance_data[[#This Row],[net_inflows]]-performance_data[[#This Row],[net_outflows]]</f>
        <v>3287.5499999999997</v>
      </c>
      <c r="S181" s="15" t="str">
        <f>IF(performance_data[[#This Row],[net_inflows]]&gt;AVERAGE(performance_data[net_inflows]),"High","Low")</f>
        <v>Low</v>
      </c>
      <c r="T181" s="15">
        <f>AVERAGEIF(performance_data[inflow_flag],performance_data[[#This Row],[inflow_flag]],performance_data[return_percentage])</f>
        <v>5.0457846277021572</v>
      </c>
      <c r="U181" s="17">
        <f>IF(performance_data[[#This Row],[return_percentage]]&lt;performance_data[[#This Row],[benchmark_return]],1,0)</f>
        <v>1</v>
      </c>
      <c r="V181" s="17">
        <f>COUNTIFS(performance_data[portfolio_id],performance_data[[#This Row],[portfolio_id]])</f>
        <v>28</v>
      </c>
      <c r="W181" s="17">
        <f>COUNTIFS(performance_data[portfolio_id],performance_data[[#This Row],[portfolio_id]],
          performance_data[return_flag],1)</f>
        <v>9</v>
      </c>
      <c r="X181" s="15">
        <f>performance_data[[#This Row],[underperform_flag_count]]/performance_data[[#This Row],[totalportfoliocount]]</f>
        <v>0.32142857142857145</v>
      </c>
    </row>
    <row r="182" spans="1:24" x14ac:dyDescent="0.3">
      <c r="A182">
        <v>1405</v>
      </c>
      <c r="B182" s="1">
        <v>45087</v>
      </c>
      <c r="C182">
        <v>278105.13</v>
      </c>
      <c r="D182">
        <v>-1.1200000000000001</v>
      </c>
      <c r="E182">
        <v>-1.1499999999999999</v>
      </c>
      <c r="F182">
        <v>9076.9</v>
      </c>
      <c r="G182">
        <v>9875.48</v>
      </c>
      <c r="H182" t="s">
        <v>2213</v>
      </c>
      <c r="I182" t="s">
        <v>2211</v>
      </c>
      <c r="J182">
        <v>6</v>
      </c>
      <c r="K182" t="s">
        <v>2212</v>
      </c>
      <c r="L182" t="str">
        <f>IF(performance_data[[#This Row],[return_percentage]]&gt;=performance_data[[#This Row],[benchmark_return]],"Higher","Lower")</f>
        <v>Higher</v>
      </c>
      <c r="M182" s="14">
        <f xml:space="preserve"> _xlfn.MAXIFS(performance_data[date],performance_data[portfolio_id],performance_data[[#This Row],[portfolio_id]])</f>
        <v>45508</v>
      </c>
      <c r="N182" s="14">
        <f xml:space="preserve"> _xlfn.MINIFS(performance_data[date],performance_data[portfolio_id],performance_data[[#This Row],[portfolio_id]])</f>
        <v>44841</v>
      </c>
      <c r="O182" s="15">
        <f>_xlfn.MAXIFS(performance_data[portfolio_value],performance_data[portfolio_id],performance_data[[#This Row],[portfolio_id]],performance_data[date],performance_data[[#This Row],[latest_date]])</f>
        <v>42964.92</v>
      </c>
      <c r="P182" s="15">
        <f>_xlfn.MAXIFS(performance_data[portfolio_value],performance_data[portfolio_id],performance_data[[#This Row],[portfolio_id]],performance_data[date],performance_data[[#This Row],[starting_date]])</f>
        <v>374317.08</v>
      </c>
      <c r="Q182" s="15">
        <f>performance_data[[#This Row],[latest_value]]-performance_data[[#This Row],[starting_value]]</f>
        <v>-331352.16000000003</v>
      </c>
      <c r="R182" s="15">
        <f>performance_data[[#This Row],[net_inflows]]-performance_data[[#This Row],[net_outflows]]</f>
        <v>-798.57999999999993</v>
      </c>
      <c r="S182" s="15" t="str">
        <f>IF(performance_data[[#This Row],[net_inflows]]&gt;AVERAGE(performance_data[net_inflows]),"High","Low")</f>
        <v>Low</v>
      </c>
      <c r="T182" s="15">
        <f>AVERAGEIF(performance_data[inflow_flag],performance_data[[#This Row],[inflow_flag]],performance_data[return_percentage])</f>
        <v>5.0457846277021572</v>
      </c>
      <c r="U182" s="17">
        <f>IF(performance_data[[#This Row],[return_percentage]]&lt;performance_data[[#This Row],[benchmark_return]],1,0)</f>
        <v>0</v>
      </c>
      <c r="V182" s="17">
        <f>COUNTIFS(performance_data[portfolio_id],performance_data[[#This Row],[portfolio_id]])</f>
        <v>28</v>
      </c>
      <c r="W182" s="17">
        <f>COUNTIFS(performance_data[portfolio_id],performance_data[[#This Row],[portfolio_id]],
          performance_data[return_flag],1)</f>
        <v>9</v>
      </c>
      <c r="X182" s="15">
        <f>performance_data[[#This Row],[underperform_flag_count]]/performance_data[[#This Row],[totalportfoliocount]]</f>
        <v>0.32142857142857145</v>
      </c>
    </row>
    <row r="183" spans="1:24" x14ac:dyDescent="0.3">
      <c r="A183">
        <v>1405</v>
      </c>
      <c r="B183" s="1">
        <v>44843</v>
      </c>
      <c r="C183">
        <v>278557.63</v>
      </c>
      <c r="D183">
        <v>4.33</v>
      </c>
      <c r="E183">
        <v>4.18</v>
      </c>
      <c r="F183">
        <v>1463.28</v>
      </c>
      <c r="G183">
        <v>17648.830000000002</v>
      </c>
      <c r="H183" t="s">
        <v>2220</v>
      </c>
      <c r="I183" t="s">
        <v>2217</v>
      </c>
      <c r="J183">
        <v>10</v>
      </c>
      <c r="K183" t="s">
        <v>2224</v>
      </c>
      <c r="L183" t="str">
        <f>IF(performance_data[[#This Row],[return_percentage]]&gt;=performance_data[[#This Row],[benchmark_return]],"Higher","Lower")</f>
        <v>Higher</v>
      </c>
      <c r="M183" s="14">
        <f xml:space="preserve"> _xlfn.MAXIFS(performance_data[date],performance_data[portfolio_id],performance_data[[#This Row],[portfolio_id]])</f>
        <v>45508</v>
      </c>
      <c r="N183" s="14">
        <f xml:space="preserve"> _xlfn.MINIFS(performance_data[date],performance_data[portfolio_id],performance_data[[#This Row],[portfolio_id]])</f>
        <v>44841</v>
      </c>
      <c r="O183" s="15">
        <f>_xlfn.MAXIFS(performance_data[portfolio_value],performance_data[portfolio_id],performance_data[[#This Row],[portfolio_id]],performance_data[date],performance_data[[#This Row],[latest_date]])</f>
        <v>42964.92</v>
      </c>
      <c r="P183" s="15">
        <f>_xlfn.MAXIFS(performance_data[portfolio_value],performance_data[portfolio_id],performance_data[[#This Row],[portfolio_id]],performance_data[date],performance_data[[#This Row],[starting_date]])</f>
        <v>374317.08</v>
      </c>
      <c r="Q183" s="15">
        <f>performance_data[[#This Row],[latest_value]]-performance_data[[#This Row],[starting_value]]</f>
        <v>-331352.16000000003</v>
      </c>
      <c r="R183" s="15">
        <f>performance_data[[#This Row],[net_inflows]]-performance_data[[#This Row],[net_outflows]]</f>
        <v>-16185.550000000001</v>
      </c>
      <c r="S183" s="15" t="str">
        <f>IF(performance_data[[#This Row],[net_inflows]]&gt;AVERAGE(performance_data[net_inflows]),"High","Low")</f>
        <v>Low</v>
      </c>
      <c r="T183" s="15">
        <f>AVERAGEIF(performance_data[inflow_flag],performance_data[[#This Row],[inflow_flag]],performance_data[return_percentage])</f>
        <v>5.0457846277021572</v>
      </c>
      <c r="U183" s="17">
        <f>IF(performance_data[[#This Row],[return_percentage]]&lt;performance_data[[#This Row],[benchmark_return]],1,0)</f>
        <v>0</v>
      </c>
      <c r="V183" s="17">
        <f>COUNTIFS(performance_data[portfolio_id],performance_data[[#This Row],[portfolio_id]])</f>
        <v>28</v>
      </c>
      <c r="W183" s="17">
        <f>COUNTIFS(performance_data[portfolio_id],performance_data[[#This Row],[portfolio_id]],
          performance_data[return_flag],1)</f>
        <v>9</v>
      </c>
      <c r="X183" s="15">
        <f>performance_data[[#This Row],[underperform_flag_count]]/performance_data[[#This Row],[totalportfoliocount]]</f>
        <v>0.32142857142857145</v>
      </c>
    </row>
    <row r="184" spans="1:24" x14ac:dyDescent="0.3">
      <c r="A184">
        <v>1405</v>
      </c>
      <c r="B184" s="1">
        <v>45488</v>
      </c>
      <c r="C184">
        <v>88906.89</v>
      </c>
      <c r="D184">
        <v>8.01</v>
      </c>
      <c r="E184">
        <v>7.2</v>
      </c>
      <c r="F184">
        <v>7715.01</v>
      </c>
      <c r="G184">
        <v>10023.73</v>
      </c>
      <c r="H184" t="s">
        <v>2205</v>
      </c>
      <c r="I184" t="s">
        <v>2209</v>
      </c>
      <c r="J184">
        <v>7</v>
      </c>
      <c r="K184" t="s">
        <v>2210</v>
      </c>
      <c r="L184" t="str">
        <f>IF(performance_data[[#This Row],[return_percentage]]&gt;=performance_data[[#This Row],[benchmark_return]],"Higher","Lower")</f>
        <v>Higher</v>
      </c>
      <c r="M184" s="14">
        <f xml:space="preserve"> _xlfn.MAXIFS(performance_data[date],performance_data[portfolio_id],performance_data[[#This Row],[portfolio_id]])</f>
        <v>45508</v>
      </c>
      <c r="N184" s="14">
        <f xml:space="preserve"> _xlfn.MINIFS(performance_data[date],performance_data[portfolio_id],performance_data[[#This Row],[portfolio_id]])</f>
        <v>44841</v>
      </c>
      <c r="O184" s="15">
        <f>_xlfn.MAXIFS(performance_data[portfolio_value],performance_data[portfolio_id],performance_data[[#This Row],[portfolio_id]],performance_data[date],performance_data[[#This Row],[latest_date]])</f>
        <v>42964.92</v>
      </c>
      <c r="P184" s="15">
        <f>_xlfn.MAXIFS(performance_data[portfolio_value],performance_data[portfolio_id],performance_data[[#This Row],[portfolio_id]],performance_data[date],performance_data[[#This Row],[starting_date]])</f>
        <v>374317.08</v>
      </c>
      <c r="Q184" s="15">
        <f>performance_data[[#This Row],[latest_value]]-performance_data[[#This Row],[starting_value]]</f>
        <v>-331352.16000000003</v>
      </c>
      <c r="R184" s="15">
        <f>performance_data[[#This Row],[net_inflows]]-performance_data[[#This Row],[net_outflows]]</f>
        <v>-2308.7199999999993</v>
      </c>
      <c r="S184" s="15" t="str">
        <f>IF(performance_data[[#This Row],[net_inflows]]&gt;AVERAGE(performance_data[net_inflows]),"High","Low")</f>
        <v>Low</v>
      </c>
      <c r="T184" s="15">
        <f>AVERAGEIF(performance_data[inflow_flag],performance_data[[#This Row],[inflow_flag]],performance_data[return_percentage])</f>
        <v>5.0457846277021572</v>
      </c>
      <c r="U184" s="17">
        <f>IF(performance_data[[#This Row],[return_percentage]]&lt;performance_data[[#This Row],[benchmark_return]],1,0)</f>
        <v>0</v>
      </c>
      <c r="V184" s="17">
        <f>COUNTIFS(performance_data[portfolio_id],performance_data[[#This Row],[portfolio_id]])</f>
        <v>28</v>
      </c>
      <c r="W184" s="17">
        <f>COUNTIFS(performance_data[portfolio_id],performance_data[[#This Row],[portfolio_id]],
          performance_data[return_flag],1)</f>
        <v>9</v>
      </c>
      <c r="X184" s="15">
        <f>performance_data[[#This Row],[underperform_flag_count]]/performance_data[[#This Row],[totalportfoliocount]]</f>
        <v>0.32142857142857145</v>
      </c>
    </row>
    <row r="185" spans="1:24" x14ac:dyDescent="0.3">
      <c r="A185">
        <v>1405</v>
      </c>
      <c r="B185" s="1">
        <v>45296</v>
      </c>
      <c r="C185">
        <v>419563.33</v>
      </c>
      <c r="D185">
        <v>-5.51</v>
      </c>
      <c r="E185">
        <v>-5.84</v>
      </c>
      <c r="F185">
        <v>9359.33</v>
      </c>
      <c r="G185">
        <v>8124.05</v>
      </c>
      <c r="H185" t="s">
        <v>2205</v>
      </c>
      <c r="I185" t="s">
        <v>2206</v>
      </c>
      <c r="J185">
        <v>1</v>
      </c>
      <c r="K185" t="s">
        <v>2207</v>
      </c>
      <c r="L185" t="str">
        <f>IF(performance_data[[#This Row],[return_percentage]]&gt;=performance_data[[#This Row],[benchmark_return]],"Higher","Lower")</f>
        <v>Higher</v>
      </c>
      <c r="M185" s="14">
        <f xml:space="preserve"> _xlfn.MAXIFS(performance_data[date],performance_data[portfolio_id],performance_data[[#This Row],[portfolio_id]])</f>
        <v>45508</v>
      </c>
      <c r="N185" s="14">
        <f xml:space="preserve"> _xlfn.MINIFS(performance_data[date],performance_data[portfolio_id],performance_data[[#This Row],[portfolio_id]])</f>
        <v>44841</v>
      </c>
      <c r="O185" s="15">
        <f>_xlfn.MAXIFS(performance_data[portfolio_value],performance_data[portfolio_id],performance_data[[#This Row],[portfolio_id]],performance_data[date],performance_data[[#This Row],[latest_date]])</f>
        <v>42964.92</v>
      </c>
      <c r="P185" s="15">
        <f>_xlfn.MAXIFS(performance_data[portfolio_value],performance_data[portfolio_id],performance_data[[#This Row],[portfolio_id]],performance_data[date],performance_data[[#This Row],[starting_date]])</f>
        <v>374317.08</v>
      </c>
      <c r="Q185" s="15">
        <f>performance_data[[#This Row],[latest_value]]-performance_data[[#This Row],[starting_value]]</f>
        <v>-331352.16000000003</v>
      </c>
      <c r="R185" s="15">
        <f>performance_data[[#This Row],[net_inflows]]-performance_data[[#This Row],[net_outflows]]</f>
        <v>1235.2799999999997</v>
      </c>
      <c r="S185" s="15" t="str">
        <f>IF(performance_data[[#This Row],[net_inflows]]&gt;AVERAGE(performance_data[net_inflows]),"High","Low")</f>
        <v>Low</v>
      </c>
      <c r="T185" s="15">
        <f>AVERAGEIF(performance_data[inflow_flag],performance_data[[#This Row],[inflow_flag]],performance_data[return_percentage])</f>
        <v>5.0457846277021572</v>
      </c>
      <c r="U185" s="17">
        <f>IF(performance_data[[#This Row],[return_percentage]]&lt;performance_data[[#This Row],[benchmark_return]],1,0)</f>
        <v>0</v>
      </c>
      <c r="V185" s="17">
        <f>COUNTIFS(performance_data[portfolio_id],performance_data[[#This Row],[portfolio_id]])</f>
        <v>28</v>
      </c>
      <c r="W185" s="17">
        <f>COUNTIFS(performance_data[portfolio_id],performance_data[[#This Row],[portfolio_id]],
          performance_data[return_flag],1)</f>
        <v>9</v>
      </c>
      <c r="X185" s="15">
        <f>performance_data[[#This Row],[underperform_flag_count]]/performance_data[[#This Row],[totalportfoliocount]]</f>
        <v>0.32142857142857145</v>
      </c>
    </row>
    <row r="186" spans="1:24" x14ac:dyDescent="0.3">
      <c r="A186">
        <v>1405</v>
      </c>
      <c r="B186" s="1">
        <v>44936</v>
      </c>
      <c r="C186">
        <v>228341.74</v>
      </c>
      <c r="D186">
        <v>9.58</v>
      </c>
      <c r="E186">
        <v>8.94</v>
      </c>
      <c r="F186">
        <v>16904.89</v>
      </c>
      <c r="G186">
        <v>18646.45</v>
      </c>
      <c r="H186" t="s">
        <v>2213</v>
      </c>
      <c r="I186" t="s">
        <v>2206</v>
      </c>
      <c r="J186">
        <v>1</v>
      </c>
      <c r="K186" t="s">
        <v>2207</v>
      </c>
      <c r="L186" t="str">
        <f>IF(performance_data[[#This Row],[return_percentage]]&gt;=performance_data[[#This Row],[benchmark_return]],"Higher","Lower")</f>
        <v>Higher</v>
      </c>
      <c r="M186" s="14">
        <f xml:space="preserve"> _xlfn.MAXIFS(performance_data[date],performance_data[portfolio_id],performance_data[[#This Row],[portfolio_id]])</f>
        <v>45508</v>
      </c>
      <c r="N186" s="14">
        <f xml:space="preserve"> _xlfn.MINIFS(performance_data[date],performance_data[portfolio_id],performance_data[[#This Row],[portfolio_id]])</f>
        <v>44841</v>
      </c>
      <c r="O186" s="15">
        <f>_xlfn.MAXIFS(performance_data[portfolio_value],performance_data[portfolio_id],performance_data[[#This Row],[portfolio_id]],performance_data[date],performance_data[[#This Row],[latest_date]])</f>
        <v>42964.92</v>
      </c>
      <c r="P186" s="15">
        <f>_xlfn.MAXIFS(performance_data[portfolio_value],performance_data[portfolio_id],performance_data[[#This Row],[portfolio_id]],performance_data[date],performance_data[[#This Row],[starting_date]])</f>
        <v>374317.08</v>
      </c>
      <c r="Q186" s="15">
        <f>performance_data[[#This Row],[latest_value]]-performance_data[[#This Row],[starting_value]]</f>
        <v>-331352.16000000003</v>
      </c>
      <c r="R186" s="15">
        <f>performance_data[[#This Row],[net_inflows]]-performance_data[[#This Row],[net_outflows]]</f>
        <v>-1741.5600000000013</v>
      </c>
      <c r="S186" s="15" t="str">
        <f>IF(performance_data[[#This Row],[net_inflows]]&gt;AVERAGE(performance_data[net_inflows]),"High","Low")</f>
        <v>High</v>
      </c>
      <c r="T186" s="15">
        <f>AVERAGEIF(performance_data[inflow_flag],performance_data[[#This Row],[inflow_flag]],performance_data[return_percentage])</f>
        <v>4.8467905675459724</v>
      </c>
      <c r="U186" s="17">
        <f>IF(performance_data[[#This Row],[return_percentage]]&lt;performance_data[[#This Row],[benchmark_return]],1,0)</f>
        <v>0</v>
      </c>
      <c r="V186" s="17">
        <f>COUNTIFS(performance_data[portfolio_id],performance_data[[#This Row],[portfolio_id]])</f>
        <v>28</v>
      </c>
      <c r="W186" s="17">
        <f>COUNTIFS(performance_data[portfolio_id],performance_data[[#This Row],[portfolio_id]],
          performance_data[return_flag],1)</f>
        <v>9</v>
      </c>
      <c r="X186" s="15">
        <f>performance_data[[#This Row],[underperform_flag_count]]/performance_data[[#This Row],[totalportfoliocount]]</f>
        <v>0.32142857142857145</v>
      </c>
    </row>
    <row r="187" spans="1:24" x14ac:dyDescent="0.3">
      <c r="A187">
        <v>1405</v>
      </c>
      <c r="B187" s="1">
        <v>45344</v>
      </c>
      <c r="C187">
        <v>330346.03999999998</v>
      </c>
      <c r="D187">
        <v>5.32</v>
      </c>
      <c r="E187">
        <v>6.28</v>
      </c>
      <c r="F187">
        <v>2848.44</v>
      </c>
      <c r="G187">
        <v>16637.05</v>
      </c>
      <c r="H187" t="s">
        <v>2205</v>
      </c>
      <c r="I187" t="s">
        <v>2206</v>
      </c>
      <c r="J187">
        <v>2</v>
      </c>
      <c r="K187" t="s">
        <v>2226</v>
      </c>
      <c r="L187" t="str">
        <f>IF(performance_data[[#This Row],[return_percentage]]&gt;=performance_data[[#This Row],[benchmark_return]],"Higher","Lower")</f>
        <v>Lower</v>
      </c>
      <c r="M187" s="14">
        <f xml:space="preserve"> _xlfn.MAXIFS(performance_data[date],performance_data[portfolio_id],performance_data[[#This Row],[portfolio_id]])</f>
        <v>45508</v>
      </c>
      <c r="N187" s="14">
        <f xml:space="preserve"> _xlfn.MINIFS(performance_data[date],performance_data[portfolio_id],performance_data[[#This Row],[portfolio_id]])</f>
        <v>44841</v>
      </c>
      <c r="O187" s="15">
        <f>_xlfn.MAXIFS(performance_data[portfolio_value],performance_data[portfolio_id],performance_data[[#This Row],[portfolio_id]],performance_data[date],performance_data[[#This Row],[latest_date]])</f>
        <v>42964.92</v>
      </c>
      <c r="P187" s="15">
        <f>_xlfn.MAXIFS(performance_data[portfolio_value],performance_data[portfolio_id],performance_data[[#This Row],[portfolio_id]],performance_data[date],performance_data[[#This Row],[starting_date]])</f>
        <v>374317.08</v>
      </c>
      <c r="Q187" s="15">
        <f>performance_data[[#This Row],[latest_value]]-performance_data[[#This Row],[starting_value]]</f>
        <v>-331352.16000000003</v>
      </c>
      <c r="R187" s="15">
        <f>performance_data[[#This Row],[net_inflows]]-performance_data[[#This Row],[net_outflows]]</f>
        <v>-13788.609999999999</v>
      </c>
      <c r="S187" s="15" t="str">
        <f>IF(performance_data[[#This Row],[net_inflows]]&gt;AVERAGE(performance_data[net_inflows]),"High","Low")</f>
        <v>Low</v>
      </c>
      <c r="T187" s="15">
        <f>AVERAGEIF(performance_data[inflow_flag],performance_data[[#This Row],[inflow_flag]],performance_data[return_percentage])</f>
        <v>5.0457846277021572</v>
      </c>
      <c r="U187" s="17">
        <f>IF(performance_data[[#This Row],[return_percentage]]&lt;performance_data[[#This Row],[benchmark_return]],1,0)</f>
        <v>1</v>
      </c>
      <c r="V187" s="17">
        <f>COUNTIFS(performance_data[portfolio_id],performance_data[[#This Row],[portfolio_id]])</f>
        <v>28</v>
      </c>
      <c r="W187" s="17">
        <f>COUNTIFS(performance_data[portfolio_id],performance_data[[#This Row],[portfolio_id]],
          performance_data[return_flag],1)</f>
        <v>9</v>
      </c>
      <c r="X187" s="15">
        <f>performance_data[[#This Row],[underperform_flag_count]]/performance_data[[#This Row],[totalportfoliocount]]</f>
        <v>0.32142857142857145</v>
      </c>
    </row>
    <row r="188" spans="1:24" x14ac:dyDescent="0.3">
      <c r="A188">
        <v>1410</v>
      </c>
      <c r="B188" s="1">
        <v>44948</v>
      </c>
      <c r="C188">
        <v>81402</v>
      </c>
      <c r="D188">
        <v>-7.65</v>
      </c>
      <c r="E188">
        <v>-8.6300000000000008</v>
      </c>
      <c r="F188">
        <v>10214.16</v>
      </c>
      <c r="G188">
        <v>14009.41</v>
      </c>
      <c r="H188" t="s">
        <v>2213</v>
      </c>
      <c r="I188" t="s">
        <v>2206</v>
      </c>
      <c r="J188">
        <v>1</v>
      </c>
      <c r="K188" t="s">
        <v>2207</v>
      </c>
      <c r="L188" t="str">
        <f>IF(performance_data[[#This Row],[return_percentage]]&gt;=performance_data[[#This Row],[benchmark_return]],"Higher","Lower")</f>
        <v>Higher</v>
      </c>
      <c r="M188" s="14">
        <f xml:space="preserve"> _xlfn.MAXIFS(performance_data[date],performance_data[portfolio_id],performance_data[[#This Row],[portfolio_id]])</f>
        <v>45520</v>
      </c>
      <c r="N188" s="14">
        <f xml:space="preserve"> _xlfn.MINIFS(performance_data[date],performance_data[portfolio_id],performance_data[[#This Row],[portfolio_id]])</f>
        <v>44887</v>
      </c>
      <c r="O188" s="15">
        <f>_xlfn.MAXIFS(performance_data[portfolio_value],performance_data[portfolio_id],performance_data[[#This Row],[portfolio_id]],performance_data[date],performance_data[[#This Row],[latest_date]])</f>
        <v>16020.76</v>
      </c>
      <c r="P188" s="15">
        <f>_xlfn.MAXIFS(performance_data[portfolio_value],performance_data[portfolio_id],performance_data[[#This Row],[portfolio_id]],performance_data[date],performance_data[[#This Row],[starting_date]])</f>
        <v>177228.6</v>
      </c>
      <c r="Q188" s="15">
        <f>performance_data[[#This Row],[latest_value]]-performance_data[[#This Row],[starting_value]]</f>
        <v>-161207.84</v>
      </c>
      <c r="R188" s="15">
        <f>performance_data[[#This Row],[net_inflows]]-performance_data[[#This Row],[net_outflows]]</f>
        <v>-3795.25</v>
      </c>
      <c r="S188" s="15" t="str">
        <f>IF(performance_data[[#This Row],[net_inflows]]&gt;AVERAGE(performance_data[net_inflows]),"High","Low")</f>
        <v>High</v>
      </c>
      <c r="T188" s="15">
        <f>AVERAGEIF(performance_data[inflow_flag],performance_data[[#This Row],[inflow_flag]],performance_data[return_percentage])</f>
        <v>4.8467905675459724</v>
      </c>
      <c r="U188" s="17">
        <f>IF(performance_data[[#This Row],[return_percentage]]&lt;performance_data[[#This Row],[benchmark_return]],1,0)</f>
        <v>0</v>
      </c>
      <c r="V188" s="17">
        <f>COUNTIFS(performance_data[portfolio_id],performance_data[[#This Row],[portfolio_id]])</f>
        <v>17</v>
      </c>
      <c r="W188" s="17">
        <f>COUNTIFS(performance_data[portfolio_id],performance_data[[#This Row],[portfolio_id]],
          performance_data[return_flag],1)</f>
        <v>6</v>
      </c>
      <c r="X188" s="15">
        <f>performance_data[[#This Row],[underperform_flag_count]]/performance_data[[#This Row],[totalportfoliocount]]</f>
        <v>0.35294117647058826</v>
      </c>
    </row>
    <row r="189" spans="1:24" x14ac:dyDescent="0.3">
      <c r="A189">
        <v>1410</v>
      </c>
      <c r="B189" s="1">
        <v>45313</v>
      </c>
      <c r="C189">
        <v>477507.29</v>
      </c>
      <c r="D189">
        <v>-7.69</v>
      </c>
      <c r="E189">
        <v>-7.58</v>
      </c>
      <c r="F189">
        <v>14405.54</v>
      </c>
      <c r="G189">
        <v>3660.8</v>
      </c>
      <c r="H189" t="s">
        <v>2205</v>
      </c>
      <c r="I189" t="s">
        <v>2206</v>
      </c>
      <c r="J189">
        <v>1</v>
      </c>
      <c r="K189" t="s">
        <v>2207</v>
      </c>
      <c r="L189" t="str">
        <f>IF(performance_data[[#This Row],[return_percentage]]&gt;=performance_data[[#This Row],[benchmark_return]],"Higher","Lower")</f>
        <v>Lower</v>
      </c>
      <c r="M189" s="14">
        <f xml:space="preserve"> _xlfn.MAXIFS(performance_data[date],performance_data[portfolio_id],performance_data[[#This Row],[portfolio_id]])</f>
        <v>45520</v>
      </c>
      <c r="N189" s="14">
        <f xml:space="preserve"> _xlfn.MINIFS(performance_data[date],performance_data[portfolio_id],performance_data[[#This Row],[portfolio_id]])</f>
        <v>44887</v>
      </c>
      <c r="O189" s="15">
        <f>_xlfn.MAXIFS(performance_data[portfolio_value],performance_data[portfolio_id],performance_data[[#This Row],[portfolio_id]],performance_data[date],performance_data[[#This Row],[latest_date]])</f>
        <v>16020.76</v>
      </c>
      <c r="P189" s="15">
        <f>_xlfn.MAXIFS(performance_data[portfolio_value],performance_data[portfolio_id],performance_data[[#This Row],[portfolio_id]],performance_data[date],performance_data[[#This Row],[starting_date]])</f>
        <v>177228.6</v>
      </c>
      <c r="Q189" s="15">
        <f>performance_data[[#This Row],[latest_value]]-performance_data[[#This Row],[starting_value]]</f>
        <v>-161207.84</v>
      </c>
      <c r="R189" s="15">
        <f>performance_data[[#This Row],[net_inflows]]-performance_data[[#This Row],[net_outflows]]</f>
        <v>10744.740000000002</v>
      </c>
      <c r="S189" s="15" t="str">
        <f>IF(performance_data[[#This Row],[net_inflows]]&gt;AVERAGE(performance_data[net_inflows]),"High","Low")</f>
        <v>High</v>
      </c>
      <c r="T189" s="15">
        <f>AVERAGEIF(performance_data[inflow_flag],performance_data[[#This Row],[inflow_flag]],performance_data[return_percentage])</f>
        <v>4.8467905675459724</v>
      </c>
      <c r="U189" s="17">
        <f>IF(performance_data[[#This Row],[return_percentage]]&lt;performance_data[[#This Row],[benchmark_return]],1,0)</f>
        <v>1</v>
      </c>
      <c r="V189" s="17">
        <f>COUNTIFS(performance_data[portfolio_id],performance_data[[#This Row],[portfolio_id]])</f>
        <v>17</v>
      </c>
      <c r="W189" s="17">
        <f>COUNTIFS(performance_data[portfolio_id],performance_data[[#This Row],[portfolio_id]],
          performance_data[return_flag],1)</f>
        <v>6</v>
      </c>
      <c r="X189" s="15">
        <f>performance_data[[#This Row],[underperform_flag_count]]/performance_data[[#This Row],[totalportfoliocount]]</f>
        <v>0.35294117647058826</v>
      </c>
    </row>
    <row r="190" spans="1:24" x14ac:dyDescent="0.3">
      <c r="A190">
        <v>1410</v>
      </c>
      <c r="B190" s="1">
        <v>45002</v>
      </c>
      <c r="C190">
        <v>415748.49</v>
      </c>
      <c r="D190">
        <v>-5.88</v>
      </c>
      <c r="E190">
        <v>-6.51</v>
      </c>
      <c r="F190">
        <v>3737.2</v>
      </c>
      <c r="G190">
        <v>482.17</v>
      </c>
      <c r="H190" t="s">
        <v>2213</v>
      </c>
      <c r="I190" t="s">
        <v>2206</v>
      </c>
      <c r="J190">
        <v>3</v>
      </c>
      <c r="K190" t="s">
        <v>2222</v>
      </c>
      <c r="L190" t="str">
        <f>IF(performance_data[[#This Row],[return_percentage]]&gt;=performance_data[[#This Row],[benchmark_return]],"Higher","Lower")</f>
        <v>Higher</v>
      </c>
      <c r="M190" s="14">
        <f xml:space="preserve"> _xlfn.MAXIFS(performance_data[date],performance_data[portfolio_id],performance_data[[#This Row],[portfolio_id]])</f>
        <v>45520</v>
      </c>
      <c r="N190" s="14">
        <f xml:space="preserve"> _xlfn.MINIFS(performance_data[date],performance_data[portfolio_id],performance_data[[#This Row],[portfolio_id]])</f>
        <v>44887</v>
      </c>
      <c r="O190" s="15">
        <f>_xlfn.MAXIFS(performance_data[portfolio_value],performance_data[portfolio_id],performance_data[[#This Row],[portfolio_id]],performance_data[date],performance_data[[#This Row],[latest_date]])</f>
        <v>16020.76</v>
      </c>
      <c r="P190" s="15">
        <f>_xlfn.MAXIFS(performance_data[portfolio_value],performance_data[portfolio_id],performance_data[[#This Row],[portfolio_id]],performance_data[date],performance_data[[#This Row],[starting_date]])</f>
        <v>177228.6</v>
      </c>
      <c r="Q190" s="15">
        <f>performance_data[[#This Row],[latest_value]]-performance_data[[#This Row],[starting_value]]</f>
        <v>-161207.84</v>
      </c>
      <c r="R190" s="15">
        <f>performance_data[[#This Row],[net_inflows]]-performance_data[[#This Row],[net_outflows]]</f>
        <v>3255.0299999999997</v>
      </c>
      <c r="S190" s="15" t="str">
        <f>IF(performance_data[[#This Row],[net_inflows]]&gt;AVERAGE(performance_data[net_inflows]),"High","Low")</f>
        <v>Low</v>
      </c>
      <c r="T190" s="15">
        <f>AVERAGEIF(performance_data[inflow_flag],performance_data[[#This Row],[inflow_flag]],performance_data[return_percentage])</f>
        <v>5.0457846277021572</v>
      </c>
      <c r="U190" s="17">
        <f>IF(performance_data[[#This Row],[return_percentage]]&lt;performance_data[[#This Row],[benchmark_return]],1,0)</f>
        <v>0</v>
      </c>
      <c r="V190" s="17">
        <f>COUNTIFS(performance_data[portfolio_id],performance_data[[#This Row],[portfolio_id]])</f>
        <v>17</v>
      </c>
      <c r="W190" s="17">
        <f>COUNTIFS(performance_data[portfolio_id],performance_data[[#This Row],[portfolio_id]],
          performance_data[return_flag],1)</f>
        <v>6</v>
      </c>
      <c r="X190" s="15">
        <f>performance_data[[#This Row],[underperform_flag_count]]/performance_data[[#This Row],[totalportfoliocount]]</f>
        <v>0.35294117647058826</v>
      </c>
    </row>
    <row r="191" spans="1:24" x14ac:dyDescent="0.3">
      <c r="A191">
        <v>1410</v>
      </c>
      <c r="B191" s="1">
        <v>45303</v>
      </c>
      <c r="C191">
        <v>284129.59000000003</v>
      </c>
      <c r="D191">
        <v>-4.17</v>
      </c>
      <c r="E191">
        <v>-4.96</v>
      </c>
      <c r="F191">
        <v>9077.36</v>
      </c>
      <c r="G191">
        <v>16483.53</v>
      </c>
      <c r="H191" t="s">
        <v>2205</v>
      </c>
      <c r="I191" t="s">
        <v>2206</v>
      </c>
      <c r="J191">
        <v>1</v>
      </c>
      <c r="K191" t="s">
        <v>2207</v>
      </c>
      <c r="L191" t="str">
        <f>IF(performance_data[[#This Row],[return_percentage]]&gt;=performance_data[[#This Row],[benchmark_return]],"Higher","Lower")</f>
        <v>Higher</v>
      </c>
      <c r="M191" s="14">
        <f xml:space="preserve"> _xlfn.MAXIFS(performance_data[date],performance_data[portfolio_id],performance_data[[#This Row],[portfolio_id]])</f>
        <v>45520</v>
      </c>
      <c r="N191" s="14">
        <f xml:space="preserve"> _xlfn.MINIFS(performance_data[date],performance_data[portfolio_id],performance_data[[#This Row],[portfolio_id]])</f>
        <v>44887</v>
      </c>
      <c r="O191" s="15">
        <f>_xlfn.MAXIFS(performance_data[portfolio_value],performance_data[portfolio_id],performance_data[[#This Row],[portfolio_id]],performance_data[date],performance_data[[#This Row],[latest_date]])</f>
        <v>16020.76</v>
      </c>
      <c r="P191" s="15">
        <f>_xlfn.MAXIFS(performance_data[portfolio_value],performance_data[portfolio_id],performance_data[[#This Row],[portfolio_id]],performance_data[date],performance_data[[#This Row],[starting_date]])</f>
        <v>177228.6</v>
      </c>
      <c r="Q191" s="15">
        <f>performance_data[[#This Row],[latest_value]]-performance_data[[#This Row],[starting_value]]</f>
        <v>-161207.84</v>
      </c>
      <c r="R191" s="15">
        <f>performance_data[[#This Row],[net_inflows]]-performance_data[[#This Row],[net_outflows]]</f>
        <v>-7406.1699999999983</v>
      </c>
      <c r="S191" s="15" t="str">
        <f>IF(performance_data[[#This Row],[net_inflows]]&gt;AVERAGE(performance_data[net_inflows]),"High","Low")</f>
        <v>Low</v>
      </c>
      <c r="T191" s="15">
        <f>AVERAGEIF(performance_data[inflow_flag],performance_data[[#This Row],[inflow_flag]],performance_data[return_percentage])</f>
        <v>5.0457846277021572</v>
      </c>
      <c r="U191" s="17">
        <f>IF(performance_data[[#This Row],[return_percentage]]&lt;performance_data[[#This Row],[benchmark_return]],1,0)</f>
        <v>0</v>
      </c>
      <c r="V191" s="17">
        <f>COUNTIFS(performance_data[portfolio_id],performance_data[[#This Row],[portfolio_id]])</f>
        <v>17</v>
      </c>
      <c r="W191" s="17">
        <f>COUNTIFS(performance_data[portfolio_id],performance_data[[#This Row],[portfolio_id]],
          performance_data[return_flag],1)</f>
        <v>6</v>
      </c>
      <c r="X191" s="15">
        <f>performance_data[[#This Row],[underperform_flag_count]]/performance_data[[#This Row],[totalportfoliocount]]</f>
        <v>0.35294117647058826</v>
      </c>
    </row>
    <row r="192" spans="1:24" x14ac:dyDescent="0.3">
      <c r="A192">
        <v>1410</v>
      </c>
      <c r="B192" s="1">
        <v>45413</v>
      </c>
      <c r="C192">
        <v>281198.48</v>
      </c>
      <c r="D192">
        <v>2.61</v>
      </c>
      <c r="E192">
        <v>2.4900000000000002</v>
      </c>
      <c r="F192">
        <v>9888.7999999999993</v>
      </c>
      <c r="G192">
        <v>10710.76</v>
      </c>
      <c r="H192" t="s">
        <v>2205</v>
      </c>
      <c r="I192" t="s">
        <v>2211</v>
      </c>
      <c r="J192">
        <v>5</v>
      </c>
      <c r="K192" t="s">
        <v>2223</v>
      </c>
      <c r="L192" t="str">
        <f>IF(performance_data[[#This Row],[return_percentage]]&gt;=performance_data[[#This Row],[benchmark_return]],"Higher","Lower")</f>
        <v>Higher</v>
      </c>
      <c r="M192" s="14">
        <f xml:space="preserve"> _xlfn.MAXIFS(performance_data[date],performance_data[portfolio_id],performance_data[[#This Row],[portfolio_id]])</f>
        <v>45520</v>
      </c>
      <c r="N192" s="14">
        <f xml:space="preserve"> _xlfn.MINIFS(performance_data[date],performance_data[portfolio_id],performance_data[[#This Row],[portfolio_id]])</f>
        <v>44887</v>
      </c>
      <c r="O192" s="15">
        <f>_xlfn.MAXIFS(performance_data[portfolio_value],performance_data[portfolio_id],performance_data[[#This Row],[portfolio_id]],performance_data[date],performance_data[[#This Row],[latest_date]])</f>
        <v>16020.76</v>
      </c>
      <c r="P192" s="15">
        <f>_xlfn.MAXIFS(performance_data[portfolio_value],performance_data[portfolio_id],performance_data[[#This Row],[portfolio_id]],performance_data[date],performance_data[[#This Row],[starting_date]])</f>
        <v>177228.6</v>
      </c>
      <c r="Q192" s="15">
        <f>performance_data[[#This Row],[latest_value]]-performance_data[[#This Row],[starting_value]]</f>
        <v>-161207.84</v>
      </c>
      <c r="R192" s="15">
        <f>performance_data[[#This Row],[net_inflows]]-performance_data[[#This Row],[net_outflows]]</f>
        <v>-821.96000000000095</v>
      </c>
      <c r="S192" s="15" t="str">
        <f>IF(performance_data[[#This Row],[net_inflows]]&gt;AVERAGE(performance_data[net_inflows]),"High","Low")</f>
        <v>Low</v>
      </c>
      <c r="T192" s="15">
        <f>AVERAGEIF(performance_data[inflow_flag],performance_data[[#This Row],[inflow_flag]],performance_data[return_percentage])</f>
        <v>5.0457846277021572</v>
      </c>
      <c r="U192" s="17">
        <f>IF(performance_data[[#This Row],[return_percentage]]&lt;performance_data[[#This Row],[benchmark_return]],1,0)</f>
        <v>0</v>
      </c>
      <c r="V192" s="17">
        <f>COUNTIFS(performance_data[portfolio_id],performance_data[[#This Row],[portfolio_id]])</f>
        <v>17</v>
      </c>
      <c r="W192" s="17">
        <f>COUNTIFS(performance_data[portfolio_id],performance_data[[#This Row],[portfolio_id]],
          performance_data[return_flag],1)</f>
        <v>6</v>
      </c>
      <c r="X192" s="15">
        <f>performance_data[[#This Row],[underperform_flag_count]]/performance_data[[#This Row],[totalportfoliocount]]</f>
        <v>0.35294117647058826</v>
      </c>
    </row>
    <row r="193" spans="1:24" x14ac:dyDescent="0.3">
      <c r="A193">
        <v>1410</v>
      </c>
      <c r="B193" s="1">
        <v>45271</v>
      </c>
      <c r="C193">
        <v>208125.66</v>
      </c>
      <c r="D193">
        <v>15.65</v>
      </c>
      <c r="E193">
        <v>15.62</v>
      </c>
      <c r="F193">
        <v>11164.15</v>
      </c>
      <c r="G193">
        <v>16471.099999999999</v>
      </c>
      <c r="H193" t="s">
        <v>2213</v>
      </c>
      <c r="I193" t="s">
        <v>2217</v>
      </c>
      <c r="J193">
        <v>12</v>
      </c>
      <c r="K193" t="s">
        <v>2218</v>
      </c>
      <c r="L193" t="str">
        <f>IF(performance_data[[#This Row],[return_percentage]]&gt;=performance_data[[#This Row],[benchmark_return]],"Higher","Lower")</f>
        <v>Higher</v>
      </c>
      <c r="M193" s="14">
        <f xml:space="preserve"> _xlfn.MAXIFS(performance_data[date],performance_data[portfolio_id],performance_data[[#This Row],[portfolio_id]])</f>
        <v>45520</v>
      </c>
      <c r="N193" s="14">
        <f xml:space="preserve"> _xlfn.MINIFS(performance_data[date],performance_data[portfolio_id],performance_data[[#This Row],[portfolio_id]])</f>
        <v>44887</v>
      </c>
      <c r="O193" s="15">
        <f>_xlfn.MAXIFS(performance_data[portfolio_value],performance_data[portfolio_id],performance_data[[#This Row],[portfolio_id]],performance_data[date],performance_data[[#This Row],[latest_date]])</f>
        <v>16020.76</v>
      </c>
      <c r="P193" s="15">
        <f>_xlfn.MAXIFS(performance_data[portfolio_value],performance_data[portfolio_id],performance_data[[#This Row],[portfolio_id]],performance_data[date],performance_data[[#This Row],[starting_date]])</f>
        <v>177228.6</v>
      </c>
      <c r="Q193" s="15">
        <f>performance_data[[#This Row],[latest_value]]-performance_data[[#This Row],[starting_value]]</f>
        <v>-161207.84</v>
      </c>
      <c r="R193" s="15">
        <f>performance_data[[#This Row],[net_inflows]]-performance_data[[#This Row],[net_outflows]]</f>
        <v>-5306.9499999999989</v>
      </c>
      <c r="S193" s="15" t="str">
        <f>IF(performance_data[[#This Row],[net_inflows]]&gt;AVERAGE(performance_data[net_inflows]),"High","Low")</f>
        <v>High</v>
      </c>
      <c r="T193" s="15">
        <f>AVERAGEIF(performance_data[inflow_flag],performance_data[[#This Row],[inflow_flag]],performance_data[return_percentage])</f>
        <v>4.8467905675459724</v>
      </c>
      <c r="U193" s="17">
        <f>IF(performance_data[[#This Row],[return_percentage]]&lt;performance_data[[#This Row],[benchmark_return]],1,0)</f>
        <v>0</v>
      </c>
      <c r="V193" s="17">
        <f>COUNTIFS(performance_data[portfolio_id],performance_data[[#This Row],[portfolio_id]])</f>
        <v>17</v>
      </c>
      <c r="W193" s="17">
        <f>COUNTIFS(performance_data[portfolio_id],performance_data[[#This Row],[portfolio_id]],
          performance_data[return_flag],1)</f>
        <v>6</v>
      </c>
      <c r="X193" s="15">
        <f>performance_data[[#This Row],[underperform_flag_count]]/performance_data[[#This Row],[totalportfoliocount]]</f>
        <v>0.35294117647058826</v>
      </c>
    </row>
    <row r="194" spans="1:24" x14ac:dyDescent="0.3">
      <c r="A194">
        <v>1410</v>
      </c>
      <c r="B194" s="1">
        <v>45016</v>
      </c>
      <c r="C194">
        <v>198128.87</v>
      </c>
      <c r="D194">
        <v>-2.15</v>
      </c>
      <c r="E194">
        <v>-2.23</v>
      </c>
      <c r="F194">
        <v>18635.22</v>
      </c>
      <c r="G194">
        <v>7585.81</v>
      </c>
      <c r="H194" t="s">
        <v>2213</v>
      </c>
      <c r="I194" t="s">
        <v>2206</v>
      </c>
      <c r="J194">
        <v>3</v>
      </c>
      <c r="K194" t="s">
        <v>2222</v>
      </c>
      <c r="L194" t="str">
        <f>IF(performance_data[[#This Row],[return_percentage]]&gt;=performance_data[[#This Row],[benchmark_return]],"Higher","Lower")</f>
        <v>Higher</v>
      </c>
      <c r="M194" s="14">
        <f xml:space="preserve"> _xlfn.MAXIFS(performance_data[date],performance_data[portfolio_id],performance_data[[#This Row],[portfolio_id]])</f>
        <v>45520</v>
      </c>
      <c r="N194" s="14">
        <f xml:space="preserve"> _xlfn.MINIFS(performance_data[date],performance_data[portfolio_id],performance_data[[#This Row],[portfolio_id]])</f>
        <v>44887</v>
      </c>
      <c r="O194" s="15">
        <f>_xlfn.MAXIFS(performance_data[portfolio_value],performance_data[portfolio_id],performance_data[[#This Row],[portfolio_id]],performance_data[date],performance_data[[#This Row],[latest_date]])</f>
        <v>16020.76</v>
      </c>
      <c r="P194" s="15">
        <f>_xlfn.MAXIFS(performance_data[portfolio_value],performance_data[portfolio_id],performance_data[[#This Row],[portfolio_id]],performance_data[date],performance_data[[#This Row],[starting_date]])</f>
        <v>177228.6</v>
      </c>
      <c r="Q194" s="15">
        <f>performance_data[[#This Row],[latest_value]]-performance_data[[#This Row],[starting_value]]</f>
        <v>-161207.84</v>
      </c>
      <c r="R194" s="15">
        <f>performance_data[[#This Row],[net_inflows]]-performance_data[[#This Row],[net_outflows]]</f>
        <v>11049.41</v>
      </c>
      <c r="S194" s="15" t="str">
        <f>IF(performance_data[[#This Row],[net_inflows]]&gt;AVERAGE(performance_data[net_inflows]),"High","Low")</f>
        <v>High</v>
      </c>
      <c r="T194" s="15">
        <f>AVERAGEIF(performance_data[inflow_flag],performance_data[[#This Row],[inflow_flag]],performance_data[return_percentage])</f>
        <v>4.8467905675459724</v>
      </c>
      <c r="U194" s="17">
        <f>IF(performance_data[[#This Row],[return_percentage]]&lt;performance_data[[#This Row],[benchmark_return]],1,0)</f>
        <v>0</v>
      </c>
      <c r="V194" s="17">
        <f>COUNTIFS(performance_data[portfolio_id],performance_data[[#This Row],[portfolio_id]])</f>
        <v>17</v>
      </c>
      <c r="W194" s="17">
        <f>COUNTIFS(performance_data[portfolio_id],performance_data[[#This Row],[portfolio_id]],
          performance_data[return_flag],1)</f>
        <v>6</v>
      </c>
      <c r="X194" s="15">
        <f>performance_data[[#This Row],[underperform_flag_count]]/performance_data[[#This Row],[totalportfoliocount]]</f>
        <v>0.35294117647058826</v>
      </c>
    </row>
    <row r="195" spans="1:24" x14ac:dyDescent="0.3">
      <c r="A195">
        <v>1410</v>
      </c>
      <c r="B195" s="1">
        <v>45004</v>
      </c>
      <c r="C195">
        <v>113002.33</v>
      </c>
      <c r="D195">
        <v>-9.74</v>
      </c>
      <c r="E195">
        <v>-8.41</v>
      </c>
      <c r="F195">
        <v>8871.7900000000009</v>
      </c>
      <c r="G195">
        <v>10711.96</v>
      </c>
      <c r="H195" t="s">
        <v>2213</v>
      </c>
      <c r="I195" t="s">
        <v>2206</v>
      </c>
      <c r="J195">
        <v>3</v>
      </c>
      <c r="K195" t="s">
        <v>2222</v>
      </c>
      <c r="L195" t="str">
        <f>IF(performance_data[[#This Row],[return_percentage]]&gt;=performance_data[[#This Row],[benchmark_return]],"Higher","Lower")</f>
        <v>Lower</v>
      </c>
      <c r="M195" s="14">
        <f xml:space="preserve"> _xlfn.MAXIFS(performance_data[date],performance_data[portfolio_id],performance_data[[#This Row],[portfolio_id]])</f>
        <v>45520</v>
      </c>
      <c r="N195" s="14">
        <f xml:space="preserve"> _xlfn.MINIFS(performance_data[date],performance_data[portfolio_id],performance_data[[#This Row],[portfolio_id]])</f>
        <v>44887</v>
      </c>
      <c r="O195" s="15">
        <f>_xlfn.MAXIFS(performance_data[portfolio_value],performance_data[portfolio_id],performance_data[[#This Row],[portfolio_id]],performance_data[date],performance_data[[#This Row],[latest_date]])</f>
        <v>16020.76</v>
      </c>
      <c r="P195" s="15">
        <f>_xlfn.MAXIFS(performance_data[portfolio_value],performance_data[portfolio_id],performance_data[[#This Row],[portfolio_id]],performance_data[date],performance_data[[#This Row],[starting_date]])</f>
        <v>177228.6</v>
      </c>
      <c r="Q195" s="15">
        <f>performance_data[[#This Row],[latest_value]]-performance_data[[#This Row],[starting_value]]</f>
        <v>-161207.84</v>
      </c>
      <c r="R195" s="15">
        <f>performance_data[[#This Row],[net_inflows]]-performance_data[[#This Row],[net_outflows]]</f>
        <v>-1840.1699999999983</v>
      </c>
      <c r="S195" s="15" t="str">
        <f>IF(performance_data[[#This Row],[net_inflows]]&gt;AVERAGE(performance_data[net_inflows]),"High","Low")</f>
        <v>Low</v>
      </c>
      <c r="T195" s="15">
        <f>AVERAGEIF(performance_data[inflow_flag],performance_data[[#This Row],[inflow_flag]],performance_data[return_percentage])</f>
        <v>5.0457846277021572</v>
      </c>
      <c r="U195" s="17">
        <f>IF(performance_data[[#This Row],[return_percentage]]&lt;performance_data[[#This Row],[benchmark_return]],1,0)</f>
        <v>1</v>
      </c>
      <c r="V195" s="17">
        <f>COUNTIFS(performance_data[portfolio_id],performance_data[[#This Row],[portfolio_id]])</f>
        <v>17</v>
      </c>
      <c r="W195" s="17">
        <f>COUNTIFS(performance_data[portfolio_id],performance_data[[#This Row],[portfolio_id]],
          performance_data[return_flag],1)</f>
        <v>6</v>
      </c>
      <c r="X195" s="15">
        <f>performance_data[[#This Row],[underperform_flag_count]]/performance_data[[#This Row],[totalportfoliocount]]</f>
        <v>0.35294117647058826</v>
      </c>
    </row>
    <row r="196" spans="1:24" x14ac:dyDescent="0.3">
      <c r="A196">
        <v>1410</v>
      </c>
      <c r="B196" s="1">
        <v>45057</v>
      </c>
      <c r="C196">
        <v>441896.53</v>
      </c>
      <c r="D196">
        <v>-5.0599999999999996</v>
      </c>
      <c r="E196">
        <v>-4.43</v>
      </c>
      <c r="F196">
        <v>10822.6</v>
      </c>
      <c r="G196">
        <v>5941.25</v>
      </c>
      <c r="H196" t="s">
        <v>2213</v>
      </c>
      <c r="I196" t="s">
        <v>2211</v>
      </c>
      <c r="J196">
        <v>5</v>
      </c>
      <c r="K196" t="s">
        <v>2223</v>
      </c>
      <c r="L196" t="str">
        <f>IF(performance_data[[#This Row],[return_percentage]]&gt;=performance_data[[#This Row],[benchmark_return]],"Higher","Lower")</f>
        <v>Lower</v>
      </c>
      <c r="M196" s="14">
        <f xml:space="preserve"> _xlfn.MAXIFS(performance_data[date],performance_data[portfolio_id],performance_data[[#This Row],[portfolio_id]])</f>
        <v>45520</v>
      </c>
      <c r="N196" s="14">
        <f xml:space="preserve"> _xlfn.MINIFS(performance_data[date],performance_data[portfolio_id],performance_data[[#This Row],[portfolio_id]])</f>
        <v>44887</v>
      </c>
      <c r="O196" s="15">
        <f>_xlfn.MAXIFS(performance_data[portfolio_value],performance_data[portfolio_id],performance_data[[#This Row],[portfolio_id]],performance_data[date],performance_data[[#This Row],[latest_date]])</f>
        <v>16020.76</v>
      </c>
      <c r="P196" s="15">
        <f>_xlfn.MAXIFS(performance_data[portfolio_value],performance_data[portfolio_id],performance_data[[#This Row],[portfolio_id]],performance_data[date],performance_data[[#This Row],[starting_date]])</f>
        <v>177228.6</v>
      </c>
      <c r="Q196" s="15">
        <f>performance_data[[#This Row],[latest_value]]-performance_data[[#This Row],[starting_value]]</f>
        <v>-161207.84</v>
      </c>
      <c r="R196" s="15">
        <f>performance_data[[#This Row],[net_inflows]]-performance_data[[#This Row],[net_outflows]]</f>
        <v>4881.3500000000004</v>
      </c>
      <c r="S196" s="15" t="str">
        <f>IF(performance_data[[#This Row],[net_inflows]]&gt;AVERAGE(performance_data[net_inflows]),"High","Low")</f>
        <v>High</v>
      </c>
      <c r="T196" s="15">
        <f>AVERAGEIF(performance_data[inflow_flag],performance_data[[#This Row],[inflow_flag]],performance_data[return_percentage])</f>
        <v>4.8467905675459724</v>
      </c>
      <c r="U196" s="17">
        <f>IF(performance_data[[#This Row],[return_percentage]]&lt;performance_data[[#This Row],[benchmark_return]],1,0)</f>
        <v>1</v>
      </c>
      <c r="V196" s="17">
        <f>COUNTIFS(performance_data[portfolio_id],performance_data[[#This Row],[portfolio_id]])</f>
        <v>17</v>
      </c>
      <c r="W196" s="17">
        <f>COUNTIFS(performance_data[portfolio_id],performance_data[[#This Row],[portfolio_id]],
          performance_data[return_flag],1)</f>
        <v>6</v>
      </c>
      <c r="X196" s="15">
        <f>performance_data[[#This Row],[underperform_flag_count]]/performance_data[[#This Row],[totalportfoliocount]]</f>
        <v>0.35294117647058826</v>
      </c>
    </row>
    <row r="197" spans="1:24" x14ac:dyDescent="0.3">
      <c r="A197">
        <v>1410</v>
      </c>
      <c r="B197" s="1">
        <v>44902</v>
      </c>
      <c r="C197">
        <v>29998.35</v>
      </c>
      <c r="D197">
        <v>-1.45</v>
      </c>
      <c r="E197">
        <v>-1.21</v>
      </c>
      <c r="F197">
        <v>1960.43</v>
      </c>
      <c r="G197">
        <v>15906.51</v>
      </c>
      <c r="H197" t="s">
        <v>2220</v>
      </c>
      <c r="I197" t="s">
        <v>2217</v>
      </c>
      <c r="J197">
        <v>12</v>
      </c>
      <c r="K197" t="s">
        <v>2218</v>
      </c>
      <c r="L197" t="str">
        <f>IF(performance_data[[#This Row],[return_percentage]]&gt;=performance_data[[#This Row],[benchmark_return]],"Higher","Lower")</f>
        <v>Lower</v>
      </c>
      <c r="M197" s="14">
        <f xml:space="preserve"> _xlfn.MAXIFS(performance_data[date],performance_data[portfolio_id],performance_data[[#This Row],[portfolio_id]])</f>
        <v>45520</v>
      </c>
      <c r="N197" s="14">
        <f xml:space="preserve"> _xlfn.MINIFS(performance_data[date],performance_data[portfolio_id],performance_data[[#This Row],[portfolio_id]])</f>
        <v>44887</v>
      </c>
      <c r="O197" s="15">
        <f>_xlfn.MAXIFS(performance_data[portfolio_value],performance_data[portfolio_id],performance_data[[#This Row],[portfolio_id]],performance_data[date],performance_data[[#This Row],[latest_date]])</f>
        <v>16020.76</v>
      </c>
      <c r="P197" s="15">
        <f>_xlfn.MAXIFS(performance_data[portfolio_value],performance_data[portfolio_id],performance_data[[#This Row],[portfolio_id]],performance_data[date],performance_data[[#This Row],[starting_date]])</f>
        <v>177228.6</v>
      </c>
      <c r="Q197" s="15">
        <f>performance_data[[#This Row],[latest_value]]-performance_data[[#This Row],[starting_value]]</f>
        <v>-161207.84</v>
      </c>
      <c r="R197" s="15">
        <f>performance_data[[#This Row],[net_inflows]]-performance_data[[#This Row],[net_outflows]]</f>
        <v>-13946.08</v>
      </c>
      <c r="S197" s="15" t="str">
        <f>IF(performance_data[[#This Row],[net_inflows]]&gt;AVERAGE(performance_data[net_inflows]),"High","Low")</f>
        <v>Low</v>
      </c>
      <c r="T197" s="15">
        <f>AVERAGEIF(performance_data[inflow_flag],performance_data[[#This Row],[inflow_flag]],performance_data[return_percentage])</f>
        <v>5.0457846277021572</v>
      </c>
      <c r="U197" s="17">
        <f>IF(performance_data[[#This Row],[return_percentage]]&lt;performance_data[[#This Row],[benchmark_return]],1,0)</f>
        <v>1</v>
      </c>
      <c r="V197" s="17">
        <f>COUNTIFS(performance_data[portfolio_id],performance_data[[#This Row],[portfolio_id]])</f>
        <v>17</v>
      </c>
      <c r="W197" s="17">
        <f>COUNTIFS(performance_data[portfolio_id],performance_data[[#This Row],[portfolio_id]],
          performance_data[return_flag],1)</f>
        <v>6</v>
      </c>
      <c r="X197" s="15">
        <f>performance_data[[#This Row],[underperform_flag_count]]/performance_data[[#This Row],[totalportfoliocount]]</f>
        <v>0.35294117647058826</v>
      </c>
    </row>
    <row r="198" spans="1:24" x14ac:dyDescent="0.3">
      <c r="A198">
        <v>1410</v>
      </c>
      <c r="B198" s="1">
        <v>44887</v>
      </c>
      <c r="C198">
        <v>177228.6</v>
      </c>
      <c r="D198">
        <v>12.99</v>
      </c>
      <c r="E198">
        <v>15.13</v>
      </c>
      <c r="F198">
        <v>19128.88</v>
      </c>
      <c r="G198">
        <v>4430.28</v>
      </c>
      <c r="H198" t="s">
        <v>2220</v>
      </c>
      <c r="I198" t="s">
        <v>2217</v>
      </c>
      <c r="J198">
        <v>11</v>
      </c>
      <c r="K198" t="s">
        <v>2219</v>
      </c>
      <c r="L198" t="str">
        <f>IF(performance_data[[#This Row],[return_percentage]]&gt;=performance_data[[#This Row],[benchmark_return]],"Higher","Lower")</f>
        <v>Lower</v>
      </c>
      <c r="M198" s="14">
        <f xml:space="preserve"> _xlfn.MAXIFS(performance_data[date],performance_data[portfolio_id],performance_data[[#This Row],[portfolio_id]])</f>
        <v>45520</v>
      </c>
      <c r="N198" s="14">
        <f xml:space="preserve"> _xlfn.MINIFS(performance_data[date],performance_data[portfolio_id],performance_data[[#This Row],[portfolio_id]])</f>
        <v>44887</v>
      </c>
      <c r="O198" s="15">
        <f>_xlfn.MAXIFS(performance_data[portfolio_value],performance_data[portfolio_id],performance_data[[#This Row],[portfolio_id]],performance_data[date],performance_data[[#This Row],[latest_date]])</f>
        <v>16020.76</v>
      </c>
      <c r="P198" s="15">
        <f>_xlfn.MAXIFS(performance_data[portfolio_value],performance_data[portfolio_id],performance_data[[#This Row],[portfolio_id]],performance_data[date],performance_data[[#This Row],[starting_date]])</f>
        <v>177228.6</v>
      </c>
      <c r="Q198" s="15">
        <f>performance_data[[#This Row],[latest_value]]-performance_data[[#This Row],[starting_value]]</f>
        <v>-161207.84</v>
      </c>
      <c r="R198" s="15">
        <f>performance_data[[#This Row],[net_inflows]]-performance_data[[#This Row],[net_outflows]]</f>
        <v>14698.600000000002</v>
      </c>
      <c r="S198" s="15" t="str">
        <f>IF(performance_data[[#This Row],[net_inflows]]&gt;AVERAGE(performance_data[net_inflows]),"High","Low")</f>
        <v>High</v>
      </c>
      <c r="T198" s="15">
        <f>AVERAGEIF(performance_data[inflow_flag],performance_data[[#This Row],[inflow_flag]],performance_data[return_percentage])</f>
        <v>4.8467905675459724</v>
      </c>
      <c r="U198" s="17">
        <f>IF(performance_data[[#This Row],[return_percentage]]&lt;performance_data[[#This Row],[benchmark_return]],1,0)</f>
        <v>1</v>
      </c>
      <c r="V198" s="17">
        <f>COUNTIFS(performance_data[portfolio_id],performance_data[[#This Row],[portfolio_id]])</f>
        <v>17</v>
      </c>
      <c r="W198" s="17">
        <f>COUNTIFS(performance_data[portfolio_id],performance_data[[#This Row],[portfolio_id]],
          performance_data[return_flag],1)</f>
        <v>6</v>
      </c>
      <c r="X198" s="15">
        <f>performance_data[[#This Row],[underperform_flag_count]]/performance_data[[#This Row],[totalportfoliocount]]</f>
        <v>0.35294117647058826</v>
      </c>
    </row>
    <row r="199" spans="1:24" x14ac:dyDescent="0.3">
      <c r="A199">
        <v>1410</v>
      </c>
      <c r="B199" s="1">
        <v>45520</v>
      </c>
      <c r="C199">
        <v>16020.76</v>
      </c>
      <c r="D199">
        <v>-9.1300000000000008</v>
      </c>
      <c r="E199">
        <v>-10.16</v>
      </c>
      <c r="F199">
        <v>4553.95</v>
      </c>
      <c r="G199">
        <v>2895.28</v>
      </c>
      <c r="H199" t="s">
        <v>2205</v>
      </c>
      <c r="I199" t="s">
        <v>2209</v>
      </c>
      <c r="J199">
        <v>8</v>
      </c>
      <c r="K199" t="s">
        <v>2214</v>
      </c>
      <c r="L199" t="str">
        <f>IF(performance_data[[#This Row],[return_percentage]]&gt;=performance_data[[#This Row],[benchmark_return]],"Higher","Lower")</f>
        <v>Higher</v>
      </c>
      <c r="M199" s="14">
        <f xml:space="preserve"> _xlfn.MAXIFS(performance_data[date],performance_data[portfolio_id],performance_data[[#This Row],[portfolio_id]])</f>
        <v>45520</v>
      </c>
      <c r="N199" s="14">
        <f xml:space="preserve"> _xlfn.MINIFS(performance_data[date],performance_data[portfolio_id],performance_data[[#This Row],[portfolio_id]])</f>
        <v>44887</v>
      </c>
      <c r="O199" s="15">
        <f>_xlfn.MAXIFS(performance_data[portfolio_value],performance_data[portfolio_id],performance_data[[#This Row],[portfolio_id]],performance_data[date],performance_data[[#This Row],[latest_date]])</f>
        <v>16020.76</v>
      </c>
      <c r="P199" s="15">
        <f>_xlfn.MAXIFS(performance_data[portfolio_value],performance_data[portfolio_id],performance_data[[#This Row],[portfolio_id]],performance_data[date],performance_data[[#This Row],[starting_date]])</f>
        <v>177228.6</v>
      </c>
      <c r="Q199" s="15">
        <f>performance_data[[#This Row],[latest_value]]-performance_data[[#This Row],[starting_value]]</f>
        <v>-161207.84</v>
      </c>
      <c r="R199" s="15">
        <f>performance_data[[#This Row],[net_inflows]]-performance_data[[#This Row],[net_outflows]]</f>
        <v>1658.6699999999996</v>
      </c>
      <c r="S199" s="15" t="str">
        <f>IF(performance_data[[#This Row],[net_inflows]]&gt;AVERAGE(performance_data[net_inflows]),"High","Low")</f>
        <v>Low</v>
      </c>
      <c r="T199" s="15">
        <f>AVERAGEIF(performance_data[inflow_flag],performance_data[[#This Row],[inflow_flag]],performance_data[return_percentage])</f>
        <v>5.0457846277021572</v>
      </c>
      <c r="U199" s="17">
        <f>IF(performance_data[[#This Row],[return_percentage]]&lt;performance_data[[#This Row],[benchmark_return]],1,0)</f>
        <v>0</v>
      </c>
      <c r="V199" s="17">
        <f>COUNTIFS(performance_data[portfolio_id],performance_data[[#This Row],[portfolio_id]])</f>
        <v>17</v>
      </c>
      <c r="W199" s="17">
        <f>COUNTIFS(performance_data[portfolio_id],performance_data[[#This Row],[portfolio_id]],
          performance_data[return_flag],1)</f>
        <v>6</v>
      </c>
      <c r="X199" s="15">
        <f>performance_data[[#This Row],[underperform_flag_count]]/performance_data[[#This Row],[totalportfoliocount]]</f>
        <v>0.35294117647058826</v>
      </c>
    </row>
    <row r="200" spans="1:24" x14ac:dyDescent="0.3">
      <c r="A200">
        <v>1410</v>
      </c>
      <c r="B200" s="1">
        <v>45001</v>
      </c>
      <c r="C200">
        <v>433547.96</v>
      </c>
      <c r="D200">
        <v>5.76</v>
      </c>
      <c r="E200">
        <v>5.53</v>
      </c>
      <c r="F200">
        <v>4492.3900000000003</v>
      </c>
      <c r="G200">
        <v>1432.87</v>
      </c>
      <c r="H200" t="s">
        <v>2213</v>
      </c>
      <c r="I200" t="s">
        <v>2206</v>
      </c>
      <c r="J200">
        <v>3</v>
      </c>
      <c r="K200" t="s">
        <v>2222</v>
      </c>
      <c r="L200" t="str">
        <f>IF(performance_data[[#This Row],[return_percentage]]&gt;=performance_data[[#This Row],[benchmark_return]],"Higher","Lower")</f>
        <v>Higher</v>
      </c>
      <c r="M200" s="14">
        <f xml:space="preserve"> _xlfn.MAXIFS(performance_data[date],performance_data[portfolio_id],performance_data[[#This Row],[portfolio_id]])</f>
        <v>45520</v>
      </c>
      <c r="N200" s="14">
        <f xml:space="preserve"> _xlfn.MINIFS(performance_data[date],performance_data[portfolio_id],performance_data[[#This Row],[portfolio_id]])</f>
        <v>44887</v>
      </c>
      <c r="O200" s="15">
        <f>_xlfn.MAXIFS(performance_data[portfolio_value],performance_data[portfolio_id],performance_data[[#This Row],[portfolio_id]],performance_data[date],performance_data[[#This Row],[latest_date]])</f>
        <v>16020.76</v>
      </c>
      <c r="P200" s="15">
        <f>_xlfn.MAXIFS(performance_data[portfolio_value],performance_data[portfolio_id],performance_data[[#This Row],[portfolio_id]],performance_data[date],performance_data[[#This Row],[starting_date]])</f>
        <v>177228.6</v>
      </c>
      <c r="Q200" s="15">
        <f>performance_data[[#This Row],[latest_value]]-performance_data[[#This Row],[starting_value]]</f>
        <v>-161207.84</v>
      </c>
      <c r="R200" s="15">
        <f>performance_data[[#This Row],[net_inflows]]-performance_data[[#This Row],[net_outflows]]</f>
        <v>3059.5200000000004</v>
      </c>
      <c r="S200" s="15" t="str">
        <f>IF(performance_data[[#This Row],[net_inflows]]&gt;AVERAGE(performance_data[net_inflows]),"High","Low")</f>
        <v>Low</v>
      </c>
      <c r="T200" s="15">
        <f>AVERAGEIF(performance_data[inflow_flag],performance_data[[#This Row],[inflow_flag]],performance_data[return_percentage])</f>
        <v>5.0457846277021572</v>
      </c>
      <c r="U200" s="17">
        <f>IF(performance_data[[#This Row],[return_percentage]]&lt;performance_data[[#This Row],[benchmark_return]],1,0)</f>
        <v>0</v>
      </c>
      <c r="V200" s="17">
        <f>COUNTIFS(performance_data[portfolio_id],performance_data[[#This Row],[portfolio_id]])</f>
        <v>17</v>
      </c>
      <c r="W200" s="17">
        <f>COUNTIFS(performance_data[portfolio_id],performance_data[[#This Row],[portfolio_id]],
          performance_data[return_flag],1)</f>
        <v>6</v>
      </c>
      <c r="X200" s="15">
        <f>performance_data[[#This Row],[underperform_flag_count]]/performance_data[[#This Row],[totalportfoliocount]]</f>
        <v>0.35294117647058826</v>
      </c>
    </row>
    <row r="201" spans="1:24" x14ac:dyDescent="0.3">
      <c r="A201">
        <v>1410</v>
      </c>
      <c r="B201" s="1">
        <v>45170</v>
      </c>
      <c r="C201">
        <v>39787.82</v>
      </c>
      <c r="D201">
        <v>19.54</v>
      </c>
      <c r="E201">
        <v>19.61</v>
      </c>
      <c r="F201">
        <v>418.67</v>
      </c>
      <c r="G201">
        <v>17562.900000000001</v>
      </c>
      <c r="H201" t="s">
        <v>2213</v>
      </c>
      <c r="I201" t="s">
        <v>2209</v>
      </c>
      <c r="J201">
        <v>9</v>
      </c>
      <c r="K201" t="s">
        <v>2221</v>
      </c>
      <c r="L201" t="str">
        <f>IF(performance_data[[#This Row],[return_percentage]]&gt;=performance_data[[#This Row],[benchmark_return]],"Higher","Lower")</f>
        <v>Lower</v>
      </c>
      <c r="M201" s="14">
        <f xml:space="preserve"> _xlfn.MAXIFS(performance_data[date],performance_data[portfolio_id],performance_data[[#This Row],[portfolio_id]])</f>
        <v>45520</v>
      </c>
      <c r="N201" s="14">
        <f xml:space="preserve"> _xlfn.MINIFS(performance_data[date],performance_data[portfolio_id],performance_data[[#This Row],[portfolio_id]])</f>
        <v>44887</v>
      </c>
      <c r="O201" s="15">
        <f>_xlfn.MAXIFS(performance_data[portfolio_value],performance_data[portfolio_id],performance_data[[#This Row],[portfolio_id]],performance_data[date],performance_data[[#This Row],[latest_date]])</f>
        <v>16020.76</v>
      </c>
      <c r="P201" s="15">
        <f>_xlfn.MAXIFS(performance_data[portfolio_value],performance_data[portfolio_id],performance_data[[#This Row],[portfolio_id]],performance_data[date],performance_data[[#This Row],[starting_date]])</f>
        <v>177228.6</v>
      </c>
      <c r="Q201" s="15">
        <f>performance_data[[#This Row],[latest_value]]-performance_data[[#This Row],[starting_value]]</f>
        <v>-161207.84</v>
      </c>
      <c r="R201" s="15">
        <f>performance_data[[#This Row],[net_inflows]]-performance_data[[#This Row],[net_outflows]]</f>
        <v>-17144.230000000003</v>
      </c>
      <c r="S201" s="15" t="str">
        <f>IF(performance_data[[#This Row],[net_inflows]]&gt;AVERAGE(performance_data[net_inflows]),"High","Low")</f>
        <v>Low</v>
      </c>
      <c r="T201" s="15">
        <f>AVERAGEIF(performance_data[inflow_flag],performance_data[[#This Row],[inflow_flag]],performance_data[return_percentage])</f>
        <v>5.0457846277021572</v>
      </c>
      <c r="U201" s="17">
        <f>IF(performance_data[[#This Row],[return_percentage]]&lt;performance_data[[#This Row],[benchmark_return]],1,0)</f>
        <v>1</v>
      </c>
      <c r="V201" s="17">
        <f>COUNTIFS(performance_data[portfolio_id],performance_data[[#This Row],[portfolio_id]])</f>
        <v>17</v>
      </c>
      <c r="W201" s="17">
        <f>COUNTIFS(performance_data[portfolio_id],performance_data[[#This Row],[portfolio_id]],
          performance_data[return_flag],1)</f>
        <v>6</v>
      </c>
      <c r="X201" s="15">
        <f>performance_data[[#This Row],[underperform_flag_count]]/performance_data[[#This Row],[totalportfoliocount]]</f>
        <v>0.35294117647058826</v>
      </c>
    </row>
    <row r="202" spans="1:24" x14ac:dyDescent="0.3">
      <c r="A202">
        <v>1410</v>
      </c>
      <c r="B202" s="1">
        <v>45243</v>
      </c>
      <c r="C202">
        <v>497415.55</v>
      </c>
      <c r="D202">
        <v>15.85</v>
      </c>
      <c r="E202">
        <v>15</v>
      </c>
      <c r="F202">
        <v>5048.9399999999996</v>
      </c>
      <c r="G202">
        <v>8985.81</v>
      </c>
      <c r="H202" t="s">
        <v>2213</v>
      </c>
      <c r="I202" t="s">
        <v>2217</v>
      </c>
      <c r="J202">
        <v>11</v>
      </c>
      <c r="K202" t="s">
        <v>2219</v>
      </c>
      <c r="L202" t="str">
        <f>IF(performance_data[[#This Row],[return_percentage]]&gt;=performance_data[[#This Row],[benchmark_return]],"Higher","Lower")</f>
        <v>Higher</v>
      </c>
      <c r="M202" s="14">
        <f xml:space="preserve"> _xlfn.MAXIFS(performance_data[date],performance_data[portfolio_id],performance_data[[#This Row],[portfolio_id]])</f>
        <v>45520</v>
      </c>
      <c r="N202" s="14">
        <f xml:space="preserve"> _xlfn.MINIFS(performance_data[date],performance_data[portfolio_id],performance_data[[#This Row],[portfolio_id]])</f>
        <v>44887</v>
      </c>
      <c r="O202" s="15">
        <f>_xlfn.MAXIFS(performance_data[portfolio_value],performance_data[portfolio_id],performance_data[[#This Row],[portfolio_id]],performance_data[date],performance_data[[#This Row],[latest_date]])</f>
        <v>16020.76</v>
      </c>
      <c r="P202" s="15">
        <f>_xlfn.MAXIFS(performance_data[portfolio_value],performance_data[portfolio_id],performance_data[[#This Row],[portfolio_id]],performance_data[date],performance_data[[#This Row],[starting_date]])</f>
        <v>177228.6</v>
      </c>
      <c r="Q202" s="15">
        <f>performance_data[[#This Row],[latest_value]]-performance_data[[#This Row],[starting_value]]</f>
        <v>-161207.84</v>
      </c>
      <c r="R202" s="15">
        <f>performance_data[[#This Row],[net_inflows]]-performance_data[[#This Row],[net_outflows]]</f>
        <v>-3936.87</v>
      </c>
      <c r="S202" s="15" t="str">
        <f>IF(performance_data[[#This Row],[net_inflows]]&gt;AVERAGE(performance_data[net_inflows]),"High","Low")</f>
        <v>Low</v>
      </c>
      <c r="T202" s="15">
        <f>AVERAGEIF(performance_data[inflow_flag],performance_data[[#This Row],[inflow_flag]],performance_data[return_percentage])</f>
        <v>5.0457846277021572</v>
      </c>
      <c r="U202" s="17">
        <f>IF(performance_data[[#This Row],[return_percentage]]&lt;performance_data[[#This Row],[benchmark_return]],1,0)</f>
        <v>0</v>
      </c>
      <c r="V202" s="17">
        <f>COUNTIFS(performance_data[portfolio_id],performance_data[[#This Row],[portfolio_id]])</f>
        <v>17</v>
      </c>
      <c r="W202" s="17">
        <f>COUNTIFS(performance_data[portfolio_id],performance_data[[#This Row],[portfolio_id]],
          performance_data[return_flag],1)</f>
        <v>6</v>
      </c>
      <c r="X202" s="15">
        <f>performance_data[[#This Row],[underperform_flag_count]]/performance_data[[#This Row],[totalportfoliocount]]</f>
        <v>0.35294117647058826</v>
      </c>
    </row>
    <row r="203" spans="1:24" x14ac:dyDescent="0.3">
      <c r="A203">
        <v>1410</v>
      </c>
      <c r="B203" s="1">
        <v>45373</v>
      </c>
      <c r="C203">
        <v>269883.71000000002</v>
      </c>
      <c r="D203">
        <v>18.29</v>
      </c>
      <c r="E203">
        <v>17.07</v>
      </c>
      <c r="F203">
        <v>16146.01</v>
      </c>
      <c r="G203">
        <v>1650.23</v>
      </c>
      <c r="H203" t="s">
        <v>2205</v>
      </c>
      <c r="I203" t="s">
        <v>2206</v>
      </c>
      <c r="J203">
        <v>3</v>
      </c>
      <c r="K203" t="s">
        <v>2222</v>
      </c>
      <c r="L203" t="str">
        <f>IF(performance_data[[#This Row],[return_percentage]]&gt;=performance_data[[#This Row],[benchmark_return]],"Higher","Lower")</f>
        <v>Higher</v>
      </c>
      <c r="M203" s="14">
        <f xml:space="preserve"> _xlfn.MAXIFS(performance_data[date],performance_data[portfolio_id],performance_data[[#This Row],[portfolio_id]])</f>
        <v>45520</v>
      </c>
      <c r="N203" s="14">
        <f xml:space="preserve"> _xlfn.MINIFS(performance_data[date],performance_data[portfolio_id],performance_data[[#This Row],[portfolio_id]])</f>
        <v>44887</v>
      </c>
      <c r="O203" s="15">
        <f>_xlfn.MAXIFS(performance_data[portfolio_value],performance_data[portfolio_id],performance_data[[#This Row],[portfolio_id]],performance_data[date],performance_data[[#This Row],[latest_date]])</f>
        <v>16020.76</v>
      </c>
      <c r="P203" s="15">
        <f>_xlfn.MAXIFS(performance_data[portfolio_value],performance_data[portfolio_id],performance_data[[#This Row],[portfolio_id]],performance_data[date],performance_data[[#This Row],[starting_date]])</f>
        <v>177228.6</v>
      </c>
      <c r="Q203" s="15">
        <f>performance_data[[#This Row],[latest_value]]-performance_data[[#This Row],[starting_value]]</f>
        <v>-161207.84</v>
      </c>
      <c r="R203" s="15">
        <f>performance_data[[#This Row],[net_inflows]]-performance_data[[#This Row],[net_outflows]]</f>
        <v>14495.78</v>
      </c>
      <c r="S203" s="15" t="str">
        <f>IF(performance_data[[#This Row],[net_inflows]]&gt;AVERAGE(performance_data[net_inflows]),"High","Low")</f>
        <v>High</v>
      </c>
      <c r="T203" s="15">
        <f>AVERAGEIF(performance_data[inflow_flag],performance_data[[#This Row],[inflow_flag]],performance_data[return_percentage])</f>
        <v>4.8467905675459724</v>
      </c>
      <c r="U203" s="17">
        <f>IF(performance_data[[#This Row],[return_percentage]]&lt;performance_data[[#This Row],[benchmark_return]],1,0)</f>
        <v>0</v>
      </c>
      <c r="V203" s="17">
        <f>COUNTIFS(performance_data[portfolio_id],performance_data[[#This Row],[portfolio_id]])</f>
        <v>17</v>
      </c>
      <c r="W203" s="17">
        <f>COUNTIFS(performance_data[portfolio_id],performance_data[[#This Row],[portfolio_id]],
          performance_data[return_flag],1)</f>
        <v>6</v>
      </c>
      <c r="X203" s="15">
        <f>performance_data[[#This Row],[underperform_flag_count]]/performance_data[[#This Row],[totalportfoliocount]]</f>
        <v>0.35294117647058826</v>
      </c>
    </row>
    <row r="204" spans="1:24" x14ac:dyDescent="0.3">
      <c r="A204">
        <v>1410</v>
      </c>
      <c r="B204" s="1">
        <v>44960</v>
      </c>
      <c r="C204">
        <v>110470.34</v>
      </c>
      <c r="D204">
        <v>1.89</v>
      </c>
      <c r="E204">
        <v>1.63</v>
      </c>
      <c r="F204">
        <v>7731.81</v>
      </c>
      <c r="G204">
        <v>2989.66</v>
      </c>
      <c r="H204" t="s">
        <v>2213</v>
      </c>
      <c r="I204" t="s">
        <v>2206</v>
      </c>
      <c r="J204">
        <v>2</v>
      </c>
      <c r="K204" t="s">
        <v>2226</v>
      </c>
      <c r="L204" t="str">
        <f>IF(performance_data[[#This Row],[return_percentage]]&gt;=performance_data[[#This Row],[benchmark_return]],"Higher","Lower")</f>
        <v>Higher</v>
      </c>
      <c r="M204" s="14">
        <f xml:space="preserve"> _xlfn.MAXIFS(performance_data[date],performance_data[portfolio_id],performance_data[[#This Row],[portfolio_id]])</f>
        <v>45520</v>
      </c>
      <c r="N204" s="14">
        <f xml:space="preserve"> _xlfn.MINIFS(performance_data[date],performance_data[portfolio_id],performance_data[[#This Row],[portfolio_id]])</f>
        <v>44887</v>
      </c>
      <c r="O204" s="15">
        <f>_xlfn.MAXIFS(performance_data[portfolio_value],performance_data[portfolio_id],performance_data[[#This Row],[portfolio_id]],performance_data[date],performance_data[[#This Row],[latest_date]])</f>
        <v>16020.76</v>
      </c>
      <c r="P204" s="15">
        <f>_xlfn.MAXIFS(performance_data[portfolio_value],performance_data[portfolio_id],performance_data[[#This Row],[portfolio_id]],performance_data[date],performance_data[[#This Row],[starting_date]])</f>
        <v>177228.6</v>
      </c>
      <c r="Q204" s="15">
        <f>performance_data[[#This Row],[latest_value]]-performance_data[[#This Row],[starting_value]]</f>
        <v>-161207.84</v>
      </c>
      <c r="R204" s="15">
        <f>performance_data[[#This Row],[net_inflows]]-performance_data[[#This Row],[net_outflows]]</f>
        <v>4742.1500000000005</v>
      </c>
      <c r="S204" s="15" t="str">
        <f>IF(performance_data[[#This Row],[net_inflows]]&gt;AVERAGE(performance_data[net_inflows]),"High","Low")</f>
        <v>Low</v>
      </c>
      <c r="T204" s="15">
        <f>AVERAGEIF(performance_data[inflow_flag],performance_data[[#This Row],[inflow_flag]],performance_data[return_percentage])</f>
        <v>5.0457846277021572</v>
      </c>
      <c r="U204" s="17">
        <f>IF(performance_data[[#This Row],[return_percentage]]&lt;performance_data[[#This Row],[benchmark_return]],1,0)</f>
        <v>0</v>
      </c>
      <c r="V204" s="17">
        <f>COUNTIFS(performance_data[portfolio_id],performance_data[[#This Row],[portfolio_id]])</f>
        <v>17</v>
      </c>
      <c r="W204" s="17">
        <f>COUNTIFS(performance_data[portfolio_id],performance_data[[#This Row],[portfolio_id]],
          performance_data[return_flag],1)</f>
        <v>6</v>
      </c>
      <c r="X204" s="15">
        <f>performance_data[[#This Row],[underperform_flag_count]]/performance_data[[#This Row],[totalportfoliocount]]</f>
        <v>0.35294117647058826</v>
      </c>
    </row>
    <row r="205" spans="1:24" x14ac:dyDescent="0.3">
      <c r="A205">
        <v>1471</v>
      </c>
      <c r="B205" s="1">
        <v>45372</v>
      </c>
      <c r="C205">
        <v>252388.74</v>
      </c>
      <c r="D205">
        <v>5.25</v>
      </c>
      <c r="E205">
        <v>6.26</v>
      </c>
      <c r="F205">
        <v>16721.32</v>
      </c>
      <c r="G205">
        <v>1911.26</v>
      </c>
      <c r="H205" t="s">
        <v>2205</v>
      </c>
      <c r="I205" t="s">
        <v>2206</v>
      </c>
      <c r="J205">
        <v>3</v>
      </c>
      <c r="K205" t="s">
        <v>2222</v>
      </c>
      <c r="L205" t="str">
        <f>IF(performance_data[[#This Row],[return_percentage]]&gt;=performance_data[[#This Row],[benchmark_return]],"Higher","Lower")</f>
        <v>Lower</v>
      </c>
      <c r="M205" s="14">
        <f xml:space="preserve"> _xlfn.MAXIFS(performance_data[date],performance_data[portfolio_id],performance_data[[#This Row],[portfolio_id]])</f>
        <v>45515</v>
      </c>
      <c r="N205" s="14">
        <f xml:space="preserve"> _xlfn.MINIFS(performance_data[date],performance_data[portfolio_id],performance_data[[#This Row],[portfolio_id]])</f>
        <v>44844</v>
      </c>
      <c r="O205" s="15">
        <f>_xlfn.MAXIFS(performance_data[portfolio_value],performance_data[portfolio_id],performance_data[[#This Row],[portfolio_id]],performance_data[date],performance_data[[#This Row],[latest_date]])</f>
        <v>480906.08</v>
      </c>
      <c r="P205" s="15">
        <f>_xlfn.MAXIFS(performance_data[portfolio_value],performance_data[portfolio_id],performance_data[[#This Row],[portfolio_id]],performance_data[date],performance_data[[#This Row],[starting_date]])</f>
        <v>350368.44</v>
      </c>
      <c r="Q205" s="15">
        <f>performance_data[[#This Row],[latest_value]]-performance_data[[#This Row],[starting_value]]</f>
        <v>130537.64000000001</v>
      </c>
      <c r="R205" s="15">
        <f>performance_data[[#This Row],[net_inflows]]-performance_data[[#This Row],[net_outflows]]</f>
        <v>14810.06</v>
      </c>
      <c r="S205" s="15" t="str">
        <f>IF(performance_data[[#This Row],[net_inflows]]&gt;AVERAGE(performance_data[net_inflows]),"High","Low")</f>
        <v>High</v>
      </c>
      <c r="T205" s="15">
        <f>AVERAGEIF(performance_data[inflow_flag],performance_data[[#This Row],[inflow_flag]],performance_data[return_percentage])</f>
        <v>4.8467905675459724</v>
      </c>
      <c r="U205" s="17">
        <f>IF(performance_data[[#This Row],[return_percentage]]&lt;performance_data[[#This Row],[benchmark_return]],1,0)</f>
        <v>1</v>
      </c>
      <c r="V205" s="17">
        <f>COUNTIFS(performance_data[portfolio_id],performance_data[[#This Row],[portfolio_id]])</f>
        <v>32</v>
      </c>
      <c r="W205" s="17">
        <f>COUNTIFS(performance_data[portfolio_id],performance_data[[#This Row],[portfolio_id]],
          performance_data[return_flag],1)</f>
        <v>20</v>
      </c>
      <c r="X205" s="15">
        <f>performance_data[[#This Row],[underperform_flag_count]]/performance_data[[#This Row],[totalportfoliocount]]</f>
        <v>0.625</v>
      </c>
    </row>
    <row r="206" spans="1:24" x14ac:dyDescent="0.3">
      <c r="A206">
        <v>1471</v>
      </c>
      <c r="B206" s="1">
        <v>45013</v>
      </c>
      <c r="C206">
        <v>281417.32</v>
      </c>
      <c r="D206">
        <v>5.57</v>
      </c>
      <c r="E206">
        <v>5.76</v>
      </c>
      <c r="F206">
        <v>4630.3599999999997</v>
      </c>
      <c r="G206">
        <v>10153.52</v>
      </c>
      <c r="H206" t="s">
        <v>2213</v>
      </c>
      <c r="I206" t="s">
        <v>2206</v>
      </c>
      <c r="J206">
        <v>3</v>
      </c>
      <c r="K206" t="s">
        <v>2222</v>
      </c>
      <c r="L206" t="str">
        <f>IF(performance_data[[#This Row],[return_percentage]]&gt;=performance_data[[#This Row],[benchmark_return]],"Higher","Lower")</f>
        <v>Lower</v>
      </c>
      <c r="M206" s="14">
        <f xml:space="preserve"> _xlfn.MAXIFS(performance_data[date],performance_data[portfolio_id],performance_data[[#This Row],[portfolio_id]])</f>
        <v>45515</v>
      </c>
      <c r="N206" s="14">
        <f xml:space="preserve"> _xlfn.MINIFS(performance_data[date],performance_data[portfolio_id],performance_data[[#This Row],[portfolio_id]])</f>
        <v>44844</v>
      </c>
      <c r="O206" s="15">
        <f>_xlfn.MAXIFS(performance_data[portfolio_value],performance_data[portfolio_id],performance_data[[#This Row],[portfolio_id]],performance_data[date],performance_data[[#This Row],[latest_date]])</f>
        <v>480906.08</v>
      </c>
      <c r="P206" s="15">
        <f>_xlfn.MAXIFS(performance_data[portfolio_value],performance_data[portfolio_id],performance_data[[#This Row],[portfolio_id]],performance_data[date],performance_data[[#This Row],[starting_date]])</f>
        <v>350368.44</v>
      </c>
      <c r="Q206" s="15">
        <f>performance_data[[#This Row],[latest_value]]-performance_data[[#This Row],[starting_value]]</f>
        <v>130537.64000000001</v>
      </c>
      <c r="R206" s="15">
        <f>performance_data[[#This Row],[net_inflows]]-performance_data[[#This Row],[net_outflows]]</f>
        <v>-5523.1600000000008</v>
      </c>
      <c r="S206" s="15" t="str">
        <f>IF(performance_data[[#This Row],[net_inflows]]&gt;AVERAGE(performance_data[net_inflows]),"High","Low")</f>
        <v>Low</v>
      </c>
      <c r="T206" s="15">
        <f>AVERAGEIF(performance_data[inflow_flag],performance_data[[#This Row],[inflow_flag]],performance_data[return_percentage])</f>
        <v>5.0457846277021572</v>
      </c>
      <c r="U206" s="17">
        <f>IF(performance_data[[#This Row],[return_percentage]]&lt;performance_data[[#This Row],[benchmark_return]],1,0)</f>
        <v>1</v>
      </c>
      <c r="V206" s="17">
        <f>COUNTIFS(performance_data[portfolio_id],performance_data[[#This Row],[portfolio_id]])</f>
        <v>32</v>
      </c>
      <c r="W206" s="17">
        <f>COUNTIFS(performance_data[portfolio_id],performance_data[[#This Row],[portfolio_id]],
          performance_data[return_flag],1)</f>
        <v>20</v>
      </c>
      <c r="X206" s="15">
        <f>performance_data[[#This Row],[underperform_flag_count]]/performance_data[[#This Row],[totalportfoliocount]]</f>
        <v>0.625</v>
      </c>
    </row>
    <row r="207" spans="1:24" x14ac:dyDescent="0.3">
      <c r="A207">
        <v>1471</v>
      </c>
      <c r="B207" s="1">
        <v>45065</v>
      </c>
      <c r="C207">
        <v>202707.26</v>
      </c>
      <c r="D207">
        <v>7.74</v>
      </c>
      <c r="E207">
        <v>8.25</v>
      </c>
      <c r="F207">
        <v>13882.2</v>
      </c>
      <c r="G207">
        <v>17300.91</v>
      </c>
      <c r="H207" t="s">
        <v>2213</v>
      </c>
      <c r="I207" t="s">
        <v>2211</v>
      </c>
      <c r="J207">
        <v>5</v>
      </c>
      <c r="K207" t="s">
        <v>2223</v>
      </c>
      <c r="L207" t="str">
        <f>IF(performance_data[[#This Row],[return_percentage]]&gt;=performance_data[[#This Row],[benchmark_return]],"Higher","Lower")</f>
        <v>Lower</v>
      </c>
      <c r="M207" s="14">
        <f xml:space="preserve"> _xlfn.MAXIFS(performance_data[date],performance_data[portfolio_id],performance_data[[#This Row],[portfolio_id]])</f>
        <v>45515</v>
      </c>
      <c r="N207" s="14">
        <f xml:space="preserve"> _xlfn.MINIFS(performance_data[date],performance_data[portfolio_id],performance_data[[#This Row],[portfolio_id]])</f>
        <v>44844</v>
      </c>
      <c r="O207" s="15">
        <f>_xlfn.MAXIFS(performance_data[portfolio_value],performance_data[portfolio_id],performance_data[[#This Row],[portfolio_id]],performance_data[date],performance_data[[#This Row],[latest_date]])</f>
        <v>480906.08</v>
      </c>
      <c r="P207" s="15">
        <f>_xlfn.MAXIFS(performance_data[portfolio_value],performance_data[portfolio_id],performance_data[[#This Row],[portfolio_id]],performance_data[date],performance_data[[#This Row],[starting_date]])</f>
        <v>350368.44</v>
      </c>
      <c r="Q207" s="15">
        <f>performance_data[[#This Row],[latest_value]]-performance_data[[#This Row],[starting_value]]</f>
        <v>130537.64000000001</v>
      </c>
      <c r="R207" s="15">
        <f>performance_data[[#This Row],[net_inflows]]-performance_data[[#This Row],[net_outflows]]</f>
        <v>-3418.7099999999991</v>
      </c>
      <c r="S207" s="15" t="str">
        <f>IF(performance_data[[#This Row],[net_inflows]]&gt;AVERAGE(performance_data[net_inflows]),"High","Low")</f>
        <v>High</v>
      </c>
      <c r="T207" s="15">
        <f>AVERAGEIF(performance_data[inflow_flag],performance_data[[#This Row],[inflow_flag]],performance_data[return_percentage])</f>
        <v>4.8467905675459724</v>
      </c>
      <c r="U207" s="17">
        <f>IF(performance_data[[#This Row],[return_percentage]]&lt;performance_data[[#This Row],[benchmark_return]],1,0)</f>
        <v>1</v>
      </c>
      <c r="V207" s="17">
        <f>COUNTIFS(performance_data[portfolio_id],performance_data[[#This Row],[portfolio_id]])</f>
        <v>32</v>
      </c>
      <c r="W207" s="17">
        <f>COUNTIFS(performance_data[portfolio_id],performance_data[[#This Row],[portfolio_id]],
          performance_data[return_flag],1)</f>
        <v>20</v>
      </c>
      <c r="X207" s="15">
        <f>performance_data[[#This Row],[underperform_flag_count]]/performance_data[[#This Row],[totalportfoliocount]]</f>
        <v>0.625</v>
      </c>
    </row>
    <row r="208" spans="1:24" x14ac:dyDescent="0.3">
      <c r="A208">
        <v>1471</v>
      </c>
      <c r="B208" s="1">
        <v>45230</v>
      </c>
      <c r="C208">
        <v>364628.69</v>
      </c>
      <c r="D208">
        <v>18.940000000000001</v>
      </c>
      <c r="E208">
        <v>19.29</v>
      </c>
      <c r="F208">
        <v>12864.53</v>
      </c>
      <c r="G208">
        <v>9862.4</v>
      </c>
      <c r="H208" t="s">
        <v>2213</v>
      </c>
      <c r="I208" t="s">
        <v>2217</v>
      </c>
      <c r="J208">
        <v>10</v>
      </c>
      <c r="K208" t="s">
        <v>2224</v>
      </c>
      <c r="L208" t="str">
        <f>IF(performance_data[[#This Row],[return_percentage]]&gt;=performance_data[[#This Row],[benchmark_return]],"Higher","Lower")</f>
        <v>Lower</v>
      </c>
      <c r="M208" s="14">
        <f xml:space="preserve"> _xlfn.MAXIFS(performance_data[date],performance_data[portfolio_id],performance_data[[#This Row],[portfolio_id]])</f>
        <v>45515</v>
      </c>
      <c r="N208" s="14">
        <f xml:space="preserve"> _xlfn.MINIFS(performance_data[date],performance_data[portfolio_id],performance_data[[#This Row],[portfolio_id]])</f>
        <v>44844</v>
      </c>
      <c r="O208" s="15">
        <f>_xlfn.MAXIFS(performance_data[portfolio_value],performance_data[portfolio_id],performance_data[[#This Row],[portfolio_id]],performance_data[date],performance_data[[#This Row],[latest_date]])</f>
        <v>480906.08</v>
      </c>
      <c r="P208" s="15">
        <f>_xlfn.MAXIFS(performance_data[portfolio_value],performance_data[portfolio_id],performance_data[[#This Row],[portfolio_id]],performance_data[date],performance_data[[#This Row],[starting_date]])</f>
        <v>350368.44</v>
      </c>
      <c r="Q208" s="15">
        <f>performance_data[[#This Row],[latest_value]]-performance_data[[#This Row],[starting_value]]</f>
        <v>130537.64000000001</v>
      </c>
      <c r="R208" s="15">
        <f>performance_data[[#This Row],[net_inflows]]-performance_data[[#This Row],[net_outflows]]</f>
        <v>3002.130000000001</v>
      </c>
      <c r="S208" s="15" t="str">
        <f>IF(performance_data[[#This Row],[net_inflows]]&gt;AVERAGE(performance_data[net_inflows]),"High","Low")</f>
        <v>High</v>
      </c>
      <c r="T208" s="15">
        <f>AVERAGEIF(performance_data[inflow_flag],performance_data[[#This Row],[inflow_flag]],performance_data[return_percentage])</f>
        <v>4.8467905675459724</v>
      </c>
      <c r="U208" s="17">
        <f>IF(performance_data[[#This Row],[return_percentage]]&lt;performance_data[[#This Row],[benchmark_return]],1,0)</f>
        <v>1</v>
      </c>
      <c r="V208" s="17">
        <f>COUNTIFS(performance_data[portfolio_id],performance_data[[#This Row],[portfolio_id]])</f>
        <v>32</v>
      </c>
      <c r="W208" s="17">
        <f>COUNTIFS(performance_data[portfolio_id],performance_data[[#This Row],[portfolio_id]],
          performance_data[return_flag],1)</f>
        <v>20</v>
      </c>
      <c r="X208" s="15">
        <f>performance_data[[#This Row],[underperform_flag_count]]/performance_data[[#This Row],[totalportfoliocount]]</f>
        <v>0.625</v>
      </c>
    </row>
    <row r="209" spans="1:24" x14ac:dyDescent="0.3">
      <c r="A209">
        <v>1471</v>
      </c>
      <c r="B209" s="1">
        <v>45141</v>
      </c>
      <c r="C209">
        <v>296446.23</v>
      </c>
      <c r="D209">
        <v>6.56</v>
      </c>
      <c r="E209">
        <v>5.96</v>
      </c>
      <c r="F209">
        <v>3603.06</v>
      </c>
      <c r="G209">
        <v>5694.48</v>
      </c>
      <c r="H209" t="s">
        <v>2213</v>
      </c>
      <c r="I209" t="s">
        <v>2209</v>
      </c>
      <c r="J209">
        <v>8</v>
      </c>
      <c r="K209" t="s">
        <v>2214</v>
      </c>
      <c r="L209" t="str">
        <f>IF(performance_data[[#This Row],[return_percentage]]&gt;=performance_data[[#This Row],[benchmark_return]],"Higher","Lower")</f>
        <v>Higher</v>
      </c>
      <c r="M209" s="14">
        <f xml:space="preserve"> _xlfn.MAXIFS(performance_data[date],performance_data[portfolio_id],performance_data[[#This Row],[portfolio_id]])</f>
        <v>45515</v>
      </c>
      <c r="N209" s="14">
        <f xml:space="preserve"> _xlfn.MINIFS(performance_data[date],performance_data[portfolio_id],performance_data[[#This Row],[portfolio_id]])</f>
        <v>44844</v>
      </c>
      <c r="O209" s="15">
        <f>_xlfn.MAXIFS(performance_data[portfolio_value],performance_data[portfolio_id],performance_data[[#This Row],[portfolio_id]],performance_data[date],performance_data[[#This Row],[latest_date]])</f>
        <v>480906.08</v>
      </c>
      <c r="P209" s="15">
        <f>_xlfn.MAXIFS(performance_data[portfolio_value],performance_data[portfolio_id],performance_data[[#This Row],[portfolio_id]],performance_data[date],performance_data[[#This Row],[starting_date]])</f>
        <v>350368.44</v>
      </c>
      <c r="Q209" s="15">
        <f>performance_data[[#This Row],[latest_value]]-performance_data[[#This Row],[starting_value]]</f>
        <v>130537.64000000001</v>
      </c>
      <c r="R209" s="15">
        <f>performance_data[[#This Row],[net_inflows]]-performance_data[[#This Row],[net_outflows]]</f>
        <v>-2091.4199999999996</v>
      </c>
      <c r="S209" s="15" t="str">
        <f>IF(performance_data[[#This Row],[net_inflows]]&gt;AVERAGE(performance_data[net_inflows]),"High","Low")</f>
        <v>Low</v>
      </c>
      <c r="T209" s="15">
        <f>AVERAGEIF(performance_data[inflow_flag],performance_data[[#This Row],[inflow_flag]],performance_data[return_percentage])</f>
        <v>5.0457846277021572</v>
      </c>
      <c r="U209" s="17">
        <f>IF(performance_data[[#This Row],[return_percentage]]&lt;performance_data[[#This Row],[benchmark_return]],1,0)</f>
        <v>0</v>
      </c>
      <c r="V209" s="17">
        <f>COUNTIFS(performance_data[portfolio_id],performance_data[[#This Row],[portfolio_id]])</f>
        <v>32</v>
      </c>
      <c r="W209" s="17">
        <f>COUNTIFS(performance_data[portfolio_id],performance_data[[#This Row],[portfolio_id]],
          performance_data[return_flag],1)</f>
        <v>20</v>
      </c>
      <c r="X209" s="15">
        <f>performance_data[[#This Row],[underperform_flag_count]]/performance_data[[#This Row],[totalportfoliocount]]</f>
        <v>0.625</v>
      </c>
    </row>
    <row r="210" spans="1:24" x14ac:dyDescent="0.3">
      <c r="A210">
        <v>1471</v>
      </c>
      <c r="B210" s="1">
        <v>44844</v>
      </c>
      <c r="C210">
        <v>350368.44</v>
      </c>
      <c r="D210">
        <v>11.67</v>
      </c>
      <c r="E210">
        <v>12.85</v>
      </c>
      <c r="F210">
        <v>1059.1099999999999</v>
      </c>
      <c r="G210">
        <v>533.01</v>
      </c>
      <c r="H210" t="s">
        <v>2220</v>
      </c>
      <c r="I210" t="s">
        <v>2217</v>
      </c>
      <c r="J210">
        <v>10</v>
      </c>
      <c r="K210" t="s">
        <v>2224</v>
      </c>
      <c r="L210" t="str">
        <f>IF(performance_data[[#This Row],[return_percentage]]&gt;=performance_data[[#This Row],[benchmark_return]],"Higher","Lower")</f>
        <v>Lower</v>
      </c>
      <c r="M210" s="14">
        <f xml:space="preserve"> _xlfn.MAXIFS(performance_data[date],performance_data[portfolio_id],performance_data[[#This Row],[portfolio_id]])</f>
        <v>45515</v>
      </c>
      <c r="N210" s="14">
        <f xml:space="preserve"> _xlfn.MINIFS(performance_data[date],performance_data[portfolio_id],performance_data[[#This Row],[portfolio_id]])</f>
        <v>44844</v>
      </c>
      <c r="O210" s="15">
        <f>_xlfn.MAXIFS(performance_data[portfolio_value],performance_data[portfolio_id],performance_data[[#This Row],[portfolio_id]],performance_data[date],performance_data[[#This Row],[latest_date]])</f>
        <v>480906.08</v>
      </c>
      <c r="P210" s="15">
        <f>_xlfn.MAXIFS(performance_data[portfolio_value],performance_data[portfolio_id],performance_data[[#This Row],[portfolio_id]],performance_data[date],performance_data[[#This Row],[starting_date]])</f>
        <v>350368.44</v>
      </c>
      <c r="Q210" s="15">
        <f>performance_data[[#This Row],[latest_value]]-performance_data[[#This Row],[starting_value]]</f>
        <v>130537.64000000001</v>
      </c>
      <c r="R210" s="15">
        <f>performance_data[[#This Row],[net_inflows]]-performance_data[[#This Row],[net_outflows]]</f>
        <v>526.09999999999991</v>
      </c>
      <c r="S210" s="15" t="str">
        <f>IF(performance_data[[#This Row],[net_inflows]]&gt;AVERAGE(performance_data[net_inflows]),"High","Low")</f>
        <v>Low</v>
      </c>
      <c r="T210" s="15">
        <f>AVERAGEIF(performance_data[inflow_flag],performance_data[[#This Row],[inflow_flag]],performance_data[return_percentage])</f>
        <v>5.0457846277021572</v>
      </c>
      <c r="U210" s="17">
        <f>IF(performance_data[[#This Row],[return_percentage]]&lt;performance_data[[#This Row],[benchmark_return]],1,0)</f>
        <v>1</v>
      </c>
      <c r="V210" s="17">
        <f>COUNTIFS(performance_data[portfolio_id],performance_data[[#This Row],[portfolio_id]])</f>
        <v>32</v>
      </c>
      <c r="W210" s="17">
        <f>COUNTIFS(performance_data[portfolio_id],performance_data[[#This Row],[portfolio_id]],
          performance_data[return_flag],1)</f>
        <v>20</v>
      </c>
      <c r="X210" s="15">
        <f>performance_data[[#This Row],[underperform_flag_count]]/performance_data[[#This Row],[totalportfoliocount]]</f>
        <v>0.625</v>
      </c>
    </row>
    <row r="211" spans="1:24" x14ac:dyDescent="0.3">
      <c r="A211">
        <v>1471</v>
      </c>
      <c r="B211" s="1">
        <v>44861</v>
      </c>
      <c r="C211">
        <v>228631.72</v>
      </c>
      <c r="D211">
        <v>-9.8699999999999992</v>
      </c>
      <c r="E211">
        <v>-8.07</v>
      </c>
      <c r="F211">
        <v>8949.33</v>
      </c>
      <c r="G211">
        <v>19238.57</v>
      </c>
      <c r="H211" t="s">
        <v>2220</v>
      </c>
      <c r="I211" t="s">
        <v>2217</v>
      </c>
      <c r="J211">
        <v>10</v>
      </c>
      <c r="K211" t="s">
        <v>2224</v>
      </c>
      <c r="L211" t="str">
        <f>IF(performance_data[[#This Row],[return_percentage]]&gt;=performance_data[[#This Row],[benchmark_return]],"Higher","Lower")</f>
        <v>Lower</v>
      </c>
      <c r="M211" s="14">
        <f xml:space="preserve"> _xlfn.MAXIFS(performance_data[date],performance_data[portfolio_id],performance_data[[#This Row],[portfolio_id]])</f>
        <v>45515</v>
      </c>
      <c r="N211" s="14">
        <f xml:space="preserve"> _xlfn.MINIFS(performance_data[date],performance_data[portfolio_id],performance_data[[#This Row],[portfolio_id]])</f>
        <v>44844</v>
      </c>
      <c r="O211" s="15">
        <f>_xlfn.MAXIFS(performance_data[portfolio_value],performance_data[portfolio_id],performance_data[[#This Row],[portfolio_id]],performance_data[date],performance_data[[#This Row],[latest_date]])</f>
        <v>480906.08</v>
      </c>
      <c r="P211" s="15">
        <f>_xlfn.MAXIFS(performance_data[portfolio_value],performance_data[portfolio_id],performance_data[[#This Row],[portfolio_id]],performance_data[date],performance_data[[#This Row],[starting_date]])</f>
        <v>350368.44</v>
      </c>
      <c r="Q211" s="15">
        <f>performance_data[[#This Row],[latest_value]]-performance_data[[#This Row],[starting_value]]</f>
        <v>130537.64000000001</v>
      </c>
      <c r="R211" s="15">
        <f>performance_data[[#This Row],[net_inflows]]-performance_data[[#This Row],[net_outflows]]</f>
        <v>-10289.24</v>
      </c>
      <c r="S211" s="15" t="str">
        <f>IF(performance_data[[#This Row],[net_inflows]]&gt;AVERAGE(performance_data[net_inflows]),"High","Low")</f>
        <v>Low</v>
      </c>
      <c r="T211" s="15">
        <f>AVERAGEIF(performance_data[inflow_flag],performance_data[[#This Row],[inflow_flag]],performance_data[return_percentage])</f>
        <v>5.0457846277021572</v>
      </c>
      <c r="U211" s="17">
        <f>IF(performance_data[[#This Row],[return_percentage]]&lt;performance_data[[#This Row],[benchmark_return]],1,0)</f>
        <v>1</v>
      </c>
      <c r="V211" s="17">
        <f>COUNTIFS(performance_data[portfolio_id],performance_data[[#This Row],[portfolio_id]])</f>
        <v>32</v>
      </c>
      <c r="W211" s="17">
        <f>COUNTIFS(performance_data[portfolio_id],performance_data[[#This Row],[portfolio_id]],
          performance_data[return_flag],1)</f>
        <v>20</v>
      </c>
      <c r="X211" s="15">
        <f>performance_data[[#This Row],[underperform_flag_count]]/performance_data[[#This Row],[totalportfoliocount]]</f>
        <v>0.625</v>
      </c>
    </row>
    <row r="212" spans="1:24" x14ac:dyDescent="0.3">
      <c r="A212">
        <v>1471</v>
      </c>
      <c r="B212" s="1">
        <v>44845</v>
      </c>
      <c r="C212">
        <v>80841.13</v>
      </c>
      <c r="D212">
        <v>-4.67</v>
      </c>
      <c r="E212">
        <v>-5.08</v>
      </c>
      <c r="F212">
        <v>9801.27</v>
      </c>
      <c r="G212">
        <v>14761.16</v>
      </c>
      <c r="H212" t="s">
        <v>2220</v>
      </c>
      <c r="I212" t="s">
        <v>2217</v>
      </c>
      <c r="J212">
        <v>10</v>
      </c>
      <c r="K212" t="s">
        <v>2224</v>
      </c>
      <c r="L212" t="str">
        <f>IF(performance_data[[#This Row],[return_percentage]]&gt;=performance_data[[#This Row],[benchmark_return]],"Higher","Lower")</f>
        <v>Higher</v>
      </c>
      <c r="M212" s="14">
        <f xml:space="preserve"> _xlfn.MAXIFS(performance_data[date],performance_data[portfolio_id],performance_data[[#This Row],[portfolio_id]])</f>
        <v>45515</v>
      </c>
      <c r="N212" s="14">
        <f xml:space="preserve"> _xlfn.MINIFS(performance_data[date],performance_data[portfolio_id],performance_data[[#This Row],[portfolio_id]])</f>
        <v>44844</v>
      </c>
      <c r="O212" s="15">
        <f>_xlfn.MAXIFS(performance_data[portfolio_value],performance_data[portfolio_id],performance_data[[#This Row],[portfolio_id]],performance_data[date],performance_data[[#This Row],[latest_date]])</f>
        <v>480906.08</v>
      </c>
      <c r="P212" s="15">
        <f>_xlfn.MAXIFS(performance_data[portfolio_value],performance_data[portfolio_id],performance_data[[#This Row],[portfolio_id]],performance_data[date],performance_data[[#This Row],[starting_date]])</f>
        <v>350368.44</v>
      </c>
      <c r="Q212" s="15">
        <f>performance_data[[#This Row],[latest_value]]-performance_data[[#This Row],[starting_value]]</f>
        <v>130537.64000000001</v>
      </c>
      <c r="R212" s="15">
        <f>performance_data[[#This Row],[net_inflows]]-performance_data[[#This Row],[net_outflows]]</f>
        <v>-4959.8899999999994</v>
      </c>
      <c r="S212" s="15" t="str">
        <f>IF(performance_data[[#This Row],[net_inflows]]&gt;AVERAGE(performance_data[net_inflows]),"High","Low")</f>
        <v>Low</v>
      </c>
      <c r="T212" s="15">
        <f>AVERAGEIF(performance_data[inflow_flag],performance_data[[#This Row],[inflow_flag]],performance_data[return_percentage])</f>
        <v>5.0457846277021572</v>
      </c>
      <c r="U212" s="17">
        <f>IF(performance_data[[#This Row],[return_percentage]]&lt;performance_data[[#This Row],[benchmark_return]],1,0)</f>
        <v>0</v>
      </c>
      <c r="V212" s="17">
        <f>COUNTIFS(performance_data[portfolio_id],performance_data[[#This Row],[portfolio_id]])</f>
        <v>32</v>
      </c>
      <c r="W212" s="17">
        <f>COUNTIFS(performance_data[portfolio_id],performance_data[[#This Row],[portfolio_id]],
          performance_data[return_flag],1)</f>
        <v>20</v>
      </c>
      <c r="X212" s="15">
        <f>performance_data[[#This Row],[underperform_flag_count]]/performance_data[[#This Row],[totalportfoliocount]]</f>
        <v>0.625</v>
      </c>
    </row>
    <row r="213" spans="1:24" x14ac:dyDescent="0.3">
      <c r="A213">
        <v>1471</v>
      </c>
      <c r="B213" s="1">
        <v>45222</v>
      </c>
      <c r="C213">
        <v>342994.54</v>
      </c>
      <c r="D213">
        <v>10.89</v>
      </c>
      <c r="E213">
        <v>8.89</v>
      </c>
      <c r="F213">
        <v>3341.17</v>
      </c>
      <c r="G213">
        <v>8715.9599999999991</v>
      </c>
      <c r="H213" t="s">
        <v>2213</v>
      </c>
      <c r="I213" t="s">
        <v>2217</v>
      </c>
      <c r="J213">
        <v>10</v>
      </c>
      <c r="K213" t="s">
        <v>2224</v>
      </c>
      <c r="L213" t="str">
        <f>IF(performance_data[[#This Row],[return_percentage]]&gt;=performance_data[[#This Row],[benchmark_return]],"Higher","Lower")</f>
        <v>Higher</v>
      </c>
      <c r="M213" s="14">
        <f xml:space="preserve"> _xlfn.MAXIFS(performance_data[date],performance_data[portfolio_id],performance_data[[#This Row],[portfolio_id]])</f>
        <v>45515</v>
      </c>
      <c r="N213" s="14">
        <f xml:space="preserve"> _xlfn.MINIFS(performance_data[date],performance_data[portfolio_id],performance_data[[#This Row],[portfolio_id]])</f>
        <v>44844</v>
      </c>
      <c r="O213" s="15">
        <f>_xlfn.MAXIFS(performance_data[portfolio_value],performance_data[portfolio_id],performance_data[[#This Row],[portfolio_id]],performance_data[date],performance_data[[#This Row],[latest_date]])</f>
        <v>480906.08</v>
      </c>
      <c r="P213" s="15">
        <f>_xlfn.MAXIFS(performance_data[portfolio_value],performance_data[portfolio_id],performance_data[[#This Row],[portfolio_id]],performance_data[date],performance_data[[#This Row],[starting_date]])</f>
        <v>350368.44</v>
      </c>
      <c r="Q213" s="15">
        <f>performance_data[[#This Row],[latest_value]]-performance_data[[#This Row],[starting_value]]</f>
        <v>130537.64000000001</v>
      </c>
      <c r="R213" s="15">
        <f>performance_data[[#This Row],[net_inflows]]-performance_data[[#This Row],[net_outflows]]</f>
        <v>-5374.7899999999991</v>
      </c>
      <c r="S213" s="15" t="str">
        <f>IF(performance_data[[#This Row],[net_inflows]]&gt;AVERAGE(performance_data[net_inflows]),"High","Low")</f>
        <v>Low</v>
      </c>
      <c r="T213" s="15">
        <f>AVERAGEIF(performance_data[inflow_flag],performance_data[[#This Row],[inflow_flag]],performance_data[return_percentage])</f>
        <v>5.0457846277021572</v>
      </c>
      <c r="U213" s="17">
        <f>IF(performance_data[[#This Row],[return_percentage]]&lt;performance_data[[#This Row],[benchmark_return]],1,0)</f>
        <v>0</v>
      </c>
      <c r="V213" s="17">
        <f>COUNTIFS(performance_data[portfolio_id],performance_data[[#This Row],[portfolio_id]])</f>
        <v>32</v>
      </c>
      <c r="W213" s="17">
        <f>COUNTIFS(performance_data[portfolio_id],performance_data[[#This Row],[portfolio_id]],
          performance_data[return_flag],1)</f>
        <v>20</v>
      </c>
      <c r="X213" s="15">
        <f>performance_data[[#This Row],[underperform_flag_count]]/performance_data[[#This Row],[totalportfoliocount]]</f>
        <v>0.625</v>
      </c>
    </row>
    <row r="214" spans="1:24" x14ac:dyDescent="0.3">
      <c r="A214">
        <v>1471</v>
      </c>
      <c r="B214" s="1">
        <v>45043</v>
      </c>
      <c r="C214">
        <v>496866.43</v>
      </c>
      <c r="D214">
        <v>18.52</v>
      </c>
      <c r="E214">
        <v>15.92</v>
      </c>
      <c r="F214">
        <v>5814.59</v>
      </c>
      <c r="G214">
        <v>5072.62</v>
      </c>
      <c r="H214" t="s">
        <v>2213</v>
      </c>
      <c r="I214" t="s">
        <v>2211</v>
      </c>
      <c r="J214">
        <v>4</v>
      </c>
      <c r="K214" t="s">
        <v>2216</v>
      </c>
      <c r="L214" t="str">
        <f>IF(performance_data[[#This Row],[return_percentage]]&gt;=performance_data[[#This Row],[benchmark_return]],"Higher","Lower")</f>
        <v>Higher</v>
      </c>
      <c r="M214" s="14">
        <f xml:space="preserve"> _xlfn.MAXIFS(performance_data[date],performance_data[portfolio_id],performance_data[[#This Row],[portfolio_id]])</f>
        <v>45515</v>
      </c>
      <c r="N214" s="14">
        <f xml:space="preserve"> _xlfn.MINIFS(performance_data[date],performance_data[portfolio_id],performance_data[[#This Row],[portfolio_id]])</f>
        <v>44844</v>
      </c>
      <c r="O214" s="15">
        <f>_xlfn.MAXIFS(performance_data[portfolio_value],performance_data[portfolio_id],performance_data[[#This Row],[portfolio_id]],performance_data[date],performance_data[[#This Row],[latest_date]])</f>
        <v>480906.08</v>
      </c>
      <c r="P214" s="15">
        <f>_xlfn.MAXIFS(performance_data[portfolio_value],performance_data[portfolio_id],performance_data[[#This Row],[portfolio_id]],performance_data[date],performance_data[[#This Row],[starting_date]])</f>
        <v>350368.44</v>
      </c>
      <c r="Q214" s="15">
        <f>performance_data[[#This Row],[latest_value]]-performance_data[[#This Row],[starting_value]]</f>
        <v>130537.64000000001</v>
      </c>
      <c r="R214" s="15">
        <f>performance_data[[#This Row],[net_inflows]]-performance_data[[#This Row],[net_outflows]]</f>
        <v>741.97000000000025</v>
      </c>
      <c r="S214" s="15" t="str">
        <f>IF(performance_data[[#This Row],[net_inflows]]&gt;AVERAGE(performance_data[net_inflows]),"High","Low")</f>
        <v>Low</v>
      </c>
      <c r="T214" s="15">
        <f>AVERAGEIF(performance_data[inflow_flag],performance_data[[#This Row],[inflow_flag]],performance_data[return_percentage])</f>
        <v>5.0457846277021572</v>
      </c>
      <c r="U214" s="17">
        <f>IF(performance_data[[#This Row],[return_percentage]]&lt;performance_data[[#This Row],[benchmark_return]],1,0)</f>
        <v>0</v>
      </c>
      <c r="V214" s="17">
        <f>COUNTIFS(performance_data[portfolio_id],performance_data[[#This Row],[portfolio_id]])</f>
        <v>32</v>
      </c>
      <c r="W214" s="17">
        <f>COUNTIFS(performance_data[portfolio_id],performance_data[[#This Row],[portfolio_id]],
          performance_data[return_flag],1)</f>
        <v>20</v>
      </c>
      <c r="X214" s="15">
        <f>performance_data[[#This Row],[underperform_flag_count]]/performance_data[[#This Row],[totalportfoliocount]]</f>
        <v>0.625</v>
      </c>
    </row>
    <row r="215" spans="1:24" x14ac:dyDescent="0.3">
      <c r="A215">
        <v>1471</v>
      </c>
      <c r="B215" s="1">
        <v>45245</v>
      </c>
      <c r="C215">
        <v>81311.820000000007</v>
      </c>
      <c r="D215">
        <v>16.07</v>
      </c>
      <c r="E215">
        <v>18.63</v>
      </c>
      <c r="F215">
        <v>8554.68</v>
      </c>
      <c r="G215">
        <v>3904.44</v>
      </c>
      <c r="H215" t="s">
        <v>2213</v>
      </c>
      <c r="I215" t="s">
        <v>2217</v>
      </c>
      <c r="J215">
        <v>11</v>
      </c>
      <c r="K215" t="s">
        <v>2219</v>
      </c>
      <c r="L215" t="str">
        <f>IF(performance_data[[#This Row],[return_percentage]]&gt;=performance_data[[#This Row],[benchmark_return]],"Higher","Lower")</f>
        <v>Lower</v>
      </c>
      <c r="M215" s="14">
        <f xml:space="preserve"> _xlfn.MAXIFS(performance_data[date],performance_data[portfolio_id],performance_data[[#This Row],[portfolio_id]])</f>
        <v>45515</v>
      </c>
      <c r="N215" s="14">
        <f xml:space="preserve"> _xlfn.MINIFS(performance_data[date],performance_data[portfolio_id],performance_data[[#This Row],[portfolio_id]])</f>
        <v>44844</v>
      </c>
      <c r="O215" s="15">
        <f>_xlfn.MAXIFS(performance_data[portfolio_value],performance_data[portfolio_id],performance_data[[#This Row],[portfolio_id]],performance_data[date],performance_data[[#This Row],[latest_date]])</f>
        <v>480906.08</v>
      </c>
      <c r="P215" s="15">
        <f>_xlfn.MAXIFS(performance_data[portfolio_value],performance_data[portfolio_id],performance_data[[#This Row],[portfolio_id]],performance_data[date],performance_data[[#This Row],[starting_date]])</f>
        <v>350368.44</v>
      </c>
      <c r="Q215" s="15">
        <f>performance_data[[#This Row],[latest_value]]-performance_data[[#This Row],[starting_value]]</f>
        <v>130537.64000000001</v>
      </c>
      <c r="R215" s="15">
        <f>performance_data[[#This Row],[net_inflows]]-performance_data[[#This Row],[net_outflows]]</f>
        <v>4650.24</v>
      </c>
      <c r="S215" s="15" t="str">
        <f>IF(performance_data[[#This Row],[net_inflows]]&gt;AVERAGE(performance_data[net_inflows]),"High","Low")</f>
        <v>Low</v>
      </c>
      <c r="T215" s="15">
        <f>AVERAGEIF(performance_data[inflow_flag],performance_data[[#This Row],[inflow_flag]],performance_data[return_percentage])</f>
        <v>5.0457846277021572</v>
      </c>
      <c r="U215" s="17">
        <f>IF(performance_data[[#This Row],[return_percentage]]&lt;performance_data[[#This Row],[benchmark_return]],1,0)</f>
        <v>1</v>
      </c>
      <c r="V215" s="17">
        <f>COUNTIFS(performance_data[portfolio_id],performance_data[[#This Row],[portfolio_id]])</f>
        <v>32</v>
      </c>
      <c r="W215" s="17">
        <f>COUNTIFS(performance_data[portfolio_id],performance_data[[#This Row],[portfolio_id]],
          performance_data[return_flag],1)</f>
        <v>20</v>
      </c>
      <c r="X215" s="15">
        <f>performance_data[[#This Row],[underperform_flag_count]]/performance_data[[#This Row],[totalportfoliocount]]</f>
        <v>0.625</v>
      </c>
    </row>
    <row r="216" spans="1:24" x14ac:dyDescent="0.3">
      <c r="A216">
        <v>1471</v>
      </c>
      <c r="B216" s="1">
        <v>45509</v>
      </c>
      <c r="C216">
        <v>15237.01</v>
      </c>
      <c r="D216">
        <v>4.4000000000000004</v>
      </c>
      <c r="E216">
        <v>4.59</v>
      </c>
      <c r="F216">
        <v>3421.16</v>
      </c>
      <c r="G216">
        <v>484.21</v>
      </c>
      <c r="H216" t="s">
        <v>2205</v>
      </c>
      <c r="I216" t="s">
        <v>2209</v>
      </c>
      <c r="J216">
        <v>8</v>
      </c>
      <c r="K216" t="s">
        <v>2214</v>
      </c>
      <c r="L216" t="str">
        <f>IF(performance_data[[#This Row],[return_percentage]]&gt;=performance_data[[#This Row],[benchmark_return]],"Higher","Lower")</f>
        <v>Lower</v>
      </c>
      <c r="M216" s="14">
        <f xml:space="preserve"> _xlfn.MAXIFS(performance_data[date],performance_data[portfolio_id],performance_data[[#This Row],[portfolio_id]])</f>
        <v>45515</v>
      </c>
      <c r="N216" s="14">
        <f xml:space="preserve"> _xlfn.MINIFS(performance_data[date],performance_data[portfolio_id],performance_data[[#This Row],[portfolio_id]])</f>
        <v>44844</v>
      </c>
      <c r="O216" s="15">
        <f>_xlfn.MAXIFS(performance_data[portfolio_value],performance_data[portfolio_id],performance_data[[#This Row],[portfolio_id]],performance_data[date],performance_data[[#This Row],[latest_date]])</f>
        <v>480906.08</v>
      </c>
      <c r="P216" s="15">
        <f>_xlfn.MAXIFS(performance_data[portfolio_value],performance_data[portfolio_id],performance_data[[#This Row],[portfolio_id]],performance_data[date],performance_data[[#This Row],[starting_date]])</f>
        <v>350368.44</v>
      </c>
      <c r="Q216" s="15">
        <f>performance_data[[#This Row],[latest_value]]-performance_data[[#This Row],[starting_value]]</f>
        <v>130537.64000000001</v>
      </c>
      <c r="R216" s="15">
        <f>performance_data[[#This Row],[net_inflows]]-performance_data[[#This Row],[net_outflows]]</f>
        <v>2936.95</v>
      </c>
      <c r="S216" s="15" t="str">
        <f>IF(performance_data[[#This Row],[net_inflows]]&gt;AVERAGE(performance_data[net_inflows]),"High","Low")</f>
        <v>Low</v>
      </c>
      <c r="T216" s="15">
        <f>AVERAGEIF(performance_data[inflow_flag],performance_data[[#This Row],[inflow_flag]],performance_data[return_percentage])</f>
        <v>5.0457846277021572</v>
      </c>
      <c r="U216" s="17">
        <f>IF(performance_data[[#This Row],[return_percentage]]&lt;performance_data[[#This Row],[benchmark_return]],1,0)</f>
        <v>1</v>
      </c>
      <c r="V216" s="17">
        <f>COUNTIFS(performance_data[portfolio_id],performance_data[[#This Row],[portfolio_id]])</f>
        <v>32</v>
      </c>
      <c r="W216" s="17">
        <f>COUNTIFS(performance_data[portfolio_id],performance_data[[#This Row],[portfolio_id]],
          performance_data[return_flag],1)</f>
        <v>20</v>
      </c>
      <c r="X216" s="15">
        <f>performance_data[[#This Row],[underperform_flag_count]]/performance_data[[#This Row],[totalportfoliocount]]</f>
        <v>0.625</v>
      </c>
    </row>
    <row r="217" spans="1:24" x14ac:dyDescent="0.3">
      <c r="A217">
        <v>1471</v>
      </c>
      <c r="B217" s="1">
        <v>44896</v>
      </c>
      <c r="C217">
        <v>169638.54</v>
      </c>
      <c r="D217">
        <v>-5.73</v>
      </c>
      <c r="E217">
        <v>-5.63</v>
      </c>
      <c r="F217">
        <v>16258.69</v>
      </c>
      <c r="G217">
        <v>11310.99</v>
      </c>
      <c r="H217" t="s">
        <v>2220</v>
      </c>
      <c r="I217" t="s">
        <v>2217</v>
      </c>
      <c r="J217">
        <v>12</v>
      </c>
      <c r="K217" t="s">
        <v>2218</v>
      </c>
      <c r="L217" t="str">
        <f>IF(performance_data[[#This Row],[return_percentage]]&gt;=performance_data[[#This Row],[benchmark_return]],"Higher","Lower")</f>
        <v>Lower</v>
      </c>
      <c r="M217" s="14">
        <f xml:space="preserve"> _xlfn.MAXIFS(performance_data[date],performance_data[portfolio_id],performance_data[[#This Row],[portfolio_id]])</f>
        <v>45515</v>
      </c>
      <c r="N217" s="14">
        <f xml:space="preserve"> _xlfn.MINIFS(performance_data[date],performance_data[portfolio_id],performance_data[[#This Row],[portfolio_id]])</f>
        <v>44844</v>
      </c>
      <c r="O217" s="15">
        <f>_xlfn.MAXIFS(performance_data[portfolio_value],performance_data[portfolio_id],performance_data[[#This Row],[portfolio_id]],performance_data[date],performance_data[[#This Row],[latest_date]])</f>
        <v>480906.08</v>
      </c>
      <c r="P217" s="15">
        <f>_xlfn.MAXIFS(performance_data[portfolio_value],performance_data[portfolio_id],performance_data[[#This Row],[portfolio_id]],performance_data[date],performance_data[[#This Row],[starting_date]])</f>
        <v>350368.44</v>
      </c>
      <c r="Q217" s="15">
        <f>performance_data[[#This Row],[latest_value]]-performance_data[[#This Row],[starting_value]]</f>
        <v>130537.64000000001</v>
      </c>
      <c r="R217" s="15">
        <f>performance_data[[#This Row],[net_inflows]]-performance_data[[#This Row],[net_outflows]]</f>
        <v>4947.7000000000007</v>
      </c>
      <c r="S217" s="15" t="str">
        <f>IF(performance_data[[#This Row],[net_inflows]]&gt;AVERAGE(performance_data[net_inflows]),"High","Low")</f>
        <v>High</v>
      </c>
      <c r="T217" s="15">
        <f>AVERAGEIF(performance_data[inflow_flag],performance_data[[#This Row],[inflow_flag]],performance_data[return_percentage])</f>
        <v>4.8467905675459724</v>
      </c>
      <c r="U217" s="17">
        <f>IF(performance_data[[#This Row],[return_percentage]]&lt;performance_data[[#This Row],[benchmark_return]],1,0)</f>
        <v>1</v>
      </c>
      <c r="V217" s="17">
        <f>COUNTIFS(performance_data[portfolio_id],performance_data[[#This Row],[portfolio_id]])</f>
        <v>32</v>
      </c>
      <c r="W217" s="17">
        <f>COUNTIFS(performance_data[portfolio_id],performance_data[[#This Row],[portfolio_id]],
          performance_data[return_flag],1)</f>
        <v>20</v>
      </c>
      <c r="X217" s="15">
        <f>performance_data[[#This Row],[underperform_flag_count]]/performance_data[[#This Row],[totalportfoliocount]]</f>
        <v>0.625</v>
      </c>
    </row>
    <row r="218" spans="1:24" x14ac:dyDescent="0.3">
      <c r="A218">
        <v>1471</v>
      </c>
      <c r="B218" s="1">
        <v>45336</v>
      </c>
      <c r="C218">
        <v>142853.07999999999</v>
      </c>
      <c r="D218">
        <v>4.4000000000000004</v>
      </c>
      <c r="E218">
        <v>4.7</v>
      </c>
      <c r="F218">
        <v>18455.45</v>
      </c>
      <c r="G218">
        <v>12652.14</v>
      </c>
      <c r="H218" t="s">
        <v>2205</v>
      </c>
      <c r="I218" t="s">
        <v>2206</v>
      </c>
      <c r="J218">
        <v>2</v>
      </c>
      <c r="K218" t="s">
        <v>2226</v>
      </c>
      <c r="L218" t="str">
        <f>IF(performance_data[[#This Row],[return_percentage]]&gt;=performance_data[[#This Row],[benchmark_return]],"Higher","Lower")</f>
        <v>Lower</v>
      </c>
      <c r="M218" s="14">
        <f xml:space="preserve"> _xlfn.MAXIFS(performance_data[date],performance_data[portfolio_id],performance_data[[#This Row],[portfolio_id]])</f>
        <v>45515</v>
      </c>
      <c r="N218" s="14">
        <f xml:space="preserve"> _xlfn.MINIFS(performance_data[date],performance_data[portfolio_id],performance_data[[#This Row],[portfolio_id]])</f>
        <v>44844</v>
      </c>
      <c r="O218" s="15">
        <f>_xlfn.MAXIFS(performance_data[portfolio_value],performance_data[portfolio_id],performance_data[[#This Row],[portfolio_id]],performance_data[date],performance_data[[#This Row],[latest_date]])</f>
        <v>480906.08</v>
      </c>
      <c r="P218" s="15">
        <f>_xlfn.MAXIFS(performance_data[portfolio_value],performance_data[portfolio_id],performance_data[[#This Row],[portfolio_id]],performance_data[date],performance_data[[#This Row],[starting_date]])</f>
        <v>350368.44</v>
      </c>
      <c r="Q218" s="15">
        <f>performance_data[[#This Row],[latest_value]]-performance_data[[#This Row],[starting_value]]</f>
        <v>130537.64000000001</v>
      </c>
      <c r="R218" s="15">
        <f>performance_data[[#This Row],[net_inflows]]-performance_data[[#This Row],[net_outflows]]</f>
        <v>5803.3100000000013</v>
      </c>
      <c r="S218" s="15" t="str">
        <f>IF(performance_data[[#This Row],[net_inflows]]&gt;AVERAGE(performance_data[net_inflows]),"High","Low")</f>
        <v>High</v>
      </c>
      <c r="T218" s="15">
        <f>AVERAGEIF(performance_data[inflow_flag],performance_data[[#This Row],[inflow_flag]],performance_data[return_percentage])</f>
        <v>4.8467905675459724</v>
      </c>
      <c r="U218" s="17">
        <f>IF(performance_data[[#This Row],[return_percentage]]&lt;performance_data[[#This Row],[benchmark_return]],1,0)</f>
        <v>1</v>
      </c>
      <c r="V218" s="17">
        <f>COUNTIFS(performance_data[portfolio_id],performance_data[[#This Row],[portfolio_id]])</f>
        <v>32</v>
      </c>
      <c r="W218" s="17">
        <f>COUNTIFS(performance_data[portfolio_id],performance_data[[#This Row],[portfolio_id]],
          performance_data[return_flag],1)</f>
        <v>20</v>
      </c>
      <c r="X218" s="15">
        <f>performance_data[[#This Row],[underperform_flag_count]]/performance_data[[#This Row],[totalportfoliocount]]</f>
        <v>0.625</v>
      </c>
    </row>
    <row r="219" spans="1:24" x14ac:dyDescent="0.3">
      <c r="A219">
        <v>1471</v>
      </c>
      <c r="B219" s="1">
        <v>45515</v>
      </c>
      <c r="C219">
        <v>480906.08</v>
      </c>
      <c r="D219">
        <v>-5.47</v>
      </c>
      <c r="E219">
        <v>-4.9800000000000004</v>
      </c>
      <c r="F219">
        <v>6096.57</v>
      </c>
      <c r="G219">
        <v>908.35</v>
      </c>
      <c r="H219" t="s">
        <v>2205</v>
      </c>
      <c r="I219" t="s">
        <v>2209</v>
      </c>
      <c r="J219">
        <v>8</v>
      </c>
      <c r="K219" t="s">
        <v>2214</v>
      </c>
      <c r="L219" t="str">
        <f>IF(performance_data[[#This Row],[return_percentage]]&gt;=performance_data[[#This Row],[benchmark_return]],"Higher","Lower")</f>
        <v>Lower</v>
      </c>
      <c r="M219" s="14">
        <f xml:space="preserve"> _xlfn.MAXIFS(performance_data[date],performance_data[portfolio_id],performance_data[[#This Row],[portfolio_id]])</f>
        <v>45515</v>
      </c>
      <c r="N219" s="14">
        <f xml:space="preserve"> _xlfn.MINIFS(performance_data[date],performance_data[portfolio_id],performance_data[[#This Row],[portfolio_id]])</f>
        <v>44844</v>
      </c>
      <c r="O219" s="15">
        <f>_xlfn.MAXIFS(performance_data[portfolio_value],performance_data[portfolio_id],performance_data[[#This Row],[portfolio_id]],performance_data[date],performance_data[[#This Row],[latest_date]])</f>
        <v>480906.08</v>
      </c>
      <c r="P219" s="15">
        <f>_xlfn.MAXIFS(performance_data[portfolio_value],performance_data[portfolio_id],performance_data[[#This Row],[portfolio_id]],performance_data[date],performance_data[[#This Row],[starting_date]])</f>
        <v>350368.44</v>
      </c>
      <c r="Q219" s="15">
        <f>performance_data[[#This Row],[latest_value]]-performance_data[[#This Row],[starting_value]]</f>
        <v>130537.64000000001</v>
      </c>
      <c r="R219" s="15">
        <f>performance_data[[#This Row],[net_inflows]]-performance_data[[#This Row],[net_outflows]]</f>
        <v>5188.2199999999993</v>
      </c>
      <c r="S219" s="15" t="str">
        <f>IF(performance_data[[#This Row],[net_inflows]]&gt;AVERAGE(performance_data[net_inflows]),"High","Low")</f>
        <v>Low</v>
      </c>
      <c r="T219" s="15">
        <f>AVERAGEIF(performance_data[inflow_flag],performance_data[[#This Row],[inflow_flag]],performance_data[return_percentage])</f>
        <v>5.0457846277021572</v>
      </c>
      <c r="U219" s="17">
        <f>IF(performance_data[[#This Row],[return_percentage]]&lt;performance_data[[#This Row],[benchmark_return]],1,0)</f>
        <v>1</v>
      </c>
      <c r="V219" s="17">
        <f>COUNTIFS(performance_data[portfolio_id],performance_data[[#This Row],[portfolio_id]])</f>
        <v>32</v>
      </c>
      <c r="W219" s="17">
        <f>COUNTIFS(performance_data[portfolio_id],performance_data[[#This Row],[portfolio_id]],
          performance_data[return_flag],1)</f>
        <v>20</v>
      </c>
      <c r="X219" s="15">
        <f>performance_data[[#This Row],[underperform_flag_count]]/performance_data[[#This Row],[totalportfoliocount]]</f>
        <v>0.625</v>
      </c>
    </row>
    <row r="220" spans="1:24" x14ac:dyDescent="0.3">
      <c r="A220">
        <v>1471</v>
      </c>
      <c r="B220" s="1">
        <v>44893</v>
      </c>
      <c r="C220">
        <v>280235.81</v>
      </c>
      <c r="D220">
        <v>4.8499999999999996</v>
      </c>
      <c r="E220">
        <v>5.01</v>
      </c>
      <c r="F220">
        <v>13430.72</v>
      </c>
      <c r="G220">
        <v>8338.5300000000007</v>
      </c>
      <c r="H220" t="s">
        <v>2220</v>
      </c>
      <c r="I220" t="s">
        <v>2217</v>
      </c>
      <c r="J220">
        <v>11</v>
      </c>
      <c r="K220" t="s">
        <v>2219</v>
      </c>
      <c r="L220" t="str">
        <f>IF(performance_data[[#This Row],[return_percentage]]&gt;=performance_data[[#This Row],[benchmark_return]],"Higher","Lower")</f>
        <v>Lower</v>
      </c>
      <c r="M220" s="14">
        <f xml:space="preserve"> _xlfn.MAXIFS(performance_data[date],performance_data[portfolio_id],performance_data[[#This Row],[portfolio_id]])</f>
        <v>45515</v>
      </c>
      <c r="N220" s="14">
        <f xml:space="preserve"> _xlfn.MINIFS(performance_data[date],performance_data[portfolio_id],performance_data[[#This Row],[portfolio_id]])</f>
        <v>44844</v>
      </c>
      <c r="O220" s="15">
        <f>_xlfn.MAXIFS(performance_data[portfolio_value],performance_data[portfolio_id],performance_data[[#This Row],[portfolio_id]],performance_data[date],performance_data[[#This Row],[latest_date]])</f>
        <v>480906.08</v>
      </c>
      <c r="P220" s="15">
        <f>_xlfn.MAXIFS(performance_data[portfolio_value],performance_data[portfolio_id],performance_data[[#This Row],[portfolio_id]],performance_data[date],performance_data[[#This Row],[starting_date]])</f>
        <v>350368.44</v>
      </c>
      <c r="Q220" s="15">
        <f>performance_data[[#This Row],[latest_value]]-performance_data[[#This Row],[starting_value]]</f>
        <v>130537.64000000001</v>
      </c>
      <c r="R220" s="15">
        <f>performance_data[[#This Row],[net_inflows]]-performance_data[[#This Row],[net_outflows]]</f>
        <v>5092.1899999999987</v>
      </c>
      <c r="S220" s="15" t="str">
        <f>IF(performance_data[[#This Row],[net_inflows]]&gt;AVERAGE(performance_data[net_inflows]),"High","Low")</f>
        <v>High</v>
      </c>
      <c r="T220" s="15">
        <f>AVERAGEIF(performance_data[inflow_flag],performance_data[[#This Row],[inflow_flag]],performance_data[return_percentage])</f>
        <v>4.8467905675459724</v>
      </c>
      <c r="U220" s="17">
        <f>IF(performance_data[[#This Row],[return_percentage]]&lt;performance_data[[#This Row],[benchmark_return]],1,0)</f>
        <v>1</v>
      </c>
      <c r="V220" s="17">
        <f>COUNTIFS(performance_data[portfolio_id],performance_data[[#This Row],[portfolio_id]])</f>
        <v>32</v>
      </c>
      <c r="W220" s="17">
        <f>COUNTIFS(performance_data[portfolio_id],performance_data[[#This Row],[portfolio_id]],
          performance_data[return_flag],1)</f>
        <v>20</v>
      </c>
      <c r="X220" s="15">
        <f>performance_data[[#This Row],[underperform_flag_count]]/performance_data[[#This Row],[totalportfoliocount]]</f>
        <v>0.625</v>
      </c>
    </row>
    <row r="221" spans="1:24" x14ac:dyDescent="0.3">
      <c r="A221">
        <v>1471</v>
      </c>
      <c r="B221" s="1">
        <v>45502</v>
      </c>
      <c r="C221">
        <v>58113.34</v>
      </c>
      <c r="D221">
        <v>17.82</v>
      </c>
      <c r="E221">
        <v>16.98</v>
      </c>
      <c r="F221">
        <v>3391.5</v>
      </c>
      <c r="G221">
        <v>9057.76</v>
      </c>
      <c r="H221" t="s">
        <v>2205</v>
      </c>
      <c r="I221" t="s">
        <v>2209</v>
      </c>
      <c r="J221">
        <v>7</v>
      </c>
      <c r="K221" t="s">
        <v>2210</v>
      </c>
      <c r="L221" t="str">
        <f>IF(performance_data[[#This Row],[return_percentage]]&gt;=performance_data[[#This Row],[benchmark_return]],"Higher","Lower")</f>
        <v>Higher</v>
      </c>
      <c r="M221" s="14">
        <f xml:space="preserve"> _xlfn.MAXIFS(performance_data[date],performance_data[portfolio_id],performance_data[[#This Row],[portfolio_id]])</f>
        <v>45515</v>
      </c>
      <c r="N221" s="14">
        <f xml:space="preserve"> _xlfn.MINIFS(performance_data[date],performance_data[portfolio_id],performance_data[[#This Row],[portfolio_id]])</f>
        <v>44844</v>
      </c>
      <c r="O221" s="15">
        <f>_xlfn.MAXIFS(performance_data[portfolio_value],performance_data[portfolio_id],performance_data[[#This Row],[portfolio_id]],performance_data[date],performance_data[[#This Row],[latest_date]])</f>
        <v>480906.08</v>
      </c>
      <c r="P221" s="15">
        <f>_xlfn.MAXIFS(performance_data[portfolio_value],performance_data[portfolio_id],performance_data[[#This Row],[portfolio_id]],performance_data[date],performance_data[[#This Row],[starting_date]])</f>
        <v>350368.44</v>
      </c>
      <c r="Q221" s="15">
        <f>performance_data[[#This Row],[latest_value]]-performance_data[[#This Row],[starting_value]]</f>
        <v>130537.64000000001</v>
      </c>
      <c r="R221" s="15">
        <f>performance_data[[#This Row],[net_inflows]]-performance_data[[#This Row],[net_outflows]]</f>
        <v>-5666.26</v>
      </c>
      <c r="S221" s="15" t="str">
        <f>IF(performance_data[[#This Row],[net_inflows]]&gt;AVERAGE(performance_data[net_inflows]),"High","Low")</f>
        <v>Low</v>
      </c>
      <c r="T221" s="15">
        <f>AVERAGEIF(performance_data[inflow_flag],performance_data[[#This Row],[inflow_flag]],performance_data[return_percentage])</f>
        <v>5.0457846277021572</v>
      </c>
      <c r="U221" s="17">
        <f>IF(performance_data[[#This Row],[return_percentage]]&lt;performance_data[[#This Row],[benchmark_return]],1,0)</f>
        <v>0</v>
      </c>
      <c r="V221" s="17">
        <f>COUNTIFS(performance_data[portfolio_id],performance_data[[#This Row],[portfolio_id]])</f>
        <v>32</v>
      </c>
      <c r="W221" s="17">
        <f>COUNTIFS(performance_data[portfolio_id],performance_data[[#This Row],[portfolio_id]],
          performance_data[return_flag],1)</f>
        <v>20</v>
      </c>
      <c r="X221" s="15">
        <f>performance_data[[#This Row],[underperform_flag_count]]/performance_data[[#This Row],[totalportfoliocount]]</f>
        <v>0.625</v>
      </c>
    </row>
    <row r="222" spans="1:24" x14ac:dyDescent="0.3">
      <c r="A222">
        <v>1471</v>
      </c>
      <c r="B222" s="1">
        <v>45241</v>
      </c>
      <c r="C222">
        <v>78027.100000000006</v>
      </c>
      <c r="D222">
        <v>16.64</v>
      </c>
      <c r="E222">
        <v>15.39</v>
      </c>
      <c r="F222">
        <v>12616.07</v>
      </c>
      <c r="G222">
        <v>15484.35</v>
      </c>
      <c r="H222" t="s">
        <v>2213</v>
      </c>
      <c r="I222" t="s">
        <v>2217</v>
      </c>
      <c r="J222">
        <v>11</v>
      </c>
      <c r="K222" t="s">
        <v>2219</v>
      </c>
      <c r="L222" t="str">
        <f>IF(performance_data[[#This Row],[return_percentage]]&gt;=performance_data[[#This Row],[benchmark_return]],"Higher","Lower")</f>
        <v>Higher</v>
      </c>
      <c r="M222" s="14">
        <f xml:space="preserve"> _xlfn.MAXIFS(performance_data[date],performance_data[portfolio_id],performance_data[[#This Row],[portfolio_id]])</f>
        <v>45515</v>
      </c>
      <c r="N222" s="14">
        <f xml:space="preserve"> _xlfn.MINIFS(performance_data[date],performance_data[portfolio_id],performance_data[[#This Row],[portfolio_id]])</f>
        <v>44844</v>
      </c>
      <c r="O222" s="15">
        <f>_xlfn.MAXIFS(performance_data[portfolio_value],performance_data[portfolio_id],performance_data[[#This Row],[portfolio_id]],performance_data[date],performance_data[[#This Row],[latest_date]])</f>
        <v>480906.08</v>
      </c>
      <c r="P222" s="15">
        <f>_xlfn.MAXIFS(performance_data[portfolio_value],performance_data[portfolio_id],performance_data[[#This Row],[portfolio_id]],performance_data[date],performance_data[[#This Row],[starting_date]])</f>
        <v>350368.44</v>
      </c>
      <c r="Q222" s="15">
        <f>performance_data[[#This Row],[latest_value]]-performance_data[[#This Row],[starting_value]]</f>
        <v>130537.64000000001</v>
      </c>
      <c r="R222" s="15">
        <f>performance_data[[#This Row],[net_inflows]]-performance_data[[#This Row],[net_outflows]]</f>
        <v>-2868.2800000000007</v>
      </c>
      <c r="S222" s="15" t="str">
        <f>IF(performance_data[[#This Row],[net_inflows]]&gt;AVERAGE(performance_data[net_inflows]),"High","Low")</f>
        <v>High</v>
      </c>
      <c r="T222" s="15">
        <f>AVERAGEIF(performance_data[inflow_flag],performance_data[[#This Row],[inflow_flag]],performance_data[return_percentage])</f>
        <v>4.8467905675459724</v>
      </c>
      <c r="U222" s="17">
        <f>IF(performance_data[[#This Row],[return_percentage]]&lt;performance_data[[#This Row],[benchmark_return]],1,0)</f>
        <v>0</v>
      </c>
      <c r="V222" s="17">
        <f>COUNTIFS(performance_data[portfolio_id],performance_data[[#This Row],[portfolio_id]])</f>
        <v>32</v>
      </c>
      <c r="W222" s="17">
        <f>COUNTIFS(performance_data[portfolio_id],performance_data[[#This Row],[portfolio_id]],
          performance_data[return_flag],1)</f>
        <v>20</v>
      </c>
      <c r="X222" s="15">
        <f>performance_data[[#This Row],[underperform_flag_count]]/performance_data[[#This Row],[totalportfoliocount]]</f>
        <v>0.625</v>
      </c>
    </row>
    <row r="223" spans="1:24" x14ac:dyDescent="0.3">
      <c r="A223">
        <v>1471</v>
      </c>
      <c r="B223" s="1">
        <v>45102</v>
      </c>
      <c r="C223">
        <v>497702.45</v>
      </c>
      <c r="D223">
        <v>0.28999999999999998</v>
      </c>
      <c r="E223">
        <v>0.32</v>
      </c>
      <c r="F223">
        <v>9333.2999999999993</v>
      </c>
      <c r="G223">
        <v>15644.15</v>
      </c>
      <c r="H223" t="s">
        <v>2213</v>
      </c>
      <c r="I223" t="s">
        <v>2211</v>
      </c>
      <c r="J223">
        <v>6</v>
      </c>
      <c r="K223" t="s">
        <v>2212</v>
      </c>
      <c r="L223" t="str">
        <f>IF(performance_data[[#This Row],[return_percentage]]&gt;=performance_data[[#This Row],[benchmark_return]],"Higher","Lower")</f>
        <v>Lower</v>
      </c>
      <c r="M223" s="14">
        <f xml:space="preserve"> _xlfn.MAXIFS(performance_data[date],performance_data[portfolio_id],performance_data[[#This Row],[portfolio_id]])</f>
        <v>45515</v>
      </c>
      <c r="N223" s="14">
        <f xml:space="preserve"> _xlfn.MINIFS(performance_data[date],performance_data[portfolio_id],performance_data[[#This Row],[portfolio_id]])</f>
        <v>44844</v>
      </c>
      <c r="O223" s="15">
        <f>_xlfn.MAXIFS(performance_data[portfolio_value],performance_data[portfolio_id],performance_data[[#This Row],[portfolio_id]],performance_data[date],performance_data[[#This Row],[latest_date]])</f>
        <v>480906.08</v>
      </c>
      <c r="P223" s="15">
        <f>_xlfn.MAXIFS(performance_data[portfolio_value],performance_data[portfolio_id],performance_data[[#This Row],[portfolio_id]],performance_data[date],performance_data[[#This Row],[starting_date]])</f>
        <v>350368.44</v>
      </c>
      <c r="Q223" s="15">
        <f>performance_data[[#This Row],[latest_value]]-performance_data[[#This Row],[starting_value]]</f>
        <v>130537.64000000001</v>
      </c>
      <c r="R223" s="15">
        <f>performance_data[[#This Row],[net_inflows]]-performance_data[[#This Row],[net_outflows]]</f>
        <v>-6310.85</v>
      </c>
      <c r="S223" s="15" t="str">
        <f>IF(performance_data[[#This Row],[net_inflows]]&gt;AVERAGE(performance_data[net_inflows]),"High","Low")</f>
        <v>Low</v>
      </c>
      <c r="T223" s="15">
        <f>AVERAGEIF(performance_data[inflow_flag],performance_data[[#This Row],[inflow_flag]],performance_data[return_percentage])</f>
        <v>5.0457846277021572</v>
      </c>
      <c r="U223" s="17">
        <f>IF(performance_data[[#This Row],[return_percentage]]&lt;performance_data[[#This Row],[benchmark_return]],1,0)</f>
        <v>1</v>
      </c>
      <c r="V223" s="17">
        <f>COUNTIFS(performance_data[portfolio_id],performance_data[[#This Row],[portfolio_id]])</f>
        <v>32</v>
      </c>
      <c r="W223" s="17">
        <f>COUNTIFS(performance_data[portfolio_id],performance_data[[#This Row],[portfolio_id]],
          performance_data[return_flag],1)</f>
        <v>20</v>
      </c>
      <c r="X223" s="15">
        <f>performance_data[[#This Row],[underperform_flag_count]]/performance_data[[#This Row],[totalportfoliocount]]</f>
        <v>0.625</v>
      </c>
    </row>
    <row r="224" spans="1:24" x14ac:dyDescent="0.3">
      <c r="A224">
        <v>1471</v>
      </c>
      <c r="B224" s="1">
        <v>45243</v>
      </c>
      <c r="C224">
        <v>271375.46999999997</v>
      </c>
      <c r="D224">
        <v>19.86</v>
      </c>
      <c r="E224">
        <v>23.1</v>
      </c>
      <c r="F224">
        <v>19948.490000000002</v>
      </c>
      <c r="G224">
        <v>395.05</v>
      </c>
      <c r="H224" t="s">
        <v>2213</v>
      </c>
      <c r="I224" t="s">
        <v>2217</v>
      </c>
      <c r="J224">
        <v>11</v>
      </c>
      <c r="K224" t="s">
        <v>2219</v>
      </c>
      <c r="L224" t="str">
        <f>IF(performance_data[[#This Row],[return_percentage]]&gt;=performance_data[[#This Row],[benchmark_return]],"Higher","Lower")</f>
        <v>Lower</v>
      </c>
      <c r="M224" s="14">
        <f xml:space="preserve"> _xlfn.MAXIFS(performance_data[date],performance_data[portfolio_id],performance_data[[#This Row],[portfolio_id]])</f>
        <v>45515</v>
      </c>
      <c r="N224" s="14">
        <f xml:space="preserve"> _xlfn.MINIFS(performance_data[date],performance_data[portfolio_id],performance_data[[#This Row],[portfolio_id]])</f>
        <v>44844</v>
      </c>
      <c r="O224" s="15">
        <f>_xlfn.MAXIFS(performance_data[portfolio_value],performance_data[portfolio_id],performance_data[[#This Row],[portfolio_id]],performance_data[date],performance_data[[#This Row],[latest_date]])</f>
        <v>480906.08</v>
      </c>
      <c r="P224" s="15">
        <f>_xlfn.MAXIFS(performance_data[portfolio_value],performance_data[portfolio_id],performance_data[[#This Row],[portfolio_id]],performance_data[date],performance_data[[#This Row],[starting_date]])</f>
        <v>350368.44</v>
      </c>
      <c r="Q224" s="15">
        <f>performance_data[[#This Row],[latest_value]]-performance_data[[#This Row],[starting_value]]</f>
        <v>130537.64000000001</v>
      </c>
      <c r="R224" s="15">
        <f>performance_data[[#This Row],[net_inflows]]-performance_data[[#This Row],[net_outflows]]</f>
        <v>19553.440000000002</v>
      </c>
      <c r="S224" s="15" t="str">
        <f>IF(performance_data[[#This Row],[net_inflows]]&gt;AVERAGE(performance_data[net_inflows]),"High","Low")</f>
        <v>High</v>
      </c>
      <c r="T224" s="15">
        <f>AVERAGEIF(performance_data[inflow_flag],performance_data[[#This Row],[inflow_flag]],performance_data[return_percentage])</f>
        <v>4.8467905675459724</v>
      </c>
      <c r="U224" s="17">
        <f>IF(performance_data[[#This Row],[return_percentage]]&lt;performance_data[[#This Row],[benchmark_return]],1,0)</f>
        <v>1</v>
      </c>
      <c r="V224" s="17">
        <f>COUNTIFS(performance_data[portfolio_id],performance_data[[#This Row],[portfolio_id]])</f>
        <v>32</v>
      </c>
      <c r="W224" s="17">
        <f>COUNTIFS(performance_data[portfolio_id],performance_data[[#This Row],[portfolio_id]],
          performance_data[return_flag],1)</f>
        <v>20</v>
      </c>
      <c r="X224" s="15">
        <f>performance_data[[#This Row],[underperform_flag_count]]/performance_data[[#This Row],[totalportfoliocount]]</f>
        <v>0.625</v>
      </c>
    </row>
    <row r="225" spans="1:24" x14ac:dyDescent="0.3">
      <c r="A225">
        <v>1471</v>
      </c>
      <c r="B225" s="1">
        <v>44946</v>
      </c>
      <c r="C225">
        <v>345151.47</v>
      </c>
      <c r="D225">
        <v>8</v>
      </c>
      <c r="E225">
        <v>8.4700000000000006</v>
      </c>
      <c r="F225">
        <v>15767.78</v>
      </c>
      <c r="G225">
        <v>15740.28</v>
      </c>
      <c r="H225" t="s">
        <v>2213</v>
      </c>
      <c r="I225" t="s">
        <v>2206</v>
      </c>
      <c r="J225">
        <v>1</v>
      </c>
      <c r="K225" t="s">
        <v>2207</v>
      </c>
      <c r="L225" t="str">
        <f>IF(performance_data[[#This Row],[return_percentage]]&gt;=performance_data[[#This Row],[benchmark_return]],"Higher","Lower")</f>
        <v>Lower</v>
      </c>
      <c r="M225" s="14">
        <f xml:space="preserve"> _xlfn.MAXIFS(performance_data[date],performance_data[portfolio_id],performance_data[[#This Row],[portfolio_id]])</f>
        <v>45515</v>
      </c>
      <c r="N225" s="14">
        <f xml:space="preserve"> _xlfn.MINIFS(performance_data[date],performance_data[portfolio_id],performance_data[[#This Row],[portfolio_id]])</f>
        <v>44844</v>
      </c>
      <c r="O225" s="15">
        <f>_xlfn.MAXIFS(performance_data[portfolio_value],performance_data[portfolio_id],performance_data[[#This Row],[portfolio_id]],performance_data[date],performance_data[[#This Row],[latest_date]])</f>
        <v>480906.08</v>
      </c>
      <c r="P225" s="15">
        <f>_xlfn.MAXIFS(performance_data[portfolio_value],performance_data[portfolio_id],performance_data[[#This Row],[portfolio_id]],performance_data[date],performance_data[[#This Row],[starting_date]])</f>
        <v>350368.44</v>
      </c>
      <c r="Q225" s="15">
        <f>performance_data[[#This Row],[latest_value]]-performance_data[[#This Row],[starting_value]]</f>
        <v>130537.64000000001</v>
      </c>
      <c r="R225" s="15">
        <f>performance_data[[#This Row],[net_inflows]]-performance_data[[#This Row],[net_outflows]]</f>
        <v>27.5</v>
      </c>
      <c r="S225" s="15" t="str">
        <f>IF(performance_data[[#This Row],[net_inflows]]&gt;AVERAGE(performance_data[net_inflows]),"High","Low")</f>
        <v>High</v>
      </c>
      <c r="T225" s="15">
        <f>AVERAGEIF(performance_data[inflow_flag],performance_data[[#This Row],[inflow_flag]],performance_data[return_percentage])</f>
        <v>4.8467905675459724</v>
      </c>
      <c r="U225" s="17">
        <f>IF(performance_data[[#This Row],[return_percentage]]&lt;performance_data[[#This Row],[benchmark_return]],1,0)</f>
        <v>1</v>
      </c>
      <c r="V225" s="17">
        <f>COUNTIFS(performance_data[portfolio_id],performance_data[[#This Row],[portfolio_id]])</f>
        <v>32</v>
      </c>
      <c r="W225" s="17">
        <f>COUNTIFS(performance_data[portfolio_id],performance_data[[#This Row],[portfolio_id]],
          performance_data[return_flag],1)</f>
        <v>20</v>
      </c>
      <c r="X225" s="15">
        <f>performance_data[[#This Row],[underperform_flag_count]]/performance_data[[#This Row],[totalportfoliocount]]</f>
        <v>0.625</v>
      </c>
    </row>
    <row r="226" spans="1:24" x14ac:dyDescent="0.3">
      <c r="A226">
        <v>1471</v>
      </c>
      <c r="B226" s="1">
        <v>45322</v>
      </c>
      <c r="C226">
        <v>137183.76999999999</v>
      </c>
      <c r="D226">
        <v>15.84</v>
      </c>
      <c r="E226">
        <v>18.489999999999998</v>
      </c>
      <c r="F226">
        <v>17277.2</v>
      </c>
      <c r="G226">
        <v>15301.71</v>
      </c>
      <c r="H226" t="s">
        <v>2205</v>
      </c>
      <c r="I226" t="s">
        <v>2206</v>
      </c>
      <c r="J226">
        <v>1</v>
      </c>
      <c r="K226" t="s">
        <v>2207</v>
      </c>
      <c r="L226" t="str">
        <f>IF(performance_data[[#This Row],[return_percentage]]&gt;=performance_data[[#This Row],[benchmark_return]],"Higher","Lower")</f>
        <v>Lower</v>
      </c>
      <c r="M226" s="14">
        <f xml:space="preserve"> _xlfn.MAXIFS(performance_data[date],performance_data[portfolio_id],performance_data[[#This Row],[portfolio_id]])</f>
        <v>45515</v>
      </c>
      <c r="N226" s="14">
        <f xml:space="preserve"> _xlfn.MINIFS(performance_data[date],performance_data[portfolio_id],performance_data[[#This Row],[portfolio_id]])</f>
        <v>44844</v>
      </c>
      <c r="O226" s="15">
        <f>_xlfn.MAXIFS(performance_data[portfolio_value],performance_data[portfolio_id],performance_data[[#This Row],[portfolio_id]],performance_data[date],performance_data[[#This Row],[latest_date]])</f>
        <v>480906.08</v>
      </c>
      <c r="P226" s="15">
        <f>_xlfn.MAXIFS(performance_data[portfolio_value],performance_data[portfolio_id],performance_data[[#This Row],[portfolio_id]],performance_data[date],performance_data[[#This Row],[starting_date]])</f>
        <v>350368.44</v>
      </c>
      <c r="Q226" s="15">
        <f>performance_data[[#This Row],[latest_value]]-performance_data[[#This Row],[starting_value]]</f>
        <v>130537.64000000001</v>
      </c>
      <c r="R226" s="15">
        <f>performance_data[[#This Row],[net_inflows]]-performance_data[[#This Row],[net_outflows]]</f>
        <v>1975.4900000000016</v>
      </c>
      <c r="S226" s="15" t="str">
        <f>IF(performance_data[[#This Row],[net_inflows]]&gt;AVERAGE(performance_data[net_inflows]),"High","Low")</f>
        <v>High</v>
      </c>
      <c r="T226" s="15">
        <f>AVERAGEIF(performance_data[inflow_flag],performance_data[[#This Row],[inflow_flag]],performance_data[return_percentage])</f>
        <v>4.8467905675459724</v>
      </c>
      <c r="U226" s="17">
        <f>IF(performance_data[[#This Row],[return_percentage]]&lt;performance_data[[#This Row],[benchmark_return]],1,0)</f>
        <v>1</v>
      </c>
      <c r="V226" s="17">
        <f>COUNTIFS(performance_data[portfolio_id],performance_data[[#This Row],[portfolio_id]])</f>
        <v>32</v>
      </c>
      <c r="W226" s="17">
        <f>COUNTIFS(performance_data[portfolio_id],performance_data[[#This Row],[portfolio_id]],
          performance_data[return_flag],1)</f>
        <v>20</v>
      </c>
      <c r="X226" s="15">
        <f>performance_data[[#This Row],[underperform_flag_count]]/performance_data[[#This Row],[totalportfoliocount]]</f>
        <v>0.625</v>
      </c>
    </row>
    <row r="227" spans="1:24" x14ac:dyDescent="0.3">
      <c r="A227">
        <v>1471</v>
      </c>
      <c r="B227" s="1">
        <v>45307</v>
      </c>
      <c r="C227">
        <v>383180.5</v>
      </c>
      <c r="D227">
        <v>-3.32</v>
      </c>
      <c r="E227">
        <v>-3.23</v>
      </c>
      <c r="F227">
        <v>8975.2900000000009</v>
      </c>
      <c r="G227">
        <v>8640.08</v>
      </c>
      <c r="H227" t="s">
        <v>2205</v>
      </c>
      <c r="I227" t="s">
        <v>2206</v>
      </c>
      <c r="J227">
        <v>1</v>
      </c>
      <c r="K227" t="s">
        <v>2207</v>
      </c>
      <c r="L227" t="str">
        <f>IF(performance_data[[#This Row],[return_percentage]]&gt;=performance_data[[#This Row],[benchmark_return]],"Higher","Lower")</f>
        <v>Lower</v>
      </c>
      <c r="M227" s="14">
        <f xml:space="preserve"> _xlfn.MAXIFS(performance_data[date],performance_data[portfolio_id],performance_data[[#This Row],[portfolio_id]])</f>
        <v>45515</v>
      </c>
      <c r="N227" s="14">
        <f xml:space="preserve"> _xlfn.MINIFS(performance_data[date],performance_data[portfolio_id],performance_data[[#This Row],[portfolio_id]])</f>
        <v>44844</v>
      </c>
      <c r="O227" s="15">
        <f>_xlfn.MAXIFS(performance_data[portfolio_value],performance_data[portfolio_id],performance_data[[#This Row],[portfolio_id]],performance_data[date],performance_data[[#This Row],[latest_date]])</f>
        <v>480906.08</v>
      </c>
      <c r="P227" s="15">
        <f>_xlfn.MAXIFS(performance_data[portfolio_value],performance_data[portfolio_id],performance_data[[#This Row],[portfolio_id]],performance_data[date],performance_data[[#This Row],[starting_date]])</f>
        <v>350368.44</v>
      </c>
      <c r="Q227" s="15">
        <f>performance_data[[#This Row],[latest_value]]-performance_data[[#This Row],[starting_value]]</f>
        <v>130537.64000000001</v>
      </c>
      <c r="R227" s="15">
        <f>performance_data[[#This Row],[net_inflows]]-performance_data[[#This Row],[net_outflows]]</f>
        <v>335.21000000000095</v>
      </c>
      <c r="S227" s="15" t="str">
        <f>IF(performance_data[[#This Row],[net_inflows]]&gt;AVERAGE(performance_data[net_inflows]),"High","Low")</f>
        <v>Low</v>
      </c>
      <c r="T227" s="15">
        <f>AVERAGEIF(performance_data[inflow_flag],performance_data[[#This Row],[inflow_flag]],performance_data[return_percentage])</f>
        <v>5.0457846277021572</v>
      </c>
      <c r="U227" s="17">
        <f>IF(performance_data[[#This Row],[return_percentage]]&lt;performance_data[[#This Row],[benchmark_return]],1,0)</f>
        <v>1</v>
      </c>
      <c r="V227" s="17">
        <f>COUNTIFS(performance_data[portfolio_id],performance_data[[#This Row],[portfolio_id]])</f>
        <v>32</v>
      </c>
      <c r="W227" s="17">
        <f>COUNTIFS(performance_data[portfolio_id],performance_data[[#This Row],[portfolio_id]],
          performance_data[return_flag],1)</f>
        <v>20</v>
      </c>
      <c r="X227" s="15">
        <f>performance_data[[#This Row],[underperform_flag_count]]/performance_data[[#This Row],[totalportfoliocount]]</f>
        <v>0.625</v>
      </c>
    </row>
    <row r="228" spans="1:24" x14ac:dyDescent="0.3">
      <c r="A228">
        <v>1471</v>
      </c>
      <c r="B228" s="1">
        <v>44904</v>
      </c>
      <c r="C228">
        <v>203319.34</v>
      </c>
      <c r="D228">
        <v>9.9</v>
      </c>
      <c r="E228">
        <v>8.93</v>
      </c>
      <c r="F228">
        <v>18824.14</v>
      </c>
      <c r="G228">
        <v>2111.13</v>
      </c>
      <c r="H228" t="s">
        <v>2220</v>
      </c>
      <c r="I228" t="s">
        <v>2217</v>
      </c>
      <c r="J228">
        <v>12</v>
      </c>
      <c r="K228" t="s">
        <v>2218</v>
      </c>
      <c r="L228" t="str">
        <f>IF(performance_data[[#This Row],[return_percentage]]&gt;=performance_data[[#This Row],[benchmark_return]],"Higher","Lower")</f>
        <v>Higher</v>
      </c>
      <c r="M228" s="14">
        <f xml:space="preserve"> _xlfn.MAXIFS(performance_data[date],performance_data[portfolio_id],performance_data[[#This Row],[portfolio_id]])</f>
        <v>45515</v>
      </c>
      <c r="N228" s="14">
        <f xml:space="preserve"> _xlfn.MINIFS(performance_data[date],performance_data[portfolio_id],performance_data[[#This Row],[portfolio_id]])</f>
        <v>44844</v>
      </c>
      <c r="O228" s="15">
        <f>_xlfn.MAXIFS(performance_data[portfolio_value],performance_data[portfolio_id],performance_data[[#This Row],[portfolio_id]],performance_data[date],performance_data[[#This Row],[latest_date]])</f>
        <v>480906.08</v>
      </c>
      <c r="P228" s="15">
        <f>_xlfn.MAXIFS(performance_data[portfolio_value],performance_data[portfolio_id],performance_data[[#This Row],[portfolio_id]],performance_data[date],performance_data[[#This Row],[starting_date]])</f>
        <v>350368.44</v>
      </c>
      <c r="Q228" s="15">
        <f>performance_data[[#This Row],[latest_value]]-performance_data[[#This Row],[starting_value]]</f>
        <v>130537.64000000001</v>
      </c>
      <c r="R228" s="15">
        <f>performance_data[[#This Row],[net_inflows]]-performance_data[[#This Row],[net_outflows]]</f>
        <v>16713.009999999998</v>
      </c>
      <c r="S228" s="15" t="str">
        <f>IF(performance_data[[#This Row],[net_inflows]]&gt;AVERAGE(performance_data[net_inflows]),"High","Low")</f>
        <v>High</v>
      </c>
      <c r="T228" s="15">
        <f>AVERAGEIF(performance_data[inflow_flag],performance_data[[#This Row],[inflow_flag]],performance_data[return_percentage])</f>
        <v>4.8467905675459724</v>
      </c>
      <c r="U228" s="17">
        <f>IF(performance_data[[#This Row],[return_percentage]]&lt;performance_data[[#This Row],[benchmark_return]],1,0)</f>
        <v>0</v>
      </c>
      <c r="V228" s="17">
        <f>COUNTIFS(performance_data[portfolio_id],performance_data[[#This Row],[portfolio_id]])</f>
        <v>32</v>
      </c>
      <c r="W228" s="17">
        <f>COUNTIFS(performance_data[portfolio_id],performance_data[[#This Row],[portfolio_id]],
          performance_data[return_flag],1)</f>
        <v>20</v>
      </c>
      <c r="X228" s="15">
        <f>performance_data[[#This Row],[underperform_flag_count]]/performance_data[[#This Row],[totalportfoliocount]]</f>
        <v>0.625</v>
      </c>
    </row>
    <row r="229" spans="1:24" x14ac:dyDescent="0.3">
      <c r="A229">
        <v>1471</v>
      </c>
      <c r="B229" s="1">
        <v>45185</v>
      </c>
      <c r="C229">
        <v>378687.25</v>
      </c>
      <c r="D229">
        <v>-6.85</v>
      </c>
      <c r="E229">
        <v>-6.7</v>
      </c>
      <c r="F229">
        <v>1957.65</v>
      </c>
      <c r="G229">
        <v>15469.88</v>
      </c>
      <c r="H229" t="s">
        <v>2213</v>
      </c>
      <c r="I229" t="s">
        <v>2209</v>
      </c>
      <c r="J229">
        <v>9</v>
      </c>
      <c r="K229" t="s">
        <v>2221</v>
      </c>
      <c r="L229" t="str">
        <f>IF(performance_data[[#This Row],[return_percentage]]&gt;=performance_data[[#This Row],[benchmark_return]],"Higher","Lower")</f>
        <v>Lower</v>
      </c>
      <c r="M229" s="14">
        <f xml:space="preserve"> _xlfn.MAXIFS(performance_data[date],performance_data[portfolio_id],performance_data[[#This Row],[portfolio_id]])</f>
        <v>45515</v>
      </c>
      <c r="N229" s="14">
        <f xml:space="preserve"> _xlfn.MINIFS(performance_data[date],performance_data[portfolio_id],performance_data[[#This Row],[portfolio_id]])</f>
        <v>44844</v>
      </c>
      <c r="O229" s="15">
        <f>_xlfn.MAXIFS(performance_data[portfolio_value],performance_data[portfolio_id],performance_data[[#This Row],[portfolio_id]],performance_data[date],performance_data[[#This Row],[latest_date]])</f>
        <v>480906.08</v>
      </c>
      <c r="P229" s="15">
        <f>_xlfn.MAXIFS(performance_data[portfolio_value],performance_data[portfolio_id],performance_data[[#This Row],[portfolio_id]],performance_data[date],performance_data[[#This Row],[starting_date]])</f>
        <v>350368.44</v>
      </c>
      <c r="Q229" s="15">
        <f>performance_data[[#This Row],[latest_value]]-performance_data[[#This Row],[starting_value]]</f>
        <v>130537.64000000001</v>
      </c>
      <c r="R229" s="15">
        <f>performance_data[[#This Row],[net_inflows]]-performance_data[[#This Row],[net_outflows]]</f>
        <v>-13512.23</v>
      </c>
      <c r="S229" s="15" t="str">
        <f>IF(performance_data[[#This Row],[net_inflows]]&gt;AVERAGE(performance_data[net_inflows]),"High","Low")</f>
        <v>Low</v>
      </c>
      <c r="T229" s="15">
        <f>AVERAGEIF(performance_data[inflow_flag],performance_data[[#This Row],[inflow_flag]],performance_data[return_percentage])</f>
        <v>5.0457846277021572</v>
      </c>
      <c r="U229" s="17">
        <f>IF(performance_data[[#This Row],[return_percentage]]&lt;performance_data[[#This Row],[benchmark_return]],1,0)</f>
        <v>1</v>
      </c>
      <c r="V229" s="17">
        <f>COUNTIFS(performance_data[portfolio_id],performance_data[[#This Row],[portfolio_id]])</f>
        <v>32</v>
      </c>
      <c r="W229" s="17">
        <f>COUNTIFS(performance_data[portfolio_id],performance_data[[#This Row],[portfolio_id]],
          performance_data[return_flag],1)</f>
        <v>20</v>
      </c>
      <c r="X229" s="15">
        <f>performance_data[[#This Row],[underperform_flag_count]]/performance_data[[#This Row],[totalportfoliocount]]</f>
        <v>0.625</v>
      </c>
    </row>
    <row r="230" spans="1:24" x14ac:dyDescent="0.3">
      <c r="A230">
        <v>1471</v>
      </c>
      <c r="B230" s="1">
        <v>45250</v>
      </c>
      <c r="C230">
        <v>179548.19</v>
      </c>
      <c r="D230">
        <v>13.98</v>
      </c>
      <c r="E230">
        <v>12.55</v>
      </c>
      <c r="F230">
        <v>3861.19</v>
      </c>
      <c r="G230">
        <v>275.63</v>
      </c>
      <c r="H230" t="s">
        <v>2213</v>
      </c>
      <c r="I230" t="s">
        <v>2217</v>
      </c>
      <c r="J230">
        <v>11</v>
      </c>
      <c r="K230" t="s">
        <v>2219</v>
      </c>
      <c r="L230" t="str">
        <f>IF(performance_data[[#This Row],[return_percentage]]&gt;=performance_data[[#This Row],[benchmark_return]],"Higher","Lower")</f>
        <v>Higher</v>
      </c>
      <c r="M230" s="14">
        <f xml:space="preserve"> _xlfn.MAXIFS(performance_data[date],performance_data[portfolio_id],performance_data[[#This Row],[portfolio_id]])</f>
        <v>45515</v>
      </c>
      <c r="N230" s="14">
        <f xml:space="preserve"> _xlfn.MINIFS(performance_data[date],performance_data[portfolio_id],performance_data[[#This Row],[portfolio_id]])</f>
        <v>44844</v>
      </c>
      <c r="O230" s="15">
        <f>_xlfn.MAXIFS(performance_data[portfolio_value],performance_data[portfolio_id],performance_data[[#This Row],[portfolio_id]],performance_data[date],performance_data[[#This Row],[latest_date]])</f>
        <v>480906.08</v>
      </c>
      <c r="P230" s="15">
        <f>_xlfn.MAXIFS(performance_data[portfolio_value],performance_data[portfolio_id],performance_data[[#This Row],[portfolio_id]],performance_data[date],performance_data[[#This Row],[starting_date]])</f>
        <v>350368.44</v>
      </c>
      <c r="Q230" s="15">
        <f>performance_data[[#This Row],[latest_value]]-performance_data[[#This Row],[starting_value]]</f>
        <v>130537.64000000001</v>
      </c>
      <c r="R230" s="15">
        <f>performance_data[[#This Row],[net_inflows]]-performance_data[[#This Row],[net_outflows]]</f>
        <v>3585.56</v>
      </c>
      <c r="S230" s="15" t="str">
        <f>IF(performance_data[[#This Row],[net_inflows]]&gt;AVERAGE(performance_data[net_inflows]),"High","Low")</f>
        <v>Low</v>
      </c>
      <c r="T230" s="15">
        <f>AVERAGEIF(performance_data[inflow_flag],performance_data[[#This Row],[inflow_flag]],performance_data[return_percentage])</f>
        <v>5.0457846277021572</v>
      </c>
      <c r="U230" s="17">
        <f>IF(performance_data[[#This Row],[return_percentage]]&lt;performance_data[[#This Row],[benchmark_return]],1,0)</f>
        <v>0</v>
      </c>
      <c r="V230" s="17">
        <f>COUNTIFS(performance_data[portfolio_id],performance_data[[#This Row],[portfolio_id]])</f>
        <v>32</v>
      </c>
      <c r="W230" s="17">
        <f>COUNTIFS(performance_data[portfolio_id],performance_data[[#This Row],[portfolio_id]],
          performance_data[return_flag],1)</f>
        <v>20</v>
      </c>
      <c r="X230" s="15">
        <f>performance_data[[#This Row],[underperform_flag_count]]/performance_data[[#This Row],[totalportfoliocount]]</f>
        <v>0.625</v>
      </c>
    </row>
    <row r="231" spans="1:24" x14ac:dyDescent="0.3">
      <c r="A231">
        <v>1471</v>
      </c>
      <c r="B231" s="1">
        <v>44868</v>
      </c>
      <c r="C231">
        <v>139146.10999999999</v>
      </c>
      <c r="D231">
        <v>2.21</v>
      </c>
      <c r="E231">
        <v>1.95</v>
      </c>
      <c r="F231">
        <v>6043</v>
      </c>
      <c r="G231">
        <v>15613.06</v>
      </c>
      <c r="H231" t="s">
        <v>2220</v>
      </c>
      <c r="I231" t="s">
        <v>2217</v>
      </c>
      <c r="J231">
        <v>11</v>
      </c>
      <c r="K231" t="s">
        <v>2219</v>
      </c>
      <c r="L231" t="str">
        <f>IF(performance_data[[#This Row],[return_percentage]]&gt;=performance_data[[#This Row],[benchmark_return]],"Higher","Lower")</f>
        <v>Higher</v>
      </c>
      <c r="M231" s="14">
        <f xml:space="preserve"> _xlfn.MAXIFS(performance_data[date],performance_data[portfolio_id],performance_data[[#This Row],[portfolio_id]])</f>
        <v>45515</v>
      </c>
      <c r="N231" s="14">
        <f xml:space="preserve"> _xlfn.MINIFS(performance_data[date],performance_data[portfolio_id],performance_data[[#This Row],[portfolio_id]])</f>
        <v>44844</v>
      </c>
      <c r="O231" s="15">
        <f>_xlfn.MAXIFS(performance_data[portfolio_value],performance_data[portfolio_id],performance_data[[#This Row],[portfolio_id]],performance_data[date],performance_data[[#This Row],[latest_date]])</f>
        <v>480906.08</v>
      </c>
      <c r="P231" s="15">
        <f>_xlfn.MAXIFS(performance_data[portfolio_value],performance_data[portfolio_id],performance_data[[#This Row],[portfolio_id]],performance_data[date],performance_data[[#This Row],[starting_date]])</f>
        <v>350368.44</v>
      </c>
      <c r="Q231" s="15">
        <f>performance_data[[#This Row],[latest_value]]-performance_data[[#This Row],[starting_value]]</f>
        <v>130537.64000000001</v>
      </c>
      <c r="R231" s="15">
        <f>performance_data[[#This Row],[net_inflows]]-performance_data[[#This Row],[net_outflows]]</f>
        <v>-9570.06</v>
      </c>
      <c r="S231" s="15" t="str">
        <f>IF(performance_data[[#This Row],[net_inflows]]&gt;AVERAGE(performance_data[net_inflows]),"High","Low")</f>
        <v>Low</v>
      </c>
      <c r="T231" s="15">
        <f>AVERAGEIF(performance_data[inflow_flag],performance_data[[#This Row],[inflow_flag]],performance_data[return_percentage])</f>
        <v>5.0457846277021572</v>
      </c>
      <c r="U231" s="17">
        <f>IF(performance_data[[#This Row],[return_percentage]]&lt;performance_data[[#This Row],[benchmark_return]],1,0)</f>
        <v>0</v>
      </c>
      <c r="V231" s="17">
        <f>COUNTIFS(performance_data[portfolio_id],performance_data[[#This Row],[portfolio_id]])</f>
        <v>32</v>
      </c>
      <c r="W231" s="17">
        <f>COUNTIFS(performance_data[portfolio_id],performance_data[[#This Row],[portfolio_id]],
          performance_data[return_flag],1)</f>
        <v>20</v>
      </c>
      <c r="X231" s="15">
        <f>performance_data[[#This Row],[underperform_flag_count]]/performance_data[[#This Row],[totalportfoliocount]]</f>
        <v>0.625</v>
      </c>
    </row>
    <row r="232" spans="1:24" x14ac:dyDescent="0.3">
      <c r="A232">
        <v>1471</v>
      </c>
      <c r="B232" s="1">
        <v>45383</v>
      </c>
      <c r="C232">
        <v>339566.29</v>
      </c>
      <c r="D232">
        <v>11.86</v>
      </c>
      <c r="E232">
        <v>12.05</v>
      </c>
      <c r="F232">
        <v>2991.03</v>
      </c>
      <c r="G232">
        <v>9984.4699999999993</v>
      </c>
      <c r="H232" t="s">
        <v>2205</v>
      </c>
      <c r="I232" t="s">
        <v>2211</v>
      </c>
      <c r="J232">
        <v>4</v>
      </c>
      <c r="K232" t="s">
        <v>2216</v>
      </c>
      <c r="L232" t="str">
        <f>IF(performance_data[[#This Row],[return_percentage]]&gt;=performance_data[[#This Row],[benchmark_return]],"Higher","Lower")</f>
        <v>Lower</v>
      </c>
      <c r="M232" s="14">
        <f xml:space="preserve"> _xlfn.MAXIFS(performance_data[date],performance_data[portfolio_id],performance_data[[#This Row],[portfolio_id]])</f>
        <v>45515</v>
      </c>
      <c r="N232" s="14">
        <f xml:space="preserve"> _xlfn.MINIFS(performance_data[date],performance_data[portfolio_id],performance_data[[#This Row],[portfolio_id]])</f>
        <v>44844</v>
      </c>
      <c r="O232" s="15">
        <f>_xlfn.MAXIFS(performance_data[portfolio_value],performance_data[portfolio_id],performance_data[[#This Row],[portfolio_id]],performance_data[date],performance_data[[#This Row],[latest_date]])</f>
        <v>480906.08</v>
      </c>
      <c r="P232" s="15">
        <f>_xlfn.MAXIFS(performance_data[portfolio_value],performance_data[portfolio_id],performance_data[[#This Row],[portfolio_id]],performance_data[date],performance_data[[#This Row],[starting_date]])</f>
        <v>350368.44</v>
      </c>
      <c r="Q232" s="15">
        <f>performance_data[[#This Row],[latest_value]]-performance_data[[#This Row],[starting_value]]</f>
        <v>130537.64000000001</v>
      </c>
      <c r="R232" s="15">
        <f>performance_data[[#This Row],[net_inflows]]-performance_data[[#This Row],[net_outflows]]</f>
        <v>-6993.4399999999987</v>
      </c>
      <c r="S232" s="15" t="str">
        <f>IF(performance_data[[#This Row],[net_inflows]]&gt;AVERAGE(performance_data[net_inflows]),"High","Low")</f>
        <v>Low</v>
      </c>
      <c r="T232" s="15">
        <f>AVERAGEIF(performance_data[inflow_flag],performance_data[[#This Row],[inflow_flag]],performance_data[return_percentage])</f>
        <v>5.0457846277021572</v>
      </c>
      <c r="U232" s="17">
        <f>IF(performance_data[[#This Row],[return_percentage]]&lt;performance_data[[#This Row],[benchmark_return]],1,0)</f>
        <v>1</v>
      </c>
      <c r="V232" s="17">
        <f>COUNTIFS(performance_data[portfolio_id],performance_data[[#This Row],[portfolio_id]])</f>
        <v>32</v>
      </c>
      <c r="W232" s="17">
        <f>COUNTIFS(performance_data[portfolio_id],performance_data[[#This Row],[portfolio_id]],
          performance_data[return_flag],1)</f>
        <v>20</v>
      </c>
      <c r="X232" s="15">
        <f>performance_data[[#This Row],[underperform_flag_count]]/performance_data[[#This Row],[totalportfoliocount]]</f>
        <v>0.625</v>
      </c>
    </row>
    <row r="233" spans="1:24" x14ac:dyDescent="0.3">
      <c r="A233">
        <v>1471</v>
      </c>
      <c r="B233" s="1">
        <v>45404</v>
      </c>
      <c r="C233">
        <v>222848.39</v>
      </c>
      <c r="D233">
        <v>-9.73</v>
      </c>
      <c r="E233">
        <v>-10.34</v>
      </c>
      <c r="F233">
        <v>1897.73</v>
      </c>
      <c r="G233">
        <v>12778.35</v>
      </c>
      <c r="H233" t="s">
        <v>2205</v>
      </c>
      <c r="I233" t="s">
        <v>2211</v>
      </c>
      <c r="J233">
        <v>4</v>
      </c>
      <c r="K233" t="s">
        <v>2216</v>
      </c>
      <c r="L233" t="str">
        <f>IF(performance_data[[#This Row],[return_percentage]]&gt;=performance_data[[#This Row],[benchmark_return]],"Higher","Lower")</f>
        <v>Higher</v>
      </c>
      <c r="M233" s="14">
        <f xml:space="preserve"> _xlfn.MAXIFS(performance_data[date],performance_data[portfolio_id],performance_data[[#This Row],[portfolio_id]])</f>
        <v>45515</v>
      </c>
      <c r="N233" s="14">
        <f xml:space="preserve"> _xlfn.MINIFS(performance_data[date],performance_data[portfolio_id],performance_data[[#This Row],[portfolio_id]])</f>
        <v>44844</v>
      </c>
      <c r="O233" s="15">
        <f>_xlfn.MAXIFS(performance_data[portfolio_value],performance_data[portfolio_id],performance_data[[#This Row],[portfolio_id]],performance_data[date],performance_data[[#This Row],[latest_date]])</f>
        <v>480906.08</v>
      </c>
      <c r="P233" s="15">
        <f>_xlfn.MAXIFS(performance_data[portfolio_value],performance_data[portfolio_id],performance_data[[#This Row],[portfolio_id]],performance_data[date],performance_data[[#This Row],[starting_date]])</f>
        <v>350368.44</v>
      </c>
      <c r="Q233" s="15">
        <f>performance_data[[#This Row],[latest_value]]-performance_data[[#This Row],[starting_value]]</f>
        <v>130537.64000000001</v>
      </c>
      <c r="R233" s="15">
        <f>performance_data[[#This Row],[net_inflows]]-performance_data[[#This Row],[net_outflows]]</f>
        <v>-10880.62</v>
      </c>
      <c r="S233" s="15" t="str">
        <f>IF(performance_data[[#This Row],[net_inflows]]&gt;AVERAGE(performance_data[net_inflows]),"High","Low")</f>
        <v>Low</v>
      </c>
      <c r="T233" s="15">
        <f>AVERAGEIF(performance_data[inflow_flag],performance_data[[#This Row],[inflow_flag]],performance_data[return_percentage])</f>
        <v>5.0457846277021572</v>
      </c>
      <c r="U233" s="17">
        <f>IF(performance_data[[#This Row],[return_percentage]]&lt;performance_data[[#This Row],[benchmark_return]],1,0)</f>
        <v>0</v>
      </c>
      <c r="V233" s="17">
        <f>COUNTIFS(performance_data[portfolio_id],performance_data[[#This Row],[portfolio_id]])</f>
        <v>32</v>
      </c>
      <c r="W233" s="17">
        <f>COUNTIFS(performance_data[portfolio_id],performance_data[[#This Row],[portfolio_id]],
          performance_data[return_flag],1)</f>
        <v>20</v>
      </c>
      <c r="X233" s="15">
        <f>performance_data[[#This Row],[underperform_flag_count]]/performance_data[[#This Row],[totalportfoliocount]]</f>
        <v>0.625</v>
      </c>
    </row>
    <row r="234" spans="1:24" x14ac:dyDescent="0.3">
      <c r="A234">
        <v>1471</v>
      </c>
      <c r="B234" s="1">
        <v>45265</v>
      </c>
      <c r="C234">
        <v>30362.19</v>
      </c>
      <c r="D234">
        <v>-8.2799999999999994</v>
      </c>
      <c r="E234">
        <v>-9.15</v>
      </c>
      <c r="F234">
        <v>2635.74</v>
      </c>
      <c r="G234">
        <v>10897.95</v>
      </c>
      <c r="H234" t="s">
        <v>2213</v>
      </c>
      <c r="I234" t="s">
        <v>2217</v>
      </c>
      <c r="J234">
        <v>12</v>
      </c>
      <c r="K234" t="s">
        <v>2218</v>
      </c>
      <c r="L234" t="str">
        <f>IF(performance_data[[#This Row],[return_percentage]]&gt;=performance_data[[#This Row],[benchmark_return]],"Higher","Lower")</f>
        <v>Higher</v>
      </c>
      <c r="M234" s="14">
        <f xml:space="preserve"> _xlfn.MAXIFS(performance_data[date],performance_data[portfolio_id],performance_data[[#This Row],[portfolio_id]])</f>
        <v>45515</v>
      </c>
      <c r="N234" s="14">
        <f xml:space="preserve"> _xlfn.MINIFS(performance_data[date],performance_data[portfolio_id],performance_data[[#This Row],[portfolio_id]])</f>
        <v>44844</v>
      </c>
      <c r="O234" s="15">
        <f>_xlfn.MAXIFS(performance_data[portfolio_value],performance_data[portfolio_id],performance_data[[#This Row],[portfolio_id]],performance_data[date],performance_data[[#This Row],[latest_date]])</f>
        <v>480906.08</v>
      </c>
      <c r="P234" s="15">
        <f>_xlfn.MAXIFS(performance_data[portfolio_value],performance_data[portfolio_id],performance_data[[#This Row],[portfolio_id]],performance_data[date],performance_data[[#This Row],[starting_date]])</f>
        <v>350368.44</v>
      </c>
      <c r="Q234" s="15">
        <f>performance_data[[#This Row],[latest_value]]-performance_data[[#This Row],[starting_value]]</f>
        <v>130537.64000000001</v>
      </c>
      <c r="R234" s="15">
        <f>performance_data[[#This Row],[net_inflows]]-performance_data[[#This Row],[net_outflows]]</f>
        <v>-8262.2100000000009</v>
      </c>
      <c r="S234" s="15" t="str">
        <f>IF(performance_data[[#This Row],[net_inflows]]&gt;AVERAGE(performance_data[net_inflows]),"High","Low")</f>
        <v>Low</v>
      </c>
      <c r="T234" s="15">
        <f>AVERAGEIF(performance_data[inflow_flag],performance_data[[#This Row],[inflow_flag]],performance_data[return_percentage])</f>
        <v>5.0457846277021572</v>
      </c>
      <c r="U234" s="17">
        <f>IF(performance_data[[#This Row],[return_percentage]]&lt;performance_data[[#This Row],[benchmark_return]],1,0)</f>
        <v>0</v>
      </c>
      <c r="V234" s="17">
        <f>COUNTIFS(performance_data[portfolio_id],performance_data[[#This Row],[portfolio_id]])</f>
        <v>32</v>
      </c>
      <c r="W234" s="17">
        <f>COUNTIFS(performance_data[portfolio_id],performance_data[[#This Row],[portfolio_id]],
          performance_data[return_flag],1)</f>
        <v>20</v>
      </c>
      <c r="X234" s="15">
        <f>performance_data[[#This Row],[underperform_flag_count]]/performance_data[[#This Row],[totalportfoliocount]]</f>
        <v>0.625</v>
      </c>
    </row>
    <row r="235" spans="1:24" x14ac:dyDescent="0.3">
      <c r="A235">
        <v>1471</v>
      </c>
      <c r="B235" s="1">
        <v>45022</v>
      </c>
      <c r="C235">
        <v>432622.41</v>
      </c>
      <c r="D235">
        <v>6.39</v>
      </c>
      <c r="E235">
        <v>7.26</v>
      </c>
      <c r="F235">
        <v>9675.3799999999992</v>
      </c>
      <c r="G235">
        <v>7438.42</v>
      </c>
      <c r="H235" t="s">
        <v>2213</v>
      </c>
      <c r="I235" t="s">
        <v>2211</v>
      </c>
      <c r="J235">
        <v>4</v>
      </c>
      <c r="K235" t="s">
        <v>2216</v>
      </c>
      <c r="L235" t="str">
        <f>IF(performance_data[[#This Row],[return_percentage]]&gt;=performance_data[[#This Row],[benchmark_return]],"Higher","Lower")</f>
        <v>Lower</v>
      </c>
      <c r="M235" s="14">
        <f xml:space="preserve"> _xlfn.MAXIFS(performance_data[date],performance_data[portfolio_id],performance_data[[#This Row],[portfolio_id]])</f>
        <v>45515</v>
      </c>
      <c r="N235" s="14">
        <f xml:space="preserve"> _xlfn.MINIFS(performance_data[date],performance_data[portfolio_id],performance_data[[#This Row],[portfolio_id]])</f>
        <v>44844</v>
      </c>
      <c r="O235" s="15">
        <f>_xlfn.MAXIFS(performance_data[portfolio_value],performance_data[portfolio_id],performance_data[[#This Row],[portfolio_id]],performance_data[date],performance_data[[#This Row],[latest_date]])</f>
        <v>480906.08</v>
      </c>
      <c r="P235" s="15">
        <f>_xlfn.MAXIFS(performance_data[portfolio_value],performance_data[portfolio_id],performance_data[[#This Row],[portfolio_id]],performance_data[date],performance_data[[#This Row],[starting_date]])</f>
        <v>350368.44</v>
      </c>
      <c r="Q235" s="15">
        <f>performance_data[[#This Row],[latest_value]]-performance_data[[#This Row],[starting_value]]</f>
        <v>130537.64000000001</v>
      </c>
      <c r="R235" s="15">
        <f>performance_data[[#This Row],[net_inflows]]-performance_data[[#This Row],[net_outflows]]</f>
        <v>2236.9599999999991</v>
      </c>
      <c r="S235" s="15" t="str">
        <f>IF(performance_data[[#This Row],[net_inflows]]&gt;AVERAGE(performance_data[net_inflows]),"High","Low")</f>
        <v>Low</v>
      </c>
      <c r="T235" s="15">
        <f>AVERAGEIF(performance_data[inflow_flag],performance_data[[#This Row],[inflow_flag]],performance_data[return_percentage])</f>
        <v>5.0457846277021572</v>
      </c>
      <c r="U235" s="17">
        <f>IF(performance_data[[#This Row],[return_percentage]]&lt;performance_data[[#This Row],[benchmark_return]],1,0)</f>
        <v>1</v>
      </c>
      <c r="V235" s="17">
        <f>COUNTIFS(performance_data[portfolio_id],performance_data[[#This Row],[portfolio_id]])</f>
        <v>32</v>
      </c>
      <c r="W235" s="17">
        <f>COUNTIFS(performance_data[portfolio_id],performance_data[[#This Row],[portfolio_id]],
          performance_data[return_flag],1)</f>
        <v>20</v>
      </c>
      <c r="X235" s="15">
        <f>performance_data[[#This Row],[underperform_flag_count]]/performance_data[[#This Row],[totalportfoliocount]]</f>
        <v>0.625</v>
      </c>
    </row>
    <row r="236" spans="1:24" x14ac:dyDescent="0.3">
      <c r="A236">
        <v>1471</v>
      </c>
      <c r="B236" s="1">
        <v>45471</v>
      </c>
      <c r="C236">
        <v>45290.44</v>
      </c>
      <c r="D236">
        <v>10.220000000000001</v>
      </c>
      <c r="E236">
        <v>9.11</v>
      </c>
      <c r="F236">
        <v>4975.3999999999996</v>
      </c>
      <c r="G236">
        <v>19315.11</v>
      </c>
      <c r="H236" t="s">
        <v>2205</v>
      </c>
      <c r="I236" t="s">
        <v>2211</v>
      </c>
      <c r="J236">
        <v>6</v>
      </c>
      <c r="K236" t="s">
        <v>2212</v>
      </c>
      <c r="L236" t="str">
        <f>IF(performance_data[[#This Row],[return_percentage]]&gt;=performance_data[[#This Row],[benchmark_return]],"Higher","Lower")</f>
        <v>Higher</v>
      </c>
      <c r="M236" s="14">
        <f xml:space="preserve"> _xlfn.MAXIFS(performance_data[date],performance_data[portfolio_id],performance_data[[#This Row],[portfolio_id]])</f>
        <v>45515</v>
      </c>
      <c r="N236" s="14">
        <f xml:space="preserve"> _xlfn.MINIFS(performance_data[date],performance_data[portfolio_id],performance_data[[#This Row],[portfolio_id]])</f>
        <v>44844</v>
      </c>
      <c r="O236" s="15">
        <f>_xlfn.MAXIFS(performance_data[portfolio_value],performance_data[portfolio_id],performance_data[[#This Row],[portfolio_id]],performance_data[date],performance_data[[#This Row],[latest_date]])</f>
        <v>480906.08</v>
      </c>
      <c r="P236" s="15">
        <f>_xlfn.MAXIFS(performance_data[portfolio_value],performance_data[portfolio_id],performance_data[[#This Row],[portfolio_id]],performance_data[date],performance_data[[#This Row],[starting_date]])</f>
        <v>350368.44</v>
      </c>
      <c r="Q236" s="15">
        <f>performance_data[[#This Row],[latest_value]]-performance_data[[#This Row],[starting_value]]</f>
        <v>130537.64000000001</v>
      </c>
      <c r="R236" s="15">
        <f>performance_data[[#This Row],[net_inflows]]-performance_data[[#This Row],[net_outflows]]</f>
        <v>-14339.710000000001</v>
      </c>
      <c r="S236" s="15" t="str">
        <f>IF(performance_data[[#This Row],[net_inflows]]&gt;AVERAGE(performance_data[net_inflows]),"High","Low")</f>
        <v>Low</v>
      </c>
      <c r="T236" s="15">
        <f>AVERAGEIF(performance_data[inflow_flag],performance_data[[#This Row],[inflow_flag]],performance_data[return_percentage])</f>
        <v>5.0457846277021572</v>
      </c>
      <c r="U236" s="17">
        <f>IF(performance_data[[#This Row],[return_percentage]]&lt;performance_data[[#This Row],[benchmark_return]],1,0)</f>
        <v>0</v>
      </c>
      <c r="V236" s="17">
        <f>COUNTIFS(performance_data[portfolio_id],performance_data[[#This Row],[portfolio_id]])</f>
        <v>32</v>
      </c>
      <c r="W236" s="17">
        <f>COUNTIFS(performance_data[portfolio_id],performance_data[[#This Row],[portfolio_id]],
          performance_data[return_flag],1)</f>
        <v>20</v>
      </c>
      <c r="X236" s="15">
        <f>performance_data[[#This Row],[underperform_flag_count]]/performance_data[[#This Row],[totalportfoliocount]]</f>
        <v>0.625</v>
      </c>
    </row>
    <row r="237" spans="1:24" x14ac:dyDescent="0.3">
      <c r="A237">
        <v>1475</v>
      </c>
      <c r="B237" s="1">
        <v>45410</v>
      </c>
      <c r="C237">
        <v>381288.16</v>
      </c>
      <c r="D237">
        <v>17.100000000000001</v>
      </c>
      <c r="E237">
        <v>19.97</v>
      </c>
      <c r="F237">
        <v>9339.7199999999993</v>
      </c>
      <c r="G237">
        <v>13536.66</v>
      </c>
      <c r="H237" t="s">
        <v>2205</v>
      </c>
      <c r="I237" t="s">
        <v>2211</v>
      </c>
      <c r="J237">
        <v>4</v>
      </c>
      <c r="K237" t="s">
        <v>2216</v>
      </c>
      <c r="L237" t="str">
        <f>IF(performance_data[[#This Row],[return_percentage]]&gt;=performance_data[[#This Row],[benchmark_return]],"Higher","Lower")</f>
        <v>Lower</v>
      </c>
      <c r="M237" s="14">
        <f xml:space="preserve"> _xlfn.MAXIFS(performance_data[date],performance_data[portfolio_id],performance_data[[#This Row],[portfolio_id]])</f>
        <v>45537</v>
      </c>
      <c r="N237" s="14">
        <f xml:space="preserve"> _xlfn.MINIFS(performance_data[date],performance_data[portfolio_id],performance_data[[#This Row],[portfolio_id]])</f>
        <v>44851</v>
      </c>
      <c r="O237" s="15">
        <f>_xlfn.MAXIFS(performance_data[portfolio_value],performance_data[portfolio_id],performance_data[[#This Row],[portfolio_id]],performance_data[date],performance_data[[#This Row],[latest_date]])</f>
        <v>405793.72</v>
      </c>
      <c r="P237" s="15">
        <f>_xlfn.MAXIFS(performance_data[portfolio_value],performance_data[portfolio_id],performance_data[[#This Row],[portfolio_id]],performance_data[date],performance_data[[#This Row],[starting_date]])</f>
        <v>323603.90999999997</v>
      </c>
      <c r="Q237" s="15">
        <f>performance_data[[#This Row],[latest_value]]-performance_data[[#This Row],[starting_value]]</f>
        <v>82189.81</v>
      </c>
      <c r="R237" s="15">
        <f>performance_data[[#This Row],[net_inflows]]-performance_data[[#This Row],[net_outflows]]</f>
        <v>-4196.9400000000005</v>
      </c>
      <c r="S237" s="15" t="str">
        <f>IF(performance_data[[#This Row],[net_inflows]]&gt;AVERAGE(performance_data[net_inflows]),"High","Low")</f>
        <v>Low</v>
      </c>
      <c r="T237" s="15">
        <f>AVERAGEIF(performance_data[inflow_flag],performance_data[[#This Row],[inflow_flag]],performance_data[return_percentage])</f>
        <v>5.0457846277021572</v>
      </c>
      <c r="U237" s="17">
        <f>IF(performance_data[[#This Row],[return_percentage]]&lt;performance_data[[#This Row],[benchmark_return]],1,0)</f>
        <v>1</v>
      </c>
      <c r="V237" s="17">
        <f>COUNTIFS(performance_data[portfolio_id],performance_data[[#This Row],[portfolio_id]])</f>
        <v>31</v>
      </c>
      <c r="W237" s="17">
        <f>COUNTIFS(performance_data[portfolio_id],performance_data[[#This Row],[portfolio_id]],
          performance_data[return_flag],1)</f>
        <v>17</v>
      </c>
      <c r="X237" s="15">
        <f>performance_data[[#This Row],[underperform_flag_count]]/performance_data[[#This Row],[totalportfoliocount]]</f>
        <v>0.54838709677419351</v>
      </c>
    </row>
    <row r="238" spans="1:24" x14ac:dyDescent="0.3">
      <c r="A238">
        <v>1475</v>
      </c>
      <c r="B238" s="1">
        <v>45106</v>
      </c>
      <c r="C238">
        <v>245369.78</v>
      </c>
      <c r="D238">
        <v>9.9600000000000009</v>
      </c>
      <c r="E238">
        <v>8.27</v>
      </c>
      <c r="F238">
        <v>4747.2299999999996</v>
      </c>
      <c r="G238">
        <v>10674.79</v>
      </c>
      <c r="H238" t="s">
        <v>2213</v>
      </c>
      <c r="I238" t="s">
        <v>2211</v>
      </c>
      <c r="J238">
        <v>6</v>
      </c>
      <c r="K238" t="s">
        <v>2212</v>
      </c>
      <c r="L238" t="str">
        <f>IF(performance_data[[#This Row],[return_percentage]]&gt;=performance_data[[#This Row],[benchmark_return]],"Higher","Lower")</f>
        <v>Higher</v>
      </c>
      <c r="M238" s="14">
        <f xml:space="preserve"> _xlfn.MAXIFS(performance_data[date],performance_data[portfolio_id],performance_data[[#This Row],[portfolio_id]])</f>
        <v>45537</v>
      </c>
      <c r="N238" s="14">
        <f xml:space="preserve"> _xlfn.MINIFS(performance_data[date],performance_data[portfolio_id],performance_data[[#This Row],[portfolio_id]])</f>
        <v>44851</v>
      </c>
      <c r="O238" s="15">
        <f>_xlfn.MAXIFS(performance_data[portfolio_value],performance_data[portfolio_id],performance_data[[#This Row],[portfolio_id]],performance_data[date],performance_data[[#This Row],[latest_date]])</f>
        <v>405793.72</v>
      </c>
      <c r="P238" s="15">
        <f>_xlfn.MAXIFS(performance_data[portfolio_value],performance_data[portfolio_id],performance_data[[#This Row],[portfolio_id]],performance_data[date],performance_data[[#This Row],[starting_date]])</f>
        <v>323603.90999999997</v>
      </c>
      <c r="Q238" s="15">
        <f>performance_data[[#This Row],[latest_value]]-performance_data[[#This Row],[starting_value]]</f>
        <v>82189.81</v>
      </c>
      <c r="R238" s="15">
        <f>performance_data[[#This Row],[net_inflows]]-performance_data[[#This Row],[net_outflows]]</f>
        <v>-5927.5600000000013</v>
      </c>
      <c r="S238" s="15" t="str">
        <f>IF(performance_data[[#This Row],[net_inflows]]&gt;AVERAGE(performance_data[net_inflows]),"High","Low")</f>
        <v>Low</v>
      </c>
      <c r="T238" s="15">
        <f>AVERAGEIF(performance_data[inflow_flag],performance_data[[#This Row],[inflow_flag]],performance_data[return_percentage])</f>
        <v>5.0457846277021572</v>
      </c>
      <c r="U238" s="17">
        <f>IF(performance_data[[#This Row],[return_percentage]]&lt;performance_data[[#This Row],[benchmark_return]],1,0)</f>
        <v>0</v>
      </c>
      <c r="V238" s="17">
        <f>COUNTIFS(performance_data[portfolio_id],performance_data[[#This Row],[portfolio_id]])</f>
        <v>31</v>
      </c>
      <c r="W238" s="17">
        <f>COUNTIFS(performance_data[portfolio_id],performance_data[[#This Row],[portfolio_id]],
          performance_data[return_flag],1)</f>
        <v>17</v>
      </c>
      <c r="X238" s="15">
        <f>performance_data[[#This Row],[underperform_flag_count]]/performance_data[[#This Row],[totalportfoliocount]]</f>
        <v>0.54838709677419351</v>
      </c>
    </row>
    <row r="239" spans="1:24" x14ac:dyDescent="0.3">
      <c r="A239">
        <v>1475</v>
      </c>
      <c r="B239" s="1">
        <v>45155</v>
      </c>
      <c r="C239">
        <v>84959.09</v>
      </c>
      <c r="D239">
        <v>6.3</v>
      </c>
      <c r="E239">
        <v>5.52</v>
      </c>
      <c r="F239">
        <v>12218.63</v>
      </c>
      <c r="G239">
        <v>6308.37</v>
      </c>
      <c r="H239" t="s">
        <v>2213</v>
      </c>
      <c r="I239" t="s">
        <v>2209</v>
      </c>
      <c r="J239">
        <v>8</v>
      </c>
      <c r="K239" t="s">
        <v>2214</v>
      </c>
      <c r="L239" t="str">
        <f>IF(performance_data[[#This Row],[return_percentage]]&gt;=performance_data[[#This Row],[benchmark_return]],"Higher","Lower")</f>
        <v>Higher</v>
      </c>
      <c r="M239" s="14">
        <f xml:space="preserve"> _xlfn.MAXIFS(performance_data[date],performance_data[portfolio_id],performance_data[[#This Row],[portfolio_id]])</f>
        <v>45537</v>
      </c>
      <c r="N239" s="14">
        <f xml:space="preserve"> _xlfn.MINIFS(performance_data[date],performance_data[portfolio_id],performance_data[[#This Row],[portfolio_id]])</f>
        <v>44851</v>
      </c>
      <c r="O239" s="15">
        <f>_xlfn.MAXIFS(performance_data[portfolio_value],performance_data[portfolio_id],performance_data[[#This Row],[portfolio_id]],performance_data[date],performance_data[[#This Row],[latest_date]])</f>
        <v>405793.72</v>
      </c>
      <c r="P239" s="15">
        <f>_xlfn.MAXIFS(performance_data[portfolio_value],performance_data[portfolio_id],performance_data[[#This Row],[portfolio_id]],performance_data[date],performance_data[[#This Row],[starting_date]])</f>
        <v>323603.90999999997</v>
      </c>
      <c r="Q239" s="15">
        <f>performance_data[[#This Row],[latest_value]]-performance_data[[#This Row],[starting_value]]</f>
        <v>82189.81</v>
      </c>
      <c r="R239" s="15">
        <f>performance_data[[#This Row],[net_inflows]]-performance_data[[#This Row],[net_outflows]]</f>
        <v>5910.2599999999993</v>
      </c>
      <c r="S239" s="15" t="str">
        <f>IF(performance_data[[#This Row],[net_inflows]]&gt;AVERAGE(performance_data[net_inflows]),"High","Low")</f>
        <v>High</v>
      </c>
      <c r="T239" s="15">
        <f>AVERAGEIF(performance_data[inflow_flag],performance_data[[#This Row],[inflow_flag]],performance_data[return_percentage])</f>
        <v>4.8467905675459724</v>
      </c>
      <c r="U239" s="17">
        <f>IF(performance_data[[#This Row],[return_percentage]]&lt;performance_data[[#This Row],[benchmark_return]],1,0)</f>
        <v>0</v>
      </c>
      <c r="V239" s="17">
        <f>COUNTIFS(performance_data[portfolio_id],performance_data[[#This Row],[portfolio_id]])</f>
        <v>31</v>
      </c>
      <c r="W239" s="17">
        <f>COUNTIFS(performance_data[portfolio_id],performance_data[[#This Row],[portfolio_id]],
          performance_data[return_flag],1)</f>
        <v>17</v>
      </c>
      <c r="X239" s="15">
        <f>performance_data[[#This Row],[underperform_flag_count]]/performance_data[[#This Row],[totalportfoliocount]]</f>
        <v>0.54838709677419351</v>
      </c>
    </row>
    <row r="240" spans="1:24" x14ac:dyDescent="0.3">
      <c r="A240">
        <v>1475</v>
      </c>
      <c r="B240" s="1">
        <v>45000</v>
      </c>
      <c r="C240">
        <v>462122.14</v>
      </c>
      <c r="D240">
        <v>19.11</v>
      </c>
      <c r="E240">
        <v>17.16</v>
      </c>
      <c r="F240">
        <v>19214.47</v>
      </c>
      <c r="G240">
        <v>15897.75</v>
      </c>
      <c r="H240" t="s">
        <v>2213</v>
      </c>
      <c r="I240" t="s">
        <v>2206</v>
      </c>
      <c r="J240">
        <v>3</v>
      </c>
      <c r="K240" t="s">
        <v>2222</v>
      </c>
      <c r="L240" t="str">
        <f>IF(performance_data[[#This Row],[return_percentage]]&gt;=performance_data[[#This Row],[benchmark_return]],"Higher","Lower")</f>
        <v>Higher</v>
      </c>
      <c r="M240" s="14">
        <f xml:space="preserve"> _xlfn.MAXIFS(performance_data[date],performance_data[portfolio_id],performance_data[[#This Row],[portfolio_id]])</f>
        <v>45537</v>
      </c>
      <c r="N240" s="14">
        <f xml:space="preserve"> _xlfn.MINIFS(performance_data[date],performance_data[portfolio_id],performance_data[[#This Row],[portfolio_id]])</f>
        <v>44851</v>
      </c>
      <c r="O240" s="15">
        <f>_xlfn.MAXIFS(performance_data[portfolio_value],performance_data[portfolio_id],performance_data[[#This Row],[portfolio_id]],performance_data[date],performance_data[[#This Row],[latest_date]])</f>
        <v>405793.72</v>
      </c>
      <c r="P240" s="15">
        <f>_xlfn.MAXIFS(performance_data[portfolio_value],performance_data[portfolio_id],performance_data[[#This Row],[portfolio_id]],performance_data[date],performance_data[[#This Row],[starting_date]])</f>
        <v>323603.90999999997</v>
      </c>
      <c r="Q240" s="15">
        <f>performance_data[[#This Row],[latest_value]]-performance_data[[#This Row],[starting_value]]</f>
        <v>82189.81</v>
      </c>
      <c r="R240" s="15">
        <f>performance_data[[#This Row],[net_inflows]]-performance_data[[#This Row],[net_outflows]]</f>
        <v>3316.7200000000012</v>
      </c>
      <c r="S240" s="15" t="str">
        <f>IF(performance_data[[#This Row],[net_inflows]]&gt;AVERAGE(performance_data[net_inflows]),"High","Low")</f>
        <v>High</v>
      </c>
      <c r="T240" s="15">
        <f>AVERAGEIF(performance_data[inflow_flag],performance_data[[#This Row],[inflow_flag]],performance_data[return_percentage])</f>
        <v>4.8467905675459724</v>
      </c>
      <c r="U240" s="17">
        <f>IF(performance_data[[#This Row],[return_percentage]]&lt;performance_data[[#This Row],[benchmark_return]],1,0)</f>
        <v>0</v>
      </c>
      <c r="V240" s="17">
        <f>COUNTIFS(performance_data[portfolio_id],performance_data[[#This Row],[portfolio_id]])</f>
        <v>31</v>
      </c>
      <c r="W240" s="17">
        <f>COUNTIFS(performance_data[portfolio_id],performance_data[[#This Row],[portfolio_id]],
          performance_data[return_flag],1)</f>
        <v>17</v>
      </c>
      <c r="X240" s="15">
        <f>performance_data[[#This Row],[underperform_flag_count]]/performance_data[[#This Row],[totalportfoliocount]]</f>
        <v>0.54838709677419351</v>
      </c>
    </row>
    <row r="241" spans="1:24" x14ac:dyDescent="0.3">
      <c r="A241">
        <v>1475</v>
      </c>
      <c r="B241" s="1">
        <v>45286</v>
      </c>
      <c r="C241">
        <v>342149.97</v>
      </c>
      <c r="D241">
        <v>0.42</v>
      </c>
      <c r="E241">
        <v>0.41</v>
      </c>
      <c r="F241">
        <v>8349.82</v>
      </c>
      <c r="G241">
        <v>10492.82</v>
      </c>
      <c r="H241" t="s">
        <v>2213</v>
      </c>
      <c r="I241" t="s">
        <v>2217</v>
      </c>
      <c r="J241">
        <v>12</v>
      </c>
      <c r="K241" t="s">
        <v>2218</v>
      </c>
      <c r="L241" t="str">
        <f>IF(performance_data[[#This Row],[return_percentage]]&gt;=performance_data[[#This Row],[benchmark_return]],"Higher","Lower")</f>
        <v>Higher</v>
      </c>
      <c r="M241" s="14">
        <f xml:space="preserve"> _xlfn.MAXIFS(performance_data[date],performance_data[portfolio_id],performance_data[[#This Row],[portfolio_id]])</f>
        <v>45537</v>
      </c>
      <c r="N241" s="14">
        <f xml:space="preserve"> _xlfn.MINIFS(performance_data[date],performance_data[portfolio_id],performance_data[[#This Row],[portfolio_id]])</f>
        <v>44851</v>
      </c>
      <c r="O241" s="15">
        <f>_xlfn.MAXIFS(performance_data[portfolio_value],performance_data[portfolio_id],performance_data[[#This Row],[portfolio_id]],performance_data[date],performance_data[[#This Row],[latest_date]])</f>
        <v>405793.72</v>
      </c>
      <c r="P241" s="15">
        <f>_xlfn.MAXIFS(performance_data[portfolio_value],performance_data[portfolio_id],performance_data[[#This Row],[portfolio_id]],performance_data[date],performance_data[[#This Row],[starting_date]])</f>
        <v>323603.90999999997</v>
      </c>
      <c r="Q241" s="15">
        <f>performance_data[[#This Row],[latest_value]]-performance_data[[#This Row],[starting_value]]</f>
        <v>82189.81</v>
      </c>
      <c r="R241" s="15">
        <f>performance_data[[#This Row],[net_inflows]]-performance_data[[#This Row],[net_outflows]]</f>
        <v>-2143</v>
      </c>
      <c r="S241" s="15" t="str">
        <f>IF(performance_data[[#This Row],[net_inflows]]&gt;AVERAGE(performance_data[net_inflows]),"High","Low")</f>
        <v>Low</v>
      </c>
      <c r="T241" s="15">
        <f>AVERAGEIF(performance_data[inflow_flag],performance_data[[#This Row],[inflow_flag]],performance_data[return_percentage])</f>
        <v>5.0457846277021572</v>
      </c>
      <c r="U241" s="17">
        <f>IF(performance_data[[#This Row],[return_percentage]]&lt;performance_data[[#This Row],[benchmark_return]],1,0)</f>
        <v>0</v>
      </c>
      <c r="V241" s="17">
        <f>COUNTIFS(performance_data[portfolio_id],performance_data[[#This Row],[portfolio_id]])</f>
        <v>31</v>
      </c>
      <c r="W241" s="17">
        <f>COUNTIFS(performance_data[portfolio_id],performance_data[[#This Row],[portfolio_id]],
          performance_data[return_flag],1)</f>
        <v>17</v>
      </c>
      <c r="X241" s="15">
        <f>performance_data[[#This Row],[underperform_flag_count]]/performance_data[[#This Row],[totalportfoliocount]]</f>
        <v>0.54838709677419351</v>
      </c>
    </row>
    <row r="242" spans="1:24" x14ac:dyDescent="0.3">
      <c r="A242">
        <v>1475</v>
      </c>
      <c r="B242" s="1">
        <v>44976</v>
      </c>
      <c r="C242">
        <v>142930.67000000001</v>
      </c>
      <c r="D242">
        <v>-3.17</v>
      </c>
      <c r="E242">
        <v>-2.92</v>
      </c>
      <c r="F242">
        <v>16137.38</v>
      </c>
      <c r="G242">
        <v>6237.08</v>
      </c>
      <c r="H242" t="s">
        <v>2213</v>
      </c>
      <c r="I242" t="s">
        <v>2206</v>
      </c>
      <c r="J242">
        <v>2</v>
      </c>
      <c r="K242" t="s">
        <v>2226</v>
      </c>
      <c r="L242" t="str">
        <f>IF(performance_data[[#This Row],[return_percentage]]&gt;=performance_data[[#This Row],[benchmark_return]],"Higher","Lower")</f>
        <v>Lower</v>
      </c>
      <c r="M242" s="14">
        <f xml:space="preserve"> _xlfn.MAXIFS(performance_data[date],performance_data[portfolio_id],performance_data[[#This Row],[portfolio_id]])</f>
        <v>45537</v>
      </c>
      <c r="N242" s="14">
        <f xml:space="preserve"> _xlfn.MINIFS(performance_data[date],performance_data[portfolio_id],performance_data[[#This Row],[portfolio_id]])</f>
        <v>44851</v>
      </c>
      <c r="O242" s="15">
        <f>_xlfn.MAXIFS(performance_data[portfolio_value],performance_data[portfolio_id],performance_data[[#This Row],[portfolio_id]],performance_data[date],performance_data[[#This Row],[latest_date]])</f>
        <v>405793.72</v>
      </c>
      <c r="P242" s="15">
        <f>_xlfn.MAXIFS(performance_data[portfolio_value],performance_data[portfolio_id],performance_data[[#This Row],[portfolio_id]],performance_data[date],performance_data[[#This Row],[starting_date]])</f>
        <v>323603.90999999997</v>
      </c>
      <c r="Q242" s="15">
        <f>performance_data[[#This Row],[latest_value]]-performance_data[[#This Row],[starting_value]]</f>
        <v>82189.81</v>
      </c>
      <c r="R242" s="15">
        <f>performance_data[[#This Row],[net_inflows]]-performance_data[[#This Row],[net_outflows]]</f>
        <v>9900.2999999999993</v>
      </c>
      <c r="S242" s="15" t="str">
        <f>IF(performance_data[[#This Row],[net_inflows]]&gt;AVERAGE(performance_data[net_inflows]),"High","Low")</f>
        <v>High</v>
      </c>
      <c r="T242" s="15">
        <f>AVERAGEIF(performance_data[inflow_flag],performance_data[[#This Row],[inflow_flag]],performance_data[return_percentage])</f>
        <v>4.8467905675459724</v>
      </c>
      <c r="U242" s="17">
        <f>IF(performance_data[[#This Row],[return_percentage]]&lt;performance_data[[#This Row],[benchmark_return]],1,0)</f>
        <v>1</v>
      </c>
      <c r="V242" s="17">
        <f>COUNTIFS(performance_data[portfolio_id],performance_data[[#This Row],[portfolio_id]])</f>
        <v>31</v>
      </c>
      <c r="W242" s="17">
        <f>COUNTIFS(performance_data[portfolio_id],performance_data[[#This Row],[portfolio_id]],
          performance_data[return_flag],1)</f>
        <v>17</v>
      </c>
      <c r="X242" s="15">
        <f>performance_data[[#This Row],[underperform_flag_count]]/performance_data[[#This Row],[totalportfoliocount]]</f>
        <v>0.54838709677419351</v>
      </c>
    </row>
    <row r="243" spans="1:24" x14ac:dyDescent="0.3">
      <c r="A243">
        <v>1475</v>
      </c>
      <c r="B243" s="1">
        <v>44987</v>
      </c>
      <c r="C243">
        <v>450942.3</v>
      </c>
      <c r="D243">
        <v>-0.23</v>
      </c>
      <c r="E243">
        <v>-0.19</v>
      </c>
      <c r="F243">
        <v>8207.52</v>
      </c>
      <c r="G243">
        <v>1653.4</v>
      </c>
      <c r="H243" t="s">
        <v>2213</v>
      </c>
      <c r="I243" t="s">
        <v>2206</v>
      </c>
      <c r="J243">
        <v>3</v>
      </c>
      <c r="K243" t="s">
        <v>2222</v>
      </c>
      <c r="L243" t="str">
        <f>IF(performance_data[[#This Row],[return_percentage]]&gt;=performance_data[[#This Row],[benchmark_return]],"Higher","Lower")</f>
        <v>Lower</v>
      </c>
      <c r="M243" s="14">
        <f xml:space="preserve"> _xlfn.MAXIFS(performance_data[date],performance_data[portfolio_id],performance_data[[#This Row],[portfolio_id]])</f>
        <v>45537</v>
      </c>
      <c r="N243" s="14">
        <f xml:space="preserve"> _xlfn.MINIFS(performance_data[date],performance_data[portfolio_id],performance_data[[#This Row],[portfolio_id]])</f>
        <v>44851</v>
      </c>
      <c r="O243" s="15">
        <f>_xlfn.MAXIFS(performance_data[portfolio_value],performance_data[portfolio_id],performance_data[[#This Row],[portfolio_id]],performance_data[date],performance_data[[#This Row],[latest_date]])</f>
        <v>405793.72</v>
      </c>
      <c r="P243" s="15">
        <f>_xlfn.MAXIFS(performance_data[portfolio_value],performance_data[portfolio_id],performance_data[[#This Row],[portfolio_id]],performance_data[date],performance_data[[#This Row],[starting_date]])</f>
        <v>323603.90999999997</v>
      </c>
      <c r="Q243" s="15">
        <f>performance_data[[#This Row],[latest_value]]-performance_data[[#This Row],[starting_value]]</f>
        <v>82189.81</v>
      </c>
      <c r="R243" s="15">
        <f>performance_data[[#This Row],[net_inflows]]-performance_data[[#This Row],[net_outflows]]</f>
        <v>6554.1200000000008</v>
      </c>
      <c r="S243" s="15" t="str">
        <f>IF(performance_data[[#This Row],[net_inflows]]&gt;AVERAGE(performance_data[net_inflows]),"High","Low")</f>
        <v>Low</v>
      </c>
      <c r="T243" s="15">
        <f>AVERAGEIF(performance_data[inflow_flag],performance_data[[#This Row],[inflow_flag]],performance_data[return_percentage])</f>
        <v>5.0457846277021572</v>
      </c>
      <c r="U243" s="17">
        <f>IF(performance_data[[#This Row],[return_percentage]]&lt;performance_data[[#This Row],[benchmark_return]],1,0)</f>
        <v>1</v>
      </c>
      <c r="V243" s="17">
        <f>COUNTIFS(performance_data[portfolio_id],performance_data[[#This Row],[portfolio_id]])</f>
        <v>31</v>
      </c>
      <c r="W243" s="17">
        <f>COUNTIFS(performance_data[portfolio_id],performance_data[[#This Row],[portfolio_id]],
          performance_data[return_flag],1)</f>
        <v>17</v>
      </c>
      <c r="X243" s="15">
        <f>performance_data[[#This Row],[underperform_flag_count]]/performance_data[[#This Row],[totalportfoliocount]]</f>
        <v>0.54838709677419351</v>
      </c>
    </row>
    <row r="244" spans="1:24" x14ac:dyDescent="0.3">
      <c r="A244">
        <v>1475</v>
      </c>
      <c r="B244" s="1">
        <v>45479</v>
      </c>
      <c r="C244">
        <v>61642.400000000001</v>
      </c>
      <c r="D244">
        <v>-2.4300000000000002</v>
      </c>
      <c r="E244">
        <v>-2.86</v>
      </c>
      <c r="F244">
        <v>19406.02</v>
      </c>
      <c r="G244">
        <v>8663.5400000000009</v>
      </c>
      <c r="H244" t="s">
        <v>2205</v>
      </c>
      <c r="I244" t="s">
        <v>2209</v>
      </c>
      <c r="J244">
        <v>7</v>
      </c>
      <c r="K244" t="s">
        <v>2210</v>
      </c>
      <c r="L244" t="str">
        <f>IF(performance_data[[#This Row],[return_percentage]]&gt;=performance_data[[#This Row],[benchmark_return]],"Higher","Lower")</f>
        <v>Higher</v>
      </c>
      <c r="M244" s="14">
        <f xml:space="preserve"> _xlfn.MAXIFS(performance_data[date],performance_data[portfolio_id],performance_data[[#This Row],[portfolio_id]])</f>
        <v>45537</v>
      </c>
      <c r="N244" s="14">
        <f xml:space="preserve"> _xlfn.MINIFS(performance_data[date],performance_data[portfolio_id],performance_data[[#This Row],[portfolio_id]])</f>
        <v>44851</v>
      </c>
      <c r="O244" s="15">
        <f>_xlfn.MAXIFS(performance_data[portfolio_value],performance_data[portfolio_id],performance_data[[#This Row],[portfolio_id]],performance_data[date],performance_data[[#This Row],[latest_date]])</f>
        <v>405793.72</v>
      </c>
      <c r="P244" s="15">
        <f>_xlfn.MAXIFS(performance_data[portfolio_value],performance_data[portfolio_id],performance_data[[#This Row],[portfolio_id]],performance_data[date],performance_data[[#This Row],[starting_date]])</f>
        <v>323603.90999999997</v>
      </c>
      <c r="Q244" s="15">
        <f>performance_data[[#This Row],[latest_value]]-performance_data[[#This Row],[starting_value]]</f>
        <v>82189.81</v>
      </c>
      <c r="R244" s="15">
        <f>performance_data[[#This Row],[net_inflows]]-performance_data[[#This Row],[net_outflows]]</f>
        <v>10742.48</v>
      </c>
      <c r="S244" s="15" t="str">
        <f>IF(performance_data[[#This Row],[net_inflows]]&gt;AVERAGE(performance_data[net_inflows]),"High","Low")</f>
        <v>High</v>
      </c>
      <c r="T244" s="15">
        <f>AVERAGEIF(performance_data[inflow_flag],performance_data[[#This Row],[inflow_flag]],performance_data[return_percentage])</f>
        <v>4.8467905675459724</v>
      </c>
      <c r="U244" s="17">
        <f>IF(performance_data[[#This Row],[return_percentage]]&lt;performance_data[[#This Row],[benchmark_return]],1,0)</f>
        <v>0</v>
      </c>
      <c r="V244" s="17">
        <f>COUNTIFS(performance_data[portfolio_id],performance_data[[#This Row],[portfolio_id]])</f>
        <v>31</v>
      </c>
      <c r="W244" s="17">
        <f>COUNTIFS(performance_data[portfolio_id],performance_data[[#This Row],[portfolio_id]],
          performance_data[return_flag],1)</f>
        <v>17</v>
      </c>
      <c r="X244" s="15">
        <f>performance_data[[#This Row],[underperform_flag_count]]/performance_data[[#This Row],[totalportfoliocount]]</f>
        <v>0.54838709677419351</v>
      </c>
    </row>
    <row r="245" spans="1:24" x14ac:dyDescent="0.3">
      <c r="A245">
        <v>1475</v>
      </c>
      <c r="B245" s="1">
        <v>45383</v>
      </c>
      <c r="C245">
        <v>282333.21000000002</v>
      </c>
      <c r="D245">
        <v>7.03</v>
      </c>
      <c r="E245">
        <v>7.16</v>
      </c>
      <c r="F245">
        <v>19361.990000000002</v>
      </c>
      <c r="G245">
        <v>11728.55</v>
      </c>
      <c r="H245" t="s">
        <v>2205</v>
      </c>
      <c r="I245" t="s">
        <v>2211</v>
      </c>
      <c r="J245">
        <v>4</v>
      </c>
      <c r="K245" t="s">
        <v>2216</v>
      </c>
      <c r="L245" t="str">
        <f>IF(performance_data[[#This Row],[return_percentage]]&gt;=performance_data[[#This Row],[benchmark_return]],"Higher","Lower")</f>
        <v>Lower</v>
      </c>
      <c r="M245" s="14">
        <f xml:space="preserve"> _xlfn.MAXIFS(performance_data[date],performance_data[portfolio_id],performance_data[[#This Row],[portfolio_id]])</f>
        <v>45537</v>
      </c>
      <c r="N245" s="14">
        <f xml:space="preserve"> _xlfn.MINIFS(performance_data[date],performance_data[portfolio_id],performance_data[[#This Row],[portfolio_id]])</f>
        <v>44851</v>
      </c>
      <c r="O245" s="15">
        <f>_xlfn.MAXIFS(performance_data[portfolio_value],performance_data[portfolio_id],performance_data[[#This Row],[portfolio_id]],performance_data[date],performance_data[[#This Row],[latest_date]])</f>
        <v>405793.72</v>
      </c>
      <c r="P245" s="15">
        <f>_xlfn.MAXIFS(performance_data[portfolio_value],performance_data[portfolio_id],performance_data[[#This Row],[portfolio_id]],performance_data[date],performance_data[[#This Row],[starting_date]])</f>
        <v>323603.90999999997</v>
      </c>
      <c r="Q245" s="15">
        <f>performance_data[[#This Row],[latest_value]]-performance_data[[#This Row],[starting_value]]</f>
        <v>82189.81</v>
      </c>
      <c r="R245" s="15">
        <f>performance_data[[#This Row],[net_inflows]]-performance_data[[#This Row],[net_outflows]]</f>
        <v>7633.4400000000023</v>
      </c>
      <c r="S245" s="15" t="str">
        <f>IF(performance_data[[#This Row],[net_inflows]]&gt;AVERAGE(performance_data[net_inflows]),"High","Low")</f>
        <v>High</v>
      </c>
      <c r="T245" s="15">
        <f>AVERAGEIF(performance_data[inflow_flag],performance_data[[#This Row],[inflow_flag]],performance_data[return_percentage])</f>
        <v>4.8467905675459724</v>
      </c>
      <c r="U245" s="17">
        <f>IF(performance_data[[#This Row],[return_percentage]]&lt;performance_data[[#This Row],[benchmark_return]],1,0)</f>
        <v>1</v>
      </c>
      <c r="V245" s="17">
        <f>COUNTIFS(performance_data[portfolio_id],performance_data[[#This Row],[portfolio_id]])</f>
        <v>31</v>
      </c>
      <c r="W245" s="17">
        <f>COUNTIFS(performance_data[portfolio_id],performance_data[[#This Row],[portfolio_id]],
          performance_data[return_flag],1)</f>
        <v>17</v>
      </c>
      <c r="X245" s="15">
        <f>performance_data[[#This Row],[underperform_flag_count]]/performance_data[[#This Row],[totalportfoliocount]]</f>
        <v>0.54838709677419351</v>
      </c>
    </row>
    <row r="246" spans="1:24" x14ac:dyDescent="0.3">
      <c r="A246">
        <v>1475</v>
      </c>
      <c r="B246" s="1">
        <v>45473</v>
      </c>
      <c r="C246">
        <v>212740.99</v>
      </c>
      <c r="D246">
        <v>8.5500000000000007</v>
      </c>
      <c r="E246">
        <v>7.59</v>
      </c>
      <c r="F246">
        <v>11436.95</v>
      </c>
      <c r="G246">
        <v>5417.49</v>
      </c>
      <c r="H246" t="s">
        <v>2205</v>
      </c>
      <c r="I246" t="s">
        <v>2211</v>
      </c>
      <c r="J246">
        <v>6</v>
      </c>
      <c r="K246" t="s">
        <v>2212</v>
      </c>
      <c r="L246" t="str">
        <f>IF(performance_data[[#This Row],[return_percentage]]&gt;=performance_data[[#This Row],[benchmark_return]],"Higher","Lower")</f>
        <v>Higher</v>
      </c>
      <c r="M246" s="14">
        <f xml:space="preserve"> _xlfn.MAXIFS(performance_data[date],performance_data[portfolio_id],performance_data[[#This Row],[portfolio_id]])</f>
        <v>45537</v>
      </c>
      <c r="N246" s="14">
        <f xml:space="preserve"> _xlfn.MINIFS(performance_data[date],performance_data[portfolio_id],performance_data[[#This Row],[portfolio_id]])</f>
        <v>44851</v>
      </c>
      <c r="O246" s="15">
        <f>_xlfn.MAXIFS(performance_data[portfolio_value],performance_data[portfolio_id],performance_data[[#This Row],[portfolio_id]],performance_data[date],performance_data[[#This Row],[latest_date]])</f>
        <v>405793.72</v>
      </c>
      <c r="P246" s="15">
        <f>_xlfn.MAXIFS(performance_data[portfolio_value],performance_data[portfolio_id],performance_data[[#This Row],[portfolio_id]],performance_data[date],performance_data[[#This Row],[starting_date]])</f>
        <v>323603.90999999997</v>
      </c>
      <c r="Q246" s="15">
        <f>performance_data[[#This Row],[latest_value]]-performance_data[[#This Row],[starting_value]]</f>
        <v>82189.81</v>
      </c>
      <c r="R246" s="15">
        <f>performance_data[[#This Row],[net_inflows]]-performance_data[[#This Row],[net_outflows]]</f>
        <v>6019.4600000000009</v>
      </c>
      <c r="S246" s="15" t="str">
        <f>IF(performance_data[[#This Row],[net_inflows]]&gt;AVERAGE(performance_data[net_inflows]),"High","Low")</f>
        <v>High</v>
      </c>
      <c r="T246" s="15">
        <f>AVERAGEIF(performance_data[inflow_flag],performance_data[[#This Row],[inflow_flag]],performance_data[return_percentage])</f>
        <v>4.8467905675459724</v>
      </c>
      <c r="U246" s="17">
        <f>IF(performance_data[[#This Row],[return_percentage]]&lt;performance_data[[#This Row],[benchmark_return]],1,0)</f>
        <v>0</v>
      </c>
      <c r="V246" s="17">
        <f>COUNTIFS(performance_data[portfolio_id],performance_data[[#This Row],[portfolio_id]])</f>
        <v>31</v>
      </c>
      <c r="W246" s="17">
        <f>COUNTIFS(performance_data[portfolio_id],performance_data[[#This Row],[portfolio_id]],
          performance_data[return_flag],1)</f>
        <v>17</v>
      </c>
      <c r="X246" s="15">
        <f>performance_data[[#This Row],[underperform_flag_count]]/performance_data[[#This Row],[totalportfoliocount]]</f>
        <v>0.54838709677419351</v>
      </c>
    </row>
    <row r="247" spans="1:24" x14ac:dyDescent="0.3">
      <c r="A247">
        <v>1475</v>
      </c>
      <c r="B247" s="1">
        <v>45386</v>
      </c>
      <c r="C247">
        <v>137256.99</v>
      </c>
      <c r="D247">
        <v>-9.36</v>
      </c>
      <c r="E247">
        <v>-8.6199999999999992</v>
      </c>
      <c r="F247">
        <v>5721.3</v>
      </c>
      <c r="G247">
        <v>4720.09</v>
      </c>
      <c r="H247" t="s">
        <v>2205</v>
      </c>
      <c r="I247" t="s">
        <v>2211</v>
      </c>
      <c r="J247">
        <v>4</v>
      </c>
      <c r="K247" t="s">
        <v>2216</v>
      </c>
      <c r="L247" t="str">
        <f>IF(performance_data[[#This Row],[return_percentage]]&gt;=performance_data[[#This Row],[benchmark_return]],"Higher","Lower")</f>
        <v>Lower</v>
      </c>
      <c r="M247" s="14">
        <f xml:space="preserve"> _xlfn.MAXIFS(performance_data[date],performance_data[portfolio_id],performance_data[[#This Row],[portfolio_id]])</f>
        <v>45537</v>
      </c>
      <c r="N247" s="14">
        <f xml:space="preserve"> _xlfn.MINIFS(performance_data[date],performance_data[portfolio_id],performance_data[[#This Row],[portfolio_id]])</f>
        <v>44851</v>
      </c>
      <c r="O247" s="15">
        <f>_xlfn.MAXIFS(performance_data[portfolio_value],performance_data[portfolio_id],performance_data[[#This Row],[portfolio_id]],performance_data[date],performance_data[[#This Row],[latest_date]])</f>
        <v>405793.72</v>
      </c>
      <c r="P247" s="15">
        <f>_xlfn.MAXIFS(performance_data[portfolio_value],performance_data[portfolio_id],performance_data[[#This Row],[portfolio_id]],performance_data[date],performance_data[[#This Row],[starting_date]])</f>
        <v>323603.90999999997</v>
      </c>
      <c r="Q247" s="15">
        <f>performance_data[[#This Row],[latest_value]]-performance_data[[#This Row],[starting_value]]</f>
        <v>82189.81</v>
      </c>
      <c r="R247" s="15">
        <f>performance_data[[#This Row],[net_inflows]]-performance_data[[#This Row],[net_outflows]]</f>
        <v>1001.21</v>
      </c>
      <c r="S247" s="15" t="str">
        <f>IF(performance_data[[#This Row],[net_inflows]]&gt;AVERAGE(performance_data[net_inflows]),"High","Low")</f>
        <v>Low</v>
      </c>
      <c r="T247" s="15">
        <f>AVERAGEIF(performance_data[inflow_flag],performance_data[[#This Row],[inflow_flag]],performance_data[return_percentage])</f>
        <v>5.0457846277021572</v>
      </c>
      <c r="U247" s="17">
        <f>IF(performance_data[[#This Row],[return_percentage]]&lt;performance_data[[#This Row],[benchmark_return]],1,0)</f>
        <v>1</v>
      </c>
      <c r="V247" s="17">
        <f>COUNTIFS(performance_data[portfolio_id],performance_data[[#This Row],[portfolio_id]])</f>
        <v>31</v>
      </c>
      <c r="W247" s="17">
        <f>COUNTIFS(performance_data[portfolio_id],performance_data[[#This Row],[portfolio_id]],
          performance_data[return_flag],1)</f>
        <v>17</v>
      </c>
      <c r="X247" s="15">
        <f>performance_data[[#This Row],[underperform_flag_count]]/performance_data[[#This Row],[totalportfoliocount]]</f>
        <v>0.54838709677419351</v>
      </c>
    </row>
    <row r="248" spans="1:24" x14ac:dyDescent="0.3">
      <c r="A248">
        <v>1475</v>
      </c>
      <c r="B248" s="1">
        <v>45037</v>
      </c>
      <c r="C248">
        <v>314595.84999999998</v>
      </c>
      <c r="D248">
        <v>-4.25</v>
      </c>
      <c r="E248">
        <v>-3.6</v>
      </c>
      <c r="F248">
        <v>12392.79</v>
      </c>
      <c r="G248">
        <v>1144.56</v>
      </c>
      <c r="H248" t="s">
        <v>2213</v>
      </c>
      <c r="I248" t="s">
        <v>2211</v>
      </c>
      <c r="J248">
        <v>4</v>
      </c>
      <c r="K248" t="s">
        <v>2216</v>
      </c>
      <c r="L248" t="str">
        <f>IF(performance_data[[#This Row],[return_percentage]]&gt;=performance_data[[#This Row],[benchmark_return]],"Higher","Lower")</f>
        <v>Lower</v>
      </c>
      <c r="M248" s="14">
        <f xml:space="preserve"> _xlfn.MAXIFS(performance_data[date],performance_data[portfolio_id],performance_data[[#This Row],[portfolio_id]])</f>
        <v>45537</v>
      </c>
      <c r="N248" s="14">
        <f xml:space="preserve"> _xlfn.MINIFS(performance_data[date],performance_data[portfolio_id],performance_data[[#This Row],[portfolio_id]])</f>
        <v>44851</v>
      </c>
      <c r="O248" s="15">
        <f>_xlfn.MAXIFS(performance_data[portfolio_value],performance_data[portfolio_id],performance_data[[#This Row],[portfolio_id]],performance_data[date],performance_data[[#This Row],[latest_date]])</f>
        <v>405793.72</v>
      </c>
      <c r="P248" s="15">
        <f>_xlfn.MAXIFS(performance_data[portfolio_value],performance_data[portfolio_id],performance_data[[#This Row],[portfolio_id]],performance_data[date],performance_data[[#This Row],[starting_date]])</f>
        <v>323603.90999999997</v>
      </c>
      <c r="Q248" s="15">
        <f>performance_data[[#This Row],[latest_value]]-performance_data[[#This Row],[starting_value]]</f>
        <v>82189.81</v>
      </c>
      <c r="R248" s="15">
        <f>performance_data[[#This Row],[net_inflows]]-performance_data[[#This Row],[net_outflows]]</f>
        <v>11248.230000000001</v>
      </c>
      <c r="S248" s="15" t="str">
        <f>IF(performance_data[[#This Row],[net_inflows]]&gt;AVERAGE(performance_data[net_inflows]),"High","Low")</f>
        <v>High</v>
      </c>
      <c r="T248" s="15">
        <f>AVERAGEIF(performance_data[inflow_flag],performance_data[[#This Row],[inflow_flag]],performance_data[return_percentage])</f>
        <v>4.8467905675459724</v>
      </c>
      <c r="U248" s="17">
        <f>IF(performance_data[[#This Row],[return_percentage]]&lt;performance_data[[#This Row],[benchmark_return]],1,0)</f>
        <v>1</v>
      </c>
      <c r="V248" s="17">
        <f>COUNTIFS(performance_data[portfolio_id],performance_data[[#This Row],[portfolio_id]])</f>
        <v>31</v>
      </c>
      <c r="W248" s="17">
        <f>COUNTIFS(performance_data[portfolio_id],performance_data[[#This Row],[portfolio_id]],
          performance_data[return_flag],1)</f>
        <v>17</v>
      </c>
      <c r="X248" s="15">
        <f>performance_data[[#This Row],[underperform_flag_count]]/performance_data[[#This Row],[totalportfoliocount]]</f>
        <v>0.54838709677419351</v>
      </c>
    </row>
    <row r="249" spans="1:24" x14ac:dyDescent="0.3">
      <c r="A249">
        <v>1475</v>
      </c>
      <c r="B249" s="1">
        <v>45078</v>
      </c>
      <c r="C249">
        <v>71175.490000000005</v>
      </c>
      <c r="D249">
        <v>15.95</v>
      </c>
      <c r="E249">
        <v>13.35</v>
      </c>
      <c r="F249">
        <v>8693.27</v>
      </c>
      <c r="G249">
        <v>376.4</v>
      </c>
      <c r="H249" t="s">
        <v>2213</v>
      </c>
      <c r="I249" t="s">
        <v>2211</v>
      </c>
      <c r="J249">
        <v>6</v>
      </c>
      <c r="K249" t="s">
        <v>2212</v>
      </c>
      <c r="L249" t="str">
        <f>IF(performance_data[[#This Row],[return_percentage]]&gt;=performance_data[[#This Row],[benchmark_return]],"Higher","Lower")</f>
        <v>Higher</v>
      </c>
      <c r="M249" s="14">
        <f xml:space="preserve"> _xlfn.MAXIFS(performance_data[date],performance_data[portfolio_id],performance_data[[#This Row],[portfolio_id]])</f>
        <v>45537</v>
      </c>
      <c r="N249" s="14">
        <f xml:space="preserve"> _xlfn.MINIFS(performance_data[date],performance_data[portfolio_id],performance_data[[#This Row],[portfolio_id]])</f>
        <v>44851</v>
      </c>
      <c r="O249" s="15">
        <f>_xlfn.MAXIFS(performance_data[portfolio_value],performance_data[portfolio_id],performance_data[[#This Row],[portfolio_id]],performance_data[date],performance_data[[#This Row],[latest_date]])</f>
        <v>405793.72</v>
      </c>
      <c r="P249" s="15">
        <f>_xlfn.MAXIFS(performance_data[portfolio_value],performance_data[portfolio_id],performance_data[[#This Row],[portfolio_id]],performance_data[date],performance_data[[#This Row],[starting_date]])</f>
        <v>323603.90999999997</v>
      </c>
      <c r="Q249" s="15">
        <f>performance_data[[#This Row],[latest_value]]-performance_data[[#This Row],[starting_value]]</f>
        <v>82189.81</v>
      </c>
      <c r="R249" s="15">
        <f>performance_data[[#This Row],[net_inflows]]-performance_data[[#This Row],[net_outflows]]</f>
        <v>8316.8700000000008</v>
      </c>
      <c r="S249" s="15" t="str">
        <f>IF(performance_data[[#This Row],[net_inflows]]&gt;AVERAGE(performance_data[net_inflows]),"High","Low")</f>
        <v>Low</v>
      </c>
      <c r="T249" s="15">
        <f>AVERAGEIF(performance_data[inflow_flag],performance_data[[#This Row],[inflow_flag]],performance_data[return_percentage])</f>
        <v>5.0457846277021572</v>
      </c>
      <c r="U249" s="17">
        <f>IF(performance_data[[#This Row],[return_percentage]]&lt;performance_data[[#This Row],[benchmark_return]],1,0)</f>
        <v>0</v>
      </c>
      <c r="V249" s="17">
        <f>COUNTIFS(performance_data[portfolio_id],performance_data[[#This Row],[portfolio_id]])</f>
        <v>31</v>
      </c>
      <c r="W249" s="17">
        <f>COUNTIFS(performance_data[portfolio_id],performance_data[[#This Row],[portfolio_id]],
          performance_data[return_flag],1)</f>
        <v>17</v>
      </c>
      <c r="X249" s="15">
        <f>performance_data[[#This Row],[underperform_flag_count]]/performance_data[[#This Row],[totalportfoliocount]]</f>
        <v>0.54838709677419351</v>
      </c>
    </row>
    <row r="250" spans="1:24" x14ac:dyDescent="0.3">
      <c r="A250">
        <v>1475</v>
      </c>
      <c r="B250" s="1">
        <v>44992</v>
      </c>
      <c r="C250">
        <v>235518.42</v>
      </c>
      <c r="D250">
        <v>7.67</v>
      </c>
      <c r="E250">
        <v>8.82</v>
      </c>
      <c r="F250">
        <v>8537.1</v>
      </c>
      <c r="G250">
        <v>1451.04</v>
      </c>
      <c r="H250" t="s">
        <v>2213</v>
      </c>
      <c r="I250" t="s">
        <v>2206</v>
      </c>
      <c r="J250">
        <v>3</v>
      </c>
      <c r="K250" t="s">
        <v>2222</v>
      </c>
      <c r="L250" t="str">
        <f>IF(performance_data[[#This Row],[return_percentage]]&gt;=performance_data[[#This Row],[benchmark_return]],"Higher","Lower")</f>
        <v>Lower</v>
      </c>
      <c r="M250" s="14">
        <f xml:space="preserve"> _xlfn.MAXIFS(performance_data[date],performance_data[portfolio_id],performance_data[[#This Row],[portfolio_id]])</f>
        <v>45537</v>
      </c>
      <c r="N250" s="14">
        <f xml:space="preserve"> _xlfn.MINIFS(performance_data[date],performance_data[portfolio_id],performance_data[[#This Row],[portfolio_id]])</f>
        <v>44851</v>
      </c>
      <c r="O250" s="15">
        <f>_xlfn.MAXIFS(performance_data[portfolio_value],performance_data[portfolio_id],performance_data[[#This Row],[portfolio_id]],performance_data[date],performance_data[[#This Row],[latest_date]])</f>
        <v>405793.72</v>
      </c>
      <c r="P250" s="15">
        <f>_xlfn.MAXIFS(performance_data[portfolio_value],performance_data[portfolio_id],performance_data[[#This Row],[portfolio_id]],performance_data[date],performance_data[[#This Row],[starting_date]])</f>
        <v>323603.90999999997</v>
      </c>
      <c r="Q250" s="15">
        <f>performance_data[[#This Row],[latest_value]]-performance_data[[#This Row],[starting_value]]</f>
        <v>82189.81</v>
      </c>
      <c r="R250" s="15">
        <f>performance_data[[#This Row],[net_inflows]]-performance_data[[#This Row],[net_outflows]]</f>
        <v>7086.06</v>
      </c>
      <c r="S250" s="15" t="str">
        <f>IF(performance_data[[#This Row],[net_inflows]]&gt;AVERAGE(performance_data[net_inflows]),"High","Low")</f>
        <v>Low</v>
      </c>
      <c r="T250" s="15">
        <f>AVERAGEIF(performance_data[inflow_flag],performance_data[[#This Row],[inflow_flag]],performance_data[return_percentage])</f>
        <v>5.0457846277021572</v>
      </c>
      <c r="U250" s="17">
        <f>IF(performance_data[[#This Row],[return_percentage]]&lt;performance_data[[#This Row],[benchmark_return]],1,0)</f>
        <v>1</v>
      </c>
      <c r="V250" s="17">
        <f>COUNTIFS(performance_data[portfolio_id],performance_data[[#This Row],[portfolio_id]])</f>
        <v>31</v>
      </c>
      <c r="W250" s="17">
        <f>COUNTIFS(performance_data[portfolio_id],performance_data[[#This Row],[portfolio_id]],
          performance_data[return_flag],1)</f>
        <v>17</v>
      </c>
      <c r="X250" s="15">
        <f>performance_data[[#This Row],[underperform_flag_count]]/performance_data[[#This Row],[totalportfoliocount]]</f>
        <v>0.54838709677419351</v>
      </c>
    </row>
    <row r="251" spans="1:24" x14ac:dyDescent="0.3">
      <c r="A251">
        <v>1475</v>
      </c>
      <c r="B251" s="1">
        <v>44875</v>
      </c>
      <c r="C251">
        <v>300312.34999999998</v>
      </c>
      <c r="D251">
        <v>3.57</v>
      </c>
      <c r="E251">
        <v>2.97</v>
      </c>
      <c r="F251">
        <v>5039.32</v>
      </c>
      <c r="G251">
        <v>11732.48</v>
      </c>
      <c r="H251" t="s">
        <v>2220</v>
      </c>
      <c r="I251" t="s">
        <v>2217</v>
      </c>
      <c r="J251">
        <v>11</v>
      </c>
      <c r="K251" t="s">
        <v>2219</v>
      </c>
      <c r="L251" t="str">
        <f>IF(performance_data[[#This Row],[return_percentage]]&gt;=performance_data[[#This Row],[benchmark_return]],"Higher","Lower")</f>
        <v>Higher</v>
      </c>
      <c r="M251" s="14">
        <f xml:space="preserve"> _xlfn.MAXIFS(performance_data[date],performance_data[portfolio_id],performance_data[[#This Row],[portfolio_id]])</f>
        <v>45537</v>
      </c>
      <c r="N251" s="14">
        <f xml:space="preserve"> _xlfn.MINIFS(performance_data[date],performance_data[portfolio_id],performance_data[[#This Row],[portfolio_id]])</f>
        <v>44851</v>
      </c>
      <c r="O251" s="15">
        <f>_xlfn.MAXIFS(performance_data[portfolio_value],performance_data[portfolio_id],performance_data[[#This Row],[portfolio_id]],performance_data[date],performance_data[[#This Row],[latest_date]])</f>
        <v>405793.72</v>
      </c>
      <c r="P251" s="15">
        <f>_xlfn.MAXIFS(performance_data[portfolio_value],performance_data[portfolio_id],performance_data[[#This Row],[portfolio_id]],performance_data[date],performance_data[[#This Row],[starting_date]])</f>
        <v>323603.90999999997</v>
      </c>
      <c r="Q251" s="15">
        <f>performance_data[[#This Row],[latest_value]]-performance_data[[#This Row],[starting_value]]</f>
        <v>82189.81</v>
      </c>
      <c r="R251" s="15">
        <f>performance_data[[#This Row],[net_inflows]]-performance_data[[#This Row],[net_outflows]]</f>
        <v>-6693.16</v>
      </c>
      <c r="S251" s="15" t="str">
        <f>IF(performance_data[[#This Row],[net_inflows]]&gt;AVERAGE(performance_data[net_inflows]),"High","Low")</f>
        <v>Low</v>
      </c>
      <c r="T251" s="15">
        <f>AVERAGEIF(performance_data[inflow_flag],performance_data[[#This Row],[inflow_flag]],performance_data[return_percentage])</f>
        <v>5.0457846277021572</v>
      </c>
      <c r="U251" s="17">
        <f>IF(performance_data[[#This Row],[return_percentage]]&lt;performance_data[[#This Row],[benchmark_return]],1,0)</f>
        <v>0</v>
      </c>
      <c r="V251" s="17">
        <f>COUNTIFS(performance_data[portfolio_id],performance_data[[#This Row],[portfolio_id]])</f>
        <v>31</v>
      </c>
      <c r="W251" s="17">
        <f>COUNTIFS(performance_data[portfolio_id],performance_data[[#This Row],[portfolio_id]],
          performance_data[return_flag],1)</f>
        <v>17</v>
      </c>
      <c r="X251" s="15">
        <f>performance_data[[#This Row],[underperform_flag_count]]/performance_data[[#This Row],[totalportfoliocount]]</f>
        <v>0.54838709677419351</v>
      </c>
    </row>
    <row r="252" spans="1:24" x14ac:dyDescent="0.3">
      <c r="A252">
        <v>1475</v>
      </c>
      <c r="B252" s="1">
        <v>45505</v>
      </c>
      <c r="C252">
        <v>219005.58</v>
      </c>
      <c r="D252">
        <v>3.3</v>
      </c>
      <c r="E252">
        <v>3.7</v>
      </c>
      <c r="F252">
        <v>6339.73</v>
      </c>
      <c r="G252">
        <v>17748.349999999999</v>
      </c>
      <c r="H252" t="s">
        <v>2205</v>
      </c>
      <c r="I252" t="s">
        <v>2209</v>
      </c>
      <c r="J252">
        <v>8</v>
      </c>
      <c r="K252" t="s">
        <v>2214</v>
      </c>
      <c r="L252" t="str">
        <f>IF(performance_data[[#This Row],[return_percentage]]&gt;=performance_data[[#This Row],[benchmark_return]],"Higher","Lower")</f>
        <v>Lower</v>
      </c>
      <c r="M252" s="14">
        <f xml:space="preserve"> _xlfn.MAXIFS(performance_data[date],performance_data[portfolio_id],performance_data[[#This Row],[portfolio_id]])</f>
        <v>45537</v>
      </c>
      <c r="N252" s="14">
        <f xml:space="preserve"> _xlfn.MINIFS(performance_data[date],performance_data[portfolio_id],performance_data[[#This Row],[portfolio_id]])</f>
        <v>44851</v>
      </c>
      <c r="O252" s="15">
        <f>_xlfn.MAXIFS(performance_data[portfolio_value],performance_data[portfolio_id],performance_data[[#This Row],[portfolio_id]],performance_data[date],performance_data[[#This Row],[latest_date]])</f>
        <v>405793.72</v>
      </c>
      <c r="P252" s="15">
        <f>_xlfn.MAXIFS(performance_data[portfolio_value],performance_data[portfolio_id],performance_data[[#This Row],[portfolio_id]],performance_data[date],performance_data[[#This Row],[starting_date]])</f>
        <v>323603.90999999997</v>
      </c>
      <c r="Q252" s="15">
        <f>performance_data[[#This Row],[latest_value]]-performance_data[[#This Row],[starting_value]]</f>
        <v>82189.81</v>
      </c>
      <c r="R252" s="15">
        <f>performance_data[[#This Row],[net_inflows]]-performance_data[[#This Row],[net_outflows]]</f>
        <v>-11408.619999999999</v>
      </c>
      <c r="S252" s="15" t="str">
        <f>IF(performance_data[[#This Row],[net_inflows]]&gt;AVERAGE(performance_data[net_inflows]),"High","Low")</f>
        <v>Low</v>
      </c>
      <c r="T252" s="15">
        <f>AVERAGEIF(performance_data[inflow_flag],performance_data[[#This Row],[inflow_flag]],performance_data[return_percentage])</f>
        <v>5.0457846277021572</v>
      </c>
      <c r="U252" s="17">
        <f>IF(performance_data[[#This Row],[return_percentage]]&lt;performance_data[[#This Row],[benchmark_return]],1,0)</f>
        <v>1</v>
      </c>
      <c r="V252" s="17">
        <f>COUNTIFS(performance_data[portfolio_id],performance_data[[#This Row],[portfolio_id]])</f>
        <v>31</v>
      </c>
      <c r="W252" s="17">
        <f>COUNTIFS(performance_data[portfolio_id],performance_data[[#This Row],[portfolio_id]],
          performance_data[return_flag],1)</f>
        <v>17</v>
      </c>
      <c r="X252" s="15">
        <f>performance_data[[#This Row],[underperform_flag_count]]/performance_data[[#This Row],[totalportfoliocount]]</f>
        <v>0.54838709677419351</v>
      </c>
    </row>
    <row r="253" spans="1:24" x14ac:dyDescent="0.3">
      <c r="A253">
        <v>1475</v>
      </c>
      <c r="B253" s="1">
        <v>44854</v>
      </c>
      <c r="C253">
        <v>78575.679999999993</v>
      </c>
      <c r="D253">
        <v>0.42</v>
      </c>
      <c r="E253">
        <v>0.37</v>
      </c>
      <c r="F253">
        <v>2180.9499999999998</v>
      </c>
      <c r="G253">
        <v>16305.48</v>
      </c>
      <c r="H253" t="s">
        <v>2220</v>
      </c>
      <c r="I253" t="s">
        <v>2217</v>
      </c>
      <c r="J253">
        <v>10</v>
      </c>
      <c r="K253" t="s">
        <v>2224</v>
      </c>
      <c r="L253" t="str">
        <f>IF(performance_data[[#This Row],[return_percentage]]&gt;=performance_data[[#This Row],[benchmark_return]],"Higher","Lower")</f>
        <v>Higher</v>
      </c>
      <c r="M253" s="14">
        <f xml:space="preserve"> _xlfn.MAXIFS(performance_data[date],performance_data[portfolio_id],performance_data[[#This Row],[portfolio_id]])</f>
        <v>45537</v>
      </c>
      <c r="N253" s="14">
        <f xml:space="preserve"> _xlfn.MINIFS(performance_data[date],performance_data[portfolio_id],performance_data[[#This Row],[portfolio_id]])</f>
        <v>44851</v>
      </c>
      <c r="O253" s="15">
        <f>_xlfn.MAXIFS(performance_data[portfolio_value],performance_data[portfolio_id],performance_data[[#This Row],[portfolio_id]],performance_data[date],performance_data[[#This Row],[latest_date]])</f>
        <v>405793.72</v>
      </c>
      <c r="P253" s="15">
        <f>_xlfn.MAXIFS(performance_data[portfolio_value],performance_data[portfolio_id],performance_data[[#This Row],[portfolio_id]],performance_data[date],performance_data[[#This Row],[starting_date]])</f>
        <v>323603.90999999997</v>
      </c>
      <c r="Q253" s="15">
        <f>performance_data[[#This Row],[latest_value]]-performance_data[[#This Row],[starting_value]]</f>
        <v>82189.81</v>
      </c>
      <c r="R253" s="15">
        <f>performance_data[[#This Row],[net_inflows]]-performance_data[[#This Row],[net_outflows]]</f>
        <v>-14124.529999999999</v>
      </c>
      <c r="S253" s="15" t="str">
        <f>IF(performance_data[[#This Row],[net_inflows]]&gt;AVERAGE(performance_data[net_inflows]),"High","Low")</f>
        <v>Low</v>
      </c>
      <c r="T253" s="15">
        <f>AVERAGEIF(performance_data[inflow_flag],performance_data[[#This Row],[inflow_flag]],performance_data[return_percentage])</f>
        <v>5.0457846277021572</v>
      </c>
      <c r="U253" s="17">
        <f>IF(performance_data[[#This Row],[return_percentage]]&lt;performance_data[[#This Row],[benchmark_return]],1,0)</f>
        <v>0</v>
      </c>
      <c r="V253" s="17">
        <f>COUNTIFS(performance_data[portfolio_id],performance_data[[#This Row],[portfolio_id]])</f>
        <v>31</v>
      </c>
      <c r="W253" s="17">
        <f>COUNTIFS(performance_data[portfolio_id],performance_data[[#This Row],[portfolio_id]],
          performance_data[return_flag],1)</f>
        <v>17</v>
      </c>
      <c r="X253" s="15">
        <f>performance_data[[#This Row],[underperform_flag_count]]/performance_data[[#This Row],[totalportfoliocount]]</f>
        <v>0.54838709677419351</v>
      </c>
    </row>
    <row r="254" spans="1:24" x14ac:dyDescent="0.3">
      <c r="A254">
        <v>1475</v>
      </c>
      <c r="B254" s="1">
        <v>44906</v>
      </c>
      <c r="C254">
        <v>51706.84</v>
      </c>
      <c r="D254">
        <v>12.73</v>
      </c>
      <c r="E254">
        <v>12.72</v>
      </c>
      <c r="F254">
        <v>3905.39</v>
      </c>
      <c r="G254">
        <v>10373.950000000001</v>
      </c>
      <c r="H254" t="s">
        <v>2220</v>
      </c>
      <c r="I254" t="s">
        <v>2217</v>
      </c>
      <c r="J254">
        <v>12</v>
      </c>
      <c r="K254" t="s">
        <v>2218</v>
      </c>
      <c r="L254" t="str">
        <f>IF(performance_data[[#This Row],[return_percentage]]&gt;=performance_data[[#This Row],[benchmark_return]],"Higher","Lower")</f>
        <v>Higher</v>
      </c>
      <c r="M254" s="14">
        <f xml:space="preserve"> _xlfn.MAXIFS(performance_data[date],performance_data[portfolio_id],performance_data[[#This Row],[portfolio_id]])</f>
        <v>45537</v>
      </c>
      <c r="N254" s="14">
        <f xml:space="preserve"> _xlfn.MINIFS(performance_data[date],performance_data[portfolio_id],performance_data[[#This Row],[portfolio_id]])</f>
        <v>44851</v>
      </c>
      <c r="O254" s="15">
        <f>_xlfn.MAXIFS(performance_data[portfolio_value],performance_data[portfolio_id],performance_data[[#This Row],[portfolio_id]],performance_data[date],performance_data[[#This Row],[latest_date]])</f>
        <v>405793.72</v>
      </c>
      <c r="P254" s="15">
        <f>_xlfn.MAXIFS(performance_data[portfolio_value],performance_data[portfolio_id],performance_data[[#This Row],[portfolio_id]],performance_data[date],performance_data[[#This Row],[starting_date]])</f>
        <v>323603.90999999997</v>
      </c>
      <c r="Q254" s="15">
        <f>performance_data[[#This Row],[latest_value]]-performance_data[[#This Row],[starting_value]]</f>
        <v>82189.81</v>
      </c>
      <c r="R254" s="15">
        <f>performance_data[[#This Row],[net_inflows]]-performance_data[[#This Row],[net_outflows]]</f>
        <v>-6468.5600000000013</v>
      </c>
      <c r="S254" s="15" t="str">
        <f>IF(performance_data[[#This Row],[net_inflows]]&gt;AVERAGE(performance_data[net_inflows]),"High","Low")</f>
        <v>Low</v>
      </c>
      <c r="T254" s="15">
        <f>AVERAGEIF(performance_data[inflow_flag],performance_data[[#This Row],[inflow_flag]],performance_data[return_percentage])</f>
        <v>5.0457846277021572</v>
      </c>
      <c r="U254" s="17">
        <f>IF(performance_data[[#This Row],[return_percentage]]&lt;performance_data[[#This Row],[benchmark_return]],1,0)</f>
        <v>0</v>
      </c>
      <c r="V254" s="17">
        <f>COUNTIFS(performance_data[portfolio_id],performance_data[[#This Row],[portfolio_id]])</f>
        <v>31</v>
      </c>
      <c r="W254" s="17">
        <f>COUNTIFS(performance_data[portfolio_id],performance_data[[#This Row],[portfolio_id]],
          performance_data[return_flag],1)</f>
        <v>17</v>
      </c>
      <c r="X254" s="15">
        <f>performance_data[[#This Row],[underperform_flag_count]]/performance_data[[#This Row],[totalportfoliocount]]</f>
        <v>0.54838709677419351</v>
      </c>
    </row>
    <row r="255" spans="1:24" x14ac:dyDescent="0.3">
      <c r="A255">
        <v>1475</v>
      </c>
      <c r="B255" s="1">
        <v>45448</v>
      </c>
      <c r="C255">
        <v>86714.73</v>
      </c>
      <c r="D255">
        <v>-3.87</v>
      </c>
      <c r="E255">
        <v>-3.45</v>
      </c>
      <c r="F255">
        <v>5278.18</v>
      </c>
      <c r="G255">
        <v>15549.06</v>
      </c>
      <c r="H255" t="s">
        <v>2205</v>
      </c>
      <c r="I255" t="s">
        <v>2211</v>
      </c>
      <c r="J255">
        <v>6</v>
      </c>
      <c r="K255" t="s">
        <v>2212</v>
      </c>
      <c r="L255" t="str">
        <f>IF(performance_data[[#This Row],[return_percentage]]&gt;=performance_data[[#This Row],[benchmark_return]],"Higher","Lower")</f>
        <v>Lower</v>
      </c>
      <c r="M255" s="14">
        <f xml:space="preserve"> _xlfn.MAXIFS(performance_data[date],performance_data[portfolio_id],performance_data[[#This Row],[portfolio_id]])</f>
        <v>45537</v>
      </c>
      <c r="N255" s="14">
        <f xml:space="preserve"> _xlfn.MINIFS(performance_data[date],performance_data[portfolio_id],performance_data[[#This Row],[portfolio_id]])</f>
        <v>44851</v>
      </c>
      <c r="O255" s="15">
        <f>_xlfn.MAXIFS(performance_data[portfolio_value],performance_data[portfolio_id],performance_data[[#This Row],[portfolio_id]],performance_data[date],performance_data[[#This Row],[latest_date]])</f>
        <v>405793.72</v>
      </c>
      <c r="P255" s="15">
        <f>_xlfn.MAXIFS(performance_data[portfolio_value],performance_data[portfolio_id],performance_data[[#This Row],[portfolio_id]],performance_data[date],performance_data[[#This Row],[starting_date]])</f>
        <v>323603.90999999997</v>
      </c>
      <c r="Q255" s="15">
        <f>performance_data[[#This Row],[latest_value]]-performance_data[[#This Row],[starting_value]]</f>
        <v>82189.81</v>
      </c>
      <c r="R255" s="15">
        <f>performance_data[[#This Row],[net_inflows]]-performance_data[[#This Row],[net_outflows]]</f>
        <v>-10270.879999999999</v>
      </c>
      <c r="S255" s="15" t="str">
        <f>IF(performance_data[[#This Row],[net_inflows]]&gt;AVERAGE(performance_data[net_inflows]),"High","Low")</f>
        <v>Low</v>
      </c>
      <c r="T255" s="15">
        <f>AVERAGEIF(performance_data[inflow_flag],performance_data[[#This Row],[inflow_flag]],performance_data[return_percentage])</f>
        <v>5.0457846277021572</v>
      </c>
      <c r="U255" s="17">
        <f>IF(performance_data[[#This Row],[return_percentage]]&lt;performance_data[[#This Row],[benchmark_return]],1,0)</f>
        <v>1</v>
      </c>
      <c r="V255" s="17">
        <f>COUNTIFS(performance_data[portfolio_id],performance_data[[#This Row],[portfolio_id]])</f>
        <v>31</v>
      </c>
      <c r="W255" s="17">
        <f>COUNTIFS(performance_data[portfolio_id],performance_data[[#This Row],[portfolio_id]],
          performance_data[return_flag],1)</f>
        <v>17</v>
      </c>
      <c r="X255" s="15">
        <f>performance_data[[#This Row],[underperform_flag_count]]/performance_data[[#This Row],[totalportfoliocount]]</f>
        <v>0.54838709677419351</v>
      </c>
    </row>
    <row r="256" spans="1:24" x14ac:dyDescent="0.3">
      <c r="A256">
        <v>1475</v>
      </c>
      <c r="B256" s="1">
        <v>45448</v>
      </c>
      <c r="C256">
        <v>32661.87</v>
      </c>
      <c r="D256">
        <v>-2.5299999999999998</v>
      </c>
      <c r="E256">
        <v>-2.5099999999999998</v>
      </c>
      <c r="F256">
        <v>16778.169999999998</v>
      </c>
      <c r="G256">
        <v>11207.86</v>
      </c>
      <c r="H256" t="s">
        <v>2205</v>
      </c>
      <c r="I256" t="s">
        <v>2211</v>
      </c>
      <c r="J256">
        <v>6</v>
      </c>
      <c r="K256" t="s">
        <v>2212</v>
      </c>
      <c r="L256" t="str">
        <f>IF(performance_data[[#This Row],[return_percentage]]&gt;=performance_data[[#This Row],[benchmark_return]],"Higher","Lower")</f>
        <v>Lower</v>
      </c>
      <c r="M256" s="14">
        <f xml:space="preserve"> _xlfn.MAXIFS(performance_data[date],performance_data[portfolio_id],performance_data[[#This Row],[portfolio_id]])</f>
        <v>45537</v>
      </c>
      <c r="N256" s="14">
        <f xml:space="preserve"> _xlfn.MINIFS(performance_data[date],performance_data[portfolio_id],performance_data[[#This Row],[portfolio_id]])</f>
        <v>44851</v>
      </c>
      <c r="O256" s="15">
        <f>_xlfn.MAXIFS(performance_data[portfolio_value],performance_data[portfolio_id],performance_data[[#This Row],[portfolio_id]],performance_data[date],performance_data[[#This Row],[latest_date]])</f>
        <v>405793.72</v>
      </c>
      <c r="P256" s="15">
        <f>_xlfn.MAXIFS(performance_data[portfolio_value],performance_data[portfolio_id],performance_data[[#This Row],[portfolio_id]],performance_data[date],performance_data[[#This Row],[starting_date]])</f>
        <v>323603.90999999997</v>
      </c>
      <c r="Q256" s="15">
        <f>performance_data[[#This Row],[latest_value]]-performance_data[[#This Row],[starting_value]]</f>
        <v>82189.81</v>
      </c>
      <c r="R256" s="15">
        <f>performance_data[[#This Row],[net_inflows]]-performance_data[[#This Row],[net_outflows]]</f>
        <v>5570.3099999999977</v>
      </c>
      <c r="S256" s="15" t="str">
        <f>IF(performance_data[[#This Row],[net_inflows]]&gt;AVERAGE(performance_data[net_inflows]),"High","Low")</f>
        <v>High</v>
      </c>
      <c r="T256" s="15">
        <f>AVERAGEIF(performance_data[inflow_flag],performance_data[[#This Row],[inflow_flag]],performance_data[return_percentage])</f>
        <v>4.8467905675459724</v>
      </c>
      <c r="U256" s="17">
        <f>IF(performance_data[[#This Row],[return_percentage]]&lt;performance_data[[#This Row],[benchmark_return]],1,0)</f>
        <v>1</v>
      </c>
      <c r="V256" s="17">
        <f>COUNTIFS(performance_data[portfolio_id],performance_data[[#This Row],[portfolio_id]])</f>
        <v>31</v>
      </c>
      <c r="W256" s="17">
        <f>COUNTIFS(performance_data[portfolio_id],performance_data[[#This Row],[portfolio_id]],
          performance_data[return_flag],1)</f>
        <v>17</v>
      </c>
      <c r="X256" s="15">
        <f>performance_data[[#This Row],[underperform_flag_count]]/performance_data[[#This Row],[totalportfoliocount]]</f>
        <v>0.54838709677419351</v>
      </c>
    </row>
    <row r="257" spans="1:24" x14ac:dyDescent="0.3">
      <c r="A257">
        <v>1475</v>
      </c>
      <c r="B257" s="1">
        <v>45537</v>
      </c>
      <c r="C257">
        <v>405793.72</v>
      </c>
      <c r="D257">
        <v>6.11</v>
      </c>
      <c r="E257">
        <v>6.59</v>
      </c>
      <c r="F257">
        <v>11851.35</v>
      </c>
      <c r="G257">
        <v>5428.6</v>
      </c>
      <c r="H257" t="s">
        <v>2205</v>
      </c>
      <c r="I257" t="s">
        <v>2209</v>
      </c>
      <c r="J257">
        <v>9</v>
      </c>
      <c r="K257" t="s">
        <v>2221</v>
      </c>
      <c r="L257" t="str">
        <f>IF(performance_data[[#This Row],[return_percentage]]&gt;=performance_data[[#This Row],[benchmark_return]],"Higher","Lower")</f>
        <v>Lower</v>
      </c>
      <c r="M257" s="14">
        <f xml:space="preserve"> _xlfn.MAXIFS(performance_data[date],performance_data[portfolio_id],performance_data[[#This Row],[portfolio_id]])</f>
        <v>45537</v>
      </c>
      <c r="N257" s="14">
        <f xml:space="preserve"> _xlfn.MINIFS(performance_data[date],performance_data[portfolio_id],performance_data[[#This Row],[portfolio_id]])</f>
        <v>44851</v>
      </c>
      <c r="O257" s="15">
        <f>_xlfn.MAXIFS(performance_data[portfolio_value],performance_data[portfolio_id],performance_data[[#This Row],[portfolio_id]],performance_data[date],performance_data[[#This Row],[latest_date]])</f>
        <v>405793.72</v>
      </c>
      <c r="P257" s="15">
        <f>_xlfn.MAXIFS(performance_data[portfolio_value],performance_data[portfolio_id],performance_data[[#This Row],[portfolio_id]],performance_data[date],performance_data[[#This Row],[starting_date]])</f>
        <v>323603.90999999997</v>
      </c>
      <c r="Q257" s="15">
        <f>performance_data[[#This Row],[latest_value]]-performance_data[[#This Row],[starting_value]]</f>
        <v>82189.81</v>
      </c>
      <c r="R257" s="15">
        <f>performance_data[[#This Row],[net_inflows]]-performance_data[[#This Row],[net_outflows]]</f>
        <v>6422.75</v>
      </c>
      <c r="S257" s="15" t="str">
        <f>IF(performance_data[[#This Row],[net_inflows]]&gt;AVERAGE(performance_data[net_inflows]),"High","Low")</f>
        <v>High</v>
      </c>
      <c r="T257" s="15">
        <f>AVERAGEIF(performance_data[inflow_flag],performance_data[[#This Row],[inflow_flag]],performance_data[return_percentage])</f>
        <v>4.8467905675459724</v>
      </c>
      <c r="U257" s="17">
        <f>IF(performance_data[[#This Row],[return_percentage]]&lt;performance_data[[#This Row],[benchmark_return]],1,0)</f>
        <v>1</v>
      </c>
      <c r="V257" s="17">
        <f>COUNTIFS(performance_data[portfolio_id],performance_data[[#This Row],[portfolio_id]])</f>
        <v>31</v>
      </c>
      <c r="W257" s="17">
        <f>COUNTIFS(performance_data[portfolio_id],performance_data[[#This Row],[portfolio_id]],
          performance_data[return_flag],1)</f>
        <v>17</v>
      </c>
      <c r="X257" s="15">
        <f>performance_data[[#This Row],[underperform_flag_count]]/performance_data[[#This Row],[totalportfoliocount]]</f>
        <v>0.54838709677419351</v>
      </c>
    </row>
    <row r="258" spans="1:24" x14ac:dyDescent="0.3">
      <c r="A258">
        <v>1475</v>
      </c>
      <c r="B258" s="1">
        <v>45096</v>
      </c>
      <c r="C258">
        <v>209667.53</v>
      </c>
      <c r="D258">
        <v>-2.97</v>
      </c>
      <c r="E258">
        <v>-2.79</v>
      </c>
      <c r="F258">
        <v>4201.88</v>
      </c>
      <c r="G258">
        <v>17780.46</v>
      </c>
      <c r="H258" t="s">
        <v>2213</v>
      </c>
      <c r="I258" t="s">
        <v>2211</v>
      </c>
      <c r="J258">
        <v>6</v>
      </c>
      <c r="K258" t="s">
        <v>2212</v>
      </c>
      <c r="L258" t="str">
        <f>IF(performance_data[[#This Row],[return_percentage]]&gt;=performance_data[[#This Row],[benchmark_return]],"Higher","Lower")</f>
        <v>Lower</v>
      </c>
      <c r="M258" s="14">
        <f xml:space="preserve"> _xlfn.MAXIFS(performance_data[date],performance_data[portfolio_id],performance_data[[#This Row],[portfolio_id]])</f>
        <v>45537</v>
      </c>
      <c r="N258" s="14">
        <f xml:space="preserve"> _xlfn.MINIFS(performance_data[date],performance_data[portfolio_id],performance_data[[#This Row],[portfolio_id]])</f>
        <v>44851</v>
      </c>
      <c r="O258" s="15">
        <f>_xlfn.MAXIFS(performance_data[portfolio_value],performance_data[portfolio_id],performance_data[[#This Row],[portfolio_id]],performance_data[date],performance_data[[#This Row],[latest_date]])</f>
        <v>405793.72</v>
      </c>
      <c r="P258" s="15">
        <f>_xlfn.MAXIFS(performance_data[portfolio_value],performance_data[portfolio_id],performance_data[[#This Row],[portfolio_id]],performance_data[date],performance_data[[#This Row],[starting_date]])</f>
        <v>323603.90999999997</v>
      </c>
      <c r="Q258" s="15">
        <f>performance_data[[#This Row],[latest_value]]-performance_data[[#This Row],[starting_value]]</f>
        <v>82189.81</v>
      </c>
      <c r="R258" s="15">
        <f>performance_data[[#This Row],[net_inflows]]-performance_data[[#This Row],[net_outflows]]</f>
        <v>-13578.579999999998</v>
      </c>
      <c r="S258" s="15" t="str">
        <f>IF(performance_data[[#This Row],[net_inflows]]&gt;AVERAGE(performance_data[net_inflows]),"High","Low")</f>
        <v>Low</v>
      </c>
      <c r="T258" s="15">
        <f>AVERAGEIF(performance_data[inflow_flag],performance_data[[#This Row],[inflow_flag]],performance_data[return_percentage])</f>
        <v>5.0457846277021572</v>
      </c>
      <c r="U258" s="17">
        <f>IF(performance_data[[#This Row],[return_percentage]]&lt;performance_data[[#This Row],[benchmark_return]],1,0)</f>
        <v>1</v>
      </c>
      <c r="V258" s="17">
        <f>COUNTIFS(performance_data[portfolio_id],performance_data[[#This Row],[portfolio_id]])</f>
        <v>31</v>
      </c>
      <c r="W258" s="17">
        <f>COUNTIFS(performance_data[portfolio_id],performance_data[[#This Row],[portfolio_id]],
          performance_data[return_flag],1)</f>
        <v>17</v>
      </c>
      <c r="X258" s="15">
        <f>performance_data[[#This Row],[underperform_flag_count]]/performance_data[[#This Row],[totalportfoliocount]]</f>
        <v>0.54838709677419351</v>
      </c>
    </row>
    <row r="259" spans="1:24" x14ac:dyDescent="0.3">
      <c r="A259">
        <v>1475</v>
      </c>
      <c r="B259" s="1">
        <v>45225</v>
      </c>
      <c r="C259">
        <v>287275.84000000003</v>
      </c>
      <c r="D259">
        <v>16.09</v>
      </c>
      <c r="E259">
        <v>16.18</v>
      </c>
      <c r="F259">
        <v>11883.41</v>
      </c>
      <c r="G259">
        <v>11234.46</v>
      </c>
      <c r="H259" t="s">
        <v>2213</v>
      </c>
      <c r="I259" t="s">
        <v>2217</v>
      </c>
      <c r="J259">
        <v>10</v>
      </c>
      <c r="K259" t="s">
        <v>2224</v>
      </c>
      <c r="L259" t="str">
        <f>IF(performance_data[[#This Row],[return_percentage]]&gt;=performance_data[[#This Row],[benchmark_return]],"Higher","Lower")</f>
        <v>Lower</v>
      </c>
      <c r="M259" s="14">
        <f xml:space="preserve"> _xlfn.MAXIFS(performance_data[date],performance_data[portfolio_id],performance_data[[#This Row],[portfolio_id]])</f>
        <v>45537</v>
      </c>
      <c r="N259" s="14">
        <f xml:space="preserve"> _xlfn.MINIFS(performance_data[date],performance_data[portfolio_id],performance_data[[#This Row],[portfolio_id]])</f>
        <v>44851</v>
      </c>
      <c r="O259" s="15">
        <f>_xlfn.MAXIFS(performance_data[portfolio_value],performance_data[portfolio_id],performance_data[[#This Row],[portfolio_id]],performance_data[date],performance_data[[#This Row],[latest_date]])</f>
        <v>405793.72</v>
      </c>
      <c r="P259" s="15">
        <f>_xlfn.MAXIFS(performance_data[portfolio_value],performance_data[portfolio_id],performance_data[[#This Row],[portfolio_id]],performance_data[date],performance_data[[#This Row],[starting_date]])</f>
        <v>323603.90999999997</v>
      </c>
      <c r="Q259" s="15">
        <f>performance_data[[#This Row],[latest_value]]-performance_data[[#This Row],[starting_value]]</f>
        <v>82189.81</v>
      </c>
      <c r="R259" s="15">
        <f>performance_data[[#This Row],[net_inflows]]-performance_data[[#This Row],[net_outflows]]</f>
        <v>648.95000000000073</v>
      </c>
      <c r="S259" s="15" t="str">
        <f>IF(performance_data[[#This Row],[net_inflows]]&gt;AVERAGE(performance_data[net_inflows]),"High","Low")</f>
        <v>High</v>
      </c>
      <c r="T259" s="15">
        <f>AVERAGEIF(performance_data[inflow_flag],performance_data[[#This Row],[inflow_flag]],performance_data[return_percentage])</f>
        <v>4.8467905675459724</v>
      </c>
      <c r="U259" s="17">
        <f>IF(performance_data[[#This Row],[return_percentage]]&lt;performance_data[[#This Row],[benchmark_return]],1,0)</f>
        <v>1</v>
      </c>
      <c r="V259" s="17">
        <f>COUNTIFS(performance_data[portfolio_id],performance_data[[#This Row],[portfolio_id]])</f>
        <v>31</v>
      </c>
      <c r="W259" s="17">
        <f>COUNTIFS(performance_data[portfolio_id],performance_data[[#This Row],[portfolio_id]],
          performance_data[return_flag],1)</f>
        <v>17</v>
      </c>
      <c r="X259" s="15">
        <f>performance_data[[#This Row],[underperform_flag_count]]/performance_data[[#This Row],[totalportfoliocount]]</f>
        <v>0.54838709677419351</v>
      </c>
    </row>
    <row r="260" spans="1:24" x14ac:dyDescent="0.3">
      <c r="A260">
        <v>1475</v>
      </c>
      <c r="B260" s="1">
        <v>45386</v>
      </c>
      <c r="C260">
        <v>322718.11</v>
      </c>
      <c r="D260">
        <v>7.01</v>
      </c>
      <c r="E260">
        <v>6.36</v>
      </c>
      <c r="F260">
        <v>6037.94</v>
      </c>
      <c r="G260">
        <v>9239.7999999999993</v>
      </c>
      <c r="H260" t="s">
        <v>2205</v>
      </c>
      <c r="I260" t="s">
        <v>2211</v>
      </c>
      <c r="J260">
        <v>4</v>
      </c>
      <c r="K260" t="s">
        <v>2216</v>
      </c>
      <c r="L260" t="str">
        <f>IF(performance_data[[#This Row],[return_percentage]]&gt;=performance_data[[#This Row],[benchmark_return]],"Higher","Lower")</f>
        <v>Higher</v>
      </c>
      <c r="M260" s="14">
        <f xml:space="preserve"> _xlfn.MAXIFS(performance_data[date],performance_data[portfolio_id],performance_data[[#This Row],[portfolio_id]])</f>
        <v>45537</v>
      </c>
      <c r="N260" s="14">
        <f xml:space="preserve"> _xlfn.MINIFS(performance_data[date],performance_data[portfolio_id],performance_data[[#This Row],[portfolio_id]])</f>
        <v>44851</v>
      </c>
      <c r="O260" s="15">
        <f>_xlfn.MAXIFS(performance_data[portfolio_value],performance_data[portfolio_id],performance_data[[#This Row],[portfolio_id]],performance_data[date],performance_data[[#This Row],[latest_date]])</f>
        <v>405793.72</v>
      </c>
      <c r="P260" s="15">
        <f>_xlfn.MAXIFS(performance_data[portfolio_value],performance_data[portfolio_id],performance_data[[#This Row],[portfolio_id]],performance_data[date],performance_data[[#This Row],[starting_date]])</f>
        <v>323603.90999999997</v>
      </c>
      <c r="Q260" s="15">
        <f>performance_data[[#This Row],[latest_value]]-performance_data[[#This Row],[starting_value]]</f>
        <v>82189.81</v>
      </c>
      <c r="R260" s="15">
        <f>performance_data[[#This Row],[net_inflows]]-performance_data[[#This Row],[net_outflows]]</f>
        <v>-3201.8599999999997</v>
      </c>
      <c r="S260" s="15" t="str">
        <f>IF(performance_data[[#This Row],[net_inflows]]&gt;AVERAGE(performance_data[net_inflows]),"High","Low")</f>
        <v>Low</v>
      </c>
      <c r="T260" s="15">
        <f>AVERAGEIF(performance_data[inflow_flag],performance_data[[#This Row],[inflow_flag]],performance_data[return_percentage])</f>
        <v>5.0457846277021572</v>
      </c>
      <c r="U260" s="17">
        <f>IF(performance_data[[#This Row],[return_percentage]]&lt;performance_data[[#This Row],[benchmark_return]],1,0)</f>
        <v>0</v>
      </c>
      <c r="V260" s="17">
        <f>COUNTIFS(performance_data[portfolio_id],performance_data[[#This Row],[portfolio_id]])</f>
        <v>31</v>
      </c>
      <c r="W260" s="17">
        <f>COUNTIFS(performance_data[portfolio_id],performance_data[[#This Row],[portfolio_id]],
          performance_data[return_flag],1)</f>
        <v>17</v>
      </c>
      <c r="X260" s="15">
        <f>performance_data[[#This Row],[underperform_flag_count]]/performance_data[[#This Row],[totalportfoliocount]]</f>
        <v>0.54838709677419351</v>
      </c>
    </row>
    <row r="261" spans="1:24" x14ac:dyDescent="0.3">
      <c r="A261">
        <v>1475</v>
      </c>
      <c r="B261" s="1">
        <v>45404</v>
      </c>
      <c r="C261">
        <v>349633.4</v>
      </c>
      <c r="D261">
        <v>14.39</v>
      </c>
      <c r="E261">
        <v>12.02</v>
      </c>
      <c r="F261">
        <v>5486.54</v>
      </c>
      <c r="G261">
        <v>14068.56</v>
      </c>
      <c r="H261" t="s">
        <v>2205</v>
      </c>
      <c r="I261" t="s">
        <v>2211</v>
      </c>
      <c r="J261">
        <v>4</v>
      </c>
      <c r="K261" t="s">
        <v>2216</v>
      </c>
      <c r="L261" t="str">
        <f>IF(performance_data[[#This Row],[return_percentage]]&gt;=performance_data[[#This Row],[benchmark_return]],"Higher","Lower")</f>
        <v>Higher</v>
      </c>
      <c r="M261" s="14">
        <f xml:space="preserve"> _xlfn.MAXIFS(performance_data[date],performance_data[portfolio_id],performance_data[[#This Row],[portfolio_id]])</f>
        <v>45537</v>
      </c>
      <c r="N261" s="14">
        <f xml:space="preserve"> _xlfn.MINIFS(performance_data[date],performance_data[portfolio_id],performance_data[[#This Row],[portfolio_id]])</f>
        <v>44851</v>
      </c>
      <c r="O261" s="15">
        <f>_xlfn.MAXIFS(performance_data[portfolio_value],performance_data[portfolio_id],performance_data[[#This Row],[portfolio_id]],performance_data[date],performance_data[[#This Row],[latest_date]])</f>
        <v>405793.72</v>
      </c>
      <c r="P261" s="15">
        <f>_xlfn.MAXIFS(performance_data[portfolio_value],performance_data[portfolio_id],performance_data[[#This Row],[portfolio_id]],performance_data[date],performance_data[[#This Row],[starting_date]])</f>
        <v>323603.90999999997</v>
      </c>
      <c r="Q261" s="15">
        <f>performance_data[[#This Row],[latest_value]]-performance_data[[#This Row],[starting_value]]</f>
        <v>82189.81</v>
      </c>
      <c r="R261" s="15">
        <f>performance_data[[#This Row],[net_inflows]]-performance_data[[#This Row],[net_outflows]]</f>
        <v>-8582.02</v>
      </c>
      <c r="S261" s="15" t="str">
        <f>IF(performance_data[[#This Row],[net_inflows]]&gt;AVERAGE(performance_data[net_inflows]),"High","Low")</f>
        <v>Low</v>
      </c>
      <c r="T261" s="15">
        <f>AVERAGEIF(performance_data[inflow_flag],performance_data[[#This Row],[inflow_flag]],performance_data[return_percentage])</f>
        <v>5.0457846277021572</v>
      </c>
      <c r="U261" s="17">
        <f>IF(performance_data[[#This Row],[return_percentage]]&lt;performance_data[[#This Row],[benchmark_return]],1,0)</f>
        <v>0</v>
      </c>
      <c r="V261" s="17">
        <f>COUNTIFS(performance_data[portfolio_id],performance_data[[#This Row],[portfolio_id]])</f>
        <v>31</v>
      </c>
      <c r="W261" s="17">
        <f>COUNTIFS(performance_data[portfolio_id],performance_data[[#This Row],[portfolio_id]],
          performance_data[return_flag],1)</f>
        <v>17</v>
      </c>
      <c r="X261" s="15">
        <f>performance_data[[#This Row],[underperform_flag_count]]/performance_data[[#This Row],[totalportfoliocount]]</f>
        <v>0.54838709677419351</v>
      </c>
    </row>
    <row r="262" spans="1:24" x14ac:dyDescent="0.3">
      <c r="A262">
        <v>1475</v>
      </c>
      <c r="B262" s="1">
        <v>44851</v>
      </c>
      <c r="C262">
        <v>323603.90999999997</v>
      </c>
      <c r="D262">
        <v>5.05</v>
      </c>
      <c r="E262">
        <v>5.68</v>
      </c>
      <c r="F262">
        <v>15055.5</v>
      </c>
      <c r="G262">
        <v>5722.48</v>
      </c>
      <c r="H262" t="s">
        <v>2220</v>
      </c>
      <c r="I262" t="s">
        <v>2217</v>
      </c>
      <c r="J262">
        <v>10</v>
      </c>
      <c r="K262" t="s">
        <v>2224</v>
      </c>
      <c r="L262" t="str">
        <f>IF(performance_data[[#This Row],[return_percentage]]&gt;=performance_data[[#This Row],[benchmark_return]],"Higher","Lower")</f>
        <v>Lower</v>
      </c>
      <c r="M262" s="14">
        <f xml:space="preserve"> _xlfn.MAXIFS(performance_data[date],performance_data[portfolio_id],performance_data[[#This Row],[portfolio_id]])</f>
        <v>45537</v>
      </c>
      <c r="N262" s="14">
        <f xml:space="preserve"> _xlfn.MINIFS(performance_data[date],performance_data[portfolio_id],performance_data[[#This Row],[portfolio_id]])</f>
        <v>44851</v>
      </c>
      <c r="O262" s="15">
        <f>_xlfn.MAXIFS(performance_data[portfolio_value],performance_data[portfolio_id],performance_data[[#This Row],[portfolio_id]],performance_data[date],performance_data[[#This Row],[latest_date]])</f>
        <v>405793.72</v>
      </c>
      <c r="P262" s="15">
        <f>_xlfn.MAXIFS(performance_data[portfolio_value],performance_data[portfolio_id],performance_data[[#This Row],[portfolio_id]],performance_data[date],performance_data[[#This Row],[starting_date]])</f>
        <v>323603.90999999997</v>
      </c>
      <c r="Q262" s="15">
        <f>performance_data[[#This Row],[latest_value]]-performance_data[[#This Row],[starting_value]]</f>
        <v>82189.81</v>
      </c>
      <c r="R262" s="15">
        <f>performance_data[[#This Row],[net_inflows]]-performance_data[[#This Row],[net_outflows]]</f>
        <v>9333.02</v>
      </c>
      <c r="S262" s="15" t="str">
        <f>IF(performance_data[[#This Row],[net_inflows]]&gt;AVERAGE(performance_data[net_inflows]),"High","Low")</f>
        <v>High</v>
      </c>
      <c r="T262" s="15">
        <f>AVERAGEIF(performance_data[inflow_flag],performance_data[[#This Row],[inflow_flag]],performance_data[return_percentage])</f>
        <v>4.8467905675459724</v>
      </c>
      <c r="U262" s="17">
        <f>IF(performance_data[[#This Row],[return_percentage]]&lt;performance_data[[#This Row],[benchmark_return]],1,0)</f>
        <v>1</v>
      </c>
      <c r="V262" s="17">
        <f>COUNTIFS(performance_data[portfolio_id],performance_data[[#This Row],[portfolio_id]])</f>
        <v>31</v>
      </c>
      <c r="W262" s="17">
        <f>COUNTIFS(performance_data[portfolio_id],performance_data[[#This Row],[portfolio_id]],
          performance_data[return_flag],1)</f>
        <v>17</v>
      </c>
      <c r="X262" s="15">
        <f>performance_data[[#This Row],[underperform_flag_count]]/performance_data[[#This Row],[totalportfoliocount]]</f>
        <v>0.54838709677419351</v>
      </c>
    </row>
    <row r="263" spans="1:24" x14ac:dyDescent="0.3">
      <c r="A263">
        <v>1475</v>
      </c>
      <c r="B263" s="1">
        <v>45417</v>
      </c>
      <c r="C263">
        <v>104210.58</v>
      </c>
      <c r="D263">
        <v>4.49</v>
      </c>
      <c r="E263">
        <v>4.18</v>
      </c>
      <c r="F263">
        <v>16437.36</v>
      </c>
      <c r="G263">
        <v>17880.8</v>
      </c>
      <c r="H263" t="s">
        <v>2205</v>
      </c>
      <c r="I263" t="s">
        <v>2211</v>
      </c>
      <c r="J263">
        <v>5</v>
      </c>
      <c r="K263" t="s">
        <v>2223</v>
      </c>
      <c r="L263" t="str">
        <f>IF(performance_data[[#This Row],[return_percentage]]&gt;=performance_data[[#This Row],[benchmark_return]],"Higher","Lower")</f>
        <v>Higher</v>
      </c>
      <c r="M263" s="14">
        <f xml:space="preserve"> _xlfn.MAXIFS(performance_data[date],performance_data[portfolio_id],performance_data[[#This Row],[portfolio_id]])</f>
        <v>45537</v>
      </c>
      <c r="N263" s="14">
        <f xml:space="preserve"> _xlfn.MINIFS(performance_data[date],performance_data[portfolio_id],performance_data[[#This Row],[portfolio_id]])</f>
        <v>44851</v>
      </c>
      <c r="O263" s="15">
        <f>_xlfn.MAXIFS(performance_data[portfolio_value],performance_data[portfolio_id],performance_data[[#This Row],[portfolio_id]],performance_data[date],performance_data[[#This Row],[latest_date]])</f>
        <v>405793.72</v>
      </c>
      <c r="P263" s="15">
        <f>_xlfn.MAXIFS(performance_data[portfolio_value],performance_data[portfolio_id],performance_data[[#This Row],[portfolio_id]],performance_data[date],performance_data[[#This Row],[starting_date]])</f>
        <v>323603.90999999997</v>
      </c>
      <c r="Q263" s="15">
        <f>performance_data[[#This Row],[latest_value]]-performance_data[[#This Row],[starting_value]]</f>
        <v>82189.81</v>
      </c>
      <c r="R263" s="15">
        <f>performance_data[[#This Row],[net_inflows]]-performance_data[[#This Row],[net_outflows]]</f>
        <v>-1443.4399999999987</v>
      </c>
      <c r="S263" s="15" t="str">
        <f>IF(performance_data[[#This Row],[net_inflows]]&gt;AVERAGE(performance_data[net_inflows]),"High","Low")</f>
        <v>High</v>
      </c>
      <c r="T263" s="15">
        <f>AVERAGEIF(performance_data[inflow_flag],performance_data[[#This Row],[inflow_flag]],performance_data[return_percentage])</f>
        <v>4.8467905675459724</v>
      </c>
      <c r="U263" s="17">
        <f>IF(performance_data[[#This Row],[return_percentage]]&lt;performance_data[[#This Row],[benchmark_return]],1,0)</f>
        <v>0</v>
      </c>
      <c r="V263" s="17">
        <f>COUNTIFS(performance_data[portfolio_id],performance_data[[#This Row],[portfolio_id]])</f>
        <v>31</v>
      </c>
      <c r="W263" s="17">
        <f>COUNTIFS(performance_data[portfolio_id],performance_data[[#This Row],[portfolio_id]],
          performance_data[return_flag],1)</f>
        <v>17</v>
      </c>
      <c r="X263" s="15">
        <f>performance_data[[#This Row],[underperform_flag_count]]/performance_data[[#This Row],[totalportfoliocount]]</f>
        <v>0.54838709677419351</v>
      </c>
    </row>
    <row r="264" spans="1:24" x14ac:dyDescent="0.3">
      <c r="A264">
        <v>1475</v>
      </c>
      <c r="B264" s="1">
        <v>45042</v>
      </c>
      <c r="C264">
        <v>429565.72</v>
      </c>
      <c r="D264">
        <v>4.8</v>
      </c>
      <c r="E264">
        <v>4.9400000000000004</v>
      </c>
      <c r="F264">
        <v>12065.77</v>
      </c>
      <c r="G264">
        <v>1148.18</v>
      </c>
      <c r="H264" t="s">
        <v>2213</v>
      </c>
      <c r="I264" t="s">
        <v>2211</v>
      </c>
      <c r="J264">
        <v>4</v>
      </c>
      <c r="K264" t="s">
        <v>2216</v>
      </c>
      <c r="L264" t="str">
        <f>IF(performance_data[[#This Row],[return_percentage]]&gt;=performance_data[[#This Row],[benchmark_return]],"Higher","Lower")</f>
        <v>Lower</v>
      </c>
      <c r="M264" s="14">
        <f xml:space="preserve"> _xlfn.MAXIFS(performance_data[date],performance_data[portfolio_id],performance_data[[#This Row],[portfolio_id]])</f>
        <v>45537</v>
      </c>
      <c r="N264" s="14">
        <f xml:space="preserve"> _xlfn.MINIFS(performance_data[date],performance_data[portfolio_id],performance_data[[#This Row],[portfolio_id]])</f>
        <v>44851</v>
      </c>
      <c r="O264" s="15">
        <f>_xlfn.MAXIFS(performance_data[portfolio_value],performance_data[portfolio_id],performance_data[[#This Row],[portfolio_id]],performance_data[date],performance_data[[#This Row],[latest_date]])</f>
        <v>405793.72</v>
      </c>
      <c r="P264" s="15">
        <f>_xlfn.MAXIFS(performance_data[portfolio_value],performance_data[portfolio_id],performance_data[[#This Row],[portfolio_id]],performance_data[date],performance_data[[#This Row],[starting_date]])</f>
        <v>323603.90999999997</v>
      </c>
      <c r="Q264" s="15">
        <f>performance_data[[#This Row],[latest_value]]-performance_data[[#This Row],[starting_value]]</f>
        <v>82189.81</v>
      </c>
      <c r="R264" s="15">
        <f>performance_data[[#This Row],[net_inflows]]-performance_data[[#This Row],[net_outflows]]</f>
        <v>10917.59</v>
      </c>
      <c r="S264" s="15" t="str">
        <f>IF(performance_data[[#This Row],[net_inflows]]&gt;AVERAGE(performance_data[net_inflows]),"High","Low")</f>
        <v>High</v>
      </c>
      <c r="T264" s="15">
        <f>AVERAGEIF(performance_data[inflow_flag],performance_data[[#This Row],[inflow_flag]],performance_data[return_percentage])</f>
        <v>4.8467905675459724</v>
      </c>
      <c r="U264" s="17">
        <f>IF(performance_data[[#This Row],[return_percentage]]&lt;performance_data[[#This Row],[benchmark_return]],1,0)</f>
        <v>1</v>
      </c>
      <c r="V264" s="17">
        <f>COUNTIFS(performance_data[portfolio_id],performance_data[[#This Row],[portfolio_id]])</f>
        <v>31</v>
      </c>
      <c r="W264" s="17">
        <f>COUNTIFS(performance_data[portfolio_id],performance_data[[#This Row],[portfolio_id]],
          performance_data[return_flag],1)</f>
        <v>17</v>
      </c>
      <c r="X264" s="15">
        <f>performance_data[[#This Row],[underperform_flag_count]]/performance_data[[#This Row],[totalportfoliocount]]</f>
        <v>0.54838709677419351</v>
      </c>
    </row>
    <row r="265" spans="1:24" x14ac:dyDescent="0.3">
      <c r="A265">
        <v>1475</v>
      </c>
      <c r="B265" s="1">
        <v>44931</v>
      </c>
      <c r="C265">
        <v>300696.25</v>
      </c>
      <c r="D265">
        <v>15.5</v>
      </c>
      <c r="E265">
        <v>17.100000000000001</v>
      </c>
      <c r="F265">
        <v>8385.8700000000008</v>
      </c>
      <c r="G265">
        <v>13340.98</v>
      </c>
      <c r="H265" t="s">
        <v>2213</v>
      </c>
      <c r="I265" t="s">
        <v>2206</v>
      </c>
      <c r="J265">
        <v>1</v>
      </c>
      <c r="K265" t="s">
        <v>2207</v>
      </c>
      <c r="L265" t="str">
        <f>IF(performance_data[[#This Row],[return_percentage]]&gt;=performance_data[[#This Row],[benchmark_return]],"Higher","Lower")</f>
        <v>Lower</v>
      </c>
      <c r="M265" s="14">
        <f xml:space="preserve"> _xlfn.MAXIFS(performance_data[date],performance_data[portfolio_id],performance_data[[#This Row],[portfolio_id]])</f>
        <v>45537</v>
      </c>
      <c r="N265" s="14">
        <f xml:space="preserve"> _xlfn.MINIFS(performance_data[date],performance_data[portfolio_id],performance_data[[#This Row],[portfolio_id]])</f>
        <v>44851</v>
      </c>
      <c r="O265" s="15">
        <f>_xlfn.MAXIFS(performance_data[portfolio_value],performance_data[portfolio_id],performance_data[[#This Row],[portfolio_id]],performance_data[date],performance_data[[#This Row],[latest_date]])</f>
        <v>405793.72</v>
      </c>
      <c r="P265" s="15">
        <f>_xlfn.MAXIFS(performance_data[portfolio_value],performance_data[portfolio_id],performance_data[[#This Row],[portfolio_id]],performance_data[date],performance_data[[#This Row],[starting_date]])</f>
        <v>323603.90999999997</v>
      </c>
      <c r="Q265" s="15">
        <f>performance_data[[#This Row],[latest_value]]-performance_data[[#This Row],[starting_value]]</f>
        <v>82189.81</v>
      </c>
      <c r="R265" s="15">
        <f>performance_data[[#This Row],[net_inflows]]-performance_data[[#This Row],[net_outflows]]</f>
        <v>-4955.1099999999988</v>
      </c>
      <c r="S265" s="15" t="str">
        <f>IF(performance_data[[#This Row],[net_inflows]]&gt;AVERAGE(performance_data[net_inflows]),"High","Low")</f>
        <v>Low</v>
      </c>
      <c r="T265" s="15">
        <f>AVERAGEIF(performance_data[inflow_flag],performance_data[[#This Row],[inflow_flag]],performance_data[return_percentage])</f>
        <v>5.0457846277021572</v>
      </c>
      <c r="U265" s="17">
        <f>IF(performance_data[[#This Row],[return_percentage]]&lt;performance_data[[#This Row],[benchmark_return]],1,0)</f>
        <v>1</v>
      </c>
      <c r="V265" s="17">
        <f>COUNTIFS(performance_data[portfolio_id],performance_data[[#This Row],[portfolio_id]])</f>
        <v>31</v>
      </c>
      <c r="W265" s="17">
        <f>COUNTIFS(performance_data[portfolio_id],performance_data[[#This Row],[portfolio_id]],
          performance_data[return_flag],1)</f>
        <v>17</v>
      </c>
      <c r="X265" s="15">
        <f>performance_data[[#This Row],[underperform_flag_count]]/performance_data[[#This Row],[totalportfoliocount]]</f>
        <v>0.54838709677419351</v>
      </c>
    </row>
    <row r="266" spans="1:24" x14ac:dyDescent="0.3">
      <c r="A266">
        <v>1475</v>
      </c>
      <c r="B266" s="1">
        <v>45340</v>
      </c>
      <c r="C266">
        <v>397695.28</v>
      </c>
      <c r="D266">
        <v>7.83</v>
      </c>
      <c r="E266">
        <v>8.25</v>
      </c>
      <c r="F266">
        <v>14445.64</v>
      </c>
      <c r="G266">
        <v>688.33</v>
      </c>
      <c r="H266" t="s">
        <v>2205</v>
      </c>
      <c r="I266" t="s">
        <v>2206</v>
      </c>
      <c r="J266">
        <v>2</v>
      </c>
      <c r="K266" t="s">
        <v>2226</v>
      </c>
      <c r="L266" t="str">
        <f>IF(performance_data[[#This Row],[return_percentage]]&gt;=performance_data[[#This Row],[benchmark_return]],"Higher","Lower")</f>
        <v>Lower</v>
      </c>
      <c r="M266" s="14">
        <f xml:space="preserve"> _xlfn.MAXIFS(performance_data[date],performance_data[portfolio_id],performance_data[[#This Row],[portfolio_id]])</f>
        <v>45537</v>
      </c>
      <c r="N266" s="14">
        <f xml:space="preserve"> _xlfn.MINIFS(performance_data[date],performance_data[portfolio_id],performance_data[[#This Row],[portfolio_id]])</f>
        <v>44851</v>
      </c>
      <c r="O266" s="15">
        <f>_xlfn.MAXIFS(performance_data[portfolio_value],performance_data[portfolio_id],performance_data[[#This Row],[portfolio_id]],performance_data[date],performance_data[[#This Row],[latest_date]])</f>
        <v>405793.72</v>
      </c>
      <c r="P266" s="15">
        <f>_xlfn.MAXIFS(performance_data[portfolio_value],performance_data[portfolio_id],performance_data[[#This Row],[portfolio_id]],performance_data[date],performance_data[[#This Row],[starting_date]])</f>
        <v>323603.90999999997</v>
      </c>
      <c r="Q266" s="15">
        <f>performance_data[[#This Row],[latest_value]]-performance_data[[#This Row],[starting_value]]</f>
        <v>82189.81</v>
      </c>
      <c r="R266" s="15">
        <f>performance_data[[#This Row],[net_inflows]]-performance_data[[#This Row],[net_outflows]]</f>
        <v>13757.31</v>
      </c>
      <c r="S266" s="15" t="str">
        <f>IF(performance_data[[#This Row],[net_inflows]]&gt;AVERAGE(performance_data[net_inflows]),"High","Low")</f>
        <v>High</v>
      </c>
      <c r="T266" s="15">
        <f>AVERAGEIF(performance_data[inflow_flag],performance_data[[#This Row],[inflow_flag]],performance_data[return_percentage])</f>
        <v>4.8467905675459724</v>
      </c>
      <c r="U266" s="17">
        <f>IF(performance_data[[#This Row],[return_percentage]]&lt;performance_data[[#This Row],[benchmark_return]],1,0)</f>
        <v>1</v>
      </c>
      <c r="V266" s="17">
        <f>COUNTIFS(performance_data[portfolio_id],performance_data[[#This Row],[portfolio_id]])</f>
        <v>31</v>
      </c>
      <c r="W266" s="17">
        <f>COUNTIFS(performance_data[portfolio_id],performance_data[[#This Row],[portfolio_id]],
          performance_data[return_flag],1)</f>
        <v>17</v>
      </c>
      <c r="X266" s="15">
        <f>performance_data[[#This Row],[underperform_flag_count]]/performance_data[[#This Row],[totalportfoliocount]]</f>
        <v>0.54838709677419351</v>
      </c>
    </row>
    <row r="267" spans="1:24" x14ac:dyDescent="0.3">
      <c r="A267">
        <v>1475</v>
      </c>
      <c r="B267" s="1">
        <v>45077</v>
      </c>
      <c r="C267">
        <v>259090.42</v>
      </c>
      <c r="D267">
        <v>1.38</v>
      </c>
      <c r="E267">
        <v>1.17</v>
      </c>
      <c r="F267">
        <v>14527.27</v>
      </c>
      <c r="G267">
        <v>2954.56</v>
      </c>
      <c r="H267" t="s">
        <v>2213</v>
      </c>
      <c r="I267" t="s">
        <v>2211</v>
      </c>
      <c r="J267">
        <v>5</v>
      </c>
      <c r="K267" t="s">
        <v>2223</v>
      </c>
      <c r="L267" t="str">
        <f>IF(performance_data[[#This Row],[return_percentage]]&gt;=performance_data[[#This Row],[benchmark_return]],"Higher","Lower")</f>
        <v>Higher</v>
      </c>
      <c r="M267" s="14">
        <f xml:space="preserve"> _xlfn.MAXIFS(performance_data[date],performance_data[portfolio_id],performance_data[[#This Row],[portfolio_id]])</f>
        <v>45537</v>
      </c>
      <c r="N267" s="14">
        <f xml:space="preserve"> _xlfn.MINIFS(performance_data[date],performance_data[portfolio_id],performance_data[[#This Row],[portfolio_id]])</f>
        <v>44851</v>
      </c>
      <c r="O267" s="15">
        <f>_xlfn.MAXIFS(performance_data[portfolio_value],performance_data[portfolio_id],performance_data[[#This Row],[portfolio_id]],performance_data[date],performance_data[[#This Row],[latest_date]])</f>
        <v>405793.72</v>
      </c>
      <c r="P267" s="15">
        <f>_xlfn.MAXIFS(performance_data[portfolio_value],performance_data[portfolio_id],performance_data[[#This Row],[portfolio_id]],performance_data[date],performance_data[[#This Row],[starting_date]])</f>
        <v>323603.90999999997</v>
      </c>
      <c r="Q267" s="15">
        <f>performance_data[[#This Row],[latest_value]]-performance_data[[#This Row],[starting_value]]</f>
        <v>82189.81</v>
      </c>
      <c r="R267" s="15">
        <f>performance_data[[#This Row],[net_inflows]]-performance_data[[#This Row],[net_outflows]]</f>
        <v>11572.710000000001</v>
      </c>
      <c r="S267" s="15" t="str">
        <f>IF(performance_data[[#This Row],[net_inflows]]&gt;AVERAGE(performance_data[net_inflows]),"High","Low")</f>
        <v>High</v>
      </c>
      <c r="T267" s="15">
        <f>AVERAGEIF(performance_data[inflow_flag],performance_data[[#This Row],[inflow_flag]],performance_data[return_percentage])</f>
        <v>4.8467905675459724</v>
      </c>
      <c r="U267" s="17">
        <f>IF(performance_data[[#This Row],[return_percentage]]&lt;performance_data[[#This Row],[benchmark_return]],1,0)</f>
        <v>0</v>
      </c>
      <c r="V267" s="17">
        <f>COUNTIFS(performance_data[portfolio_id],performance_data[[#This Row],[portfolio_id]])</f>
        <v>31</v>
      </c>
      <c r="W267" s="17">
        <f>COUNTIFS(performance_data[portfolio_id],performance_data[[#This Row],[portfolio_id]],
          performance_data[return_flag],1)</f>
        <v>17</v>
      </c>
      <c r="X267" s="15">
        <f>performance_data[[#This Row],[underperform_flag_count]]/performance_data[[#This Row],[totalportfoliocount]]</f>
        <v>0.54838709677419351</v>
      </c>
    </row>
    <row r="268" spans="1:24" x14ac:dyDescent="0.3">
      <c r="A268">
        <v>1483</v>
      </c>
      <c r="B268" s="1">
        <v>45190</v>
      </c>
      <c r="C268">
        <v>447441.76</v>
      </c>
      <c r="D268">
        <v>16.04</v>
      </c>
      <c r="E268">
        <v>13.46</v>
      </c>
      <c r="F268">
        <v>1989.65</v>
      </c>
      <c r="G268">
        <v>10554.9</v>
      </c>
      <c r="H268" t="s">
        <v>2213</v>
      </c>
      <c r="I268" t="s">
        <v>2209</v>
      </c>
      <c r="J268">
        <v>9</v>
      </c>
      <c r="K268" t="s">
        <v>2221</v>
      </c>
      <c r="L268" t="str">
        <f>IF(performance_data[[#This Row],[return_percentage]]&gt;=performance_data[[#This Row],[benchmark_return]],"Higher","Lower")</f>
        <v>Higher</v>
      </c>
      <c r="M268" s="14">
        <f xml:space="preserve"> _xlfn.MAXIFS(performance_data[date],performance_data[portfolio_id],performance_data[[#This Row],[portfolio_id]])</f>
        <v>45516</v>
      </c>
      <c r="N268" s="14">
        <f xml:space="preserve"> _xlfn.MINIFS(performance_data[date],performance_data[portfolio_id],performance_data[[#This Row],[portfolio_id]])</f>
        <v>44873</v>
      </c>
      <c r="O268" s="15">
        <f>_xlfn.MAXIFS(performance_data[portfolio_value],performance_data[portfolio_id],performance_data[[#This Row],[portfolio_id]],performance_data[date],performance_data[[#This Row],[latest_date]])</f>
        <v>306044.25</v>
      </c>
      <c r="P268" s="15">
        <f>_xlfn.MAXIFS(performance_data[portfolio_value],performance_data[portfolio_id],performance_data[[#This Row],[portfolio_id]],performance_data[date],performance_data[[#This Row],[starting_date]])</f>
        <v>396063.2</v>
      </c>
      <c r="Q268" s="15">
        <f>performance_data[[#This Row],[latest_value]]-performance_data[[#This Row],[starting_value]]</f>
        <v>-90018.950000000012</v>
      </c>
      <c r="R268" s="15">
        <f>performance_data[[#This Row],[net_inflows]]-performance_data[[#This Row],[net_outflows]]</f>
        <v>-8565.25</v>
      </c>
      <c r="S268" s="15" t="str">
        <f>IF(performance_data[[#This Row],[net_inflows]]&gt;AVERAGE(performance_data[net_inflows]),"High","Low")</f>
        <v>Low</v>
      </c>
      <c r="T268" s="15">
        <f>AVERAGEIF(performance_data[inflow_flag],performance_data[[#This Row],[inflow_flag]],performance_data[return_percentage])</f>
        <v>5.0457846277021572</v>
      </c>
      <c r="U268" s="17">
        <f>IF(performance_data[[#This Row],[return_percentage]]&lt;performance_data[[#This Row],[benchmark_return]],1,0)</f>
        <v>0</v>
      </c>
      <c r="V268" s="17">
        <f>COUNTIFS(performance_data[portfolio_id],performance_data[[#This Row],[portfolio_id]])</f>
        <v>19</v>
      </c>
      <c r="W268" s="17">
        <f>COUNTIFS(performance_data[portfolio_id],performance_data[[#This Row],[portfolio_id]],
          performance_data[return_flag],1)</f>
        <v>10</v>
      </c>
      <c r="X268" s="15">
        <f>performance_data[[#This Row],[underperform_flag_count]]/performance_data[[#This Row],[totalportfoliocount]]</f>
        <v>0.52631578947368418</v>
      </c>
    </row>
    <row r="269" spans="1:24" x14ac:dyDescent="0.3">
      <c r="A269">
        <v>1483</v>
      </c>
      <c r="B269" s="1">
        <v>45066</v>
      </c>
      <c r="C269">
        <v>292422.48</v>
      </c>
      <c r="D269">
        <v>9.74</v>
      </c>
      <c r="E269">
        <v>10.01</v>
      </c>
      <c r="F269">
        <v>1266.8699999999999</v>
      </c>
      <c r="G269">
        <v>1176.51</v>
      </c>
      <c r="H269" t="s">
        <v>2213</v>
      </c>
      <c r="I269" t="s">
        <v>2211</v>
      </c>
      <c r="J269">
        <v>5</v>
      </c>
      <c r="K269" t="s">
        <v>2223</v>
      </c>
      <c r="L269" t="str">
        <f>IF(performance_data[[#This Row],[return_percentage]]&gt;=performance_data[[#This Row],[benchmark_return]],"Higher","Lower")</f>
        <v>Lower</v>
      </c>
      <c r="M269" s="14">
        <f xml:space="preserve"> _xlfn.MAXIFS(performance_data[date],performance_data[portfolio_id],performance_data[[#This Row],[portfolio_id]])</f>
        <v>45516</v>
      </c>
      <c r="N269" s="14">
        <f xml:space="preserve"> _xlfn.MINIFS(performance_data[date],performance_data[portfolio_id],performance_data[[#This Row],[portfolio_id]])</f>
        <v>44873</v>
      </c>
      <c r="O269" s="15">
        <f>_xlfn.MAXIFS(performance_data[portfolio_value],performance_data[portfolio_id],performance_data[[#This Row],[portfolio_id]],performance_data[date],performance_data[[#This Row],[latest_date]])</f>
        <v>306044.25</v>
      </c>
      <c r="P269" s="15">
        <f>_xlfn.MAXIFS(performance_data[portfolio_value],performance_data[portfolio_id],performance_data[[#This Row],[portfolio_id]],performance_data[date],performance_data[[#This Row],[starting_date]])</f>
        <v>396063.2</v>
      </c>
      <c r="Q269" s="15">
        <f>performance_data[[#This Row],[latest_value]]-performance_data[[#This Row],[starting_value]]</f>
        <v>-90018.950000000012</v>
      </c>
      <c r="R269" s="15">
        <f>performance_data[[#This Row],[net_inflows]]-performance_data[[#This Row],[net_outflows]]</f>
        <v>90.3599999999999</v>
      </c>
      <c r="S269" s="15" t="str">
        <f>IF(performance_data[[#This Row],[net_inflows]]&gt;AVERAGE(performance_data[net_inflows]),"High","Low")</f>
        <v>Low</v>
      </c>
      <c r="T269" s="15">
        <f>AVERAGEIF(performance_data[inflow_flag],performance_data[[#This Row],[inflow_flag]],performance_data[return_percentage])</f>
        <v>5.0457846277021572</v>
      </c>
      <c r="U269" s="17">
        <f>IF(performance_data[[#This Row],[return_percentage]]&lt;performance_data[[#This Row],[benchmark_return]],1,0)</f>
        <v>1</v>
      </c>
      <c r="V269" s="17">
        <f>COUNTIFS(performance_data[portfolio_id],performance_data[[#This Row],[portfolio_id]])</f>
        <v>19</v>
      </c>
      <c r="W269" s="17">
        <f>COUNTIFS(performance_data[portfolio_id],performance_data[[#This Row],[portfolio_id]],
          performance_data[return_flag],1)</f>
        <v>10</v>
      </c>
      <c r="X269" s="15">
        <f>performance_data[[#This Row],[underperform_flag_count]]/performance_data[[#This Row],[totalportfoliocount]]</f>
        <v>0.52631578947368418</v>
      </c>
    </row>
    <row r="270" spans="1:24" x14ac:dyDescent="0.3">
      <c r="A270">
        <v>1483</v>
      </c>
      <c r="B270" s="1">
        <v>45033</v>
      </c>
      <c r="C270">
        <v>300957.61</v>
      </c>
      <c r="D270">
        <v>-0.72</v>
      </c>
      <c r="E270">
        <v>-0.81</v>
      </c>
      <c r="F270">
        <v>19508.150000000001</v>
      </c>
      <c r="G270">
        <v>11623.63</v>
      </c>
      <c r="H270" t="s">
        <v>2213</v>
      </c>
      <c r="I270" t="s">
        <v>2211</v>
      </c>
      <c r="J270">
        <v>4</v>
      </c>
      <c r="K270" t="s">
        <v>2216</v>
      </c>
      <c r="L270" t="str">
        <f>IF(performance_data[[#This Row],[return_percentage]]&gt;=performance_data[[#This Row],[benchmark_return]],"Higher","Lower")</f>
        <v>Higher</v>
      </c>
      <c r="M270" s="14">
        <f xml:space="preserve"> _xlfn.MAXIFS(performance_data[date],performance_data[portfolio_id],performance_data[[#This Row],[portfolio_id]])</f>
        <v>45516</v>
      </c>
      <c r="N270" s="14">
        <f xml:space="preserve"> _xlfn.MINIFS(performance_data[date],performance_data[portfolio_id],performance_data[[#This Row],[portfolio_id]])</f>
        <v>44873</v>
      </c>
      <c r="O270" s="15">
        <f>_xlfn.MAXIFS(performance_data[portfolio_value],performance_data[portfolio_id],performance_data[[#This Row],[portfolio_id]],performance_data[date],performance_data[[#This Row],[latest_date]])</f>
        <v>306044.25</v>
      </c>
      <c r="P270" s="15">
        <f>_xlfn.MAXIFS(performance_data[portfolio_value],performance_data[portfolio_id],performance_data[[#This Row],[portfolio_id]],performance_data[date],performance_data[[#This Row],[starting_date]])</f>
        <v>396063.2</v>
      </c>
      <c r="Q270" s="15">
        <f>performance_data[[#This Row],[latest_value]]-performance_data[[#This Row],[starting_value]]</f>
        <v>-90018.950000000012</v>
      </c>
      <c r="R270" s="15">
        <f>performance_data[[#This Row],[net_inflows]]-performance_data[[#This Row],[net_outflows]]</f>
        <v>7884.5200000000023</v>
      </c>
      <c r="S270" s="15" t="str">
        <f>IF(performance_data[[#This Row],[net_inflows]]&gt;AVERAGE(performance_data[net_inflows]),"High","Low")</f>
        <v>High</v>
      </c>
      <c r="T270" s="15">
        <f>AVERAGEIF(performance_data[inflow_flag],performance_data[[#This Row],[inflow_flag]],performance_data[return_percentage])</f>
        <v>4.8467905675459724</v>
      </c>
      <c r="U270" s="17">
        <f>IF(performance_data[[#This Row],[return_percentage]]&lt;performance_data[[#This Row],[benchmark_return]],1,0)</f>
        <v>0</v>
      </c>
      <c r="V270" s="17">
        <f>COUNTIFS(performance_data[portfolio_id],performance_data[[#This Row],[portfolio_id]])</f>
        <v>19</v>
      </c>
      <c r="W270" s="17">
        <f>COUNTIFS(performance_data[portfolio_id],performance_data[[#This Row],[portfolio_id]],
          performance_data[return_flag],1)</f>
        <v>10</v>
      </c>
      <c r="X270" s="15">
        <f>performance_data[[#This Row],[underperform_flag_count]]/performance_data[[#This Row],[totalportfoliocount]]</f>
        <v>0.52631578947368418</v>
      </c>
    </row>
    <row r="271" spans="1:24" x14ac:dyDescent="0.3">
      <c r="A271">
        <v>1483</v>
      </c>
      <c r="B271" s="1">
        <v>44975</v>
      </c>
      <c r="C271">
        <v>177362.48</v>
      </c>
      <c r="D271">
        <v>-3.72</v>
      </c>
      <c r="E271">
        <v>-3.78</v>
      </c>
      <c r="F271">
        <v>4519.5</v>
      </c>
      <c r="G271">
        <v>4571.29</v>
      </c>
      <c r="H271" t="s">
        <v>2213</v>
      </c>
      <c r="I271" t="s">
        <v>2206</v>
      </c>
      <c r="J271">
        <v>2</v>
      </c>
      <c r="K271" t="s">
        <v>2226</v>
      </c>
      <c r="L271" t="str">
        <f>IF(performance_data[[#This Row],[return_percentage]]&gt;=performance_data[[#This Row],[benchmark_return]],"Higher","Lower")</f>
        <v>Higher</v>
      </c>
      <c r="M271" s="14">
        <f xml:space="preserve"> _xlfn.MAXIFS(performance_data[date],performance_data[portfolio_id],performance_data[[#This Row],[portfolio_id]])</f>
        <v>45516</v>
      </c>
      <c r="N271" s="14">
        <f xml:space="preserve"> _xlfn.MINIFS(performance_data[date],performance_data[portfolio_id],performance_data[[#This Row],[portfolio_id]])</f>
        <v>44873</v>
      </c>
      <c r="O271" s="15">
        <f>_xlfn.MAXIFS(performance_data[portfolio_value],performance_data[portfolio_id],performance_data[[#This Row],[portfolio_id]],performance_data[date],performance_data[[#This Row],[latest_date]])</f>
        <v>306044.25</v>
      </c>
      <c r="P271" s="15">
        <f>_xlfn.MAXIFS(performance_data[portfolio_value],performance_data[portfolio_id],performance_data[[#This Row],[portfolio_id]],performance_data[date],performance_data[[#This Row],[starting_date]])</f>
        <v>396063.2</v>
      </c>
      <c r="Q271" s="15">
        <f>performance_data[[#This Row],[latest_value]]-performance_data[[#This Row],[starting_value]]</f>
        <v>-90018.950000000012</v>
      </c>
      <c r="R271" s="15">
        <f>performance_data[[#This Row],[net_inflows]]-performance_data[[#This Row],[net_outflows]]</f>
        <v>-51.789999999999964</v>
      </c>
      <c r="S271" s="15" t="str">
        <f>IF(performance_data[[#This Row],[net_inflows]]&gt;AVERAGE(performance_data[net_inflows]),"High","Low")</f>
        <v>Low</v>
      </c>
      <c r="T271" s="15">
        <f>AVERAGEIF(performance_data[inflow_flag],performance_data[[#This Row],[inflow_flag]],performance_data[return_percentage])</f>
        <v>5.0457846277021572</v>
      </c>
      <c r="U271" s="17">
        <f>IF(performance_data[[#This Row],[return_percentage]]&lt;performance_data[[#This Row],[benchmark_return]],1,0)</f>
        <v>0</v>
      </c>
      <c r="V271" s="17">
        <f>COUNTIFS(performance_data[portfolio_id],performance_data[[#This Row],[portfolio_id]])</f>
        <v>19</v>
      </c>
      <c r="W271" s="17">
        <f>COUNTIFS(performance_data[portfolio_id],performance_data[[#This Row],[portfolio_id]],
          performance_data[return_flag],1)</f>
        <v>10</v>
      </c>
      <c r="X271" s="15">
        <f>performance_data[[#This Row],[underperform_flag_count]]/performance_data[[#This Row],[totalportfoliocount]]</f>
        <v>0.52631578947368418</v>
      </c>
    </row>
    <row r="272" spans="1:24" x14ac:dyDescent="0.3">
      <c r="A272">
        <v>1483</v>
      </c>
      <c r="B272" s="1">
        <v>44919</v>
      </c>
      <c r="C272">
        <v>380321.85</v>
      </c>
      <c r="D272">
        <v>11.48</v>
      </c>
      <c r="E272">
        <v>11.58</v>
      </c>
      <c r="F272">
        <v>4645.7</v>
      </c>
      <c r="G272">
        <v>17354.79</v>
      </c>
      <c r="H272" t="s">
        <v>2220</v>
      </c>
      <c r="I272" t="s">
        <v>2217</v>
      </c>
      <c r="J272">
        <v>12</v>
      </c>
      <c r="K272" t="s">
        <v>2218</v>
      </c>
      <c r="L272" t="str">
        <f>IF(performance_data[[#This Row],[return_percentage]]&gt;=performance_data[[#This Row],[benchmark_return]],"Higher","Lower")</f>
        <v>Lower</v>
      </c>
      <c r="M272" s="14">
        <f xml:space="preserve"> _xlfn.MAXIFS(performance_data[date],performance_data[portfolio_id],performance_data[[#This Row],[portfolio_id]])</f>
        <v>45516</v>
      </c>
      <c r="N272" s="14">
        <f xml:space="preserve"> _xlfn.MINIFS(performance_data[date],performance_data[portfolio_id],performance_data[[#This Row],[portfolio_id]])</f>
        <v>44873</v>
      </c>
      <c r="O272" s="15">
        <f>_xlfn.MAXIFS(performance_data[portfolio_value],performance_data[portfolio_id],performance_data[[#This Row],[portfolio_id]],performance_data[date],performance_data[[#This Row],[latest_date]])</f>
        <v>306044.25</v>
      </c>
      <c r="P272" s="15">
        <f>_xlfn.MAXIFS(performance_data[portfolio_value],performance_data[portfolio_id],performance_data[[#This Row],[portfolio_id]],performance_data[date],performance_data[[#This Row],[starting_date]])</f>
        <v>396063.2</v>
      </c>
      <c r="Q272" s="15">
        <f>performance_data[[#This Row],[latest_value]]-performance_data[[#This Row],[starting_value]]</f>
        <v>-90018.950000000012</v>
      </c>
      <c r="R272" s="15">
        <f>performance_data[[#This Row],[net_inflows]]-performance_data[[#This Row],[net_outflows]]</f>
        <v>-12709.09</v>
      </c>
      <c r="S272" s="15" t="str">
        <f>IF(performance_data[[#This Row],[net_inflows]]&gt;AVERAGE(performance_data[net_inflows]),"High","Low")</f>
        <v>Low</v>
      </c>
      <c r="T272" s="15">
        <f>AVERAGEIF(performance_data[inflow_flag],performance_data[[#This Row],[inflow_flag]],performance_data[return_percentage])</f>
        <v>5.0457846277021572</v>
      </c>
      <c r="U272" s="17">
        <f>IF(performance_data[[#This Row],[return_percentage]]&lt;performance_data[[#This Row],[benchmark_return]],1,0)</f>
        <v>1</v>
      </c>
      <c r="V272" s="17">
        <f>COUNTIFS(performance_data[portfolio_id],performance_data[[#This Row],[portfolio_id]])</f>
        <v>19</v>
      </c>
      <c r="W272" s="17">
        <f>COUNTIFS(performance_data[portfolio_id],performance_data[[#This Row],[portfolio_id]],
          performance_data[return_flag],1)</f>
        <v>10</v>
      </c>
      <c r="X272" s="15">
        <f>performance_data[[#This Row],[underperform_flag_count]]/performance_data[[#This Row],[totalportfoliocount]]</f>
        <v>0.52631578947368418</v>
      </c>
    </row>
    <row r="273" spans="1:24" x14ac:dyDescent="0.3">
      <c r="A273">
        <v>1483</v>
      </c>
      <c r="B273" s="1">
        <v>45509</v>
      </c>
      <c r="C273">
        <v>285021.05</v>
      </c>
      <c r="D273">
        <v>-8.92</v>
      </c>
      <c r="E273">
        <v>-8.92</v>
      </c>
      <c r="F273">
        <v>18820.95</v>
      </c>
      <c r="G273">
        <v>8660.57</v>
      </c>
      <c r="H273" t="s">
        <v>2205</v>
      </c>
      <c r="I273" t="s">
        <v>2209</v>
      </c>
      <c r="J273">
        <v>8</v>
      </c>
      <c r="K273" t="s">
        <v>2214</v>
      </c>
      <c r="L273" t="str">
        <f>IF(performance_data[[#This Row],[return_percentage]]&gt;=performance_data[[#This Row],[benchmark_return]],"Higher","Lower")</f>
        <v>Higher</v>
      </c>
      <c r="M273" s="14">
        <f xml:space="preserve"> _xlfn.MAXIFS(performance_data[date],performance_data[portfolio_id],performance_data[[#This Row],[portfolio_id]])</f>
        <v>45516</v>
      </c>
      <c r="N273" s="14">
        <f xml:space="preserve"> _xlfn.MINIFS(performance_data[date],performance_data[portfolio_id],performance_data[[#This Row],[portfolio_id]])</f>
        <v>44873</v>
      </c>
      <c r="O273" s="15">
        <f>_xlfn.MAXIFS(performance_data[portfolio_value],performance_data[portfolio_id],performance_data[[#This Row],[portfolio_id]],performance_data[date],performance_data[[#This Row],[latest_date]])</f>
        <v>306044.25</v>
      </c>
      <c r="P273" s="15">
        <f>_xlfn.MAXIFS(performance_data[portfolio_value],performance_data[portfolio_id],performance_data[[#This Row],[portfolio_id]],performance_data[date],performance_data[[#This Row],[starting_date]])</f>
        <v>396063.2</v>
      </c>
      <c r="Q273" s="15">
        <f>performance_data[[#This Row],[latest_value]]-performance_data[[#This Row],[starting_value]]</f>
        <v>-90018.950000000012</v>
      </c>
      <c r="R273" s="15">
        <f>performance_data[[#This Row],[net_inflows]]-performance_data[[#This Row],[net_outflows]]</f>
        <v>10160.380000000001</v>
      </c>
      <c r="S273" s="15" t="str">
        <f>IF(performance_data[[#This Row],[net_inflows]]&gt;AVERAGE(performance_data[net_inflows]),"High","Low")</f>
        <v>High</v>
      </c>
      <c r="T273" s="15">
        <f>AVERAGEIF(performance_data[inflow_flag],performance_data[[#This Row],[inflow_flag]],performance_data[return_percentage])</f>
        <v>4.8467905675459724</v>
      </c>
      <c r="U273" s="17">
        <f>IF(performance_data[[#This Row],[return_percentage]]&lt;performance_data[[#This Row],[benchmark_return]],1,0)</f>
        <v>0</v>
      </c>
      <c r="V273" s="17">
        <f>COUNTIFS(performance_data[portfolio_id],performance_data[[#This Row],[portfolio_id]])</f>
        <v>19</v>
      </c>
      <c r="W273" s="17">
        <f>COUNTIFS(performance_data[portfolio_id],performance_data[[#This Row],[portfolio_id]],
          performance_data[return_flag],1)</f>
        <v>10</v>
      </c>
      <c r="X273" s="15">
        <f>performance_data[[#This Row],[underperform_flag_count]]/performance_data[[#This Row],[totalportfoliocount]]</f>
        <v>0.52631578947368418</v>
      </c>
    </row>
    <row r="274" spans="1:24" x14ac:dyDescent="0.3">
      <c r="A274">
        <v>1483</v>
      </c>
      <c r="B274" s="1">
        <v>45441</v>
      </c>
      <c r="C274">
        <v>298269.34000000003</v>
      </c>
      <c r="D274">
        <v>18.07</v>
      </c>
      <c r="E274">
        <v>15.58</v>
      </c>
      <c r="F274">
        <v>15945.83</v>
      </c>
      <c r="G274">
        <v>3955.87</v>
      </c>
      <c r="H274" t="s">
        <v>2205</v>
      </c>
      <c r="I274" t="s">
        <v>2211</v>
      </c>
      <c r="J274">
        <v>5</v>
      </c>
      <c r="K274" t="s">
        <v>2223</v>
      </c>
      <c r="L274" t="str">
        <f>IF(performance_data[[#This Row],[return_percentage]]&gt;=performance_data[[#This Row],[benchmark_return]],"Higher","Lower")</f>
        <v>Higher</v>
      </c>
      <c r="M274" s="14">
        <f xml:space="preserve"> _xlfn.MAXIFS(performance_data[date],performance_data[portfolio_id],performance_data[[#This Row],[portfolio_id]])</f>
        <v>45516</v>
      </c>
      <c r="N274" s="14">
        <f xml:space="preserve"> _xlfn.MINIFS(performance_data[date],performance_data[portfolio_id],performance_data[[#This Row],[portfolio_id]])</f>
        <v>44873</v>
      </c>
      <c r="O274" s="15">
        <f>_xlfn.MAXIFS(performance_data[portfolio_value],performance_data[portfolio_id],performance_data[[#This Row],[portfolio_id]],performance_data[date],performance_data[[#This Row],[latest_date]])</f>
        <v>306044.25</v>
      </c>
      <c r="P274" s="15">
        <f>_xlfn.MAXIFS(performance_data[portfolio_value],performance_data[portfolio_id],performance_data[[#This Row],[portfolio_id]],performance_data[date],performance_data[[#This Row],[starting_date]])</f>
        <v>396063.2</v>
      </c>
      <c r="Q274" s="15">
        <f>performance_data[[#This Row],[latest_value]]-performance_data[[#This Row],[starting_value]]</f>
        <v>-90018.950000000012</v>
      </c>
      <c r="R274" s="15">
        <f>performance_data[[#This Row],[net_inflows]]-performance_data[[#This Row],[net_outflows]]</f>
        <v>11989.96</v>
      </c>
      <c r="S274" s="15" t="str">
        <f>IF(performance_data[[#This Row],[net_inflows]]&gt;AVERAGE(performance_data[net_inflows]),"High","Low")</f>
        <v>High</v>
      </c>
      <c r="T274" s="15">
        <f>AVERAGEIF(performance_data[inflow_flag],performance_data[[#This Row],[inflow_flag]],performance_data[return_percentage])</f>
        <v>4.8467905675459724</v>
      </c>
      <c r="U274" s="17">
        <f>IF(performance_data[[#This Row],[return_percentage]]&lt;performance_data[[#This Row],[benchmark_return]],1,0)</f>
        <v>0</v>
      </c>
      <c r="V274" s="17">
        <f>COUNTIFS(performance_data[portfolio_id],performance_data[[#This Row],[portfolio_id]])</f>
        <v>19</v>
      </c>
      <c r="W274" s="17">
        <f>COUNTIFS(performance_data[portfolio_id],performance_data[[#This Row],[portfolio_id]],
          performance_data[return_flag],1)</f>
        <v>10</v>
      </c>
      <c r="X274" s="15">
        <f>performance_data[[#This Row],[underperform_flag_count]]/performance_data[[#This Row],[totalportfoliocount]]</f>
        <v>0.52631578947368418</v>
      </c>
    </row>
    <row r="275" spans="1:24" x14ac:dyDescent="0.3">
      <c r="A275">
        <v>1483</v>
      </c>
      <c r="B275" s="1">
        <v>44873</v>
      </c>
      <c r="C275">
        <v>396063.2</v>
      </c>
      <c r="D275">
        <v>0.88</v>
      </c>
      <c r="E275">
        <v>0.93</v>
      </c>
      <c r="F275">
        <v>951.72</v>
      </c>
      <c r="G275">
        <v>6538.21</v>
      </c>
      <c r="H275" t="s">
        <v>2220</v>
      </c>
      <c r="I275" t="s">
        <v>2217</v>
      </c>
      <c r="J275">
        <v>11</v>
      </c>
      <c r="K275" t="s">
        <v>2219</v>
      </c>
      <c r="L275" t="str">
        <f>IF(performance_data[[#This Row],[return_percentage]]&gt;=performance_data[[#This Row],[benchmark_return]],"Higher","Lower")</f>
        <v>Lower</v>
      </c>
      <c r="M275" s="14">
        <f xml:space="preserve"> _xlfn.MAXIFS(performance_data[date],performance_data[portfolio_id],performance_data[[#This Row],[portfolio_id]])</f>
        <v>45516</v>
      </c>
      <c r="N275" s="14">
        <f xml:space="preserve"> _xlfn.MINIFS(performance_data[date],performance_data[portfolio_id],performance_data[[#This Row],[portfolio_id]])</f>
        <v>44873</v>
      </c>
      <c r="O275" s="15">
        <f>_xlfn.MAXIFS(performance_data[portfolio_value],performance_data[portfolio_id],performance_data[[#This Row],[portfolio_id]],performance_data[date],performance_data[[#This Row],[latest_date]])</f>
        <v>306044.25</v>
      </c>
      <c r="P275" s="15">
        <f>_xlfn.MAXIFS(performance_data[portfolio_value],performance_data[portfolio_id],performance_data[[#This Row],[portfolio_id]],performance_data[date],performance_data[[#This Row],[starting_date]])</f>
        <v>396063.2</v>
      </c>
      <c r="Q275" s="15">
        <f>performance_data[[#This Row],[latest_value]]-performance_data[[#This Row],[starting_value]]</f>
        <v>-90018.950000000012</v>
      </c>
      <c r="R275" s="15">
        <f>performance_data[[#This Row],[net_inflows]]-performance_data[[#This Row],[net_outflows]]</f>
        <v>-5586.49</v>
      </c>
      <c r="S275" s="15" t="str">
        <f>IF(performance_data[[#This Row],[net_inflows]]&gt;AVERAGE(performance_data[net_inflows]),"High","Low")</f>
        <v>Low</v>
      </c>
      <c r="T275" s="15">
        <f>AVERAGEIF(performance_data[inflow_flag],performance_data[[#This Row],[inflow_flag]],performance_data[return_percentage])</f>
        <v>5.0457846277021572</v>
      </c>
      <c r="U275" s="17">
        <f>IF(performance_data[[#This Row],[return_percentage]]&lt;performance_data[[#This Row],[benchmark_return]],1,0)</f>
        <v>1</v>
      </c>
      <c r="V275" s="17">
        <f>COUNTIFS(performance_data[portfolio_id],performance_data[[#This Row],[portfolio_id]])</f>
        <v>19</v>
      </c>
      <c r="W275" s="17">
        <f>COUNTIFS(performance_data[portfolio_id],performance_data[[#This Row],[portfolio_id]],
          performance_data[return_flag],1)</f>
        <v>10</v>
      </c>
      <c r="X275" s="15">
        <f>performance_data[[#This Row],[underperform_flag_count]]/performance_data[[#This Row],[totalportfoliocount]]</f>
        <v>0.52631578947368418</v>
      </c>
    </row>
    <row r="276" spans="1:24" x14ac:dyDescent="0.3">
      <c r="A276">
        <v>1483</v>
      </c>
      <c r="B276" s="1">
        <v>45031</v>
      </c>
      <c r="C276">
        <v>362153.69</v>
      </c>
      <c r="D276">
        <v>8.48</v>
      </c>
      <c r="E276">
        <v>9.81</v>
      </c>
      <c r="F276">
        <v>12526.31</v>
      </c>
      <c r="G276">
        <v>19807.34</v>
      </c>
      <c r="H276" t="s">
        <v>2213</v>
      </c>
      <c r="I276" t="s">
        <v>2211</v>
      </c>
      <c r="J276">
        <v>4</v>
      </c>
      <c r="K276" t="s">
        <v>2216</v>
      </c>
      <c r="L276" t="str">
        <f>IF(performance_data[[#This Row],[return_percentage]]&gt;=performance_data[[#This Row],[benchmark_return]],"Higher","Lower")</f>
        <v>Lower</v>
      </c>
      <c r="M276" s="14">
        <f xml:space="preserve"> _xlfn.MAXIFS(performance_data[date],performance_data[portfolio_id],performance_data[[#This Row],[portfolio_id]])</f>
        <v>45516</v>
      </c>
      <c r="N276" s="14">
        <f xml:space="preserve"> _xlfn.MINIFS(performance_data[date],performance_data[portfolio_id],performance_data[[#This Row],[portfolio_id]])</f>
        <v>44873</v>
      </c>
      <c r="O276" s="15">
        <f>_xlfn.MAXIFS(performance_data[portfolio_value],performance_data[portfolio_id],performance_data[[#This Row],[portfolio_id]],performance_data[date],performance_data[[#This Row],[latest_date]])</f>
        <v>306044.25</v>
      </c>
      <c r="P276" s="15">
        <f>_xlfn.MAXIFS(performance_data[portfolio_value],performance_data[portfolio_id],performance_data[[#This Row],[portfolio_id]],performance_data[date],performance_data[[#This Row],[starting_date]])</f>
        <v>396063.2</v>
      </c>
      <c r="Q276" s="15">
        <f>performance_data[[#This Row],[latest_value]]-performance_data[[#This Row],[starting_value]]</f>
        <v>-90018.950000000012</v>
      </c>
      <c r="R276" s="15">
        <f>performance_data[[#This Row],[net_inflows]]-performance_data[[#This Row],[net_outflows]]</f>
        <v>-7281.0300000000007</v>
      </c>
      <c r="S276" s="15" t="str">
        <f>IF(performance_data[[#This Row],[net_inflows]]&gt;AVERAGE(performance_data[net_inflows]),"High","Low")</f>
        <v>High</v>
      </c>
      <c r="T276" s="15">
        <f>AVERAGEIF(performance_data[inflow_flag],performance_data[[#This Row],[inflow_flag]],performance_data[return_percentage])</f>
        <v>4.8467905675459724</v>
      </c>
      <c r="U276" s="17">
        <f>IF(performance_data[[#This Row],[return_percentage]]&lt;performance_data[[#This Row],[benchmark_return]],1,0)</f>
        <v>1</v>
      </c>
      <c r="V276" s="17">
        <f>COUNTIFS(performance_data[portfolio_id],performance_data[[#This Row],[portfolio_id]])</f>
        <v>19</v>
      </c>
      <c r="W276" s="17">
        <f>COUNTIFS(performance_data[portfolio_id],performance_data[[#This Row],[portfolio_id]],
          performance_data[return_flag],1)</f>
        <v>10</v>
      </c>
      <c r="X276" s="15">
        <f>performance_data[[#This Row],[underperform_flag_count]]/performance_data[[#This Row],[totalportfoliocount]]</f>
        <v>0.52631578947368418</v>
      </c>
    </row>
    <row r="277" spans="1:24" x14ac:dyDescent="0.3">
      <c r="A277">
        <v>1483</v>
      </c>
      <c r="B277" s="1">
        <v>45013</v>
      </c>
      <c r="C277">
        <v>299157.61</v>
      </c>
      <c r="D277">
        <v>12.71</v>
      </c>
      <c r="E277">
        <v>13.44</v>
      </c>
      <c r="F277">
        <v>7883.97</v>
      </c>
      <c r="G277">
        <v>14360.1</v>
      </c>
      <c r="H277" t="s">
        <v>2213</v>
      </c>
      <c r="I277" t="s">
        <v>2206</v>
      </c>
      <c r="J277">
        <v>3</v>
      </c>
      <c r="K277" t="s">
        <v>2222</v>
      </c>
      <c r="L277" t="str">
        <f>IF(performance_data[[#This Row],[return_percentage]]&gt;=performance_data[[#This Row],[benchmark_return]],"Higher","Lower")</f>
        <v>Lower</v>
      </c>
      <c r="M277" s="14">
        <f xml:space="preserve"> _xlfn.MAXIFS(performance_data[date],performance_data[portfolio_id],performance_data[[#This Row],[portfolio_id]])</f>
        <v>45516</v>
      </c>
      <c r="N277" s="14">
        <f xml:space="preserve"> _xlfn.MINIFS(performance_data[date],performance_data[portfolio_id],performance_data[[#This Row],[portfolio_id]])</f>
        <v>44873</v>
      </c>
      <c r="O277" s="15">
        <f>_xlfn.MAXIFS(performance_data[portfolio_value],performance_data[portfolio_id],performance_data[[#This Row],[portfolio_id]],performance_data[date],performance_data[[#This Row],[latest_date]])</f>
        <v>306044.25</v>
      </c>
      <c r="P277" s="15">
        <f>_xlfn.MAXIFS(performance_data[portfolio_value],performance_data[portfolio_id],performance_data[[#This Row],[portfolio_id]],performance_data[date],performance_data[[#This Row],[starting_date]])</f>
        <v>396063.2</v>
      </c>
      <c r="Q277" s="15">
        <f>performance_data[[#This Row],[latest_value]]-performance_data[[#This Row],[starting_value]]</f>
        <v>-90018.950000000012</v>
      </c>
      <c r="R277" s="15">
        <f>performance_data[[#This Row],[net_inflows]]-performance_data[[#This Row],[net_outflows]]</f>
        <v>-6476.13</v>
      </c>
      <c r="S277" s="15" t="str">
        <f>IF(performance_data[[#This Row],[net_inflows]]&gt;AVERAGE(performance_data[net_inflows]),"High","Low")</f>
        <v>Low</v>
      </c>
      <c r="T277" s="15">
        <f>AVERAGEIF(performance_data[inflow_flag],performance_data[[#This Row],[inflow_flag]],performance_data[return_percentage])</f>
        <v>5.0457846277021572</v>
      </c>
      <c r="U277" s="17">
        <f>IF(performance_data[[#This Row],[return_percentage]]&lt;performance_data[[#This Row],[benchmark_return]],1,0)</f>
        <v>1</v>
      </c>
      <c r="V277" s="17">
        <f>COUNTIFS(performance_data[portfolio_id],performance_data[[#This Row],[portfolio_id]])</f>
        <v>19</v>
      </c>
      <c r="W277" s="17">
        <f>COUNTIFS(performance_data[portfolio_id],performance_data[[#This Row],[portfolio_id]],
          performance_data[return_flag],1)</f>
        <v>10</v>
      </c>
      <c r="X277" s="15">
        <f>performance_data[[#This Row],[underperform_flag_count]]/performance_data[[#This Row],[totalportfoliocount]]</f>
        <v>0.52631578947368418</v>
      </c>
    </row>
    <row r="278" spans="1:24" x14ac:dyDescent="0.3">
      <c r="A278">
        <v>1483</v>
      </c>
      <c r="B278" s="1">
        <v>45085</v>
      </c>
      <c r="C278">
        <v>97076.7</v>
      </c>
      <c r="D278">
        <v>1.41</v>
      </c>
      <c r="E278">
        <v>1.66</v>
      </c>
      <c r="F278">
        <v>4092.59</v>
      </c>
      <c r="G278">
        <v>3377.26</v>
      </c>
      <c r="H278" t="s">
        <v>2213</v>
      </c>
      <c r="I278" t="s">
        <v>2211</v>
      </c>
      <c r="J278">
        <v>6</v>
      </c>
      <c r="K278" t="s">
        <v>2212</v>
      </c>
      <c r="L278" t="str">
        <f>IF(performance_data[[#This Row],[return_percentage]]&gt;=performance_data[[#This Row],[benchmark_return]],"Higher","Lower")</f>
        <v>Lower</v>
      </c>
      <c r="M278" s="14">
        <f xml:space="preserve"> _xlfn.MAXIFS(performance_data[date],performance_data[portfolio_id],performance_data[[#This Row],[portfolio_id]])</f>
        <v>45516</v>
      </c>
      <c r="N278" s="14">
        <f xml:space="preserve"> _xlfn.MINIFS(performance_data[date],performance_data[portfolio_id],performance_data[[#This Row],[portfolio_id]])</f>
        <v>44873</v>
      </c>
      <c r="O278" s="15">
        <f>_xlfn.MAXIFS(performance_data[portfolio_value],performance_data[portfolio_id],performance_data[[#This Row],[portfolio_id]],performance_data[date],performance_data[[#This Row],[latest_date]])</f>
        <v>306044.25</v>
      </c>
      <c r="P278" s="15">
        <f>_xlfn.MAXIFS(performance_data[portfolio_value],performance_data[portfolio_id],performance_data[[#This Row],[portfolio_id]],performance_data[date],performance_data[[#This Row],[starting_date]])</f>
        <v>396063.2</v>
      </c>
      <c r="Q278" s="15">
        <f>performance_data[[#This Row],[latest_value]]-performance_data[[#This Row],[starting_value]]</f>
        <v>-90018.950000000012</v>
      </c>
      <c r="R278" s="15">
        <f>performance_data[[#This Row],[net_inflows]]-performance_data[[#This Row],[net_outflows]]</f>
        <v>715.32999999999993</v>
      </c>
      <c r="S278" s="15" t="str">
        <f>IF(performance_data[[#This Row],[net_inflows]]&gt;AVERAGE(performance_data[net_inflows]),"High","Low")</f>
        <v>Low</v>
      </c>
      <c r="T278" s="15">
        <f>AVERAGEIF(performance_data[inflow_flag],performance_data[[#This Row],[inflow_flag]],performance_data[return_percentage])</f>
        <v>5.0457846277021572</v>
      </c>
      <c r="U278" s="17">
        <f>IF(performance_data[[#This Row],[return_percentage]]&lt;performance_data[[#This Row],[benchmark_return]],1,0)</f>
        <v>1</v>
      </c>
      <c r="V278" s="17">
        <f>COUNTIFS(performance_data[portfolio_id],performance_data[[#This Row],[portfolio_id]])</f>
        <v>19</v>
      </c>
      <c r="W278" s="17">
        <f>COUNTIFS(performance_data[portfolio_id],performance_data[[#This Row],[portfolio_id]],
          performance_data[return_flag],1)</f>
        <v>10</v>
      </c>
      <c r="X278" s="15">
        <f>performance_data[[#This Row],[underperform_flag_count]]/performance_data[[#This Row],[totalportfoliocount]]</f>
        <v>0.52631578947368418</v>
      </c>
    </row>
    <row r="279" spans="1:24" x14ac:dyDescent="0.3">
      <c r="A279">
        <v>1483</v>
      </c>
      <c r="B279" s="1">
        <v>45471</v>
      </c>
      <c r="C279">
        <v>189691.21</v>
      </c>
      <c r="D279">
        <v>15.52</v>
      </c>
      <c r="E279">
        <v>13.29</v>
      </c>
      <c r="F279">
        <v>19462.14</v>
      </c>
      <c r="G279">
        <v>4848.68</v>
      </c>
      <c r="H279" t="s">
        <v>2205</v>
      </c>
      <c r="I279" t="s">
        <v>2211</v>
      </c>
      <c r="J279">
        <v>6</v>
      </c>
      <c r="K279" t="s">
        <v>2212</v>
      </c>
      <c r="L279" t="str">
        <f>IF(performance_data[[#This Row],[return_percentage]]&gt;=performance_data[[#This Row],[benchmark_return]],"Higher","Lower")</f>
        <v>Higher</v>
      </c>
      <c r="M279" s="14">
        <f xml:space="preserve"> _xlfn.MAXIFS(performance_data[date],performance_data[portfolio_id],performance_data[[#This Row],[portfolio_id]])</f>
        <v>45516</v>
      </c>
      <c r="N279" s="14">
        <f xml:space="preserve"> _xlfn.MINIFS(performance_data[date],performance_data[portfolio_id],performance_data[[#This Row],[portfolio_id]])</f>
        <v>44873</v>
      </c>
      <c r="O279" s="15">
        <f>_xlfn.MAXIFS(performance_data[portfolio_value],performance_data[portfolio_id],performance_data[[#This Row],[portfolio_id]],performance_data[date],performance_data[[#This Row],[latest_date]])</f>
        <v>306044.25</v>
      </c>
      <c r="P279" s="15">
        <f>_xlfn.MAXIFS(performance_data[portfolio_value],performance_data[portfolio_id],performance_data[[#This Row],[portfolio_id]],performance_data[date],performance_data[[#This Row],[starting_date]])</f>
        <v>396063.2</v>
      </c>
      <c r="Q279" s="15">
        <f>performance_data[[#This Row],[latest_value]]-performance_data[[#This Row],[starting_value]]</f>
        <v>-90018.950000000012</v>
      </c>
      <c r="R279" s="15">
        <f>performance_data[[#This Row],[net_inflows]]-performance_data[[#This Row],[net_outflows]]</f>
        <v>14613.46</v>
      </c>
      <c r="S279" s="15" t="str">
        <f>IF(performance_data[[#This Row],[net_inflows]]&gt;AVERAGE(performance_data[net_inflows]),"High","Low")</f>
        <v>High</v>
      </c>
      <c r="T279" s="15">
        <f>AVERAGEIF(performance_data[inflow_flag],performance_data[[#This Row],[inflow_flag]],performance_data[return_percentage])</f>
        <v>4.8467905675459724</v>
      </c>
      <c r="U279" s="17">
        <f>IF(performance_data[[#This Row],[return_percentage]]&lt;performance_data[[#This Row],[benchmark_return]],1,0)</f>
        <v>0</v>
      </c>
      <c r="V279" s="17">
        <f>COUNTIFS(performance_data[portfolio_id],performance_data[[#This Row],[portfolio_id]])</f>
        <v>19</v>
      </c>
      <c r="W279" s="17">
        <f>COUNTIFS(performance_data[portfolio_id],performance_data[[#This Row],[portfolio_id]],
          performance_data[return_flag],1)</f>
        <v>10</v>
      </c>
      <c r="X279" s="15">
        <f>performance_data[[#This Row],[underperform_flag_count]]/performance_data[[#This Row],[totalportfoliocount]]</f>
        <v>0.52631578947368418</v>
      </c>
    </row>
    <row r="280" spans="1:24" x14ac:dyDescent="0.3">
      <c r="A280">
        <v>1483</v>
      </c>
      <c r="B280" s="1">
        <v>45473</v>
      </c>
      <c r="C280">
        <v>457796.62</v>
      </c>
      <c r="D280">
        <v>-1.51</v>
      </c>
      <c r="E280">
        <v>-1.29</v>
      </c>
      <c r="F280">
        <v>14674.68</v>
      </c>
      <c r="G280">
        <v>8291.44</v>
      </c>
      <c r="H280" t="s">
        <v>2205</v>
      </c>
      <c r="I280" t="s">
        <v>2211</v>
      </c>
      <c r="J280">
        <v>6</v>
      </c>
      <c r="K280" t="s">
        <v>2212</v>
      </c>
      <c r="L280" t="str">
        <f>IF(performance_data[[#This Row],[return_percentage]]&gt;=performance_data[[#This Row],[benchmark_return]],"Higher","Lower")</f>
        <v>Lower</v>
      </c>
      <c r="M280" s="14">
        <f xml:space="preserve"> _xlfn.MAXIFS(performance_data[date],performance_data[portfolio_id],performance_data[[#This Row],[portfolio_id]])</f>
        <v>45516</v>
      </c>
      <c r="N280" s="14">
        <f xml:space="preserve"> _xlfn.MINIFS(performance_data[date],performance_data[portfolio_id],performance_data[[#This Row],[portfolio_id]])</f>
        <v>44873</v>
      </c>
      <c r="O280" s="15">
        <f>_xlfn.MAXIFS(performance_data[portfolio_value],performance_data[portfolio_id],performance_data[[#This Row],[portfolio_id]],performance_data[date],performance_data[[#This Row],[latest_date]])</f>
        <v>306044.25</v>
      </c>
      <c r="P280" s="15">
        <f>_xlfn.MAXIFS(performance_data[portfolio_value],performance_data[portfolio_id],performance_data[[#This Row],[portfolio_id]],performance_data[date],performance_data[[#This Row],[starting_date]])</f>
        <v>396063.2</v>
      </c>
      <c r="Q280" s="15">
        <f>performance_data[[#This Row],[latest_value]]-performance_data[[#This Row],[starting_value]]</f>
        <v>-90018.950000000012</v>
      </c>
      <c r="R280" s="15">
        <f>performance_data[[#This Row],[net_inflows]]-performance_data[[#This Row],[net_outflows]]</f>
        <v>6383.24</v>
      </c>
      <c r="S280" s="15" t="str">
        <f>IF(performance_data[[#This Row],[net_inflows]]&gt;AVERAGE(performance_data[net_inflows]),"High","Low")</f>
        <v>High</v>
      </c>
      <c r="T280" s="15">
        <f>AVERAGEIF(performance_data[inflow_flag],performance_data[[#This Row],[inflow_flag]],performance_data[return_percentage])</f>
        <v>4.8467905675459724</v>
      </c>
      <c r="U280" s="17">
        <f>IF(performance_data[[#This Row],[return_percentage]]&lt;performance_data[[#This Row],[benchmark_return]],1,0)</f>
        <v>1</v>
      </c>
      <c r="V280" s="17">
        <f>COUNTIFS(performance_data[portfolio_id],performance_data[[#This Row],[portfolio_id]])</f>
        <v>19</v>
      </c>
      <c r="W280" s="17">
        <f>COUNTIFS(performance_data[portfolio_id],performance_data[[#This Row],[portfolio_id]],
          performance_data[return_flag],1)</f>
        <v>10</v>
      </c>
      <c r="X280" s="15">
        <f>performance_data[[#This Row],[underperform_flag_count]]/performance_data[[#This Row],[totalportfoliocount]]</f>
        <v>0.52631578947368418</v>
      </c>
    </row>
    <row r="281" spans="1:24" x14ac:dyDescent="0.3">
      <c r="A281">
        <v>1483</v>
      </c>
      <c r="B281" s="1">
        <v>45439</v>
      </c>
      <c r="C281">
        <v>157729.72</v>
      </c>
      <c r="D281">
        <v>7.87</v>
      </c>
      <c r="E281">
        <v>6.44</v>
      </c>
      <c r="F281">
        <v>6059.33</v>
      </c>
      <c r="G281">
        <v>4677.66</v>
      </c>
      <c r="H281" t="s">
        <v>2205</v>
      </c>
      <c r="I281" t="s">
        <v>2211</v>
      </c>
      <c r="J281">
        <v>5</v>
      </c>
      <c r="K281" t="s">
        <v>2223</v>
      </c>
      <c r="L281" t="str">
        <f>IF(performance_data[[#This Row],[return_percentage]]&gt;=performance_data[[#This Row],[benchmark_return]],"Higher","Lower")</f>
        <v>Higher</v>
      </c>
      <c r="M281" s="14">
        <f xml:space="preserve"> _xlfn.MAXIFS(performance_data[date],performance_data[portfolio_id],performance_data[[#This Row],[portfolio_id]])</f>
        <v>45516</v>
      </c>
      <c r="N281" s="14">
        <f xml:space="preserve"> _xlfn.MINIFS(performance_data[date],performance_data[portfolio_id],performance_data[[#This Row],[portfolio_id]])</f>
        <v>44873</v>
      </c>
      <c r="O281" s="15">
        <f>_xlfn.MAXIFS(performance_data[portfolio_value],performance_data[portfolio_id],performance_data[[#This Row],[portfolio_id]],performance_data[date],performance_data[[#This Row],[latest_date]])</f>
        <v>306044.25</v>
      </c>
      <c r="P281" s="15">
        <f>_xlfn.MAXIFS(performance_data[portfolio_value],performance_data[portfolio_id],performance_data[[#This Row],[portfolio_id]],performance_data[date],performance_data[[#This Row],[starting_date]])</f>
        <v>396063.2</v>
      </c>
      <c r="Q281" s="15">
        <f>performance_data[[#This Row],[latest_value]]-performance_data[[#This Row],[starting_value]]</f>
        <v>-90018.950000000012</v>
      </c>
      <c r="R281" s="15">
        <f>performance_data[[#This Row],[net_inflows]]-performance_data[[#This Row],[net_outflows]]</f>
        <v>1381.67</v>
      </c>
      <c r="S281" s="15" t="str">
        <f>IF(performance_data[[#This Row],[net_inflows]]&gt;AVERAGE(performance_data[net_inflows]),"High","Low")</f>
        <v>Low</v>
      </c>
      <c r="T281" s="15">
        <f>AVERAGEIF(performance_data[inflow_flag],performance_data[[#This Row],[inflow_flag]],performance_data[return_percentage])</f>
        <v>5.0457846277021572</v>
      </c>
      <c r="U281" s="17">
        <f>IF(performance_data[[#This Row],[return_percentage]]&lt;performance_data[[#This Row],[benchmark_return]],1,0)</f>
        <v>0</v>
      </c>
      <c r="V281" s="17">
        <f>COUNTIFS(performance_data[portfolio_id],performance_data[[#This Row],[portfolio_id]])</f>
        <v>19</v>
      </c>
      <c r="W281" s="17">
        <f>COUNTIFS(performance_data[portfolio_id],performance_data[[#This Row],[portfolio_id]],
          performance_data[return_flag],1)</f>
        <v>10</v>
      </c>
      <c r="X281" s="15">
        <f>performance_data[[#This Row],[underperform_flag_count]]/performance_data[[#This Row],[totalportfoliocount]]</f>
        <v>0.52631578947368418</v>
      </c>
    </row>
    <row r="282" spans="1:24" x14ac:dyDescent="0.3">
      <c r="A282">
        <v>1483</v>
      </c>
      <c r="B282" s="1">
        <v>45439</v>
      </c>
      <c r="C282">
        <v>192849.54</v>
      </c>
      <c r="D282">
        <v>-8.24</v>
      </c>
      <c r="E282">
        <v>-7.69</v>
      </c>
      <c r="F282">
        <v>13019.39</v>
      </c>
      <c r="G282">
        <v>7596.9</v>
      </c>
      <c r="H282" t="s">
        <v>2205</v>
      </c>
      <c r="I282" t="s">
        <v>2211</v>
      </c>
      <c r="J282">
        <v>5</v>
      </c>
      <c r="K282" t="s">
        <v>2223</v>
      </c>
      <c r="L282" t="str">
        <f>IF(performance_data[[#This Row],[return_percentage]]&gt;=performance_data[[#This Row],[benchmark_return]],"Higher","Lower")</f>
        <v>Lower</v>
      </c>
      <c r="M282" s="14">
        <f xml:space="preserve"> _xlfn.MAXIFS(performance_data[date],performance_data[portfolio_id],performance_data[[#This Row],[portfolio_id]])</f>
        <v>45516</v>
      </c>
      <c r="N282" s="14">
        <f xml:space="preserve"> _xlfn.MINIFS(performance_data[date],performance_data[portfolio_id],performance_data[[#This Row],[portfolio_id]])</f>
        <v>44873</v>
      </c>
      <c r="O282" s="15">
        <f>_xlfn.MAXIFS(performance_data[portfolio_value],performance_data[portfolio_id],performance_data[[#This Row],[portfolio_id]],performance_data[date],performance_data[[#This Row],[latest_date]])</f>
        <v>306044.25</v>
      </c>
      <c r="P282" s="15">
        <f>_xlfn.MAXIFS(performance_data[portfolio_value],performance_data[portfolio_id],performance_data[[#This Row],[portfolio_id]],performance_data[date],performance_data[[#This Row],[starting_date]])</f>
        <v>396063.2</v>
      </c>
      <c r="Q282" s="15">
        <f>performance_data[[#This Row],[latest_value]]-performance_data[[#This Row],[starting_value]]</f>
        <v>-90018.950000000012</v>
      </c>
      <c r="R282" s="15">
        <f>performance_data[[#This Row],[net_inflows]]-performance_data[[#This Row],[net_outflows]]</f>
        <v>5422.49</v>
      </c>
      <c r="S282" s="15" t="str">
        <f>IF(performance_data[[#This Row],[net_inflows]]&gt;AVERAGE(performance_data[net_inflows]),"High","Low")</f>
        <v>High</v>
      </c>
      <c r="T282" s="15">
        <f>AVERAGEIF(performance_data[inflow_flag],performance_data[[#This Row],[inflow_flag]],performance_data[return_percentage])</f>
        <v>4.8467905675459724</v>
      </c>
      <c r="U282" s="17">
        <f>IF(performance_data[[#This Row],[return_percentage]]&lt;performance_data[[#This Row],[benchmark_return]],1,0)</f>
        <v>1</v>
      </c>
      <c r="V282" s="17">
        <f>COUNTIFS(performance_data[portfolio_id],performance_data[[#This Row],[portfolio_id]])</f>
        <v>19</v>
      </c>
      <c r="W282" s="17">
        <f>COUNTIFS(performance_data[portfolio_id],performance_data[[#This Row],[portfolio_id]],
          performance_data[return_flag],1)</f>
        <v>10</v>
      </c>
      <c r="X282" s="15">
        <f>performance_data[[#This Row],[underperform_flag_count]]/performance_data[[#This Row],[totalportfoliocount]]</f>
        <v>0.52631578947368418</v>
      </c>
    </row>
    <row r="283" spans="1:24" x14ac:dyDescent="0.3">
      <c r="A283">
        <v>1483</v>
      </c>
      <c r="B283" s="1">
        <v>45284</v>
      </c>
      <c r="C283">
        <v>122557.9</v>
      </c>
      <c r="D283">
        <v>11.51</v>
      </c>
      <c r="E283">
        <v>11.44</v>
      </c>
      <c r="F283">
        <v>6707.36</v>
      </c>
      <c r="G283">
        <v>1376.36</v>
      </c>
      <c r="H283" t="s">
        <v>2213</v>
      </c>
      <c r="I283" t="s">
        <v>2217</v>
      </c>
      <c r="J283">
        <v>12</v>
      </c>
      <c r="K283" t="s">
        <v>2218</v>
      </c>
      <c r="L283" t="str">
        <f>IF(performance_data[[#This Row],[return_percentage]]&gt;=performance_data[[#This Row],[benchmark_return]],"Higher","Lower")</f>
        <v>Higher</v>
      </c>
      <c r="M283" s="14">
        <f xml:space="preserve"> _xlfn.MAXIFS(performance_data[date],performance_data[portfolio_id],performance_data[[#This Row],[portfolio_id]])</f>
        <v>45516</v>
      </c>
      <c r="N283" s="14">
        <f xml:space="preserve"> _xlfn.MINIFS(performance_data[date],performance_data[portfolio_id],performance_data[[#This Row],[portfolio_id]])</f>
        <v>44873</v>
      </c>
      <c r="O283" s="15">
        <f>_xlfn.MAXIFS(performance_data[portfolio_value],performance_data[portfolio_id],performance_data[[#This Row],[portfolio_id]],performance_data[date],performance_data[[#This Row],[latest_date]])</f>
        <v>306044.25</v>
      </c>
      <c r="P283" s="15">
        <f>_xlfn.MAXIFS(performance_data[portfolio_value],performance_data[portfolio_id],performance_data[[#This Row],[portfolio_id]],performance_data[date],performance_data[[#This Row],[starting_date]])</f>
        <v>396063.2</v>
      </c>
      <c r="Q283" s="15">
        <f>performance_data[[#This Row],[latest_value]]-performance_data[[#This Row],[starting_value]]</f>
        <v>-90018.950000000012</v>
      </c>
      <c r="R283" s="15">
        <f>performance_data[[#This Row],[net_inflows]]-performance_data[[#This Row],[net_outflows]]</f>
        <v>5331</v>
      </c>
      <c r="S283" s="15" t="str">
        <f>IF(performance_data[[#This Row],[net_inflows]]&gt;AVERAGE(performance_data[net_inflows]),"High","Low")</f>
        <v>Low</v>
      </c>
      <c r="T283" s="15">
        <f>AVERAGEIF(performance_data[inflow_flag],performance_data[[#This Row],[inflow_flag]],performance_data[return_percentage])</f>
        <v>5.0457846277021572</v>
      </c>
      <c r="U283" s="17">
        <f>IF(performance_data[[#This Row],[return_percentage]]&lt;performance_data[[#This Row],[benchmark_return]],1,0)</f>
        <v>0</v>
      </c>
      <c r="V283" s="17">
        <f>COUNTIFS(performance_data[portfolio_id],performance_data[[#This Row],[portfolio_id]])</f>
        <v>19</v>
      </c>
      <c r="W283" s="17">
        <f>COUNTIFS(performance_data[portfolio_id],performance_data[[#This Row],[portfolio_id]],
          performance_data[return_flag],1)</f>
        <v>10</v>
      </c>
      <c r="X283" s="15">
        <f>performance_data[[#This Row],[underperform_flag_count]]/performance_data[[#This Row],[totalportfoliocount]]</f>
        <v>0.52631578947368418</v>
      </c>
    </row>
    <row r="284" spans="1:24" x14ac:dyDescent="0.3">
      <c r="A284">
        <v>1483</v>
      </c>
      <c r="B284" s="1">
        <v>45516</v>
      </c>
      <c r="C284">
        <v>306044.25</v>
      </c>
      <c r="D284">
        <v>-2.44</v>
      </c>
      <c r="E284">
        <v>-2.09</v>
      </c>
      <c r="F284">
        <v>2695.64</v>
      </c>
      <c r="G284">
        <v>17505.93</v>
      </c>
      <c r="H284" t="s">
        <v>2205</v>
      </c>
      <c r="I284" t="s">
        <v>2209</v>
      </c>
      <c r="J284">
        <v>8</v>
      </c>
      <c r="K284" t="s">
        <v>2214</v>
      </c>
      <c r="L284" t="str">
        <f>IF(performance_data[[#This Row],[return_percentage]]&gt;=performance_data[[#This Row],[benchmark_return]],"Higher","Lower")</f>
        <v>Lower</v>
      </c>
      <c r="M284" s="14">
        <f xml:space="preserve"> _xlfn.MAXIFS(performance_data[date],performance_data[portfolio_id],performance_data[[#This Row],[portfolio_id]])</f>
        <v>45516</v>
      </c>
      <c r="N284" s="14">
        <f xml:space="preserve"> _xlfn.MINIFS(performance_data[date],performance_data[portfolio_id],performance_data[[#This Row],[portfolio_id]])</f>
        <v>44873</v>
      </c>
      <c r="O284" s="15">
        <f>_xlfn.MAXIFS(performance_data[portfolio_value],performance_data[portfolio_id],performance_data[[#This Row],[portfolio_id]],performance_data[date],performance_data[[#This Row],[latest_date]])</f>
        <v>306044.25</v>
      </c>
      <c r="P284" s="15">
        <f>_xlfn.MAXIFS(performance_data[portfolio_value],performance_data[portfolio_id],performance_data[[#This Row],[portfolio_id]],performance_data[date],performance_data[[#This Row],[starting_date]])</f>
        <v>396063.2</v>
      </c>
      <c r="Q284" s="15">
        <f>performance_data[[#This Row],[latest_value]]-performance_data[[#This Row],[starting_value]]</f>
        <v>-90018.950000000012</v>
      </c>
      <c r="R284" s="15">
        <f>performance_data[[#This Row],[net_inflows]]-performance_data[[#This Row],[net_outflows]]</f>
        <v>-14810.29</v>
      </c>
      <c r="S284" s="15" t="str">
        <f>IF(performance_data[[#This Row],[net_inflows]]&gt;AVERAGE(performance_data[net_inflows]),"High","Low")</f>
        <v>Low</v>
      </c>
      <c r="T284" s="15">
        <f>AVERAGEIF(performance_data[inflow_flag],performance_data[[#This Row],[inflow_flag]],performance_data[return_percentage])</f>
        <v>5.0457846277021572</v>
      </c>
      <c r="U284" s="17">
        <f>IF(performance_data[[#This Row],[return_percentage]]&lt;performance_data[[#This Row],[benchmark_return]],1,0)</f>
        <v>1</v>
      </c>
      <c r="V284" s="17">
        <f>COUNTIFS(performance_data[portfolio_id],performance_data[[#This Row],[portfolio_id]])</f>
        <v>19</v>
      </c>
      <c r="W284" s="17">
        <f>COUNTIFS(performance_data[portfolio_id],performance_data[[#This Row],[portfolio_id]],
          performance_data[return_flag],1)</f>
        <v>10</v>
      </c>
      <c r="X284" s="15">
        <f>performance_data[[#This Row],[underperform_flag_count]]/performance_data[[#This Row],[totalportfoliocount]]</f>
        <v>0.52631578947368418</v>
      </c>
    </row>
    <row r="285" spans="1:24" x14ac:dyDescent="0.3">
      <c r="A285">
        <v>1483</v>
      </c>
      <c r="B285" s="1">
        <v>44929</v>
      </c>
      <c r="C285">
        <v>203125.31</v>
      </c>
      <c r="D285">
        <v>-6.9</v>
      </c>
      <c r="E285">
        <v>-7.33</v>
      </c>
      <c r="F285">
        <v>1600.57</v>
      </c>
      <c r="G285">
        <v>18488.64</v>
      </c>
      <c r="H285" t="s">
        <v>2213</v>
      </c>
      <c r="I285" t="s">
        <v>2206</v>
      </c>
      <c r="J285">
        <v>1</v>
      </c>
      <c r="K285" t="s">
        <v>2207</v>
      </c>
      <c r="L285" t="str">
        <f>IF(performance_data[[#This Row],[return_percentage]]&gt;=performance_data[[#This Row],[benchmark_return]],"Higher","Lower")</f>
        <v>Higher</v>
      </c>
      <c r="M285" s="14">
        <f xml:space="preserve"> _xlfn.MAXIFS(performance_data[date],performance_data[portfolio_id],performance_data[[#This Row],[portfolio_id]])</f>
        <v>45516</v>
      </c>
      <c r="N285" s="14">
        <f xml:space="preserve"> _xlfn.MINIFS(performance_data[date],performance_data[portfolio_id],performance_data[[#This Row],[portfolio_id]])</f>
        <v>44873</v>
      </c>
      <c r="O285" s="15">
        <f>_xlfn.MAXIFS(performance_data[portfolio_value],performance_data[portfolio_id],performance_data[[#This Row],[portfolio_id]],performance_data[date],performance_data[[#This Row],[latest_date]])</f>
        <v>306044.25</v>
      </c>
      <c r="P285" s="15">
        <f>_xlfn.MAXIFS(performance_data[portfolio_value],performance_data[portfolio_id],performance_data[[#This Row],[portfolio_id]],performance_data[date],performance_data[[#This Row],[starting_date]])</f>
        <v>396063.2</v>
      </c>
      <c r="Q285" s="15">
        <f>performance_data[[#This Row],[latest_value]]-performance_data[[#This Row],[starting_value]]</f>
        <v>-90018.950000000012</v>
      </c>
      <c r="R285" s="15">
        <f>performance_data[[#This Row],[net_inflows]]-performance_data[[#This Row],[net_outflows]]</f>
        <v>-16888.07</v>
      </c>
      <c r="S285" s="15" t="str">
        <f>IF(performance_data[[#This Row],[net_inflows]]&gt;AVERAGE(performance_data[net_inflows]),"High","Low")</f>
        <v>Low</v>
      </c>
      <c r="T285" s="15">
        <f>AVERAGEIF(performance_data[inflow_flag],performance_data[[#This Row],[inflow_flag]],performance_data[return_percentage])</f>
        <v>5.0457846277021572</v>
      </c>
      <c r="U285" s="17">
        <f>IF(performance_data[[#This Row],[return_percentage]]&lt;performance_data[[#This Row],[benchmark_return]],1,0)</f>
        <v>0</v>
      </c>
      <c r="V285" s="17">
        <f>COUNTIFS(performance_data[portfolio_id],performance_data[[#This Row],[portfolio_id]])</f>
        <v>19</v>
      </c>
      <c r="W285" s="17">
        <f>COUNTIFS(performance_data[portfolio_id],performance_data[[#This Row],[portfolio_id]],
          performance_data[return_flag],1)</f>
        <v>10</v>
      </c>
      <c r="X285" s="15">
        <f>performance_data[[#This Row],[underperform_flag_count]]/performance_data[[#This Row],[totalportfoliocount]]</f>
        <v>0.52631578947368418</v>
      </c>
    </row>
    <row r="286" spans="1:24" x14ac:dyDescent="0.3">
      <c r="A286">
        <v>1483</v>
      </c>
      <c r="B286" s="1">
        <v>45270</v>
      </c>
      <c r="C286">
        <v>111278.41</v>
      </c>
      <c r="D286">
        <v>16.48</v>
      </c>
      <c r="E286">
        <v>19.02</v>
      </c>
      <c r="F286">
        <v>15746.34</v>
      </c>
      <c r="G286">
        <v>18709.64</v>
      </c>
      <c r="H286" t="s">
        <v>2213</v>
      </c>
      <c r="I286" t="s">
        <v>2217</v>
      </c>
      <c r="J286">
        <v>12</v>
      </c>
      <c r="K286" t="s">
        <v>2218</v>
      </c>
      <c r="L286" t="str">
        <f>IF(performance_data[[#This Row],[return_percentage]]&gt;=performance_data[[#This Row],[benchmark_return]],"Higher","Lower")</f>
        <v>Lower</v>
      </c>
      <c r="M286" s="14">
        <f xml:space="preserve"> _xlfn.MAXIFS(performance_data[date],performance_data[portfolio_id],performance_data[[#This Row],[portfolio_id]])</f>
        <v>45516</v>
      </c>
      <c r="N286" s="14">
        <f xml:space="preserve"> _xlfn.MINIFS(performance_data[date],performance_data[portfolio_id],performance_data[[#This Row],[portfolio_id]])</f>
        <v>44873</v>
      </c>
      <c r="O286" s="15">
        <f>_xlfn.MAXIFS(performance_data[portfolio_value],performance_data[portfolio_id],performance_data[[#This Row],[portfolio_id]],performance_data[date],performance_data[[#This Row],[latest_date]])</f>
        <v>306044.25</v>
      </c>
      <c r="P286" s="15">
        <f>_xlfn.MAXIFS(performance_data[portfolio_value],performance_data[portfolio_id],performance_data[[#This Row],[portfolio_id]],performance_data[date],performance_data[[#This Row],[starting_date]])</f>
        <v>396063.2</v>
      </c>
      <c r="Q286" s="15">
        <f>performance_data[[#This Row],[latest_value]]-performance_data[[#This Row],[starting_value]]</f>
        <v>-90018.950000000012</v>
      </c>
      <c r="R286" s="15">
        <f>performance_data[[#This Row],[net_inflows]]-performance_data[[#This Row],[net_outflows]]</f>
        <v>-2963.2999999999993</v>
      </c>
      <c r="S286" s="15" t="str">
        <f>IF(performance_data[[#This Row],[net_inflows]]&gt;AVERAGE(performance_data[net_inflows]),"High","Low")</f>
        <v>High</v>
      </c>
      <c r="T286" s="15">
        <f>AVERAGEIF(performance_data[inflow_flag],performance_data[[#This Row],[inflow_flag]],performance_data[return_percentage])</f>
        <v>4.8467905675459724</v>
      </c>
      <c r="U286" s="17">
        <f>IF(performance_data[[#This Row],[return_percentage]]&lt;performance_data[[#This Row],[benchmark_return]],1,0)</f>
        <v>1</v>
      </c>
      <c r="V286" s="17">
        <f>COUNTIFS(performance_data[portfolio_id],performance_data[[#This Row],[portfolio_id]])</f>
        <v>19</v>
      </c>
      <c r="W286" s="17">
        <f>COUNTIFS(performance_data[portfolio_id],performance_data[[#This Row],[portfolio_id]],
          performance_data[return_flag],1)</f>
        <v>10</v>
      </c>
      <c r="X286" s="15">
        <f>performance_data[[#This Row],[underperform_flag_count]]/performance_data[[#This Row],[totalportfoliocount]]</f>
        <v>0.52631578947368418</v>
      </c>
    </row>
    <row r="287" spans="1:24" x14ac:dyDescent="0.3">
      <c r="A287">
        <v>1558</v>
      </c>
      <c r="B287" s="1">
        <v>45149</v>
      </c>
      <c r="C287">
        <v>294503.09000000003</v>
      </c>
      <c r="D287">
        <v>8.44</v>
      </c>
      <c r="E287">
        <v>7.04</v>
      </c>
      <c r="F287">
        <v>12251.84</v>
      </c>
      <c r="G287">
        <v>17081.2</v>
      </c>
      <c r="H287" t="s">
        <v>2213</v>
      </c>
      <c r="I287" t="s">
        <v>2209</v>
      </c>
      <c r="J287">
        <v>8</v>
      </c>
      <c r="K287" t="s">
        <v>2214</v>
      </c>
      <c r="L287" t="str">
        <f>IF(performance_data[[#This Row],[return_percentage]]&gt;=performance_data[[#This Row],[benchmark_return]],"Higher","Lower")</f>
        <v>Higher</v>
      </c>
      <c r="M287" s="14">
        <f xml:space="preserve"> _xlfn.MAXIFS(performance_data[date],performance_data[portfolio_id],performance_data[[#This Row],[portfolio_id]])</f>
        <v>45518</v>
      </c>
      <c r="N287" s="14">
        <f xml:space="preserve"> _xlfn.MINIFS(performance_data[date],performance_data[portfolio_id],performance_data[[#This Row],[portfolio_id]])</f>
        <v>44837</v>
      </c>
      <c r="O287" s="15">
        <f>_xlfn.MAXIFS(performance_data[portfolio_value],performance_data[portfolio_id],performance_data[[#This Row],[portfolio_id]],performance_data[date],performance_data[[#This Row],[latest_date]])</f>
        <v>452838.06</v>
      </c>
      <c r="P287" s="15">
        <f>_xlfn.MAXIFS(performance_data[portfolio_value],performance_data[portfolio_id],performance_data[[#This Row],[portfolio_id]],performance_data[date],performance_data[[#This Row],[starting_date]])</f>
        <v>12156.77</v>
      </c>
      <c r="Q287" s="15">
        <f>performance_data[[#This Row],[latest_value]]-performance_data[[#This Row],[starting_value]]</f>
        <v>440681.29</v>
      </c>
      <c r="R287" s="15">
        <f>performance_data[[#This Row],[net_inflows]]-performance_data[[#This Row],[net_outflows]]</f>
        <v>-4829.3600000000006</v>
      </c>
      <c r="S287" s="15" t="str">
        <f>IF(performance_data[[#This Row],[net_inflows]]&gt;AVERAGE(performance_data[net_inflows]),"High","Low")</f>
        <v>High</v>
      </c>
      <c r="T287" s="15">
        <f>AVERAGEIF(performance_data[inflow_flag],performance_data[[#This Row],[inflow_flag]],performance_data[return_percentage])</f>
        <v>4.8467905675459724</v>
      </c>
      <c r="U287" s="17">
        <f>IF(performance_data[[#This Row],[return_percentage]]&lt;performance_data[[#This Row],[benchmark_return]],1,0)</f>
        <v>0</v>
      </c>
      <c r="V287" s="17">
        <f>COUNTIFS(performance_data[portfolio_id],performance_data[[#This Row],[portfolio_id]])</f>
        <v>35</v>
      </c>
      <c r="W287" s="17">
        <f>COUNTIFS(performance_data[portfolio_id],performance_data[[#This Row],[portfolio_id]],
          performance_data[return_flag],1)</f>
        <v>14</v>
      </c>
      <c r="X287" s="15">
        <f>performance_data[[#This Row],[underperform_flag_count]]/performance_data[[#This Row],[totalportfoliocount]]</f>
        <v>0.4</v>
      </c>
    </row>
    <row r="288" spans="1:24" x14ac:dyDescent="0.3">
      <c r="A288">
        <v>1558</v>
      </c>
      <c r="B288" s="1">
        <v>44939</v>
      </c>
      <c r="C288">
        <v>421343.7</v>
      </c>
      <c r="D288">
        <v>-1.52</v>
      </c>
      <c r="E288">
        <v>-1.71</v>
      </c>
      <c r="F288">
        <v>11653.24</v>
      </c>
      <c r="G288">
        <v>8451.93</v>
      </c>
      <c r="H288" t="s">
        <v>2213</v>
      </c>
      <c r="I288" t="s">
        <v>2206</v>
      </c>
      <c r="J288">
        <v>1</v>
      </c>
      <c r="K288" t="s">
        <v>2207</v>
      </c>
      <c r="L288" t="str">
        <f>IF(performance_data[[#This Row],[return_percentage]]&gt;=performance_data[[#This Row],[benchmark_return]],"Higher","Lower")</f>
        <v>Higher</v>
      </c>
      <c r="M288" s="14">
        <f xml:space="preserve"> _xlfn.MAXIFS(performance_data[date],performance_data[portfolio_id],performance_data[[#This Row],[portfolio_id]])</f>
        <v>45518</v>
      </c>
      <c r="N288" s="14">
        <f xml:space="preserve"> _xlfn.MINIFS(performance_data[date],performance_data[portfolio_id],performance_data[[#This Row],[portfolio_id]])</f>
        <v>44837</v>
      </c>
      <c r="O288" s="15">
        <f>_xlfn.MAXIFS(performance_data[portfolio_value],performance_data[portfolio_id],performance_data[[#This Row],[portfolio_id]],performance_data[date],performance_data[[#This Row],[latest_date]])</f>
        <v>452838.06</v>
      </c>
      <c r="P288" s="15">
        <f>_xlfn.MAXIFS(performance_data[portfolio_value],performance_data[portfolio_id],performance_data[[#This Row],[portfolio_id]],performance_data[date],performance_data[[#This Row],[starting_date]])</f>
        <v>12156.77</v>
      </c>
      <c r="Q288" s="15">
        <f>performance_data[[#This Row],[latest_value]]-performance_data[[#This Row],[starting_value]]</f>
        <v>440681.29</v>
      </c>
      <c r="R288" s="15">
        <f>performance_data[[#This Row],[net_inflows]]-performance_data[[#This Row],[net_outflows]]</f>
        <v>3201.3099999999995</v>
      </c>
      <c r="S288" s="15" t="str">
        <f>IF(performance_data[[#This Row],[net_inflows]]&gt;AVERAGE(performance_data[net_inflows]),"High","Low")</f>
        <v>High</v>
      </c>
      <c r="T288" s="15">
        <f>AVERAGEIF(performance_data[inflow_flag],performance_data[[#This Row],[inflow_flag]],performance_data[return_percentage])</f>
        <v>4.8467905675459724</v>
      </c>
      <c r="U288" s="17">
        <f>IF(performance_data[[#This Row],[return_percentage]]&lt;performance_data[[#This Row],[benchmark_return]],1,0)</f>
        <v>0</v>
      </c>
      <c r="V288" s="17">
        <f>COUNTIFS(performance_data[portfolio_id],performance_data[[#This Row],[portfolio_id]])</f>
        <v>35</v>
      </c>
      <c r="W288" s="17">
        <f>COUNTIFS(performance_data[portfolio_id],performance_data[[#This Row],[portfolio_id]],
          performance_data[return_flag],1)</f>
        <v>14</v>
      </c>
      <c r="X288" s="15">
        <f>performance_data[[#This Row],[underperform_flag_count]]/performance_data[[#This Row],[totalportfoliocount]]</f>
        <v>0.4</v>
      </c>
    </row>
    <row r="289" spans="1:24" x14ac:dyDescent="0.3">
      <c r="A289">
        <v>1558</v>
      </c>
      <c r="B289" s="1">
        <v>45392</v>
      </c>
      <c r="C289">
        <v>173343.04</v>
      </c>
      <c r="D289">
        <v>17.93</v>
      </c>
      <c r="E289">
        <v>18.22</v>
      </c>
      <c r="F289">
        <v>11290.49</v>
      </c>
      <c r="G289">
        <v>19819.060000000001</v>
      </c>
      <c r="H289" t="s">
        <v>2205</v>
      </c>
      <c r="I289" t="s">
        <v>2211</v>
      </c>
      <c r="J289">
        <v>4</v>
      </c>
      <c r="K289" t="s">
        <v>2216</v>
      </c>
      <c r="L289" t="str">
        <f>IF(performance_data[[#This Row],[return_percentage]]&gt;=performance_data[[#This Row],[benchmark_return]],"Higher","Lower")</f>
        <v>Lower</v>
      </c>
      <c r="M289" s="14">
        <f xml:space="preserve"> _xlfn.MAXIFS(performance_data[date],performance_data[portfolio_id],performance_data[[#This Row],[portfolio_id]])</f>
        <v>45518</v>
      </c>
      <c r="N289" s="14">
        <f xml:space="preserve"> _xlfn.MINIFS(performance_data[date],performance_data[portfolio_id],performance_data[[#This Row],[portfolio_id]])</f>
        <v>44837</v>
      </c>
      <c r="O289" s="15">
        <f>_xlfn.MAXIFS(performance_data[portfolio_value],performance_data[portfolio_id],performance_data[[#This Row],[portfolio_id]],performance_data[date],performance_data[[#This Row],[latest_date]])</f>
        <v>452838.06</v>
      </c>
      <c r="P289" s="15">
        <f>_xlfn.MAXIFS(performance_data[portfolio_value],performance_data[portfolio_id],performance_data[[#This Row],[portfolio_id]],performance_data[date],performance_data[[#This Row],[starting_date]])</f>
        <v>12156.77</v>
      </c>
      <c r="Q289" s="15">
        <f>performance_data[[#This Row],[latest_value]]-performance_data[[#This Row],[starting_value]]</f>
        <v>440681.29</v>
      </c>
      <c r="R289" s="15">
        <f>performance_data[[#This Row],[net_inflows]]-performance_data[[#This Row],[net_outflows]]</f>
        <v>-8528.5700000000015</v>
      </c>
      <c r="S289" s="15" t="str">
        <f>IF(performance_data[[#This Row],[net_inflows]]&gt;AVERAGE(performance_data[net_inflows]),"High","Low")</f>
        <v>High</v>
      </c>
      <c r="T289" s="15">
        <f>AVERAGEIF(performance_data[inflow_flag],performance_data[[#This Row],[inflow_flag]],performance_data[return_percentage])</f>
        <v>4.8467905675459724</v>
      </c>
      <c r="U289" s="17">
        <f>IF(performance_data[[#This Row],[return_percentage]]&lt;performance_data[[#This Row],[benchmark_return]],1,0)</f>
        <v>1</v>
      </c>
      <c r="V289" s="17">
        <f>COUNTIFS(performance_data[portfolio_id],performance_data[[#This Row],[portfolio_id]])</f>
        <v>35</v>
      </c>
      <c r="W289" s="17">
        <f>COUNTIFS(performance_data[portfolio_id],performance_data[[#This Row],[portfolio_id]],
          performance_data[return_flag],1)</f>
        <v>14</v>
      </c>
      <c r="X289" s="15">
        <f>performance_data[[#This Row],[underperform_flag_count]]/performance_data[[#This Row],[totalportfoliocount]]</f>
        <v>0.4</v>
      </c>
    </row>
    <row r="290" spans="1:24" x14ac:dyDescent="0.3">
      <c r="A290">
        <v>1558</v>
      </c>
      <c r="B290" s="1">
        <v>45064</v>
      </c>
      <c r="C290">
        <v>14433.93</v>
      </c>
      <c r="D290">
        <v>17.399999999999999</v>
      </c>
      <c r="E290">
        <v>15.93</v>
      </c>
      <c r="F290">
        <v>596.26</v>
      </c>
      <c r="G290">
        <v>11073.43</v>
      </c>
      <c r="H290" t="s">
        <v>2213</v>
      </c>
      <c r="I290" t="s">
        <v>2211</v>
      </c>
      <c r="J290">
        <v>5</v>
      </c>
      <c r="K290" t="s">
        <v>2223</v>
      </c>
      <c r="L290" t="str">
        <f>IF(performance_data[[#This Row],[return_percentage]]&gt;=performance_data[[#This Row],[benchmark_return]],"Higher","Lower")</f>
        <v>Higher</v>
      </c>
      <c r="M290" s="14">
        <f xml:space="preserve"> _xlfn.MAXIFS(performance_data[date],performance_data[portfolio_id],performance_data[[#This Row],[portfolio_id]])</f>
        <v>45518</v>
      </c>
      <c r="N290" s="14">
        <f xml:space="preserve"> _xlfn.MINIFS(performance_data[date],performance_data[portfolio_id],performance_data[[#This Row],[portfolio_id]])</f>
        <v>44837</v>
      </c>
      <c r="O290" s="15">
        <f>_xlfn.MAXIFS(performance_data[portfolio_value],performance_data[portfolio_id],performance_data[[#This Row],[portfolio_id]],performance_data[date],performance_data[[#This Row],[latest_date]])</f>
        <v>452838.06</v>
      </c>
      <c r="P290" s="15">
        <f>_xlfn.MAXIFS(performance_data[portfolio_value],performance_data[portfolio_id],performance_data[[#This Row],[portfolio_id]],performance_data[date],performance_data[[#This Row],[starting_date]])</f>
        <v>12156.77</v>
      </c>
      <c r="Q290" s="15">
        <f>performance_data[[#This Row],[latest_value]]-performance_data[[#This Row],[starting_value]]</f>
        <v>440681.29</v>
      </c>
      <c r="R290" s="15">
        <f>performance_data[[#This Row],[net_inflows]]-performance_data[[#This Row],[net_outflows]]</f>
        <v>-10477.17</v>
      </c>
      <c r="S290" s="15" t="str">
        <f>IF(performance_data[[#This Row],[net_inflows]]&gt;AVERAGE(performance_data[net_inflows]),"High","Low")</f>
        <v>Low</v>
      </c>
      <c r="T290" s="15">
        <f>AVERAGEIF(performance_data[inflow_flag],performance_data[[#This Row],[inflow_flag]],performance_data[return_percentage])</f>
        <v>5.0457846277021572</v>
      </c>
      <c r="U290" s="17">
        <f>IF(performance_data[[#This Row],[return_percentage]]&lt;performance_data[[#This Row],[benchmark_return]],1,0)</f>
        <v>0</v>
      </c>
      <c r="V290" s="17">
        <f>COUNTIFS(performance_data[portfolio_id],performance_data[[#This Row],[portfolio_id]])</f>
        <v>35</v>
      </c>
      <c r="W290" s="17">
        <f>COUNTIFS(performance_data[portfolio_id],performance_data[[#This Row],[portfolio_id]],
          performance_data[return_flag],1)</f>
        <v>14</v>
      </c>
      <c r="X290" s="15">
        <f>performance_data[[#This Row],[underperform_flag_count]]/performance_data[[#This Row],[totalportfoliocount]]</f>
        <v>0.4</v>
      </c>
    </row>
    <row r="291" spans="1:24" x14ac:dyDescent="0.3">
      <c r="A291">
        <v>1558</v>
      </c>
      <c r="B291" s="1">
        <v>45261</v>
      </c>
      <c r="C291">
        <v>93662.67</v>
      </c>
      <c r="D291">
        <v>6.68</v>
      </c>
      <c r="E291">
        <v>5.9</v>
      </c>
      <c r="F291">
        <v>2076.1799999999998</v>
      </c>
      <c r="G291">
        <v>10288.450000000001</v>
      </c>
      <c r="H291" t="s">
        <v>2213</v>
      </c>
      <c r="I291" t="s">
        <v>2217</v>
      </c>
      <c r="J291">
        <v>12</v>
      </c>
      <c r="K291" t="s">
        <v>2218</v>
      </c>
      <c r="L291" t="str">
        <f>IF(performance_data[[#This Row],[return_percentage]]&gt;=performance_data[[#This Row],[benchmark_return]],"Higher","Lower")</f>
        <v>Higher</v>
      </c>
      <c r="M291" s="14">
        <f xml:space="preserve"> _xlfn.MAXIFS(performance_data[date],performance_data[portfolio_id],performance_data[[#This Row],[portfolio_id]])</f>
        <v>45518</v>
      </c>
      <c r="N291" s="14">
        <f xml:space="preserve"> _xlfn.MINIFS(performance_data[date],performance_data[portfolio_id],performance_data[[#This Row],[portfolio_id]])</f>
        <v>44837</v>
      </c>
      <c r="O291" s="15">
        <f>_xlfn.MAXIFS(performance_data[portfolio_value],performance_data[portfolio_id],performance_data[[#This Row],[portfolio_id]],performance_data[date],performance_data[[#This Row],[latest_date]])</f>
        <v>452838.06</v>
      </c>
      <c r="P291" s="15">
        <f>_xlfn.MAXIFS(performance_data[portfolio_value],performance_data[portfolio_id],performance_data[[#This Row],[portfolio_id]],performance_data[date],performance_data[[#This Row],[starting_date]])</f>
        <v>12156.77</v>
      </c>
      <c r="Q291" s="15">
        <f>performance_data[[#This Row],[latest_value]]-performance_data[[#This Row],[starting_value]]</f>
        <v>440681.29</v>
      </c>
      <c r="R291" s="15">
        <f>performance_data[[#This Row],[net_inflows]]-performance_data[[#This Row],[net_outflows]]</f>
        <v>-8212.27</v>
      </c>
      <c r="S291" s="15" t="str">
        <f>IF(performance_data[[#This Row],[net_inflows]]&gt;AVERAGE(performance_data[net_inflows]),"High","Low")</f>
        <v>Low</v>
      </c>
      <c r="T291" s="15">
        <f>AVERAGEIF(performance_data[inflow_flag],performance_data[[#This Row],[inflow_flag]],performance_data[return_percentage])</f>
        <v>5.0457846277021572</v>
      </c>
      <c r="U291" s="17">
        <f>IF(performance_data[[#This Row],[return_percentage]]&lt;performance_data[[#This Row],[benchmark_return]],1,0)</f>
        <v>0</v>
      </c>
      <c r="V291" s="17">
        <f>COUNTIFS(performance_data[portfolio_id],performance_data[[#This Row],[portfolio_id]])</f>
        <v>35</v>
      </c>
      <c r="W291" s="17">
        <f>COUNTIFS(performance_data[portfolio_id],performance_data[[#This Row],[portfolio_id]],
          performance_data[return_flag],1)</f>
        <v>14</v>
      </c>
      <c r="X291" s="15">
        <f>performance_data[[#This Row],[underperform_flag_count]]/performance_data[[#This Row],[totalportfoliocount]]</f>
        <v>0.4</v>
      </c>
    </row>
    <row r="292" spans="1:24" x14ac:dyDescent="0.3">
      <c r="A292">
        <v>1558</v>
      </c>
      <c r="B292" s="1">
        <v>44860</v>
      </c>
      <c r="C292">
        <v>147029.72</v>
      </c>
      <c r="D292">
        <v>-7.43</v>
      </c>
      <c r="E292">
        <v>-8.35</v>
      </c>
      <c r="F292">
        <v>14797.34</v>
      </c>
      <c r="G292">
        <v>14443.78</v>
      </c>
      <c r="H292" t="s">
        <v>2220</v>
      </c>
      <c r="I292" t="s">
        <v>2217</v>
      </c>
      <c r="J292">
        <v>10</v>
      </c>
      <c r="K292" t="s">
        <v>2224</v>
      </c>
      <c r="L292" t="str">
        <f>IF(performance_data[[#This Row],[return_percentage]]&gt;=performance_data[[#This Row],[benchmark_return]],"Higher","Lower")</f>
        <v>Higher</v>
      </c>
      <c r="M292" s="14">
        <f xml:space="preserve"> _xlfn.MAXIFS(performance_data[date],performance_data[portfolio_id],performance_data[[#This Row],[portfolio_id]])</f>
        <v>45518</v>
      </c>
      <c r="N292" s="14">
        <f xml:space="preserve"> _xlfn.MINIFS(performance_data[date],performance_data[portfolio_id],performance_data[[#This Row],[portfolio_id]])</f>
        <v>44837</v>
      </c>
      <c r="O292" s="15">
        <f>_xlfn.MAXIFS(performance_data[portfolio_value],performance_data[portfolio_id],performance_data[[#This Row],[portfolio_id]],performance_data[date],performance_data[[#This Row],[latest_date]])</f>
        <v>452838.06</v>
      </c>
      <c r="P292" s="15">
        <f>_xlfn.MAXIFS(performance_data[portfolio_value],performance_data[portfolio_id],performance_data[[#This Row],[portfolio_id]],performance_data[date],performance_data[[#This Row],[starting_date]])</f>
        <v>12156.77</v>
      </c>
      <c r="Q292" s="15">
        <f>performance_data[[#This Row],[latest_value]]-performance_data[[#This Row],[starting_value]]</f>
        <v>440681.29</v>
      </c>
      <c r="R292" s="15">
        <f>performance_data[[#This Row],[net_inflows]]-performance_data[[#This Row],[net_outflows]]</f>
        <v>353.55999999999949</v>
      </c>
      <c r="S292" s="15" t="str">
        <f>IF(performance_data[[#This Row],[net_inflows]]&gt;AVERAGE(performance_data[net_inflows]),"High","Low")</f>
        <v>High</v>
      </c>
      <c r="T292" s="15">
        <f>AVERAGEIF(performance_data[inflow_flag],performance_data[[#This Row],[inflow_flag]],performance_data[return_percentage])</f>
        <v>4.8467905675459724</v>
      </c>
      <c r="U292" s="17">
        <f>IF(performance_data[[#This Row],[return_percentage]]&lt;performance_data[[#This Row],[benchmark_return]],1,0)</f>
        <v>0</v>
      </c>
      <c r="V292" s="17">
        <f>COUNTIFS(performance_data[portfolio_id],performance_data[[#This Row],[portfolio_id]])</f>
        <v>35</v>
      </c>
      <c r="W292" s="17">
        <f>COUNTIFS(performance_data[portfolio_id],performance_data[[#This Row],[portfolio_id]],
          performance_data[return_flag],1)</f>
        <v>14</v>
      </c>
      <c r="X292" s="15">
        <f>performance_data[[#This Row],[underperform_flag_count]]/performance_data[[#This Row],[totalportfoliocount]]</f>
        <v>0.4</v>
      </c>
    </row>
    <row r="293" spans="1:24" x14ac:dyDescent="0.3">
      <c r="A293">
        <v>1558</v>
      </c>
      <c r="B293" s="1">
        <v>45229</v>
      </c>
      <c r="C293">
        <v>342439.73</v>
      </c>
      <c r="D293">
        <v>16.989999999999998</v>
      </c>
      <c r="E293">
        <v>18.28</v>
      </c>
      <c r="F293">
        <v>17327.490000000002</v>
      </c>
      <c r="G293">
        <v>19896.95</v>
      </c>
      <c r="H293" t="s">
        <v>2213</v>
      </c>
      <c r="I293" t="s">
        <v>2217</v>
      </c>
      <c r="J293">
        <v>10</v>
      </c>
      <c r="K293" t="s">
        <v>2224</v>
      </c>
      <c r="L293" t="str">
        <f>IF(performance_data[[#This Row],[return_percentage]]&gt;=performance_data[[#This Row],[benchmark_return]],"Higher","Lower")</f>
        <v>Lower</v>
      </c>
      <c r="M293" s="14">
        <f xml:space="preserve"> _xlfn.MAXIFS(performance_data[date],performance_data[portfolio_id],performance_data[[#This Row],[portfolio_id]])</f>
        <v>45518</v>
      </c>
      <c r="N293" s="14">
        <f xml:space="preserve"> _xlfn.MINIFS(performance_data[date],performance_data[portfolio_id],performance_data[[#This Row],[portfolio_id]])</f>
        <v>44837</v>
      </c>
      <c r="O293" s="15">
        <f>_xlfn.MAXIFS(performance_data[portfolio_value],performance_data[portfolio_id],performance_data[[#This Row],[portfolio_id]],performance_data[date],performance_data[[#This Row],[latest_date]])</f>
        <v>452838.06</v>
      </c>
      <c r="P293" s="15">
        <f>_xlfn.MAXIFS(performance_data[portfolio_value],performance_data[portfolio_id],performance_data[[#This Row],[portfolio_id]],performance_data[date],performance_data[[#This Row],[starting_date]])</f>
        <v>12156.77</v>
      </c>
      <c r="Q293" s="15">
        <f>performance_data[[#This Row],[latest_value]]-performance_data[[#This Row],[starting_value]]</f>
        <v>440681.29</v>
      </c>
      <c r="R293" s="15">
        <f>performance_data[[#This Row],[net_inflows]]-performance_data[[#This Row],[net_outflows]]</f>
        <v>-2569.4599999999991</v>
      </c>
      <c r="S293" s="15" t="str">
        <f>IF(performance_data[[#This Row],[net_inflows]]&gt;AVERAGE(performance_data[net_inflows]),"High","Low")</f>
        <v>High</v>
      </c>
      <c r="T293" s="15">
        <f>AVERAGEIF(performance_data[inflow_flag],performance_data[[#This Row],[inflow_flag]],performance_data[return_percentage])</f>
        <v>4.8467905675459724</v>
      </c>
      <c r="U293" s="17">
        <f>IF(performance_data[[#This Row],[return_percentage]]&lt;performance_data[[#This Row],[benchmark_return]],1,0)</f>
        <v>1</v>
      </c>
      <c r="V293" s="17">
        <f>COUNTIFS(performance_data[portfolio_id],performance_data[[#This Row],[portfolio_id]])</f>
        <v>35</v>
      </c>
      <c r="W293" s="17">
        <f>COUNTIFS(performance_data[portfolio_id],performance_data[[#This Row],[portfolio_id]],
          performance_data[return_flag],1)</f>
        <v>14</v>
      </c>
      <c r="X293" s="15">
        <f>performance_data[[#This Row],[underperform_flag_count]]/performance_data[[#This Row],[totalportfoliocount]]</f>
        <v>0.4</v>
      </c>
    </row>
    <row r="294" spans="1:24" x14ac:dyDescent="0.3">
      <c r="A294">
        <v>1558</v>
      </c>
      <c r="B294" s="1">
        <v>44881</v>
      </c>
      <c r="C294">
        <v>334700.78000000003</v>
      </c>
      <c r="D294">
        <v>-4.84</v>
      </c>
      <c r="E294">
        <v>-5.43</v>
      </c>
      <c r="F294">
        <v>13284.15</v>
      </c>
      <c r="G294">
        <v>9912.1</v>
      </c>
      <c r="H294" t="s">
        <v>2220</v>
      </c>
      <c r="I294" t="s">
        <v>2217</v>
      </c>
      <c r="J294">
        <v>11</v>
      </c>
      <c r="K294" t="s">
        <v>2219</v>
      </c>
      <c r="L294" t="str">
        <f>IF(performance_data[[#This Row],[return_percentage]]&gt;=performance_data[[#This Row],[benchmark_return]],"Higher","Lower")</f>
        <v>Higher</v>
      </c>
      <c r="M294" s="14">
        <f xml:space="preserve"> _xlfn.MAXIFS(performance_data[date],performance_data[portfolio_id],performance_data[[#This Row],[portfolio_id]])</f>
        <v>45518</v>
      </c>
      <c r="N294" s="14">
        <f xml:space="preserve"> _xlfn.MINIFS(performance_data[date],performance_data[portfolio_id],performance_data[[#This Row],[portfolio_id]])</f>
        <v>44837</v>
      </c>
      <c r="O294" s="15">
        <f>_xlfn.MAXIFS(performance_data[portfolio_value],performance_data[portfolio_id],performance_data[[#This Row],[portfolio_id]],performance_data[date],performance_data[[#This Row],[latest_date]])</f>
        <v>452838.06</v>
      </c>
      <c r="P294" s="15">
        <f>_xlfn.MAXIFS(performance_data[portfolio_value],performance_data[portfolio_id],performance_data[[#This Row],[portfolio_id]],performance_data[date],performance_data[[#This Row],[starting_date]])</f>
        <v>12156.77</v>
      </c>
      <c r="Q294" s="15">
        <f>performance_data[[#This Row],[latest_value]]-performance_data[[#This Row],[starting_value]]</f>
        <v>440681.29</v>
      </c>
      <c r="R294" s="15">
        <f>performance_data[[#This Row],[net_inflows]]-performance_data[[#This Row],[net_outflows]]</f>
        <v>3372.0499999999993</v>
      </c>
      <c r="S294" s="15" t="str">
        <f>IF(performance_data[[#This Row],[net_inflows]]&gt;AVERAGE(performance_data[net_inflows]),"High","Low")</f>
        <v>High</v>
      </c>
      <c r="T294" s="15">
        <f>AVERAGEIF(performance_data[inflow_flag],performance_data[[#This Row],[inflow_flag]],performance_data[return_percentage])</f>
        <v>4.8467905675459724</v>
      </c>
      <c r="U294" s="17">
        <f>IF(performance_data[[#This Row],[return_percentage]]&lt;performance_data[[#This Row],[benchmark_return]],1,0)</f>
        <v>0</v>
      </c>
      <c r="V294" s="17">
        <f>COUNTIFS(performance_data[portfolio_id],performance_data[[#This Row],[portfolio_id]])</f>
        <v>35</v>
      </c>
      <c r="W294" s="17">
        <f>COUNTIFS(performance_data[portfolio_id],performance_data[[#This Row],[portfolio_id]],
          performance_data[return_flag],1)</f>
        <v>14</v>
      </c>
      <c r="X294" s="15">
        <f>performance_data[[#This Row],[underperform_flag_count]]/performance_data[[#This Row],[totalportfoliocount]]</f>
        <v>0.4</v>
      </c>
    </row>
    <row r="295" spans="1:24" x14ac:dyDescent="0.3">
      <c r="A295">
        <v>1558</v>
      </c>
      <c r="B295" s="1">
        <v>45058</v>
      </c>
      <c r="C295">
        <v>131163.51999999999</v>
      </c>
      <c r="D295">
        <v>-7.5</v>
      </c>
      <c r="E295">
        <v>-6.47</v>
      </c>
      <c r="F295">
        <v>1886.41</v>
      </c>
      <c r="G295">
        <v>4067.8</v>
      </c>
      <c r="H295" t="s">
        <v>2213</v>
      </c>
      <c r="I295" t="s">
        <v>2211</v>
      </c>
      <c r="J295">
        <v>5</v>
      </c>
      <c r="K295" t="s">
        <v>2223</v>
      </c>
      <c r="L295" t="str">
        <f>IF(performance_data[[#This Row],[return_percentage]]&gt;=performance_data[[#This Row],[benchmark_return]],"Higher","Lower")</f>
        <v>Lower</v>
      </c>
      <c r="M295" s="14">
        <f xml:space="preserve"> _xlfn.MAXIFS(performance_data[date],performance_data[portfolio_id],performance_data[[#This Row],[portfolio_id]])</f>
        <v>45518</v>
      </c>
      <c r="N295" s="14">
        <f xml:space="preserve"> _xlfn.MINIFS(performance_data[date],performance_data[portfolio_id],performance_data[[#This Row],[portfolio_id]])</f>
        <v>44837</v>
      </c>
      <c r="O295" s="15">
        <f>_xlfn.MAXIFS(performance_data[portfolio_value],performance_data[portfolio_id],performance_data[[#This Row],[portfolio_id]],performance_data[date],performance_data[[#This Row],[latest_date]])</f>
        <v>452838.06</v>
      </c>
      <c r="P295" s="15">
        <f>_xlfn.MAXIFS(performance_data[portfolio_value],performance_data[portfolio_id],performance_data[[#This Row],[portfolio_id]],performance_data[date],performance_data[[#This Row],[starting_date]])</f>
        <v>12156.77</v>
      </c>
      <c r="Q295" s="15">
        <f>performance_data[[#This Row],[latest_value]]-performance_data[[#This Row],[starting_value]]</f>
        <v>440681.29</v>
      </c>
      <c r="R295" s="15">
        <f>performance_data[[#This Row],[net_inflows]]-performance_data[[#This Row],[net_outflows]]</f>
        <v>-2181.3900000000003</v>
      </c>
      <c r="S295" s="15" t="str">
        <f>IF(performance_data[[#This Row],[net_inflows]]&gt;AVERAGE(performance_data[net_inflows]),"High","Low")</f>
        <v>Low</v>
      </c>
      <c r="T295" s="15">
        <f>AVERAGEIF(performance_data[inflow_flag],performance_data[[#This Row],[inflow_flag]],performance_data[return_percentage])</f>
        <v>5.0457846277021572</v>
      </c>
      <c r="U295" s="17">
        <f>IF(performance_data[[#This Row],[return_percentage]]&lt;performance_data[[#This Row],[benchmark_return]],1,0)</f>
        <v>1</v>
      </c>
      <c r="V295" s="17">
        <f>COUNTIFS(performance_data[portfolio_id],performance_data[[#This Row],[portfolio_id]])</f>
        <v>35</v>
      </c>
      <c r="W295" s="17">
        <f>COUNTIFS(performance_data[portfolio_id],performance_data[[#This Row],[portfolio_id]],
          performance_data[return_flag],1)</f>
        <v>14</v>
      </c>
      <c r="X295" s="15">
        <f>performance_data[[#This Row],[underperform_flag_count]]/performance_data[[#This Row],[totalportfoliocount]]</f>
        <v>0.4</v>
      </c>
    </row>
    <row r="296" spans="1:24" x14ac:dyDescent="0.3">
      <c r="A296">
        <v>1558</v>
      </c>
      <c r="B296" s="1">
        <v>45129</v>
      </c>
      <c r="C296">
        <v>282210.46000000002</v>
      </c>
      <c r="D296">
        <v>18.71</v>
      </c>
      <c r="E296">
        <v>22.3</v>
      </c>
      <c r="F296">
        <v>8912.2900000000009</v>
      </c>
      <c r="G296">
        <v>10853.03</v>
      </c>
      <c r="H296" t="s">
        <v>2213</v>
      </c>
      <c r="I296" t="s">
        <v>2209</v>
      </c>
      <c r="J296">
        <v>7</v>
      </c>
      <c r="K296" t="s">
        <v>2210</v>
      </c>
      <c r="L296" t="str">
        <f>IF(performance_data[[#This Row],[return_percentage]]&gt;=performance_data[[#This Row],[benchmark_return]],"Higher","Lower")</f>
        <v>Lower</v>
      </c>
      <c r="M296" s="14">
        <f xml:space="preserve"> _xlfn.MAXIFS(performance_data[date],performance_data[portfolio_id],performance_data[[#This Row],[portfolio_id]])</f>
        <v>45518</v>
      </c>
      <c r="N296" s="14">
        <f xml:space="preserve"> _xlfn.MINIFS(performance_data[date],performance_data[portfolio_id],performance_data[[#This Row],[portfolio_id]])</f>
        <v>44837</v>
      </c>
      <c r="O296" s="15">
        <f>_xlfn.MAXIFS(performance_data[portfolio_value],performance_data[portfolio_id],performance_data[[#This Row],[portfolio_id]],performance_data[date],performance_data[[#This Row],[latest_date]])</f>
        <v>452838.06</v>
      </c>
      <c r="P296" s="15">
        <f>_xlfn.MAXIFS(performance_data[portfolio_value],performance_data[portfolio_id],performance_data[[#This Row],[portfolio_id]],performance_data[date],performance_data[[#This Row],[starting_date]])</f>
        <v>12156.77</v>
      </c>
      <c r="Q296" s="15">
        <f>performance_data[[#This Row],[latest_value]]-performance_data[[#This Row],[starting_value]]</f>
        <v>440681.29</v>
      </c>
      <c r="R296" s="15">
        <f>performance_data[[#This Row],[net_inflows]]-performance_data[[#This Row],[net_outflows]]</f>
        <v>-1940.7399999999998</v>
      </c>
      <c r="S296" s="15" t="str">
        <f>IF(performance_data[[#This Row],[net_inflows]]&gt;AVERAGE(performance_data[net_inflows]),"High","Low")</f>
        <v>Low</v>
      </c>
      <c r="T296" s="15">
        <f>AVERAGEIF(performance_data[inflow_flag],performance_data[[#This Row],[inflow_flag]],performance_data[return_percentage])</f>
        <v>5.0457846277021572</v>
      </c>
      <c r="U296" s="17">
        <f>IF(performance_data[[#This Row],[return_percentage]]&lt;performance_data[[#This Row],[benchmark_return]],1,0)</f>
        <v>1</v>
      </c>
      <c r="V296" s="17">
        <f>COUNTIFS(performance_data[portfolio_id],performance_data[[#This Row],[portfolio_id]])</f>
        <v>35</v>
      </c>
      <c r="W296" s="17">
        <f>COUNTIFS(performance_data[portfolio_id],performance_data[[#This Row],[portfolio_id]],
          performance_data[return_flag],1)</f>
        <v>14</v>
      </c>
      <c r="X296" s="15">
        <f>performance_data[[#This Row],[underperform_flag_count]]/performance_data[[#This Row],[totalportfoliocount]]</f>
        <v>0.4</v>
      </c>
    </row>
    <row r="297" spans="1:24" x14ac:dyDescent="0.3">
      <c r="A297">
        <v>1558</v>
      </c>
      <c r="B297" s="1">
        <v>44914</v>
      </c>
      <c r="C297">
        <v>437442.09</v>
      </c>
      <c r="D297">
        <v>13.86</v>
      </c>
      <c r="E297">
        <v>11.5</v>
      </c>
      <c r="F297">
        <v>5125.8100000000004</v>
      </c>
      <c r="G297">
        <v>16642.669999999998</v>
      </c>
      <c r="H297" t="s">
        <v>2220</v>
      </c>
      <c r="I297" t="s">
        <v>2217</v>
      </c>
      <c r="J297">
        <v>12</v>
      </c>
      <c r="K297" t="s">
        <v>2218</v>
      </c>
      <c r="L297" t="str">
        <f>IF(performance_data[[#This Row],[return_percentage]]&gt;=performance_data[[#This Row],[benchmark_return]],"Higher","Lower")</f>
        <v>Higher</v>
      </c>
      <c r="M297" s="14">
        <f xml:space="preserve"> _xlfn.MAXIFS(performance_data[date],performance_data[portfolio_id],performance_data[[#This Row],[portfolio_id]])</f>
        <v>45518</v>
      </c>
      <c r="N297" s="14">
        <f xml:space="preserve"> _xlfn.MINIFS(performance_data[date],performance_data[portfolio_id],performance_data[[#This Row],[portfolio_id]])</f>
        <v>44837</v>
      </c>
      <c r="O297" s="15">
        <f>_xlfn.MAXIFS(performance_data[portfolio_value],performance_data[portfolio_id],performance_data[[#This Row],[portfolio_id]],performance_data[date],performance_data[[#This Row],[latest_date]])</f>
        <v>452838.06</v>
      </c>
      <c r="P297" s="15">
        <f>_xlfn.MAXIFS(performance_data[portfolio_value],performance_data[portfolio_id],performance_data[[#This Row],[portfolio_id]],performance_data[date],performance_data[[#This Row],[starting_date]])</f>
        <v>12156.77</v>
      </c>
      <c r="Q297" s="15">
        <f>performance_data[[#This Row],[latest_value]]-performance_data[[#This Row],[starting_value]]</f>
        <v>440681.29</v>
      </c>
      <c r="R297" s="15">
        <f>performance_data[[#This Row],[net_inflows]]-performance_data[[#This Row],[net_outflows]]</f>
        <v>-11516.859999999997</v>
      </c>
      <c r="S297" s="15" t="str">
        <f>IF(performance_data[[#This Row],[net_inflows]]&gt;AVERAGE(performance_data[net_inflows]),"High","Low")</f>
        <v>Low</v>
      </c>
      <c r="T297" s="15">
        <f>AVERAGEIF(performance_data[inflow_flag],performance_data[[#This Row],[inflow_flag]],performance_data[return_percentage])</f>
        <v>5.0457846277021572</v>
      </c>
      <c r="U297" s="17">
        <f>IF(performance_data[[#This Row],[return_percentage]]&lt;performance_data[[#This Row],[benchmark_return]],1,0)</f>
        <v>0</v>
      </c>
      <c r="V297" s="17">
        <f>COUNTIFS(performance_data[portfolio_id],performance_data[[#This Row],[portfolio_id]])</f>
        <v>35</v>
      </c>
      <c r="W297" s="17">
        <f>COUNTIFS(performance_data[portfolio_id],performance_data[[#This Row],[portfolio_id]],
          performance_data[return_flag],1)</f>
        <v>14</v>
      </c>
      <c r="X297" s="15">
        <f>performance_data[[#This Row],[underperform_flag_count]]/performance_data[[#This Row],[totalportfoliocount]]</f>
        <v>0.4</v>
      </c>
    </row>
    <row r="298" spans="1:24" x14ac:dyDescent="0.3">
      <c r="A298">
        <v>1558</v>
      </c>
      <c r="B298" s="1">
        <v>44948</v>
      </c>
      <c r="C298">
        <v>414353.28</v>
      </c>
      <c r="D298">
        <v>-5.57</v>
      </c>
      <c r="E298">
        <v>-5.85</v>
      </c>
      <c r="F298">
        <v>4328.6899999999996</v>
      </c>
      <c r="G298">
        <v>14005.71</v>
      </c>
      <c r="H298" t="s">
        <v>2213</v>
      </c>
      <c r="I298" t="s">
        <v>2206</v>
      </c>
      <c r="J298">
        <v>1</v>
      </c>
      <c r="K298" t="s">
        <v>2207</v>
      </c>
      <c r="L298" t="str">
        <f>IF(performance_data[[#This Row],[return_percentage]]&gt;=performance_data[[#This Row],[benchmark_return]],"Higher","Lower")</f>
        <v>Higher</v>
      </c>
      <c r="M298" s="14">
        <f xml:space="preserve"> _xlfn.MAXIFS(performance_data[date],performance_data[portfolio_id],performance_data[[#This Row],[portfolio_id]])</f>
        <v>45518</v>
      </c>
      <c r="N298" s="14">
        <f xml:space="preserve"> _xlfn.MINIFS(performance_data[date],performance_data[portfolio_id],performance_data[[#This Row],[portfolio_id]])</f>
        <v>44837</v>
      </c>
      <c r="O298" s="15">
        <f>_xlfn.MAXIFS(performance_data[portfolio_value],performance_data[portfolio_id],performance_data[[#This Row],[portfolio_id]],performance_data[date],performance_data[[#This Row],[latest_date]])</f>
        <v>452838.06</v>
      </c>
      <c r="P298" s="15">
        <f>_xlfn.MAXIFS(performance_data[portfolio_value],performance_data[portfolio_id],performance_data[[#This Row],[portfolio_id]],performance_data[date],performance_data[[#This Row],[starting_date]])</f>
        <v>12156.77</v>
      </c>
      <c r="Q298" s="15">
        <f>performance_data[[#This Row],[latest_value]]-performance_data[[#This Row],[starting_value]]</f>
        <v>440681.29</v>
      </c>
      <c r="R298" s="15">
        <f>performance_data[[#This Row],[net_inflows]]-performance_data[[#This Row],[net_outflows]]</f>
        <v>-9677.02</v>
      </c>
      <c r="S298" s="15" t="str">
        <f>IF(performance_data[[#This Row],[net_inflows]]&gt;AVERAGE(performance_data[net_inflows]),"High","Low")</f>
        <v>Low</v>
      </c>
      <c r="T298" s="15">
        <f>AVERAGEIF(performance_data[inflow_flag],performance_data[[#This Row],[inflow_flag]],performance_data[return_percentage])</f>
        <v>5.0457846277021572</v>
      </c>
      <c r="U298" s="17">
        <f>IF(performance_data[[#This Row],[return_percentage]]&lt;performance_data[[#This Row],[benchmark_return]],1,0)</f>
        <v>0</v>
      </c>
      <c r="V298" s="17">
        <f>COUNTIFS(performance_data[portfolio_id],performance_data[[#This Row],[portfolio_id]])</f>
        <v>35</v>
      </c>
      <c r="W298" s="17">
        <f>COUNTIFS(performance_data[portfolio_id],performance_data[[#This Row],[portfolio_id]],
          performance_data[return_flag],1)</f>
        <v>14</v>
      </c>
      <c r="X298" s="15">
        <f>performance_data[[#This Row],[underperform_flag_count]]/performance_data[[#This Row],[totalportfoliocount]]</f>
        <v>0.4</v>
      </c>
    </row>
    <row r="299" spans="1:24" x14ac:dyDescent="0.3">
      <c r="A299">
        <v>1558</v>
      </c>
      <c r="B299" s="1">
        <v>44837</v>
      </c>
      <c r="C299">
        <v>12156.77</v>
      </c>
      <c r="D299">
        <v>6.77</v>
      </c>
      <c r="E299">
        <v>7.86</v>
      </c>
      <c r="F299">
        <v>5127.6499999999996</v>
      </c>
      <c r="G299">
        <v>201.15</v>
      </c>
      <c r="H299" t="s">
        <v>2220</v>
      </c>
      <c r="I299" t="s">
        <v>2217</v>
      </c>
      <c r="J299">
        <v>10</v>
      </c>
      <c r="K299" t="s">
        <v>2224</v>
      </c>
      <c r="L299" t="str">
        <f>IF(performance_data[[#This Row],[return_percentage]]&gt;=performance_data[[#This Row],[benchmark_return]],"Higher","Lower")</f>
        <v>Lower</v>
      </c>
      <c r="M299" s="14">
        <f xml:space="preserve"> _xlfn.MAXIFS(performance_data[date],performance_data[portfolio_id],performance_data[[#This Row],[portfolio_id]])</f>
        <v>45518</v>
      </c>
      <c r="N299" s="14">
        <f xml:space="preserve"> _xlfn.MINIFS(performance_data[date],performance_data[portfolio_id],performance_data[[#This Row],[portfolio_id]])</f>
        <v>44837</v>
      </c>
      <c r="O299" s="15">
        <f>_xlfn.MAXIFS(performance_data[portfolio_value],performance_data[portfolio_id],performance_data[[#This Row],[portfolio_id]],performance_data[date],performance_data[[#This Row],[latest_date]])</f>
        <v>452838.06</v>
      </c>
      <c r="P299" s="15">
        <f>_xlfn.MAXIFS(performance_data[portfolio_value],performance_data[portfolio_id],performance_data[[#This Row],[portfolio_id]],performance_data[date],performance_data[[#This Row],[starting_date]])</f>
        <v>12156.77</v>
      </c>
      <c r="Q299" s="15">
        <f>performance_data[[#This Row],[latest_value]]-performance_data[[#This Row],[starting_value]]</f>
        <v>440681.29</v>
      </c>
      <c r="R299" s="15">
        <f>performance_data[[#This Row],[net_inflows]]-performance_data[[#This Row],[net_outflows]]</f>
        <v>4926.5</v>
      </c>
      <c r="S299" s="15" t="str">
        <f>IF(performance_data[[#This Row],[net_inflows]]&gt;AVERAGE(performance_data[net_inflows]),"High","Low")</f>
        <v>Low</v>
      </c>
      <c r="T299" s="15">
        <f>AVERAGEIF(performance_data[inflow_flag],performance_data[[#This Row],[inflow_flag]],performance_data[return_percentage])</f>
        <v>5.0457846277021572</v>
      </c>
      <c r="U299" s="17">
        <f>IF(performance_data[[#This Row],[return_percentage]]&lt;performance_data[[#This Row],[benchmark_return]],1,0)</f>
        <v>1</v>
      </c>
      <c r="V299" s="17">
        <f>COUNTIFS(performance_data[portfolio_id],performance_data[[#This Row],[portfolio_id]])</f>
        <v>35</v>
      </c>
      <c r="W299" s="17">
        <f>COUNTIFS(performance_data[portfolio_id],performance_data[[#This Row],[portfolio_id]],
          performance_data[return_flag],1)</f>
        <v>14</v>
      </c>
      <c r="X299" s="15">
        <f>performance_data[[#This Row],[underperform_flag_count]]/performance_data[[#This Row],[totalportfoliocount]]</f>
        <v>0.4</v>
      </c>
    </row>
    <row r="300" spans="1:24" x14ac:dyDescent="0.3">
      <c r="A300">
        <v>1558</v>
      </c>
      <c r="B300" s="1">
        <v>45313</v>
      </c>
      <c r="C300">
        <v>354554.75</v>
      </c>
      <c r="D300">
        <v>-8.1</v>
      </c>
      <c r="E300">
        <v>-8.3000000000000007</v>
      </c>
      <c r="F300">
        <v>1282.8</v>
      </c>
      <c r="G300">
        <v>11924.39</v>
      </c>
      <c r="H300" t="s">
        <v>2205</v>
      </c>
      <c r="I300" t="s">
        <v>2206</v>
      </c>
      <c r="J300">
        <v>1</v>
      </c>
      <c r="K300" t="s">
        <v>2207</v>
      </c>
      <c r="L300" t="str">
        <f>IF(performance_data[[#This Row],[return_percentage]]&gt;=performance_data[[#This Row],[benchmark_return]],"Higher","Lower")</f>
        <v>Higher</v>
      </c>
      <c r="M300" s="14">
        <f xml:space="preserve"> _xlfn.MAXIFS(performance_data[date],performance_data[portfolio_id],performance_data[[#This Row],[portfolio_id]])</f>
        <v>45518</v>
      </c>
      <c r="N300" s="14">
        <f xml:space="preserve"> _xlfn.MINIFS(performance_data[date],performance_data[portfolio_id],performance_data[[#This Row],[portfolio_id]])</f>
        <v>44837</v>
      </c>
      <c r="O300" s="15">
        <f>_xlfn.MAXIFS(performance_data[portfolio_value],performance_data[portfolio_id],performance_data[[#This Row],[portfolio_id]],performance_data[date],performance_data[[#This Row],[latest_date]])</f>
        <v>452838.06</v>
      </c>
      <c r="P300" s="15">
        <f>_xlfn.MAXIFS(performance_data[portfolio_value],performance_data[portfolio_id],performance_data[[#This Row],[portfolio_id]],performance_data[date],performance_data[[#This Row],[starting_date]])</f>
        <v>12156.77</v>
      </c>
      <c r="Q300" s="15">
        <f>performance_data[[#This Row],[latest_value]]-performance_data[[#This Row],[starting_value]]</f>
        <v>440681.29</v>
      </c>
      <c r="R300" s="15">
        <f>performance_data[[#This Row],[net_inflows]]-performance_data[[#This Row],[net_outflows]]</f>
        <v>-10641.59</v>
      </c>
      <c r="S300" s="15" t="str">
        <f>IF(performance_data[[#This Row],[net_inflows]]&gt;AVERAGE(performance_data[net_inflows]),"High","Low")</f>
        <v>Low</v>
      </c>
      <c r="T300" s="15">
        <f>AVERAGEIF(performance_data[inflow_flag],performance_data[[#This Row],[inflow_flag]],performance_data[return_percentage])</f>
        <v>5.0457846277021572</v>
      </c>
      <c r="U300" s="17">
        <f>IF(performance_data[[#This Row],[return_percentage]]&lt;performance_data[[#This Row],[benchmark_return]],1,0)</f>
        <v>0</v>
      </c>
      <c r="V300" s="17">
        <f>COUNTIFS(performance_data[portfolio_id],performance_data[[#This Row],[portfolio_id]])</f>
        <v>35</v>
      </c>
      <c r="W300" s="17">
        <f>COUNTIFS(performance_data[portfolio_id],performance_data[[#This Row],[portfolio_id]],
          performance_data[return_flag],1)</f>
        <v>14</v>
      </c>
      <c r="X300" s="15">
        <f>performance_data[[#This Row],[underperform_flag_count]]/performance_data[[#This Row],[totalportfoliocount]]</f>
        <v>0.4</v>
      </c>
    </row>
    <row r="301" spans="1:24" x14ac:dyDescent="0.3">
      <c r="A301">
        <v>1558</v>
      </c>
      <c r="B301" s="1">
        <v>45047</v>
      </c>
      <c r="C301">
        <v>15900.49</v>
      </c>
      <c r="D301">
        <v>10.19</v>
      </c>
      <c r="E301">
        <v>10.35</v>
      </c>
      <c r="F301">
        <v>1335.39</v>
      </c>
      <c r="G301">
        <v>11037.46</v>
      </c>
      <c r="H301" t="s">
        <v>2213</v>
      </c>
      <c r="I301" t="s">
        <v>2211</v>
      </c>
      <c r="J301">
        <v>5</v>
      </c>
      <c r="K301" t="s">
        <v>2223</v>
      </c>
      <c r="L301" t="str">
        <f>IF(performance_data[[#This Row],[return_percentage]]&gt;=performance_data[[#This Row],[benchmark_return]],"Higher","Lower")</f>
        <v>Lower</v>
      </c>
      <c r="M301" s="14">
        <f xml:space="preserve"> _xlfn.MAXIFS(performance_data[date],performance_data[portfolio_id],performance_data[[#This Row],[portfolio_id]])</f>
        <v>45518</v>
      </c>
      <c r="N301" s="14">
        <f xml:space="preserve"> _xlfn.MINIFS(performance_data[date],performance_data[portfolio_id],performance_data[[#This Row],[portfolio_id]])</f>
        <v>44837</v>
      </c>
      <c r="O301" s="15">
        <f>_xlfn.MAXIFS(performance_data[portfolio_value],performance_data[portfolio_id],performance_data[[#This Row],[portfolio_id]],performance_data[date],performance_data[[#This Row],[latest_date]])</f>
        <v>452838.06</v>
      </c>
      <c r="P301" s="15">
        <f>_xlfn.MAXIFS(performance_data[portfolio_value],performance_data[portfolio_id],performance_data[[#This Row],[portfolio_id]],performance_data[date],performance_data[[#This Row],[starting_date]])</f>
        <v>12156.77</v>
      </c>
      <c r="Q301" s="15">
        <f>performance_data[[#This Row],[latest_value]]-performance_data[[#This Row],[starting_value]]</f>
        <v>440681.29</v>
      </c>
      <c r="R301" s="15">
        <f>performance_data[[#This Row],[net_inflows]]-performance_data[[#This Row],[net_outflows]]</f>
        <v>-9702.07</v>
      </c>
      <c r="S301" s="15" t="str">
        <f>IF(performance_data[[#This Row],[net_inflows]]&gt;AVERAGE(performance_data[net_inflows]),"High","Low")</f>
        <v>Low</v>
      </c>
      <c r="T301" s="15">
        <f>AVERAGEIF(performance_data[inflow_flag],performance_data[[#This Row],[inflow_flag]],performance_data[return_percentage])</f>
        <v>5.0457846277021572</v>
      </c>
      <c r="U301" s="17">
        <f>IF(performance_data[[#This Row],[return_percentage]]&lt;performance_data[[#This Row],[benchmark_return]],1,0)</f>
        <v>1</v>
      </c>
      <c r="V301" s="17">
        <f>COUNTIFS(performance_data[portfolio_id],performance_data[[#This Row],[portfolio_id]])</f>
        <v>35</v>
      </c>
      <c r="W301" s="17">
        <f>COUNTIFS(performance_data[portfolio_id],performance_data[[#This Row],[portfolio_id]],
          performance_data[return_flag],1)</f>
        <v>14</v>
      </c>
      <c r="X301" s="15">
        <f>performance_data[[#This Row],[underperform_flag_count]]/performance_data[[#This Row],[totalportfoliocount]]</f>
        <v>0.4</v>
      </c>
    </row>
    <row r="302" spans="1:24" x14ac:dyDescent="0.3">
      <c r="A302">
        <v>1558</v>
      </c>
      <c r="B302" s="1">
        <v>45518</v>
      </c>
      <c r="C302">
        <v>452838.06</v>
      </c>
      <c r="D302">
        <v>12.08</v>
      </c>
      <c r="E302">
        <v>10.62</v>
      </c>
      <c r="F302">
        <v>19647.939999999999</v>
      </c>
      <c r="G302">
        <v>16775.57</v>
      </c>
      <c r="H302" t="s">
        <v>2205</v>
      </c>
      <c r="I302" t="s">
        <v>2209</v>
      </c>
      <c r="J302">
        <v>8</v>
      </c>
      <c r="K302" t="s">
        <v>2214</v>
      </c>
      <c r="L302" t="str">
        <f>IF(performance_data[[#This Row],[return_percentage]]&gt;=performance_data[[#This Row],[benchmark_return]],"Higher","Lower")</f>
        <v>Higher</v>
      </c>
      <c r="M302" s="14">
        <f xml:space="preserve"> _xlfn.MAXIFS(performance_data[date],performance_data[portfolio_id],performance_data[[#This Row],[portfolio_id]])</f>
        <v>45518</v>
      </c>
      <c r="N302" s="14">
        <f xml:space="preserve"> _xlfn.MINIFS(performance_data[date],performance_data[portfolio_id],performance_data[[#This Row],[portfolio_id]])</f>
        <v>44837</v>
      </c>
      <c r="O302" s="15">
        <f>_xlfn.MAXIFS(performance_data[portfolio_value],performance_data[portfolio_id],performance_data[[#This Row],[portfolio_id]],performance_data[date],performance_data[[#This Row],[latest_date]])</f>
        <v>452838.06</v>
      </c>
      <c r="P302" s="15">
        <f>_xlfn.MAXIFS(performance_data[portfolio_value],performance_data[portfolio_id],performance_data[[#This Row],[portfolio_id]],performance_data[date],performance_data[[#This Row],[starting_date]])</f>
        <v>12156.77</v>
      </c>
      <c r="Q302" s="15">
        <f>performance_data[[#This Row],[latest_value]]-performance_data[[#This Row],[starting_value]]</f>
        <v>440681.29</v>
      </c>
      <c r="R302" s="15">
        <f>performance_data[[#This Row],[net_inflows]]-performance_data[[#This Row],[net_outflows]]</f>
        <v>2872.369999999999</v>
      </c>
      <c r="S302" s="15" t="str">
        <f>IF(performance_data[[#This Row],[net_inflows]]&gt;AVERAGE(performance_data[net_inflows]),"High","Low")</f>
        <v>High</v>
      </c>
      <c r="T302" s="15">
        <f>AVERAGEIF(performance_data[inflow_flag],performance_data[[#This Row],[inflow_flag]],performance_data[return_percentage])</f>
        <v>4.8467905675459724</v>
      </c>
      <c r="U302" s="17">
        <f>IF(performance_data[[#This Row],[return_percentage]]&lt;performance_data[[#This Row],[benchmark_return]],1,0)</f>
        <v>0</v>
      </c>
      <c r="V302" s="17">
        <f>COUNTIFS(performance_data[portfolio_id],performance_data[[#This Row],[portfolio_id]])</f>
        <v>35</v>
      </c>
      <c r="W302" s="17">
        <f>COUNTIFS(performance_data[portfolio_id],performance_data[[#This Row],[portfolio_id]],
          performance_data[return_flag],1)</f>
        <v>14</v>
      </c>
      <c r="X302" s="15">
        <f>performance_data[[#This Row],[underperform_flag_count]]/performance_data[[#This Row],[totalportfoliocount]]</f>
        <v>0.4</v>
      </c>
    </row>
    <row r="303" spans="1:24" x14ac:dyDescent="0.3">
      <c r="A303">
        <v>1558</v>
      </c>
      <c r="B303" s="1">
        <v>45401</v>
      </c>
      <c r="C303">
        <v>371036.59</v>
      </c>
      <c r="D303">
        <v>-5.74</v>
      </c>
      <c r="E303">
        <v>-5.21</v>
      </c>
      <c r="F303">
        <v>5943.51</v>
      </c>
      <c r="G303">
        <v>9989.89</v>
      </c>
      <c r="H303" t="s">
        <v>2205</v>
      </c>
      <c r="I303" t="s">
        <v>2211</v>
      </c>
      <c r="J303">
        <v>4</v>
      </c>
      <c r="K303" t="s">
        <v>2216</v>
      </c>
      <c r="L303" t="str">
        <f>IF(performance_data[[#This Row],[return_percentage]]&gt;=performance_data[[#This Row],[benchmark_return]],"Higher","Lower")</f>
        <v>Lower</v>
      </c>
      <c r="M303" s="14">
        <f xml:space="preserve"> _xlfn.MAXIFS(performance_data[date],performance_data[portfolio_id],performance_data[[#This Row],[portfolio_id]])</f>
        <v>45518</v>
      </c>
      <c r="N303" s="14">
        <f xml:space="preserve"> _xlfn.MINIFS(performance_data[date],performance_data[portfolio_id],performance_data[[#This Row],[portfolio_id]])</f>
        <v>44837</v>
      </c>
      <c r="O303" s="15">
        <f>_xlfn.MAXIFS(performance_data[portfolio_value],performance_data[portfolio_id],performance_data[[#This Row],[portfolio_id]],performance_data[date],performance_data[[#This Row],[latest_date]])</f>
        <v>452838.06</v>
      </c>
      <c r="P303" s="15">
        <f>_xlfn.MAXIFS(performance_data[portfolio_value],performance_data[portfolio_id],performance_data[[#This Row],[portfolio_id]],performance_data[date],performance_data[[#This Row],[starting_date]])</f>
        <v>12156.77</v>
      </c>
      <c r="Q303" s="15">
        <f>performance_data[[#This Row],[latest_value]]-performance_data[[#This Row],[starting_value]]</f>
        <v>440681.29</v>
      </c>
      <c r="R303" s="15">
        <f>performance_data[[#This Row],[net_inflows]]-performance_data[[#This Row],[net_outflows]]</f>
        <v>-4046.3799999999992</v>
      </c>
      <c r="S303" s="15" t="str">
        <f>IF(performance_data[[#This Row],[net_inflows]]&gt;AVERAGE(performance_data[net_inflows]),"High","Low")</f>
        <v>Low</v>
      </c>
      <c r="T303" s="15">
        <f>AVERAGEIF(performance_data[inflow_flag],performance_data[[#This Row],[inflow_flag]],performance_data[return_percentage])</f>
        <v>5.0457846277021572</v>
      </c>
      <c r="U303" s="17">
        <f>IF(performance_data[[#This Row],[return_percentage]]&lt;performance_data[[#This Row],[benchmark_return]],1,0)</f>
        <v>1</v>
      </c>
      <c r="V303" s="17">
        <f>COUNTIFS(performance_data[portfolio_id],performance_data[[#This Row],[portfolio_id]])</f>
        <v>35</v>
      </c>
      <c r="W303" s="17">
        <f>COUNTIFS(performance_data[portfolio_id],performance_data[[#This Row],[portfolio_id]],
          performance_data[return_flag],1)</f>
        <v>14</v>
      </c>
      <c r="X303" s="15">
        <f>performance_data[[#This Row],[underperform_flag_count]]/performance_data[[#This Row],[totalportfoliocount]]</f>
        <v>0.4</v>
      </c>
    </row>
    <row r="304" spans="1:24" x14ac:dyDescent="0.3">
      <c r="A304">
        <v>1558</v>
      </c>
      <c r="B304" s="1">
        <v>44931</v>
      </c>
      <c r="C304">
        <v>205949.59</v>
      </c>
      <c r="D304">
        <v>19.54</v>
      </c>
      <c r="E304">
        <v>17.100000000000001</v>
      </c>
      <c r="F304">
        <v>11001.41</v>
      </c>
      <c r="G304">
        <v>9377.94</v>
      </c>
      <c r="H304" t="s">
        <v>2213</v>
      </c>
      <c r="I304" t="s">
        <v>2206</v>
      </c>
      <c r="J304">
        <v>1</v>
      </c>
      <c r="K304" t="s">
        <v>2207</v>
      </c>
      <c r="L304" t="str">
        <f>IF(performance_data[[#This Row],[return_percentage]]&gt;=performance_data[[#This Row],[benchmark_return]],"Higher","Lower")</f>
        <v>Higher</v>
      </c>
      <c r="M304" s="14">
        <f xml:space="preserve"> _xlfn.MAXIFS(performance_data[date],performance_data[portfolio_id],performance_data[[#This Row],[portfolio_id]])</f>
        <v>45518</v>
      </c>
      <c r="N304" s="14">
        <f xml:space="preserve"> _xlfn.MINIFS(performance_data[date],performance_data[portfolio_id],performance_data[[#This Row],[portfolio_id]])</f>
        <v>44837</v>
      </c>
      <c r="O304" s="15">
        <f>_xlfn.MAXIFS(performance_data[portfolio_value],performance_data[portfolio_id],performance_data[[#This Row],[portfolio_id]],performance_data[date],performance_data[[#This Row],[latest_date]])</f>
        <v>452838.06</v>
      </c>
      <c r="P304" s="15">
        <f>_xlfn.MAXIFS(performance_data[portfolio_value],performance_data[portfolio_id],performance_data[[#This Row],[portfolio_id]],performance_data[date],performance_data[[#This Row],[starting_date]])</f>
        <v>12156.77</v>
      </c>
      <c r="Q304" s="15">
        <f>performance_data[[#This Row],[latest_value]]-performance_data[[#This Row],[starting_value]]</f>
        <v>440681.29</v>
      </c>
      <c r="R304" s="15">
        <f>performance_data[[#This Row],[net_inflows]]-performance_data[[#This Row],[net_outflows]]</f>
        <v>1623.4699999999993</v>
      </c>
      <c r="S304" s="15" t="str">
        <f>IF(performance_data[[#This Row],[net_inflows]]&gt;AVERAGE(performance_data[net_inflows]),"High","Low")</f>
        <v>High</v>
      </c>
      <c r="T304" s="15">
        <f>AVERAGEIF(performance_data[inflow_flag],performance_data[[#This Row],[inflow_flag]],performance_data[return_percentage])</f>
        <v>4.8467905675459724</v>
      </c>
      <c r="U304" s="17">
        <f>IF(performance_data[[#This Row],[return_percentage]]&lt;performance_data[[#This Row],[benchmark_return]],1,0)</f>
        <v>0</v>
      </c>
      <c r="V304" s="17">
        <f>COUNTIFS(performance_data[portfolio_id],performance_data[[#This Row],[portfolio_id]])</f>
        <v>35</v>
      </c>
      <c r="W304" s="17">
        <f>COUNTIFS(performance_data[portfolio_id],performance_data[[#This Row],[portfolio_id]],
          performance_data[return_flag],1)</f>
        <v>14</v>
      </c>
      <c r="X304" s="15">
        <f>performance_data[[#This Row],[underperform_flag_count]]/performance_data[[#This Row],[totalportfoliocount]]</f>
        <v>0.4</v>
      </c>
    </row>
    <row r="305" spans="1:24" x14ac:dyDescent="0.3">
      <c r="A305">
        <v>1558</v>
      </c>
      <c r="B305" s="1">
        <v>45052</v>
      </c>
      <c r="C305">
        <v>236071.48</v>
      </c>
      <c r="D305">
        <v>16.75</v>
      </c>
      <c r="E305">
        <v>14.58</v>
      </c>
      <c r="F305">
        <v>11114.81</v>
      </c>
      <c r="G305">
        <v>4311.3500000000004</v>
      </c>
      <c r="H305" t="s">
        <v>2213</v>
      </c>
      <c r="I305" t="s">
        <v>2211</v>
      </c>
      <c r="J305">
        <v>5</v>
      </c>
      <c r="K305" t="s">
        <v>2223</v>
      </c>
      <c r="L305" t="str">
        <f>IF(performance_data[[#This Row],[return_percentage]]&gt;=performance_data[[#This Row],[benchmark_return]],"Higher","Lower")</f>
        <v>Higher</v>
      </c>
      <c r="M305" s="14">
        <f xml:space="preserve"> _xlfn.MAXIFS(performance_data[date],performance_data[portfolio_id],performance_data[[#This Row],[portfolio_id]])</f>
        <v>45518</v>
      </c>
      <c r="N305" s="14">
        <f xml:space="preserve"> _xlfn.MINIFS(performance_data[date],performance_data[portfolio_id],performance_data[[#This Row],[portfolio_id]])</f>
        <v>44837</v>
      </c>
      <c r="O305" s="15">
        <f>_xlfn.MAXIFS(performance_data[portfolio_value],performance_data[portfolio_id],performance_data[[#This Row],[portfolio_id]],performance_data[date],performance_data[[#This Row],[latest_date]])</f>
        <v>452838.06</v>
      </c>
      <c r="P305" s="15">
        <f>_xlfn.MAXIFS(performance_data[portfolio_value],performance_data[portfolio_id],performance_data[[#This Row],[portfolio_id]],performance_data[date],performance_data[[#This Row],[starting_date]])</f>
        <v>12156.77</v>
      </c>
      <c r="Q305" s="15">
        <f>performance_data[[#This Row],[latest_value]]-performance_data[[#This Row],[starting_value]]</f>
        <v>440681.29</v>
      </c>
      <c r="R305" s="15">
        <f>performance_data[[#This Row],[net_inflows]]-performance_data[[#This Row],[net_outflows]]</f>
        <v>6803.4599999999991</v>
      </c>
      <c r="S305" s="15" t="str">
        <f>IF(performance_data[[#This Row],[net_inflows]]&gt;AVERAGE(performance_data[net_inflows]),"High","Low")</f>
        <v>High</v>
      </c>
      <c r="T305" s="15">
        <f>AVERAGEIF(performance_data[inflow_flag],performance_data[[#This Row],[inflow_flag]],performance_data[return_percentage])</f>
        <v>4.8467905675459724</v>
      </c>
      <c r="U305" s="17">
        <f>IF(performance_data[[#This Row],[return_percentage]]&lt;performance_data[[#This Row],[benchmark_return]],1,0)</f>
        <v>0</v>
      </c>
      <c r="V305" s="17">
        <f>COUNTIFS(performance_data[portfolio_id],performance_data[[#This Row],[portfolio_id]])</f>
        <v>35</v>
      </c>
      <c r="W305" s="17">
        <f>COUNTIFS(performance_data[portfolio_id],performance_data[[#This Row],[portfolio_id]],
          performance_data[return_flag],1)</f>
        <v>14</v>
      </c>
      <c r="X305" s="15">
        <f>performance_data[[#This Row],[underperform_flag_count]]/performance_data[[#This Row],[totalportfoliocount]]</f>
        <v>0.4</v>
      </c>
    </row>
    <row r="306" spans="1:24" x14ac:dyDescent="0.3">
      <c r="A306">
        <v>1558</v>
      </c>
      <c r="B306" s="1">
        <v>44921</v>
      </c>
      <c r="C306">
        <v>142601.48000000001</v>
      </c>
      <c r="D306">
        <v>-8.91</v>
      </c>
      <c r="E306">
        <v>-8.5500000000000007</v>
      </c>
      <c r="F306">
        <v>4553.32</v>
      </c>
      <c r="G306">
        <v>14486.05</v>
      </c>
      <c r="H306" t="s">
        <v>2220</v>
      </c>
      <c r="I306" t="s">
        <v>2217</v>
      </c>
      <c r="J306">
        <v>12</v>
      </c>
      <c r="K306" t="s">
        <v>2218</v>
      </c>
      <c r="L306" t="str">
        <f>IF(performance_data[[#This Row],[return_percentage]]&gt;=performance_data[[#This Row],[benchmark_return]],"Higher","Lower")</f>
        <v>Lower</v>
      </c>
      <c r="M306" s="14">
        <f xml:space="preserve"> _xlfn.MAXIFS(performance_data[date],performance_data[portfolio_id],performance_data[[#This Row],[portfolio_id]])</f>
        <v>45518</v>
      </c>
      <c r="N306" s="14">
        <f xml:space="preserve"> _xlfn.MINIFS(performance_data[date],performance_data[portfolio_id],performance_data[[#This Row],[portfolio_id]])</f>
        <v>44837</v>
      </c>
      <c r="O306" s="15">
        <f>_xlfn.MAXIFS(performance_data[portfolio_value],performance_data[portfolio_id],performance_data[[#This Row],[portfolio_id]],performance_data[date],performance_data[[#This Row],[latest_date]])</f>
        <v>452838.06</v>
      </c>
      <c r="P306" s="15">
        <f>_xlfn.MAXIFS(performance_data[portfolio_value],performance_data[portfolio_id],performance_data[[#This Row],[portfolio_id]],performance_data[date],performance_data[[#This Row],[starting_date]])</f>
        <v>12156.77</v>
      </c>
      <c r="Q306" s="15">
        <f>performance_data[[#This Row],[latest_value]]-performance_data[[#This Row],[starting_value]]</f>
        <v>440681.29</v>
      </c>
      <c r="R306" s="15">
        <f>performance_data[[#This Row],[net_inflows]]-performance_data[[#This Row],[net_outflows]]</f>
        <v>-9932.73</v>
      </c>
      <c r="S306" s="15" t="str">
        <f>IF(performance_data[[#This Row],[net_inflows]]&gt;AVERAGE(performance_data[net_inflows]),"High","Low")</f>
        <v>Low</v>
      </c>
      <c r="T306" s="15">
        <f>AVERAGEIF(performance_data[inflow_flag],performance_data[[#This Row],[inflow_flag]],performance_data[return_percentage])</f>
        <v>5.0457846277021572</v>
      </c>
      <c r="U306" s="17">
        <f>IF(performance_data[[#This Row],[return_percentage]]&lt;performance_data[[#This Row],[benchmark_return]],1,0)</f>
        <v>1</v>
      </c>
      <c r="V306" s="17">
        <f>COUNTIFS(performance_data[portfolio_id],performance_data[[#This Row],[portfolio_id]])</f>
        <v>35</v>
      </c>
      <c r="W306" s="17">
        <f>COUNTIFS(performance_data[portfolio_id],performance_data[[#This Row],[portfolio_id]],
          performance_data[return_flag],1)</f>
        <v>14</v>
      </c>
      <c r="X306" s="15">
        <f>performance_data[[#This Row],[underperform_flag_count]]/performance_data[[#This Row],[totalportfoliocount]]</f>
        <v>0.4</v>
      </c>
    </row>
    <row r="307" spans="1:24" x14ac:dyDescent="0.3">
      <c r="A307">
        <v>1558</v>
      </c>
      <c r="B307" s="1">
        <v>44957</v>
      </c>
      <c r="C307">
        <v>283288.63</v>
      </c>
      <c r="D307">
        <v>-5.19</v>
      </c>
      <c r="E307">
        <v>-5.63</v>
      </c>
      <c r="F307">
        <v>17208.669999999998</v>
      </c>
      <c r="G307">
        <v>789.86</v>
      </c>
      <c r="H307" t="s">
        <v>2213</v>
      </c>
      <c r="I307" t="s">
        <v>2206</v>
      </c>
      <c r="J307">
        <v>1</v>
      </c>
      <c r="K307" t="s">
        <v>2207</v>
      </c>
      <c r="L307" t="str">
        <f>IF(performance_data[[#This Row],[return_percentage]]&gt;=performance_data[[#This Row],[benchmark_return]],"Higher","Lower")</f>
        <v>Higher</v>
      </c>
      <c r="M307" s="14">
        <f xml:space="preserve"> _xlfn.MAXIFS(performance_data[date],performance_data[portfolio_id],performance_data[[#This Row],[portfolio_id]])</f>
        <v>45518</v>
      </c>
      <c r="N307" s="14">
        <f xml:space="preserve"> _xlfn.MINIFS(performance_data[date],performance_data[portfolio_id],performance_data[[#This Row],[portfolio_id]])</f>
        <v>44837</v>
      </c>
      <c r="O307" s="15">
        <f>_xlfn.MAXIFS(performance_data[portfolio_value],performance_data[portfolio_id],performance_data[[#This Row],[portfolio_id]],performance_data[date],performance_data[[#This Row],[latest_date]])</f>
        <v>452838.06</v>
      </c>
      <c r="P307" s="15">
        <f>_xlfn.MAXIFS(performance_data[portfolio_value],performance_data[portfolio_id],performance_data[[#This Row],[portfolio_id]],performance_data[date],performance_data[[#This Row],[starting_date]])</f>
        <v>12156.77</v>
      </c>
      <c r="Q307" s="15">
        <f>performance_data[[#This Row],[latest_value]]-performance_data[[#This Row],[starting_value]]</f>
        <v>440681.29</v>
      </c>
      <c r="R307" s="15">
        <f>performance_data[[#This Row],[net_inflows]]-performance_data[[#This Row],[net_outflows]]</f>
        <v>16418.809999999998</v>
      </c>
      <c r="S307" s="15" t="str">
        <f>IF(performance_data[[#This Row],[net_inflows]]&gt;AVERAGE(performance_data[net_inflows]),"High","Low")</f>
        <v>High</v>
      </c>
      <c r="T307" s="15">
        <f>AVERAGEIF(performance_data[inflow_flag],performance_data[[#This Row],[inflow_flag]],performance_data[return_percentage])</f>
        <v>4.8467905675459724</v>
      </c>
      <c r="U307" s="17">
        <f>IF(performance_data[[#This Row],[return_percentage]]&lt;performance_data[[#This Row],[benchmark_return]],1,0)</f>
        <v>0</v>
      </c>
      <c r="V307" s="17">
        <f>COUNTIFS(performance_data[portfolio_id],performance_data[[#This Row],[portfolio_id]])</f>
        <v>35</v>
      </c>
      <c r="W307" s="17">
        <f>COUNTIFS(performance_data[portfolio_id],performance_data[[#This Row],[portfolio_id]],
          performance_data[return_flag],1)</f>
        <v>14</v>
      </c>
      <c r="X307" s="15">
        <f>performance_data[[#This Row],[underperform_flag_count]]/performance_data[[#This Row],[totalportfoliocount]]</f>
        <v>0.4</v>
      </c>
    </row>
    <row r="308" spans="1:24" x14ac:dyDescent="0.3">
      <c r="A308">
        <v>1558</v>
      </c>
      <c r="B308" s="1">
        <v>45478</v>
      </c>
      <c r="C308">
        <v>241301.02</v>
      </c>
      <c r="D308">
        <v>-3.2</v>
      </c>
      <c r="E308">
        <v>-2.71</v>
      </c>
      <c r="F308">
        <v>18091.22</v>
      </c>
      <c r="G308">
        <v>14121.58</v>
      </c>
      <c r="H308" t="s">
        <v>2205</v>
      </c>
      <c r="I308" t="s">
        <v>2209</v>
      </c>
      <c r="J308">
        <v>7</v>
      </c>
      <c r="K308" t="s">
        <v>2210</v>
      </c>
      <c r="L308" t="str">
        <f>IF(performance_data[[#This Row],[return_percentage]]&gt;=performance_data[[#This Row],[benchmark_return]],"Higher","Lower")</f>
        <v>Lower</v>
      </c>
      <c r="M308" s="14">
        <f xml:space="preserve"> _xlfn.MAXIFS(performance_data[date],performance_data[portfolio_id],performance_data[[#This Row],[portfolio_id]])</f>
        <v>45518</v>
      </c>
      <c r="N308" s="14">
        <f xml:space="preserve"> _xlfn.MINIFS(performance_data[date],performance_data[portfolio_id],performance_data[[#This Row],[portfolio_id]])</f>
        <v>44837</v>
      </c>
      <c r="O308" s="15">
        <f>_xlfn.MAXIFS(performance_data[portfolio_value],performance_data[portfolio_id],performance_data[[#This Row],[portfolio_id]],performance_data[date],performance_data[[#This Row],[latest_date]])</f>
        <v>452838.06</v>
      </c>
      <c r="P308" s="15">
        <f>_xlfn.MAXIFS(performance_data[portfolio_value],performance_data[portfolio_id],performance_data[[#This Row],[portfolio_id]],performance_data[date],performance_data[[#This Row],[starting_date]])</f>
        <v>12156.77</v>
      </c>
      <c r="Q308" s="15">
        <f>performance_data[[#This Row],[latest_value]]-performance_data[[#This Row],[starting_value]]</f>
        <v>440681.29</v>
      </c>
      <c r="R308" s="15">
        <f>performance_data[[#This Row],[net_inflows]]-performance_data[[#This Row],[net_outflows]]</f>
        <v>3969.6400000000012</v>
      </c>
      <c r="S308" s="15" t="str">
        <f>IF(performance_data[[#This Row],[net_inflows]]&gt;AVERAGE(performance_data[net_inflows]),"High","Low")</f>
        <v>High</v>
      </c>
      <c r="T308" s="15">
        <f>AVERAGEIF(performance_data[inflow_flag],performance_data[[#This Row],[inflow_flag]],performance_data[return_percentage])</f>
        <v>4.8467905675459724</v>
      </c>
      <c r="U308" s="17">
        <f>IF(performance_data[[#This Row],[return_percentage]]&lt;performance_data[[#This Row],[benchmark_return]],1,0)</f>
        <v>1</v>
      </c>
      <c r="V308" s="17">
        <f>COUNTIFS(performance_data[portfolio_id],performance_data[[#This Row],[portfolio_id]])</f>
        <v>35</v>
      </c>
      <c r="W308" s="17">
        <f>COUNTIFS(performance_data[portfolio_id],performance_data[[#This Row],[portfolio_id]],
          performance_data[return_flag],1)</f>
        <v>14</v>
      </c>
      <c r="X308" s="15">
        <f>performance_data[[#This Row],[underperform_flag_count]]/performance_data[[#This Row],[totalportfoliocount]]</f>
        <v>0.4</v>
      </c>
    </row>
    <row r="309" spans="1:24" x14ac:dyDescent="0.3">
      <c r="A309">
        <v>1558</v>
      </c>
      <c r="B309" s="1">
        <v>45256</v>
      </c>
      <c r="C309">
        <v>279453.26</v>
      </c>
      <c r="D309">
        <v>19.53</v>
      </c>
      <c r="E309">
        <v>18.559999999999999</v>
      </c>
      <c r="F309">
        <v>13764.38</v>
      </c>
      <c r="G309">
        <v>5478.79</v>
      </c>
      <c r="H309" t="s">
        <v>2213</v>
      </c>
      <c r="I309" t="s">
        <v>2217</v>
      </c>
      <c r="J309">
        <v>11</v>
      </c>
      <c r="K309" t="s">
        <v>2219</v>
      </c>
      <c r="L309" t="str">
        <f>IF(performance_data[[#This Row],[return_percentage]]&gt;=performance_data[[#This Row],[benchmark_return]],"Higher","Lower")</f>
        <v>Higher</v>
      </c>
      <c r="M309" s="14">
        <f xml:space="preserve"> _xlfn.MAXIFS(performance_data[date],performance_data[portfolio_id],performance_data[[#This Row],[portfolio_id]])</f>
        <v>45518</v>
      </c>
      <c r="N309" s="14">
        <f xml:space="preserve"> _xlfn.MINIFS(performance_data[date],performance_data[portfolio_id],performance_data[[#This Row],[portfolio_id]])</f>
        <v>44837</v>
      </c>
      <c r="O309" s="15">
        <f>_xlfn.MAXIFS(performance_data[portfolio_value],performance_data[portfolio_id],performance_data[[#This Row],[portfolio_id]],performance_data[date],performance_data[[#This Row],[latest_date]])</f>
        <v>452838.06</v>
      </c>
      <c r="P309" s="15">
        <f>_xlfn.MAXIFS(performance_data[portfolio_value],performance_data[portfolio_id],performance_data[[#This Row],[portfolio_id]],performance_data[date],performance_data[[#This Row],[starting_date]])</f>
        <v>12156.77</v>
      </c>
      <c r="Q309" s="15">
        <f>performance_data[[#This Row],[latest_value]]-performance_data[[#This Row],[starting_value]]</f>
        <v>440681.29</v>
      </c>
      <c r="R309" s="15">
        <f>performance_data[[#This Row],[net_inflows]]-performance_data[[#This Row],[net_outflows]]</f>
        <v>8285.59</v>
      </c>
      <c r="S309" s="15" t="str">
        <f>IF(performance_data[[#This Row],[net_inflows]]&gt;AVERAGE(performance_data[net_inflows]),"High","Low")</f>
        <v>High</v>
      </c>
      <c r="T309" s="15">
        <f>AVERAGEIF(performance_data[inflow_flag],performance_data[[#This Row],[inflow_flag]],performance_data[return_percentage])</f>
        <v>4.8467905675459724</v>
      </c>
      <c r="U309" s="17">
        <f>IF(performance_data[[#This Row],[return_percentage]]&lt;performance_data[[#This Row],[benchmark_return]],1,0)</f>
        <v>0</v>
      </c>
      <c r="V309" s="17">
        <f>COUNTIFS(performance_data[portfolio_id],performance_data[[#This Row],[portfolio_id]])</f>
        <v>35</v>
      </c>
      <c r="W309" s="17">
        <f>COUNTIFS(performance_data[portfolio_id],performance_data[[#This Row],[portfolio_id]],
          performance_data[return_flag],1)</f>
        <v>14</v>
      </c>
      <c r="X309" s="15">
        <f>performance_data[[#This Row],[underperform_flag_count]]/performance_data[[#This Row],[totalportfoliocount]]</f>
        <v>0.4</v>
      </c>
    </row>
    <row r="310" spans="1:24" x14ac:dyDescent="0.3">
      <c r="A310">
        <v>1558</v>
      </c>
      <c r="B310" s="1">
        <v>44905</v>
      </c>
      <c r="C310">
        <v>454479.89</v>
      </c>
      <c r="D310">
        <v>14.35</v>
      </c>
      <c r="E310">
        <v>12.12</v>
      </c>
      <c r="F310">
        <v>10641.66</v>
      </c>
      <c r="G310">
        <v>12475.4</v>
      </c>
      <c r="H310" t="s">
        <v>2220</v>
      </c>
      <c r="I310" t="s">
        <v>2217</v>
      </c>
      <c r="J310">
        <v>12</v>
      </c>
      <c r="K310" t="s">
        <v>2218</v>
      </c>
      <c r="L310" t="str">
        <f>IF(performance_data[[#This Row],[return_percentage]]&gt;=performance_data[[#This Row],[benchmark_return]],"Higher","Lower")</f>
        <v>Higher</v>
      </c>
      <c r="M310" s="14">
        <f xml:space="preserve"> _xlfn.MAXIFS(performance_data[date],performance_data[portfolio_id],performance_data[[#This Row],[portfolio_id]])</f>
        <v>45518</v>
      </c>
      <c r="N310" s="14">
        <f xml:space="preserve"> _xlfn.MINIFS(performance_data[date],performance_data[portfolio_id],performance_data[[#This Row],[portfolio_id]])</f>
        <v>44837</v>
      </c>
      <c r="O310" s="15">
        <f>_xlfn.MAXIFS(performance_data[portfolio_value],performance_data[portfolio_id],performance_data[[#This Row],[portfolio_id]],performance_data[date],performance_data[[#This Row],[latest_date]])</f>
        <v>452838.06</v>
      </c>
      <c r="P310" s="15">
        <f>_xlfn.MAXIFS(performance_data[portfolio_value],performance_data[portfolio_id],performance_data[[#This Row],[portfolio_id]],performance_data[date],performance_data[[#This Row],[starting_date]])</f>
        <v>12156.77</v>
      </c>
      <c r="Q310" s="15">
        <f>performance_data[[#This Row],[latest_value]]-performance_data[[#This Row],[starting_value]]</f>
        <v>440681.29</v>
      </c>
      <c r="R310" s="15">
        <f>performance_data[[#This Row],[net_inflows]]-performance_data[[#This Row],[net_outflows]]</f>
        <v>-1833.7399999999998</v>
      </c>
      <c r="S310" s="15" t="str">
        <f>IF(performance_data[[#This Row],[net_inflows]]&gt;AVERAGE(performance_data[net_inflows]),"High","Low")</f>
        <v>High</v>
      </c>
      <c r="T310" s="15">
        <f>AVERAGEIF(performance_data[inflow_flag],performance_data[[#This Row],[inflow_flag]],performance_data[return_percentage])</f>
        <v>4.8467905675459724</v>
      </c>
      <c r="U310" s="17">
        <f>IF(performance_data[[#This Row],[return_percentage]]&lt;performance_data[[#This Row],[benchmark_return]],1,0)</f>
        <v>0</v>
      </c>
      <c r="V310" s="17">
        <f>COUNTIFS(performance_data[portfolio_id],performance_data[[#This Row],[portfolio_id]])</f>
        <v>35</v>
      </c>
      <c r="W310" s="17">
        <f>COUNTIFS(performance_data[portfolio_id],performance_data[[#This Row],[portfolio_id]],
          performance_data[return_flag],1)</f>
        <v>14</v>
      </c>
      <c r="X310" s="15">
        <f>performance_data[[#This Row],[underperform_flag_count]]/performance_data[[#This Row],[totalportfoliocount]]</f>
        <v>0.4</v>
      </c>
    </row>
    <row r="311" spans="1:24" x14ac:dyDescent="0.3">
      <c r="A311">
        <v>1558</v>
      </c>
      <c r="B311" s="1">
        <v>45071</v>
      </c>
      <c r="C311">
        <v>486818.4</v>
      </c>
      <c r="D311">
        <v>-0.34</v>
      </c>
      <c r="E311">
        <v>-0.37</v>
      </c>
      <c r="F311">
        <v>1372.95</v>
      </c>
      <c r="G311">
        <v>8837.61</v>
      </c>
      <c r="H311" t="s">
        <v>2213</v>
      </c>
      <c r="I311" t="s">
        <v>2211</v>
      </c>
      <c r="J311">
        <v>5</v>
      </c>
      <c r="K311" t="s">
        <v>2223</v>
      </c>
      <c r="L311" t="str">
        <f>IF(performance_data[[#This Row],[return_percentage]]&gt;=performance_data[[#This Row],[benchmark_return]],"Higher","Lower")</f>
        <v>Higher</v>
      </c>
      <c r="M311" s="14">
        <f xml:space="preserve"> _xlfn.MAXIFS(performance_data[date],performance_data[portfolio_id],performance_data[[#This Row],[portfolio_id]])</f>
        <v>45518</v>
      </c>
      <c r="N311" s="14">
        <f xml:space="preserve"> _xlfn.MINIFS(performance_data[date],performance_data[portfolio_id],performance_data[[#This Row],[portfolio_id]])</f>
        <v>44837</v>
      </c>
      <c r="O311" s="15">
        <f>_xlfn.MAXIFS(performance_data[portfolio_value],performance_data[portfolio_id],performance_data[[#This Row],[portfolio_id]],performance_data[date],performance_data[[#This Row],[latest_date]])</f>
        <v>452838.06</v>
      </c>
      <c r="P311" s="15">
        <f>_xlfn.MAXIFS(performance_data[portfolio_value],performance_data[portfolio_id],performance_data[[#This Row],[portfolio_id]],performance_data[date],performance_data[[#This Row],[starting_date]])</f>
        <v>12156.77</v>
      </c>
      <c r="Q311" s="15">
        <f>performance_data[[#This Row],[latest_value]]-performance_data[[#This Row],[starting_value]]</f>
        <v>440681.29</v>
      </c>
      <c r="R311" s="15">
        <f>performance_data[[#This Row],[net_inflows]]-performance_data[[#This Row],[net_outflows]]</f>
        <v>-7464.6600000000008</v>
      </c>
      <c r="S311" s="15" t="str">
        <f>IF(performance_data[[#This Row],[net_inflows]]&gt;AVERAGE(performance_data[net_inflows]),"High","Low")</f>
        <v>Low</v>
      </c>
      <c r="T311" s="15">
        <f>AVERAGEIF(performance_data[inflow_flag],performance_data[[#This Row],[inflow_flag]],performance_data[return_percentage])</f>
        <v>5.0457846277021572</v>
      </c>
      <c r="U311" s="17">
        <f>IF(performance_data[[#This Row],[return_percentage]]&lt;performance_data[[#This Row],[benchmark_return]],1,0)</f>
        <v>0</v>
      </c>
      <c r="V311" s="17">
        <f>COUNTIFS(performance_data[portfolio_id],performance_data[[#This Row],[portfolio_id]])</f>
        <v>35</v>
      </c>
      <c r="W311" s="17">
        <f>COUNTIFS(performance_data[portfolio_id],performance_data[[#This Row],[portfolio_id]],
          performance_data[return_flag],1)</f>
        <v>14</v>
      </c>
      <c r="X311" s="15">
        <f>performance_data[[#This Row],[underperform_flag_count]]/performance_data[[#This Row],[totalportfoliocount]]</f>
        <v>0.4</v>
      </c>
    </row>
    <row r="312" spans="1:24" x14ac:dyDescent="0.3">
      <c r="A312">
        <v>1558</v>
      </c>
      <c r="B312" s="1">
        <v>44994</v>
      </c>
      <c r="C312">
        <v>168586.23</v>
      </c>
      <c r="D312">
        <v>18.5</v>
      </c>
      <c r="E312">
        <v>19.32</v>
      </c>
      <c r="F312">
        <v>17221.099999999999</v>
      </c>
      <c r="G312">
        <v>9325.83</v>
      </c>
      <c r="H312" t="s">
        <v>2213</v>
      </c>
      <c r="I312" t="s">
        <v>2206</v>
      </c>
      <c r="J312">
        <v>3</v>
      </c>
      <c r="K312" t="s">
        <v>2222</v>
      </c>
      <c r="L312" t="str">
        <f>IF(performance_data[[#This Row],[return_percentage]]&gt;=performance_data[[#This Row],[benchmark_return]],"Higher","Lower")</f>
        <v>Lower</v>
      </c>
      <c r="M312" s="14">
        <f xml:space="preserve"> _xlfn.MAXIFS(performance_data[date],performance_data[portfolio_id],performance_data[[#This Row],[portfolio_id]])</f>
        <v>45518</v>
      </c>
      <c r="N312" s="14">
        <f xml:space="preserve"> _xlfn.MINIFS(performance_data[date],performance_data[portfolio_id],performance_data[[#This Row],[portfolio_id]])</f>
        <v>44837</v>
      </c>
      <c r="O312" s="15">
        <f>_xlfn.MAXIFS(performance_data[portfolio_value],performance_data[portfolio_id],performance_data[[#This Row],[portfolio_id]],performance_data[date],performance_data[[#This Row],[latest_date]])</f>
        <v>452838.06</v>
      </c>
      <c r="P312" s="15">
        <f>_xlfn.MAXIFS(performance_data[portfolio_value],performance_data[portfolio_id],performance_data[[#This Row],[portfolio_id]],performance_data[date],performance_data[[#This Row],[starting_date]])</f>
        <v>12156.77</v>
      </c>
      <c r="Q312" s="15">
        <f>performance_data[[#This Row],[latest_value]]-performance_data[[#This Row],[starting_value]]</f>
        <v>440681.29</v>
      </c>
      <c r="R312" s="15">
        <f>performance_data[[#This Row],[net_inflows]]-performance_data[[#This Row],[net_outflows]]</f>
        <v>7895.2699999999986</v>
      </c>
      <c r="S312" s="15" t="str">
        <f>IF(performance_data[[#This Row],[net_inflows]]&gt;AVERAGE(performance_data[net_inflows]),"High","Low")</f>
        <v>High</v>
      </c>
      <c r="T312" s="15">
        <f>AVERAGEIF(performance_data[inflow_flag],performance_data[[#This Row],[inflow_flag]],performance_data[return_percentage])</f>
        <v>4.8467905675459724</v>
      </c>
      <c r="U312" s="17">
        <f>IF(performance_data[[#This Row],[return_percentage]]&lt;performance_data[[#This Row],[benchmark_return]],1,0)</f>
        <v>1</v>
      </c>
      <c r="V312" s="17">
        <f>COUNTIFS(performance_data[portfolio_id],performance_data[[#This Row],[portfolio_id]])</f>
        <v>35</v>
      </c>
      <c r="W312" s="17">
        <f>COUNTIFS(performance_data[portfolio_id],performance_data[[#This Row],[portfolio_id]],
          performance_data[return_flag],1)</f>
        <v>14</v>
      </c>
      <c r="X312" s="15">
        <f>performance_data[[#This Row],[underperform_flag_count]]/performance_data[[#This Row],[totalportfoliocount]]</f>
        <v>0.4</v>
      </c>
    </row>
    <row r="313" spans="1:24" x14ac:dyDescent="0.3">
      <c r="A313">
        <v>1558</v>
      </c>
      <c r="B313" s="1">
        <v>45452</v>
      </c>
      <c r="C313">
        <v>409986.8</v>
      </c>
      <c r="D313">
        <v>-0.41</v>
      </c>
      <c r="E313">
        <v>-0.38</v>
      </c>
      <c r="F313">
        <v>11184.28</v>
      </c>
      <c r="G313">
        <v>8703.89</v>
      </c>
      <c r="H313" t="s">
        <v>2205</v>
      </c>
      <c r="I313" t="s">
        <v>2211</v>
      </c>
      <c r="J313">
        <v>6</v>
      </c>
      <c r="K313" t="s">
        <v>2212</v>
      </c>
      <c r="L313" t="str">
        <f>IF(performance_data[[#This Row],[return_percentage]]&gt;=performance_data[[#This Row],[benchmark_return]],"Higher","Lower")</f>
        <v>Lower</v>
      </c>
      <c r="M313" s="14">
        <f xml:space="preserve"> _xlfn.MAXIFS(performance_data[date],performance_data[portfolio_id],performance_data[[#This Row],[portfolio_id]])</f>
        <v>45518</v>
      </c>
      <c r="N313" s="14">
        <f xml:space="preserve"> _xlfn.MINIFS(performance_data[date],performance_data[portfolio_id],performance_data[[#This Row],[portfolio_id]])</f>
        <v>44837</v>
      </c>
      <c r="O313" s="15">
        <f>_xlfn.MAXIFS(performance_data[portfolio_value],performance_data[portfolio_id],performance_data[[#This Row],[portfolio_id]],performance_data[date],performance_data[[#This Row],[latest_date]])</f>
        <v>452838.06</v>
      </c>
      <c r="P313" s="15">
        <f>_xlfn.MAXIFS(performance_data[portfolio_value],performance_data[portfolio_id],performance_data[[#This Row],[portfolio_id]],performance_data[date],performance_data[[#This Row],[starting_date]])</f>
        <v>12156.77</v>
      </c>
      <c r="Q313" s="15">
        <f>performance_data[[#This Row],[latest_value]]-performance_data[[#This Row],[starting_value]]</f>
        <v>440681.29</v>
      </c>
      <c r="R313" s="15">
        <f>performance_data[[#This Row],[net_inflows]]-performance_data[[#This Row],[net_outflows]]</f>
        <v>2480.3900000000012</v>
      </c>
      <c r="S313" s="15" t="str">
        <f>IF(performance_data[[#This Row],[net_inflows]]&gt;AVERAGE(performance_data[net_inflows]),"High","Low")</f>
        <v>High</v>
      </c>
      <c r="T313" s="15">
        <f>AVERAGEIF(performance_data[inflow_flag],performance_data[[#This Row],[inflow_flag]],performance_data[return_percentage])</f>
        <v>4.8467905675459724</v>
      </c>
      <c r="U313" s="17">
        <f>IF(performance_data[[#This Row],[return_percentage]]&lt;performance_data[[#This Row],[benchmark_return]],1,0)</f>
        <v>1</v>
      </c>
      <c r="V313" s="17">
        <f>COUNTIFS(performance_data[portfolio_id],performance_data[[#This Row],[portfolio_id]])</f>
        <v>35</v>
      </c>
      <c r="W313" s="17">
        <f>COUNTIFS(performance_data[portfolio_id],performance_data[[#This Row],[portfolio_id]],
          performance_data[return_flag],1)</f>
        <v>14</v>
      </c>
      <c r="X313" s="15">
        <f>performance_data[[#This Row],[underperform_flag_count]]/performance_data[[#This Row],[totalportfoliocount]]</f>
        <v>0.4</v>
      </c>
    </row>
    <row r="314" spans="1:24" x14ac:dyDescent="0.3">
      <c r="A314">
        <v>1558</v>
      </c>
      <c r="B314" s="1">
        <v>45421</v>
      </c>
      <c r="C314">
        <v>354063.63</v>
      </c>
      <c r="D314">
        <v>5.33</v>
      </c>
      <c r="E314">
        <v>5.66</v>
      </c>
      <c r="F314">
        <v>16771.79</v>
      </c>
      <c r="G314">
        <v>7900.68</v>
      </c>
      <c r="H314" t="s">
        <v>2205</v>
      </c>
      <c r="I314" t="s">
        <v>2211</v>
      </c>
      <c r="J314">
        <v>5</v>
      </c>
      <c r="K314" t="s">
        <v>2223</v>
      </c>
      <c r="L314" t="str">
        <f>IF(performance_data[[#This Row],[return_percentage]]&gt;=performance_data[[#This Row],[benchmark_return]],"Higher","Lower")</f>
        <v>Lower</v>
      </c>
      <c r="M314" s="14">
        <f xml:space="preserve"> _xlfn.MAXIFS(performance_data[date],performance_data[portfolio_id],performance_data[[#This Row],[portfolio_id]])</f>
        <v>45518</v>
      </c>
      <c r="N314" s="14">
        <f xml:space="preserve"> _xlfn.MINIFS(performance_data[date],performance_data[portfolio_id],performance_data[[#This Row],[portfolio_id]])</f>
        <v>44837</v>
      </c>
      <c r="O314" s="15">
        <f>_xlfn.MAXIFS(performance_data[portfolio_value],performance_data[portfolio_id],performance_data[[#This Row],[portfolio_id]],performance_data[date],performance_data[[#This Row],[latest_date]])</f>
        <v>452838.06</v>
      </c>
      <c r="P314" s="15">
        <f>_xlfn.MAXIFS(performance_data[portfolio_value],performance_data[portfolio_id],performance_data[[#This Row],[portfolio_id]],performance_data[date],performance_data[[#This Row],[starting_date]])</f>
        <v>12156.77</v>
      </c>
      <c r="Q314" s="15">
        <f>performance_data[[#This Row],[latest_value]]-performance_data[[#This Row],[starting_value]]</f>
        <v>440681.29</v>
      </c>
      <c r="R314" s="15">
        <f>performance_data[[#This Row],[net_inflows]]-performance_data[[#This Row],[net_outflows]]</f>
        <v>8871.11</v>
      </c>
      <c r="S314" s="15" t="str">
        <f>IF(performance_data[[#This Row],[net_inflows]]&gt;AVERAGE(performance_data[net_inflows]),"High","Low")</f>
        <v>High</v>
      </c>
      <c r="T314" s="15">
        <f>AVERAGEIF(performance_data[inflow_flag],performance_data[[#This Row],[inflow_flag]],performance_data[return_percentage])</f>
        <v>4.8467905675459724</v>
      </c>
      <c r="U314" s="17">
        <f>IF(performance_data[[#This Row],[return_percentage]]&lt;performance_data[[#This Row],[benchmark_return]],1,0)</f>
        <v>1</v>
      </c>
      <c r="V314" s="17">
        <f>COUNTIFS(performance_data[portfolio_id],performance_data[[#This Row],[portfolio_id]])</f>
        <v>35</v>
      </c>
      <c r="W314" s="17">
        <f>COUNTIFS(performance_data[portfolio_id],performance_data[[#This Row],[portfolio_id]],
          performance_data[return_flag],1)</f>
        <v>14</v>
      </c>
      <c r="X314" s="15">
        <f>performance_data[[#This Row],[underperform_flag_count]]/performance_data[[#This Row],[totalportfoliocount]]</f>
        <v>0.4</v>
      </c>
    </row>
    <row r="315" spans="1:24" x14ac:dyDescent="0.3">
      <c r="A315">
        <v>1558</v>
      </c>
      <c r="B315" s="1">
        <v>45021</v>
      </c>
      <c r="C315">
        <v>193078.21</v>
      </c>
      <c r="D315">
        <v>12.57</v>
      </c>
      <c r="E315">
        <v>14.73</v>
      </c>
      <c r="F315">
        <v>11109.61</v>
      </c>
      <c r="G315">
        <v>14064.9</v>
      </c>
      <c r="H315" t="s">
        <v>2213</v>
      </c>
      <c r="I315" t="s">
        <v>2211</v>
      </c>
      <c r="J315">
        <v>4</v>
      </c>
      <c r="K315" t="s">
        <v>2216</v>
      </c>
      <c r="L315" t="str">
        <f>IF(performance_data[[#This Row],[return_percentage]]&gt;=performance_data[[#This Row],[benchmark_return]],"Higher","Lower")</f>
        <v>Lower</v>
      </c>
      <c r="M315" s="14">
        <f xml:space="preserve"> _xlfn.MAXIFS(performance_data[date],performance_data[portfolio_id],performance_data[[#This Row],[portfolio_id]])</f>
        <v>45518</v>
      </c>
      <c r="N315" s="14">
        <f xml:space="preserve"> _xlfn.MINIFS(performance_data[date],performance_data[portfolio_id],performance_data[[#This Row],[portfolio_id]])</f>
        <v>44837</v>
      </c>
      <c r="O315" s="15">
        <f>_xlfn.MAXIFS(performance_data[portfolio_value],performance_data[portfolio_id],performance_data[[#This Row],[portfolio_id]],performance_data[date],performance_data[[#This Row],[latest_date]])</f>
        <v>452838.06</v>
      </c>
      <c r="P315" s="15">
        <f>_xlfn.MAXIFS(performance_data[portfolio_value],performance_data[portfolio_id],performance_data[[#This Row],[portfolio_id]],performance_data[date],performance_data[[#This Row],[starting_date]])</f>
        <v>12156.77</v>
      </c>
      <c r="Q315" s="15">
        <f>performance_data[[#This Row],[latest_value]]-performance_data[[#This Row],[starting_value]]</f>
        <v>440681.29</v>
      </c>
      <c r="R315" s="15">
        <f>performance_data[[#This Row],[net_inflows]]-performance_data[[#This Row],[net_outflows]]</f>
        <v>-2955.2899999999991</v>
      </c>
      <c r="S315" s="15" t="str">
        <f>IF(performance_data[[#This Row],[net_inflows]]&gt;AVERAGE(performance_data[net_inflows]),"High","Low")</f>
        <v>High</v>
      </c>
      <c r="T315" s="15">
        <f>AVERAGEIF(performance_data[inflow_flag],performance_data[[#This Row],[inflow_flag]],performance_data[return_percentage])</f>
        <v>4.8467905675459724</v>
      </c>
      <c r="U315" s="17">
        <f>IF(performance_data[[#This Row],[return_percentage]]&lt;performance_data[[#This Row],[benchmark_return]],1,0)</f>
        <v>1</v>
      </c>
      <c r="V315" s="17">
        <f>COUNTIFS(performance_data[portfolio_id],performance_data[[#This Row],[portfolio_id]])</f>
        <v>35</v>
      </c>
      <c r="W315" s="17">
        <f>COUNTIFS(performance_data[portfolio_id],performance_data[[#This Row],[portfolio_id]],
          performance_data[return_flag],1)</f>
        <v>14</v>
      </c>
      <c r="X315" s="15">
        <f>performance_data[[#This Row],[underperform_flag_count]]/performance_data[[#This Row],[totalportfoliocount]]</f>
        <v>0.4</v>
      </c>
    </row>
    <row r="316" spans="1:24" x14ac:dyDescent="0.3">
      <c r="A316">
        <v>1558</v>
      </c>
      <c r="B316" s="1">
        <v>45354</v>
      </c>
      <c r="C316">
        <v>93202.51</v>
      </c>
      <c r="D316">
        <v>14.07</v>
      </c>
      <c r="E316">
        <v>16.510000000000002</v>
      </c>
      <c r="F316">
        <v>19389.22</v>
      </c>
      <c r="G316">
        <v>13204.29</v>
      </c>
      <c r="H316" t="s">
        <v>2205</v>
      </c>
      <c r="I316" t="s">
        <v>2206</v>
      </c>
      <c r="J316">
        <v>3</v>
      </c>
      <c r="K316" t="s">
        <v>2222</v>
      </c>
      <c r="L316" t="str">
        <f>IF(performance_data[[#This Row],[return_percentage]]&gt;=performance_data[[#This Row],[benchmark_return]],"Higher","Lower")</f>
        <v>Lower</v>
      </c>
      <c r="M316" s="14">
        <f xml:space="preserve"> _xlfn.MAXIFS(performance_data[date],performance_data[portfolio_id],performance_data[[#This Row],[portfolio_id]])</f>
        <v>45518</v>
      </c>
      <c r="N316" s="14">
        <f xml:space="preserve"> _xlfn.MINIFS(performance_data[date],performance_data[portfolio_id],performance_data[[#This Row],[portfolio_id]])</f>
        <v>44837</v>
      </c>
      <c r="O316" s="15">
        <f>_xlfn.MAXIFS(performance_data[portfolio_value],performance_data[portfolio_id],performance_data[[#This Row],[portfolio_id]],performance_data[date],performance_data[[#This Row],[latest_date]])</f>
        <v>452838.06</v>
      </c>
      <c r="P316" s="15">
        <f>_xlfn.MAXIFS(performance_data[portfolio_value],performance_data[portfolio_id],performance_data[[#This Row],[portfolio_id]],performance_data[date],performance_data[[#This Row],[starting_date]])</f>
        <v>12156.77</v>
      </c>
      <c r="Q316" s="15">
        <f>performance_data[[#This Row],[latest_value]]-performance_data[[#This Row],[starting_value]]</f>
        <v>440681.29</v>
      </c>
      <c r="R316" s="15">
        <f>performance_data[[#This Row],[net_inflows]]-performance_data[[#This Row],[net_outflows]]</f>
        <v>6184.93</v>
      </c>
      <c r="S316" s="15" t="str">
        <f>IF(performance_data[[#This Row],[net_inflows]]&gt;AVERAGE(performance_data[net_inflows]),"High","Low")</f>
        <v>High</v>
      </c>
      <c r="T316" s="15">
        <f>AVERAGEIF(performance_data[inflow_flag],performance_data[[#This Row],[inflow_flag]],performance_data[return_percentage])</f>
        <v>4.8467905675459724</v>
      </c>
      <c r="U316" s="17">
        <f>IF(performance_data[[#This Row],[return_percentage]]&lt;performance_data[[#This Row],[benchmark_return]],1,0)</f>
        <v>1</v>
      </c>
      <c r="V316" s="17">
        <f>COUNTIFS(performance_data[portfolio_id],performance_data[[#This Row],[portfolio_id]])</f>
        <v>35</v>
      </c>
      <c r="W316" s="17">
        <f>COUNTIFS(performance_data[portfolio_id],performance_data[[#This Row],[portfolio_id]],
          performance_data[return_flag],1)</f>
        <v>14</v>
      </c>
      <c r="X316" s="15">
        <f>performance_data[[#This Row],[underperform_flag_count]]/performance_data[[#This Row],[totalportfoliocount]]</f>
        <v>0.4</v>
      </c>
    </row>
    <row r="317" spans="1:24" x14ac:dyDescent="0.3">
      <c r="A317">
        <v>1558</v>
      </c>
      <c r="B317" s="1">
        <v>45001</v>
      </c>
      <c r="C317">
        <v>288631.98</v>
      </c>
      <c r="D317">
        <v>0.06</v>
      </c>
      <c r="E317">
        <v>0.05</v>
      </c>
      <c r="F317">
        <v>6919.81</v>
      </c>
      <c r="G317">
        <v>11406.37</v>
      </c>
      <c r="H317" t="s">
        <v>2213</v>
      </c>
      <c r="I317" t="s">
        <v>2206</v>
      </c>
      <c r="J317">
        <v>3</v>
      </c>
      <c r="K317" t="s">
        <v>2222</v>
      </c>
      <c r="L317" t="str">
        <f>IF(performance_data[[#This Row],[return_percentage]]&gt;=performance_data[[#This Row],[benchmark_return]],"Higher","Lower")</f>
        <v>Higher</v>
      </c>
      <c r="M317" s="14">
        <f xml:space="preserve"> _xlfn.MAXIFS(performance_data[date],performance_data[portfolio_id],performance_data[[#This Row],[portfolio_id]])</f>
        <v>45518</v>
      </c>
      <c r="N317" s="14">
        <f xml:space="preserve"> _xlfn.MINIFS(performance_data[date],performance_data[portfolio_id],performance_data[[#This Row],[portfolio_id]])</f>
        <v>44837</v>
      </c>
      <c r="O317" s="15">
        <f>_xlfn.MAXIFS(performance_data[portfolio_value],performance_data[portfolio_id],performance_data[[#This Row],[portfolio_id]],performance_data[date],performance_data[[#This Row],[latest_date]])</f>
        <v>452838.06</v>
      </c>
      <c r="P317" s="15">
        <f>_xlfn.MAXIFS(performance_data[portfolio_value],performance_data[portfolio_id],performance_data[[#This Row],[portfolio_id]],performance_data[date],performance_data[[#This Row],[starting_date]])</f>
        <v>12156.77</v>
      </c>
      <c r="Q317" s="15">
        <f>performance_data[[#This Row],[latest_value]]-performance_data[[#This Row],[starting_value]]</f>
        <v>440681.29</v>
      </c>
      <c r="R317" s="15">
        <f>performance_data[[#This Row],[net_inflows]]-performance_data[[#This Row],[net_outflows]]</f>
        <v>-4486.5600000000004</v>
      </c>
      <c r="S317" s="15" t="str">
        <f>IF(performance_data[[#This Row],[net_inflows]]&gt;AVERAGE(performance_data[net_inflows]),"High","Low")</f>
        <v>Low</v>
      </c>
      <c r="T317" s="15">
        <f>AVERAGEIF(performance_data[inflow_flag],performance_data[[#This Row],[inflow_flag]],performance_data[return_percentage])</f>
        <v>5.0457846277021572</v>
      </c>
      <c r="U317" s="17">
        <f>IF(performance_data[[#This Row],[return_percentage]]&lt;performance_data[[#This Row],[benchmark_return]],1,0)</f>
        <v>0</v>
      </c>
      <c r="V317" s="17">
        <f>COUNTIFS(performance_data[portfolio_id],performance_data[[#This Row],[portfolio_id]])</f>
        <v>35</v>
      </c>
      <c r="W317" s="17">
        <f>COUNTIFS(performance_data[portfolio_id],performance_data[[#This Row],[portfolio_id]],
          performance_data[return_flag],1)</f>
        <v>14</v>
      </c>
      <c r="X317" s="15">
        <f>performance_data[[#This Row],[underperform_flag_count]]/performance_data[[#This Row],[totalportfoliocount]]</f>
        <v>0.4</v>
      </c>
    </row>
    <row r="318" spans="1:24" x14ac:dyDescent="0.3">
      <c r="A318">
        <v>1558</v>
      </c>
      <c r="B318" s="1">
        <v>45046</v>
      </c>
      <c r="C318">
        <v>70657.56</v>
      </c>
      <c r="D318">
        <v>11.56</v>
      </c>
      <c r="E318">
        <v>10.32</v>
      </c>
      <c r="F318">
        <v>19335.72</v>
      </c>
      <c r="G318">
        <v>8069.58</v>
      </c>
      <c r="H318" t="s">
        <v>2213</v>
      </c>
      <c r="I318" t="s">
        <v>2211</v>
      </c>
      <c r="J318">
        <v>4</v>
      </c>
      <c r="K318" t="s">
        <v>2216</v>
      </c>
      <c r="L318" t="str">
        <f>IF(performance_data[[#This Row],[return_percentage]]&gt;=performance_data[[#This Row],[benchmark_return]],"Higher","Lower")</f>
        <v>Higher</v>
      </c>
      <c r="M318" s="14">
        <f xml:space="preserve"> _xlfn.MAXIFS(performance_data[date],performance_data[portfolio_id],performance_data[[#This Row],[portfolio_id]])</f>
        <v>45518</v>
      </c>
      <c r="N318" s="14">
        <f xml:space="preserve"> _xlfn.MINIFS(performance_data[date],performance_data[portfolio_id],performance_data[[#This Row],[portfolio_id]])</f>
        <v>44837</v>
      </c>
      <c r="O318" s="15">
        <f>_xlfn.MAXIFS(performance_data[portfolio_value],performance_data[portfolio_id],performance_data[[#This Row],[portfolio_id]],performance_data[date],performance_data[[#This Row],[latest_date]])</f>
        <v>452838.06</v>
      </c>
      <c r="P318" s="15">
        <f>_xlfn.MAXIFS(performance_data[portfolio_value],performance_data[portfolio_id],performance_data[[#This Row],[portfolio_id]],performance_data[date],performance_data[[#This Row],[starting_date]])</f>
        <v>12156.77</v>
      </c>
      <c r="Q318" s="15">
        <f>performance_data[[#This Row],[latest_value]]-performance_data[[#This Row],[starting_value]]</f>
        <v>440681.29</v>
      </c>
      <c r="R318" s="15">
        <f>performance_data[[#This Row],[net_inflows]]-performance_data[[#This Row],[net_outflows]]</f>
        <v>11266.140000000001</v>
      </c>
      <c r="S318" s="15" t="str">
        <f>IF(performance_data[[#This Row],[net_inflows]]&gt;AVERAGE(performance_data[net_inflows]),"High","Low")</f>
        <v>High</v>
      </c>
      <c r="T318" s="15">
        <f>AVERAGEIF(performance_data[inflow_flag],performance_data[[#This Row],[inflow_flag]],performance_data[return_percentage])</f>
        <v>4.8467905675459724</v>
      </c>
      <c r="U318" s="17">
        <f>IF(performance_data[[#This Row],[return_percentage]]&lt;performance_data[[#This Row],[benchmark_return]],1,0)</f>
        <v>0</v>
      </c>
      <c r="V318" s="17">
        <f>COUNTIFS(performance_data[portfolio_id],performance_data[[#This Row],[portfolio_id]])</f>
        <v>35</v>
      </c>
      <c r="W318" s="17">
        <f>COUNTIFS(performance_data[portfolio_id],performance_data[[#This Row],[portfolio_id]],
          performance_data[return_flag],1)</f>
        <v>14</v>
      </c>
      <c r="X318" s="15">
        <f>performance_data[[#This Row],[underperform_flag_count]]/performance_data[[#This Row],[totalportfoliocount]]</f>
        <v>0.4</v>
      </c>
    </row>
    <row r="319" spans="1:24" x14ac:dyDescent="0.3">
      <c r="A319">
        <v>1558</v>
      </c>
      <c r="B319" s="1">
        <v>45055</v>
      </c>
      <c r="C319">
        <v>320457.87</v>
      </c>
      <c r="D319">
        <v>-8.68</v>
      </c>
      <c r="E319">
        <v>-9.84</v>
      </c>
      <c r="F319">
        <v>5102.7700000000004</v>
      </c>
      <c r="G319">
        <v>7018.56</v>
      </c>
      <c r="H319" t="s">
        <v>2213</v>
      </c>
      <c r="I319" t="s">
        <v>2211</v>
      </c>
      <c r="J319">
        <v>5</v>
      </c>
      <c r="K319" t="s">
        <v>2223</v>
      </c>
      <c r="L319" t="str">
        <f>IF(performance_data[[#This Row],[return_percentage]]&gt;=performance_data[[#This Row],[benchmark_return]],"Higher","Lower")</f>
        <v>Higher</v>
      </c>
      <c r="M319" s="14">
        <f xml:space="preserve"> _xlfn.MAXIFS(performance_data[date],performance_data[portfolio_id],performance_data[[#This Row],[portfolio_id]])</f>
        <v>45518</v>
      </c>
      <c r="N319" s="14">
        <f xml:space="preserve"> _xlfn.MINIFS(performance_data[date],performance_data[portfolio_id],performance_data[[#This Row],[portfolio_id]])</f>
        <v>44837</v>
      </c>
      <c r="O319" s="15">
        <f>_xlfn.MAXIFS(performance_data[portfolio_value],performance_data[portfolio_id],performance_data[[#This Row],[portfolio_id]],performance_data[date],performance_data[[#This Row],[latest_date]])</f>
        <v>452838.06</v>
      </c>
      <c r="P319" s="15">
        <f>_xlfn.MAXIFS(performance_data[portfolio_value],performance_data[portfolio_id],performance_data[[#This Row],[portfolio_id]],performance_data[date],performance_data[[#This Row],[starting_date]])</f>
        <v>12156.77</v>
      </c>
      <c r="Q319" s="15">
        <f>performance_data[[#This Row],[latest_value]]-performance_data[[#This Row],[starting_value]]</f>
        <v>440681.29</v>
      </c>
      <c r="R319" s="15">
        <f>performance_data[[#This Row],[net_inflows]]-performance_data[[#This Row],[net_outflows]]</f>
        <v>-1915.79</v>
      </c>
      <c r="S319" s="15" t="str">
        <f>IF(performance_data[[#This Row],[net_inflows]]&gt;AVERAGE(performance_data[net_inflows]),"High","Low")</f>
        <v>Low</v>
      </c>
      <c r="T319" s="15">
        <f>AVERAGEIF(performance_data[inflow_flag],performance_data[[#This Row],[inflow_flag]],performance_data[return_percentage])</f>
        <v>5.0457846277021572</v>
      </c>
      <c r="U319" s="17">
        <f>IF(performance_data[[#This Row],[return_percentage]]&lt;performance_data[[#This Row],[benchmark_return]],1,0)</f>
        <v>0</v>
      </c>
      <c r="V319" s="17">
        <f>COUNTIFS(performance_data[portfolio_id],performance_data[[#This Row],[portfolio_id]])</f>
        <v>35</v>
      </c>
      <c r="W319" s="17">
        <f>COUNTIFS(performance_data[portfolio_id],performance_data[[#This Row],[portfolio_id]],
          performance_data[return_flag],1)</f>
        <v>14</v>
      </c>
      <c r="X319" s="15">
        <f>performance_data[[#This Row],[underperform_flag_count]]/performance_data[[#This Row],[totalportfoliocount]]</f>
        <v>0.4</v>
      </c>
    </row>
    <row r="320" spans="1:24" x14ac:dyDescent="0.3">
      <c r="A320">
        <v>1558</v>
      </c>
      <c r="B320" s="1">
        <v>45263</v>
      </c>
      <c r="C320">
        <v>421944.19</v>
      </c>
      <c r="D320">
        <v>10.29</v>
      </c>
      <c r="E320">
        <v>9.9499999999999993</v>
      </c>
      <c r="F320">
        <v>5579.26</v>
      </c>
      <c r="G320">
        <v>10633.84</v>
      </c>
      <c r="H320" t="s">
        <v>2213</v>
      </c>
      <c r="I320" t="s">
        <v>2217</v>
      </c>
      <c r="J320">
        <v>12</v>
      </c>
      <c r="K320" t="s">
        <v>2218</v>
      </c>
      <c r="L320" t="str">
        <f>IF(performance_data[[#This Row],[return_percentage]]&gt;=performance_data[[#This Row],[benchmark_return]],"Higher","Lower")</f>
        <v>Higher</v>
      </c>
      <c r="M320" s="14">
        <f xml:space="preserve"> _xlfn.MAXIFS(performance_data[date],performance_data[portfolio_id],performance_data[[#This Row],[portfolio_id]])</f>
        <v>45518</v>
      </c>
      <c r="N320" s="14">
        <f xml:space="preserve"> _xlfn.MINIFS(performance_data[date],performance_data[portfolio_id],performance_data[[#This Row],[portfolio_id]])</f>
        <v>44837</v>
      </c>
      <c r="O320" s="15">
        <f>_xlfn.MAXIFS(performance_data[portfolio_value],performance_data[portfolio_id],performance_data[[#This Row],[portfolio_id]],performance_data[date],performance_data[[#This Row],[latest_date]])</f>
        <v>452838.06</v>
      </c>
      <c r="P320" s="15">
        <f>_xlfn.MAXIFS(performance_data[portfolio_value],performance_data[portfolio_id],performance_data[[#This Row],[portfolio_id]],performance_data[date],performance_data[[#This Row],[starting_date]])</f>
        <v>12156.77</v>
      </c>
      <c r="Q320" s="15">
        <f>performance_data[[#This Row],[latest_value]]-performance_data[[#This Row],[starting_value]]</f>
        <v>440681.29</v>
      </c>
      <c r="R320" s="15">
        <f>performance_data[[#This Row],[net_inflows]]-performance_data[[#This Row],[net_outflows]]</f>
        <v>-5054.58</v>
      </c>
      <c r="S320" s="15" t="str">
        <f>IF(performance_data[[#This Row],[net_inflows]]&gt;AVERAGE(performance_data[net_inflows]),"High","Low")</f>
        <v>Low</v>
      </c>
      <c r="T320" s="15">
        <f>AVERAGEIF(performance_data[inflow_flag],performance_data[[#This Row],[inflow_flag]],performance_data[return_percentage])</f>
        <v>5.0457846277021572</v>
      </c>
      <c r="U320" s="17">
        <f>IF(performance_data[[#This Row],[return_percentage]]&lt;performance_data[[#This Row],[benchmark_return]],1,0)</f>
        <v>0</v>
      </c>
      <c r="V320" s="17">
        <f>COUNTIFS(performance_data[portfolio_id],performance_data[[#This Row],[portfolio_id]])</f>
        <v>35</v>
      </c>
      <c r="W320" s="17">
        <f>COUNTIFS(performance_data[portfolio_id],performance_data[[#This Row],[portfolio_id]],
          performance_data[return_flag],1)</f>
        <v>14</v>
      </c>
      <c r="X320" s="15">
        <f>performance_data[[#This Row],[underperform_flag_count]]/performance_data[[#This Row],[totalportfoliocount]]</f>
        <v>0.4</v>
      </c>
    </row>
    <row r="321" spans="1:24" x14ac:dyDescent="0.3">
      <c r="A321">
        <v>1558</v>
      </c>
      <c r="B321" s="1">
        <v>45470</v>
      </c>
      <c r="C321">
        <v>206807.97</v>
      </c>
      <c r="D321">
        <v>-8.02</v>
      </c>
      <c r="E321">
        <v>-9.2899999999999991</v>
      </c>
      <c r="F321">
        <v>16865.61</v>
      </c>
      <c r="G321">
        <v>7937.14</v>
      </c>
      <c r="H321" t="s">
        <v>2205</v>
      </c>
      <c r="I321" t="s">
        <v>2211</v>
      </c>
      <c r="J321">
        <v>6</v>
      </c>
      <c r="K321" t="s">
        <v>2212</v>
      </c>
      <c r="L321" t="str">
        <f>IF(performance_data[[#This Row],[return_percentage]]&gt;=performance_data[[#This Row],[benchmark_return]],"Higher","Lower")</f>
        <v>Higher</v>
      </c>
      <c r="M321" s="14">
        <f xml:space="preserve"> _xlfn.MAXIFS(performance_data[date],performance_data[portfolio_id],performance_data[[#This Row],[portfolio_id]])</f>
        <v>45518</v>
      </c>
      <c r="N321" s="14">
        <f xml:space="preserve"> _xlfn.MINIFS(performance_data[date],performance_data[portfolio_id],performance_data[[#This Row],[portfolio_id]])</f>
        <v>44837</v>
      </c>
      <c r="O321" s="15">
        <f>_xlfn.MAXIFS(performance_data[portfolio_value],performance_data[portfolio_id],performance_data[[#This Row],[portfolio_id]],performance_data[date],performance_data[[#This Row],[latest_date]])</f>
        <v>452838.06</v>
      </c>
      <c r="P321" s="15">
        <f>_xlfn.MAXIFS(performance_data[portfolio_value],performance_data[portfolio_id],performance_data[[#This Row],[portfolio_id]],performance_data[date],performance_data[[#This Row],[starting_date]])</f>
        <v>12156.77</v>
      </c>
      <c r="Q321" s="15">
        <f>performance_data[[#This Row],[latest_value]]-performance_data[[#This Row],[starting_value]]</f>
        <v>440681.29</v>
      </c>
      <c r="R321" s="15">
        <f>performance_data[[#This Row],[net_inflows]]-performance_data[[#This Row],[net_outflows]]</f>
        <v>8928.4700000000012</v>
      </c>
      <c r="S321" s="15" t="str">
        <f>IF(performance_data[[#This Row],[net_inflows]]&gt;AVERAGE(performance_data[net_inflows]),"High","Low")</f>
        <v>High</v>
      </c>
      <c r="T321" s="15">
        <f>AVERAGEIF(performance_data[inflow_flag],performance_data[[#This Row],[inflow_flag]],performance_data[return_percentage])</f>
        <v>4.8467905675459724</v>
      </c>
      <c r="U321" s="17">
        <f>IF(performance_data[[#This Row],[return_percentage]]&lt;performance_data[[#This Row],[benchmark_return]],1,0)</f>
        <v>0</v>
      </c>
      <c r="V321" s="17">
        <f>COUNTIFS(performance_data[portfolio_id],performance_data[[#This Row],[portfolio_id]])</f>
        <v>35</v>
      </c>
      <c r="W321" s="17">
        <f>COUNTIFS(performance_data[portfolio_id],performance_data[[#This Row],[portfolio_id]],
          performance_data[return_flag],1)</f>
        <v>14</v>
      </c>
      <c r="X321" s="15">
        <f>performance_data[[#This Row],[underperform_flag_count]]/performance_data[[#This Row],[totalportfoliocount]]</f>
        <v>0.4</v>
      </c>
    </row>
    <row r="322" spans="1:24" x14ac:dyDescent="0.3">
      <c r="A322">
        <v>1666</v>
      </c>
      <c r="B322" s="1">
        <v>45241</v>
      </c>
      <c r="C322">
        <v>57725.23</v>
      </c>
      <c r="D322">
        <v>6.55</v>
      </c>
      <c r="E322">
        <v>7.01</v>
      </c>
      <c r="F322">
        <v>19220.8</v>
      </c>
      <c r="G322">
        <v>6572.12</v>
      </c>
      <c r="H322" t="s">
        <v>2213</v>
      </c>
      <c r="I322" t="s">
        <v>2217</v>
      </c>
      <c r="J322">
        <v>11</v>
      </c>
      <c r="K322" t="s">
        <v>2219</v>
      </c>
      <c r="L322" t="str">
        <f>IF(performance_data[[#This Row],[return_percentage]]&gt;=performance_data[[#This Row],[benchmark_return]],"Higher","Lower")</f>
        <v>Lower</v>
      </c>
      <c r="M322" s="14">
        <f xml:space="preserve"> _xlfn.MAXIFS(performance_data[date],performance_data[portfolio_id],performance_data[[#This Row],[portfolio_id]])</f>
        <v>45550</v>
      </c>
      <c r="N322" s="14">
        <f xml:space="preserve"> _xlfn.MINIFS(performance_data[date],performance_data[portfolio_id],performance_data[[#This Row],[portfolio_id]])</f>
        <v>44884</v>
      </c>
      <c r="O322" s="15">
        <f>_xlfn.MAXIFS(performance_data[portfolio_value],performance_data[portfolio_id],performance_data[[#This Row],[portfolio_id]],performance_data[date],performance_data[[#This Row],[latest_date]])</f>
        <v>92029.1</v>
      </c>
      <c r="P322" s="15">
        <f>_xlfn.MAXIFS(performance_data[portfolio_value],performance_data[portfolio_id],performance_data[[#This Row],[portfolio_id]],performance_data[date],performance_data[[#This Row],[starting_date]])</f>
        <v>350242.52</v>
      </c>
      <c r="Q322" s="15">
        <f>performance_data[[#This Row],[latest_value]]-performance_data[[#This Row],[starting_value]]</f>
        <v>-258213.42</v>
      </c>
      <c r="R322" s="15">
        <f>performance_data[[#This Row],[net_inflows]]-performance_data[[#This Row],[net_outflows]]</f>
        <v>12648.68</v>
      </c>
      <c r="S322" s="15" t="str">
        <f>IF(performance_data[[#This Row],[net_inflows]]&gt;AVERAGE(performance_data[net_inflows]),"High","Low")</f>
        <v>High</v>
      </c>
      <c r="T322" s="15">
        <f>AVERAGEIF(performance_data[inflow_flag],performance_data[[#This Row],[inflow_flag]],performance_data[return_percentage])</f>
        <v>4.8467905675459724</v>
      </c>
      <c r="U322" s="17">
        <f>IF(performance_data[[#This Row],[return_percentage]]&lt;performance_data[[#This Row],[benchmark_return]],1,0)</f>
        <v>1</v>
      </c>
      <c r="V322" s="17">
        <f>COUNTIFS(performance_data[portfolio_id],performance_data[[#This Row],[portfolio_id]])</f>
        <v>36</v>
      </c>
      <c r="W322" s="17">
        <f>COUNTIFS(performance_data[portfolio_id],performance_data[[#This Row],[portfolio_id]],
          performance_data[return_flag],1)</f>
        <v>16</v>
      </c>
      <c r="X322" s="15">
        <f>performance_data[[#This Row],[underperform_flag_count]]/performance_data[[#This Row],[totalportfoliocount]]</f>
        <v>0.44444444444444442</v>
      </c>
    </row>
    <row r="323" spans="1:24" x14ac:dyDescent="0.3">
      <c r="A323">
        <v>1666</v>
      </c>
      <c r="B323" s="1">
        <v>45437</v>
      </c>
      <c r="C323">
        <v>199253.15</v>
      </c>
      <c r="D323">
        <v>17.36</v>
      </c>
      <c r="E323">
        <v>14.92</v>
      </c>
      <c r="F323">
        <v>14556.73</v>
      </c>
      <c r="G323">
        <v>2625</v>
      </c>
      <c r="H323" t="s">
        <v>2205</v>
      </c>
      <c r="I323" t="s">
        <v>2211</v>
      </c>
      <c r="J323">
        <v>5</v>
      </c>
      <c r="K323" t="s">
        <v>2223</v>
      </c>
      <c r="L323" t="str">
        <f>IF(performance_data[[#This Row],[return_percentage]]&gt;=performance_data[[#This Row],[benchmark_return]],"Higher","Lower")</f>
        <v>Higher</v>
      </c>
      <c r="M323" s="14">
        <f xml:space="preserve"> _xlfn.MAXIFS(performance_data[date],performance_data[portfolio_id],performance_data[[#This Row],[portfolio_id]])</f>
        <v>45550</v>
      </c>
      <c r="N323" s="14">
        <f xml:space="preserve"> _xlfn.MINIFS(performance_data[date],performance_data[portfolio_id],performance_data[[#This Row],[portfolio_id]])</f>
        <v>44884</v>
      </c>
      <c r="O323" s="15">
        <f>_xlfn.MAXIFS(performance_data[portfolio_value],performance_data[portfolio_id],performance_data[[#This Row],[portfolio_id]],performance_data[date],performance_data[[#This Row],[latest_date]])</f>
        <v>92029.1</v>
      </c>
      <c r="P323" s="15">
        <f>_xlfn.MAXIFS(performance_data[portfolio_value],performance_data[portfolio_id],performance_data[[#This Row],[portfolio_id]],performance_data[date],performance_data[[#This Row],[starting_date]])</f>
        <v>350242.52</v>
      </c>
      <c r="Q323" s="15">
        <f>performance_data[[#This Row],[latest_value]]-performance_data[[#This Row],[starting_value]]</f>
        <v>-258213.42</v>
      </c>
      <c r="R323" s="15">
        <f>performance_data[[#This Row],[net_inflows]]-performance_data[[#This Row],[net_outflows]]</f>
        <v>11931.73</v>
      </c>
      <c r="S323" s="15" t="str">
        <f>IF(performance_data[[#This Row],[net_inflows]]&gt;AVERAGE(performance_data[net_inflows]),"High","Low")</f>
        <v>High</v>
      </c>
      <c r="T323" s="15">
        <f>AVERAGEIF(performance_data[inflow_flag],performance_data[[#This Row],[inflow_flag]],performance_data[return_percentage])</f>
        <v>4.8467905675459724</v>
      </c>
      <c r="U323" s="17">
        <f>IF(performance_data[[#This Row],[return_percentage]]&lt;performance_data[[#This Row],[benchmark_return]],1,0)</f>
        <v>0</v>
      </c>
      <c r="V323" s="17">
        <f>COUNTIFS(performance_data[portfolio_id],performance_data[[#This Row],[portfolio_id]])</f>
        <v>36</v>
      </c>
      <c r="W323" s="17">
        <f>COUNTIFS(performance_data[portfolio_id],performance_data[[#This Row],[portfolio_id]],
          performance_data[return_flag],1)</f>
        <v>16</v>
      </c>
      <c r="X323" s="15">
        <f>performance_data[[#This Row],[underperform_flag_count]]/performance_data[[#This Row],[totalportfoliocount]]</f>
        <v>0.44444444444444442</v>
      </c>
    </row>
    <row r="324" spans="1:24" x14ac:dyDescent="0.3">
      <c r="A324">
        <v>1666</v>
      </c>
      <c r="B324" s="1">
        <v>45506</v>
      </c>
      <c r="C324">
        <v>369322.5</v>
      </c>
      <c r="D324">
        <v>18.07</v>
      </c>
      <c r="E324">
        <v>15.66</v>
      </c>
      <c r="F324">
        <v>253.69</v>
      </c>
      <c r="G324">
        <v>19165.55</v>
      </c>
      <c r="H324" t="s">
        <v>2205</v>
      </c>
      <c r="I324" t="s">
        <v>2209</v>
      </c>
      <c r="J324">
        <v>8</v>
      </c>
      <c r="K324" t="s">
        <v>2214</v>
      </c>
      <c r="L324" t="str">
        <f>IF(performance_data[[#This Row],[return_percentage]]&gt;=performance_data[[#This Row],[benchmark_return]],"Higher","Lower")</f>
        <v>Higher</v>
      </c>
      <c r="M324" s="14">
        <f xml:space="preserve"> _xlfn.MAXIFS(performance_data[date],performance_data[portfolio_id],performance_data[[#This Row],[portfolio_id]])</f>
        <v>45550</v>
      </c>
      <c r="N324" s="14">
        <f xml:space="preserve"> _xlfn.MINIFS(performance_data[date],performance_data[portfolio_id],performance_data[[#This Row],[portfolio_id]])</f>
        <v>44884</v>
      </c>
      <c r="O324" s="15">
        <f>_xlfn.MAXIFS(performance_data[portfolio_value],performance_data[portfolio_id],performance_data[[#This Row],[portfolio_id]],performance_data[date],performance_data[[#This Row],[latest_date]])</f>
        <v>92029.1</v>
      </c>
      <c r="P324" s="15">
        <f>_xlfn.MAXIFS(performance_data[portfolio_value],performance_data[portfolio_id],performance_data[[#This Row],[portfolio_id]],performance_data[date],performance_data[[#This Row],[starting_date]])</f>
        <v>350242.52</v>
      </c>
      <c r="Q324" s="15">
        <f>performance_data[[#This Row],[latest_value]]-performance_data[[#This Row],[starting_value]]</f>
        <v>-258213.42</v>
      </c>
      <c r="R324" s="15">
        <f>performance_data[[#This Row],[net_inflows]]-performance_data[[#This Row],[net_outflows]]</f>
        <v>-18911.86</v>
      </c>
      <c r="S324" s="15" t="str">
        <f>IF(performance_data[[#This Row],[net_inflows]]&gt;AVERAGE(performance_data[net_inflows]),"High","Low")</f>
        <v>Low</v>
      </c>
      <c r="T324" s="15">
        <f>AVERAGEIF(performance_data[inflow_flag],performance_data[[#This Row],[inflow_flag]],performance_data[return_percentage])</f>
        <v>5.0457846277021572</v>
      </c>
      <c r="U324" s="17">
        <f>IF(performance_data[[#This Row],[return_percentage]]&lt;performance_data[[#This Row],[benchmark_return]],1,0)</f>
        <v>0</v>
      </c>
      <c r="V324" s="17">
        <f>COUNTIFS(performance_data[portfolio_id],performance_data[[#This Row],[portfolio_id]])</f>
        <v>36</v>
      </c>
      <c r="W324" s="17">
        <f>COUNTIFS(performance_data[portfolio_id],performance_data[[#This Row],[portfolio_id]],
          performance_data[return_flag],1)</f>
        <v>16</v>
      </c>
      <c r="X324" s="15">
        <f>performance_data[[#This Row],[underperform_flag_count]]/performance_data[[#This Row],[totalportfoliocount]]</f>
        <v>0.44444444444444442</v>
      </c>
    </row>
    <row r="325" spans="1:24" x14ac:dyDescent="0.3">
      <c r="A325">
        <v>1666</v>
      </c>
      <c r="B325" s="1">
        <v>44984</v>
      </c>
      <c r="C325">
        <v>467403.95</v>
      </c>
      <c r="D325">
        <v>19.66</v>
      </c>
      <c r="E325">
        <v>21.41</v>
      </c>
      <c r="F325">
        <v>2010.82</v>
      </c>
      <c r="G325">
        <v>8991.9</v>
      </c>
      <c r="H325" t="s">
        <v>2213</v>
      </c>
      <c r="I325" t="s">
        <v>2206</v>
      </c>
      <c r="J325">
        <v>2</v>
      </c>
      <c r="K325" t="s">
        <v>2226</v>
      </c>
      <c r="L325" t="str">
        <f>IF(performance_data[[#This Row],[return_percentage]]&gt;=performance_data[[#This Row],[benchmark_return]],"Higher","Lower")</f>
        <v>Lower</v>
      </c>
      <c r="M325" s="14">
        <f xml:space="preserve"> _xlfn.MAXIFS(performance_data[date],performance_data[portfolio_id],performance_data[[#This Row],[portfolio_id]])</f>
        <v>45550</v>
      </c>
      <c r="N325" s="14">
        <f xml:space="preserve"> _xlfn.MINIFS(performance_data[date],performance_data[portfolio_id],performance_data[[#This Row],[portfolio_id]])</f>
        <v>44884</v>
      </c>
      <c r="O325" s="15">
        <f>_xlfn.MAXIFS(performance_data[portfolio_value],performance_data[portfolio_id],performance_data[[#This Row],[portfolio_id]],performance_data[date],performance_data[[#This Row],[latest_date]])</f>
        <v>92029.1</v>
      </c>
      <c r="P325" s="15">
        <f>_xlfn.MAXIFS(performance_data[portfolio_value],performance_data[portfolio_id],performance_data[[#This Row],[portfolio_id]],performance_data[date],performance_data[[#This Row],[starting_date]])</f>
        <v>350242.52</v>
      </c>
      <c r="Q325" s="15">
        <f>performance_data[[#This Row],[latest_value]]-performance_data[[#This Row],[starting_value]]</f>
        <v>-258213.42</v>
      </c>
      <c r="R325" s="15">
        <f>performance_data[[#This Row],[net_inflows]]-performance_data[[#This Row],[net_outflows]]</f>
        <v>-6981.08</v>
      </c>
      <c r="S325" s="15" t="str">
        <f>IF(performance_data[[#This Row],[net_inflows]]&gt;AVERAGE(performance_data[net_inflows]),"High","Low")</f>
        <v>Low</v>
      </c>
      <c r="T325" s="15">
        <f>AVERAGEIF(performance_data[inflow_flag],performance_data[[#This Row],[inflow_flag]],performance_data[return_percentage])</f>
        <v>5.0457846277021572</v>
      </c>
      <c r="U325" s="17">
        <f>IF(performance_data[[#This Row],[return_percentage]]&lt;performance_data[[#This Row],[benchmark_return]],1,0)</f>
        <v>1</v>
      </c>
      <c r="V325" s="17">
        <f>COUNTIFS(performance_data[portfolio_id],performance_data[[#This Row],[portfolio_id]])</f>
        <v>36</v>
      </c>
      <c r="W325" s="17">
        <f>COUNTIFS(performance_data[portfolio_id],performance_data[[#This Row],[portfolio_id]],
          performance_data[return_flag],1)</f>
        <v>16</v>
      </c>
      <c r="X325" s="15">
        <f>performance_data[[#This Row],[underperform_flag_count]]/performance_data[[#This Row],[totalportfoliocount]]</f>
        <v>0.44444444444444442</v>
      </c>
    </row>
    <row r="326" spans="1:24" x14ac:dyDescent="0.3">
      <c r="A326">
        <v>1666</v>
      </c>
      <c r="B326" s="1">
        <v>45436</v>
      </c>
      <c r="C326">
        <v>380163.46</v>
      </c>
      <c r="D326">
        <v>-8.61</v>
      </c>
      <c r="E326">
        <v>-8.85</v>
      </c>
      <c r="F326">
        <v>12389</v>
      </c>
      <c r="G326">
        <v>4635.9399999999996</v>
      </c>
      <c r="H326" t="s">
        <v>2205</v>
      </c>
      <c r="I326" t="s">
        <v>2211</v>
      </c>
      <c r="J326">
        <v>5</v>
      </c>
      <c r="K326" t="s">
        <v>2223</v>
      </c>
      <c r="L326" t="str">
        <f>IF(performance_data[[#This Row],[return_percentage]]&gt;=performance_data[[#This Row],[benchmark_return]],"Higher","Lower")</f>
        <v>Higher</v>
      </c>
      <c r="M326" s="14">
        <f xml:space="preserve"> _xlfn.MAXIFS(performance_data[date],performance_data[portfolio_id],performance_data[[#This Row],[portfolio_id]])</f>
        <v>45550</v>
      </c>
      <c r="N326" s="14">
        <f xml:space="preserve"> _xlfn.MINIFS(performance_data[date],performance_data[portfolio_id],performance_data[[#This Row],[portfolio_id]])</f>
        <v>44884</v>
      </c>
      <c r="O326" s="15">
        <f>_xlfn.MAXIFS(performance_data[portfolio_value],performance_data[portfolio_id],performance_data[[#This Row],[portfolio_id]],performance_data[date],performance_data[[#This Row],[latest_date]])</f>
        <v>92029.1</v>
      </c>
      <c r="P326" s="15">
        <f>_xlfn.MAXIFS(performance_data[portfolio_value],performance_data[portfolio_id],performance_data[[#This Row],[portfolio_id]],performance_data[date],performance_data[[#This Row],[starting_date]])</f>
        <v>350242.52</v>
      </c>
      <c r="Q326" s="15">
        <f>performance_data[[#This Row],[latest_value]]-performance_data[[#This Row],[starting_value]]</f>
        <v>-258213.42</v>
      </c>
      <c r="R326" s="15">
        <f>performance_data[[#This Row],[net_inflows]]-performance_data[[#This Row],[net_outflows]]</f>
        <v>7753.06</v>
      </c>
      <c r="S326" s="15" t="str">
        <f>IF(performance_data[[#This Row],[net_inflows]]&gt;AVERAGE(performance_data[net_inflows]),"High","Low")</f>
        <v>High</v>
      </c>
      <c r="T326" s="15">
        <f>AVERAGEIF(performance_data[inflow_flag],performance_data[[#This Row],[inflow_flag]],performance_data[return_percentage])</f>
        <v>4.8467905675459724</v>
      </c>
      <c r="U326" s="17">
        <f>IF(performance_data[[#This Row],[return_percentage]]&lt;performance_data[[#This Row],[benchmark_return]],1,0)</f>
        <v>0</v>
      </c>
      <c r="V326" s="17">
        <f>COUNTIFS(performance_data[portfolio_id],performance_data[[#This Row],[portfolio_id]])</f>
        <v>36</v>
      </c>
      <c r="W326" s="17">
        <f>COUNTIFS(performance_data[portfolio_id],performance_data[[#This Row],[portfolio_id]],
          performance_data[return_flag],1)</f>
        <v>16</v>
      </c>
      <c r="X326" s="15">
        <f>performance_data[[#This Row],[underperform_flag_count]]/performance_data[[#This Row],[totalportfoliocount]]</f>
        <v>0.44444444444444442</v>
      </c>
    </row>
    <row r="327" spans="1:24" x14ac:dyDescent="0.3">
      <c r="A327">
        <v>1666</v>
      </c>
      <c r="B327" s="1">
        <v>45025</v>
      </c>
      <c r="C327">
        <v>14813.75</v>
      </c>
      <c r="D327">
        <v>5.13</v>
      </c>
      <c r="E327">
        <v>5.5</v>
      </c>
      <c r="F327">
        <v>13856.12</v>
      </c>
      <c r="G327">
        <v>14072.92</v>
      </c>
      <c r="H327" t="s">
        <v>2213</v>
      </c>
      <c r="I327" t="s">
        <v>2211</v>
      </c>
      <c r="J327">
        <v>4</v>
      </c>
      <c r="K327" t="s">
        <v>2216</v>
      </c>
      <c r="L327" t="str">
        <f>IF(performance_data[[#This Row],[return_percentage]]&gt;=performance_data[[#This Row],[benchmark_return]],"Higher","Lower")</f>
        <v>Lower</v>
      </c>
      <c r="M327" s="14">
        <f xml:space="preserve"> _xlfn.MAXIFS(performance_data[date],performance_data[portfolio_id],performance_data[[#This Row],[portfolio_id]])</f>
        <v>45550</v>
      </c>
      <c r="N327" s="14">
        <f xml:space="preserve"> _xlfn.MINIFS(performance_data[date],performance_data[portfolio_id],performance_data[[#This Row],[portfolio_id]])</f>
        <v>44884</v>
      </c>
      <c r="O327" s="15">
        <f>_xlfn.MAXIFS(performance_data[portfolio_value],performance_data[portfolio_id],performance_data[[#This Row],[portfolio_id]],performance_data[date],performance_data[[#This Row],[latest_date]])</f>
        <v>92029.1</v>
      </c>
      <c r="P327" s="15">
        <f>_xlfn.MAXIFS(performance_data[portfolio_value],performance_data[portfolio_id],performance_data[[#This Row],[portfolio_id]],performance_data[date],performance_data[[#This Row],[starting_date]])</f>
        <v>350242.52</v>
      </c>
      <c r="Q327" s="15">
        <f>performance_data[[#This Row],[latest_value]]-performance_data[[#This Row],[starting_value]]</f>
        <v>-258213.42</v>
      </c>
      <c r="R327" s="15">
        <f>performance_data[[#This Row],[net_inflows]]-performance_data[[#This Row],[net_outflows]]</f>
        <v>-216.79999999999927</v>
      </c>
      <c r="S327" s="15" t="str">
        <f>IF(performance_data[[#This Row],[net_inflows]]&gt;AVERAGE(performance_data[net_inflows]),"High","Low")</f>
        <v>High</v>
      </c>
      <c r="T327" s="15">
        <f>AVERAGEIF(performance_data[inflow_flag],performance_data[[#This Row],[inflow_flag]],performance_data[return_percentage])</f>
        <v>4.8467905675459724</v>
      </c>
      <c r="U327" s="17">
        <f>IF(performance_data[[#This Row],[return_percentage]]&lt;performance_data[[#This Row],[benchmark_return]],1,0)</f>
        <v>1</v>
      </c>
      <c r="V327" s="17">
        <f>COUNTIFS(performance_data[portfolio_id],performance_data[[#This Row],[portfolio_id]])</f>
        <v>36</v>
      </c>
      <c r="W327" s="17">
        <f>COUNTIFS(performance_data[portfolio_id],performance_data[[#This Row],[portfolio_id]],
          performance_data[return_flag],1)</f>
        <v>16</v>
      </c>
      <c r="X327" s="15">
        <f>performance_data[[#This Row],[underperform_flag_count]]/performance_data[[#This Row],[totalportfoliocount]]</f>
        <v>0.44444444444444442</v>
      </c>
    </row>
    <row r="328" spans="1:24" x14ac:dyDescent="0.3">
      <c r="A328">
        <v>1666</v>
      </c>
      <c r="B328" s="1">
        <v>45097</v>
      </c>
      <c r="C328">
        <v>152700.32999999999</v>
      </c>
      <c r="D328">
        <v>3.17</v>
      </c>
      <c r="E328">
        <v>2.89</v>
      </c>
      <c r="F328">
        <v>16100.24</v>
      </c>
      <c r="G328">
        <v>16176.47</v>
      </c>
      <c r="H328" t="s">
        <v>2213</v>
      </c>
      <c r="I328" t="s">
        <v>2211</v>
      </c>
      <c r="J328">
        <v>6</v>
      </c>
      <c r="K328" t="s">
        <v>2212</v>
      </c>
      <c r="L328" t="str">
        <f>IF(performance_data[[#This Row],[return_percentage]]&gt;=performance_data[[#This Row],[benchmark_return]],"Higher","Lower")</f>
        <v>Higher</v>
      </c>
      <c r="M328" s="14">
        <f xml:space="preserve"> _xlfn.MAXIFS(performance_data[date],performance_data[portfolio_id],performance_data[[#This Row],[portfolio_id]])</f>
        <v>45550</v>
      </c>
      <c r="N328" s="14">
        <f xml:space="preserve"> _xlfn.MINIFS(performance_data[date],performance_data[portfolio_id],performance_data[[#This Row],[portfolio_id]])</f>
        <v>44884</v>
      </c>
      <c r="O328" s="15">
        <f>_xlfn.MAXIFS(performance_data[portfolio_value],performance_data[portfolio_id],performance_data[[#This Row],[portfolio_id]],performance_data[date],performance_data[[#This Row],[latest_date]])</f>
        <v>92029.1</v>
      </c>
      <c r="P328" s="15">
        <f>_xlfn.MAXIFS(performance_data[portfolio_value],performance_data[portfolio_id],performance_data[[#This Row],[portfolio_id]],performance_data[date],performance_data[[#This Row],[starting_date]])</f>
        <v>350242.52</v>
      </c>
      <c r="Q328" s="15">
        <f>performance_data[[#This Row],[latest_value]]-performance_data[[#This Row],[starting_value]]</f>
        <v>-258213.42</v>
      </c>
      <c r="R328" s="15">
        <f>performance_data[[#This Row],[net_inflows]]-performance_data[[#This Row],[net_outflows]]</f>
        <v>-76.229999999999563</v>
      </c>
      <c r="S328" s="15" t="str">
        <f>IF(performance_data[[#This Row],[net_inflows]]&gt;AVERAGE(performance_data[net_inflows]),"High","Low")</f>
        <v>High</v>
      </c>
      <c r="T328" s="15">
        <f>AVERAGEIF(performance_data[inflow_flag],performance_data[[#This Row],[inflow_flag]],performance_data[return_percentage])</f>
        <v>4.8467905675459724</v>
      </c>
      <c r="U328" s="17">
        <f>IF(performance_data[[#This Row],[return_percentage]]&lt;performance_data[[#This Row],[benchmark_return]],1,0)</f>
        <v>0</v>
      </c>
      <c r="V328" s="17">
        <f>COUNTIFS(performance_data[portfolio_id],performance_data[[#This Row],[portfolio_id]])</f>
        <v>36</v>
      </c>
      <c r="W328" s="17">
        <f>COUNTIFS(performance_data[portfolio_id],performance_data[[#This Row],[portfolio_id]],
          performance_data[return_flag],1)</f>
        <v>16</v>
      </c>
      <c r="X328" s="15">
        <f>performance_data[[#This Row],[underperform_flag_count]]/performance_data[[#This Row],[totalportfoliocount]]</f>
        <v>0.44444444444444442</v>
      </c>
    </row>
    <row r="329" spans="1:24" x14ac:dyDescent="0.3">
      <c r="A329">
        <v>1666</v>
      </c>
      <c r="B329" s="1">
        <v>45326</v>
      </c>
      <c r="C329">
        <v>312559.92</v>
      </c>
      <c r="D329">
        <v>12.86</v>
      </c>
      <c r="E329">
        <v>12.51</v>
      </c>
      <c r="F329">
        <v>216.39</v>
      </c>
      <c r="G329">
        <v>10533.41</v>
      </c>
      <c r="H329" t="s">
        <v>2205</v>
      </c>
      <c r="I329" t="s">
        <v>2206</v>
      </c>
      <c r="J329">
        <v>2</v>
      </c>
      <c r="K329" t="s">
        <v>2226</v>
      </c>
      <c r="L329" t="str">
        <f>IF(performance_data[[#This Row],[return_percentage]]&gt;=performance_data[[#This Row],[benchmark_return]],"Higher","Lower")</f>
        <v>Higher</v>
      </c>
      <c r="M329" s="14">
        <f xml:space="preserve"> _xlfn.MAXIFS(performance_data[date],performance_data[portfolio_id],performance_data[[#This Row],[portfolio_id]])</f>
        <v>45550</v>
      </c>
      <c r="N329" s="14">
        <f xml:space="preserve"> _xlfn.MINIFS(performance_data[date],performance_data[portfolio_id],performance_data[[#This Row],[portfolio_id]])</f>
        <v>44884</v>
      </c>
      <c r="O329" s="15">
        <f>_xlfn.MAXIFS(performance_data[portfolio_value],performance_data[portfolio_id],performance_data[[#This Row],[portfolio_id]],performance_data[date],performance_data[[#This Row],[latest_date]])</f>
        <v>92029.1</v>
      </c>
      <c r="P329" s="15">
        <f>_xlfn.MAXIFS(performance_data[portfolio_value],performance_data[portfolio_id],performance_data[[#This Row],[portfolio_id]],performance_data[date],performance_data[[#This Row],[starting_date]])</f>
        <v>350242.52</v>
      </c>
      <c r="Q329" s="15">
        <f>performance_data[[#This Row],[latest_value]]-performance_data[[#This Row],[starting_value]]</f>
        <v>-258213.42</v>
      </c>
      <c r="R329" s="15">
        <f>performance_data[[#This Row],[net_inflows]]-performance_data[[#This Row],[net_outflows]]</f>
        <v>-10317.02</v>
      </c>
      <c r="S329" s="15" t="str">
        <f>IF(performance_data[[#This Row],[net_inflows]]&gt;AVERAGE(performance_data[net_inflows]),"High","Low")</f>
        <v>Low</v>
      </c>
      <c r="T329" s="15">
        <f>AVERAGEIF(performance_data[inflow_flag],performance_data[[#This Row],[inflow_flag]],performance_data[return_percentage])</f>
        <v>5.0457846277021572</v>
      </c>
      <c r="U329" s="17">
        <f>IF(performance_data[[#This Row],[return_percentage]]&lt;performance_data[[#This Row],[benchmark_return]],1,0)</f>
        <v>0</v>
      </c>
      <c r="V329" s="17">
        <f>COUNTIFS(performance_data[portfolio_id],performance_data[[#This Row],[portfolio_id]])</f>
        <v>36</v>
      </c>
      <c r="W329" s="17">
        <f>COUNTIFS(performance_data[portfolio_id],performance_data[[#This Row],[portfolio_id]],
          performance_data[return_flag],1)</f>
        <v>16</v>
      </c>
      <c r="X329" s="15">
        <f>performance_data[[#This Row],[underperform_flag_count]]/performance_data[[#This Row],[totalportfoliocount]]</f>
        <v>0.44444444444444442</v>
      </c>
    </row>
    <row r="330" spans="1:24" x14ac:dyDescent="0.3">
      <c r="A330">
        <v>1666</v>
      </c>
      <c r="B330" s="1">
        <v>45168</v>
      </c>
      <c r="C330">
        <v>343851.27</v>
      </c>
      <c r="D330">
        <v>15.33</v>
      </c>
      <c r="E330">
        <v>16.739999999999998</v>
      </c>
      <c r="F330">
        <v>19461.11</v>
      </c>
      <c r="G330">
        <v>3742.47</v>
      </c>
      <c r="H330" t="s">
        <v>2213</v>
      </c>
      <c r="I330" t="s">
        <v>2209</v>
      </c>
      <c r="J330">
        <v>8</v>
      </c>
      <c r="K330" t="s">
        <v>2214</v>
      </c>
      <c r="L330" t="str">
        <f>IF(performance_data[[#This Row],[return_percentage]]&gt;=performance_data[[#This Row],[benchmark_return]],"Higher","Lower")</f>
        <v>Lower</v>
      </c>
      <c r="M330" s="14">
        <f xml:space="preserve"> _xlfn.MAXIFS(performance_data[date],performance_data[portfolio_id],performance_data[[#This Row],[portfolio_id]])</f>
        <v>45550</v>
      </c>
      <c r="N330" s="14">
        <f xml:space="preserve"> _xlfn.MINIFS(performance_data[date],performance_data[portfolio_id],performance_data[[#This Row],[portfolio_id]])</f>
        <v>44884</v>
      </c>
      <c r="O330" s="15">
        <f>_xlfn.MAXIFS(performance_data[portfolio_value],performance_data[portfolio_id],performance_data[[#This Row],[portfolio_id]],performance_data[date],performance_data[[#This Row],[latest_date]])</f>
        <v>92029.1</v>
      </c>
      <c r="P330" s="15">
        <f>_xlfn.MAXIFS(performance_data[portfolio_value],performance_data[portfolio_id],performance_data[[#This Row],[portfolio_id]],performance_data[date],performance_data[[#This Row],[starting_date]])</f>
        <v>350242.52</v>
      </c>
      <c r="Q330" s="15">
        <f>performance_data[[#This Row],[latest_value]]-performance_data[[#This Row],[starting_value]]</f>
        <v>-258213.42</v>
      </c>
      <c r="R330" s="15">
        <f>performance_data[[#This Row],[net_inflows]]-performance_data[[#This Row],[net_outflows]]</f>
        <v>15718.640000000001</v>
      </c>
      <c r="S330" s="15" t="str">
        <f>IF(performance_data[[#This Row],[net_inflows]]&gt;AVERAGE(performance_data[net_inflows]),"High","Low")</f>
        <v>High</v>
      </c>
      <c r="T330" s="15">
        <f>AVERAGEIF(performance_data[inflow_flag],performance_data[[#This Row],[inflow_flag]],performance_data[return_percentage])</f>
        <v>4.8467905675459724</v>
      </c>
      <c r="U330" s="17">
        <f>IF(performance_data[[#This Row],[return_percentage]]&lt;performance_data[[#This Row],[benchmark_return]],1,0)</f>
        <v>1</v>
      </c>
      <c r="V330" s="17">
        <f>COUNTIFS(performance_data[portfolio_id],performance_data[[#This Row],[portfolio_id]])</f>
        <v>36</v>
      </c>
      <c r="W330" s="17">
        <f>COUNTIFS(performance_data[portfolio_id],performance_data[[#This Row],[portfolio_id]],
          performance_data[return_flag],1)</f>
        <v>16</v>
      </c>
      <c r="X330" s="15">
        <f>performance_data[[#This Row],[underperform_flag_count]]/performance_data[[#This Row],[totalportfoliocount]]</f>
        <v>0.44444444444444442</v>
      </c>
    </row>
    <row r="331" spans="1:24" x14ac:dyDescent="0.3">
      <c r="A331">
        <v>1666</v>
      </c>
      <c r="B331" s="1">
        <v>45434</v>
      </c>
      <c r="C331">
        <v>369096.39</v>
      </c>
      <c r="D331">
        <v>-2.85</v>
      </c>
      <c r="E331">
        <v>-3.03</v>
      </c>
      <c r="F331">
        <v>19950.62</v>
      </c>
      <c r="G331">
        <v>13469.52</v>
      </c>
      <c r="H331" t="s">
        <v>2205</v>
      </c>
      <c r="I331" t="s">
        <v>2211</v>
      </c>
      <c r="J331">
        <v>5</v>
      </c>
      <c r="K331" t="s">
        <v>2223</v>
      </c>
      <c r="L331" t="str">
        <f>IF(performance_data[[#This Row],[return_percentage]]&gt;=performance_data[[#This Row],[benchmark_return]],"Higher","Lower")</f>
        <v>Higher</v>
      </c>
      <c r="M331" s="14">
        <f xml:space="preserve"> _xlfn.MAXIFS(performance_data[date],performance_data[portfolio_id],performance_data[[#This Row],[portfolio_id]])</f>
        <v>45550</v>
      </c>
      <c r="N331" s="14">
        <f xml:space="preserve"> _xlfn.MINIFS(performance_data[date],performance_data[portfolio_id],performance_data[[#This Row],[portfolio_id]])</f>
        <v>44884</v>
      </c>
      <c r="O331" s="15">
        <f>_xlfn.MAXIFS(performance_data[portfolio_value],performance_data[portfolio_id],performance_data[[#This Row],[portfolio_id]],performance_data[date],performance_data[[#This Row],[latest_date]])</f>
        <v>92029.1</v>
      </c>
      <c r="P331" s="15">
        <f>_xlfn.MAXIFS(performance_data[portfolio_value],performance_data[portfolio_id],performance_data[[#This Row],[portfolio_id]],performance_data[date],performance_data[[#This Row],[starting_date]])</f>
        <v>350242.52</v>
      </c>
      <c r="Q331" s="15">
        <f>performance_data[[#This Row],[latest_value]]-performance_data[[#This Row],[starting_value]]</f>
        <v>-258213.42</v>
      </c>
      <c r="R331" s="15">
        <f>performance_data[[#This Row],[net_inflows]]-performance_data[[#This Row],[net_outflows]]</f>
        <v>6481.0999999999985</v>
      </c>
      <c r="S331" s="15" t="str">
        <f>IF(performance_data[[#This Row],[net_inflows]]&gt;AVERAGE(performance_data[net_inflows]),"High","Low")</f>
        <v>High</v>
      </c>
      <c r="T331" s="15">
        <f>AVERAGEIF(performance_data[inflow_flag],performance_data[[#This Row],[inflow_flag]],performance_data[return_percentage])</f>
        <v>4.8467905675459724</v>
      </c>
      <c r="U331" s="17">
        <f>IF(performance_data[[#This Row],[return_percentage]]&lt;performance_data[[#This Row],[benchmark_return]],1,0)</f>
        <v>0</v>
      </c>
      <c r="V331" s="17">
        <f>COUNTIFS(performance_data[portfolio_id],performance_data[[#This Row],[portfolio_id]])</f>
        <v>36</v>
      </c>
      <c r="W331" s="17">
        <f>COUNTIFS(performance_data[portfolio_id],performance_data[[#This Row],[portfolio_id]],
          performance_data[return_flag],1)</f>
        <v>16</v>
      </c>
      <c r="X331" s="15">
        <f>performance_data[[#This Row],[underperform_flag_count]]/performance_data[[#This Row],[totalportfoliocount]]</f>
        <v>0.44444444444444442</v>
      </c>
    </row>
    <row r="332" spans="1:24" x14ac:dyDescent="0.3">
      <c r="A332">
        <v>1666</v>
      </c>
      <c r="B332" s="1">
        <v>45347</v>
      </c>
      <c r="C332">
        <v>183380.69</v>
      </c>
      <c r="D332">
        <v>10.66</v>
      </c>
      <c r="E332">
        <v>10.119999999999999</v>
      </c>
      <c r="F332">
        <v>18519.39</v>
      </c>
      <c r="G332">
        <v>2456.2399999999998</v>
      </c>
      <c r="H332" t="s">
        <v>2205</v>
      </c>
      <c r="I332" t="s">
        <v>2206</v>
      </c>
      <c r="J332">
        <v>2</v>
      </c>
      <c r="K332" t="s">
        <v>2226</v>
      </c>
      <c r="L332" t="str">
        <f>IF(performance_data[[#This Row],[return_percentage]]&gt;=performance_data[[#This Row],[benchmark_return]],"Higher","Lower")</f>
        <v>Higher</v>
      </c>
      <c r="M332" s="14">
        <f xml:space="preserve"> _xlfn.MAXIFS(performance_data[date],performance_data[portfolio_id],performance_data[[#This Row],[portfolio_id]])</f>
        <v>45550</v>
      </c>
      <c r="N332" s="14">
        <f xml:space="preserve"> _xlfn.MINIFS(performance_data[date],performance_data[portfolio_id],performance_data[[#This Row],[portfolio_id]])</f>
        <v>44884</v>
      </c>
      <c r="O332" s="15">
        <f>_xlfn.MAXIFS(performance_data[portfolio_value],performance_data[portfolio_id],performance_data[[#This Row],[portfolio_id]],performance_data[date],performance_data[[#This Row],[latest_date]])</f>
        <v>92029.1</v>
      </c>
      <c r="P332" s="15">
        <f>_xlfn.MAXIFS(performance_data[portfolio_value],performance_data[portfolio_id],performance_data[[#This Row],[portfolio_id]],performance_data[date],performance_data[[#This Row],[starting_date]])</f>
        <v>350242.52</v>
      </c>
      <c r="Q332" s="15">
        <f>performance_data[[#This Row],[latest_value]]-performance_data[[#This Row],[starting_value]]</f>
        <v>-258213.42</v>
      </c>
      <c r="R332" s="15">
        <f>performance_data[[#This Row],[net_inflows]]-performance_data[[#This Row],[net_outflows]]</f>
        <v>16063.15</v>
      </c>
      <c r="S332" s="15" t="str">
        <f>IF(performance_data[[#This Row],[net_inflows]]&gt;AVERAGE(performance_data[net_inflows]),"High","Low")</f>
        <v>High</v>
      </c>
      <c r="T332" s="15">
        <f>AVERAGEIF(performance_data[inflow_flag],performance_data[[#This Row],[inflow_flag]],performance_data[return_percentage])</f>
        <v>4.8467905675459724</v>
      </c>
      <c r="U332" s="17">
        <f>IF(performance_data[[#This Row],[return_percentage]]&lt;performance_data[[#This Row],[benchmark_return]],1,0)</f>
        <v>0</v>
      </c>
      <c r="V332" s="17">
        <f>COUNTIFS(performance_data[portfolio_id],performance_data[[#This Row],[portfolio_id]])</f>
        <v>36</v>
      </c>
      <c r="W332" s="17">
        <f>COUNTIFS(performance_data[portfolio_id],performance_data[[#This Row],[portfolio_id]],
          performance_data[return_flag],1)</f>
        <v>16</v>
      </c>
      <c r="X332" s="15">
        <f>performance_data[[#This Row],[underperform_flag_count]]/performance_data[[#This Row],[totalportfoliocount]]</f>
        <v>0.44444444444444442</v>
      </c>
    </row>
    <row r="333" spans="1:24" x14ac:dyDescent="0.3">
      <c r="A333">
        <v>1666</v>
      </c>
      <c r="B333" s="1">
        <v>45084</v>
      </c>
      <c r="C333">
        <v>309268.21000000002</v>
      </c>
      <c r="D333">
        <v>-1.96</v>
      </c>
      <c r="E333">
        <v>-2.08</v>
      </c>
      <c r="F333">
        <v>7173.15</v>
      </c>
      <c r="G333">
        <v>7041</v>
      </c>
      <c r="H333" t="s">
        <v>2213</v>
      </c>
      <c r="I333" t="s">
        <v>2211</v>
      </c>
      <c r="J333">
        <v>6</v>
      </c>
      <c r="K333" t="s">
        <v>2212</v>
      </c>
      <c r="L333" t="str">
        <f>IF(performance_data[[#This Row],[return_percentage]]&gt;=performance_data[[#This Row],[benchmark_return]],"Higher","Lower")</f>
        <v>Higher</v>
      </c>
      <c r="M333" s="14">
        <f xml:space="preserve"> _xlfn.MAXIFS(performance_data[date],performance_data[portfolio_id],performance_data[[#This Row],[portfolio_id]])</f>
        <v>45550</v>
      </c>
      <c r="N333" s="14">
        <f xml:space="preserve"> _xlfn.MINIFS(performance_data[date],performance_data[portfolio_id],performance_data[[#This Row],[portfolio_id]])</f>
        <v>44884</v>
      </c>
      <c r="O333" s="15">
        <f>_xlfn.MAXIFS(performance_data[portfolio_value],performance_data[portfolio_id],performance_data[[#This Row],[portfolio_id]],performance_data[date],performance_data[[#This Row],[latest_date]])</f>
        <v>92029.1</v>
      </c>
      <c r="P333" s="15">
        <f>_xlfn.MAXIFS(performance_data[portfolio_value],performance_data[portfolio_id],performance_data[[#This Row],[portfolio_id]],performance_data[date],performance_data[[#This Row],[starting_date]])</f>
        <v>350242.52</v>
      </c>
      <c r="Q333" s="15">
        <f>performance_data[[#This Row],[latest_value]]-performance_data[[#This Row],[starting_value]]</f>
        <v>-258213.42</v>
      </c>
      <c r="R333" s="15">
        <f>performance_data[[#This Row],[net_inflows]]-performance_data[[#This Row],[net_outflows]]</f>
        <v>132.14999999999964</v>
      </c>
      <c r="S333" s="15" t="str">
        <f>IF(performance_data[[#This Row],[net_inflows]]&gt;AVERAGE(performance_data[net_inflows]),"High","Low")</f>
        <v>Low</v>
      </c>
      <c r="T333" s="15">
        <f>AVERAGEIF(performance_data[inflow_flag],performance_data[[#This Row],[inflow_flag]],performance_data[return_percentage])</f>
        <v>5.0457846277021572</v>
      </c>
      <c r="U333" s="17">
        <f>IF(performance_data[[#This Row],[return_percentage]]&lt;performance_data[[#This Row],[benchmark_return]],1,0)</f>
        <v>0</v>
      </c>
      <c r="V333" s="17">
        <f>COUNTIFS(performance_data[portfolio_id],performance_data[[#This Row],[portfolio_id]])</f>
        <v>36</v>
      </c>
      <c r="W333" s="17">
        <f>COUNTIFS(performance_data[portfolio_id],performance_data[[#This Row],[portfolio_id]],
          performance_data[return_flag],1)</f>
        <v>16</v>
      </c>
      <c r="X333" s="15">
        <f>performance_data[[#This Row],[underperform_flag_count]]/performance_data[[#This Row],[totalportfoliocount]]</f>
        <v>0.44444444444444442</v>
      </c>
    </row>
    <row r="334" spans="1:24" x14ac:dyDescent="0.3">
      <c r="A334">
        <v>1666</v>
      </c>
      <c r="B334" s="1">
        <v>45316</v>
      </c>
      <c r="C334">
        <v>36562.97</v>
      </c>
      <c r="D334">
        <v>2.73</v>
      </c>
      <c r="E334">
        <v>2.2000000000000002</v>
      </c>
      <c r="F334">
        <v>6176.87</v>
      </c>
      <c r="G334">
        <v>9318.7800000000007</v>
      </c>
      <c r="H334" t="s">
        <v>2205</v>
      </c>
      <c r="I334" t="s">
        <v>2206</v>
      </c>
      <c r="J334">
        <v>1</v>
      </c>
      <c r="K334" t="s">
        <v>2207</v>
      </c>
      <c r="L334" t="str">
        <f>IF(performance_data[[#This Row],[return_percentage]]&gt;=performance_data[[#This Row],[benchmark_return]],"Higher","Lower")</f>
        <v>Higher</v>
      </c>
      <c r="M334" s="14">
        <f xml:space="preserve"> _xlfn.MAXIFS(performance_data[date],performance_data[portfolio_id],performance_data[[#This Row],[portfolio_id]])</f>
        <v>45550</v>
      </c>
      <c r="N334" s="14">
        <f xml:space="preserve"> _xlfn.MINIFS(performance_data[date],performance_data[portfolio_id],performance_data[[#This Row],[portfolio_id]])</f>
        <v>44884</v>
      </c>
      <c r="O334" s="15">
        <f>_xlfn.MAXIFS(performance_data[portfolio_value],performance_data[portfolio_id],performance_data[[#This Row],[portfolio_id]],performance_data[date],performance_data[[#This Row],[latest_date]])</f>
        <v>92029.1</v>
      </c>
      <c r="P334" s="15">
        <f>_xlfn.MAXIFS(performance_data[portfolio_value],performance_data[portfolio_id],performance_data[[#This Row],[portfolio_id]],performance_data[date],performance_data[[#This Row],[starting_date]])</f>
        <v>350242.52</v>
      </c>
      <c r="Q334" s="15">
        <f>performance_data[[#This Row],[latest_value]]-performance_data[[#This Row],[starting_value]]</f>
        <v>-258213.42</v>
      </c>
      <c r="R334" s="15">
        <f>performance_data[[#This Row],[net_inflows]]-performance_data[[#This Row],[net_outflows]]</f>
        <v>-3141.9100000000008</v>
      </c>
      <c r="S334" s="15" t="str">
        <f>IF(performance_data[[#This Row],[net_inflows]]&gt;AVERAGE(performance_data[net_inflows]),"High","Low")</f>
        <v>Low</v>
      </c>
      <c r="T334" s="15">
        <f>AVERAGEIF(performance_data[inflow_flag],performance_data[[#This Row],[inflow_flag]],performance_data[return_percentage])</f>
        <v>5.0457846277021572</v>
      </c>
      <c r="U334" s="17">
        <f>IF(performance_data[[#This Row],[return_percentage]]&lt;performance_data[[#This Row],[benchmark_return]],1,0)</f>
        <v>0</v>
      </c>
      <c r="V334" s="17">
        <f>COUNTIFS(performance_data[portfolio_id],performance_data[[#This Row],[portfolio_id]])</f>
        <v>36</v>
      </c>
      <c r="W334" s="17">
        <f>COUNTIFS(performance_data[portfolio_id],performance_data[[#This Row],[portfolio_id]],
          performance_data[return_flag],1)</f>
        <v>16</v>
      </c>
      <c r="X334" s="15">
        <f>performance_data[[#This Row],[underperform_flag_count]]/performance_data[[#This Row],[totalportfoliocount]]</f>
        <v>0.44444444444444442</v>
      </c>
    </row>
    <row r="335" spans="1:24" x14ac:dyDescent="0.3">
      <c r="A335">
        <v>1666</v>
      </c>
      <c r="B335" s="1">
        <v>45003</v>
      </c>
      <c r="C335">
        <v>83660.23</v>
      </c>
      <c r="D335">
        <v>15.1</v>
      </c>
      <c r="E335">
        <v>17.2</v>
      </c>
      <c r="F335">
        <v>1810.61</v>
      </c>
      <c r="G335">
        <v>1717.2</v>
      </c>
      <c r="H335" t="s">
        <v>2213</v>
      </c>
      <c r="I335" t="s">
        <v>2206</v>
      </c>
      <c r="J335">
        <v>3</v>
      </c>
      <c r="K335" t="s">
        <v>2222</v>
      </c>
      <c r="L335" t="str">
        <f>IF(performance_data[[#This Row],[return_percentage]]&gt;=performance_data[[#This Row],[benchmark_return]],"Higher","Lower")</f>
        <v>Lower</v>
      </c>
      <c r="M335" s="14">
        <f xml:space="preserve"> _xlfn.MAXIFS(performance_data[date],performance_data[portfolio_id],performance_data[[#This Row],[portfolio_id]])</f>
        <v>45550</v>
      </c>
      <c r="N335" s="14">
        <f xml:space="preserve"> _xlfn.MINIFS(performance_data[date],performance_data[portfolio_id],performance_data[[#This Row],[portfolio_id]])</f>
        <v>44884</v>
      </c>
      <c r="O335" s="15">
        <f>_xlfn.MAXIFS(performance_data[portfolio_value],performance_data[portfolio_id],performance_data[[#This Row],[portfolio_id]],performance_data[date],performance_data[[#This Row],[latest_date]])</f>
        <v>92029.1</v>
      </c>
      <c r="P335" s="15">
        <f>_xlfn.MAXIFS(performance_data[portfolio_value],performance_data[portfolio_id],performance_data[[#This Row],[portfolio_id]],performance_data[date],performance_data[[#This Row],[starting_date]])</f>
        <v>350242.52</v>
      </c>
      <c r="Q335" s="15">
        <f>performance_data[[#This Row],[latest_value]]-performance_data[[#This Row],[starting_value]]</f>
        <v>-258213.42</v>
      </c>
      <c r="R335" s="15">
        <f>performance_data[[#This Row],[net_inflows]]-performance_data[[#This Row],[net_outflows]]</f>
        <v>93.409999999999854</v>
      </c>
      <c r="S335" s="15" t="str">
        <f>IF(performance_data[[#This Row],[net_inflows]]&gt;AVERAGE(performance_data[net_inflows]),"High","Low")</f>
        <v>Low</v>
      </c>
      <c r="T335" s="15">
        <f>AVERAGEIF(performance_data[inflow_flag],performance_data[[#This Row],[inflow_flag]],performance_data[return_percentage])</f>
        <v>5.0457846277021572</v>
      </c>
      <c r="U335" s="17">
        <f>IF(performance_data[[#This Row],[return_percentage]]&lt;performance_data[[#This Row],[benchmark_return]],1,0)</f>
        <v>1</v>
      </c>
      <c r="V335" s="17">
        <f>COUNTIFS(performance_data[portfolio_id],performance_data[[#This Row],[portfolio_id]])</f>
        <v>36</v>
      </c>
      <c r="W335" s="17">
        <f>COUNTIFS(performance_data[portfolio_id],performance_data[[#This Row],[portfolio_id]],
          performance_data[return_flag],1)</f>
        <v>16</v>
      </c>
      <c r="X335" s="15">
        <f>performance_data[[#This Row],[underperform_flag_count]]/performance_data[[#This Row],[totalportfoliocount]]</f>
        <v>0.44444444444444442</v>
      </c>
    </row>
    <row r="336" spans="1:24" x14ac:dyDescent="0.3">
      <c r="A336">
        <v>1666</v>
      </c>
      <c r="B336" s="1">
        <v>44954</v>
      </c>
      <c r="C336">
        <v>409593.85</v>
      </c>
      <c r="D336">
        <v>7.36</v>
      </c>
      <c r="E336">
        <v>7.03</v>
      </c>
      <c r="F336">
        <v>14077.96</v>
      </c>
      <c r="G336">
        <v>15812.08</v>
      </c>
      <c r="H336" t="s">
        <v>2213</v>
      </c>
      <c r="I336" t="s">
        <v>2206</v>
      </c>
      <c r="J336">
        <v>1</v>
      </c>
      <c r="K336" t="s">
        <v>2207</v>
      </c>
      <c r="L336" t="str">
        <f>IF(performance_data[[#This Row],[return_percentage]]&gt;=performance_data[[#This Row],[benchmark_return]],"Higher","Lower")</f>
        <v>Higher</v>
      </c>
      <c r="M336" s="14">
        <f xml:space="preserve"> _xlfn.MAXIFS(performance_data[date],performance_data[portfolio_id],performance_data[[#This Row],[portfolio_id]])</f>
        <v>45550</v>
      </c>
      <c r="N336" s="14">
        <f xml:space="preserve"> _xlfn.MINIFS(performance_data[date],performance_data[portfolio_id],performance_data[[#This Row],[portfolio_id]])</f>
        <v>44884</v>
      </c>
      <c r="O336" s="15">
        <f>_xlfn.MAXIFS(performance_data[portfolio_value],performance_data[portfolio_id],performance_data[[#This Row],[portfolio_id]],performance_data[date],performance_data[[#This Row],[latest_date]])</f>
        <v>92029.1</v>
      </c>
      <c r="P336" s="15">
        <f>_xlfn.MAXIFS(performance_data[portfolio_value],performance_data[portfolio_id],performance_data[[#This Row],[portfolio_id]],performance_data[date],performance_data[[#This Row],[starting_date]])</f>
        <v>350242.52</v>
      </c>
      <c r="Q336" s="15">
        <f>performance_data[[#This Row],[latest_value]]-performance_data[[#This Row],[starting_value]]</f>
        <v>-258213.42</v>
      </c>
      <c r="R336" s="15">
        <f>performance_data[[#This Row],[net_inflows]]-performance_data[[#This Row],[net_outflows]]</f>
        <v>-1734.1200000000008</v>
      </c>
      <c r="S336" s="15" t="str">
        <f>IF(performance_data[[#This Row],[net_inflows]]&gt;AVERAGE(performance_data[net_inflows]),"High","Low")</f>
        <v>High</v>
      </c>
      <c r="T336" s="15">
        <f>AVERAGEIF(performance_data[inflow_flag],performance_data[[#This Row],[inflow_flag]],performance_data[return_percentage])</f>
        <v>4.8467905675459724</v>
      </c>
      <c r="U336" s="17">
        <f>IF(performance_data[[#This Row],[return_percentage]]&lt;performance_data[[#This Row],[benchmark_return]],1,0)</f>
        <v>0</v>
      </c>
      <c r="V336" s="17">
        <f>COUNTIFS(performance_data[portfolio_id],performance_data[[#This Row],[portfolio_id]])</f>
        <v>36</v>
      </c>
      <c r="W336" s="17">
        <f>COUNTIFS(performance_data[portfolio_id],performance_data[[#This Row],[portfolio_id]],
          performance_data[return_flag],1)</f>
        <v>16</v>
      </c>
      <c r="X336" s="15">
        <f>performance_data[[#This Row],[underperform_flag_count]]/performance_data[[#This Row],[totalportfoliocount]]</f>
        <v>0.44444444444444442</v>
      </c>
    </row>
    <row r="337" spans="1:24" x14ac:dyDescent="0.3">
      <c r="A337">
        <v>1666</v>
      </c>
      <c r="B337" s="1">
        <v>45067</v>
      </c>
      <c r="C337">
        <v>85794.62</v>
      </c>
      <c r="D337">
        <v>12.2</v>
      </c>
      <c r="E337">
        <v>14</v>
      </c>
      <c r="F337">
        <v>11405.68</v>
      </c>
      <c r="G337">
        <v>4265.08</v>
      </c>
      <c r="H337" t="s">
        <v>2213</v>
      </c>
      <c r="I337" t="s">
        <v>2211</v>
      </c>
      <c r="J337">
        <v>5</v>
      </c>
      <c r="K337" t="s">
        <v>2223</v>
      </c>
      <c r="L337" t="str">
        <f>IF(performance_data[[#This Row],[return_percentage]]&gt;=performance_data[[#This Row],[benchmark_return]],"Higher","Lower")</f>
        <v>Lower</v>
      </c>
      <c r="M337" s="14">
        <f xml:space="preserve"> _xlfn.MAXIFS(performance_data[date],performance_data[portfolio_id],performance_data[[#This Row],[portfolio_id]])</f>
        <v>45550</v>
      </c>
      <c r="N337" s="14">
        <f xml:space="preserve"> _xlfn.MINIFS(performance_data[date],performance_data[portfolio_id],performance_data[[#This Row],[portfolio_id]])</f>
        <v>44884</v>
      </c>
      <c r="O337" s="15">
        <f>_xlfn.MAXIFS(performance_data[portfolio_value],performance_data[portfolio_id],performance_data[[#This Row],[portfolio_id]],performance_data[date],performance_data[[#This Row],[latest_date]])</f>
        <v>92029.1</v>
      </c>
      <c r="P337" s="15">
        <f>_xlfn.MAXIFS(performance_data[portfolio_value],performance_data[portfolio_id],performance_data[[#This Row],[portfolio_id]],performance_data[date],performance_data[[#This Row],[starting_date]])</f>
        <v>350242.52</v>
      </c>
      <c r="Q337" s="15">
        <f>performance_data[[#This Row],[latest_value]]-performance_data[[#This Row],[starting_value]]</f>
        <v>-258213.42</v>
      </c>
      <c r="R337" s="15">
        <f>performance_data[[#This Row],[net_inflows]]-performance_data[[#This Row],[net_outflows]]</f>
        <v>7140.6</v>
      </c>
      <c r="S337" s="15" t="str">
        <f>IF(performance_data[[#This Row],[net_inflows]]&gt;AVERAGE(performance_data[net_inflows]),"High","Low")</f>
        <v>High</v>
      </c>
      <c r="T337" s="15">
        <f>AVERAGEIF(performance_data[inflow_flag],performance_data[[#This Row],[inflow_flag]],performance_data[return_percentage])</f>
        <v>4.8467905675459724</v>
      </c>
      <c r="U337" s="17">
        <f>IF(performance_data[[#This Row],[return_percentage]]&lt;performance_data[[#This Row],[benchmark_return]],1,0)</f>
        <v>1</v>
      </c>
      <c r="V337" s="17">
        <f>COUNTIFS(performance_data[portfolio_id],performance_data[[#This Row],[portfolio_id]])</f>
        <v>36</v>
      </c>
      <c r="W337" s="17">
        <f>COUNTIFS(performance_data[portfolio_id],performance_data[[#This Row],[portfolio_id]],
          performance_data[return_flag],1)</f>
        <v>16</v>
      </c>
      <c r="X337" s="15">
        <f>performance_data[[#This Row],[underperform_flag_count]]/performance_data[[#This Row],[totalportfoliocount]]</f>
        <v>0.44444444444444442</v>
      </c>
    </row>
    <row r="338" spans="1:24" x14ac:dyDescent="0.3">
      <c r="A338">
        <v>1666</v>
      </c>
      <c r="B338" s="1">
        <v>44919</v>
      </c>
      <c r="C338">
        <v>223725.71</v>
      </c>
      <c r="D338">
        <v>14.7</v>
      </c>
      <c r="E338">
        <v>14.87</v>
      </c>
      <c r="F338">
        <v>2464</v>
      </c>
      <c r="G338">
        <v>13706.81</v>
      </c>
      <c r="H338" t="s">
        <v>2220</v>
      </c>
      <c r="I338" t="s">
        <v>2217</v>
      </c>
      <c r="J338">
        <v>12</v>
      </c>
      <c r="K338" t="s">
        <v>2218</v>
      </c>
      <c r="L338" t="str">
        <f>IF(performance_data[[#This Row],[return_percentage]]&gt;=performance_data[[#This Row],[benchmark_return]],"Higher","Lower")</f>
        <v>Lower</v>
      </c>
      <c r="M338" s="14">
        <f xml:space="preserve"> _xlfn.MAXIFS(performance_data[date],performance_data[portfolio_id],performance_data[[#This Row],[portfolio_id]])</f>
        <v>45550</v>
      </c>
      <c r="N338" s="14">
        <f xml:space="preserve"> _xlfn.MINIFS(performance_data[date],performance_data[portfolio_id],performance_data[[#This Row],[portfolio_id]])</f>
        <v>44884</v>
      </c>
      <c r="O338" s="15">
        <f>_xlfn.MAXIFS(performance_data[portfolio_value],performance_data[portfolio_id],performance_data[[#This Row],[portfolio_id]],performance_data[date],performance_data[[#This Row],[latest_date]])</f>
        <v>92029.1</v>
      </c>
      <c r="P338" s="15">
        <f>_xlfn.MAXIFS(performance_data[portfolio_value],performance_data[portfolio_id],performance_data[[#This Row],[portfolio_id]],performance_data[date],performance_data[[#This Row],[starting_date]])</f>
        <v>350242.52</v>
      </c>
      <c r="Q338" s="15">
        <f>performance_data[[#This Row],[latest_value]]-performance_data[[#This Row],[starting_value]]</f>
        <v>-258213.42</v>
      </c>
      <c r="R338" s="15">
        <f>performance_data[[#This Row],[net_inflows]]-performance_data[[#This Row],[net_outflows]]</f>
        <v>-11242.81</v>
      </c>
      <c r="S338" s="15" t="str">
        <f>IF(performance_data[[#This Row],[net_inflows]]&gt;AVERAGE(performance_data[net_inflows]),"High","Low")</f>
        <v>Low</v>
      </c>
      <c r="T338" s="15">
        <f>AVERAGEIF(performance_data[inflow_flag],performance_data[[#This Row],[inflow_flag]],performance_data[return_percentage])</f>
        <v>5.0457846277021572</v>
      </c>
      <c r="U338" s="17">
        <f>IF(performance_data[[#This Row],[return_percentage]]&lt;performance_data[[#This Row],[benchmark_return]],1,0)</f>
        <v>1</v>
      </c>
      <c r="V338" s="17">
        <f>COUNTIFS(performance_data[portfolio_id],performance_data[[#This Row],[portfolio_id]])</f>
        <v>36</v>
      </c>
      <c r="W338" s="17">
        <f>COUNTIFS(performance_data[portfolio_id],performance_data[[#This Row],[portfolio_id]],
          performance_data[return_flag],1)</f>
        <v>16</v>
      </c>
      <c r="X338" s="15">
        <f>performance_data[[#This Row],[underperform_flag_count]]/performance_data[[#This Row],[totalportfoliocount]]</f>
        <v>0.44444444444444442</v>
      </c>
    </row>
    <row r="339" spans="1:24" x14ac:dyDescent="0.3">
      <c r="A339">
        <v>1666</v>
      </c>
      <c r="B339" s="1">
        <v>45417</v>
      </c>
      <c r="C339">
        <v>5125.37</v>
      </c>
      <c r="D339">
        <v>-0.73</v>
      </c>
      <c r="E339">
        <v>-0.59</v>
      </c>
      <c r="F339">
        <v>5057.07</v>
      </c>
      <c r="G339">
        <v>9864.44</v>
      </c>
      <c r="H339" t="s">
        <v>2205</v>
      </c>
      <c r="I339" t="s">
        <v>2211</v>
      </c>
      <c r="J339">
        <v>5</v>
      </c>
      <c r="K339" t="s">
        <v>2223</v>
      </c>
      <c r="L339" t="str">
        <f>IF(performance_data[[#This Row],[return_percentage]]&gt;=performance_data[[#This Row],[benchmark_return]],"Higher","Lower")</f>
        <v>Lower</v>
      </c>
      <c r="M339" s="14">
        <f xml:space="preserve"> _xlfn.MAXIFS(performance_data[date],performance_data[portfolio_id],performance_data[[#This Row],[portfolio_id]])</f>
        <v>45550</v>
      </c>
      <c r="N339" s="14">
        <f xml:space="preserve"> _xlfn.MINIFS(performance_data[date],performance_data[portfolio_id],performance_data[[#This Row],[portfolio_id]])</f>
        <v>44884</v>
      </c>
      <c r="O339" s="15">
        <f>_xlfn.MAXIFS(performance_data[portfolio_value],performance_data[portfolio_id],performance_data[[#This Row],[portfolio_id]],performance_data[date],performance_data[[#This Row],[latest_date]])</f>
        <v>92029.1</v>
      </c>
      <c r="P339" s="15">
        <f>_xlfn.MAXIFS(performance_data[portfolio_value],performance_data[portfolio_id],performance_data[[#This Row],[portfolio_id]],performance_data[date],performance_data[[#This Row],[starting_date]])</f>
        <v>350242.52</v>
      </c>
      <c r="Q339" s="15">
        <f>performance_data[[#This Row],[latest_value]]-performance_data[[#This Row],[starting_value]]</f>
        <v>-258213.42</v>
      </c>
      <c r="R339" s="15">
        <f>performance_data[[#This Row],[net_inflows]]-performance_data[[#This Row],[net_outflows]]</f>
        <v>-4807.3700000000008</v>
      </c>
      <c r="S339" s="15" t="str">
        <f>IF(performance_data[[#This Row],[net_inflows]]&gt;AVERAGE(performance_data[net_inflows]),"High","Low")</f>
        <v>Low</v>
      </c>
      <c r="T339" s="15">
        <f>AVERAGEIF(performance_data[inflow_flag],performance_data[[#This Row],[inflow_flag]],performance_data[return_percentage])</f>
        <v>5.0457846277021572</v>
      </c>
      <c r="U339" s="17">
        <f>IF(performance_data[[#This Row],[return_percentage]]&lt;performance_data[[#This Row],[benchmark_return]],1,0)</f>
        <v>1</v>
      </c>
      <c r="V339" s="17">
        <f>COUNTIFS(performance_data[portfolio_id],performance_data[[#This Row],[portfolio_id]])</f>
        <v>36</v>
      </c>
      <c r="W339" s="17">
        <f>COUNTIFS(performance_data[portfolio_id],performance_data[[#This Row],[portfolio_id]],
          performance_data[return_flag],1)</f>
        <v>16</v>
      </c>
      <c r="X339" s="15">
        <f>performance_data[[#This Row],[underperform_flag_count]]/performance_data[[#This Row],[totalportfoliocount]]</f>
        <v>0.44444444444444442</v>
      </c>
    </row>
    <row r="340" spans="1:24" x14ac:dyDescent="0.3">
      <c r="A340">
        <v>1666</v>
      </c>
      <c r="B340" s="1">
        <v>45086</v>
      </c>
      <c r="C340">
        <v>54462.45</v>
      </c>
      <c r="D340">
        <v>12.4</v>
      </c>
      <c r="E340">
        <v>14.59</v>
      </c>
      <c r="F340">
        <v>17554.8</v>
      </c>
      <c r="G340">
        <v>15937.74</v>
      </c>
      <c r="H340" t="s">
        <v>2213</v>
      </c>
      <c r="I340" t="s">
        <v>2211</v>
      </c>
      <c r="J340">
        <v>6</v>
      </c>
      <c r="K340" t="s">
        <v>2212</v>
      </c>
      <c r="L340" t="str">
        <f>IF(performance_data[[#This Row],[return_percentage]]&gt;=performance_data[[#This Row],[benchmark_return]],"Higher","Lower")</f>
        <v>Lower</v>
      </c>
      <c r="M340" s="14">
        <f xml:space="preserve"> _xlfn.MAXIFS(performance_data[date],performance_data[portfolio_id],performance_data[[#This Row],[portfolio_id]])</f>
        <v>45550</v>
      </c>
      <c r="N340" s="14">
        <f xml:space="preserve"> _xlfn.MINIFS(performance_data[date],performance_data[portfolio_id],performance_data[[#This Row],[portfolio_id]])</f>
        <v>44884</v>
      </c>
      <c r="O340" s="15">
        <f>_xlfn.MAXIFS(performance_data[portfolio_value],performance_data[portfolio_id],performance_data[[#This Row],[portfolio_id]],performance_data[date],performance_data[[#This Row],[latest_date]])</f>
        <v>92029.1</v>
      </c>
      <c r="P340" s="15">
        <f>_xlfn.MAXIFS(performance_data[portfolio_value],performance_data[portfolio_id],performance_data[[#This Row],[portfolio_id]],performance_data[date],performance_data[[#This Row],[starting_date]])</f>
        <v>350242.52</v>
      </c>
      <c r="Q340" s="15">
        <f>performance_data[[#This Row],[latest_value]]-performance_data[[#This Row],[starting_value]]</f>
        <v>-258213.42</v>
      </c>
      <c r="R340" s="15">
        <f>performance_data[[#This Row],[net_inflows]]-performance_data[[#This Row],[net_outflows]]</f>
        <v>1617.0599999999995</v>
      </c>
      <c r="S340" s="15" t="str">
        <f>IF(performance_data[[#This Row],[net_inflows]]&gt;AVERAGE(performance_data[net_inflows]),"High","Low")</f>
        <v>High</v>
      </c>
      <c r="T340" s="15">
        <f>AVERAGEIF(performance_data[inflow_flag],performance_data[[#This Row],[inflow_flag]],performance_data[return_percentage])</f>
        <v>4.8467905675459724</v>
      </c>
      <c r="U340" s="17">
        <f>IF(performance_data[[#This Row],[return_percentage]]&lt;performance_data[[#This Row],[benchmark_return]],1,0)</f>
        <v>1</v>
      </c>
      <c r="V340" s="17">
        <f>COUNTIFS(performance_data[portfolio_id],performance_data[[#This Row],[portfolio_id]])</f>
        <v>36</v>
      </c>
      <c r="W340" s="17">
        <f>COUNTIFS(performance_data[portfolio_id],performance_data[[#This Row],[portfolio_id]],
          performance_data[return_flag],1)</f>
        <v>16</v>
      </c>
      <c r="X340" s="15">
        <f>performance_data[[#This Row],[underperform_flag_count]]/performance_data[[#This Row],[totalportfoliocount]]</f>
        <v>0.44444444444444442</v>
      </c>
    </row>
    <row r="341" spans="1:24" x14ac:dyDescent="0.3">
      <c r="A341">
        <v>1666</v>
      </c>
      <c r="B341" s="1">
        <v>44884</v>
      </c>
      <c r="C341">
        <v>350242.52</v>
      </c>
      <c r="D341">
        <v>5.64</v>
      </c>
      <c r="E341">
        <v>5.13</v>
      </c>
      <c r="F341">
        <v>7028.33</v>
      </c>
      <c r="G341">
        <v>5405.51</v>
      </c>
      <c r="H341" t="s">
        <v>2220</v>
      </c>
      <c r="I341" t="s">
        <v>2217</v>
      </c>
      <c r="J341">
        <v>11</v>
      </c>
      <c r="K341" t="s">
        <v>2219</v>
      </c>
      <c r="L341" t="str">
        <f>IF(performance_data[[#This Row],[return_percentage]]&gt;=performance_data[[#This Row],[benchmark_return]],"Higher","Lower")</f>
        <v>Higher</v>
      </c>
      <c r="M341" s="14">
        <f xml:space="preserve"> _xlfn.MAXIFS(performance_data[date],performance_data[portfolio_id],performance_data[[#This Row],[portfolio_id]])</f>
        <v>45550</v>
      </c>
      <c r="N341" s="14">
        <f xml:space="preserve"> _xlfn.MINIFS(performance_data[date],performance_data[portfolio_id],performance_data[[#This Row],[portfolio_id]])</f>
        <v>44884</v>
      </c>
      <c r="O341" s="15">
        <f>_xlfn.MAXIFS(performance_data[portfolio_value],performance_data[portfolio_id],performance_data[[#This Row],[portfolio_id]],performance_data[date],performance_data[[#This Row],[latest_date]])</f>
        <v>92029.1</v>
      </c>
      <c r="P341" s="15">
        <f>_xlfn.MAXIFS(performance_data[portfolio_value],performance_data[portfolio_id],performance_data[[#This Row],[portfolio_id]],performance_data[date],performance_data[[#This Row],[starting_date]])</f>
        <v>350242.52</v>
      </c>
      <c r="Q341" s="15">
        <f>performance_data[[#This Row],[latest_value]]-performance_data[[#This Row],[starting_value]]</f>
        <v>-258213.42</v>
      </c>
      <c r="R341" s="15">
        <f>performance_data[[#This Row],[net_inflows]]-performance_data[[#This Row],[net_outflows]]</f>
        <v>1622.8199999999997</v>
      </c>
      <c r="S341" s="15" t="str">
        <f>IF(performance_data[[#This Row],[net_inflows]]&gt;AVERAGE(performance_data[net_inflows]),"High","Low")</f>
        <v>Low</v>
      </c>
      <c r="T341" s="15">
        <f>AVERAGEIF(performance_data[inflow_flag],performance_data[[#This Row],[inflow_flag]],performance_data[return_percentage])</f>
        <v>5.0457846277021572</v>
      </c>
      <c r="U341" s="17">
        <f>IF(performance_data[[#This Row],[return_percentage]]&lt;performance_data[[#This Row],[benchmark_return]],1,0)</f>
        <v>0</v>
      </c>
      <c r="V341" s="17">
        <f>COUNTIFS(performance_data[portfolio_id],performance_data[[#This Row],[portfolio_id]])</f>
        <v>36</v>
      </c>
      <c r="W341" s="17">
        <f>COUNTIFS(performance_data[portfolio_id],performance_data[[#This Row],[portfolio_id]],
          performance_data[return_flag],1)</f>
        <v>16</v>
      </c>
      <c r="X341" s="15">
        <f>performance_data[[#This Row],[underperform_flag_count]]/performance_data[[#This Row],[totalportfoliocount]]</f>
        <v>0.44444444444444442</v>
      </c>
    </row>
    <row r="342" spans="1:24" x14ac:dyDescent="0.3">
      <c r="A342">
        <v>1666</v>
      </c>
      <c r="B342" s="1">
        <v>45204</v>
      </c>
      <c r="C342">
        <v>182991.05</v>
      </c>
      <c r="D342">
        <v>18.420000000000002</v>
      </c>
      <c r="E342">
        <v>16.350000000000001</v>
      </c>
      <c r="F342">
        <v>2102.2800000000002</v>
      </c>
      <c r="G342">
        <v>11902.34</v>
      </c>
      <c r="H342" t="s">
        <v>2213</v>
      </c>
      <c r="I342" t="s">
        <v>2217</v>
      </c>
      <c r="J342">
        <v>10</v>
      </c>
      <c r="K342" t="s">
        <v>2224</v>
      </c>
      <c r="L342" t="str">
        <f>IF(performance_data[[#This Row],[return_percentage]]&gt;=performance_data[[#This Row],[benchmark_return]],"Higher","Lower")</f>
        <v>Higher</v>
      </c>
      <c r="M342" s="14">
        <f xml:space="preserve"> _xlfn.MAXIFS(performance_data[date],performance_data[portfolio_id],performance_data[[#This Row],[portfolio_id]])</f>
        <v>45550</v>
      </c>
      <c r="N342" s="14">
        <f xml:space="preserve"> _xlfn.MINIFS(performance_data[date],performance_data[portfolio_id],performance_data[[#This Row],[portfolio_id]])</f>
        <v>44884</v>
      </c>
      <c r="O342" s="15">
        <f>_xlfn.MAXIFS(performance_data[portfolio_value],performance_data[portfolio_id],performance_data[[#This Row],[portfolio_id]],performance_data[date],performance_data[[#This Row],[latest_date]])</f>
        <v>92029.1</v>
      </c>
      <c r="P342" s="15">
        <f>_xlfn.MAXIFS(performance_data[portfolio_value],performance_data[portfolio_id],performance_data[[#This Row],[portfolio_id]],performance_data[date],performance_data[[#This Row],[starting_date]])</f>
        <v>350242.52</v>
      </c>
      <c r="Q342" s="15">
        <f>performance_data[[#This Row],[latest_value]]-performance_data[[#This Row],[starting_value]]</f>
        <v>-258213.42</v>
      </c>
      <c r="R342" s="15">
        <f>performance_data[[#This Row],[net_inflows]]-performance_data[[#This Row],[net_outflows]]</f>
        <v>-9800.06</v>
      </c>
      <c r="S342" s="15" t="str">
        <f>IF(performance_data[[#This Row],[net_inflows]]&gt;AVERAGE(performance_data[net_inflows]),"High","Low")</f>
        <v>Low</v>
      </c>
      <c r="T342" s="15">
        <f>AVERAGEIF(performance_data[inflow_flag],performance_data[[#This Row],[inflow_flag]],performance_data[return_percentage])</f>
        <v>5.0457846277021572</v>
      </c>
      <c r="U342" s="17">
        <f>IF(performance_data[[#This Row],[return_percentage]]&lt;performance_data[[#This Row],[benchmark_return]],1,0)</f>
        <v>0</v>
      </c>
      <c r="V342" s="17">
        <f>COUNTIFS(performance_data[portfolio_id],performance_data[[#This Row],[portfolio_id]])</f>
        <v>36</v>
      </c>
      <c r="W342" s="17">
        <f>COUNTIFS(performance_data[portfolio_id],performance_data[[#This Row],[portfolio_id]],
          performance_data[return_flag],1)</f>
        <v>16</v>
      </c>
      <c r="X342" s="15">
        <f>performance_data[[#This Row],[underperform_flag_count]]/performance_data[[#This Row],[totalportfoliocount]]</f>
        <v>0.44444444444444442</v>
      </c>
    </row>
    <row r="343" spans="1:24" x14ac:dyDescent="0.3">
      <c r="A343">
        <v>1666</v>
      </c>
      <c r="B343" s="1">
        <v>45448</v>
      </c>
      <c r="C343">
        <v>321566.75</v>
      </c>
      <c r="D343">
        <v>7.38</v>
      </c>
      <c r="E343">
        <v>6.03</v>
      </c>
      <c r="F343">
        <v>306.51</v>
      </c>
      <c r="G343">
        <v>6077.49</v>
      </c>
      <c r="H343" t="s">
        <v>2205</v>
      </c>
      <c r="I343" t="s">
        <v>2211</v>
      </c>
      <c r="J343">
        <v>6</v>
      </c>
      <c r="K343" t="s">
        <v>2212</v>
      </c>
      <c r="L343" t="str">
        <f>IF(performance_data[[#This Row],[return_percentage]]&gt;=performance_data[[#This Row],[benchmark_return]],"Higher","Lower")</f>
        <v>Higher</v>
      </c>
      <c r="M343" s="14">
        <f xml:space="preserve"> _xlfn.MAXIFS(performance_data[date],performance_data[portfolio_id],performance_data[[#This Row],[portfolio_id]])</f>
        <v>45550</v>
      </c>
      <c r="N343" s="14">
        <f xml:space="preserve"> _xlfn.MINIFS(performance_data[date],performance_data[portfolio_id],performance_data[[#This Row],[portfolio_id]])</f>
        <v>44884</v>
      </c>
      <c r="O343" s="15">
        <f>_xlfn.MAXIFS(performance_data[portfolio_value],performance_data[portfolio_id],performance_data[[#This Row],[portfolio_id]],performance_data[date],performance_data[[#This Row],[latest_date]])</f>
        <v>92029.1</v>
      </c>
      <c r="P343" s="15">
        <f>_xlfn.MAXIFS(performance_data[portfolio_value],performance_data[portfolio_id],performance_data[[#This Row],[portfolio_id]],performance_data[date],performance_data[[#This Row],[starting_date]])</f>
        <v>350242.52</v>
      </c>
      <c r="Q343" s="15">
        <f>performance_data[[#This Row],[latest_value]]-performance_data[[#This Row],[starting_value]]</f>
        <v>-258213.42</v>
      </c>
      <c r="R343" s="15">
        <f>performance_data[[#This Row],[net_inflows]]-performance_data[[#This Row],[net_outflows]]</f>
        <v>-5770.98</v>
      </c>
      <c r="S343" s="15" t="str">
        <f>IF(performance_data[[#This Row],[net_inflows]]&gt;AVERAGE(performance_data[net_inflows]),"High","Low")</f>
        <v>Low</v>
      </c>
      <c r="T343" s="15">
        <f>AVERAGEIF(performance_data[inflow_flag],performance_data[[#This Row],[inflow_flag]],performance_data[return_percentage])</f>
        <v>5.0457846277021572</v>
      </c>
      <c r="U343" s="17">
        <f>IF(performance_data[[#This Row],[return_percentage]]&lt;performance_data[[#This Row],[benchmark_return]],1,0)</f>
        <v>0</v>
      </c>
      <c r="V343" s="17">
        <f>COUNTIFS(performance_data[portfolio_id],performance_data[[#This Row],[portfolio_id]])</f>
        <v>36</v>
      </c>
      <c r="W343" s="17">
        <f>COUNTIFS(performance_data[portfolio_id],performance_data[[#This Row],[portfolio_id]],
          performance_data[return_flag],1)</f>
        <v>16</v>
      </c>
      <c r="X343" s="15">
        <f>performance_data[[#This Row],[underperform_flag_count]]/performance_data[[#This Row],[totalportfoliocount]]</f>
        <v>0.44444444444444442</v>
      </c>
    </row>
    <row r="344" spans="1:24" x14ac:dyDescent="0.3">
      <c r="A344">
        <v>1666</v>
      </c>
      <c r="B344" s="1">
        <v>45518</v>
      </c>
      <c r="C344">
        <v>492790.86</v>
      </c>
      <c r="D344">
        <v>11.29</v>
      </c>
      <c r="E344">
        <v>9.61</v>
      </c>
      <c r="F344">
        <v>9070.1</v>
      </c>
      <c r="G344">
        <v>5123.62</v>
      </c>
      <c r="H344" t="s">
        <v>2205</v>
      </c>
      <c r="I344" t="s">
        <v>2209</v>
      </c>
      <c r="J344">
        <v>8</v>
      </c>
      <c r="K344" t="s">
        <v>2214</v>
      </c>
      <c r="L344" t="str">
        <f>IF(performance_data[[#This Row],[return_percentage]]&gt;=performance_data[[#This Row],[benchmark_return]],"Higher","Lower")</f>
        <v>Higher</v>
      </c>
      <c r="M344" s="14">
        <f xml:space="preserve"> _xlfn.MAXIFS(performance_data[date],performance_data[portfolio_id],performance_data[[#This Row],[portfolio_id]])</f>
        <v>45550</v>
      </c>
      <c r="N344" s="14">
        <f xml:space="preserve"> _xlfn.MINIFS(performance_data[date],performance_data[portfolio_id],performance_data[[#This Row],[portfolio_id]])</f>
        <v>44884</v>
      </c>
      <c r="O344" s="15">
        <f>_xlfn.MAXIFS(performance_data[portfolio_value],performance_data[portfolio_id],performance_data[[#This Row],[portfolio_id]],performance_data[date],performance_data[[#This Row],[latest_date]])</f>
        <v>92029.1</v>
      </c>
      <c r="P344" s="15">
        <f>_xlfn.MAXIFS(performance_data[portfolio_value],performance_data[portfolio_id],performance_data[[#This Row],[portfolio_id]],performance_data[date],performance_data[[#This Row],[starting_date]])</f>
        <v>350242.52</v>
      </c>
      <c r="Q344" s="15">
        <f>performance_data[[#This Row],[latest_value]]-performance_data[[#This Row],[starting_value]]</f>
        <v>-258213.42</v>
      </c>
      <c r="R344" s="15">
        <f>performance_data[[#This Row],[net_inflows]]-performance_data[[#This Row],[net_outflows]]</f>
        <v>3946.4800000000005</v>
      </c>
      <c r="S344" s="15" t="str">
        <f>IF(performance_data[[#This Row],[net_inflows]]&gt;AVERAGE(performance_data[net_inflows]),"High","Low")</f>
        <v>Low</v>
      </c>
      <c r="T344" s="15">
        <f>AVERAGEIF(performance_data[inflow_flag],performance_data[[#This Row],[inflow_flag]],performance_data[return_percentage])</f>
        <v>5.0457846277021572</v>
      </c>
      <c r="U344" s="17">
        <f>IF(performance_data[[#This Row],[return_percentage]]&lt;performance_data[[#This Row],[benchmark_return]],1,0)</f>
        <v>0</v>
      </c>
      <c r="V344" s="17">
        <f>COUNTIFS(performance_data[portfolio_id],performance_data[[#This Row],[portfolio_id]])</f>
        <v>36</v>
      </c>
      <c r="W344" s="17">
        <f>COUNTIFS(performance_data[portfolio_id],performance_data[[#This Row],[portfolio_id]],
          performance_data[return_flag],1)</f>
        <v>16</v>
      </c>
      <c r="X344" s="15">
        <f>performance_data[[#This Row],[underperform_flag_count]]/performance_data[[#This Row],[totalportfoliocount]]</f>
        <v>0.44444444444444442</v>
      </c>
    </row>
    <row r="345" spans="1:24" x14ac:dyDescent="0.3">
      <c r="A345">
        <v>1666</v>
      </c>
      <c r="B345" s="1">
        <v>44930</v>
      </c>
      <c r="C345">
        <v>377574.31</v>
      </c>
      <c r="D345">
        <v>15.13</v>
      </c>
      <c r="E345">
        <v>17.52</v>
      </c>
      <c r="F345">
        <v>2886.58</v>
      </c>
      <c r="G345">
        <v>16406.78</v>
      </c>
      <c r="H345" t="s">
        <v>2213</v>
      </c>
      <c r="I345" t="s">
        <v>2206</v>
      </c>
      <c r="J345">
        <v>1</v>
      </c>
      <c r="K345" t="s">
        <v>2207</v>
      </c>
      <c r="L345" t="str">
        <f>IF(performance_data[[#This Row],[return_percentage]]&gt;=performance_data[[#This Row],[benchmark_return]],"Higher","Lower")</f>
        <v>Lower</v>
      </c>
      <c r="M345" s="14">
        <f xml:space="preserve"> _xlfn.MAXIFS(performance_data[date],performance_data[portfolio_id],performance_data[[#This Row],[portfolio_id]])</f>
        <v>45550</v>
      </c>
      <c r="N345" s="14">
        <f xml:space="preserve"> _xlfn.MINIFS(performance_data[date],performance_data[portfolio_id],performance_data[[#This Row],[portfolio_id]])</f>
        <v>44884</v>
      </c>
      <c r="O345" s="15">
        <f>_xlfn.MAXIFS(performance_data[portfolio_value],performance_data[portfolio_id],performance_data[[#This Row],[portfolio_id]],performance_data[date],performance_data[[#This Row],[latest_date]])</f>
        <v>92029.1</v>
      </c>
      <c r="P345" s="15">
        <f>_xlfn.MAXIFS(performance_data[portfolio_value],performance_data[portfolio_id],performance_data[[#This Row],[portfolio_id]],performance_data[date],performance_data[[#This Row],[starting_date]])</f>
        <v>350242.52</v>
      </c>
      <c r="Q345" s="15">
        <f>performance_data[[#This Row],[latest_value]]-performance_data[[#This Row],[starting_value]]</f>
        <v>-258213.42</v>
      </c>
      <c r="R345" s="15">
        <f>performance_data[[#This Row],[net_inflows]]-performance_data[[#This Row],[net_outflows]]</f>
        <v>-13520.199999999999</v>
      </c>
      <c r="S345" s="15" t="str">
        <f>IF(performance_data[[#This Row],[net_inflows]]&gt;AVERAGE(performance_data[net_inflows]),"High","Low")</f>
        <v>Low</v>
      </c>
      <c r="T345" s="15">
        <f>AVERAGEIF(performance_data[inflow_flag],performance_data[[#This Row],[inflow_flag]],performance_data[return_percentage])</f>
        <v>5.0457846277021572</v>
      </c>
      <c r="U345" s="17">
        <f>IF(performance_data[[#This Row],[return_percentage]]&lt;performance_data[[#This Row],[benchmark_return]],1,0)</f>
        <v>1</v>
      </c>
      <c r="V345" s="17">
        <f>COUNTIFS(performance_data[portfolio_id],performance_data[[#This Row],[portfolio_id]])</f>
        <v>36</v>
      </c>
      <c r="W345" s="17">
        <f>COUNTIFS(performance_data[portfolio_id],performance_data[[#This Row],[portfolio_id]],
          performance_data[return_flag],1)</f>
        <v>16</v>
      </c>
      <c r="X345" s="15">
        <f>performance_data[[#This Row],[underperform_flag_count]]/performance_data[[#This Row],[totalportfoliocount]]</f>
        <v>0.44444444444444442</v>
      </c>
    </row>
    <row r="346" spans="1:24" x14ac:dyDescent="0.3">
      <c r="A346">
        <v>1666</v>
      </c>
      <c r="B346" s="1">
        <v>45459</v>
      </c>
      <c r="C346">
        <v>67547.09</v>
      </c>
      <c r="D346">
        <v>16.170000000000002</v>
      </c>
      <c r="E346">
        <v>15.89</v>
      </c>
      <c r="F346">
        <v>7517.73</v>
      </c>
      <c r="G346">
        <v>11744.2</v>
      </c>
      <c r="H346" t="s">
        <v>2205</v>
      </c>
      <c r="I346" t="s">
        <v>2211</v>
      </c>
      <c r="J346">
        <v>6</v>
      </c>
      <c r="K346" t="s">
        <v>2212</v>
      </c>
      <c r="L346" t="str">
        <f>IF(performance_data[[#This Row],[return_percentage]]&gt;=performance_data[[#This Row],[benchmark_return]],"Higher","Lower")</f>
        <v>Higher</v>
      </c>
      <c r="M346" s="14">
        <f xml:space="preserve"> _xlfn.MAXIFS(performance_data[date],performance_data[portfolio_id],performance_data[[#This Row],[portfolio_id]])</f>
        <v>45550</v>
      </c>
      <c r="N346" s="14">
        <f xml:space="preserve"> _xlfn.MINIFS(performance_data[date],performance_data[portfolio_id],performance_data[[#This Row],[portfolio_id]])</f>
        <v>44884</v>
      </c>
      <c r="O346" s="15">
        <f>_xlfn.MAXIFS(performance_data[portfolio_value],performance_data[portfolio_id],performance_data[[#This Row],[portfolio_id]],performance_data[date],performance_data[[#This Row],[latest_date]])</f>
        <v>92029.1</v>
      </c>
      <c r="P346" s="15">
        <f>_xlfn.MAXIFS(performance_data[portfolio_value],performance_data[portfolio_id],performance_data[[#This Row],[portfolio_id]],performance_data[date],performance_data[[#This Row],[starting_date]])</f>
        <v>350242.52</v>
      </c>
      <c r="Q346" s="15">
        <f>performance_data[[#This Row],[latest_value]]-performance_data[[#This Row],[starting_value]]</f>
        <v>-258213.42</v>
      </c>
      <c r="R346" s="15">
        <f>performance_data[[#This Row],[net_inflows]]-performance_data[[#This Row],[net_outflows]]</f>
        <v>-4226.4700000000012</v>
      </c>
      <c r="S346" s="15" t="str">
        <f>IF(performance_data[[#This Row],[net_inflows]]&gt;AVERAGE(performance_data[net_inflows]),"High","Low")</f>
        <v>Low</v>
      </c>
      <c r="T346" s="15">
        <f>AVERAGEIF(performance_data[inflow_flag],performance_data[[#This Row],[inflow_flag]],performance_data[return_percentage])</f>
        <v>5.0457846277021572</v>
      </c>
      <c r="U346" s="17">
        <f>IF(performance_data[[#This Row],[return_percentage]]&lt;performance_data[[#This Row],[benchmark_return]],1,0)</f>
        <v>0</v>
      </c>
      <c r="V346" s="17">
        <f>COUNTIFS(performance_data[portfolio_id],performance_data[[#This Row],[portfolio_id]])</f>
        <v>36</v>
      </c>
      <c r="W346" s="17">
        <f>COUNTIFS(performance_data[portfolio_id],performance_data[[#This Row],[portfolio_id]],
          performance_data[return_flag],1)</f>
        <v>16</v>
      </c>
      <c r="X346" s="15">
        <f>performance_data[[#This Row],[underperform_flag_count]]/performance_data[[#This Row],[totalportfoliocount]]</f>
        <v>0.44444444444444442</v>
      </c>
    </row>
    <row r="347" spans="1:24" x14ac:dyDescent="0.3">
      <c r="A347">
        <v>1666</v>
      </c>
      <c r="B347" s="1">
        <v>45196</v>
      </c>
      <c r="C347">
        <v>498869.12</v>
      </c>
      <c r="D347">
        <v>8.7200000000000006</v>
      </c>
      <c r="E347">
        <v>7.15</v>
      </c>
      <c r="F347">
        <v>15881.04</v>
      </c>
      <c r="G347">
        <v>349.01</v>
      </c>
      <c r="H347" t="s">
        <v>2213</v>
      </c>
      <c r="I347" t="s">
        <v>2209</v>
      </c>
      <c r="J347">
        <v>9</v>
      </c>
      <c r="K347" t="s">
        <v>2221</v>
      </c>
      <c r="L347" t="str">
        <f>IF(performance_data[[#This Row],[return_percentage]]&gt;=performance_data[[#This Row],[benchmark_return]],"Higher","Lower")</f>
        <v>Higher</v>
      </c>
      <c r="M347" s="14">
        <f xml:space="preserve"> _xlfn.MAXIFS(performance_data[date],performance_data[portfolio_id],performance_data[[#This Row],[portfolio_id]])</f>
        <v>45550</v>
      </c>
      <c r="N347" s="14">
        <f xml:space="preserve"> _xlfn.MINIFS(performance_data[date],performance_data[portfolio_id],performance_data[[#This Row],[portfolio_id]])</f>
        <v>44884</v>
      </c>
      <c r="O347" s="15">
        <f>_xlfn.MAXIFS(performance_data[portfolio_value],performance_data[portfolio_id],performance_data[[#This Row],[portfolio_id]],performance_data[date],performance_data[[#This Row],[latest_date]])</f>
        <v>92029.1</v>
      </c>
      <c r="P347" s="15">
        <f>_xlfn.MAXIFS(performance_data[portfolio_value],performance_data[portfolio_id],performance_data[[#This Row],[portfolio_id]],performance_data[date],performance_data[[#This Row],[starting_date]])</f>
        <v>350242.52</v>
      </c>
      <c r="Q347" s="15">
        <f>performance_data[[#This Row],[latest_value]]-performance_data[[#This Row],[starting_value]]</f>
        <v>-258213.42</v>
      </c>
      <c r="R347" s="15">
        <f>performance_data[[#This Row],[net_inflows]]-performance_data[[#This Row],[net_outflows]]</f>
        <v>15532.03</v>
      </c>
      <c r="S347" s="15" t="str">
        <f>IF(performance_data[[#This Row],[net_inflows]]&gt;AVERAGE(performance_data[net_inflows]),"High","Low")</f>
        <v>High</v>
      </c>
      <c r="T347" s="15">
        <f>AVERAGEIF(performance_data[inflow_flag],performance_data[[#This Row],[inflow_flag]],performance_data[return_percentage])</f>
        <v>4.8467905675459724</v>
      </c>
      <c r="U347" s="17">
        <f>IF(performance_data[[#This Row],[return_percentage]]&lt;performance_data[[#This Row],[benchmark_return]],1,0)</f>
        <v>0</v>
      </c>
      <c r="V347" s="17">
        <f>COUNTIFS(performance_data[portfolio_id],performance_data[[#This Row],[portfolio_id]])</f>
        <v>36</v>
      </c>
      <c r="W347" s="17">
        <f>COUNTIFS(performance_data[portfolio_id],performance_data[[#This Row],[portfolio_id]],
          performance_data[return_flag],1)</f>
        <v>16</v>
      </c>
      <c r="X347" s="15">
        <f>performance_data[[#This Row],[underperform_flag_count]]/performance_data[[#This Row],[totalportfoliocount]]</f>
        <v>0.44444444444444442</v>
      </c>
    </row>
    <row r="348" spans="1:24" x14ac:dyDescent="0.3">
      <c r="A348">
        <v>1666</v>
      </c>
      <c r="B348" s="1">
        <v>45039</v>
      </c>
      <c r="C348">
        <v>12196.25</v>
      </c>
      <c r="D348">
        <v>20</v>
      </c>
      <c r="E348">
        <v>21.28</v>
      </c>
      <c r="F348">
        <v>19714.41</v>
      </c>
      <c r="G348">
        <v>528.99</v>
      </c>
      <c r="H348" t="s">
        <v>2213</v>
      </c>
      <c r="I348" t="s">
        <v>2211</v>
      </c>
      <c r="J348">
        <v>4</v>
      </c>
      <c r="K348" t="s">
        <v>2216</v>
      </c>
      <c r="L348" t="str">
        <f>IF(performance_data[[#This Row],[return_percentage]]&gt;=performance_data[[#This Row],[benchmark_return]],"Higher","Lower")</f>
        <v>Lower</v>
      </c>
      <c r="M348" s="14">
        <f xml:space="preserve"> _xlfn.MAXIFS(performance_data[date],performance_data[portfolio_id],performance_data[[#This Row],[portfolio_id]])</f>
        <v>45550</v>
      </c>
      <c r="N348" s="14">
        <f xml:space="preserve"> _xlfn.MINIFS(performance_data[date],performance_data[portfolio_id],performance_data[[#This Row],[portfolio_id]])</f>
        <v>44884</v>
      </c>
      <c r="O348" s="15">
        <f>_xlfn.MAXIFS(performance_data[portfolio_value],performance_data[portfolio_id],performance_data[[#This Row],[portfolio_id]],performance_data[date],performance_data[[#This Row],[latest_date]])</f>
        <v>92029.1</v>
      </c>
      <c r="P348" s="15">
        <f>_xlfn.MAXIFS(performance_data[portfolio_value],performance_data[portfolio_id],performance_data[[#This Row],[portfolio_id]],performance_data[date],performance_data[[#This Row],[starting_date]])</f>
        <v>350242.52</v>
      </c>
      <c r="Q348" s="15">
        <f>performance_data[[#This Row],[latest_value]]-performance_data[[#This Row],[starting_value]]</f>
        <v>-258213.42</v>
      </c>
      <c r="R348" s="15">
        <f>performance_data[[#This Row],[net_inflows]]-performance_data[[#This Row],[net_outflows]]</f>
        <v>19185.419999999998</v>
      </c>
      <c r="S348" s="15" t="str">
        <f>IF(performance_data[[#This Row],[net_inflows]]&gt;AVERAGE(performance_data[net_inflows]),"High","Low")</f>
        <v>High</v>
      </c>
      <c r="T348" s="15">
        <f>AVERAGEIF(performance_data[inflow_flag],performance_data[[#This Row],[inflow_flag]],performance_data[return_percentage])</f>
        <v>4.8467905675459724</v>
      </c>
      <c r="U348" s="17">
        <f>IF(performance_data[[#This Row],[return_percentage]]&lt;performance_data[[#This Row],[benchmark_return]],1,0)</f>
        <v>1</v>
      </c>
      <c r="V348" s="17">
        <f>COUNTIFS(performance_data[portfolio_id],performance_data[[#This Row],[portfolio_id]])</f>
        <v>36</v>
      </c>
      <c r="W348" s="17">
        <f>COUNTIFS(performance_data[portfolio_id],performance_data[[#This Row],[portfolio_id]],
          performance_data[return_flag],1)</f>
        <v>16</v>
      </c>
      <c r="X348" s="15">
        <f>performance_data[[#This Row],[underperform_flag_count]]/performance_data[[#This Row],[totalportfoliocount]]</f>
        <v>0.44444444444444442</v>
      </c>
    </row>
    <row r="349" spans="1:24" x14ac:dyDescent="0.3">
      <c r="A349">
        <v>1666</v>
      </c>
      <c r="B349" s="1">
        <v>44993</v>
      </c>
      <c r="C349">
        <v>318286.13</v>
      </c>
      <c r="D349">
        <v>-9.83</v>
      </c>
      <c r="E349">
        <v>-11.08</v>
      </c>
      <c r="F349">
        <v>15295.52</v>
      </c>
      <c r="G349">
        <v>19839.900000000001</v>
      </c>
      <c r="H349" t="s">
        <v>2213</v>
      </c>
      <c r="I349" t="s">
        <v>2206</v>
      </c>
      <c r="J349">
        <v>3</v>
      </c>
      <c r="K349" t="s">
        <v>2222</v>
      </c>
      <c r="L349" t="str">
        <f>IF(performance_data[[#This Row],[return_percentage]]&gt;=performance_data[[#This Row],[benchmark_return]],"Higher","Lower")</f>
        <v>Higher</v>
      </c>
      <c r="M349" s="14">
        <f xml:space="preserve"> _xlfn.MAXIFS(performance_data[date],performance_data[portfolio_id],performance_data[[#This Row],[portfolio_id]])</f>
        <v>45550</v>
      </c>
      <c r="N349" s="14">
        <f xml:space="preserve"> _xlfn.MINIFS(performance_data[date],performance_data[portfolio_id],performance_data[[#This Row],[portfolio_id]])</f>
        <v>44884</v>
      </c>
      <c r="O349" s="15">
        <f>_xlfn.MAXIFS(performance_data[portfolio_value],performance_data[portfolio_id],performance_data[[#This Row],[portfolio_id]],performance_data[date],performance_data[[#This Row],[latest_date]])</f>
        <v>92029.1</v>
      </c>
      <c r="P349" s="15">
        <f>_xlfn.MAXIFS(performance_data[portfolio_value],performance_data[portfolio_id],performance_data[[#This Row],[portfolio_id]],performance_data[date],performance_data[[#This Row],[starting_date]])</f>
        <v>350242.52</v>
      </c>
      <c r="Q349" s="15">
        <f>performance_data[[#This Row],[latest_value]]-performance_data[[#This Row],[starting_value]]</f>
        <v>-258213.42</v>
      </c>
      <c r="R349" s="15">
        <f>performance_data[[#This Row],[net_inflows]]-performance_data[[#This Row],[net_outflows]]</f>
        <v>-4544.380000000001</v>
      </c>
      <c r="S349" s="15" t="str">
        <f>IF(performance_data[[#This Row],[net_inflows]]&gt;AVERAGE(performance_data[net_inflows]),"High","Low")</f>
        <v>High</v>
      </c>
      <c r="T349" s="15">
        <f>AVERAGEIF(performance_data[inflow_flag],performance_data[[#This Row],[inflow_flag]],performance_data[return_percentage])</f>
        <v>4.8467905675459724</v>
      </c>
      <c r="U349" s="17">
        <f>IF(performance_data[[#This Row],[return_percentage]]&lt;performance_data[[#This Row],[benchmark_return]],1,0)</f>
        <v>0</v>
      </c>
      <c r="V349" s="17">
        <f>COUNTIFS(performance_data[portfolio_id],performance_data[[#This Row],[portfolio_id]])</f>
        <v>36</v>
      </c>
      <c r="W349" s="17">
        <f>COUNTIFS(performance_data[portfolio_id],performance_data[[#This Row],[portfolio_id]],
          performance_data[return_flag],1)</f>
        <v>16</v>
      </c>
      <c r="X349" s="15">
        <f>performance_data[[#This Row],[underperform_flag_count]]/performance_data[[#This Row],[totalportfoliocount]]</f>
        <v>0.44444444444444442</v>
      </c>
    </row>
    <row r="350" spans="1:24" x14ac:dyDescent="0.3">
      <c r="A350">
        <v>1666</v>
      </c>
      <c r="B350" s="1">
        <v>45198</v>
      </c>
      <c r="C350">
        <v>82102.460000000006</v>
      </c>
      <c r="D350">
        <v>-5.21</v>
      </c>
      <c r="E350">
        <v>-5.19</v>
      </c>
      <c r="F350">
        <v>19213.02</v>
      </c>
      <c r="G350">
        <v>18268.22</v>
      </c>
      <c r="H350" t="s">
        <v>2213</v>
      </c>
      <c r="I350" t="s">
        <v>2209</v>
      </c>
      <c r="J350">
        <v>9</v>
      </c>
      <c r="K350" t="s">
        <v>2221</v>
      </c>
      <c r="L350" t="str">
        <f>IF(performance_data[[#This Row],[return_percentage]]&gt;=performance_data[[#This Row],[benchmark_return]],"Higher","Lower")</f>
        <v>Lower</v>
      </c>
      <c r="M350" s="14">
        <f xml:space="preserve"> _xlfn.MAXIFS(performance_data[date],performance_data[portfolio_id],performance_data[[#This Row],[portfolio_id]])</f>
        <v>45550</v>
      </c>
      <c r="N350" s="14">
        <f xml:space="preserve"> _xlfn.MINIFS(performance_data[date],performance_data[portfolio_id],performance_data[[#This Row],[portfolio_id]])</f>
        <v>44884</v>
      </c>
      <c r="O350" s="15">
        <f>_xlfn.MAXIFS(performance_data[portfolio_value],performance_data[portfolio_id],performance_data[[#This Row],[portfolio_id]],performance_data[date],performance_data[[#This Row],[latest_date]])</f>
        <v>92029.1</v>
      </c>
      <c r="P350" s="15">
        <f>_xlfn.MAXIFS(performance_data[portfolio_value],performance_data[portfolio_id],performance_data[[#This Row],[portfolio_id]],performance_data[date],performance_data[[#This Row],[starting_date]])</f>
        <v>350242.52</v>
      </c>
      <c r="Q350" s="15">
        <f>performance_data[[#This Row],[latest_value]]-performance_data[[#This Row],[starting_value]]</f>
        <v>-258213.42</v>
      </c>
      <c r="R350" s="15">
        <f>performance_data[[#This Row],[net_inflows]]-performance_data[[#This Row],[net_outflows]]</f>
        <v>944.79999999999927</v>
      </c>
      <c r="S350" s="15" t="str">
        <f>IF(performance_data[[#This Row],[net_inflows]]&gt;AVERAGE(performance_data[net_inflows]),"High","Low")</f>
        <v>High</v>
      </c>
      <c r="T350" s="15">
        <f>AVERAGEIF(performance_data[inflow_flag],performance_data[[#This Row],[inflow_flag]],performance_data[return_percentage])</f>
        <v>4.8467905675459724</v>
      </c>
      <c r="U350" s="17">
        <f>IF(performance_data[[#This Row],[return_percentage]]&lt;performance_data[[#This Row],[benchmark_return]],1,0)</f>
        <v>1</v>
      </c>
      <c r="V350" s="17">
        <f>COUNTIFS(performance_data[portfolio_id],performance_data[[#This Row],[portfolio_id]])</f>
        <v>36</v>
      </c>
      <c r="W350" s="17">
        <f>COUNTIFS(performance_data[portfolio_id],performance_data[[#This Row],[portfolio_id]],
          performance_data[return_flag],1)</f>
        <v>16</v>
      </c>
      <c r="X350" s="15">
        <f>performance_data[[#This Row],[underperform_flag_count]]/performance_data[[#This Row],[totalportfoliocount]]</f>
        <v>0.44444444444444442</v>
      </c>
    </row>
    <row r="351" spans="1:24" x14ac:dyDescent="0.3">
      <c r="A351">
        <v>1666</v>
      </c>
      <c r="B351" s="1">
        <v>45135</v>
      </c>
      <c r="C351">
        <v>134401.75</v>
      </c>
      <c r="D351">
        <v>13.42</v>
      </c>
      <c r="E351">
        <v>14.09</v>
      </c>
      <c r="F351">
        <v>10868.39</v>
      </c>
      <c r="G351">
        <v>2664.87</v>
      </c>
      <c r="H351" t="s">
        <v>2213</v>
      </c>
      <c r="I351" t="s">
        <v>2209</v>
      </c>
      <c r="J351">
        <v>7</v>
      </c>
      <c r="K351" t="s">
        <v>2210</v>
      </c>
      <c r="L351" t="str">
        <f>IF(performance_data[[#This Row],[return_percentage]]&gt;=performance_data[[#This Row],[benchmark_return]],"Higher","Lower")</f>
        <v>Lower</v>
      </c>
      <c r="M351" s="14">
        <f xml:space="preserve"> _xlfn.MAXIFS(performance_data[date],performance_data[portfolio_id],performance_data[[#This Row],[portfolio_id]])</f>
        <v>45550</v>
      </c>
      <c r="N351" s="14">
        <f xml:space="preserve"> _xlfn.MINIFS(performance_data[date],performance_data[portfolio_id],performance_data[[#This Row],[portfolio_id]])</f>
        <v>44884</v>
      </c>
      <c r="O351" s="15">
        <f>_xlfn.MAXIFS(performance_data[portfolio_value],performance_data[portfolio_id],performance_data[[#This Row],[portfolio_id]],performance_data[date],performance_data[[#This Row],[latest_date]])</f>
        <v>92029.1</v>
      </c>
      <c r="P351" s="15">
        <f>_xlfn.MAXIFS(performance_data[portfolio_value],performance_data[portfolio_id],performance_data[[#This Row],[portfolio_id]],performance_data[date],performance_data[[#This Row],[starting_date]])</f>
        <v>350242.52</v>
      </c>
      <c r="Q351" s="15">
        <f>performance_data[[#This Row],[latest_value]]-performance_data[[#This Row],[starting_value]]</f>
        <v>-258213.42</v>
      </c>
      <c r="R351" s="15">
        <f>performance_data[[#This Row],[net_inflows]]-performance_data[[#This Row],[net_outflows]]</f>
        <v>8203.52</v>
      </c>
      <c r="S351" s="15" t="str">
        <f>IF(performance_data[[#This Row],[net_inflows]]&gt;AVERAGE(performance_data[net_inflows]),"High","Low")</f>
        <v>High</v>
      </c>
      <c r="T351" s="15">
        <f>AVERAGEIF(performance_data[inflow_flag],performance_data[[#This Row],[inflow_flag]],performance_data[return_percentage])</f>
        <v>4.8467905675459724</v>
      </c>
      <c r="U351" s="17">
        <f>IF(performance_data[[#This Row],[return_percentage]]&lt;performance_data[[#This Row],[benchmark_return]],1,0)</f>
        <v>1</v>
      </c>
      <c r="V351" s="17">
        <f>COUNTIFS(performance_data[portfolio_id],performance_data[[#This Row],[portfolio_id]])</f>
        <v>36</v>
      </c>
      <c r="W351" s="17">
        <f>COUNTIFS(performance_data[portfolio_id],performance_data[[#This Row],[portfolio_id]],
          performance_data[return_flag],1)</f>
        <v>16</v>
      </c>
      <c r="X351" s="15">
        <f>performance_data[[#This Row],[underperform_flag_count]]/performance_data[[#This Row],[totalportfoliocount]]</f>
        <v>0.44444444444444442</v>
      </c>
    </row>
    <row r="352" spans="1:24" x14ac:dyDescent="0.3">
      <c r="A352">
        <v>1666</v>
      </c>
      <c r="B352" s="1">
        <v>45317</v>
      </c>
      <c r="C352">
        <v>165221.76999999999</v>
      </c>
      <c r="D352">
        <v>15.47</v>
      </c>
      <c r="E352">
        <v>12.48</v>
      </c>
      <c r="F352">
        <v>9728.2000000000007</v>
      </c>
      <c r="G352">
        <v>15029.82</v>
      </c>
      <c r="H352" t="s">
        <v>2205</v>
      </c>
      <c r="I352" t="s">
        <v>2206</v>
      </c>
      <c r="J352">
        <v>1</v>
      </c>
      <c r="K352" t="s">
        <v>2207</v>
      </c>
      <c r="L352" t="str">
        <f>IF(performance_data[[#This Row],[return_percentage]]&gt;=performance_data[[#This Row],[benchmark_return]],"Higher","Lower")</f>
        <v>Higher</v>
      </c>
      <c r="M352" s="14">
        <f xml:space="preserve"> _xlfn.MAXIFS(performance_data[date],performance_data[portfolio_id],performance_data[[#This Row],[portfolio_id]])</f>
        <v>45550</v>
      </c>
      <c r="N352" s="14">
        <f xml:space="preserve"> _xlfn.MINIFS(performance_data[date],performance_data[portfolio_id],performance_data[[#This Row],[portfolio_id]])</f>
        <v>44884</v>
      </c>
      <c r="O352" s="15">
        <f>_xlfn.MAXIFS(performance_data[portfolio_value],performance_data[portfolio_id],performance_data[[#This Row],[portfolio_id]],performance_data[date],performance_data[[#This Row],[latest_date]])</f>
        <v>92029.1</v>
      </c>
      <c r="P352" s="15">
        <f>_xlfn.MAXIFS(performance_data[portfolio_value],performance_data[portfolio_id],performance_data[[#This Row],[portfolio_id]],performance_data[date],performance_data[[#This Row],[starting_date]])</f>
        <v>350242.52</v>
      </c>
      <c r="Q352" s="15">
        <f>performance_data[[#This Row],[latest_value]]-performance_data[[#This Row],[starting_value]]</f>
        <v>-258213.42</v>
      </c>
      <c r="R352" s="15">
        <f>performance_data[[#This Row],[net_inflows]]-performance_data[[#This Row],[net_outflows]]</f>
        <v>-5301.619999999999</v>
      </c>
      <c r="S352" s="15" t="str">
        <f>IF(performance_data[[#This Row],[net_inflows]]&gt;AVERAGE(performance_data[net_inflows]),"High","Low")</f>
        <v>Low</v>
      </c>
      <c r="T352" s="15">
        <f>AVERAGEIF(performance_data[inflow_flag],performance_data[[#This Row],[inflow_flag]],performance_data[return_percentage])</f>
        <v>5.0457846277021572</v>
      </c>
      <c r="U352" s="17">
        <f>IF(performance_data[[#This Row],[return_percentage]]&lt;performance_data[[#This Row],[benchmark_return]],1,0)</f>
        <v>0</v>
      </c>
      <c r="V352" s="17">
        <f>COUNTIFS(performance_data[portfolio_id],performance_data[[#This Row],[portfolio_id]])</f>
        <v>36</v>
      </c>
      <c r="W352" s="17">
        <f>COUNTIFS(performance_data[portfolio_id],performance_data[[#This Row],[portfolio_id]],
          performance_data[return_flag],1)</f>
        <v>16</v>
      </c>
      <c r="X352" s="15">
        <f>performance_data[[#This Row],[underperform_flag_count]]/performance_data[[#This Row],[totalportfoliocount]]</f>
        <v>0.44444444444444442</v>
      </c>
    </row>
    <row r="353" spans="1:24" x14ac:dyDescent="0.3">
      <c r="A353">
        <v>1666</v>
      </c>
      <c r="B353" s="1">
        <v>45169</v>
      </c>
      <c r="C353">
        <v>160798.29</v>
      </c>
      <c r="D353">
        <v>-8.73</v>
      </c>
      <c r="E353">
        <v>-8.4499999999999993</v>
      </c>
      <c r="F353">
        <v>4110.26</v>
      </c>
      <c r="G353">
        <v>8576.5</v>
      </c>
      <c r="H353" t="s">
        <v>2213</v>
      </c>
      <c r="I353" t="s">
        <v>2209</v>
      </c>
      <c r="J353">
        <v>8</v>
      </c>
      <c r="K353" t="s">
        <v>2214</v>
      </c>
      <c r="L353" t="str">
        <f>IF(performance_data[[#This Row],[return_percentage]]&gt;=performance_data[[#This Row],[benchmark_return]],"Higher","Lower")</f>
        <v>Lower</v>
      </c>
      <c r="M353" s="14">
        <f xml:space="preserve"> _xlfn.MAXIFS(performance_data[date],performance_data[portfolio_id],performance_data[[#This Row],[portfolio_id]])</f>
        <v>45550</v>
      </c>
      <c r="N353" s="14">
        <f xml:space="preserve"> _xlfn.MINIFS(performance_data[date],performance_data[portfolio_id],performance_data[[#This Row],[portfolio_id]])</f>
        <v>44884</v>
      </c>
      <c r="O353" s="15">
        <f>_xlfn.MAXIFS(performance_data[portfolio_value],performance_data[portfolio_id],performance_data[[#This Row],[portfolio_id]],performance_data[date],performance_data[[#This Row],[latest_date]])</f>
        <v>92029.1</v>
      </c>
      <c r="P353" s="15">
        <f>_xlfn.MAXIFS(performance_data[portfolio_value],performance_data[portfolio_id],performance_data[[#This Row],[portfolio_id]],performance_data[date],performance_data[[#This Row],[starting_date]])</f>
        <v>350242.52</v>
      </c>
      <c r="Q353" s="15">
        <f>performance_data[[#This Row],[latest_value]]-performance_data[[#This Row],[starting_value]]</f>
        <v>-258213.42</v>
      </c>
      <c r="R353" s="15">
        <f>performance_data[[#This Row],[net_inflows]]-performance_data[[#This Row],[net_outflows]]</f>
        <v>-4466.24</v>
      </c>
      <c r="S353" s="15" t="str">
        <f>IF(performance_data[[#This Row],[net_inflows]]&gt;AVERAGE(performance_data[net_inflows]),"High","Low")</f>
        <v>Low</v>
      </c>
      <c r="T353" s="15">
        <f>AVERAGEIF(performance_data[inflow_flag],performance_data[[#This Row],[inflow_flag]],performance_data[return_percentage])</f>
        <v>5.0457846277021572</v>
      </c>
      <c r="U353" s="17">
        <f>IF(performance_data[[#This Row],[return_percentage]]&lt;performance_data[[#This Row],[benchmark_return]],1,0)</f>
        <v>1</v>
      </c>
      <c r="V353" s="17">
        <f>COUNTIFS(performance_data[portfolio_id],performance_data[[#This Row],[portfolio_id]])</f>
        <v>36</v>
      </c>
      <c r="W353" s="17">
        <f>COUNTIFS(performance_data[portfolio_id],performance_data[[#This Row],[portfolio_id]],
          performance_data[return_flag],1)</f>
        <v>16</v>
      </c>
      <c r="X353" s="15">
        <f>performance_data[[#This Row],[underperform_flag_count]]/performance_data[[#This Row],[totalportfoliocount]]</f>
        <v>0.44444444444444442</v>
      </c>
    </row>
    <row r="354" spans="1:24" x14ac:dyDescent="0.3">
      <c r="A354">
        <v>1666</v>
      </c>
      <c r="B354" s="1">
        <v>44968</v>
      </c>
      <c r="C354">
        <v>330405.78000000003</v>
      </c>
      <c r="D354">
        <v>10.06</v>
      </c>
      <c r="E354">
        <v>10.19</v>
      </c>
      <c r="F354">
        <v>4446.4799999999996</v>
      </c>
      <c r="G354">
        <v>8709.91</v>
      </c>
      <c r="H354" t="s">
        <v>2213</v>
      </c>
      <c r="I354" t="s">
        <v>2206</v>
      </c>
      <c r="J354">
        <v>2</v>
      </c>
      <c r="K354" t="s">
        <v>2226</v>
      </c>
      <c r="L354" t="str">
        <f>IF(performance_data[[#This Row],[return_percentage]]&gt;=performance_data[[#This Row],[benchmark_return]],"Higher","Lower")</f>
        <v>Lower</v>
      </c>
      <c r="M354" s="14">
        <f xml:space="preserve"> _xlfn.MAXIFS(performance_data[date],performance_data[portfolio_id],performance_data[[#This Row],[portfolio_id]])</f>
        <v>45550</v>
      </c>
      <c r="N354" s="14">
        <f xml:space="preserve"> _xlfn.MINIFS(performance_data[date],performance_data[portfolio_id],performance_data[[#This Row],[portfolio_id]])</f>
        <v>44884</v>
      </c>
      <c r="O354" s="15">
        <f>_xlfn.MAXIFS(performance_data[portfolio_value],performance_data[portfolio_id],performance_data[[#This Row],[portfolio_id]],performance_data[date],performance_data[[#This Row],[latest_date]])</f>
        <v>92029.1</v>
      </c>
      <c r="P354" s="15">
        <f>_xlfn.MAXIFS(performance_data[portfolio_value],performance_data[portfolio_id],performance_data[[#This Row],[portfolio_id]],performance_data[date],performance_data[[#This Row],[starting_date]])</f>
        <v>350242.52</v>
      </c>
      <c r="Q354" s="15">
        <f>performance_data[[#This Row],[latest_value]]-performance_data[[#This Row],[starting_value]]</f>
        <v>-258213.42</v>
      </c>
      <c r="R354" s="15">
        <f>performance_data[[#This Row],[net_inflows]]-performance_data[[#This Row],[net_outflows]]</f>
        <v>-4263.43</v>
      </c>
      <c r="S354" s="15" t="str">
        <f>IF(performance_data[[#This Row],[net_inflows]]&gt;AVERAGE(performance_data[net_inflows]),"High","Low")</f>
        <v>Low</v>
      </c>
      <c r="T354" s="15">
        <f>AVERAGEIF(performance_data[inflow_flag],performance_data[[#This Row],[inflow_flag]],performance_data[return_percentage])</f>
        <v>5.0457846277021572</v>
      </c>
      <c r="U354" s="17">
        <f>IF(performance_data[[#This Row],[return_percentage]]&lt;performance_data[[#This Row],[benchmark_return]],1,0)</f>
        <v>1</v>
      </c>
      <c r="V354" s="17">
        <f>COUNTIFS(performance_data[portfolio_id],performance_data[[#This Row],[portfolio_id]])</f>
        <v>36</v>
      </c>
      <c r="W354" s="17">
        <f>COUNTIFS(performance_data[portfolio_id],performance_data[[#This Row],[portfolio_id]],
          performance_data[return_flag],1)</f>
        <v>16</v>
      </c>
      <c r="X354" s="15">
        <f>performance_data[[#This Row],[underperform_flag_count]]/performance_data[[#This Row],[totalportfoliocount]]</f>
        <v>0.44444444444444442</v>
      </c>
    </row>
    <row r="355" spans="1:24" x14ac:dyDescent="0.3">
      <c r="A355">
        <v>1666</v>
      </c>
      <c r="B355" s="1">
        <v>45354</v>
      </c>
      <c r="C355">
        <v>356839.97</v>
      </c>
      <c r="D355">
        <v>1.95</v>
      </c>
      <c r="E355">
        <v>2.02</v>
      </c>
      <c r="F355">
        <v>14916.17</v>
      </c>
      <c r="G355">
        <v>15480.35</v>
      </c>
      <c r="H355" t="s">
        <v>2205</v>
      </c>
      <c r="I355" t="s">
        <v>2206</v>
      </c>
      <c r="J355">
        <v>3</v>
      </c>
      <c r="K355" t="s">
        <v>2222</v>
      </c>
      <c r="L355" t="str">
        <f>IF(performance_data[[#This Row],[return_percentage]]&gt;=performance_data[[#This Row],[benchmark_return]],"Higher","Lower")</f>
        <v>Lower</v>
      </c>
      <c r="M355" s="14">
        <f xml:space="preserve"> _xlfn.MAXIFS(performance_data[date],performance_data[portfolio_id],performance_data[[#This Row],[portfolio_id]])</f>
        <v>45550</v>
      </c>
      <c r="N355" s="14">
        <f xml:space="preserve"> _xlfn.MINIFS(performance_data[date],performance_data[portfolio_id],performance_data[[#This Row],[portfolio_id]])</f>
        <v>44884</v>
      </c>
      <c r="O355" s="15">
        <f>_xlfn.MAXIFS(performance_data[portfolio_value],performance_data[portfolio_id],performance_data[[#This Row],[portfolio_id]],performance_data[date],performance_data[[#This Row],[latest_date]])</f>
        <v>92029.1</v>
      </c>
      <c r="P355" s="15">
        <f>_xlfn.MAXIFS(performance_data[portfolio_value],performance_data[portfolio_id],performance_data[[#This Row],[portfolio_id]],performance_data[date],performance_data[[#This Row],[starting_date]])</f>
        <v>350242.52</v>
      </c>
      <c r="Q355" s="15">
        <f>performance_data[[#This Row],[latest_value]]-performance_data[[#This Row],[starting_value]]</f>
        <v>-258213.42</v>
      </c>
      <c r="R355" s="15">
        <f>performance_data[[#This Row],[net_inflows]]-performance_data[[#This Row],[net_outflows]]</f>
        <v>-564.18000000000029</v>
      </c>
      <c r="S355" s="15" t="str">
        <f>IF(performance_data[[#This Row],[net_inflows]]&gt;AVERAGE(performance_data[net_inflows]),"High","Low")</f>
        <v>High</v>
      </c>
      <c r="T355" s="15">
        <f>AVERAGEIF(performance_data[inflow_flag],performance_data[[#This Row],[inflow_flag]],performance_data[return_percentage])</f>
        <v>4.8467905675459724</v>
      </c>
      <c r="U355" s="17">
        <f>IF(performance_data[[#This Row],[return_percentage]]&lt;performance_data[[#This Row],[benchmark_return]],1,0)</f>
        <v>1</v>
      </c>
      <c r="V355" s="17">
        <f>COUNTIFS(performance_data[portfolio_id],performance_data[[#This Row],[portfolio_id]])</f>
        <v>36</v>
      </c>
      <c r="W355" s="17">
        <f>COUNTIFS(performance_data[portfolio_id],performance_data[[#This Row],[portfolio_id]],
          performance_data[return_flag],1)</f>
        <v>16</v>
      </c>
      <c r="X355" s="15">
        <f>performance_data[[#This Row],[underperform_flag_count]]/performance_data[[#This Row],[totalportfoliocount]]</f>
        <v>0.44444444444444442</v>
      </c>
    </row>
    <row r="356" spans="1:24" x14ac:dyDescent="0.3">
      <c r="A356">
        <v>1666</v>
      </c>
      <c r="B356" s="1">
        <v>45550</v>
      </c>
      <c r="C356">
        <v>92029.1</v>
      </c>
      <c r="D356">
        <v>18.73</v>
      </c>
      <c r="E356">
        <v>16.38</v>
      </c>
      <c r="F356">
        <v>15926.23</v>
      </c>
      <c r="G356">
        <v>1525.3</v>
      </c>
      <c r="H356" t="s">
        <v>2205</v>
      </c>
      <c r="I356" t="s">
        <v>2209</v>
      </c>
      <c r="J356">
        <v>9</v>
      </c>
      <c r="K356" t="s">
        <v>2221</v>
      </c>
      <c r="L356" t="str">
        <f>IF(performance_data[[#This Row],[return_percentage]]&gt;=performance_data[[#This Row],[benchmark_return]],"Higher","Lower")</f>
        <v>Higher</v>
      </c>
      <c r="M356" s="14">
        <f xml:space="preserve"> _xlfn.MAXIFS(performance_data[date],performance_data[portfolio_id],performance_data[[#This Row],[portfolio_id]])</f>
        <v>45550</v>
      </c>
      <c r="N356" s="14">
        <f xml:space="preserve"> _xlfn.MINIFS(performance_data[date],performance_data[portfolio_id],performance_data[[#This Row],[portfolio_id]])</f>
        <v>44884</v>
      </c>
      <c r="O356" s="15">
        <f>_xlfn.MAXIFS(performance_data[portfolio_value],performance_data[portfolio_id],performance_data[[#This Row],[portfolio_id]],performance_data[date],performance_data[[#This Row],[latest_date]])</f>
        <v>92029.1</v>
      </c>
      <c r="P356" s="15">
        <f>_xlfn.MAXIFS(performance_data[portfolio_value],performance_data[portfolio_id],performance_data[[#This Row],[portfolio_id]],performance_data[date],performance_data[[#This Row],[starting_date]])</f>
        <v>350242.52</v>
      </c>
      <c r="Q356" s="15">
        <f>performance_data[[#This Row],[latest_value]]-performance_data[[#This Row],[starting_value]]</f>
        <v>-258213.42</v>
      </c>
      <c r="R356" s="15">
        <f>performance_data[[#This Row],[net_inflows]]-performance_data[[#This Row],[net_outflows]]</f>
        <v>14400.93</v>
      </c>
      <c r="S356" s="15" t="str">
        <f>IF(performance_data[[#This Row],[net_inflows]]&gt;AVERAGE(performance_data[net_inflows]),"High","Low")</f>
        <v>High</v>
      </c>
      <c r="T356" s="15">
        <f>AVERAGEIF(performance_data[inflow_flag],performance_data[[#This Row],[inflow_flag]],performance_data[return_percentage])</f>
        <v>4.8467905675459724</v>
      </c>
      <c r="U356" s="17">
        <f>IF(performance_data[[#This Row],[return_percentage]]&lt;performance_data[[#This Row],[benchmark_return]],1,0)</f>
        <v>0</v>
      </c>
      <c r="V356" s="17">
        <f>COUNTIFS(performance_data[portfolio_id],performance_data[[#This Row],[portfolio_id]])</f>
        <v>36</v>
      </c>
      <c r="W356" s="17">
        <f>COUNTIFS(performance_data[portfolio_id],performance_data[[#This Row],[portfolio_id]],
          performance_data[return_flag],1)</f>
        <v>16</v>
      </c>
      <c r="X356" s="15">
        <f>performance_data[[#This Row],[underperform_flag_count]]/performance_data[[#This Row],[totalportfoliocount]]</f>
        <v>0.44444444444444442</v>
      </c>
    </row>
    <row r="357" spans="1:24" x14ac:dyDescent="0.3">
      <c r="A357">
        <v>1666</v>
      </c>
      <c r="B357" s="1">
        <v>45119</v>
      </c>
      <c r="C357">
        <v>429466.66</v>
      </c>
      <c r="D357">
        <v>9.69</v>
      </c>
      <c r="E357">
        <v>8.18</v>
      </c>
      <c r="F357">
        <v>10400.16</v>
      </c>
      <c r="G357">
        <v>11921.88</v>
      </c>
      <c r="H357" t="s">
        <v>2213</v>
      </c>
      <c r="I357" t="s">
        <v>2209</v>
      </c>
      <c r="J357">
        <v>7</v>
      </c>
      <c r="K357" t="s">
        <v>2210</v>
      </c>
      <c r="L357" t="str">
        <f>IF(performance_data[[#This Row],[return_percentage]]&gt;=performance_data[[#This Row],[benchmark_return]],"Higher","Lower")</f>
        <v>Higher</v>
      </c>
      <c r="M357" s="14">
        <f xml:space="preserve"> _xlfn.MAXIFS(performance_data[date],performance_data[portfolio_id],performance_data[[#This Row],[portfolio_id]])</f>
        <v>45550</v>
      </c>
      <c r="N357" s="14">
        <f xml:space="preserve"> _xlfn.MINIFS(performance_data[date],performance_data[portfolio_id],performance_data[[#This Row],[portfolio_id]])</f>
        <v>44884</v>
      </c>
      <c r="O357" s="15">
        <f>_xlfn.MAXIFS(performance_data[portfolio_value],performance_data[portfolio_id],performance_data[[#This Row],[portfolio_id]],performance_data[date],performance_data[[#This Row],[latest_date]])</f>
        <v>92029.1</v>
      </c>
      <c r="P357" s="15">
        <f>_xlfn.MAXIFS(performance_data[portfolio_value],performance_data[portfolio_id],performance_data[[#This Row],[portfolio_id]],performance_data[date],performance_data[[#This Row],[starting_date]])</f>
        <v>350242.52</v>
      </c>
      <c r="Q357" s="15">
        <f>performance_data[[#This Row],[latest_value]]-performance_data[[#This Row],[starting_value]]</f>
        <v>-258213.42</v>
      </c>
      <c r="R357" s="15">
        <f>performance_data[[#This Row],[net_inflows]]-performance_data[[#This Row],[net_outflows]]</f>
        <v>-1521.7199999999993</v>
      </c>
      <c r="S357" s="15" t="str">
        <f>IF(performance_data[[#This Row],[net_inflows]]&gt;AVERAGE(performance_data[net_inflows]),"High","Low")</f>
        <v>High</v>
      </c>
      <c r="T357" s="15">
        <f>AVERAGEIF(performance_data[inflow_flag],performance_data[[#This Row],[inflow_flag]],performance_data[return_percentage])</f>
        <v>4.8467905675459724</v>
      </c>
      <c r="U357" s="17">
        <f>IF(performance_data[[#This Row],[return_percentage]]&lt;performance_data[[#This Row],[benchmark_return]],1,0)</f>
        <v>0</v>
      </c>
      <c r="V357" s="17">
        <f>COUNTIFS(performance_data[portfolio_id],performance_data[[#This Row],[portfolio_id]])</f>
        <v>36</v>
      </c>
      <c r="W357" s="17">
        <f>COUNTIFS(performance_data[portfolio_id],performance_data[[#This Row],[portfolio_id]],
          performance_data[return_flag],1)</f>
        <v>16</v>
      </c>
      <c r="X357" s="15">
        <f>performance_data[[#This Row],[underperform_flag_count]]/performance_data[[#This Row],[totalportfoliocount]]</f>
        <v>0.44444444444444442</v>
      </c>
    </row>
    <row r="358" spans="1:24" x14ac:dyDescent="0.3">
      <c r="A358">
        <v>1719</v>
      </c>
      <c r="B358" s="1">
        <v>45094</v>
      </c>
      <c r="C358">
        <v>498900.52</v>
      </c>
      <c r="D358">
        <v>19.43</v>
      </c>
      <c r="E358">
        <v>15.91</v>
      </c>
      <c r="F358">
        <v>8982.2900000000009</v>
      </c>
      <c r="G358">
        <v>17190.37</v>
      </c>
      <c r="H358" t="s">
        <v>2213</v>
      </c>
      <c r="I358" t="s">
        <v>2211</v>
      </c>
      <c r="J358">
        <v>6</v>
      </c>
      <c r="K358" t="s">
        <v>2212</v>
      </c>
      <c r="L358" t="str">
        <f>IF(performance_data[[#This Row],[return_percentage]]&gt;=performance_data[[#This Row],[benchmark_return]],"Higher","Lower")</f>
        <v>Higher</v>
      </c>
      <c r="M358" s="14">
        <f xml:space="preserve"> _xlfn.MAXIFS(performance_data[date],performance_data[portfolio_id],performance_data[[#This Row],[portfolio_id]])</f>
        <v>45482</v>
      </c>
      <c r="N358" s="14">
        <f xml:space="preserve"> _xlfn.MINIFS(performance_data[date],performance_data[portfolio_id],performance_data[[#This Row],[portfolio_id]])</f>
        <v>44866</v>
      </c>
      <c r="O358" s="15">
        <f>_xlfn.MAXIFS(performance_data[portfolio_value],performance_data[portfolio_id],performance_data[[#This Row],[portfolio_id]],performance_data[date],performance_data[[#This Row],[latest_date]])</f>
        <v>411214.87</v>
      </c>
      <c r="P358" s="15">
        <f>_xlfn.MAXIFS(performance_data[portfolio_value],performance_data[portfolio_id],performance_data[[#This Row],[portfolio_id]],performance_data[date],performance_data[[#This Row],[starting_date]])</f>
        <v>225428.34</v>
      </c>
      <c r="Q358" s="15">
        <f>performance_data[[#This Row],[latest_value]]-performance_data[[#This Row],[starting_value]]</f>
        <v>185786.53</v>
      </c>
      <c r="R358" s="15">
        <f>performance_data[[#This Row],[net_inflows]]-performance_data[[#This Row],[net_outflows]]</f>
        <v>-8208.0799999999981</v>
      </c>
      <c r="S358" s="15" t="str">
        <f>IF(performance_data[[#This Row],[net_inflows]]&gt;AVERAGE(performance_data[net_inflows]),"High","Low")</f>
        <v>Low</v>
      </c>
      <c r="T358" s="15">
        <f>AVERAGEIF(performance_data[inflow_flag],performance_data[[#This Row],[inflow_flag]],performance_data[return_percentage])</f>
        <v>5.0457846277021572</v>
      </c>
      <c r="U358" s="17">
        <f>IF(performance_data[[#This Row],[return_percentage]]&lt;performance_data[[#This Row],[benchmark_return]],1,0)</f>
        <v>0</v>
      </c>
      <c r="V358" s="17">
        <f>COUNTIFS(performance_data[portfolio_id],performance_data[[#This Row],[portfolio_id]])</f>
        <v>23</v>
      </c>
      <c r="W358" s="17">
        <f>COUNTIFS(performance_data[portfolio_id],performance_data[[#This Row],[portfolio_id]],
          performance_data[return_flag],1)</f>
        <v>8</v>
      </c>
      <c r="X358" s="15">
        <f>performance_data[[#This Row],[underperform_flag_count]]/performance_data[[#This Row],[totalportfoliocount]]</f>
        <v>0.34782608695652173</v>
      </c>
    </row>
    <row r="359" spans="1:24" x14ac:dyDescent="0.3">
      <c r="A359">
        <v>1719</v>
      </c>
      <c r="B359" s="1">
        <v>45142</v>
      </c>
      <c r="C359">
        <v>472734.73</v>
      </c>
      <c r="D359">
        <v>15.71</v>
      </c>
      <c r="E359">
        <v>16.95</v>
      </c>
      <c r="F359">
        <v>8708.18</v>
      </c>
      <c r="G359">
        <v>6422.61</v>
      </c>
      <c r="H359" t="s">
        <v>2213</v>
      </c>
      <c r="I359" t="s">
        <v>2209</v>
      </c>
      <c r="J359">
        <v>8</v>
      </c>
      <c r="K359" t="s">
        <v>2214</v>
      </c>
      <c r="L359" t="str">
        <f>IF(performance_data[[#This Row],[return_percentage]]&gt;=performance_data[[#This Row],[benchmark_return]],"Higher","Lower")</f>
        <v>Lower</v>
      </c>
      <c r="M359" s="14">
        <f xml:space="preserve"> _xlfn.MAXIFS(performance_data[date],performance_data[portfolio_id],performance_data[[#This Row],[portfolio_id]])</f>
        <v>45482</v>
      </c>
      <c r="N359" s="14">
        <f xml:space="preserve"> _xlfn.MINIFS(performance_data[date],performance_data[portfolio_id],performance_data[[#This Row],[portfolio_id]])</f>
        <v>44866</v>
      </c>
      <c r="O359" s="15">
        <f>_xlfn.MAXIFS(performance_data[portfolio_value],performance_data[portfolio_id],performance_data[[#This Row],[portfolio_id]],performance_data[date],performance_data[[#This Row],[latest_date]])</f>
        <v>411214.87</v>
      </c>
      <c r="P359" s="15">
        <f>_xlfn.MAXIFS(performance_data[portfolio_value],performance_data[portfolio_id],performance_data[[#This Row],[portfolio_id]],performance_data[date],performance_data[[#This Row],[starting_date]])</f>
        <v>225428.34</v>
      </c>
      <c r="Q359" s="15">
        <f>performance_data[[#This Row],[latest_value]]-performance_data[[#This Row],[starting_value]]</f>
        <v>185786.53</v>
      </c>
      <c r="R359" s="15">
        <f>performance_data[[#This Row],[net_inflows]]-performance_data[[#This Row],[net_outflows]]</f>
        <v>2285.5700000000006</v>
      </c>
      <c r="S359" s="15" t="str">
        <f>IF(performance_data[[#This Row],[net_inflows]]&gt;AVERAGE(performance_data[net_inflows]),"High","Low")</f>
        <v>Low</v>
      </c>
      <c r="T359" s="15">
        <f>AVERAGEIF(performance_data[inflow_flag],performance_data[[#This Row],[inflow_flag]],performance_data[return_percentage])</f>
        <v>5.0457846277021572</v>
      </c>
      <c r="U359" s="17">
        <f>IF(performance_data[[#This Row],[return_percentage]]&lt;performance_data[[#This Row],[benchmark_return]],1,0)</f>
        <v>1</v>
      </c>
      <c r="V359" s="17">
        <f>COUNTIFS(performance_data[portfolio_id],performance_data[[#This Row],[portfolio_id]])</f>
        <v>23</v>
      </c>
      <c r="W359" s="17">
        <f>COUNTIFS(performance_data[portfolio_id],performance_data[[#This Row],[portfolio_id]],
          performance_data[return_flag],1)</f>
        <v>8</v>
      </c>
      <c r="X359" s="15">
        <f>performance_data[[#This Row],[underperform_flag_count]]/performance_data[[#This Row],[totalportfoliocount]]</f>
        <v>0.34782608695652173</v>
      </c>
    </row>
    <row r="360" spans="1:24" x14ac:dyDescent="0.3">
      <c r="A360">
        <v>1719</v>
      </c>
      <c r="B360" s="1">
        <v>45027</v>
      </c>
      <c r="C360">
        <v>182710.39999999999</v>
      </c>
      <c r="D360">
        <v>-8.4700000000000006</v>
      </c>
      <c r="E360">
        <v>-7.26</v>
      </c>
      <c r="F360">
        <v>11320.84</v>
      </c>
      <c r="G360">
        <v>13087.6</v>
      </c>
      <c r="H360" t="s">
        <v>2213</v>
      </c>
      <c r="I360" t="s">
        <v>2211</v>
      </c>
      <c r="J360">
        <v>4</v>
      </c>
      <c r="K360" t="s">
        <v>2216</v>
      </c>
      <c r="L360" t="str">
        <f>IF(performance_data[[#This Row],[return_percentage]]&gt;=performance_data[[#This Row],[benchmark_return]],"Higher","Lower")</f>
        <v>Lower</v>
      </c>
      <c r="M360" s="14">
        <f xml:space="preserve"> _xlfn.MAXIFS(performance_data[date],performance_data[portfolio_id],performance_data[[#This Row],[portfolio_id]])</f>
        <v>45482</v>
      </c>
      <c r="N360" s="14">
        <f xml:space="preserve"> _xlfn.MINIFS(performance_data[date],performance_data[portfolio_id],performance_data[[#This Row],[portfolio_id]])</f>
        <v>44866</v>
      </c>
      <c r="O360" s="15">
        <f>_xlfn.MAXIFS(performance_data[portfolio_value],performance_data[portfolio_id],performance_data[[#This Row],[portfolio_id]],performance_data[date],performance_data[[#This Row],[latest_date]])</f>
        <v>411214.87</v>
      </c>
      <c r="P360" s="15">
        <f>_xlfn.MAXIFS(performance_data[portfolio_value],performance_data[portfolio_id],performance_data[[#This Row],[portfolio_id]],performance_data[date],performance_data[[#This Row],[starting_date]])</f>
        <v>225428.34</v>
      </c>
      <c r="Q360" s="15">
        <f>performance_data[[#This Row],[latest_value]]-performance_data[[#This Row],[starting_value]]</f>
        <v>185786.53</v>
      </c>
      <c r="R360" s="15">
        <f>performance_data[[#This Row],[net_inflows]]-performance_data[[#This Row],[net_outflows]]</f>
        <v>-1766.7600000000002</v>
      </c>
      <c r="S360" s="15" t="str">
        <f>IF(performance_data[[#This Row],[net_inflows]]&gt;AVERAGE(performance_data[net_inflows]),"High","Low")</f>
        <v>High</v>
      </c>
      <c r="T360" s="15">
        <f>AVERAGEIF(performance_data[inflow_flag],performance_data[[#This Row],[inflow_flag]],performance_data[return_percentage])</f>
        <v>4.8467905675459724</v>
      </c>
      <c r="U360" s="17">
        <f>IF(performance_data[[#This Row],[return_percentage]]&lt;performance_data[[#This Row],[benchmark_return]],1,0)</f>
        <v>1</v>
      </c>
      <c r="V360" s="17">
        <f>COUNTIFS(performance_data[portfolio_id],performance_data[[#This Row],[portfolio_id]])</f>
        <v>23</v>
      </c>
      <c r="W360" s="17">
        <f>COUNTIFS(performance_data[portfolio_id],performance_data[[#This Row],[portfolio_id]],
          performance_data[return_flag],1)</f>
        <v>8</v>
      </c>
      <c r="X360" s="15">
        <f>performance_data[[#This Row],[underperform_flag_count]]/performance_data[[#This Row],[totalportfoliocount]]</f>
        <v>0.34782608695652173</v>
      </c>
    </row>
    <row r="361" spans="1:24" x14ac:dyDescent="0.3">
      <c r="A361">
        <v>1719</v>
      </c>
      <c r="B361" s="1">
        <v>45223</v>
      </c>
      <c r="C361">
        <v>280222.42</v>
      </c>
      <c r="D361">
        <v>18.11</v>
      </c>
      <c r="E361">
        <v>14.83</v>
      </c>
      <c r="F361">
        <v>171.6</v>
      </c>
      <c r="G361">
        <v>10859.14</v>
      </c>
      <c r="H361" t="s">
        <v>2213</v>
      </c>
      <c r="I361" t="s">
        <v>2217</v>
      </c>
      <c r="J361">
        <v>10</v>
      </c>
      <c r="K361" t="s">
        <v>2224</v>
      </c>
      <c r="L361" t="str">
        <f>IF(performance_data[[#This Row],[return_percentage]]&gt;=performance_data[[#This Row],[benchmark_return]],"Higher","Lower")</f>
        <v>Higher</v>
      </c>
      <c r="M361" s="14">
        <f xml:space="preserve"> _xlfn.MAXIFS(performance_data[date],performance_data[portfolio_id],performance_data[[#This Row],[portfolio_id]])</f>
        <v>45482</v>
      </c>
      <c r="N361" s="14">
        <f xml:space="preserve"> _xlfn.MINIFS(performance_data[date],performance_data[portfolio_id],performance_data[[#This Row],[portfolio_id]])</f>
        <v>44866</v>
      </c>
      <c r="O361" s="15">
        <f>_xlfn.MAXIFS(performance_data[portfolio_value],performance_data[portfolio_id],performance_data[[#This Row],[portfolio_id]],performance_data[date],performance_data[[#This Row],[latest_date]])</f>
        <v>411214.87</v>
      </c>
      <c r="P361" s="15">
        <f>_xlfn.MAXIFS(performance_data[portfolio_value],performance_data[portfolio_id],performance_data[[#This Row],[portfolio_id]],performance_data[date],performance_data[[#This Row],[starting_date]])</f>
        <v>225428.34</v>
      </c>
      <c r="Q361" s="15">
        <f>performance_data[[#This Row],[latest_value]]-performance_data[[#This Row],[starting_value]]</f>
        <v>185786.53</v>
      </c>
      <c r="R361" s="15">
        <f>performance_data[[#This Row],[net_inflows]]-performance_data[[#This Row],[net_outflows]]</f>
        <v>-10687.539999999999</v>
      </c>
      <c r="S361" s="15" t="str">
        <f>IF(performance_data[[#This Row],[net_inflows]]&gt;AVERAGE(performance_data[net_inflows]),"High","Low")</f>
        <v>Low</v>
      </c>
      <c r="T361" s="15">
        <f>AVERAGEIF(performance_data[inflow_flag],performance_data[[#This Row],[inflow_flag]],performance_data[return_percentage])</f>
        <v>5.0457846277021572</v>
      </c>
      <c r="U361" s="17">
        <f>IF(performance_data[[#This Row],[return_percentage]]&lt;performance_data[[#This Row],[benchmark_return]],1,0)</f>
        <v>0</v>
      </c>
      <c r="V361" s="17">
        <f>COUNTIFS(performance_data[portfolio_id],performance_data[[#This Row],[portfolio_id]])</f>
        <v>23</v>
      </c>
      <c r="W361" s="17">
        <f>COUNTIFS(performance_data[portfolio_id],performance_data[[#This Row],[portfolio_id]],
          performance_data[return_flag],1)</f>
        <v>8</v>
      </c>
      <c r="X361" s="15">
        <f>performance_data[[#This Row],[underperform_flag_count]]/performance_data[[#This Row],[totalportfoliocount]]</f>
        <v>0.34782608695652173</v>
      </c>
    </row>
    <row r="362" spans="1:24" x14ac:dyDescent="0.3">
      <c r="A362">
        <v>1719</v>
      </c>
      <c r="B362" s="1">
        <v>45184</v>
      </c>
      <c r="C362">
        <v>118643.81</v>
      </c>
      <c r="D362">
        <v>-8.11</v>
      </c>
      <c r="E362">
        <v>-9.64</v>
      </c>
      <c r="F362">
        <v>3297.75</v>
      </c>
      <c r="G362">
        <v>19523.47</v>
      </c>
      <c r="H362" t="s">
        <v>2213</v>
      </c>
      <c r="I362" t="s">
        <v>2209</v>
      </c>
      <c r="J362">
        <v>9</v>
      </c>
      <c r="K362" t="s">
        <v>2221</v>
      </c>
      <c r="L362" t="str">
        <f>IF(performance_data[[#This Row],[return_percentage]]&gt;=performance_data[[#This Row],[benchmark_return]],"Higher","Lower")</f>
        <v>Higher</v>
      </c>
      <c r="M362" s="14">
        <f xml:space="preserve"> _xlfn.MAXIFS(performance_data[date],performance_data[portfolio_id],performance_data[[#This Row],[portfolio_id]])</f>
        <v>45482</v>
      </c>
      <c r="N362" s="14">
        <f xml:space="preserve"> _xlfn.MINIFS(performance_data[date],performance_data[portfolio_id],performance_data[[#This Row],[portfolio_id]])</f>
        <v>44866</v>
      </c>
      <c r="O362" s="15">
        <f>_xlfn.MAXIFS(performance_data[portfolio_value],performance_data[portfolio_id],performance_data[[#This Row],[portfolio_id]],performance_data[date],performance_data[[#This Row],[latest_date]])</f>
        <v>411214.87</v>
      </c>
      <c r="P362" s="15">
        <f>_xlfn.MAXIFS(performance_data[portfolio_value],performance_data[portfolio_id],performance_data[[#This Row],[portfolio_id]],performance_data[date],performance_data[[#This Row],[starting_date]])</f>
        <v>225428.34</v>
      </c>
      <c r="Q362" s="15">
        <f>performance_data[[#This Row],[latest_value]]-performance_data[[#This Row],[starting_value]]</f>
        <v>185786.53</v>
      </c>
      <c r="R362" s="15">
        <f>performance_data[[#This Row],[net_inflows]]-performance_data[[#This Row],[net_outflows]]</f>
        <v>-16225.720000000001</v>
      </c>
      <c r="S362" s="15" t="str">
        <f>IF(performance_data[[#This Row],[net_inflows]]&gt;AVERAGE(performance_data[net_inflows]),"High","Low")</f>
        <v>Low</v>
      </c>
      <c r="T362" s="15">
        <f>AVERAGEIF(performance_data[inflow_flag],performance_data[[#This Row],[inflow_flag]],performance_data[return_percentage])</f>
        <v>5.0457846277021572</v>
      </c>
      <c r="U362" s="17">
        <f>IF(performance_data[[#This Row],[return_percentage]]&lt;performance_data[[#This Row],[benchmark_return]],1,0)</f>
        <v>0</v>
      </c>
      <c r="V362" s="17">
        <f>COUNTIFS(performance_data[portfolio_id],performance_data[[#This Row],[portfolio_id]])</f>
        <v>23</v>
      </c>
      <c r="W362" s="17">
        <f>COUNTIFS(performance_data[portfolio_id],performance_data[[#This Row],[portfolio_id]],
          performance_data[return_flag],1)</f>
        <v>8</v>
      </c>
      <c r="X362" s="15">
        <f>performance_data[[#This Row],[underperform_flag_count]]/performance_data[[#This Row],[totalportfoliocount]]</f>
        <v>0.34782608695652173</v>
      </c>
    </row>
    <row r="363" spans="1:24" x14ac:dyDescent="0.3">
      <c r="A363">
        <v>1719</v>
      </c>
      <c r="B363" s="1">
        <v>44873</v>
      </c>
      <c r="C363">
        <v>321146.26</v>
      </c>
      <c r="D363">
        <v>9.24</v>
      </c>
      <c r="E363">
        <v>8.1199999999999992</v>
      </c>
      <c r="F363">
        <v>15750</v>
      </c>
      <c r="G363">
        <v>1738.93</v>
      </c>
      <c r="H363" t="s">
        <v>2220</v>
      </c>
      <c r="I363" t="s">
        <v>2217</v>
      </c>
      <c r="J363">
        <v>11</v>
      </c>
      <c r="K363" t="s">
        <v>2219</v>
      </c>
      <c r="L363" t="str">
        <f>IF(performance_data[[#This Row],[return_percentage]]&gt;=performance_data[[#This Row],[benchmark_return]],"Higher","Lower")</f>
        <v>Higher</v>
      </c>
      <c r="M363" s="14">
        <f xml:space="preserve"> _xlfn.MAXIFS(performance_data[date],performance_data[portfolio_id],performance_data[[#This Row],[portfolio_id]])</f>
        <v>45482</v>
      </c>
      <c r="N363" s="14">
        <f xml:space="preserve"> _xlfn.MINIFS(performance_data[date],performance_data[portfolio_id],performance_data[[#This Row],[portfolio_id]])</f>
        <v>44866</v>
      </c>
      <c r="O363" s="15">
        <f>_xlfn.MAXIFS(performance_data[portfolio_value],performance_data[portfolio_id],performance_data[[#This Row],[portfolio_id]],performance_data[date],performance_data[[#This Row],[latest_date]])</f>
        <v>411214.87</v>
      </c>
      <c r="P363" s="15">
        <f>_xlfn.MAXIFS(performance_data[portfolio_value],performance_data[portfolio_id],performance_data[[#This Row],[portfolio_id]],performance_data[date],performance_data[[#This Row],[starting_date]])</f>
        <v>225428.34</v>
      </c>
      <c r="Q363" s="15">
        <f>performance_data[[#This Row],[latest_value]]-performance_data[[#This Row],[starting_value]]</f>
        <v>185786.53</v>
      </c>
      <c r="R363" s="15">
        <f>performance_data[[#This Row],[net_inflows]]-performance_data[[#This Row],[net_outflows]]</f>
        <v>14011.07</v>
      </c>
      <c r="S363" s="15" t="str">
        <f>IF(performance_data[[#This Row],[net_inflows]]&gt;AVERAGE(performance_data[net_inflows]),"High","Low")</f>
        <v>High</v>
      </c>
      <c r="T363" s="15">
        <f>AVERAGEIF(performance_data[inflow_flag],performance_data[[#This Row],[inflow_flag]],performance_data[return_percentage])</f>
        <v>4.8467905675459724</v>
      </c>
      <c r="U363" s="17">
        <f>IF(performance_data[[#This Row],[return_percentage]]&lt;performance_data[[#This Row],[benchmark_return]],1,0)</f>
        <v>0</v>
      </c>
      <c r="V363" s="17">
        <f>COUNTIFS(performance_data[portfolio_id],performance_data[[#This Row],[portfolio_id]])</f>
        <v>23</v>
      </c>
      <c r="W363" s="17">
        <f>COUNTIFS(performance_data[portfolio_id],performance_data[[#This Row],[portfolio_id]],
          performance_data[return_flag],1)</f>
        <v>8</v>
      </c>
      <c r="X363" s="15">
        <f>performance_data[[#This Row],[underperform_flag_count]]/performance_data[[#This Row],[totalportfoliocount]]</f>
        <v>0.34782608695652173</v>
      </c>
    </row>
    <row r="364" spans="1:24" x14ac:dyDescent="0.3">
      <c r="A364">
        <v>1719</v>
      </c>
      <c r="B364" s="1">
        <v>44968</v>
      </c>
      <c r="C364">
        <v>339890.47</v>
      </c>
      <c r="D364">
        <v>1.78</v>
      </c>
      <c r="E364">
        <v>1.65</v>
      </c>
      <c r="F364">
        <v>17330.82</v>
      </c>
      <c r="G364">
        <v>8063.31</v>
      </c>
      <c r="H364" t="s">
        <v>2213</v>
      </c>
      <c r="I364" t="s">
        <v>2206</v>
      </c>
      <c r="J364">
        <v>2</v>
      </c>
      <c r="K364" t="s">
        <v>2226</v>
      </c>
      <c r="L364" t="str">
        <f>IF(performance_data[[#This Row],[return_percentage]]&gt;=performance_data[[#This Row],[benchmark_return]],"Higher","Lower")</f>
        <v>Higher</v>
      </c>
      <c r="M364" s="14">
        <f xml:space="preserve"> _xlfn.MAXIFS(performance_data[date],performance_data[portfolio_id],performance_data[[#This Row],[portfolio_id]])</f>
        <v>45482</v>
      </c>
      <c r="N364" s="14">
        <f xml:space="preserve"> _xlfn.MINIFS(performance_data[date],performance_data[portfolio_id],performance_data[[#This Row],[portfolio_id]])</f>
        <v>44866</v>
      </c>
      <c r="O364" s="15">
        <f>_xlfn.MAXIFS(performance_data[portfolio_value],performance_data[portfolio_id],performance_data[[#This Row],[portfolio_id]],performance_data[date],performance_data[[#This Row],[latest_date]])</f>
        <v>411214.87</v>
      </c>
      <c r="P364" s="15">
        <f>_xlfn.MAXIFS(performance_data[portfolio_value],performance_data[portfolio_id],performance_data[[#This Row],[portfolio_id]],performance_data[date],performance_data[[#This Row],[starting_date]])</f>
        <v>225428.34</v>
      </c>
      <c r="Q364" s="15">
        <f>performance_data[[#This Row],[latest_value]]-performance_data[[#This Row],[starting_value]]</f>
        <v>185786.53</v>
      </c>
      <c r="R364" s="15">
        <f>performance_data[[#This Row],[net_inflows]]-performance_data[[#This Row],[net_outflows]]</f>
        <v>9267.5099999999984</v>
      </c>
      <c r="S364" s="15" t="str">
        <f>IF(performance_data[[#This Row],[net_inflows]]&gt;AVERAGE(performance_data[net_inflows]),"High","Low")</f>
        <v>High</v>
      </c>
      <c r="T364" s="15">
        <f>AVERAGEIF(performance_data[inflow_flag],performance_data[[#This Row],[inflow_flag]],performance_data[return_percentage])</f>
        <v>4.8467905675459724</v>
      </c>
      <c r="U364" s="17">
        <f>IF(performance_data[[#This Row],[return_percentage]]&lt;performance_data[[#This Row],[benchmark_return]],1,0)</f>
        <v>0</v>
      </c>
      <c r="V364" s="17">
        <f>COUNTIFS(performance_data[portfolio_id],performance_data[[#This Row],[portfolio_id]])</f>
        <v>23</v>
      </c>
      <c r="W364" s="17">
        <f>COUNTIFS(performance_data[portfolio_id],performance_data[[#This Row],[portfolio_id]],
          performance_data[return_flag],1)</f>
        <v>8</v>
      </c>
      <c r="X364" s="15">
        <f>performance_data[[#This Row],[underperform_flag_count]]/performance_data[[#This Row],[totalportfoliocount]]</f>
        <v>0.34782608695652173</v>
      </c>
    </row>
    <row r="365" spans="1:24" x14ac:dyDescent="0.3">
      <c r="A365">
        <v>1719</v>
      </c>
      <c r="B365" s="1">
        <v>45177</v>
      </c>
      <c r="C365">
        <v>138244.46</v>
      </c>
      <c r="D365">
        <v>10.56</v>
      </c>
      <c r="E365">
        <v>8.8000000000000007</v>
      </c>
      <c r="F365">
        <v>17828.79</v>
      </c>
      <c r="G365">
        <v>14103.39</v>
      </c>
      <c r="H365" t="s">
        <v>2213</v>
      </c>
      <c r="I365" t="s">
        <v>2209</v>
      </c>
      <c r="J365">
        <v>9</v>
      </c>
      <c r="K365" t="s">
        <v>2221</v>
      </c>
      <c r="L365" t="str">
        <f>IF(performance_data[[#This Row],[return_percentage]]&gt;=performance_data[[#This Row],[benchmark_return]],"Higher","Lower")</f>
        <v>Higher</v>
      </c>
      <c r="M365" s="14">
        <f xml:space="preserve"> _xlfn.MAXIFS(performance_data[date],performance_data[portfolio_id],performance_data[[#This Row],[portfolio_id]])</f>
        <v>45482</v>
      </c>
      <c r="N365" s="14">
        <f xml:space="preserve"> _xlfn.MINIFS(performance_data[date],performance_data[portfolio_id],performance_data[[#This Row],[portfolio_id]])</f>
        <v>44866</v>
      </c>
      <c r="O365" s="15">
        <f>_xlfn.MAXIFS(performance_data[portfolio_value],performance_data[portfolio_id],performance_data[[#This Row],[portfolio_id]],performance_data[date],performance_data[[#This Row],[latest_date]])</f>
        <v>411214.87</v>
      </c>
      <c r="P365" s="15">
        <f>_xlfn.MAXIFS(performance_data[portfolio_value],performance_data[portfolio_id],performance_data[[#This Row],[portfolio_id]],performance_data[date],performance_data[[#This Row],[starting_date]])</f>
        <v>225428.34</v>
      </c>
      <c r="Q365" s="15">
        <f>performance_data[[#This Row],[latest_value]]-performance_data[[#This Row],[starting_value]]</f>
        <v>185786.53</v>
      </c>
      <c r="R365" s="15">
        <f>performance_data[[#This Row],[net_inflows]]-performance_data[[#This Row],[net_outflows]]</f>
        <v>3725.4000000000015</v>
      </c>
      <c r="S365" s="15" t="str">
        <f>IF(performance_data[[#This Row],[net_inflows]]&gt;AVERAGE(performance_data[net_inflows]),"High","Low")</f>
        <v>High</v>
      </c>
      <c r="T365" s="15">
        <f>AVERAGEIF(performance_data[inflow_flag],performance_data[[#This Row],[inflow_flag]],performance_data[return_percentage])</f>
        <v>4.8467905675459724</v>
      </c>
      <c r="U365" s="17">
        <f>IF(performance_data[[#This Row],[return_percentage]]&lt;performance_data[[#This Row],[benchmark_return]],1,0)</f>
        <v>0</v>
      </c>
      <c r="V365" s="17">
        <f>COUNTIFS(performance_data[portfolio_id],performance_data[[#This Row],[portfolio_id]])</f>
        <v>23</v>
      </c>
      <c r="W365" s="17">
        <f>COUNTIFS(performance_data[portfolio_id],performance_data[[#This Row],[portfolio_id]],
          performance_data[return_flag],1)</f>
        <v>8</v>
      </c>
      <c r="X365" s="15">
        <f>performance_data[[#This Row],[underperform_flag_count]]/performance_data[[#This Row],[totalportfoliocount]]</f>
        <v>0.34782608695652173</v>
      </c>
    </row>
    <row r="366" spans="1:24" x14ac:dyDescent="0.3">
      <c r="A366">
        <v>1719</v>
      </c>
      <c r="B366" s="1">
        <v>45122</v>
      </c>
      <c r="C366">
        <v>43436.480000000003</v>
      </c>
      <c r="D366">
        <v>15.63</v>
      </c>
      <c r="E366">
        <v>14</v>
      </c>
      <c r="F366">
        <v>16586.36</v>
      </c>
      <c r="G366">
        <v>9299.65</v>
      </c>
      <c r="H366" t="s">
        <v>2213</v>
      </c>
      <c r="I366" t="s">
        <v>2209</v>
      </c>
      <c r="J366">
        <v>7</v>
      </c>
      <c r="K366" t="s">
        <v>2210</v>
      </c>
      <c r="L366" t="str">
        <f>IF(performance_data[[#This Row],[return_percentage]]&gt;=performance_data[[#This Row],[benchmark_return]],"Higher","Lower")</f>
        <v>Higher</v>
      </c>
      <c r="M366" s="14">
        <f xml:space="preserve"> _xlfn.MAXIFS(performance_data[date],performance_data[portfolio_id],performance_data[[#This Row],[portfolio_id]])</f>
        <v>45482</v>
      </c>
      <c r="N366" s="14">
        <f xml:space="preserve"> _xlfn.MINIFS(performance_data[date],performance_data[portfolio_id],performance_data[[#This Row],[portfolio_id]])</f>
        <v>44866</v>
      </c>
      <c r="O366" s="15">
        <f>_xlfn.MAXIFS(performance_data[portfolio_value],performance_data[portfolio_id],performance_data[[#This Row],[portfolio_id]],performance_data[date],performance_data[[#This Row],[latest_date]])</f>
        <v>411214.87</v>
      </c>
      <c r="P366" s="15">
        <f>_xlfn.MAXIFS(performance_data[portfolio_value],performance_data[portfolio_id],performance_data[[#This Row],[portfolio_id]],performance_data[date],performance_data[[#This Row],[starting_date]])</f>
        <v>225428.34</v>
      </c>
      <c r="Q366" s="15">
        <f>performance_data[[#This Row],[latest_value]]-performance_data[[#This Row],[starting_value]]</f>
        <v>185786.53</v>
      </c>
      <c r="R366" s="15">
        <f>performance_data[[#This Row],[net_inflows]]-performance_data[[#This Row],[net_outflows]]</f>
        <v>7286.7100000000009</v>
      </c>
      <c r="S366" s="15" t="str">
        <f>IF(performance_data[[#This Row],[net_inflows]]&gt;AVERAGE(performance_data[net_inflows]),"High","Low")</f>
        <v>High</v>
      </c>
      <c r="T366" s="15">
        <f>AVERAGEIF(performance_data[inflow_flag],performance_data[[#This Row],[inflow_flag]],performance_data[return_percentage])</f>
        <v>4.8467905675459724</v>
      </c>
      <c r="U366" s="17">
        <f>IF(performance_data[[#This Row],[return_percentage]]&lt;performance_data[[#This Row],[benchmark_return]],1,0)</f>
        <v>0</v>
      </c>
      <c r="V366" s="17">
        <f>COUNTIFS(performance_data[portfolio_id],performance_data[[#This Row],[portfolio_id]])</f>
        <v>23</v>
      </c>
      <c r="W366" s="17">
        <f>COUNTIFS(performance_data[portfolio_id],performance_data[[#This Row],[portfolio_id]],
          performance_data[return_flag],1)</f>
        <v>8</v>
      </c>
      <c r="X366" s="15">
        <f>performance_data[[#This Row],[underperform_flag_count]]/performance_data[[#This Row],[totalportfoliocount]]</f>
        <v>0.34782608695652173</v>
      </c>
    </row>
    <row r="367" spans="1:24" x14ac:dyDescent="0.3">
      <c r="A367">
        <v>1719</v>
      </c>
      <c r="B367" s="1">
        <v>45298</v>
      </c>
      <c r="C367">
        <v>42783.68</v>
      </c>
      <c r="D367">
        <v>-1.79</v>
      </c>
      <c r="E367">
        <v>-1.6</v>
      </c>
      <c r="F367">
        <v>11.66</v>
      </c>
      <c r="G367">
        <v>18192.37</v>
      </c>
      <c r="H367" t="s">
        <v>2205</v>
      </c>
      <c r="I367" t="s">
        <v>2206</v>
      </c>
      <c r="J367">
        <v>1</v>
      </c>
      <c r="K367" t="s">
        <v>2207</v>
      </c>
      <c r="L367" t="str">
        <f>IF(performance_data[[#This Row],[return_percentage]]&gt;=performance_data[[#This Row],[benchmark_return]],"Higher","Lower")</f>
        <v>Lower</v>
      </c>
      <c r="M367" s="14">
        <f xml:space="preserve"> _xlfn.MAXIFS(performance_data[date],performance_data[portfolio_id],performance_data[[#This Row],[portfolio_id]])</f>
        <v>45482</v>
      </c>
      <c r="N367" s="14">
        <f xml:space="preserve"> _xlfn.MINIFS(performance_data[date],performance_data[portfolio_id],performance_data[[#This Row],[portfolio_id]])</f>
        <v>44866</v>
      </c>
      <c r="O367" s="15">
        <f>_xlfn.MAXIFS(performance_data[portfolio_value],performance_data[portfolio_id],performance_data[[#This Row],[portfolio_id]],performance_data[date],performance_data[[#This Row],[latest_date]])</f>
        <v>411214.87</v>
      </c>
      <c r="P367" s="15">
        <f>_xlfn.MAXIFS(performance_data[portfolio_value],performance_data[portfolio_id],performance_data[[#This Row],[portfolio_id]],performance_data[date],performance_data[[#This Row],[starting_date]])</f>
        <v>225428.34</v>
      </c>
      <c r="Q367" s="15">
        <f>performance_data[[#This Row],[latest_value]]-performance_data[[#This Row],[starting_value]]</f>
        <v>185786.53</v>
      </c>
      <c r="R367" s="15">
        <f>performance_data[[#This Row],[net_inflows]]-performance_data[[#This Row],[net_outflows]]</f>
        <v>-18180.71</v>
      </c>
      <c r="S367" s="15" t="str">
        <f>IF(performance_data[[#This Row],[net_inflows]]&gt;AVERAGE(performance_data[net_inflows]),"High","Low")</f>
        <v>Low</v>
      </c>
      <c r="T367" s="15">
        <f>AVERAGEIF(performance_data[inflow_flag],performance_data[[#This Row],[inflow_flag]],performance_data[return_percentage])</f>
        <v>5.0457846277021572</v>
      </c>
      <c r="U367" s="17">
        <f>IF(performance_data[[#This Row],[return_percentage]]&lt;performance_data[[#This Row],[benchmark_return]],1,0)</f>
        <v>1</v>
      </c>
      <c r="V367" s="17">
        <f>COUNTIFS(performance_data[portfolio_id],performance_data[[#This Row],[portfolio_id]])</f>
        <v>23</v>
      </c>
      <c r="W367" s="17">
        <f>COUNTIFS(performance_data[portfolio_id],performance_data[[#This Row],[portfolio_id]],
          performance_data[return_flag],1)</f>
        <v>8</v>
      </c>
      <c r="X367" s="15">
        <f>performance_data[[#This Row],[underperform_flag_count]]/performance_data[[#This Row],[totalportfoliocount]]</f>
        <v>0.34782608695652173</v>
      </c>
    </row>
    <row r="368" spans="1:24" x14ac:dyDescent="0.3">
      <c r="A368">
        <v>1719</v>
      </c>
      <c r="B368" s="1">
        <v>45268</v>
      </c>
      <c r="C368">
        <v>211499.45</v>
      </c>
      <c r="D368">
        <v>3.93</v>
      </c>
      <c r="E368">
        <v>3.7</v>
      </c>
      <c r="F368">
        <v>6541.93</v>
      </c>
      <c r="G368">
        <v>8020.5</v>
      </c>
      <c r="H368" t="s">
        <v>2213</v>
      </c>
      <c r="I368" t="s">
        <v>2217</v>
      </c>
      <c r="J368">
        <v>12</v>
      </c>
      <c r="K368" t="s">
        <v>2218</v>
      </c>
      <c r="L368" t="str">
        <f>IF(performance_data[[#This Row],[return_percentage]]&gt;=performance_data[[#This Row],[benchmark_return]],"Higher","Lower")</f>
        <v>Higher</v>
      </c>
      <c r="M368" s="14">
        <f xml:space="preserve"> _xlfn.MAXIFS(performance_data[date],performance_data[portfolio_id],performance_data[[#This Row],[portfolio_id]])</f>
        <v>45482</v>
      </c>
      <c r="N368" s="14">
        <f xml:space="preserve"> _xlfn.MINIFS(performance_data[date],performance_data[portfolio_id],performance_data[[#This Row],[portfolio_id]])</f>
        <v>44866</v>
      </c>
      <c r="O368" s="15">
        <f>_xlfn.MAXIFS(performance_data[portfolio_value],performance_data[portfolio_id],performance_data[[#This Row],[portfolio_id]],performance_data[date],performance_data[[#This Row],[latest_date]])</f>
        <v>411214.87</v>
      </c>
      <c r="P368" s="15">
        <f>_xlfn.MAXIFS(performance_data[portfolio_value],performance_data[portfolio_id],performance_data[[#This Row],[portfolio_id]],performance_data[date],performance_data[[#This Row],[starting_date]])</f>
        <v>225428.34</v>
      </c>
      <c r="Q368" s="15">
        <f>performance_data[[#This Row],[latest_value]]-performance_data[[#This Row],[starting_value]]</f>
        <v>185786.53</v>
      </c>
      <c r="R368" s="15">
        <f>performance_data[[#This Row],[net_inflows]]-performance_data[[#This Row],[net_outflows]]</f>
        <v>-1478.5699999999997</v>
      </c>
      <c r="S368" s="15" t="str">
        <f>IF(performance_data[[#This Row],[net_inflows]]&gt;AVERAGE(performance_data[net_inflows]),"High","Low")</f>
        <v>Low</v>
      </c>
      <c r="T368" s="15">
        <f>AVERAGEIF(performance_data[inflow_flag],performance_data[[#This Row],[inflow_flag]],performance_data[return_percentage])</f>
        <v>5.0457846277021572</v>
      </c>
      <c r="U368" s="17">
        <f>IF(performance_data[[#This Row],[return_percentage]]&lt;performance_data[[#This Row],[benchmark_return]],1,0)</f>
        <v>0</v>
      </c>
      <c r="V368" s="17">
        <f>COUNTIFS(performance_data[portfolio_id],performance_data[[#This Row],[portfolio_id]])</f>
        <v>23</v>
      </c>
      <c r="W368" s="17">
        <f>COUNTIFS(performance_data[portfolio_id],performance_data[[#This Row],[portfolio_id]],
          performance_data[return_flag],1)</f>
        <v>8</v>
      </c>
      <c r="X368" s="15">
        <f>performance_data[[#This Row],[underperform_flag_count]]/performance_data[[#This Row],[totalportfoliocount]]</f>
        <v>0.34782608695652173</v>
      </c>
    </row>
    <row r="369" spans="1:24" x14ac:dyDescent="0.3">
      <c r="A369">
        <v>1719</v>
      </c>
      <c r="B369" s="1">
        <v>45482</v>
      </c>
      <c r="C369">
        <v>411214.87</v>
      </c>
      <c r="D369">
        <v>12.58</v>
      </c>
      <c r="E369">
        <v>14.4</v>
      </c>
      <c r="F369">
        <v>6327.82</v>
      </c>
      <c r="G369">
        <v>12128.3</v>
      </c>
      <c r="H369" t="s">
        <v>2205</v>
      </c>
      <c r="I369" t="s">
        <v>2209</v>
      </c>
      <c r="J369">
        <v>7</v>
      </c>
      <c r="K369" t="s">
        <v>2210</v>
      </c>
      <c r="L369" t="str">
        <f>IF(performance_data[[#This Row],[return_percentage]]&gt;=performance_data[[#This Row],[benchmark_return]],"Higher","Lower")</f>
        <v>Lower</v>
      </c>
      <c r="M369" s="14">
        <f xml:space="preserve"> _xlfn.MAXIFS(performance_data[date],performance_data[portfolio_id],performance_data[[#This Row],[portfolio_id]])</f>
        <v>45482</v>
      </c>
      <c r="N369" s="14">
        <f xml:space="preserve"> _xlfn.MINIFS(performance_data[date],performance_data[portfolio_id],performance_data[[#This Row],[portfolio_id]])</f>
        <v>44866</v>
      </c>
      <c r="O369" s="15">
        <f>_xlfn.MAXIFS(performance_data[portfolio_value],performance_data[portfolio_id],performance_data[[#This Row],[portfolio_id]],performance_data[date],performance_data[[#This Row],[latest_date]])</f>
        <v>411214.87</v>
      </c>
      <c r="P369" s="15">
        <f>_xlfn.MAXIFS(performance_data[portfolio_value],performance_data[portfolio_id],performance_data[[#This Row],[portfolio_id]],performance_data[date],performance_data[[#This Row],[starting_date]])</f>
        <v>225428.34</v>
      </c>
      <c r="Q369" s="15">
        <f>performance_data[[#This Row],[latest_value]]-performance_data[[#This Row],[starting_value]]</f>
        <v>185786.53</v>
      </c>
      <c r="R369" s="15">
        <f>performance_data[[#This Row],[net_inflows]]-performance_data[[#This Row],[net_outflows]]</f>
        <v>-5800.48</v>
      </c>
      <c r="S369" s="15" t="str">
        <f>IF(performance_data[[#This Row],[net_inflows]]&gt;AVERAGE(performance_data[net_inflows]),"High","Low")</f>
        <v>Low</v>
      </c>
      <c r="T369" s="15">
        <f>AVERAGEIF(performance_data[inflow_flag],performance_data[[#This Row],[inflow_flag]],performance_data[return_percentage])</f>
        <v>5.0457846277021572</v>
      </c>
      <c r="U369" s="17">
        <f>IF(performance_data[[#This Row],[return_percentage]]&lt;performance_data[[#This Row],[benchmark_return]],1,0)</f>
        <v>1</v>
      </c>
      <c r="V369" s="17">
        <f>COUNTIFS(performance_data[portfolio_id],performance_data[[#This Row],[portfolio_id]])</f>
        <v>23</v>
      </c>
      <c r="W369" s="17">
        <f>COUNTIFS(performance_data[portfolio_id],performance_data[[#This Row],[portfolio_id]],
          performance_data[return_flag],1)</f>
        <v>8</v>
      </c>
      <c r="X369" s="15">
        <f>performance_data[[#This Row],[underperform_flag_count]]/performance_data[[#This Row],[totalportfoliocount]]</f>
        <v>0.34782608695652173</v>
      </c>
    </row>
    <row r="370" spans="1:24" x14ac:dyDescent="0.3">
      <c r="A370">
        <v>1719</v>
      </c>
      <c r="B370" s="1">
        <v>45311</v>
      </c>
      <c r="C370">
        <v>219622.6</v>
      </c>
      <c r="D370">
        <v>-7.64</v>
      </c>
      <c r="E370">
        <v>-8.67</v>
      </c>
      <c r="F370">
        <v>4893.72</v>
      </c>
      <c r="G370">
        <v>9513.9500000000007</v>
      </c>
      <c r="H370" t="s">
        <v>2205</v>
      </c>
      <c r="I370" t="s">
        <v>2206</v>
      </c>
      <c r="J370">
        <v>1</v>
      </c>
      <c r="K370" t="s">
        <v>2207</v>
      </c>
      <c r="L370" t="str">
        <f>IF(performance_data[[#This Row],[return_percentage]]&gt;=performance_data[[#This Row],[benchmark_return]],"Higher","Lower")</f>
        <v>Higher</v>
      </c>
      <c r="M370" s="14">
        <f xml:space="preserve"> _xlfn.MAXIFS(performance_data[date],performance_data[portfolio_id],performance_data[[#This Row],[portfolio_id]])</f>
        <v>45482</v>
      </c>
      <c r="N370" s="14">
        <f xml:space="preserve"> _xlfn.MINIFS(performance_data[date],performance_data[portfolio_id],performance_data[[#This Row],[portfolio_id]])</f>
        <v>44866</v>
      </c>
      <c r="O370" s="15">
        <f>_xlfn.MAXIFS(performance_data[portfolio_value],performance_data[portfolio_id],performance_data[[#This Row],[portfolio_id]],performance_data[date],performance_data[[#This Row],[latest_date]])</f>
        <v>411214.87</v>
      </c>
      <c r="P370" s="15">
        <f>_xlfn.MAXIFS(performance_data[portfolio_value],performance_data[portfolio_id],performance_data[[#This Row],[portfolio_id]],performance_data[date],performance_data[[#This Row],[starting_date]])</f>
        <v>225428.34</v>
      </c>
      <c r="Q370" s="15">
        <f>performance_data[[#This Row],[latest_value]]-performance_data[[#This Row],[starting_value]]</f>
        <v>185786.53</v>
      </c>
      <c r="R370" s="15">
        <f>performance_data[[#This Row],[net_inflows]]-performance_data[[#This Row],[net_outflows]]</f>
        <v>-4620.2300000000005</v>
      </c>
      <c r="S370" s="15" t="str">
        <f>IF(performance_data[[#This Row],[net_inflows]]&gt;AVERAGE(performance_data[net_inflows]),"High","Low")</f>
        <v>Low</v>
      </c>
      <c r="T370" s="15">
        <f>AVERAGEIF(performance_data[inflow_flag],performance_data[[#This Row],[inflow_flag]],performance_data[return_percentage])</f>
        <v>5.0457846277021572</v>
      </c>
      <c r="U370" s="17">
        <f>IF(performance_data[[#This Row],[return_percentage]]&lt;performance_data[[#This Row],[benchmark_return]],1,0)</f>
        <v>0</v>
      </c>
      <c r="V370" s="17">
        <f>COUNTIFS(performance_data[portfolio_id],performance_data[[#This Row],[portfolio_id]])</f>
        <v>23</v>
      </c>
      <c r="W370" s="17">
        <f>COUNTIFS(performance_data[portfolio_id],performance_data[[#This Row],[portfolio_id]],
          performance_data[return_flag],1)</f>
        <v>8</v>
      </c>
      <c r="X370" s="15">
        <f>performance_data[[#This Row],[underperform_flag_count]]/performance_data[[#This Row],[totalportfoliocount]]</f>
        <v>0.34782608695652173</v>
      </c>
    </row>
    <row r="371" spans="1:24" x14ac:dyDescent="0.3">
      <c r="A371">
        <v>1719</v>
      </c>
      <c r="B371" s="1">
        <v>44894</v>
      </c>
      <c r="C371">
        <v>109802.48</v>
      </c>
      <c r="D371">
        <v>13.06</v>
      </c>
      <c r="E371">
        <v>11.29</v>
      </c>
      <c r="F371">
        <v>18356.77</v>
      </c>
      <c r="G371">
        <v>2699.88</v>
      </c>
      <c r="H371" t="s">
        <v>2220</v>
      </c>
      <c r="I371" t="s">
        <v>2217</v>
      </c>
      <c r="J371">
        <v>11</v>
      </c>
      <c r="K371" t="s">
        <v>2219</v>
      </c>
      <c r="L371" t="str">
        <f>IF(performance_data[[#This Row],[return_percentage]]&gt;=performance_data[[#This Row],[benchmark_return]],"Higher","Lower")</f>
        <v>Higher</v>
      </c>
      <c r="M371" s="14">
        <f xml:space="preserve"> _xlfn.MAXIFS(performance_data[date],performance_data[portfolio_id],performance_data[[#This Row],[portfolio_id]])</f>
        <v>45482</v>
      </c>
      <c r="N371" s="14">
        <f xml:space="preserve"> _xlfn.MINIFS(performance_data[date],performance_data[portfolio_id],performance_data[[#This Row],[portfolio_id]])</f>
        <v>44866</v>
      </c>
      <c r="O371" s="15">
        <f>_xlfn.MAXIFS(performance_data[portfolio_value],performance_data[portfolio_id],performance_data[[#This Row],[portfolio_id]],performance_data[date],performance_data[[#This Row],[latest_date]])</f>
        <v>411214.87</v>
      </c>
      <c r="P371" s="15">
        <f>_xlfn.MAXIFS(performance_data[portfolio_value],performance_data[portfolio_id],performance_data[[#This Row],[portfolio_id]],performance_data[date],performance_data[[#This Row],[starting_date]])</f>
        <v>225428.34</v>
      </c>
      <c r="Q371" s="15">
        <f>performance_data[[#This Row],[latest_value]]-performance_data[[#This Row],[starting_value]]</f>
        <v>185786.53</v>
      </c>
      <c r="R371" s="15">
        <f>performance_data[[#This Row],[net_inflows]]-performance_data[[#This Row],[net_outflows]]</f>
        <v>15656.89</v>
      </c>
      <c r="S371" s="15" t="str">
        <f>IF(performance_data[[#This Row],[net_inflows]]&gt;AVERAGE(performance_data[net_inflows]),"High","Low")</f>
        <v>High</v>
      </c>
      <c r="T371" s="15">
        <f>AVERAGEIF(performance_data[inflow_flag],performance_data[[#This Row],[inflow_flag]],performance_data[return_percentage])</f>
        <v>4.8467905675459724</v>
      </c>
      <c r="U371" s="17">
        <f>IF(performance_data[[#This Row],[return_percentage]]&lt;performance_data[[#This Row],[benchmark_return]],1,0)</f>
        <v>0</v>
      </c>
      <c r="V371" s="17">
        <f>COUNTIFS(performance_data[portfolio_id],performance_data[[#This Row],[portfolio_id]])</f>
        <v>23</v>
      </c>
      <c r="W371" s="17">
        <f>COUNTIFS(performance_data[portfolio_id],performance_data[[#This Row],[portfolio_id]],
          performance_data[return_flag],1)</f>
        <v>8</v>
      </c>
      <c r="X371" s="15">
        <f>performance_data[[#This Row],[underperform_flag_count]]/performance_data[[#This Row],[totalportfoliocount]]</f>
        <v>0.34782608695652173</v>
      </c>
    </row>
    <row r="372" spans="1:24" x14ac:dyDescent="0.3">
      <c r="A372">
        <v>1719</v>
      </c>
      <c r="B372" s="1">
        <v>45055</v>
      </c>
      <c r="C372">
        <v>477582.03</v>
      </c>
      <c r="D372">
        <v>15.54</v>
      </c>
      <c r="E372">
        <v>14.71</v>
      </c>
      <c r="F372">
        <v>9014.76</v>
      </c>
      <c r="G372">
        <v>4891.42</v>
      </c>
      <c r="H372" t="s">
        <v>2213</v>
      </c>
      <c r="I372" t="s">
        <v>2211</v>
      </c>
      <c r="J372">
        <v>5</v>
      </c>
      <c r="K372" t="s">
        <v>2223</v>
      </c>
      <c r="L372" t="str">
        <f>IF(performance_data[[#This Row],[return_percentage]]&gt;=performance_data[[#This Row],[benchmark_return]],"Higher","Lower")</f>
        <v>Higher</v>
      </c>
      <c r="M372" s="14">
        <f xml:space="preserve"> _xlfn.MAXIFS(performance_data[date],performance_data[portfolio_id],performance_data[[#This Row],[portfolio_id]])</f>
        <v>45482</v>
      </c>
      <c r="N372" s="14">
        <f xml:space="preserve"> _xlfn.MINIFS(performance_data[date],performance_data[portfolio_id],performance_data[[#This Row],[portfolio_id]])</f>
        <v>44866</v>
      </c>
      <c r="O372" s="15">
        <f>_xlfn.MAXIFS(performance_data[portfolio_value],performance_data[portfolio_id],performance_data[[#This Row],[portfolio_id]],performance_data[date],performance_data[[#This Row],[latest_date]])</f>
        <v>411214.87</v>
      </c>
      <c r="P372" s="15">
        <f>_xlfn.MAXIFS(performance_data[portfolio_value],performance_data[portfolio_id],performance_data[[#This Row],[portfolio_id]],performance_data[date],performance_data[[#This Row],[starting_date]])</f>
        <v>225428.34</v>
      </c>
      <c r="Q372" s="15">
        <f>performance_data[[#This Row],[latest_value]]-performance_data[[#This Row],[starting_value]]</f>
        <v>185786.53</v>
      </c>
      <c r="R372" s="15">
        <f>performance_data[[#This Row],[net_inflows]]-performance_data[[#This Row],[net_outflows]]</f>
        <v>4123.34</v>
      </c>
      <c r="S372" s="15" t="str">
        <f>IF(performance_data[[#This Row],[net_inflows]]&gt;AVERAGE(performance_data[net_inflows]),"High","Low")</f>
        <v>Low</v>
      </c>
      <c r="T372" s="15">
        <f>AVERAGEIF(performance_data[inflow_flag],performance_data[[#This Row],[inflow_flag]],performance_data[return_percentage])</f>
        <v>5.0457846277021572</v>
      </c>
      <c r="U372" s="17">
        <f>IF(performance_data[[#This Row],[return_percentage]]&lt;performance_data[[#This Row],[benchmark_return]],1,0)</f>
        <v>0</v>
      </c>
      <c r="V372" s="17">
        <f>COUNTIFS(performance_data[portfolio_id],performance_data[[#This Row],[portfolio_id]])</f>
        <v>23</v>
      </c>
      <c r="W372" s="17">
        <f>COUNTIFS(performance_data[portfolio_id],performance_data[[#This Row],[portfolio_id]],
          performance_data[return_flag],1)</f>
        <v>8</v>
      </c>
      <c r="X372" s="15">
        <f>performance_data[[#This Row],[underperform_flag_count]]/performance_data[[#This Row],[totalportfoliocount]]</f>
        <v>0.34782608695652173</v>
      </c>
    </row>
    <row r="373" spans="1:24" x14ac:dyDescent="0.3">
      <c r="A373">
        <v>1719</v>
      </c>
      <c r="B373" s="1">
        <v>44866</v>
      </c>
      <c r="C373">
        <v>225428.34</v>
      </c>
      <c r="D373">
        <v>13.78</v>
      </c>
      <c r="E373">
        <v>14.99</v>
      </c>
      <c r="F373">
        <v>17795.759999999998</v>
      </c>
      <c r="G373">
        <v>15041.13</v>
      </c>
      <c r="H373" t="s">
        <v>2220</v>
      </c>
      <c r="I373" t="s">
        <v>2217</v>
      </c>
      <c r="J373">
        <v>11</v>
      </c>
      <c r="K373" t="s">
        <v>2219</v>
      </c>
      <c r="L373" t="str">
        <f>IF(performance_data[[#This Row],[return_percentage]]&gt;=performance_data[[#This Row],[benchmark_return]],"Higher","Lower")</f>
        <v>Lower</v>
      </c>
      <c r="M373" s="14">
        <f xml:space="preserve"> _xlfn.MAXIFS(performance_data[date],performance_data[portfolio_id],performance_data[[#This Row],[portfolio_id]])</f>
        <v>45482</v>
      </c>
      <c r="N373" s="14">
        <f xml:space="preserve"> _xlfn.MINIFS(performance_data[date],performance_data[portfolio_id],performance_data[[#This Row],[portfolio_id]])</f>
        <v>44866</v>
      </c>
      <c r="O373" s="15">
        <f>_xlfn.MAXIFS(performance_data[portfolio_value],performance_data[portfolio_id],performance_data[[#This Row],[portfolio_id]],performance_data[date],performance_data[[#This Row],[latest_date]])</f>
        <v>411214.87</v>
      </c>
      <c r="P373" s="15">
        <f>_xlfn.MAXIFS(performance_data[portfolio_value],performance_data[portfolio_id],performance_data[[#This Row],[portfolio_id]],performance_data[date],performance_data[[#This Row],[starting_date]])</f>
        <v>225428.34</v>
      </c>
      <c r="Q373" s="15">
        <f>performance_data[[#This Row],[latest_value]]-performance_data[[#This Row],[starting_value]]</f>
        <v>185786.53</v>
      </c>
      <c r="R373" s="15">
        <f>performance_data[[#This Row],[net_inflows]]-performance_data[[#This Row],[net_outflows]]</f>
        <v>2754.6299999999992</v>
      </c>
      <c r="S373" s="15" t="str">
        <f>IF(performance_data[[#This Row],[net_inflows]]&gt;AVERAGE(performance_data[net_inflows]),"High","Low")</f>
        <v>High</v>
      </c>
      <c r="T373" s="15">
        <f>AVERAGEIF(performance_data[inflow_flag],performance_data[[#This Row],[inflow_flag]],performance_data[return_percentage])</f>
        <v>4.8467905675459724</v>
      </c>
      <c r="U373" s="17">
        <f>IF(performance_data[[#This Row],[return_percentage]]&lt;performance_data[[#This Row],[benchmark_return]],1,0)</f>
        <v>1</v>
      </c>
      <c r="V373" s="17">
        <f>COUNTIFS(performance_data[portfolio_id],performance_data[[#This Row],[portfolio_id]])</f>
        <v>23</v>
      </c>
      <c r="W373" s="17">
        <f>COUNTIFS(performance_data[portfolio_id],performance_data[[#This Row],[portfolio_id]],
          performance_data[return_flag],1)</f>
        <v>8</v>
      </c>
      <c r="X373" s="15">
        <f>performance_data[[#This Row],[underperform_flag_count]]/performance_data[[#This Row],[totalportfoliocount]]</f>
        <v>0.34782608695652173</v>
      </c>
    </row>
    <row r="374" spans="1:24" x14ac:dyDescent="0.3">
      <c r="A374">
        <v>1719</v>
      </c>
      <c r="B374" s="1">
        <v>45113</v>
      </c>
      <c r="C374">
        <v>396655.62</v>
      </c>
      <c r="D374">
        <v>6.29</v>
      </c>
      <c r="E374">
        <v>6.64</v>
      </c>
      <c r="F374">
        <v>14988.66</v>
      </c>
      <c r="G374">
        <v>11267.2</v>
      </c>
      <c r="H374" t="s">
        <v>2213</v>
      </c>
      <c r="I374" t="s">
        <v>2209</v>
      </c>
      <c r="J374">
        <v>7</v>
      </c>
      <c r="K374" t="s">
        <v>2210</v>
      </c>
      <c r="L374" t="str">
        <f>IF(performance_data[[#This Row],[return_percentage]]&gt;=performance_data[[#This Row],[benchmark_return]],"Higher","Lower")</f>
        <v>Lower</v>
      </c>
      <c r="M374" s="14">
        <f xml:space="preserve"> _xlfn.MAXIFS(performance_data[date],performance_data[portfolio_id],performance_data[[#This Row],[portfolio_id]])</f>
        <v>45482</v>
      </c>
      <c r="N374" s="14">
        <f xml:space="preserve"> _xlfn.MINIFS(performance_data[date],performance_data[portfolio_id],performance_data[[#This Row],[portfolio_id]])</f>
        <v>44866</v>
      </c>
      <c r="O374" s="15">
        <f>_xlfn.MAXIFS(performance_data[portfolio_value],performance_data[portfolio_id],performance_data[[#This Row],[portfolio_id]],performance_data[date],performance_data[[#This Row],[latest_date]])</f>
        <v>411214.87</v>
      </c>
      <c r="P374" s="15">
        <f>_xlfn.MAXIFS(performance_data[portfolio_value],performance_data[portfolio_id],performance_data[[#This Row],[portfolio_id]],performance_data[date],performance_data[[#This Row],[starting_date]])</f>
        <v>225428.34</v>
      </c>
      <c r="Q374" s="15">
        <f>performance_data[[#This Row],[latest_value]]-performance_data[[#This Row],[starting_value]]</f>
        <v>185786.53</v>
      </c>
      <c r="R374" s="15">
        <f>performance_data[[#This Row],[net_inflows]]-performance_data[[#This Row],[net_outflows]]</f>
        <v>3721.4599999999991</v>
      </c>
      <c r="S374" s="15" t="str">
        <f>IF(performance_data[[#This Row],[net_inflows]]&gt;AVERAGE(performance_data[net_inflows]),"High","Low")</f>
        <v>High</v>
      </c>
      <c r="T374" s="15">
        <f>AVERAGEIF(performance_data[inflow_flag],performance_data[[#This Row],[inflow_flag]],performance_data[return_percentage])</f>
        <v>4.8467905675459724</v>
      </c>
      <c r="U374" s="17">
        <f>IF(performance_data[[#This Row],[return_percentage]]&lt;performance_data[[#This Row],[benchmark_return]],1,0)</f>
        <v>1</v>
      </c>
      <c r="V374" s="17">
        <f>COUNTIFS(performance_data[portfolio_id],performance_data[[#This Row],[portfolio_id]])</f>
        <v>23</v>
      </c>
      <c r="W374" s="17">
        <f>COUNTIFS(performance_data[portfolio_id],performance_data[[#This Row],[portfolio_id]],
          performance_data[return_flag],1)</f>
        <v>8</v>
      </c>
      <c r="X374" s="15">
        <f>performance_data[[#This Row],[underperform_flag_count]]/performance_data[[#This Row],[totalportfoliocount]]</f>
        <v>0.34782608695652173</v>
      </c>
    </row>
    <row r="375" spans="1:24" x14ac:dyDescent="0.3">
      <c r="A375">
        <v>1719</v>
      </c>
      <c r="B375" s="1">
        <v>45068</v>
      </c>
      <c r="C375">
        <v>364737.86</v>
      </c>
      <c r="D375">
        <v>-6.13</v>
      </c>
      <c r="E375">
        <v>-7.35</v>
      </c>
      <c r="F375">
        <v>10072.469999999999</v>
      </c>
      <c r="G375">
        <v>727.4</v>
      </c>
      <c r="H375" t="s">
        <v>2213</v>
      </c>
      <c r="I375" t="s">
        <v>2211</v>
      </c>
      <c r="J375">
        <v>5</v>
      </c>
      <c r="K375" t="s">
        <v>2223</v>
      </c>
      <c r="L375" t="str">
        <f>IF(performance_data[[#This Row],[return_percentage]]&gt;=performance_data[[#This Row],[benchmark_return]],"Higher","Lower")</f>
        <v>Higher</v>
      </c>
      <c r="M375" s="14">
        <f xml:space="preserve"> _xlfn.MAXIFS(performance_data[date],performance_data[portfolio_id],performance_data[[#This Row],[portfolio_id]])</f>
        <v>45482</v>
      </c>
      <c r="N375" s="14">
        <f xml:space="preserve"> _xlfn.MINIFS(performance_data[date],performance_data[portfolio_id],performance_data[[#This Row],[portfolio_id]])</f>
        <v>44866</v>
      </c>
      <c r="O375" s="15">
        <f>_xlfn.MAXIFS(performance_data[portfolio_value],performance_data[portfolio_id],performance_data[[#This Row],[portfolio_id]],performance_data[date],performance_data[[#This Row],[latest_date]])</f>
        <v>411214.87</v>
      </c>
      <c r="P375" s="15">
        <f>_xlfn.MAXIFS(performance_data[portfolio_value],performance_data[portfolio_id],performance_data[[#This Row],[portfolio_id]],performance_data[date],performance_data[[#This Row],[starting_date]])</f>
        <v>225428.34</v>
      </c>
      <c r="Q375" s="15">
        <f>performance_data[[#This Row],[latest_value]]-performance_data[[#This Row],[starting_value]]</f>
        <v>185786.53</v>
      </c>
      <c r="R375" s="15">
        <f>performance_data[[#This Row],[net_inflows]]-performance_data[[#This Row],[net_outflows]]</f>
        <v>9345.07</v>
      </c>
      <c r="S375" s="15" t="str">
        <f>IF(performance_data[[#This Row],[net_inflows]]&gt;AVERAGE(performance_data[net_inflows]),"High","Low")</f>
        <v>High</v>
      </c>
      <c r="T375" s="15">
        <f>AVERAGEIF(performance_data[inflow_flag],performance_data[[#This Row],[inflow_flag]],performance_data[return_percentage])</f>
        <v>4.8467905675459724</v>
      </c>
      <c r="U375" s="17">
        <f>IF(performance_data[[#This Row],[return_percentage]]&lt;performance_data[[#This Row],[benchmark_return]],1,0)</f>
        <v>0</v>
      </c>
      <c r="V375" s="17">
        <f>COUNTIFS(performance_data[portfolio_id],performance_data[[#This Row],[portfolio_id]])</f>
        <v>23</v>
      </c>
      <c r="W375" s="17">
        <f>COUNTIFS(performance_data[portfolio_id],performance_data[[#This Row],[portfolio_id]],
          performance_data[return_flag],1)</f>
        <v>8</v>
      </c>
      <c r="X375" s="15">
        <f>performance_data[[#This Row],[underperform_flag_count]]/performance_data[[#This Row],[totalportfoliocount]]</f>
        <v>0.34782608695652173</v>
      </c>
    </row>
    <row r="376" spans="1:24" x14ac:dyDescent="0.3">
      <c r="A376">
        <v>1719</v>
      </c>
      <c r="B376" s="1">
        <v>45479</v>
      </c>
      <c r="C376">
        <v>236237.44</v>
      </c>
      <c r="D376">
        <v>-3.08</v>
      </c>
      <c r="E376">
        <v>-3.53</v>
      </c>
      <c r="F376">
        <v>18546.29</v>
      </c>
      <c r="G376">
        <v>1234.69</v>
      </c>
      <c r="H376" t="s">
        <v>2205</v>
      </c>
      <c r="I376" t="s">
        <v>2209</v>
      </c>
      <c r="J376">
        <v>7</v>
      </c>
      <c r="K376" t="s">
        <v>2210</v>
      </c>
      <c r="L376" t="str">
        <f>IF(performance_data[[#This Row],[return_percentage]]&gt;=performance_data[[#This Row],[benchmark_return]],"Higher","Lower")</f>
        <v>Higher</v>
      </c>
      <c r="M376" s="14">
        <f xml:space="preserve"> _xlfn.MAXIFS(performance_data[date],performance_data[portfolio_id],performance_data[[#This Row],[portfolio_id]])</f>
        <v>45482</v>
      </c>
      <c r="N376" s="14">
        <f xml:space="preserve"> _xlfn.MINIFS(performance_data[date],performance_data[portfolio_id],performance_data[[#This Row],[portfolio_id]])</f>
        <v>44866</v>
      </c>
      <c r="O376" s="15">
        <f>_xlfn.MAXIFS(performance_data[portfolio_value],performance_data[portfolio_id],performance_data[[#This Row],[portfolio_id]],performance_data[date],performance_data[[#This Row],[latest_date]])</f>
        <v>411214.87</v>
      </c>
      <c r="P376" s="15">
        <f>_xlfn.MAXIFS(performance_data[portfolio_value],performance_data[portfolio_id],performance_data[[#This Row],[portfolio_id]],performance_data[date],performance_data[[#This Row],[starting_date]])</f>
        <v>225428.34</v>
      </c>
      <c r="Q376" s="15">
        <f>performance_data[[#This Row],[latest_value]]-performance_data[[#This Row],[starting_value]]</f>
        <v>185786.53</v>
      </c>
      <c r="R376" s="15">
        <f>performance_data[[#This Row],[net_inflows]]-performance_data[[#This Row],[net_outflows]]</f>
        <v>17311.600000000002</v>
      </c>
      <c r="S376" s="15" t="str">
        <f>IF(performance_data[[#This Row],[net_inflows]]&gt;AVERAGE(performance_data[net_inflows]),"High","Low")</f>
        <v>High</v>
      </c>
      <c r="T376" s="15">
        <f>AVERAGEIF(performance_data[inflow_flag],performance_data[[#This Row],[inflow_flag]],performance_data[return_percentage])</f>
        <v>4.8467905675459724</v>
      </c>
      <c r="U376" s="17">
        <f>IF(performance_data[[#This Row],[return_percentage]]&lt;performance_data[[#This Row],[benchmark_return]],1,0)</f>
        <v>0</v>
      </c>
      <c r="V376" s="17">
        <f>COUNTIFS(performance_data[portfolio_id],performance_data[[#This Row],[portfolio_id]])</f>
        <v>23</v>
      </c>
      <c r="W376" s="17">
        <f>COUNTIFS(performance_data[portfolio_id],performance_data[[#This Row],[portfolio_id]],
          performance_data[return_flag],1)</f>
        <v>8</v>
      </c>
      <c r="X376" s="15">
        <f>performance_data[[#This Row],[underperform_flag_count]]/performance_data[[#This Row],[totalportfoliocount]]</f>
        <v>0.34782608695652173</v>
      </c>
    </row>
    <row r="377" spans="1:24" x14ac:dyDescent="0.3">
      <c r="A377">
        <v>1719</v>
      </c>
      <c r="B377" s="1">
        <v>45301</v>
      </c>
      <c r="C377">
        <v>434040.33</v>
      </c>
      <c r="D377">
        <v>6.84</v>
      </c>
      <c r="E377">
        <v>7.48</v>
      </c>
      <c r="F377">
        <v>937.64</v>
      </c>
      <c r="G377">
        <v>16436.919999999998</v>
      </c>
      <c r="H377" t="s">
        <v>2205</v>
      </c>
      <c r="I377" t="s">
        <v>2206</v>
      </c>
      <c r="J377">
        <v>1</v>
      </c>
      <c r="K377" t="s">
        <v>2207</v>
      </c>
      <c r="L377" t="str">
        <f>IF(performance_data[[#This Row],[return_percentage]]&gt;=performance_data[[#This Row],[benchmark_return]],"Higher","Lower")</f>
        <v>Lower</v>
      </c>
      <c r="M377" s="14">
        <f xml:space="preserve"> _xlfn.MAXIFS(performance_data[date],performance_data[portfolio_id],performance_data[[#This Row],[portfolio_id]])</f>
        <v>45482</v>
      </c>
      <c r="N377" s="14">
        <f xml:space="preserve"> _xlfn.MINIFS(performance_data[date],performance_data[portfolio_id],performance_data[[#This Row],[portfolio_id]])</f>
        <v>44866</v>
      </c>
      <c r="O377" s="15">
        <f>_xlfn.MAXIFS(performance_data[portfolio_value],performance_data[portfolio_id],performance_data[[#This Row],[portfolio_id]],performance_data[date],performance_data[[#This Row],[latest_date]])</f>
        <v>411214.87</v>
      </c>
      <c r="P377" s="15">
        <f>_xlfn.MAXIFS(performance_data[portfolio_value],performance_data[portfolio_id],performance_data[[#This Row],[portfolio_id]],performance_data[date],performance_data[[#This Row],[starting_date]])</f>
        <v>225428.34</v>
      </c>
      <c r="Q377" s="15">
        <f>performance_data[[#This Row],[latest_value]]-performance_data[[#This Row],[starting_value]]</f>
        <v>185786.53</v>
      </c>
      <c r="R377" s="15">
        <f>performance_data[[#This Row],[net_inflows]]-performance_data[[#This Row],[net_outflows]]</f>
        <v>-15499.279999999999</v>
      </c>
      <c r="S377" s="15" t="str">
        <f>IF(performance_data[[#This Row],[net_inflows]]&gt;AVERAGE(performance_data[net_inflows]),"High","Low")</f>
        <v>Low</v>
      </c>
      <c r="T377" s="15">
        <f>AVERAGEIF(performance_data[inflow_flag],performance_data[[#This Row],[inflow_flag]],performance_data[return_percentage])</f>
        <v>5.0457846277021572</v>
      </c>
      <c r="U377" s="17">
        <f>IF(performance_data[[#This Row],[return_percentage]]&lt;performance_data[[#This Row],[benchmark_return]],1,0)</f>
        <v>1</v>
      </c>
      <c r="V377" s="17">
        <f>COUNTIFS(performance_data[portfolio_id],performance_data[[#This Row],[portfolio_id]])</f>
        <v>23</v>
      </c>
      <c r="W377" s="17">
        <f>COUNTIFS(performance_data[portfolio_id],performance_data[[#This Row],[portfolio_id]],
          performance_data[return_flag],1)</f>
        <v>8</v>
      </c>
      <c r="X377" s="15">
        <f>performance_data[[#This Row],[underperform_flag_count]]/performance_data[[#This Row],[totalportfoliocount]]</f>
        <v>0.34782608695652173</v>
      </c>
    </row>
    <row r="378" spans="1:24" x14ac:dyDescent="0.3">
      <c r="A378">
        <v>1719</v>
      </c>
      <c r="B378" s="1">
        <v>45034</v>
      </c>
      <c r="C378">
        <v>473226.77</v>
      </c>
      <c r="D378">
        <v>-9.4700000000000006</v>
      </c>
      <c r="E378">
        <v>-10.78</v>
      </c>
      <c r="F378">
        <v>19717.12</v>
      </c>
      <c r="G378">
        <v>3809.57</v>
      </c>
      <c r="H378" t="s">
        <v>2213</v>
      </c>
      <c r="I378" t="s">
        <v>2211</v>
      </c>
      <c r="J378">
        <v>4</v>
      </c>
      <c r="K378" t="s">
        <v>2216</v>
      </c>
      <c r="L378" t="str">
        <f>IF(performance_data[[#This Row],[return_percentage]]&gt;=performance_data[[#This Row],[benchmark_return]],"Higher","Lower")</f>
        <v>Higher</v>
      </c>
      <c r="M378" s="14">
        <f xml:space="preserve"> _xlfn.MAXIFS(performance_data[date],performance_data[portfolio_id],performance_data[[#This Row],[portfolio_id]])</f>
        <v>45482</v>
      </c>
      <c r="N378" s="14">
        <f xml:space="preserve"> _xlfn.MINIFS(performance_data[date],performance_data[portfolio_id],performance_data[[#This Row],[portfolio_id]])</f>
        <v>44866</v>
      </c>
      <c r="O378" s="15">
        <f>_xlfn.MAXIFS(performance_data[portfolio_value],performance_data[portfolio_id],performance_data[[#This Row],[portfolio_id]],performance_data[date],performance_data[[#This Row],[latest_date]])</f>
        <v>411214.87</v>
      </c>
      <c r="P378" s="15">
        <f>_xlfn.MAXIFS(performance_data[portfolio_value],performance_data[portfolio_id],performance_data[[#This Row],[portfolio_id]],performance_data[date],performance_data[[#This Row],[starting_date]])</f>
        <v>225428.34</v>
      </c>
      <c r="Q378" s="15">
        <f>performance_data[[#This Row],[latest_value]]-performance_data[[#This Row],[starting_value]]</f>
        <v>185786.53</v>
      </c>
      <c r="R378" s="15">
        <f>performance_data[[#This Row],[net_inflows]]-performance_data[[#This Row],[net_outflows]]</f>
        <v>15907.55</v>
      </c>
      <c r="S378" s="15" t="str">
        <f>IF(performance_data[[#This Row],[net_inflows]]&gt;AVERAGE(performance_data[net_inflows]),"High","Low")</f>
        <v>High</v>
      </c>
      <c r="T378" s="15">
        <f>AVERAGEIF(performance_data[inflow_flag],performance_data[[#This Row],[inflow_flag]],performance_data[return_percentage])</f>
        <v>4.8467905675459724</v>
      </c>
      <c r="U378" s="17">
        <f>IF(performance_data[[#This Row],[return_percentage]]&lt;performance_data[[#This Row],[benchmark_return]],1,0)</f>
        <v>0</v>
      </c>
      <c r="V378" s="17">
        <f>COUNTIFS(performance_data[portfolio_id],performance_data[[#This Row],[portfolio_id]])</f>
        <v>23</v>
      </c>
      <c r="W378" s="17">
        <f>COUNTIFS(performance_data[portfolio_id],performance_data[[#This Row],[portfolio_id]],
          performance_data[return_flag],1)</f>
        <v>8</v>
      </c>
      <c r="X378" s="15">
        <f>performance_data[[#This Row],[underperform_flag_count]]/performance_data[[#This Row],[totalportfoliocount]]</f>
        <v>0.34782608695652173</v>
      </c>
    </row>
    <row r="379" spans="1:24" x14ac:dyDescent="0.3">
      <c r="A379">
        <v>1719</v>
      </c>
      <c r="B379" s="1">
        <v>44874</v>
      </c>
      <c r="C379">
        <v>9311.92</v>
      </c>
      <c r="D379">
        <v>7.11</v>
      </c>
      <c r="E379">
        <v>8.1300000000000008</v>
      </c>
      <c r="F379">
        <v>11914.93</v>
      </c>
      <c r="G379">
        <v>17829.849999999999</v>
      </c>
      <c r="H379" t="s">
        <v>2220</v>
      </c>
      <c r="I379" t="s">
        <v>2217</v>
      </c>
      <c r="J379">
        <v>11</v>
      </c>
      <c r="K379" t="s">
        <v>2219</v>
      </c>
      <c r="L379" t="str">
        <f>IF(performance_data[[#This Row],[return_percentage]]&gt;=performance_data[[#This Row],[benchmark_return]],"Higher","Lower")</f>
        <v>Lower</v>
      </c>
      <c r="M379" s="14">
        <f xml:space="preserve"> _xlfn.MAXIFS(performance_data[date],performance_data[portfolio_id],performance_data[[#This Row],[portfolio_id]])</f>
        <v>45482</v>
      </c>
      <c r="N379" s="14">
        <f xml:space="preserve"> _xlfn.MINIFS(performance_data[date],performance_data[portfolio_id],performance_data[[#This Row],[portfolio_id]])</f>
        <v>44866</v>
      </c>
      <c r="O379" s="15">
        <f>_xlfn.MAXIFS(performance_data[portfolio_value],performance_data[portfolio_id],performance_data[[#This Row],[portfolio_id]],performance_data[date],performance_data[[#This Row],[latest_date]])</f>
        <v>411214.87</v>
      </c>
      <c r="P379" s="15">
        <f>_xlfn.MAXIFS(performance_data[portfolio_value],performance_data[portfolio_id],performance_data[[#This Row],[portfolio_id]],performance_data[date],performance_data[[#This Row],[starting_date]])</f>
        <v>225428.34</v>
      </c>
      <c r="Q379" s="15">
        <f>performance_data[[#This Row],[latest_value]]-performance_data[[#This Row],[starting_value]]</f>
        <v>185786.53</v>
      </c>
      <c r="R379" s="15">
        <f>performance_data[[#This Row],[net_inflows]]-performance_data[[#This Row],[net_outflows]]</f>
        <v>-5914.9199999999983</v>
      </c>
      <c r="S379" s="15" t="str">
        <f>IF(performance_data[[#This Row],[net_inflows]]&gt;AVERAGE(performance_data[net_inflows]),"High","Low")</f>
        <v>High</v>
      </c>
      <c r="T379" s="15">
        <f>AVERAGEIF(performance_data[inflow_flag],performance_data[[#This Row],[inflow_flag]],performance_data[return_percentage])</f>
        <v>4.8467905675459724</v>
      </c>
      <c r="U379" s="17">
        <f>IF(performance_data[[#This Row],[return_percentage]]&lt;performance_data[[#This Row],[benchmark_return]],1,0)</f>
        <v>1</v>
      </c>
      <c r="V379" s="17">
        <f>COUNTIFS(performance_data[portfolio_id],performance_data[[#This Row],[portfolio_id]])</f>
        <v>23</v>
      </c>
      <c r="W379" s="17">
        <f>COUNTIFS(performance_data[portfolio_id],performance_data[[#This Row],[portfolio_id]],
          performance_data[return_flag],1)</f>
        <v>8</v>
      </c>
      <c r="X379" s="15">
        <f>performance_data[[#This Row],[underperform_flag_count]]/performance_data[[#This Row],[totalportfoliocount]]</f>
        <v>0.34782608695652173</v>
      </c>
    </row>
    <row r="380" spans="1:24" x14ac:dyDescent="0.3">
      <c r="A380">
        <v>1719</v>
      </c>
      <c r="B380" s="1">
        <v>45140</v>
      </c>
      <c r="C380">
        <v>149160.76999999999</v>
      </c>
      <c r="D380">
        <v>19.059999999999999</v>
      </c>
      <c r="E380">
        <v>17.940000000000001</v>
      </c>
      <c r="F380">
        <v>12579.72</v>
      </c>
      <c r="G380">
        <v>5212.0600000000004</v>
      </c>
      <c r="H380" t="s">
        <v>2213</v>
      </c>
      <c r="I380" t="s">
        <v>2209</v>
      </c>
      <c r="J380">
        <v>8</v>
      </c>
      <c r="K380" t="s">
        <v>2214</v>
      </c>
      <c r="L380" t="str">
        <f>IF(performance_data[[#This Row],[return_percentage]]&gt;=performance_data[[#This Row],[benchmark_return]],"Higher","Lower")</f>
        <v>Higher</v>
      </c>
      <c r="M380" s="14">
        <f xml:space="preserve"> _xlfn.MAXIFS(performance_data[date],performance_data[portfolio_id],performance_data[[#This Row],[portfolio_id]])</f>
        <v>45482</v>
      </c>
      <c r="N380" s="14">
        <f xml:space="preserve"> _xlfn.MINIFS(performance_data[date],performance_data[portfolio_id],performance_data[[#This Row],[portfolio_id]])</f>
        <v>44866</v>
      </c>
      <c r="O380" s="15">
        <f>_xlfn.MAXIFS(performance_data[portfolio_value],performance_data[portfolio_id],performance_data[[#This Row],[portfolio_id]],performance_data[date],performance_data[[#This Row],[latest_date]])</f>
        <v>411214.87</v>
      </c>
      <c r="P380" s="15">
        <f>_xlfn.MAXIFS(performance_data[portfolio_value],performance_data[portfolio_id],performance_data[[#This Row],[portfolio_id]],performance_data[date],performance_data[[#This Row],[starting_date]])</f>
        <v>225428.34</v>
      </c>
      <c r="Q380" s="15">
        <f>performance_data[[#This Row],[latest_value]]-performance_data[[#This Row],[starting_value]]</f>
        <v>185786.53</v>
      </c>
      <c r="R380" s="15">
        <f>performance_data[[#This Row],[net_inflows]]-performance_data[[#This Row],[net_outflows]]</f>
        <v>7367.6599999999989</v>
      </c>
      <c r="S380" s="15" t="str">
        <f>IF(performance_data[[#This Row],[net_inflows]]&gt;AVERAGE(performance_data[net_inflows]),"High","Low")</f>
        <v>High</v>
      </c>
      <c r="T380" s="15">
        <f>AVERAGEIF(performance_data[inflow_flag],performance_data[[#This Row],[inflow_flag]],performance_data[return_percentage])</f>
        <v>4.8467905675459724</v>
      </c>
      <c r="U380" s="17">
        <f>IF(performance_data[[#This Row],[return_percentage]]&lt;performance_data[[#This Row],[benchmark_return]],1,0)</f>
        <v>0</v>
      </c>
      <c r="V380" s="17">
        <f>COUNTIFS(performance_data[portfolio_id],performance_data[[#This Row],[portfolio_id]])</f>
        <v>23</v>
      </c>
      <c r="W380" s="17">
        <f>COUNTIFS(performance_data[portfolio_id],performance_data[[#This Row],[portfolio_id]],
          performance_data[return_flag],1)</f>
        <v>8</v>
      </c>
      <c r="X380" s="15">
        <f>performance_data[[#This Row],[underperform_flag_count]]/performance_data[[#This Row],[totalportfoliocount]]</f>
        <v>0.34782608695652173</v>
      </c>
    </row>
    <row r="381" spans="1:24" x14ac:dyDescent="0.3">
      <c r="A381">
        <v>1726</v>
      </c>
      <c r="B381" s="1">
        <v>45253</v>
      </c>
      <c r="C381">
        <v>254898.87</v>
      </c>
      <c r="D381">
        <v>-5.03</v>
      </c>
      <c r="E381">
        <v>-5.75</v>
      </c>
      <c r="F381">
        <v>9267.65</v>
      </c>
      <c r="G381">
        <v>15344.22</v>
      </c>
      <c r="H381" t="s">
        <v>2213</v>
      </c>
      <c r="I381" t="s">
        <v>2217</v>
      </c>
      <c r="J381">
        <v>11</v>
      </c>
      <c r="K381" t="s">
        <v>2219</v>
      </c>
      <c r="L381" t="str">
        <f>IF(performance_data[[#This Row],[return_percentage]]&gt;=performance_data[[#This Row],[benchmark_return]],"Higher","Lower")</f>
        <v>Higher</v>
      </c>
      <c r="M381" s="14">
        <f xml:space="preserve"> _xlfn.MAXIFS(performance_data[date],performance_data[portfolio_id],performance_data[[#This Row],[portfolio_id]])</f>
        <v>45493</v>
      </c>
      <c r="N381" s="14">
        <f xml:space="preserve"> _xlfn.MINIFS(performance_data[date],performance_data[portfolio_id],performance_data[[#This Row],[portfolio_id]])</f>
        <v>44911</v>
      </c>
      <c r="O381" s="15">
        <f>_xlfn.MAXIFS(performance_data[portfolio_value],performance_data[portfolio_id],performance_data[[#This Row],[portfolio_id]],performance_data[date],performance_data[[#This Row],[latest_date]])</f>
        <v>432288.05</v>
      </c>
      <c r="P381" s="15">
        <f>_xlfn.MAXIFS(performance_data[portfolio_value],performance_data[portfolio_id],performance_data[[#This Row],[portfolio_id]],performance_data[date],performance_data[[#This Row],[starting_date]])</f>
        <v>410546.3</v>
      </c>
      <c r="Q381" s="15">
        <f>performance_data[[#This Row],[latest_value]]-performance_data[[#This Row],[starting_value]]</f>
        <v>21741.75</v>
      </c>
      <c r="R381" s="15">
        <f>performance_data[[#This Row],[net_inflows]]-performance_data[[#This Row],[net_outflows]]</f>
        <v>-6076.57</v>
      </c>
      <c r="S381" s="15" t="str">
        <f>IF(performance_data[[#This Row],[net_inflows]]&gt;AVERAGE(performance_data[net_inflows]),"High","Low")</f>
        <v>Low</v>
      </c>
      <c r="T381" s="15">
        <f>AVERAGEIF(performance_data[inflow_flag],performance_data[[#This Row],[inflow_flag]],performance_data[return_percentage])</f>
        <v>5.0457846277021572</v>
      </c>
      <c r="U381" s="17">
        <f>IF(performance_data[[#This Row],[return_percentage]]&lt;performance_data[[#This Row],[benchmark_return]],1,0)</f>
        <v>0</v>
      </c>
      <c r="V381" s="17">
        <f>COUNTIFS(performance_data[portfolio_id],performance_data[[#This Row],[portfolio_id]])</f>
        <v>27</v>
      </c>
      <c r="W381" s="17">
        <f>COUNTIFS(performance_data[portfolio_id],performance_data[[#This Row],[portfolio_id]],
          performance_data[return_flag],1)</f>
        <v>10</v>
      </c>
      <c r="X381" s="15">
        <f>performance_data[[#This Row],[underperform_flag_count]]/performance_data[[#This Row],[totalportfoliocount]]</f>
        <v>0.37037037037037035</v>
      </c>
    </row>
    <row r="382" spans="1:24" x14ac:dyDescent="0.3">
      <c r="A382">
        <v>1726</v>
      </c>
      <c r="B382" s="1">
        <v>45182</v>
      </c>
      <c r="C382">
        <v>312915.15999999997</v>
      </c>
      <c r="D382">
        <v>17.89</v>
      </c>
      <c r="E382">
        <v>14.57</v>
      </c>
      <c r="F382">
        <v>3106.28</v>
      </c>
      <c r="G382">
        <v>19331.990000000002</v>
      </c>
      <c r="H382" t="s">
        <v>2213</v>
      </c>
      <c r="I382" t="s">
        <v>2209</v>
      </c>
      <c r="J382">
        <v>9</v>
      </c>
      <c r="K382" t="s">
        <v>2221</v>
      </c>
      <c r="L382" t="str">
        <f>IF(performance_data[[#This Row],[return_percentage]]&gt;=performance_data[[#This Row],[benchmark_return]],"Higher","Lower")</f>
        <v>Higher</v>
      </c>
      <c r="M382" s="14">
        <f xml:space="preserve"> _xlfn.MAXIFS(performance_data[date],performance_data[portfolio_id],performance_data[[#This Row],[portfolio_id]])</f>
        <v>45493</v>
      </c>
      <c r="N382" s="14">
        <f xml:space="preserve"> _xlfn.MINIFS(performance_data[date],performance_data[portfolio_id],performance_data[[#This Row],[portfolio_id]])</f>
        <v>44911</v>
      </c>
      <c r="O382" s="15">
        <f>_xlfn.MAXIFS(performance_data[portfolio_value],performance_data[portfolio_id],performance_data[[#This Row],[portfolio_id]],performance_data[date],performance_data[[#This Row],[latest_date]])</f>
        <v>432288.05</v>
      </c>
      <c r="P382" s="15">
        <f>_xlfn.MAXIFS(performance_data[portfolio_value],performance_data[portfolio_id],performance_data[[#This Row],[portfolio_id]],performance_data[date],performance_data[[#This Row],[starting_date]])</f>
        <v>410546.3</v>
      </c>
      <c r="Q382" s="15">
        <f>performance_data[[#This Row],[latest_value]]-performance_data[[#This Row],[starting_value]]</f>
        <v>21741.75</v>
      </c>
      <c r="R382" s="15">
        <f>performance_data[[#This Row],[net_inflows]]-performance_data[[#This Row],[net_outflows]]</f>
        <v>-16225.710000000001</v>
      </c>
      <c r="S382" s="15" t="str">
        <f>IF(performance_data[[#This Row],[net_inflows]]&gt;AVERAGE(performance_data[net_inflows]),"High","Low")</f>
        <v>Low</v>
      </c>
      <c r="T382" s="15">
        <f>AVERAGEIF(performance_data[inflow_flag],performance_data[[#This Row],[inflow_flag]],performance_data[return_percentage])</f>
        <v>5.0457846277021572</v>
      </c>
      <c r="U382" s="17">
        <f>IF(performance_data[[#This Row],[return_percentage]]&lt;performance_data[[#This Row],[benchmark_return]],1,0)</f>
        <v>0</v>
      </c>
      <c r="V382" s="17">
        <f>COUNTIFS(performance_data[portfolio_id],performance_data[[#This Row],[portfolio_id]])</f>
        <v>27</v>
      </c>
      <c r="W382" s="17">
        <f>COUNTIFS(performance_data[portfolio_id],performance_data[[#This Row],[portfolio_id]],
          performance_data[return_flag],1)</f>
        <v>10</v>
      </c>
      <c r="X382" s="15">
        <f>performance_data[[#This Row],[underperform_flag_count]]/performance_data[[#This Row],[totalportfoliocount]]</f>
        <v>0.37037037037037035</v>
      </c>
    </row>
    <row r="383" spans="1:24" x14ac:dyDescent="0.3">
      <c r="A383">
        <v>1726</v>
      </c>
      <c r="B383" s="1">
        <v>44911</v>
      </c>
      <c r="C383">
        <v>410546.3</v>
      </c>
      <c r="D383">
        <v>-1.68</v>
      </c>
      <c r="E383">
        <v>-1.37</v>
      </c>
      <c r="F383">
        <v>3269.59</v>
      </c>
      <c r="G383">
        <v>9983.1</v>
      </c>
      <c r="H383" t="s">
        <v>2220</v>
      </c>
      <c r="I383" t="s">
        <v>2217</v>
      </c>
      <c r="J383">
        <v>12</v>
      </c>
      <c r="K383" t="s">
        <v>2218</v>
      </c>
      <c r="L383" t="str">
        <f>IF(performance_data[[#This Row],[return_percentage]]&gt;=performance_data[[#This Row],[benchmark_return]],"Higher","Lower")</f>
        <v>Lower</v>
      </c>
      <c r="M383" s="14">
        <f xml:space="preserve"> _xlfn.MAXIFS(performance_data[date],performance_data[portfolio_id],performance_data[[#This Row],[portfolio_id]])</f>
        <v>45493</v>
      </c>
      <c r="N383" s="14">
        <f xml:space="preserve"> _xlfn.MINIFS(performance_data[date],performance_data[portfolio_id],performance_data[[#This Row],[portfolio_id]])</f>
        <v>44911</v>
      </c>
      <c r="O383" s="15">
        <f>_xlfn.MAXIFS(performance_data[portfolio_value],performance_data[portfolio_id],performance_data[[#This Row],[portfolio_id]],performance_data[date],performance_data[[#This Row],[latest_date]])</f>
        <v>432288.05</v>
      </c>
      <c r="P383" s="15">
        <f>_xlfn.MAXIFS(performance_data[portfolio_value],performance_data[portfolio_id],performance_data[[#This Row],[portfolio_id]],performance_data[date],performance_data[[#This Row],[starting_date]])</f>
        <v>410546.3</v>
      </c>
      <c r="Q383" s="15">
        <f>performance_data[[#This Row],[latest_value]]-performance_data[[#This Row],[starting_value]]</f>
        <v>21741.75</v>
      </c>
      <c r="R383" s="15">
        <f>performance_data[[#This Row],[net_inflows]]-performance_data[[#This Row],[net_outflows]]</f>
        <v>-6713.51</v>
      </c>
      <c r="S383" s="15" t="str">
        <f>IF(performance_data[[#This Row],[net_inflows]]&gt;AVERAGE(performance_data[net_inflows]),"High","Low")</f>
        <v>Low</v>
      </c>
      <c r="T383" s="15">
        <f>AVERAGEIF(performance_data[inflow_flag],performance_data[[#This Row],[inflow_flag]],performance_data[return_percentage])</f>
        <v>5.0457846277021572</v>
      </c>
      <c r="U383" s="17">
        <f>IF(performance_data[[#This Row],[return_percentage]]&lt;performance_data[[#This Row],[benchmark_return]],1,0)</f>
        <v>1</v>
      </c>
      <c r="V383" s="17">
        <f>COUNTIFS(performance_data[portfolio_id],performance_data[[#This Row],[portfolio_id]])</f>
        <v>27</v>
      </c>
      <c r="W383" s="17">
        <f>COUNTIFS(performance_data[portfolio_id],performance_data[[#This Row],[portfolio_id]],
          performance_data[return_flag],1)</f>
        <v>10</v>
      </c>
      <c r="X383" s="15">
        <f>performance_data[[#This Row],[underperform_flag_count]]/performance_data[[#This Row],[totalportfoliocount]]</f>
        <v>0.37037037037037035</v>
      </c>
    </row>
    <row r="384" spans="1:24" x14ac:dyDescent="0.3">
      <c r="A384">
        <v>1726</v>
      </c>
      <c r="B384" s="1">
        <v>44939</v>
      </c>
      <c r="C384">
        <v>413146.32</v>
      </c>
      <c r="D384">
        <v>16.55</v>
      </c>
      <c r="E384">
        <v>16.57</v>
      </c>
      <c r="F384">
        <v>19430.599999999999</v>
      </c>
      <c r="G384">
        <v>8229.9</v>
      </c>
      <c r="H384" t="s">
        <v>2213</v>
      </c>
      <c r="I384" t="s">
        <v>2206</v>
      </c>
      <c r="J384">
        <v>1</v>
      </c>
      <c r="K384" t="s">
        <v>2207</v>
      </c>
      <c r="L384" t="str">
        <f>IF(performance_data[[#This Row],[return_percentage]]&gt;=performance_data[[#This Row],[benchmark_return]],"Higher","Lower")</f>
        <v>Lower</v>
      </c>
      <c r="M384" s="14">
        <f xml:space="preserve"> _xlfn.MAXIFS(performance_data[date],performance_data[portfolio_id],performance_data[[#This Row],[portfolio_id]])</f>
        <v>45493</v>
      </c>
      <c r="N384" s="14">
        <f xml:space="preserve"> _xlfn.MINIFS(performance_data[date],performance_data[portfolio_id],performance_data[[#This Row],[portfolio_id]])</f>
        <v>44911</v>
      </c>
      <c r="O384" s="15">
        <f>_xlfn.MAXIFS(performance_data[portfolio_value],performance_data[portfolio_id],performance_data[[#This Row],[portfolio_id]],performance_data[date],performance_data[[#This Row],[latest_date]])</f>
        <v>432288.05</v>
      </c>
      <c r="P384" s="15">
        <f>_xlfn.MAXIFS(performance_data[portfolio_value],performance_data[portfolio_id],performance_data[[#This Row],[portfolio_id]],performance_data[date],performance_data[[#This Row],[starting_date]])</f>
        <v>410546.3</v>
      </c>
      <c r="Q384" s="15">
        <f>performance_data[[#This Row],[latest_value]]-performance_data[[#This Row],[starting_value]]</f>
        <v>21741.75</v>
      </c>
      <c r="R384" s="15">
        <f>performance_data[[#This Row],[net_inflows]]-performance_data[[#This Row],[net_outflows]]</f>
        <v>11200.699999999999</v>
      </c>
      <c r="S384" s="15" t="str">
        <f>IF(performance_data[[#This Row],[net_inflows]]&gt;AVERAGE(performance_data[net_inflows]),"High","Low")</f>
        <v>High</v>
      </c>
      <c r="T384" s="15">
        <f>AVERAGEIF(performance_data[inflow_flag],performance_data[[#This Row],[inflow_flag]],performance_data[return_percentage])</f>
        <v>4.8467905675459724</v>
      </c>
      <c r="U384" s="17">
        <f>IF(performance_data[[#This Row],[return_percentage]]&lt;performance_data[[#This Row],[benchmark_return]],1,0)</f>
        <v>1</v>
      </c>
      <c r="V384" s="17">
        <f>COUNTIFS(performance_data[portfolio_id],performance_data[[#This Row],[portfolio_id]])</f>
        <v>27</v>
      </c>
      <c r="W384" s="17">
        <f>COUNTIFS(performance_data[portfolio_id],performance_data[[#This Row],[portfolio_id]],
          performance_data[return_flag],1)</f>
        <v>10</v>
      </c>
      <c r="X384" s="15">
        <f>performance_data[[#This Row],[underperform_flag_count]]/performance_data[[#This Row],[totalportfoliocount]]</f>
        <v>0.37037037037037035</v>
      </c>
    </row>
    <row r="385" spans="1:24" x14ac:dyDescent="0.3">
      <c r="A385">
        <v>1726</v>
      </c>
      <c r="B385" s="1">
        <v>45336</v>
      </c>
      <c r="C385">
        <v>178468.91</v>
      </c>
      <c r="D385">
        <v>9.9700000000000006</v>
      </c>
      <c r="E385">
        <v>11.03</v>
      </c>
      <c r="F385">
        <v>17551.75</v>
      </c>
      <c r="G385">
        <v>6445.66</v>
      </c>
      <c r="H385" t="s">
        <v>2205</v>
      </c>
      <c r="I385" t="s">
        <v>2206</v>
      </c>
      <c r="J385">
        <v>2</v>
      </c>
      <c r="K385" t="s">
        <v>2226</v>
      </c>
      <c r="L385" t="str">
        <f>IF(performance_data[[#This Row],[return_percentage]]&gt;=performance_data[[#This Row],[benchmark_return]],"Higher","Lower")</f>
        <v>Lower</v>
      </c>
      <c r="M385" s="14">
        <f xml:space="preserve"> _xlfn.MAXIFS(performance_data[date],performance_data[portfolio_id],performance_data[[#This Row],[portfolio_id]])</f>
        <v>45493</v>
      </c>
      <c r="N385" s="14">
        <f xml:space="preserve"> _xlfn.MINIFS(performance_data[date],performance_data[portfolio_id],performance_data[[#This Row],[portfolio_id]])</f>
        <v>44911</v>
      </c>
      <c r="O385" s="15">
        <f>_xlfn.MAXIFS(performance_data[portfolio_value],performance_data[portfolio_id],performance_data[[#This Row],[portfolio_id]],performance_data[date],performance_data[[#This Row],[latest_date]])</f>
        <v>432288.05</v>
      </c>
      <c r="P385" s="15">
        <f>_xlfn.MAXIFS(performance_data[portfolio_value],performance_data[portfolio_id],performance_data[[#This Row],[portfolio_id]],performance_data[date],performance_data[[#This Row],[starting_date]])</f>
        <v>410546.3</v>
      </c>
      <c r="Q385" s="15">
        <f>performance_data[[#This Row],[latest_value]]-performance_data[[#This Row],[starting_value]]</f>
        <v>21741.75</v>
      </c>
      <c r="R385" s="15">
        <f>performance_data[[#This Row],[net_inflows]]-performance_data[[#This Row],[net_outflows]]</f>
        <v>11106.09</v>
      </c>
      <c r="S385" s="15" t="str">
        <f>IF(performance_data[[#This Row],[net_inflows]]&gt;AVERAGE(performance_data[net_inflows]),"High","Low")</f>
        <v>High</v>
      </c>
      <c r="T385" s="15">
        <f>AVERAGEIF(performance_data[inflow_flag],performance_data[[#This Row],[inflow_flag]],performance_data[return_percentage])</f>
        <v>4.8467905675459724</v>
      </c>
      <c r="U385" s="17">
        <f>IF(performance_data[[#This Row],[return_percentage]]&lt;performance_data[[#This Row],[benchmark_return]],1,0)</f>
        <v>1</v>
      </c>
      <c r="V385" s="17">
        <f>COUNTIFS(performance_data[portfolio_id],performance_data[[#This Row],[portfolio_id]])</f>
        <v>27</v>
      </c>
      <c r="W385" s="17">
        <f>COUNTIFS(performance_data[portfolio_id],performance_data[[#This Row],[portfolio_id]],
          performance_data[return_flag],1)</f>
        <v>10</v>
      </c>
      <c r="X385" s="15">
        <f>performance_data[[#This Row],[underperform_flag_count]]/performance_data[[#This Row],[totalportfoliocount]]</f>
        <v>0.37037037037037035</v>
      </c>
    </row>
    <row r="386" spans="1:24" x14ac:dyDescent="0.3">
      <c r="A386">
        <v>1726</v>
      </c>
      <c r="B386" s="1">
        <v>45493</v>
      </c>
      <c r="C386">
        <v>432288.05</v>
      </c>
      <c r="D386">
        <v>-0.3</v>
      </c>
      <c r="E386">
        <v>-0.35</v>
      </c>
      <c r="F386">
        <v>11004.09</v>
      </c>
      <c r="G386">
        <v>17710.36</v>
      </c>
      <c r="H386" t="s">
        <v>2205</v>
      </c>
      <c r="I386" t="s">
        <v>2209</v>
      </c>
      <c r="J386">
        <v>7</v>
      </c>
      <c r="K386" t="s">
        <v>2210</v>
      </c>
      <c r="L386" t="str">
        <f>IF(performance_data[[#This Row],[return_percentage]]&gt;=performance_data[[#This Row],[benchmark_return]],"Higher","Lower")</f>
        <v>Higher</v>
      </c>
      <c r="M386" s="14">
        <f xml:space="preserve"> _xlfn.MAXIFS(performance_data[date],performance_data[portfolio_id],performance_data[[#This Row],[portfolio_id]])</f>
        <v>45493</v>
      </c>
      <c r="N386" s="14">
        <f xml:space="preserve"> _xlfn.MINIFS(performance_data[date],performance_data[portfolio_id],performance_data[[#This Row],[portfolio_id]])</f>
        <v>44911</v>
      </c>
      <c r="O386" s="15">
        <f>_xlfn.MAXIFS(performance_data[portfolio_value],performance_data[portfolio_id],performance_data[[#This Row],[portfolio_id]],performance_data[date],performance_data[[#This Row],[latest_date]])</f>
        <v>432288.05</v>
      </c>
      <c r="P386" s="15">
        <f>_xlfn.MAXIFS(performance_data[portfolio_value],performance_data[portfolio_id],performance_data[[#This Row],[portfolio_id]],performance_data[date],performance_data[[#This Row],[starting_date]])</f>
        <v>410546.3</v>
      </c>
      <c r="Q386" s="15">
        <f>performance_data[[#This Row],[latest_value]]-performance_data[[#This Row],[starting_value]]</f>
        <v>21741.75</v>
      </c>
      <c r="R386" s="15">
        <f>performance_data[[#This Row],[net_inflows]]-performance_data[[#This Row],[net_outflows]]</f>
        <v>-6706.27</v>
      </c>
      <c r="S386" s="15" t="str">
        <f>IF(performance_data[[#This Row],[net_inflows]]&gt;AVERAGE(performance_data[net_inflows]),"High","Low")</f>
        <v>High</v>
      </c>
      <c r="T386" s="15">
        <f>AVERAGEIF(performance_data[inflow_flag],performance_data[[#This Row],[inflow_flag]],performance_data[return_percentage])</f>
        <v>4.8467905675459724</v>
      </c>
      <c r="U386" s="17">
        <f>IF(performance_data[[#This Row],[return_percentage]]&lt;performance_data[[#This Row],[benchmark_return]],1,0)</f>
        <v>0</v>
      </c>
      <c r="V386" s="17">
        <f>COUNTIFS(performance_data[portfolio_id],performance_data[[#This Row],[portfolio_id]])</f>
        <v>27</v>
      </c>
      <c r="W386" s="17">
        <f>COUNTIFS(performance_data[portfolio_id],performance_data[[#This Row],[portfolio_id]],
          performance_data[return_flag],1)</f>
        <v>10</v>
      </c>
      <c r="X386" s="15">
        <f>performance_data[[#This Row],[underperform_flag_count]]/performance_data[[#This Row],[totalportfoliocount]]</f>
        <v>0.37037037037037035</v>
      </c>
    </row>
    <row r="387" spans="1:24" x14ac:dyDescent="0.3">
      <c r="A387">
        <v>1726</v>
      </c>
      <c r="B387" s="1">
        <v>45333</v>
      </c>
      <c r="C387">
        <v>82430.740000000005</v>
      </c>
      <c r="D387">
        <v>1.1399999999999999</v>
      </c>
      <c r="E387">
        <v>0.97</v>
      </c>
      <c r="F387">
        <v>15501.47</v>
      </c>
      <c r="G387">
        <v>4092.67</v>
      </c>
      <c r="H387" t="s">
        <v>2205</v>
      </c>
      <c r="I387" t="s">
        <v>2206</v>
      </c>
      <c r="J387">
        <v>2</v>
      </c>
      <c r="K387" t="s">
        <v>2226</v>
      </c>
      <c r="L387" t="str">
        <f>IF(performance_data[[#This Row],[return_percentage]]&gt;=performance_data[[#This Row],[benchmark_return]],"Higher","Lower")</f>
        <v>Higher</v>
      </c>
      <c r="M387" s="14">
        <f xml:space="preserve"> _xlfn.MAXIFS(performance_data[date],performance_data[portfolio_id],performance_data[[#This Row],[portfolio_id]])</f>
        <v>45493</v>
      </c>
      <c r="N387" s="14">
        <f xml:space="preserve"> _xlfn.MINIFS(performance_data[date],performance_data[portfolio_id],performance_data[[#This Row],[portfolio_id]])</f>
        <v>44911</v>
      </c>
      <c r="O387" s="15">
        <f>_xlfn.MAXIFS(performance_data[portfolio_value],performance_data[portfolio_id],performance_data[[#This Row],[portfolio_id]],performance_data[date],performance_data[[#This Row],[latest_date]])</f>
        <v>432288.05</v>
      </c>
      <c r="P387" s="15">
        <f>_xlfn.MAXIFS(performance_data[portfolio_value],performance_data[portfolio_id],performance_data[[#This Row],[portfolio_id]],performance_data[date],performance_data[[#This Row],[starting_date]])</f>
        <v>410546.3</v>
      </c>
      <c r="Q387" s="15">
        <f>performance_data[[#This Row],[latest_value]]-performance_data[[#This Row],[starting_value]]</f>
        <v>21741.75</v>
      </c>
      <c r="R387" s="15">
        <f>performance_data[[#This Row],[net_inflows]]-performance_data[[#This Row],[net_outflows]]</f>
        <v>11408.8</v>
      </c>
      <c r="S387" s="15" t="str">
        <f>IF(performance_data[[#This Row],[net_inflows]]&gt;AVERAGE(performance_data[net_inflows]),"High","Low")</f>
        <v>High</v>
      </c>
      <c r="T387" s="15">
        <f>AVERAGEIF(performance_data[inflow_flag],performance_data[[#This Row],[inflow_flag]],performance_data[return_percentage])</f>
        <v>4.8467905675459724</v>
      </c>
      <c r="U387" s="17">
        <f>IF(performance_data[[#This Row],[return_percentage]]&lt;performance_data[[#This Row],[benchmark_return]],1,0)</f>
        <v>0</v>
      </c>
      <c r="V387" s="17">
        <f>COUNTIFS(performance_data[portfolio_id],performance_data[[#This Row],[portfolio_id]])</f>
        <v>27</v>
      </c>
      <c r="W387" s="17">
        <f>COUNTIFS(performance_data[portfolio_id],performance_data[[#This Row],[portfolio_id]],
          performance_data[return_flag],1)</f>
        <v>10</v>
      </c>
      <c r="X387" s="15">
        <f>performance_data[[#This Row],[underperform_flag_count]]/performance_data[[#This Row],[totalportfoliocount]]</f>
        <v>0.37037037037037035</v>
      </c>
    </row>
    <row r="388" spans="1:24" x14ac:dyDescent="0.3">
      <c r="A388">
        <v>1726</v>
      </c>
      <c r="B388" s="1">
        <v>45088</v>
      </c>
      <c r="C388">
        <v>387279.83</v>
      </c>
      <c r="D388">
        <v>8.2899999999999991</v>
      </c>
      <c r="E388">
        <v>7.72</v>
      </c>
      <c r="F388">
        <v>3857.9</v>
      </c>
      <c r="G388">
        <v>6102.01</v>
      </c>
      <c r="H388" t="s">
        <v>2213</v>
      </c>
      <c r="I388" t="s">
        <v>2211</v>
      </c>
      <c r="J388">
        <v>6</v>
      </c>
      <c r="K388" t="s">
        <v>2212</v>
      </c>
      <c r="L388" t="str">
        <f>IF(performance_data[[#This Row],[return_percentage]]&gt;=performance_data[[#This Row],[benchmark_return]],"Higher","Lower")</f>
        <v>Higher</v>
      </c>
      <c r="M388" s="14">
        <f xml:space="preserve"> _xlfn.MAXIFS(performance_data[date],performance_data[portfolio_id],performance_data[[#This Row],[portfolio_id]])</f>
        <v>45493</v>
      </c>
      <c r="N388" s="14">
        <f xml:space="preserve"> _xlfn.MINIFS(performance_data[date],performance_data[portfolio_id],performance_data[[#This Row],[portfolio_id]])</f>
        <v>44911</v>
      </c>
      <c r="O388" s="15">
        <f>_xlfn.MAXIFS(performance_data[portfolio_value],performance_data[portfolio_id],performance_data[[#This Row],[portfolio_id]],performance_data[date],performance_data[[#This Row],[latest_date]])</f>
        <v>432288.05</v>
      </c>
      <c r="P388" s="15">
        <f>_xlfn.MAXIFS(performance_data[portfolio_value],performance_data[portfolio_id],performance_data[[#This Row],[portfolio_id]],performance_data[date],performance_data[[#This Row],[starting_date]])</f>
        <v>410546.3</v>
      </c>
      <c r="Q388" s="15">
        <f>performance_data[[#This Row],[latest_value]]-performance_data[[#This Row],[starting_value]]</f>
        <v>21741.75</v>
      </c>
      <c r="R388" s="15">
        <f>performance_data[[#This Row],[net_inflows]]-performance_data[[#This Row],[net_outflows]]</f>
        <v>-2244.11</v>
      </c>
      <c r="S388" s="15" t="str">
        <f>IF(performance_data[[#This Row],[net_inflows]]&gt;AVERAGE(performance_data[net_inflows]),"High","Low")</f>
        <v>Low</v>
      </c>
      <c r="T388" s="15">
        <f>AVERAGEIF(performance_data[inflow_flag],performance_data[[#This Row],[inflow_flag]],performance_data[return_percentage])</f>
        <v>5.0457846277021572</v>
      </c>
      <c r="U388" s="17">
        <f>IF(performance_data[[#This Row],[return_percentage]]&lt;performance_data[[#This Row],[benchmark_return]],1,0)</f>
        <v>0</v>
      </c>
      <c r="V388" s="17">
        <f>COUNTIFS(performance_data[portfolio_id],performance_data[[#This Row],[portfolio_id]])</f>
        <v>27</v>
      </c>
      <c r="W388" s="17">
        <f>COUNTIFS(performance_data[portfolio_id],performance_data[[#This Row],[portfolio_id]],
          performance_data[return_flag],1)</f>
        <v>10</v>
      </c>
      <c r="X388" s="15">
        <f>performance_data[[#This Row],[underperform_flag_count]]/performance_data[[#This Row],[totalportfoliocount]]</f>
        <v>0.37037037037037035</v>
      </c>
    </row>
    <row r="389" spans="1:24" x14ac:dyDescent="0.3">
      <c r="A389">
        <v>1726</v>
      </c>
      <c r="B389" s="1">
        <v>45213</v>
      </c>
      <c r="C389">
        <v>343947.13</v>
      </c>
      <c r="D389">
        <v>9.26</v>
      </c>
      <c r="E389">
        <v>9.5399999999999991</v>
      </c>
      <c r="F389">
        <v>19339.650000000001</v>
      </c>
      <c r="G389">
        <v>15031.78</v>
      </c>
      <c r="H389" t="s">
        <v>2213</v>
      </c>
      <c r="I389" t="s">
        <v>2217</v>
      </c>
      <c r="J389">
        <v>10</v>
      </c>
      <c r="K389" t="s">
        <v>2224</v>
      </c>
      <c r="L389" t="str">
        <f>IF(performance_data[[#This Row],[return_percentage]]&gt;=performance_data[[#This Row],[benchmark_return]],"Higher","Lower")</f>
        <v>Lower</v>
      </c>
      <c r="M389" s="14">
        <f xml:space="preserve"> _xlfn.MAXIFS(performance_data[date],performance_data[portfolio_id],performance_data[[#This Row],[portfolio_id]])</f>
        <v>45493</v>
      </c>
      <c r="N389" s="14">
        <f xml:space="preserve"> _xlfn.MINIFS(performance_data[date],performance_data[portfolio_id],performance_data[[#This Row],[portfolio_id]])</f>
        <v>44911</v>
      </c>
      <c r="O389" s="15">
        <f>_xlfn.MAXIFS(performance_data[portfolio_value],performance_data[portfolio_id],performance_data[[#This Row],[portfolio_id]],performance_data[date],performance_data[[#This Row],[latest_date]])</f>
        <v>432288.05</v>
      </c>
      <c r="P389" s="15">
        <f>_xlfn.MAXIFS(performance_data[portfolio_value],performance_data[portfolio_id],performance_data[[#This Row],[portfolio_id]],performance_data[date],performance_data[[#This Row],[starting_date]])</f>
        <v>410546.3</v>
      </c>
      <c r="Q389" s="15">
        <f>performance_data[[#This Row],[latest_value]]-performance_data[[#This Row],[starting_value]]</f>
        <v>21741.75</v>
      </c>
      <c r="R389" s="15">
        <f>performance_data[[#This Row],[net_inflows]]-performance_data[[#This Row],[net_outflows]]</f>
        <v>4307.8700000000008</v>
      </c>
      <c r="S389" s="15" t="str">
        <f>IF(performance_data[[#This Row],[net_inflows]]&gt;AVERAGE(performance_data[net_inflows]),"High","Low")</f>
        <v>High</v>
      </c>
      <c r="T389" s="15">
        <f>AVERAGEIF(performance_data[inflow_flag],performance_data[[#This Row],[inflow_flag]],performance_data[return_percentage])</f>
        <v>4.8467905675459724</v>
      </c>
      <c r="U389" s="17">
        <f>IF(performance_data[[#This Row],[return_percentage]]&lt;performance_data[[#This Row],[benchmark_return]],1,0)</f>
        <v>1</v>
      </c>
      <c r="V389" s="17">
        <f>COUNTIFS(performance_data[portfolio_id],performance_data[[#This Row],[portfolio_id]])</f>
        <v>27</v>
      </c>
      <c r="W389" s="17">
        <f>COUNTIFS(performance_data[portfolio_id],performance_data[[#This Row],[portfolio_id]],
          performance_data[return_flag],1)</f>
        <v>10</v>
      </c>
      <c r="X389" s="15">
        <f>performance_data[[#This Row],[underperform_flag_count]]/performance_data[[#This Row],[totalportfoliocount]]</f>
        <v>0.37037037037037035</v>
      </c>
    </row>
    <row r="390" spans="1:24" x14ac:dyDescent="0.3">
      <c r="A390">
        <v>1726</v>
      </c>
      <c r="B390" s="1">
        <v>45065</v>
      </c>
      <c r="C390">
        <v>58834.12</v>
      </c>
      <c r="D390">
        <v>-7.12</v>
      </c>
      <c r="E390">
        <v>-7.28</v>
      </c>
      <c r="F390">
        <v>4383.43</v>
      </c>
      <c r="G390">
        <v>15229.55</v>
      </c>
      <c r="H390" t="s">
        <v>2213</v>
      </c>
      <c r="I390" t="s">
        <v>2211</v>
      </c>
      <c r="J390">
        <v>5</v>
      </c>
      <c r="K390" t="s">
        <v>2223</v>
      </c>
      <c r="L390" t="str">
        <f>IF(performance_data[[#This Row],[return_percentage]]&gt;=performance_data[[#This Row],[benchmark_return]],"Higher","Lower")</f>
        <v>Higher</v>
      </c>
      <c r="M390" s="14">
        <f xml:space="preserve"> _xlfn.MAXIFS(performance_data[date],performance_data[portfolio_id],performance_data[[#This Row],[portfolio_id]])</f>
        <v>45493</v>
      </c>
      <c r="N390" s="14">
        <f xml:space="preserve"> _xlfn.MINIFS(performance_data[date],performance_data[portfolio_id],performance_data[[#This Row],[portfolio_id]])</f>
        <v>44911</v>
      </c>
      <c r="O390" s="15">
        <f>_xlfn.MAXIFS(performance_data[portfolio_value],performance_data[portfolio_id],performance_data[[#This Row],[portfolio_id]],performance_data[date],performance_data[[#This Row],[latest_date]])</f>
        <v>432288.05</v>
      </c>
      <c r="P390" s="15">
        <f>_xlfn.MAXIFS(performance_data[portfolio_value],performance_data[portfolio_id],performance_data[[#This Row],[portfolio_id]],performance_data[date],performance_data[[#This Row],[starting_date]])</f>
        <v>410546.3</v>
      </c>
      <c r="Q390" s="15">
        <f>performance_data[[#This Row],[latest_value]]-performance_data[[#This Row],[starting_value]]</f>
        <v>21741.75</v>
      </c>
      <c r="R390" s="15">
        <f>performance_data[[#This Row],[net_inflows]]-performance_data[[#This Row],[net_outflows]]</f>
        <v>-10846.119999999999</v>
      </c>
      <c r="S390" s="15" t="str">
        <f>IF(performance_data[[#This Row],[net_inflows]]&gt;AVERAGE(performance_data[net_inflows]),"High","Low")</f>
        <v>Low</v>
      </c>
      <c r="T390" s="15">
        <f>AVERAGEIF(performance_data[inflow_flag],performance_data[[#This Row],[inflow_flag]],performance_data[return_percentage])</f>
        <v>5.0457846277021572</v>
      </c>
      <c r="U390" s="17">
        <f>IF(performance_data[[#This Row],[return_percentage]]&lt;performance_data[[#This Row],[benchmark_return]],1,0)</f>
        <v>0</v>
      </c>
      <c r="V390" s="17">
        <f>COUNTIFS(performance_data[portfolio_id],performance_data[[#This Row],[portfolio_id]])</f>
        <v>27</v>
      </c>
      <c r="W390" s="17">
        <f>COUNTIFS(performance_data[portfolio_id],performance_data[[#This Row],[portfolio_id]],
          performance_data[return_flag],1)</f>
        <v>10</v>
      </c>
      <c r="X390" s="15">
        <f>performance_data[[#This Row],[underperform_flag_count]]/performance_data[[#This Row],[totalportfoliocount]]</f>
        <v>0.37037037037037035</v>
      </c>
    </row>
    <row r="391" spans="1:24" x14ac:dyDescent="0.3">
      <c r="A391">
        <v>1726</v>
      </c>
      <c r="B391" s="1">
        <v>45471</v>
      </c>
      <c r="C391">
        <v>213565.02</v>
      </c>
      <c r="D391">
        <v>11.67</v>
      </c>
      <c r="E391">
        <v>9.4600000000000009</v>
      </c>
      <c r="F391">
        <v>7234.22</v>
      </c>
      <c r="G391">
        <v>11238.29</v>
      </c>
      <c r="H391" t="s">
        <v>2205</v>
      </c>
      <c r="I391" t="s">
        <v>2211</v>
      </c>
      <c r="J391">
        <v>6</v>
      </c>
      <c r="K391" t="s">
        <v>2212</v>
      </c>
      <c r="L391" t="str">
        <f>IF(performance_data[[#This Row],[return_percentage]]&gt;=performance_data[[#This Row],[benchmark_return]],"Higher","Lower")</f>
        <v>Higher</v>
      </c>
      <c r="M391" s="14">
        <f xml:space="preserve"> _xlfn.MAXIFS(performance_data[date],performance_data[portfolio_id],performance_data[[#This Row],[portfolio_id]])</f>
        <v>45493</v>
      </c>
      <c r="N391" s="14">
        <f xml:space="preserve"> _xlfn.MINIFS(performance_data[date],performance_data[portfolio_id],performance_data[[#This Row],[portfolio_id]])</f>
        <v>44911</v>
      </c>
      <c r="O391" s="15">
        <f>_xlfn.MAXIFS(performance_data[portfolio_value],performance_data[portfolio_id],performance_data[[#This Row],[portfolio_id]],performance_data[date],performance_data[[#This Row],[latest_date]])</f>
        <v>432288.05</v>
      </c>
      <c r="P391" s="15">
        <f>_xlfn.MAXIFS(performance_data[portfolio_value],performance_data[portfolio_id],performance_data[[#This Row],[portfolio_id]],performance_data[date],performance_data[[#This Row],[starting_date]])</f>
        <v>410546.3</v>
      </c>
      <c r="Q391" s="15">
        <f>performance_data[[#This Row],[latest_value]]-performance_data[[#This Row],[starting_value]]</f>
        <v>21741.75</v>
      </c>
      <c r="R391" s="15">
        <f>performance_data[[#This Row],[net_inflows]]-performance_data[[#This Row],[net_outflows]]</f>
        <v>-4004.0700000000006</v>
      </c>
      <c r="S391" s="15" t="str">
        <f>IF(performance_data[[#This Row],[net_inflows]]&gt;AVERAGE(performance_data[net_inflows]),"High","Low")</f>
        <v>Low</v>
      </c>
      <c r="T391" s="15">
        <f>AVERAGEIF(performance_data[inflow_flag],performance_data[[#This Row],[inflow_flag]],performance_data[return_percentage])</f>
        <v>5.0457846277021572</v>
      </c>
      <c r="U391" s="17">
        <f>IF(performance_data[[#This Row],[return_percentage]]&lt;performance_data[[#This Row],[benchmark_return]],1,0)</f>
        <v>0</v>
      </c>
      <c r="V391" s="17">
        <f>COUNTIFS(performance_data[portfolio_id],performance_data[[#This Row],[portfolio_id]])</f>
        <v>27</v>
      </c>
      <c r="W391" s="17">
        <f>COUNTIFS(performance_data[portfolio_id],performance_data[[#This Row],[portfolio_id]],
          performance_data[return_flag],1)</f>
        <v>10</v>
      </c>
      <c r="X391" s="15">
        <f>performance_data[[#This Row],[underperform_flag_count]]/performance_data[[#This Row],[totalportfoliocount]]</f>
        <v>0.37037037037037035</v>
      </c>
    </row>
    <row r="392" spans="1:24" x14ac:dyDescent="0.3">
      <c r="A392">
        <v>1726</v>
      </c>
      <c r="B392" s="1">
        <v>45472</v>
      </c>
      <c r="C392">
        <v>397890.97</v>
      </c>
      <c r="D392">
        <v>13.4</v>
      </c>
      <c r="E392">
        <v>12.58</v>
      </c>
      <c r="F392">
        <v>16306.64</v>
      </c>
      <c r="G392">
        <v>7589.85</v>
      </c>
      <c r="H392" t="s">
        <v>2205</v>
      </c>
      <c r="I392" t="s">
        <v>2211</v>
      </c>
      <c r="J392">
        <v>6</v>
      </c>
      <c r="K392" t="s">
        <v>2212</v>
      </c>
      <c r="L392" t="str">
        <f>IF(performance_data[[#This Row],[return_percentage]]&gt;=performance_data[[#This Row],[benchmark_return]],"Higher","Lower")</f>
        <v>Higher</v>
      </c>
      <c r="M392" s="14">
        <f xml:space="preserve"> _xlfn.MAXIFS(performance_data[date],performance_data[portfolio_id],performance_data[[#This Row],[portfolio_id]])</f>
        <v>45493</v>
      </c>
      <c r="N392" s="14">
        <f xml:space="preserve"> _xlfn.MINIFS(performance_data[date],performance_data[portfolio_id],performance_data[[#This Row],[portfolio_id]])</f>
        <v>44911</v>
      </c>
      <c r="O392" s="15">
        <f>_xlfn.MAXIFS(performance_data[portfolio_value],performance_data[portfolio_id],performance_data[[#This Row],[portfolio_id]],performance_data[date],performance_data[[#This Row],[latest_date]])</f>
        <v>432288.05</v>
      </c>
      <c r="P392" s="15">
        <f>_xlfn.MAXIFS(performance_data[portfolio_value],performance_data[portfolio_id],performance_data[[#This Row],[portfolio_id]],performance_data[date],performance_data[[#This Row],[starting_date]])</f>
        <v>410546.3</v>
      </c>
      <c r="Q392" s="15">
        <f>performance_data[[#This Row],[latest_value]]-performance_data[[#This Row],[starting_value]]</f>
        <v>21741.75</v>
      </c>
      <c r="R392" s="15">
        <f>performance_data[[#This Row],[net_inflows]]-performance_data[[#This Row],[net_outflows]]</f>
        <v>8716.7899999999991</v>
      </c>
      <c r="S392" s="15" t="str">
        <f>IF(performance_data[[#This Row],[net_inflows]]&gt;AVERAGE(performance_data[net_inflows]),"High","Low")</f>
        <v>High</v>
      </c>
      <c r="T392" s="15">
        <f>AVERAGEIF(performance_data[inflow_flag],performance_data[[#This Row],[inflow_flag]],performance_data[return_percentage])</f>
        <v>4.8467905675459724</v>
      </c>
      <c r="U392" s="17">
        <f>IF(performance_data[[#This Row],[return_percentage]]&lt;performance_data[[#This Row],[benchmark_return]],1,0)</f>
        <v>0</v>
      </c>
      <c r="V392" s="17">
        <f>COUNTIFS(performance_data[portfolio_id],performance_data[[#This Row],[portfolio_id]])</f>
        <v>27</v>
      </c>
      <c r="W392" s="17">
        <f>COUNTIFS(performance_data[portfolio_id],performance_data[[#This Row],[portfolio_id]],
          performance_data[return_flag],1)</f>
        <v>10</v>
      </c>
      <c r="X392" s="15">
        <f>performance_data[[#This Row],[underperform_flag_count]]/performance_data[[#This Row],[totalportfoliocount]]</f>
        <v>0.37037037037037035</v>
      </c>
    </row>
    <row r="393" spans="1:24" x14ac:dyDescent="0.3">
      <c r="A393">
        <v>1726</v>
      </c>
      <c r="B393" s="1">
        <v>45182</v>
      </c>
      <c r="C393">
        <v>193934.16</v>
      </c>
      <c r="D393">
        <v>6.19</v>
      </c>
      <c r="E393">
        <v>6</v>
      </c>
      <c r="F393">
        <v>12689.49</v>
      </c>
      <c r="G393">
        <v>7278.96</v>
      </c>
      <c r="H393" t="s">
        <v>2213</v>
      </c>
      <c r="I393" t="s">
        <v>2209</v>
      </c>
      <c r="J393">
        <v>9</v>
      </c>
      <c r="K393" t="s">
        <v>2221</v>
      </c>
      <c r="L393" t="str">
        <f>IF(performance_data[[#This Row],[return_percentage]]&gt;=performance_data[[#This Row],[benchmark_return]],"Higher","Lower")</f>
        <v>Higher</v>
      </c>
      <c r="M393" s="14">
        <f xml:space="preserve"> _xlfn.MAXIFS(performance_data[date],performance_data[portfolio_id],performance_data[[#This Row],[portfolio_id]])</f>
        <v>45493</v>
      </c>
      <c r="N393" s="14">
        <f xml:space="preserve"> _xlfn.MINIFS(performance_data[date],performance_data[portfolio_id],performance_data[[#This Row],[portfolio_id]])</f>
        <v>44911</v>
      </c>
      <c r="O393" s="15">
        <f>_xlfn.MAXIFS(performance_data[portfolio_value],performance_data[portfolio_id],performance_data[[#This Row],[portfolio_id]],performance_data[date],performance_data[[#This Row],[latest_date]])</f>
        <v>432288.05</v>
      </c>
      <c r="P393" s="15">
        <f>_xlfn.MAXIFS(performance_data[portfolio_value],performance_data[portfolio_id],performance_data[[#This Row],[portfolio_id]],performance_data[date],performance_data[[#This Row],[starting_date]])</f>
        <v>410546.3</v>
      </c>
      <c r="Q393" s="15">
        <f>performance_data[[#This Row],[latest_value]]-performance_data[[#This Row],[starting_value]]</f>
        <v>21741.75</v>
      </c>
      <c r="R393" s="15">
        <f>performance_data[[#This Row],[net_inflows]]-performance_data[[#This Row],[net_outflows]]</f>
        <v>5410.53</v>
      </c>
      <c r="S393" s="15" t="str">
        <f>IF(performance_data[[#This Row],[net_inflows]]&gt;AVERAGE(performance_data[net_inflows]),"High","Low")</f>
        <v>High</v>
      </c>
      <c r="T393" s="15">
        <f>AVERAGEIF(performance_data[inflow_flag],performance_data[[#This Row],[inflow_flag]],performance_data[return_percentage])</f>
        <v>4.8467905675459724</v>
      </c>
      <c r="U393" s="17">
        <f>IF(performance_data[[#This Row],[return_percentage]]&lt;performance_data[[#This Row],[benchmark_return]],1,0)</f>
        <v>0</v>
      </c>
      <c r="V393" s="17">
        <f>COUNTIFS(performance_data[portfolio_id],performance_data[[#This Row],[portfolio_id]])</f>
        <v>27</v>
      </c>
      <c r="W393" s="17">
        <f>COUNTIFS(performance_data[portfolio_id],performance_data[[#This Row],[portfolio_id]],
          performance_data[return_flag],1)</f>
        <v>10</v>
      </c>
      <c r="X393" s="15">
        <f>performance_data[[#This Row],[underperform_flag_count]]/performance_data[[#This Row],[totalportfoliocount]]</f>
        <v>0.37037037037037035</v>
      </c>
    </row>
    <row r="394" spans="1:24" x14ac:dyDescent="0.3">
      <c r="A394">
        <v>1726</v>
      </c>
      <c r="B394" s="1">
        <v>45208</v>
      </c>
      <c r="C394">
        <v>385309.1</v>
      </c>
      <c r="D394">
        <v>-0.68</v>
      </c>
      <c r="E394">
        <v>-0.67</v>
      </c>
      <c r="F394">
        <v>15982.06</v>
      </c>
      <c r="G394">
        <v>12647.91</v>
      </c>
      <c r="H394" t="s">
        <v>2213</v>
      </c>
      <c r="I394" t="s">
        <v>2217</v>
      </c>
      <c r="J394">
        <v>10</v>
      </c>
      <c r="K394" t="s">
        <v>2224</v>
      </c>
      <c r="L394" t="str">
        <f>IF(performance_data[[#This Row],[return_percentage]]&gt;=performance_data[[#This Row],[benchmark_return]],"Higher","Lower")</f>
        <v>Lower</v>
      </c>
      <c r="M394" s="14">
        <f xml:space="preserve"> _xlfn.MAXIFS(performance_data[date],performance_data[portfolio_id],performance_data[[#This Row],[portfolio_id]])</f>
        <v>45493</v>
      </c>
      <c r="N394" s="14">
        <f xml:space="preserve"> _xlfn.MINIFS(performance_data[date],performance_data[portfolio_id],performance_data[[#This Row],[portfolio_id]])</f>
        <v>44911</v>
      </c>
      <c r="O394" s="15">
        <f>_xlfn.MAXIFS(performance_data[portfolio_value],performance_data[portfolio_id],performance_data[[#This Row],[portfolio_id]],performance_data[date],performance_data[[#This Row],[latest_date]])</f>
        <v>432288.05</v>
      </c>
      <c r="P394" s="15">
        <f>_xlfn.MAXIFS(performance_data[portfolio_value],performance_data[portfolio_id],performance_data[[#This Row],[portfolio_id]],performance_data[date],performance_data[[#This Row],[starting_date]])</f>
        <v>410546.3</v>
      </c>
      <c r="Q394" s="15">
        <f>performance_data[[#This Row],[latest_value]]-performance_data[[#This Row],[starting_value]]</f>
        <v>21741.75</v>
      </c>
      <c r="R394" s="15">
        <f>performance_data[[#This Row],[net_inflows]]-performance_data[[#This Row],[net_outflows]]</f>
        <v>3334.1499999999996</v>
      </c>
      <c r="S394" s="15" t="str">
        <f>IF(performance_data[[#This Row],[net_inflows]]&gt;AVERAGE(performance_data[net_inflows]),"High","Low")</f>
        <v>High</v>
      </c>
      <c r="T394" s="15">
        <f>AVERAGEIF(performance_data[inflow_flag],performance_data[[#This Row],[inflow_flag]],performance_data[return_percentage])</f>
        <v>4.8467905675459724</v>
      </c>
      <c r="U394" s="17">
        <f>IF(performance_data[[#This Row],[return_percentage]]&lt;performance_data[[#This Row],[benchmark_return]],1,0)</f>
        <v>1</v>
      </c>
      <c r="V394" s="17">
        <f>COUNTIFS(performance_data[portfolio_id],performance_data[[#This Row],[portfolio_id]])</f>
        <v>27</v>
      </c>
      <c r="W394" s="17">
        <f>COUNTIFS(performance_data[portfolio_id],performance_data[[#This Row],[portfolio_id]],
          performance_data[return_flag],1)</f>
        <v>10</v>
      </c>
      <c r="X394" s="15">
        <f>performance_data[[#This Row],[underperform_flag_count]]/performance_data[[#This Row],[totalportfoliocount]]</f>
        <v>0.37037037037037035</v>
      </c>
    </row>
    <row r="395" spans="1:24" x14ac:dyDescent="0.3">
      <c r="A395">
        <v>1726</v>
      </c>
      <c r="B395" s="1">
        <v>45211</v>
      </c>
      <c r="C395">
        <v>372918.11</v>
      </c>
      <c r="D395">
        <v>-5.65</v>
      </c>
      <c r="E395">
        <v>-4.7699999999999996</v>
      </c>
      <c r="F395">
        <v>8130.31</v>
      </c>
      <c r="G395">
        <v>19602.099999999999</v>
      </c>
      <c r="H395" t="s">
        <v>2213</v>
      </c>
      <c r="I395" t="s">
        <v>2217</v>
      </c>
      <c r="J395">
        <v>10</v>
      </c>
      <c r="K395" t="s">
        <v>2224</v>
      </c>
      <c r="L395" t="str">
        <f>IF(performance_data[[#This Row],[return_percentage]]&gt;=performance_data[[#This Row],[benchmark_return]],"Higher","Lower")</f>
        <v>Lower</v>
      </c>
      <c r="M395" s="14">
        <f xml:space="preserve"> _xlfn.MAXIFS(performance_data[date],performance_data[portfolio_id],performance_data[[#This Row],[portfolio_id]])</f>
        <v>45493</v>
      </c>
      <c r="N395" s="14">
        <f xml:space="preserve"> _xlfn.MINIFS(performance_data[date],performance_data[portfolio_id],performance_data[[#This Row],[portfolio_id]])</f>
        <v>44911</v>
      </c>
      <c r="O395" s="15">
        <f>_xlfn.MAXIFS(performance_data[portfolio_value],performance_data[portfolio_id],performance_data[[#This Row],[portfolio_id]],performance_data[date],performance_data[[#This Row],[latest_date]])</f>
        <v>432288.05</v>
      </c>
      <c r="P395" s="15">
        <f>_xlfn.MAXIFS(performance_data[portfolio_value],performance_data[portfolio_id],performance_data[[#This Row],[portfolio_id]],performance_data[date],performance_data[[#This Row],[starting_date]])</f>
        <v>410546.3</v>
      </c>
      <c r="Q395" s="15">
        <f>performance_data[[#This Row],[latest_value]]-performance_data[[#This Row],[starting_value]]</f>
        <v>21741.75</v>
      </c>
      <c r="R395" s="15">
        <f>performance_data[[#This Row],[net_inflows]]-performance_data[[#This Row],[net_outflows]]</f>
        <v>-11471.789999999997</v>
      </c>
      <c r="S395" s="15" t="str">
        <f>IF(performance_data[[#This Row],[net_inflows]]&gt;AVERAGE(performance_data[net_inflows]),"High","Low")</f>
        <v>Low</v>
      </c>
      <c r="T395" s="15">
        <f>AVERAGEIF(performance_data[inflow_flag],performance_data[[#This Row],[inflow_flag]],performance_data[return_percentage])</f>
        <v>5.0457846277021572</v>
      </c>
      <c r="U395" s="17">
        <f>IF(performance_data[[#This Row],[return_percentage]]&lt;performance_data[[#This Row],[benchmark_return]],1,0)</f>
        <v>1</v>
      </c>
      <c r="V395" s="17">
        <f>COUNTIFS(performance_data[portfolio_id],performance_data[[#This Row],[portfolio_id]])</f>
        <v>27</v>
      </c>
      <c r="W395" s="17">
        <f>COUNTIFS(performance_data[portfolio_id],performance_data[[#This Row],[portfolio_id]],
          performance_data[return_flag],1)</f>
        <v>10</v>
      </c>
      <c r="X395" s="15">
        <f>performance_data[[#This Row],[underperform_flag_count]]/performance_data[[#This Row],[totalportfoliocount]]</f>
        <v>0.37037037037037035</v>
      </c>
    </row>
    <row r="396" spans="1:24" x14ac:dyDescent="0.3">
      <c r="A396">
        <v>1726</v>
      </c>
      <c r="B396" s="1">
        <v>45333</v>
      </c>
      <c r="C396">
        <v>121019.94</v>
      </c>
      <c r="D396">
        <v>-2.93</v>
      </c>
      <c r="E396">
        <v>-2.59</v>
      </c>
      <c r="F396">
        <v>11257.14</v>
      </c>
      <c r="G396">
        <v>19166.259999999998</v>
      </c>
      <c r="H396" t="s">
        <v>2205</v>
      </c>
      <c r="I396" t="s">
        <v>2206</v>
      </c>
      <c r="J396">
        <v>2</v>
      </c>
      <c r="K396" t="s">
        <v>2226</v>
      </c>
      <c r="L396" t="str">
        <f>IF(performance_data[[#This Row],[return_percentage]]&gt;=performance_data[[#This Row],[benchmark_return]],"Higher","Lower")</f>
        <v>Lower</v>
      </c>
      <c r="M396" s="14">
        <f xml:space="preserve"> _xlfn.MAXIFS(performance_data[date],performance_data[portfolio_id],performance_data[[#This Row],[portfolio_id]])</f>
        <v>45493</v>
      </c>
      <c r="N396" s="14">
        <f xml:space="preserve"> _xlfn.MINIFS(performance_data[date],performance_data[portfolio_id],performance_data[[#This Row],[portfolio_id]])</f>
        <v>44911</v>
      </c>
      <c r="O396" s="15">
        <f>_xlfn.MAXIFS(performance_data[portfolio_value],performance_data[portfolio_id],performance_data[[#This Row],[portfolio_id]],performance_data[date],performance_data[[#This Row],[latest_date]])</f>
        <v>432288.05</v>
      </c>
      <c r="P396" s="15">
        <f>_xlfn.MAXIFS(performance_data[portfolio_value],performance_data[portfolio_id],performance_data[[#This Row],[portfolio_id]],performance_data[date],performance_data[[#This Row],[starting_date]])</f>
        <v>410546.3</v>
      </c>
      <c r="Q396" s="15">
        <f>performance_data[[#This Row],[latest_value]]-performance_data[[#This Row],[starting_value]]</f>
        <v>21741.75</v>
      </c>
      <c r="R396" s="15">
        <f>performance_data[[#This Row],[net_inflows]]-performance_data[[#This Row],[net_outflows]]</f>
        <v>-7909.119999999999</v>
      </c>
      <c r="S396" s="15" t="str">
        <f>IF(performance_data[[#This Row],[net_inflows]]&gt;AVERAGE(performance_data[net_inflows]),"High","Low")</f>
        <v>High</v>
      </c>
      <c r="T396" s="15">
        <f>AVERAGEIF(performance_data[inflow_flag],performance_data[[#This Row],[inflow_flag]],performance_data[return_percentage])</f>
        <v>4.8467905675459724</v>
      </c>
      <c r="U396" s="17">
        <f>IF(performance_data[[#This Row],[return_percentage]]&lt;performance_data[[#This Row],[benchmark_return]],1,0)</f>
        <v>1</v>
      </c>
      <c r="V396" s="17">
        <f>COUNTIFS(performance_data[portfolio_id],performance_data[[#This Row],[portfolio_id]])</f>
        <v>27</v>
      </c>
      <c r="W396" s="17">
        <f>COUNTIFS(performance_data[portfolio_id],performance_data[[#This Row],[portfolio_id]],
          performance_data[return_flag],1)</f>
        <v>10</v>
      </c>
      <c r="X396" s="15">
        <f>performance_data[[#This Row],[underperform_flag_count]]/performance_data[[#This Row],[totalportfoliocount]]</f>
        <v>0.37037037037037035</v>
      </c>
    </row>
    <row r="397" spans="1:24" x14ac:dyDescent="0.3">
      <c r="A397">
        <v>1726</v>
      </c>
      <c r="B397" s="1">
        <v>45264</v>
      </c>
      <c r="C397">
        <v>115912.8</v>
      </c>
      <c r="D397">
        <v>-3.68</v>
      </c>
      <c r="E397">
        <v>-3.92</v>
      </c>
      <c r="F397">
        <v>10449.69</v>
      </c>
      <c r="G397">
        <v>10470.84</v>
      </c>
      <c r="H397" t="s">
        <v>2213</v>
      </c>
      <c r="I397" t="s">
        <v>2217</v>
      </c>
      <c r="J397">
        <v>12</v>
      </c>
      <c r="K397" t="s">
        <v>2218</v>
      </c>
      <c r="L397" t="str">
        <f>IF(performance_data[[#This Row],[return_percentage]]&gt;=performance_data[[#This Row],[benchmark_return]],"Higher","Lower")</f>
        <v>Higher</v>
      </c>
      <c r="M397" s="14">
        <f xml:space="preserve"> _xlfn.MAXIFS(performance_data[date],performance_data[portfolio_id],performance_data[[#This Row],[portfolio_id]])</f>
        <v>45493</v>
      </c>
      <c r="N397" s="14">
        <f xml:space="preserve"> _xlfn.MINIFS(performance_data[date],performance_data[portfolio_id],performance_data[[#This Row],[portfolio_id]])</f>
        <v>44911</v>
      </c>
      <c r="O397" s="15">
        <f>_xlfn.MAXIFS(performance_data[portfolio_value],performance_data[portfolio_id],performance_data[[#This Row],[portfolio_id]],performance_data[date],performance_data[[#This Row],[latest_date]])</f>
        <v>432288.05</v>
      </c>
      <c r="P397" s="15">
        <f>_xlfn.MAXIFS(performance_data[portfolio_value],performance_data[portfolio_id],performance_data[[#This Row],[portfolio_id]],performance_data[date],performance_data[[#This Row],[starting_date]])</f>
        <v>410546.3</v>
      </c>
      <c r="Q397" s="15">
        <f>performance_data[[#This Row],[latest_value]]-performance_data[[#This Row],[starting_value]]</f>
        <v>21741.75</v>
      </c>
      <c r="R397" s="15">
        <f>performance_data[[#This Row],[net_inflows]]-performance_data[[#This Row],[net_outflows]]</f>
        <v>-21.149999999999636</v>
      </c>
      <c r="S397" s="15" t="str">
        <f>IF(performance_data[[#This Row],[net_inflows]]&gt;AVERAGE(performance_data[net_inflows]),"High","Low")</f>
        <v>High</v>
      </c>
      <c r="T397" s="15">
        <f>AVERAGEIF(performance_data[inflow_flag],performance_data[[#This Row],[inflow_flag]],performance_data[return_percentage])</f>
        <v>4.8467905675459724</v>
      </c>
      <c r="U397" s="17">
        <f>IF(performance_data[[#This Row],[return_percentage]]&lt;performance_data[[#This Row],[benchmark_return]],1,0)</f>
        <v>0</v>
      </c>
      <c r="V397" s="17">
        <f>COUNTIFS(performance_data[portfolio_id],performance_data[[#This Row],[portfolio_id]])</f>
        <v>27</v>
      </c>
      <c r="W397" s="17">
        <f>COUNTIFS(performance_data[portfolio_id],performance_data[[#This Row],[portfolio_id]],
          performance_data[return_flag],1)</f>
        <v>10</v>
      </c>
      <c r="X397" s="15">
        <f>performance_data[[#This Row],[underperform_flag_count]]/performance_data[[#This Row],[totalportfoliocount]]</f>
        <v>0.37037037037037035</v>
      </c>
    </row>
    <row r="398" spans="1:24" x14ac:dyDescent="0.3">
      <c r="A398">
        <v>1726</v>
      </c>
      <c r="B398" s="1">
        <v>45087</v>
      </c>
      <c r="C398">
        <v>140894.65</v>
      </c>
      <c r="D398">
        <v>7.78</v>
      </c>
      <c r="E398">
        <v>6.72</v>
      </c>
      <c r="F398">
        <v>1435.55</v>
      </c>
      <c r="G398">
        <v>6476.58</v>
      </c>
      <c r="H398" t="s">
        <v>2213</v>
      </c>
      <c r="I398" t="s">
        <v>2211</v>
      </c>
      <c r="J398">
        <v>6</v>
      </c>
      <c r="K398" t="s">
        <v>2212</v>
      </c>
      <c r="L398" t="str">
        <f>IF(performance_data[[#This Row],[return_percentage]]&gt;=performance_data[[#This Row],[benchmark_return]],"Higher","Lower")</f>
        <v>Higher</v>
      </c>
      <c r="M398" s="14">
        <f xml:space="preserve"> _xlfn.MAXIFS(performance_data[date],performance_data[portfolio_id],performance_data[[#This Row],[portfolio_id]])</f>
        <v>45493</v>
      </c>
      <c r="N398" s="14">
        <f xml:space="preserve"> _xlfn.MINIFS(performance_data[date],performance_data[portfolio_id],performance_data[[#This Row],[portfolio_id]])</f>
        <v>44911</v>
      </c>
      <c r="O398" s="15">
        <f>_xlfn.MAXIFS(performance_data[portfolio_value],performance_data[portfolio_id],performance_data[[#This Row],[portfolio_id]],performance_data[date],performance_data[[#This Row],[latest_date]])</f>
        <v>432288.05</v>
      </c>
      <c r="P398" s="15">
        <f>_xlfn.MAXIFS(performance_data[portfolio_value],performance_data[portfolio_id],performance_data[[#This Row],[portfolio_id]],performance_data[date],performance_data[[#This Row],[starting_date]])</f>
        <v>410546.3</v>
      </c>
      <c r="Q398" s="15">
        <f>performance_data[[#This Row],[latest_value]]-performance_data[[#This Row],[starting_value]]</f>
        <v>21741.75</v>
      </c>
      <c r="R398" s="15">
        <f>performance_data[[#This Row],[net_inflows]]-performance_data[[#This Row],[net_outflows]]</f>
        <v>-5041.03</v>
      </c>
      <c r="S398" s="15" t="str">
        <f>IF(performance_data[[#This Row],[net_inflows]]&gt;AVERAGE(performance_data[net_inflows]),"High","Low")</f>
        <v>Low</v>
      </c>
      <c r="T398" s="15">
        <f>AVERAGEIF(performance_data[inflow_flag],performance_data[[#This Row],[inflow_flag]],performance_data[return_percentage])</f>
        <v>5.0457846277021572</v>
      </c>
      <c r="U398" s="17">
        <f>IF(performance_data[[#This Row],[return_percentage]]&lt;performance_data[[#This Row],[benchmark_return]],1,0)</f>
        <v>0</v>
      </c>
      <c r="V398" s="17">
        <f>COUNTIFS(performance_data[portfolio_id],performance_data[[#This Row],[portfolio_id]])</f>
        <v>27</v>
      </c>
      <c r="W398" s="17">
        <f>COUNTIFS(performance_data[portfolio_id],performance_data[[#This Row],[portfolio_id]],
          performance_data[return_flag],1)</f>
        <v>10</v>
      </c>
      <c r="X398" s="15">
        <f>performance_data[[#This Row],[underperform_flag_count]]/performance_data[[#This Row],[totalportfoliocount]]</f>
        <v>0.37037037037037035</v>
      </c>
    </row>
    <row r="399" spans="1:24" x14ac:dyDescent="0.3">
      <c r="A399">
        <v>1726</v>
      </c>
      <c r="B399" s="1">
        <v>45349</v>
      </c>
      <c r="C399">
        <v>457889.62</v>
      </c>
      <c r="D399">
        <v>19.3</v>
      </c>
      <c r="E399">
        <v>15.58</v>
      </c>
      <c r="F399">
        <v>877.36</v>
      </c>
      <c r="G399">
        <v>7636.83</v>
      </c>
      <c r="H399" t="s">
        <v>2205</v>
      </c>
      <c r="I399" t="s">
        <v>2206</v>
      </c>
      <c r="J399">
        <v>2</v>
      </c>
      <c r="K399" t="s">
        <v>2226</v>
      </c>
      <c r="L399" t="str">
        <f>IF(performance_data[[#This Row],[return_percentage]]&gt;=performance_data[[#This Row],[benchmark_return]],"Higher","Lower")</f>
        <v>Higher</v>
      </c>
      <c r="M399" s="14">
        <f xml:space="preserve"> _xlfn.MAXIFS(performance_data[date],performance_data[portfolio_id],performance_data[[#This Row],[portfolio_id]])</f>
        <v>45493</v>
      </c>
      <c r="N399" s="14">
        <f xml:space="preserve"> _xlfn.MINIFS(performance_data[date],performance_data[portfolio_id],performance_data[[#This Row],[portfolio_id]])</f>
        <v>44911</v>
      </c>
      <c r="O399" s="15">
        <f>_xlfn.MAXIFS(performance_data[portfolio_value],performance_data[portfolio_id],performance_data[[#This Row],[portfolio_id]],performance_data[date],performance_data[[#This Row],[latest_date]])</f>
        <v>432288.05</v>
      </c>
      <c r="P399" s="15">
        <f>_xlfn.MAXIFS(performance_data[portfolio_value],performance_data[portfolio_id],performance_data[[#This Row],[portfolio_id]],performance_data[date],performance_data[[#This Row],[starting_date]])</f>
        <v>410546.3</v>
      </c>
      <c r="Q399" s="15">
        <f>performance_data[[#This Row],[latest_value]]-performance_data[[#This Row],[starting_value]]</f>
        <v>21741.75</v>
      </c>
      <c r="R399" s="15">
        <f>performance_data[[#This Row],[net_inflows]]-performance_data[[#This Row],[net_outflows]]</f>
        <v>-6759.47</v>
      </c>
      <c r="S399" s="15" t="str">
        <f>IF(performance_data[[#This Row],[net_inflows]]&gt;AVERAGE(performance_data[net_inflows]),"High","Low")</f>
        <v>Low</v>
      </c>
      <c r="T399" s="15">
        <f>AVERAGEIF(performance_data[inflow_flag],performance_data[[#This Row],[inflow_flag]],performance_data[return_percentage])</f>
        <v>5.0457846277021572</v>
      </c>
      <c r="U399" s="17">
        <f>IF(performance_data[[#This Row],[return_percentage]]&lt;performance_data[[#This Row],[benchmark_return]],1,0)</f>
        <v>0</v>
      </c>
      <c r="V399" s="17">
        <f>COUNTIFS(performance_data[portfolio_id],performance_data[[#This Row],[portfolio_id]])</f>
        <v>27</v>
      </c>
      <c r="W399" s="17">
        <f>COUNTIFS(performance_data[portfolio_id],performance_data[[#This Row],[portfolio_id]],
          performance_data[return_flag],1)</f>
        <v>10</v>
      </c>
      <c r="X399" s="15">
        <f>performance_data[[#This Row],[underperform_flag_count]]/performance_data[[#This Row],[totalportfoliocount]]</f>
        <v>0.37037037037037035</v>
      </c>
    </row>
    <row r="400" spans="1:24" x14ac:dyDescent="0.3">
      <c r="A400">
        <v>1726</v>
      </c>
      <c r="B400" s="1">
        <v>45118</v>
      </c>
      <c r="C400">
        <v>286555.78000000003</v>
      </c>
      <c r="D400">
        <v>-3.85</v>
      </c>
      <c r="E400">
        <v>-4.3499999999999996</v>
      </c>
      <c r="F400">
        <v>5333.87</v>
      </c>
      <c r="G400">
        <v>5113.3599999999997</v>
      </c>
      <c r="H400" t="s">
        <v>2213</v>
      </c>
      <c r="I400" t="s">
        <v>2209</v>
      </c>
      <c r="J400">
        <v>7</v>
      </c>
      <c r="K400" t="s">
        <v>2210</v>
      </c>
      <c r="L400" t="str">
        <f>IF(performance_data[[#This Row],[return_percentage]]&gt;=performance_data[[#This Row],[benchmark_return]],"Higher","Lower")</f>
        <v>Higher</v>
      </c>
      <c r="M400" s="14">
        <f xml:space="preserve"> _xlfn.MAXIFS(performance_data[date],performance_data[portfolio_id],performance_data[[#This Row],[portfolio_id]])</f>
        <v>45493</v>
      </c>
      <c r="N400" s="14">
        <f xml:space="preserve"> _xlfn.MINIFS(performance_data[date],performance_data[portfolio_id],performance_data[[#This Row],[portfolio_id]])</f>
        <v>44911</v>
      </c>
      <c r="O400" s="15">
        <f>_xlfn.MAXIFS(performance_data[portfolio_value],performance_data[portfolio_id],performance_data[[#This Row],[portfolio_id]],performance_data[date],performance_data[[#This Row],[latest_date]])</f>
        <v>432288.05</v>
      </c>
      <c r="P400" s="15">
        <f>_xlfn.MAXIFS(performance_data[portfolio_value],performance_data[portfolio_id],performance_data[[#This Row],[portfolio_id]],performance_data[date],performance_data[[#This Row],[starting_date]])</f>
        <v>410546.3</v>
      </c>
      <c r="Q400" s="15">
        <f>performance_data[[#This Row],[latest_value]]-performance_data[[#This Row],[starting_value]]</f>
        <v>21741.75</v>
      </c>
      <c r="R400" s="15">
        <f>performance_data[[#This Row],[net_inflows]]-performance_data[[#This Row],[net_outflows]]</f>
        <v>220.51000000000022</v>
      </c>
      <c r="S400" s="15" t="str">
        <f>IF(performance_data[[#This Row],[net_inflows]]&gt;AVERAGE(performance_data[net_inflows]),"High","Low")</f>
        <v>Low</v>
      </c>
      <c r="T400" s="15">
        <f>AVERAGEIF(performance_data[inflow_flag],performance_data[[#This Row],[inflow_flag]],performance_data[return_percentage])</f>
        <v>5.0457846277021572</v>
      </c>
      <c r="U400" s="17">
        <f>IF(performance_data[[#This Row],[return_percentage]]&lt;performance_data[[#This Row],[benchmark_return]],1,0)</f>
        <v>0</v>
      </c>
      <c r="V400" s="17">
        <f>COUNTIFS(performance_data[portfolio_id],performance_data[[#This Row],[portfolio_id]])</f>
        <v>27</v>
      </c>
      <c r="W400" s="17">
        <f>COUNTIFS(performance_data[portfolio_id],performance_data[[#This Row],[portfolio_id]],
          performance_data[return_flag],1)</f>
        <v>10</v>
      </c>
      <c r="X400" s="15">
        <f>performance_data[[#This Row],[underperform_flag_count]]/performance_data[[#This Row],[totalportfoliocount]]</f>
        <v>0.37037037037037035</v>
      </c>
    </row>
    <row r="401" spans="1:24" x14ac:dyDescent="0.3">
      <c r="A401">
        <v>1726</v>
      </c>
      <c r="B401" s="1">
        <v>45164</v>
      </c>
      <c r="C401">
        <v>292355.15000000002</v>
      </c>
      <c r="D401">
        <v>1.4</v>
      </c>
      <c r="E401">
        <v>1.35</v>
      </c>
      <c r="F401">
        <v>1692.86</v>
      </c>
      <c r="G401">
        <v>6322.89</v>
      </c>
      <c r="H401" t="s">
        <v>2213</v>
      </c>
      <c r="I401" t="s">
        <v>2209</v>
      </c>
      <c r="J401">
        <v>8</v>
      </c>
      <c r="K401" t="s">
        <v>2214</v>
      </c>
      <c r="L401" t="str">
        <f>IF(performance_data[[#This Row],[return_percentage]]&gt;=performance_data[[#This Row],[benchmark_return]],"Higher","Lower")</f>
        <v>Higher</v>
      </c>
      <c r="M401" s="14">
        <f xml:space="preserve"> _xlfn.MAXIFS(performance_data[date],performance_data[portfolio_id],performance_data[[#This Row],[portfolio_id]])</f>
        <v>45493</v>
      </c>
      <c r="N401" s="14">
        <f xml:space="preserve"> _xlfn.MINIFS(performance_data[date],performance_data[portfolio_id],performance_data[[#This Row],[portfolio_id]])</f>
        <v>44911</v>
      </c>
      <c r="O401" s="15">
        <f>_xlfn.MAXIFS(performance_data[portfolio_value],performance_data[portfolio_id],performance_data[[#This Row],[portfolio_id]],performance_data[date],performance_data[[#This Row],[latest_date]])</f>
        <v>432288.05</v>
      </c>
      <c r="P401" s="15">
        <f>_xlfn.MAXIFS(performance_data[portfolio_value],performance_data[portfolio_id],performance_data[[#This Row],[portfolio_id]],performance_data[date],performance_data[[#This Row],[starting_date]])</f>
        <v>410546.3</v>
      </c>
      <c r="Q401" s="15">
        <f>performance_data[[#This Row],[latest_value]]-performance_data[[#This Row],[starting_value]]</f>
        <v>21741.75</v>
      </c>
      <c r="R401" s="15">
        <f>performance_data[[#This Row],[net_inflows]]-performance_data[[#This Row],[net_outflows]]</f>
        <v>-4630.0300000000007</v>
      </c>
      <c r="S401" s="15" t="str">
        <f>IF(performance_data[[#This Row],[net_inflows]]&gt;AVERAGE(performance_data[net_inflows]),"High","Low")</f>
        <v>Low</v>
      </c>
      <c r="T401" s="15">
        <f>AVERAGEIF(performance_data[inflow_flag],performance_data[[#This Row],[inflow_flag]],performance_data[return_percentage])</f>
        <v>5.0457846277021572</v>
      </c>
      <c r="U401" s="17">
        <f>IF(performance_data[[#This Row],[return_percentage]]&lt;performance_data[[#This Row],[benchmark_return]],1,0)</f>
        <v>0</v>
      </c>
      <c r="V401" s="17">
        <f>COUNTIFS(performance_data[portfolio_id],performance_data[[#This Row],[portfolio_id]])</f>
        <v>27</v>
      </c>
      <c r="W401" s="17">
        <f>COUNTIFS(performance_data[portfolio_id],performance_data[[#This Row],[portfolio_id]],
          performance_data[return_flag],1)</f>
        <v>10</v>
      </c>
      <c r="X401" s="15">
        <f>performance_data[[#This Row],[underperform_flag_count]]/performance_data[[#This Row],[totalportfoliocount]]</f>
        <v>0.37037037037037035</v>
      </c>
    </row>
    <row r="402" spans="1:24" x14ac:dyDescent="0.3">
      <c r="A402">
        <v>1726</v>
      </c>
      <c r="B402" s="1">
        <v>45397</v>
      </c>
      <c r="C402">
        <v>148291.44</v>
      </c>
      <c r="D402">
        <v>4.8899999999999997</v>
      </c>
      <c r="E402">
        <v>3.96</v>
      </c>
      <c r="F402">
        <v>2566.37</v>
      </c>
      <c r="G402">
        <v>416.91</v>
      </c>
      <c r="H402" t="s">
        <v>2205</v>
      </c>
      <c r="I402" t="s">
        <v>2211</v>
      </c>
      <c r="J402">
        <v>4</v>
      </c>
      <c r="K402" t="s">
        <v>2216</v>
      </c>
      <c r="L402" t="str">
        <f>IF(performance_data[[#This Row],[return_percentage]]&gt;=performance_data[[#This Row],[benchmark_return]],"Higher","Lower")</f>
        <v>Higher</v>
      </c>
      <c r="M402" s="14">
        <f xml:space="preserve"> _xlfn.MAXIFS(performance_data[date],performance_data[portfolio_id],performance_data[[#This Row],[portfolio_id]])</f>
        <v>45493</v>
      </c>
      <c r="N402" s="14">
        <f xml:space="preserve"> _xlfn.MINIFS(performance_data[date],performance_data[portfolio_id],performance_data[[#This Row],[portfolio_id]])</f>
        <v>44911</v>
      </c>
      <c r="O402" s="15">
        <f>_xlfn.MAXIFS(performance_data[portfolio_value],performance_data[portfolio_id],performance_data[[#This Row],[portfolio_id]],performance_data[date],performance_data[[#This Row],[latest_date]])</f>
        <v>432288.05</v>
      </c>
      <c r="P402" s="15">
        <f>_xlfn.MAXIFS(performance_data[portfolio_value],performance_data[portfolio_id],performance_data[[#This Row],[portfolio_id]],performance_data[date],performance_data[[#This Row],[starting_date]])</f>
        <v>410546.3</v>
      </c>
      <c r="Q402" s="15">
        <f>performance_data[[#This Row],[latest_value]]-performance_data[[#This Row],[starting_value]]</f>
        <v>21741.75</v>
      </c>
      <c r="R402" s="15">
        <f>performance_data[[#This Row],[net_inflows]]-performance_data[[#This Row],[net_outflows]]</f>
        <v>2149.46</v>
      </c>
      <c r="S402" s="15" t="str">
        <f>IF(performance_data[[#This Row],[net_inflows]]&gt;AVERAGE(performance_data[net_inflows]),"High","Low")</f>
        <v>Low</v>
      </c>
      <c r="T402" s="15">
        <f>AVERAGEIF(performance_data[inflow_flag],performance_data[[#This Row],[inflow_flag]],performance_data[return_percentage])</f>
        <v>5.0457846277021572</v>
      </c>
      <c r="U402" s="17">
        <f>IF(performance_data[[#This Row],[return_percentage]]&lt;performance_data[[#This Row],[benchmark_return]],1,0)</f>
        <v>0</v>
      </c>
      <c r="V402" s="17">
        <f>COUNTIFS(performance_data[portfolio_id],performance_data[[#This Row],[portfolio_id]])</f>
        <v>27</v>
      </c>
      <c r="W402" s="17">
        <f>COUNTIFS(performance_data[portfolio_id],performance_data[[#This Row],[portfolio_id]],
          performance_data[return_flag],1)</f>
        <v>10</v>
      </c>
      <c r="X402" s="15">
        <f>performance_data[[#This Row],[underperform_flag_count]]/performance_data[[#This Row],[totalportfoliocount]]</f>
        <v>0.37037037037037035</v>
      </c>
    </row>
    <row r="403" spans="1:24" x14ac:dyDescent="0.3">
      <c r="A403">
        <v>1726</v>
      </c>
      <c r="B403" s="1">
        <v>45062</v>
      </c>
      <c r="C403">
        <v>156031.29999999999</v>
      </c>
      <c r="D403">
        <v>19.5</v>
      </c>
      <c r="E403">
        <v>16.62</v>
      </c>
      <c r="F403">
        <v>3223.52</v>
      </c>
      <c r="G403">
        <v>9942.2199999999993</v>
      </c>
      <c r="H403" t="s">
        <v>2213</v>
      </c>
      <c r="I403" t="s">
        <v>2211</v>
      </c>
      <c r="J403">
        <v>5</v>
      </c>
      <c r="K403" t="s">
        <v>2223</v>
      </c>
      <c r="L403" t="str">
        <f>IF(performance_data[[#This Row],[return_percentage]]&gt;=performance_data[[#This Row],[benchmark_return]],"Higher","Lower")</f>
        <v>Higher</v>
      </c>
      <c r="M403" s="14">
        <f xml:space="preserve"> _xlfn.MAXIFS(performance_data[date],performance_data[portfolio_id],performance_data[[#This Row],[portfolio_id]])</f>
        <v>45493</v>
      </c>
      <c r="N403" s="14">
        <f xml:space="preserve"> _xlfn.MINIFS(performance_data[date],performance_data[portfolio_id],performance_data[[#This Row],[portfolio_id]])</f>
        <v>44911</v>
      </c>
      <c r="O403" s="15">
        <f>_xlfn.MAXIFS(performance_data[portfolio_value],performance_data[portfolio_id],performance_data[[#This Row],[portfolio_id]],performance_data[date],performance_data[[#This Row],[latest_date]])</f>
        <v>432288.05</v>
      </c>
      <c r="P403" s="15">
        <f>_xlfn.MAXIFS(performance_data[portfolio_value],performance_data[portfolio_id],performance_data[[#This Row],[portfolio_id]],performance_data[date],performance_data[[#This Row],[starting_date]])</f>
        <v>410546.3</v>
      </c>
      <c r="Q403" s="15">
        <f>performance_data[[#This Row],[latest_value]]-performance_data[[#This Row],[starting_value]]</f>
        <v>21741.75</v>
      </c>
      <c r="R403" s="15">
        <f>performance_data[[#This Row],[net_inflows]]-performance_data[[#This Row],[net_outflows]]</f>
        <v>-6718.6999999999989</v>
      </c>
      <c r="S403" s="15" t="str">
        <f>IF(performance_data[[#This Row],[net_inflows]]&gt;AVERAGE(performance_data[net_inflows]),"High","Low")</f>
        <v>Low</v>
      </c>
      <c r="T403" s="15">
        <f>AVERAGEIF(performance_data[inflow_flag],performance_data[[#This Row],[inflow_flag]],performance_data[return_percentage])</f>
        <v>5.0457846277021572</v>
      </c>
      <c r="U403" s="17">
        <f>IF(performance_data[[#This Row],[return_percentage]]&lt;performance_data[[#This Row],[benchmark_return]],1,0)</f>
        <v>0</v>
      </c>
      <c r="V403" s="17">
        <f>COUNTIFS(performance_data[portfolio_id],performance_data[[#This Row],[portfolio_id]])</f>
        <v>27</v>
      </c>
      <c r="W403" s="17">
        <f>COUNTIFS(performance_data[portfolio_id],performance_data[[#This Row],[portfolio_id]],
          performance_data[return_flag],1)</f>
        <v>10</v>
      </c>
      <c r="X403" s="15">
        <f>performance_data[[#This Row],[underperform_flag_count]]/performance_data[[#This Row],[totalportfoliocount]]</f>
        <v>0.37037037037037035</v>
      </c>
    </row>
    <row r="404" spans="1:24" x14ac:dyDescent="0.3">
      <c r="A404">
        <v>1726</v>
      </c>
      <c r="B404" s="1">
        <v>45212</v>
      </c>
      <c r="C404">
        <v>294480.31</v>
      </c>
      <c r="D404">
        <v>-2.19</v>
      </c>
      <c r="E404">
        <v>-2.4700000000000002</v>
      </c>
      <c r="F404">
        <v>13339.46</v>
      </c>
      <c r="G404">
        <v>14864.17</v>
      </c>
      <c r="H404" t="s">
        <v>2213</v>
      </c>
      <c r="I404" t="s">
        <v>2217</v>
      </c>
      <c r="J404">
        <v>10</v>
      </c>
      <c r="K404" t="s">
        <v>2224</v>
      </c>
      <c r="L404" t="str">
        <f>IF(performance_data[[#This Row],[return_percentage]]&gt;=performance_data[[#This Row],[benchmark_return]],"Higher","Lower")</f>
        <v>Higher</v>
      </c>
      <c r="M404" s="14">
        <f xml:space="preserve"> _xlfn.MAXIFS(performance_data[date],performance_data[portfolio_id],performance_data[[#This Row],[portfolio_id]])</f>
        <v>45493</v>
      </c>
      <c r="N404" s="14">
        <f xml:space="preserve"> _xlfn.MINIFS(performance_data[date],performance_data[portfolio_id],performance_data[[#This Row],[portfolio_id]])</f>
        <v>44911</v>
      </c>
      <c r="O404" s="15">
        <f>_xlfn.MAXIFS(performance_data[portfolio_value],performance_data[portfolio_id],performance_data[[#This Row],[portfolio_id]],performance_data[date],performance_data[[#This Row],[latest_date]])</f>
        <v>432288.05</v>
      </c>
      <c r="P404" s="15">
        <f>_xlfn.MAXIFS(performance_data[portfolio_value],performance_data[portfolio_id],performance_data[[#This Row],[portfolio_id]],performance_data[date],performance_data[[#This Row],[starting_date]])</f>
        <v>410546.3</v>
      </c>
      <c r="Q404" s="15">
        <f>performance_data[[#This Row],[latest_value]]-performance_data[[#This Row],[starting_value]]</f>
        <v>21741.75</v>
      </c>
      <c r="R404" s="15">
        <f>performance_data[[#This Row],[net_inflows]]-performance_data[[#This Row],[net_outflows]]</f>
        <v>-1524.7100000000009</v>
      </c>
      <c r="S404" s="15" t="str">
        <f>IF(performance_data[[#This Row],[net_inflows]]&gt;AVERAGE(performance_data[net_inflows]),"High","Low")</f>
        <v>High</v>
      </c>
      <c r="T404" s="15">
        <f>AVERAGEIF(performance_data[inflow_flag],performance_data[[#This Row],[inflow_flag]],performance_data[return_percentage])</f>
        <v>4.8467905675459724</v>
      </c>
      <c r="U404" s="17">
        <f>IF(performance_data[[#This Row],[return_percentage]]&lt;performance_data[[#This Row],[benchmark_return]],1,0)</f>
        <v>0</v>
      </c>
      <c r="V404" s="17">
        <f>COUNTIFS(performance_data[portfolio_id],performance_data[[#This Row],[portfolio_id]])</f>
        <v>27</v>
      </c>
      <c r="W404" s="17">
        <f>COUNTIFS(performance_data[portfolio_id],performance_data[[#This Row],[portfolio_id]],
          performance_data[return_flag],1)</f>
        <v>10</v>
      </c>
      <c r="X404" s="15">
        <f>performance_data[[#This Row],[underperform_flag_count]]/performance_data[[#This Row],[totalportfoliocount]]</f>
        <v>0.37037037037037035</v>
      </c>
    </row>
    <row r="405" spans="1:24" x14ac:dyDescent="0.3">
      <c r="A405">
        <v>1726</v>
      </c>
      <c r="B405" s="1">
        <v>45280</v>
      </c>
      <c r="C405">
        <v>154962.01</v>
      </c>
      <c r="D405">
        <v>15.03</v>
      </c>
      <c r="E405">
        <v>16.940000000000001</v>
      </c>
      <c r="F405">
        <v>19021.34</v>
      </c>
      <c r="G405">
        <v>17149.349999999999</v>
      </c>
      <c r="H405" t="s">
        <v>2213</v>
      </c>
      <c r="I405" t="s">
        <v>2217</v>
      </c>
      <c r="J405">
        <v>12</v>
      </c>
      <c r="K405" t="s">
        <v>2218</v>
      </c>
      <c r="L405" t="str">
        <f>IF(performance_data[[#This Row],[return_percentage]]&gt;=performance_data[[#This Row],[benchmark_return]],"Higher","Lower")</f>
        <v>Lower</v>
      </c>
      <c r="M405" s="14">
        <f xml:space="preserve"> _xlfn.MAXIFS(performance_data[date],performance_data[portfolio_id],performance_data[[#This Row],[portfolio_id]])</f>
        <v>45493</v>
      </c>
      <c r="N405" s="14">
        <f xml:space="preserve"> _xlfn.MINIFS(performance_data[date],performance_data[portfolio_id],performance_data[[#This Row],[portfolio_id]])</f>
        <v>44911</v>
      </c>
      <c r="O405" s="15">
        <f>_xlfn.MAXIFS(performance_data[portfolio_value],performance_data[portfolio_id],performance_data[[#This Row],[portfolio_id]],performance_data[date],performance_data[[#This Row],[latest_date]])</f>
        <v>432288.05</v>
      </c>
      <c r="P405" s="15">
        <f>_xlfn.MAXIFS(performance_data[portfolio_value],performance_data[portfolio_id],performance_data[[#This Row],[portfolio_id]],performance_data[date],performance_data[[#This Row],[starting_date]])</f>
        <v>410546.3</v>
      </c>
      <c r="Q405" s="15">
        <f>performance_data[[#This Row],[latest_value]]-performance_data[[#This Row],[starting_value]]</f>
        <v>21741.75</v>
      </c>
      <c r="R405" s="15">
        <f>performance_data[[#This Row],[net_inflows]]-performance_data[[#This Row],[net_outflows]]</f>
        <v>1871.9900000000016</v>
      </c>
      <c r="S405" s="15" t="str">
        <f>IF(performance_data[[#This Row],[net_inflows]]&gt;AVERAGE(performance_data[net_inflows]),"High","Low")</f>
        <v>High</v>
      </c>
      <c r="T405" s="15">
        <f>AVERAGEIF(performance_data[inflow_flag],performance_data[[#This Row],[inflow_flag]],performance_data[return_percentage])</f>
        <v>4.8467905675459724</v>
      </c>
      <c r="U405" s="17">
        <f>IF(performance_data[[#This Row],[return_percentage]]&lt;performance_data[[#This Row],[benchmark_return]],1,0)</f>
        <v>1</v>
      </c>
      <c r="V405" s="17">
        <f>COUNTIFS(performance_data[portfolio_id],performance_data[[#This Row],[portfolio_id]])</f>
        <v>27</v>
      </c>
      <c r="W405" s="17">
        <f>COUNTIFS(performance_data[portfolio_id],performance_data[[#This Row],[portfolio_id]],
          performance_data[return_flag],1)</f>
        <v>10</v>
      </c>
      <c r="X405" s="15">
        <f>performance_data[[#This Row],[underperform_flag_count]]/performance_data[[#This Row],[totalportfoliocount]]</f>
        <v>0.37037037037037035</v>
      </c>
    </row>
    <row r="406" spans="1:24" x14ac:dyDescent="0.3">
      <c r="A406">
        <v>1726</v>
      </c>
      <c r="B406" s="1">
        <v>45306</v>
      </c>
      <c r="C406">
        <v>229206.54</v>
      </c>
      <c r="D406">
        <v>8.24</v>
      </c>
      <c r="E406">
        <v>8.7100000000000009</v>
      </c>
      <c r="F406">
        <v>19578.32</v>
      </c>
      <c r="G406">
        <v>18883.490000000002</v>
      </c>
      <c r="H406" t="s">
        <v>2205</v>
      </c>
      <c r="I406" t="s">
        <v>2206</v>
      </c>
      <c r="J406">
        <v>1</v>
      </c>
      <c r="K406" t="s">
        <v>2207</v>
      </c>
      <c r="L406" t="str">
        <f>IF(performance_data[[#This Row],[return_percentage]]&gt;=performance_data[[#This Row],[benchmark_return]],"Higher","Lower")</f>
        <v>Lower</v>
      </c>
      <c r="M406" s="14">
        <f xml:space="preserve"> _xlfn.MAXIFS(performance_data[date],performance_data[portfolio_id],performance_data[[#This Row],[portfolio_id]])</f>
        <v>45493</v>
      </c>
      <c r="N406" s="14">
        <f xml:space="preserve"> _xlfn.MINIFS(performance_data[date],performance_data[portfolio_id],performance_data[[#This Row],[portfolio_id]])</f>
        <v>44911</v>
      </c>
      <c r="O406" s="15">
        <f>_xlfn.MAXIFS(performance_data[portfolio_value],performance_data[portfolio_id],performance_data[[#This Row],[portfolio_id]],performance_data[date],performance_data[[#This Row],[latest_date]])</f>
        <v>432288.05</v>
      </c>
      <c r="P406" s="15">
        <f>_xlfn.MAXIFS(performance_data[portfolio_value],performance_data[portfolio_id],performance_data[[#This Row],[portfolio_id]],performance_data[date],performance_data[[#This Row],[starting_date]])</f>
        <v>410546.3</v>
      </c>
      <c r="Q406" s="15">
        <f>performance_data[[#This Row],[latest_value]]-performance_data[[#This Row],[starting_value]]</f>
        <v>21741.75</v>
      </c>
      <c r="R406" s="15">
        <f>performance_data[[#This Row],[net_inflows]]-performance_data[[#This Row],[net_outflows]]</f>
        <v>694.82999999999811</v>
      </c>
      <c r="S406" s="15" t="str">
        <f>IF(performance_data[[#This Row],[net_inflows]]&gt;AVERAGE(performance_data[net_inflows]),"High","Low")</f>
        <v>High</v>
      </c>
      <c r="T406" s="15">
        <f>AVERAGEIF(performance_data[inflow_flag],performance_data[[#This Row],[inflow_flag]],performance_data[return_percentage])</f>
        <v>4.8467905675459724</v>
      </c>
      <c r="U406" s="17">
        <f>IF(performance_data[[#This Row],[return_percentage]]&lt;performance_data[[#This Row],[benchmark_return]],1,0)</f>
        <v>1</v>
      </c>
      <c r="V406" s="17">
        <f>COUNTIFS(performance_data[portfolio_id],performance_data[[#This Row],[portfolio_id]])</f>
        <v>27</v>
      </c>
      <c r="W406" s="17">
        <f>COUNTIFS(performance_data[portfolio_id],performance_data[[#This Row],[portfolio_id]],
          performance_data[return_flag],1)</f>
        <v>10</v>
      </c>
      <c r="X406" s="15">
        <f>performance_data[[#This Row],[underperform_flag_count]]/performance_data[[#This Row],[totalportfoliocount]]</f>
        <v>0.37037037037037035</v>
      </c>
    </row>
    <row r="407" spans="1:24" x14ac:dyDescent="0.3">
      <c r="A407">
        <v>1726</v>
      </c>
      <c r="B407" s="1">
        <v>45485</v>
      </c>
      <c r="C407">
        <v>70772.75</v>
      </c>
      <c r="D407">
        <v>6.62</v>
      </c>
      <c r="E407">
        <v>6.85</v>
      </c>
      <c r="F407">
        <v>2676.68</v>
      </c>
      <c r="G407">
        <v>7177.86</v>
      </c>
      <c r="H407" t="s">
        <v>2205</v>
      </c>
      <c r="I407" t="s">
        <v>2209</v>
      </c>
      <c r="J407">
        <v>7</v>
      </c>
      <c r="K407" t="s">
        <v>2210</v>
      </c>
      <c r="L407" t="str">
        <f>IF(performance_data[[#This Row],[return_percentage]]&gt;=performance_data[[#This Row],[benchmark_return]],"Higher","Lower")</f>
        <v>Lower</v>
      </c>
      <c r="M407" s="14">
        <f xml:space="preserve"> _xlfn.MAXIFS(performance_data[date],performance_data[portfolio_id],performance_data[[#This Row],[portfolio_id]])</f>
        <v>45493</v>
      </c>
      <c r="N407" s="14">
        <f xml:space="preserve"> _xlfn.MINIFS(performance_data[date],performance_data[portfolio_id],performance_data[[#This Row],[portfolio_id]])</f>
        <v>44911</v>
      </c>
      <c r="O407" s="15">
        <f>_xlfn.MAXIFS(performance_data[portfolio_value],performance_data[portfolio_id],performance_data[[#This Row],[portfolio_id]],performance_data[date],performance_data[[#This Row],[latest_date]])</f>
        <v>432288.05</v>
      </c>
      <c r="P407" s="15">
        <f>_xlfn.MAXIFS(performance_data[portfolio_value],performance_data[portfolio_id],performance_data[[#This Row],[portfolio_id]],performance_data[date],performance_data[[#This Row],[starting_date]])</f>
        <v>410546.3</v>
      </c>
      <c r="Q407" s="15">
        <f>performance_data[[#This Row],[latest_value]]-performance_data[[#This Row],[starting_value]]</f>
        <v>21741.75</v>
      </c>
      <c r="R407" s="15">
        <f>performance_data[[#This Row],[net_inflows]]-performance_data[[#This Row],[net_outflows]]</f>
        <v>-4501.18</v>
      </c>
      <c r="S407" s="15" t="str">
        <f>IF(performance_data[[#This Row],[net_inflows]]&gt;AVERAGE(performance_data[net_inflows]),"High","Low")</f>
        <v>Low</v>
      </c>
      <c r="T407" s="15">
        <f>AVERAGEIF(performance_data[inflow_flag],performance_data[[#This Row],[inflow_flag]],performance_data[return_percentage])</f>
        <v>5.0457846277021572</v>
      </c>
      <c r="U407" s="17">
        <f>IF(performance_data[[#This Row],[return_percentage]]&lt;performance_data[[#This Row],[benchmark_return]],1,0)</f>
        <v>1</v>
      </c>
      <c r="V407" s="17">
        <f>COUNTIFS(performance_data[portfolio_id],performance_data[[#This Row],[portfolio_id]])</f>
        <v>27</v>
      </c>
      <c r="W407" s="17">
        <f>COUNTIFS(performance_data[portfolio_id],performance_data[[#This Row],[portfolio_id]],
          performance_data[return_flag],1)</f>
        <v>10</v>
      </c>
      <c r="X407" s="15">
        <f>performance_data[[#This Row],[underperform_flag_count]]/performance_data[[#This Row],[totalportfoliocount]]</f>
        <v>0.37037037037037035</v>
      </c>
    </row>
    <row r="408" spans="1:24" x14ac:dyDescent="0.3">
      <c r="A408">
        <v>1763</v>
      </c>
      <c r="B408" s="1">
        <v>45527</v>
      </c>
      <c r="C408">
        <v>226278.21</v>
      </c>
      <c r="D408">
        <v>18.23</v>
      </c>
      <c r="E408">
        <v>18.170000000000002</v>
      </c>
      <c r="F408">
        <v>9472.25</v>
      </c>
      <c r="G408">
        <v>10514.85</v>
      </c>
      <c r="H408" t="s">
        <v>2205</v>
      </c>
      <c r="I408" t="s">
        <v>2209</v>
      </c>
      <c r="J408">
        <v>8</v>
      </c>
      <c r="K408" t="s">
        <v>2214</v>
      </c>
      <c r="L408" t="str">
        <f>IF(performance_data[[#This Row],[return_percentage]]&gt;=performance_data[[#This Row],[benchmark_return]],"Higher","Lower")</f>
        <v>Higher</v>
      </c>
      <c r="M408" s="14">
        <f xml:space="preserve"> _xlfn.MAXIFS(performance_data[date],performance_data[portfolio_id],performance_data[[#This Row],[portfolio_id]])</f>
        <v>45546</v>
      </c>
      <c r="N408" s="14">
        <f xml:space="preserve"> _xlfn.MINIFS(performance_data[date],performance_data[portfolio_id],performance_data[[#This Row],[portfolio_id]])</f>
        <v>44838</v>
      </c>
      <c r="O408" s="15">
        <f>_xlfn.MAXIFS(performance_data[portfolio_value],performance_data[portfolio_id],performance_data[[#This Row],[portfolio_id]],performance_data[date],performance_data[[#This Row],[latest_date]])</f>
        <v>283842.03000000003</v>
      </c>
      <c r="P408" s="15">
        <f>_xlfn.MAXIFS(performance_data[portfolio_value],performance_data[portfolio_id],performance_data[[#This Row],[portfolio_id]],performance_data[date],performance_data[[#This Row],[starting_date]])</f>
        <v>169262.02</v>
      </c>
      <c r="Q408" s="15">
        <f>performance_data[[#This Row],[latest_value]]-performance_data[[#This Row],[starting_value]]</f>
        <v>114580.01000000004</v>
      </c>
      <c r="R408" s="15">
        <f>performance_data[[#This Row],[net_inflows]]-performance_data[[#This Row],[net_outflows]]</f>
        <v>-1042.6000000000004</v>
      </c>
      <c r="S408" s="15" t="str">
        <f>IF(performance_data[[#This Row],[net_inflows]]&gt;AVERAGE(performance_data[net_inflows]),"High","Low")</f>
        <v>Low</v>
      </c>
      <c r="T408" s="15">
        <f>AVERAGEIF(performance_data[inflow_flag],performance_data[[#This Row],[inflow_flag]],performance_data[return_percentage])</f>
        <v>5.0457846277021572</v>
      </c>
      <c r="U408" s="17">
        <f>IF(performance_data[[#This Row],[return_percentage]]&lt;performance_data[[#This Row],[benchmark_return]],1,0)</f>
        <v>0</v>
      </c>
      <c r="V408" s="17">
        <f>COUNTIFS(performance_data[portfolio_id],performance_data[[#This Row],[portfolio_id]])</f>
        <v>23</v>
      </c>
      <c r="W408" s="17">
        <f>COUNTIFS(performance_data[portfolio_id],performance_data[[#This Row],[portfolio_id]],
          performance_data[return_flag],1)</f>
        <v>12</v>
      </c>
      <c r="X408" s="15">
        <f>performance_data[[#This Row],[underperform_flag_count]]/performance_data[[#This Row],[totalportfoliocount]]</f>
        <v>0.52173913043478259</v>
      </c>
    </row>
    <row r="409" spans="1:24" x14ac:dyDescent="0.3">
      <c r="A409">
        <v>1763</v>
      </c>
      <c r="B409" s="1">
        <v>45546</v>
      </c>
      <c r="C409">
        <v>283842.03000000003</v>
      </c>
      <c r="D409">
        <v>19.43</v>
      </c>
      <c r="E409">
        <v>15.98</v>
      </c>
      <c r="F409">
        <v>14729.28</v>
      </c>
      <c r="G409">
        <v>2762.91</v>
      </c>
      <c r="H409" t="s">
        <v>2205</v>
      </c>
      <c r="I409" t="s">
        <v>2209</v>
      </c>
      <c r="J409">
        <v>9</v>
      </c>
      <c r="K409" t="s">
        <v>2221</v>
      </c>
      <c r="L409" t="str">
        <f>IF(performance_data[[#This Row],[return_percentage]]&gt;=performance_data[[#This Row],[benchmark_return]],"Higher","Lower")</f>
        <v>Higher</v>
      </c>
      <c r="M409" s="14">
        <f xml:space="preserve"> _xlfn.MAXIFS(performance_data[date],performance_data[portfolio_id],performance_data[[#This Row],[portfolio_id]])</f>
        <v>45546</v>
      </c>
      <c r="N409" s="14">
        <f xml:space="preserve"> _xlfn.MINIFS(performance_data[date],performance_data[portfolio_id],performance_data[[#This Row],[portfolio_id]])</f>
        <v>44838</v>
      </c>
      <c r="O409" s="15">
        <f>_xlfn.MAXIFS(performance_data[portfolio_value],performance_data[portfolio_id],performance_data[[#This Row],[portfolio_id]],performance_data[date],performance_data[[#This Row],[latest_date]])</f>
        <v>283842.03000000003</v>
      </c>
      <c r="P409" s="15">
        <f>_xlfn.MAXIFS(performance_data[portfolio_value],performance_data[portfolio_id],performance_data[[#This Row],[portfolio_id]],performance_data[date],performance_data[[#This Row],[starting_date]])</f>
        <v>169262.02</v>
      </c>
      <c r="Q409" s="15">
        <f>performance_data[[#This Row],[latest_value]]-performance_data[[#This Row],[starting_value]]</f>
        <v>114580.01000000004</v>
      </c>
      <c r="R409" s="15">
        <f>performance_data[[#This Row],[net_inflows]]-performance_data[[#This Row],[net_outflows]]</f>
        <v>11966.37</v>
      </c>
      <c r="S409" s="15" t="str">
        <f>IF(performance_data[[#This Row],[net_inflows]]&gt;AVERAGE(performance_data[net_inflows]),"High","Low")</f>
        <v>High</v>
      </c>
      <c r="T409" s="15">
        <f>AVERAGEIF(performance_data[inflow_flag],performance_data[[#This Row],[inflow_flag]],performance_data[return_percentage])</f>
        <v>4.8467905675459724</v>
      </c>
      <c r="U409" s="17">
        <f>IF(performance_data[[#This Row],[return_percentage]]&lt;performance_data[[#This Row],[benchmark_return]],1,0)</f>
        <v>0</v>
      </c>
      <c r="V409" s="17">
        <f>COUNTIFS(performance_data[portfolio_id],performance_data[[#This Row],[portfolio_id]])</f>
        <v>23</v>
      </c>
      <c r="W409" s="17">
        <f>COUNTIFS(performance_data[portfolio_id],performance_data[[#This Row],[portfolio_id]],
          performance_data[return_flag],1)</f>
        <v>12</v>
      </c>
      <c r="X409" s="15">
        <f>performance_data[[#This Row],[underperform_flag_count]]/performance_data[[#This Row],[totalportfoliocount]]</f>
        <v>0.52173913043478259</v>
      </c>
    </row>
    <row r="410" spans="1:24" x14ac:dyDescent="0.3">
      <c r="A410">
        <v>1763</v>
      </c>
      <c r="B410" s="1">
        <v>45225</v>
      </c>
      <c r="C410">
        <v>400887.8</v>
      </c>
      <c r="D410">
        <v>-5.39</v>
      </c>
      <c r="E410">
        <v>-4.4000000000000004</v>
      </c>
      <c r="F410">
        <v>18728.34</v>
      </c>
      <c r="G410">
        <v>5100.1899999999996</v>
      </c>
      <c r="H410" t="s">
        <v>2213</v>
      </c>
      <c r="I410" t="s">
        <v>2217</v>
      </c>
      <c r="J410">
        <v>10</v>
      </c>
      <c r="K410" t="s">
        <v>2224</v>
      </c>
      <c r="L410" t="str">
        <f>IF(performance_data[[#This Row],[return_percentage]]&gt;=performance_data[[#This Row],[benchmark_return]],"Higher","Lower")</f>
        <v>Lower</v>
      </c>
      <c r="M410" s="14">
        <f xml:space="preserve"> _xlfn.MAXIFS(performance_data[date],performance_data[portfolio_id],performance_data[[#This Row],[portfolio_id]])</f>
        <v>45546</v>
      </c>
      <c r="N410" s="14">
        <f xml:space="preserve"> _xlfn.MINIFS(performance_data[date],performance_data[portfolio_id],performance_data[[#This Row],[portfolio_id]])</f>
        <v>44838</v>
      </c>
      <c r="O410" s="15">
        <f>_xlfn.MAXIFS(performance_data[portfolio_value],performance_data[portfolio_id],performance_data[[#This Row],[portfolio_id]],performance_data[date],performance_data[[#This Row],[latest_date]])</f>
        <v>283842.03000000003</v>
      </c>
      <c r="P410" s="15">
        <f>_xlfn.MAXIFS(performance_data[portfolio_value],performance_data[portfolio_id],performance_data[[#This Row],[portfolio_id]],performance_data[date],performance_data[[#This Row],[starting_date]])</f>
        <v>169262.02</v>
      </c>
      <c r="Q410" s="15">
        <f>performance_data[[#This Row],[latest_value]]-performance_data[[#This Row],[starting_value]]</f>
        <v>114580.01000000004</v>
      </c>
      <c r="R410" s="15">
        <f>performance_data[[#This Row],[net_inflows]]-performance_data[[#This Row],[net_outflows]]</f>
        <v>13628.150000000001</v>
      </c>
      <c r="S410" s="15" t="str">
        <f>IF(performance_data[[#This Row],[net_inflows]]&gt;AVERAGE(performance_data[net_inflows]),"High","Low")</f>
        <v>High</v>
      </c>
      <c r="T410" s="15">
        <f>AVERAGEIF(performance_data[inflow_flag],performance_data[[#This Row],[inflow_flag]],performance_data[return_percentage])</f>
        <v>4.8467905675459724</v>
      </c>
      <c r="U410" s="17">
        <f>IF(performance_data[[#This Row],[return_percentage]]&lt;performance_data[[#This Row],[benchmark_return]],1,0)</f>
        <v>1</v>
      </c>
      <c r="V410" s="17">
        <f>COUNTIFS(performance_data[portfolio_id],performance_data[[#This Row],[portfolio_id]])</f>
        <v>23</v>
      </c>
      <c r="W410" s="17">
        <f>COUNTIFS(performance_data[portfolio_id],performance_data[[#This Row],[portfolio_id]],
          performance_data[return_flag],1)</f>
        <v>12</v>
      </c>
      <c r="X410" s="15">
        <f>performance_data[[#This Row],[underperform_flag_count]]/performance_data[[#This Row],[totalportfoliocount]]</f>
        <v>0.52173913043478259</v>
      </c>
    </row>
    <row r="411" spans="1:24" x14ac:dyDescent="0.3">
      <c r="A411">
        <v>1763</v>
      </c>
      <c r="B411" s="1">
        <v>44838</v>
      </c>
      <c r="C411">
        <v>169262.02</v>
      </c>
      <c r="D411">
        <v>5.15</v>
      </c>
      <c r="E411">
        <v>4.5</v>
      </c>
      <c r="F411">
        <v>9226.09</v>
      </c>
      <c r="G411">
        <v>15200.79</v>
      </c>
      <c r="H411" t="s">
        <v>2220</v>
      </c>
      <c r="I411" t="s">
        <v>2217</v>
      </c>
      <c r="J411">
        <v>10</v>
      </c>
      <c r="K411" t="s">
        <v>2224</v>
      </c>
      <c r="L411" t="str">
        <f>IF(performance_data[[#This Row],[return_percentage]]&gt;=performance_data[[#This Row],[benchmark_return]],"Higher","Lower")</f>
        <v>Higher</v>
      </c>
      <c r="M411" s="14">
        <f xml:space="preserve"> _xlfn.MAXIFS(performance_data[date],performance_data[portfolio_id],performance_data[[#This Row],[portfolio_id]])</f>
        <v>45546</v>
      </c>
      <c r="N411" s="14">
        <f xml:space="preserve"> _xlfn.MINIFS(performance_data[date],performance_data[portfolio_id],performance_data[[#This Row],[portfolio_id]])</f>
        <v>44838</v>
      </c>
      <c r="O411" s="15">
        <f>_xlfn.MAXIFS(performance_data[portfolio_value],performance_data[portfolio_id],performance_data[[#This Row],[portfolio_id]],performance_data[date],performance_data[[#This Row],[latest_date]])</f>
        <v>283842.03000000003</v>
      </c>
      <c r="P411" s="15">
        <f>_xlfn.MAXIFS(performance_data[portfolio_value],performance_data[portfolio_id],performance_data[[#This Row],[portfolio_id]],performance_data[date],performance_data[[#This Row],[starting_date]])</f>
        <v>169262.02</v>
      </c>
      <c r="Q411" s="15">
        <f>performance_data[[#This Row],[latest_value]]-performance_data[[#This Row],[starting_value]]</f>
        <v>114580.01000000004</v>
      </c>
      <c r="R411" s="15">
        <f>performance_data[[#This Row],[net_inflows]]-performance_data[[#This Row],[net_outflows]]</f>
        <v>-5974.7000000000007</v>
      </c>
      <c r="S411" s="15" t="str">
        <f>IF(performance_data[[#This Row],[net_inflows]]&gt;AVERAGE(performance_data[net_inflows]),"High","Low")</f>
        <v>Low</v>
      </c>
      <c r="T411" s="15">
        <f>AVERAGEIF(performance_data[inflow_flag],performance_data[[#This Row],[inflow_flag]],performance_data[return_percentage])</f>
        <v>5.0457846277021572</v>
      </c>
      <c r="U411" s="17">
        <f>IF(performance_data[[#This Row],[return_percentage]]&lt;performance_data[[#This Row],[benchmark_return]],1,0)</f>
        <v>0</v>
      </c>
      <c r="V411" s="17">
        <f>COUNTIFS(performance_data[portfolio_id],performance_data[[#This Row],[portfolio_id]])</f>
        <v>23</v>
      </c>
      <c r="W411" s="17">
        <f>COUNTIFS(performance_data[portfolio_id],performance_data[[#This Row],[portfolio_id]],
          performance_data[return_flag],1)</f>
        <v>12</v>
      </c>
      <c r="X411" s="15">
        <f>performance_data[[#This Row],[underperform_flag_count]]/performance_data[[#This Row],[totalportfoliocount]]</f>
        <v>0.52173913043478259</v>
      </c>
    </row>
    <row r="412" spans="1:24" x14ac:dyDescent="0.3">
      <c r="A412">
        <v>1763</v>
      </c>
      <c r="B412" s="1">
        <v>44879</v>
      </c>
      <c r="C412">
        <v>196240.63</v>
      </c>
      <c r="D412">
        <v>8.33</v>
      </c>
      <c r="E412">
        <v>8.34</v>
      </c>
      <c r="F412">
        <v>9421.35</v>
      </c>
      <c r="G412">
        <v>14113.09</v>
      </c>
      <c r="H412" t="s">
        <v>2220</v>
      </c>
      <c r="I412" t="s">
        <v>2217</v>
      </c>
      <c r="J412">
        <v>11</v>
      </c>
      <c r="K412" t="s">
        <v>2219</v>
      </c>
      <c r="L412" t="str">
        <f>IF(performance_data[[#This Row],[return_percentage]]&gt;=performance_data[[#This Row],[benchmark_return]],"Higher","Lower")</f>
        <v>Lower</v>
      </c>
      <c r="M412" s="14">
        <f xml:space="preserve"> _xlfn.MAXIFS(performance_data[date],performance_data[portfolio_id],performance_data[[#This Row],[portfolio_id]])</f>
        <v>45546</v>
      </c>
      <c r="N412" s="14">
        <f xml:space="preserve"> _xlfn.MINIFS(performance_data[date],performance_data[portfolio_id],performance_data[[#This Row],[portfolio_id]])</f>
        <v>44838</v>
      </c>
      <c r="O412" s="15">
        <f>_xlfn.MAXIFS(performance_data[portfolio_value],performance_data[portfolio_id],performance_data[[#This Row],[portfolio_id]],performance_data[date],performance_data[[#This Row],[latest_date]])</f>
        <v>283842.03000000003</v>
      </c>
      <c r="P412" s="15">
        <f>_xlfn.MAXIFS(performance_data[portfolio_value],performance_data[portfolio_id],performance_data[[#This Row],[portfolio_id]],performance_data[date],performance_data[[#This Row],[starting_date]])</f>
        <v>169262.02</v>
      </c>
      <c r="Q412" s="15">
        <f>performance_data[[#This Row],[latest_value]]-performance_data[[#This Row],[starting_value]]</f>
        <v>114580.01000000004</v>
      </c>
      <c r="R412" s="15">
        <f>performance_data[[#This Row],[net_inflows]]-performance_data[[#This Row],[net_outflows]]</f>
        <v>-4691.74</v>
      </c>
      <c r="S412" s="15" t="str">
        <f>IF(performance_data[[#This Row],[net_inflows]]&gt;AVERAGE(performance_data[net_inflows]),"High","Low")</f>
        <v>Low</v>
      </c>
      <c r="T412" s="15">
        <f>AVERAGEIF(performance_data[inflow_flag],performance_data[[#This Row],[inflow_flag]],performance_data[return_percentage])</f>
        <v>5.0457846277021572</v>
      </c>
      <c r="U412" s="17">
        <f>IF(performance_data[[#This Row],[return_percentage]]&lt;performance_data[[#This Row],[benchmark_return]],1,0)</f>
        <v>1</v>
      </c>
      <c r="V412" s="17">
        <f>COUNTIFS(performance_data[portfolio_id],performance_data[[#This Row],[portfolio_id]])</f>
        <v>23</v>
      </c>
      <c r="W412" s="17">
        <f>COUNTIFS(performance_data[portfolio_id],performance_data[[#This Row],[portfolio_id]],
          performance_data[return_flag],1)</f>
        <v>12</v>
      </c>
      <c r="X412" s="15">
        <f>performance_data[[#This Row],[underperform_flag_count]]/performance_data[[#This Row],[totalportfoliocount]]</f>
        <v>0.52173913043478259</v>
      </c>
    </row>
    <row r="413" spans="1:24" x14ac:dyDescent="0.3">
      <c r="A413">
        <v>1763</v>
      </c>
      <c r="B413" s="1">
        <v>44855</v>
      </c>
      <c r="C413">
        <v>397062.53</v>
      </c>
      <c r="D413">
        <v>6.77</v>
      </c>
      <c r="E413">
        <v>7.46</v>
      </c>
      <c r="F413">
        <v>6700.92</v>
      </c>
      <c r="G413">
        <v>7695.79</v>
      </c>
      <c r="H413" t="s">
        <v>2220</v>
      </c>
      <c r="I413" t="s">
        <v>2217</v>
      </c>
      <c r="J413">
        <v>10</v>
      </c>
      <c r="K413" t="s">
        <v>2224</v>
      </c>
      <c r="L413" t="str">
        <f>IF(performance_data[[#This Row],[return_percentage]]&gt;=performance_data[[#This Row],[benchmark_return]],"Higher","Lower")</f>
        <v>Lower</v>
      </c>
      <c r="M413" s="14">
        <f xml:space="preserve"> _xlfn.MAXIFS(performance_data[date],performance_data[portfolio_id],performance_data[[#This Row],[portfolio_id]])</f>
        <v>45546</v>
      </c>
      <c r="N413" s="14">
        <f xml:space="preserve"> _xlfn.MINIFS(performance_data[date],performance_data[portfolio_id],performance_data[[#This Row],[portfolio_id]])</f>
        <v>44838</v>
      </c>
      <c r="O413" s="15">
        <f>_xlfn.MAXIFS(performance_data[portfolio_value],performance_data[portfolio_id],performance_data[[#This Row],[portfolio_id]],performance_data[date],performance_data[[#This Row],[latest_date]])</f>
        <v>283842.03000000003</v>
      </c>
      <c r="P413" s="15">
        <f>_xlfn.MAXIFS(performance_data[portfolio_value],performance_data[portfolio_id],performance_data[[#This Row],[portfolio_id]],performance_data[date],performance_data[[#This Row],[starting_date]])</f>
        <v>169262.02</v>
      </c>
      <c r="Q413" s="15">
        <f>performance_data[[#This Row],[latest_value]]-performance_data[[#This Row],[starting_value]]</f>
        <v>114580.01000000004</v>
      </c>
      <c r="R413" s="15">
        <f>performance_data[[#This Row],[net_inflows]]-performance_data[[#This Row],[net_outflows]]</f>
        <v>-994.86999999999989</v>
      </c>
      <c r="S413" s="15" t="str">
        <f>IF(performance_data[[#This Row],[net_inflows]]&gt;AVERAGE(performance_data[net_inflows]),"High","Low")</f>
        <v>Low</v>
      </c>
      <c r="T413" s="15">
        <f>AVERAGEIF(performance_data[inflow_flag],performance_data[[#This Row],[inflow_flag]],performance_data[return_percentage])</f>
        <v>5.0457846277021572</v>
      </c>
      <c r="U413" s="17">
        <f>IF(performance_data[[#This Row],[return_percentage]]&lt;performance_data[[#This Row],[benchmark_return]],1,0)</f>
        <v>1</v>
      </c>
      <c r="V413" s="17">
        <f>COUNTIFS(performance_data[portfolio_id],performance_data[[#This Row],[portfolio_id]])</f>
        <v>23</v>
      </c>
      <c r="W413" s="17">
        <f>COUNTIFS(performance_data[portfolio_id],performance_data[[#This Row],[portfolio_id]],
          performance_data[return_flag],1)</f>
        <v>12</v>
      </c>
      <c r="X413" s="15">
        <f>performance_data[[#This Row],[underperform_flag_count]]/performance_data[[#This Row],[totalportfoliocount]]</f>
        <v>0.52173913043478259</v>
      </c>
    </row>
    <row r="414" spans="1:24" x14ac:dyDescent="0.3">
      <c r="A414">
        <v>1763</v>
      </c>
      <c r="B414" s="1">
        <v>45493</v>
      </c>
      <c r="C414">
        <v>277100.59999999998</v>
      </c>
      <c r="D414">
        <v>-6.77</v>
      </c>
      <c r="E414">
        <v>-6.3</v>
      </c>
      <c r="F414">
        <v>14315.03</v>
      </c>
      <c r="G414">
        <v>10066.81</v>
      </c>
      <c r="H414" t="s">
        <v>2205</v>
      </c>
      <c r="I414" t="s">
        <v>2209</v>
      </c>
      <c r="J414">
        <v>7</v>
      </c>
      <c r="K414" t="s">
        <v>2210</v>
      </c>
      <c r="L414" t="str">
        <f>IF(performance_data[[#This Row],[return_percentage]]&gt;=performance_data[[#This Row],[benchmark_return]],"Higher","Lower")</f>
        <v>Lower</v>
      </c>
      <c r="M414" s="14">
        <f xml:space="preserve"> _xlfn.MAXIFS(performance_data[date],performance_data[portfolio_id],performance_data[[#This Row],[portfolio_id]])</f>
        <v>45546</v>
      </c>
      <c r="N414" s="14">
        <f xml:space="preserve"> _xlfn.MINIFS(performance_data[date],performance_data[portfolio_id],performance_data[[#This Row],[portfolio_id]])</f>
        <v>44838</v>
      </c>
      <c r="O414" s="15">
        <f>_xlfn.MAXIFS(performance_data[portfolio_value],performance_data[portfolio_id],performance_data[[#This Row],[portfolio_id]],performance_data[date],performance_data[[#This Row],[latest_date]])</f>
        <v>283842.03000000003</v>
      </c>
      <c r="P414" s="15">
        <f>_xlfn.MAXIFS(performance_data[portfolio_value],performance_data[portfolio_id],performance_data[[#This Row],[portfolio_id]],performance_data[date],performance_data[[#This Row],[starting_date]])</f>
        <v>169262.02</v>
      </c>
      <c r="Q414" s="15">
        <f>performance_data[[#This Row],[latest_value]]-performance_data[[#This Row],[starting_value]]</f>
        <v>114580.01000000004</v>
      </c>
      <c r="R414" s="15">
        <f>performance_data[[#This Row],[net_inflows]]-performance_data[[#This Row],[net_outflows]]</f>
        <v>4248.2200000000012</v>
      </c>
      <c r="S414" s="15" t="str">
        <f>IF(performance_data[[#This Row],[net_inflows]]&gt;AVERAGE(performance_data[net_inflows]),"High","Low")</f>
        <v>High</v>
      </c>
      <c r="T414" s="15">
        <f>AVERAGEIF(performance_data[inflow_flag],performance_data[[#This Row],[inflow_flag]],performance_data[return_percentage])</f>
        <v>4.8467905675459724</v>
      </c>
      <c r="U414" s="17">
        <f>IF(performance_data[[#This Row],[return_percentage]]&lt;performance_data[[#This Row],[benchmark_return]],1,0)</f>
        <v>1</v>
      </c>
      <c r="V414" s="17">
        <f>COUNTIFS(performance_data[portfolio_id],performance_data[[#This Row],[portfolio_id]])</f>
        <v>23</v>
      </c>
      <c r="W414" s="17">
        <f>COUNTIFS(performance_data[portfolio_id],performance_data[[#This Row],[portfolio_id]],
          performance_data[return_flag],1)</f>
        <v>12</v>
      </c>
      <c r="X414" s="15">
        <f>performance_data[[#This Row],[underperform_flag_count]]/performance_data[[#This Row],[totalportfoliocount]]</f>
        <v>0.52173913043478259</v>
      </c>
    </row>
    <row r="415" spans="1:24" x14ac:dyDescent="0.3">
      <c r="A415">
        <v>1763</v>
      </c>
      <c r="B415" s="1">
        <v>45170</v>
      </c>
      <c r="C415">
        <v>237260.44</v>
      </c>
      <c r="D415">
        <v>-1.78</v>
      </c>
      <c r="E415">
        <v>-1.9</v>
      </c>
      <c r="F415">
        <v>6050.5</v>
      </c>
      <c r="G415">
        <v>9884.8700000000008</v>
      </c>
      <c r="H415" t="s">
        <v>2213</v>
      </c>
      <c r="I415" t="s">
        <v>2209</v>
      </c>
      <c r="J415">
        <v>9</v>
      </c>
      <c r="K415" t="s">
        <v>2221</v>
      </c>
      <c r="L415" t="str">
        <f>IF(performance_data[[#This Row],[return_percentage]]&gt;=performance_data[[#This Row],[benchmark_return]],"Higher","Lower")</f>
        <v>Higher</v>
      </c>
      <c r="M415" s="14">
        <f xml:space="preserve"> _xlfn.MAXIFS(performance_data[date],performance_data[portfolio_id],performance_data[[#This Row],[portfolio_id]])</f>
        <v>45546</v>
      </c>
      <c r="N415" s="14">
        <f xml:space="preserve"> _xlfn.MINIFS(performance_data[date],performance_data[portfolio_id],performance_data[[#This Row],[portfolio_id]])</f>
        <v>44838</v>
      </c>
      <c r="O415" s="15">
        <f>_xlfn.MAXIFS(performance_data[portfolio_value],performance_data[portfolio_id],performance_data[[#This Row],[portfolio_id]],performance_data[date],performance_data[[#This Row],[latest_date]])</f>
        <v>283842.03000000003</v>
      </c>
      <c r="P415" s="15">
        <f>_xlfn.MAXIFS(performance_data[portfolio_value],performance_data[portfolio_id],performance_data[[#This Row],[portfolio_id]],performance_data[date],performance_data[[#This Row],[starting_date]])</f>
        <v>169262.02</v>
      </c>
      <c r="Q415" s="15">
        <f>performance_data[[#This Row],[latest_value]]-performance_data[[#This Row],[starting_value]]</f>
        <v>114580.01000000004</v>
      </c>
      <c r="R415" s="15">
        <f>performance_data[[#This Row],[net_inflows]]-performance_data[[#This Row],[net_outflows]]</f>
        <v>-3834.3700000000008</v>
      </c>
      <c r="S415" s="15" t="str">
        <f>IF(performance_data[[#This Row],[net_inflows]]&gt;AVERAGE(performance_data[net_inflows]),"High","Low")</f>
        <v>Low</v>
      </c>
      <c r="T415" s="15">
        <f>AVERAGEIF(performance_data[inflow_flag],performance_data[[#This Row],[inflow_flag]],performance_data[return_percentage])</f>
        <v>5.0457846277021572</v>
      </c>
      <c r="U415" s="17">
        <f>IF(performance_data[[#This Row],[return_percentage]]&lt;performance_data[[#This Row],[benchmark_return]],1,0)</f>
        <v>0</v>
      </c>
      <c r="V415" s="17">
        <f>COUNTIFS(performance_data[portfolio_id],performance_data[[#This Row],[portfolio_id]])</f>
        <v>23</v>
      </c>
      <c r="W415" s="17">
        <f>COUNTIFS(performance_data[portfolio_id],performance_data[[#This Row],[portfolio_id]],
          performance_data[return_flag],1)</f>
        <v>12</v>
      </c>
      <c r="X415" s="15">
        <f>performance_data[[#This Row],[underperform_flag_count]]/performance_data[[#This Row],[totalportfoliocount]]</f>
        <v>0.52173913043478259</v>
      </c>
    </row>
    <row r="416" spans="1:24" x14ac:dyDescent="0.3">
      <c r="A416">
        <v>1763</v>
      </c>
      <c r="B416" s="1">
        <v>44899</v>
      </c>
      <c r="C416">
        <v>53846.79</v>
      </c>
      <c r="D416">
        <v>9.82</v>
      </c>
      <c r="E416">
        <v>11.57</v>
      </c>
      <c r="F416">
        <v>13410.16</v>
      </c>
      <c r="G416">
        <v>2164.58</v>
      </c>
      <c r="H416" t="s">
        <v>2220</v>
      </c>
      <c r="I416" t="s">
        <v>2217</v>
      </c>
      <c r="J416">
        <v>12</v>
      </c>
      <c r="K416" t="s">
        <v>2218</v>
      </c>
      <c r="L416" t="str">
        <f>IF(performance_data[[#This Row],[return_percentage]]&gt;=performance_data[[#This Row],[benchmark_return]],"Higher","Lower")</f>
        <v>Lower</v>
      </c>
      <c r="M416" s="14">
        <f xml:space="preserve"> _xlfn.MAXIFS(performance_data[date],performance_data[portfolio_id],performance_data[[#This Row],[portfolio_id]])</f>
        <v>45546</v>
      </c>
      <c r="N416" s="14">
        <f xml:space="preserve"> _xlfn.MINIFS(performance_data[date],performance_data[portfolio_id],performance_data[[#This Row],[portfolio_id]])</f>
        <v>44838</v>
      </c>
      <c r="O416" s="15">
        <f>_xlfn.MAXIFS(performance_data[portfolio_value],performance_data[portfolio_id],performance_data[[#This Row],[portfolio_id]],performance_data[date],performance_data[[#This Row],[latest_date]])</f>
        <v>283842.03000000003</v>
      </c>
      <c r="P416" s="15">
        <f>_xlfn.MAXIFS(performance_data[portfolio_value],performance_data[portfolio_id],performance_data[[#This Row],[portfolio_id]],performance_data[date],performance_data[[#This Row],[starting_date]])</f>
        <v>169262.02</v>
      </c>
      <c r="Q416" s="15">
        <f>performance_data[[#This Row],[latest_value]]-performance_data[[#This Row],[starting_value]]</f>
        <v>114580.01000000004</v>
      </c>
      <c r="R416" s="15">
        <f>performance_data[[#This Row],[net_inflows]]-performance_data[[#This Row],[net_outflows]]</f>
        <v>11245.58</v>
      </c>
      <c r="S416" s="15" t="str">
        <f>IF(performance_data[[#This Row],[net_inflows]]&gt;AVERAGE(performance_data[net_inflows]),"High","Low")</f>
        <v>High</v>
      </c>
      <c r="T416" s="15">
        <f>AVERAGEIF(performance_data[inflow_flag],performance_data[[#This Row],[inflow_flag]],performance_data[return_percentage])</f>
        <v>4.8467905675459724</v>
      </c>
      <c r="U416" s="17">
        <f>IF(performance_data[[#This Row],[return_percentage]]&lt;performance_data[[#This Row],[benchmark_return]],1,0)</f>
        <v>1</v>
      </c>
      <c r="V416" s="17">
        <f>COUNTIFS(performance_data[portfolio_id],performance_data[[#This Row],[portfolio_id]])</f>
        <v>23</v>
      </c>
      <c r="W416" s="17">
        <f>COUNTIFS(performance_data[portfolio_id],performance_data[[#This Row],[portfolio_id]],
          performance_data[return_flag],1)</f>
        <v>12</v>
      </c>
      <c r="X416" s="15">
        <f>performance_data[[#This Row],[underperform_flag_count]]/performance_data[[#This Row],[totalportfoliocount]]</f>
        <v>0.52173913043478259</v>
      </c>
    </row>
    <row r="417" spans="1:24" x14ac:dyDescent="0.3">
      <c r="A417">
        <v>1763</v>
      </c>
      <c r="B417" s="1">
        <v>44913</v>
      </c>
      <c r="C417">
        <v>216604.49</v>
      </c>
      <c r="D417">
        <v>-8.33</v>
      </c>
      <c r="E417">
        <v>-8.17</v>
      </c>
      <c r="F417">
        <v>14470.69</v>
      </c>
      <c r="G417">
        <v>11838.78</v>
      </c>
      <c r="H417" t="s">
        <v>2220</v>
      </c>
      <c r="I417" t="s">
        <v>2217</v>
      </c>
      <c r="J417">
        <v>12</v>
      </c>
      <c r="K417" t="s">
        <v>2218</v>
      </c>
      <c r="L417" t="str">
        <f>IF(performance_data[[#This Row],[return_percentage]]&gt;=performance_data[[#This Row],[benchmark_return]],"Higher","Lower")</f>
        <v>Lower</v>
      </c>
      <c r="M417" s="14">
        <f xml:space="preserve"> _xlfn.MAXIFS(performance_data[date],performance_data[portfolio_id],performance_data[[#This Row],[portfolio_id]])</f>
        <v>45546</v>
      </c>
      <c r="N417" s="14">
        <f xml:space="preserve"> _xlfn.MINIFS(performance_data[date],performance_data[portfolio_id],performance_data[[#This Row],[portfolio_id]])</f>
        <v>44838</v>
      </c>
      <c r="O417" s="15">
        <f>_xlfn.MAXIFS(performance_data[portfolio_value],performance_data[portfolio_id],performance_data[[#This Row],[portfolio_id]],performance_data[date],performance_data[[#This Row],[latest_date]])</f>
        <v>283842.03000000003</v>
      </c>
      <c r="P417" s="15">
        <f>_xlfn.MAXIFS(performance_data[portfolio_value],performance_data[portfolio_id],performance_data[[#This Row],[portfolio_id]],performance_data[date],performance_data[[#This Row],[starting_date]])</f>
        <v>169262.02</v>
      </c>
      <c r="Q417" s="15">
        <f>performance_data[[#This Row],[latest_value]]-performance_data[[#This Row],[starting_value]]</f>
        <v>114580.01000000004</v>
      </c>
      <c r="R417" s="15">
        <f>performance_data[[#This Row],[net_inflows]]-performance_data[[#This Row],[net_outflows]]</f>
        <v>2631.91</v>
      </c>
      <c r="S417" s="15" t="str">
        <f>IF(performance_data[[#This Row],[net_inflows]]&gt;AVERAGE(performance_data[net_inflows]),"High","Low")</f>
        <v>High</v>
      </c>
      <c r="T417" s="15">
        <f>AVERAGEIF(performance_data[inflow_flag],performance_data[[#This Row],[inflow_flag]],performance_data[return_percentage])</f>
        <v>4.8467905675459724</v>
      </c>
      <c r="U417" s="17">
        <f>IF(performance_data[[#This Row],[return_percentage]]&lt;performance_data[[#This Row],[benchmark_return]],1,0)</f>
        <v>1</v>
      </c>
      <c r="V417" s="17">
        <f>COUNTIFS(performance_data[portfolio_id],performance_data[[#This Row],[portfolio_id]])</f>
        <v>23</v>
      </c>
      <c r="W417" s="17">
        <f>COUNTIFS(performance_data[portfolio_id],performance_data[[#This Row],[portfolio_id]],
          performance_data[return_flag],1)</f>
        <v>12</v>
      </c>
      <c r="X417" s="15">
        <f>performance_data[[#This Row],[underperform_flag_count]]/performance_data[[#This Row],[totalportfoliocount]]</f>
        <v>0.52173913043478259</v>
      </c>
    </row>
    <row r="418" spans="1:24" x14ac:dyDescent="0.3">
      <c r="A418">
        <v>1763</v>
      </c>
      <c r="B418" s="1">
        <v>44979</v>
      </c>
      <c r="C418">
        <v>82130.38</v>
      </c>
      <c r="D418">
        <v>-7.03</v>
      </c>
      <c r="E418">
        <v>-7.96</v>
      </c>
      <c r="F418">
        <v>17361.05</v>
      </c>
      <c r="G418">
        <v>17395.57</v>
      </c>
      <c r="H418" t="s">
        <v>2213</v>
      </c>
      <c r="I418" t="s">
        <v>2206</v>
      </c>
      <c r="J418">
        <v>2</v>
      </c>
      <c r="K418" t="s">
        <v>2226</v>
      </c>
      <c r="L418" t="str">
        <f>IF(performance_data[[#This Row],[return_percentage]]&gt;=performance_data[[#This Row],[benchmark_return]],"Higher","Lower")</f>
        <v>Higher</v>
      </c>
      <c r="M418" s="14">
        <f xml:space="preserve"> _xlfn.MAXIFS(performance_data[date],performance_data[portfolio_id],performance_data[[#This Row],[portfolio_id]])</f>
        <v>45546</v>
      </c>
      <c r="N418" s="14">
        <f xml:space="preserve"> _xlfn.MINIFS(performance_data[date],performance_data[portfolio_id],performance_data[[#This Row],[portfolio_id]])</f>
        <v>44838</v>
      </c>
      <c r="O418" s="15">
        <f>_xlfn.MAXIFS(performance_data[portfolio_value],performance_data[portfolio_id],performance_data[[#This Row],[portfolio_id]],performance_data[date],performance_data[[#This Row],[latest_date]])</f>
        <v>283842.03000000003</v>
      </c>
      <c r="P418" s="15">
        <f>_xlfn.MAXIFS(performance_data[portfolio_value],performance_data[portfolio_id],performance_data[[#This Row],[portfolio_id]],performance_data[date],performance_data[[#This Row],[starting_date]])</f>
        <v>169262.02</v>
      </c>
      <c r="Q418" s="15">
        <f>performance_data[[#This Row],[latest_value]]-performance_data[[#This Row],[starting_value]]</f>
        <v>114580.01000000004</v>
      </c>
      <c r="R418" s="15">
        <f>performance_data[[#This Row],[net_inflows]]-performance_data[[#This Row],[net_outflows]]</f>
        <v>-34.520000000000437</v>
      </c>
      <c r="S418" s="15" t="str">
        <f>IF(performance_data[[#This Row],[net_inflows]]&gt;AVERAGE(performance_data[net_inflows]),"High","Low")</f>
        <v>High</v>
      </c>
      <c r="T418" s="15">
        <f>AVERAGEIF(performance_data[inflow_flag],performance_data[[#This Row],[inflow_flag]],performance_data[return_percentage])</f>
        <v>4.8467905675459724</v>
      </c>
      <c r="U418" s="17">
        <f>IF(performance_data[[#This Row],[return_percentage]]&lt;performance_data[[#This Row],[benchmark_return]],1,0)</f>
        <v>0</v>
      </c>
      <c r="V418" s="17">
        <f>COUNTIFS(performance_data[portfolio_id],performance_data[[#This Row],[portfolio_id]])</f>
        <v>23</v>
      </c>
      <c r="W418" s="17">
        <f>COUNTIFS(performance_data[portfolio_id],performance_data[[#This Row],[portfolio_id]],
          performance_data[return_flag],1)</f>
        <v>12</v>
      </c>
      <c r="X418" s="15">
        <f>performance_data[[#This Row],[underperform_flag_count]]/performance_data[[#This Row],[totalportfoliocount]]</f>
        <v>0.52173913043478259</v>
      </c>
    </row>
    <row r="419" spans="1:24" x14ac:dyDescent="0.3">
      <c r="A419">
        <v>1763</v>
      </c>
      <c r="B419" s="1">
        <v>45405</v>
      </c>
      <c r="C419">
        <v>378265.36</v>
      </c>
      <c r="D419">
        <v>-0.9</v>
      </c>
      <c r="E419">
        <v>-1.04</v>
      </c>
      <c r="F419">
        <v>15711</v>
      </c>
      <c r="G419">
        <v>12336.81</v>
      </c>
      <c r="H419" t="s">
        <v>2205</v>
      </c>
      <c r="I419" t="s">
        <v>2211</v>
      </c>
      <c r="J419">
        <v>4</v>
      </c>
      <c r="K419" t="s">
        <v>2216</v>
      </c>
      <c r="L419" t="str">
        <f>IF(performance_data[[#This Row],[return_percentage]]&gt;=performance_data[[#This Row],[benchmark_return]],"Higher","Lower")</f>
        <v>Higher</v>
      </c>
      <c r="M419" s="14">
        <f xml:space="preserve"> _xlfn.MAXIFS(performance_data[date],performance_data[portfolio_id],performance_data[[#This Row],[portfolio_id]])</f>
        <v>45546</v>
      </c>
      <c r="N419" s="14">
        <f xml:space="preserve"> _xlfn.MINIFS(performance_data[date],performance_data[portfolio_id],performance_data[[#This Row],[portfolio_id]])</f>
        <v>44838</v>
      </c>
      <c r="O419" s="15">
        <f>_xlfn.MAXIFS(performance_data[portfolio_value],performance_data[portfolio_id],performance_data[[#This Row],[portfolio_id]],performance_data[date],performance_data[[#This Row],[latest_date]])</f>
        <v>283842.03000000003</v>
      </c>
      <c r="P419" s="15">
        <f>_xlfn.MAXIFS(performance_data[portfolio_value],performance_data[portfolio_id],performance_data[[#This Row],[portfolio_id]],performance_data[date],performance_data[[#This Row],[starting_date]])</f>
        <v>169262.02</v>
      </c>
      <c r="Q419" s="15">
        <f>performance_data[[#This Row],[latest_value]]-performance_data[[#This Row],[starting_value]]</f>
        <v>114580.01000000004</v>
      </c>
      <c r="R419" s="15">
        <f>performance_data[[#This Row],[net_inflows]]-performance_data[[#This Row],[net_outflows]]</f>
        <v>3374.1900000000005</v>
      </c>
      <c r="S419" s="15" t="str">
        <f>IF(performance_data[[#This Row],[net_inflows]]&gt;AVERAGE(performance_data[net_inflows]),"High","Low")</f>
        <v>High</v>
      </c>
      <c r="T419" s="15">
        <f>AVERAGEIF(performance_data[inflow_flag],performance_data[[#This Row],[inflow_flag]],performance_data[return_percentage])</f>
        <v>4.8467905675459724</v>
      </c>
      <c r="U419" s="17">
        <f>IF(performance_data[[#This Row],[return_percentage]]&lt;performance_data[[#This Row],[benchmark_return]],1,0)</f>
        <v>0</v>
      </c>
      <c r="V419" s="17">
        <f>COUNTIFS(performance_data[portfolio_id],performance_data[[#This Row],[portfolio_id]])</f>
        <v>23</v>
      </c>
      <c r="W419" s="17">
        <f>COUNTIFS(performance_data[portfolio_id],performance_data[[#This Row],[portfolio_id]],
          performance_data[return_flag],1)</f>
        <v>12</v>
      </c>
      <c r="X419" s="15">
        <f>performance_data[[#This Row],[underperform_flag_count]]/performance_data[[#This Row],[totalportfoliocount]]</f>
        <v>0.52173913043478259</v>
      </c>
    </row>
    <row r="420" spans="1:24" x14ac:dyDescent="0.3">
      <c r="A420">
        <v>1763</v>
      </c>
      <c r="B420" s="1">
        <v>45233</v>
      </c>
      <c r="C420">
        <v>186887.19</v>
      </c>
      <c r="D420">
        <v>19.38</v>
      </c>
      <c r="E420">
        <v>16.670000000000002</v>
      </c>
      <c r="F420">
        <v>8632.9699999999993</v>
      </c>
      <c r="G420">
        <v>7046.25</v>
      </c>
      <c r="H420" t="s">
        <v>2213</v>
      </c>
      <c r="I420" t="s">
        <v>2217</v>
      </c>
      <c r="J420">
        <v>11</v>
      </c>
      <c r="K420" t="s">
        <v>2219</v>
      </c>
      <c r="L420" t="str">
        <f>IF(performance_data[[#This Row],[return_percentage]]&gt;=performance_data[[#This Row],[benchmark_return]],"Higher","Lower")</f>
        <v>Higher</v>
      </c>
      <c r="M420" s="14">
        <f xml:space="preserve"> _xlfn.MAXIFS(performance_data[date],performance_data[portfolio_id],performance_data[[#This Row],[portfolio_id]])</f>
        <v>45546</v>
      </c>
      <c r="N420" s="14">
        <f xml:space="preserve"> _xlfn.MINIFS(performance_data[date],performance_data[portfolio_id],performance_data[[#This Row],[portfolio_id]])</f>
        <v>44838</v>
      </c>
      <c r="O420" s="15">
        <f>_xlfn.MAXIFS(performance_data[portfolio_value],performance_data[portfolio_id],performance_data[[#This Row],[portfolio_id]],performance_data[date],performance_data[[#This Row],[latest_date]])</f>
        <v>283842.03000000003</v>
      </c>
      <c r="P420" s="15">
        <f>_xlfn.MAXIFS(performance_data[portfolio_value],performance_data[portfolio_id],performance_data[[#This Row],[portfolio_id]],performance_data[date],performance_data[[#This Row],[starting_date]])</f>
        <v>169262.02</v>
      </c>
      <c r="Q420" s="15">
        <f>performance_data[[#This Row],[latest_value]]-performance_data[[#This Row],[starting_value]]</f>
        <v>114580.01000000004</v>
      </c>
      <c r="R420" s="15">
        <f>performance_data[[#This Row],[net_inflows]]-performance_data[[#This Row],[net_outflows]]</f>
        <v>1586.7199999999993</v>
      </c>
      <c r="S420" s="15" t="str">
        <f>IF(performance_data[[#This Row],[net_inflows]]&gt;AVERAGE(performance_data[net_inflows]),"High","Low")</f>
        <v>Low</v>
      </c>
      <c r="T420" s="15">
        <f>AVERAGEIF(performance_data[inflow_flag],performance_data[[#This Row],[inflow_flag]],performance_data[return_percentage])</f>
        <v>5.0457846277021572</v>
      </c>
      <c r="U420" s="17">
        <f>IF(performance_data[[#This Row],[return_percentage]]&lt;performance_data[[#This Row],[benchmark_return]],1,0)</f>
        <v>0</v>
      </c>
      <c r="V420" s="17">
        <f>COUNTIFS(performance_data[portfolio_id],performance_data[[#This Row],[portfolio_id]])</f>
        <v>23</v>
      </c>
      <c r="W420" s="17">
        <f>COUNTIFS(performance_data[portfolio_id],performance_data[[#This Row],[portfolio_id]],
          performance_data[return_flag],1)</f>
        <v>12</v>
      </c>
      <c r="X420" s="15">
        <f>performance_data[[#This Row],[underperform_flag_count]]/performance_data[[#This Row],[totalportfoliocount]]</f>
        <v>0.52173913043478259</v>
      </c>
    </row>
    <row r="421" spans="1:24" x14ac:dyDescent="0.3">
      <c r="A421">
        <v>1763</v>
      </c>
      <c r="B421" s="1">
        <v>45508</v>
      </c>
      <c r="C421">
        <v>131101.88</v>
      </c>
      <c r="D421">
        <v>16.37</v>
      </c>
      <c r="E421">
        <v>17.37</v>
      </c>
      <c r="F421">
        <v>19869.61</v>
      </c>
      <c r="G421">
        <v>7928.33</v>
      </c>
      <c r="H421" t="s">
        <v>2205</v>
      </c>
      <c r="I421" t="s">
        <v>2209</v>
      </c>
      <c r="J421">
        <v>8</v>
      </c>
      <c r="K421" t="s">
        <v>2214</v>
      </c>
      <c r="L421" t="str">
        <f>IF(performance_data[[#This Row],[return_percentage]]&gt;=performance_data[[#This Row],[benchmark_return]],"Higher","Lower")</f>
        <v>Lower</v>
      </c>
      <c r="M421" s="14">
        <f xml:space="preserve"> _xlfn.MAXIFS(performance_data[date],performance_data[portfolio_id],performance_data[[#This Row],[portfolio_id]])</f>
        <v>45546</v>
      </c>
      <c r="N421" s="14">
        <f xml:space="preserve"> _xlfn.MINIFS(performance_data[date],performance_data[portfolio_id],performance_data[[#This Row],[portfolio_id]])</f>
        <v>44838</v>
      </c>
      <c r="O421" s="15">
        <f>_xlfn.MAXIFS(performance_data[portfolio_value],performance_data[portfolio_id],performance_data[[#This Row],[portfolio_id]],performance_data[date],performance_data[[#This Row],[latest_date]])</f>
        <v>283842.03000000003</v>
      </c>
      <c r="P421" s="15">
        <f>_xlfn.MAXIFS(performance_data[portfolio_value],performance_data[portfolio_id],performance_data[[#This Row],[portfolio_id]],performance_data[date],performance_data[[#This Row],[starting_date]])</f>
        <v>169262.02</v>
      </c>
      <c r="Q421" s="15">
        <f>performance_data[[#This Row],[latest_value]]-performance_data[[#This Row],[starting_value]]</f>
        <v>114580.01000000004</v>
      </c>
      <c r="R421" s="15">
        <f>performance_data[[#This Row],[net_inflows]]-performance_data[[#This Row],[net_outflows]]</f>
        <v>11941.28</v>
      </c>
      <c r="S421" s="15" t="str">
        <f>IF(performance_data[[#This Row],[net_inflows]]&gt;AVERAGE(performance_data[net_inflows]),"High","Low")</f>
        <v>High</v>
      </c>
      <c r="T421" s="15">
        <f>AVERAGEIF(performance_data[inflow_flag],performance_data[[#This Row],[inflow_flag]],performance_data[return_percentage])</f>
        <v>4.8467905675459724</v>
      </c>
      <c r="U421" s="17">
        <f>IF(performance_data[[#This Row],[return_percentage]]&lt;performance_data[[#This Row],[benchmark_return]],1,0)</f>
        <v>1</v>
      </c>
      <c r="V421" s="17">
        <f>COUNTIFS(performance_data[portfolio_id],performance_data[[#This Row],[portfolio_id]])</f>
        <v>23</v>
      </c>
      <c r="W421" s="17">
        <f>COUNTIFS(performance_data[portfolio_id],performance_data[[#This Row],[portfolio_id]],
          performance_data[return_flag],1)</f>
        <v>12</v>
      </c>
      <c r="X421" s="15">
        <f>performance_data[[#This Row],[underperform_flag_count]]/performance_data[[#This Row],[totalportfoliocount]]</f>
        <v>0.52173913043478259</v>
      </c>
    </row>
    <row r="422" spans="1:24" x14ac:dyDescent="0.3">
      <c r="A422">
        <v>1763</v>
      </c>
      <c r="B422" s="1">
        <v>45008</v>
      </c>
      <c r="C422">
        <v>450356.95</v>
      </c>
      <c r="D422">
        <v>6.75</v>
      </c>
      <c r="E422">
        <v>7</v>
      </c>
      <c r="F422">
        <v>1131.1199999999999</v>
      </c>
      <c r="G422">
        <v>10677.88</v>
      </c>
      <c r="H422" t="s">
        <v>2213</v>
      </c>
      <c r="I422" t="s">
        <v>2206</v>
      </c>
      <c r="J422">
        <v>3</v>
      </c>
      <c r="K422" t="s">
        <v>2222</v>
      </c>
      <c r="L422" t="str">
        <f>IF(performance_data[[#This Row],[return_percentage]]&gt;=performance_data[[#This Row],[benchmark_return]],"Higher","Lower")</f>
        <v>Lower</v>
      </c>
      <c r="M422" s="14">
        <f xml:space="preserve"> _xlfn.MAXIFS(performance_data[date],performance_data[portfolio_id],performance_data[[#This Row],[portfolio_id]])</f>
        <v>45546</v>
      </c>
      <c r="N422" s="14">
        <f xml:space="preserve"> _xlfn.MINIFS(performance_data[date],performance_data[portfolio_id],performance_data[[#This Row],[portfolio_id]])</f>
        <v>44838</v>
      </c>
      <c r="O422" s="15">
        <f>_xlfn.MAXIFS(performance_data[portfolio_value],performance_data[portfolio_id],performance_data[[#This Row],[portfolio_id]],performance_data[date],performance_data[[#This Row],[latest_date]])</f>
        <v>283842.03000000003</v>
      </c>
      <c r="P422" s="15">
        <f>_xlfn.MAXIFS(performance_data[portfolio_value],performance_data[portfolio_id],performance_data[[#This Row],[portfolio_id]],performance_data[date],performance_data[[#This Row],[starting_date]])</f>
        <v>169262.02</v>
      </c>
      <c r="Q422" s="15">
        <f>performance_data[[#This Row],[latest_value]]-performance_data[[#This Row],[starting_value]]</f>
        <v>114580.01000000004</v>
      </c>
      <c r="R422" s="15">
        <f>performance_data[[#This Row],[net_inflows]]-performance_data[[#This Row],[net_outflows]]</f>
        <v>-9546.7599999999984</v>
      </c>
      <c r="S422" s="15" t="str">
        <f>IF(performance_data[[#This Row],[net_inflows]]&gt;AVERAGE(performance_data[net_inflows]),"High","Low")</f>
        <v>Low</v>
      </c>
      <c r="T422" s="15">
        <f>AVERAGEIF(performance_data[inflow_flag],performance_data[[#This Row],[inflow_flag]],performance_data[return_percentage])</f>
        <v>5.0457846277021572</v>
      </c>
      <c r="U422" s="17">
        <f>IF(performance_data[[#This Row],[return_percentage]]&lt;performance_data[[#This Row],[benchmark_return]],1,0)</f>
        <v>1</v>
      </c>
      <c r="V422" s="17">
        <f>COUNTIFS(performance_data[portfolio_id],performance_data[[#This Row],[portfolio_id]])</f>
        <v>23</v>
      </c>
      <c r="W422" s="17">
        <f>COUNTIFS(performance_data[portfolio_id],performance_data[[#This Row],[portfolio_id]],
          performance_data[return_flag],1)</f>
        <v>12</v>
      </c>
      <c r="X422" s="15">
        <f>performance_data[[#This Row],[underperform_flag_count]]/performance_data[[#This Row],[totalportfoliocount]]</f>
        <v>0.52173913043478259</v>
      </c>
    </row>
    <row r="423" spans="1:24" x14ac:dyDescent="0.3">
      <c r="A423">
        <v>1763</v>
      </c>
      <c r="B423" s="1">
        <v>45086</v>
      </c>
      <c r="C423">
        <v>231662.16</v>
      </c>
      <c r="D423">
        <v>11.41</v>
      </c>
      <c r="E423">
        <v>12.33</v>
      </c>
      <c r="F423">
        <v>1004.51</v>
      </c>
      <c r="G423">
        <v>1594.43</v>
      </c>
      <c r="H423" t="s">
        <v>2213</v>
      </c>
      <c r="I423" t="s">
        <v>2211</v>
      </c>
      <c r="J423">
        <v>6</v>
      </c>
      <c r="K423" t="s">
        <v>2212</v>
      </c>
      <c r="L423" t="str">
        <f>IF(performance_data[[#This Row],[return_percentage]]&gt;=performance_data[[#This Row],[benchmark_return]],"Higher","Lower")</f>
        <v>Lower</v>
      </c>
      <c r="M423" s="14">
        <f xml:space="preserve"> _xlfn.MAXIFS(performance_data[date],performance_data[portfolio_id],performance_data[[#This Row],[portfolio_id]])</f>
        <v>45546</v>
      </c>
      <c r="N423" s="14">
        <f xml:space="preserve"> _xlfn.MINIFS(performance_data[date],performance_data[portfolio_id],performance_data[[#This Row],[portfolio_id]])</f>
        <v>44838</v>
      </c>
      <c r="O423" s="15">
        <f>_xlfn.MAXIFS(performance_data[portfolio_value],performance_data[portfolio_id],performance_data[[#This Row],[portfolio_id]],performance_data[date],performance_data[[#This Row],[latest_date]])</f>
        <v>283842.03000000003</v>
      </c>
      <c r="P423" s="15">
        <f>_xlfn.MAXIFS(performance_data[portfolio_value],performance_data[portfolio_id],performance_data[[#This Row],[portfolio_id]],performance_data[date],performance_data[[#This Row],[starting_date]])</f>
        <v>169262.02</v>
      </c>
      <c r="Q423" s="15">
        <f>performance_data[[#This Row],[latest_value]]-performance_data[[#This Row],[starting_value]]</f>
        <v>114580.01000000004</v>
      </c>
      <c r="R423" s="15">
        <f>performance_data[[#This Row],[net_inflows]]-performance_data[[#This Row],[net_outflows]]</f>
        <v>-589.92000000000007</v>
      </c>
      <c r="S423" s="15" t="str">
        <f>IF(performance_data[[#This Row],[net_inflows]]&gt;AVERAGE(performance_data[net_inflows]),"High","Low")</f>
        <v>Low</v>
      </c>
      <c r="T423" s="15">
        <f>AVERAGEIF(performance_data[inflow_flag],performance_data[[#This Row],[inflow_flag]],performance_data[return_percentage])</f>
        <v>5.0457846277021572</v>
      </c>
      <c r="U423" s="17">
        <f>IF(performance_data[[#This Row],[return_percentage]]&lt;performance_data[[#This Row],[benchmark_return]],1,0)</f>
        <v>1</v>
      </c>
      <c r="V423" s="17">
        <f>COUNTIFS(performance_data[portfolio_id],performance_data[[#This Row],[portfolio_id]])</f>
        <v>23</v>
      </c>
      <c r="W423" s="17">
        <f>COUNTIFS(performance_data[portfolio_id],performance_data[[#This Row],[portfolio_id]],
          performance_data[return_flag],1)</f>
        <v>12</v>
      </c>
      <c r="X423" s="15">
        <f>performance_data[[#This Row],[underperform_flag_count]]/performance_data[[#This Row],[totalportfoliocount]]</f>
        <v>0.52173913043478259</v>
      </c>
    </row>
    <row r="424" spans="1:24" x14ac:dyDescent="0.3">
      <c r="A424">
        <v>1763</v>
      </c>
      <c r="B424" s="1">
        <v>45384</v>
      </c>
      <c r="C424">
        <v>279161.24</v>
      </c>
      <c r="D424">
        <v>10.25</v>
      </c>
      <c r="E424">
        <v>8.76</v>
      </c>
      <c r="F424">
        <v>13236.59</v>
      </c>
      <c r="G424">
        <v>2853.17</v>
      </c>
      <c r="H424" t="s">
        <v>2205</v>
      </c>
      <c r="I424" t="s">
        <v>2211</v>
      </c>
      <c r="J424">
        <v>4</v>
      </c>
      <c r="K424" t="s">
        <v>2216</v>
      </c>
      <c r="L424" t="str">
        <f>IF(performance_data[[#This Row],[return_percentage]]&gt;=performance_data[[#This Row],[benchmark_return]],"Higher","Lower")</f>
        <v>Higher</v>
      </c>
      <c r="M424" s="14">
        <f xml:space="preserve"> _xlfn.MAXIFS(performance_data[date],performance_data[portfolio_id],performance_data[[#This Row],[portfolio_id]])</f>
        <v>45546</v>
      </c>
      <c r="N424" s="14">
        <f xml:space="preserve"> _xlfn.MINIFS(performance_data[date],performance_data[portfolio_id],performance_data[[#This Row],[portfolio_id]])</f>
        <v>44838</v>
      </c>
      <c r="O424" s="15">
        <f>_xlfn.MAXIFS(performance_data[portfolio_value],performance_data[portfolio_id],performance_data[[#This Row],[portfolio_id]],performance_data[date],performance_data[[#This Row],[latest_date]])</f>
        <v>283842.03000000003</v>
      </c>
      <c r="P424" s="15">
        <f>_xlfn.MAXIFS(performance_data[portfolio_value],performance_data[portfolio_id],performance_data[[#This Row],[portfolio_id]],performance_data[date],performance_data[[#This Row],[starting_date]])</f>
        <v>169262.02</v>
      </c>
      <c r="Q424" s="15">
        <f>performance_data[[#This Row],[latest_value]]-performance_data[[#This Row],[starting_value]]</f>
        <v>114580.01000000004</v>
      </c>
      <c r="R424" s="15">
        <f>performance_data[[#This Row],[net_inflows]]-performance_data[[#This Row],[net_outflows]]</f>
        <v>10383.42</v>
      </c>
      <c r="S424" s="15" t="str">
        <f>IF(performance_data[[#This Row],[net_inflows]]&gt;AVERAGE(performance_data[net_inflows]),"High","Low")</f>
        <v>High</v>
      </c>
      <c r="T424" s="15">
        <f>AVERAGEIF(performance_data[inflow_flag],performance_data[[#This Row],[inflow_flag]],performance_data[return_percentage])</f>
        <v>4.8467905675459724</v>
      </c>
      <c r="U424" s="17">
        <f>IF(performance_data[[#This Row],[return_percentage]]&lt;performance_data[[#This Row],[benchmark_return]],1,0)</f>
        <v>0</v>
      </c>
      <c r="V424" s="17">
        <f>COUNTIFS(performance_data[portfolio_id],performance_data[[#This Row],[portfolio_id]])</f>
        <v>23</v>
      </c>
      <c r="W424" s="17">
        <f>COUNTIFS(performance_data[portfolio_id],performance_data[[#This Row],[portfolio_id]],
          performance_data[return_flag],1)</f>
        <v>12</v>
      </c>
      <c r="X424" s="15">
        <f>performance_data[[#This Row],[underperform_flag_count]]/performance_data[[#This Row],[totalportfoliocount]]</f>
        <v>0.52173913043478259</v>
      </c>
    </row>
    <row r="425" spans="1:24" x14ac:dyDescent="0.3">
      <c r="A425">
        <v>1763</v>
      </c>
      <c r="B425" s="1">
        <v>45134</v>
      </c>
      <c r="C425">
        <v>266720.51</v>
      </c>
      <c r="D425">
        <v>-3.09</v>
      </c>
      <c r="E425">
        <v>-3.42</v>
      </c>
      <c r="F425">
        <v>14448.84</v>
      </c>
      <c r="G425">
        <v>14729.36</v>
      </c>
      <c r="H425" t="s">
        <v>2213</v>
      </c>
      <c r="I425" t="s">
        <v>2209</v>
      </c>
      <c r="J425">
        <v>7</v>
      </c>
      <c r="K425" t="s">
        <v>2210</v>
      </c>
      <c r="L425" t="str">
        <f>IF(performance_data[[#This Row],[return_percentage]]&gt;=performance_data[[#This Row],[benchmark_return]],"Higher","Lower")</f>
        <v>Higher</v>
      </c>
      <c r="M425" s="14">
        <f xml:space="preserve"> _xlfn.MAXIFS(performance_data[date],performance_data[portfolio_id],performance_data[[#This Row],[portfolio_id]])</f>
        <v>45546</v>
      </c>
      <c r="N425" s="14">
        <f xml:space="preserve"> _xlfn.MINIFS(performance_data[date],performance_data[portfolio_id],performance_data[[#This Row],[portfolio_id]])</f>
        <v>44838</v>
      </c>
      <c r="O425" s="15">
        <f>_xlfn.MAXIFS(performance_data[portfolio_value],performance_data[portfolio_id],performance_data[[#This Row],[portfolio_id]],performance_data[date],performance_data[[#This Row],[latest_date]])</f>
        <v>283842.03000000003</v>
      </c>
      <c r="P425" s="15">
        <f>_xlfn.MAXIFS(performance_data[portfolio_value],performance_data[portfolio_id],performance_data[[#This Row],[portfolio_id]],performance_data[date],performance_data[[#This Row],[starting_date]])</f>
        <v>169262.02</v>
      </c>
      <c r="Q425" s="15">
        <f>performance_data[[#This Row],[latest_value]]-performance_data[[#This Row],[starting_value]]</f>
        <v>114580.01000000004</v>
      </c>
      <c r="R425" s="15">
        <f>performance_data[[#This Row],[net_inflows]]-performance_data[[#This Row],[net_outflows]]</f>
        <v>-280.52000000000044</v>
      </c>
      <c r="S425" s="15" t="str">
        <f>IF(performance_data[[#This Row],[net_inflows]]&gt;AVERAGE(performance_data[net_inflows]),"High","Low")</f>
        <v>High</v>
      </c>
      <c r="T425" s="15">
        <f>AVERAGEIF(performance_data[inflow_flag],performance_data[[#This Row],[inflow_flag]],performance_data[return_percentage])</f>
        <v>4.8467905675459724</v>
      </c>
      <c r="U425" s="17">
        <f>IF(performance_data[[#This Row],[return_percentage]]&lt;performance_data[[#This Row],[benchmark_return]],1,0)</f>
        <v>0</v>
      </c>
      <c r="V425" s="17">
        <f>COUNTIFS(performance_data[portfolio_id],performance_data[[#This Row],[portfolio_id]])</f>
        <v>23</v>
      </c>
      <c r="W425" s="17">
        <f>COUNTIFS(performance_data[portfolio_id],performance_data[[#This Row],[portfolio_id]],
          performance_data[return_flag],1)</f>
        <v>12</v>
      </c>
      <c r="X425" s="15">
        <f>performance_data[[#This Row],[underperform_flag_count]]/performance_data[[#This Row],[totalportfoliocount]]</f>
        <v>0.52173913043478259</v>
      </c>
    </row>
    <row r="426" spans="1:24" x14ac:dyDescent="0.3">
      <c r="A426">
        <v>1763</v>
      </c>
      <c r="B426" s="1">
        <v>44876</v>
      </c>
      <c r="C426">
        <v>439599.57</v>
      </c>
      <c r="D426">
        <v>12.99</v>
      </c>
      <c r="E426">
        <v>11.16</v>
      </c>
      <c r="F426">
        <v>17362.46</v>
      </c>
      <c r="G426">
        <v>4332.96</v>
      </c>
      <c r="H426" t="s">
        <v>2220</v>
      </c>
      <c r="I426" t="s">
        <v>2217</v>
      </c>
      <c r="J426">
        <v>11</v>
      </c>
      <c r="K426" t="s">
        <v>2219</v>
      </c>
      <c r="L426" t="str">
        <f>IF(performance_data[[#This Row],[return_percentage]]&gt;=performance_data[[#This Row],[benchmark_return]],"Higher","Lower")</f>
        <v>Higher</v>
      </c>
      <c r="M426" s="14">
        <f xml:space="preserve"> _xlfn.MAXIFS(performance_data[date],performance_data[portfolio_id],performance_data[[#This Row],[portfolio_id]])</f>
        <v>45546</v>
      </c>
      <c r="N426" s="14">
        <f xml:space="preserve"> _xlfn.MINIFS(performance_data[date],performance_data[portfolio_id],performance_data[[#This Row],[portfolio_id]])</f>
        <v>44838</v>
      </c>
      <c r="O426" s="15">
        <f>_xlfn.MAXIFS(performance_data[portfolio_value],performance_data[portfolio_id],performance_data[[#This Row],[portfolio_id]],performance_data[date],performance_data[[#This Row],[latest_date]])</f>
        <v>283842.03000000003</v>
      </c>
      <c r="P426" s="15">
        <f>_xlfn.MAXIFS(performance_data[portfolio_value],performance_data[portfolio_id],performance_data[[#This Row],[portfolio_id]],performance_data[date],performance_data[[#This Row],[starting_date]])</f>
        <v>169262.02</v>
      </c>
      <c r="Q426" s="15">
        <f>performance_data[[#This Row],[latest_value]]-performance_data[[#This Row],[starting_value]]</f>
        <v>114580.01000000004</v>
      </c>
      <c r="R426" s="15">
        <f>performance_data[[#This Row],[net_inflows]]-performance_data[[#This Row],[net_outflows]]</f>
        <v>13029.5</v>
      </c>
      <c r="S426" s="15" t="str">
        <f>IF(performance_data[[#This Row],[net_inflows]]&gt;AVERAGE(performance_data[net_inflows]),"High","Low")</f>
        <v>High</v>
      </c>
      <c r="T426" s="15">
        <f>AVERAGEIF(performance_data[inflow_flag],performance_data[[#This Row],[inflow_flag]],performance_data[return_percentage])</f>
        <v>4.8467905675459724</v>
      </c>
      <c r="U426" s="17">
        <f>IF(performance_data[[#This Row],[return_percentage]]&lt;performance_data[[#This Row],[benchmark_return]],1,0)</f>
        <v>0</v>
      </c>
      <c r="V426" s="17">
        <f>COUNTIFS(performance_data[portfolio_id],performance_data[[#This Row],[portfolio_id]])</f>
        <v>23</v>
      </c>
      <c r="W426" s="17">
        <f>COUNTIFS(performance_data[portfolio_id],performance_data[[#This Row],[portfolio_id]],
          performance_data[return_flag],1)</f>
        <v>12</v>
      </c>
      <c r="X426" s="15">
        <f>performance_data[[#This Row],[underperform_flag_count]]/performance_data[[#This Row],[totalportfoliocount]]</f>
        <v>0.52173913043478259</v>
      </c>
    </row>
    <row r="427" spans="1:24" x14ac:dyDescent="0.3">
      <c r="A427">
        <v>1763</v>
      </c>
      <c r="B427" s="1">
        <v>45139</v>
      </c>
      <c r="C427">
        <v>313632.28999999998</v>
      </c>
      <c r="D427">
        <v>14.93</v>
      </c>
      <c r="E427">
        <v>12.94</v>
      </c>
      <c r="F427">
        <v>2974.8</v>
      </c>
      <c r="G427">
        <v>1175.43</v>
      </c>
      <c r="H427" t="s">
        <v>2213</v>
      </c>
      <c r="I427" t="s">
        <v>2209</v>
      </c>
      <c r="J427">
        <v>8</v>
      </c>
      <c r="K427" t="s">
        <v>2214</v>
      </c>
      <c r="L427" t="str">
        <f>IF(performance_data[[#This Row],[return_percentage]]&gt;=performance_data[[#This Row],[benchmark_return]],"Higher","Lower")</f>
        <v>Higher</v>
      </c>
      <c r="M427" s="14">
        <f xml:space="preserve"> _xlfn.MAXIFS(performance_data[date],performance_data[portfolio_id],performance_data[[#This Row],[portfolio_id]])</f>
        <v>45546</v>
      </c>
      <c r="N427" s="14">
        <f xml:space="preserve"> _xlfn.MINIFS(performance_data[date],performance_data[portfolio_id],performance_data[[#This Row],[portfolio_id]])</f>
        <v>44838</v>
      </c>
      <c r="O427" s="15">
        <f>_xlfn.MAXIFS(performance_data[portfolio_value],performance_data[portfolio_id],performance_data[[#This Row],[portfolio_id]],performance_data[date],performance_data[[#This Row],[latest_date]])</f>
        <v>283842.03000000003</v>
      </c>
      <c r="P427" s="15">
        <f>_xlfn.MAXIFS(performance_data[portfolio_value],performance_data[portfolio_id],performance_data[[#This Row],[portfolio_id]],performance_data[date],performance_data[[#This Row],[starting_date]])</f>
        <v>169262.02</v>
      </c>
      <c r="Q427" s="15">
        <f>performance_data[[#This Row],[latest_value]]-performance_data[[#This Row],[starting_value]]</f>
        <v>114580.01000000004</v>
      </c>
      <c r="R427" s="15">
        <f>performance_data[[#This Row],[net_inflows]]-performance_data[[#This Row],[net_outflows]]</f>
        <v>1799.3700000000001</v>
      </c>
      <c r="S427" s="15" t="str">
        <f>IF(performance_data[[#This Row],[net_inflows]]&gt;AVERAGE(performance_data[net_inflows]),"High","Low")</f>
        <v>Low</v>
      </c>
      <c r="T427" s="15">
        <f>AVERAGEIF(performance_data[inflow_flag],performance_data[[#This Row],[inflow_flag]],performance_data[return_percentage])</f>
        <v>5.0457846277021572</v>
      </c>
      <c r="U427" s="17">
        <f>IF(performance_data[[#This Row],[return_percentage]]&lt;performance_data[[#This Row],[benchmark_return]],1,0)</f>
        <v>0</v>
      </c>
      <c r="V427" s="17">
        <f>COUNTIFS(performance_data[portfolio_id],performance_data[[#This Row],[portfolio_id]])</f>
        <v>23</v>
      </c>
      <c r="W427" s="17">
        <f>COUNTIFS(performance_data[portfolio_id],performance_data[[#This Row],[portfolio_id]],
          performance_data[return_flag],1)</f>
        <v>12</v>
      </c>
      <c r="X427" s="15">
        <f>performance_data[[#This Row],[underperform_flag_count]]/performance_data[[#This Row],[totalportfoliocount]]</f>
        <v>0.52173913043478259</v>
      </c>
    </row>
    <row r="428" spans="1:24" x14ac:dyDescent="0.3">
      <c r="A428">
        <v>1763</v>
      </c>
      <c r="B428" s="1">
        <v>44938</v>
      </c>
      <c r="C428">
        <v>422245.9</v>
      </c>
      <c r="D428">
        <v>-4.5999999999999996</v>
      </c>
      <c r="E428">
        <v>-4.3600000000000003</v>
      </c>
      <c r="F428">
        <v>11432.24</v>
      </c>
      <c r="G428">
        <v>12657.26</v>
      </c>
      <c r="H428" t="s">
        <v>2213</v>
      </c>
      <c r="I428" t="s">
        <v>2206</v>
      </c>
      <c r="J428">
        <v>1</v>
      </c>
      <c r="K428" t="s">
        <v>2207</v>
      </c>
      <c r="L428" t="str">
        <f>IF(performance_data[[#This Row],[return_percentage]]&gt;=performance_data[[#This Row],[benchmark_return]],"Higher","Lower")</f>
        <v>Lower</v>
      </c>
      <c r="M428" s="14">
        <f xml:space="preserve"> _xlfn.MAXIFS(performance_data[date],performance_data[portfolio_id],performance_data[[#This Row],[portfolio_id]])</f>
        <v>45546</v>
      </c>
      <c r="N428" s="14">
        <f xml:space="preserve"> _xlfn.MINIFS(performance_data[date],performance_data[portfolio_id],performance_data[[#This Row],[portfolio_id]])</f>
        <v>44838</v>
      </c>
      <c r="O428" s="15">
        <f>_xlfn.MAXIFS(performance_data[portfolio_value],performance_data[portfolio_id],performance_data[[#This Row],[portfolio_id]],performance_data[date],performance_data[[#This Row],[latest_date]])</f>
        <v>283842.03000000003</v>
      </c>
      <c r="P428" s="15">
        <f>_xlfn.MAXIFS(performance_data[portfolio_value],performance_data[portfolio_id],performance_data[[#This Row],[portfolio_id]],performance_data[date],performance_data[[#This Row],[starting_date]])</f>
        <v>169262.02</v>
      </c>
      <c r="Q428" s="15">
        <f>performance_data[[#This Row],[latest_value]]-performance_data[[#This Row],[starting_value]]</f>
        <v>114580.01000000004</v>
      </c>
      <c r="R428" s="15">
        <f>performance_data[[#This Row],[net_inflows]]-performance_data[[#This Row],[net_outflows]]</f>
        <v>-1225.0200000000004</v>
      </c>
      <c r="S428" s="15" t="str">
        <f>IF(performance_data[[#This Row],[net_inflows]]&gt;AVERAGE(performance_data[net_inflows]),"High","Low")</f>
        <v>High</v>
      </c>
      <c r="T428" s="15">
        <f>AVERAGEIF(performance_data[inflow_flag],performance_data[[#This Row],[inflow_flag]],performance_data[return_percentage])</f>
        <v>4.8467905675459724</v>
      </c>
      <c r="U428" s="17">
        <f>IF(performance_data[[#This Row],[return_percentage]]&lt;performance_data[[#This Row],[benchmark_return]],1,0)</f>
        <v>1</v>
      </c>
      <c r="V428" s="17">
        <f>COUNTIFS(performance_data[portfolio_id],performance_data[[#This Row],[portfolio_id]])</f>
        <v>23</v>
      </c>
      <c r="W428" s="17">
        <f>COUNTIFS(performance_data[portfolio_id],performance_data[[#This Row],[portfolio_id]],
          performance_data[return_flag],1)</f>
        <v>12</v>
      </c>
      <c r="X428" s="15">
        <f>performance_data[[#This Row],[underperform_flag_count]]/performance_data[[#This Row],[totalportfoliocount]]</f>
        <v>0.52173913043478259</v>
      </c>
    </row>
    <row r="429" spans="1:24" x14ac:dyDescent="0.3">
      <c r="A429">
        <v>1763</v>
      </c>
      <c r="B429" s="1">
        <v>45322</v>
      </c>
      <c r="C429">
        <v>169211.04</v>
      </c>
      <c r="D429">
        <v>18.559999999999999</v>
      </c>
      <c r="E429">
        <v>20.64</v>
      </c>
      <c r="F429">
        <v>18448.29</v>
      </c>
      <c r="G429">
        <v>15796.48</v>
      </c>
      <c r="H429" t="s">
        <v>2205</v>
      </c>
      <c r="I429" t="s">
        <v>2206</v>
      </c>
      <c r="J429">
        <v>1</v>
      </c>
      <c r="K429" t="s">
        <v>2207</v>
      </c>
      <c r="L429" t="str">
        <f>IF(performance_data[[#This Row],[return_percentage]]&gt;=performance_data[[#This Row],[benchmark_return]],"Higher","Lower")</f>
        <v>Lower</v>
      </c>
      <c r="M429" s="14">
        <f xml:space="preserve"> _xlfn.MAXIFS(performance_data[date],performance_data[portfolio_id],performance_data[[#This Row],[portfolio_id]])</f>
        <v>45546</v>
      </c>
      <c r="N429" s="14">
        <f xml:space="preserve"> _xlfn.MINIFS(performance_data[date],performance_data[portfolio_id],performance_data[[#This Row],[portfolio_id]])</f>
        <v>44838</v>
      </c>
      <c r="O429" s="15">
        <f>_xlfn.MAXIFS(performance_data[portfolio_value],performance_data[portfolio_id],performance_data[[#This Row],[portfolio_id]],performance_data[date],performance_data[[#This Row],[latest_date]])</f>
        <v>283842.03000000003</v>
      </c>
      <c r="P429" s="15">
        <f>_xlfn.MAXIFS(performance_data[portfolio_value],performance_data[portfolio_id],performance_data[[#This Row],[portfolio_id]],performance_data[date],performance_data[[#This Row],[starting_date]])</f>
        <v>169262.02</v>
      </c>
      <c r="Q429" s="15">
        <f>performance_data[[#This Row],[latest_value]]-performance_data[[#This Row],[starting_value]]</f>
        <v>114580.01000000004</v>
      </c>
      <c r="R429" s="15">
        <f>performance_data[[#This Row],[net_inflows]]-performance_data[[#This Row],[net_outflows]]</f>
        <v>2651.8100000000013</v>
      </c>
      <c r="S429" s="15" t="str">
        <f>IF(performance_data[[#This Row],[net_inflows]]&gt;AVERAGE(performance_data[net_inflows]),"High","Low")</f>
        <v>High</v>
      </c>
      <c r="T429" s="15">
        <f>AVERAGEIF(performance_data[inflow_flag],performance_data[[#This Row],[inflow_flag]],performance_data[return_percentage])</f>
        <v>4.8467905675459724</v>
      </c>
      <c r="U429" s="17">
        <f>IF(performance_data[[#This Row],[return_percentage]]&lt;performance_data[[#This Row],[benchmark_return]],1,0)</f>
        <v>1</v>
      </c>
      <c r="V429" s="17">
        <f>COUNTIFS(performance_data[portfolio_id],performance_data[[#This Row],[portfolio_id]])</f>
        <v>23</v>
      </c>
      <c r="W429" s="17">
        <f>COUNTIFS(performance_data[portfolio_id],performance_data[[#This Row],[portfolio_id]],
          performance_data[return_flag],1)</f>
        <v>12</v>
      </c>
      <c r="X429" s="15">
        <f>performance_data[[#This Row],[underperform_flag_count]]/performance_data[[#This Row],[totalportfoliocount]]</f>
        <v>0.52173913043478259</v>
      </c>
    </row>
    <row r="430" spans="1:24" x14ac:dyDescent="0.3">
      <c r="A430">
        <v>1763</v>
      </c>
      <c r="B430" s="1">
        <v>45186</v>
      </c>
      <c r="C430">
        <v>453977.73</v>
      </c>
      <c r="D430">
        <v>-4.21</v>
      </c>
      <c r="E430">
        <v>-3.97</v>
      </c>
      <c r="F430">
        <v>15675.45</v>
      </c>
      <c r="G430">
        <v>17333.669999999998</v>
      </c>
      <c r="H430" t="s">
        <v>2213</v>
      </c>
      <c r="I430" t="s">
        <v>2209</v>
      </c>
      <c r="J430">
        <v>9</v>
      </c>
      <c r="K430" t="s">
        <v>2221</v>
      </c>
      <c r="L430" t="str">
        <f>IF(performance_data[[#This Row],[return_percentage]]&gt;=performance_data[[#This Row],[benchmark_return]],"Higher","Lower")</f>
        <v>Lower</v>
      </c>
      <c r="M430" s="14">
        <f xml:space="preserve"> _xlfn.MAXIFS(performance_data[date],performance_data[portfolio_id],performance_data[[#This Row],[portfolio_id]])</f>
        <v>45546</v>
      </c>
      <c r="N430" s="14">
        <f xml:space="preserve"> _xlfn.MINIFS(performance_data[date],performance_data[portfolio_id],performance_data[[#This Row],[portfolio_id]])</f>
        <v>44838</v>
      </c>
      <c r="O430" s="15">
        <f>_xlfn.MAXIFS(performance_data[portfolio_value],performance_data[portfolio_id],performance_data[[#This Row],[portfolio_id]],performance_data[date],performance_data[[#This Row],[latest_date]])</f>
        <v>283842.03000000003</v>
      </c>
      <c r="P430" s="15">
        <f>_xlfn.MAXIFS(performance_data[portfolio_value],performance_data[portfolio_id],performance_data[[#This Row],[portfolio_id]],performance_data[date],performance_data[[#This Row],[starting_date]])</f>
        <v>169262.02</v>
      </c>
      <c r="Q430" s="15">
        <f>performance_data[[#This Row],[latest_value]]-performance_data[[#This Row],[starting_value]]</f>
        <v>114580.01000000004</v>
      </c>
      <c r="R430" s="15">
        <f>performance_data[[#This Row],[net_inflows]]-performance_data[[#This Row],[net_outflows]]</f>
        <v>-1658.2199999999975</v>
      </c>
      <c r="S430" s="15" t="str">
        <f>IF(performance_data[[#This Row],[net_inflows]]&gt;AVERAGE(performance_data[net_inflows]),"High","Low")</f>
        <v>High</v>
      </c>
      <c r="T430" s="15">
        <f>AVERAGEIF(performance_data[inflow_flag],performance_data[[#This Row],[inflow_flag]],performance_data[return_percentage])</f>
        <v>4.8467905675459724</v>
      </c>
      <c r="U430" s="17">
        <f>IF(performance_data[[#This Row],[return_percentage]]&lt;performance_data[[#This Row],[benchmark_return]],1,0)</f>
        <v>1</v>
      </c>
      <c r="V430" s="17">
        <f>COUNTIFS(performance_data[portfolio_id],performance_data[[#This Row],[portfolio_id]])</f>
        <v>23</v>
      </c>
      <c r="W430" s="17">
        <f>COUNTIFS(performance_data[portfolio_id],performance_data[[#This Row],[portfolio_id]],
          performance_data[return_flag],1)</f>
        <v>12</v>
      </c>
      <c r="X430" s="15">
        <f>performance_data[[#This Row],[underperform_flag_count]]/performance_data[[#This Row],[totalportfoliocount]]</f>
        <v>0.52173913043478259</v>
      </c>
    </row>
    <row r="431" spans="1:24" x14ac:dyDescent="0.3">
      <c r="A431">
        <v>1770</v>
      </c>
      <c r="B431" s="1">
        <v>44978</v>
      </c>
      <c r="C431">
        <v>372297</v>
      </c>
      <c r="D431">
        <v>9.34</v>
      </c>
      <c r="E431">
        <v>9.74</v>
      </c>
      <c r="F431">
        <v>19612.990000000002</v>
      </c>
      <c r="G431">
        <v>18037.240000000002</v>
      </c>
      <c r="H431" t="s">
        <v>2213</v>
      </c>
      <c r="I431" t="s">
        <v>2206</v>
      </c>
      <c r="J431">
        <v>2</v>
      </c>
      <c r="K431" t="s">
        <v>2226</v>
      </c>
      <c r="L431" t="str">
        <f>IF(performance_data[[#This Row],[return_percentage]]&gt;=performance_data[[#This Row],[benchmark_return]],"Higher","Lower")</f>
        <v>Lower</v>
      </c>
      <c r="M431" s="14">
        <f xml:space="preserve"> _xlfn.MAXIFS(performance_data[date],performance_data[portfolio_id],performance_data[[#This Row],[portfolio_id]])</f>
        <v>45559</v>
      </c>
      <c r="N431" s="14">
        <f xml:space="preserve"> _xlfn.MINIFS(performance_data[date],performance_data[portfolio_id],performance_data[[#This Row],[portfolio_id]])</f>
        <v>44872</v>
      </c>
      <c r="O431" s="15">
        <f>_xlfn.MAXIFS(performance_data[portfolio_value],performance_data[portfolio_id],performance_data[[#This Row],[portfolio_id]],performance_data[date],performance_data[[#This Row],[latest_date]])</f>
        <v>227805</v>
      </c>
      <c r="P431" s="15">
        <f>_xlfn.MAXIFS(performance_data[portfolio_value],performance_data[portfolio_id],performance_data[[#This Row],[portfolio_id]],performance_data[date],performance_data[[#This Row],[starting_date]])</f>
        <v>172392.87</v>
      </c>
      <c r="Q431" s="15">
        <f>performance_data[[#This Row],[latest_value]]-performance_data[[#This Row],[starting_value]]</f>
        <v>55412.130000000005</v>
      </c>
      <c r="R431" s="15">
        <f>performance_data[[#This Row],[net_inflows]]-performance_data[[#This Row],[net_outflows]]</f>
        <v>1575.75</v>
      </c>
      <c r="S431" s="15" t="str">
        <f>IF(performance_data[[#This Row],[net_inflows]]&gt;AVERAGE(performance_data[net_inflows]),"High","Low")</f>
        <v>High</v>
      </c>
      <c r="T431" s="15">
        <f>AVERAGEIF(performance_data[inflow_flag],performance_data[[#This Row],[inflow_flag]],performance_data[return_percentage])</f>
        <v>4.8467905675459724</v>
      </c>
      <c r="U431" s="17">
        <f>IF(performance_data[[#This Row],[return_percentage]]&lt;performance_data[[#This Row],[benchmark_return]],1,0)</f>
        <v>1</v>
      </c>
      <c r="V431" s="17">
        <f>COUNTIFS(performance_data[portfolio_id],performance_data[[#This Row],[portfolio_id]])</f>
        <v>26</v>
      </c>
      <c r="W431" s="17">
        <f>COUNTIFS(performance_data[portfolio_id],performance_data[[#This Row],[portfolio_id]],
          performance_data[return_flag],1)</f>
        <v>13</v>
      </c>
      <c r="X431" s="15">
        <f>performance_data[[#This Row],[underperform_flag_count]]/performance_data[[#This Row],[totalportfoliocount]]</f>
        <v>0.5</v>
      </c>
    </row>
    <row r="432" spans="1:24" x14ac:dyDescent="0.3">
      <c r="A432">
        <v>1770</v>
      </c>
      <c r="B432" s="1">
        <v>45511</v>
      </c>
      <c r="C432">
        <v>247245.79</v>
      </c>
      <c r="D432">
        <v>13.87</v>
      </c>
      <c r="E432">
        <v>15.09</v>
      </c>
      <c r="F432">
        <v>15510.76</v>
      </c>
      <c r="G432">
        <v>15930.49</v>
      </c>
      <c r="H432" t="s">
        <v>2205</v>
      </c>
      <c r="I432" t="s">
        <v>2209</v>
      </c>
      <c r="J432">
        <v>8</v>
      </c>
      <c r="K432" t="s">
        <v>2214</v>
      </c>
      <c r="L432" t="str">
        <f>IF(performance_data[[#This Row],[return_percentage]]&gt;=performance_data[[#This Row],[benchmark_return]],"Higher","Lower")</f>
        <v>Lower</v>
      </c>
      <c r="M432" s="14">
        <f xml:space="preserve"> _xlfn.MAXIFS(performance_data[date],performance_data[portfolio_id],performance_data[[#This Row],[portfolio_id]])</f>
        <v>45559</v>
      </c>
      <c r="N432" s="14">
        <f xml:space="preserve"> _xlfn.MINIFS(performance_data[date],performance_data[portfolio_id],performance_data[[#This Row],[portfolio_id]])</f>
        <v>44872</v>
      </c>
      <c r="O432" s="15">
        <f>_xlfn.MAXIFS(performance_data[portfolio_value],performance_data[portfolio_id],performance_data[[#This Row],[portfolio_id]],performance_data[date],performance_data[[#This Row],[latest_date]])</f>
        <v>227805</v>
      </c>
      <c r="P432" s="15">
        <f>_xlfn.MAXIFS(performance_data[portfolio_value],performance_data[portfolio_id],performance_data[[#This Row],[portfolio_id]],performance_data[date],performance_data[[#This Row],[starting_date]])</f>
        <v>172392.87</v>
      </c>
      <c r="Q432" s="15">
        <f>performance_data[[#This Row],[latest_value]]-performance_data[[#This Row],[starting_value]]</f>
        <v>55412.130000000005</v>
      </c>
      <c r="R432" s="15">
        <f>performance_data[[#This Row],[net_inflows]]-performance_data[[#This Row],[net_outflows]]</f>
        <v>-419.72999999999956</v>
      </c>
      <c r="S432" s="15" t="str">
        <f>IF(performance_data[[#This Row],[net_inflows]]&gt;AVERAGE(performance_data[net_inflows]),"High","Low")</f>
        <v>High</v>
      </c>
      <c r="T432" s="15">
        <f>AVERAGEIF(performance_data[inflow_flag],performance_data[[#This Row],[inflow_flag]],performance_data[return_percentage])</f>
        <v>4.8467905675459724</v>
      </c>
      <c r="U432" s="17">
        <f>IF(performance_data[[#This Row],[return_percentage]]&lt;performance_data[[#This Row],[benchmark_return]],1,0)</f>
        <v>1</v>
      </c>
      <c r="V432" s="17">
        <f>COUNTIFS(performance_data[portfolio_id],performance_data[[#This Row],[portfolio_id]])</f>
        <v>26</v>
      </c>
      <c r="W432" s="17">
        <f>COUNTIFS(performance_data[portfolio_id],performance_data[[#This Row],[portfolio_id]],
          performance_data[return_flag],1)</f>
        <v>13</v>
      </c>
      <c r="X432" s="15">
        <f>performance_data[[#This Row],[underperform_flag_count]]/performance_data[[#This Row],[totalportfoliocount]]</f>
        <v>0.5</v>
      </c>
    </row>
    <row r="433" spans="1:24" x14ac:dyDescent="0.3">
      <c r="A433">
        <v>1770</v>
      </c>
      <c r="B433" s="1">
        <v>45305</v>
      </c>
      <c r="C433">
        <v>82603.09</v>
      </c>
      <c r="D433">
        <v>16.53</v>
      </c>
      <c r="E433">
        <v>19.32</v>
      </c>
      <c r="F433">
        <v>1050.0899999999999</v>
      </c>
      <c r="G433">
        <v>12161.07</v>
      </c>
      <c r="H433" t="s">
        <v>2205</v>
      </c>
      <c r="I433" t="s">
        <v>2206</v>
      </c>
      <c r="J433">
        <v>1</v>
      </c>
      <c r="K433" t="s">
        <v>2207</v>
      </c>
      <c r="L433" t="str">
        <f>IF(performance_data[[#This Row],[return_percentage]]&gt;=performance_data[[#This Row],[benchmark_return]],"Higher","Lower")</f>
        <v>Lower</v>
      </c>
      <c r="M433" s="14">
        <f xml:space="preserve"> _xlfn.MAXIFS(performance_data[date],performance_data[portfolio_id],performance_data[[#This Row],[portfolio_id]])</f>
        <v>45559</v>
      </c>
      <c r="N433" s="14">
        <f xml:space="preserve"> _xlfn.MINIFS(performance_data[date],performance_data[portfolio_id],performance_data[[#This Row],[portfolio_id]])</f>
        <v>44872</v>
      </c>
      <c r="O433" s="15">
        <f>_xlfn.MAXIFS(performance_data[portfolio_value],performance_data[portfolio_id],performance_data[[#This Row],[portfolio_id]],performance_data[date],performance_data[[#This Row],[latest_date]])</f>
        <v>227805</v>
      </c>
      <c r="P433" s="15">
        <f>_xlfn.MAXIFS(performance_data[portfolio_value],performance_data[portfolio_id],performance_data[[#This Row],[portfolio_id]],performance_data[date],performance_data[[#This Row],[starting_date]])</f>
        <v>172392.87</v>
      </c>
      <c r="Q433" s="15">
        <f>performance_data[[#This Row],[latest_value]]-performance_data[[#This Row],[starting_value]]</f>
        <v>55412.130000000005</v>
      </c>
      <c r="R433" s="15">
        <f>performance_data[[#This Row],[net_inflows]]-performance_data[[#This Row],[net_outflows]]</f>
        <v>-11110.98</v>
      </c>
      <c r="S433" s="15" t="str">
        <f>IF(performance_data[[#This Row],[net_inflows]]&gt;AVERAGE(performance_data[net_inflows]),"High","Low")</f>
        <v>Low</v>
      </c>
      <c r="T433" s="15">
        <f>AVERAGEIF(performance_data[inflow_flag],performance_data[[#This Row],[inflow_flag]],performance_data[return_percentage])</f>
        <v>5.0457846277021572</v>
      </c>
      <c r="U433" s="17">
        <f>IF(performance_data[[#This Row],[return_percentage]]&lt;performance_data[[#This Row],[benchmark_return]],1,0)</f>
        <v>1</v>
      </c>
      <c r="V433" s="17">
        <f>COUNTIFS(performance_data[portfolio_id],performance_data[[#This Row],[portfolio_id]])</f>
        <v>26</v>
      </c>
      <c r="W433" s="17">
        <f>COUNTIFS(performance_data[portfolio_id],performance_data[[#This Row],[portfolio_id]],
          performance_data[return_flag],1)</f>
        <v>13</v>
      </c>
      <c r="X433" s="15">
        <f>performance_data[[#This Row],[underperform_flag_count]]/performance_data[[#This Row],[totalportfoliocount]]</f>
        <v>0.5</v>
      </c>
    </row>
    <row r="434" spans="1:24" x14ac:dyDescent="0.3">
      <c r="A434">
        <v>1770</v>
      </c>
      <c r="B434" s="1">
        <v>45524</v>
      </c>
      <c r="C434">
        <v>340371.31</v>
      </c>
      <c r="D434">
        <v>5.01</v>
      </c>
      <c r="E434">
        <v>4.46</v>
      </c>
      <c r="F434">
        <v>12207.72</v>
      </c>
      <c r="G434">
        <v>4024.54</v>
      </c>
      <c r="H434" t="s">
        <v>2205</v>
      </c>
      <c r="I434" t="s">
        <v>2209</v>
      </c>
      <c r="J434">
        <v>8</v>
      </c>
      <c r="K434" t="s">
        <v>2214</v>
      </c>
      <c r="L434" t="str">
        <f>IF(performance_data[[#This Row],[return_percentage]]&gt;=performance_data[[#This Row],[benchmark_return]],"Higher","Lower")</f>
        <v>Higher</v>
      </c>
      <c r="M434" s="14">
        <f xml:space="preserve"> _xlfn.MAXIFS(performance_data[date],performance_data[portfolio_id],performance_data[[#This Row],[portfolio_id]])</f>
        <v>45559</v>
      </c>
      <c r="N434" s="14">
        <f xml:space="preserve"> _xlfn.MINIFS(performance_data[date],performance_data[portfolio_id],performance_data[[#This Row],[portfolio_id]])</f>
        <v>44872</v>
      </c>
      <c r="O434" s="15">
        <f>_xlfn.MAXIFS(performance_data[portfolio_value],performance_data[portfolio_id],performance_data[[#This Row],[portfolio_id]],performance_data[date],performance_data[[#This Row],[latest_date]])</f>
        <v>227805</v>
      </c>
      <c r="P434" s="15">
        <f>_xlfn.MAXIFS(performance_data[portfolio_value],performance_data[portfolio_id],performance_data[[#This Row],[portfolio_id]],performance_data[date],performance_data[[#This Row],[starting_date]])</f>
        <v>172392.87</v>
      </c>
      <c r="Q434" s="15">
        <f>performance_data[[#This Row],[latest_value]]-performance_data[[#This Row],[starting_value]]</f>
        <v>55412.130000000005</v>
      </c>
      <c r="R434" s="15">
        <f>performance_data[[#This Row],[net_inflows]]-performance_data[[#This Row],[net_outflows]]</f>
        <v>8183.1799999999994</v>
      </c>
      <c r="S434" s="15" t="str">
        <f>IF(performance_data[[#This Row],[net_inflows]]&gt;AVERAGE(performance_data[net_inflows]),"High","Low")</f>
        <v>High</v>
      </c>
      <c r="T434" s="15">
        <f>AVERAGEIF(performance_data[inflow_flag],performance_data[[#This Row],[inflow_flag]],performance_data[return_percentage])</f>
        <v>4.8467905675459724</v>
      </c>
      <c r="U434" s="17">
        <f>IF(performance_data[[#This Row],[return_percentage]]&lt;performance_data[[#This Row],[benchmark_return]],1,0)</f>
        <v>0</v>
      </c>
      <c r="V434" s="17">
        <f>COUNTIFS(performance_data[portfolio_id],performance_data[[#This Row],[portfolio_id]])</f>
        <v>26</v>
      </c>
      <c r="W434" s="17">
        <f>COUNTIFS(performance_data[portfolio_id],performance_data[[#This Row],[portfolio_id]],
          performance_data[return_flag],1)</f>
        <v>13</v>
      </c>
      <c r="X434" s="15">
        <f>performance_data[[#This Row],[underperform_flag_count]]/performance_data[[#This Row],[totalportfoliocount]]</f>
        <v>0.5</v>
      </c>
    </row>
    <row r="435" spans="1:24" x14ac:dyDescent="0.3">
      <c r="A435">
        <v>1770</v>
      </c>
      <c r="B435" s="1">
        <v>45502</v>
      </c>
      <c r="C435">
        <v>452993.46</v>
      </c>
      <c r="D435">
        <v>-2.79</v>
      </c>
      <c r="E435">
        <v>-2.4</v>
      </c>
      <c r="F435">
        <v>17353.32</v>
      </c>
      <c r="G435">
        <v>14417.01</v>
      </c>
      <c r="H435" t="s">
        <v>2205</v>
      </c>
      <c r="I435" t="s">
        <v>2209</v>
      </c>
      <c r="J435">
        <v>7</v>
      </c>
      <c r="K435" t="s">
        <v>2210</v>
      </c>
      <c r="L435" t="str">
        <f>IF(performance_data[[#This Row],[return_percentage]]&gt;=performance_data[[#This Row],[benchmark_return]],"Higher","Lower")</f>
        <v>Lower</v>
      </c>
      <c r="M435" s="14">
        <f xml:space="preserve"> _xlfn.MAXIFS(performance_data[date],performance_data[portfolio_id],performance_data[[#This Row],[portfolio_id]])</f>
        <v>45559</v>
      </c>
      <c r="N435" s="14">
        <f xml:space="preserve"> _xlfn.MINIFS(performance_data[date],performance_data[portfolio_id],performance_data[[#This Row],[portfolio_id]])</f>
        <v>44872</v>
      </c>
      <c r="O435" s="15">
        <f>_xlfn.MAXIFS(performance_data[portfolio_value],performance_data[portfolio_id],performance_data[[#This Row],[portfolio_id]],performance_data[date],performance_data[[#This Row],[latest_date]])</f>
        <v>227805</v>
      </c>
      <c r="P435" s="15">
        <f>_xlfn.MAXIFS(performance_data[portfolio_value],performance_data[portfolio_id],performance_data[[#This Row],[portfolio_id]],performance_data[date],performance_data[[#This Row],[starting_date]])</f>
        <v>172392.87</v>
      </c>
      <c r="Q435" s="15">
        <f>performance_data[[#This Row],[latest_value]]-performance_data[[#This Row],[starting_value]]</f>
        <v>55412.130000000005</v>
      </c>
      <c r="R435" s="15">
        <f>performance_data[[#This Row],[net_inflows]]-performance_data[[#This Row],[net_outflows]]</f>
        <v>2936.3099999999995</v>
      </c>
      <c r="S435" s="15" t="str">
        <f>IF(performance_data[[#This Row],[net_inflows]]&gt;AVERAGE(performance_data[net_inflows]),"High","Low")</f>
        <v>High</v>
      </c>
      <c r="T435" s="15">
        <f>AVERAGEIF(performance_data[inflow_flag],performance_data[[#This Row],[inflow_flag]],performance_data[return_percentage])</f>
        <v>4.8467905675459724</v>
      </c>
      <c r="U435" s="17">
        <f>IF(performance_data[[#This Row],[return_percentage]]&lt;performance_data[[#This Row],[benchmark_return]],1,0)</f>
        <v>1</v>
      </c>
      <c r="V435" s="17">
        <f>COUNTIFS(performance_data[portfolio_id],performance_data[[#This Row],[portfolio_id]])</f>
        <v>26</v>
      </c>
      <c r="W435" s="17">
        <f>COUNTIFS(performance_data[portfolio_id],performance_data[[#This Row],[portfolio_id]],
          performance_data[return_flag],1)</f>
        <v>13</v>
      </c>
      <c r="X435" s="15">
        <f>performance_data[[#This Row],[underperform_flag_count]]/performance_data[[#This Row],[totalportfoliocount]]</f>
        <v>0.5</v>
      </c>
    </row>
    <row r="436" spans="1:24" x14ac:dyDescent="0.3">
      <c r="A436">
        <v>1770</v>
      </c>
      <c r="B436" s="1">
        <v>44893</v>
      </c>
      <c r="C436">
        <v>279503.21999999997</v>
      </c>
      <c r="D436">
        <v>7.33</v>
      </c>
      <c r="E436">
        <v>6.7</v>
      </c>
      <c r="F436">
        <v>10765.06</v>
      </c>
      <c r="G436">
        <v>17796.900000000001</v>
      </c>
      <c r="H436" t="s">
        <v>2220</v>
      </c>
      <c r="I436" t="s">
        <v>2217</v>
      </c>
      <c r="J436">
        <v>11</v>
      </c>
      <c r="K436" t="s">
        <v>2219</v>
      </c>
      <c r="L436" t="str">
        <f>IF(performance_data[[#This Row],[return_percentage]]&gt;=performance_data[[#This Row],[benchmark_return]],"Higher","Lower")</f>
        <v>Higher</v>
      </c>
      <c r="M436" s="14">
        <f xml:space="preserve"> _xlfn.MAXIFS(performance_data[date],performance_data[portfolio_id],performance_data[[#This Row],[portfolio_id]])</f>
        <v>45559</v>
      </c>
      <c r="N436" s="14">
        <f xml:space="preserve"> _xlfn.MINIFS(performance_data[date],performance_data[portfolio_id],performance_data[[#This Row],[portfolio_id]])</f>
        <v>44872</v>
      </c>
      <c r="O436" s="15">
        <f>_xlfn.MAXIFS(performance_data[portfolio_value],performance_data[portfolio_id],performance_data[[#This Row],[portfolio_id]],performance_data[date],performance_data[[#This Row],[latest_date]])</f>
        <v>227805</v>
      </c>
      <c r="P436" s="15">
        <f>_xlfn.MAXIFS(performance_data[portfolio_value],performance_data[portfolio_id],performance_data[[#This Row],[portfolio_id]],performance_data[date],performance_data[[#This Row],[starting_date]])</f>
        <v>172392.87</v>
      </c>
      <c r="Q436" s="15">
        <f>performance_data[[#This Row],[latest_value]]-performance_data[[#This Row],[starting_value]]</f>
        <v>55412.130000000005</v>
      </c>
      <c r="R436" s="15">
        <f>performance_data[[#This Row],[net_inflows]]-performance_data[[#This Row],[net_outflows]]</f>
        <v>-7031.840000000002</v>
      </c>
      <c r="S436" s="15" t="str">
        <f>IF(performance_data[[#This Row],[net_inflows]]&gt;AVERAGE(performance_data[net_inflows]),"High","Low")</f>
        <v>High</v>
      </c>
      <c r="T436" s="15">
        <f>AVERAGEIF(performance_data[inflow_flag],performance_data[[#This Row],[inflow_flag]],performance_data[return_percentage])</f>
        <v>4.8467905675459724</v>
      </c>
      <c r="U436" s="17">
        <f>IF(performance_data[[#This Row],[return_percentage]]&lt;performance_data[[#This Row],[benchmark_return]],1,0)</f>
        <v>0</v>
      </c>
      <c r="V436" s="17">
        <f>COUNTIFS(performance_data[portfolio_id],performance_data[[#This Row],[portfolio_id]])</f>
        <v>26</v>
      </c>
      <c r="W436" s="17">
        <f>COUNTIFS(performance_data[portfolio_id],performance_data[[#This Row],[portfolio_id]],
          performance_data[return_flag],1)</f>
        <v>13</v>
      </c>
      <c r="X436" s="15">
        <f>performance_data[[#This Row],[underperform_flag_count]]/performance_data[[#This Row],[totalportfoliocount]]</f>
        <v>0.5</v>
      </c>
    </row>
    <row r="437" spans="1:24" x14ac:dyDescent="0.3">
      <c r="A437">
        <v>1770</v>
      </c>
      <c r="B437" s="1">
        <v>44887</v>
      </c>
      <c r="C437">
        <v>375797.23</v>
      </c>
      <c r="D437">
        <v>-6.58</v>
      </c>
      <c r="E437">
        <v>-7.11</v>
      </c>
      <c r="F437">
        <v>19605.939999999999</v>
      </c>
      <c r="G437">
        <v>5915.63</v>
      </c>
      <c r="H437" t="s">
        <v>2220</v>
      </c>
      <c r="I437" t="s">
        <v>2217</v>
      </c>
      <c r="J437">
        <v>11</v>
      </c>
      <c r="K437" t="s">
        <v>2219</v>
      </c>
      <c r="L437" t="str">
        <f>IF(performance_data[[#This Row],[return_percentage]]&gt;=performance_data[[#This Row],[benchmark_return]],"Higher","Lower")</f>
        <v>Higher</v>
      </c>
      <c r="M437" s="14">
        <f xml:space="preserve"> _xlfn.MAXIFS(performance_data[date],performance_data[portfolio_id],performance_data[[#This Row],[portfolio_id]])</f>
        <v>45559</v>
      </c>
      <c r="N437" s="14">
        <f xml:space="preserve"> _xlfn.MINIFS(performance_data[date],performance_data[portfolio_id],performance_data[[#This Row],[portfolio_id]])</f>
        <v>44872</v>
      </c>
      <c r="O437" s="15">
        <f>_xlfn.MAXIFS(performance_data[portfolio_value],performance_data[portfolio_id],performance_data[[#This Row],[portfolio_id]],performance_data[date],performance_data[[#This Row],[latest_date]])</f>
        <v>227805</v>
      </c>
      <c r="P437" s="15">
        <f>_xlfn.MAXIFS(performance_data[portfolio_value],performance_data[portfolio_id],performance_data[[#This Row],[portfolio_id]],performance_data[date],performance_data[[#This Row],[starting_date]])</f>
        <v>172392.87</v>
      </c>
      <c r="Q437" s="15">
        <f>performance_data[[#This Row],[latest_value]]-performance_data[[#This Row],[starting_value]]</f>
        <v>55412.130000000005</v>
      </c>
      <c r="R437" s="15">
        <f>performance_data[[#This Row],[net_inflows]]-performance_data[[#This Row],[net_outflows]]</f>
        <v>13690.309999999998</v>
      </c>
      <c r="S437" s="15" t="str">
        <f>IF(performance_data[[#This Row],[net_inflows]]&gt;AVERAGE(performance_data[net_inflows]),"High","Low")</f>
        <v>High</v>
      </c>
      <c r="T437" s="15">
        <f>AVERAGEIF(performance_data[inflow_flag],performance_data[[#This Row],[inflow_flag]],performance_data[return_percentage])</f>
        <v>4.8467905675459724</v>
      </c>
      <c r="U437" s="17">
        <f>IF(performance_data[[#This Row],[return_percentage]]&lt;performance_data[[#This Row],[benchmark_return]],1,0)</f>
        <v>0</v>
      </c>
      <c r="V437" s="17">
        <f>COUNTIFS(performance_data[portfolio_id],performance_data[[#This Row],[portfolio_id]])</f>
        <v>26</v>
      </c>
      <c r="W437" s="17">
        <f>COUNTIFS(performance_data[portfolio_id],performance_data[[#This Row],[portfolio_id]],
          performance_data[return_flag],1)</f>
        <v>13</v>
      </c>
      <c r="X437" s="15">
        <f>performance_data[[#This Row],[underperform_flag_count]]/performance_data[[#This Row],[totalportfoliocount]]</f>
        <v>0.5</v>
      </c>
    </row>
    <row r="438" spans="1:24" x14ac:dyDescent="0.3">
      <c r="A438">
        <v>1770</v>
      </c>
      <c r="B438" s="1">
        <v>45508</v>
      </c>
      <c r="C438">
        <v>106550.41</v>
      </c>
      <c r="D438">
        <v>1.4</v>
      </c>
      <c r="E438">
        <v>1.67</v>
      </c>
      <c r="F438">
        <v>19482.96</v>
      </c>
      <c r="G438">
        <v>2008.56</v>
      </c>
      <c r="H438" t="s">
        <v>2205</v>
      </c>
      <c r="I438" t="s">
        <v>2209</v>
      </c>
      <c r="J438">
        <v>8</v>
      </c>
      <c r="K438" t="s">
        <v>2214</v>
      </c>
      <c r="L438" t="str">
        <f>IF(performance_data[[#This Row],[return_percentage]]&gt;=performance_data[[#This Row],[benchmark_return]],"Higher","Lower")</f>
        <v>Lower</v>
      </c>
      <c r="M438" s="14">
        <f xml:space="preserve"> _xlfn.MAXIFS(performance_data[date],performance_data[portfolio_id],performance_data[[#This Row],[portfolio_id]])</f>
        <v>45559</v>
      </c>
      <c r="N438" s="14">
        <f xml:space="preserve"> _xlfn.MINIFS(performance_data[date],performance_data[portfolio_id],performance_data[[#This Row],[portfolio_id]])</f>
        <v>44872</v>
      </c>
      <c r="O438" s="15">
        <f>_xlfn.MAXIFS(performance_data[portfolio_value],performance_data[portfolio_id],performance_data[[#This Row],[portfolio_id]],performance_data[date],performance_data[[#This Row],[latest_date]])</f>
        <v>227805</v>
      </c>
      <c r="P438" s="15">
        <f>_xlfn.MAXIFS(performance_data[portfolio_value],performance_data[portfolio_id],performance_data[[#This Row],[portfolio_id]],performance_data[date],performance_data[[#This Row],[starting_date]])</f>
        <v>172392.87</v>
      </c>
      <c r="Q438" s="15">
        <f>performance_data[[#This Row],[latest_value]]-performance_data[[#This Row],[starting_value]]</f>
        <v>55412.130000000005</v>
      </c>
      <c r="R438" s="15">
        <f>performance_data[[#This Row],[net_inflows]]-performance_data[[#This Row],[net_outflows]]</f>
        <v>17474.399999999998</v>
      </c>
      <c r="S438" s="15" t="str">
        <f>IF(performance_data[[#This Row],[net_inflows]]&gt;AVERAGE(performance_data[net_inflows]),"High","Low")</f>
        <v>High</v>
      </c>
      <c r="T438" s="15">
        <f>AVERAGEIF(performance_data[inflow_flag],performance_data[[#This Row],[inflow_flag]],performance_data[return_percentage])</f>
        <v>4.8467905675459724</v>
      </c>
      <c r="U438" s="17">
        <f>IF(performance_data[[#This Row],[return_percentage]]&lt;performance_data[[#This Row],[benchmark_return]],1,0)</f>
        <v>1</v>
      </c>
      <c r="V438" s="17">
        <f>COUNTIFS(performance_data[portfolio_id],performance_data[[#This Row],[portfolio_id]])</f>
        <v>26</v>
      </c>
      <c r="W438" s="17">
        <f>COUNTIFS(performance_data[portfolio_id],performance_data[[#This Row],[portfolio_id]],
          performance_data[return_flag],1)</f>
        <v>13</v>
      </c>
      <c r="X438" s="15">
        <f>performance_data[[#This Row],[underperform_flag_count]]/performance_data[[#This Row],[totalportfoliocount]]</f>
        <v>0.5</v>
      </c>
    </row>
    <row r="439" spans="1:24" x14ac:dyDescent="0.3">
      <c r="A439">
        <v>1770</v>
      </c>
      <c r="B439" s="1">
        <v>45211</v>
      </c>
      <c r="C439">
        <v>187014.19</v>
      </c>
      <c r="D439">
        <v>1.73</v>
      </c>
      <c r="E439">
        <v>1.53</v>
      </c>
      <c r="F439">
        <v>7296.33</v>
      </c>
      <c r="G439">
        <v>9094.42</v>
      </c>
      <c r="H439" t="s">
        <v>2213</v>
      </c>
      <c r="I439" t="s">
        <v>2217</v>
      </c>
      <c r="J439">
        <v>10</v>
      </c>
      <c r="K439" t="s">
        <v>2224</v>
      </c>
      <c r="L439" t="str">
        <f>IF(performance_data[[#This Row],[return_percentage]]&gt;=performance_data[[#This Row],[benchmark_return]],"Higher","Lower")</f>
        <v>Higher</v>
      </c>
      <c r="M439" s="14">
        <f xml:space="preserve"> _xlfn.MAXIFS(performance_data[date],performance_data[portfolio_id],performance_data[[#This Row],[portfolio_id]])</f>
        <v>45559</v>
      </c>
      <c r="N439" s="14">
        <f xml:space="preserve"> _xlfn.MINIFS(performance_data[date],performance_data[portfolio_id],performance_data[[#This Row],[portfolio_id]])</f>
        <v>44872</v>
      </c>
      <c r="O439" s="15">
        <f>_xlfn.MAXIFS(performance_data[portfolio_value],performance_data[portfolio_id],performance_data[[#This Row],[portfolio_id]],performance_data[date],performance_data[[#This Row],[latest_date]])</f>
        <v>227805</v>
      </c>
      <c r="P439" s="15">
        <f>_xlfn.MAXIFS(performance_data[portfolio_value],performance_data[portfolio_id],performance_data[[#This Row],[portfolio_id]],performance_data[date],performance_data[[#This Row],[starting_date]])</f>
        <v>172392.87</v>
      </c>
      <c r="Q439" s="15">
        <f>performance_data[[#This Row],[latest_value]]-performance_data[[#This Row],[starting_value]]</f>
        <v>55412.130000000005</v>
      </c>
      <c r="R439" s="15">
        <f>performance_data[[#This Row],[net_inflows]]-performance_data[[#This Row],[net_outflows]]</f>
        <v>-1798.0900000000001</v>
      </c>
      <c r="S439" s="15" t="str">
        <f>IF(performance_data[[#This Row],[net_inflows]]&gt;AVERAGE(performance_data[net_inflows]),"High","Low")</f>
        <v>Low</v>
      </c>
      <c r="T439" s="15">
        <f>AVERAGEIF(performance_data[inflow_flag],performance_data[[#This Row],[inflow_flag]],performance_data[return_percentage])</f>
        <v>5.0457846277021572</v>
      </c>
      <c r="U439" s="17">
        <f>IF(performance_data[[#This Row],[return_percentage]]&lt;performance_data[[#This Row],[benchmark_return]],1,0)</f>
        <v>0</v>
      </c>
      <c r="V439" s="17">
        <f>COUNTIFS(performance_data[portfolio_id],performance_data[[#This Row],[portfolio_id]])</f>
        <v>26</v>
      </c>
      <c r="W439" s="17">
        <f>COUNTIFS(performance_data[portfolio_id],performance_data[[#This Row],[portfolio_id]],
          performance_data[return_flag],1)</f>
        <v>13</v>
      </c>
      <c r="X439" s="15">
        <f>performance_data[[#This Row],[underperform_flag_count]]/performance_data[[#This Row],[totalportfoliocount]]</f>
        <v>0.5</v>
      </c>
    </row>
    <row r="440" spans="1:24" x14ac:dyDescent="0.3">
      <c r="A440">
        <v>1770</v>
      </c>
      <c r="B440" s="1">
        <v>45241</v>
      </c>
      <c r="C440">
        <v>59756.83</v>
      </c>
      <c r="D440">
        <v>1.44</v>
      </c>
      <c r="E440">
        <v>1.66</v>
      </c>
      <c r="F440">
        <v>1665.61</v>
      </c>
      <c r="G440">
        <v>2011.89</v>
      </c>
      <c r="H440" t="s">
        <v>2213</v>
      </c>
      <c r="I440" t="s">
        <v>2217</v>
      </c>
      <c r="J440">
        <v>11</v>
      </c>
      <c r="K440" t="s">
        <v>2219</v>
      </c>
      <c r="L440" t="str">
        <f>IF(performance_data[[#This Row],[return_percentage]]&gt;=performance_data[[#This Row],[benchmark_return]],"Higher","Lower")</f>
        <v>Lower</v>
      </c>
      <c r="M440" s="14">
        <f xml:space="preserve"> _xlfn.MAXIFS(performance_data[date],performance_data[portfolio_id],performance_data[[#This Row],[portfolio_id]])</f>
        <v>45559</v>
      </c>
      <c r="N440" s="14">
        <f xml:space="preserve"> _xlfn.MINIFS(performance_data[date],performance_data[portfolio_id],performance_data[[#This Row],[portfolio_id]])</f>
        <v>44872</v>
      </c>
      <c r="O440" s="15">
        <f>_xlfn.MAXIFS(performance_data[portfolio_value],performance_data[portfolio_id],performance_data[[#This Row],[portfolio_id]],performance_data[date],performance_data[[#This Row],[latest_date]])</f>
        <v>227805</v>
      </c>
      <c r="P440" s="15">
        <f>_xlfn.MAXIFS(performance_data[portfolio_value],performance_data[portfolio_id],performance_data[[#This Row],[portfolio_id]],performance_data[date],performance_data[[#This Row],[starting_date]])</f>
        <v>172392.87</v>
      </c>
      <c r="Q440" s="15">
        <f>performance_data[[#This Row],[latest_value]]-performance_data[[#This Row],[starting_value]]</f>
        <v>55412.130000000005</v>
      </c>
      <c r="R440" s="15">
        <f>performance_data[[#This Row],[net_inflows]]-performance_data[[#This Row],[net_outflows]]</f>
        <v>-346.2800000000002</v>
      </c>
      <c r="S440" s="15" t="str">
        <f>IF(performance_data[[#This Row],[net_inflows]]&gt;AVERAGE(performance_data[net_inflows]),"High","Low")</f>
        <v>Low</v>
      </c>
      <c r="T440" s="15">
        <f>AVERAGEIF(performance_data[inflow_flag],performance_data[[#This Row],[inflow_flag]],performance_data[return_percentage])</f>
        <v>5.0457846277021572</v>
      </c>
      <c r="U440" s="17">
        <f>IF(performance_data[[#This Row],[return_percentage]]&lt;performance_data[[#This Row],[benchmark_return]],1,0)</f>
        <v>1</v>
      </c>
      <c r="V440" s="17">
        <f>COUNTIFS(performance_data[portfolio_id],performance_data[[#This Row],[portfolio_id]])</f>
        <v>26</v>
      </c>
      <c r="W440" s="17">
        <f>COUNTIFS(performance_data[portfolio_id],performance_data[[#This Row],[portfolio_id]],
          performance_data[return_flag],1)</f>
        <v>13</v>
      </c>
      <c r="X440" s="15">
        <f>performance_data[[#This Row],[underperform_flag_count]]/performance_data[[#This Row],[totalportfoliocount]]</f>
        <v>0.5</v>
      </c>
    </row>
    <row r="441" spans="1:24" x14ac:dyDescent="0.3">
      <c r="A441">
        <v>1770</v>
      </c>
      <c r="B441" s="1">
        <v>45218</v>
      </c>
      <c r="C441">
        <v>496818.3</v>
      </c>
      <c r="D441">
        <v>7.76</v>
      </c>
      <c r="E441">
        <v>8.25</v>
      </c>
      <c r="F441">
        <v>15174.9</v>
      </c>
      <c r="G441">
        <v>405.5</v>
      </c>
      <c r="H441" t="s">
        <v>2213</v>
      </c>
      <c r="I441" t="s">
        <v>2217</v>
      </c>
      <c r="J441">
        <v>10</v>
      </c>
      <c r="K441" t="s">
        <v>2224</v>
      </c>
      <c r="L441" t="str">
        <f>IF(performance_data[[#This Row],[return_percentage]]&gt;=performance_data[[#This Row],[benchmark_return]],"Higher","Lower")</f>
        <v>Lower</v>
      </c>
      <c r="M441" s="14">
        <f xml:space="preserve"> _xlfn.MAXIFS(performance_data[date],performance_data[portfolio_id],performance_data[[#This Row],[portfolio_id]])</f>
        <v>45559</v>
      </c>
      <c r="N441" s="14">
        <f xml:space="preserve"> _xlfn.MINIFS(performance_data[date],performance_data[portfolio_id],performance_data[[#This Row],[portfolio_id]])</f>
        <v>44872</v>
      </c>
      <c r="O441" s="15">
        <f>_xlfn.MAXIFS(performance_data[portfolio_value],performance_data[portfolio_id],performance_data[[#This Row],[portfolio_id]],performance_data[date],performance_data[[#This Row],[latest_date]])</f>
        <v>227805</v>
      </c>
      <c r="P441" s="15">
        <f>_xlfn.MAXIFS(performance_data[portfolio_value],performance_data[portfolio_id],performance_data[[#This Row],[portfolio_id]],performance_data[date],performance_data[[#This Row],[starting_date]])</f>
        <v>172392.87</v>
      </c>
      <c r="Q441" s="15">
        <f>performance_data[[#This Row],[latest_value]]-performance_data[[#This Row],[starting_value]]</f>
        <v>55412.130000000005</v>
      </c>
      <c r="R441" s="15">
        <f>performance_data[[#This Row],[net_inflows]]-performance_data[[#This Row],[net_outflows]]</f>
        <v>14769.4</v>
      </c>
      <c r="S441" s="15" t="str">
        <f>IF(performance_data[[#This Row],[net_inflows]]&gt;AVERAGE(performance_data[net_inflows]),"High","Low")</f>
        <v>High</v>
      </c>
      <c r="T441" s="15">
        <f>AVERAGEIF(performance_data[inflow_flag],performance_data[[#This Row],[inflow_flag]],performance_data[return_percentage])</f>
        <v>4.8467905675459724</v>
      </c>
      <c r="U441" s="17">
        <f>IF(performance_data[[#This Row],[return_percentage]]&lt;performance_data[[#This Row],[benchmark_return]],1,0)</f>
        <v>1</v>
      </c>
      <c r="V441" s="17">
        <f>COUNTIFS(performance_data[portfolio_id],performance_data[[#This Row],[portfolio_id]])</f>
        <v>26</v>
      </c>
      <c r="W441" s="17">
        <f>COUNTIFS(performance_data[portfolio_id],performance_data[[#This Row],[portfolio_id]],
          performance_data[return_flag],1)</f>
        <v>13</v>
      </c>
      <c r="X441" s="15">
        <f>performance_data[[#This Row],[underperform_flag_count]]/performance_data[[#This Row],[totalportfoliocount]]</f>
        <v>0.5</v>
      </c>
    </row>
    <row r="442" spans="1:24" x14ac:dyDescent="0.3">
      <c r="A442">
        <v>1770</v>
      </c>
      <c r="B442" s="1">
        <v>44872</v>
      </c>
      <c r="C442">
        <v>172392.87</v>
      </c>
      <c r="D442">
        <v>-9.4</v>
      </c>
      <c r="E442">
        <v>-8.39</v>
      </c>
      <c r="F442">
        <v>17361.52</v>
      </c>
      <c r="G442">
        <v>1989.06</v>
      </c>
      <c r="H442" t="s">
        <v>2220</v>
      </c>
      <c r="I442" t="s">
        <v>2217</v>
      </c>
      <c r="J442">
        <v>11</v>
      </c>
      <c r="K442" t="s">
        <v>2219</v>
      </c>
      <c r="L442" t="str">
        <f>IF(performance_data[[#This Row],[return_percentage]]&gt;=performance_data[[#This Row],[benchmark_return]],"Higher","Lower")</f>
        <v>Lower</v>
      </c>
      <c r="M442" s="14">
        <f xml:space="preserve"> _xlfn.MAXIFS(performance_data[date],performance_data[portfolio_id],performance_data[[#This Row],[portfolio_id]])</f>
        <v>45559</v>
      </c>
      <c r="N442" s="14">
        <f xml:space="preserve"> _xlfn.MINIFS(performance_data[date],performance_data[portfolio_id],performance_data[[#This Row],[portfolio_id]])</f>
        <v>44872</v>
      </c>
      <c r="O442" s="15">
        <f>_xlfn.MAXIFS(performance_data[portfolio_value],performance_data[portfolio_id],performance_data[[#This Row],[portfolio_id]],performance_data[date],performance_data[[#This Row],[latest_date]])</f>
        <v>227805</v>
      </c>
      <c r="P442" s="15">
        <f>_xlfn.MAXIFS(performance_data[portfolio_value],performance_data[portfolio_id],performance_data[[#This Row],[portfolio_id]],performance_data[date],performance_data[[#This Row],[starting_date]])</f>
        <v>172392.87</v>
      </c>
      <c r="Q442" s="15">
        <f>performance_data[[#This Row],[latest_value]]-performance_data[[#This Row],[starting_value]]</f>
        <v>55412.130000000005</v>
      </c>
      <c r="R442" s="15">
        <f>performance_data[[#This Row],[net_inflows]]-performance_data[[#This Row],[net_outflows]]</f>
        <v>15372.460000000001</v>
      </c>
      <c r="S442" s="15" t="str">
        <f>IF(performance_data[[#This Row],[net_inflows]]&gt;AVERAGE(performance_data[net_inflows]),"High","Low")</f>
        <v>High</v>
      </c>
      <c r="T442" s="15">
        <f>AVERAGEIF(performance_data[inflow_flag],performance_data[[#This Row],[inflow_flag]],performance_data[return_percentage])</f>
        <v>4.8467905675459724</v>
      </c>
      <c r="U442" s="17">
        <f>IF(performance_data[[#This Row],[return_percentage]]&lt;performance_data[[#This Row],[benchmark_return]],1,0)</f>
        <v>1</v>
      </c>
      <c r="V442" s="17">
        <f>COUNTIFS(performance_data[portfolio_id],performance_data[[#This Row],[portfolio_id]])</f>
        <v>26</v>
      </c>
      <c r="W442" s="17">
        <f>COUNTIFS(performance_data[portfolio_id],performance_data[[#This Row],[portfolio_id]],
          performance_data[return_flag],1)</f>
        <v>13</v>
      </c>
      <c r="X442" s="15">
        <f>performance_data[[#This Row],[underperform_flag_count]]/performance_data[[#This Row],[totalportfoliocount]]</f>
        <v>0.5</v>
      </c>
    </row>
    <row r="443" spans="1:24" x14ac:dyDescent="0.3">
      <c r="A443">
        <v>1770</v>
      </c>
      <c r="B443" s="1">
        <v>45475</v>
      </c>
      <c r="C443">
        <v>135864.79</v>
      </c>
      <c r="D443">
        <v>14.36</v>
      </c>
      <c r="E443">
        <v>13.04</v>
      </c>
      <c r="F443">
        <v>17890.689999999999</v>
      </c>
      <c r="G443">
        <v>12014.04</v>
      </c>
      <c r="H443" t="s">
        <v>2205</v>
      </c>
      <c r="I443" t="s">
        <v>2209</v>
      </c>
      <c r="J443">
        <v>7</v>
      </c>
      <c r="K443" t="s">
        <v>2210</v>
      </c>
      <c r="L443" t="str">
        <f>IF(performance_data[[#This Row],[return_percentage]]&gt;=performance_data[[#This Row],[benchmark_return]],"Higher","Lower")</f>
        <v>Higher</v>
      </c>
      <c r="M443" s="14">
        <f xml:space="preserve"> _xlfn.MAXIFS(performance_data[date],performance_data[portfolio_id],performance_data[[#This Row],[portfolio_id]])</f>
        <v>45559</v>
      </c>
      <c r="N443" s="14">
        <f xml:space="preserve"> _xlfn.MINIFS(performance_data[date],performance_data[portfolio_id],performance_data[[#This Row],[portfolio_id]])</f>
        <v>44872</v>
      </c>
      <c r="O443" s="15">
        <f>_xlfn.MAXIFS(performance_data[portfolio_value],performance_data[portfolio_id],performance_data[[#This Row],[portfolio_id]],performance_data[date],performance_data[[#This Row],[latest_date]])</f>
        <v>227805</v>
      </c>
      <c r="P443" s="15">
        <f>_xlfn.MAXIFS(performance_data[portfolio_value],performance_data[portfolio_id],performance_data[[#This Row],[portfolio_id]],performance_data[date],performance_data[[#This Row],[starting_date]])</f>
        <v>172392.87</v>
      </c>
      <c r="Q443" s="15">
        <f>performance_data[[#This Row],[latest_value]]-performance_data[[#This Row],[starting_value]]</f>
        <v>55412.130000000005</v>
      </c>
      <c r="R443" s="15">
        <f>performance_data[[#This Row],[net_inflows]]-performance_data[[#This Row],[net_outflows]]</f>
        <v>5876.6499999999978</v>
      </c>
      <c r="S443" s="15" t="str">
        <f>IF(performance_data[[#This Row],[net_inflows]]&gt;AVERAGE(performance_data[net_inflows]),"High","Low")</f>
        <v>High</v>
      </c>
      <c r="T443" s="15">
        <f>AVERAGEIF(performance_data[inflow_flag],performance_data[[#This Row],[inflow_flag]],performance_data[return_percentage])</f>
        <v>4.8467905675459724</v>
      </c>
      <c r="U443" s="17">
        <f>IF(performance_data[[#This Row],[return_percentage]]&lt;performance_data[[#This Row],[benchmark_return]],1,0)</f>
        <v>0</v>
      </c>
      <c r="V443" s="17">
        <f>COUNTIFS(performance_data[portfolio_id],performance_data[[#This Row],[portfolio_id]])</f>
        <v>26</v>
      </c>
      <c r="W443" s="17">
        <f>COUNTIFS(performance_data[portfolio_id],performance_data[[#This Row],[portfolio_id]],
          performance_data[return_flag],1)</f>
        <v>13</v>
      </c>
      <c r="X443" s="15">
        <f>performance_data[[#This Row],[underperform_flag_count]]/performance_data[[#This Row],[totalportfoliocount]]</f>
        <v>0.5</v>
      </c>
    </row>
    <row r="444" spans="1:24" x14ac:dyDescent="0.3">
      <c r="A444">
        <v>1770</v>
      </c>
      <c r="B444" s="1">
        <v>45559</v>
      </c>
      <c r="C444">
        <v>227805</v>
      </c>
      <c r="D444">
        <v>4.09</v>
      </c>
      <c r="E444">
        <v>3.88</v>
      </c>
      <c r="F444">
        <v>17232.95</v>
      </c>
      <c r="G444">
        <v>9613.6299999999992</v>
      </c>
      <c r="H444" t="s">
        <v>2205</v>
      </c>
      <c r="I444" t="s">
        <v>2209</v>
      </c>
      <c r="J444">
        <v>9</v>
      </c>
      <c r="K444" t="s">
        <v>2221</v>
      </c>
      <c r="L444" t="str">
        <f>IF(performance_data[[#This Row],[return_percentage]]&gt;=performance_data[[#This Row],[benchmark_return]],"Higher","Lower")</f>
        <v>Higher</v>
      </c>
      <c r="M444" s="14">
        <f xml:space="preserve"> _xlfn.MAXIFS(performance_data[date],performance_data[portfolio_id],performance_data[[#This Row],[portfolio_id]])</f>
        <v>45559</v>
      </c>
      <c r="N444" s="14">
        <f xml:space="preserve"> _xlfn.MINIFS(performance_data[date],performance_data[portfolio_id],performance_data[[#This Row],[portfolio_id]])</f>
        <v>44872</v>
      </c>
      <c r="O444" s="15">
        <f>_xlfn.MAXIFS(performance_data[portfolio_value],performance_data[portfolio_id],performance_data[[#This Row],[portfolio_id]],performance_data[date],performance_data[[#This Row],[latest_date]])</f>
        <v>227805</v>
      </c>
      <c r="P444" s="15">
        <f>_xlfn.MAXIFS(performance_data[portfolio_value],performance_data[portfolio_id],performance_data[[#This Row],[portfolio_id]],performance_data[date],performance_data[[#This Row],[starting_date]])</f>
        <v>172392.87</v>
      </c>
      <c r="Q444" s="15">
        <f>performance_data[[#This Row],[latest_value]]-performance_data[[#This Row],[starting_value]]</f>
        <v>55412.130000000005</v>
      </c>
      <c r="R444" s="15">
        <f>performance_data[[#This Row],[net_inflows]]-performance_data[[#This Row],[net_outflows]]</f>
        <v>7619.3200000000015</v>
      </c>
      <c r="S444" s="15" t="str">
        <f>IF(performance_data[[#This Row],[net_inflows]]&gt;AVERAGE(performance_data[net_inflows]),"High","Low")</f>
        <v>High</v>
      </c>
      <c r="T444" s="15">
        <f>AVERAGEIF(performance_data[inflow_flag],performance_data[[#This Row],[inflow_flag]],performance_data[return_percentage])</f>
        <v>4.8467905675459724</v>
      </c>
      <c r="U444" s="17">
        <f>IF(performance_data[[#This Row],[return_percentage]]&lt;performance_data[[#This Row],[benchmark_return]],1,0)</f>
        <v>0</v>
      </c>
      <c r="V444" s="17">
        <f>COUNTIFS(performance_data[portfolio_id],performance_data[[#This Row],[portfolio_id]])</f>
        <v>26</v>
      </c>
      <c r="W444" s="17">
        <f>COUNTIFS(performance_data[portfolio_id],performance_data[[#This Row],[portfolio_id]],
          performance_data[return_flag],1)</f>
        <v>13</v>
      </c>
      <c r="X444" s="15">
        <f>performance_data[[#This Row],[underperform_flag_count]]/performance_data[[#This Row],[totalportfoliocount]]</f>
        <v>0.5</v>
      </c>
    </row>
    <row r="445" spans="1:24" x14ac:dyDescent="0.3">
      <c r="A445">
        <v>1770</v>
      </c>
      <c r="B445" s="1">
        <v>45117</v>
      </c>
      <c r="C445">
        <v>203408.72</v>
      </c>
      <c r="D445">
        <v>11.15</v>
      </c>
      <c r="E445">
        <v>10.89</v>
      </c>
      <c r="F445">
        <v>18915.36</v>
      </c>
      <c r="G445">
        <v>4980.84</v>
      </c>
      <c r="H445" t="s">
        <v>2213</v>
      </c>
      <c r="I445" t="s">
        <v>2209</v>
      </c>
      <c r="J445">
        <v>7</v>
      </c>
      <c r="K445" t="s">
        <v>2210</v>
      </c>
      <c r="L445" t="str">
        <f>IF(performance_data[[#This Row],[return_percentage]]&gt;=performance_data[[#This Row],[benchmark_return]],"Higher","Lower")</f>
        <v>Higher</v>
      </c>
      <c r="M445" s="14">
        <f xml:space="preserve"> _xlfn.MAXIFS(performance_data[date],performance_data[portfolio_id],performance_data[[#This Row],[portfolio_id]])</f>
        <v>45559</v>
      </c>
      <c r="N445" s="14">
        <f xml:space="preserve"> _xlfn.MINIFS(performance_data[date],performance_data[portfolio_id],performance_data[[#This Row],[portfolio_id]])</f>
        <v>44872</v>
      </c>
      <c r="O445" s="15">
        <f>_xlfn.MAXIFS(performance_data[portfolio_value],performance_data[portfolio_id],performance_data[[#This Row],[portfolio_id]],performance_data[date],performance_data[[#This Row],[latest_date]])</f>
        <v>227805</v>
      </c>
      <c r="P445" s="15">
        <f>_xlfn.MAXIFS(performance_data[portfolio_value],performance_data[portfolio_id],performance_data[[#This Row],[portfolio_id]],performance_data[date],performance_data[[#This Row],[starting_date]])</f>
        <v>172392.87</v>
      </c>
      <c r="Q445" s="15">
        <f>performance_data[[#This Row],[latest_value]]-performance_data[[#This Row],[starting_value]]</f>
        <v>55412.130000000005</v>
      </c>
      <c r="R445" s="15">
        <f>performance_data[[#This Row],[net_inflows]]-performance_data[[#This Row],[net_outflows]]</f>
        <v>13934.52</v>
      </c>
      <c r="S445" s="15" t="str">
        <f>IF(performance_data[[#This Row],[net_inflows]]&gt;AVERAGE(performance_data[net_inflows]),"High","Low")</f>
        <v>High</v>
      </c>
      <c r="T445" s="15">
        <f>AVERAGEIF(performance_data[inflow_flag],performance_data[[#This Row],[inflow_flag]],performance_data[return_percentage])</f>
        <v>4.8467905675459724</v>
      </c>
      <c r="U445" s="17">
        <f>IF(performance_data[[#This Row],[return_percentage]]&lt;performance_data[[#This Row],[benchmark_return]],1,0)</f>
        <v>0</v>
      </c>
      <c r="V445" s="17">
        <f>COUNTIFS(performance_data[portfolio_id],performance_data[[#This Row],[portfolio_id]])</f>
        <v>26</v>
      </c>
      <c r="W445" s="17">
        <f>COUNTIFS(performance_data[portfolio_id],performance_data[[#This Row],[portfolio_id]],
          performance_data[return_flag],1)</f>
        <v>13</v>
      </c>
      <c r="X445" s="15">
        <f>performance_data[[#This Row],[underperform_flag_count]]/performance_data[[#This Row],[totalportfoliocount]]</f>
        <v>0.5</v>
      </c>
    </row>
    <row r="446" spans="1:24" x14ac:dyDescent="0.3">
      <c r="A446">
        <v>1770</v>
      </c>
      <c r="B446" s="1">
        <v>45546</v>
      </c>
      <c r="C446">
        <v>134881.49</v>
      </c>
      <c r="D446">
        <v>10.79</v>
      </c>
      <c r="E446">
        <v>12.04</v>
      </c>
      <c r="F446">
        <v>2786.69</v>
      </c>
      <c r="G446">
        <v>6485.53</v>
      </c>
      <c r="H446" t="s">
        <v>2205</v>
      </c>
      <c r="I446" t="s">
        <v>2209</v>
      </c>
      <c r="J446">
        <v>9</v>
      </c>
      <c r="K446" t="s">
        <v>2221</v>
      </c>
      <c r="L446" t="str">
        <f>IF(performance_data[[#This Row],[return_percentage]]&gt;=performance_data[[#This Row],[benchmark_return]],"Higher","Lower")</f>
        <v>Lower</v>
      </c>
      <c r="M446" s="14">
        <f xml:space="preserve"> _xlfn.MAXIFS(performance_data[date],performance_data[portfolio_id],performance_data[[#This Row],[portfolio_id]])</f>
        <v>45559</v>
      </c>
      <c r="N446" s="14">
        <f xml:space="preserve"> _xlfn.MINIFS(performance_data[date],performance_data[portfolio_id],performance_data[[#This Row],[portfolio_id]])</f>
        <v>44872</v>
      </c>
      <c r="O446" s="15">
        <f>_xlfn.MAXIFS(performance_data[portfolio_value],performance_data[portfolio_id],performance_data[[#This Row],[portfolio_id]],performance_data[date],performance_data[[#This Row],[latest_date]])</f>
        <v>227805</v>
      </c>
      <c r="P446" s="15">
        <f>_xlfn.MAXIFS(performance_data[portfolio_value],performance_data[portfolio_id],performance_data[[#This Row],[portfolio_id]],performance_data[date],performance_data[[#This Row],[starting_date]])</f>
        <v>172392.87</v>
      </c>
      <c r="Q446" s="15">
        <f>performance_data[[#This Row],[latest_value]]-performance_data[[#This Row],[starting_value]]</f>
        <v>55412.130000000005</v>
      </c>
      <c r="R446" s="15">
        <f>performance_data[[#This Row],[net_inflows]]-performance_data[[#This Row],[net_outflows]]</f>
        <v>-3698.8399999999997</v>
      </c>
      <c r="S446" s="15" t="str">
        <f>IF(performance_data[[#This Row],[net_inflows]]&gt;AVERAGE(performance_data[net_inflows]),"High","Low")</f>
        <v>Low</v>
      </c>
      <c r="T446" s="15">
        <f>AVERAGEIF(performance_data[inflow_flag],performance_data[[#This Row],[inflow_flag]],performance_data[return_percentage])</f>
        <v>5.0457846277021572</v>
      </c>
      <c r="U446" s="17">
        <f>IF(performance_data[[#This Row],[return_percentage]]&lt;performance_data[[#This Row],[benchmark_return]],1,0)</f>
        <v>1</v>
      </c>
      <c r="V446" s="17">
        <f>COUNTIFS(performance_data[portfolio_id],performance_data[[#This Row],[portfolio_id]])</f>
        <v>26</v>
      </c>
      <c r="W446" s="17">
        <f>COUNTIFS(performance_data[portfolio_id],performance_data[[#This Row],[portfolio_id]],
          performance_data[return_flag],1)</f>
        <v>13</v>
      </c>
      <c r="X446" s="15">
        <f>performance_data[[#This Row],[underperform_flag_count]]/performance_data[[#This Row],[totalportfoliocount]]</f>
        <v>0.5</v>
      </c>
    </row>
    <row r="447" spans="1:24" x14ac:dyDescent="0.3">
      <c r="A447">
        <v>1770</v>
      </c>
      <c r="B447" s="1">
        <v>45338</v>
      </c>
      <c r="C447">
        <v>250456.45</v>
      </c>
      <c r="D447">
        <v>13.68</v>
      </c>
      <c r="E447">
        <v>14.24</v>
      </c>
      <c r="F447">
        <v>5069.58</v>
      </c>
      <c r="G447">
        <v>15340.91</v>
      </c>
      <c r="H447" t="s">
        <v>2205</v>
      </c>
      <c r="I447" t="s">
        <v>2206</v>
      </c>
      <c r="J447">
        <v>2</v>
      </c>
      <c r="K447" t="s">
        <v>2226</v>
      </c>
      <c r="L447" t="str">
        <f>IF(performance_data[[#This Row],[return_percentage]]&gt;=performance_data[[#This Row],[benchmark_return]],"Higher","Lower")</f>
        <v>Lower</v>
      </c>
      <c r="M447" s="14">
        <f xml:space="preserve"> _xlfn.MAXIFS(performance_data[date],performance_data[portfolio_id],performance_data[[#This Row],[portfolio_id]])</f>
        <v>45559</v>
      </c>
      <c r="N447" s="14">
        <f xml:space="preserve"> _xlfn.MINIFS(performance_data[date],performance_data[portfolio_id],performance_data[[#This Row],[portfolio_id]])</f>
        <v>44872</v>
      </c>
      <c r="O447" s="15">
        <f>_xlfn.MAXIFS(performance_data[portfolio_value],performance_data[portfolio_id],performance_data[[#This Row],[portfolio_id]],performance_data[date],performance_data[[#This Row],[latest_date]])</f>
        <v>227805</v>
      </c>
      <c r="P447" s="15">
        <f>_xlfn.MAXIFS(performance_data[portfolio_value],performance_data[portfolio_id],performance_data[[#This Row],[portfolio_id]],performance_data[date],performance_data[[#This Row],[starting_date]])</f>
        <v>172392.87</v>
      </c>
      <c r="Q447" s="15">
        <f>performance_data[[#This Row],[latest_value]]-performance_data[[#This Row],[starting_value]]</f>
        <v>55412.130000000005</v>
      </c>
      <c r="R447" s="15">
        <f>performance_data[[#This Row],[net_inflows]]-performance_data[[#This Row],[net_outflows]]</f>
        <v>-10271.33</v>
      </c>
      <c r="S447" s="15" t="str">
        <f>IF(performance_data[[#This Row],[net_inflows]]&gt;AVERAGE(performance_data[net_inflows]),"High","Low")</f>
        <v>Low</v>
      </c>
      <c r="T447" s="15">
        <f>AVERAGEIF(performance_data[inflow_flag],performance_data[[#This Row],[inflow_flag]],performance_data[return_percentage])</f>
        <v>5.0457846277021572</v>
      </c>
      <c r="U447" s="17">
        <f>IF(performance_data[[#This Row],[return_percentage]]&lt;performance_data[[#This Row],[benchmark_return]],1,0)</f>
        <v>1</v>
      </c>
      <c r="V447" s="17">
        <f>COUNTIFS(performance_data[portfolio_id],performance_data[[#This Row],[portfolio_id]])</f>
        <v>26</v>
      </c>
      <c r="W447" s="17">
        <f>COUNTIFS(performance_data[portfolio_id],performance_data[[#This Row],[portfolio_id]],
          performance_data[return_flag],1)</f>
        <v>13</v>
      </c>
      <c r="X447" s="15">
        <f>performance_data[[#This Row],[underperform_flag_count]]/performance_data[[#This Row],[totalportfoliocount]]</f>
        <v>0.5</v>
      </c>
    </row>
    <row r="448" spans="1:24" x14ac:dyDescent="0.3">
      <c r="A448">
        <v>1770</v>
      </c>
      <c r="B448" s="1">
        <v>44983</v>
      </c>
      <c r="C448">
        <v>116272.19</v>
      </c>
      <c r="D448">
        <v>19.46</v>
      </c>
      <c r="E448">
        <v>16.64</v>
      </c>
      <c r="F448">
        <v>10848.4</v>
      </c>
      <c r="G448">
        <v>4693.07</v>
      </c>
      <c r="H448" t="s">
        <v>2213</v>
      </c>
      <c r="I448" t="s">
        <v>2206</v>
      </c>
      <c r="J448">
        <v>2</v>
      </c>
      <c r="K448" t="s">
        <v>2226</v>
      </c>
      <c r="L448" t="str">
        <f>IF(performance_data[[#This Row],[return_percentage]]&gt;=performance_data[[#This Row],[benchmark_return]],"Higher","Lower")</f>
        <v>Higher</v>
      </c>
      <c r="M448" s="14">
        <f xml:space="preserve"> _xlfn.MAXIFS(performance_data[date],performance_data[portfolio_id],performance_data[[#This Row],[portfolio_id]])</f>
        <v>45559</v>
      </c>
      <c r="N448" s="14">
        <f xml:space="preserve"> _xlfn.MINIFS(performance_data[date],performance_data[portfolio_id],performance_data[[#This Row],[portfolio_id]])</f>
        <v>44872</v>
      </c>
      <c r="O448" s="15">
        <f>_xlfn.MAXIFS(performance_data[portfolio_value],performance_data[portfolio_id],performance_data[[#This Row],[portfolio_id]],performance_data[date],performance_data[[#This Row],[latest_date]])</f>
        <v>227805</v>
      </c>
      <c r="P448" s="15">
        <f>_xlfn.MAXIFS(performance_data[portfolio_value],performance_data[portfolio_id],performance_data[[#This Row],[portfolio_id]],performance_data[date],performance_data[[#This Row],[starting_date]])</f>
        <v>172392.87</v>
      </c>
      <c r="Q448" s="15">
        <f>performance_data[[#This Row],[latest_value]]-performance_data[[#This Row],[starting_value]]</f>
        <v>55412.130000000005</v>
      </c>
      <c r="R448" s="15">
        <f>performance_data[[#This Row],[net_inflows]]-performance_data[[#This Row],[net_outflows]]</f>
        <v>6155.33</v>
      </c>
      <c r="S448" s="15" t="str">
        <f>IF(performance_data[[#This Row],[net_inflows]]&gt;AVERAGE(performance_data[net_inflows]),"High","Low")</f>
        <v>High</v>
      </c>
      <c r="T448" s="15">
        <f>AVERAGEIF(performance_data[inflow_flag],performance_data[[#This Row],[inflow_flag]],performance_data[return_percentage])</f>
        <v>4.8467905675459724</v>
      </c>
      <c r="U448" s="17">
        <f>IF(performance_data[[#This Row],[return_percentage]]&lt;performance_data[[#This Row],[benchmark_return]],1,0)</f>
        <v>0</v>
      </c>
      <c r="V448" s="17">
        <f>COUNTIFS(performance_data[portfolio_id],performance_data[[#This Row],[portfolio_id]])</f>
        <v>26</v>
      </c>
      <c r="W448" s="17">
        <f>COUNTIFS(performance_data[portfolio_id],performance_data[[#This Row],[portfolio_id]],
          performance_data[return_flag],1)</f>
        <v>13</v>
      </c>
      <c r="X448" s="15">
        <f>performance_data[[#This Row],[underperform_flag_count]]/performance_data[[#This Row],[totalportfoliocount]]</f>
        <v>0.5</v>
      </c>
    </row>
    <row r="449" spans="1:24" x14ac:dyDescent="0.3">
      <c r="A449">
        <v>1770</v>
      </c>
      <c r="B449" s="1">
        <v>45555</v>
      </c>
      <c r="C449">
        <v>423717.53</v>
      </c>
      <c r="D449">
        <v>-1.97</v>
      </c>
      <c r="E449">
        <v>-2.2999999999999998</v>
      </c>
      <c r="F449">
        <v>6842.51</v>
      </c>
      <c r="G449">
        <v>6130.84</v>
      </c>
      <c r="H449" t="s">
        <v>2205</v>
      </c>
      <c r="I449" t="s">
        <v>2209</v>
      </c>
      <c r="J449">
        <v>9</v>
      </c>
      <c r="K449" t="s">
        <v>2221</v>
      </c>
      <c r="L449" t="str">
        <f>IF(performance_data[[#This Row],[return_percentage]]&gt;=performance_data[[#This Row],[benchmark_return]],"Higher","Lower")</f>
        <v>Higher</v>
      </c>
      <c r="M449" s="14">
        <f xml:space="preserve"> _xlfn.MAXIFS(performance_data[date],performance_data[portfolio_id],performance_data[[#This Row],[portfolio_id]])</f>
        <v>45559</v>
      </c>
      <c r="N449" s="14">
        <f xml:space="preserve"> _xlfn.MINIFS(performance_data[date],performance_data[portfolio_id],performance_data[[#This Row],[portfolio_id]])</f>
        <v>44872</v>
      </c>
      <c r="O449" s="15">
        <f>_xlfn.MAXIFS(performance_data[portfolio_value],performance_data[portfolio_id],performance_data[[#This Row],[portfolio_id]],performance_data[date],performance_data[[#This Row],[latest_date]])</f>
        <v>227805</v>
      </c>
      <c r="P449" s="15">
        <f>_xlfn.MAXIFS(performance_data[portfolio_value],performance_data[portfolio_id],performance_data[[#This Row],[portfolio_id]],performance_data[date],performance_data[[#This Row],[starting_date]])</f>
        <v>172392.87</v>
      </c>
      <c r="Q449" s="15">
        <f>performance_data[[#This Row],[latest_value]]-performance_data[[#This Row],[starting_value]]</f>
        <v>55412.130000000005</v>
      </c>
      <c r="R449" s="15">
        <f>performance_data[[#This Row],[net_inflows]]-performance_data[[#This Row],[net_outflows]]</f>
        <v>711.67000000000007</v>
      </c>
      <c r="S449" s="15" t="str">
        <f>IF(performance_data[[#This Row],[net_inflows]]&gt;AVERAGE(performance_data[net_inflows]),"High","Low")</f>
        <v>Low</v>
      </c>
      <c r="T449" s="15">
        <f>AVERAGEIF(performance_data[inflow_flag],performance_data[[#This Row],[inflow_flag]],performance_data[return_percentage])</f>
        <v>5.0457846277021572</v>
      </c>
      <c r="U449" s="17">
        <f>IF(performance_data[[#This Row],[return_percentage]]&lt;performance_data[[#This Row],[benchmark_return]],1,0)</f>
        <v>0</v>
      </c>
      <c r="V449" s="17">
        <f>COUNTIFS(performance_data[portfolio_id],performance_data[[#This Row],[portfolio_id]])</f>
        <v>26</v>
      </c>
      <c r="W449" s="17">
        <f>COUNTIFS(performance_data[portfolio_id],performance_data[[#This Row],[portfolio_id]],
          performance_data[return_flag],1)</f>
        <v>13</v>
      </c>
      <c r="X449" s="15">
        <f>performance_data[[#This Row],[underperform_flag_count]]/performance_data[[#This Row],[totalportfoliocount]]</f>
        <v>0.5</v>
      </c>
    </row>
    <row r="450" spans="1:24" x14ac:dyDescent="0.3">
      <c r="A450">
        <v>1770</v>
      </c>
      <c r="B450" s="1">
        <v>44982</v>
      </c>
      <c r="C450">
        <v>260829.09</v>
      </c>
      <c r="D450">
        <v>10.73</v>
      </c>
      <c r="E450">
        <v>9.02</v>
      </c>
      <c r="F450">
        <v>8068.3</v>
      </c>
      <c r="G450">
        <v>6125.04</v>
      </c>
      <c r="H450" t="s">
        <v>2213</v>
      </c>
      <c r="I450" t="s">
        <v>2206</v>
      </c>
      <c r="J450">
        <v>2</v>
      </c>
      <c r="K450" t="s">
        <v>2226</v>
      </c>
      <c r="L450" t="str">
        <f>IF(performance_data[[#This Row],[return_percentage]]&gt;=performance_data[[#This Row],[benchmark_return]],"Higher","Lower")</f>
        <v>Higher</v>
      </c>
      <c r="M450" s="14">
        <f xml:space="preserve"> _xlfn.MAXIFS(performance_data[date],performance_data[portfolio_id],performance_data[[#This Row],[portfolio_id]])</f>
        <v>45559</v>
      </c>
      <c r="N450" s="14">
        <f xml:space="preserve"> _xlfn.MINIFS(performance_data[date],performance_data[portfolio_id],performance_data[[#This Row],[portfolio_id]])</f>
        <v>44872</v>
      </c>
      <c r="O450" s="15">
        <f>_xlfn.MAXIFS(performance_data[portfolio_value],performance_data[portfolio_id],performance_data[[#This Row],[portfolio_id]],performance_data[date],performance_data[[#This Row],[latest_date]])</f>
        <v>227805</v>
      </c>
      <c r="P450" s="15">
        <f>_xlfn.MAXIFS(performance_data[portfolio_value],performance_data[portfolio_id],performance_data[[#This Row],[portfolio_id]],performance_data[date],performance_data[[#This Row],[starting_date]])</f>
        <v>172392.87</v>
      </c>
      <c r="Q450" s="15">
        <f>performance_data[[#This Row],[latest_value]]-performance_data[[#This Row],[starting_value]]</f>
        <v>55412.130000000005</v>
      </c>
      <c r="R450" s="15">
        <f>performance_data[[#This Row],[net_inflows]]-performance_data[[#This Row],[net_outflows]]</f>
        <v>1943.2600000000002</v>
      </c>
      <c r="S450" s="15" t="str">
        <f>IF(performance_data[[#This Row],[net_inflows]]&gt;AVERAGE(performance_data[net_inflows]),"High","Low")</f>
        <v>Low</v>
      </c>
      <c r="T450" s="15">
        <f>AVERAGEIF(performance_data[inflow_flag],performance_data[[#This Row],[inflow_flag]],performance_data[return_percentage])</f>
        <v>5.0457846277021572</v>
      </c>
      <c r="U450" s="17">
        <f>IF(performance_data[[#This Row],[return_percentage]]&lt;performance_data[[#This Row],[benchmark_return]],1,0)</f>
        <v>0</v>
      </c>
      <c r="V450" s="17">
        <f>COUNTIFS(performance_data[portfolio_id],performance_data[[#This Row],[portfolio_id]])</f>
        <v>26</v>
      </c>
      <c r="W450" s="17">
        <f>COUNTIFS(performance_data[portfolio_id],performance_data[[#This Row],[portfolio_id]],
          performance_data[return_flag],1)</f>
        <v>13</v>
      </c>
      <c r="X450" s="15">
        <f>performance_data[[#This Row],[underperform_flag_count]]/performance_data[[#This Row],[totalportfoliocount]]</f>
        <v>0.5</v>
      </c>
    </row>
    <row r="451" spans="1:24" x14ac:dyDescent="0.3">
      <c r="A451">
        <v>1770</v>
      </c>
      <c r="B451" s="1">
        <v>45300</v>
      </c>
      <c r="C451">
        <v>414916.22</v>
      </c>
      <c r="D451">
        <v>6.81</v>
      </c>
      <c r="E451">
        <v>5.52</v>
      </c>
      <c r="F451">
        <v>19620.98</v>
      </c>
      <c r="G451">
        <v>12020</v>
      </c>
      <c r="H451" t="s">
        <v>2205</v>
      </c>
      <c r="I451" t="s">
        <v>2206</v>
      </c>
      <c r="J451">
        <v>1</v>
      </c>
      <c r="K451" t="s">
        <v>2207</v>
      </c>
      <c r="L451" t="str">
        <f>IF(performance_data[[#This Row],[return_percentage]]&gt;=performance_data[[#This Row],[benchmark_return]],"Higher","Lower")</f>
        <v>Higher</v>
      </c>
      <c r="M451" s="14">
        <f xml:space="preserve"> _xlfn.MAXIFS(performance_data[date],performance_data[portfolio_id],performance_data[[#This Row],[portfolio_id]])</f>
        <v>45559</v>
      </c>
      <c r="N451" s="14">
        <f xml:space="preserve"> _xlfn.MINIFS(performance_data[date],performance_data[portfolio_id],performance_data[[#This Row],[portfolio_id]])</f>
        <v>44872</v>
      </c>
      <c r="O451" s="15">
        <f>_xlfn.MAXIFS(performance_data[portfolio_value],performance_data[portfolio_id],performance_data[[#This Row],[portfolio_id]],performance_data[date],performance_data[[#This Row],[latest_date]])</f>
        <v>227805</v>
      </c>
      <c r="P451" s="15">
        <f>_xlfn.MAXIFS(performance_data[portfolio_value],performance_data[portfolio_id],performance_data[[#This Row],[portfolio_id]],performance_data[date],performance_data[[#This Row],[starting_date]])</f>
        <v>172392.87</v>
      </c>
      <c r="Q451" s="15">
        <f>performance_data[[#This Row],[latest_value]]-performance_data[[#This Row],[starting_value]]</f>
        <v>55412.130000000005</v>
      </c>
      <c r="R451" s="15">
        <f>performance_data[[#This Row],[net_inflows]]-performance_data[[#This Row],[net_outflows]]</f>
        <v>7600.98</v>
      </c>
      <c r="S451" s="15" t="str">
        <f>IF(performance_data[[#This Row],[net_inflows]]&gt;AVERAGE(performance_data[net_inflows]),"High","Low")</f>
        <v>High</v>
      </c>
      <c r="T451" s="15">
        <f>AVERAGEIF(performance_data[inflow_flag],performance_data[[#This Row],[inflow_flag]],performance_data[return_percentage])</f>
        <v>4.8467905675459724</v>
      </c>
      <c r="U451" s="17">
        <f>IF(performance_data[[#This Row],[return_percentage]]&lt;performance_data[[#This Row],[benchmark_return]],1,0)</f>
        <v>0</v>
      </c>
      <c r="V451" s="17">
        <f>COUNTIFS(performance_data[portfolio_id],performance_data[[#This Row],[portfolio_id]])</f>
        <v>26</v>
      </c>
      <c r="W451" s="17">
        <f>COUNTIFS(performance_data[portfolio_id],performance_data[[#This Row],[portfolio_id]],
          performance_data[return_flag],1)</f>
        <v>13</v>
      </c>
      <c r="X451" s="15">
        <f>performance_data[[#This Row],[underperform_flag_count]]/performance_data[[#This Row],[totalportfoliocount]]</f>
        <v>0.5</v>
      </c>
    </row>
    <row r="452" spans="1:24" x14ac:dyDescent="0.3">
      <c r="A452">
        <v>1770</v>
      </c>
      <c r="B452" s="1">
        <v>45272</v>
      </c>
      <c r="C452">
        <v>274979.39</v>
      </c>
      <c r="D452">
        <v>0.7</v>
      </c>
      <c r="E452">
        <v>0.71</v>
      </c>
      <c r="F452">
        <v>8926.2900000000009</v>
      </c>
      <c r="G452">
        <v>2830.79</v>
      </c>
      <c r="H452" t="s">
        <v>2213</v>
      </c>
      <c r="I452" t="s">
        <v>2217</v>
      </c>
      <c r="J452">
        <v>12</v>
      </c>
      <c r="K452" t="s">
        <v>2218</v>
      </c>
      <c r="L452" t="str">
        <f>IF(performance_data[[#This Row],[return_percentage]]&gt;=performance_data[[#This Row],[benchmark_return]],"Higher","Lower")</f>
        <v>Lower</v>
      </c>
      <c r="M452" s="14">
        <f xml:space="preserve"> _xlfn.MAXIFS(performance_data[date],performance_data[portfolio_id],performance_data[[#This Row],[portfolio_id]])</f>
        <v>45559</v>
      </c>
      <c r="N452" s="14">
        <f xml:space="preserve"> _xlfn.MINIFS(performance_data[date],performance_data[portfolio_id],performance_data[[#This Row],[portfolio_id]])</f>
        <v>44872</v>
      </c>
      <c r="O452" s="15">
        <f>_xlfn.MAXIFS(performance_data[portfolio_value],performance_data[portfolio_id],performance_data[[#This Row],[portfolio_id]],performance_data[date],performance_data[[#This Row],[latest_date]])</f>
        <v>227805</v>
      </c>
      <c r="P452" s="15">
        <f>_xlfn.MAXIFS(performance_data[portfolio_value],performance_data[portfolio_id],performance_data[[#This Row],[portfolio_id]],performance_data[date],performance_data[[#This Row],[starting_date]])</f>
        <v>172392.87</v>
      </c>
      <c r="Q452" s="15">
        <f>performance_data[[#This Row],[latest_value]]-performance_data[[#This Row],[starting_value]]</f>
        <v>55412.130000000005</v>
      </c>
      <c r="R452" s="15">
        <f>performance_data[[#This Row],[net_inflows]]-performance_data[[#This Row],[net_outflows]]</f>
        <v>6095.5000000000009</v>
      </c>
      <c r="S452" s="15" t="str">
        <f>IF(performance_data[[#This Row],[net_inflows]]&gt;AVERAGE(performance_data[net_inflows]),"High","Low")</f>
        <v>Low</v>
      </c>
      <c r="T452" s="15">
        <f>AVERAGEIF(performance_data[inflow_flag],performance_data[[#This Row],[inflow_flag]],performance_data[return_percentage])</f>
        <v>5.0457846277021572</v>
      </c>
      <c r="U452" s="17">
        <f>IF(performance_data[[#This Row],[return_percentage]]&lt;performance_data[[#This Row],[benchmark_return]],1,0)</f>
        <v>1</v>
      </c>
      <c r="V452" s="17">
        <f>COUNTIFS(performance_data[portfolio_id],performance_data[[#This Row],[portfolio_id]])</f>
        <v>26</v>
      </c>
      <c r="W452" s="17">
        <f>COUNTIFS(performance_data[portfolio_id],performance_data[[#This Row],[portfolio_id]],
          performance_data[return_flag],1)</f>
        <v>13</v>
      </c>
      <c r="X452" s="15">
        <f>performance_data[[#This Row],[underperform_flag_count]]/performance_data[[#This Row],[totalportfoliocount]]</f>
        <v>0.5</v>
      </c>
    </row>
    <row r="453" spans="1:24" x14ac:dyDescent="0.3">
      <c r="A453">
        <v>1770</v>
      </c>
      <c r="B453" s="1">
        <v>45017</v>
      </c>
      <c r="C453">
        <v>385757.45</v>
      </c>
      <c r="D453">
        <v>18.27</v>
      </c>
      <c r="E453">
        <v>17.36</v>
      </c>
      <c r="F453">
        <v>15650.8</v>
      </c>
      <c r="G453">
        <v>18733.62</v>
      </c>
      <c r="H453" t="s">
        <v>2213</v>
      </c>
      <c r="I453" t="s">
        <v>2211</v>
      </c>
      <c r="J453">
        <v>4</v>
      </c>
      <c r="K453" t="s">
        <v>2216</v>
      </c>
      <c r="L453" t="str">
        <f>IF(performance_data[[#This Row],[return_percentage]]&gt;=performance_data[[#This Row],[benchmark_return]],"Higher","Lower")</f>
        <v>Higher</v>
      </c>
      <c r="M453" s="14">
        <f xml:space="preserve"> _xlfn.MAXIFS(performance_data[date],performance_data[portfolio_id],performance_data[[#This Row],[portfolio_id]])</f>
        <v>45559</v>
      </c>
      <c r="N453" s="14">
        <f xml:space="preserve"> _xlfn.MINIFS(performance_data[date],performance_data[portfolio_id],performance_data[[#This Row],[portfolio_id]])</f>
        <v>44872</v>
      </c>
      <c r="O453" s="15">
        <f>_xlfn.MAXIFS(performance_data[portfolio_value],performance_data[portfolio_id],performance_data[[#This Row],[portfolio_id]],performance_data[date],performance_data[[#This Row],[latest_date]])</f>
        <v>227805</v>
      </c>
      <c r="P453" s="15">
        <f>_xlfn.MAXIFS(performance_data[portfolio_value],performance_data[portfolio_id],performance_data[[#This Row],[portfolio_id]],performance_data[date],performance_data[[#This Row],[starting_date]])</f>
        <v>172392.87</v>
      </c>
      <c r="Q453" s="15">
        <f>performance_data[[#This Row],[latest_value]]-performance_data[[#This Row],[starting_value]]</f>
        <v>55412.130000000005</v>
      </c>
      <c r="R453" s="15">
        <f>performance_data[[#This Row],[net_inflows]]-performance_data[[#This Row],[net_outflows]]</f>
        <v>-3082.8199999999997</v>
      </c>
      <c r="S453" s="15" t="str">
        <f>IF(performance_data[[#This Row],[net_inflows]]&gt;AVERAGE(performance_data[net_inflows]),"High","Low")</f>
        <v>High</v>
      </c>
      <c r="T453" s="15">
        <f>AVERAGEIF(performance_data[inflow_flag],performance_data[[#This Row],[inflow_flag]],performance_data[return_percentage])</f>
        <v>4.8467905675459724</v>
      </c>
      <c r="U453" s="17">
        <f>IF(performance_data[[#This Row],[return_percentage]]&lt;performance_data[[#This Row],[benchmark_return]],1,0)</f>
        <v>0</v>
      </c>
      <c r="V453" s="17">
        <f>COUNTIFS(performance_data[portfolio_id],performance_data[[#This Row],[portfolio_id]])</f>
        <v>26</v>
      </c>
      <c r="W453" s="17">
        <f>COUNTIFS(performance_data[portfolio_id],performance_data[[#This Row],[portfolio_id]],
          performance_data[return_flag],1)</f>
        <v>13</v>
      </c>
      <c r="X453" s="15">
        <f>performance_data[[#This Row],[underperform_flag_count]]/performance_data[[#This Row],[totalportfoliocount]]</f>
        <v>0.5</v>
      </c>
    </row>
    <row r="454" spans="1:24" x14ac:dyDescent="0.3">
      <c r="A454">
        <v>1770</v>
      </c>
      <c r="B454" s="1">
        <v>45430</v>
      </c>
      <c r="C454">
        <v>86927.52</v>
      </c>
      <c r="D454">
        <v>18.71</v>
      </c>
      <c r="E454">
        <v>19.52</v>
      </c>
      <c r="F454">
        <v>5410.55</v>
      </c>
      <c r="G454">
        <v>13135.05</v>
      </c>
      <c r="H454" t="s">
        <v>2205</v>
      </c>
      <c r="I454" t="s">
        <v>2211</v>
      </c>
      <c r="J454">
        <v>5</v>
      </c>
      <c r="K454" t="s">
        <v>2223</v>
      </c>
      <c r="L454" t="str">
        <f>IF(performance_data[[#This Row],[return_percentage]]&gt;=performance_data[[#This Row],[benchmark_return]],"Higher","Lower")</f>
        <v>Lower</v>
      </c>
      <c r="M454" s="14">
        <f xml:space="preserve"> _xlfn.MAXIFS(performance_data[date],performance_data[portfolio_id],performance_data[[#This Row],[portfolio_id]])</f>
        <v>45559</v>
      </c>
      <c r="N454" s="14">
        <f xml:space="preserve"> _xlfn.MINIFS(performance_data[date],performance_data[portfolio_id],performance_data[[#This Row],[portfolio_id]])</f>
        <v>44872</v>
      </c>
      <c r="O454" s="15">
        <f>_xlfn.MAXIFS(performance_data[portfolio_value],performance_data[portfolio_id],performance_data[[#This Row],[portfolio_id]],performance_data[date],performance_data[[#This Row],[latest_date]])</f>
        <v>227805</v>
      </c>
      <c r="P454" s="15">
        <f>_xlfn.MAXIFS(performance_data[portfolio_value],performance_data[portfolio_id],performance_data[[#This Row],[portfolio_id]],performance_data[date],performance_data[[#This Row],[starting_date]])</f>
        <v>172392.87</v>
      </c>
      <c r="Q454" s="15">
        <f>performance_data[[#This Row],[latest_value]]-performance_data[[#This Row],[starting_value]]</f>
        <v>55412.130000000005</v>
      </c>
      <c r="R454" s="15">
        <f>performance_data[[#This Row],[net_inflows]]-performance_data[[#This Row],[net_outflows]]</f>
        <v>-7724.4999999999991</v>
      </c>
      <c r="S454" s="15" t="str">
        <f>IF(performance_data[[#This Row],[net_inflows]]&gt;AVERAGE(performance_data[net_inflows]),"High","Low")</f>
        <v>Low</v>
      </c>
      <c r="T454" s="15">
        <f>AVERAGEIF(performance_data[inflow_flag],performance_data[[#This Row],[inflow_flag]],performance_data[return_percentage])</f>
        <v>5.0457846277021572</v>
      </c>
      <c r="U454" s="17">
        <f>IF(performance_data[[#This Row],[return_percentage]]&lt;performance_data[[#This Row],[benchmark_return]],1,0)</f>
        <v>1</v>
      </c>
      <c r="V454" s="17">
        <f>COUNTIFS(performance_data[portfolio_id],performance_data[[#This Row],[portfolio_id]])</f>
        <v>26</v>
      </c>
      <c r="W454" s="17">
        <f>COUNTIFS(performance_data[portfolio_id],performance_data[[#This Row],[portfolio_id]],
          performance_data[return_flag],1)</f>
        <v>13</v>
      </c>
      <c r="X454" s="15">
        <f>performance_data[[#This Row],[underperform_flag_count]]/performance_data[[#This Row],[totalportfoliocount]]</f>
        <v>0.5</v>
      </c>
    </row>
    <row r="455" spans="1:24" x14ac:dyDescent="0.3">
      <c r="A455">
        <v>1770</v>
      </c>
      <c r="B455" s="1">
        <v>45156</v>
      </c>
      <c r="C455">
        <v>262846.27</v>
      </c>
      <c r="D455">
        <v>5.13</v>
      </c>
      <c r="E455">
        <v>4.8099999999999996</v>
      </c>
      <c r="F455">
        <v>5962.79</v>
      </c>
      <c r="G455">
        <v>15132.95</v>
      </c>
      <c r="H455" t="s">
        <v>2213</v>
      </c>
      <c r="I455" t="s">
        <v>2209</v>
      </c>
      <c r="J455">
        <v>8</v>
      </c>
      <c r="K455" t="s">
        <v>2214</v>
      </c>
      <c r="L455" t="str">
        <f>IF(performance_data[[#This Row],[return_percentage]]&gt;=performance_data[[#This Row],[benchmark_return]],"Higher","Lower")</f>
        <v>Higher</v>
      </c>
      <c r="M455" s="14">
        <f xml:space="preserve"> _xlfn.MAXIFS(performance_data[date],performance_data[portfolio_id],performance_data[[#This Row],[portfolio_id]])</f>
        <v>45559</v>
      </c>
      <c r="N455" s="14">
        <f xml:space="preserve"> _xlfn.MINIFS(performance_data[date],performance_data[portfolio_id],performance_data[[#This Row],[portfolio_id]])</f>
        <v>44872</v>
      </c>
      <c r="O455" s="15">
        <f>_xlfn.MAXIFS(performance_data[portfolio_value],performance_data[portfolio_id],performance_data[[#This Row],[portfolio_id]],performance_data[date],performance_data[[#This Row],[latest_date]])</f>
        <v>227805</v>
      </c>
      <c r="P455" s="15">
        <f>_xlfn.MAXIFS(performance_data[portfolio_value],performance_data[portfolio_id],performance_data[[#This Row],[portfolio_id]],performance_data[date],performance_data[[#This Row],[starting_date]])</f>
        <v>172392.87</v>
      </c>
      <c r="Q455" s="15">
        <f>performance_data[[#This Row],[latest_value]]-performance_data[[#This Row],[starting_value]]</f>
        <v>55412.130000000005</v>
      </c>
      <c r="R455" s="15">
        <f>performance_data[[#This Row],[net_inflows]]-performance_data[[#This Row],[net_outflows]]</f>
        <v>-9170.16</v>
      </c>
      <c r="S455" s="15" t="str">
        <f>IF(performance_data[[#This Row],[net_inflows]]&gt;AVERAGE(performance_data[net_inflows]),"High","Low")</f>
        <v>Low</v>
      </c>
      <c r="T455" s="15">
        <f>AVERAGEIF(performance_data[inflow_flag],performance_data[[#This Row],[inflow_flag]],performance_data[return_percentage])</f>
        <v>5.0457846277021572</v>
      </c>
      <c r="U455" s="17">
        <f>IF(performance_data[[#This Row],[return_percentage]]&lt;performance_data[[#This Row],[benchmark_return]],1,0)</f>
        <v>0</v>
      </c>
      <c r="V455" s="17">
        <f>COUNTIFS(performance_data[portfolio_id],performance_data[[#This Row],[portfolio_id]])</f>
        <v>26</v>
      </c>
      <c r="W455" s="17">
        <f>COUNTIFS(performance_data[portfolio_id],performance_data[[#This Row],[portfolio_id]],
          performance_data[return_flag],1)</f>
        <v>13</v>
      </c>
      <c r="X455" s="15">
        <f>performance_data[[#This Row],[underperform_flag_count]]/performance_data[[#This Row],[totalportfoliocount]]</f>
        <v>0.5</v>
      </c>
    </row>
    <row r="456" spans="1:24" x14ac:dyDescent="0.3">
      <c r="A456">
        <v>1770</v>
      </c>
      <c r="B456" s="1">
        <v>45350</v>
      </c>
      <c r="C456">
        <v>61780.86</v>
      </c>
      <c r="D456">
        <v>14.59</v>
      </c>
      <c r="E456">
        <v>16.79</v>
      </c>
      <c r="F456">
        <v>1378.94</v>
      </c>
      <c r="G456">
        <v>16111.87</v>
      </c>
      <c r="H456" t="s">
        <v>2205</v>
      </c>
      <c r="I456" t="s">
        <v>2206</v>
      </c>
      <c r="J456">
        <v>2</v>
      </c>
      <c r="K456" t="s">
        <v>2226</v>
      </c>
      <c r="L456" t="str">
        <f>IF(performance_data[[#This Row],[return_percentage]]&gt;=performance_data[[#This Row],[benchmark_return]],"Higher","Lower")</f>
        <v>Lower</v>
      </c>
      <c r="M456" s="14">
        <f xml:space="preserve"> _xlfn.MAXIFS(performance_data[date],performance_data[portfolio_id],performance_data[[#This Row],[portfolio_id]])</f>
        <v>45559</v>
      </c>
      <c r="N456" s="14">
        <f xml:space="preserve"> _xlfn.MINIFS(performance_data[date],performance_data[portfolio_id],performance_data[[#This Row],[portfolio_id]])</f>
        <v>44872</v>
      </c>
      <c r="O456" s="15">
        <f>_xlfn.MAXIFS(performance_data[portfolio_value],performance_data[portfolio_id],performance_data[[#This Row],[portfolio_id]],performance_data[date],performance_data[[#This Row],[latest_date]])</f>
        <v>227805</v>
      </c>
      <c r="P456" s="15">
        <f>_xlfn.MAXIFS(performance_data[portfolio_value],performance_data[portfolio_id],performance_data[[#This Row],[portfolio_id]],performance_data[date],performance_data[[#This Row],[starting_date]])</f>
        <v>172392.87</v>
      </c>
      <c r="Q456" s="15">
        <f>performance_data[[#This Row],[latest_value]]-performance_data[[#This Row],[starting_value]]</f>
        <v>55412.130000000005</v>
      </c>
      <c r="R456" s="15">
        <f>performance_data[[#This Row],[net_inflows]]-performance_data[[#This Row],[net_outflows]]</f>
        <v>-14732.93</v>
      </c>
      <c r="S456" s="15" t="str">
        <f>IF(performance_data[[#This Row],[net_inflows]]&gt;AVERAGE(performance_data[net_inflows]),"High","Low")</f>
        <v>Low</v>
      </c>
      <c r="T456" s="15">
        <f>AVERAGEIF(performance_data[inflow_flag],performance_data[[#This Row],[inflow_flag]],performance_data[return_percentage])</f>
        <v>5.0457846277021572</v>
      </c>
      <c r="U456" s="17">
        <f>IF(performance_data[[#This Row],[return_percentage]]&lt;performance_data[[#This Row],[benchmark_return]],1,0)</f>
        <v>1</v>
      </c>
      <c r="V456" s="17">
        <f>COUNTIFS(performance_data[portfolio_id],performance_data[[#This Row],[portfolio_id]])</f>
        <v>26</v>
      </c>
      <c r="W456" s="17">
        <f>COUNTIFS(performance_data[portfolio_id],performance_data[[#This Row],[portfolio_id]],
          performance_data[return_flag],1)</f>
        <v>13</v>
      </c>
      <c r="X456" s="15">
        <f>performance_data[[#This Row],[underperform_flag_count]]/performance_data[[#This Row],[totalportfoliocount]]</f>
        <v>0.5</v>
      </c>
    </row>
    <row r="457" spans="1:24" x14ac:dyDescent="0.3">
      <c r="A457">
        <v>1784</v>
      </c>
      <c r="B457" s="1">
        <v>45276</v>
      </c>
      <c r="C457">
        <v>65027.72</v>
      </c>
      <c r="D457">
        <v>16.18</v>
      </c>
      <c r="E457">
        <v>14.08</v>
      </c>
      <c r="F457">
        <v>619.5</v>
      </c>
      <c r="G457">
        <v>2648.43</v>
      </c>
      <c r="H457" t="s">
        <v>2213</v>
      </c>
      <c r="I457" t="s">
        <v>2217</v>
      </c>
      <c r="J457">
        <v>12</v>
      </c>
      <c r="K457" t="s">
        <v>2218</v>
      </c>
      <c r="L457" t="str">
        <f>IF(performance_data[[#This Row],[return_percentage]]&gt;=performance_data[[#This Row],[benchmark_return]],"Higher","Lower")</f>
        <v>Higher</v>
      </c>
      <c r="M457" s="14">
        <f xml:space="preserve"> _xlfn.MAXIFS(performance_data[date],performance_data[portfolio_id],performance_data[[#This Row],[portfolio_id]])</f>
        <v>45545</v>
      </c>
      <c r="N457" s="14">
        <f xml:space="preserve"> _xlfn.MINIFS(performance_data[date],performance_data[portfolio_id],performance_data[[#This Row],[portfolio_id]])</f>
        <v>44865</v>
      </c>
      <c r="O457" s="15">
        <f>_xlfn.MAXIFS(performance_data[portfolio_value],performance_data[portfolio_id],performance_data[[#This Row],[portfolio_id]],performance_data[date],performance_data[[#This Row],[latest_date]])</f>
        <v>315709.19</v>
      </c>
      <c r="P457" s="15">
        <f>_xlfn.MAXIFS(performance_data[portfolio_value],performance_data[portfolio_id],performance_data[[#This Row],[portfolio_id]],performance_data[date],performance_data[[#This Row],[starting_date]])</f>
        <v>124781.87</v>
      </c>
      <c r="Q457" s="15">
        <f>performance_data[[#This Row],[latest_value]]-performance_data[[#This Row],[starting_value]]</f>
        <v>190927.32</v>
      </c>
      <c r="R457" s="15">
        <f>performance_data[[#This Row],[net_inflows]]-performance_data[[#This Row],[net_outflows]]</f>
        <v>-2028.9299999999998</v>
      </c>
      <c r="S457" s="15" t="str">
        <f>IF(performance_data[[#This Row],[net_inflows]]&gt;AVERAGE(performance_data[net_inflows]),"High","Low")</f>
        <v>Low</v>
      </c>
      <c r="T457" s="15">
        <f>AVERAGEIF(performance_data[inflow_flag],performance_data[[#This Row],[inflow_flag]],performance_data[return_percentage])</f>
        <v>5.0457846277021572</v>
      </c>
      <c r="U457" s="17">
        <f>IF(performance_data[[#This Row],[return_percentage]]&lt;performance_data[[#This Row],[benchmark_return]],1,0)</f>
        <v>0</v>
      </c>
      <c r="V457" s="17">
        <f>COUNTIFS(performance_data[portfolio_id],performance_data[[#This Row],[portfolio_id]])</f>
        <v>22</v>
      </c>
      <c r="W457" s="17">
        <f>COUNTIFS(performance_data[portfolio_id],performance_data[[#This Row],[portfolio_id]],
          performance_data[return_flag],1)</f>
        <v>7</v>
      </c>
      <c r="X457" s="15">
        <f>performance_data[[#This Row],[underperform_flag_count]]/performance_data[[#This Row],[totalportfoliocount]]</f>
        <v>0.31818181818181818</v>
      </c>
    </row>
    <row r="458" spans="1:24" x14ac:dyDescent="0.3">
      <c r="A458">
        <v>1784</v>
      </c>
      <c r="B458" s="1">
        <v>45224</v>
      </c>
      <c r="C458">
        <v>480610.41</v>
      </c>
      <c r="D458">
        <v>-8.7200000000000006</v>
      </c>
      <c r="E458">
        <v>-9.15</v>
      </c>
      <c r="F458">
        <v>8531.07</v>
      </c>
      <c r="G458">
        <v>8865.6</v>
      </c>
      <c r="H458" t="s">
        <v>2213</v>
      </c>
      <c r="I458" t="s">
        <v>2217</v>
      </c>
      <c r="J458">
        <v>10</v>
      </c>
      <c r="K458" t="s">
        <v>2224</v>
      </c>
      <c r="L458" t="str">
        <f>IF(performance_data[[#This Row],[return_percentage]]&gt;=performance_data[[#This Row],[benchmark_return]],"Higher","Lower")</f>
        <v>Higher</v>
      </c>
      <c r="M458" s="14">
        <f xml:space="preserve"> _xlfn.MAXIFS(performance_data[date],performance_data[portfolio_id],performance_data[[#This Row],[portfolio_id]])</f>
        <v>45545</v>
      </c>
      <c r="N458" s="14">
        <f xml:space="preserve"> _xlfn.MINIFS(performance_data[date],performance_data[portfolio_id],performance_data[[#This Row],[portfolio_id]])</f>
        <v>44865</v>
      </c>
      <c r="O458" s="15">
        <f>_xlfn.MAXIFS(performance_data[portfolio_value],performance_data[portfolio_id],performance_data[[#This Row],[portfolio_id]],performance_data[date],performance_data[[#This Row],[latest_date]])</f>
        <v>315709.19</v>
      </c>
      <c r="P458" s="15">
        <f>_xlfn.MAXIFS(performance_data[portfolio_value],performance_data[portfolio_id],performance_data[[#This Row],[portfolio_id]],performance_data[date],performance_data[[#This Row],[starting_date]])</f>
        <v>124781.87</v>
      </c>
      <c r="Q458" s="15">
        <f>performance_data[[#This Row],[latest_value]]-performance_data[[#This Row],[starting_value]]</f>
        <v>190927.32</v>
      </c>
      <c r="R458" s="15">
        <f>performance_data[[#This Row],[net_inflows]]-performance_data[[#This Row],[net_outflows]]</f>
        <v>-334.53000000000065</v>
      </c>
      <c r="S458" s="15" t="str">
        <f>IF(performance_data[[#This Row],[net_inflows]]&gt;AVERAGE(performance_data[net_inflows]),"High","Low")</f>
        <v>Low</v>
      </c>
      <c r="T458" s="15">
        <f>AVERAGEIF(performance_data[inflow_flag],performance_data[[#This Row],[inflow_flag]],performance_data[return_percentage])</f>
        <v>5.0457846277021572</v>
      </c>
      <c r="U458" s="17">
        <f>IF(performance_data[[#This Row],[return_percentage]]&lt;performance_data[[#This Row],[benchmark_return]],1,0)</f>
        <v>0</v>
      </c>
      <c r="V458" s="17">
        <f>COUNTIFS(performance_data[portfolio_id],performance_data[[#This Row],[portfolio_id]])</f>
        <v>22</v>
      </c>
      <c r="W458" s="17">
        <f>COUNTIFS(performance_data[portfolio_id],performance_data[[#This Row],[portfolio_id]],
          performance_data[return_flag],1)</f>
        <v>7</v>
      </c>
      <c r="X458" s="15">
        <f>performance_data[[#This Row],[underperform_flag_count]]/performance_data[[#This Row],[totalportfoliocount]]</f>
        <v>0.31818181818181818</v>
      </c>
    </row>
    <row r="459" spans="1:24" x14ac:dyDescent="0.3">
      <c r="A459">
        <v>1784</v>
      </c>
      <c r="B459" s="1">
        <v>45350</v>
      </c>
      <c r="C459">
        <v>434102.34</v>
      </c>
      <c r="D459">
        <v>-7.08</v>
      </c>
      <c r="E459">
        <v>-7.41</v>
      </c>
      <c r="F459">
        <v>2857.34</v>
      </c>
      <c r="G459">
        <v>6854.77</v>
      </c>
      <c r="H459" t="s">
        <v>2205</v>
      </c>
      <c r="I459" t="s">
        <v>2206</v>
      </c>
      <c r="J459">
        <v>2</v>
      </c>
      <c r="K459" t="s">
        <v>2226</v>
      </c>
      <c r="L459" t="str">
        <f>IF(performance_data[[#This Row],[return_percentage]]&gt;=performance_data[[#This Row],[benchmark_return]],"Higher","Lower")</f>
        <v>Higher</v>
      </c>
      <c r="M459" s="14">
        <f xml:space="preserve"> _xlfn.MAXIFS(performance_data[date],performance_data[portfolio_id],performance_data[[#This Row],[portfolio_id]])</f>
        <v>45545</v>
      </c>
      <c r="N459" s="14">
        <f xml:space="preserve"> _xlfn.MINIFS(performance_data[date],performance_data[portfolio_id],performance_data[[#This Row],[portfolio_id]])</f>
        <v>44865</v>
      </c>
      <c r="O459" s="15">
        <f>_xlfn.MAXIFS(performance_data[portfolio_value],performance_data[portfolio_id],performance_data[[#This Row],[portfolio_id]],performance_data[date],performance_data[[#This Row],[latest_date]])</f>
        <v>315709.19</v>
      </c>
      <c r="P459" s="15">
        <f>_xlfn.MAXIFS(performance_data[portfolio_value],performance_data[portfolio_id],performance_data[[#This Row],[portfolio_id]],performance_data[date],performance_data[[#This Row],[starting_date]])</f>
        <v>124781.87</v>
      </c>
      <c r="Q459" s="15">
        <f>performance_data[[#This Row],[latest_value]]-performance_data[[#This Row],[starting_value]]</f>
        <v>190927.32</v>
      </c>
      <c r="R459" s="15">
        <f>performance_data[[#This Row],[net_inflows]]-performance_data[[#This Row],[net_outflows]]</f>
        <v>-3997.4300000000003</v>
      </c>
      <c r="S459" s="15" t="str">
        <f>IF(performance_data[[#This Row],[net_inflows]]&gt;AVERAGE(performance_data[net_inflows]),"High","Low")</f>
        <v>Low</v>
      </c>
      <c r="T459" s="15">
        <f>AVERAGEIF(performance_data[inflow_flag],performance_data[[#This Row],[inflow_flag]],performance_data[return_percentage])</f>
        <v>5.0457846277021572</v>
      </c>
      <c r="U459" s="17">
        <f>IF(performance_data[[#This Row],[return_percentage]]&lt;performance_data[[#This Row],[benchmark_return]],1,0)</f>
        <v>0</v>
      </c>
      <c r="V459" s="17">
        <f>COUNTIFS(performance_data[portfolio_id],performance_data[[#This Row],[portfolio_id]])</f>
        <v>22</v>
      </c>
      <c r="W459" s="17">
        <f>COUNTIFS(performance_data[portfolio_id],performance_data[[#This Row],[portfolio_id]],
          performance_data[return_flag],1)</f>
        <v>7</v>
      </c>
      <c r="X459" s="15">
        <f>performance_data[[#This Row],[underperform_flag_count]]/performance_data[[#This Row],[totalportfoliocount]]</f>
        <v>0.31818181818181818</v>
      </c>
    </row>
    <row r="460" spans="1:24" x14ac:dyDescent="0.3">
      <c r="A460">
        <v>1784</v>
      </c>
      <c r="B460" s="1">
        <v>45213</v>
      </c>
      <c r="C460">
        <v>296495.92</v>
      </c>
      <c r="D460">
        <v>18.64</v>
      </c>
      <c r="E460">
        <v>18.16</v>
      </c>
      <c r="F460">
        <v>2705.21</v>
      </c>
      <c r="G460">
        <v>1402.95</v>
      </c>
      <c r="H460" t="s">
        <v>2213</v>
      </c>
      <c r="I460" t="s">
        <v>2217</v>
      </c>
      <c r="J460">
        <v>10</v>
      </c>
      <c r="K460" t="s">
        <v>2224</v>
      </c>
      <c r="L460" t="str">
        <f>IF(performance_data[[#This Row],[return_percentage]]&gt;=performance_data[[#This Row],[benchmark_return]],"Higher","Lower")</f>
        <v>Higher</v>
      </c>
      <c r="M460" s="14">
        <f xml:space="preserve"> _xlfn.MAXIFS(performance_data[date],performance_data[portfolio_id],performance_data[[#This Row],[portfolio_id]])</f>
        <v>45545</v>
      </c>
      <c r="N460" s="14">
        <f xml:space="preserve"> _xlfn.MINIFS(performance_data[date],performance_data[portfolio_id],performance_data[[#This Row],[portfolio_id]])</f>
        <v>44865</v>
      </c>
      <c r="O460" s="15">
        <f>_xlfn.MAXIFS(performance_data[portfolio_value],performance_data[portfolio_id],performance_data[[#This Row],[portfolio_id]],performance_data[date],performance_data[[#This Row],[latest_date]])</f>
        <v>315709.19</v>
      </c>
      <c r="P460" s="15">
        <f>_xlfn.MAXIFS(performance_data[portfolio_value],performance_data[portfolio_id],performance_data[[#This Row],[portfolio_id]],performance_data[date],performance_data[[#This Row],[starting_date]])</f>
        <v>124781.87</v>
      </c>
      <c r="Q460" s="15">
        <f>performance_data[[#This Row],[latest_value]]-performance_data[[#This Row],[starting_value]]</f>
        <v>190927.32</v>
      </c>
      <c r="R460" s="15">
        <f>performance_data[[#This Row],[net_inflows]]-performance_data[[#This Row],[net_outflows]]</f>
        <v>1302.26</v>
      </c>
      <c r="S460" s="15" t="str">
        <f>IF(performance_data[[#This Row],[net_inflows]]&gt;AVERAGE(performance_data[net_inflows]),"High","Low")</f>
        <v>Low</v>
      </c>
      <c r="T460" s="15">
        <f>AVERAGEIF(performance_data[inflow_flag],performance_data[[#This Row],[inflow_flag]],performance_data[return_percentage])</f>
        <v>5.0457846277021572</v>
      </c>
      <c r="U460" s="17">
        <f>IF(performance_data[[#This Row],[return_percentage]]&lt;performance_data[[#This Row],[benchmark_return]],1,0)</f>
        <v>0</v>
      </c>
      <c r="V460" s="17">
        <f>COUNTIFS(performance_data[portfolio_id],performance_data[[#This Row],[portfolio_id]])</f>
        <v>22</v>
      </c>
      <c r="W460" s="17">
        <f>COUNTIFS(performance_data[portfolio_id],performance_data[[#This Row],[portfolio_id]],
          performance_data[return_flag],1)</f>
        <v>7</v>
      </c>
      <c r="X460" s="15">
        <f>performance_data[[#This Row],[underperform_flag_count]]/performance_data[[#This Row],[totalportfoliocount]]</f>
        <v>0.31818181818181818</v>
      </c>
    </row>
    <row r="461" spans="1:24" x14ac:dyDescent="0.3">
      <c r="A461">
        <v>1784</v>
      </c>
      <c r="B461" s="1">
        <v>45140</v>
      </c>
      <c r="C461">
        <v>155826.29999999999</v>
      </c>
      <c r="D461">
        <v>-7.85</v>
      </c>
      <c r="E461">
        <v>-6.38</v>
      </c>
      <c r="F461">
        <v>16548.13</v>
      </c>
      <c r="G461">
        <v>5998.02</v>
      </c>
      <c r="H461" t="s">
        <v>2213</v>
      </c>
      <c r="I461" t="s">
        <v>2209</v>
      </c>
      <c r="J461">
        <v>8</v>
      </c>
      <c r="K461" t="s">
        <v>2214</v>
      </c>
      <c r="L461" t="str">
        <f>IF(performance_data[[#This Row],[return_percentage]]&gt;=performance_data[[#This Row],[benchmark_return]],"Higher","Lower")</f>
        <v>Lower</v>
      </c>
      <c r="M461" s="14">
        <f xml:space="preserve"> _xlfn.MAXIFS(performance_data[date],performance_data[portfolio_id],performance_data[[#This Row],[portfolio_id]])</f>
        <v>45545</v>
      </c>
      <c r="N461" s="14">
        <f xml:space="preserve"> _xlfn.MINIFS(performance_data[date],performance_data[portfolio_id],performance_data[[#This Row],[portfolio_id]])</f>
        <v>44865</v>
      </c>
      <c r="O461" s="15">
        <f>_xlfn.MAXIFS(performance_data[portfolio_value],performance_data[portfolio_id],performance_data[[#This Row],[portfolio_id]],performance_data[date],performance_data[[#This Row],[latest_date]])</f>
        <v>315709.19</v>
      </c>
      <c r="P461" s="15">
        <f>_xlfn.MAXIFS(performance_data[portfolio_value],performance_data[portfolio_id],performance_data[[#This Row],[portfolio_id]],performance_data[date],performance_data[[#This Row],[starting_date]])</f>
        <v>124781.87</v>
      </c>
      <c r="Q461" s="15">
        <f>performance_data[[#This Row],[latest_value]]-performance_data[[#This Row],[starting_value]]</f>
        <v>190927.32</v>
      </c>
      <c r="R461" s="15">
        <f>performance_data[[#This Row],[net_inflows]]-performance_data[[#This Row],[net_outflows]]</f>
        <v>10550.11</v>
      </c>
      <c r="S461" s="15" t="str">
        <f>IF(performance_data[[#This Row],[net_inflows]]&gt;AVERAGE(performance_data[net_inflows]),"High","Low")</f>
        <v>High</v>
      </c>
      <c r="T461" s="15">
        <f>AVERAGEIF(performance_data[inflow_flag],performance_data[[#This Row],[inflow_flag]],performance_data[return_percentage])</f>
        <v>4.8467905675459724</v>
      </c>
      <c r="U461" s="17">
        <f>IF(performance_data[[#This Row],[return_percentage]]&lt;performance_data[[#This Row],[benchmark_return]],1,0)</f>
        <v>1</v>
      </c>
      <c r="V461" s="17">
        <f>COUNTIFS(performance_data[portfolio_id],performance_data[[#This Row],[portfolio_id]])</f>
        <v>22</v>
      </c>
      <c r="W461" s="17">
        <f>COUNTIFS(performance_data[portfolio_id],performance_data[[#This Row],[portfolio_id]],
          performance_data[return_flag],1)</f>
        <v>7</v>
      </c>
      <c r="X461" s="15">
        <f>performance_data[[#This Row],[underperform_flag_count]]/performance_data[[#This Row],[totalportfoliocount]]</f>
        <v>0.31818181818181818</v>
      </c>
    </row>
    <row r="462" spans="1:24" x14ac:dyDescent="0.3">
      <c r="A462">
        <v>1784</v>
      </c>
      <c r="B462" s="1">
        <v>45519</v>
      </c>
      <c r="C462">
        <v>187308.32</v>
      </c>
      <c r="D462">
        <v>-0.43</v>
      </c>
      <c r="E462">
        <v>-0.42</v>
      </c>
      <c r="F462">
        <v>5837.8</v>
      </c>
      <c r="G462">
        <v>14057.11</v>
      </c>
      <c r="H462" t="s">
        <v>2205</v>
      </c>
      <c r="I462" t="s">
        <v>2209</v>
      </c>
      <c r="J462">
        <v>8</v>
      </c>
      <c r="K462" t="s">
        <v>2214</v>
      </c>
      <c r="L462" t="str">
        <f>IF(performance_data[[#This Row],[return_percentage]]&gt;=performance_data[[#This Row],[benchmark_return]],"Higher","Lower")</f>
        <v>Lower</v>
      </c>
      <c r="M462" s="14">
        <f xml:space="preserve"> _xlfn.MAXIFS(performance_data[date],performance_data[portfolio_id],performance_data[[#This Row],[portfolio_id]])</f>
        <v>45545</v>
      </c>
      <c r="N462" s="14">
        <f xml:space="preserve"> _xlfn.MINIFS(performance_data[date],performance_data[portfolio_id],performance_data[[#This Row],[portfolio_id]])</f>
        <v>44865</v>
      </c>
      <c r="O462" s="15">
        <f>_xlfn.MAXIFS(performance_data[portfolio_value],performance_data[portfolio_id],performance_data[[#This Row],[portfolio_id]],performance_data[date],performance_data[[#This Row],[latest_date]])</f>
        <v>315709.19</v>
      </c>
      <c r="P462" s="15">
        <f>_xlfn.MAXIFS(performance_data[portfolio_value],performance_data[portfolio_id],performance_data[[#This Row],[portfolio_id]],performance_data[date],performance_data[[#This Row],[starting_date]])</f>
        <v>124781.87</v>
      </c>
      <c r="Q462" s="15">
        <f>performance_data[[#This Row],[latest_value]]-performance_data[[#This Row],[starting_value]]</f>
        <v>190927.32</v>
      </c>
      <c r="R462" s="15">
        <f>performance_data[[#This Row],[net_inflows]]-performance_data[[#This Row],[net_outflows]]</f>
        <v>-8219.3100000000013</v>
      </c>
      <c r="S462" s="15" t="str">
        <f>IF(performance_data[[#This Row],[net_inflows]]&gt;AVERAGE(performance_data[net_inflows]),"High","Low")</f>
        <v>Low</v>
      </c>
      <c r="T462" s="15">
        <f>AVERAGEIF(performance_data[inflow_flag],performance_data[[#This Row],[inflow_flag]],performance_data[return_percentage])</f>
        <v>5.0457846277021572</v>
      </c>
      <c r="U462" s="17">
        <f>IF(performance_data[[#This Row],[return_percentage]]&lt;performance_data[[#This Row],[benchmark_return]],1,0)</f>
        <v>1</v>
      </c>
      <c r="V462" s="17">
        <f>COUNTIFS(performance_data[portfolio_id],performance_data[[#This Row],[portfolio_id]])</f>
        <v>22</v>
      </c>
      <c r="W462" s="17">
        <f>COUNTIFS(performance_data[portfolio_id],performance_data[[#This Row],[portfolio_id]],
          performance_data[return_flag],1)</f>
        <v>7</v>
      </c>
      <c r="X462" s="15">
        <f>performance_data[[#This Row],[underperform_flag_count]]/performance_data[[#This Row],[totalportfoliocount]]</f>
        <v>0.31818181818181818</v>
      </c>
    </row>
    <row r="463" spans="1:24" x14ac:dyDescent="0.3">
      <c r="A463">
        <v>1784</v>
      </c>
      <c r="B463" s="1">
        <v>45048</v>
      </c>
      <c r="C463">
        <v>82934.84</v>
      </c>
      <c r="D463">
        <v>-9.0500000000000007</v>
      </c>
      <c r="E463">
        <v>-7.72</v>
      </c>
      <c r="F463">
        <v>5208.75</v>
      </c>
      <c r="G463">
        <v>18368.009999999998</v>
      </c>
      <c r="H463" t="s">
        <v>2213</v>
      </c>
      <c r="I463" t="s">
        <v>2211</v>
      </c>
      <c r="J463">
        <v>5</v>
      </c>
      <c r="K463" t="s">
        <v>2223</v>
      </c>
      <c r="L463" t="str">
        <f>IF(performance_data[[#This Row],[return_percentage]]&gt;=performance_data[[#This Row],[benchmark_return]],"Higher","Lower")</f>
        <v>Lower</v>
      </c>
      <c r="M463" s="14">
        <f xml:space="preserve"> _xlfn.MAXIFS(performance_data[date],performance_data[portfolio_id],performance_data[[#This Row],[portfolio_id]])</f>
        <v>45545</v>
      </c>
      <c r="N463" s="14">
        <f xml:space="preserve"> _xlfn.MINIFS(performance_data[date],performance_data[portfolio_id],performance_data[[#This Row],[portfolio_id]])</f>
        <v>44865</v>
      </c>
      <c r="O463" s="15">
        <f>_xlfn.MAXIFS(performance_data[portfolio_value],performance_data[portfolio_id],performance_data[[#This Row],[portfolio_id]],performance_data[date],performance_data[[#This Row],[latest_date]])</f>
        <v>315709.19</v>
      </c>
      <c r="P463" s="15">
        <f>_xlfn.MAXIFS(performance_data[portfolio_value],performance_data[portfolio_id],performance_data[[#This Row],[portfolio_id]],performance_data[date],performance_data[[#This Row],[starting_date]])</f>
        <v>124781.87</v>
      </c>
      <c r="Q463" s="15">
        <f>performance_data[[#This Row],[latest_value]]-performance_data[[#This Row],[starting_value]]</f>
        <v>190927.32</v>
      </c>
      <c r="R463" s="15">
        <f>performance_data[[#This Row],[net_inflows]]-performance_data[[#This Row],[net_outflows]]</f>
        <v>-13159.259999999998</v>
      </c>
      <c r="S463" s="15" t="str">
        <f>IF(performance_data[[#This Row],[net_inflows]]&gt;AVERAGE(performance_data[net_inflows]),"High","Low")</f>
        <v>Low</v>
      </c>
      <c r="T463" s="15">
        <f>AVERAGEIF(performance_data[inflow_flag],performance_data[[#This Row],[inflow_flag]],performance_data[return_percentage])</f>
        <v>5.0457846277021572</v>
      </c>
      <c r="U463" s="17">
        <f>IF(performance_data[[#This Row],[return_percentage]]&lt;performance_data[[#This Row],[benchmark_return]],1,0)</f>
        <v>1</v>
      </c>
      <c r="V463" s="17">
        <f>COUNTIFS(performance_data[portfolio_id],performance_data[[#This Row],[portfolio_id]])</f>
        <v>22</v>
      </c>
      <c r="W463" s="17">
        <f>COUNTIFS(performance_data[portfolio_id],performance_data[[#This Row],[portfolio_id]],
          performance_data[return_flag],1)</f>
        <v>7</v>
      </c>
      <c r="X463" s="15">
        <f>performance_data[[#This Row],[underperform_flag_count]]/performance_data[[#This Row],[totalportfoliocount]]</f>
        <v>0.31818181818181818</v>
      </c>
    </row>
    <row r="464" spans="1:24" x14ac:dyDescent="0.3">
      <c r="A464">
        <v>1784</v>
      </c>
      <c r="B464" s="1">
        <v>44983</v>
      </c>
      <c r="C464">
        <v>266321.34000000003</v>
      </c>
      <c r="D464">
        <v>18.260000000000002</v>
      </c>
      <c r="E464">
        <v>15.91</v>
      </c>
      <c r="F464">
        <v>19160.97</v>
      </c>
      <c r="G464">
        <v>1688.56</v>
      </c>
      <c r="H464" t="s">
        <v>2213</v>
      </c>
      <c r="I464" t="s">
        <v>2206</v>
      </c>
      <c r="J464">
        <v>2</v>
      </c>
      <c r="K464" t="s">
        <v>2226</v>
      </c>
      <c r="L464" t="str">
        <f>IF(performance_data[[#This Row],[return_percentage]]&gt;=performance_data[[#This Row],[benchmark_return]],"Higher","Lower")</f>
        <v>Higher</v>
      </c>
      <c r="M464" s="14">
        <f xml:space="preserve"> _xlfn.MAXIFS(performance_data[date],performance_data[portfolio_id],performance_data[[#This Row],[portfolio_id]])</f>
        <v>45545</v>
      </c>
      <c r="N464" s="14">
        <f xml:space="preserve"> _xlfn.MINIFS(performance_data[date],performance_data[portfolio_id],performance_data[[#This Row],[portfolio_id]])</f>
        <v>44865</v>
      </c>
      <c r="O464" s="15">
        <f>_xlfn.MAXIFS(performance_data[portfolio_value],performance_data[portfolio_id],performance_data[[#This Row],[portfolio_id]],performance_data[date],performance_data[[#This Row],[latest_date]])</f>
        <v>315709.19</v>
      </c>
      <c r="P464" s="15">
        <f>_xlfn.MAXIFS(performance_data[portfolio_value],performance_data[portfolio_id],performance_data[[#This Row],[portfolio_id]],performance_data[date],performance_data[[#This Row],[starting_date]])</f>
        <v>124781.87</v>
      </c>
      <c r="Q464" s="15">
        <f>performance_data[[#This Row],[latest_value]]-performance_data[[#This Row],[starting_value]]</f>
        <v>190927.32</v>
      </c>
      <c r="R464" s="15">
        <f>performance_data[[#This Row],[net_inflows]]-performance_data[[#This Row],[net_outflows]]</f>
        <v>17472.41</v>
      </c>
      <c r="S464" s="15" t="str">
        <f>IF(performance_data[[#This Row],[net_inflows]]&gt;AVERAGE(performance_data[net_inflows]),"High","Low")</f>
        <v>High</v>
      </c>
      <c r="T464" s="15">
        <f>AVERAGEIF(performance_data[inflow_flag],performance_data[[#This Row],[inflow_flag]],performance_data[return_percentage])</f>
        <v>4.8467905675459724</v>
      </c>
      <c r="U464" s="17">
        <f>IF(performance_data[[#This Row],[return_percentage]]&lt;performance_data[[#This Row],[benchmark_return]],1,0)</f>
        <v>0</v>
      </c>
      <c r="V464" s="17">
        <f>COUNTIFS(performance_data[portfolio_id],performance_data[[#This Row],[portfolio_id]])</f>
        <v>22</v>
      </c>
      <c r="W464" s="17">
        <f>COUNTIFS(performance_data[portfolio_id],performance_data[[#This Row],[portfolio_id]],
          performance_data[return_flag],1)</f>
        <v>7</v>
      </c>
      <c r="X464" s="15">
        <f>performance_data[[#This Row],[underperform_flag_count]]/performance_data[[#This Row],[totalportfoliocount]]</f>
        <v>0.31818181818181818</v>
      </c>
    </row>
    <row r="465" spans="1:24" x14ac:dyDescent="0.3">
      <c r="A465">
        <v>1784</v>
      </c>
      <c r="B465" s="1">
        <v>45202</v>
      </c>
      <c r="C465">
        <v>81603.28</v>
      </c>
      <c r="D465">
        <v>-7.41</v>
      </c>
      <c r="E465">
        <v>-7.55</v>
      </c>
      <c r="F465">
        <v>3418.53</v>
      </c>
      <c r="G465">
        <v>5367.54</v>
      </c>
      <c r="H465" t="s">
        <v>2213</v>
      </c>
      <c r="I465" t="s">
        <v>2217</v>
      </c>
      <c r="J465">
        <v>10</v>
      </c>
      <c r="K465" t="s">
        <v>2224</v>
      </c>
      <c r="L465" t="str">
        <f>IF(performance_data[[#This Row],[return_percentage]]&gt;=performance_data[[#This Row],[benchmark_return]],"Higher","Lower")</f>
        <v>Higher</v>
      </c>
      <c r="M465" s="14">
        <f xml:space="preserve"> _xlfn.MAXIFS(performance_data[date],performance_data[portfolio_id],performance_data[[#This Row],[portfolio_id]])</f>
        <v>45545</v>
      </c>
      <c r="N465" s="14">
        <f xml:space="preserve"> _xlfn.MINIFS(performance_data[date],performance_data[portfolio_id],performance_data[[#This Row],[portfolio_id]])</f>
        <v>44865</v>
      </c>
      <c r="O465" s="15">
        <f>_xlfn.MAXIFS(performance_data[portfolio_value],performance_data[portfolio_id],performance_data[[#This Row],[portfolio_id]],performance_data[date],performance_data[[#This Row],[latest_date]])</f>
        <v>315709.19</v>
      </c>
      <c r="P465" s="15">
        <f>_xlfn.MAXIFS(performance_data[portfolio_value],performance_data[portfolio_id],performance_data[[#This Row],[portfolio_id]],performance_data[date],performance_data[[#This Row],[starting_date]])</f>
        <v>124781.87</v>
      </c>
      <c r="Q465" s="15">
        <f>performance_data[[#This Row],[latest_value]]-performance_data[[#This Row],[starting_value]]</f>
        <v>190927.32</v>
      </c>
      <c r="R465" s="15">
        <f>performance_data[[#This Row],[net_inflows]]-performance_data[[#This Row],[net_outflows]]</f>
        <v>-1949.0099999999998</v>
      </c>
      <c r="S465" s="15" t="str">
        <f>IF(performance_data[[#This Row],[net_inflows]]&gt;AVERAGE(performance_data[net_inflows]),"High","Low")</f>
        <v>Low</v>
      </c>
      <c r="T465" s="15">
        <f>AVERAGEIF(performance_data[inflow_flag],performance_data[[#This Row],[inflow_flag]],performance_data[return_percentage])</f>
        <v>5.0457846277021572</v>
      </c>
      <c r="U465" s="17">
        <f>IF(performance_data[[#This Row],[return_percentage]]&lt;performance_data[[#This Row],[benchmark_return]],1,0)</f>
        <v>0</v>
      </c>
      <c r="V465" s="17">
        <f>COUNTIFS(performance_data[portfolio_id],performance_data[[#This Row],[portfolio_id]])</f>
        <v>22</v>
      </c>
      <c r="W465" s="17">
        <f>COUNTIFS(performance_data[portfolio_id],performance_data[[#This Row],[portfolio_id]],
          performance_data[return_flag],1)</f>
        <v>7</v>
      </c>
      <c r="X465" s="15">
        <f>performance_data[[#This Row],[underperform_flag_count]]/performance_data[[#This Row],[totalportfoliocount]]</f>
        <v>0.31818181818181818</v>
      </c>
    </row>
    <row r="466" spans="1:24" x14ac:dyDescent="0.3">
      <c r="A466">
        <v>1784</v>
      </c>
      <c r="B466" s="1">
        <v>45545</v>
      </c>
      <c r="C466">
        <v>315709.19</v>
      </c>
      <c r="D466">
        <v>15.94</v>
      </c>
      <c r="E466">
        <v>15.33</v>
      </c>
      <c r="F466">
        <v>236.96</v>
      </c>
      <c r="G466">
        <v>3755.01</v>
      </c>
      <c r="H466" t="s">
        <v>2205</v>
      </c>
      <c r="I466" t="s">
        <v>2209</v>
      </c>
      <c r="J466">
        <v>9</v>
      </c>
      <c r="K466" t="s">
        <v>2221</v>
      </c>
      <c r="L466" t="str">
        <f>IF(performance_data[[#This Row],[return_percentage]]&gt;=performance_data[[#This Row],[benchmark_return]],"Higher","Lower")</f>
        <v>Higher</v>
      </c>
      <c r="M466" s="14">
        <f xml:space="preserve"> _xlfn.MAXIFS(performance_data[date],performance_data[portfolio_id],performance_data[[#This Row],[portfolio_id]])</f>
        <v>45545</v>
      </c>
      <c r="N466" s="14">
        <f xml:space="preserve"> _xlfn.MINIFS(performance_data[date],performance_data[portfolio_id],performance_data[[#This Row],[portfolio_id]])</f>
        <v>44865</v>
      </c>
      <c r="O466" s="15">
        <f>_xlfn.MAXIFS(performance_data[portfolio_value],performance_data[portfolio_id],performance_data[[#This Row],[portfolio_id]],performance_data[date],performance_data[[#This Row],[latest_date]])</f>
        <v>315709.19</v>
      </c>
      <c r="P466" s="15">
        <f>_xlfn.MAXIFS(performance_data[portfolio_value],performance_data[portfolio_id],performance_data[[#This Row],[portfolio_id]],performance_data[date],performance_data[[#This Row],[starting_date]])</f>
        <v>124781.87</v>
      </c>
      <c r="Q466" s="15">
        <f>performance_data[[#This Row],[latest_value]]-performance_data[[#This Row],[starting_value]]</f>
        <v>190927.32</v>
      </c>
      <c r="R466" s="15">
        <f>performance_data[[#This Row],[net_inflows]]-performance_data[[#This Row],[net_outflows]]</f>
        <v>-3518.05</v>
      </c>
      <c r="S466" s="15" t="str">
        <f>IF(performance_data[[#This Row],[net_inflows]]&gt;AVERAGE(performance_data[net_inflows]),"High","Low")</f>
        <v>Low</v>
      </c>
      <c r="T466" s="15">
        <f>AVERAGEIF(performance_data[inflow_flag],performance_data[[#This Row],[inflow_flag]],performance_data[return_percentage])</f>
        <v>5.0457846277021572</v>
      </c>
      <c r="U466" s="17">
        <f>IF(performance_data[[#This Row],[return_percentage]]&lt;performance_data[[#This Row],[benchmark_return]],1,0)</f>
        <v>0</v>
      </c>
      <c r="V466" s="17">
        <f>COUNTIFS(performance_data[portfolio_id],performance_data[[#This Row],[portfolio_id]])</f>
        <v>22</v>
      </c>
      <c r="W466" s="17">
        <f>COUNTIFS(performance_data[portfolio_id],performance_data[[#This Row],[portfolio_id]],
          performance_data[return_flag],1)</f>
        <v>7</v>
      </c>
      <c r="X466" s="15">
        <f>performance_data[[#This Row],[underperform_flag_count]]/performance_data[[#This Row],[totalportfoliocount]]</f>
        <v>0.31818181818181818</v>
      </c>
    </row>
    <row r="467" spans="1:24" x14ac:dyDescent="0.3">
      <c r="A467">
        <v>1784</v>
      </c>
      <c r="B467" s="1">
        <v>45160</v>
      </c>
      <c r="C467">
        <v>277967.88</v>
      </c>
      <c r="D467">
        <v>19.72</v>
      </c>
      <c r="E467">
        <v>16.190000000000001</v>
      </c>
      <c r="F467">
        <v>16873.41</v>
      </c>
      <c r="G467">
        <v>17569.490000000002</v>
      </c>
      <c r="H467" t="s">
        <v>2213</v>
      </c>
      <c r="I467" t="s">
        <v>2209</v>
      </c>
      <c r="J467">
        <v>8</v>
      </c>
      <c r="K467" t="s">
        <v>2214</v>
      </c>
      <c r="L467" t="str">
        <f>IF(performance_data[[#This Row],[return_percentage]]&gt;=performance_data[[#This Row],[benchmark_return]],"Higher","Lower")</f>
        <v>Higher</v>
      </c>
      <c r="M467" s="14">
        <f xml:space="preserve"> _xlfn.MAXIFS(performance_data[date],performance_data[portfolio_id],performance_data[[#This Row],[portfolio_id]])</f>
        <v>45545</v>
      </c>
      <c r="N467" s="14">
        <f xml:space="preserve"> _xlfn.MINIFS(performance_data[date],performance_data[portfolio_id],performance_data[[#This Row],[portfolio_id]])</f>
        <v>44865</v>
      </c>
      <c r="O467" s="15">
        <f>_xlfn.MAXIFS(performance_data[portfolio_value],performance_data[portfolio_id],performance_data[[#This Row],[portfolio_id]],performance_data[date],performance_data[[#This Row],[latest_date]])</f>
        <v>315709.19</v>
      </c>
      <c r="P467" s="15">
        <f>_xlfn.MAXIFS(performance_data[portfolio_value],performance_data[portfolio_id],performance_data[[#This Row],[portfolio_id]],performance_data[date],performance_data[[#This Row],[starting_date]])</f>
        <v>124781.87</v>
      </c>
      <c r="Q467" s="15">
        <f>performance_data[[#This Row],[latest_value]]-performance_data[[#This Row],[starting_value]]</f>
        <v>190927.32</v>
      </c>
      <c r="R467" s="15">
        <f>performance_data[[#This Row],[net_inflows]]-performance_data[[#This Row],[net_outflows]]</f>
        <v>-696.08000000000175</v>
      </c>
      <c r="S467" s="15" t="str">
        <f>IF(performance_data[[#This Row],[net_inflows]]&gt;AVERAGE(performance_data[net_inflows]),"High","Low")</f>
        <v>High</v>
      </c>
      <c r="T467" s="15">
        <f>AVERAGEIF(performance_data[inflow_flag],performance_data[[#This Row],[inflow_flag]],performance_data[return_percentage])</f>
        <v>4.8467905675459724</v>
      </c>
      <c r="U467" s="17">
        <f>IF(performance_data[[#This Row],[return_percentage]]&lt;performance_data[[#This Row],[benchmark_return]],1,0)</f>
        <v>0</v>
      </c>
      <c r="V467" s="17">
        <f>COUNTIFS(performance_data[portfolio_id],performance_data[[#This Row],[portfolio_id]])</f>
        <v>22</v>
      </c>
      <c r="W467" s="17">
        <f>COUNTIFS(performance_data[portfolio_id],performance_data[[#This Row],[portfolio_id]],
          performance_data[return_flag],1)</f>
        <v>7</v>
      </c>
      <c r="X467" s="15">
        <f>performance_data[[#This Row],[underperform_flag_count]]/performance_data[[#This Row],[totalportfoliocount]]</f>
        <v>0.31818181818181818</v>
      </c>
    </row>
    <row r="468" spans="1:24" x14ac:dyDescent="0.3">
      <c r="A468">
        <v>1784</v>
      </c>
      <c r="B468" s="1">
        <v>44983</v>
      </c>
      <c r="C468">
        <v>151263.71</v>
      </c>
      <c r="D468">
        <v>-3.54</v>
      </c>
      <c r="E468">
        <v>-3.91</v>
      </c>
      <c r="F468">
        <v>2136.91</v>
      </c>
      <c r="G468">
        <v>8539.35</v>
      </c>
      <c r="H468" t="s">
        <v>2213</v>
      </c>
      <c r="I468" t="s">
        <v>2206</v>
      </c>
      <c r="J468">
        <v>2</v>
      </c>
      <c r="K468" t="s">
        <v>2226</v>
      </c>
      <c r="L468" t="str">
        <f>IF(performance_data[[#This Row],[return_percentage]]&gt;=performance_data[[#This Row],[benchmark_return]],"Higher","Lower")</f>
        <v>Higher</v>
      </c>
      <c r="M468" s="14">
        <f xml:space="preserve"> _xlfn.MAXIFS(performance_data[date],performance_data[portfolio_id],performance_data[[#This Row],[portfolio_id]])</f>
        <v>45545</v>
      </c>
      <c r="N468" s="14">
        <f xml:space="preserve"> _xlfn.MINIFS(performance_data[date],performance_data[portfolio_id],performance_data[[#This Row],[portfolio_id]])</f>
        <v>44865</v>
      </c>
      <c r="O468" s="15">
        <f>_xlfn.MAXIFS(performance_data[portfolio_value],performance_data[portfolio_id],performance_data[[#This Row],[portfolio_id]],performance_data[date],performance_data[[#This Row],[latest_date]])</f>
        <v>315709.19</v>
      </c>
      <c r="P468" s="15">
        <f>_xlfn.MAXIFS(performance_data[portfolio_value],performance_data[portfolio_id],performance_data[[#This Row],[portfolio_id]],performance_data[date],performance_data[[#This Row],[starting_date]])</f>
        <v>124781.87</v>
      </c>
      <c r="Q468" s="15">
        <f>performance_data[[#This Row],[latest_value]]-performance_data[[#This Row],[starting_value]]</f>
        <v>190927.32</v>
      </c>
      <c r="R468" s="15">
        <f>performance_data[[#This Row],[net_inflows]]-performance_data[[#This Row],[net_outflows]]</f>
        <v>-6402.4400000000005</v>
      </c>
      <c r="S468" s="15" t="str">
        <f>IF(performance_data[[#This Row],[net_inflows]]&gt;AVERAGE(performance_data[net_inflows]),"High","Low")</f>
        <v>Low</v>
      </c>
      <c r="T468" s="15">
        <f>AVERAGEIF(performance_data[inflow_flag],performance_data[[#This Row],[inflow_flag]],performance_data[return_percentage])</f>
        <v>5.0457846277021572</v>
      </c>
      <c r="U468" s="17">
        <f>IF(performance_data[[#This Row],[return_percentage]]&lt;performance_data[[#This Row],[benchmark_return]],1,0)</f>
        <v>0</v>
      </c>
      <c r="V468" s="17">
        <f>COUNTIFS(performance_data[portfolio_id],performance_data[[#This Row],[portfolio_id]])</f>
        <v>22</v>
      </c>
      <c r="W468" s="17">
        <f>COUNTIFS(performance_data[portfolio_id],performance_data[[#This Row],[portfolio_id]],
          performance_data[return_flag],1)</f>
        <v>7</v>
      </c>
      <c r="X468" s="15">
        <f>performance_data[[#This Row],[underperform_flag_count]]/performance_data[[#This Row],[totalportfoliocount]]</f>
        <v>0.31818181818181818</v>
      </c>
    </row>
    <row r="469" spans="1:24" x14ac:dyDescent="0.3">
      <c r="A469">
        <v>1784</v>
      </c>
      <c r="B469" s="1">
        <v>44915</v>
      </c>
      <c r="C469">
        <v>159247.26</v>
      </c>
      <c r="D469">
        <v>-9.0399999999999991</v>
      </c>
      <c r="E469">
        <v>-9.31</v>
      </c>
      <c r="F469">
        <v>15158.74</v>
      </c>
      <c r="G469">
        <v>1769.96</v>
      </c>
      <c r="H469" t="s">
        <v>2220</v>
      </c>
      <c r="I469" t="s">
        <v>2217</v>
      </c>
      <c r="J469">
        <v>12</v>
      </c>
      <c r="K469" t="s">
        <v>2218</v>
      </c>
      <c r="L469" t="str">
        <f>IF(performance_data[[#This Row],[return_percentage]]&gt;=performance_data[[#This Row],[benchmark_return]],"Higher","Lower")</f>
        <v>Higher</v>
      </c>
      <c r="M469" s="14">
        <f xml:space="preserve"> _xlfn.MAXIFS(performance_data[date],performance_data[portfolio_id],performance_data[[#This Row],[portfolio_id]])</f>
        <v>45545</v>
      </c>
      <c r="N469" s="14">
        <f xml:space="preserve"> _xlfn.MINIFS(performance_data[date],performance_data[portfolio_id],performance_data[[#This Row],[portfolio_id]])</f>
        <v>44865</v>
      </c>
      <c r="O469" s="15">
        <f>_xlfn.MAXIFS(performance_data[portfolio_value],performance_data[portfolio_id],performance_data[[#This Row],[portfolio_id]],performance_data[date],performance_data[[#This Row],[latest_date]])</f>
        <v>315709.19</v>
      </c>
      <c r="P469" s="15">
        <f>_xlfn.MAXIFS(performance_data[portfolio_value],performance_data[portfolio_id],performance_data[[#This Row],[portfolio_id]],performance_data[date],performance_data[[#This Row],[starting_date]])</f>
        <v>124781.87</v>
      </c>
      <c r="Q469" s="15">
        <f>performance_data[[#This Row],[latest_value]]-performance_data[[#This Row],[starting_value]]</f>
        <v>190927.32</v>
      </c>
      <c r="R469" s="15">
        <f>performance_data[[#This Row],[net_inflows]]-performance_data[[#This Row],[net_outflows]]</f>
        <v>13388.779999999999</v>
      </c>
      <c r="S469" s="15" t="str">
        <f>IF(performance_data[[#This Row],[net_inflows]]&gt;AVERAGE(performance_data[net_inflows]),"High","Low")</f>
        <v>High</v>
      </c>
      <c r="T469" s="15">
        <f>AVERAGEIF(performance_data[inflow_flag],performance_data[[#This Row],[inflow_flag]],performance_data[return_percentage])</f>
        <v>4.8467905675459724</v>
      </c>
      <c r="U469" s="17">
        <f>IF(performance_data[[#This Row],[return_percentage]]&lt;performance_data[[#This Row],[benchmark_return]],1,0)</f>
        <v>0</v>
      </c>
      <c r="V469" s="17">
        <f>COUNTIFS(performance_data[portfolio_id],performance_data[[#This Row],[portfolio_id]])</f>
        <v>22</v>
      </c>
      <c r="W469" s="17">
        <f>COUNTIFS(performance_data[portfolio_id],performance_data[[#This Row],[portfolio_id]],
          performance_data[return_flag],1)</f>
        <v>7</v>
      </c>
      <c r="X469" s="15">
        <f>performance_data[[#This Row],[underperform_flag_count]]/performance_data[[#This Row],[totalportfoliocount]]</f>
        <v>0.31818181818181818</v>
      </c>
    </row>
    <row r="470" spans="1:24" x14ac:dyDescent="0.3">
      <c r="A470">
        <v>1784</v>
      </c>
      <c r="B470" s="1">
        <v>45270</v>
      </c>
      <c r="C470">
        <v>107713.98</v>
      </c>
      <c r="D470">
        <v>19.420000000000002</v>
      </c>
      <c r="E470">
        <v>21.76</v>
      </c>
      <c r="F470">
        <v>18807.189999999999</v>
      </c>
      <c r="G470">
        <v>8594.85</v>
      </c>
      <c r="H470" t="s">
        <v>2213</v>
      </c>
      <c r="I470" t="s">
        <v>2217</v>
      </c>
      <c r="J470">
        <v>12</v>
      </c>
      <c r="K470" t="s">
        <v>2218</v>
      </c>
      <c r="L470" t="str">
        <f>IF(performance_data[[#This Row],[return_percentage]]&gt;=performance_data[[#This Row],[benchmark_return]],"Higher","Lower")</f>
        <v>Lower</v>
      </c>
      <c r="M470" s="14">
        <f xml:space="preserve"> _xlfn.MAXIFS(performance_data[date],performance_data[portfolio_id],performance_data[[#This Row],[portfolio_id]])</f>
        <v>45545</v>
      </c>
      <c r="N470" s="14">
        <f xml:space="preserve"> _xlfn.MINIFS(performance_data[date],performance_data[portfolio_id],performance_data[[#This Row],[portfolio_id]])</f>
        <v>44865</v>
      </c>
      <c r="O470" s="15">
        <f>_xlfn.MAXIFS(performance_data[portfolio_value],performance_data[portfolio_id],performance_data[[#This Row],[portfolio_id]],performance_data[date],performance_data[[#This Row],[latest_date]])</f>
        <v>315709.19</v>
      </c>
      <c r="P470" s="15">
        <f>_xlfn.MAXIFS(performance_data[portfolio_value],performance_data[portfolio_id],performance_data[[#This Row],[portfolio_id]],performance_data[date],performance_data[[#This Row],[starting_date]])</f>
        <v>124781.87</v>
      </c>
      <c r="Q470" s="15">
        <f>performance_data[[#This Row],[latest_value]]-performance_data[[#This Row],[starting_value]]</f>
        <v>190927.32</v>
      </c>
      <c r="R470" s="15">
        <f>performance_data[[#This Row],[net_inflows]]-performance_data[[#This Row],[net_outflows]]</f>
        <v>10212.339999999998</v>
      </c>
      <c r="S470" s="15" t="str">
        <f>IF(performance_data[[#This Row],[net_inflows]]&gt;AVERAGE(performance_data[net_inflows]),"High","Low")</f>
        <v>High</v>
      </c>
      <c r="T470" s="15">
        <f>AVERAGEIF(performance_data[inflow_flag],performance_data[[#This Row],[inflow_flag]],performance_data[return_percentage])</f>
        <v>4.8467905675459724</v>
      </c>
      <c r="U470" s="17">
        <f>IF(performance_data[[#This Row],[return_percentage]]&lt;performance_data[[#This Row],[benchmark_return]],1,0)</f>
        <v>1</v>
      </c>
      <c r="V470" s="17">
        <f>COUNTIFS(performance_data[portfolio_id],performance_data[[#This Row],[portfolio_id]])</f>
        <v>22</v>
      </c>
      <c r="W470" s="17">
        <f>COUNTIFS(performance_data[portfolio_id],performance_data[[#This Row],[portfolio_id]],
          performance_data[return_flag],1)</f>
        <v>7</v>
      </c>
      <c r="X470" s="15">
        <f>performance_data[[#This Row],[underperform_flag_count]]/performance_data[[#This Row],[totalportfoliocount]]</f>
        <v>0.31818181818181818</v>
      </c>
    </row>
    <row r="471" spans="1:24" x14ac:dyDescent="0.3">
      <c r="A471">
        <v>1784</v>
      </c>
      <c r="B471" s="1">
        <v>45129</v>
      </c>
      <c r="C471">
        <v>89794.2</v>
      </c>
      <c r="D471">
        <v>17.87</v>
      </c>
      <c r="E471">
        <v>19.12</v>
      </c>
      <c r="F471">
        <v>11696.02</v>
      </c>
      <c r="G471">
        <v>15972.35</v>
      </c>
      <c r="H471" t="s">
        <v>2213</v>
      </c>
      <c r="I471" t="s">
        <v>2209</v>
      </c>
      <c r="J471">
        <v>7</v>
      </c>
      <c r="K471" t="s">
        <v>2210</v>
      </c>
      <c r="L471" t="str">
        <f>IF(performance_data[[#This Row],[return_percentage]]&gt;=performance_data[[#This Row],[benchmark_return]],"Higher","Lower")</f>
        <v>Lower</v>
      </c>
      <c r="M471" s="14">
        <f xml:space="preserve"> _xlfn.MAXIFS(performance_data[date],performance_data[portfolio_id],performance_data[[#This Row],[portfolio_id]])</f>
        <v>45545</v>
      </c>
      <c r="N471" s="14">
        <f xml:space="preserve"> _xlfn.MINIFS(performance_data[date],performance_data[portfolio_id],performance_data[[#This Row],[portfolio_id]])</f>
        <v>44865</v>
      </c>
      <c r="O471" s="15">
        <f>_xlfn.MAXIFS(performance_data[portfolio_value],performance_data[portfolio_id],performance_data[[#This Row],[portfolio_id]],performance_data[date],performance_data[[#This Row],[latest_date]])</f>
        <v>315709.19</v>
      </c>
      <c r="P471" s="15">
        <f>_xlfn.MAXIFS(performance_data[portfolio_value],performance_data[portfolio_id],performance_data[[#This Row],[portfolio_id]],performance_data[date],performance_data[[#This Row],[starting_date]])</f>
        <v>124781.87</v>
      </c>
      <c r="Q471" s="15">
        <f>performance_data[[#This Row],[latest_value]]-performance_data[[#This Row],[starting_value]]</f>
        <v>190927.32</v>
      </c>
      <c r="R471" s="15">
        <f>performance_data[[#This Row],[net_inflows]]-performance_data[[#This Row],[net_outflows]]</f>
        <v>-4276.33</v>
      </c>
      <c r="S471" s="15" t="str">
        <f>IF(performance_data[[#This Row],[net_inflows]]&gt;AVERAGE(performance_data[net_inflows]),"High","Low")</f>
        <v>High</v>
      </c>
      <c r="T471" s="15">
        <f>AVERAGEIF(performance_data[inflow_flag],performance_data[[#This Row],[inflow_flag]],performance_data[return_percentage])</f>
        <v>4.8467905675459724</v>
      </c>
      <c r="U471" s="17">
        <f>IF(performance_data[[#This Row],[return_percentage]]&lt;performance_data[[#This Row],[benchmark_return]],1,0)</f>
        <v>1</v>
      </c>
      <c r="V471" s="17">
        <f>COUNTIFS(performance_data[portfolio_id],performance_data[[#This Row],[portfolio_id]])</f>
        <v>22</v>
      </c>
      <c r="W471" s="17">
        <f>COUNTIFS(performance_data[portfolio_id],performance_data[[#This Row],[portfolio_id]],
          performance_data[return_flag],1)</f>
        <v>7</v>
      </c>
      <c r="X471" s="15">
        <f>performance_data[[#This Row],[underperform_flag_count]]/performance_data[[#This Row],[totalportfoliocount]]</f>
        <v>0.31818181818181818</v>
      </c>
    </row>
    <row r="472" spans="1:24" x14ac:dyDescent="0.3">
      <c r="A472">
        <v>1784</v>
      </c>
      <c r="B472" s="1">
        <v>45244</v>
      </c>
      <c r="C472">
        <v>186643.71</v>
      </c>
      <c r="D472">
        <v>3.52</v>
      </c>
      <c r="E472">
        <v>4.04</v>
      </c>
      <c r="F472">
        <v>16060.12</v>
      </c>
      <c r="G472">
        <v>10247.280000000001</v>
      </c>
      <c r="H472" t="s">
        <v>2213</v>
      </c>
      <c r="I472" t="s">
        <v>2217</v>
      </c>
      <c r="J472">
        <v>11</v>
      </c>
      <c r="K472" t="s">
        <v>2219</v>
      </c>
      <c r="L472" t="str">
        <f>IF(performance_data[[#This Row],[return_percentage]]&gt;=performance_data[[#This Row],[benchmark_return]],"Higher","Lower")</f>
        <v>Lower</v>
      </c>
      <c r="M472" s="14">
        <f xml:space="preserve"> _xlfn.MAXIFS(performance_data[date],performance_data[portfolio_id],performance_data[[#This Row],[portfolio_id]])</f>
        <v>45545</v>
      </c>
      <c r="N472" s="14">
        <f xml:space="preserve"> _xlfn.MINIFS(performance_data[date],performance_data[portfolio_id],performance_data[[#This Row],[portfolio_id]])</f>
        <v>44865</v>
      </c>
      <c r="O472" s="15">
        <f>_xlfn.MAXIFS(performance_data[portfolio_value],performance_data[portfolio_id],performance_data[[#This Row],[portfolio_id]],performance_data[date],performance_data[[#This Row],[latest_date]])</f>
        <v>315709.19</v>
      </c>
      <c r="P472" s="15">
        <f>_xlfn.MAXIFS(performance_data[portfolio_value],performance_data[portfolio_id],performance_data[[#This Row],[portfolio_id]],performance_data[date],performance_data[[#This Row],[starting_date]])</f>
        <v>124781.87</v>
      </c>
      <c r="Q472" s="15">
        <f>performance_data[[#This Row],[latest_value]]-performance_data[[#This Row],[starting_value]]</f>
        <v>190927.32</v>
      </c>
      <c r="R472" s="15">
        <f>performance_data[[#This Row],[net_inflows]]-performance_data[[#This Row],[net_outflows]]</f>
        <v>5812.84</v>
      </c>
      <c r="S472" s="15" t="str">
        <f>IF(performance_data[[#This Row],[net_inflows]]&gt;AVERAGE(performance_data[net_inflows]),"High","Low")</f>
        <v>High</v>
      </c>
      <c r="T472" s="15">
        <f>AVERAGEIF(performance_data[inflow_flag],performance_data[[#This Row],[inflow_flag]],performance_data[return_percentage])</f>
        <v>4.8467905675459724</v>
      </c>
      <c r="U472" s="17">
        <f>IF(performance_data[[#This Row],[return_percentage]]&lt;performance_data[[#This Row],[benchmark_return]],1,0)</f>
        <v>1</v>
      </c>
      <c r="V472" s="17">
        <f>COUNTIFS(performance_data[portfolio_id],performance_data[[#This Row],[portfolio_id]])</f>
        <v>22</v>
      </c>
      <c r="W472" s="17">
        <f>COUNTIFS(performance_data[portfolio_id],performance_data[[#This Row],[portfolio_id]],
          performance_data[return_flag],1)</f>
        <v>7</v>
      </c>
      <c r="X472" s="15">
        <f>performance_data[[#This Row],[underperform_flag_count]]/performance_data[[#This Row],[totalportfoliocount]]</f>
        <v>0.31818181818181818</v>
      </c>
    </row>
    <row r="473" spans="1:24" x14ac:dyDescent="0.3">
      <c r="A473">
        <v>1784</v>
      </c>
      <c r="B473" s="1">
        <v>44865</v>
      </c>
      <c r="C473">
        <v>124781.87</v>
      </c>
      <c r="D473">
        <v>-5.1100000000000003</v>
      </c>
      <c r="E473">
        <v>-5.71</v>
      </c>
      <c r="F473">
        <v>9295.9599999999991</v>
      </c>
      <c r="G473">
        <v>19575.990000000002</v>
      </c>
      <c r="H473" t="s">
        <v>2220</v>
      </c>
      <c r="I473" t="s">
        <v>2217</v>
      </c>
      <c r="J473">
        <v>10</v>
      </c>
      <c r="K473" t="s">
        <v>2224</v>
      </c>
      <c r="L473" t="str">
        <f>IF(performance_data[[#This Row],[return_percentage]]&gt;=performance_data[[#This Row],[benchmark_return]],"Higher","Lower")</f>
        <v>Higher</v>
      </c>
      <c r="M473" s="14">
        <f xml:space="preserve"> _xlfn.MAXIFS(performance_data[date],performance_data[portfolio_id],performance_data[[#This Row],[portfolio_id]])</f>
        <v>45545</v>
      </c>
      <c r="N473" s="14">
        <f xml:space="preserve"> _xlfn.MINIFS(performance_data[date],performance_data[portfolio_id],performance_data[[#This Row],[portfolio_id]])</f>
        <v>44865</v>
      </c>
      <c r="O473" s="15">
        <f>_xlfn.MAXIFS(performance_data[portfolio_value],performance_data[portfolio_id],performance_data[[#This Row],[portfolio_id]],performance_data[date],performance_data[[#This Row],[latest_date]])</f>
        <v>315709.19</v>
      </c>
      <c r="P473" s="15">
        <f>_xlfn.MAXIFS(performance_data[portfolio_value],performance_data[portfolio_id],performance_data[[#This Row],[portfolio_id]],performance_data[date],performance_data[[#This Row],[starting_date]])</f>
        <v>124781.87</v>
      </c>
      <c r="Q473" s="15">
        <f>performance_data[[#This Row],[latest_value]]-performance_data[[#This Row],[starting_value]]</f>
        <v>190927.32</v>
      </c>
      <c r="R473" s="15">
        <f>performance_data[[#This Row],[net_inflows]]-performance_data[[#This Row],[net_outflows]]</f>
        <v>-10280.030000000002</v>
      </c>
      <c r="S473" s="15" t="str">
        <f>IF(performance_data[[#This Row],[net_inflows]]&gt;AVERAGE(performance_data[net_inflows]),"High","Low")</f>
        <v>Low</v>
      </c>
      <c r="T473" s="15">
        <f>AVERAGEIF(performance_data[inflow_flag],performance_data[[#This Row],[inflow_flag]],performance_data[return_percentage])</f>
        <v>5.0457846277021572</v>
      </c>
      <c r="U473" s="17">
        <f>IF(performance_data[[#This Row],[return_percentage]]&lt;performance_data[[#This Row],[benchmark_return]],1,0)</f>
        <v>0</v>
      </c>
      <c r="V473" s="17">
        <f>COUNTIFS(performance_data[portfolio_id],performance_data[[#This Row],[portfolio_id]])</f>
        <v>22</v>
      </c>
      <c r="W473" s="17">
        <f>COUNTIFS(performance_data[portfolio_id],performance_data[[#This Row],[portfolio_id]],
          performance_data[return_flag],1)</f>
        <v>7</v>
      </c>
      <c r="X473" s="15">
        <f>performance_data[[#This Row],[underperform_flag_count]]/performance_data[[#This Row],[totalportfoliocount]]</f>
        <v>0.31818181818181818</v>
      </c>
    </row>
    <row r="474" spans="1:24" x14ac:dyDescent="0.3">
      <c r="A474">
        <v>1784</v>
      </c>
      <c r="B474" s="1">
        <v>45035</v>
      </c>
      <c r="C474">
        <v>183562.9</v>
      </c>
      <c r="D474">
        <v>6.11</v>
      </c>
      <c r="E474">
        <v>6.46</v>
      </c>
      <c r="F474">
        <v>7884.78</v>
      </c>
      <c r="G474">
        <v>9676.91</v>
      </c>
      <c r="H474" t="s">
        <v>2213</v>
      </c>
      <c r="I474" t="s">
        <v>2211</v>
      </c>
      <c r="J474">
        <v>4</v>
      </c>
      <c r="K474" t="s">
        <v>2216</v>
      </c>
      <c r="L474" t="str">
        <f>IF(performance_data[[#This Row],[return_percentage]]&gt;=performance_data[[#This Row],[benchmark_return]],"Higher","Lower")</f>
        <v>Lower</v>
      </c>
      <c r="M474" s="14">
        <f xml:space="preserve"> _xlfn.MAXIFS(performance_data[date],performance_data[portfolio_id],performance_data[[#This Row],[portfolio_id]])</f>
        <v>45545</v>
      </c>
      <c r="N474" s="14">
        <f xml:space="preserve"> _xlfn.MINIFS(performance_data[date],performance_data[portfolio_id],performance_data[[#This Row],[portfolio_id]])</f>
        <v>44865</v>
      </c>
      <c r="O474" s="15">
        <f>_xlfn.MAXIFS(performance_data[portfolio_value],performance_data[portfolio_id],performance_data[[#This Row],[portfolio_id]],performance_data[date],performance_data[[#This Row],[latest_date]])</f>
        <v>315709.19</v>
      </c>
      <c r="P474" s="15">
        <f>_xlfn.MAXIFS(performance_data[portfolio_value],performance_data[portfolio_id],performance_data[[#This Row],[portfolio_id]],performance_data[date],performance_data[[#This Row],[starting_date]])</f>
        <v>124781.87</v>
      </c>
      <c r="Q474" s="15">
        <f>performance_data[[#This Row],[latest_value]]-performance_data[[#This Row],[starting_value]]</f>
        <v>190927.32</v>
      </c>
      <c r="R474" s="15">
        <f>performance_data[[#This Row],[net_inflows]]-performance_data[[#This Row],[net_outflows]]</f>
        <v>-1792.13</v>
      </c>
      <c r="S474" s="15" t="str">
        <f>IF(performance_data[[#This Row],[net_inflows]]&gt;AVERAGE(performance_data[net_inflows]),"High","Low")</f>
        <v>Low</v>
      </c>
      <c r="T474" s="15">
        <f>AVERAGEIF(performance_data[inflow_flag],performance_data[[#This Row],[inflow_flag]],performance_data[return_percentage])</f>
        <v>5.0457846277021572</v>
      </c>
      <c r="U474" s="17">
        <f>IF(performance_data[[#This Row],[return_percentage]]&lt;performance_data[[#This Row],[benchmark_return]],1,0)</f>
        <v>1</v>
      </c>
      <c r="V474" s="17">
        <f>COUNTIFS(performance_data[portfolio_id],performance_data[[#This Row],[portfolio_id]])</f>
        <v>22</v>
      </c>
      <c r="W474" s="17">
        <f>COUNTIFS(performance_data[portfolio_id],performance_data[[#This Row],[portfolio_id]],
          performance_data[return_flag],1)</f>
        <v>7</v>
      </c>
      <c r="X474" s="15">
        <f>performance_data[[#This Row],[underperform_flag_count]]/performance_data[[#This Row],[totalportfoliocount]]</f>
        <v>0.31818181818181818</v>
      </c>
    </row>
    <row r="475" spans="1:24" x14ac:dyDescent="0.3">
      <c r="A475">
        <v>1784</v>
      </c>
      <c r="B475" s="1">
        <v>45468</v>
      </c>
      <c r="C475">
        <v>128996.44</v>
      </c>
      <c r="D475">
        <v>17.3</v>
      </c>
      <c r="E475">
        <v>16.72</v>
      </c>
      <c r="F475">
        <v>5363.03</v>
      </c>
      <c r="G475">
        <v>14768</v>
      </c>
      <c r="H475" t="s">
        <v>2205</v>
      </c>
      <c r="I475" t="s">
        <v>2211</v>
      </c>
      <c r="J475">
        <v>6</v>
      </c>
      <c r="K475" t="s">
        <v>2212</v>
      </c>
      <c r="L475" t="str">
        <f>IF(performance_data[[#This Row],[return_percentage]]&gt;=performance_data[[#This Row],[benchmark_return]],"Higher","Lower")</f>
        <v>Higher</v>
      </c>
      <c r="M475" s="14">
        <f xml:space="preserve"> _xlfn.MAXIFS(performance_data[date],performance_data[portfolio_id],performance_data[[#This Row],[portfolio_id]])</f>
        <v>45545</v>
      </c>
      <c r="N475" s="14">
        <f xml:space="preserve"> _xlfn.MINIFS(performance_data[date],performance_data[portfolio_id],performance_data[[#This Row],[portfolio_id]])</f>
        <v>44865</v>
      </c>
      <c r="O475" s="15">
        <f>_xlfn.MAXIFS(performance_data[portfolio_value],performance_data[portfolio_id],performance_data[[#This Row],[portfolio_id]],performance_data[date],performance_data[[#This Row],[latest_date]])</f>
        <v>315709.19</v>
      </c>
      <c r="P475" s="15">
        <f>_xlfn.MAXIFS(performance_data[portfolio_value],performance_data[portfolio_id],performance_data[[#This Row],[portfolio_id]],performance_data[date],performance_data[[#This Row],[starting_date]])</f>
        <v>124781.87</v>
      </c>
      <c r="Q475" s="15">
        <f>performance_data[[#This Row],[latest_value]]-performance_data[[#This Row],[starting_value]]</f>
        <v>190927.32</v>
      </c>
      <c r="R475" s="15">
        <f>performance_data[[#This Row],[net_inflows]]-performance_data[[#This Row],[net_outflows]]</f>
        <v>-9404.9700000000012</v>
      </c>
      <c r="S475" s="15" t="str">
        <f>IF(performance_data[[#This Row],[net_inflows]]&gt;AVERAGE(performance_data[net_inflows]),"High","Low")</f>
        <v>Low</v>
      </c>
      <c r="T475" s="15">
        <f>AVERAGEIF(performance_data[inflow_flag],performance_data[[#This Row],[inflow_flag]],performance_data[return_percentage])</f>
        <v>5.0457846277021572</v>
      </c>
      <c r="U475" s="17">
        <f>IF(performance_data[[#This Row],[return_percentage]]&lt;performance_data[[#This Row],[benchmark_return]],1,0)</f>
        <v>0</v>
      </c>
      <c r="V475" s="17">
        <f>COUNTIFS(performance_data[portfolio_id],performance_data[[#This Row],[portfolio_id]])</f>
        <v>22</v>
      </c>
      <c r="W475" s="17">
        <f>COUNTIFS(performance_data[portfolio_id],performance_data[[#This Row],[portfolio_id]],
          performance_data[return_flag],1)</f>
        <v>7</v>
      </c>
      <c r="X475" s="15">
        <f>performance_data[[#This Row],[underperform_flag_count]]/performance_data[[#This Row],[totalportfoliocount]]</f>
        <v>0.31818181818181818</v>
      </c>
    </row>
    <row r="476" spans="1:24" x14ac:dyDescent="0.3">
      <c r="A476">
        <v>1784</v>
      </c>
      <c r="B476" s="1">
        <v>45307</v>
      </c>
      <c r="C476">
        <v>374686.42</v>
      </c>
      <c r="D476">
        <v>7.65</v>
      </c>
      <c r="E476">
        <v>6.76</v>
      </c>
      <c r="F476">
        <v>6868.53</v>
      </c>
      <c r="G476">
        <v>4712.49</v>
      </c>
      <c r="H476" t="s">
        <v>2205</v>
      </c>
      <c r="I476" t="s">
        <v>2206</v>
      </c>
      <c r="J476">
        <v>1</v>
      </c>
      <c r="K476" t="s">
        <v>2207</v>
      </c>
      <c r="L476" t="str">
        <f>IF(performance_data[[#This Row],[return_percentage]]&gt;=performance_data[[#This Row],[benchmark_return]],"Higher","Lower")</f>
        <v>Higher</v>
      </c>
      <c r="M476" s="14">
        <f xml:space="preserve"> _xlfn.MAXIFS(performance_data[date],performance_data[portfolio_id],performance_data[[#This Row],[portfolio_id]])</f>
        <v>45545</v>
      </c>
      <c r="N476" s="14">
        <f xml:space="preserve"> _xlfn.MINIFS(performance_data[date],performance_data[portfolio_id],performance_data[[#This Row],[portfolio_id]])</f>
        <v>44865</v>
      </c>
      <c r="O476" s="15">
        <f>_xlfn.MAXIFS(performance_data[portfolio_value],performance_data[portfolio_id],performance_data[[#This Row],[portfolio_id]],performance_data[date],performance_data[[#This Row],[latest_date]])</f>
        <v>315709.19</v>
      </c>
      <c r="P476" s="15">
        <f>_xlfn.MAXIFS(performance_data[portfolio_value],performance_data[portfolio_id],performance_data[[#This Row],[portfolio_id]],performance_data[date],performance_data[[#This Row],[starting_date]])</f>
        <v>124781.87</v>
      </c>
      <c r="Q476" s="15">
        <f>performance_data[[#This Row],[latest_value]]-performance_data[[#This Row],[starting_value]]</f>
        <v>190927.32</v>
      </c>
      <c r="R476" s="15">
        <f>performance_data[[#This Row],[net_inflows]]-performance_data[[#This Row],[net_outflows]]</f>
        <v>2156.04</v>
      </c>
      <c r="S476" s="15" t="str">
        <f>IF(performance_data[[#This Row],[net_inflows]]&gt;AVERAGE(performance_data[net_inflows]),"High","Low")</f>
        <v>Low</v>
      </c>
      <c r="T476" s="15">
        <f>AVERAGEIF(performance_data[inflow_flag],performance_data[[#This Row],[inflow_flag]],performance_data[return_percentage])</f>
        <v>5.0457846277021572</v>
      </c>
      <c r="U476" s="17">
        <f>IF(performance_data[[#This Row],[return_percentage]]&lt;performance_data[[#This Row],[benchmark_return]],1,0)</f>
        <v>0</v>
      </c>
      <c r="V476" s="17">
        <f>COUNTIFS(performance_data[portfolio_id],performance_data[[#This Row],[portfolio_id]])</f>
        <v>22</v>
      </c>
      <c r="W476" s="17">
        <f>COUNTIFS(performance_data[portfolio_id],performance_data[[#This Row],[portfolio_id]],
          performance_data[return_flag],1)</f>
        <v>7</v>
      </c>
      <c r="X476" s="15">
        <f>performance_data[[#This Row],[underperform_flag_count]]/performance_data[[#This Row],[totalportfoliocount]]</f>
        <v>0.31818181818181818</v>
      </c>
    </row>
    <row r="477" spans="1:24" x14ac:dyDescent="0.3">
      <c r="A477">
        <v>1784</v>
      </c>
      <c r="B477" s="1">
        <v>45346</v>
      </c>
      <c r="C477">
        <v>30653.96</v>
      </c>
      <c r="D477">
        <v>10.19</v>
      </c>
      <c r="E477">
        <v>9.58</v>
      </c>
      <c r="F477">
        <v>11449.84</v>
      </c>
      <c r="G477">
        <v>1568.43</v>
      </c>
      <c r="H477" t="s">
        <v>2205</v>
      </c>
      <c r="I477" t="s">
        <v>2206</v>
      </c>
      <c r="J477">
        <v>2</v>
      </c>
      <c r="K477" t="s">
        <v>2226</v>
      </c>
      <c r="L477" t="str">
        <f>IF(performance_data[[#This Row],[return_percentage]]&gt;=performance_data[[#This Row],[benchmark_return]],"Higher","Lower")</f>
        <v>Higher</v>
      </c>
      <c r="M477" s="14">
        <f xml:space="preserve"> _xlfn.MAXIFS(performance_data[date],performance_data[portfolio_id],performance_data[[#This Row],[portfolio_id]])</f>
        <v>45545</v>
      </c>
      <c r="N477" s="14">
        <f xml:space="preserve"> _xlfn.MINIFS(performance_data[date],performance_data[portfolio_id],performance_data[[#This Row],[portfolio_id]])</f>
        <v>44865</v>
      </c>
      <c r="O477" s="15">
        <f>_xlfn.MAXIFS(performance_data[portfolio_value],performance_data[portfolio_id],performance_data[[#This Row],[portfolio_id]],performance_data[date],performance_data[[#This Row],[latest_date]])</f>
        <v>315709.19</v>
      </c>
      <c r="P477" s="15">
        <f>_xlfn.MAXIFS(performance_data[portfolio_value],performance_data[portfolio_id],performance_data[[#This Row],[portfolio_id]],performance_data[date],performance_data[[#This Row],[starting_date]])</f>
        <v>124781.87</v>
      </c>
      <c r="Q477" s="15">
        <f>performance_data[[#This Row],[latest_value]]-performance_data[[#This Row],[starting_value]]</f>
        <v>190927.32</v>
      </c>
      <c r="R477" s="15">
        <f>performance_data[[#This Row],[net_inflows]]-performance_data[[#This Row],[net_outflows]]</f>
        <v>9881.41</v>
      </c>
      <c r="S477" s="15" t="str">
        <f>IF(performance_data[[#This Row],[net_inflows]]&gt;AVERAGE(performance_data[net_inflows]),"High","Low")</f>
        <v>High</v>
      </c>
      <c r="T477" s="15">
        <f>AVERAGEIF(performance_data[inflow_flag],performance_data[[#This Row],[inflow_flag]],performance_data[return_percentage])</f>
        <v>4.8467905675459724</v>
      </c>
      <c r="U477" s="17">
        <f>IF(performance_data[[#This Row],[return_percentage]]&lt;performance_data[[#This Row],[benchmark_return]],1,0)</f>
        <v>0</v>
      </c>
      <c r="V477" s="17">
        <f>COUNTIFS(performance_data[portfolio_id],performance_data[[#This Row],[portfolio_id]])</f>
        <v>22</v>
      </c>
      <c r="W477" s="17">
        <f>COUNTIFS(performance_data[portfolio_id],performance_data[[#This Row],[portfolio_id]],
          performance_data[return_flag],1)</f>
        <v>7</v>
      </c>
      <c r="X477" s="15">
        <f>performance_data[[#This Row],[underperform_flag_count]]/performance_data[[#This Row],[totalportfoliocount]]</f>
        <v>0.31818181818181818</v>
      </c>
    </row>
    <row r="478" spans="1:24" x14ac:dyDescent="0.3">
      <c r="A478">
        <v>1784</v>
      </c>
      <c r="B478" s="1">
        <v>45125</v>
      </c>
      <c r="C478">
        <v>419322.89</v>
      </c>
      <c r="D478">
        <v>-8.4</v>
      </c>
      <c r="E478">
        <v>-9.65</v>
      </c>
      <c r="F478">
        <v>991.33</v>
      </c>
      <c r="G478">
        <v>11608.33</v>
      </c>
      <c r="H478" t="s">
        <v>2213</v>
      </c>
      <c r="I478" t="s">
        <v>2209</v>
      </c>
      <c r="J478">
        <v>7</v>
      </c>
      <c r="K478" t="s">
        <v>2210</v>
      </c>
      <c r="L478" t="str">
        <f>IF(performance_data[[#This Row],[return_percentage]]&gt;=performance_data[[#This Row],[benchmark_return]],"Higher","Lower")</f>
        <v>Higher</v>
      </c>
      <c r="M478" s="14">
        <f xml:space="preserve"> _xlfn.MAXIFS(performance_data[date],performance_data[portfolio_id],performance_data[[#This Row],[portfolio_id]])</f>
        <v>45545</v>
      </c>
      <c r="N478" s="14">
        <f xml:space="preserve"> _xlfn.MINIFS(performance_data[date],performance_data[portfolio_id],performance_data[[#This Row],[portfolio_id]])</f>
        <v>44865</v>
      </c>
      <c r="O478" s="15">
        <f>_xlfn.MAXIFS(performance_data[portfolio_value],performance_data[portfolio_id],performance_data[[#This Row],[portfolio_id]],performance_data[date],performance_data[[#This Row],[latest_date]])</f>
        <v>315709.19</v>
      </c>
      <c r="P478" s="15">
        <f>_xlfn.MAXIFS(performance_data[portfolio_value],performance_data[portfolio_id],performance_data[[#This Row],[portfolio_id]],performance_data[date],performance_data[[#This Row],[starting_date]])</f>
        <v>124781.87</v>
      </c>
      <c r="Q478" s="15">
        <f>performance_data[[#This Row],[latest_value]]-performance_data[[#This Row],[starting_value]]</f>
        <v>190927.32</v>
      </c>
      <c r="R478" s="15">
        <f>performance_data[[#This Row],[net_inflows]]-performance_data[[#This Row],[net_outflows]]</f>
        <v>-10617</v>
      </c>
      <c r="S478" s="15" t="str">
        <f>IF(performance_data[[#This Row],[net_inflows]]&gt;AVERAGE(performance_data[net_inflows]),"High","Low")</f>
        <v>Low</v>
      </c>
      <c r="T478" s="15">
        <f>AVERAGEIF(performance_data[inflow_flag],performance_data[[#This Row],[inflow_flag]],performance_data[return_percentage])</f>
        <v>5.0457846277021572</v>
      </c>
      <c r="U478" s="17">
        <f>IF(performance_data[[#This Row],[return_percentage]]&lt;performance_data[[#This Row],[benchmark_return]],1,0)</f>
        <v>0</v>
      </c>
      <c r="V478" s="17">
        <f>COUNTIFS(performance_data[portfolio_id],performance_data[[#This Row],[portfolio_id]])</f>
        <v>22</v>
      </c>
      <c r="W478" s="17">
        <f>COUNTIFS(performance_data[portfolio_id],performance_data[[#This Row],[portfolio_id]],
          performance_data[return_flag],1)</f>
        <v>7</v>
      </c>
      <c r="X478" s="15">
        <f>performance_data[[#This Row],[underperform_flag_count]]/performance_data[[#This Row],[totalportfoliocount]]</f>
        <v>0.31818181818181818</v>
      </c>
    </row>
    <row r="479" spans="1:24" x14ac:dyDescent="0.3">
      <c r="A479">
        <v>1787</v>
      </c>
      <c r="B479" s="1">
        <v>45290</v>
      </c>
      <c r="C479">
        <v>389613.67</v>
      </c>
      <c r="D479">
        <v>-9.92</v>
      </c>
      <c r="E479">
        <v>-10.16</v>
      </c>
      <c r="F479">
        <v>8562.82</v>
      </c>
      <c r="G479">
        <v>19849.23</v>
      </c>
      <c r="H479" t="s">
        <v>2213</v>
      </c>
      <c r="I479" t="s">
        <v>2217</v>
      </c>
      <c r="J479">
        <v>12</v>
      </c>
      <c r="K479" t="s">
        <v>2218</v>
      </c>
      <c r="L479" t="str">
        <f>IF(performance_data[[#This Row],[return_percentage]]&gt;=performance_data[[#This Row],[benchmark_return]],"Higher","Lower")</f>
        <v>Higher</v>
      </c>
      <c r="M479" s="14">
        <f xml:space="preserve"> _xlfn.MAXIFS(performance_data[date],performance_data[portfolio_id],performance_data[[#This Row],[portfolio_id]])</f>
        <v>45560</v>
      </c>
      <c r="N479" s="14">
        <f xml:space="preserve"> _xlfn.MINIFS(performance_data[date],performance_data[portfolio_id],performance_data[[#This Row],[portfolio_id]])</f>
        <v>44832</v>
      </c>
      <c r="O479" s="15">
        <f>_xlfn.MAXIFS(performance_data[portfolio_value],performance_data[portfolio_id],performance_data[[#This Row],[portfolio_id]],performance_data[date],performance_data[[#This Row],[latest_date]])</f>
        <v>78284.800000000003</v>
      </c>
      <c r="P479" s="15">
        <f>_xlfn.MAXIFS(performance_data[portfolio_value],performance_data[portfolio_id],performance_data[[#This Row],[portfolio_id]],performance_data[date],performance_data[[#This Row],[starting_date]])</f>
        <v>423381.93</v>
      </c>
      <c r="Q479" s="15">
        <f>performance_data[[#This Row],[latest_value]]-performance_data[[#This Row],[starting_value]]</f>
        <v>-345097.13</v>
      </c>
      <c r="R479" s="15">
        <f>performance_data[[#This Row],[net_inflows]]-performance_data[[#This Row],[net_outflows]]</f>
        <v>-11286.41</v>
      </c>
      <c r="S479" s="15" t="str">
        <f>IF(performance_data[[#This Row],[net_inflows]]&gt;AVERAGE(performance_data[net_inflows]),"High","Low")</f>
        <v>Low</v>
      </c>
      <c r="T479" s="15">
        <f>AVERAGEIF(performance_data[inflow_flag],performance_data[[#This Row],[inflow_flag]],performance_data[return_percentage])</f>
        <v>5.0457846277021572</v>
      </c>
      <c r="U479" s="17">
        <f>IF(performance_data[[#This Row],[return_percentage]]&lt;performance_data[[#This Row],[benchmark_return]],1,0)</f>
        <v>0</v>
      </c>
      <c r="V479" s="17">
        <f>COUNTIFS(performance_data[portfolio_id],performance_data[[#This Row],[portfolio_id]])</f>
        <v>24</v>
      </c>
      <c r="W479" s="17">
        <f>COUNTIFS(performance_data[portfolio_id],performance_data[[#This Row],[portfolio_id]],
          performance_data[return_flag],1)</f>
        <v>16</v>
      </c>
      <c r="X479" s="15">
        <f>performance_data[[#This Row],[underperform_flag_count]]/performance_data[[#This Row],[totalportfoliocount]]</f>
        <v>0.66666666666666663</v>
      </c>
    </row>
    <row r="480" spans="1:24" x14ac:dyDescent="0.3">
      <c r="A480">
        <v>1787</v>
      </c>
      <c r="B480" s="1">
        <v>45027</v>
      </c>
      <c r="C480">
        <v>112820.07</v>
      </c>
      <c r="D480">
        <v>2.06</v>
      </c>
      <c r="E480">
        <v>2.44</v>
      </c>
      <c r="F480">
        <v>14759.74</v>
      </c>
      <c r="G480">
        <v>19482.400000000001</v>
      </c>
      <c r="H480" t="s">
        <v>2213</v>
      </c>
      <c r="I480" t="s">
        <v>2211</v>
      </c>
      <c r="J480">
        <v>4</v>
      </c>
      <c r="K480" t="s">
        <v>2216</v>
      </c>
      <c r="L480" t="str">
        <f>IF(performance_data[[#This Row],[return_percentage]]&gt;=performance_data[[#This Row],[benchmark_return]],"Higher","Lower")</f>
        <v>Lower</v>
      </c>
      <c r="M480" s="14">
        <f xml:space="preserve"> _xlfn.MAXIFS(performance_data[date],performance_data[portfolio_id],performance_data[[#This Row],[portfolio_id]])</f>
        <v>45560</v>
      </c>
      <c r="N480" s="14">
        <f xml:space="preserve"> _xlfn.MINIFS(performance_data[date],performance_data[portfolio_id],performance_data[[#This Row],[portfolio_id]])</f>
        <v>44832</v>
      </c>
      <c r="O480" s="15">
        <f>_xlfn.MAXIFS(performance_data[portfolio_value],performance_data[portfolio_id],performance_data[[#This Row],[portfolio_id]],performance_data[date],performance_data[[#This Row],[latest_date]])</f>
        <v>78284.800000000003</v>
      </c>
      <c r="P480" s="15">
        <f>_xlfn.MAXIFS(performance_data[portfolio_value],performance_data[portfolio_id],performance_data[[#This Row],[portfolio_id]],performance_data[date],performance_data[[#This Row],[starting_date]])</f>
        <v>423381.93</v>
      </c>
      <c r="Q480" s="15">
        <f>performance_data[[#This Row],[latest_value]]-performance_data[[#This Row],[starting_value]]</f>
        <v>-345097.13</v>
      </c>
      <c r="R480" s="15">
        <f>performance_data[[#This Row],[net_inflows]]-performance_data[[#This Row],[net_outflows]]</f>
        <v>-4722.6600000000017</v>
      </c>
      <c r="S480" s="15" t="str">
        <f>IF(performance_data[[#This Row],[net_inflows]]&gt;AVERAGE(performance_data[net_inflows]),"High","Low")</f>
        <v>High</v>
      </c>
      <c r="T480" s="15">
        <f>AVERAGEIF(performance_data[inflow_flag],performance_data[[#This Row],[inflow_flag]],performance_data[return_percentage])</f>
        <v>4.8467905675459724</v>
      </c>
      <c r="U480" s="17">
        <f>IF(performance_data[[#This Row],[return_percentage]]&lt;performance_data[[#This Row],[benchmark_return]],1,0)</f>
        <v>1</v>
      </c>
      <c r="V480" s="17">
        <f>COUNTIFS(performance_data[portfolio_id],performance_data[[#This Row],[portfolio_id]])</f>
        <v>24</v>
      </c>
      <c r="W480" s="17">
        <f>COUNTIFS(performance_data[portfolio_id],performance_data[[#This Row],[portfolio_id]],
          performance_data[return_flag],1)</f>
        <v>16</v>
      </c>
      <c r="X480" s="15">
        <f>performance_data[[#This Row],[underperform_flag_count]]/performance_data[[#This Row],[totalportfoliocount]]</f>
        <v>0.66666666666666663</v>
      </c>
    </row>
    <row r="481" spans="1:24" x14ac:dyDescent="0.3">
      <c r="A481">
        <v>1787</v>
      </c>
      <c r="B481" s="1">
        <v>45087</v>
      </c>
      <c r="C481">
        <v>32388.44</v>
      </c>
      <c r="D481">
        <v>-9.9600000000000009</v>
      </c>
      <c r="E481">
        <v>-10.17</v>
      </c>
      <c r="F481">
        <v>9204.33</v>
      </c>
      <c r="G481">
        <v>3587.57</v>
      </c>
      <c r="H481" t="s">
        <v>2213</v>
      </c>
      <c r="I481" t="s">
        <v>2211</v>
      </c>
      <c r="J481">
        <v>6</v>
      </c>
      <c r="K481" t="s">
        <v>2212</v>
      </c>
      <c r="L481" t="str">
        <f>IF(performance_data[[#This Row],[return_percentage]]&gt;=performance_data[[#This Row],[benchmark_return]],"Higher","Lower")</f>
        <v>Higher</v>
      </c>
      <c r="M481" s="14">
        <f xml:space="preserve"> _xlfn.MAXIFS(performance_data[date],performance_data[portfolio_id],performance_data[[#This Row],[portfolio_id]])</f>
        <v>45560</v>
      </c>
      <c r="N481" s="14">
        <f xml:space="preserve"> _xlfn.MINIFS(performance_data[date],performance_data[portfolio_id],performance_data[[#This Row],[portfolio_id]])</f>
        <v>44832</v>
      </c>
      <c r="O481" s="15">
        <f>_xlfn.MAXIFS(performance_data[portfolio_value],performance_data[portfolio_id],performance_data[[#This Row],[portfolio_id]],performance_data[date],performance_data[[#This Row],[latest_date]])</f>
        <v>78284.800000000003</v>
      </c>
      <c r="P481" s="15">
        <f>_xlfn.MAXIFS(performance_data[portfolio_value],performance_data[portfolio_id],performance_data[[#This Row],[portfolio_id]],performance_data[date],performance_data[[#This Row],[starting_date]])</f>
        <v>423381.93</v>
      </c>
      <c r="Q481" s="15">
        <f>performance_data[[#This Row],[latest_value]]-performance_data[[#This Row],[starting_value]]</f>
        <v>-345097.13</v>
      </c>
      <c r="R481" s="15">
        <f>performance_data[[#This Row],[net_inflows]]-performance_data[[#This Row],[net_outflows]]</f>
        <v>5616.76</v>
      </c>
      <c r="S481" s="15" t="str">
        <f>IF(performance_data[[#This Row],[net_inflows]]&gt;AVERAGE(performance_data[net_inflows]),"High","Low")</f>
        <v>Low</v>
      </c>
      <c r="T481" s="15">
        <f>AVERAGEIF(performance_data[inflow_flag],performance_data[[#This Row],[inflow_flag]],performance_data[return_percentage])</f>
        <v>5.0457846277021572</v>
      </c>
      <c r="U481" s="17">
        <f>IF(performance_data[[#This Row],[return_percentage]]&lt;performance_data[[#This Row],[benchmark_return]],1,0)</f>
        <v>0</v>
      </c>
      <c r="V481" s="17">
        <f>COUNTIFS(performance_data[portfolio_id],performance_data[[#This Row],[portfolio_id]])</f>
        <v>24</v>
      </c>
      <c r="W481" s="17">
        <f>COUNTIFS(performance_data[portfolio_id],performance_data[[#This Row],[portfolio_id]],
          performance_data[return_flag],1)</f>
        <v>16</v>
      </c>
      <c r="X481" s="15">
        <f>performance_data[[#This Row],[underperform_flag_count]]/performance_data[[#This Row],[totalportfoliocount]]</f>
        <v>0.66666666666666663</v>
      </c>
    </row>
    <row r="482" spans="1:24" x14ac:dyDescent="0.3">
      <c r="A482">
        <v>1787</v>
      </c>
      <c r="B482" s="1">
        <v>45220</v>
      </c>
      <c r="C482">
        <v>468774.62</v>
      </c>
      <c r="D482">
        <v>14.44</v>
      </c>
      <c r="E482">
        <v>13.74</v>
      </c>
      <c r="F482">
        <v>5147.8</v>
      </c>
      <c r="G482">
        <v>14448.36</v>
      </c>
      <c r="H482" t="s">
        <v>2213</v>
      </c>
      <c r="I482" t="s">
        <v>2217</v>
      </c>
      <c r="J482">
        <v>10</v>
      </c>
      <c r="K482" t="s">
        <v>2224</v>
      </c>
      <c r="L482" t="str">
        <f>IF(performance_data[[#This Row],[return_percentage]]&gt;=performance_data[[#This Row],[benchmark_return]],"Higher","Lower")</f>
        <v>Higher</v>
      </c>
      <c r="M482" s="14">
        <f xml:space="preserve"> _xlfn.MAXIFS(performance_data[date],performance_data[portfolio_id],performance_data[[#This Row],[portfolio_id]])</f>
        <v>45560</v>
      </c>
      <c r="N482" s="14">
        <f xml:space="preserve"> _xlfn.MINIFS(performance_data[date],performance_data[portfolio_id],performance_data[[#This Row],[portfolio_id]])</f>
        <v>44832</v>
      </c>
      <c r="O482" s="15">
        <f>_xlfn.MAXIFS(performance_data[portfolio_value],performance_data[portfolio_id],performance_data[[#This Row],[portfolio_id]],performance_data[date],performance_data[[#This Row],[latest_date]])</f>
        <v>78284.800000000003</v>
      </c>
      <c r="P482" s="15">
        <f>_xlfn.MAXIFS(performance_data[portfolio_value],performance_data[portfolio_id],performance_data[[#This Row],[portfolio_id]],performance_data[date],performance_data[[#This Row],[starting_date]])</f>
        <v>423381.93</v>
      </c>
      <c r="Q482" s="15">
        <f>performance_data[[#This Row],[latest_value]]-performance_data[[#This Row],[starting_value]]</f>
        <v>-345097.13</v>
      </c>
      <c r="R482" s="15">
        <f>performance_data[[#This Row],[net_inflows]]-performance_data[[#This Row],[net_outflows]]</f>
        <v>-9300.5600000000013</v>
      </c>
      <c r="S482" s="15" t="str">
        <f>IF(performance_data[[#This Row],[net_inflows]]&gt;AVERAGE(performance_data[net_inflows]),"High","Low")</f>
        <v>Low</v>
      </c>
      <c r="T482" s="15">
        <f>AVERAGEIF(performance_data[inflow_flag],performance_data[[#This Row],[inflow_flag]],performance_data[return_percentage])</f>
        <v>5.0457846277021572</v>
      </c>
      <c r="U482" s="17">
        <f>IF(performance_data[[#This Row],[return_percentage]]&lt;performance_data[[#This Row],[benchmark_return]],1,0)</f>
        <v>0</v>
      </c>
      <c r="V482" s="17">
        <f>COUNTIFS(performance_data[portfolio_id],performance_data[[#This Row],[portfolio_id]])</f>
        <v>24</v>
      </c>
      <c r="W482" s="17">
        <f>COUNTIFS(performance_data[portfolio_id],performance_data[[#This Row],[portfolio_id]],
          performance_data[return_flag],1)</f>
        <v>16</v>
      </c>
      <c r="X482" s="15">
        <f>performance_data[[#This Row],[underperform_flag_count]]/performance_data[[#This Row],[totalportfoliocount]]</f>
        <v>0.66666666666666663</v>
      </c>
    </row>
    <row r="483" spans="1:24" x14ac:dyDescent="0.3">
      <c r="A483">
        <v>1787</v>
      </c>
      <c r="B483" s="1">
        <v>44905</v>
      </c>
      <c r="C483">
        <v>331032.45</v>
      </c>
      <c r="D483">
        <v>-2.76</v>
      </c>
      <c r="E483">
        <v>-2.21</v>
      </c>
      <c r="F483">
        <v>6518.8</v>
      </c>
      <c r="G483">
        <v>13488.5</v>
      </c>
      <c r="H483" t="s">
        <v>2220</v>
      </c>
      <c r="I483" t="s">
        <v>2217</v>
      </c>
      <c r="J483">
        <v>12</v>
      </c>
      <c r="K483" t="s">
        <v>2218</v>
      </c>
      <c r="L483" t="str">
        <f>IF(performance_data[[#This Row],[return_percentage]]&gt;=performance_data[[#This Row],[benchmark_return]],"Higher","Lower")</f>
        <v>Lower</v>
      </c>
      <c r="M483" s="14">
        <f xml:space="preserve"> _xlfn.MAXIFS(performance_data[date],performance_data[portfolio_id],performance_data[[#This Row],[portfolio_id]])</f>
        <v>45560</v>
      </c>
      <c r="N483" s="14">
        <f xml:space="preserve"> _xlfn.MINIFS(performance_data[date],performance_data[portfolio_id],performance_data[[#This Row],[portfolio_id]])</f>
        <v>44832</v>
      </c>
      <c r="O483" s="15">
        <f>_xlfn.MAXIFS(performance_data[portfolio_value],performance_data[portfolio_id],performance_data[[#This Row],[portfolio_id]],performance_data[date],performance_data[[#This Row],[latest_date]])</f>
        <v>78284.800000000003</v>
      </c>
      <c r="P483" s="15">
        <f>_xlfn.MAXIFS(performance_data[portfolio_value],performance_data[portfolio_id],performance_data[[#This Row],[portfolio_id]],performance_data[date],performance_data[[#This Row],[starting_date]])</f>
        <v>423381.93</v>
      </c>
      <c r="Q483" s="15">
        <f>performance_data[[#This Row],[latest_value]]-performance_data[[#This Row],[starting_value]]</f>
        <v>-345097.13</v>
      </c>
      <c r="R483" s="15">
        <f>performance_data[[#This Row],[net_inflows]]-performance_data[[#This Row],[net_outflows]]</f>
        <v>-6969.7</v>
      </c>
      <c r="S483" s="15" t="str">
        <f>IF(performance_data[[#This Row],[net_inflows]]&gt;AVERAGE(performance_data[net_inflows]),"High","Low")</f>
        <v>Low</v>
      </c>
      <c r="T483" s="15">
        <f>AVERAGEIF(performance_data[inflow_flag],performance_data[[#This Row],[inflow_flag]],performance_data[return_percentage])</f>
        <v>5.0457846277021572</v>
      </c>
      <c r="U483" s="17">
        <f>IF(performance_data[[#This Row],[return_percentage]]&lt;performance_data[[#This Row],[benchmark_return]],1,0)</f>
        <v>1</v>
      </c>
      <c r="V483" s="17">
        <f>COUNTIFS(performance_data[portfolio_id],performance_data[[#This Row],[portfolio_id]])</f>
        <v>24</v>
      </c>
      <c r="W483" s="17">
        <f>COUNTIFS(performance_data[portfolio_id],performance_data[[#This Row],[portfolio_id]],
          performance_data[return_flag],1)</f>
        <v>16</v>
      </c>
      <c r="X483" s="15">
        <f>performance_data[[#This Row],[underperform_flag_count]]/performance_data[[#This Row],[totalportfoliocount]]</f>
        <v>0.66666666666666663</v>
      </c>
    </row>
    <row r="484" spans="1:24" x14ac:dyDescent="0.3">
      <c r="A484">
        <v>1787</v>
      </c>
      <c r="B484" s="1">
        <v>45215</v>
      </c>
      <c r="C484">
        <v>330975.32</v>
      </c>
      <c r="D484">
        <v>18.02</v>
      </c>
      <c r="E484">
        <v>14.94</v>
      </c>
      <c r="F484">
        <v>19534.13</v>
      </c>
      <c r="G484">
        <v>1119.81</v>
      </c>
      <c r="H484" t="s">
        <v>2213</v>
      </c>
      <c r="I484" t="s">
        <v>2217</v>
      </c>
      <c r="J484">
        <v>10</v>
      </c>
      <c r="K484" t="s">
        <v>2224</v>
      </c>
      <c r="L484" t="str">
        <f>IF(performance_data[[#This Row],[return_percentage]]&gt;=performance_data[[#This Row],[benchmark_return]],"Higher","Lower")</f>
        <v>Higher</v>
      </c>
      <c r="M484" s="14">
        <f xml:space="preserve"> _xlfn.MAXIFS(performance_data[date],performance_data[portfolio_id],performance_data[[#This Row],[portfolio_id]])</f>
        <v>45560</v>
      </c>
      <c r="N484" s="14">
        <f xml:space="preserve"> _xlfn.MINIFS(performance_data[date],performance_data[portfolio_id],performance_data[[#This Row],[portfolio_id]])</f>
        <v>44832</v>
      </c>
      <c r="O484" s="15">
        <f>_xlfn.MAXIFS(performance_data[portfolio_value],performance_data[portfolio_id],performance_data[[#This Row],[portfolio_id]],performance_data[date],performance_data[[#This Row],[latest_date]])</f>
        <v>78284.800000000003</v>
      </c>
      <c r="P484" s="15">
        <f>_xlfn.MAXIFS(performance_data[portfolio_value],performance_data[portfolio_id],performance_data[[#This Row],[portfolio_id]],performance_data[date],performance_data[[#This Row],[starting_date]])</f>
        <v>423381.93</v>
      </c>
      <c r="Q484" s="15">
        <f>performance_data[[#This Row],[latest_value]]-performance_data[[#This Row],[starting_value]]</f>
        <v>-345097.13</v>
      </c>
      <c r="R484" s="15">
        <f>performance_data[[#This Row],[net_inflows]]-performance_data[[#This Row],[net_outflows]]</f>
        <v>18414.32</v>
      </c>
      <c r="S484" s="15" t="str">
        <f>IF(performance_data[[#This Row],[net_inflows]]&gt;AVERAGE(performance_data[net_inflows]),"High","Low")</f>
        <v>High</v>
      </c>
      <c r="T484" s="15">
        <f>AVERAGEIF(performance_data[inflow_flag],performance_data[[#This Row],[inflow_flag]],performance_data[return_percentage])</f>
        <v>4.8467905675459724</v>
      </c>
      <c r="U484" s="17">
        <f>IF(performance_data[[#This Row],[return_percentage]]&lt;performance_data[[#This Row],[benchmark_return]],1,0)</f>
        <v>0</v>
      </c>
      <c r="V484" s="17">
        <f>COUNTIFS(performance_data[portfolio_id],performance_data[[#This Row],[portfolio_id]])</f>
        <v>24</v>
      </c>
      <c r="W484" s="17">
        <f>COUNTIFS(performance_data[portfolio_id],performance_data[[#This Row],[portfolio_id]],
          performance_data[return_flag],1)</f>
        <v>16</v>
      </c>
      <c r="X484" s="15">
        <f>performance_data[[#This Row],[underperform_flag_count]]/performance_data[[#This Row],[totalportfoliocount]]</f>
        <v>0.66666666666666663</v>
      </c>
    </row>
    <row r="485" spans="1:24" x14ac:dyDescent="0.3">
      <c r="A485">
        <v>1787</v>
      </c>
      <c r="B485" s="1">
        <v>44840</v>
      </c>
      <c r="C485">
        <v>437927.33</v>
      </c>
      <c r="D485">
        <v>12.68</v>
      </c>
      <c r="E485">
        <v>13.18</v>
      </c>
      <c r="F485">
        <v>19506.490000000002</v>
      </c>
      <c r="G485">
        <v>16858.650000000001</v>
      </c>
      <c r="H485" t="s">
        <v>2220</v>
      </c>
      <c r="I485" t="s">
        <v>2217</v>
      </c>
      <c r="J485">
        <v>10</v>
      </c>
      <c r="K485" t="s">
        <v>2224</v>
      </c>
      <c r="L485" t="str">
        <f>IF(performance_data[[#This Row],[return_percentage]]&gt;=performance_data[[#This Row],[benchmark_return]],"Higher","Lower")</f>
        <v>Lower</v>
      </c>
      <c r="M485" s="14">
        <f xml:space="preserve"> _xlfn.MAXIFS(performance_data[date],performance_data[portfolio_id],performance_data[[#This Row],[portfolio_id]])</f>
        <v>45560</v>
      </c>
      <c r="N485" s="14">
        <f xml:space="preserve"> _xlfn.MINIFS(performance_data[date],performance_data[portfolio_id],performance_data[[#This Row],[portfolio_id]])</f>
        <v>44832</v>
      </c>
      <c r="O485" s="15">
        <f>_xlfn.MAXIFS(performance_data[portfolio_value],performance_data[portfolio_id],performance_data[[#This Row],[portfolio_id]],performance_data[date],performance_data[[#This Row],[latest_date]])</f>
        <v>78284.800000000003</v>
      </c>
      <c r="P485" s="15">
        <f>_xlfn.MAXIFS(performance_data[portfolio_value],performance_data[portfolio_id],performance_data[[#This Row],[portfolio_id]],performance_data[date],performance_data[[#This Row],[starting_date]])</f>
        <v>423381.93</v>
      </c>
      <c r="Q485" s="15">
        <f>performance_data[[#This Row],[latest_value]]-performance_data[[#This Row],[starting_value]]</f>
        <v>-345097.13</v>
      </c>
      <c r="R485" s="15">
        <f>performance_data[[#This Row],[net_inflows]]-performance_data[[#This Row],[net_outflows]]</f>
        <v>2647.84</v>
      </c>
      <c r="S485" s="15" t="str">
        <f>IF(performance_data[[#This Row],[net_inflows]]&gt;AVERAGE(performance_data[net_inflows]),"High","Low")</f>
        <v>High</v>
      </c>
      <c r="T485" s="15">
        <f>AVERAGEIF(performance_data[inflow_flag],performance_data[[#This Row],[inflow_flag]],performance_data[return_percentage])</f>
        <v>4.8467905675459724</v>
      </c>
      <c r="U485" s="17">
        <f>IF(performance_data[[#This Row],[return_percentage]]&lt;performance_data[[#This Row],[benchmark_return]],1,0)</f>
        <v>1</v>
      </c>
      <c r="V485" s="17">
        <f>COUNTIFS(performance_data[portfolio_id],performance_data[[#This Row],[portfolio_id]])</f>
        <v>24</v>
      </c>
      <c r="W485" s="17">
        <f>COUNTIFS(performance_data[portfolio_id],performance_data[[#This Row],[portfolio_id]],
          performance_data[return_flag],1)</f>
        <v>16</v>
      </c>
      <c r="X485" s="15">
        <f>performance_data[[#This Row],[underperform_flag_count]]/performance_data[[#This Row],[totalportfoliocount]]</f>
        <v>0.66666666666666663</v>
      </c>
    </row>
    <row r="486" spans="1:24" x14ac:dyDescent="0.3">
      <c r="A486">
        <v>1787</v>
      </c>
      <c r="B486" s="1">
        <v>45000</v>
      </c>
      <c r="C486">
        <v>57752.47</v>
      </c>
      <c r="D486">
        <v>12.15</v>
      </c>
      <c r="E486">
        <v>12.5</v>
      </c>
      <c r="F486">
        <v>19672.759999999998</v>
      </c>
      <c r="G486">
        <v>4782.97</v>
      </c>
      <c r="H486" t="s">
        <v>2213</v>
      </c>
      <c r="I486" t="s">
        <v>2206</v>
      </c>
      <c r="J486">
        <v>3</v>
      </c>
      <c r="K486" t="s">
        <v>2222</v>
      </c>
      <c r="L486" t="str">
        <f>IF(performance_data[[#This Row],[return_percentage]]&gt;=performance_data[[#This Row],[benchmark_return]],"Higher","Lower")</f>
        <v>Lower</v>
      </c>
      <c r="M486" s="14">
        <f xml:space="preserve"> _xlfn.MAXIFS(performance_data[date],performance_data[portfolio_id],performance_data[[#This Row],[portfolio_id]])</f>
        <v>45560</v>
      </c>
      <c r="N486" s="14">
        <f xml:space="preserve"> _xlfn.MINIFS(performance_data[date],performance_data[portfolio_id],performance_data[[#This Row],[portfolio_id]])</f>
        <v>44832</v>
      </c>
      <c r="O486" s="15">
        <f>_xlfn.MAXIFS(performance_data[portfolio_value],performance_data[portfolio_id],performance_data[[#This Row],[portfolio_id]],performance_data[date],performance_data[[#This Row],[latest_date]])</f>
        <v>78284.800000000003</v>
      </c>
      <c r="P486" s="15">
        <f>_xlfn.MAXIFS(performance_data[portfolio_value],performance_data[portfolio_id],performance_data[[#This Row],[portfolio_id]],performance_data[date],performance_data[[#This Row],[starting_date]])</f>
        <v>423381.93</v>
      </c>
      <c r="Q486" s="15">
        <f>performance_data[[#This Row],[latest_value]]-performance_data[[#This Row],[starting_value]]</f>
        <v>-345097.13</v>
      </c>
      <c r="R486" s="15">
        <f>performance_data[[#This Row],[net_inflows]]-performance_data[[#This Row],[net_outflows]]</f>
        <v>14889.789999999997</v>
      </c>
      <c r="S486" s="15" t="str">
        <f>IF(performance_data[[#This Row],[net_inflows]]&gt;AVERAGE(performance_data[net_inflows]),"High","Low")</f>
        <v>High</v>
      </c>
      <c r="T486" s="15">
        <f>AVERAGEIF(performance_data[inflow_flag],performance_data[[#This Row],[inflow_flag]],performance_data[return_percentage])</f>
        <v>4.8467905675459724</v>
      </c>
      <c r="U486" s="17">
        <f>IF(performance_data[[#This Row],[return_percentage]]&lt;performance_data[[#This Row],[benchmark_return]],1,0)</f>
        <v>1</v>
      </c>
      <c r="V486" s="17">
        <f>COUNTIFS(performance_data[portfolio_id],performance_data[[#This Row],[portfolio_id]])</f>
        <v>24</v>
      </c>
      <c r="W486" s="17">
        <f>COUNTIFS(performance_data[portfolio_id],performance_data[[#This Row],[portfolio_id]],
          performance_data[return_flag],1)</f>
        <v>16</v>
      </c>
      <c r="X486" s="15">
        <f>performance_data[[#This Row],[underperform_flag_count]]/performance_data[[#This Row],[totalportfoliocount]]</f>
        <v>0.66666666666666663</v>
      </c>
    </row>
    <row r="487" spans="1:24" x14ac:dyDescent="0.3">
      <c r="A487">
        <v>1787</v>
      </c>
      <c r="B487" s="1">
        <v>45489</v>
      </c>
      <c r="C487">
        <v>436497.84</v>
      </c>
      <c r="D487">
        <v>-8.68</v>
      </c>
      <c r="E487">
        <v>-7.85</v>
      </c>
      <c r="F487">
        <v>13528.68</v>
      </c>
      <c r="G487">
        <v>8130.72</v>
      </c>
      <c r="H487" t="s">
        <v>2205</v>
      </c>
      <c r="I487" t="s">
        <v>2209</v>
      </c>
      <c r="J487">
        <v>7</v>
      </c>
      <c r="K487" t="s">
        <v>2210</v>
      </c>
      <c r="L487" t="str">
        <f>IF(performance_data[[#This Row],[return_percentage]]&gt;=performance_data[[#This Row],[benchmark_return]],"Higher","Lower")</f>
        <v>Lower</v>
      </c>
      <c r="M487" s="14">
        <f xml:space="preserve"> _xlfn.MAXIFS(performance_data[date],performance_data[portfolio_id],performance_data[[#This Row],[portfolio_id]])</f>
        <v>45560</v>
      </c>
      <c r="N487" s="14">
        <f xml:space="preserve"> _xlfn.MINIFS(performance_data[date],performance_data[portfolio_id],performance_data[[#This Row],[portfolio_id]])</f>
        <v>44832</v>
      </c>
      <c r="O487" s="15">
        <f>_xlfn.MAXIFS(performance_data[portfolio_value],performance_data[portfolio_id],performance_data[[#This Row],[portfolio_id]],performance_data[date],performance_data[[#This Row],[latest_date]])</f>
        <v>78284.800000000003</v>
      </c>
      <c r="P487" s="15">
        <f>_xlfn.MAXIFS(performance_data[portfolio_value],performance_data[portfolio_id],performance_data[[#This Row],[portfolio_id]],performance_data[date],performance_data[[#This Row],[starting_date]])</f>
        <v>423381.93</v>
      </c>
      <c r="Q487" s="15">
        <f>performance_data[[#This Row],[latest_value]]-performance_data[[#This Row],[starting_value]]</f>
        <v>-345097.13</v>
      </c>
      <c r="R487" s="15">
        <f>performance_data[[#This Row],[net_inflows]]-performance_data[[#This Row],[net_outflows]]</f>
        <v>5397.96</v>
      </c>
      <c r="S487" s="15" t="str">
        <f>IF(performance_data[[#This Row],[net_inflows]]&gt;AVERAGE(performance_data[net_inflows]),"High","Low")</f>
        <v>High</v>
      </c>
      <c r="T487" s="15">
        <f>AVERAGEIF(performance_data[inflow_flag],performance_data[[#This Row],[inflow_flag]],performance_data[return_percentage])</f>
        <v>4.8467905675459724</v>
      </c>
      <c r="U487" s="17">
        <f>IF(performance_data[[#This Row],[return_percentage]]&lt;performance_data[[#This Row],[benchmark_return]],1,0)</f>
        <v>1</v>
      </c>
      <c r="V487" s="17">
        <f>COUNTIFS(performance_data[portfolio_id],performance_data[[#This Row],[portfolio_id]])</f>
        <v>24</v>
      </c>
      <c r="W487" s="17">
        <f>COUNTIFS(performance_data[portfolio_id],performance_data[[#This Row],[portfolio_id]],
          performance_data[return_flag],1)</f>
        <v>16</v>
      </c>
      <c r="X487" s="15">
        <f>performance_data[[#This Row],[underperform_flag_count]]/performance_data[[#This Row],[totalportfoliocount]]</f>
        <v>0.66666666666666663</v>
      </c>
    </row>
    <row r="488" spans="1:24" x14ac:dyDescent="0.3">
      <c r="A488">
        <v>1787</v>
      </c>
      <c r="B488" s="1">
        <v>45359</v>
      </c>
      <c r="C488">
        <v>362089.43</v>
      </c>
      <c r="D488">
        <v>19.09</v>
      </c>
      <c r="E488">
        <v>21.55</v>
      </c>
      <c r="F488">
        <v>7592.74</v>
      </c>
      <c r="G488">
        <v>952.43</v>
      </c>
      <c r="H488" t="s">
        <v>2205</v>
      </c>
      <c r="I488" t="s">
        <v>2206</v>
      </c>
      <c r="J488">
        <v>3</v>
      </c>
      <c r="K488" t="s">
        <v>2222</v>
      </c>
      <c r="L488" t="str">
        <f>IF(performance_data[[#This Row],[return_percentage]]&gt;=performance_data[[#This Row],[benchmark_return]],"Higher","Lower")</f>
        <v>Lower</v>
      </c>
      <c r="M488" s="14">
        <f xml:space="preserve"> _xlfn.MAXIFS(performance_data[date],performance_data[portfolio_id],performance_data[[#This Row],[portfolio_id]])</f>
        <v>45560</v>
      </c>
      <c r="N488" s="14">
        <f xml:space="preserve"> _xlfn.MINIFS(performance_data[date],performance_data[portfolio_id],performance_data[[#This Row],[portfolio_id]])</f>
        <v>44832</v>
      </c>
      <c r="O488" s="15">
        <f>_xlfn.MAXIFS(performance_data[portfolio_value],performance_data[portfolio_id],performance_data[[#This Row],[portfolio_id]],performance_data[date],performance_data[[#This Row],[latest_date]])</f>
        <v>78284.800000000003</v>
      </c>
      <c r="P488" s="15">
        <f>_xlfn.MAXIFS(performance_data[portfolio_value],performance_data[portfolio_id],performance_data[[#This Row],[portfolio_id]],performance_data[date],performance_data[[#This Row],[starting_date]])</f>
        <v>423381.93</v>
      </c>
      <c r="Q488" s="15">
        <f>performance_data[[#This Row],[latest_value]]-performance_data[[#This Row],[starting_value]]</f>
        <v>-345097.13</v>
      </c>
      <c r="R488" s="15">
        <f>performance_data[[#This Row],[net_inflows]]-performance_data[[#This Row],[net_outflows]]</f>
        <v>6640.3099999999995</v>
      </c>
      <c r="S488" s="15" t="str">
        <f>IF(performance_data[[#This Row],[net_inflows]]&gt;AVERAGE(performance_data[net_inflows]),"High","Low")</f>
        <v>Low</v>
      </c>
      <c r="T488" s="15">
        <f>AVERAGEIF(performance_data[inflow_flag],performance_data[[#This Row],[inflow_flag]],performance_data[return_percentage])</f>
        <v>5.0457846277021572</v>
      </c>
      <c r="U488" s="17">
        <f>IF(performance_data[[#This Row],[return_percentage]]&lt;performance_data[[#This Row],[benchmark_return]],1,0)</f>
        <v>1</v>
      </c>
      <c r="V488" s="17">
        <f>COUNTIFS(performance_data[portfolio_id],performance_data[[#This Row],[portfolio_id]])</f>
        <v>24</v>
      </c>
      <c r="W488" s="17">
        <f>COUNTIFS(performance_data[portfolio_id],performance_data[[#This Row],[portfolio_id]],
          performance_data[return_flag],1)</f>
        <v>16</v>
      </c>
      <c r="X488" s="15">
        <f>performance_data[[#This Row],[underperform_flag_count]]/performance_data[[#This Row],[totalportfoliocount]]</f>
        <v>0.66666666666666663</v>
      </c>
    </row>
    <row r="489" spans="1:24" x14ac:dyDescent="0.3">
      <c r="A489">
        <v>1787</v>
      </c>
      <c r="B489" s="1">
        <v>45136</v>
      </c>
      <c r="C489">
        <v>277561.37</v>
      </c>
      <c r="D489">
        <v>2.2000000000000002</v>
      </c>
      <c r="E489">
        <v>2.64</v>
      </c>
      <c r="F489">
        <v>9329.9500000000007</v>
      </c>
      <c r="G489">
        <v>3507.83</v>
      </c>
      <c r="H489" t="s">
        <v>2213</v>
      </c>
      <c r="I489" t="s">
        <v>2209</v>
      </c>
      <c r="J489">
        <v>7</v>
      </c>
      <c r="K489" t="s">
        <v>2210</v>
      </c>
      <c r="L489" t="str">
        <f>IF(performance_data[[#This Row],[return_percentage]]&gt;=performance_data[[#This Row],[benchmark_return]],"Higher","Lower")</f>
        <v>Lower</v>
      </c>
      <c r="M489" s="14">
        <f xml:space="preserve"> _xlfn.MAXIFS(performance_data[date],performance_data[portfolio_id],performance_data[[#This Row],[portfolio_id]])</f>
        <v>45560</v>
      </c>
      <c r="N489" s="14">
        <f xml:space="preserve"> _xlfn.MINIFS(performance_data[date],performance_data[portfolio_id],performance_data[[#This Row],[portfolio_id]])</f>
        <v>44832</v>
      </c>
      <c r="O489" s="15">
        <f>_xlfn.MAXIFS(performance_data[portfolio_value],performance_data[portfolio_id],performance_data[[#This Row],[portfolio_id]],performance_data[date],performance_data[[#This Row],[latest_date]])</f>
        <v>78284.800000000003</v>
      </c>
      <c r="P489" s="15">
        <f>_xlfn.MAXIFS(performance_data[portfolio_value],performance_data[portfolio_id],performance_data[[#This Row],[portfolio_id]],performance_data[date],performance_data[[#This Row],[starting_date]])</f>
        <v>423381.93</v>
      </c>
      <c r="Q489" s="15">
        <f>performance_data[[#This Row],[latest_value]]-performance_data[[#This Row],[starting_value]]</f>
        <v>-345097.13</v>
      </c>
      <c r="R489" s="15">
        <f>performance_data[[#This Row],[net_inflows]]-performance_data[[#This Row],[net_outflows]]</f>
        <v>5822.1200000000008</v>
      </c>
      <c r="S489" s="15" t="str">
        <f>IF(performance_data[[#This Row],[net_inflows]]&gt;AVERAGE(performance_data[net_inflows]),"High","Low")</f>
        <v>Low</v>
      </c>
      <c r="T489" s="15">
        <f>AVERAGEIF(performance_data[inflow_flag],performance_data[[#This Row],[inflow_flag]],performance_data[return_percentage])</f>
        <v>5.0457846277021572</v>
      </c>
      <c r="U489" s="17">
        <f>IF(performance_data[[#This Row],[return_percentage]]&lt;performance_data[[#This Row],[benchmark_return]],1,0)</f>
        <v>1</v>
      </c>
      <c r="V489" s="17">
        <f>COUNTIFS(performance_data[portfolio_id],performance_data[[#This Row],[portfolio_id]])</f>
        <v>24</v>
      </c>
      <c r="W489" s="17">
        <f>COUNTIFS(performance_data[portfolio_id],performance_data[[#This Row],[portfolio_id]],
          performance_data[return_flag],1)</f>
        <v>16</v>
      </c>
      <c r="X489" s="15">
        <f>performance_data[[#This Row],[underperform_flag_count]]/performance_data[[#This Row],[totalportfoliocount]]</f>
        <v>0.66666666666666663</v>
      </c>
    </row>
    <row r="490" spans="1:24" x14ac:dyDescent="0.3">
      <c r="A490">
        <v>1787</v>
      </c>
      <c r="B490" s="1">
        <v>45560</v>
      </c>
      <c r="C490">
        <v>78284.800000000003</v>
      </c>
      <c r="D490">
        <v>19.37</v>
      </c>
      <c r="E490">
        <v>21.31</v>
      </c>
      <c r="F490">
        <v>13109.11</v>
      </c>
      <c r="G490">
        <v>17208.79</v>
      </c>
      <c r="H490" t="s">
        <v>2205</v>
      </c>
      <c r="I490" t="s">
        <v>2209</v>
      </c>
      <c r="J490">
        <v>9</v>
      </c>
      <c r="K490" t="s">
        <v>2221</v>
      </c>
      <c r="L490" t="str">
        <f>IF(performance_data[[#This Row],[return_percentage]]&gt;=performance_data[[#This Row],[benchmark_return]],"Higher","Lower")</f>
        <v>Lower</v>
      </c>
      <c r="M490" s="14">
        <f xml:space="preserve"> _xlfn.MAXIFS(performance_data[date],performance_data[portfolio_id],performance_data[[#This Row],[portfolio_id]])</f>
        <v>45560</v>
      </c>
      <c r="N490" s="14">
        <f xml:space="preserve"> _xlfn.MINIFS(performance_data[date],performance_data[portfolio_id],performance_data[[#This Row],[portfolio_id]])</f>
        <v>44832</v>
      </c>
      <c r="O490" s="15">
        <f>_xlfn.MAXIFS(performance_data[portfolio_value],performance_data[portfolio_id],performance_data[[#This Row],[portfolio_id]],performance_data[date],performance_data[[#This Row],[latest_date]])</f>
        <v>78284.800000000003</v>
      </c>
      <c r="P490" s="15">
        <f>_xlfn.MAXIFS(performance_data[portfolio_value],performance_data[portfolio_id],performance_data[[#This Row],[portfolio_id]],performance_data[date],performance_data[[#This Row],[starting_date]])</f>
        <v>423381.93</v>
      </c>
      <c r="Q490" s="15">
        <f>performance_data[[#This Row],[latest_value]]-performance_data[[#This Row],[starting_value]]</f>
        <v>-345097.13</v>
      </c>
      <c r="R490" s="15">
        <f>performance_data[[#This Row],[net_inflows]]-performance_data[[#This Row],[net_outflows]]</f>
        <v>-4099.68</v>
      </c>
      <c r="S490" s="15" t="str">
        <f>IF(performance_data[[#This Row],[net_inflows]]&gt;AVERAGE(performance_data[net_inflows]),"High","Low")</f>
        <v>High</v>
      </c>
      <c r="T490" s="15">
        <f>AVERAGEIF(performance_data[inflow_flag],performance_data[[#This Row],[inflow_flag]],performance_data[return_percentage])</f>
        <v>4.8467905675459724</v>
      </c>
      <c r="U490" s="17">
        <f>IF(performance_data[[#This Row],[return_percentage]]&lt;performance_data[[#This Row],[benchmark_return]],1,0)</f>
        <v>1</v>
      </c>
      <c r="V490" s="17">
        <f>COUNTIFS(performance_data[portfolio_id],performance_data[[#This Row],[portfolio_id]])</f>
        <v>24</v>
      </c>
      <c r="W490" s="17">
        <f>COUNTIFS(performance_data[portfolio_id],performance_data[[#This Row],[portfolio_id]],
          performance_data[return_flag],1)</f>
        <v>16</v>
      </c>
      <c r="X490" s="15">
        <f>performance_data[[#This Row],[underperform_flag_count]]/performance_data[[#This Row],[totalportfoliocount]]</f>
        <v>0.66666666666666663</v>
      </c>
    </row>
    <row r="491" spans="1:24" x14ac:dyDescent="0.3">
      <c r="A491">
        <v>1787</v>
      </c>
      <c r="B491" s="1">
        <v>45161</v>
      </c>
      <c r="C491">
        <v>253520.32</v>
      </c>
      <c r="D491">
        <v>18.420000000000002</v>
      </c>
      <c r="E491">
        <v>15.69</v>
      </c>
      <c r="F491">
        <v>11687.04</v>
      </c>
      <c r="G491">
        <v>19119.59</v>
      </c>
      <c r="H491" t="s">
        <v>2213</v>
      </c>
      <c r="I491" t="s">
        <v>2209</v>
      </c>
      <c r="J491">
        <v>8</v>
      </c>
      <c r="K491" t="s">
        <v>2214</v>
      </c>
      <c r="L491" t="str">
        <f>IF(performance_data[[#This Row],[return_percentage]]&gt;=performance_data[[#This Row],[benchmark_return]],"Higher","Lower")</f>
        <v>Higher</v>
      </c>
      <c r="M491" s="14">
        <f xml:space="preserve"> _xlfn.MAXIFS(performance_data[date],performance_data[portfolio_id],performance_data[[#This Row],[portfolio_id]])</f>
        <v>45560</v>
      </c>
      <c r="N491" s="14">
        <f xml:space="preserve"> _xlfn.MINIFS(performance_data[date],performance_data[portfolio_id],performance_data[[#This Row],[portfolio_id]])</f>
        <v>44832</v>
      </c>
      <c r="O491" s="15">
        <f>_xlfn.MAXIFS(performance_data[portfolio_value],performance_data[portfolio_id],performance_data[[#This Row],[portfolio_id]],performance_data[date],performance_data[[#This Row],[latest_date]])</f>
        <v>78284.800000000003</v>
      </c>
      <c r="P491" s="15">
        <f>_xlfn.MAXIFS(performance_data[portfolio_value],performance_data[portfolio_id],performance_data[[#This Row],[portfolio_id]],performance_data[date],performance_data[[#This Row],[starting_date]])</f>
        <v>423381.93</v>
      </c>
      <c r="Q491" s="15">
        <f>performance_data[[#This Row],[latest_value]]-performance_data[[#This Row],[starting_value]]</f>
        <v>-345097.13</v>
      </c>
      <c r="R491" s="15">
        <f>performance_data[[#This Row],[net_inflows]]-performance_data[[#This Row],[net_outflows]]</f>
        <v>-7432.5499999999993</v>
      </c>
      <c r="S491" s="15" t="str">
        <f>IF(performance_data[[#This Row],[net_inflows]]&gt;AVERAGE(performance_data[net_inflows]),"High","Low")</f>
        <v>High</v>
      </c>
      <c r="T491" s="15">
        <f>AVERAGEIF(performance_data[inflow_flag],performance_data[[#This Row],[inflow_flag]],performance_data[return_percentage])</f>
        <v>4.8467905675459724</v>
      </c>
      <c r="U491" s="17">
        <f>IF(performance_data[[#This Row],[return_percentage]]&lt;performance_data[[#This Row],[benchmark_return]],1,0)</f>
        <v>0</v>
      </c>
      <c r="V491" s="17">
        <f>COUNTIFS(performance_data[portfolio_id],performance_data[[#This Row],[portfolio_id]])</f>
        <v>24</v>
      </c>
      <c r="W491" s="17">
        <f>COUNTIFS(performance_data[portfolio_id],performance_data[[#This Row],[portfolio_id]],
          performance_data[return_flag],1)</f>
        <v>16</v>
      </c>
      <c r="X491" s="15">
        <f>performance_data[[#This Row],[underperform_flag_count]]/performance_data[[#This Row],[totalportfoliocount]]</f>
        <v>0.66666666666666663</v>
      </c>
    </row>
    <row r="492" spans="1:24" x14ac:dyDescent="0.3">
      <c r="A492">
        <v>1787</v>
      </c>
      <c r="B492" s="1">
        <v>44949</v>
      </c>
      <c r="C492">
        <v>112815.42</v>
      </c>
      <c r="D492">
        <v>16.55</v>
      </c>
      <c r="E492">
        <v>15.83</v>
      </c>
      <c r="F492">
        <v>12758.15</v>
      </c>
      <c r="G492">
        <v>3878.13</v>
      </c>
      <c r="H492" t="s">
        <v>2213</v>
      </c>
      <c r="I492" t="s">
        <v>2206</v>
      </c>
      <c r="J492">
        <v>1</v>
      </c>
      <c r="K492" t="s">
        <v>2207</v>
      </c>
      <c r="L492" t="str">
        <f>IF(performance_data[[#This Row],[return_percentage]]&gt;=performance_data[[#This Row],[benchmark_return]],"Higher","Lower")</f>
        <v>Higher</v>
      </c>
      <c r="M492" s="14">
        <f xml:space="preserve"> _xlfn.MAXIFS(performance_data[date],performance_data[portfolio_id],performance_data[[#This Row],[portfolio_id]])</f>
        <v>45560</v>
      </c>
      <c r="N492" s="14">
        <f xml:space="preserve"> _xlfn.MINIFS(performance_data[date],performance_data[portfolio_id],performance_data[[#This Row],[portfolio_id]])</f>
        <v>44832</v>
      </c>
      <c r="O492" s="15">
        <f>_xlfn.MAXIFS(performance_data[portfolio_value],performance_data[portfolio_id],performance_data[[#This Row],[portfolio_id]],performance_data[date],performance_data[[#This Row],[latest_date]])</f>
        <v>78284.800000000003</v>
      </c>
      <c r="P492" s="15">
        <f>_xlfn.MAXIFS(performance_data[portfolio_value],performance_data[portfolio_id],performance_data[[#This Row],[portfolio_id]],performance_data[date],performance_data[[#This Row],[starting_date]])</f>
        <v>423381.93</v>
      </c>
      <c r="Q492" s="15">
        <f>performance_data[[#This Row],[latest_value]]-performance_data[[#This Row],[starting_value]]</f>
        <v>-345097.13</v>
      </c>
      <c r="R492" s="15">
        <f>performance_data[[#This Row],[net_inflows]]-performance_data[[#This Row],[net_outflows]]</f>
        <v>8880.02</v>
      </c>
      <c r="S492" s="15" t="str">
        <f>IF(performance_data[[#This Row],[net_inflows]]&gt;AVERAGE(performance_data[net_inflows]),"High","Low")</f>
        <v>High</v>
      </c>
      <c r="T492" s="15">
        <f>AVERAGEIF(performance_data[inflow_flag],performance_data[[#This Row],[inflow_flag]],performance_data[return_percentage])</f>
        <v>4.8467905675459724</v>
      </c>
      <c r="U492" s="17">
        <f>IF(performance_data[[#This Row],[return_percentage]]&lt;performance_data[[#This Row],[benchmark_return]],1,0)</f>
        <v>0</v>
      </c>
      <c r="V492" s="17">
        <f>COUNTIFS(performance_data[portfolio_id],performance_data[[#This Row],[portfolio_id]])</f>
        <v>24</v>
      </c>
      <c r="W492" s="17">
        <f>COUNTIFS(performance_data[portfolio_id],performance_data[[#This Row],[portfolio_id]],
          performance_data[return_flag],1)</f>
        <v>16</v>
      </c>
      <c r="X492" s="15">
        <f>performance_data[[#This Row],[underperform_flag_count]]/performance_data[[#This Row],[totalportfoliocount]]</f>
        <v>0.66666666666666663</v>
      </c>
    </row>
    <row r="493" spans="1:24" x14ac:dyDescent="0.3">
      <c r="A493">
        <v>1787</v>
      </c>
      <c r="B493" s="1">
        <v>45500</v>
      </c>
      <c r="C493">
        <v>303609.94</v>
      </c>
      <c r="D493">
        <v>4.3499999999999996</v>
      </c>
      <c r="E493">
        <v>3.48</v>
      </c>
      <c r="F493">
        <v>16578.990000000002</v>
      </c>
      <c r="G493">
        <v>13748.24</v>
      </c>
      <c r="H493" t="s">
        <v>2205</v>
      </c>
      <c r="I493" t="s">
        <v>2209</v>
      </c>
      <c r="J493">
        <v>7</v>
      </c>
      <c r="K493" t="s">
        <v>2210</v>
      </c>
      <c r="L493" t="str">
        <f>IF(performance_data[[#This Row],[return_percentage]]&gt;=performance_data[[#This Row],[benchmark_return]],"Higher","Lower")</f>
        <v>Higher</v>
      </c>
      <c r="M493" s="14">
        <f xml:space="preserve"> _xlfn.MAXIFS(performance_data[date],performance_data[portfolio_id],performance_data[[#This Row],[portfolio_id]])</f>
        <v>45560</v>
      </c>
      <c r="N493" s="14">
        <f xml:space="preserve"> _xlfn.MINIFS(performance_data[date],performance_data[portfolio_id],performance_data[[#This Row],[portfolio_id]])</f>
        <v>44832</v>
      </c>
      <c r="O493" s="15">
        <f>_xlfn.MAXIFS(performance_data[portfolio_value],performance_data[portfolio_id],performance_data[[#This Row],[portfolio_id]],performance_data[date],performance_data[[#This Row],[latest_date]])</f>
        <v>78284.800000000003</v>
      </c>
      <c r="P493" s="15">
        <f>_xlfn.MAXIFS(performance_data[portfolio_value],performance_data[portfolio_id],performance_data[[#This Row],[portfolio_id]],performance_data[date],performance_data[[#This Row],[starting_date]])</f>
        <v>423381.93</v>
      </c>
      <c r="Q493" s="15">
        <f>performance_data[[#This Row],[latest_value]]-performance_data[[#This Row],[starting_value]]</f>
        <v>-345097.13</v>
      </c>
      <c r="R493" s="15">
        <f>performance_data[[#This Row],[net_inflows]]-performance_data[[#This Row],[net_outflows]]</f>
        <v>2830.7500000000018</v>
      </c>
      <c r="S493" s="15" t="str">
        <f>IF(performance_data[[#This Row],[net_inflows]]&gt;AVERAGE(performance_data[net_inflows]),"High","Low")</f>
        <v>High</v>
      </c>
      <c r="T493" s="15">
        <f>AVERAGEIF(performance_data[inflow_flag],performance_data[[#This Row],[inflow_flag]],performance_data[return_percentage])</f>
        <v>4.8467905675459724</v>
      </c>
      <c r="U493" s="17">
        <f>IF(performance_data[[#This Row],[return_percentage]]&lt;performance_data[[#This Row],[benchmark_return]],1,0)</f>
        <v>0</v>
      </c>
      <c r="V493" s="17">
        <f>COUNTIFS(performance_data[portfolio_id],performance_data[[#This Row],[portfolio_id]])</f>
        <v>24</v>
      </c>
      <c r="W493" s="17">
        <f>COUNTIFS(performance_data[portfolio_id],performance_data[[#This Row],[portfolio_id]],
          performance_data[return_flag],1)</f>
        <v>16</v>
      </c>
      <c r="X493" s="15">
        <f>performance_data[[#This Row],[underperform_flag_count]]/performance_data[[#This Row],[totalportfoliocount]]</f>
        <v>0.66666666666666663</v>
      </c>
    </row>
    <row r="494" spans="1:24" x14ac:dyDescent="0.3">
      <c r="A494">
        <v>1787</v>
      </c>
      <c r="B494" s="1">
        <v>45219</v>
      </c>
      <c r="C494">
        <v>41033.35</v>
      </c>
      <c r="D494">
        <v>2.5099999999999998</v>
      </c>
      <c r="E494">
        <v>2.68</v>
      </c>
      <c r="F494">
        <v>14408.83</v>
      </c>
      <c r="G494">
        <v>13929.95</v>
      </c>
      <c r="H494" t="s">
        <v>2213</v>
      </c>
      <c r="I494" t="s">
        <v>2217</v>
      </c>
      <c r="J494">
        <v>10</v>
      </c>
      <c r="K494" t="s">
        <v>2224</v>
      </c>
      <c r="L494" t="str">
        <f>IF(performance_data[[#This Row],[return_percentage]]&gt;=performance_data[[#This Row],[benchmark_return]],"Higher","Lower")</f>
        <v>Lower</v>
      </c>
      <c r="M494" s="14">
        <f xml:space="preserve"> _xlfn.MAXIFS(performance_data[date],performance_data[portfolio_id],performance_data[[#This Row],[portfolio_id]])</f>
        <v>45560</v>
      </c>
      <c r="N494" s="14">
        <f xml:space="preserve"> _xlfn.MINIFS(performance_data[date],performance_data[portfolio_id],performance_data[[#This Row],[portfolio_id]])</f>
        <v>44832</v>
      </c>
      <c r="O494" s="15">
        <f>_xlfn.MAXIFS(performance_data[portfolio_value],performance_data[portfolio_id],performance_data[[#This Row],[portfolio_id]],performance_data[date],performance_data[[#This Row],[latest_date]])</f>
        <v>78284.800000000003</v>
      </c>
      <c r="P494" s="15">
        <f>_xlfn.MAXIFS(performance_data[portfolio_value],performance_data[portfolio_id],performance_data[[#This Row],[portfolio_id]],performance_data[date],performance_data[[#This Row],[starting_date]])</f>
        <v>423381.93</v>
      </c>
      <c r="Q494" s="15">
        <f>performance_data[[#This Row],[latest_value]]-performance_data[[#This Row],[starting_value]]</f>
        <v>-345097.13</v>
      </c>
      <c r="R494" s="15">
        <f>performance_data[[#This Row],[net_inflows]]-performance_data[[#This Row],[net_outflows]]</f>
        <v>478.8799999999992</v>
      </c>
      <c r="S494" s="15" t="str">
        <f>IF(performance_data[[#This Row],[net_inflows]]&gt;AVERAGE(performance_data[net_inflows]),"High","Low")</f>
        <v>High</v>
      </c>
      <c r="T494" s="15">
        <f>AVERAGEIF(performance_data[inflow_flag],performance_data[[#This Row],[inflow_flag]],performance_data[return_percentage])</f>
        <v>4.8467905675459724</v>
      </c>
      <c r="U494" s="17">
        <f>IF(performance_data[[#This Row],[return_percentage]]&lt;performance_data[[#This Row],[benchmark_return]],1,0)</f>
        <v>1</v>
      </c>
      <c r="V494" s="17">
        <f>COUNTIFS(performance_data[portfolio_id],performance_data[[#This Row],[portfolio_id]])</f>
        <v>24</v>
      </c>
      <c r="W494" s="17">
        <f>COUNTIFS(performance_data[portfolio_id],performance_data[[#This Row],[portfolio_id]],
          performance_data[return_flag],1)</f>
        <v>16</v>
      </c>
      <c r="X494" s="15">
        <f>performance_data[[#This Row],[underperform_flag_count]]/performance_data[[#This Row],[totalportfoliocount]]</f>
        <v>0.66666666666666663</v>
      </c>
    </row>
    <row r="495" spans="1:24" x14ac:dyDescent="0.3">
      <c r="A495">
        <v>1787</v>
      </c>
      <c r="B495" s="1">
        <v>45388</v>
      </c>
      <c r="C495">
        <v>59297.91</v>
      </c>
      <c r="D495">
        <v>14.69</v>
      </c>
      <c r="E495">
        <v>16.13</v>
      </c>
      <c r="F495">
        <v>18613.439999999999</v>
      </c>
      <c r="G495">
        <v>18341.55</v>
      </c>
      <c r="H495" t="s">
        <v>2205</v>
      </c>
      <c r="I495" t="s">
        <v>2211</v>
      </c>
      <c r="J495">
        <v>4</v>
      </c>
      <c r="K495" t="s">
        <v>2216</v>
      </c>
      <c r="L495" t="str">
        <f>IF(performance_data[[#This Row],[return_percentage]]&gt;=performance_data[[#This Row],[benchmark_return]],"Higher","Lower")</f>
        <v>Lower</v>
      </c>
      <c r="M495" s="14">
        <f xml:space="preserve"> _xlfn.MAXIFS(performance_data[date],performance_data[portfolio_id],performance_data[[#This Row],[portfolio_id]])</f>
        <v>45560</v>
      </c>
      <c r="N495" s="14">
        <f xml:space="preserve"> _xlfn.MINIFS(performance_data[date],performance_data[portfolio_id],performance_data[[#This Row],[portfolio_id]])</f>
        <v>44832</v>
      </c>
      <c r="O495" s="15">
        <f>_xlfn.MAXIFS(performance_data[portfolio_value],performance_data[portfolio_id],performance_data[[#This Row],[portfolio_id]],performance_data[date],performance_data[[#This Row],[latest_date]])</f>
        <v>78284.800000000003</v>
      </c>
      <c r="P495" s="15">
        <f>_xlfn.MAXIFS(performance_data[portfolio_value],performance_data[portfolio_id],performance_data[[#This Row],[portfolio_id]],performance_data[date],performance_data[[#This Row],[starting_date]])</f>
        <v>423381.93</v>
      </c>
      <c r="Q495" s="15">
        <f>performance_data[[#This Row],[latest_value]]-performance_data[[#This Row],[starting_value]]</f>
        <v>-345097.13</v>
      </c>
      <c r="R495" s="15">
        <f>performance_data[[#This Row],[net_inflows]]-performance_data[[#This Row],[net_outflows]]</f>
        <v>271.88999999999942</v>
      </c>
      <c r="S495" s="15" t="str">
        <f>IF(performance_data[[#This Row],[net_inflows]]&gt;AVERAGE(performance_data[net_inflows]),"High","Low")</f>
        <v>High</v>
      </c>
      <c r="T495" s="15">
        <f>AVERAGEIF(performance_data[inflow_flag],performance_data[[#This Row],[inflow_flag]],performance_data[return_percentage])</f>
        <v>4.8467905675459724</v>
      </c>
      <c r="U495" s="17">
        <f>IF(performance_data[[#This Row],[return_percentage]]&lt;performance_data[[#This Row],[benchmark_return]],1,0)</f>
        <v>1</v>
      </c>
      <c r="V495" s="17">
        <f>COUNTIFS(performance_data[portfolio_id],performance_data[[#This Row],[portfolio_id]])</f>
        <v>24</v>
      </c>
      <c r="W495" s="17">
        <f>COUNTIFS(performance_data[portfolio_id],performance_data[[#This Row],[portfolio_id]],
          performance_data[return_flag],1)</f>
        <v>16</v>
      </c>
      <c r="X495" s="15">
        <f>performance_data[[#This Row],[underperform_flag_count]]/performance_data[[#This Row],[totalportfoliocount]]</f>
        <v>0.66666666666666663</v>
      </c>
    </row>
    <row r="496" spans="1:24" x14ac:dyDescent="0.3">
      <c r="A496">
        <v>1787</v>
      </c>
      <c r="B496" s="1">
        <v>45079</v>
      </c>
      <c r="C496">
        <v>141369.69</v>
      </c>
      <c r="D496">
        <v>12.85</v>
      </c>
      <c r="E496">
        <v>13.69</v>
      </c>
      <c r="F496">
        <v>19481.060000000001</v>
      </c>
      <c r="G496">
        <v>10613.05</v>
      </c>
      <c r="H496" t="s">
        <v>2213</v>
      </c>
      <c r="I496" t="s">
        <v>2211</v>
      </c>
      <c r="J496">
        <v>6</v>
      </c>
      <c r="K496" t="s">
        <v>2212</v>
      </c>
      <c r="L496" t="str">
        <f>IF(performance_data[[#This Row],[return_percentage]]&gt;=performance_data[[#This Row],[benchmark_return]],"Higher","Lower")</f>
        <v>Lower</v>
      </c>
      <c r="M496" s="14">
        <f xml:space="preserve"> _xlfn.MAXIFS(performance_data[date],performance_data[portfolio_id],performance_data[[#This Row],[portfolio_id]])</f>
        <v>45560</v>
      </c>
      <c r="N496" s="14">
        <f xml:space="preserve"> _xlfn.MINIFS(performance_data[date],performance_data[portfolio_id],performance_data[[#This Row],[portfolio_id]])</f>
        <v>44832</v>
      </c>
      <c r="O496" s="15">
        <f>_xlfn.MAXIFS(performance_data[portfolio_value],performance_data[portfolio_id],performance_data[[#This Row],[portfolio_id]],performance_data[date],performance_data[[#This Row],[latest_date]])</f>
        <v>78284.800000000003</v>
      </c>
      <c r="P496" s="15">
        <f>_xlfn.MAXIFS(performance_data[portfolio_value],performance_data[portfolio_id],performance_data[[#This Row],[portfolio_id]],performance_data[date],performance_data[[#This Row],[starting_date]])</f>
        <v>423381.93</v>
      </c>
      <c r="Q496" s="15">
        <f>performance_data[[#This Row],[latest_value]]-performance_data[[#This Row],[starting_value]]</f>
        <v>-345097.13</v>
      </c>
      <c r="R496" s="15">
        <f>performance_data[[#This Row],[net_inflows]]-performance_data[[#This Row],[net_outflows]]</f>
        <v>8868.010000000002</v>
      </c>
      <c r="S496" s="15" t="str">
        <f>IF(performance_data[[#This Row],[net_inflows]]&gt;AVERAGE(performance_data[net_inflows]),"High","Low")</f>
        <v>High</v>
      </c>
      <c r="T496" s="15">
        <f>AVERAGEIF(performance_data[inflow_flag],performance_data[[#This Row],[inflow_flag]],performance_data[return_percentage])</f>
        <v>4.8467905675459724</v>
      </c>
      <c r="U496" s="17">
        <f>IF(performance_data[[#This Row],[return_percentage]]&lt;performance_data[[#This Row],[benchmark_return]],1,0)</f>
        <v>1</v>
      </c>
      <c r="V496" s="17">
        <f>COUNTIFS(performance_data[portfolio_id],performance_data[[#This Row],[portfolio_id]])</f>
        <v>24</v>
      </c>
      <c r="W496" s="17">
        <f>COUNTIFS(performance_data[portfolio_id],performance_data[[#This Row],[portfolio_id]],
          performance_data[return_flag],1)</f>
        <v>16</v>
      </c>
      <c r="X496" s="15">
        <f>performance_data[[#This Row],[underperform_flag_count]]/performance_data[[#This Row],[totalportfoliocount]]</f>
        <v>0.66666666666666663</v>
      </c>
    </row>
    <row r="497" spans="1:24" x14ac:dyDescent="0.3">
      <c r="A497">
        <v>1787</v>
      </c>
      <c r="B497" s="1">
        <v>45261</v>
      </c>
      <c r="C497">
        <v>72409.95</v>
      </c>
      <c r="D497">
        <v>-4.5599999999999996</v>
      </c>
      <c r="E497">
        <v>-3.89</v>
      </c>
      <c r="F497">
        <v>12981.09</v>
      </c>
      <c r="G497">
        <v>8176.07</v>
      </c>
      <c r="H497" t="s">
        <v>2213</v>
      </c>
      <c r="I497" t="s">
        <v>2217</v>
      </c>
      <c r="J497">
        <v>12</v>
      </c>
      <c r="K497" t="s">
        <v>2218</v>
      </c>
      <c r="L497" t="str">
        <f>IF(performance_data[[#This Row],[return_percentage]]&gt;=performance_data[[#This Row],[benchmark_return]],"Higher","Lower")</f>
        <v>Lower</v>
      </c>
      <c r="M497" s="14">
        <f xml:space="preserve"> _xlfn.MAXIFS(performance_data[date],performance_data[portfolio_id],performance_data[[#This Row],[portfolio_id]])</f>
        <v>45560</v>
      </c>
      <c r="N497" s="14">
        <f xml:space="preserve"> _xlfn.MINIFS(performance_data[date],performance_data[portfolio_id],performance_data[[#This Row],[portfolio_id]])</f>
        <v>44832</v>
      </c>
      <c r="O497" s="15">
        <f>_xlfn.MAXIFS(performance_data[portfolio_value],performance_data[portfolio_id],performance_data[[#This Row],[portfolio_id]],performance_data[date],performance_data[[#This Row],[latest_date]])</f>
        <v>78284.800000000003</v>
      </c>
      <c r="P497" s="15">
        <f>_xlfn.MAXIFS(performance_data[portfolio_value],performance_data[portfolio_id],performance_data[[#This Row],[portfolio_id]],performance_data[date],performance_data[[#This Row],[starting_date]])</f>
        <v>423381.93</v>
      </c>
      <c r="Q497" s="15">
        <f>performance_data[[#This Row],[latest_value]]-performance_data[[#This Row],[starting_value]]</f>
        <v>-345097.13</v>
      </c>
      <c r="R497" s="15">
        <f>performance_data[[#This Row],[net_inflows]]-performance_data[[#This Row],[net_outflows]]</f>
        <v>4805.0200000000004</v>
      </c>
      <c r="S497" s="15" t="str">
        <f>IF(performance_data[[#This Row],[net_inflows]]&gt;AVERAGE(performance_data[net_inflows]),"High","Low")</f>
        <v>High</v>
      </c>
      <c r="T497" s="15">
        <f>AVERAGEIF(performance_data[inflow_flag],performance_data[[#This Row],[inflow_flag]],performance_data[return_percentage])</f>
        <v>4.8467905675459724</v>
      </c>
      <c r="U497" s="17">
        <f>IF(performance_data[[#This Row],[return_percentage]]&lt;performance_data[[#This Row],[benchmark_return]],1,0)</f>
        <v>1</v>
      </c>
      <c r="V497" s="17">
        <f>COUNTIFS(performance_data[portfolio_id],performance_data[[#This Row],[portfolio_id]])</f>
        <v>24</v>
      </c>
      <c r="W497" s="17">
        <f>COUNTIFS(performance_data[portfolio_id],performance_data[[#This Row],[portfolio_id]],
          performance_data[return_flag],1)</f>
        <v>16</v>
      </c>
      <c r="X497" s="15">
        <f>performance_data[[#This Row],[underperform_flag_count]]/performance_data[[#This Row],[totalportfoliocount]]</f>
        <v>0.66666666666666663</v>
      </c>
    </row>
    <row r="498" spans="1:24" x14ac:dyDescent="0.3">
      <c r="A498">
        <v>1787</v>
      </c>
      <c r="B498" s="1">
        <v>45011</v>
      </c>
      <c r="C498">
        <v>432326.14</v>
      </c>
      <c r="D498">
        <v>-0.44</v>
      </c>
      <c r="E498">
        <v>-0.42</v>
      </c>
      <c r="F498">
        <v>8479.91</v>
      </c>
      <c r="G498">
        <v>16850.68</v>
      </c>
      <c r="H498" t="s">
        <v>2213</v>
      </c>
      <c r="I498" t="s">
        <v>2206</v>
      </c>
      <c r="J498">
        <v>3</v>
      </c>
      <c r="K498" t="s">
        <v>2222</v>
      </c>
      <c r="L498" t="str">
        <f>IF(performance_data[[#This Row],[return_percentage]]&gt;=performance_data[[#This Row],[benchmark_return]],"Higher","Lower")</f>
        <v>Lower</v>
      </c>
      <c r="M498" s="14">
        <f xml:space="preserve"> _xlfn.MAXIFS(performance_data[date],performance_data[portfolio_id],performance_data[[#This Row],[portfolio_id]])</f>
        <v>45560</v>
      </c>
      <c r="N498" s="14">
        <f xml:space="preserve"> _xlfn.MINIFS(performance_data[date],performance_data[portfolio_id],performance_data[[#This Row],[portfolio_id]])</f>
        <v>44832</v>
      </c>
      <c r="O498" s="15">
        <f>_xlfn.MAXIFS(performance_data[portfolio_value],performance_data[portfolio_id],performance_data[[#This Row],[portfolio_id]],performance_data[date],performance_data[[#This Row],[latest_date]])</f>
        <v>78284.800000000003</v>
      </c>
      <c r="P498" s="15">
        <f>_xlfn.MAXIFS(performance_data[portfolio_value],performance_data[portfolio_id],performance_data[[#This Row],[portfolio_id]],performance_data[date],performance_data[[#This Row],[starting_date]])</f>
        <v>423381.93</v>
      </c>
      <c r="Q498" s="15">
        <f>performance_data[[#This Row],[latest_value]]-performance_data[[#This Row],[starting_value]]</f>
        <v>-345097.13</v>
      </c>
      <c r="R498" s="15">
        <f>performance_data[[#This Row],[net_inflows]]-performance_data[[#This Row],[net_outflows]]</f>
        <v>-8370.77</v>
      </c>
      <c r="S498" s="15" t="str">
        <f>IF(performance_data[[#This Row],[net_inflows]]&gt;AVERAGE(performance_data[net_inflows]),"High","Low")</f>
        <v>Low</v>
      </c>
      <c r="T498" s="15">
        <f>AVERAGEIF(performance_data[inflow_flag],performance_data[[#This Row],[inflow_flag]],performance_data[return_percentage])</f>
        <v>5.0457846277021572</v>
      </c>
      <c r="U498" s="17">
        <f>IF(performance_data[[#This Row],[return_percentage]]&lt;performance_data[[#This Row],[benchmark_return]],1,0)</f>
        <v>1</v>
      </c>
      <c r="V498" s="17">
        <f>COUNTIFS(performance_data[portfolio_id],performance_data[[#This Row],[portfolio_id]])</f>
        <v>24</v>
      </c>
      <c r="W498" s="17">
        <f>COUNTIFS(performance_data[portfolio_id],performance_data[[#This Row],[portfolio_id]],
          performance_data[return_flag],1)</f>
        <v>16</v>
      </c>
      <c r="X498" s="15">
        <f>performance_data[[#This Row],[underperform_flag_count]]/performance_data[[#This Row],[totalportfoliocount]]</f>
        <v>0.66666666666666663</v>
      </c>
    </row>
    <row r="499" spans="1:24" x14ac:dyDescent="0.3">
      <c r="A499">
        <v>1787</v>
      </c>
      <c r="B499" s="1">
        <v>45176</v>
      </c>
      <c r="C499">
        <v>193639.86</v>
      </c>
      <c r="D499">
        <v>19.010000000000002</v>
      </c>
      <c r="E499">
        <v>21.14</v>
      </c>
      <c r="F499">
        <v>8458.3799999999992</v>
      </c>
      <c r="G499">
        <v>14197.23</v>
      </c>
      <c r="H499" t="s">
        <v>2213</v>
      </c>
      <c r="I499" t="s">
        <v>2209</v>
      </c>
      <c r="J499">
        <v>9</v>
      </c>
      <c r="K499" t="s">
        <v>2221</v>
      </c>
      <c r="L499" t="str">
        <f>IF(performance_data[[#This Row],[return_percentage]]&gt;=performance_data[[#This Row],[benchmark_return]],"Higher","Lower")</f>
        <v>Lower</v>
      </c>
      <c r="M499" s="14">
        <f xml:space="preserve"> _xlfn.MAXIFS(performance_data[date],performance_data[portfolio_id],performance_data[[#This Row],[portfolio_id]])</f>
        <v>45560</v>
      </c>
      <c r="N499" s="14">
        <f xml:space="preserve"> _xlfn.MINIFS(performance_data[date],performance_data[portfolio_id],performance_data[[#This Row],[portfolio_id]])</f>
        <v>44832</v>
      </c>
      <c r="O499" s="15">
        <f>_xlfn.MAXIFS(performance_data[portfolio_value],performance_data[portfolio_id],performance_data[[#This Row],[portfolio_id]],performance_data[date],performance_data[[#This Row],[latest_date]])</f>
        <v>78284.800000000003</v>
      </c>
      <c r="P499" s="15">
        <f>_xlfn.MAXIFS(performance_data[portfolio_value],performance_data[portfolio_id],performance_data[[#This Row],[portfolio_id]],performance_data[date],performance_data[[#This Row],[starting_date]])</f>
        <v>423381.93</v>
      </c>
      <c r="Q499" s="15">
        <f>performance_data[[#This Row],[latest_value]]-performance_data[[#This Row],[starting_value]]</f>
        <v>-345097.13</v>
      </c>
      <c r="R499" s="15">
        <f>performance_data[[#This Row],[net_inflows]]-performance_data[[#This Row],[net_outflows]]</f>
        <v>-5738.85</v>
      </c>
      <c r="S499" s="15" t="str">
        <f>IF(performance_data[[#This Row],[net_inflows]]&gt;AVERAGE(performance_data[net_inflows]),"High","Low")</f>
        <v>Low</v>
      </c>
      <c r="T499" s="15">
        <f>AVERAGEIF(performance_data[inflow_flag],performance_data[[#This Row],[inflow_flag]],performance_data[return_percentage])</f>
        <v>5.0457846277021572</v>
      </c>
      <c r="U499" s="17">
        <f>IF(performance_data[[#This Row],[return_percentage]]&lt;performance_data[[#This Row],[benchmark_return]],1,0)</f>
        <v>1</v>
      </c>
      <c r="V499" s="17">
        <f>COUNTIFS(performance_data[portfolio_id],performance_data[[#This Row],[portfolio_id]])</f>
        <v>24</v>
      </c>
      <c r="W499" s="17">
        <f>COUNTIFS(performance_data[portfolio_id],performance_data[[#This Row],[portfolio_id]],
          performance_data[return_flag],1)</f>
        <v>16</v>
      </c>
      <c r="X499" s="15">
        <f>performance_data[[#This Row],[underperform_flag_count]]/performance_data[[#This Row],[totalportfoliocount]]</f>
        <v>0.66666666666666663</v>
      </c>
    </row>
    <row r="500" spans="1:24" x14ac:dyDescent="0.3">
      <c r="A500">
        <v>1787</v>
      </c>
      <c r="B500" s="1">
        <v>44999</v>
      </c>
      <c r="C500">
        <v>103776.44</v>
      </c>
      <c r="D500">
        <v>18.48</v>
      </c>
      <c r="E500">
        <v>18.07</v>
      </c>
      <c r="F500">
        <v>14112.72</v>
      </c>
      <c r="G500">
        <v>5548.7</v>
      </c>
      <c r="H500" t="s">
        <v>2213</v>
      </c>
      <c r="I500" t="s">
        <v>2206</v>
      </c>
      <c r="J500">
        <v>3</v>
      </c>
      <c r="K500" t="s">
        <v>2222</v>
      </c>
      <c r="L500" t="str">
        <f>IF(performance_data[[#This Row],[return_percentage]]&gt;=performance_data[[#This Row],[benchmark_return]],"Higher","Lower")</f>
        <v>Higher</v>
      </c>
      <c r="M500" s="14">
        <f xml:space="preserve"> _xlfn.MAXIFS(performance_data[date],performance_data[portfolio_id],performance_data[[#This Row],[portfolio_id]])</f>
        <v>45560</v>
      </c>
      <c r="N500" s="14">
        <f xml:space="preserve"> _xlfn.MINIFS(performance_data[date],performance_data[portfolio_id],performance_data[[#This Row],[portfolio_id]])</f>
        <v>44832</v>
      </c>
      <c r="O500" s="15">
        <f>_xlfn.MAXIFS(performance_data[portfolio_value],performance_data[portfolio_id],performance_data[[#This Row],[portfolio_id]],performance_data[date],performance_data[[#This Row],[latest_date]])</f>
        <v>78284.800000000003</v>
      </c>
      <c r="P500" s="15">
        <f>_xlfn.MAXIFS(performance_data[portfolio_value],performance_data[portfolio_id],performance_data[[#This Row],[portfolio_id]],performance_data[date],performance_data[[#This Row],[starting_date]])</f>
        <v>423381.93</v>
      </c>
      <c r="Q500" s="15">
        <f>performance_data[[#This Row],[latest_value]]-performance_data[[#This Row],[starting_value]]</f>
        <v>-345097.13</v>
      </c>
      <c r="R500" s="15">
        <f>performance_data[[#This Row],[net_inflows]]-performance_data[[#This Row],[net_outflows]]</f>
        <v>8564.02</v>
      </c>
      <c r="S500" s="15" t="str">
        <f>IF(performance_data[[#This Row],[net_inflows]]&gt;AVERAGE(performance_data[net_inflows]),"High","Low")</f>
        <v>High</v>
      </c>
      <c r="T500" s="15">
        <f>AVERAGEIF(performance_data[inflow_flag],performance_data[[#This Row],[inflow_flag]],performance_data[return_percentage])</f>
        <v>4.8467905675459724</v>
      </c>
      <c r="U500" s="17">
        <f>IF(performance_data[[#This Row],[return_percentage]]&lt;performance_data[[#This Row],[benchmark_return]],1,0)</f>
        <v>0</v>
      </c>
      <c r="V500" s="17">
        <f>COUNTIFS(performance_data[portfolio_id],performance_data[[#This Row],[portfolio_id]])</f>
        <v>24</v>
      </c>
      <c r="W500" s="17">
        <f>COUNTIFS(performance_data[portfolio_id],performance_data[[#This Row],[portfolio_id]],
          performance_data[return_flag],1)</f>
        <v>16</v>
      </c>
      <c r="X500" s="15">
        <f>performance_data[[#This Row],[underperform_flag_count]]/performance_data[[#This Row],[totalportfoliocount]]</f>
        <v>0.66666666666666663</v>
      </c>
    </row>
    <row r="501" spans="1:24" x14ac:dyDescent="0.3">
      <c r="A501">
        <v>1787</v>
      </c>
      <c r="B501" s="1">
        <v>44832</v>
      </c>
      <c r="C501">
        <v>423381.93</v>
      </c>
      <c r="D501">
        <v>-8.81</v>
      </c>
      <c r="E501">
        <v>-7.24</v>
      </c>
      <c r="F501">
        <v>553.21</v>
      </c>
      <c r="G501">
        <v>4765.34</v>
      </c>
      <c r="H501" t="s">
        <v>2220</v>
      </c>
      <c r="I501" t="s">
        <v>2209</v>
      </c>
      <c r="J501">
        <v>9</v>
      </c>
      <c r="K501" t="s">
        <v>2221</v>
      </c>
      <c r="L501" t="str">
        <f>IF(performance_data[[#This Row],[return_percentage]]&gt;=performance_data[[#This Row],[benchmark_return]],"Higher","Lower")</f>
        <v>Lower</v>
      </c>
      <c r="M501" s="14">
        <f xml:space="preserve"> _xlfn.MAXIFS(performance_data[date],performance_data[portfolio_id],performance_data[[#This Row],[portfolio_id]])</f>
        <v>45560</v>
      </c>
      <c r="N501" s="14">
        <f xml:space="preserve"> _xlfn.MINIFS(performance_data[date],performance_data[portfolio_id],performance_data[[#This Row],[portfolio_id]])</f>
        <v>44832</v>
      </c>
      <c r="O501" s="15">
        <f>_xlfn.MAXIFS(performance_data[portfolio_value],performance_data[portfolio_id],performance_data[[#This Row],[portfolio_id]],performance_data[date],performance_data[[#This Row],[latest_date]])</f>
        <v>78284.800000000003</v>
      </c>
      <c r="P501" s="15">
        <f>_xlfn.MAXIFS(performance_data[portfolio_value],performance_data[portfolio_id],performance_data[[#This Row],[portfolio_id]],performance_data[date],performance_data[[#This Row],[starting_date]])</f>
        <v>423381.93</v>
      </c>
      <c r="Q501" s="15">
        <f>performance_data[[#This Row],[latest_value]]-performance_data[[#This Row],[starting_value]]</f>
        <v>-345097.13</v>
      </c>
      <c r="R501" s="15">
        <f>performance_data[[#This Row],[net_inflows]]-performance_data[[#This Row],[net_outflows]]</f>
        <v>-4212.13</v>
      </c>
      <c r="S501" s="15" t="str">
        <f>IF(performance_data[[#This Row],[net_inflows]]&gt;AVERAGE(performance_data[net_inflows]),"High","Low")</f>
        <v>Low</v>
      </c>
      <c r="T501" s="15">
        <f>AVERAGEIF(performance_data[inflow_flag],performance_data[[#This Row],[inflow_flag]],performance_data[return_percentage])</f>
        <v>5.0457846277021572</v>
      </c>
      <c r="U501" s="17">
        <f>IF(performance_data[[#This Row],[return_percentage]]&lt;performance_data[[#This Row],[benchmark_return]],1,0)</f>
        <v>1</v>
      </c>
      <c r="V501" s="17">
        <f>COUNTIFS(performance_data[portfolio_id],performance_data[[#This Row],[portfolio_id]])</f>
        <v>24</v>
      </c>
      <c r="W501" s="17">
        <f>COUNTIFS(performance_data[portfolio_id],performance_data[[#This Row],[portfolio_id]],
          performance_data[return_flag],1)</f>
        <v>16</v>
      </c>
      <c r="X501" s="15">
        <f>performance_data[[#This Row],[underperform_flag_count]]/performance_data[[#This Row],[totalportfoliocount]]</f>
        <v>0.66666666666666663</v>
      </c>
    </row>
    <row r="502" spans="1:24" x14ac:dyDescent="0.3">
      <c r="A502">
        <v>1787</v>
      </c>
      <c r="B502" s="1">
        <v>45319</v>
      </c>
      <c r="C502">
        <v>191003.66</v>
      </c>
      <c r="D502">
        <v>4.93</v>
      </c>
      <c r="E502">
        <v>5.88</v>
      </c>
      <c r="F502">
        <v>15517.23</v>
      </c>
      <c r="G502">
        <v>135.07</v>
      </c>
      <c r="H502" t="s">
        <v>2205</v>
      </c>
      <c r="I502" t="s">
        <v>2206</v>
      </c>
      <c r="J502">
        <v>1</v>
      </c>
      <c r="K502" t="s">
        <v>2207</v>
      </c>
      <c r="L502" t="str">
        <f>IF(performance_data[[#This Row],[return_percentage]]&gt;=performance_data[[#This Row],[benchmark_return]],"Higher","Lower")</f>
        <v>Lower</v>
      </c>
      <c r="M502" s="14">
        <f xml:space="preserve"> _xlfn.MAXIFS(performance_data[date],performance_data[portfolio_id],performance_data[[#This Row],[portfolio_id]])</f>
        <v>45560</v>
      </c>
      <c r="N502" s="14">
        <f xml:space="preserve"> _xlfn.MINIFS(performance_data[date],performance_data[portfolio_id],performance_data[[#This Row],[portfolio_id]])</f>
        <v>44832</v>
      </c>
      <c r="O502" s="15">
        <f>_xlfn.MAXIFS(performance_data[portfolio_value],performance_data[portfolio_id],performance_data[[#This Row],[portfolio_id]],performance_data[date],performance_data[[#This Row],[latest_date]])</f>
        <v>78284.800000000003</v>
      </c>
      <c r="P502" s="15">
        <f>_xlfn.MAXIFS(performance_data[portfolio_value],performance_data[portfolio_id],performance_data[[#This Row],[portfolio_id]],performance_data[date],performance_data[[#This Row],[starting_date]])</f>
        <v>423381.93</v>
      </c>
      <c r="Q502" s="15">
        <f>performance_data[[#This Row],[latest_value]]-performance_data[[#This Row],[starting_value]]</f>
        <v>-345097.13</v>
      </c>
      <c r="R502" s="15">
        <f>performance_data[[#This Row],[net_inflows]]-performance_data[[#This Row],[net_outflows]]</f>
        <v>15382.16</v>
      </c>
      <c r="S502" s="15" t="str">
        <f>IF(performance_data[[#This Row],[net_inflows]]&gt;AVERAGE(performance_data[net_inflows]),"High","Low")</f>
        <v>High</v>
      </c>
      <c r="T502" s="15">
        <f>AVERAGEIF(performance_data[inflow_flag],performance_data[[#This Row],[inflow_flag]],performance_data[return_percentage])</f>
        <v>4.8467905675459724</v>
      </c>
      <c r="U502" s="17">
        <f>IF(performance_data[[#This Row],[return_percentage]]&lt;performance_data[[#This Row],[benchmark_return]],1,0)</f>
        <v>1</v>
      </c>
      <c r="V502" s="17">
        <f>COUNTIFS(performance_data[portfolio_id],performance_data[[#This Row],[portfolio_id]])</f>
        <v>24</v>
      </c>
      <c r="W502" s="17">
        <f>COUNTIFS(performance_data[portfolio_id],performance_data[[#This Row],[portfolio_id]],
          performance_data[return_flag],1)</f>
        <v>16</v>
      </c>
      <c r="X502" s="15">
        <f>performance_data[[#This Row],[underperform_flag_count]]/performance_data[[#This Row],[totalportfoliocount]]</f>
        <v>0.66666666666666663</v>
      </c>
    </row>
    <row r="503" spans="1:24" x14ac:dyDescent="0.3">
      <c r="A503">
        <v>1845</v>
      </c>
      <c r="B503" s="1">
        <v>44887</v>
      </c>
      <c r="C503">
        <v>40687.300000000003</v>
      </c>
      <c r="D503">
        <v>18.29</v>
      </c>
      <c r="E503">
        <v>14.9</v>
      </c>
      <c r="F503">
        <v>3152.08</v>
      </c>
      <c r="G503">
        <v>7759.98</v>
      </c>
      <c r="H503" t="s">
        <v>2220</v>
      </c>
      <c r="I503" t="s">
        <v>2217</v>
      </c>
      <c r="J503">
        <v>11</v>
      </c>
      <c r="K503" t="s">
        <v>2219</v>
      </c>
      <c r="L503" t="str">
        <f>IF(performance_data[[#This Row],[return_percentage]]&gt;=performance_data[[#This Row],[benchmark_return]],"Higher","Lower")</f>
        <v>Higher</v>
      </c>
      <c r="M503" s="14">
        <f xml:space="preserve"> _xlfn.MAXIFS(performance_data[date],performance_data[portfolio_id],performance_data[[#This Row],[portfolio_id]])</f>
        <v>45491</v>
      </c>
      <c r="N503" s="14">
        <f xml:space="preserve"> _xlfn.MINIFS(performance_data[date],performance_data[portfolio_id],performance_data[[#This Row],[portfolio_id]])</f>
        <v>44887</v>
      </c>
      <c r="O503" s="15">
        <f>_xlfn.MAXIFS(performance_data[portfolio_value],performance_data[portfolio_id],performance_data[[#This Row],[portfolio_id]],performance_data[date],performance_data[[#This Row],[latest_date]])</f>
        <v>393440.28</v>
      </c>
      <c r="P503" s="15">
        <f>_xlfn.MAXIFS(performance_data[portfolio_value],performance_data[portfolio_id],performance_data[[#This Row],[portfolio_id]],performance_data[date],performance_data[[#This Row],[starting_date]])</f>
        <v>40687.300000000003</v>
      </c>
      <c r="Q503" s="15">
        <f>performance_data[[#This Row],[latest_value]]-performance_data[[#This Row],[starting_value]]</f>
        <v>352752.98000000004</v>
      </c>
      <c r="R503" s="15">
        <f>performance_data[[#This Row],[net_inflows]]-performance_data[[#This Row],[net_outflows]]</f>
        <v>-4607.8999999999996</v>
      </c>
      <c r="S503" s="15" t="str">
        <f>IF(performance_data[[#This Row],[net_inflows]]&gt;AVERAGE(performance_data[net_inflows]),"High","Low")</f>
        <v>Low</v>
      </c>
      <c r="T503" s="15">
        <f>AVERAGEIF(performance_data[inflow_flag],performance_data[[#This Row],[inflow_flag]],performance_data[return_percentage])</f>
        <v>5.0457846277021572</v>
      </c>
      <c r="U503" s="17">
        <f>IF(performance_data[[#This Row],[return_percentage]]&lt;performance_data[[#This Row],[benchmark_return]],1,0)</f>
        <v>0</v>
      </c>
      <c r="V503" s="17">
        <f>COUNTIFS(performance_data[portfolio_id],performance_data[[#This Row],[portfolio_id]])</f>
        <v>26</v>
      </c>
      <c r="W503" s="17">
        <f>COUNTIFS(performance_data[portfolio_id],performance_data[[#This Row],[portfolio_id]],
          performance_data[return_flag],1)</f>
        <v>16</v>
      </c>
      <c r="X503" s="15">
        <f>performance_data[[#This Row],[underperform_flag_count]]/performance_data[[#This Row],[totalportfoliocount]]</f>
        <v>0.61538461538461542</v>
      </c>
    </row>
    <row r="504" spans="1:24" x14ac:dyDescent="0.3">
      <c r="A504">
        <v>1845</v>
      </c>
      <c r="B504" s="1">
        <v>45118</v>
      </c>
      <c r="C504">
        <v>463264.35</v>
      </c>
      <c r="D504">
        <v>-0.28999999999999998</v>
      </c>
      <c r="E504">
        <v>-0.33</v>
      </c>
      <c r="F504">
        <v>18004.78</v>
      </c>
      <c r="G504">
        <v>15521.43</v>
      </c>
      <c r="H504" t="s">
        <v>2213</v>
      </c>
      <c r="I504" t="s">
        <v>2209</v>
      </c>
      <c r="J504">
        <v>7</v>
      </c>
      <c r="K504" t="s">
        <v>2210</v>
      </c>
      <c r="L504" t="str">
        <f>IF(performance_data[[#This Row],[return_percentage]]&gt;=performance_data[[#This Row],[benchmark_return]],"Higher","Lower")</f>
        <v>Higher</v>
      </c>
      <c r="M504" s="14">
        <f xml:space="preserve"> _xlfn.MAXIFS(performance_data[date],performance_data[portfolio_id],performance_data[[#This Row],[portfolio_id]])</f>
        <v>45491</v>
      </c>
      <c r="N504" s="14">
        <f xml:space="preserve"> _xlfn.MINIFS(performance_data[date],performance_data[portfolio_id],performance_data[[#This Row],[portfolio_id]])</f>
        <v>44887</v>
      </c>
      <c r="O504" s="15">
        <f>_xlfn.MAXIFS(performance_data[portfolio_value],performance_data[portfolio_id],performance_data[[#This Row],[portfolio_id]],performance_data[date],performance_data[[#This Row],[latest_date]])</f>
        <v>393440.28</v>
      </c>
      <c r="P504" s="15">
        <f>_xlfn.MAXIFS(performance_data[portfolio_value],performance_data[portfolio_id],performance_data[[#This Row],[portfolio_id]],performance_data[date],performance_data[[#This Row],[starting_date]])</f>
        <v>40687.300000000003</v>
      </c>
      <c r="Q504" s="15">
        <f>performance_data[[#This Row],[latest_value]]-performance_data[[#This Row],[starting_value]]</f>
        <v>352752.98000000004</v>
      </c>
      <c r="R504" s="15">
        <f>performance_data[[#This Row],[net_inflows]]-performance_data[[#This Row],[net_outflows]]</f>
        <v>2483.3499999999985</v>
      </c>
      <c r="S504" s="15" t="str">
        <f>IF(performance_data[[#This Row],[net_inflows]]&gt;AVERAGE(performance_data[net_inflows]),"High","Low")</f>
        <v>High</v>
      </c>
      <c r="T504" s="15">
        <f>AVERAGEIF(performance_data[inflow_flag],performance_data[[#This Row],[inflow_flag]],performance_data[return_percentage])</f>
        <v>4.8467905675459724</v>
      </c>
      <c r="U504" s="17">
        <f>IF(performance_data[[#This Row],[return_percentage]]&lt;performance_data[[#This Row],[benchmark_return]],1,0)</f>
        <v>0</v>
      </c>
      <c r="V504" s="17">
        <f>COUNTIFS(performance_data[portfolio_id],performance_data[[#This Row],[portfolio_id]])</f>
        <v>26</v>
      </c>
      <c r="W504" s="17">
        <f>COUNTIFS(performance_data[portfolio_id],performance_data[[#This Row],[portfolio_id]],
          performance_data[return_flag],1)</f>
        <v>16</v>
      </c>
      <c r="X504" s="15">
        <f>performance_data[[#This Row],[underperform_flag_count]]/performance_data[[#This Row],[totalportfoliocount]]</f>
        <v>0.61538461538461542</v>
      </c>
    </row>
    <row r="505" spans="1:24" x14ac:dyDescent="0.3">
      <c r="A505">
        <v>1845</v>
      </c>
      <c r="B505" s="1">
        <v>45016</v>
      </c>
      <c r="C505">
        <v>174976.13</v>
      </c>
      <c r="D505">
        <v>19.440000000000001</v>
      </c>
      <c r="E505">
        <v>22.69</v>
      </c>
      <c r="F505">
        <v>18673.34</v>
      </c>
      <c r="G505">
        <v>17128.41</v>
      </c>
      <c r="H505" t="s">
        <v>2213</v>
      </c>
      <c r="I505" t="s">
        <v>2206</v>
      </c>
      <c r="J505">
        <v>3</v>
      </c>
      <c r="K505" t="s">
        <v>2222</v>
      </c>
      <c r="L505" t="str">
        <f>IF(performance_data[[#This Row],[return_percentage]]&gt;=performance_data[[#This Row],[benchmark_return]],"Higher","Lower")</f>
        <v>Lower</v>
      </c>
      <c r="M505" s="14">
        <f xml:space="preserve"> _xlfn.MAXIFS(performance_data[date],performance_data[portfolio_id],performance_data[[#This Row],[portfolio_id]])</f>
        <v>45491</v>
      </c>
      <c r="N505" s="14">
        <f xml:space="preserve"> _xlfn.MINIFS(performance_data[date],performance_data[portfolio_id],performance_data[[#This Row],[portfolio_id]])</f>
        <v>44887</v>
      </c>
      <c r="O505" s="15">
        <f>_xlfn.MAXIFS(performance_data[portfolio_value],performance_data[portfolio_id],performance_data[[#This Row],[portfolio_id]],performance_data[date],performance_data[[#This Row],[latest_date]])</f>
        <v>393440.28</v>
      </c>
      <c r="P505" s="15">
        <f>_xlfn.MAXIFS(performance_data[portfolio_value],performance_data[portfolio_id],performance_data[[#This Row],[portfolio_id]],performance_data[date],performance_data[[#This Row],[starting_date]])</f>
        <v>40687.300000000003</v>
      </c>
      <c r="Q505" s="15">
        <f>performance_data[[#This Row],[latest_value]]-performance_data[[#This Row],[starting_value]]</f>
        <v>352752.98000000004</v>
      </c>
      <c r="R505" s="15">
        <f>performance_data[[#This Row],[net_inflows]]-performance_data[[#This Row],[net_outflows]]</f>
        <v>1544.9300000000003</v>
      </c>
      <c r="S505" s="15" t="str">
        <f>IF(performance_data[[#This Row],[net_inflows]]&gt;AVERAGE(performance_data[net_inflows]),"High","Low")</f>
        <v>High</v>
      </c>
      <c r="T505" s="15">
        <f>AVERAGEIF(performance_data[inflow_flag],performance_data[[#This Row],[inflow_flag]],performance_data[return_percentage])</f>
        <v>4.8467905675459724</v>
      </c>
      <c r="U505" s="17">
        <f>IF(performance_data[[#This Row],[return_percentage]]&lt;performance_data[[#This Row],[benchmark_return]],1,0)</f>
        <v>1</v>
      </c>
      <c r="V505" s="17">
        <f>COUNTIFS(performance_data[portfolio_id],performance_data[[#This Row],[portfolio_id]])</f>
        <v>26</v>
      </c>
      <c r="W505" s="17">
        <f>COUNTIFS(performance_data[portfolio_id],performance_data[[#This Row],[portfolio_id]],
          performance_data[return_flag],1)</f>
        <v>16</v>
      </c>
      <c r="X505" s="15">
        <f>performance_data[[#This Row],[underperform_flag_count]]/performance_data[[#This Row],[totalportfoliocount]]</f>
        <v>0.61538461538461542</v>
      </c>
    </row>
    <row r="506" spans="1:24" x14ac:dyDescent="0.3">
      <c r="A506">
        <v>1845</v>
      </c>
      <c r="B506" s="1">
        <v>45425</v>
      </c>
      <c r="C506">
        <v>449177.56</v>
      </c>
      <c r="D506">
        <v>-3.58</v>
      </c>
      <c r="E506">
        <v>-3.69</v>
      </c>
      <c r="F506">
        <v>17662.18</v>
      </c>
      <c r="G506">
        <v>6570.07</v>
      </c>
      <c r="H506" t="s">
        <v>2205</v>
      </c>
      <c r="I506" t="s">
        <v>2211</v>
      </c>
      <c r="J506">
        <v>5</v>
      </c>
      <c r="K506" t="s">
        <v>2223</v>
      </c>
      <c r="L506" t="str">
        <f>IF(performance_data[[#This Row],[return_percentage]]&gt;=performance_data[[#This Row],[benchmark_return]],"Higher","Lower")</f>
        <v>Higher</v>
      </c>
      <c r="M506" s="14">
        <f xml:space="preserve"> _xlfn.MAXIFS(performance_data[date],performance_data[portfolio_id],performance_data[[#This Row],[portfolio_id]])</f>
        <v>45491</v>
      </c>
      <c r="N506" s="14">
        <f xml:space="preserve"> _xlfn.MINIFS(performance_data[date],performance_data[portfolio_id],performance_data[[#This Row],[portfolio_id]])</f>
        <v>44887</v>
      </c>
      <c r="O506" s="15">
        <f>_xlfn.MAXIFS(performance_data[portfolio_value],performance_data[portfolio_id],performance_data[[#This Row],[portfolio_id]],performance_data[date],performance_data[[#This Row],[latest_date]])</f>
        <v>393440.28</v>
      </c>
      <c r="P506" s="15">
        <f>_xlfn.MAXIFS(performance_data[portfolio_value],performance_data[portfolio_id],performance_data[[#This Row],[portfolio_id]],performance_data[date],performance_data[[#This Row],[starting_date]])</f>
        <v>40687.300000000003</v>
      </c>
      <c r="Q506" s="15">
        <f>performance_data[[#This Row],[latest_value]]-performance_data[[#This Row],[starting_value]]</f>
        <v>352752.98000000004</v>
      </c>
      <c r="R506" s="15">
        <f>performance_data[[#This Row],[net_inflows]]-performance_data[[#This Row],[net_outflows]]</f>
        <v>11092.11</v>
      </c>
      <c r="S506" s="15" t="str">
        <f>IF(performance_data[[#This Row],[net_inflows]]&gt;AVERAGE(performance_data[net_inflows]),"High","Low")</f>
        <v>High</v>
      </c>
      <c r="T506" s="15">
        <f>AVERAGEIF(performance_data[inflow_flag],performance_data[[#This Row],[inflow_flag]],performance_data[return_percentage])</f>
        <v>4.8467905675459724</v>
      </c>
      <c r="U506" s="17">
        <f>IF(performance_data[[#This Row],[return_percentage]]&lt;performance_data[[#This Row],[benchmark_return]],1,0)</f>
        <v>0</v>
      </c>
      <c r="V506" s="17">
        <f>COUNTIFS(performance_data[portfolio_id],performance_data[[#This Row],[portfolio_id]])</f>
        <v>26</v>
      </c>
      <c r="W506" s="17">
        <f>COUNTIFS(performance_data[portfolio_id],performance_data[[#This Row],[portfolio_id]],
          performance_data[return_flag],1)</f>
        <v>16</v>
      </c>
      <c r="X506" s="15">
        <f>performance_data[[#This Row],[underperform_flag_count]]/performance_data[[#This Row],[totalportfoliocount]]</f>
        <v>0.61538461538461542</v>
      </c>
    </row>
    <row r="507" spans="1:24" x14ac:dyDescent="0.3">
      <c r="A507">
        <v>1845</v>
      </c>
      <c r="B507" s="1">
        <v>45071</v>
      </c>
      <c r="C507">
        <v>51592.62</v>
      </c>
      <c r="D507">
        <v>-6.97</v>
      </c>
      <c r="E507">
        <v>-5.85</v>
      </c>
      <c r="F507">
        <v>11772.26</v>
      </c>
      <c r="G507">
        <v>14547.93</v>
      </c>
      <c r="H507" t="s">
        <v>2213</v>
      </c>
      <c r="I507" t="s">
        <v>2211</v>
      </c>
      <c r="J507">
        <v>5</v>
      </c>
      <c r="K507" t="s">
        <v>2223</v>
      </c>
      <c r="L507" t="str">
        <f>IF(performance_data[[#This Row],[return_percentage]]&gt;=performance_data[[#This Row],[benchmark_return]],"Higher","Lower")</f>
        <v>Lower</v>
      </c>
      <c r="M507" s="14">
        <f xml:space="preserve"> _xlfn.MAXIFS(performance_data[date],performance_data[portfolio_id],performance_data[[#This Row],[portfolio_id]])</f>
        <v>45491</v>
      </c>
      <c r="N507" s="14">
        <f xml:space="preserve"> _xlfn.MINIFS(performance_data[date],performance_data[portfolio_id],performance_data[[#This Row],[portfolio_id]])</f>
        <v>44887</v>
      </c>
      <c r="O507" s="15">
        <f>_xlfn.MAXIFS(performance_data[portfolio_value],performance_data[portfolio_id],performance_data[[#This Row],[portfolio_id]],performance_data[date],performance_data[[#This Row],[latest_date]])</f>
        <v>393440.28</v>
      </c>
      <c r="P507" s="15">
        <f>_xlfn.MAXIFS(performance_data[portfolio_value],performance_data[portfolio_id],performance_data[[#This Row],[portfolio_id]],performance_data[date],performance_data[[#This Row],[starting_date]])</f>
        <v>40687.300000000003</v>
      </c>
      <c r="Q507" s="15">
        <f>performance_data[[#This Row],[latest_value]]-performance_data[[#This Row],[starting_value]]</f>
        <v>352752.98000000004</v>
      </c>
      <c r="R507" s="15">
        <f>performance_data[[#This Row],[net_inflows]]-performance_data[[#This Row],[net_outflows]]</f>
        <v>-2775.67</v>
      </c>
      <c r="S507" s="15" t="str">
        <f>IF(performance_data[[#This Row],[net_inflows]]&gt;AVERAGE(performance_data[net_inflows]),"High","Low")</f>
        <v>High</v>
      </c>
      <c r="T507" s="15">
        <f>AVERAGEIF(performance_data[inflow_flag],performance_data[[#This Row],[inflow_flag]],performance_data[return_percentage])</f>
        <v>4.8467905675459724</v>
      </c>
      <c r="U507" s="17">
        <f>IF(performance_data[[#This Row],[return_percentage]]&lt;performance_data[[#This Row],[benchmark_return]],1,0)</f>
        <v>1</v>
      </c>
      <c r="V507" s="17">
        <f>COUNTIFS(performance_data[portfolio_id],performance_data[[#This Row],[portfolio_id]])</f>
        <v>26</v>
      </c>
      <c r="W507" s="17">
        <f>COUNTIFS(performance_data[portfolio_id],performance_data[[#This Row],[portfolio_id]],
          performance_data[return_flag],1)</f>
        <v>16</v>
      </c>
      <c r="X507" s="15">
        <f>performance_data[[#This Row],[underperform_flag_count]]/performance_data[[#This Row],[totalportfoliocount]]</f>
        <v>0.61538461538461542</v>
      </c>
    </row>
    <row r="508" spans="1:24" x14ac:dyDescent="0.3">
      <c r="A508">
        <v>1845</v>
      </c>
      <c r="B508" s="1">
        <v>45312</v>
      </c>
      <c r="C508">
        <v>96540.94</v>
      </c>
      <c r="D508">
        <v>-5.32</v>
      </c>
      <c r="E508">
        <v>-6.28</v>
      </c>
      <c r="F508">
        <v>2060.83</v>
      </c>
      <c r="G508">
        <v>11954.8</v>
      </c>
      <c r="H508" t="s">
        <v>2205</v>
      </c>
      <c r="I508" t="s">
        <v>2206</v>
      </c>
      <c r="J508">
        <v>1</v>
      </c>
      <c r="K508" t="s">
        <v>2207</v>
      </c>
      <c r="L508" t="str">
        <f>IF(performance_data[[#This Row],[return_percentage]]&gt;=performance_data[[#This Row],[benchmark_return]],"Higher","Lower")</f>
        <v>Higher</v>
      </c>
      <c r="M508" s="14">
        <f xml:space="preserve"> _xlfn.MAXIFS(performance_data[date],performance_data[portfolio_id],performance_data[[#This Row],[portfolio_id]])</f>
        <v>45491</v>
      </c>
      <c r="N508" s="14">
        <f xml:space="preserve"> _xlfn.MINIFS(performance_data[date],performance_data[portfolio_id],performance_data[[#This Row],[portfolio_id]])</f>
        <v>44887</v>
      </c>
      <c r="O508" s="15">
        <f>_xlfn.MAXIFS(performance_data[portfolio_value],performance_data[portfolio_id],performance_data[[#This Row],[portfolio_id]],performance_data[date],performance_data[[#This Row],[latest_date]])</f>
        <v>393440.28</v>
      </c>
      <c r="P508" s="15">
        <f>_xlfn.MAXIFS(performance_data[portfolio_value],performance_data[portfolio_id],performance_data[[#This Row],[portfolio_id]],performance_data[date],performance_data[[#This Row],[starting_date]])</f>
        <v>40687.300000000003</v>
      </c>
      <c r="Q508" s="15">
        <f>performance_data[[#This Row],[latest_value]]-performance_data[[#This Row],[starting_value]]</f>
        <v>352752.98000000004</v>
      </c>
      <c r="R508" s="15">
        <f>performance_data[[#This Row],[net_inflows]]-performance_data[[#This Row],[net_outflows]]</f>
        <v>-9893.9699999999993</v>
      </c>
      <c r="S508" s="15" t="str">
        <f>IF(performance_data[[#This Row],[net_inflows]]&gt;AVERAGE(performance_data[net_inflows]),"High","Low")</f>
        <v>Low</v>
      </c>
      <c r="T508" s="15">
        <f>AVERAGEIF(performance_data[inflow_flag],performance_data[[#This Row],[inflow_flag]],performance_data[return_percentage])</f>
        <v>5.0457846277021572</v>
      </c>
      <c r="U508" s="17">
        <f>IF(performance_data[[#This Row],[return_percentage]]&lt;performance_data[[#This Row],[benchmark_return]],1,0)</f>
        <v>0</v>
      </c>
      <c r="V508" s="17">
        <f>COUNTIFS(performance_data[portfolio_id],performance_data[[#This Row],[portfolio_id]])</f>
        <v>26</v>
      </c>
      <c r="W508" s="17">
        <f>COUNTIFS(performance_data[portfolio_id],performance_data[[#This Row],[portfolio_id]],
          performance_data[return_flag],1)</f>
        <v>16</v>
      </c>
      <c r="X508" s="15">
        <f>performance_data[[#This Row],[underperform_flag_count]]/performance_data[[#This Row],[totalportfoliocount]]</f>
        <v>0.61538461538461542</v>
      </c>
    </row>
    <row r="509" spans="1:24" x14ac:dyDescent="0.3">
      <c r="A509">
        <v>1845</v>
      </c>
      <c r="B509" s="1">
        <v>45119</v>
      </c>
      <c r="C509">
        <v>436072.47</v>
      </c>
      <c r="D509">
        <v>18.43</v>
      </c>
      <c r="E509">
        <v>16.61</v>
      </c>
      <c r="F509">
        <v>5307.3</v>
      </c>
      <c r="G509">
        <v>19145.919999999998</v>
      </c>
      <c r="H509" t="s">
        <v>2213</v>
      </c>
      <c r="I509" t="s">
        <v>2209</v>
      </c>
      <c r="J509">
        <v>7</v>
      </c>
      <c r="K509" t="s">
        <v>2210</v>
      </c>
      <c r="L509" t="str">
        <f>IF(performance_data[[#This Row],[return_percentage]]&gt;=performance_data[[#This Row],[benchmark_return]],"Higher","Lower")</f>
        <v>Higher</v>
      </c>
      <c r="M509" s="14">
        <f xml:space="preserve"> _xlfn.MAXIFS(performance_data[date],performance_data[portfolio_id],performance_data[[#This Row],[portfolio_id]])</f>
        <v>45491</v>
      </c>
      <c r="N509" s="14">
        <f xml:space="preserve"> _xlfn.MINIFS(performance_data[date],performance_data[portfolio_id],performance_data[[#This Row],[portfolio_id]])</f>
        <v>44887</v>
      </c>
      <c r="O509" s="15">
        <f>_xlfn.MAXIFS(performance_data[portfolio_value],performance_data[portfolio_id],performance_data[[#This Row],[portfolio_id]],performance_data[date],performance_data[[#This Row],[latest_date]])</f>
        <v>393440.28</v>
      </c>
      <c r="P509" s="15">
        <f>_xlfn.MAXIFS(performance_data[portfolio_value],performance_data[portfolio_id],performance_data[[#This Row],[portfolio_id]],performance_data[date],performance_data[[#This Row],[starting_date]])</f>
        <v>40687.300000000003</v>
      </c>
      <c r="Q509" s="15">
        <f>performance_data[[#This Row],[latest_value]]-performance_data[[#This Row],[starting_value]]</f>
        <v>352752.98000000004</v>
      </c>
      <c r="R509" s="15">
        <f>performance_data[[#This Row],[net_inflows]]-performance_data[[#This Row],[net_outflows]]</f>
        <v>-13838.619999999999</v>
      </c>
      <c r="S509" s="15" t="str">
        <f>IF(performance_data[[#This Row],[net_inflows]]&gt;AVERAGE(performance_data[net_inflows]),"High","Low")</f>
        <v>Low</v>
      </c>
      <c r="T509" s="15">
        <f>AVERAGEIF(performance_data[inflow_flag],performance_data[[#This Row],[inflow_flag]],performance_data[return_percentage])</f>
        <v>5.0457846277021572</v>
      </c>
      <c r="U509" s="17">
        <f>IF(performance_data[[#This Row],[return_percentage]]&lt;performance_data[[#This Row],[benchmark_return]],1,0)</f>
        <v>0</v>
      </c>
      <c r="V509" s="17">
        <f>COUNTIFS(performance_data[portfolio_id],performance_data[[#This Row],[portfolio_id]])</f>
        <v>26</v>
      </c>
      <c r="W509" s="17">
        <f>COUNTIFS(performance_data[portfolio_id],performance_data[[#This Row],[portfolio_id]],
          performance_data[return_flag],1)</f>
        <v>16</v>
      </c>
      <c r="X509" s="15">
        <f>performance_data[[#This Row],[underperform_flag_count]]/performance_data[[#This Row],[totalportfoliocount]]</f>
        <v>0.61538461538461542</v>
      </c>
    </row>
    <row r="510" spans="1:24" x14ac:dyDescent="0.3">
      <c r="A510">
        <v>1845</v>
      </c>
      <c r="B510" s="1">
        <v>45140</v>
      </c>
      <c r="C510">
        <v>104712.91</v>
      </c>
      <c r="D510">
        <v>7.19</v>
      </c>
      <c r="E510">
        <v>8.27</v>
      </c>
      <c r="F510">
        <v>7709.84</v>
      </c>
      <c r="G510">
        <v>7259.23</v>
      </c>
      <c r="H510" t="s">
        <v>2213</v>
      </c>
      <c r="I510" t="s">
        <v>2209</v>
      </c>
      <c r="J510">
        <v>8</v>
      </c>
      <c r="K510" t="s">
        <v>2214</v>
      </c>
      <c r="L510" t="str">
        <f>IF(performance_data[[#This Row],[return_percentage]]&gt;=performance_data[[#This Row],[benchmark_return]],"Higher","Lower")</f>
        <v>Lower</v>
      </c>
      <c r="M510" s="14">
        <f xml:space="preserve"> _xlfn.MAXIFS(performance_data[date],performance_data[portfolio_id],performance_data[[#This Row],[portfolio_id]])</f>
        <v>45491</v>
      </c>
      <c r="N510" s="14">
        <f xml:space="preserve"> _xlfn.MINIFS(performance_data[date],performance_data[portfolio_id],performance_data[[#This Row],[portfolio_id]])</f>
        <v>44887</v>
      </c>
      <c r="O510" s="15">
        <f>_xlfn.MAXIFS(performance_data[portfolio_value],performance_data[portfolio_id],performance_data[[#This Row],[portfolio_id]],performance_data[date],performance_data[[#This Row],[latest_date]])</f>
        <v>393440.28</v>
      </c>
      <c r="P510" s="15">
        <f>_xlfn.MAXIFS(performance_data[portfolio_value],performance_data[portfolio_id],performance_data[[#This Row],[portfolio_id]],performance_data[date],performance_data[[#This Row],[starting_date]])</f>
        <v>40687.300000000003</v>
      </c>
      <c r="Q510" s="15">
        <f>performance_data[[#This Row],[latest_value]]-performance_data[[#This Row],[starting_value]]</f>
        <v>352752.98000000004</v>
      </c>
      <c r="R510" s="15">
        <f>performance_data[[#This Row],[net_inflows]]-performance_data[[#This Row],[net_outflows]]</f>
        <v>450.61000000000058</v>
      </c>
      <c r="S510" s="15" t="str">
        <f>IF(performance_data[[#This Row],[net_inflows]]&gt;AVERAGE(performance_data[net_inflows]),"High","Low")</f>
        <v>Low</v>
      </c>
      <c r="T510" s="15">
        <f>AVERAGEIF(performance_data[inflow_flag],performance_data[[#This Row],[inflow_flag]],performance_data[return_percentage])</f>
        <v>5.0457846277021572</v>
      </c>
      <c r="U510" s="17">
        <f>IF(performance_data[[#This Row],[return_percentage]]&lt;performance_data[[#This Row],[benchmark_return]],1,0)</f>
        <v>1</v>
      </c>
      <c r="V510" s="17">
        <f>COUNTIFS(performance_data[portfolio_id],performance_data[[#This Row],[portfolio_id]])</f>
        <v>26</v>
      </c>
      <c r="W510" s="17">
        <f>COUNTIFS(performance_data[portfolio_id],performance_data[[#This Row],[portfolio_id]],
          performance_data[return_flag],1)</f>
        <v>16</v>
      </c>
      <c r="X510" s="15">
        <f>performance_data[[#This Row],[underperform_flag_count]]/performance_data[[#This Row],[totalportfoliocount]]</f>
        <v>0.61538461538461542</v>
      </c>
    </row>
    <row r="511" spans="1:24" x14ac:dyDescent="0.3">
      <c r="A511">
        <v>1845</v>
      </c>
      <c r="B511" s="1">
        <v>45005</v>
      </c>
      <c r="C511">
        <v>274853.19</v>
      </c>
      <c r="D511">
        <v>13.49</v>
      </c>
      <c r="E511">
        <v>15.24</v>
      </c>
      <c r="F511">
        <v>6424.92</v>
      </c>
      <c r="G511">
        <v>16127.96</v>
      </c>
      <c r="H511" t="s">
        <v>2213</v>
      </c>
      <c r="I511" t="s">
        <v>2206</v>
      </c>
      <c r="J511">
        <v>3</v>
      </c>
      <c r="K511" t="s">
        <v>2222</v>
      </c>
      <c r="L511" t="str">
        <f>IF(performance_data[[#This Row],[return_percentage]]&gt;=performance_data[[#This Row],[benchmark_return]],"Higher","Lower")</f>
        <v>Lower</v>
      </c>
      <c r="M511" s="14">
        <f xml:space="preserve"> _xlfn.MAXIFS(performance_data[date],performance_data[portfolio_id],performance_data[[#This Row],[portfolio_id]])</f>
        <v>45491</v>
      </c>
      <c r="N511" s="14">
        <f xml:space="preserve"> _xlfn.MINIFS(performance_data[date],performance_data[portfolio_id],performance_data[[#This Row],[portfolio_id]])</f>
        <v>44887</v>
      </c>
      <c r="O511" s="15">
        <f>_xlfn.MAXIFS(performance_data[portfolio_value],performance_data[portfolio_id],performance_data[[#This Row],[portfolio_id]],performance_data[date],performance_data[[#This Row],[latest_date]])</f>
        <v>393440.28</v>
      </c>
      <c r="P511" s="15">
        <f>_xlfn.MAXIFS(performance_data[portfolio_value],performance_data[portfolio_id],performance_data[[#This Row],[portfolio_id]],performance_data[date],performance_data[[#This Row],[starting_date]])</f>
        <v>40687.300000000003</v>
      </c>
      <c r="Q511" s="15">
        <f>performance_data[[#This Row],[latest_value]]-performance_data[[#This Row],[starting_value]]</f>
        <v>352752.98000000004</v>
      </c>
      <c r="R511" s="15">
        <f>performance_data[[#This Row],[net_inflows]]-performance_data[[#This Row],[net_outflows]]</f>
        <v>-9703.0399999999991</v>
      </c>
      <c r="S511" s="15" t="str">
        <f>IF(performance_data[[#This Row],[net_inflows]]&gt;AVERAGE(performance_data[net_inflows]),"High","Low")</f>
        <v>Low</v>
      </c>
      <c r="T511" s="15">
        <f>AVERAGEIF(performance_data[inflow_flag],performance_data[[#This Row],[inflow_flag]],performance_data[return_percentage])</f>
        <v>5.0457846277021572</v>
      </c>
      <c r="U511" s="17">
        <f>IF(performance_data[[#This Row],[return_percentage]]&lt;performance_data[[#This Row],[benchmark_return]],1,0)</f>
        <v>1</v>
      </c>
      <c r="V511" s="17">
        <f>COUNTIFS(performance_data[portfolio_id],performance_data[[#This Row],[portfolio_id]])</f>
        <v>26</v>
      </c>
      <c r="W511" s="17">
        <f>COUNTIFS(performance_data[portfolio_id],performance_data[[#This Row],[portfolio_id]],
          performance_data[return_flag],1)</f>
        <v>16</v>
      </c>
      <c r="X511" s="15">
        <f>performance_data[[#This Row],[underperform_flag_count]]/performance_data[[#This Row],[totalportfoliocount]]</f>
        <v>0.61538461538461542</v>
      </c>
    </row>
    <row r="512" spans="1:24" x14ac:dyDescent="0.3">
      <c r="A512">
        <v>1845</v>
      </c>
      <c r="B512" s="1">
        <v>45408</v>
      </c>
      <c r="C512">
        <v>113442.74</v>
      </c>
      <c r="D512">
        <v>-8.09</v>
      </c>
      <c r="E512">
        <v>-9.24</v>
      </c>
      <c r="F512">
        <v>6508.27</v>
      </c>
      <c r="G512">
        <v>16271.94</v>
      </c>
      <c r="H512" t="s">
        <v>2205</v>
      </c>
      <c r="I512" t="s">
        <v>2211</v>
      </c>
      <c r="J512">
        <v>4</v>
      </c>
      <c r="K512" t="s">
        <v>2216</v>
      </c>
      <c r="L512" t="str">
        <f>IF(performance_data[[#This Row],[return_percentage]]&gt;=performance_data[[#This Row],[benchmark_return]],"Higher","Lower")</f>
        <v>Higher</v>
      </c>
      <c r="M512" s="14">
        <f xml:space="preserve"> _xlfn.MAXIFS(performance_data[date],performance_data[portfolio_id],performance_data[[#This Row],[portfolio_id]])</f>
        <v>45491</v>
      </c>
      <c r="N512" s="14">
        <f xml:space="preserve"> _xlfn.MINIFS(performance_data[date],performance_data[portfolio_id],performance_data[[#This Row],[portfolio_id]])</f>
        <v>44887</v>
      </c>
      <c r="O512" s="15">
        <f>_xlfn.MAXIFS(performance_data[portfolio_value],performance_data[portfolio_id],performance_data[[#This Row],[portfolio_id]],performance_data[date],performance_data[[#This Row],[latest_date]])</f>
        <v>393440.28</v>
      </c>
      <c r="P512" s="15">
        <f>_xlfn.MAXIFS(performance_data[portfolio_value],performance_data[portfolio_id],performance_data[[#This Row],[portfolio_id]],performance_data[date],performance_data[[#This Row],[starting_date]])</f>
        <v>40687.300000000003</v>
      </c>
      <c r="Q512" s="15">
        <f>performance_data[[#This Row],[latest_value]]-performance_data[[#This Row],[starting_value]]</f>
        <v>352752.98000000004</v>
      </c>
      <c r="R512" s="15">
        <f>performance_data[[#This Row],[net_inflows]]-performance_data[[#This Row],[net_outflows]]</f>
        <v>-9763.67</v>
      </c>
      <c r="S512" s="15" t="str">
        <f>IF(performance_data[[#This Row],[net_inflows]]&gt;AVERAGE(performance_data[net_inflows]),"High","Low")</f>
        <v>Low</v>
      </c>
      <c r="T512" s="15">
        <f>AVERAGEIF(performance_data[inflow_flag],performance_data[[#This Row],[inflow_flag]],performance_data[return_percentage])</f>
        <v>5.0457846277021572</v>
      </c>
      <c r="U512" s="17">
        <f>IF(performance_data[[#This Row],[return_percentage]]&lt;performance_data[[#This Row],[benchmark_return]],1,0)</f>
        <v>0</v>
      </c>
      <c r="V512" s="17">
        <f>COUNTIFS(performance_data[portfolio_id],performance_data[[#This Row],[portfolio_id]])</f>
        <v>26</v>
      </c>
      <c r="W512" s="17">
        <f>COUNTIFS(performance_data[portfolio_id],performance_data[[#This Row],[portfolio_id]],
          performance_data[return_flag],1)</f>
        <v>16</v>
      </c>
      <c r="X512" s="15">
        <f>performance_data[[#This Row],[underperform_flag_count]]/performance_data[[#This Row],[totalportfoliocount]]</f>
        <v>0.61538461538461542</v>
      </c>
    </row>
    <row r="513" spans="1:24" x14ac:dyDescent="0.3">
      <c r="A513">
        <v>1845</v>
      </c>
      <c r="B513" s="1">
        <v>44976</v>
      </c>
      <c r="C513">
        <v>421973.02</v>
      </c>
      <c r="D513">
        <v>8.34</v>
      </c>
      <c r="E513">
        <v>9.35</v>
      </c>
      <c r="F513">
        <v>2193.19</v>
      </c>
      <c r="G513">
        <v>1845.61</v>
      </c>
      <c r="H513" t="s">
        <v>2213</v>
      </c>
      <c r="I513" t="s">
        <v>2206</v>
      </c>
      <c r="J513">
        <v>2</v>
      </c>
      <c r="K513" t="s">
        <v>2226</v>
      </c>
      <c r="L513" t="str">
        <f>IF(performance_data[[#This Row],[return_percentage]]&gt;=performance_data[[#This Row],[benchmark_return]],"Higher","Lower")</f>
        <v>Lower</v>
      </c>
      <c r="M513" s="14">
        <f xml:space="preserve"> _xlfn.MAXIFS(performance_data[date],performance_data[portfolio_id],performance_data[[#This Row],[portfolio_id]])</f>
        <v>45491</v>
      </c>
      <c r="N513" s="14">
        <f xml:space="preserve"> _xlfn.MINIFS(performance_data[date],performance_data[portfolio_id],performance_data[[#This Row],[portfolio_id]])</f>
        <v>44887</v>
      </c>
      <c r="O513" s="15">
        <f>_xlfn.MAXIFS(performance_data[portfolio_value],performance_data[portfolio_id],performance_data[[#This Row],[portfolio_id]],performance_data[date],performance_data[[#This Row],[latest_date]])</f>
        <v>393440.28</v>
      </c>
      <c r="P513" s="15">
        <f>_xlfn.MAXIFS(performance_data[portfolio_value],performance_data[portfolio_id],performance_data[[#This Row],[portfolio_id]],performance_data[date],performance_data[[#This Row],[starting_date]])</f>
        <v>40687.300000000003</v>
      </c>
      <c r="Q513" s="15">
        <f>performance_data[[#This Row],[latest_value]]-performance_data[[#This Row],[starting_value]]</f>
        <v>352752.98000000004</v>
      </c>
      <c r="R513" s="15">
        <f>performance_data[[#This Row],[net_inflows]]-performance_data[[#This Row],[net_outflows]]</f>
        <v>347.58000000000015</v>
      </c>
      <c r="S513" s="15" t="str">
        <f>IF(performance_data[[#This Row],[net_inflows]]&gt;AVERAGE(performance_data[net_inflows]),"High","Low")</f>
        <v>Low</v>
      </c>
      <c r="T513" s="15">
        <f>AVERAGEIF(performance_data[inflow_flag],performance_data[[#This Row],[inflow_flag]],performance_data[return_percentage])</f>
        <v>5.0457846277021572</v>
      </c>
      <c r="U513" s="17">
        <f>IF(performance_data[[#This Row],[return_percentage]]&lt;performance_data[[#This Row],[benchmark_return]],1,0)</f>
        <v>1</v>
      </c>
      <c r="V513" s="17">
        <f>COUNTIFS(performance_data[portfolio_id],performance_data[[#This Row],[portfolio_id]])</f>
        <v>26</v>
      </c>
      <c r="W513" s="17">
        <f>COUNTIFS(performance_data[portfolio_id],performance_data[[#This Row],[portfolio_id]],
          performance_data[return_flag],1)</f>
        <v>16</v>
      </c>
      <c r="X513" s="15">
        <f>performance_data[[#This Row],[underperform_flag_count]]/performance_data[[#This Row],[totalportfoliocount]]</f>
        <v>0.61538461538461542</v>
      </c>
    </row>
    <row r="514" spans="1:24" x14ac:dyDescent="0.3">
      <c r="A514">
        <v>1845</v>
      </c>
      <c r="B514" s="1">
        <v>45491</v>
      </c>
      <c r="C514">
        <v>393440.28</v>
      </c>
      <c r="D514">
        <v>18.53</v>
      </c>
      <c r="E514">
        <v>18.510000000000002</v>
      </c>
      <c r="F514">
        <v>2931.72</v>
      </c>
      <c r="G514">
        <v>14726.54</v>
      </c>
      <c r="H514" t="s">
        <v>2205</v>
      </c>
      <c r="I514" t="s">
        <v>2209</v>
      </c>
      <c r="J514">
        <v>7</v>
      </c>
      <c r="K514" t="s">
        <v>2210</v>
      </c>
      <c r="L514" t="str">
        <f>IF(performance_data[[#This Row],[return_percentage]]&gt;=performance_data[[#This Row],[benchmark_return]],"Higher","Lower")</f>
        <v>Higher</v>
      </c>
      <c r="M514" s="14">
        <f xml:space="preserve"> _xlfn.MAXIFS(performance_data[date],performance_data[portfolio_id],performance_data[[#This Row],[portfolio_id]])</f>
        <v>45491</v>
      </c>
      <c r="N514" s="14">
        <f xml:space="preserve"> _xlfn.MINIFS(performance_data[date],performance_data[portfolio_id],performance_data[[#This Row],[portfolio_id]])</f>
        <v>44887</v>
      </c>
      <c r="O514" s="15">
        <f>_xlfn.MAXIFS(performance_data[portfolio_value],performance_data[portfolio_id],performance_data[[#This Row],[portfolio_id]],performance_data[date],performance_data[[#This Row],[latest_date]])</f>
        <v>393440.28</v>
      </c>
      <c r="P514" s="15">
        <f>_xlfn.MAXIFS(performance_data[portfolio_value],performance_data[portfolio_id],performance_data[[#This Row],[portfolio_id]],performance_data[date],performance_data[[#This Row],[starting_date]])</f>
        <v>40687.300000000003</v>
      </c>
      <c r="Q514" s="15">
        <f>performance_data[[#This Row],[latest_value]]-performance_data[[#This Row],[starting_value]]</f>
        <v>352752.98000000004</v>
      </c>
      <c r="R514" s="15">
        <f>performance_data[[#This Row],[net_inflows]]-performance_data[[#This Row],[net_outflows]]</f>
        <v>-11794.820000000002</v>
      </c>
      <c r="S514" s="15" t="str">
        <f>IF(performance_data[[#This Row],[net_inflows]]&gt;AVERAGE(performance_data[net_inflows]),"High","Low")</f>
        <v>Low</v>
      </c>
      <c r="T514" s="15">
        <f>AVERAGEIF(performance_data[inflow_flag],performance_data[[#This Row],[inflow_flag]],performance_data[return_percentage])</f>
        <v>5.0457846277021572</v>
      </c>
      <c r="U514" s="17">
        <f>IF(performance_data[[#This Row],[return_percentage]]&lt;performance_data[[#This Row],[benchmark_return]],1,0)</f>
        <v>0</v>
      </c>
      <c r="V514" s="17">
        <f>COUNTIFS(performance_data[portfolio_id],performance_data[[#This Row],[portfolio_id]])</f>
        <v>26</v>
      </c>
      <c r="W514" s="17">
        <f>COUNTIFS(performance_data[portfolio_id],performance_data[[#This Row],[portfolio_id]],
          performance_data[return_flag],1)</f>
        <v>16</v>
      </c>
      <c r="X514" s="15">
        <f>performance_data[[#This Row],[underperform_flag_count]]/performance_data[[#This Row],[totalportfoliocount]]</f>
        <v>0.61538461538461542</v>
      </c>
    </row>
    <row r="515" spans="1:24" x14ac:dyDescent="0.3">
      <c r="A515">
        <v>1845</v>
      </c>
      <c r="B515" s="1">
        <v>45350</v>
      </c>
      <c r="C515">
        <v>95581.89</v>
      </c>
      <c r="D515">
        <v>17.21</v>
      </c>
      <c r="E515">
        <v>14.65</v>
      </c>
      <c r="F515">
        <v>10878.4</v>
      </c>
      <c r="G515">
        <v>2489.5500000000002</v>
      </c>
      <c r="H515" t="s">
        <v>2205</v>
      </c>
      <c r="I515" t="s">
        <v>2206</v>
      </c>
      <c r="J515">
        <v>2</v>
      </c>
      <c r="K515" t="s">
        <v>2226</v>
      </c>
      <c r="L515" t="str">
        <f>IF(performance_data[[#This Row],[return_percentage]]&gt;=performance_data[[#This Row],[benchmark_return]],"Higher","Lower")</f>
        <v>Higher</v>
      </c>
      <c r="M515" s="14">
        <f xml:space="preserve"> _xlfn.MAXIFS(performance_data[date],performance_data[portfolio_id],performance_data[[#This Row],[portfolio_id]])</f>
        <v>45491</v>
      </c>
      <c r="N515" s="14">
        <f xml:space="preserve"> _xlfn.MINIFS(performance_data[date],performance_data[portfolio_id],performance_data[[#This Row],[portfolio_id]])</f>
        <v>44887</v>
      </c>
      <c r="O515" s="15">
        <f>_xlfn.MAXIFS(performance_data[portfolio_value],performance_data[portfolio_id],performance_data[[#This Row],[portfolio_id]],performance_data[date],performance_data[[#This Row],[latest_date]])</f>
        <v>393440.28</v>
      </c>
      <c r="P515" s="15">
        <f>_xlfn.MAXIFS(performance_data[portfolio_value],performance_data[portfolio_id],performance_data[[#This Row],[portfolio_id]],performance_data[date],performance_data[[#This Row],[starting_date]])</f>
        <v>40687.300000000003</v>
      </c>
      <c r="Q515" s="15">
        <f>performance_data[[#This Row],[latest_value]]-performance_data[[#This Row],[starting_value]]</f>
        <v>352752.98000000004</v>
      </c>
      <c r="R515" s="15">
        <f>performance_data[[#This Row],[net_inflows]]-performance_data[[#This Row],[net_outflows]]</f>
        <v>8388.8499999999985</v>
      </c>
      <c r="S515" s="15" t="str">
        <f>IF(performance_data[[#This Row],[net_inflows]]&gt;AVERAGE(performance_data[net_inflows]),"High","Low")</f>
        <v>High</v>
      </c>
      <c r="T515" s="15">
        <f>AVERAGEIF(performance_data[inflow_flag],performance_data[[#This Row],[inflow_flag]],performance_data[return_percentage])</f>
        <v>4.8467905675459724</v>
      </c>
      <c r="U515" s="17">
        <f>IF(performance_data[[#This Row],[return_percentage]]&lt;performance_data[[#This Row],[benchmark_return]],1,0)</f>
        <v>0</v>
      </c>
      <c r="V515" s="17">
        <f>COUNTIFS(performance_data[portfolio_id],performance_data[[#This Row],[portfolio_id]])</f>
        <v>26</v>
      </c>
      <c r="W515" s="17">
        <f>COUNTIFS(performance_data[portfolio_id],performance_data[[#This Row],[portfolio_id]],
          performance_data[return_flag],1)</f>
        <v>16</v>
      </c>
      <c r="X515" s="15">
        <f>performance_data[[#This Row],[underperform_flag_count]]/performance_data[[#This Row],[totalportfoliocount]]</f>
        <v>0.61538461538461542</v>
      </c>
    </row>
    <row r="516" spans="1:24" x14ac:dyDescent="0.3">
      <c r="A516">
        <v>1845</v>
      </c>
      <c r="B516" s="1">
        <v>44915</v>
      </c>
      <c r="C516">
        <v>375741.61</v>
      </c>
      <c r="D516">
        <v>-4.3600000000000003</v>
      </c>
      <c r="E516">
        <v>-3.59</v>
      </c>
      <c r="F516">
        <v>7102.83</v>
      </c>
      <c r="G516">
        <v>10152.719999999999</v>
      </c>
      <c r="H516" t="s">
        <v>2220</v>
      </c>
      <c r="I516" t="s">
        <v>2217</v>
      </c>
      <c r="J516">
        <v>12</v>
      </c>
      <c r="K516" t="s">
        <v>2218</v>
      </c>
      <c r="L516" t="str">
        <f>IF(performance_data[[#This Row],[return_percentage]]&gt;=performance_data[[#This Row],[benchmark_return]],"Higher","Lower")</f>
        <v>Lower</v>
      </c>
      <c r="M516" s="14">
        <f xml:space="preserve"> _xlfn.MAXIFS(performance_data[date],performance_data[portfolio_id],performance_data[[#This Row],[portfolio_id]])</f>
        <v>45491</v>
      </c>
      <c r="N516" s="14">
        <f xml:space="preserve"> _xlfn.MINIFS(performance_data[date],performance_data[portfolio_id],performance_data[[#This Row],[portfolio_id]])</f>
        <v>44887</v>
      </c>
      <c r="O516" s="15">
        <f>_xlfn.MAXIFS(performance_data[portfolio_value],performance_data[portfolio_id],performance_data[[#This Row],[portfolio_id]],performance_data[date],performance_data[[#This Row],[latest_date]])</f>
        <v>393440.28</v>
      </c>
      <c r="P516" s="15">
        <f>_xlfn.MAXIFS(performance_data[portfolio_value],performance_data[portfolio_id],performance_data[[#This Row],[portfolio_id]],performance_data[date],performance_data[[#This Row],[starting_date]])</f>
        <v>40687.300000000003</v>
      </c>
      <c r="Q516" s="15">
        <f>performance_data[[#This Row],[latest_value]]-performance_data[[#This Row],[starting_value]]</f>
        <v>352752.98000000004</v>
      </c>
      <c r="R516" s="15">
        <f>performance_data[[#This Row],[net_inflows]]-performance_data[[#This Row],[net_outflows]]</f>
        <v>-3049.8899999999994</v>
      </c>
      <c r="S516" s="15" t="str">
        <f>IF(performance_data[[#This Row],[net_inflows]]&gt;AVERAGE(performance_data[net_inflows]),"High","Low")</f>
        <v>Low</v>
      </c>
      <c r="T516" s="15">
        <f>AVERAGEIF(performance_data[inflow_flag],performance_data[[#This Row],[inflow_flag]],performance_data[return_percentage])</f>
        <v>5.0457846277021572</v>
      </c>
      <c r="U516" s="17">
        <f>IF(performance_data[[#This Row],[return_percentage]]&lt;performance_data[[#This Row],[benchmark_return]],1,0)</f>
        <v>1</v>
      </c>
      <c r="V516" s="17">
        <f>COUNTIFS(performance_data[portfolio_id],performance_data[[#This Row],[portfolio_id]])</f>
        <v>26</v>
      </c>
      <c r="W516" s="17">
        <f>COUNTIFS(performance_data[portfolio_id],performance_data[[#This Row],[portfolio_id]],
          performance_data[return_flag],1)</f>
        <v>16</v>
      </c>
      <c r="X516" s="15">
        <f>performance_data[[#This Row],[underperform_flag_count]]/performance_data[[#This Row],[totalportfoliocount]]</f>
        <v>0.61538461538461542</v>
      </c>
    </row>
    <row r="517" spans="1:24" x14ac:dyDescent="0.3">
      <c r="A517">
        <v>1845</v>
      </c>
      <c r="B517" s="1">
        <v>44958</v>
      </c>
      <c r="C517">
        <v>157708.59</v>
      </c>
      <c r="D517">
        <v>19.78</v>
      </c>
      <c r="E517">
        <v>16.86</v>
      </c>
      <c r="F517">
        <v>10939.3</v>
      </c>
      <c r="G517">
        <v>10330.17</v>
      </c>
      <c r="H517" t="s">
        <v>2213</v>
      </c>
      <c r="I517" t="s">
        <v>2206</v>
      </c>
      <c r="J517">
        <v>2</v>
      </c>
      <c r="K517" t="s">
        <v>2226</v>
      </c>
      <c r="L517" t="str">
        <f>IF(performance_data[[#This Row],[return_percentage]]&gt;=performance_data[[#This Row],[benchmark_return]],"Higher","Lower")</f>
        <v>Higher</v>
      </c>
      <c r="M517" s="14">
        <f xml:space="preserve"> _xlfn.MAXIFS(performance_data[date],performance_data[portfolio_id],performance_data[[#This Row],[portfolio_id]])</f>
        <v>45491</v>
      </c>
      <c r="N517" s="14">
        <f xml:space="preserve"> _xlfn.MINIFS(performance_data[date],performance_data[portfolio_id],performance_data[[#This Row],[portfolio_id]])</f>
        <v>44887</v>
      </c>
      <c r="O517" s="15">
        <f>_xlfn.MAXIFS(performance_data[portfolio_value],performance_data[portfolio_id],performance_data[[#This Row],[portfolio_id]],performance_data[date],performance_data[[#This Row],[latest_date]])</f>
        <v>393440.28</v>
      </c>
      <c r="P517" s="15">
        <f>_xlfn.MAXIFS(performance_data[portfolio_value],performance_data[portfolio_id],performance_data[[#This Row],[portfolio_id]],performance_data[date],performance_data[[#This Row],[starting_date]])</f>
        <v>40687.300000000003</v>
      </c>
      <c r="Q517" s="15">
        <f>performance_data[[#This Row],[latest_value]]-performance_data[[#This Row],[starting_value]]</f>
        <v>352752.98000000004</v>
      </c>
      <c r="R517" s="15">
        <f>performance_data[[#This Row],[net_inflows]]-performance_data[[#This Row],[net_outflows]]</f>
        <v>609.1299999999992</v>
      </c>
      <c r="S517" s="15" t="str">
        <f>IF(performance_data[[#This Row],[net_inflows]]&gt;AVERAGE(performance_data[net_inflows]),"High","Low")</f>
        <v>High</v>
      </c>
      <c r="T517" s="15">
        <f>AVERAGEIF(performance_data[inflow_flag],performance_data[[#This Row],[inflow_flag]],performance_data[return_percentage])</f>
        <v>4.8467905675459724</v>
      </c>
      <c r="U517" s="17">
        <f>IF(performance_data[[#This Row],[return_percentage]]&lt;performance_data[[#This Row],[benchmark_return]],1,0)</f>
        <v>0</v>
      </c>
      <c r="V517" s="17">
        <f>COUNTIFS(performance_data[portfolio_id],performance_data[[#This Row],[portfolio_id]])</f>
        <v>26</v>
      </c>
      <c r="W517" s="17">
        <f>COUNTIFS(performance_data[portfolio_id],performance_data[[#This Row],[portfolio_id]],
          performance_data[return_flag],1)</f>
        <v>16</v>
      </c>
      <c r="X517" s="15">
        <f>performance_data[[#This Row],[underperform_flag_count]]/performance_data[[#This Row],[totalportfoliocount]]</f>
        <v>0.61538461538461542</v>
      </c>
    </row>
    <row r="518" spans="1:24" x14ac:dyDescent="0.3">
      <c r="A518">
        <v>1845</v>
      </c>
      <c r="B518" s="1">
        <v>45462</v>
      </c>
      <c r="C518">
        <v>145187.57</v>
      </c>
      <c r="D518">
        <v>11.46</v>
      </c>
      <c r="E518">
        <v>12.14</v>
      </c>
      <c r="F518">
        <v>13303.71</v>
      </c>
      <c r="G518">
        <v>3304.51</v>
      </c>
      <c r="H518" t="s">
        <v>2205</v>
      </c>
      <c r="I518" t="s">
        <v>2211</v>
      </c>
      <c r="J518">
        <v>6</v>
      </c>
      <c r="K518" t="s">
        <v>2212</v>
      </c>
      <c r="L518" t="str">
        <f>IF(performance_data[[#This Row],[return_percentage]]&gt;=performance_data[[#This Row],[benchmark_return]],"Higher","Lower")</f>
        <v>Lower</v>
      </c>
      <c r="M518" s="14">
        <f xml:space="preserve"> _xlfn.MAXIFS(performance_data[date],performance_data[portfolio_id],performance_data[[#This Row],[portfolio_id]])</f>
        <v>45491</v>
      </c>
      <c r="N518" s="14">
        <f xml:space="preserve"> _xlfn.MINIFS(performance_data[date],performance_data[portfolio_id],performance_data[[#This Row],[portfolio_id]])</f>
        <v>44887</v>
      </c>
      <c r="O518" s="15">
        <f>_xlfn.MAXIFS(performance_data[portfolio_value],performance_data[portfolio_id],performance_data[[#This Row],[portfolio_id]],performance_data[date],performance_data[[#This Row],[latest_date]])</f>
        <v>393440.28</v>
      </c>
      <c r="P518" s="15">
        <f>_xlfn.MAXIFS(performance_data[portfolio_value],performance_data[portfolio_id],performance_data[[#This Row],[portfolio_id]],performance_data[date],performance_data[[#This Row],[starting_date]])</f>
        <v>40687.300000000003</v>
      </c>
      <c r="Q518" s="15">
        <f>performance_data[[#This Row],[latest_value]]-performance_data[[#This Row],[starting_value]]</f>
        <v>352752.98000000004</v>
      </c>
      <c r="R518" s="15">
        <f>performance_data[[#This Row],[net_inflows]]-performance_data[[#This Row],[net_outflows]]</f>
        <v>9999.1999999999989</v>
      </c>
      <c r="S518" s="15" t="str">
        <f>IF(performance_data[[#This Row],[net_inflows]]&gt;AVERAGE(performance_data[net_inflows]),"High","Low")</f>
        <v>High</v>
      </c>
      <c r="T518" s="15">
        <f>AVERAGEIF(performance_data[inflow_flag],performance_data[[#This Row],[inflow_flag]],performance_data[return_percentage])</f>
        <v>4.8467905675459724</v>
      </c>
      <c r="U518" s="17">
        <f>IF(performance_data[[#This Row],[return_percentage]]&lt;performance_data[[#This Row],[benchmark_return]],1,0)</f>
        <v>1</v>
      </c>
      <c r="V518" s="17">
        <f>COUNTIFS(performance_data[portfolio_id],performance_data[[#This Row],[portfolio_id]])</f>
        <v>26</v>
      </c>
      <c r="W518" s="17">
        <f>COUNTIFS(performance_data[portfolio_id],performance_data[[#This Row],[portfolio_id]],
          performance_data[return_flag],1)</f>
        <v>16</v>
      </c>
      <c r="X518" s="15">
        <f>performance_data[[#This Row],[underperform_flag_count]]/performance_data[[#This Row],[totalportfoliocount]]</f>
        <v>0.61538461538461542</v>
      </c>
    </row>
    <row r="519" spans="1:24" x14ac:dyDescent="0.3">
      <c r="A519">
        <v>1845</v>
      </c>
      <c r="B519" s="1">
        <v>45354</v>
      </c>
      <c r="C519">
        <v>139021.47</v>
      </c>
      <c r="D519">
        <v>-8.25</v>
      </c>
      <c r="E519">
        <v>-7.41</v>
      </c>
      <c r="F519">
        <v>7984.82</v>
      </c>
      <c r="G519">
        <v>14193.37</v>
      </c>
      <c r="H519" t="s">
        <v>2205</v>
      </c>
      <c r="I519" t="s">
        <v>2206</v>
      </c>
      <c r="J519">
        <v>3</v>
      </c>
      <c r="K519" t="s">
        <v>2222</v>
      </c>
      <c r="L519" t="str">
        <f>IF(performance_data[[#This Row],[return_percentage]]&gt;=performance_data[[#This Row],[benchmark_return]],"Higher","Lower")</f>
        <v>Lower</v>
      </c>
      <c r="M519" s="14">
        <f xml:space="preserve"> _xlfn.MAXIFS(performance_data[date],performance_data[portfolio_id],performance_data[[#This Row],[portfolio_id]])</f>
        <v>45491</v>
      </c>
      <c r="N519" s="14">
        <f xml:space="preserve"> _xlfn.MINIFS(performance_data[date],performance_data[portfolio_id],performance_data[[#This Row],[portfolio_id]])</f>
        <v>44887</v>
      </c>
      <c r="O519" s="15">
        <f>_xlfn.MAXIFS(performance_data[portfolio_value],performance_data[portfolio_id],performance_data[[#This Row],[portfolio_id]],performance_data[date],performance_data[[#This Row],[latest_date]])</f>
        <v>393440.28</v>
      </c>
      <c r="P519" s="15">
        <f>_xlfn.MAXIFS(performance_data[portfolio_value],performance_data[portfolio_id],performance_data[[#This Row],[portfolio_id]],performance_data[date],performance_data[[#This Row],[starting_date]])</f>
        <v>40687.300000000003</v>
      </c>
      <c r="Q519" s="15">
        <f>performance_data[[#This Row],[latest_value]]-performance_data[[#This Row],[starting_value]]</f>
        <v>352752.98000000004</v>
      </c>
      <c r="R519" s="15">
        <f>performance_data[[#This Row],[net_inflows]]-performance_data[[#This Row],[net_outflows]]</f>
        <v>-6208.5500000000011</v>
      </c>
      <c r="S519" s="15" t="str">
        <f>IF(performance_data[[#This Row],[net_inflows]]&gt;AVERAGE(performance_data[net_inflows]),"High","Low")</f>
        <v>Low</v>
      </c>
      <c r="T519" s="15">
        <f>AVERAGEIF(performance_data[inflow_flag],performance_data[[#This Row],[inflow_flag]],performance_data[return_percentage])</f>
        <v>5.0457846277021572</v>
      </c>
      <c r="U519" s="17">
        <f>IF(performance_data[[#This Row],[return_percentage]]&lt;performance_data[[#This Row],[benchmark_return]],1,0)</f>
        <v>1</v>
      </c>
      <c r="V519" s="17">
        <f>COUNTIFS(performance_data[portfolio_id],performance_data[[#This Row],[portfolio_id]])</f>
        <v>26</v>
      </c>
      <c r="W519" s="17">
        <f>COUNTIFS(performance_data[portfolio_id],performance_data[[#This Row],[portfolio_id]],
          performance_data[return_flag],1)</f>
        <v>16</v>
      </c>
      <c r="X519" s="15">
        <f>performance_data[[#This Row],[underperform_flag_count]]/performance_data[[#This Row],[totalportfoliocount]]</f>
        <v>0.61538461538461542</v>
      </c>
    </row>
    <row r="520" spans="1:24" x14ac:dyDescent="0.3">
      <c r="A520">
        <v>1845</v>
      </c>
      <c r="B520" s="1">
        <v>45248</v>
      </c>
      <c r="C520">
        <v>264411.08</v>
      </c>
      <c r="D520">
        <v>-9.34</v>
      </c>
      <c r="E520">
        <v>-9.27</v>
      </c>
      <c r="F520">
        <v>10612.01</v>
      </c>
      <c r="G520">
        <v>11232.08</v>
      </c>
      <c r="H520" t="s">
        <v>2213</v>
      </c>
      <c r="I520" t="s">
        <v>2217</v>
      </c>
      <c r="J520">
        <v>11</v>
      </c>
      <c r="K520" t="s">
        <v>2219</v>
      </c>
      <c r="L520" t="str">
        <f>IF(performance_data[[#This Row],[return_percentage]]&gt;=performance_data[[#This Row],[benchmark_return]],"Higher","Lower")</f>
        <v>Lower</v>
      </c>
      <c r="M520" s="14">
        <f xml:space="preserve"> _xlfn.MAXIFS(performance_data[date],performance_data[portfolio_id],performance_data[[#This Row],[portfolio_id]])</f>
        <v>45491</v>
      </c>
      <c r="N520" s="14">
        <f xml:space="preserve"> _xlfn.MINIFS(performance_data[date],performance_data[portfolio_id],performance_data[[#This Row],[portfolio_id]])</f>
        <v>44887</v>
      </c>
      <c r="O520" s="15">
        <f>_xlfn.MAXIFS(performance_data[portfolio_value],performance_data[portfolio_id],performance_data[[#This Row],[portfolio_id]],performance_data[date],performance_data[[#This Row],[latest_date]])</f>
        <v>393440.28</v>
      </c>
      <c r="P520" s="15">
        <f>_xlfn.MAXIFS(performance_data[portfolio_value],performance_data[portfolio_id],performance_data[[#This Row],[portfolio_id]],performance_data[date],performance_data[[#This Row],[starting_date]])</f>
        <v>40687.300000000003</v>
      </c>
      <c r="Q520" s="15">
        <f>performance_data[[#This Row],[latest_value]]-performance_data[[#This Row],[starting_value]]</f>
        <v>352752.98000000004</v>
      </c>
      <c r="R520" s="15">
        <f>performance_data[[#This Row],[net_inflows]]-performance_data[[#This Row],[net_outflows]]</f>
        <v>-620.06999999999971</v>
      </c>
      <c r="S520" s="15" t="str">
        <f>IF(performance_data[[#This Row],[net_inflows]]&gt;AVERAGE(performance_data[net_inflows]),"High","Low")</f>
        <v>High</v>
      </c>
      <c r="T520" s="15">
        <f>AVERAGEIF(performance_data[inflow_flag],performance_data[[#This Row],[inflow_flag]],performance_data[return_percentage])</f>
        <v>4.8467905675459724</v>
      </c>
      <c r="U520" s="17">
        <f>IF(performance_data[[#This Row],[return_percentage]]&lt;performance_data[[#This Row],[benchmark_return]],1,0)</f>
        <v>1</v>
      </c>
      <c r="V520" s="17">
        <f>COUNTIFS(performance_data[portfolio_id],performance_data[[#This Row],[portfolio_id]])</f>
        <v>26</v>
      </c>
      <c r="W520" s="17">
        <f>COUNTIFS(performance_data[portfolio_id],performance_data[[#This Row],[portfolio_id]],
          performance_data[return_flag],1)</f>
        <v>16</v>
      </c>
      <c r="X520" s="15">
        <f>performance_data[[#This Row],[underperform_flag_count]]/performance_data[[#This Row],[totalportfoliocount]]</f>
        <v>0.61538461538461542</v>
      </c>
    </row>
    <row r="521" spans="1:24" x14ac:dyDescent="0.3">
      <c r="A521">
        <v>1845</v>
      </c>
      <c r="B521" s="1">
        <v>45129</v>
      </c>
      <c r="C521">
        <v>280993.90000000002</v>
      </c>
      <c r="D521">
        <v>-0.46</v>
      </c>
      <c r="E521">
        <v>-0.43</v>
      </c>
      <c r="F521">
        <v>8123.03</v>
      </c>
      <c r="G521">
        <v>9883.02</v>
      </c>
      <c r="H521" t="s">
        <v>2213</v>
      </c>
      <c r="I521" t="s">
        <v>2209</v>
      </c>
      <c r="J521">
        <v>7</v>
      </c>
      <c r="K521" t="s">
        <v>2210</v>
      </c>
      <c r="L521" t="str">
        <f>IF(performance_data[[#This Row],[return_percentage]]&gt;=performance_data[[#This Row],[benchmark_return]],"Higher","Lower")</f>
        <v>Lower</v>
      </c>
      <c r="M521" s="14">
        <f xml:space="preserve"> _xlfn.MAXIFS(performance_data[date],performance_data[portfolio_id],performance_data[[#This Row],[portfolio_id]])</f>
        <v>45491</v>
      </c>
      <c r="N521" s="14">
        <f xml:space="preserve"> _xlfn.MINIFS(performance_data[date],performance_data[portfolio_id],performance_data[[#This Row],[portfolio_id]])</f>
        <v>44887</v>
      </c>
      <c r="O521" s="15">
        <f>_xlfn.MAXIFS(performance_data[portfolio_value],performance_data[portfolio_id],performance_data[[#This Row],[portfolio_id]],performance_data[date],performance_data[[#This Row],[latest_date]])</f>
        <v>393440.28</v>
      </c>
      <c r="P521" s="15">
        <f>_xlfn.MAXIFS(performance_data[portfolio_value],performance_data[portfolio_id],performance_data[[#This Row],[portfolio_id]],performance_data[date],performance_data[[#This Row],[starting_date]])</f>
        <v>40687.300000000003</v>
      </c>
      <c r="Q521" s="15">
        <f>performance_data[[#This Row],[latest_value]]-performance_data[[#This Row],[starting_value]]</f>
        <v>352752.98000000004</v>
      </c>
      <c r="R521" s="15">
        <f>performance_data[[#This Row],[net_inflows]]-performance_data[[#This Row],[net_outflows]]</f>
        <v>-1759.9900000000007</v>
      </c>
      <c r="S521" s="15" t="str">
        <f>IF(performance_data[[#This Row],[net_inflows]]&gt;AVERAGE(performance_data[net_inflows]),"High","Low")</f>
        <v>Low</v>
      </c>
      <c r="T521" s="15">
        <f>AVERAGEIF(performance_data[inflow_flag],performance_data[[#This Row],[inflow_flag]],performance_data[return_percentage])</f>
        <v>5.0457846277021572</v>
      </c>
      <c r="U521" s="17">
        <f>IF(performance_data[[#This Row],[return_percentage]]&lt;performance_data[[#This Row],[benchmark_return]],1,0)</f>
        <v>1</v>
      </c>
      <c r="V521" s="17">
        <f>COUNTIFS(performance_data[portfolio_id],performance_data[[#This Row],[portfolio_id]])</f>
        <v>26</v>
      </c>
      <c r="W521" s="17">
        <f>COUNTIFS(performance_data[portfolio_id],performance_data[[#This Row],[portfolio_id]],
          performance_data[return_flag],1)</f>
        <v>16</v>
      </c>
      <c r="X521" s="15">
        <f>performance_data[[#This Row],[underperform_flag_count]]/performance_data[[#This Row],[totalportfoliocount]]</f>
        <v>0.61538461538461542</v>
      </c>
    </row>
    <row r="522" spans="1:24" x14ac:dyDescent="0.3">
      <c r="A522">
        <v>1845</v>
      </c>
      <c r="B522" s="1">
        <v>44998</v>
      </c>
      <c r="C522">
        <v>468287.55</v>
      </c>
      <c r="D522">
        <v>15.83</v>
      </c>
      <c r="E522">
        <v>15.97</v>
      </c>
      <c r="F522">
        <v>8708.9699999999993</v>
      </c>
      <c r="G522">
        <v>10464.19</v>
      </c>
      <c r="H522" t="s">
        <v>2213</v>
      </c>
      <c r="I522" t="s">
        <v>2206</v>
      </c>
      <c r="J522">
        <v>3</v>
      </c>
      <c r="K522" t="s">
        <v>2222</v>
      </c>
      <c r="L522" t="str">
        <f>IF(performance_data[[#This Row],[return_percentage]]&gt;=performance_data[[#This Row],[benchmark_return]],"Higher","Lower")</f>
        <v>Lower</v>
      </c>
      <c r="M522" s="14">
        <f xml:space="preserve"> _xlfn.MAXIFS(performance_data[date],performance_data[portfolio_id],performance_data[[#This Row],[portfolio_id]])</f>
        <v>45491</v>
      </c>
      <c r="N522" s="14">
        <f xml:space="preserve"> _xlfn.MINIFS(performance_data[date],performance_data[portfolio_id],performance_data[[#This Row],[portfolio_id]])</f>
        <v>44887</v>
      </c>
      <c r="O522" s="15">
        <f>_xlfn.MAXIFS(performance_data[portfolio_value],performance_data[portfolio_id],performance_data[[#This Row],[portfolio_id]],performance_data[date],performance_data[[#This Row],[latest_date]])</f>
        <v>393440.28</v>
      </c>
      <c r="P522" s="15">
        <f>_xlfn.MAXIFS(performance_data[portfolio_value],performance_data[portfolio_id],performance_data[[#This Row],[portfolio_id]],performance_data[date],performance_data[[#This Row],[starting_date]])</f>
        <v>40687.300000000003</v>
      </c>
      <c r="Q522" s="15">
        <f>performance_data[[#This Row],[latest_value]]-performance_data[[#This Row],[starting_value]]</f>
        <v>352752.98000000004</v>
      </c>
      <c r="R522" s="15">
        <f>performance_data[[#This Row],[net_inflows]]-performance_data[[#This Row],[net_outflows]]</f>
        <v>-1755.2200000000012</v>
      </c>
      <c r="S522" s="15" t="str">
        <f>IF(performance_data[[#This Row],[net_inflows]]&gt;AVERAGE(performance_data[net_inflows]),"High","Low")</f>
        <v>Low</v>
      </c>
      <c r="T522" s="15">
        <f>AVERAGEIF(performance_data[inflow_flag],performance_data[[#This Row],[inflow_flag]],performance_data[return_percentage])</f>
        <v>5.0457846277021572</v>
      </c>
      <c r="U522" s="17">
        <f>IF(performance_data[[#This Row],[return_percentage]]&lt;performance_data[[#This Row],[benchmark_return]],1,0)</f>
        <v>1</v>
      </c>
      <c r="V522" s="17">
        <f>COUNTIFS(performance_data[portfolio_id],performance_data[[#This Row],[portfolio_id]])</f>
        <v>26</v>
      </c>
      <c r="W522" s="17">
        <f>COUNTIFS(performance_data[portfolio_id],performance_data[[#This Row],[portfolio_id]],
          performance_data[return_flag],1)</f>
        <v>16</v>
      </c>
      <c r="X522" s="15">
        <f>performance_data[[#This Row],[underperform_flag_count]]/performance_data[[#This Row],[totalportfoliocount]]</f>
        <v>0.61538461538461542</v>
      </c>
    </row>
    <row r="523" spans="1:24" x14ac:dyDescent="0.3">
      <c r="A523">
        <v>1845</v>
      </c>
      <c r="B523" s="1">
        <v>45291</v>
      </c>
      <c r="C523">
        <v>346516.55</v>
      </c>
      <c r="D523">
        <v>12.62</v>
      </c>
      <c r="E523">
        <v>13.75</v>
      </c>
      <c r="F523">
        <v>6166.94</v>
      </c>
      <c r="G523">
        <v>11077.61</v>
      </c>
      <c r="H523" t="s">
        <v>2213</v>
      </c>
      <c r="I523" t="s">
        <v>2217</v>
      </c>
      <c r="J523">
        <v>12</v>
      </c>
      <c r="K523" t="s">
        <v>2218</v>
      </c>
      <c r="L523" t="str">
        <f>IF(performance_data[[#This Row],[return_percentage]]&gt;=performance_data[[#This Row],[benchmark_return]],"Higher","Lower")</f>
        <v>Lower</v>
      </c>
      <c r="M523" s="14">
        <f xml:space="preserve"> _xlfn.MAXIFS(performance_data[date],performance_data[portfolio_id],performance_data[[#This Row],[portfolio_id]])</f>
        <v>45491</v>
      </c>
      <c r="N523" s="14">
        <f xml:space="preserve"> _xlfn.MINIFS(performance_data[date],performance_data[portfolio_id],performance_data[[#This Row],[portfolio_id]])</f>
        <v>44887</v>
      </c>
      <c r="O523" s="15">
        <f>_xlfn.MAXIFS(performance_data[portfolio_value],performance_data[portfolio_id],performance_data[[#This Row],[portfolio_id]],performance_data[date],performance_data[[#This Row],[latest_date]])</f>
        <v>393440.28</v>
      </c>
      <c r="P523" s="15">
        <f>_xlfn.MAXIFS(performance_data[portfolio_value],performance_data[portfolio_id],performance_data[[#This Row],[portfolio_id]],performance_data[date],performance_data[[#This Row],[starting_date]])</f>
        <v>40687.300000000003</v>
      </c>
      <c r="Q523" s="15">
        <f>performance_data[[#This Row],[latest_value]]-performance_data[[#This Row],[starting_value]]</f>
        <v>352752.98000000004</v>
      </c>
      <c r="R523" s="15">
        <f>performance_data[[#This Row],[net_inflows]]-performance_data[[#This Row],[net_outflows]]</f>
        <v>-4910.670000000001</v>
      </c>
      <c r="S523" s="15" t="str">
        <f>IF(performance_data[[#This Row],[net_inflows]]&gt;AVERAGE(performance_data[net_inflows]),"High","Low")</f>
        <v>Low</v>
      </c>
      <c r="T523" s="15">
        <f>AVERAGEIF(performance_data[inflow_flag],performance_data[[#This Row],[inflow_flag]],performance_data[return_percentage])</f>
        <v>5.0457846277021572</v>
      </c>
      <c r="U523" s="17">
        <f>IF(performance_data[[#This Row],[return_percentage]]&lt;performance_data[[#This Row],[benchmark_return]],1,0)</f>
        <v>1</v>
      </c>
      <c r="V523" s="17">
        <f>COUNTIFS(performance_data[portfolio_id],performance_data[[#This Row],[portfolio_id]])</f>
        <v>26</v>
      </c>
      <c r="W523" s="17">
        <f>COUNTIFS(performance_data[portfolio_id],performance_data[[#This Row],[portfolio_id]],
          performance_data[return_flag],1)</f>
        <v>16</v>
      </c>
      <c r="X523" s="15">
        <f>performance_data[[#This Row],[underperform_flag_count]]/performance_data[[#This Row],[totalportfoliocount]]</f>
        <v>0.61538461538461542</v>
      </c>
    </row>
    <row r="524" spans="1:24" x14ac:dyDescent="0.3">
      <c r="A524">
        <v>1845</v>
      </c>
      <c r="B524" s="1">
        <v>45083</v>
      </c>
      <c r="C524">
        <v>30225.89</v>
      </c>
      <c r="D524">
        <v>12.26</v>
      </c>
      <c r="E524">
        <v>14.66</v>
      </c>
      <c r="F524">
        <v>5809.86</v>
      </c>
      <c r="G524">
        <v>7401.73</v>
      </c>
      <c r="H524" t="s">
        <v>2213</v>
      </c>
      <c r="I524" t="s">
        <v>2211</v>
      </c>
      <c r="J524">
        <v>6</v>
      </c>
      <c r="K524" t="s">
        <v>2212</v>
      </c>
      <c r="L524" t="str">
        <f>IF(performance_data[[#This Row],[return_percentage]]&gt;=performance_data[[#This Row],[benchmark_return]],"Higher","Lower")</f>
        <v>Lower</v>
      </c>
      <c r="M524" s="14">
        <f xml:space="preserve"> _xlfn.MAXIFS(performance_data[date],performance_data[portfolio_id],performance_data[[#This Row],[portfolio_id]])</f>
        <v>45491</v>
      </c>
      <c r="N524" s="14">
        <f xml:space="preserve"> _xlfn.MINIFS(performance_data[date],performance_data[portfolio_id],performance_data[[#This Row],[portfolio_id]])</f>
        <v>44887</v>
      </c>
      <c r="O524" s="15">
        <f>_xlfn.MAXIFS(performance_data[portfolio_value],performance_data[portfolio_id],performance_data[[#This Row],[portfolio_id]],performance_data[date],performance_data[[#This Row],[latest_date]])</f>
        <v>393440.28</v>
      </c>
      <c r="P524" s="15">
        <f>_xlfn.MAXIFS(performance_data[portfolio_value],performance_data[portfolio_id],performance_data[[#This Row],[portfolio_id]],performance_data[date],performance_data[[#This Row],[starting_date]])</f>
        <v>40687.300000000003</v>
      </c>
      <c r="Q524" s="15">
        <f>performance_data[[#This Row],[latest_value]]-performance_data[[#This Row],[starting_value]]</f>
        <v>352752.98000000004</v>
      </c>
      <c r="R524" s="15">
        <f>performance_data[[#This Row],[net_inflows]]-performance_data[[#This Row],[net_outflows]]</f>
        <v>-1591.87</v>
      </c>
      <c r="S524" s="15" t="str">
        <f>IF(performance_data[[#This Row],[net_inflows]]&gt;AVERAGE(performance_data[net_inflows]),"High","Low")</f>
        <v>Low</v>
      </c>
      <c r="T524" s="15">
        <f>AVERAGEIF(performance_data[inflow_flag],performance_data[[#This Row],[inflow_flag]],performance_data[return_percentage])</f>
        <v>5.0457846277021572</v>
      </c>
      <c r="U524" s="17">
        <f>IF(performance_data[[#This Row],[return_percentage]]&lt;performance_data[[#This Row],[benchmark_return]],1,0)</f>
        <v>1</v>
      </c>
      <c r="V524" s="17">
        <f>COUNTIFS(performance_data[portfolio_id],performance_data[[#This Row],[portfolio_id]])</f>
        <v>26</v>
      </c>
      <c r="W524" s="17">
        <f>COUNTIFS(performance_data[portfolio_id],performance_data[[#This Row],[portfolio_id]],
          performance_data[return_flag],1)</f>
        <v>16</v>
      </c>
      <c r="X524" s="15">
        <f>performance_data[[#This Row],[underperform_flag_count]]/performance_data[[#This Row],[totalportfoliocount]]</f>
        <v>0.61538461538461542</v>
      </c>
    </row>
    <row r="525" spans="1:24" x14ac:dyDescent="0.3">
      <c r="A525">
        <v>1845</v>
      </c>
      <c r="B525" s="1">
        <v>44981</v>
      </c>
      <c r="C525">
        <v>187641.31</v>
      </c>
      <c r="D525">
        <v>8.5299999999999994</v>
      </c>
      <c r="E525">
        <v>8.9</v>
      </c>
      <c r="F525">
        <v>5099.2700000000004</v>
      </c>
      <c r="G525">
        <v>11881.05</v>
      </c>
      <c r="H525" t="s">
        <v>2213</v>
      </c>
      <c r="I525" t="s">
        <v>2206</v>
      </c>
      <c r="J525">
        <v>2</v>
      </c>
      <c r="K525" t="s">
        <v>2226</v>
      </c>
      <c r="L525" t="str">
        <f>IF(performance_data[[#This Row],[return_percentage]]&gt;=performance_data[[#This Row],[benchmark_return]],"Higher","Lower")</f>
        <v>Lower</v>
      </c>
      <c r="M525" s="14">
        <f xml:space="preserve"> _xlfn.MAXIFS(performance_data[date],performance_data[portfolio_id],performance_data[[#This Row],[portfolio_id]])</f>
        <v>45491</v>
      </c>
      <c r="N525" s="14">
        <f xml:space="preserve"> _xlfn.MINIFS(performance_data[date],performance_data[portfolio_id],performance_data[[#This Row],[portfolio_id]])</f>
        <v>44887</v>
      </c>
      <c r="O525" s="15">
        <f>_xlfn.MAXIFS(performance_data[portfolio_value],performance_data[portfolio_id],performance_data[[#This Row],[portfolio_id]],performance_data[date],performance_data[[#This Row],[latest_date]])</f>
        <v>393440.28</v>
      </c>
      <c r="P525" s="15">
        <f>_xlfn.MAXIFS(performance_data[portfolio_value],performance_data[portfolio_id],performance_data[[#This Row],[portfolio_id]],performance_data[date],performance_data[[#This Row],[starting_date]])</f>
        <v>40687.300000000003</v>
      </c>
      <c r="Q525" s="15">
        <f>performance_data[[#This Row],[latest_value]]-performance_data[[#This Row],[starting_value]]</f>
        <v>352752.98000000004</v>
      </c>
      <c r="R525" s="15">
        <f>performance_data[[#This Row],[net_inflows]]-performance_data[[#This Row],[net_outflows]]</f>
        <v>-6781.7799999999988</v>
      </c>
      <c r="S525" s="15" t="str">
        <f>IF(performance_data[[#This Row],[net_inflows]]&gt;AVERAGE(performance_data[net_inflows]),"High","Low")</f>
        <v>Low</v>
      </c>
      <c r="T525" s="15">
        <f>AVERAGEIF(performance_data[inflow_flag],performance_data[[#This Row],[inflow_flag]],performance_data[return_percentage])</f>
        <v>5.0457846277021572</v>
      </c>
      <c r="U525" s="17">
        <f>IF(performance_data[[#This Row],[return_percentage]]&lt;performance_data[[#This Row],[benchmark_return]],1,0)</f>
        <v>1</v>
      </c>
      <c r="V525" s="17">
        <f>COUNTIFS(performance_data[portfolio_id],performance_data[[#This Row],[portfolio_id]])</f>
        <v>26</v>
      </c>
      <c r="W525" s="17">
        <f>COUNTIFS(performance_data[portfolio_id],performance_data[[#This Row],[portfolio_id]],
          performance_data[return_flag],1)</f>
        <v>16</v>
      </c>
      <c r="X525" s="15">
        <f>performance_data[[#This Row],[underperform_flag_count]]/performance_data[[#This Row],[totalportfoliocount]]</f>
        <v>0.61538461538461542</v>
      </c>
    </row>
    <row r="526" spans="1:24" x14ac:dyDescent="0.3">
      <c r="A526">
        <v>1845</v>
      </c>
      <c r="B526" s="1">
        <v>45423</v>
      </c>
      <c r="C526">
        <v>452451.53</v>
      </c>
      <c r="D526">
        <v>-2.88</v>
      </c>
      <c r="E526">
        <v>-2.73</v>
      </c>
      <c r="F526">
        <v>8031.74</v>
      </c>
      <c r="G526">
        <v>11457.31</v>
      </c>
      <c r="H526" t="s">
        <v>2205</v>
      </c>
      <c r="I526" t="s">
        <v>2211</v>
      </c>
      <c r="J526">
        <v>5</v>
      </c>
      <c r="K526" t="s">
        <v>2223</v>
      </c>
      <c r="L526" t="str">
        <f>IF(performance_data[[#This Row],[return_percentage]]&gt;=performance_data[[#This Row],[benchmark_return]],"Higher","Lower")</f>
        <v>Lower</v>
      </c>
      <c r="M526" s="14">
        <f xml:space="preserve"> _xlfn.MAXIFS(performance_data[date],performance_data[portfolio_id],performance_data[[#This Row],[portfolio_id]])</f>
        <v>45491</v>
      </c>
      <c r="N526" s="14">
        <f xml:space="preserve"> _xlfn.MINIFS(performance_data[date],performance_data[portfolio_id],performance_data[[#This Row],[portfolio_id]])</f>
        <v>44887</v>
      </c>
      <c r="O526" s="15">
        <f>_xlfn.MAXIFS(performance_data[portfolio_value],performance_data[portfolio_id],performance_data[[#This Row],[portfolio_id]],performance_data[date],performance_data[[#This Row],[latest_date]])</f>
        <v>393440.28</v>
      </c>
      <c r="P526" s="15">
        <f>_xlfn.MAXIFS(performance_data[portfolio_value],performance_data[portfolio_id],performance_data[[#This Row],[portfolio_id]],performance_data[date],performance_data[[#This Row],[starting_date]])</f>
        <v>40687.300000000003</v>
      </c>
      <c r="Q526" s="15">
        <f>performance_data[[#This Row],[latest_value]]-performance_data[[#This Row],[starting_value]]</f>
        <v>352752.98000000004</v>
      </c>
      <c r="R526" s="15">
        <f>performance_data[[#This Row],[net_inflows]]-performance_data[[#This Row],[net_outflows]]</f>
        <v>-3425.5699999999997</v>
      </c>
      <c r="S526" s="15" t="str">
        <f>IF(performance_data[[#This Row],[net_inflows]]&gt;AVERAGE(performance_data[net_inflows]),"High","Low")</f>
        <v>Low</v>
      </c>
      <c r="T526" s="15">
        <f>AVERAGEIF(performance_data[inflow_flag],performance_data[[#This Row],[inflow_flag]],performance_data[return_percentage])</f>
        <v>5.0457846277021572</v>
      </c>
      <c r="U526" s="17">
        <f>IF(performance_data[[#This Row],[return_percentage]]&lt;performance_data[[#This Row],[benchmark_return]],1,0)</f>
        <v>1</v>
      </c>
      <c r="V526" s="17">
        <f>COUNTIFS(performance_data[portfolio_id],performance_data[[#This Row],[portfolio_id]])</f>
        <v>26</v>
      </c>
      <c r="W526" s="17">
        <f>COUNTIFS(performance_data[portfolio_id],performance_data[[#This Row],[portfolio_id]],
          performance_data[return_flag],1)</f>
        <v>16</v>
      </c>
      <c r="X526" s="15">
        <f>performance_data[[#This Row],[underperform_flag_count]]/performance_data[[#This Row],[totalportfoliocount]]</f>
        <v>0.61538461538461542</v>
      </c>
    </row>
    <row r="527" spans="1:24" x14ac:dyDescent="0.3">
      <c r="A527">
        <v>1845</v>
      </c>
      <c r="B527" s="1">
        <v>45128</v>
      </c>
      <c r="C527">
        <v>282771.42</v>
      </c>
      <c r="D527">
        <v>8.14</v>
      </c>
      <c r="E527">
        <v>6.52</v>
      </c>
      <c r="F527">
        <v>18558.23</v>
      </c>
      <c r="G527">
        <v>2227.2800000000002</v>
      </c>
      <c r="H527" t="s">
        <v>2213</v>
      </c>
      <c r="I527" t="s">
        <v>2209</v>
      </c>
      <c r="J527">
        <v>7</v>
      </c>
      <c r="K527" t="s">
        <v>2210</v>
      </c>
      <c r="L527" t="str">
        <f>IF(performance_data[[#This Row],[return_percentage]]&gt;=performance_data[[#This Row],[benchmark_return]],"Higher","Lower")</f>
        <v>Higher</v>
      </c>
      <c r="M527" s="14">
        <f xml:space="preserve"> _xlfn.MAXIFS(performance_data[date],performance_data[portfolio_id],performance_data[[#This Row],[portfolio_id]])</f>
        <v>45491</v>
      </c>
      <c r="N527" s="14">
        <f xml:space="preserve"> _xlfn.MINIFS(performance_data[date],performance_data[portfolio_id],performance_data[[#This Row],[portfolio_id]])</f>
        <v>44887</v>
      </c>
      <c r="O527" s="15">
        <f>_xlfn.MAXIFS(performance_data[portfolio_value],performance_data[portfolio_id],performance_data[[#This Row],[portfolio_id]],performance_data[date],performance_data[[#This Row],[latest_date]])</f>
        <v>393440.28</v>
      </c>
      <c r="P527" s="15">
        <f>_xlfn.MAXIFS(performance_data[portfolio_value],performance_data[portfolio_id],performance_data[[#This Row],[portfolio_id]],performance_data[date],performance_data[[#This Row],[starting_date]])</f>
        <v>40687.300000000003</v>
      </c>
      <c r="Q527" s="15">
        <f>performance_data[[#This Row],[latest_value]]-performance_data[[#This Row],[starting_value]]</f>
        <v>352752.98000000004</v>
      </c>
      <c r="R527" s="15">
        <f>performance_data[[#This Row],[net_inflows]]-performance_data[[#This Row],[net_outflows]]</f>
        <v>16330.949999999999</v>
      </c>
      <c r="S527" s="15" t="str">
        <f>IF(performance_data[[#This Row],[net_inflows]]&gt;AVERAGE(performance_data[net_inflows]),"High","Low")</f>
        <v>High</v>
      </c>
      <c r="T527" s="15">
        <f>AVERAGEIF(performance_data[inflow_flag],performance_data[[#This Row],[inflow_flag]],performance_data[return_percentage])</f>
        <v>4.8467905675459724</v>
      </c>
      <c r="U527" s="17">
        <f>IF(performance_data[[#This Row],[return_percentage]]&lt;performance_data[[#This Row],[benchmark_return]],1,0)</f>
        <v>0</v>
      </c>
      <c r="V527" s="17">
        <f>COUNTIFS(performance_data[portfolio_id],performance_data[[#This Row],[portfolio_id]])</f>
        <v>26</v>
      </c>
      <c r="W527" s="17">
        <f>COUNTIFS(performance_data[portfolio_id],performance_data[[#This Row],[portfolio_id]],
          performance_data[return_flag],1)</f>
        <v>16</v>
      </c>
      <c r="X527" s="15">
        <f>performance_data[[#This Row],[underperform_flag_count]]/performance_data[[#This Row],[totalportfoliocount]]</f>
        <v>0.61538461538461542</v>
      </c>
    </row>
    <row r="528" spans="1:24" x14ac:dyDescent="0.3">
      <c r="A528">
        <v>1845</v>
      </c>
      <c r="B528" s="1">
        <v>45327</v>
      </c>
      <c r="C528">
        <v>11198.28</v>
      </c>
      <c r="D528">
        <v>15.66</v>
      </c>
      <c r="E528">
        <v>17.809999999999999</v>
      </c>
      <c r="F528">
        <v>16616.53</v>
      </c>
      <c r="G528">
        <v>19651.3</v>
      </c>
      <c r="H528" t="s">
        <v>2205</v>
      </c>
      <c r="I528" t="s">
        <v>2206</v>
      </c>
      <c r="J528">
        <v>2</v>
      </c>
      <c r="K528" t="s">
        <v>2226</v>
      </c>
      <c r="L528" t="str">
        <f>IF(performance_data[[#This Row],[return_percentage]]&gt;=performance_data[[#This Row],[benchmark_return]],"Higher","Lower")</f>
        <v>Lower</v>
      </c>
      <c r="M528" s="14">
        <f xml:space="preserve"> _xlfn.MAXIFS(performance_data[date],performance_data[portfolio_id],performance_data[[#This Row],[portfolio_id]])</f>
        <v>45491</v>
      </c>
      <c r="N528" s="14">
        <f xml:space="preserve"> _xlfn.MINIFS(performance_data[date],performance_data[portfolio_id],performance_data[[#This Row],[portfolio_id]])</f>
        <v>44887</v>
      </c>
      <c r="O528" s="15">
        <f>_xlfn.MAXIFS(performance_data[portfolio_value],performance_data[portfolio_id],performance_data[[#This Row],[portfolio_id]],performance_data[date],performance_data[[#This Row],[latest_date]])</f>
        <v>393440.28</v>
      </c>
      <c r="P528" s="15">
        <f>_xlfn.MAXIFS(performance_data[portfolio_value],performance_data[portfolio_id],performance_data[[#This Row],[portfolio_id]],performance_data[date],performance_data[[#This Row],[starting_date]])</f>
        <v>40687.300000000003</v>
      </c>
      <c r="Q528" s="15">
        <f>performance_data[[#This Row],[latest_value]]-performance_data[[#This Row],[starting_value]]</f>
        <v>352752.98000000004</v>
      </c>
      <c r="R528" s="15">
        <f>performance_data[[#This Row],[net_inflows]]-performance_data[[#This Row],[net_outflows]]</f>
        <v>-3034.7700000000004</v>
      </c>
      <c r="S528" s="15" t="str">
        <f>IF(performance_data[[#This Row],[net_inflows]]&gt;AVERAGE(performance_data[net_inflows]),"High","Low")</f>
        <v>High</v>
      </c>
      <c r="T528" s="15">
        <f>AVERAGEIF(performance_data[inflow_flag],performance_data[[#This Row],[inflow_flag]],performance_data[return_percentage])</f>
        <v>4.8467905675459724</v>
      </c>
      <c r="U528" s="17">
        <f>IF(performance_data[[#This Row],[return_percentage]]&lt;performance_data[[#This Row],[benchmark_return]],1,0)</f>
        <v>1</v>
      </c>
      <c r="V528" s="17">
        <f>COUNTIFS(performance_data[portfolio_id],performance_data[[#This Row],[portfolio_id]])</f>
        <v>26</v>
      </c>
      <c r="W528" s="17">
        <f>COUNTIFS(performance_data[portfolio_id],performance_data[[#This Row],[portfolio_id]],
          performance_data[return_flag],1)</f>
        <v>16</v>
      </c>
      <c r="X528" s="15">
        <f>performance_data[[#This Row],[underperform_flag_count]]/performance_data[[#This Row],[totalportfoliocount]]</f>
        <v>0.61538461538461542</v>
      </c>
    </row>
    <row r="529" spans="1:24" x14ac:dyDescent="0.3">
      <c r="A529">
        <v>1858</v>
      </c>
      <c r="B529" s="1">
        <v>45045</v>
      </c>
      <c r="C529">
        <v>457683.24</v>
      </c>
      <c r="D529">
        <v>-8.14</v>
      </c>
      <c r="E529">
        <v>-9.1999999999999993</v>
      </c>
      <c r="F529">
        <v>16816.3</v>
      </c>
      <c r="G529">
        <v>2228.41</v>
      </c>
      <c r="H529" t="s">
        <v>2213</v>
      </c>
      <c r="I529" t="s">
        <v>2211</v>
      </c>
      <c r="J529">
        <v>4</v>
      </c>
      <c r="K529" t="s">
        <v>2216</v>
      </c>
      <c r="L529" t="str">
        <f>IF(performance_data[[#This Row],[return_percentage]]&gt;=performance_data[[#This Row],[benchmark_return]],"Higher","Lower")</f>
        <v>Higher</v>
      </c>
      <c r="M529" s="14">
        <f xml:space="preserve"> _xlfn.MAXIFS(performance_data[date],performance_data[portfolio_id],performance_data[[#This Row],[portfolio_id]])</f>
        <v>45553</v>
      </c>
      <c r="N529" s="14">
        <f xml:space="preserve"> _xlfn.MINIFS(performance_data[date],performance_data[portfolio_id],performance_data[[#This Row],[portfolio_id]])</f>
        <v>44888</v>
      </c>
      <c r="O529" s="15">
        <f>_xlfn.MAXIFS(performance_data[portfolio_value],performance_data[portfolio_id],performance_data[[#This Row],[portfolio_id]],performance_data[date],performance_data[[#This Row],[latest_date]])</f>
        <v>324012.90999999997</v>
      </c>
      <c r="P529" s="15">
        <f>_xlfn.MAXIFS(performance_data[portfolio_value],performance_data[portfolio_id],performance_data[[#This Row],[portfolio_id]],performance_data[date],performance_data[[#This Row],[starting_date]])</f>
        <v>166475.16</v>
      </c>
      <c r="Q529" s="15">
        <f>performance_data[[#This Row],[latest_value]]-performance_data[[#This Row],[starting_value]]</f>
        <v>157537.74999999997</v>
      </c>
      <c r="R529" s="15">
        <f>performance_data[[#This Row],[net_inflows]]-performance_data[[#This Row],[net_outflows]]</f>
        <v>14587.89</v>
      </c>
      <c r="S529" s="15" t="str">
        <f>IF(performance_data[[#This Row],[net_inflows]]&gt;AVERAGE(performance_data[net_inflows]),"High","Low")</f>
        <v>High</v>
      </c>
      <c r="T529" s="15">
        <f>AVERAGEIF(performance_data[inflow_flag],performance_data[[#This Row],[inflow_flag]],performance_data[return_percentage])</f>
        <v>4.8467905675459724</v>
      </c>
      <c r="U529" s="17">
        <f>IF(performance_data[[#This Row],[return_percentage]]&lt;performance_data[[#This Row],[benchmark_return]],1,0)</f>
        <v>0</v>
      </c>
      <c r="V529" s="17">
        <f>COUNTIFS(performance_data[portfolio_id],performance_data[[#This Row],[portfolio_id]])</f>
        <v>22</v>
      </c>
      <c r="W529" s="17">
        <f>COUNTIFS(performance_data[portfolio_id],performance_data[[#This Row],[portfolio_id]],
          performance_data[return_flag],1)</f>
        <v>12</v>
      </c>
      <c r="X529" s="15">
        <f>performance_data[[#This Row],[underperform_flag_count]]/performance_data[[#This Row],[totalportfoliocount]]</f>
        <v>0.54545454545454541</v>
      </c>
    </row>
    <row r="530" spans="1:24" x14ac:dyDescent="0.3">
      <c r="A530">
        <v>1858</v>
      </c>
      <c r="B530" s="1">
        <v>45497</v>
      </c>
      <c r="C530">
        <v>66713.84</v>
      </c>
      <c r="D530">
        <v>12.65</v>
      </c>
      <c r="E530">
        <v>12.5</v>
      </c>
      <c r="F530">
        <v>10014.629999999999</v>
      </c>
      <c r="G530">
        <v>8319.0400000000009</v>
      </c>
      <c r="H530" t="s">
        <v>2205</v>
      </c>
      <c r="I530" t="s">
        <v>2209</v>
      </c>
      <c r="J530">
        <v>7</v>
      </c>
      <c r="K530" t="s">
        <v>2210</v>
      </c>
      <c r="L530" t="str">
        <f>IF(performance_data[[#This Row],[return_percentage]]&gt;=performance_data[[#This Row],[benchmark_return]],"Higher","Lower")</f>
        <v>Higher</v>
      </c>
      <c r="M530" s="14">
        <f xml:space="preserve"> _xlfn.MAXIFS(performance_data[date],performance_data[portfolio_id],performance_data[[#This Row],[portfolio_id]])</f>
        <v>45553</v>
      </c>
      <c r="N530" s="14">
        <f xml:space="preserve"> _xlfn.MINIFS(performance_data[date],performance_data[portfolio_id],performance_data[[#This Row],[portfolio_id]])</f>
        <v>44888</v>
      </c>
      <c r="O530" s="15">
        <f>_xlfn.MAXIFS(performance_data[portfolio_value],performance_data[portfolio_id],performance_data[[#This Row],[portfolio_id]],performance_data[date],performance_data[[#This Row],[latest_date]])</f>
        <v>324012.90999999997</v>
      </c>
      <c r="P530" s="15">
        <f>_xlfn.MAXIFS(performance_data[portfolio_value],performance_data[portfolio_id],performance_data[[#This Row],[portfolio_id]],performance_data[date],performance_data[[#This Row],[starting_date]])</f>
        <v>166475.16</v>
      </c>
      <c r="Q530" s="15">
        <f>performance_data[[#This Row],[latest_value]]-performance_data[[#This Row],[starting_value]]</f>
        <v>157537.74999999997</v>
      </c>
      <c r="R530" s="15">
        <f>performance_data[[#This Row],[net_inflows]]-performance_data[[#This Row],[net_outflows]]</f>
        <v>1695.5899999999983</v>
      </c>
      <c r="S530" s="15" t="str">
        <f>IF(performance_data[[#This Row],[net_inflows]]&gt;AVERAGE(performance_data[net_inflows]),"High","Low")</f>
        <v>Low</v>
      </c>
      <c r="T530" s="15">
        <f>AVERAGEIF(performance_data[inflow_flag],performance_data[[#This Row],[inflow_flag]],performance_data[return_percentage])</f>
        <v>5.0457846277021572</v>
      </c>
      <c r="U530" s="17">
        <f>IF(performance_data[[#This Row],[return_percentage]]&lt;performance_data[[#This Row],[benchmark_return]],1,0)</f>
        <v>0</v>
      </c>
      <c r="V530" s="17">
        <f>COUNTIFS(performance_data[portfolio_id],performance_data[[#This Row],[portfolio_id]])</f>
        <v>22</v>
      </c>
      <c r="W530" s="17">
        <f>COUNTIFS(performance_data[portfolio_id],performance_data[[#This Row],[portfolio_id]],
          performance_data[return_flag],1)</f>
        <v>12</v>
      </c>
      <c r="X530" s="15">
        <f>performance_data[[#This Row],[underperform_flag_count]]/performance_data[[#This Row],[totalportfoliocount]]</f>
        <v>0.54545454545454541</v>
      </c>
    </row>
    <row r="531" spans="1:24" x14ac:dyDescent="0.3">
      <c r="A531">
        <v>1858</v>
      </c>
      <c r="B531" s="1">
        <v>45238</v>
      </c>
      <c r="C531">
        <v>423954.17</v>
      </c>
      <c r="D531">
        <v>-0.56000000000000005</v>
      </c>
      <c r="E531">
        <v>-0.49</v>
      </c>
      <c r="F531">
        <v>9213.2199999999993</v>
      </c>
      <c r="G531">
        <v>18471.169999999998</v>
      </c>
      <c r="H531" t="s">
        <v>2213</v>
      </c>
      <c r="I531" t="s">
        <v>2217</v>
      </c>
      <c r="J531">
        <v>11</v>
      </c>
      <c r="K531" t="s">
        <v>2219</v>
      </c>
      <c r="L531" t="str">
        <f>IF(performance_data[[#This Row],[return_percentage]]&gt;=performance_data[[#This Row],[benchmark_return]],"Higher","Lower")</f>
        <v>Lower</v>
      </c>
      <c r="M531" s="14">
        <f xml:space="preserve"> _xlfn.MAXIFS(performance_data[date],performance_data[portfolio_id],performance_data[[#This Row],[portfolio_id]])</f>
        <v>45553</v>
      </c>
      <c r="N531" s="14">
        <f xml:space="preserve"> _xlfn.MINIFS(performance_data[date],performance_data[portfolio_id],performance_data[[#This Row],[portfolio_id]])</f>
        <v>44888</v>
      </c>
      <c r="O531" s="15">
        <f>_xlfn.MAXIFS(performance_data[portfolio_value],performance_data[portfolio_id],performance_data[[#This Row],[portfolio_id]],performance_data[date],performance_data[[#This Row],[latest_date]])</f>
        <v>324012.90999999997</v>
      </c>
      <c r="P531" s="15">
        <f>_xlfn.MAXIFS(performance_data[portfolio_value],performance_data[portfolio_id],performance_data[[#This Row],[portfolio_id]],performance_data[date],performance_data[[#This Row],[starting_date]])</f>
        <v>166475.16</v>
      </c>
      <c r="Q531" s="15">
        <f>performance_data[[#This Row],[latest_value]]-performance_data[[#This Row],[starting_value]]</f>
        <v>157537.74999999997</v>
      </c>
      <c r="R531" s="15">
        <f>performance_data[[#This Row],[net_inflows]]-performance_data[[#This Row],[net_outflows]]</f>
        <v>-9257.9499999999989</v>
      </c>
      <c r="S531" s="15" t="str">
        <f>IF(performance_data[[#This Row],[net_inflows]]&gt;AVERAGE(performance_data[net_inflows]),"High","Low")</f>
        <v>Low</v>
      </c>
      <c r="T531" s="15">
        <f>AVERAGEIF(performance_data[inflow_flag],performance_data[[#This Row],[inflow_flag]],performance_data[return_percentage])</f>
        <v>5.0457846277021572</v>
      </c>
      <c r="U531" s="17">
        <f>IF(performance_data[[#This Row],[return_percentage]]&lt;performance_data[[#This Row],[benchmark_return]],1,0)</f>
        <v>1</v>
      </c>
      <c r="V531" s="17">
        <f>COUNTIFS(performance_data[portfolio_id],performance_data[[#This Row],[portfolio_id]])</f>
        <v>22</v>
      </c>
      <c r="W531" s="17">
        <f>COUNTIFS(performance_data[portfolio_id],performance_data[[#This Row],[portfolio_id]],
          performance_data[return_flag],1)</f>
        <v>12</v>
      </c>
      <c r="X531" s="15">
        <f>performance_data[[#This Row],[underperform_flag_count]]/performance_data[[#This Row],[totalportfoliocount]]</f>
        <v>0.54545454545454541</v>
      </c>
    </row>
    <row r="532" spans="1:24" x14ac:dyDescent="0.3">
      <c r="A532">
        <v>1858</v>
      </c>
      <c r="B532" s="1">
        <v>45447</v>
      </c>
      <c r="C532">
        <v>161778.43</v>
      </c>
      <c r="D532">
        <v>6.1</v>
      </c>
      <c r="E532">
        <v>5.94</v>
      </c>
      <c r="F532">
        <v>9859.8799999999992</v>
      </c>
      <c r="G532">
        <v>7212.34</v>
      </c>
      <c r="H532" t="s">
        <v>2205</v>
      </c>
      <c r="I532" t="s">
        <v>2211</v>
      </c>
      <c r="J532">
        <v>6</v>
      </c>
      <c r="K532" t="s">
        <v>2212</v>
      </c>
      <c r="L532" t="str">
        <f>IF(performance_data[[#This Row],[return_percentage]]&gt;=performance_data[[#This Row],[benchmark_return]],"Higher","Lower")</f>
        <v>Higher</v>
      </c>
      <c r="M532" s="14">
        <f xml:space="preserve"> _xlfn.MAXIFS(performance_data[date],performance_data[portfolio_id],performance_data[[#This Row],[portfolio_id]])</f>
        <v>45553</v>
      </c>
      <c r="N532" s="14">
        <f xml:space="preserve"> _xlfn.MINIFS(performance_data[date],performance_data[portfolio_id],performance_data[[#This Row],[portfolio_id]])</f>
        <v>44888</v>
      </c>
      <c r="O532" s="15">
        <f>_xlfn.MAXIFS(performance_data[portfolio_value],performance_data[portfolio_id],performance_data[[#This Row],[portfolio_id]],performance_data[date],performance_data[[#This Row],[latest_date]])</f>
        <v>324012.90999999997</v>
      </c>
      <c r="P532" s="15">
        <f>_xlfn.MAXIFS(performance_data[portfolio_value],performance_data[portfolio_id],performance_data[[#This Row],[portfolio_id]],performance_data[date],performance_data[[#This Row],[starting_date]])</f>
        <v>166475.16</v>
      </c>
      <c r="Q532" s="15">
        <f>performance_data[[#This Row],[latest_value]]-performance_data[[#This Row],[starting_value]]</f>
        <v>157537.74999999997</v>
      </c>
      <c r="R532" s="15">
        <f>performance_data[[#This Row],[net_inflows]]-performance_data[[#This Row],[net_outflows]]</f>
        <v>2647.5399999999991</v>
      </c>
      <c r="S532" s="15" t="str">
        <f>IF(performance_data[[#This Row],[net_inflows]]&gt;AVERAGE(performance_data[net_inflows]),"High","Low")</f>
        <v>Low</v>
      </c>
      <c r="T532" s="15">
        <f>AVERAGEIF(performance_data[inflow_flag],performance_data[[#This Row],[inflow_flag]],performance_data[return_percentage])</f>
        <v>5.0457846277021572</v>
      </c>
      <c r="U532" s="17">
        <f>IF(performance_data[[#This Row],[return_percentage]]&lt;performance_data[[#This Row],[benchmark_return]],1,0)</f>
        <v>0</v>
      </c>
      <c r="V532" s="17">
        <f>COUNTIFS(performance_data[portfolio_id],performance_data[[#This Row],[portfolio_id]])</f>
        <v>22</v>
      </c>
      <c r="W532" s="17">
        <f>COUNTIFS(performance_data[portfolio_id],performance_data[[#This Row],[portfolio_id]],
          performance_data[return_flag],1)</f>
        <v>12</v>
      </c>
      <c r="X532" s="15">
        <f>performance_data[[#This Row],[underperform_flag_count]]/performance_data[[#This Row],[totalportfoliocount]]</f>
        <v>0.54545454545454541</v>
      </c>
    </row>
    <row r="533" spans="1:24" x14ac:dyDescent="0.3">
      <c r="A533">
        <v>1858</v>
      </c>
      <c r="B533" s="1">
        <v>45280</v>
      </c>
      <c r="C533">
        <v>342854.16</v>
      </c>
      <c r="D533">
        <v>3.15</v>
      </c>
      <c r="E533">
        <v>3.77</v>
      </c>
      <c r="F533">
        <v>2025.69</v>
      </c>
      <c r="G533">
        <v>19036.36</v>
      </c>
      <c r="H533" t="s">
        <v>2213</v>
      </c>
      <c r="I533" t="s">
        <v>2217</v>
      </c>
      <c r="J533">
        <v>12</v>
      </c>
      <c r="K533" t="s">
        <v>2218</v>
      </c>
      <c r="L533" t="str">
        <f>IF(performance_data[[#This Row],[return_percentage]]&gt;=performance_data[[#This Row],[benchmark_return]],"Higher","Lower")</f>
        <v>Lower</v>
      </c>
      <c r="M533" s="14">
        <f xml:space="preserve"> _xlfn.MAXIFS(performance_data[date],performance_data[portfolio_id],performance_data[[#This Row],[portfolio_id]])</f>
        <v>45553</v>
      </c>
      <c r="N533" s="14">
        <f xml:space="preserve"> _xlfn.MINIFS(performance_data[date],performance_data[portfolio_id],performance_data[[#This Row],[portfolio_id]])</f>
        <v>44888</v>
      </c>
      <c r="O533" s="15">
        <f>_xlfn.MAXIFS(performance_data[portfolio_value],performance_data[portfolio_id],performance_data[[#This Row],[portfolio_id]],performance_data[date],performance_data[[#This Row],[latest_date]])</f>
        <v>324012.90999999997</v>
      </c>
      <c r="P533" s="15">
        <f>_xlfn.MAXIFS(performance_data[portfolio_value],performance_data[portfolio_id],performance_data[[#This Row],[portfolio_id]],performance_data[date],performance_data[[#This Row],[starting_date]])</f>
        <v>166475.16</v>
      </c>
      <c r="Q533" s="15">
        <f>performance_data[[#This Row],[latest_value]]-performance_data[[#This Row],[starting_value]]</f>
        <v>157537.74999999997</v>
      </c>
      <c r="R533" s="15">
        <f>performance_data[[#This Row],[net_inflows]]-performance_data[[#This Row],[net_outflows]]</f>
        <v>-17010.670000000002</v>
      </c>
      <c r="S533" s="15" t="str">
        <f>IF(performance_data[[#This Row],[net_inflows]]&gt;AVERAGE(performance_data[net_inflows]),"High","Low")</f>
        <v>Low</v>
      </c>
      <c r="T533" s="15">
        <f>AVERAGEIF(performance_data[inflow_flag],performance_data[[#This Row],[inflow_flag]],performance_data[return_percentage])</f>
        <v>5.0457846277021572</v>
      </c>
      <c r="U533" s="17">
        <f>IF(performance_data[[#This Row],[return_percentage]]&lt;performance_data[[#This Row],[benchmark_return]],1,0)</f>
        <v>1</v>
      </c>
      <c r="V533" s="17">
        <f>COUNTIFS(performance_data[portfolio_id],performance_data[[#This Row],[portfolio_id]])</f>
        <v>22</v>
      </c>
      <c r="W533" s="17">
        <f>COUNTIFS(performance_data[portfolio_id],performance_data[[#This Row],[portfolio_id]],
          performance_data[return_flag],1)</f>
        <v>12</v>
      </c>
      <c r="X533" s="15">
        <f>performance_data[[#This Row],[underperform_flag_count]]/performance_data[[#This Row],[totalportfoliocount]]</f>
        <v>0.54545454545454541</v>
      </c>
    </row>
    <row r="534" spans="1:24" x14ac:dyDescent="0.3">
      <c r="A534">
        <v>1858</v>
      </c>
      <c r="B534" s="1">
        <v>45134</v>
      </c>
      <c r="C534">
        <v>143773.35</v>
      </c>
      <c r="D534">
        <v>-4.75</v>
      </c>
      <c r="E534">
        <v>-4.18</v>
      </c>
      <c r="F534">
        <v>5558.78</v>
      </c>
      <c r="G534">
        <v>12503.45</v>
      </c>
      <c r="H534" t="s">
        <v>2213</v>
      </c>
      <c r="I534" t="s">
        <v>2209</v>
      </c>
      <c r="J534">
        <v>7</v>
      </c>
      <c r="K534" t="s">
        <v>2210</v>
      </c>
      <c r="L534" t="str">
        <f>IF(performance_data[[#This Row],[return_percentage]]&gt;=performance_data[[#This Row],[benchmark_return]],"Higher","Lower")</f>
        <v>Lower</v>
      </c>
      <c r="M534" s="14">
        <f xml:space="preserve"> _xlfn.MAXIFS(performance_data[date],performance_data[portfolio_id],performance_data[[#This Row],[portfolio_id]])</f>
        <v>45553</v>
      </c>
      <c r="N534" s="14">
        <f xml:space="preserve"> _xlfn.MINIFS(performance_data[date],performance_data[portfolio_id],performance_data[[#This Row],[portfolio_id]])</f>
        <v>44888</v>
      </c>
      <c r="O534" s="15">
        <f>_xlfn.MAXIFS(performance_data[portfolio_value],performance_data[portfolio_id],performance_data[[#This Row],[portfolio_id]],performance_data[date],performance_data[[#This Row],[latest_date]])</f>
        <v>324012.90999999997</v>
      </c>
      <c r="P534" s="15">
        <f>_xlfn.MAXIFS(performance_data[portfolio_value],performance_data[portfolio_id],performance_data[[#This Row],[portfolio_id]],performance_data[date],performance_data[[#This Row],[starting_date]])</f>
        <v>166475.16</v>
      </c>
      <c r="Q534" s="15">
        <f>performance_data[[#This Row],[latest_value]]-performance_data[[#This Row],[starting_value]]</f>
        <v>157537.74999999997</v>
      </c>
      <c r="R534" s="15">
        <f>performance_data[[#This Row],[net_inflows]]-performance_data[[#This Row],[net_outflows]]</f>
        <v>-6944.670000000001</v>
      </c>
      <c r="S534" s="15" t="str">
        <f>IF(performance_data[[#This Row],[net_inflows]]&gt;AVERAGE(performance_data[net_inflows]),"High","Low")</f>
        <v>Low</v>
      </c>
      <c r="T534" s="15">
        <f>AVERAGEIF(performance_data[inflow_flag],performance_data[[#This Row],[inflow_flag]],performance_data[return_percentage])</f>
        <v>5.0457846277021572</v>
      </c>
      <c r="U534" s="17">
        <f>IF(performance_data[[#This Row],[return_percentage]]&lt;performance_data[[#This Row],[benchmark_return]],1,0)</f>
        <v>1</v>
      </c>
      <c r="V534" s="17">
        <f>COUNTIFS(performance_data[portfolio_id],performance_data[[#This Row],[portfolio_id]])</f>
        <v>22</v>
      </c>
      <c r="W534" s="17">
        <f>COUNTIFS(performance_data[portfolio_id],performance_data[[#This Row],[portfolio_id]],
          performance_data[return_flag],1)</f>
        <v>12</v>
      </c>
      <c r="X534" s="15">
        <f>performance_data[[#This Row],[underperform_flag_count]]/performance_data[[#This Row],[totalportfoliocount]]</f>
        <v>0.54545454545454541</v>
      </c>
    </row>
    <row r="535" spans="1:24" x14ac:dyDescent="0.3">
      <c r="A535">
        <v>1858</v>
      </c>
      <c r="B535" s="1">
        <v>44912</v>
      </c>
      <c r="C535">
        <v>174866.81</v>
      </c>
      <c r="D535">
        <v>19.420000000000002</v>
      </c>
      <c r="E535">
        <v>20.94</v>
      </c>
      <c r="F535">
        <v>592.99</v>
      </c>
      <c r="G535">
        <v>12028.81</v>
      </c>
      <c r="H535" t="s">
        <v>2220</v>
      </c>
      <c r="I535" t="s">
        <v>2217</v>
      </c>
      <c r="J535">
        <v>12</v>
      </c>
      <c r="K535" t="s">
        <v>2218</v>
      </c>
      <c r="L535" t="str">
        <f>IF(performance_data[[#This Row],[return_percentage]]&gt;=performance_data[[#This Row],[benchmark_return]],"Higher","Lower")</f>
        <v>Lower</v>
      </c>
      <c r="M535" s="14">
        <f xml:space="preserve"> _xlfn.MAXIFS(performance_data[date],performance_data[portfolio_id],performance_data[[#This Row],[portfolio_id]])</f>
        <v>45553</v>
      </c>
      <c r="N535" s="14">
        <f xml:space="preserve"> _xlfn.MINIFS(performance_data[date],performance_data[portfolio_id],performance_data[[#This Row],[portfolio_id]])</f>
        <v>44888</v>
      </c>
      <c r="O535" s="15">
        <f>_xlfn.MAXIFS(performance_data[portfolio_value],performance_data[portfolio_id],performance_data[[#This Row],[portfolio_id]],performance_data[date],performance_data[[#This Row],[latest_date]])</f>
        <v>324012.90999999997</v>
      </c>
      <c r="P535" s="15">
        <f>_xlfn.MAXIFS(performance_data[portfolio_value],performance_data[portfolio_id],performance_data[[#This Row],[portfolio_id]],performance_data[date],performance_data[[#This Row],[starting_date]])</f>
        <v>166475.16</v>
      </c>
      <c r="Q535" s="15">
        <f>performance_data[[#This Row],[latest_value]]-performance_data[[#This Row],[starting_value]]</f>
        <v>157537.74999999997</v>
      </c>
      <c r="R535" s="15">
        <f>performance_data[[#This Row],[net_inflows]]-performance_data[[#This Row],[net_outflows]]</f>
        <v>-11435.82</v>
      </c>
      <c r="S535" s="15" t="str">
        <f>IF(performance_data[[#This Row],[net_inflows]]&gt;AVERAGE(performance_data[net_inflows]),"High","Low")</f>
        <v>Low</v>
      </c>
      <c r="T535" s="15">
        <f>AVERAGEIF(performance_data[inflow_flag],performance_data[[#This Row],[inflow_flag]],performance_data[return_percentage])</f>
        <v>5.0457846277021572</v>
      </c>
      <c r="U535" s="17">
        <f>IF(performance_data[[#This Row],[return_percentage]]&lt;performance_data[[#This Row],[benchmark_return]],1,0)</f>
        <v>1</v>
      </c>
      <c r="V535" s="17">
        <f>COUNTIFS(performance_data[portfolio_id],performance_data[[#This Row],[portfolio_id]])</f>
        <v>22</v>
      </c>
      <c r="W535" s="17">
        <f>COUNTIFS(performance_data[portfolio_id],performance_data[[#This Row],[portfolio_id]],
          performance_data[return_flag],1)</f>
        <v>12</v>
      </c>
      <c r="X535" s="15">
        <f>performance_data[[#This Row],[underperform_flag_count]]/performance_data[[#This Row],[totalportfoliocount]]</f>
        <v>0.54545454545454541</v>
      </c>
    </row>
    <row r="536" spans="1:24" x14ac:dyDescent="0.3">
      <c r="A536">
        <v>1858</v>
      </c>
      <c r="B536" s="1">
        <v>45096</v>
      </c>
      <c r="C536">
        <v>221576.65</v>
      </c>
      <c r="D536">
        <v>4.25</v>
      </c>
      <c r="E536">
        <v>3.79</v>
      </c>
      <c r="F536">
        <v>3559.08</v>
      </c>
      <c r="G536">
        <v>9172.56</v>
      </c>
      <c r="H536" t="s">
        <v>2213</v>
      </c>
      <c r="I536" t="s">
        <v>2211</v>
      </c>
      <c r="J536">
        <v>6</v>
      </c>
      <c r="K536" t="s">
        <v>2212</v>
      </c>
      <c r="L536" t="str">
        <f>IF(performance_data[[#This Row],[return_percentage]]&gt;=performance_data[[#This Row],[benchmark_return]],"Higher","Lower")</f>
        <v>Higher</v>
      </c>
      <c r="M536" s="14">
        <f xml:space="preserve"> _xlfn.MAXIFS(performance_data[date],performance_data[portfolio_id],performance_data[[#This Row],[portfolio_id]])</f>
        <v>45553</v>
      </c>
      <c r="N536" s="14">
        <f xml:space="preserve"> _xlfn.MINIFS(performance_data[date],performance_data[portfolio_id],performance_data[[#This Row],[portfolio_id]])</f>
        <v>44888</v>
      </c>
      <c r="O536" s="15">
        <f>_xlfn.MAXIFS(performance_data[portfolio_value],performance_data[portfolio_id],performance_data[[#This Row],[portfolio_id]],performance_data[date],performance_data[[#This Row],[latest_date]])</f>
        <v>324012.90999999997</v>
      </c>
      <c r="P536" s="15">
        <f>_xlfn.MAXIFS(performance_data[portfolio_value],performance_data[portfolio_id],performance_data[[#This Row],[portfolio_id]],performance_data[date],performance_data[[#This Row],[starting_date]])</f>
        <v>166475.16</v>
      </c>
      <c r="Q536" s="15">
        <f>performance_data[[#This Row],[latest_value]]-performance_data[[#This Row],[starting_value]]</f>
        <v>157537.74999999997</v>
      </c>
      <c r="R536" s="15">
        <f>performance_data[[#This Row],[net_inflows]]-performance_data[[#This Row],[net_outflows]]</f>
        <v>-5613.48</v>
      </c>
      <c r="S536" s="15" t="str">
        <f>IF(performance_data[[#This Row],[net_inflows]]&gt;AVERAGE(performance_data[net_inflows]),"High","Low")</f>
        <v>Low</v>
      </c>
      <c r="T536" s="15">
        <f>AVERAGEIF(performance_data[inflow_flag],performance_data[[#This Row],[inflow_flag]],performance_data[return_percentage])</f>
        <v>5.0457846277021572</v>
      </c>
      <c r="U536" s="17">
        <f>IF(performance_data[[#This Row],[return_percentage]]&lt;performance_data[[#This Row],[benchmark_return]],1,0)</f>
        <v>0</v>
      </c>
      <c r="V536" s="17">
        <f>COUNTIFS(performance_data[portfolio_id],performance_data[[#This Row],[portfolio_id]])</f>
        <v>22</v>
      </c>
      <c r="W536" s="17">
        <f>COUNTIFS(performance_data[portfolio_id],performance_data[[#This Row],[portfolio_id]],
          performance_data[return_flag],1)</f>
        <v>12</v>
      </c>
      <c r="X536" s="15">
        <f>performance_data[[#This Row],[underperform_flag_count]]/performance_data[[#This Row],[totalportfoliocount]]</f>
        <v>0.54545454545454541</v>
      </c>
    </row>
    <row r="537" spans="1:24" x14ac:dyDescent="0.3">
      <c r="A537">
        <v>1858</v>
      </c>
      <c r="B537" s="1">
        <v>45119</v>
      </c>
      <c r="C537">
        <v>335199.11</v>
      </c>
      <c r="D537">
        <v>-8.36</v>
      </c>
      <c r="E537">
        <v>-8.84</v>
      </c>
      <c r="F537">
        <v>9513.2000000000007</v>
      </c>
      <c r="G537">
        <v>19309.36</v>
      </c>
      <c r="H537" t="s">
        <v>2213</v>
      </c>
      <c r="I537" t="s">
        <v>2209</v>
      </c>
      <c r="J537">
        <v>7</v>
      </c>
      <c r="K537" t="s">
        <v>2210</v>
      </c>
      <c r="L537" t="str">
        <f>IF(performance_data[[#This Row],[return_percentage]]&gt;=performance_data[[#This Row],[benchmark_return]],"Higher","Lower")</f>
        <v>Higher</v>
      </c>
      <c r="M537" s="14">
        <f xml:space="preserve"> _xlfn.MAXIFS(performance_data[date],performance_data[portfolio_id],performance_data[[#This Row],[portfolio_id]])</f>
        <v>45553</v>
      </c>
      <c r="N537" s="14">
        <f xml:space="preserve"> _xlfn.MINIFS(performance_data[date],performance_data[portfolio_id],performance_data[[#This Row],[portfolio_id]])</f>
        <v>44888</v>
      </c>
      <c r="O537" s="15">
        <f>_xlfn.MAXIFS(performance_data[portfolio_value],performance_data[portfolio_id],performance_data[[#This Row],[portfolio_id]],performance_data[date],performance_data[[#This Row],[latest_date]])</f>
        <v>324012.90999999997</v>
      </c>
      <c r="P537" s="15">
        <f>_xlfn.MAXIFS(performance_data[portfolio_value],performance_data[portfolio_id],performance_data[[#This Row],[portfolio_id]],performance_data[date],performance_data[[#This Row],[starting_date]])</f>
        <v>166475.16</v>
      </c>
      <c r="Q537" s="15">
        <f>performance_data[[#This Row],[latest_value]]-performance_data[[#This Row],[starting_value]]</f>
        <v>157537.74999999997</v>
      </c>
      <c r="R537" s="15">
        <f>performance_data[[#This Row],[net_inflows]]-performance_data[[#This Row],[net_outflows]]</f>
        <v>-9796.16</v>
      </c>
      <c r="S537" s="15" t="str">
        <f>IF(performance_data[[#This Row],[net_inflows]]&gt;AVERAGE(performance_data[net_inflows]),"High","Low")</f>
        <v>Low</v>
      </c>
      <c r="T537" s="15">
        <f>AVERAGEIF(performance_data[inflow_flag],performance_data[[#This Row],[inflow_flag]],performance_data[return_percentage])</f>
        <v>5.0457846277021572</v>
      </c>
      <c r="U537" s="17">
        <f>IF(performance_data[[#This Row],[return_percentage]]&lt;performance_data[[#This Row],[benchmark_return]],1,0)</f>
        <v>0</v>
      </c>
      <c r="V537" s="17">
        <f>COUNTIFS(performance_data[portfolio_id],performance_data[[#This Row],[portfolio_id]])</f>
        <v>22</v>
      </c>
      <c r="W537" s="17">
        <f>COUNTIFS(performance_data[portfolio_id],performance_data[[#This Row],[portfolio_id]],
          performance_data[return_flag],1)</f>
        <v>12</v>
      </c>
      <c r="X537" s="15">
        <f>performance_data[[#This Row],[underperform_flag_count]]/performance_data[[#This Row],[totalportfoliocount]]</f>
        <v>0.54545454545454541</v>
      </c>
    </row>
    <row r="538" spans="1:24" x14ac:dyDescent="0.3">
      <c r="A538">
        <v>1858</v>
      </c>
      <c r="B538" s="1">
        <v>45152</v>
      </c>
      <c r="C538">
        <v>46052.53</v>
      </c>
      <c r="D538">
        <v>13.12</v>
      </c>
      <c r="E538">
        <v>13.26</v>
      </c>
      <c r="F538">
        <v>7511.98</v>
      </c>
      <c r="G538">
        <v>9366.56</v>
      </c>
      <c r="H538" t="s">
        <v>2213</v>
      </c>
      <c r="I538" t="s">
        <v>2209</v>
      </c>
      <c r="J538">
        <v>8</v>
      </c>
      <c r="K538" t="s">
        <v>2214</v>
      </c>
      <c r="L538" t="str">
        <f>IF(performance_data[[#This Row],[return_percentage]]&gt;=performance_data[[#This Row],[benchmark_return]],"Higher","Lower")</f>
        <v>Lower</v>
      </c>
      <c r="M538" s="14">
        <f xml:space="preserve"> _xlfn.MAXIFS(performance_data[date],performance_data[portfolio_id],performance_data[[#This Row],[portfolio_id]])</f>
        <v>45553</v>
      </c>
      <c r="N538" s="14">
        <f xml:space="preserve"> _xlfn.MINIFS(performance_data[date],performance_data[portfolio_id],performance_data[[#This Row],[portfolio_id]])</f>
        <v>44888</v>
      </c>
      <c r="O538" s="15">
        <f>_xlfn.MAXIFS(performance_data[portfolio_value],performance_data[portfolio_id],performance_data[[#This Row],[portfolio_id]],performance_data[date],performance_data[[#This Row],[latest_date]])</f>
        <v>324012.90999999997</v>
      </c>
      <c r="P538" s="15">
        <f>_xlfn.MAXIFS(performance_data[portfolio_value],performance_data[portfolio_id],performance_data[[#This Row],[portfolio_id]],performance_data[date],performance_data[[#This Row],[starting_date]])</f>
        <v>166475.16</v>
      </c>
      <c r="Q538" s="15">
        <f>performance_data[[#This Row],[latest_value]]-performance_data[[#This Row],[starting_value]]</f>
        <v>157537.74999999997</v>
      </c>
      <c r="R538" s="15">
        <f>performance_data[[#This Row],[net_inflows]]-performance_data[[#This Row],[net_outflows]]</f>
        <v>-1854.58</v>
      </c>
      <c r="S538" s="15" t="str">
        <f>IF(performance_data[[#This Row],[net_inflows]]&gt;AVERAGE(performance_data[net_inflows]),"High","Low")</f>
        <v>Low</v>
      </c>
      <c r="T538" s="15">
        <f>AVERAGEIF(performance_data[inflow_flag],performance_data[[#This Row],[inflow_flag]],performance_data[return_percentage])</f>
        <v>5.0457846277021572</v>
      </c>
      <c r="U538" s="17">
        <f>IF(performance_data[[#This Row],[return_percentage]]&lt;performance_data[[#This Row],[benchmark_return]],1,0)</f>
        <v>1</v>
      </c>
      <c r="V538" s="17">
        <f>COUNTIFS(performance_data[portfolio_id],performance_data[[#This Row],[portfolio_id]])</f>
        <v>22</v>
      </c>
      <c r="W538" s="17">
        <f>COUNTIFS(performance_data[portfolio_id],performance_data[[#This Row],[portfolio_id]],
          performance_data[return_flag],1)</f>
        <v>12</v>
      </c>
      <c r="X538" s="15">
        <f>performance_data[[#This Row],[underperform_flag_count]]/performance_data[[#This Row],[totalportfoliocount]]</f>
        <v>0.54545454545454541</v>
      </c>
    </row>
    <row r="539" spans="1:24" x14ac:dyDescent="0.3">
      <c r="A539">
        <v>1858</v>
      </c>
      <c r="B539" s="1">
        <v>44928</v>
      </c>
      <c r="C539">
        <v>205742.34</v>
      </c>
      <c r="D539">
        <v>8.4499999999999993</v>
      </c>
      <c r="E539">
        <v>8.58</v>
      </c>
      <c r="F539">
        <v>14292.8</v>
      </c>
      <c r="G539">
        <v>9430.43</v>
      </c>
      <c r="H539" t="s">
        <v>2213</v>
      </c>
      <c r="I539" t="s">
        <v>2206</v>
      </c>
      <c r="J539">
        <v>1</v>
      </c>
      <c r="K539" t="s">
        <v>2207</v>
      </c>
      <c r="L539" t="str">
        <f>IF(performance_data[[#This Row],[return_percentage]]&gt;=performance_data[[#This Row],[benchmark_return]],"Higher","Lower")</f>
        <v>Lower</v>
      </c>
      <c r="M539" s="14">
        <f xml:space="preserve"> _xlfn.MAXIFS(performance_data[date],performance_data[portfolio_id],performance_data[[#This Row],[portfolio_id]])</f>
        <v>45553</v>
      </c>
      <c r="N539" s="14">
        <f xml:space="preserve"> _xlfn.MINIFS(performance_data[date],performance_data[portfolio_id],performance_data[[#This Row],[portfolio_id]])</f>
        <v>44888</v>
      </c>
      <c r="O539" s="15">
        <f>_xlfn.MAXIFS(performance_data[portfolio_value],performance_data[portfolio_id],performance_data[[#This Row],[portfolio_id]],performance_data[date],performance_data[[#This Row],[latest_date]])</f>
        <v>324012.90999999997</v>
      </c>
      <c r="P539" s="15">
        <f>_xlfn.MAXIFS(performance_data[portfolio_value],performance_data[portfolio_id],performance_data[[#This Row],[portfolio_id]],performance_data[date],performance_data[[#This Row],[starting_date]])</f>
        <v>166475.16</v>
      </c>
      <c r="Q539" s="15">
        <f>performance_data[[#This Row],[latest_value]]-performance_data[[#This Row],[starting_value]]</f>
        <v>157537.74999999997</v>
      </c>
      <c r="R539" s="15">
        <f>performance_data[[#This Row],[net_inflows]]-performance_data[[#This Row],[net_outflows]]</f>
        <v>4862.369999999999</v>
      </c>
      <c r="S539" s="15" t="str">
        <f>IF(performance_data[[#This Row],[net_inflows]]&gt;AVERAGE(performance_data[net_inflows]),"High","Low")</f>
        <v>High</v>
      </c>
      <c r="T539" s="15">
        <f>AVERAGEIF(performance_data[inflow_flag],performance_data[[#This Row],[inflow_flag]],performance_data[return_percentage])</f>
        <v>4.8467905675459724</v>
      </c>
      <c r="U539" s="17">
        <f>IF(performance_data[[#This Row],[return_percentage]]&lt;performance_data[[#This Row],[benchmark_return]],1,0)</f>
        <v>1</v>
      </c>
      <c r="V539" s="17">
        <f>COUNTIFS(performance_data[portfolio_id],performance_data[[#This Row],[portfolio_id]])</f>
        <v>22</v>
      </c>
      <c r="W539" s="17">
        <f>COUNTIFS(performance_data[portfolio_id],performance_data[[#This Row],[portfolio_id]],
          performance_data[return_flag],1)</f>
        <v>12</v>
      </c>
      <c r="X539" s="15">
        <f>performance_data[[#This Row],[underperform_flag_count]]/performance_data[[#This Row],[totalportfoliocount]]</f>
        <v>0.54545454545454541</v>
      </c>
    </row>
    <row r="540" spans="1:24" x14ac:dyDescent="0.3">
      <c r="A540">
        <v>1858</v>
      </c>
      <c r="B540" s="1">
        <v>45105</v>
      </c>
      <c r="C540">
        <v>67287.83</v>
      </c>
      <c r="D540">
        <v>13.5</v>
      </c>
      <c r="E540">
        <v>15.02</v>
      </c>
      <c r="F540">
        <v>1291.3499999999999</v>
      </c>
      <c r="G540">
        <v>13279.37</v>
      </c>
      <c r="H540" t="s">
        <v>2213</v>
      </c>
      <c r="I540" t="s">
        <v>2211</v>
      </c>
      <c r="J540">
        <v>6</v>
      </c>
      <c r="K540" t="s">
        <v>2212</v>
      </c>
      <c r="L540" t="str">
        <f>IF(performance_data[[#This Row],[return_percentage]]&gt;=performance_data[[#This Row],[benchmark_return]],"Higher","Lower")</f>
        <v>Lower</v>
      </c>
      <c r="M540" s="14">
        <f xml:space="preserve"> _xlfn.MAXIFS(performance_data[date],performance_data[portfolio_id],performance_data[[#This Row],[portfolio_id]])</f>
        <v>45553</v>
      </c>
      <c r="N540" s="14">
        <f xml:space="preserve"> _xlfn.MINIFS(performance_data[date],performance_data[portfolio_id],performance_data[[#This Row],[portfolio_id]])</f>
        <v>44888</v>
      </c>
      <c r="O540" s="15">
        <f>_xlfn.MAXIFS(performance_data[portfolio_value],performance_data[portfolio_id],performance_data[[#This Row],[portfolio_id]],performance_data[date],performance_data[[#This Row],[latest_date]])</f>
        <v>324012.90999999997</v>
      </c>
      <c r="P540" s="15">
        <f>_xlfn.MAXIFS(performance_data[portfolio_value],performance_data[portfolio_id],performance_data[[#This Row],[portfolio_id]],performance_data[date],performance_data[[#This Row],[starting_date]])</f>
        <v>166475.16</v>
      </c>
      <c r="Q540" s="15">
        <f>performance_data[[#This Row],[latest_value]]-performance_data[[#This Row],[starting_value]]</f>
        <v>157537.74999999997</v>
      </c>
      <c r="R540" s="15">
        <f>performance_data[[#This Row],[net_inflows]]-performance_data[[#This Row],[net_outflows]]</f>
        <v>-11988.02</v>
      </c>
      <c r="S540" s="15" t="str">
        <f>IF(performance_data[[#This Row],[net_inflows]]&gt;AVERAGE(performance_data[net_inflows]),"High","Low")</f>
        <v>Low</v>
      </c>
      <c r="T540" s="15">
        <f>AVERAGEIF(performance_data[inflow_flag],performance_data[[#This Row],[inflow_flag]],performance_data[return_percentage])</f>
        <v>5.0457846277021572</v>
      </c>
      <c r="U540" s="17">
        <f>IF(performance_data[[#This Row],[return_percentage]]&lt;performance_data[[#This Row],[benchmark_return]],1,0)</f>
        <v>1</v>
      </c>
      <c r="V540" s="17">
        <f>COUNTIFS(performance_data[portfolio_id],performance_data[[#This Row],[portfolio_id]])</f>
        <v>22</v>
      </c>
      <c r="W540" s="17">
        <f>COUNTIFS(performance_data[portfolio_id],performance_data[[#This Row],[portfolio_id]],
          performance_data[return_flag],1)</f>
        <v>12</v>
      </c>
      <c r="X540" s="15">
        <f>performance_data[[#This Row],[underperform_flag_count]]/performance_data[[#This Row],[totalportfoliocount]]</f>
        <v>0.54545454545454541</v>
      </c>
    </row>
    <row r="541" spans="1:24" x14ac:dyDescent="0.3">
      <c r="A541">
        <v>1858</v>
      </c>
      <c r="B541" s="1">
        <v>44982</v>
      </c>
      <c r="C541">
        <v>477640.4</v>
      </c>
      <c r="D541">
        <v>15.37</v>
      </c>
      <c r="E541">
        <v>16.57</v>
      </c>
      <c r="F541">
        <v>10854.68</v>
      </c>
      <c r="G541">
        <v>10894.99</v>
      </c>
      <c r="H541" t="s">
        <v>2213</v>
      </c>
      <c r="I541" t="s">
        <v>2206</v>
      </c>
      <c r="J541">
        <v>2</v>
      </c>
      <c r="K541" t="s">
        <v>2226</v>
      </c>
      <c r="L541" t="str">
        <f>IF(performance_data[[#This Row],[return_percentage]]&gt;=performance_data[[#This Row],[benchmark_return]],"Higher","Lower")</f>
        <v>Lower</v>
      </c>
      <c r="M541" s="14">
        <f xml:space="preserve"> _xlfn.MAXIFS(performance_data[date],performance_data[portfolio_id],performance_data[[#This Row],[portfolio_id]])</f>
        <v>45553</v>
      </c>
      <c r="N541" s="14">
        <f xml:space="preserve"> _xlfn.MINIFS(performance_data[date],performance_data[portfolio_id],performance_data[[#This Row],[portfolio_id]])</f>
        <v>44888</v>
      </c>
      <c r="O541" s="15">
        <f>_xlfn.MAXIFS(performance_data[portfolio_value],performance_data[portfolio_id],performance_data[[#This Row],[portfolio_id]],performance_data[date],performance_data[[#This Row],[latest_date]])</f>
        <v>324012.90999999997</v>
      </c>
      <c r="P541" s="15">
        <f>_xlfn.MAXIFS(performance_data[portfolio_value],performance_data[portfolio_id],performance_data[[#This Row],[portfolio_id]],performance_data[date],performance_data[[#This Row],[starting_date]])</f>
        <v>166475.16</v>
      </c>
      <c r="Q541" s="15">
        <f>performance_data[[#This Row],[latest_value]]-performance_data[[#This Row],[starting_value]]</f>
        <v>157537.74999999997</v>
      </c>
      <c r="R541" s="15">
        <f>performance_data[[#This Row],[net_inflows]]-performance_data[[#This Row],[net_outflows]]</f>
        <v>-40.309999999999491</v>
      </c>
      <c r="S541" s="15" t="str">
        <f>IF(performance_data[[#This Row],[net_inflows]]&gt;AVERAGE(performance_data[net_inflows]),"High","Low")</f>
        <v>High</v>
      </c>
      <c r="T541" s="15">
        <f>AVERAGEIF(performance_data[inflow_flag],performance_data[[#This Row],[inflow_flag]],performance_data[return_percentage])</f>
        <v>4.8467905675459724</v>
      </c>
      <c r="U541" s="17">
        <f>IF(performance_data[[#This Row],[return_percentage]]&lt;performance_data[[#This Row],[benchmark_return]],1,0)</f>
        <v>1</v>
      </c>
      <c r="V541" s="17">
        <f>COUNTIFS(performance_data[portfolio_id],performance_data[[#This Row],[portfolio_id]])</f>
        <v>22</v>
      </c>
      <c r="W541" s="17">
        <f>COUNTIFS(performance_data[portfolio_id],performance_data[[#This Row],[portfolio_id]],
          performance_data[return_flag],1)</f>
        <v>12</v>
      </c>
      <c r="X541" s="15">
        <f>performance_data[[#This Row],[underperform_flag_count]]/performance_data[[#This Row],[totalportfoliocount]]</f>
        <v>0.54545454545454541</v>
      </c>
    </row>
    <row r="542" spans="1:24" x14ac:dyDescent="0.3">
      <c r="A542">
        <v>1858</v>
      </c>
      <c r="B542" s="1">
        <v>45368</v>
      </c>
      <c r="C542">
        <v>216204.49</v>
      </c>
      <c r="D542">
        <v>-3.05</v>
      </c>
      <c r="E542">
        <v>-3.23</v>
      </c>
      <c r="F542">
        <v>16927.23</v>
      </c>
      <c r="G542">
        <v>1146.8</v>
      </c>
      <c r="H542" t="s">
        <v>2205</v>
      </c>
      <c r="I542" t="s">
        <v>2206</v>
      </c>
      <c r="J542">
        <v>3</v>
      </c>
      <c r="K542" t="s">
        <v>2222</v>
      </c>
      <c r="L542" t="str">
        <f>IF(performance_data[[#This Row],[return_percentage]]&gt;=performance_data[[#This Row],[benchmark_return]],"Higher","Lower")</f>
        <v>Higher</v>
      </c>
      <c r="M542" s="14">
        <f xml:space="preserve"> _xlfn.MAXIFS(performance_data[date],performance_data[portfolio_id],performance_data[[#This Row],[portfolio_id]])</f>
        <v>45553</v>
      </c>
      <c r="N542" s="14">
        <f xml:space="preserve"> _xlfn.MINIFS(performance_data[date],performance_data[portfolio_id],performance_data[[#This Row],[portfolio_id]])</f>
        <v>44888</v>
      </c>
      <c r="O542" s="15">
        <f>_xlfn.MAXIFS(performance_data[portfolio_value],performance_data[portfolio_id],performance_data[[#This Row],[portfolio_id]],performance_data[date],performance_data[[#This Row],[latest_date]])</f>
        <v>324012.90999999997</v>
      </c>
      <c r="P542" s="15">
        <f>_xlfn.MAXIFS(performance_data[portfolio_value],performance_data[portfolio_id],performance_data[[#This Row],[portfolio_id]],performance_data[date],performance_data[[#This Row],[starting_date]])</f>
        <v>166475.16</v>
      </c>
      <c r="Q542" s="15">
        <f>performance_data[[#This Row],[latest_value]]-performance_data[[#This Row],[starting_value]]</f>
        <v>157537.74999999997</v>
      </c>
      <c r="R542" s="15">
        <f>performance_data[[#This Row],[net_inflows]]-performance_data[[#This Row],[net_outflows]]</f>
        <v>15780.43</v>
      </c>
      <c r="S542" s="15" t="str">
        <f>IF(performance_data[[#This Row],[net_inflows]]&gt;AVERAGE(performance_data[net_inflows]),"High","Low")</f>
        <v>High</v>
      </c>
      <c r="T542" s="15">
        <f>AVERAGEIF(performance_data[inflow_flag],performance_data[[#This Row],[inflow_flag]],performance_data[return_percentage])</f>
        <v>4.8467905675459724</v>
      </c>
      <c r="U542" s="17">
        <f>IF(performance_data[[#This Row],[return_percentage]]&lt;performance_data[[#This Row],[benchmark_return]],1,0)</f>
        <v>0</v>
      </c>
      <c r="V542" s="17">
        <f>COUNTIFS(performance_data[portfolio_id],performance_data[[#This Row],[portfolio_id]])</f>
        <v>22</v>
      </c>
      <c r="W542" s="17">
        <f>COUNTIFS(performance_data[portfolio_id],performance_data[[#This Row],[portfolio_id]],
          performance_data[return_flag],1)</f>
        <v>12</v>
      </c>
      <c r="X542" s="15">
        <f>performance_data[[#This Row],[underperform_flag_count]]/performance_data[[#This Row],[totalportfoliocount]]</f>
        <v>0.54545454545454541</v>
      </c>
    </row>
    <row r="543" spans="1:24" x14ac:dyDescent="0.3">
      <c r="A543">
        <v>1858</v>
      </c>
      <c r="B543" s="1">
        <v>45553</v>
      </c>
      <c r="C543">
        <v>324012.90999999997</v>
      </c>
      <c r="D543">
        <v>2.77</v>
      </c>
      <c r="E543">
        <v>2.78</v>
      </c>
      <c r="F543">
        <v>3607.4</v>
      </c>
      <c r="G543">
        <v>8115.97</v>
      </c>
      <c r="H543" t="s">
        <v>2205</v>
      </c>
      <c r="I543" t="s">
        <v>2209</v>
      </c>
      <c r="J543">
        <v>9</v>
      </c>
      <c r="K543" t="s">
        <v>2221</v>
      </c>
      <c r="L543" t="str">
        <f>IF(performance_data[[#This Row],[return_percentage]]&gt;=performance_data[[#This Row],[benchmark_return]],"Higher","Lower")</f>
        <v>Lower</v>
      </c>
      <c r="M543" s="14">
        <f xml:space="preserve"> _xlfn.MAXIFS(performance_data[date],performance_data[portfolio_id],performance_data[[#This Row],[portfolio_id]])</f>
        <v>45553</v>
      </c>
      <c r="N543" s="14">
        <f xml:space="preserve"> _xlfn.MINIFS(performance_data[date],performance_data[portfolio_id],performance_data[[#This Row],[portfolio_id]])</f>
        <v>44888</v>
      </c>
      <c r="O543" s="15">
        <f>_xlfn.MAXIFS(performance_data[portfolio_value],performance_data[portfolio_id],performance_data[[#This Row],[portfolio_id]],performance_data[date],performance_data[[#This Row],[latest_date]])</f>
        <v>324012.90999999997</v>
      </c>
      <c r="P543" s="15">
        <f>_xlfn.MAXIFS(performance_data[portfolio_value],performance_data[portfolio_id],performance_data[[#This Row],[portfolio_id]],performance_data[date],performance_data[[#This Row],[starting_date]])</f>
        <v>166475.16</v>
      </c>
      <c r="Q543" s="15">
        <f>performance_data[[#This Row],[latest_value]]-performance_data[[#This Row],[starting_value]]</f>
        <v>157537.74999999997</v>
      </c>
      <c r="R543" s="15">
        <f>performance_data[[#This Row],[net_inflows]]-performance_data[[#This Row],[net_outflows]]</f>
        <v>-4508.57</v>
      </c>
      <c r="S543" s="15" t="str">
        <f>IF(performance_data[[#This Row],[net_inflows]]&gt;AVERAGE(performance_data[net_inflows]),"High","Low")</f>
        <v>Low</v>
      </c>
      <c r="T543" s="15">
        <f>AVERAGEIF(performance_data[inflow_flag],performance_data[[#This Row],[inflow_flag]],performance_data[return_percentage])</f>
        <v>5.0457846277021572</v>
      </c>
      <c r="U543" s="17">
        <f>IF(performance_data[[#This Row],[return_percentage]]&lt;performance_data[[#This Row],[benchmark_return]],1,0)</f>
        <v>1</v>
      </c>
      <c r="V543" s="17">
        <f>COUNTIFS(performance_data[portfolio_id],performance_data[[#This Row],[portfolio_id]])</f>
        <v>22</v>
      </c>
      <c r="W543" s="17">
        <f>COUNTIFS(performance_data[portfolio_id],performance_data[[#This Row],[portfolio_id]],
          performance_data[return_flag],1)</f>
        <v>12</v>
      </c>
      <c r="X543" s="15">
        <f>performance_data[[#This Row],[underperform_flag_count]]/performance_data[[#This Row],[totalportfoliocount]]</f>
        <v>0.54545454545454541</v>
      </c>
    </row>
    <row r="544" spans="1:24" x14ac:dyDescent="0.3">
      <c r="A544">
        <v>1858</v>
      </c>
      <c r="B544" s="1">
        <v>44925</v>
      </c>
      <c r="C544">
        <v>82898.92</v>
      </c>
      <c r="D544">
        <v>-9.8800000000000008</v>
      </c>
      <c r="E544">
        <v>-8.0299999999999994</v>
      </c>
      <c r="F544">
        <v>8647.42</v>
      </c>
      <c r="G544">
        <v>3829.88</v>
      </c>
      <c r="H544" t="s">
        <v>2220</v>
      </c>
      <c r="I544" t="s">
        <v>2217</v>
      </c>
      <c r="J544">
        <v>12</v>
      </c>
      <c r="K544" t="s">
        <v>2218</v>
      </c>
      <c r="L544" t="str">
        <f>IF(performance_data[[#This Row],[return_percentage]]&gt;=performance_data[[#This Row],[benchmark_return]],"Higher","Lower")</f>
        <v>Lower</v>
      </c>
      <c r="M544" s="14">
        <f xml:space="preserve"> _xlfn.MAXIFS(performance_data[date],performance_data[portfolio_id],performance_data[[#This Row],[portfolio_id]])</f>
        <v>45553</v>
      </c>
      <c r="N544" s="14">
        <f xml:space="preserve"> _xlfn.MINIFS(performance_data[date],performance_data[portfolio_id],performance_data[[#This Row],[portfolio_id]])</f>
        <v>44888</v>
      </c>
      <c r="O544" s="15">
        <f>_xlfn.MAXIFS(performance_data[portfolio_value],performance_data[portfolio_id],performance_data[[#This Row],[portfolio_id]],performance_data[date],performance_data[[#This Row],[latest_date]])</f>
        <v>324012.90999999997</v>
      </c>
      <c r="P544" s="15">
        <f>_xlfn.MAXIFS(performance_data[portfolio_value],performance_data[portfolio_id],performance_data[[#This Row],[portfolio_id]],performance_data[date],performance_data[[#This Row],[starting_date]])</f>
        <v>166475.16</v>
      </c>
      <c r="Q544" s="15">
        <f>performance_data[[#This Row],[latest_value]]-performance_data[[#This Row],[starting_value]]</f>
        <v>157537.74999999997</v>
      </c>
      <c r="R544" s="15">
        <f>performance_data[[#This Row],[net_inflows]]-performance_data[[#This Row],[net_outflows]]</f>
        <v>4817.54</v>
      </c>
      <c r="S544" s="15" t="str">
        <f>IF(performance_data[[#This Row],[net_inflows]]&gt;AVERAGE(performance_data[net_inflows]),"High","Low")</f>
        <v>Low</v>
      </c>
      <c r="T544" s="15">
        <f>AVERAGEIF(performance_data[inflow_flag],performance_data[[#This Row],[inflow_flag]],performance_data[return_percentage])</f>
        <v>5.0457846277021572</v>
      </c>
      <c r="U544" s="17">
        <f>IF(performance_data[[#This Row],[return_percentage]]&lt;performance_data[[#This Row],[benchmark_return]],1,0)</f>
        <v>1</v>
      </c>
      <c r="V544" s="17">
        <f>COUNTIFS(performance_data[portfolio_id],performance_data[[#This Row],[portfolio_id]])</f>
        <v>22</v>
      </c>
      <c r="W544" s="17">
        <f>COUNTIFS(performance_data[portfolio_id],performance_data[[#This Row],[portfolio_id]],
          performance_data[return_flag],1)</f>
        <v>12</v>
      </c>
      <c r="X544" s="15">
        <f>performance_data[[#This Row],[underperform_flag_count]]/performance_data[[#This Row],[totalportfoliocount]]</f>
        <v>0.54545454545454541</v>
      </c>
    </row>
    <row r="545" spans="1:24" x14ac:dyDescent="0.3">
      <c r="A545">
        <v>1858</v>
      </c>
      <c r="B545" s="1">
        <v>45341</v>
      </c>
      <c r="C545">
        <v>409208.32000000001</v>
      </c>
      <c r="D545">
        <v>4.9800000000000004</v>
      </c>
      <c r="E545">
        <v>4.2699999999999996</v>
      </c>
      <c r="F545">
        <v>7136.57</v>
      </c>
      <c r="G545">
        <v>584.62</v>
      </c>
      <c r="H545" t="s">
        <v>2205</v>
      </c>
      <c r="I545" t="s">
        <v>2206</v>
      </c>
      <c r="J545">
        <v>2</v>
      </c>
      <c r="K545" t="s">
        <v>2226</v>
      </c>
      <c r="L545" t="str">
        <f>IF(performance_data[[#This Row],[return_percentage]]&gt;=performance_data[[#This Row],[benchmark_return]],"Higher","Lower")</f>
        <v>Higher</v>
      </c>
      <c r="M545" s="14">
        <f xml:space="preserve"> _xlfn.MAXIFS(performance_data[date],performance_data[portfolio_id],performance_data[[#This Row],[portfolio_id]])</f>
        <v>45553</v>
      </c>
      <c r="N545" s="14">
        <f xml:space="preserve"> _xlfn.MINIFS(performance_data[date],performance_data[portfolio_id],performance_data[[#This Row],[portfolio_id]])</f>
        <v>44888</v>
      </c>
      <c r="O545" s="15">
        <f>_xlfn.MAXIFS(performance_data[portfolio_value],performance_data[portfolio_id],performance_data[[#This Row],[portfolio_id]],performance_data[date],performance_data[[#This Row],[latest_date]])</f>
        <v>324012.90999999997</v>
      </c>
      <c r="P545" s="15">
        <f>_xlfn.MAXIFS(performance_data[portfolio_value],performance_data[portfolio_id],performance_data[[#This Row],[portfolio_id]],performance_data[date],performance_data[[#This Row],[starting_date]])</f>
        <v>166475.16</v>
      </c>
      <c r="Q545" s="15">
        <f>performance_data[[#This Row],[latest_value]]-performance_data[[#This Row],[starting_value]]</f>
        <v>157537.74999999997</v>
      </c>
      <c r="R545" s="15">
        <f>performance_data[[#This Row],[net_inflows]]-performance_data[[#This Row],[net_outflows]]</f>
        <v>6551.95</v>
      </c>
      <c r="S545" s="15" t="str">
        <f>IF(performance_data[[#This Row],[net_inflows]]&gt;AVERAGE(performance_data[net_inflows]),"High","Low")</f>
        <v>Low</v>
      </c>
      <c r="T545" s="15">
        <f>AVERAGEIF(performance_data[inflow_flag],performance_data[[#This Row],[inflow_flag]],performance_data[return_percentage])</f>
        <v>5.0457846277021572</v>
      </c>
      <c r="U545" s="17">
        <f>IF(performance_data[[#This Row],[return_percentage]]&lt;performance_data[[#This Row],[benchmark_return]],1,0)</f>
        <v>0</v>
      </c>
      <c r="V545" s="17">
        <f>COUNTIFS(performance_data[portfolio_id],performance_data[[#This Row],[portfolio_id]])</f>
        <v>22</v>
      </c>
      <c r="W545" s="17">
        <f>COUNTIFS(performance_data[portfolio_id],performance_data[[#This Row],[portfolio_id]],
          performance_data[return_flag],1)</f>
        <v>12</v>
      </c>
      <c r="X545" s="15">
        <f>performance_data[[#This Row],[underperform_flag_count]]/performance_data[[#This Row],[totalportfoliocount]]</f>
        <v>0.54545454545454541</v>
      </c>
    </row>
    <row r="546" spans="1:24" x14ac:dyDescent="0.3">
      <c r="A546">
        <v>1858</v>
      </c>
      <c r="B546" s="1">
        <v>44906</v>
      </c>
      <c r="C546">
        <v>354367.23</v>
      </c>
      <c r="D546">
        <v>-1.72</v>
      </c>
      <c r="E546">
        <v>-2.02</v>
      </c>
      <c r="F546">
        <v>3705.52</v>
      </c>
      <c r="G546">
        <v>17508.349999999999</v>
      </c>
      <c r="H546" t="s">
        <v>2220</v>
      </c>
      <c r="I546" t="s">
        <v>2217</v>
      </c>
      <c r="J546">
        <v>12</v>
      </c>
      <c r="K546" t="s">
        <v>2218</v>
      </c>
      <c r="L546" t="str">
        <f>IF(performance_data[[#This Row],[return_percentage]]&gt;=performance_data[[#This Row],[benchmark_return]],"Higher","Lower")</f>
        <v>Higher</v>
      </c>
      <c r="M546" s="14">
        <f xml:space="preserve"> _xlfn.MAXIFS(performance_data[date],performance_data[portfolio_id],performance_data[[#This Row],[portfolio_id]])</f>
        <v>45553</v>
      </c>
      <c r="N546" s="14">
        <f xml:space="preserve"> _xlfn.MINIFS(performance_data[date],performance_data[portfolio_id],performance_data[[#This Row],[portfolio_id]])</f>
        <v>44888</v>
      </c>
      <c r="O546" s="15">
        <f>_xlfn.MAXIFS(performance_data[portfolio_value],performance_data[portfolio_id],performance_data[[#This Row],[portfolio_id]],performance_data[date],performance_data[[#This Row],[latest_date]])</f>
        <v>324012.90999999997</v>
      </c>
      <c r="P546" s="15">
        <f>_xlfn.MAXIFS(performance_data[portfolio_value],performance_data[portfolio_id],performance_data[[#This Row],[portfolio_id]],performance_data[date],performance_data[[#This Row],[starting_date]])</f>
        <v>166475.16</v>
      </c>
      <c r="Q546" s="15">
        <f>performance_data[[#This Row],[latest_value]]-performance_data[[#This Row],[starting_value]]</f>
        <v>157537.74999999997</v>
      </c>
      <c r="R546" s="15">
        <f>performance_data[[#This Row],[net_inflows]]-performance_data[[#This Row],[net_outflows]]</f>
        <v>-13802.829999999998</v>
      </c>
      <c r="S546" s="15" t="str">
        <f>IF(performance_data[[#This Row],[net_inflows]]&gt;AVERAGE(performance_data[net_inflows]),"High","Low")</f>
        <v>Low</v>
      </c>
      <c r="T546" s="15">
        <f>AVERAGEIF(performance_data[inflow_flag],performance_data[[#This Row],[inflow_flag]],performance_data[return_percentage])</f>
        <v>5.0457846277021572</v>
      </c>
      <c r="U546" s="17">
        <f>IF(performance_data[[#This Row],[return_percentage]]&lt;performance_data[[#This Row],[benchmark_return]],1,0)</f>
        <v>0</v>
      </c>
      <c r="V546" s="17">
        <f>COUNTIFS(performance_data[portfolio_id],performance_data[[#This Row],[portfolio_id]])</f>
        <v>22</v>
      </c>
      <c r="W546" s="17">
        <f>COUNTIFS(performance_data[portfolio_id],performance_data[[#This Row],[portfolio_id]],
          performance_data[return_flag],1)</f>
        <v>12</v>
      </c>
      <c r="X546" s="15">
        <f>performance_data[[#This Row],[underperform_flag_count]]/performance_data[[#This Row],[totalportfoliocount]]</f>
        <v>0.54545454545454541</v>
      </c>
    </row>
    <row r="547" spans="1:24" x14ac:dyDescent="0.3">
      <c r="A547">
        <v>1858</v>
      </c>
      <c r="B547" s="1">
        <v>44888</v>
      </c>
      <c r="C547">
        <v>166475.16</v>
      </c>
      <c r="D547">
        <v>-4.1500000000000004</v>
      </c>
      <c r="E547">
        <v>-3.4</v>
      </c>
      <c r="F547">
        <v>13091.79</v>
      </c>
      <c r="G547">
        <v>13889.21</v>
      </c>
      <c r="H547" t="s">
        <v>2220</v>
      </c>
      <c r="I547" t="s">
        <v>2217</v>
      </c>
      <c r="J547">
        <v>11</v>
      </c>
      <c r="K547" t="s">
        <v>2219</v>
      </c>
      <c r="L547" t="str">
        <f>IF(performance_data[[#This Row],[return_percentage]]&gt;=performance_data[[#This Row],[benchmark_return]],"Higher","Lower")</f>
        <v>Lower</v>
      </c>
      <c r="M547" s="14">
        <f xml:space="preserve"> _xlfn.MAXIFS(performance_data[date],performance_data[portfolio_id],performance_data[[#This Row],[portfolio_id]])</f>
        <v>45553</v>
      </c>
      <c r="N547" s="14">
        <f xml:space="preserve"> _xlfn.MINIFS(performance_data[date],performance_data[portfolio_id],performance_data[[#This Row],[portfolio_id]])</f>
        <v>44888</v>
      </c>
      <c r="O547" s="15">
        <f>_xlfn.MAXIFS(performance_data[portfolio_value],performance_data[portfolio_id],performance_data[[#This Row],[portfolio_id]],performance_data[date],performance_data[[#This Row],[latest_date]])</f>
        <v>324012.90999999997</v>
      </c>
      <c r="P547" s="15">
        <f>_xlfn.MAXIFS(performance_data[portfolio_value],performance_data[portfolio_id],performance_data[[#This Row],[portfolio_id]],performance_data[date],performance_data[[#This Row],[starting_date]])</f>
        <v>166475.16</v>
      </c>
      <c r="Q547" s="15">
        <f>performance_data[[#This Row],[latest_value]]-performance_data[[#This Row],[starting_value]]</f>
        <v>157537.74999999997</v>
      </c>
      <c r="R547" s="15">
        <f>performance_data[[#This Row],[net_inflows]]-performance_data[[#This Row],[net_outflows]]</f>
        <v>-797.41999999999825</v>
      </c>
      <c r="S547" s="15" t="str">
        <f>IF(performance_data[[#This Row],[net_inflows]]&gt;AVERAGE(performance_data[net_inflows]),"High","Low")</f>
        <v>High</v>
      </c>
      <c r="T547" s="15">
        <f>AVERAGEIF(performance_data[inflow_flag],performance_data[[#This Row],[inflow_flag]],performance_data[return_percentage])</f>
        <v>4.8467905675459724</v>
      </c>
      <c r="U547" s="17">
        <f>IF(performance_data[[#This Row],[return_percentage]]&lt;performance_data[[#This Row],[benchmark_return]],1,0)</f>
        <v>1</v>
      </c>
      <c r="V547" s="17">
        <f>COUNTIFS(performance_data[portfolio_id],performance_data[[#This Row],[portfolio_id]])</f>
        <v>22</v>
      </c>
      <c r="W547" s="17">
        <f>COUNTIFS(performance_data[portfolio_id],performance_data[[#This Row],[portfolio_id]],
          performance_data[return_flag],1)</f>
        <v>12</v>
      </c>
      <c r="X547" s="15">
        <f>performance_data[[#This Row],[underperform_flag_count]]/performance_data[[#This Row],[totalportfoliocount]]</f>
        <v>0.54545454545454541</v>
      </c>
    </row>
    <row r="548" spans="1:24" x14ac:dyDescent="0.3">
      <c r="A548">
        <v>1858</v>
      </c>
      <c r="B548" s="1">
        <v>45026</v>
      </c>
      <c r="C548">
        <v>62990.01</v>
      </c>
      <c r="D548">
        <v>0</v>
      </c>
      <c r="E548">
        <v>0</v>
      </c>
      <c r="F548">
        <v>17521</v>
      </c>
      <c r="G548">
        <v>3787.33</v>
      </c>
      <c r="H548" t="s">
        <v>2213</v>
      </c>
      <c r="I548" t="s">
        <v>2211</v>
      </c>
      <c r="J548">
        <v>4</v>
      </c>
      <c r="K548" t="s">
        <v>2216</v>
      </c>
      <c r="L548" t="str">
        <f>IF(performance_data[[#This Row],[return_percentage]]&gt;=performance_data[[#This Row],[benchmark_return]],"Higher","Lower")</f>
        <v>Higher</v>
      </c>
      <c r="M548" s="14">
        <f xml:space="preserve"> _xlfn.MAXIFS(performance_data[date],performance_data[portfolio_id],performance_data[[#This Row],[portfolio_id]])</f>
        <v>45553</v>
      </c>
      <c r="N548" s="14">
        <f xml:space="preserve"> _xlfn.MINIFS(performance_data[date],performance_data[portfolio_id],performance_data[[#This Row],[portfolio_id]])</f>
        <v>44888</v>
      </c>
      <c r="O548" s="15">
        <f>_xlfn.MAXIFS(performance_data[portfolio_value],performance_data[portfolio_id],performance_data[[#This Row],[portfolio_id]],performance_data[date],performance_data[[#This Row],[latest_date]])</f>
        <v>324012.90999999997</v>
      </c>
      <c r="P548" s="15">
        <f>_xlfn.MAXIFS(performance_data[portfolio_value],performance_data[portfolio_id],performance_data[[#This Row],[portfolio_id]],performance_data[date],performance_data[[#This Row],[starting_date]])</f>
        <v>166475.16</v>
      </c>
      <c r="Q548" s="15">
        <f>performance_data[[#This Row],[latest_value]]-performance_data[[#This Row],[starting_value]]</f>
        <v>157537.74999999997</v>
      </c>
      <c r="R548" s="15">
        <f>performance_data[[#This Row],[net_inflows]]-performance_data[[#This Row],[net_outflows]]</f>
        <v>13733.67</v>
      </c>
      <c r="S548" s="15" t="str">
        <f>IF(performance_data[[#This Row],[net_inflows]]&gt;AVERAGE(performance_data[net_inflows]),"High","Low")</f>
        <v>High</v>
      </c>
      <c r="T548" s="15">
        <f>AVERAGEIF(performance_data[inflow_flag],performance_data[[#This Row],[inflow_flag]],performance_data[return_percentage])</f>
        <v>4.8467905675459724</v>
      </c>
      <c r="U548" s="17">
        <f>IF(performance_data[[#This Row],[return_percentage]]&lt;performance_data[[#This Row],[benchmark_return]],1,0)</f>
        <v>0</v>
      </c>
      <c r="V548" s="17">
        <f>COUNTIFS(performance_data[portfolio_id],performance_data[[#This Row],[portfolio_id]])</f>
        <v>22</v>
      </c>
      <c r="W548" s="17">
        <f>COUNTIFS(performance_data[portfolio_id],performance_data[[#This Row],[portfolio_id]],
          performance_data[return_flag],1)</f>
        <v>12</v>
      </c>
      <c r="X548" s="15">
        <f>performance_data[[#This Row],[underperform_flag_count]]/performance_data[[#This Row],[totalportfoliocount]]</f>
        <v>0.54545454545454541</v>
      </c>
    </row>
    <row r="549" spans="1:24" x14ac:dyDescent="0.3">
      <c r="A549">
        <v>1858</v>
      </c>
      <c r="B549" s="1">
        <v>45383</v>
      </c>
      <c r="C549">
        <v>391954.64</v>
      </c>
      <c r="D549">
        <v>-4.49</v>
      </c>
      <c r="E549">
        <v>-4.3099999999999996</v>
      </c>
      <c r="F549">
        <v>14519.29</v>
      </c>
      <c r="G549">
        <v>5169.2299999999996</v>
      </c>
      <c r="H549" t="s">
        <v>2205</v>
      </c>
      <c r="I549" t="s">
        <v>2211</v>
      </c>
      <c r="J549">
        <v>4</v>
      </c>
      <c r="K549" t="s">
        <v>2216</v>
      </c>
      <c r="L549" t="str">
        <f>IF(performance_data[[#This Row],[return_percentage]]&gt;=performance_data[[#This Row],[benchmark_return]],"Higher","Lower")</f>
        <v>Lower</v>
      </c>
      <c r="M549" s="14">
        <f xml:space="preserve"> _xlfn.MAXIFS(performance_data[date],performance_data[portfolio_id],performance_data[[#This Row],[portfolio_id]])</f>
        <v>45553</v>
      </c>
      <c r="N549" s="14">
        <f xml:space="preserve"> _xlfn.MINIFS(performance_data[date],performance_data[portfolio_id],performance_data[[#This Row],[portfolio_id]])</f>
        <v>44888</v>
      </c>
      <c r="O549" s="15">
        <f>_xlfn.MAXIFS(performance_data[portfolio_value],performance_data[portfolio_id],performance_data[[#This Row],[portfolio_id]],performance_data[date],performance_data[[#This Row],[latest_date]])</f>
        <v>324012.90999999997</v>
      </c>
      <c r="P549" s="15">
        <f>_xlfn.MAXIFS(performance_data[portfolio_value],performance_data[portfolio_id],performance_data[[#This Row],[portfolio_id]],performance_data[date],performance_data[[#This Row],[starting_date]])</f>
        <v>166475.16</v>
      </c>
      <c r="Q549" s="15">
        <f>performance_data[[#This Row],[latest_value]]-performance_data[[#This Row],[starting_value]]</f>
        <v>157537.74999999997</v>
      </c>
      <c r="R549" s="15">
        <f>performance_data[[#This Row],[net_inflows]]-performance_data[[#This Row],[net_outflows]]</f>
        <v>9350.0600000000013</v>
      </c>
      <c r="S549" s="15" t="str">
        <f>IF(performance_data[[#This Row],[net_inflows]]&gt;AVERAGE(performance_data[net_inflows]),"High","Low")</f>
        <v>High</v>
      </c>
      <c r="T549" s="15">
        <f>AVERAGEIF(performance_data[inflow_flag],performance_data[[#This Row],[inflow_flag]],performance_data[return_percentage])</f>
        <v>4.8467905675459724</v>
      </c>
      <c r="U549" s="17">
        <f>IF(performance_data[[#This Row],[return_percentage]]&lt;performance_data[[#This Row],[benchmark_return]],1,0)</f>
        <v>1</v>
      </c>
      <c r="V549" s="17">
        <f>COUNTIFS(performance_data[portfolio_id],performance_data[[#This Row],[portfolio_id]])</f>
        <v>22</v>
      </c>
      <c r="W549" s="17">
        <f>COUNTIFS(performance_data[portfolio_id],performance_data[[#This Row],[portfolio_id]],
          performance_data[return_flag],1)</f>
        <v>12</v>
      </c>
      <c r="X549" s="15">
        <f>performance_data[[#This Row],[underperform_flag_count]]/performance_data[[#This Row],[totalportfoliocount]]</f>
        <v>0.54545454545454541</v>
      </c>
    </row>
    <row r="550" spans="1:24" x14ac:dyDescent="0.3">
      <c r="A550">
        <v>1858</v>
      </c>
      <c r="B550" s="1">
        <v>45225</v>
      </c>
      <c r="C550">
        <v>134192.81</v>
      </c>
      <c r="D550">
        <v>19.61</v>
      </c>
      <c r="E550">
        <v>17.190000000000001</v>
      </c>
      <c r="F550">
        <v>17546.580000000002</v>
      </c>
      <c r="G550">
        <v>1423.87</v>
      </c>
      <c r="H550" t="s">
        <v>2213</v>
      </c>
      <c r="I550" t="s">
        <v>2217</v>
      </c>
      <c r="J550">
        <v>10</v>
      </c>
      <c r="K550" t="s">
        <v>2224</v>
      </c>
      <c r="L550" t="str">
        <f>IF(performance_data[[#This Row],[return_percentage]]&gt;=performance_data[[#This Row],[benchmark_return]],"Higher","Lower")</f>
        <v>Higher</v>
      </c>
      <c r="M550" s="14">
        <f xml:space="preserve"> _xlfn.MAXIFS(performance_data[date],performance_data[portfolio_id],performance_data[[#This Row],[portfolio_id]])</f>
        <v>45553</v>
      </c>
      <c r="N550" s="14">
        <f xml:space="preserve"> _xlfn.MINIFS(performance_data[date],performance_data[portfolio_id],performance_data[[#This Row],[portfolio_id]])</f>
        <v>44888</v>
      </c>
      <c r="O550" s="15">
        <f>_xlfn.MAXIFS(performance_data[portfolio_value],performance_data[portfolio_id],performance_data[[#This Row],[portfolio_id]],performance_data[date],performance_data[[#This Row],[latest_date]])</f>
        <v>324012.90999999997</v>
      </c>
      <c r="P550" s="15">
        <f>_xlfn.MAXIFS(performance_data[portfolio_value],performance_data[portfolio_id],performance_data[[#This Row],[portfolio_id]],performance_data[date],performance_data[[#This Row],[starting_date]])</f>
        <v>166475.16</v>
      </c>
      <c r="Q550" s="15">
        <f>performance_data[[#This Row],[latest_value]]-performance_data[[#This Row],[starting_value]]</f>
        <v>157537.74999999997</v>
      </c>
      <c r="R550" s="15">
        <f>performance_data[[#This Row],[net_inflows]]-performance_data[[#This Row],[net_outflows]]</f>
        <v>16122.710000000003</v>
      </c>
      <c r="S550" s="15" t="str">
        <f>IF(performance_data[[#This Row],[net_inflows]]&gt;AVERAGE(performance_data[net_inflows]),"High","Low")</f>
        <v>High</v>
      </c>
      <c r="T550" s="15">
        <f>AVERAGEIF(performance_data[inflow_flag],performance_data[[#This Row],[inflow_flag]],performance_data[return_percentage])</f>
        <v>4.8467905675459724</v>
      </c>
      <c r="U550" s="17">
        <f>IF(performance_data[[#This Row],[return_percentage]]&lt;performance_data[[#This Row],[benchmark_return]],1,0)</f>
        <v>0</v>
      </c>
      <c r="V550" s="17">
        <f>COUNTIFS(performance_data[portfolio_id],performance_data[[#This Row],[portfolio_id]])</f>
        <v>22</v>
      </c>
      <c r="W550" s="17">
        <f>COUNTIFS(performance_data[portfolio_id],performance_data[[#This Row],[portfolio_id]],
          performance_data[return_flag],1)</f>
        <v>12</v>
      </c>
      <c r="X550" s="15">
        <f>performance_data[[#This Row],[underperform_flag_count]]/performance_data[[#This Row],[totalportfoliocount]]</f>
        <v>0.54545454545454541</v>
      </c>
    </row>
    <row r="551" spans="1:24" x14ac:dyDescent="0.3">
      <c r="A551">
        <v>1932</v>
      </c>
      <c r="B551" s="1">
        <v>45091</v>
      </c>
      <c r="C551">
        <v>222944.49</v>
      </c>
      <c r="D551">
        <v>3.49</v>
      </c>
      <c r="E551">
        <v>3.86</v>
      </c>
      <c r="F551">
        <v>8439.6</v>
      </c>
      <c r="G551">
        <v>3074.8</v>
      </c>
      <c r="H551" t="s">
        <v>2213</v>
      </c>
      <c r="I551" t="s">
        <v>2211</v>
      </c>
      <c r="J551">
        <v>6</v>
      </c>
      <c r="K551" t="s">
        <v>2212</v>
      </c>
      <c r="L551" t="str">
        <f>IF(performance_data[[#This Row],[return_percentage]]&gt;=performance_data[[#This Row],[benchmark_return]],"Higher","Lower")</f>
        <v>Lower</v>
      </c>
      <c r="M551" s="14">
        <f xml:space="preserve"> _xlfn.MAXIFS(performance_data[date],performance_data[portfolio_id],performance_data[[#This Row],[portfolio_id]])</f>
        <v>45523</v>
      </c>
      <c r="N551" s="14">
        <f xml:space="preserve"> _xlfn.MINIFS(performance_data[date],performance_data[portfolio_id],performance_data[[#This Row],[portfolio_id]])</f>
        <v>44916</v>
      </c>
      <c r="O551" s="15">
        <f>_xlfn.MAXIFS(performance_data[portfolio_value],performance_data[portfolio_id],performance_data[[#This Row],[portfolio_id]],performance_data[date],performance_data[[#This Row],[latest_date]])</f>
        <v>413157.5</v>
      </c>
      <c r="P551" s="15">
        <f>_xlfn.MAXIFS(performance_data[portfolio_value],performance_data[portfolio_id],performance_data[[#This Row],[portfolio_id]],performance_data[date],performance_data[[#This Row],[starting_date]])</f>
        <v>78694.600000000006</v>
      </c>
      <c r="Q551" s="15">
        <f>performance_data[[#This Row],[latest_value]]-performance_data[[#This Row],[starting_value]]</f>
        <v>334462.90000000002</v>
      </c>
      <c r="R551" s="15">
        <f>performance_data[[#This Row],[net_inflows]]-performance_data[[#This Row],[net_outflows]]</f>
        <v>5364.8</v>
      </c>
      <c r="S551" s="15" t="str">
        <f>IF(performance_data[[#This Row],[net_inflows]]&gt;AVERAGE(performance_data[net_inflows]),"High","Low")</f>
        <v>Low</v>
      </c>
      <c r="T551" s="15">
        <f>AVERAGEIF(performance_data[inflow_flag],performance_data[[#This Row],[inflow_flag]],performance_data[return_percentage])</f>
        <v>5.0457846277021572</v>
      </c>
      <c r="U551" s="17">
        <f>IF(performance_data[[#This Row],[return_percentage]]&lt;performance_data[[#This Row],[benchmark_return]],1,0)</f>
        <v>1</v>
      </c>
      <c r="V551" s="17">
        <f>COUNTIFS(performance_data[portfolio_id],performance_data[[#This Row],[portfolio_id]])</f>
        <v>26</v>
      </c>
      <c r="W551" s="17">
        <f>COUNTIFS(performance_data[portfolio_id],performance_data[[#This Row],[portfolio_id]],
          performance_data[return_flag],1)</f>
        <v>14</v>
      </c>
      <c r="X551" s="15">
        <f>performance_data[[#This Row],[underperform_flag_count]]/performance_data[[#This Row],[totalportfoliocount]]</f>
        <v>0.53846153846153844</v>
      </c>
    </row>
    <row r="552" spans="1:24" x14ac:dyDescent="0.3">
      <c r="A552">
        <v>1932</v>
      </c>
      <c r="B552" s="1">
        <v>45517</v>
      </c>
      <c r="C552">
        <v>201299.55</v>
      </c>
      <c r="D552">
        <v>4.75</v>
      </c>
      <c r="E552">
        <v>5.46</v>
      </c>
      <c r="F552">
        <v>398.65</v>
      </c>
      <c r="G552">
        <v>6323.46</v>
      </c>
      <c r="H552" t="s">
        <v>2205</v>
      </c>
      <c r="I552" t="s">
        <v>2209</v>
      </c>
      <c r="J552">
        <v>8</v>
      </c>
      <c r="K552" t="s">
        <v>2214</v>
      </c>
      <c r="L552" t="str">
        <f>IF(performance_data[[#This Row],[return_percentage]]&gt;=performance_data[[#This Row],[benchmark_return]],"Higher","Lower")</f>
        <v>Lower</v>
      </c>
      <c r="M552" s="14">
        <f xml:space="preserve"> _xlfn.MAXIFS(performance_data[date],performance_data[portfolio_id],performance_data[[#This Row],[portfolio_id]])</f>
        <v>45523</v>
      </c>
      <c r="N552" s="14">
        <f xml:space="preserve"> _xlfn.MINIFS(performance_data[date],performance_data[portfolio_id],performance_data[[#This Row],[portfolio_id]])</f>
        <v>44916</v>
      </c>
      <c r="O552" s="15">
        <f>_xlfn.MAXIFS(performance_data[portfolio_value],performance_data[portfolio_id],performance_data[[#This Row],[portfolio_id]],performance_data[date],performance_data[[#This Row],[latest_date]])</f>
        <v>413157.5</v>
      </c>
      <c r="P552" s="15">
        <f>_xlfn.MAXIFS(performance_data[portfolio_value],performance_data[portfolio_id],performance_data[[#This Row],[portfolio_id]],performance_data[date],performance_data[[#This Row],[starting_date]])</f>
        <v>78694.600000000006</v>
      </c>
      <c r="Q552" s="15">
        <f>performance_data[[#This Row],[latest_value]]-performance_data[[#This Row],[starting_value]]</f>
        <v>334462.90000000002</v>
      </c>
      <c r="R552" s="15">
        <f>performance_data[[#This Row],[net_inflows]]-performance_data[[#This Row],[net_outflows]]</f>
        <v>-5924.81</v>
      </c>
      <c r="S552" s="15" t="str">
        <f>IF(performance_data[[#This Row],[net_inflows]]&gt;AVERAGE(performance_data[net_inflows]),"High","Low")</f>
        <v>Low</v>
      </c>
      <c r="T552" s="15">
        <f>AVERAGEIF(performance_data[inflow_flag],performance_data[[#This Row],[inflow_flag]],performance_data[return_percentage])</f>
        <v>5.0457846277021572</v>
      </c>
      <c r="U552" s="17">
        <f>IF(performance_data[[#This Row],[return_percentage]]&lt;performance_data[[#This Row],[benchmark_return]],1,0)</f>
        <v>1</v>
      </c>
      <c r="V552" s="17">
        <f>COUNTIFS(performance_data[portfolio_id],performance_data[[#This Row],[portfolio_id]])</f>
        <v>26</v>
      </c>
      <c r="W552" s="17">
        <f>COUNTIFS(performance_data[portfolio_id],performance_data[[#This Row],[portfolio_id]],
          performance_data[return_flag],1)</f>
        <v>14</v>
      </c>
      <c r="X552" s="15">
        <f>performance_data[[#This Row],[underperform_flag_count]]/performance_data[[#This Row],[totalportfoliocount]]</f>
        <v>0.53846153846153844</v>
      </c>
    </row>
    <row r="553" spans="1:24" x14ac:dyDescent="0.3">
      <c r="A553">
        <v>1932</v>
      </c>
      <c r="B553" s="1">
        <v>45365</v>
      </c>
      <c r="C553">
        <v>339520.61</v>
      </c>
      <c r="D553">
        <v>14.27</v>
      </c>
      <c r="E553">
        <v>12.92</v>
      </c>
      <c r="F553">
        <v>1802.38</v>
      </c>
      <c r="G553">
        <v>15450.94</v>
      </c>
      <c r="H553" t="s">
        <v>2205</v>
      </c>
      <c r="I553" t="s">
        <v>2206</v>
      </c>
      <c r="J553">
        <v>3</v>
      </c>
      <c r="K553" t="s">
        <v>2222</v>
      </c>
      <c r="L553" t="str">
        <f>IF(performance_data[[#This Row],[return_percentage]]&gt;=performance_data[[#This Row],[benchmark_return]],"Higher","Lower")</f>
        <v>Higher</v>
      </c>
      <c r="M553" s="14">
        <f xml:space="preserve"> _xlfn.MAXIFS(performance_data[date],performance_data[portfolio_id],performance_data[[#This Row],[portfolio_id]])</f>
        <v>45523</v>
      </c>
      <c r="N553" s="14">
        <f xml:space="preserve"> _xlfn.MINIFS(performance_data[date],performance_data[portfolio_id],performance_data[[#This Row],[portfolio_id]])</f>
        <v>44916</v>
      </c>
      <c r="O553" s="15">
        <f>_xlfn.MAXIFS(performance_data[portfolio_value],performance_data[portfolio_id],performance_data[[#This Row],[portfolio_id]],performance_data[date],performance_data[[#This Row],[latest_date]])</f>
        <v>413157.5</v>
      </c>
      <c r="P553" s="15">
        <f>_xlfn.MAXIFS(performance_data[portfolio_value],performance_data[portfolio_id],performance_data[[#This Row],[portfolio_id]],performance_data[date],performance_data[[#This Row],[starting_date]])</f>
        <v>78694.600000000006</v>
      </c>
      <c r="Q553" s="15">
        <f>performance_data[[#This Row],[latest_value]]-performance_data[[#This Row],[starting_value]]</f>
        <v>334462.90000000002</v>
      </c>
      <c r="R553" s="15">
        <f>performance_data[[#This Row],[net_inflows]]-performance_data[[#This Row],[net_outflows]]</f>
        <v>-13648.560000000001</v>
      </c>
      <c r="S553" s="15" t="str">
        <f>IF(performance_data[[#This Row],[net_inflows]]&gt;AVERAGE(performance_data[net_inflows]),"High","Low")</f>
        <v>Low</v>
      </c>
      <c r="T553" s="15">
        <f>AVERAGEIF(performance_data[inflow_flag],performance_data[[#This Row],[inflow_flag]],performance_data[return_percentage])</f>
        <v>5.0457846277021572</v>
      </c>
      <c r="U553" s="17">
        <f>IF(performance_data[[#This Row],[return_percentage]]&lt;performance_data[[#This Row],[benchmark_return]],1,0)</f>
        <v>0</v>
      </c>
      <c r="V553" s="17">
        <f>COUNTIFS(performance_data[portfolio_id],performance_data[[#This Row],[portfolio_id]])</f>
        <v>26</v>
      </c>
      <c r="W553" s="17">
        <f>COUNTIFS(performance_data[portfolio_id],performance_data[[#This Row],[portfolio_id]],
          performance_data[return_flag],1)</f>
        <v>14</v>
      </c>
      <c r="X553" s="15">
        <f>performance_data[[#This Row],[underperform_flag_count]]/performance_data[[#This Row],[totalportfoliocount]]</f>
        <v>0.53846153846153844</v>
      </c>
    </row>
    <row r="554" spans="1:24" x14ac:dyDescent="0.3">
      <c r="A554">
        <v>1932</v>
      </c>
      <c r="B554" s="1">
        <v>45523</v>
      </c>
      <c r="C554">
        <v>413157.5</v>
      </c>
      <c r="D554">
        <v>6.12</v>
      </c>
      <c r="E554">
        <v>6.74</v>
      </c>
      <c r="F554">
        <v>18134.759999999998</v>
      </c>
      <c r="G554">
        <v>10023.14</v>
      </c>
      <c r="H554" t="s">
        <v>2205</v>
      </c>
      <c r="I554" t="s">
        <v>2209</v>
      </c>
      <c r="J554">
        <v>8</v>
      </c>
      <c r="K554" t="s">
        <v>2214</v>
      </c>
      <c r="L554" t="str">
        <f>IF(performance_data[[#This Row],[return_percentage]]&gt;=performance_data[[#This Row],[benchmark_return]],"Higher","Lower")</f>
        <v>Lower</v>
      </c>
      <c r="M554" s="14">
        <f xml:space="preserve"> _xlfn.MAXIFS(performance_data[date],performance_data[portfolio_id],performance_data[[#This Row],[portfolio_id]])</f>
        <v>45523</v>
      </c>
      <c r="N554" s="14">
        <f xml:space="preserve"> _xlfn.MINIFS(performance_data[date],performance_data[portfolio_id],performance_data[[#This Row],[portfolio_id]])</f>
        <v>44916</v>
      </c>
      <c r="O554" s="15">
        <f>_xlfn.MAXIFS(performance_data[portfolio_value],performance_data[portfolio_id],performance_data[[#This Row],[portfolio_id]],performance_data[date],performance_data[[#This Row],[latest_date]])</f>
        <v>413157.5</v>
      </c>
      <c r="P554" s="15">
        <f>_xlfn.MAXIFS(performance_data[portfolio_value],performance_data[portfolio_id],performance_data[[#This Row],[portfolio_id]],performance_data[date],performance_data[[#This Row],[starting_date]])</f>
        <v>78694.600000000006</v>
      </c>
      <c r="Q554" s="15">
        <f>performance_data[[#This Row],[latest_value]]-performance_data[[#This Row],[starting_value]]</f>
        <v>334462.90000000002</v>
      </c>
      <c r="R554" s="15">
        <f>performance_data[[#This Row],[net_inflows]]-performance_data[[#This Row],[net_outflows]]</f>
        <v>8111.619999999999</v>
      </c>
      <c r="S554" s="15" t="str">
        <f>IF(performance_data[[#This Row],[net_inflows]]&gt;AVERAGE(performance_data[net_inflows]),"High","Low")</f>
        <v>High</v>
      </c>
      <c r="T554" s="15">
        <f>AVERAGEIF(performance_data[inflow_flag],performance_data[[#This Row],[inflow_flag]],performance_data[return_percentage])</f>
        <v>4.8467905675459724</v>
      </c>
      <c r="U554" s="17">
        <f>IF(performance_data[[#This Row],[return_percentage]]&lt;performance_data[[#This Row],[benchmark_return]],1,0)</f>
        <v>1</v>
      </c>
      <c r="V554" s="17">
        <f>COUNTIFS(performance_data[portfolio_id],performance_data[[#This Row],[portfolio_id]])</f>
        <v>26</v>
      </c>
      <c r="W554" s="17">
        <f>COUNTIFS(performance_data[portfolio_id],performance_data[[#This Row],[portfolio_id]],
          performance_data[return_flag],1)</f>
        <v>14</v>
      </c>
      <c r="X554" s="15">
        <f>performance_data[[#This Row],[underperform_flag_count]]/performance_data[[#This Row],[totalportfoliocount]]</f>
        <v>0.53846153846153844</v>
      </c>
    </row>
    <row r="555" spans="1:24" x14ac:dyDescent="0.3">
      <c r="A555">
        <v>1932</v>
      </c>
      <c r="B555" s="1">
        <v>44916</v>
      </c>
      <c r="C555">
        <v>78694.600000000006</v>
      </c>
      <c r="D555">
        <v>8.8800000000000008</v>
      </c>
      <c r="E555">
        <v>9.4</v>
      </c>
      <c r="F555">
        <v>796.91</v>
      </c>
      <c r="G555">
        <v>14938.38</v>
      </c>
      <c r="H555" t="s">
        <v>2220</v>
      </c>
      <c r="I555" t="s">
        <v>2217</v>
      </c>
      <c r="J555">
        <v>12</v>
      </c>
      <c r="K555" t="s">
        <v>2218</v>
      </c>
      <c r="L555" t="str">
        <f>IF(performance_data[[#This Row],[return_percentage]]&gt;=performance_data[[#This Row],[benchmark_return]],"Higher","Lower")</f>
        <v>Lower</v>
      </c>
      <c r="M555" s="14">
        <f xml:space="preserve"> _xlfn.MAXIFS(performance_data[date],performance_data[portfolio_id],performance_data[[#This Row],[portfolio_id]])</f>
        <v>45523</v>
      </c>
      <c r="N555" s="14">
        <f xml:space="preserve"> _xlfn.MINIFS(performance_data[date],performance_data[portfolio_id],performance_data[[#This Row],[portfolio_id]])</f>
        <v>44916</v>
      </c>
      <c r="O555" s="15">
        <f>_xlfn.MAXIFS(performance_data[portfolio_value],performance_data[portfolio_id],performance_data[[#This Row],[portfolio_id]],performance_data[date],performance_data[[#This Row],[latest_date]])</f>
        <v>413157.5</v>
      </c>
      <c r="P555" s="15">
        <f>_xlfn.MAXIFS(performance_data[portfolio_value],performance_data[portfolio_id],performance_data[[#This Row],[portfolio_id]],performance_data[date],performance_data[[#This Row],[starting_date]])</f>
        <v>78694.600000000006</v>
      </c>
      <c r="Q555" s="15">
        <f>performance_data[[#This Row],[latest_value]]-performance_data[[#This Row],[starting_value]]</f>
        <v>334462.90000000002</v>
      </c>
      <c r="R555" s="15">
        <f>performance_data[[#This Row],[net_inflows]]-performance_data[[#This Row],[net_outflows]]</f>
        <v>-14141.47</v>
      </c>
      <c r="S555" s="15" t="str">
        <f>IF(performance_data[[#This Row],[net_inflows]]&gt;AVERAGE(performance_data[net_inflows]),"High","Low")</f>
        <v>Low</v>
      </c>
      <c r="T555" s="15">
        <f>AVERAGEIF(performance_data[inflow_flag],performance_data[[#This Row],[inflow_flag]],performance_data[return_percentage])</f>
        <v>5.0457846277021572</v>
      </c>
      <c r="U555" s="17">
        <f>IF(performance_data[[#This Row],[return_percentage]]&lt;performance_data[[#This Row],[benchmark_return]],1,0)</f>
        <v>1</v>
      </c>
      <c r="V555" s="17">
        <f>COUNTIFS(performance_data[portfolio_id],performance_data[[#This Row],[portfolio_id]])</f>
        <v>26</v>
      </c>
      <c r="W555" s="17">
        <f>COUNTIFS(performance_data[portfolio_id],performance_data[[#This Row],[portfolio_id]],
          performance_data[return_flag],1)</f>
        <v>14</v>
      </c>
      <c r="X555" s="15">
        <f>performance_data[[#This Row],[underperform_flag_count]]/performance_data[[#This Row],[totalportfoliocount]]</f>
        <v>0.53846153846153844</v>
      </c>
    </row>
    <row r="556" spans="1:24" x14ac:dyDescent="0.3">
      <c r="A556">
        <v>1932</v>
      </c>
      <c r="B556" s="1">
        <v>45380</v>
      </c>
      <c r="C556">
        <v>451281.65</v>
      </c>
      <c r="D556">
        <v>-4.18</v>
      </c>
      <c r="E556">
        <v>-4.93</v>
      </c>
      <c r="F556">
        <v>12921.61</v>
      </c>
      <c r="G556">
        <v>3492.43</v>
      </c>
      <c r="H556" t="s">
        <v>2205</v>
      </c>
      <c r="I556" t="s">
        <v>2206</v>
      </c>
      <c r="J556">
        <v>3</v>
      </c>
      <c r="K556" t="s">
        <v>2222</v>
      </c>
      <c r="L556" t="str">
        <f>IF(performance_data[[#This Row],[return_percentage]]&gt;=performance_data[[#This Row],[benchmark_return]],"Higher","Lower")</f>
        <v>Higher</v>
      </c>
      <c r="M556" s="14">
        <f xml:space="preserve"> _xlfn.MAXIFS(performance_data[date],performance_data[portfolio_id],performance_data[[#This Row],[portfolio_id]])</f>
        <v>45523</v>
      </c>
      <c r="N556" s="14">
        <f xml:space="preserve"> _xlfn.MINIFS(performance_data[date],performance_data[portfolio_id],performance_data[[#This Row],[portfolio_id]])</f>
        <v>44916</v>
      </c>
      <c r="O556" s="15">
        <f>_xlfn.MAXIFS(performance_data[portfolio_value],performance_data[portfolio_id],performance_data[[#This Row],[portfolio_id]],performance_data[date],performance_data[[#This Row],[latest_date]])</f>
        <v>413157.5</v>
      </c>
      <c r="P556" s="15">
        <f>_xlfn.MAXIFS(performance_data[portfolio_value],performance_data[portfolio_id],performance_data[[#This Row],[portfolio_id]],performance_data[date],performance_data[[#This Row],[starting_date]])</f>
        <v>78694.600000000006</v>
      </c>
      <c r="Q556" s="15">
        <f>performance_data[[#This Row],[latest_value]]-performance_data[[#This Row],[starting_value]]</f>
        <v>334462.90000000002</v>
      </c>
      <c r="R556" s="15">
        <f>performance_data[[#This Row],[net_inflows]]-performance_data[[#This Row],[net_outflows]]</f>
        <v>9429.18</v>
      </c>
      <c r="S556" s="15" t="str">
        <f>IF(performance_data[[#This Row],[net_inflows]]&gt;AVERAGE(performance_data[net_inflows]),"High","Low")</f>
        <v>High</v>
      </c>
      <c r="T556" s="15">
        <f>AVERAGEIF(performance_data[inflow_flag],performance_data[[#This Row],[inflow_flag]],performance_data[return_percentage])</f>
        <v>4.8467905675459724</v>
      </c>
      <c r="U556" s="17">
        <f>IF(performance_data[[#This Row],[return_percentage]]&lt;performance_data[[#This Row],[benchmark_return]],1,0)</f>
        <v>0</v>
      </c>
      <c r="V556" s="17">
        <f>COUNTIFS(performance_data[portfolio_id],performance_data[[#This Row],[portfolio_id]])</f>
        <v>26</v>
      </c>
      <c r="W556" s="17">
        <f>COUNTIFS(performance_data[portfolio_id],performance_data[[#This Row],[portfolio_id]],
          performance_data[return_flag],1)</f>
        <v>14</v>
      </c>
      <c r="X556" s="15">
        <f>performance_data[[#This Row],[underperform_flag_count]]/performance_data[[#This Row],[totalportfoliocount]]</f>
        <v>0.53846153846153844</v>
      </c>
    </row>
    <row r="557" spans="1:24" x14ac:dyDescent="0.3">
      <c r="A557">
        <v>1932</v>
      </c>
      <c r="B557" s="1">
        <v>45384</v>
      </c>
      <c r="C557">
        <v>216439.87</v>
      </c>
      <c r="D557">
        <v>11.29</v>
      </c>
      <c r="E557">
        <v>13.11</v>
      </c>
      <c r="F557">
        <v>606.04999999999995</v>
      </c>
      <c r="G557">
        <v>6032.86</v>
      </c>
      <c r="H557" t="s">
        <v>2205</v>
      </c>
      <c r="I557" t="s">
        <v>2211</v>
      </c>
      <c r="J557">
        <v>4</v>
      </c>
      <c r="K557" t="s">
        <v>2216</v>
      </c>
      <c r="L557" t="str">
        <f>IF(performance_data[[#This Row],[return_percentage]]&gt;=performance_data[[#This Row],[benchmark_return]],"Higher","Lower")</f>
        <v>Lower</v>
      </c>
      <c r="M557" s="14">
        <f xml:space="preserve"> _xlfn.MAXIFS(performance_data[date],performance_data[portfolio_id],performance_data[[#This Row],[portfolio_id]])</f>
        <v>45523</v>
      </c>
      <c r="N557" s="14">
        <f xml:space="preserve"> _xlfn.MINIFS(performance_data[date],performance_data[portfolio_id],performance_data[[#This Row],[portfolio_id]])</f>
        <v>44916</v>
      </c>
      <c r="O557" s="15">
        <f>_xlfn.MAXIFS(performance_data[portfolio_value],performance_data[portfolio_id],performance_data[[#This Row],[portfolio_id]],performance_data[date],performance_data[[#This Row],[latest_date]])</f>
        <v>413157.5</v>
      </c>
      <c r="P557" s="15">
        <f>_xlfn.MAXIFS(performance_data[portfolio_value],performance_data[portfolio_id],performance_data[[#This Row],[portfolio_id]],performance_data[date],performance_data[[#This Row],[starting_date]])</f>
        <v>78694.600000000006</v>
      </c>
      <c r="Q557" s="15">
        <f>performance_data[[#This Row],[latest_value]]-performance_data[[#This Row],[starting_value]]</f>
        <v>334462.90000000002</v>
      </c>
      <c r="R557" s="15">
        <f>performance_data[[#This Row],[net_inflows]]-performance_data[[#This Row],[net_outflows]]</f>
        <v>-5426.8099999999995</v>
      </c>
      <c r="S557" s="15" t="str">
        <f>IF(performance_data[[#This Row],[net_inflows]]&gt;AVERAGE(performance_data[net_inflows]),"High","Low")</f>
        <v>Low</v>
      </c>
      <c r="T557" s="15">
        <f>AVERAGEIF(performance_data[inflow_flag],performance_data[[#This Row],[inflow_flag]],performance_data[return_percentage])</f>
        <v>5.0457846277021572</v>
      </c>
      <c r="U557" s="17">
        <f>IF(performance_data[[#This Row],[return_percentage]]&lt;performance_data[[#This Row],[benchmark_return]],1,0)</f>
        <v>1</v>
      </c>
      <c r="V557" s="17">
        <f>COUNTIFS(performance_data[portfolio_id],performance_data[[#This Row],[portfolio_id]])</f>
        <v>26</v>
      </c>
      <c r="W557" s="17">
        <f>COUNTIFS(performance_data[portfolio_id],performance_data[[#This Row],[portfolio_id]],
          performance_data[return_flag],1)</f>
        <v>14</v>
      </c>
      <c r="X557" s="15">
        <f>performance_data[[#This Row],[underperform_flag_count]]/performance_data[[#This Row],[totalportfoliocount]]</f>
        <v>0.53846153846153844</v>
      </c>
    </row>
    <row r="558" spans="1:24" x14ac:dyDescent="0.3">
      <c r="A558">
        <v>1932</v>
      </c>
      <c r="B558" s="1">
        <v>45374</v>
      </c>
      <c r="C558">
        <v>16149.82</v>
      </c>
      <c r="D558">
        <v>-8.67</v>
      </c>
      <c r="E558">
        <v>-10.27</v>
      </c>
      <c r="F558">
        <v>9109.7999999999993</v>
      </c>
      <c r="G558">
        <v>3352.39</v>
      </c>
      <c r="H558" t="s">
        <v>2205</v>
      </c>
      <c r="I558" t="s">
        <v>2206</v>
      </c>
      <c r="J558">
        <v>3</v>
      </c>
      <c r="K558" t="s">
        <v>2222</v>
      </c>
      <c r="L558" t="str">
        <f>IF(performance_data[[#This Row],[return_percentage]]&gt;=performance_data[[#This Row],[benchmark_return]],"Higher","Lower")</f>
        <v>Higher</v>
      </c>
      <c r="M558" s="14">
        <f xml:space="preserve"> _xlfn.MAXIFS(performance_data[date],performance_data[portfolio_id],performance_data[[#This Row],[portfolio_id]])</f>
        <v>45523</v>
      </c>
      <c r="N558" s="14">
        <f xml:space="preserve"> _xlfn.MINIFS(performance_data[date],performance_data[portfolio_id],performance_data[[#This Row],[portfolio_id]])</f>
        <v>44916</v>
      </c>
      <c r="O558" s="15">
        <f>_xlfn.MAXIFS(performance_data[portfolio_value],performance_data[portfolio_id],performance_data[[#This Row],[portfolio_id]],performance_data[date],performance_data[[#This Row],[latest_date]])</f>
        <v>413157.5</v>
      </c>
      <c r="P558" s="15">
        <f>_xlfn.MAXIFS(performance_data[portfolio_value],performance_data[portfolio_id],performance_data[[#This Row],[portfolio_id]],performance_data[date],performance_data[[#This Row],[starting_date]])</f>
        <v>78694.600000000006</v>
      </c>
      <c r="Q558" s="15">
        <f>performance_data[[#This Row],[latest_value]]-performance_data[[#This Row],[starting_value]]</f>
        <v>334462.90000000002</v>
      </c>
      <c r="R558" s="15">
        <f>performance_data[[#This Row],[net_inflows]]-performance_data[[#This Row],[net_outflows]]</f>
        <v>5757.41</v>
      </c>
      <c r="S558" s="15" t="str">
        <f>IF(performance_data[[#This Row],[net_inflows]]&gt;AVERAGE(performance_data[net_inflows]),"High","Low")</f>
        <v>Low</v>
      </c>
      <c r="T558" s="15">
        <f>AVERAGEIF(performance_data[inflow_flag],performance_data[[#This Row],[inflow_flag]],performance_data[return_percentage])</f>
        <v>5.0457846277021572</v>
      </c>
      <c r="U558" s="17">
        <f>IF(performance_data[[#This Row],[return_percentage]]&lt;performance_data[[#This Row],[benchmark_return]],1,0)</f>
        <v>0</v>
      </c>
      <c r="V558" s="17">
        <f>COUNTIFS(performance_data[portfolio_id],performance_data[[#This Row],[portfolio_id]])</f>
        <v>26</v>
      </c>
      <c r="W558" s="17">
        <f>COUNTIFS(performance_data[portfolio_id],performance_data[[#This Row],[portfolio_id]],
          performance_data[return_flag],1)</f>
        <v>14</v>
      </c>
      <c r="X558" s="15">
        <f>performance_data[[#This Row],[underperform_flag_count]]/performance_data[[#This Row],[totalportfoliocount]]</f>
        <v>0.53846153846153844</v>
      </c>
    </row>
    <row r="559" spans="1:24" x14ac:dyDescent="0.3">
      <c r="A559">
        <v>1932</v>
      </c>
      <c r="B559" s="1">
        <v>45323</v>
      </c>
      <c r="C559">
        <v>202500.55</v>
      </c>
      <c r="D559">
        <v>2.21</v>
      </c>
      <c r="E559">
        <v>2.57</v>
      </c>
      <c r="F559">
        <v>17009.419999999998</v>
      </c>
      <c r="G559">
        <v>7354.3</v>
      </c>
      <c r="H559" t="s">
        <v>2205</v>
      </c>
      <c r="I559" t="s">
        <v>2206</v>
      </c>
      <c r="J559">
        <v>2</v>
      </c>
      <c r="K559" t="s">
        <v>2226</v>
      </c>
      <c r="L559" t="str">
        <f>IF(performance_data[[#This Row],[return_percentage]]&gt;=performance_data[[#This Row],[benchmark_return]],"Higher","Lower")</f>
        <v>Lower</v>
      </c>
      <c r="M559" s="14">
        <f xml:space="preserve"> _xlfn.MAXIFS(performance_data[date],performance_data[portfolio_id],performance_data[[#This Row],[portfolio_id]])</f>
        <v>45523</v>
      </c>
      <c r="N559" s="14">
        <f xml:space="preserve"> _xlfn.MINIFS(performance_data[date],performance_data[portfolio_id],performance_data[[#This Row],[portfolio_id]])</f>
        <v>44916</v>
      </c>
      <c r="O559" s="15">
        <f>_xlfn.MAXIFS(performance_data[portfolio_value],performance_data[portfolio_id],performance_data[[#This Row],[portfolio_id]],performance_data[date],performance_data[[#This Row],[latest_date]])</f>
        <v>413157.5</v>
      </c>
      <c r="P559" s="15">
        <f>_xlfn.MAXIFS(performance_data[portfolio_value],performance_data[portfolio_id],performance_data[[#This Row],[portfolio_id]],performance_data[date],performance_data[[#This Row],[starting_date]])</f>
        <v>78694.600000000006</v>
      </c>
      <c r="Q559" s="15">
        <f>performance_data[[#This Row],[latest_value]]-performance_data[[#This Row],[starting_value]]</f>
        <v>334462.90000000002</v>
      </c>
      <c r="R559" s="15">
        <f>performance_data[[#This Row],[net_inflows]]-performance_data[[#This Row],[net_outflows]]</f>
        <v>9655.119999999999</v>
      </c>
      <c r="S559" s="15" t="str">
        <f>IF(performance_data[[#This Row],[net_inflows]]&gt;AVERAGE(performance_data[net_inflows]),"High","Low")</f>
        <v>High</v>
      </c>
      <c r="T559" s="15">
        <f>AVERAGEIF(performance_data[inflow_flag],performance_data[[#This Row],[inflow_flag]],performance_data[return_percentage])</f>
        <v>4.8467905675459724</v>
      </c>
      <c r="U559" s="17">
        <f>IF(performance_data[[#This Row],[return_percentage]]&lt;performance_data[[#This Row],[benchmark_return]],1,0)</f>
        <v>1</v>
      </c>
      <c r="V559" s="17">
        <f>COUNTIFS(performance_data[portfolio_id],performance_data[[#This Row],[portfolio_id]])</f>
        <v>26</v>
      </c>
      <c r="W559" s="17">
        <f>COUNTIFS(performance_data[portfolio_id],performance_data[[#This Row],[portfolio_id]],
          performance_data[return_flag],1)</f>
        <v>14</v>
      </c>
      <c r="X559" s="15">
        <f>performance_data[[#This Row],[underperform_flag_count]]/performance_data[[#This Row],[totalportfoliocount]]</f>
        <v>0.53846153846153844</v>
      </c>
    </row>
    <row r="560" spans="1:24" x14ac:dyDescent="0.3">
      <c r="A560">
        <v>1932</v>
      </c>
      <c r="B560" s="1">
        <v>45243</v>
      </c>
      <c r="C560">
        <v>334310.02</v>
      </c>
      <c r="D560">
        <v>-5.05</v>
      </c>
      <c r="E560">
        <v>-4.91</v>
      </c>
      <c r="F560">
        <v>8168.91</v>
      </c>
      <c r="G560">
        <v>7745.13</v>
      </c>
      <c r="H560" t="s">
        <v>2213</v>
      </c>
      <c r="I560" t="s">
        <v>2217</v>
      </c>
      <c r="J560">
        <v>11</v>
      </c>
      <c r="K560" t="s">
        <v>2219</v>
      </c>
      <c r="L560" t="str">
        <f>IF(performance_data[[#This Row],[return_percentage]]&gt;=performance_data[[#This Row],[benchmark_return]],"Higher","Lower")</f>
        <v>Lower</v>
      </c>
      <c r="M560" s="14">
        <f xml:space="preserve"> _xlfn.MAXIFS(performance_data[date],performance_data[portfolio_id],performance_data[[#This Row],[portfolio_id]])</f>
        <v>45523</v>
      </c>
      <c r="N560" s="14">
        <f xml:space="preserve"> _xlfn.MINIFS(performance_data[date],performance_data[portfolio_id],performance_data[[#This Row],[portfolio_id]])</f>
        <v>44916</v>
      </c>
      <c r="O560" s="15">
        <f>_xlfn.MAXIFS(performance_data[portfolio_value],performance_data[portfolio_id],performance_data[[#This Row],[portfolio_id]],performance_data[date],performance_data[[#This Row],[latest_date]])</f>
        <v>413157.5</v>
      </c>
      <c r="P560" s="15">
        <f>_xlfn.MAXIFS(performance_data[portfolio_value],performance_data[portfolio_id],performance_data[[#This Row],[portfolio_id]],performance_data[date],performance_data[[#This Row],[starting_date]])</f>
        <v>78694.600000000006</v>
      </c>
      <c r="Q560" s="15">
        <f>performance_data[[#This Row],[latest_value]]-performance_data[[#This Row],[starting_value]]</f>
        <v>334462.90000000002</v>
      </c>
      <c r="R560" s="15">
        <f>performance_data[[#This Row],[net_inflows]]-performance_data[[#This Row],[net_outflows]]</f>
        <v>423.77999999999975</v>
      </c>
      <c r="S560" s="15" t="str">
        <f>IF(performance_data[[#This Row],[net_inflows]]&gt;AVERAGE(performance_data[net_inflows]),"High","Low")</f>
        <v>Low</v>
      </c>
      <c r="T560" s="15">
        <f>AVERAGEIF(performance_data[inflow_flag],performance_data[[#This Row],[inflow_flag]],performance_data[return_percentage])</f>
        <v>5.0457846277021572</v>
      </c>
      <c r="U560" s="17">
        <f>IF(performance_data[[#This Row],[return_percentage]]&lt;performance_data[[#This Row],[benchmark_return]],1,0)</f>
        <v>1</v>
      </c>
      <c r="V560" s="17">
        <f>COUNTIFS(performance_data[portfolio_id],performance_data[[#This Row],[portfolio_id]])</f>
        <v>26</v>
      </c>
      <c r="W560" s="17">
        <f>COUNTIFS(performance_data[portfolio_id],performance_data[[#This Row],[portfolio_id]],
          performance_data[return_flag],1)</f>
        <v>14</v>
      </c>
      <c r="X560" s="15">
        <f>performance_data[[#This Row],[underperform_flag_count]]/performance_data[[#This Row],[totalportfoliocount]]</f>
        <v>0.53846153846153844</v>
      </c>
    </row>
    <row r="561" spans="1:24" x14ac:dyDescent="0.3">
      <c r="A561">
        <v>1932</v>
      </c>
      <c r="B561" s="1">
        <v>45189</v>
      </c>
      <c r="C561">
        <v>399387.88</v>
      </c>
      <c r="D561">
        <v>-6.1</v>
      </c>
      <c r="E561">
        <v>-4.88</v>
      </c>
      <c r="F561">
        <v>2121.65</v>
      </c>
      <c r="G561">
        <v>8526.57</v>
      </c>
      <c r="H561" t="s">
        <v>2213</v>
      </c>
      <c r="I561" t="s">
        <v>2209</v>
      </c>
      <c r="J561">
        <v>9</v>
      </c>
      <c r="K561" t="s">
        <v>2221</v>
      </c>
      <c r="L561" t="str">
        <f>IF(performance_data[[#This Row],[return_percentage]]&gt;=performance_data[[#This Row],[benchmark_return]],"Higher","Lower")</f>
        <v>Lower</v>
      </c>
      <c r="M561" s="14">
        <f xml:space="preserve"> _xlfn.MAXIFS(performance_data[date],performance_data[portfolio_id],performance_data[[#This Row],[portfolio_id]])</f>
        <v>45523</v>
      </c>
      <c r="N561" s="14">
        <f xml:space="preserve"> _xlfn.MINIFS(performance_data[date],performance_data[portfolio_id],performance_data[[#This Row],[portfolio_id]])</f>
        <v>44916</v>
      </c>
      <c r="O561" s="15">
        <f>_xlfn.MAXIFS(performance_data[portfolio_value],performance_data[portfolio_id],performance_data[[#This Row],[portfolio_id]],performance_data[date],performance_data[[#This Row],[latest_date]])</f>
        <v>413157.5</v>
      </c>
      <c r="P561" s="15">
        <f>_xlfn.MAXIFS(performance_data[portfolio_value],performance_data[portfolio_id],performance_data[[#This Row],[portfolio_id]],performance_data[date],performance_data[[#This Row],[starting_date]])</f>
        <v>78694.600000000006</v>
      </c>
      <c r="Q561" s="15">
        <f>performance_data[[#This Row],[latest_value]]-performance_data[[#This Row],[starting_value]]</f>
        <v>334462.90000000002</v>
      </c>
      <c r="R561" s="15">
        <f>performance_data[[#This Row],[net_inflows]]-performance_data[[#This Row],[net_outflows]]</f>
        <v>-6404.92</v>
      </c>
      <c r="S561" s="15" t="str">
        <f>IF(performance_data[[#This Row],[net_inflows]]&gt;AVERAGE(performance_data[net_inflows]),"High","Low")</f>
        <v>Low</v>
      </c>
      <c r="T561" s="15">
        <f>AVERAGEIF(performance_data[inflow_flag],performance_data[[#This Row],[inflow_flag]],performance_data[return_percentage])</f>
        <v>5.0457846277021572</v>
      </c>
      <c r="U561" s="17">
        <f>IF(performance_data[[#This Row],[return_percentage]]&lt;performance_data[[#This Row],[benchmark_return]],1,0)</f>
        <v>1</v>
      </c>
      <c r="V561" s="17">
        <f>COUNTIFS(performance_data[portfolio_id],performance_data[[#This Row],[portfolio_id]])</f>
        <v>26</v>
      </c>
      <c r="W561" s="17">
        <f>COUNTIFS(performance_data[portfolio_id],performance_data[[#This Row],[portfolio_id]],
          performance_data[return_flag],1)</f>
        <v>14</v>
      </c>
      <c r="X561" s="15">
        <f>performance_data[[#This Row],[underperform_flag_count]]/performance_data[[#This Row],[totalportfoliocount]]</f>
        <v>0.53846153846153844</v>
      </c>
    </row>
    <row r="562" spans="1:24" x14ac:dyDescent="0.3">
      <c r="A562">
        <v>1932</v>
      </c>
      <c r="B562" s="1">
        <v>45084</v>
      </c>
      <c r="C562">
        <v>266689.15000000002</v>
      </c>
      <c r="D562">
        <v>18.04</v>
      </c>
      <c r="E562">
        <v>16.18</v>
      </c>
      <c r="F562">
        <v>7312.64</v>
      </c>
      <c r="G562">
        <v>3861.64</v>
      </c>
      <c r="H562" t="s">
        <v>2213</v>
      </c>
      <c r="I562" t="s">
        <v>2211</v>
      </c>
      <c r="J562">
        <v>6</v>
      </c>
      <c r="K562" t="s">
        <v>2212</v>
      </c>
      <c r="L562" t="str">
        <f>IF(performance_data[[#This Row],[return_percentage]]&gt;=performance_data[[#This Row],[benchmark_return]],"Higher","Lower")</f>
        <v>Higher</v>
      </c>
      <c r="M562" s="14">
        <f xml:space="preserve"> _xlfn.MAXIFS(performance_data[date],performance_data[portfolio_id],performance_data[[#This Row],[portfolio_id]])</f>
        <v>45523</v>
      </c>
      <c r="N562" s="14">
        <f xml:space="preserve"> _xlfn.MINIFS(performance_data[date],performance_data[portfolio_id],performance_data[[#This Row],[portfolio_id]])</f>
        <v>44916</v>
      </c>
      <c r="O562" s="15">
        <f>_xlfn.MAXIFS(performance_data[portfolio_value],performance_data[portfolio_id],performance_data[[#This Row],[portfolio_id]],performance_data[date],performance_data[[#This Row],[latest_date]])</f>
        <v>413157.5</v>
      </c>
      <c r="P562" s="15">
        <f>_xlfn.MAXIFS(performance_data[portfolio_value],performance_data[portfolio_id],performance_data[[#This Row],[portfolio_id]],performance_data[date],performance_data[[#This Row],[starting_date]])</f>
        <v>78694.600000000006</v>
      </c>
      <c r="Q562" s="15">
        <f>performance_data[[#This Row],[latest_value]]-performance_data[[#This Row],[starting_value]]</f>
        <v>334462.90000000002</v>
      </c>
      <c r="R562" s="15">
        <f>performance_data[[#This Row],[net_inflows]]-performance_data[[#This Row],[net_outflows]]</f>
        <v>3451.0000000000005</v>
      </c>
      <c r="S562" s="15" t="str">
        <f>IF(performance_data[[#This Row],[net_inflows]]&gt;AVERAGE(performance_data[net_inflows]),"High","Low")</f>
        <v>Low</v>
      </c>
      <c r="T562" s="15">
        <f>AVERAGEIF(performance_data[inflow_flag],performance_data[[#This Row],[inflow_flag]],performance_data[return_percentage])</f>
        <v>5.0457846277021572</v>
      </c>
      <c r="U562" s="17">
        <f>IF(performance_data[[#This Row],[return_percentage]]&lt;performance_data[[#This Row],[benchmark_return]],1,0)</f>
        <v>0</v>
      </c>
      <c r="V562" s="17">
        <f>COUNTIFS(performance_data[portfolio_id],performance_data[[#This Row],[portfolio_id]])</f>
        <v>26</v>
      </c>
      <c r="W562" s="17">
        <f>COUNTIFS(performance_data[portfolio_id],performance_data[[#This Row],[portfolio_id]],
          performance_data[return_flag],1)</f>
        <v>14</v>
      </c>
      <c r="X562" s="15">
        <f>performance_data[[#This Row],[underperform_flag_count]]/performance_data[[#This Row],[totalportfoliocount]]</f>
        <v>0.53846153846153844</v>
      </c>
    </row>
    <row r="563" spans="1:24" x14ac:dyDescent="0.3">
      <c r="A563">
        <v>1932</v>
      </c>
      <c r="B563" s="1">
        <v>45331</v>
      </c>
      <c r="C563">
        <v>200406.86</v>
      </c>
      <c r="D563">
        <v>7.82</v>
      </c>
      <c r="E563">
        <v>7.69</v>
      </c>
      <c r="F563">
        <v>11753.22</v>
      </c>
      <c r="G563">
        <v>18846.259999999998</v>
      </c>
      <c r="H563" t="s">
        <v>2205</v>
      </c>
      <c r="I563" t="s">
        <v>2206</v>
      </c>
      <c r="J563">
        <v>2</v>
      </c>
      <c r="K563" t="s">
        <v>2226</v>
      </c>
      <c r="L563" t="str">
        <f>IF(performance_data[[#This Row],[return_percentage]]&gt;=performance_data[[#This Row],[benchmark_return]],"Higher","Lower")</f>
        <v>Higher</v>
      </c>
      <c r="M563" s="14">
        <f xml:space="preserve"> _xlfn.MAXIFS(performance_data[date],performance_data[portfolio_id],performance_data[[#This Row],[portfolio_id]])</f>
        <v>45523</v>
      </c>
      <c r="N563" s="14">
        <f xml:space="preserve"> _xlfn.MINIFS(performance_data[date],performance_data[portfolio_id],performance_data[[#This Row],[portfolio_id]])</f>
        <v>44916</v>
      </c>
      <c r="O563" s="15">
        <f>_xlfn.MAXIFS(performance_data[portfolio_value],performance_data[portfolio_id],performance_data[[#This Row],[portfolio_id]],performance_data[date],performance_data[[#This Row],[latest_date]])</f>
        <v>413157.5</v>
      </c>
      <c r="P563" s="15">
        <f>_xlfn.MAXIFS(performance_data[portfolio_value],performance_data[portfolio_id],performance_data[[#This Row],[portfolio_id]],performance_data[date],performance_data[[#This Row],[starting_date]])</f>
        <v>78694.600000000006</v>
      </c>
      <c r="Q563" s="15">
        <f>performance_data[[#This Row],[latest_value]]-performance_data[[#This Row],[starting_value]]</f>
        <v>334462.90000000002</v>
      </c>
      <c r="R563" s="15">
        <f>performance_data[[#This Row],[net_inflows]]-performance_data[[#This Row],[net_outflows]]</f>
        <v>-7093.0399999999991</v>
      </c>
      <c r="S563" s="15" t="str">
        <f>IF(performance_data[[#This Row],[net_inflows]]&gt;AVERAGE(performance_data[net_inflows]),"High","Low")</f>
        <v>High</v>
      </c>
      <c r="T563" s="15">
        <f>AVERAGEIF(performance_data[inflow_flag],performance_data[[#This Row],[inflow_flag]],performance_data[return_percentage])</f>
        <v>4.8467905675459724</v>
      </c>
      <c r="U563" s="17">
        <f>IF(performance_data[[#This Row],[return_percentage]]&lt;performance_data[[#This Row],[benchmark_return]],1,0)</f>
        <v>0</v>
      </c>
      <c r="V563" s="17">
        <f>COUNTIFS(performance_data[portfolio_id],performance_data[[#This Row],[portfolio_id]])</f>
        <v>26</v>
      </c>
      <c r="W563" s="17">
        <f>COUNTIFS(performance_data[portfolio_id],performance_data[[#This Row],[portfolio_id]],
          performance_data[return_flag],1)</f>
        <v>14</v>
      </c>
      <c r="X563" s="15">
        <f>performance_data[[#This Row],[underperform_flag_count]]/performance_data[[#This Row],[totalportfoliocount]]</f>
        <v>0.53846153846153844</v>
      </c>
    </row>
    <row r="564" spans="1:24" x14ac:dyDescent="0.3">
      <c r="A564">
        <v>1932</v>
      </c>
      <c r="B564" s="1">
        <v>45100</v>
      </c>
      <c r="C564">
        <v>418289.65</v>
      </c>
      <c r="D564">
        <v>2.85</v>
      </c>
      <c r="E564">
        <v>3.33</v>
      </c>
      <c r="F564">
        <v>151.01</v>
      </c>
      <c r="G564">
        <v>3639.9</v>
      </c>
      <c r="H564" t="s">
        <v>2213</v>
      </c>
      <c r="I564" t="s">
        <v>2211</v>
      </c>
      <c r="J564">
        <v>6</v>
      </c>
      <c r="K564" t="s">
        <v>2212</v>
      </c>
      <c r="L564" t="str">
        <f>IF(performance_data[[#This Row],[return_percentage]]&gt;=performance_data[[#This Row],[benchmark_return]],"Higher","Lower")</f>
        <v>Lower</v>
      </c>
      <c r="M564" s="14">
        <f xml:space="preserve"> _xlfn.MAXIFS(performance_data[date],performance_data[portfolio_id],performance_data[[#This Row],[portfolio_id]])</f>
        <v>45523</v>
      </c>
      <c r="N564" s="14">
        <f xml:space="preserve"> _xlfn.MINIFS(performance_data[date],performance_data[portfolio_id],performance_data[[#This Row],[portfolio_id]])</f>
        <v>44916</v>
      </c>
      <c r="O564" s="15">
        <f>_xlfn.MAXIFS(performance_data[portfolio_value],performance_data[portfolio_id],performance_data[[#This Row],[portfolio_id]],performance_data[date],performance_data[[#This Row],[latest_date]])</f>
        <v>413157.5</v>
      </c>
      <c r="P564" s="15">
        <f>_xlfn.MAXIFS(performance_data[portfolio_value],performance_data[portfolio_id],performance_data[[#This Row],[portfolio_id]],performance_data[date],performance_data[[#This Row],[starting_date]])</f>
        <v>78694.600000000006</v>
      </c>
      <c r="Q564" s="15">
        <f>performance_data[[#This Row],[latest_value]]-performance_data[[#This Row],[starting_value]]</f>
        <v>334462.90000000002</v>
      </c>
      <c r="R564" s="15">
        <f>performance_data[[#This Row],[net_inflows]]-performance_data[[#This Row],[net_outflows]]</f>
        <v>-3488.8900000000003</v>
      </c>
      <c r="S564" s="15" t="str">
        <f>IF(performance_data[[#This Row],[net_inflows]]&gt;AVERAGE(performance_data[net_inflows]),"High","Low")</f>
        <v>Low</v>
      </c>
      <c r="T564" s="15">
        <f>AVERAGEIF(performance_data[inflow_flag],performance_data[[#This Row],[inflow_flag]],performance_data[return_percentage])</f>
        <v>5.0457846277021572</v>
      </c>
      <c r="U564" s="17">
        <f>IF(performance_data[[#This Row],[return_percentage]]&lt;performance_data[[#This Row],[benchmark_return]],1,0)</f>
        <v>1</v>
      </c>
      <c r="V564" s="17">
        <f>COUNTIFS(performance_data[portfolio_id],performance_data[[#This Row],[portfolio_id]])</f>
        <v>26</v>
      </c>
      <c r="W564" s="17">
        <f>COUNTIFS(performance_data[portfolio_id],performance_data[[#This Row],[portfolio_id]],
          performance_data[return_flag],1)</f>
        <v>14</v>
      </c>
      <c r="X564" s="15">
        <f>performance_data[[#This Row],[underperform_flag_count]]/performance_data[[#This Row],[totalportfoliocount]]</f>
        <v>0.53846153846153844</v>
      </c>
    </row>
    <row r="565" spans="1:24" x14ac:dyDescent="0.3">
      <c r="A565">
        <v>1932</v>
      </c>
      <c r="B565" s="1">
        <v>45482</v>
      </c>
      <c r="C565">
        <v>123854.91</v>
      </c>
      <c r="D565">
        <v>17.89</v>
      </c>
      <c r="E565">
        <v>15.94</v>
      </c>
      <c r="F565">
        <v>4138.51</v>
      </c>
      <c r="G565">
        <v>10459.59</v>
      </c>
      <c r="H565" t="s">
        <v>2205</v>
      </c>
      <c r="I565" t="s">
        <v>2209</v>
      </c>
      <c r="J565">
        <v>7</v>
      </c>
      <c r="K565" t="s">
        <v>2210</v>
      </c>
      <c r="L565" t="str">
        <f>IF(performance_data[[#This Row],[return_percentage]]&gt;=performance_data[[#This Row],[benchmark_return]],"Higher","Lower")</f>
        <v>Higher</v>
      </c>
      <c r="M565" s="14">
        <f xml:space="preserve"> _xlfn.MAXIFS(performance_data[date],performance_data[portfolio_id],performance_data[[#This Row],[portfolio_id]])</f>
        <v>45523</v>
      </c>
      <c r="N565" s="14">
        <f xml:space="preserve"> _xlfn.MINIFS(performance_data[date],performance_data[portfolio_id],performance_data[[#This Row],[portfolio_id]])</f>
        <v>44916</v>
      </c>
      <c r="O565" s="15">
        <f>_xlfn.MAXIFS(performance_data[portfolio_value],performance_data[portfolio_id],performance_data[[#This Row],[portfolio_id]],performance_data[date],performance_data[[#This Row],[latest_date]])</f>
        <v>413157.5</v>
      </c>
      <c r="P565" s="15">
        <f>_xlfn.MAXIFS(performance_data[portfolio_value],performance_data[portfolio_id],performance_data[[#This Row],[portfolio_id]],performance_data[date],performance_data[[#This Row],[starting_date]])</f>
        <v>78694.600000000006</v>
      </c>
      <c r="Q565" s="15">
        <f>performance_data[[#This Row],[latest_value]]-performance_data[[#This Row],[starting_value]]</f>
        <v>334462.90000000002</v>
      </c>
      <c r="R565" s="15">
        <f>performance_data[[#This Row],[net_inflows]]-performance_data[[#This Row],[net_outflows]]</f>
        <v>-6321.08</v>
      </c>
      <c r="S565" s="15" t="str">
        <f>IF(performance_data[[#This Row],[net_inflows]]&gt;AVERAGE(performance_data[net_inflows]),"High","Low")</f>
        <v>Low</v>
      </c>
      <c r="T565" s="15">
        <f>AVERAGEIF(performance_data[inflow_flag],performance_data[[#This Row],[inflow_flag]],performance_data[return_percentage])</f>
        <v>5.0457846277021572</v>
      </c>
      <c r="U565" s="17">
        <f>IF(performance_data[[#This Row],[return_percentage]]&lt;performance_data[[#This Row],[benchmark_return]],1,0)</f>
        <v>0</v>
      </c>
      <c r="V565" s="17">
        <f>COUNTIFS(performance_data[portfolio_id],performance_data[[#This Row],[portfolio_id]])</f>
        <v>26</v>
      </c>
      <c r="W565" s="17">
        <f>COUNTIFS(performance_data[portfolio_id],performance_data[[#This Row],[portfolio_id]],
          performance_data[return_flag],1)</f>
        <v>14</v>
      </c>
      <c r="X565" s="15">
        <f>performance_data[[#This Row],[underperform_flag_count]]/performance_data[[#This Row],[totalportfoliocount]]</f>
        <v>0.53846153846153844</v>
      </c>
    </row>
    <row r="566" spans="1:24" x14ac:dyDescent="0.3">
      <c r="A566">
        <v>1932</v>
      </c>
      <c r="B566" s="1">
        <v>45041</v>
      </c>
      <c r="C566">
        <v>331502.11</v>
      </c>
      <c r="D566">
        <v>19.07</v>
      </c>
      <c r="E566">
        <v>20</v>
      </c>
      <c r="F566">
        <v>15813.14</v>
      </c>
      <c r="G566">
        <v>2831.02</v>
      </c>
      <c r="H566" t="s">
        <v>2213</v>
      </c>
      <c r="I566" t="s">
        <v>2211</v>
      </c>
      <c r="J566">
        <v>4</v>
      </c>
      <c r="K566" t="s">
        <v>2216</v>
      </c>
      <c r="L566" t="str">
        <f>IF(performance_data[[#This Row],[return_percentage]]&gt;=performance_data[[#This Row],[benchmark_return]],"Higher","Lower")</f>
        <v>Lower</v>
      </c>
      <c r="M566" s="14">
        <f xml:space="preserve"> _xlfn.MAXIFS(performance_data[date],performance_data[portfolio_id],performance_data[[#This Row],[portfolio_id]])</f>
        <v>45523</v>
      </c>
      <c r="N566" s="14">
        <f xml:space="preserve"> _xlfn.MINIFS(performance_data[date],performance_data[portfolio_id],performance_data[[#This Row],[portfolio_id]])</f>
        <v>44916</v>
      </c>
      <c r="O566" s="15">
        <f>_xlfn.MAXIFS(performance_data[portfolio_value],performance_data[portfolio_id],performance_data[[#This Row],[portfolio_id]],performance_data[date],performance_data[[#This Row],[latest_date]])</f>
        <v>413157.5</v>
      </c>
      <c r="P566" s="15">
        <f>_xlfn.MAXIFS(performance_data[portfolio_value],performance_data[portfolio_id],performance_data[[#This Row],[portfolio_id]],performance_data[date],performance_data[[#This Row],[starting_date]])</f>
        <v>78694.600000000006</v>
      </c>
      <c r="Q566" s="15">
        <f>performance_data[[#This Row],[latest_value]]-performance_data[[#This Row],[starting_value]]</f>
        <v>334462.90000000002</v>
      </c>
      <c r="R566" s="15">
        <f>performance_data[[#This Row],[net_inflows]]-performance_data[[#This Row],[net_outflows]]</f>
        <v>12982.119999999999</v>
      </c>
      <c r="S566" s="15" t="str">
        <f>IF(performance_data[[#This Row],[net_inflows]]&gt;AVERAGE(performance_data[net_inflows]),"High","Low")</f>
        <v>High</v>
      </c>
      <c r="T566" s="15">
        <f>AVERAGEIF(performance_data[inflow_flag],performance_data[[#This Row],[inflow_flag]],performance_data[return_percentage])</f>
        <v>4.8467905675459724</v>
      </c>
      <c r="U566" s="17">
        <f>IF(performance_data[[#This Row],[return_percentage]]&lt;performance_data[[#This Row],[benchmark_return]],1,0)</f>
        <v>1</v>
      </c>
      <c r="V566" s="17">
        <f>COUNTIFS(performance_data[portfolio_id],performance_data[[#This Row],[portfolio_id]])</f>
        <v>26</v>
      </c>
      <c r="W566" s="17">
        <f>COUNTIFS(performance_data[portfolio_id],performance_data[[#This Row],[portfolio_id]],
          performance_data[return_flag],1)</f>
        <v>14</v>
      </c>
      <c r="X566" s="15">
        <f>performance_data[[#This Row],[underperform_flag_count]]/performance_data[[#This Row],[totalportfoliocount]]</f>
        <v>0.53846153846153844</v>
      </c>
    </row>
    <row r="567" spans="1:24" x14ac:dyDescent="0.3">
      <c r="A567">
        <v>1932</v>
      </c>
      <c r="B567" s="1">
        <v>45186</v>
      </c>
      <c r="C567">
        <v>318611.21999999997</v>
      </c>
      <c r="D567">
        <v>1.49</v>
      </c>
      <c r="E567">
        <v>1.47</v>
      </c>
      <c r="F567">
        <v>10948.83</v>
      </c>
      <c r="G567">
        <v>12328.82</v>
      </c>
      <c r="H567" t="s">
        <v>2213</v>
      </c>
      <c r="I567" t="s">
        <v>2209</v>
      </c>
      <c r="J567">
        <v>9</v>
      </c>
      <c r="K567" t="s">
        <v>2221</v>
      </c>
      <c r="L567" t="str">
        <f>IF(performance_data[[#This Row],[return_percentage]]&gt;=performance_data[[#This Row],[benchmark_return]],"Higher","Lower")</f>
        <v>Higher</v>
      </c>
      <c r="M567" s="14">
        <f xml:space="preserve"> _xlfn.MAXIFS(performance_data[date],performance_data[portfolio_id],performance_data[[#This Row],[portfolio_id]])</f>
        <v>45523</v>
      </c>
      <c r="N567" s="14">
        <f xml:space="preserve"> _xlfn.MINIFS(performance_data[date],performance_data[portfolio_id],performance_data[[#This Row],[portfolio_id]])</f>
        <v>44916</v>
      </c>
      <c r="O567" s="15">
        <f>_xlfn.MAXIFS(performance_data[portfolio_value],performance_data[portfolio_id],performance_data[[#This Row],[portfolio_id]],performance_data[date],performance_data[[#This Row],[latest_date]])</f>
        <v>413157.5</v>
      </c>
      <c r="P567" s="15">
        <f>_xlfn.MAXIFS(performance_data[portfolio_value],performance_data[portfolio_id],performance_data[[#This Row],[portfolio_id]],performance_data[date],performance_data[[#This Row],[starting_date]])</f>
        <v>78694.600000000006</v>
      </c>
      <c r="Q567" s="15">
        <f>performance_data[[#This Row],[latest_value]]-performance_data[[#This Row],[starting_value]]</f>
        <v>334462.90000000002</v>
      </c>
      <c r="R567" s="15">
        <f>performance_data[[#This Row],[net_inflows]]-performance_data[[#This Row],[net_outflows]]</f>
        <v>-1379.9899999999998</v>
      </c>
      <c r="S567" s="15" t="str">
        <f>IF(performance_data[[#This Row],[net_inflows]]&gt;AVERAGE(performance_data[net_inflows]),"High","Low")</f>
        <v>High</v>
      </c>
      <c r="T567" s="15">
        <f>AVERAGEIF(performance_data[inflow_flag],performance_data[[#This Row],[inflow_flag]],performance_data[return_percentage])</f>
        <v>4.8467905675459724</v>
      </c>
      <c r="U567" s="17">
        <f>IF(performance_data[[#This Row],[return_percentage]]&lt;performance_data[[#This Row],[benchmark_return]],1,0)</f>
        <v>0</v>
      </c>
      <c r="V567" s="17">
        <f>COUNTIFS(performance_data[portfolio_id],performance_data[[#This Row],[portfolio_id]])</f>
        <v>26</v>
      </c>
      <c r="W567" s="17">
        <f>COUNTIFS(performance_data[portfolio_id],performance_data[[#This Row],[portfolio_id]],
          performance_data[return_flag],1)</f>
        <v>14</v>
      </c>
      <c r="X567" s="15">
        <f>performance_data[[#This Row],[underperform_flag_count]]/performance_data[[#This Row],[totalportfoliocount]]</f>
        <v>0.53846153846153844</v>
      </c>
    </row>
    <row r="568" spans="1:24" x14ac:dyDescent="0.3">
      <c r="A568">
        <v>1932</v>
      </c>
      <c r="B568" s="1">
        <v>45496</v>
      </c>
      <c r="C568">
        <v>15149.54</v>
      </c>
      <c r="D568">
        <v>0.94</v>
      </c>
      <c r="E568">
        <v>0.92</v>
      </c>
      <c r="F568">
        <v>11431.61</v>
      </c>
      <c r="G568">
        <v>1815.19</v>
      </c>
      <c r="H568" t="s">
        <v>2205</v>
      </c>
      <c r="I568" t="s">
        <v>2209</v>
      </c>
      <c r="J568">
        <v>7</v>
      </c>
      <c r="K568" t="s">
        <v>2210</v>
      </c>
      <c r="L568" t="str">
        <f>IF(performance_data[[#This Row],[return_percentage]]&gt;=performance_data[[#This Row],[benchmark_return]],"Higher","Lower")</f>
        <v>Higher</v>
      </c>
      <c r="M568" s="14">
        <f xml:space="preserve"> _xlfn.MAXIFS(performance_data[date],performance_data[portfolio_id],performance_data[[#This Row],[portfolio_id]])</f>
        <v>45523</v>
      </c>
      <c r="N568" s="14">
        <f xml:space="preserve"> _xlfn.MINIFS(performance_data[date],performance_data[portfolio_id],performance_data[[#This Row],[portfolio_id]])</f>
        <v>44916</v>
      </c>
      <c r="O568" s="15">
        <f>_xlfn.MAXIFS(performance_data[portfolio_value],performance_data[portfolio_id],performance_data[[#This Row],[portfolio_id]],performance_data[date],performance_data[[#This Row],[latest_date]])</f>
        <v>413157.5</v>
      </c>
      <c r="P568" s="15">
        <f>_xlfn.MAXIFS(performance_data[portfolio_value],performance_data[portfolio_id],performance_data[[#This Row],[portfolio_id]],performance_data[date],performance_data[[#This Row],[starting_date]])</f>
        <v>78694.600000000006</v>
      </c>
      <c r="Q568" s="15">
        <f>performance_data[[#This Row],[latest_value]]-performance_data[[#This Row],[starting_value]]</f>
        <v>334462.90000000002</v>
      </c>
      <c r="R568" s="15">
        <f>performance_data[[#This Row],[net_inflows]]-performance_data[[#This Row],[net_outflows]]</f>
        <v>9616.42</v>
      </c>
      <c r="S568" s="15" t="str">
        <f>IF(performance_data[[#This Row],[net_inflows]]&gt;AVERAGE(performance_data[net_inflows]),"High","Low")</f>
        <v>High</v>
      </c>
      <c r="T568" s="15">
        <f>AVERAGEIF(performance_data[inflow_flag],performance_data[[#This Row],[inflow_flag]],performance_data[return_percentage])</f>
        <v>4.8467905675459724</v>
      </c>
      <c r="U568" s="17">
        <f>IF(performance_data[[#This Row],[return_percentage]]&lt;performance_data[[#This Row],[benchmark_return]],1,0)</f>
        <v>0</v>
      </c>
      <c r="V568" s="17">
        <f>COUNTIFS(performance_data[portfolio_id],performance_data[[#This Row],[portfolio_id]])</f>
        <v>26</v>
      </c>
      <c r="W568" s="17">
        <f>COUNTIFS(performance_data[portfolio_id],performance_data[[#This Row],[portfolio_id]],
          performance_data[return_flag],1)</f>
        <v>14</v>
      </c>
      <c r="X568" s="15">
        <f>performance_data[[#This Row],[underperform_flag_count]]/performance_data[[#This Row],[totalportfoliocount]]</f>
        <v>0.53846153846153844</v>
      </c>
    </row>
    <row r="569" spans="1:24" x14ac:dyDescent="0.3">
      <c r="A569">
        <v>1932</v>
      </c>
      <c r="B569" s="1">
        <v>45326</v>
      </c>
      <c r="C569">
        <v>196733.37</v>
      </c>
      <c r="D569">
        <v>17.079999999999998</v>
      </c>
      <c r="E569">
        <v>18.14</v>
      </c>
      <c r="F569">
        <v>9576.49</v>
      </c>
      <c r="G569">
        <v>15820.34</v>
      </c>
      <c r="H569" t="s">
        <v>2205</v>
      </c>
      <c r="I569" t="s">
        <v>2206</v>
      </c>
      <c r="J569">
        <v>2</v>
      </c>
      <c r="K569" t="s">
        <v>2226</v>
      </c>
      <c r="L569" t="str">
        <f>IF(performance_data[[#This Row],[return_percentage]]&gt;=performance_data[[#This Row],[benchmark_return]],"Higher","Lower")</f>
        <v>Lower</v>
      </c>
      <c r="M569" s="14">
        <f xml:space="preserve"> _xlfn.MAXIFS(performance_data[date],performance_data[portfolio_id],performance_data[[#This Row],[portfolio_id]])</f>
        <v>45523</v>
      </c>
      <c r="N569" s="14">
        <f xml:space="preserve"> _xlfn.MINIFS(performance_data[date],performance_data[portfolio_id],performance_data[[#This Row],[portfolio_id]])</f>
        <v>44916</v>
      </c>
      <c r="O569" s="15">
        <f>_xlfn.MAXIFS(performance_data[portfolio_value],performance_data[portfolio_id],performance_data[[#This Row],[portfolio_id]],performance_data[date],performance_data[[#This Row],[latest_date]])</f>
        <v>413157.5</v>
      </c>
      <c r="P569" s="15">
        <f>_xlfn.MAXIFS(performance_data[portfolio_value],performance_data[portfolio_id],performance_data[[#This Row],[portfolio_id]],performance_data[date],performance_data[[#This Row],[starting_date]])</f>
        <v>78694.600000000006</v>
      </c>
      <c r="Q569" s="15">
        <f>performance_data[[#This Row],[latest_value]]-performance_data[[#This Row],[starting_value]]</f>
        <v>334462.90000000002</v>
      </c>
      <c r="R569" s="15">
        <f>performance_data[[#This Row],[net_inflows]]-performance_data[[#This Row],[net_outflows]]</f>
        <v>-6243.85</v>
      </c>
      <c r="S569" s="15" t="str">
        <f>IF(performance_data[[#This Row],[net_inflows]]&gt;AVERAGE(performance_data[net_inflows]),"High","Low")</f>
        <v>Low</v>
      </c>
      <c r="T569" s="15">
        <f>AVERAGEIF(performance_data[inflow_flag],performance_data[[#This Row],[inflow_flag]],performance_data[return_percentage])</f>
        <v>5.0457846277021572</v>
      </c>
      <c r="U569" s="17">
        <f>IF(performance_data[[#This Row],[return_percentage]]&lt;performance_data[[#This Row],[benchmark_return]],1,0)</f>
        <v>1</v>
      </c>
      <c r="V569" s="17">
        <f>COUNTIFS(performance_data[portfolio_id],performance_data[[#This Row],[portfolio_id]])</f>
        <v>26</v>
      </c>
      <c r="W569" s="17">
        <f>COUNTIFS(performance_data[portfolio_id],performance_data[[#This Row],[portfolio_id]],
          performance_data[return_flag],1)</f>
        <v>14</v>
      </c>
      <c r="X569" s="15">
        <f>performance_data[[#This Row],[underperform_flag_count]]/performance_data[[#This Row],[totalportfoliocount]]</f>
        <v>0.53846153846153844</v>
      </c>
    </row>
    <row r="570" spans="1:24" x14ac:dyDescent="0.3">
      <c r="A570">
        <v>1932</v>
      </c>
      <c r="B570" s="1">
        <v>45272</v>
      </c>
      <c r="C570">
        <v>229313.61</v>
      </c>
      <c r="D570">
        <v>-4.2</v>
      </c>
      <c r="E570">
        <v>-4.24</v>
      </c>
      <c r="F570">
        <v>18545.22</v>
      </c>
      <c r="G570">
        <v>7921.06</v>
      </c>
      <c r="H570" t="s">
        <v>2213</v>
      </c>
      <c r="I570" t="s">
        <v>2217</v>
      </c>
      <c r="J570">
        <v>12</v>
      </c>
      <c r="K570" t="s">
        <v>2218</v>
      </c>
      <c r="L570" t="str">
        <f>IF(performance_data[[#This Row],[return_percentage]]&gt;=performance_data[[#This Row],[benchmark_return]],"Higher","Lower")</f>
        <v>Higher</v>
      </c>
      <c r="M570" s="14">
        <f xml:space="preserve"> _xlfn.MAXIFS(performance_data[date],performance_data[portfolio_id],performance_data[[#This Row],[portfolio_id]])</f>
        <v>45523</v>
      </c>
      <c r="N570" s="14">
        <f xml:space="preserve"> _xlfn.MINIFS(performance_data[date],performance_data[portfolio_id],performance_data[[#This Row],[portfolio_id]])</f>
        <v>44916</v>
      </c>
      <c r="O570" s="15">
        <f>_xlfn.MAXIFS(performance_data[portfolio_value],performance_data[portfolio_id],performance_data[[#This Row],[portfolio_id]],performance_data[date],performance_data[[#This Row],[latest_date]])</f>
        <v>413157.5</v>
      </c>
      <c r="P570" s="15">
        <f>_xlfn.MAXIFS(performance_data[portfolio_value],performance_data[portfolio_id],performance_data[[#This Row],[portfolio_id]],performance_data[date],performance_data[[#This Row],[starting_date]])</f>
        <v>78694.600000000006</v>
      </c>
      <c r="Q570" s="15">
        <f>performance_data[[#This Row],[latest_value]]-performance_data[[#This Row],[starting_value]]</f>
        <v>334462.90000000002</v>
      </c>
      <c r="R570" s="15">
        <f>performance_data[[#This Row],[net_inflows]]-performance_data[[#This Row],[net_outflows]]</f>
        <v>10624.16</v>
      </c>
      <c r="S570" s="15" t="str">
        <f>IF(performance_data[[#This Row],[net_inflows]]&gt;AVERAGE(performance_data[net_inflows]),"High","Low")</f>
        <v>High</v>
      </c>
      <c r="T570" s="15">
        <f>AVERAGEIF(performance_data[inflow_flag],performance_data[[#This Row],[inflow_flag]],performance_data[return_percentage])</f>
        <v>4.8467905675459724</v>
      </c>
      <c r="U570" s="17">
        <f>IF(performance_data[[#This Row],[return_percentage]]&lt;performance_data[[#This Row],[benchmark_return]],1,0)</f>
        <v>0</v>
      </c>
      <c r="V570" s="17">
        <f>COUNTIFS(performance_data[portfolio_id],performance_data[[#This Row],[portfolio_id]])</f>
        <v>26</v>
      </c>
      <c r="W570" s="17">
        <f>COUNTIFS(performance_data[portfolio_id],performance_data[[#This Row],[portfolio_id]],
          performance_data[return_flag],1)</f>
        <v>14</v>
      </c>
      <c r="X570" s="15">
        <f>performance_data[[#This Row],[underperform_flag_count]]/performance_data[[#This Row],[totalportfoliocount]]</f>
        <v>0.53846153846153844</v>
      </c>
    </row>
    <row r="571" spans="1:24" x14ac:dyDescent="0.3">
      <c r="A571">
        <v>1932</v>
      </c>
      <c r="B571" s="1">
        <v>45176</v>
      </c>
      <c r="C571">
        <v>355558.6</v>
      </c>
      <c r="D571">
        <v>-8.6</v>
      </c>
      <c r="E571">
        <v>-10.25</v>
      </c>
      <c r="F571">
        <v>2025.77</v>
      </c>
      <c r="G571">
        <v>371.68</v>
      </c>
      <c r="H571" t="s">
        <v>2213</v>
      </c>
      <c r="I571" t="s">
        <v>2209</v>
      </c>
      <c r="J571">
        <v>9</v>
      </c>
      <c r="K571" t="s">
        <v>2221</v>
      </c>
      <c r="L571" t="str">
        <f>IF(performance_data[[#This Row],[return_percentage]]&gt;=performance_data[[#This Row],[benchmark_return]],"Higher","Lower")</f>
        <v>Higher</v>
      </c>
      <c r="M571" s="14">
        <f xml:space="preserve"> _xlfn.MAXIFS(performance_data[date],performance_data[portfolio_id],performance_data[[#This Row],[portfolio_id]])</f>
        <v>45523</v>
      </c>
      <c r="N571" s="14">
        <f xml:space="preserve"> _xlfn.MINIFS(performance_data[date],performance_data[portfolio_id],performance_data[[#This Row],[portfolio_id]])</f>
        <v>44916</v>
      </c>
      <c r="O571" s="15">
        <f>_xlfn.MAXIFS(performance_data[portfolio_value],performance_data[portfolio_id],performance_data[[#This Row],[portfolio_id]],performance_data[date],performance_data[[#This Row],[latest_date]])</f>
        <v>413157.5</v>
      </c>
      <c r="P571" s="15">
        <f>_xlfn.MAXIFS(performance_data[portfolio_value],performance_data[portfolio_id],performance_data[[#This Row],[portfolio_id]],performance_data[date],performance_data[[#This Row],[starting_date]])</f>
        <v>78694.600000000006</v>
      </c>
      <c r="Q571" s="15">
        <f>performance_data[[#This Row],[latest_value]]-performance_data[[#This Row],[starting_value]]</f>
        <v>334462.90000000002</v>
      </c>
      <c r="R571" s="15">
        <f>performance_data[[#This Row],[net_inflows]]-performance_data[[#This Row],[net_outflows]]</f>
        <v>1654.09</v>
      </c>
      <c r="S571" s="15" t="str">
        <f>IF(performance_data[[#This Row],[net_inflows]]&gt;AVERAGE(performance_data[net_inflows]),"High","Low")</f>
        <v>Low</v>
      </c>
      <c r="T571" s="15">
        <f>AVERAGEIF(performance_data[inflow_flag],performance_data[[#This Row],[inflow_flag]],performance_data[return_percentage])</f>
        <v>5.0457846277021572</v>
      </c>
      <c r="U571" s="17">
        <f>IF(performance_data[[#This Row],[return_percentage]]&lt;performance_data[[#This Row],[benchmark_return]],1,0)</f>
        <v>0</v>
      </c>
      <c r="V571" s="17">
        <f>COUNTIFS(performance_data[portfolio_id],performance_data[[#This Row],[portfolio_id]])</f>
        <v>26</v>
      </c>
      <c r="W571" s="17">
        <f>COUNTIFS(performance_data[portfolio_id],performance_data[[#This Row],[portfolio_id]],
          performance_data[return_flag],1)</f>
        <v>14</v>
      </c>
      <c r="X571" s="15">
        <f>performance_data[[#This Row],[underperform_flag_count]]/performance_data[[#This Row],[totalportfoliocount]]</f>
        <v>0.53846153846153844</v>
      </c>
    </row>
    <row r="572" spans="1:24" x14ac:dyDescent="0.3">
      <c r="A572">
        <v>1932</v>
      </c>
      <c r="B572" s="1">
        <v>45208</v>
      </c>
      <c r="C572">
        <v>34173.9</v>
      </c>
      <c r="D572">
        <v>-4.91</v>
      </c>
      <c r="E572">
        <v>-4.66</v>
      </c>
      <c r="F572">
        <v>13244.78</v>
      </c>
      <c r="G572">
        <v>11172.92</v>
      </c>
      <c r="H572" t="s">
        <v>2213</v>
      </c>
      <c r="I572" t="s">
        <v>2217</v>
      </c>
      <c r="J572">
        <v>10</v>
      </c>
      <c r="K572" t="s">
        <v>2224</v>
      </c>
      <c r="L572" t="str">
        <f>IF(performance_data[[#This Row],[return_percentage]]&gt;=performance_data[[#This Row],[benchmark_return]],"Higher","Lower")</f>
        <v>Lower</v>
      </c>
      <c r="M572" s="14">
        <f xml:space="preserve"> _xlfn.MAXIFS(performance_data[date],performance_data[portfolio_id],performance_data[[#This Row],[portfolio_id]])</f>
        <v>45523</v>
      </c>
      <c r="N572" s="14">
        <f xml:space="preserve"> _xlfn.MINIFS(performance_data[date],performance_data[portfolio_id],performance_data[[#This Row],[portfolio_id]])</f>
        <v>44916</v>
      </c>
      <c r="O572" s="15">
        <f>_xlfn.MAXIFS(performance_data[portfolio_value],performance_data[portfolio_id],performance_data[[#This Row],[portfolio_id]],performance_data[date],performance_data[[#This Row],[latest_date]])</f>
        <v>413157.5</v>
      </c>
      <c r="P572" s="15">
        <f>_xlfn.MAXIFS(performance_data[portfolio_value],performance_data[portfolio_id],performance_data[[#This Row],[portfolio_id]],performance_data[date],performance_data[[#This Row],[starting_date]])</f>
        <v>78694.600000000006</v>
      </c>
      <c r="Q572" s="15">
        <f>performance_data[[#This Row],[latest_value]]-performance_data[[#This Row],[starting_value]]</f>
        <v>334462.90000000002</v>
      </c>
      <c r="R572" s="15">
        <f>performance_data[[#This Row],[net_inflows]]-performance_data[[#This Row],[net_outflows]]</f>
        <v>2071.8600000000006</v>
      </c>
      <c r="S572" s="15" t="str">
        <f>IF(performance_data[[#This Row],[net_inflows]]&gt;AVERAGE(performance_data[net_inflows]),"High","Low")</f>
        <v>High</v>
      </c>
      <c r="T572" s="15">
        <f>AVERAGEIF(performance_data[inflow_flag],performance_data[[#This Row],[inflow_flag]],performance_data[return_percentage])</f>
        <v>4.8467905675459724</v>
      </c>
      <c r="U572" s="17">
        <f>IF(performance_data[[#This Row],[return_percentage]]&lt;performance_data[[#This Row],[benchmark_return]],1,0)</f>
        <v>1</v>
      </c>
      <c r="V572" s="17">
        <f>COUNTIFS(performance_data[portfolio_id],performance_data[[#This Row],[portfolio_id]])</f>
        <v>26</v>
      </c>
      <c r="W572" s="17">
        <f>COUNTIFS(performance_data[portfolio_id],performance_data[[#This Row],[portfolio_id]],
          performance_data[return_flag],1)</f>
        <v>14</v>
      </c>
      <c r="X572" s="15">
        <f>performance_data[[#This Row],[underperform_flag_count]]/performance_data[[#This Row],[totalportfoliocount]]</f>
        <v>0.53846153846153844</v>
      </c>
    </row>
    <row r="573" spans="1:24" x14ac:dyDescent="0.3">
      <c r="A573">
        <v>1932</v>
      </c>
      <c r="B573" s="1">
        <v>44918</v>
      </c>
      <c r="C573">
        <v>183912.97</v>
      </c>
      <c r="D573">
        <v>15.03</v>
      </c>
      <c r="E573">
        <v>15.75</v>
      </c>
      <c r="F573">
        <v>9455.81</v>
      </c>
      <c r="G573">
        <v>5143.17</v>
      </c>
      <c r="H573" t="s">
        <v>2220</v>
      </c>
      <c r="I573" t="s">
        <v>2217</v>
      </c>
      <c r="J573">
        <v>12</v>
      </c>
      <c r="K573" t="s">
        <v>2218</v>
      </c>
      <c r="L573" t="str">
        <f>IF(performance_data[[#This Row],[return_percentage]]&gt;=performance_data[[#This Row],[benchmark_return]],"Higher","Lower")</f>
        <v>Lower</v>
      </c>
      <c r="M573" s="14">
        <f xml:space="preserve"> _xlfn.MAXIFS(performance_data[date],performance_data[portfolio_id],performance_data[[#This Row],[portfolio_id]])</f>
        <v>45523</v>
      </c>
      <c r="N573" s="14">
        <f xml:space="preserve"> _xlfn.MINIFS(performance_data[date],performance_data[portfolio_id],performance_data[[#This Row],[portfolio_id]])</f>
        <v>44916</v>
      </c>
      <c r="O573" s="15">
        <f>_xlfn.MAXIFS(performance_data[portfolio_value],performance_data[portfolio_id],performance_data[[#This Row],[portfolio_id]],performance_data[date],performance_data[[#This Row],[latest_date]])</f>
        <v>413157.5</v>
      </c>
      <c r="P573" s="15">
        <f>_xlfn.MAXIFS(performance_data[portfolio_value],performance_data[portfolio_id],performance_data[[#This Row],[portfolio_id]],performance_data[date],performance_data[[#This Row],[starting_date]])</f>
        <v>78694.600000000006</v>
      </c>
      <c r="Q573" s="15">
        <f>performance_data[[#This Row],[latest_value]]-performance_data[[#This Row],[starting_value]]</f>
        <v>334462.90000000002</v>
      </c>
      <c r="R573" s="15">
        <f>performance_data[[#This Row],[net_inflows]]-performance_data[[#This Row],[net_outflows]]</f>
        <v>4312.6399999999994</v>
      </c>
      <c r="S573" s="15" t="str">
        <f>IF(performance_data[[#This Row],[net_inflows]]&gt;AVERAGE(performance_data[net_inflows]),"High","Low")</f>
        <v>Low</v>
      </c>
      <c r="T573" s="15">
        <f>AVERAGEIF(performance_data[inflow_flag],performance_data[[#This Row],[inflow_flag]],performance_data[return_percentage])</f>
        <v>5.0457846277021572</v>
      </c>
      <c r="U573" s="17">
        <f>IF(performance_data[[#This Row],[return_percentage]]&lt;performance_data[[#This Row],[benchmark_return]],1,0)</f>
        <v>1</v>
      </c>
      <c r="V573" s="17">
        <f>COUNTIFS(performance_data[portfolio_id],performance_data[[#This Row],[portfolio_id]])</f>
        <v>26</v>
      </c>
      <c r="W573" s="17">
        <f>COUNTIFS(performance_data[portfolio_id],performance_data[[#This Row],[portfolio_id]],
          performance_data[return_flag],1)</f>
        <v>14</v>
      </c>
      <c r="X573" s="15">
        <f>performance_data[[#This Row],[underperform_flag_count]]/performance_data[[#This Row],[totalportfoliocount]]</f>
        <v>0.53846153846153844</v>
      </c>
    </row>
    <row r="574" spans="1:24" x14ac:dyDescent="0.3">
      <c r="A574">
        <v>1932</v>
      </c>
      <c r="B574" s="1">
        <v>44932</v>
      </c>
      <c r="C574">
        <v>153511.35</v>
      </c>
      <c r="D574">
        <v>3.45</v>
      </c>
      <c r="E574">
        <v>3.56</v>
      </c>
      <c r="F574">
        <v>1406.81</v>
      </c>
      <c r="G574">
        <v>13707.08</v>
      </c>
      <c r="H574" t="s">
        <v>2213</v>
      </c>
      <c r="I574" t="s">
        <v>2206</v>
      </c>
      <c r="J574">
        <v>1</v>
      </c>
      <c r="K574" t="s">
        <v>2207</v>
      </c>
      <c r="L574" t="str">
        <f>IF(performance_data[[#This Row],[return_percentage]]&gt;=performance_data[[#This Row],[benchmark_return]],"Higher","Lower")</f>
        <v>Lower</v>
      </c>
      <c r="M574" s="14">
        <f xml:space="preserve"> _xlfn.MAXIFS(performance_data[date],performance_data[portfolio_id],performance_data[[#This Row],[portfolio_id]])</f>
        <v>45523</v>
      </c>
      <c r="N574" s="14">
        <f xml:space="preserve"> _xlfn.MINIFS(performance_data[date],performance_data[portfolio_id],performance_data[[#This Row],[portfolio_id]])</f>
        <v>44916</v>
      </c>
      <c r="O574" s="15">
        <f>_xlfn.MAXIFS(performance_data[portfolio_value],performance_data[portfolio_id],performance_data[[#This Row],[portfolio_id]],performance_data[date],performance_data[[#This Row],[latest_date]])</f>
        <v>413157.5</v>
      </c>
      <c r="P574" s="15">
        <f>_xlfn.MAXIFS(performance_data[portfolio_value],performance_data[portfolio_id],performance_data[[#This Row],[portfolio_id]],performance_data[date],performance_data[[#This Row],[starting_date]])</f>
        <v>78694.600000000006</v>
      </c>
      <c r="Q574" s="15">
        <f>performance_data[[#This Row],[latest_value]]-performance_data[[#This Row],[starting_value]]</f>
        <v>334462.90000000002</v>
      </c>
      <c r="R574" s="15">
        <f>performance_data[[#This Row],[net_inflows]]-performance_data[[#This Row],[net_outflows]]</f>
        <v>-12300.27</v>
      </c>
      <c r="S574" s="15" t="str">
        <f>IF(performance_data[[#This Row],[net_inflows]]&gt;AVERAGE(performance_data[net_inflows]),"High","Low")</f>
        <v>Low</v>
      </c>
      <c r="T574" s="15">
        <f>AVERAGEIF(performance_data[inflow_flag],performance_data[[#This Row],[inflow_flag]],performance_data[return_percentage])</f>
        <v>5.0457846277021572</v>
      </c>
      <c r="U574" s="17">
        <f>IF(performance_data[[#This Row],[return_percentage]]&lt;performance_data[[#This Row],[benchmark_return]],1,0)</f>
        <v>1</v>
      </c>
      <c r="V574" s="17">
        <f>COUNTIFS(performance_data[portfolio_id],performance_data[[#This Row],[portfolio_id]])</f>
        <v>26</v>
      </c>
      <c r="W574" s="17">
        <f>COUNTIFS(performance_data[portfolio_id],performance_data[[#This Row],[portfolio_id]],
          performance_data[return_flag],1)</f>
        <v>14</v>
      </c>
      <c r="X574" s="15">
        <f>performance_data[[#This Row],[underperform_flag_count]]/performance_data[[#This Row],[totalportfoliocount]]</f>
        <v>0.53846153846153844</v>
      </c>
    </row>
    <row r="575" spans="1:24" x14ac:dyDescent="0.3">
      <c r="A575">
        <v>1932</v>
      </c>
      <c r="B575" s="1">
        <v>45485</v>
      </c>
      <c r="C575">
        <v>24816.85</v>
      </c>
      <c r="D575">
        <v>3.32</v>
      </c>
      <c r="E575">
        <v>3.24</v>
      </c>
      <c r="F575">
        <v>3533.07</v>
      </c>
      <c r="G575">
        <v>15290.9</v>
      </c>
      <c r="H575" t="s">
        <v>2205</v>
      </c>
      <c r="I575" t="s">
        <v>2209</v>
      </c>
      <c r="J575">
        <v>7</v>
      </c>
      <c r="K575" t="s">
        <v>2210</v>
      </c>
      <c r="L575" t="str">
        <f>IF(performance_data[[#This Row],[return_percentage]]&gt;=performance_data[[#This Row],[benchmark_return]],"Higher","Lower")</f>
        <v>Higher</v>
      </c>
      <c r="M575" s="14">
        <f xml:space="preserve"> _xlfn.MAXIFS(performance_data[date],performance_data[portfolio_id],performance_data[[#This Row],[portfolio_id]])</f>
        <v>45523</v>
      </c>
      <c r="N575" s="14">
        <f xml:space="preserve"> _xlfn.MINIFS(performance_data[date],performance_data[portfolio_id],performance_data[[#This Row],[portfolio_id]])</f>
        <v>44916</v>
      </c>
      <c r="O575" s="15">
        <f>_xlfn.MAXIFS(performance_data[portfolio_value],performance_data[portfolio_id],performance_data[[#This Row],[portfolio_id]],performance_data[date],performance_data[[#This Row],[latest_date]])</f>
        <v>413157.5</v>
      </c>
      <c r="P575" s="15">
        <f>_xlfn.MAXIFS(performance_data[portfolio_value],performance_data[portfolio_id],performance_data[[#This Row],[portfolio_id]],performance_data[date],performance_data[[#This Row],[starting_date]])</f>
        <v>78694.600000000006</v>
      </c>
      <c r="Q575" s="15">
        <f>performance_data[[#This Row],[latest_value]]-performance_data[[#This Row],[starting_value]]</f>
        <v>334462.90000000002</v>
      </c>
      <c r="R575" s="15">
        <f>performance_data[[#This Row],[net_inflows]]-performance_data[[#This Row],[net_outflows]]</f>
        <v>-11757.83</v>
      </c>
      <c r="S575" s="15" t="str">
        <f>IF(performance_data[[#This Row],[net_inflows]]&gt;AVERAGE(performance_data[net_inflows]),"High","Low")</f>
        <v>Low</v>
      </c>
      <c r="T575" s="15">
        <f>AVERAGEIF(performance_data[inflow_flag],performance_data[[#This Row],[inflow_flag]],performance_data[return_percentage])</f>
        <v>5.0457846277021572</v>
      </c>
      <c r="U575" s="17">
        <f>IF(performance_data[[#This Row],[return_percentage]]&lt;performance_data[[#This Row],[benchmark_return]],1,0)</f>
        <v>0</v>
      </c>
      <c r="V575" s="17">
        <f>COUNTIFS(performance_data[portfolio_id],performance_data[[#This Row],[portfolio_id]])</f>
        <v>26</v>
      </c>
      <c r="W575" s="17">
        <f>COUNTIFS(performance_data[portfolio_id],performance_data[[#This Row],[portfolio_id]],
          performance_data[return_flag],1)</f>
        <v>14</v>
      </c>
      <c r="X575" s="15">
        <f>performance_data[[#This Row],[underperform_flag_count]]/performance_data[[#This Row],[totalportfoliocount]]</f>
        <v>0.53846153846153844</v>
      </c>
    </row>
    <row r="576" spans="1:24" x14ac:dyDescent="0.3">
      <c r="A576">
        <v>1932</v>
      </c>
      <c r="B576" s="1">
        <v>45453</v>
      </c>
      <c r="C576">
        <v>137336.01999999999</v>
      </c>
      <c r="D576">
        <v>6.14</v>
      </c>
      <c r="E576">
        <v>5.28</v>
      </c>
      <c r="F576">
        <v>11165.76</v>
      </c>
      <c r="G576">
        <v>8436.06</v>
      </c>
      <c r="H576" t="s">
        <v>2205</v>
      </c>
      <c r="I576" t="s">
        <v>2211</v>
      </c>
      <c r="J576">
        <v>6</v>
      </c>
      <c r="K576" t="s">
        <v>2212</v>
      </c>
      <c r="L576" t="str">
        <f>IF(performance_data[[#This Row],[return_percentage]]&gt;=performance_data[[#This Row],[benchmark_return]],"Higher","Lower")</f>
        <v>Higher</v>
      </c>
      <c r="M576" s="14">
        <f xml:space="preserve"> _xlfn.MAXIFS(performance_data[date],performance_data[portfolio_id],performance_data[[#This Row],[portfolio_id]])</f>
        <v>45523</v>
      </c>
      <c r="N576" s="14">
        <f xml:space="preserve"> _xlfn.MINIFS(performance_data[date],performance_data[portfolio_id],performance_data[[#This Row],[portfolio_id]])</f>
        <v>44916</v>
      </c>
      <c r="O576" s="15">
        <f>_xlfn.MAXIFS(performance_data[portfolio_value],performance_data[portfolio_id],performance_data[[#This Row],[portfolio_id]],performance_data[date],performance_data[[#This Row],[latest_date]])</f>
        <v>413157.5</v>
      </c>
      <c r="P576" s="15">
        <f>_xlfn.MAXIFS(performance_data[portfolio_value],performance_data[portfolio_id],performance_data[[#This Row],[portfolio_id]],performance_data[date],performance_data[[#This Row],[starting_date]])</f>
        <v>78694.600000000006</v>
      </c>
      <c r="Q576" s="15">
        <f>performance_data[[#This Row],[latest_value]]-performance_data[[#This Row],[starting_value]]</f>
        <v>334462.90000000002</v>
      </c>
      <c r="R576" s="15">
        <f>performance_data[[#This Row],[net_inflows]]-performance_data[[#This Row],[net_outflows]]</f>
        <v>2729.7000000000007</v>
      </c>
      <c r="S576" s="15" t="str">
        <f>IF(performance_data[[#This Row],[net_inflows]]&gt;AVERAGE(performance_data[net_inflows]),"High","Low")</f>
        <v>High</v>
      </c>
      <c r="T576" s="15">
        <f>AVERAGEIF(performance_data[inflow_flag],performance_data[[#This Row],[inflow_flag]],performance_data[return_percentage])</f>
        <v>4.8467905675459724</v>
      </c>
      <c r="U576" s="17">
        <f>IF(performance_data[[#This Row],[return_percentage]]&lt;performance_data[[#This Row],[benchmark_return]],1,0)</f>
        <v>0</v>
      </c>
      <c r="V576" s="17">
        <f>COUNTIFS(performance_data[portfolio_id],performance_data[[#This Row],[portfolio_id]])</f>
        <v>26</v>
      </c>
      <c r="W576" s="17">
        <f>COUNTIFS(performance_data[portfolio_id],performance_data[[#This Row],[portfolio_id]],
          performance_data[return_flag],1)</f>
        <v>14</v>
      </c>
      <c r="X576" s="15">
        <f>performance_data[[#This Row],[underperform_flag_count]]/performance_data[[#This Row],[totalportfoliocount]]</f>
        <v>0.53846153846153844</v>
      </c>
    </row>
    <row r="577" spans="1:24" x14ac:dyDescent="0.3">
      <c r="A577">
        <v>2055</v>
      </c>
      <c r="B577" s="1">
        <v>45466</v>
      </c>
      <c r="C577">
        <v>294957.5</v>
      </c>
      <c r="D577">
        <v>-1.44</v>
      </c>
      <c r="E577">
        <v>-1.59</v>
      </c>
      <c r="F577">
        <v>17781.43</v>
      </c>
      <c r="G577">
        <v>2741.38</v>
      </c>
      <c r="H577" t="s">
        <v>2205</v>
      </c>
      <c r="I577" t="s">
        <v>2211</v>
      </c>
      <c r="J577">
        <v>6</v>
      </c>
      <c r="K577" t="s">
        <v>2212</v>
      </c>
      <c r="L577" t="str">
        <f>IF(performance_data[[#This Row],[return_percentage]]&gt;=performance_data[[#This Row],[benchmark_return]],"Higher","Lower")</f>
        <v>Higher</v>
      </c>
      <c r="M577" s="14">
        <f xml:space="preserve"> _xlfn.MAXIFS(performance_data[date],performance_data[portfolio_id],performance_data[[#This Row],[portfolio_id]])</f>
        <v>45544</v>
      </c>
      <c r="N577" s="14">
        <f xml:space="preserve"> _xlfn.MINIFS(performance_data[date],performance_data[portfolio_id],performance_data[[#This Row],[portfolio_id]])</f>
        <v>44851</v>
      </c>
      <c r="O577" s="15">
        <f>_xlfn.MAXIFS(performance_data[portfolio_value],performance_data[portfolio_id],performance_data[[#This Row],[portfolio_id]],performance_data[date],performance_data[[#This Row],[latest_date]])</f>
        <v>15465.98</v>
      </c>
      <c r="P577" s="15">
        <f>_xlfn.MAXIFS(performance_data[portfolio_value],performance_data[portfolio_id],performance_data[[#This Row],[portfolio_id]],performance_data[date],performance_data[[#This Row],[starting_date]])</f>
        <v>82775.460000000006</v>
      </c>
      <c r="Q577" s="15">
        <f>performance_data[[#This Row],[latest_value]]-performance_data[[#This Row],[starting_value]]</f>
        <v>-67309.48000000001</v>
      </c>
      <c r="R577" s="15">
        <f>performance_data[[#This Row],[net_inflows]]-performance_data[[#This Row],[net_outflows]]</f>
        <v>15040.05</v>
      </c>
      <c r="S577" s="15" t="str">
        <f>IF(performance_data[[#This Row],[net_inflows]]&gt;AVERAGE(performance_data[net_inflows]),"High","Low")</f>
        <v>High</v>
      </c>
      <c r="T577" s="15">
        <f>AVERAGEIF(performance_data[inflow_flag],performance_data[[#This Row],[inflow_flag]],performance_data[return_percentage])</f>
        <v>4.8467905675459724</v>
      </c>
      <c r="U577" s="17">
        <f>IF(performance_data[[#This Row],[return_percentage]]&lt;performance_data[[#This Row],[benchmark_return]],1,0)</f>
        <v>0</v>
      </c>
      <c r="V577" s="17">
        <f>COUNTIFS(performance_data[portfolio_id],performance_data[[#This Row],[portfolio_id]])</f>
        <v>24</v>
      </c>
      <c r="W577" s="17">
        <f>COUNTIFS(performance_data[portfolio_id],performance_data[[#This Row],[portfolio_id]],
          performance_data[return_flag],1)</f>
        <v>8</v>
      </c>
      <c r="X577" s="15">
        <f>performance_data[[#This Row],[underperform_flag_count]]/performance_data[[#This Row],[totalportfoliocount]]</f>
        <v>0.33333333333333331</v>
      </c>
    </row>
    <row r="578" spans="1:24" x14ac:dyDescent="0.3">
      <c r="A578">
        <v>2055</v>
      </c>
      <c r="B578" s="1">
        <v>45116</v>
      </c>
      <c r="C578">
        <v>74168.23</v>
      </c>
      <c r="D578">
        <v>-3.65</v>
      </c>
      <c r="E578">
        <v>-3.23</v>
      </c>
      <c r="F578">
        <v>6223.46</v>
      </c>
      <c r="G578">
        <v>19016.939999999999</v>
      </c>
      <c r="H578" t="s">
        <v>2213</v>
      </c>
      <c r="I578" t="s">
        <v>2209</v>
      </c>
      <c r="J578">
        <v>7</v>
      </c>
      <c r="K578" t="s">
        <v>2210</v>
      </c>
      <c r="L578" t="str">
        <f>IF(performance_data[[#This Row],[return_percentage]]&gt;=performance_data[[#This Row],[benchmark_return]],"Higher","Lower")</f>
        <v>Lower</v>
      </c>
      <c r="M578" s="14">
        <f xml:space="preserve"> _xlfn.MAXIFS(performance_data[date],performance_data[portfolio_id],performance_data[[#This Row],[portfolio_id]])</f>
        <v>45544</v>
      </c>
      <c r="N578" s="14">
        <f xml:space="preserve"> _xlfn.MINIFS(performance_data[date],performance_data[portfolio_id],performance_data[[#This Row],[portfolio_id]])</f>
        <v>44851</v>
      </c>
      <c r="O578" s="15">
        <f>_xlfn.MAXIFS(performance_data[portfolio_value],performance_data[portfolio_id],performance_data[[#This Row],[portfolio_id]],performance_data[date],performance_data[[#This Row],[latest_date]])</f>
        <v>15465.98</v>
      </c>
      <c r="P578" s="15">
        <f>_xlfn.MAXIFS(performance_data[portfolio_value],performance_data[portfolio_id],performance_data[[#This Row],[portfolio_id]],performance_data[date],performance_data[[#This Row],[starting_date]])</f>
        <v>82775.460000000006</v>
      </c>
      <c r="Q578" s="15">
        <f>performance_data[[#This Row],[latest_value]]-performance_data[[#This Row],[starting_value]]</f>
        <v>-67309.48000000001</v>
      </c>
      <c r="R578" s="15">
        <f>performance_data[[#This Row],[net_inflows]]-performance_data[[#This Row],[net_outflows]]</f>
        <v>-12793.48</v>
      </c>
      <c r="S578" s="15" t="str">
        <f>IF(performance_data[[#This Row],[net_inflows]]&gt;AVERAGE(performance_data[net_inflows]),"High","Low")</f>
        <v>Low</v>
      </c>
      <c r="T578" s="15">
        <f>AVERAGEIF(performance_data[inflow_flag],performance_data[[#This Row],[inflow_flag]],performance_data[return_percentage])</f>
        <v>5.0457846277021572</v>
      </c>
      <c r="U578" s="17">
        <f>IF(performance_data[[#This Row],[return_percentage]]&lt;performance_data[[#This Row],[benchmark_return]],1,0)</f>
        <v>1</v>
      </c>
      <c r="V578" s="17">
        <f>COUNTIFS(performance_data[portfolio_id],performance_data[[#This Row],[portfolio_id]])</f>
        <v>24</v>
      </c>
      <c r="W578" s="17">
        <f>COUNTIFS(performance_data[portfolio_id],performance_data[[#This Row],[portfolio_id]],
          performance_data[return_flag],1)</f>
        <v>8</v>
      </c>
      <c r="X578" s="15">
        <f>performance_data[[#This Row],[underperform_flag_count]]/performance_data[[#This Row],[totalportfoliocount]]</f>
        <v>0.33333333333333331</v>
      </c>
    </row>
    <row r="579" spans="1:24" x14ac:dyDescent="0.3">
      <c r="A579">
        <v>2055</v>
      </c>
      <c r="B579" s="1">
        <v>44933</v>
      </c>
      <c r="C579">
        <v>79555.63</v>
      </c>
      <c r="D579">
        <v>-7.64</v>
      </c>
      <c r="E579">
        <v>-7.86</v>
      </c>
      <c r="F579">
        <v>5005.29</v>
      </c>
      <c r="G579">
        <v>4389.16</v>
      </c>
      <c r="H579" t="s">
        <v>2213</v>
      </c>
      <c r="I579" t="s">
        <v>2206</v>
      </c>
      <c r="J579">
        <v>1</v>
      </c>
      <c r="K579" t="s">
        <v>2207</v>
      </c>
      <c r="L579" t="str">
        <f>IF(performance_data[[#This Row],[return_percentage]]&gt;=performance_data[[#This Row],[benchmark_return]],"Higher","Lower")</f>
        <v>Higher</v>
      </c>
      <c r="M579" s="14">
        <f xml:space="preserve"> _xlfn.MAXIFS(performance_data[date],performance_data[portfolio_id],performance_data[[#This Row],[portfolio_id]])</f>
        <v>45544</v>
      </c>
      <c r="N579" s="14">
        <f xml:space="preserve"> _xlfn.MINIFS(performance_data[date],performance_data[portfolio_id],performance_data[[#This Row],[portfolio_id]])</f>
        <v>44851</v>
      </c>
      <c r="O579" s="15">
        <f>_xlfn.MAXIFS(performance_data[portfolio_value],performance_data[portfolio_id],performance_data[[#This Row],[portfolio_id]],performance_data[date],performance_data[[#This Row],[latest_date]])</f>
        <v>15465.98</v>
      </c>
      <c r="P579" s="15">
        <f>_xlfn.MAXIFS(performance_data[portfolio_value],performance_data[portfolio_id],performance_data[[#This Row],[portfolio_id]],performance_data[date],performance_data[[#This Row],[starting_date]])</f>
        <v>82775.460000000006</v>
      </c>
      <c r="Q579" s="15">
        <f>performance_data[[#This Row],[latest_value]]-performance_data[[#This Row],[starting_value]]</f>
        <v>-67309.48000000001</v>
      </c>
      <c r="R579" s="15">
        <f>performance_data[[#This Row],[net_inflows]]-performance_data[[#This Row],[net_outflows]]</f>
        <v>616.13000000000011</v>
      </c>
      <c r="S579" s="15" t="str">
        <f>IF(performance_data[[#This Row],[net_inflows]]&gt;AVERAGE(performance_data[net_inflows]),"High","Low")</f>
        <v>Low</v>
      </c>
      <c r="T579" s="15">
        <f>AVERAGEIF(performance_data[inflow_flag],performance_data[[#This Row],[inflow_flag]],performance_data[return_percentage])</f>
        <v>5.0457846277021572</v>
      </c>
      <c r="U579" s="17">
        <f>IF(performance_data[[#This Row],[return_percentage]]&lt;performance_data[[#This Row],[benchmark_return]],1,0)</f>
        <v>0</v>
      </c>
      <c r="V579" s="17">
        <f>COUNTIFS(performance_data[portfolio_id],performance_data[[#This Row],[portfolio_id]])</f>
        <v>24</v>
      </c>
      <c r="W579" s="17">
        <f>COUNTIFS(performance_data[portfolio_id],performance_data[[#This Row],[portfolio_id]],
          performance_data[return_flag],1)</f>
        <v>8</v>
      </c>
      <c r="X579" s="15">
        <f>performance_data[[#This Row],[underperform_flag_count]]/performance_data[[#This Row],[totalportfoliocount]]</f>
        <v>0.33333333333333331</v>
      </c>
    </row>
    <row r="580" spans="1:24" x14ac:dyDescent="0.3">
      <c r="A580">
        <v>2055</v>
      </c>
      <c r="B580" s="1">
        <v>45179</v>
      </c>
      <c r="C580">
        <v>310648.62</v>
      </c>
      <c r="D580">
        <v>14.83</v>
      </c>
      <c r="E580">
        <v>12.97</v>
      </c>
      <c r="F580">
        <v>17412.21</v>
      </c>
      <c r="G580">
        <v>11930.87</v>
      </c>
      <c r="H580" t="s">
        <v>2213</v>
      </c>
      <c r="I580" t="s">
        <v>2209</v>
      </c>
      <c r="J580">
        <v>9</v>
      </c>
      <c r="K580" t="s">
        <v>2221</v>
      </c>
      <c r="L580" t="str">
        <f>IF(performance_data[[#This Row],[return_percentage]]&gt;=performance_data[[#This Row],[benchmark_return]],"Higher","Lower")</f>
        <v>Higher</v>
      </c>
      <c r="M580" s="14">
        <f xml:space="preserve"> _xlfn.MAXIFS(performance_data[date],performance_data[portfolio_id],performance_data[[#This Row],[portfolio_id]])</f>
        <v>45544</v>
      </c>
      <c r="N580" s="14">
        <f xml:space="preserve"> _xlfn.MINIFS(performance_data[date],performance_data[portfolio_id],performance_data[[#This Row],[portfolio_id]])</f>
        <v>44851</v>
      </c>
      <c r="O580" s="15">
        <f>_xlfn.MAXIFS(performance_data[portfolio_value],performance_data[portfolio_id],performance_data[[#This Row],[portfolio_id]],performance_data[date],performance_data[[#This Row],[latest_date]])</f>
        <v>15465.98</v>
      </c>
      <c r="P580" s="15">
        <f>_xlfn.MAXIFS(performance_data[portfolio_value],performance_data[portfolio_id],performance_data[[#This Row],[portfolio_id]],performance_data[date],performance_data[[#This Row],[starting_date]])</f>
        <v>82775.460000000006</v>
      </c>
      <c r="Q580" s="15">
        <f>performance_data[[#This Row],[latest_value]]-performance_data[[#This Row],[starting_value]]</f>
        <v>-67309.48000000001</v>
      </c>
      <c r="R580" s="15">
        <f>performance_data[[#This Row],[net_inflows]]-performance_data[[#This Row],[net_outflows]]</f>
        <v>5481.3399999999983</v>
      </c>
      <c r="S580" s="15" t="str">
        <f>IF(performance_data[[#This Row],[net_inflows]]&gt;AVERAGE(performance_data[net_inflows]),"High","Low")</f>
        <v>High</v>
      </c>
      <c r="T580" s="15">
        <f>AVERAGEIF(performance_data[inflow_flag],performance_data[[#This Row],[inflow_flag]],performance_data[return_percentage])</f>
        <v>4.8467905675459724</v>
      </c>
      <c r="U580" s="17">
        <f>IF(performance_data[[#This Row],[return_percentage]]&lt;performance_data[[#This Row],[benchmark_return]],1,0)</f>
        <v>0</v>
      </c>
      <c r="V580" s="17">
        <f>COUNTIFS(performance_data[portfolio_id],performance_data[[#This Row],[portfolio_id]])</f>
        <v>24</v>
      </c>
      <c r="W580" s="17">
        <f>COUNTIFS(performance_data[portfolio_id],performance_data[[#This Row],[portfolio_id]],
          performance_data[return_flag],1)</f>
        <v>8</v>
      </c>
      <c r="X580" s="15">
        <f>performance_data[[#This Row],[underperform_flag_count]]/performance_data[[#This Row],[totalportfoliocount]]</f>
        <v>0.33333333333333331</v>
      </c>
    </row>
    <row r="581" spans="1:24" x14ac:dyDescent="0.3">
      <c r="A581">
        <v>2055</v>
      </c>
      <c r="B581" s="1">
        <v>44907</v>
      </c>
      <c r="C581">
        <v>290783.23</v>
      </c>
      <c r="D581">
        <v>6.18</v>
      </c>
      <c r="E581">
        <v>6.14</v>
      </c>
      <c r="F581">
        <v>16422.07</v>
      </c>
      <c r="G581">
        <v>18997.41</v>
      </c>
      <c r="H581" t="s">
        <v>2220</v>
      </c>
      <c r="I581" t="s">
        <v>2217</v>
      </c>
      <c r="J581">
        <v>12</v>
      </c>
      <c r="K581" t="s">
        <v>2218</v>
      </c>
      <c r="L581" t="str">
        <f>IF(performance_data[[#This Row],[return_percentage]]&gt;=performance_data[[#This Row],[benchmark_return]],"Higher","Lower")</f>
        <v>Higher</v>
      </c>
      <c r="M581" s="14">
        <f xml:space="preserve"> _xlfn.MAXIFS(performance_data[date],performance_data[portfolio_id],performance_data[[#This Row],[portfolio_id]])</f>
        <v>45544</v>
      </c>
      <c r="N581" s="14">
        <f xml:space="preserve"> _xlfn.MINIFS(performance_data[date],performance_data[portfolio_id],performance_data[[#This Row],[portfolio_id]])</f>
        <v>44851</v>
      </c>
      <c r="O581" s="15">
        <f>_xlfn.MAXIFS(performance_data[portfolio_value],performance_data[portfolio_id],performance_data[[#This Row],[portfolio_id]],performance_data[date],performance_data[[#This Row],[latest_date]])</f>
        <v>15465.98</v>
      </c>
      <c r="P581" s="15">
        <f>_xlfn.MAXIFS(performance_data[portfolio_value],performance_data[portfolio_id],performance_data[[#This Row],[portfolio_id]],performance_data[date],performance_data[[#This Row],[starting_date]])</f>
        <v>82775.460000000006</v>
      </c>
      <c r="Q581" s="15">
        <f>performance_data[[#This Row],[latest_value]]-performance_data[[#This Row],[starting_value]]</f>
        <v>-67309.48000000001</v>
      </c>
      <c r="R581" s="15">
        <f>performance_data[[#This Row],[net_inflows]]-performance_data[[#This Row],[net_outflows]]</f>
        <v>-2575.34</v>
      </c>
      <c r="S581" s="15" t="str">
        <f>IF(performance_data[[#This Row],[net_inflows]]&gt;AVERAGE(performance_data[net_inflows]),"High","Low")</f>
        <v>High</v>
      </c>
      <c r="T581" s="15">
        <f>AVERAGEIF(performance_data[inflow_flag],performance_data[[#This Row],[inflow_flag]],performance_data[return_percentage])</f>
        <v>4.8467905675459724</v>
      </c>
      <c r="U581" s="17">
        <f>IF(performance_data[[#This Row],[return_percentage]]&lt;performance_data[[#This Row],[benchmark_return]],1,0)</f>
        <v>0</v>
      </c>
      <c r="V581" s="17">
        <f>COUNTIFS(performance_data[portfolio_id],performance_data[[#This Row],[portfolio_id]])</f>
        <v>24</v>
      </c>
      <c r="W581" s="17">
        <f>COUNTIFS(performance_data[portfolio_id],performance_data[[#This Row],[portfolio_id]],
          performance_data[return_flag],1)</f>
        <v>8</v>
      </c>
      <c r="X581" s="15">
        <f>performance_data[[#This Row],[underperform_flag_count]]/performance_data[[#This Row],[totalportfoliocount]]</f>
        <v>0.33333333333333331</v>
      </c>
    </row>
    <row r="582" spans="1:24" x14ac:dyDescent="0.3">
      <c r="A582">
        <v>2055</v>
      </c>
      <c r="B582" s="1">
        <v>44999</v>
      </c>
      <c r="C582">
        <v>496034.29</v>
      </c>
      <c r="D582">
        <v>-1.85</v>
      </c>
      <c r="E582">
        <v>-2.19</v>
      </c>
      <c r="F582">
        <v>696.2</v>
      </c>
      <c r="G582">
        <v>8559.06</v>
      </c>
      <c r="H582" t="s">
        <v>2213</v>
      </c>
      <c r="I582" t="s">
        <v>2206</v>
      </c>
      <c r="J582">
        <v>3</v>
      </c>
      <c r="K582" t="s">
        <v>2222</v>
      </c>
      <c r="L582" t="str">
        <f>IF(performance_data[[#This Row],[return_percentage]]&gt;=performance_data[[#This Row],[benchmark_return]],"Higher","Lower")</f>
        <v>Higher</v>
      </c>
      <c r="M582" s="14">
        <f xml:space="preserve"> _xlfn.MAXIFS(performance_data[date],performance_data[portfolio_id],performance_data[[#This Row],[portfolio_id]])</f>
        <v>45544</v>
      </c>
      <c r="N582" s="14">
        <f xml:space="preserve"> _xlfn.MINIFS(performance_data[date],performance_data[portfolio_id],performance_data[[#This Row],[portfolio_id]])</f>
        <v>44851</v>
      </c>
      <c r="O582" s="15">
        <f>_xlfn.MAXIFS(performance_data[portfolio_value],performance_data[portfolio_id],performance_data[[#This Row],[portfolio_id]],performance_data[date],performance_data[[#This Row],[latest_date]])</f>
        <v>15465.98</v>
      </c>
      <c r="P582" s="15">
        <f>_xlfn.MAXIFS(performance_data[portfolio_value],performance_data[portfolio_id],performance_data[[#This Row],[portfolio_id]],performance_data[date],performance_data[[#This Row],[starting_date]])</f>
        <v>82775.460000000006</v>
      </c>
      <c r="Q582" s="15">
        <f>performance_data[[#This Row],[latest_value]]-performance_data[[#This Row],[starting_value]]</f>
        <v>-67309.48000000001</v>
      </c>
      <c r="R582" s="15">
        <f>performance_data[[#This Row],[net_inflows]]-performance_data[[#This Row],[net_outflows]]</f>
        <v>-7862.86</v>
      </c>
      <c r="S582" s="15" t="str">
        <f>IF(performance_data[[#This Row],[net_inflows]]&gt;AVERAGE(performance_data[net_inflows]),"High","Low")</f>
        <v>Low</v>
      </c>
      <c r="T582" s="15">
        <f>AVERAGEIF(performance_data[inflow_flag],performance_data[[#This Row],[inflow_flag]],performance_data[return_percentage])</f>
        <v>5.0457846277021572</v>
      </c>
      <c r="U582" s="17">
        <f>IF(performance_data[[#This Row],[return_percentage]]&lt;performance_data[[#This Row],[benchmark_return]],1,0)</f>
        <v>0</v>
      </c>
      <c r="V582" s="17">
        <f>COUNTIFS(performance_data[portfolio_id],performance_data[[#This Row],[portfolio_id]])</f>
        <v>24</v>
      </c>
      <c r="W582" s="17">
        <f>COUNTIFS(performance_data[portfolio_id],performance_data[[#This Row],[portfolio_id]],
          performance_data[return_flag],1)</f>
        <v>8</v>
      </c>
      <c r="X582" s="15">
        <f>performance_data[[#This Row],[underperform_flag_count]]/performance_data[[#This Row],[totalportfoliocount]]</f>
        <v>0.33333333333333331</v>
      </c>
    </row>
    <row r="583" spans="1:24" x14ac:dyDescent="0.3">
      <c r="A583">
        <v>2055</v>
      </c>
      <c r="B583" s="1">
        <v>45529</v>
      </c>
      <c r="C583">
        <v>45729.01</v>
      </c>
      <c r="D583">
        <v>10.45</v>
      </c>
      <c r="E583">
        <v>9.35</v>
      </c>
      <c r="F583">
        <v>6448.58</v>
      </c>
      <c r="G583">
        <v>14977.39</v>
      </c>
      <c r="H583" t="s">
        <v>2205</v>
      </c>
      <c r="I583" t="s">
        <v>2209</v>
      </c>
      <c r="J583">
        <v>8</v>
      </c>
      <c r="K583" t="s">
        <v>2214</v>
      </c>
      <c r="L583" t="str">
        <f>IF(performance_data[[#This Row],[return_percentage]]&gt;=performance_data[[#This Row],[benchmark_return]],"Higher","Lower")</f>
        <v>Higher</v>
      </c>
      <c r="M583" s="14">
        <f xml:space="preserve"> _xlfn.MAXIFS(performance_data[date],performance_data[portfolio_id],performance_data[[#This Row],[portfolio_id]])</f>
        <v>45544</v>
      </c>
      <c r="N583" s="14">
        <f xml:space="preserve"> _xlfn.MINIFS(performance_data[date],performance_data[portfolio_id],performance_data[[#This Row],[portfolio_id]])</f>
        <v>44851</v>
      </c>
      <c r="O583" s="15">
        <f>_xlfn.MAXIFS(performance_data[portfolio_value],performance_data[portfolio_id],performance_data[[#This Row],[portfolio_id]],performance_data[date],performance_data[[#This Row],[latest_date]])</f>
        <v>15465.98</v>
      </c>
      <c r="P583" s="15">
        <f>_xlfn.MAXIFS(performance_data[portfolio_value],performance_data[portfolio_id],performance_data[[#This Row],[portfolio_id]],performance_data[date],performance_data[[#This Row],[starting_date]])</f>
        <v>82775.460000000006</v>
      </c>
      <c r="Q583" s="15">
        <f>performance_data[[#This Row],[latest_value]]-performance_data[[#This Row],[starting_value]]</f>
        <v>-67309.48000000001</v>
      </c>
      <c r="R583" s="15">
        <f>performance_data[[#This Row],[net_inflows]]-performance_data[[#This Row],[net_outflows]]</f>
        <v>-8528.81</v>
      </c>
      <c r="S583" s="15" t="str">
        <f>IF(performance_data[[#This Row],[net_inflows]]&gt;AVERAGE(performance_data[net_inflows]),"High","Low")</f>
        <v>Low</v>
      </c>
      <c r="T583" s="15">
        <f>AVERAGEIF(performance_data[inflow_flag],performance_data[[#This Row],[inflow_flag]],performance_data[return_percentage])</f>
        <v>5.0457846277021572</v>
      </c>
      <c r="U583" s="17">
        <f>IF(performance_data[[#This Row],[return_percentage]]&lt;performance_data[[#This Row],[benchmark_return]],1,0)</f>
        <v>0</v>
      </c>
      <c r="V583" s="17">
        <f>COUNTIFS(performance_data[portfolio_id],performance_data[[#This Row],[portfolio_id]])</f>
        <v>24</v>
      </c>
      <c r="W583" s="17">
        <f>COUNTIFS(performance_data[portfolio_id],performance_data[[#This Row],[portfolio_id]],
          performance_data[return_flag],1)</f>
        <v>8</v>
      </c>
      <c r="X583" s="15">
        <f>performance_data[[#This Row],[underperform_flag_count]]/performance_data[[#This Row],[totalportfoliocount]]</f>
        <v>0.33333333333333331</v>
      </c>
    </row>
    <row r="584" spans="1:24" x14ac:dyDescent="0.3">
      <c r="A584">
        <v>2055</v>
      </c>
      <c r="B584" s="1">
        <v>44851</v>
      </c>
      <c r="C584">
        <v>82775.460000000006</v>
      </c>
      <c r="D584">
        <v>-3.42</v>
      </c>
      <c r="E584">
        <v>-3.43</v>
      </c>
      <c r="F584">
        <v>14546.57</v>
      </c>
      <c r="G584">
        <v>13775.58</v>
      </c>
      <c r="H584" t="s">
        <v>2220</v>
      </c>
      <c r="I584" t="s">
        <v>2217</v>
      </c>
      <c r="J584">
        <v>10</v>
      </c>
      <c r="K584" t="s">
        <v>2224</v>
      </c>
      <c r="L584" t="str">
        <f>IF(performance_data[[#This Row],[return_percentage]]&gt;=performance_data[[#This Row],[benchmark_return]],"Higher","Lower")</f>
        <v>Higher</v>
      </c>
      <c r="M584" s="14">
        <f xml:space="preserve"> _xlfn.MAXIFS(performance_data[date],performance_data[portfolio_id],performance_data[[#This Row],[portfolio_id]])</f>
        <v>45544</v>
      </c>
      <c r="N584" s="14">
        <f xml:space="preserve"> _xlfn.MINIFS(performance_data[date],performance_data[portfolio_id],performance_data[[#This Row],[portfolio_id]])</f>
        <v>44851</v>
      </c>
      <c r="O584" s="15">
        <f>_xlfn.MAXIFS(performance_data[portfolio_value],performance_data[portfolio_id],performance_data[[#This Row],[portfolio_id]],performance_data[date],performance_data[[#This Row],[latest_date]])</f>
        <v>15465.98</v>
      </c>
      <c r="P584" s="15">
        <f>_xlfn.MAXIFS(performance_data[portfolio_value],performance_data[portfolio_id],performance_data[[#This Row],[portfolio_id]],performance_data[date],performance_data[[#This Row],[starting_date]])</f>
        <v>82775.460000000006</v>
      </c>
      <c r="Q584" s="15">
        <f>performance_data[[#This Row],[latest_value]]-performance_data[[#This Row],[starting_value]]</f>
        <v>-67309.48000000001</v>
      </c>
      <c r="R584" s="15">
        <f>performance_data[[#This Row],[net_inflows]]-performance_data[[#This Row],[net_outflows]]</f>
        <v>770.98999999999978</v>
      </c>
      <c r="S584" s="15" t="str">
        <f>IF(performance_data[[#This Row],[net_inflows]]&gt;AVERAGE(performance_data[net_inflows]),"High","Low")</f>
        <v>High</v>
      </c>
      <c r="T584" s="15">
        <f>AVERAGEIF(performance_data[inflow_flag],performance_data[[#This Row],[inflow_flag]],performance_data[return_percentage])</f>
        <v>4.8467905675459724</v>
      </c>
      <c r="U584" s="17">
        <f>IF(performance_data[[#This Row],[return_percentage]]&lt;performance_data[[#This Row],[benchmark_return]],1,0)</f>
        <v>0</v>
      </c>
      <c r="V584" s="17">
        <f>COUNTIFS(performance_data[portfolio_id],performance_data[[#This Row],[portfolio_id]])</f>
        <v>24</v>
      </c>
      <c r="W584" s="17">
        <f>COUNTIFS(performance_data[portfolio_id],performance_data[[#This Row],[portfolio_id]],
          performance_data[return_flag],1)</f>
        <v>8</v>
      </c>
      <c r="X584" s="15">
        <f>performance_data[[#This Row],[underperform_flag_count]]/performance_data[[#This Row],[totalportfoliocount]]</f>
        <v>0.33333333333333331</v>
      </c>
    </row>
    <row r="585" spans="1:24" x14ac:dyDescent="0.3">
      <c r="A585">
        <v>2055</v>
      </c>
      <c r="B585" s="1">
        <v>44938</v>
      </c>
      <c r="C585">
        <v>85156.88</v>
      </c>
      <c r="D585">
        <v>16.2</v>
      </c>
      <c r="E585">
        <v>13.85</v>
      </c>
      <c r="F585">
        <v>13840.76</v>
      </c>
      <c r="G585">
        <v>10191.24</v>
      </c>
      <c r="H585" t="s">
        <v>2213</v>
      </c>
      <c r="I585" t="s">
        <v>2206</v>
      </c>
      <c r="J585">
        <v>1</v>
      </c>
      <c r="K585" t="s">
        <v>2207</v>
      </c>
      <c r="L585" t="str">
        <f>IF(performance_data[[#This Row],[return_percentage]]&gt;=performance_data[[#This Row],[benchmark_return]],"Higher","Lower")</f>
        <v>Higher</v>
      </c>
      <c r="M585" s="14">
        <f xml:space="preserve"> _xlfn.MAXIFS(performance_data[date],performance_data[portfolio_id],performance_data[[#This Row],[portfolio_id]])</f>
        <v>45544</v>
      </c>
      <c r="N585" s="14">
        <f xml:space="preserve"> _xlfn.MINIFS(performance_data[date],performance_data[portfolio_id],performance_data[[#This Row],[portfolio_id]])</f>
        <v>44851</v>
      </c>
      <c r="O585" s="15">
        <f>_xlfn.MAXIFS(performance_data[portfolio_value],performance_data[portfolio_id],performance_data[[#This Row],[portfolio_id]],performance_data[date],performance_data[[#This Row],[latest_date]])</f>
        <v>15465.98</v>
      </c>
      <c r="P585" s="15">
        <f>_xlfn.MAXIFS(performance_data[portfolio_value],performance_data[portfolio_id],performance_data[[#This Row],[portfolio_id]],performance_data[date],performance_data[[#This Row],[starting_date]])</f>
        <v>82775.460000000006</v>
      </c>
      <c r="Q585" s="15">
        <f>performance_data[[#This Row],[latest_value]]-performance_data[[#This Row],[starting_value]]</f>
        <v>-67309.48000000001</v>
      </c>
      <c r="R585" s="15">
        <f>performance_data[[#This Row],[net_inflows]]-performance_data[[#This Row],[net_outflows]]</f>
        <v>3649.5200000000004</v>
      </c>
      <c r="S585" s="15" t="str">
        <f>IF(performance_data[[#This Row],[net_inflows]]&gt;AVERAGE(performance_data[net_inflows]),"High","Low")</f>
        <v>High</v>
      </c>
      <c r="T585" s="15">
        <f>AVERAGEIF(performance_data[inflow_flag],performance_data[[#This Row],[inflow_flag]],performance_data[return_percentage])</f>
        <v>4.8467905675459724</v>
      </c>
      <c r="U585" s="17">
        <f>IF(performance_data[[#This Row],[return_percentage]]&lt;performance_data[[#This Row],[benchmark_return]],1,0)</f>
        <v>0</v>
      </c>
      <c r="V585" s="17">
        <f>COUNTIFS(performance_data[portfolio_id],performance_data[[#This Row],[portfolio_id]])</f>
        <v>24</v>
      </c>
      <c r="W585" s="17">
        <f>COUNTIFS(performance_data[portfolio_id],performance_data[[#This Row],[portfolio_id]],
          performance_data[return_flag],1)</f>
        <v>8</v>
      </c>
      <c r="X585" s="15">
        <f>performance_data[[#This Row],[underperform_flag_count]]/performance_data[[#This Row],[totalportfoliocount]]</f>
        <v>0.33333333333333331</v>
      </c>
    </row>
    <row r="586" spans="1:24" x14ac:dyDescent="0.3">
      <c r="A586">
        <v>2055</v>
      </c>
      <c r="B586" s="1">
        <v>45332</v>
      </c>
      <c r="C586">
        <v>160113.01999999999</v>
      </c>
      <c r="D586">
        <v>9.8699999999999992</v>
      </c>
      <c r="E586">
        <v>10.78</v>
      </c>
      <c r="F586">
        <v>16550.28</v>
      </c>
      <c r="G586">
        <v>16830.150000000001</v>
      </c>
      <c r="H586" t="s">
        <v>2205</v>
      </c>
      <c r="I586" t="s">
        <v>2206</v>
      </c>
      <c r="J586">
        <v>2</v>
      </c>
      <c r="K586" t="s">
        <v>2226</v>
      </c>
      <c r="L586" t="str">
        <f>IF(performance_data[[#This Row],[return_percentage]]&gt;=performance_data[[#This Row],[benchmark_return]],"Higher","Lower")</f>
        <v>Lower</v>
      </c>
      <c r="M586" s="14">
        <f xml:space="preserve"> _xlfn.MAXIFS(performance_data[date],performance_data[portfolio_id],performance_data[[#This Row],[portfolio_id]])</f>
        <v>45544</v>
      </c>
      <c r="N586" s="14">
        <f xml:space="preserve"> _xlfn.MINIFS(performance_data[date],performance_data[portfolio_id],performance_data[[#This Row],[portfolio_id]])</f>
        <v>44851</v>
      </c>
      <c r="O586" s="15">
        <f>_xlfn.MAXIFS(performance_data[portfolio_value],performance_data[portfolio_id],performance_data[[#This Row],[portfolio_id]],performance_data[date],performance_data[[#This Row],[latest_date]])</f>
        <v>15465.98</v>
      </c>
      <c r="P586" s="15">
        <f>_xlfn.MAXIFS(performance_data[portfolio_value],performance_data[portfolio_id],performance_data[[#This Row],[portfolio_id]],performance_data[date],performance_data[[#This Row],[starting_date]])</f>
        <v>82775.460000000006</v>
      </c>
      <c r="Q586" s="15">
        <f>performance_data[[#This Row],[latest_value]]-performance_data[[#This Row],[starting_value]]</f>
        <v>-67309.48000000001</v>
      </c>
      <c r="R586" s="15">
        <f>performance_data[[#This Row],[net_inflows]]-performance_data[[#This Row],[net_outflows]]</f>
        <v>-279.87000000000262</v>
      </c>
      <c r="S586" s="15" t="str">
        <f>IF(performance_data[[#This Row],[net_inflows]]&gt;AVERAGE(performance_data[net_inflows]),"High","Low")</f>
        <v>High</v>
      </c>
      <c r="T586" s="15">
        <f>AVERAGEIF(performance_data[inflow_flag],performance_data[[#This Row],[inflow_flag]],performance_data[return_percentage])</f>
        <v>4.8467905675459724</v>
      </c>
      <c r="U586" s="17">
        <f>IF(performance_data[[#This Row],[return_percentage]]&lt;performance_data[[#This Row],[benchmark_return]],1,0)</f>
        <v>1</v>
      </c>
      <c r="V586" s="17">
        <f>COUNTIFS(performance_data[portfolio_id],performance_data[[#This Row],[portfolio_id]])</f>
        <v>24</v>
      </c>
      <c r="W586" s="17">
        <f>COUNTIFS(performance_data[portfolio_id],performance_data[[#This Row],[portfolio_id]],
          performance_data[return_flag],1)</f>
        <v>8</v>
      </c>
      <c r="X586" s="15">
        <f>performance_data[[#This Row],[underperform_flag_count]]/performance_data[[#This Row],[totalportfoliocount]]</f>
        <v>0.33333333333333331</v>
      </c>
    </row>
    <row r="587" spans="1:24" x14ac:dyDescent="0.3">
      <c r="A587">
        <v>2055</v>
      </c>
      <c r="B587" s="1">
        <v>45358</v>
      </c>
      <c r="C587">
        <v>207206.73</v>
      </c>
      <c r="D587">
        <v>3.77</v>
      </c>
      <c r="E587">
        <v>4.2300000000000004</v>
      </c>
      <c r="F587">
        <v>3922.63</v>
      </c>
      <c r="G587">
        <v>1770.78</v>
      </c>
      <c r="H587" t="s">
        <v>2205</v>
      </c>
      <c r="I587" t="s">
        <v>2206</v>
      </c>
      <c r="J587">
        <v>3</v>
      </c>
      <c r="K587" t="s">
        <v>2222</v>
      </c>
      <c r="L587" t="str">
        <f>IF(performance_data[[#This Row],[return_percentage]]&gt;=performance_data[[#This Row],[benchmark_return]],"Higher","Lower")</f>
        <v>Lower</v>
      </c>
      <c r="M587" s="14">
        <f xml:space="preserve"> _xlfn.MAXIFS(performance_data[date],performance_data[portfolio_id],performance_data[[#This Row],[portfolio_id]])</f>
        <v>45544</v>
      </c>
      <c r="N587" s="14">
        <f xml:space="preserve"> _xlfn.MINIFS(performance_data[date],performance_data[portfolio_id],performance_data[[#This Row],[portfolio_id]])</f>
        <v>44851</v>
      </c>
      <c r="O587" s="15">
        <f>_xlfn.MAXIFS(performance_data[portfolio_value],performance_data[portfolio_id],performance_data[[#This Row],[portfolio_id]],performance_data[date],performance_data[[#This Row],[latest_date]])</f>
        <v>15465.98</v>
      </c>
      <c r="P587" s="15">
        <f>_xlfn.MAXIFS(performance_data[portfolio_value],performance_data[portfolio_id],performance_data[[#This Row],[portfolio_id]],performance_data[date],performance_data[[#This Row],[starting_date]])</f>
        <v>82775.460000000006</v>
      </c>
      <c r="Q587" s="15">
        <f>performance_data[[#This Row],[latest_value]]-performance_data[[#This Row],[starting_value]]</f>
        <v>-67309.48000000001</v>
      </c>
      <c r="R587" s="15">
        <f>performance_data[[#This Row],[net_inflows]]-performance_data[[#This Row],[net_outflows]]</f>
        <v>2151.8500000000004</v>
      </c>
      <c r="S587" s="15" t="str">
        <f>IF(performance_data[[#This Row],[net_inflows]]&gt;AVERAGE(performance_data[net_inflows]),"High","Low")</f>
        <v>Low</v>
      </c>
      <c r="T587" s="15">
        <f>AVERAGEIF(performance_data[inflow_flag],performance_data[[#This Row],[inflow_flag]],performance_data[return_percentage])</f>
        <v>5.0457846277021572</v>
      </c>
      <c r="U587" s="17">
        <f>IF(performance_data[[#This Row],[return_percentage]]&lt;performance_data[[#This Row],[benchmark_return]],1,0)</f>
        <v>1</v>
      </c>
      <c r="V587" s="17">
        <f>COUNTIFS(performance_data[portfolio_id],performance_data[[#This Row],[portfolio_id]])</f>
        <v>24</v>
      </c>
      <c r="W587" s="17">
        <f>COUNTIFS(performance_data[portfolio_id],performance_data[[#This Row],[portfolio_id]],
          performance_data[return_flag],1)</f>
        <v>8</v>
      </c>
      <c r="X587" s="15">
        <f>performance_data[[#This Row],[underperform_flag_count]]/performance_data[[#This Row],[totalportfoliocount]]</f>
        <v>0.33333333333333331</v>
      </c>
    </row>
    <row r="588" spans="1:24" x14ac:dyDescent="0.3">
      <c r="A588">
        <v>2055</v>
      </c>
      <c r="B588" s="1">
        <v>45293</v>
      </c>
      <c r="C588">
        <v>228412.02</v>
      </c>
      <c r="D588">
        <v>12.52</v>
      </c>
      <c r="E588">
        <v>11.61</v>
      </c>
      <c r="F588">
        <v>10828.87</v>
      </c>
      <c r="G588">
        <v>17492.25</v>
      </c>
      <c r="H588" t="s">
        <v>2205</v>
      </c>
      <c r="I588" t="s">
        <v>2206</v>
      </c>
      <c r="J588">
        <v>1</v>
      </c>
      <c r="K588" t="s">
        <v>2207</v>
      </c>
      <c r="L588" t="str">
        <f>IF(performance_data[[#This Row],[return_percentage]]&gt;=performance_data[[#This Row],[benchmark_return]],"Higher","Lower")</f>
        <v>Higher</v>
      </c>
      <c r="M588" s="14">
        <f xml:space="preserve"> _xlfn.MAXIFS(performance_data[date],performance_data[portfolio_id],performance_data[[#This Row],[portfolio_id]])</f>
        <v>45544</v>
      </c>
      <c r="N588" s="14">
        <f xml:space="preserve"> _xlfn.MINIFS(performance_data[date],performance_data[portfolio_id],performance_data[[#This Row],[portfolio_id]])</f>
        <v>44851</v>
      </c>
      <c r="O588" s="15">
        <f>_xlfn.MAXIFS(performance_data[portfolio_value],performance_data[portfolio_id],performance_data[[#This Row],[portfolio_id]],performance_data[date],performance_data[[#This Row],[latest_date]])</f>
        <v>15465.98</v>
      </c>
      <c r="P588" s="15">
        <f>_xlfn.MAXIFS(performance_data[portfolio_value],performance_data[portfolio_id],performance_data[[#This Row],[portfolio_id]],performance_data[date],performance_data[[#This Row],[starting_date]])</f>
        <v>82775.460000000006</v>
      </c>
      <c r="Q588" s="15">
        <f>performance_data[[#This Row],[latest_value]]-performance_data[[#This Row],[starting_value]]</f>
        <v>-67309.48000000001</v>
      </c>
      <c r="R588" s="15">
        <f>performance_data[[#This Row],[net_inflows]]-performance_data[[#This Row],[net_outflows]]</f>
        <v>-6663.3799999999992</v>
      </c>
      <c r="S588" s="15" t="str">
        <f>IF(performance_data[[#This Row],[net_inflows]]&gt;AVERAGE(performance_data[net_inflows]),"High","Low")</f>
        <v>High</v>
      </c>
      <c r="T588" s="15">
        <f>AVERAGEIF(performance_data[inflow_flag],performance_data[[#This Row],[inflow_flag]],performance_data[return_percentage])</f>
        <v>4.8467905675459724</v>
      </c>
      <c r="U588" s="17">
        <f>IF(performance_data[[#This Row],[return_percentage]]&lt;performance_data[[#This Row],[benchmark_return]],1,0)</f>
        <v>0</v>
      </c>
      <c r="V588" s="17">
        <f>COUNTIFS(performance_data[portfolio_id],performance_data[[#This Row],[portfolio_id]])</f>
        <v>24</v>
      </c>
      <c r="W588" s="17">
        <f>COUNTIFS(performance_data[portfolio_id],performance_data[[#This Row],[portfolio_id]],
          performance_data[return_flag],1)</f>
        <v>8</v>
      </c>
      <c r="X588" s="15">
        <f>performance_data[[#This Row],[underperform_flag_count]]/performance_data[[#This Row],[totalportfoliocount]]</f>
        <v>0.33333333333333331</v>
      </c>
    </row>
    <row r="589" spans="1:24" x14ac:dyDescent="0.3">
      <c r="A589">
        <v>2055</v>
      </c>
      <c r="B589" s="1">
        <v>45445</v>
      </c>
      <c r="C589">
        <v>491418.18</v>
      </c>
      <c r="D589">
        <v>17.350000000000001</v>
      </c>
      <c r="E589">
        <v>19.399999999999999</v>
      </c>
      <c r="F589">
        <v>16212.24</v>
      </c>
      <c r="G589">
        <v>15863.29</v>
      </c>
      <c r="H589" t="s">
        <v>2205</v>
      </c>
      <c r="I589" t="s">
        <v>2211</v>
      </c>
      <c r="J589">
        <v>6</v>
      </c>
      <c r="K589" t="s">
        <v>2212</v>
      </c>
      <c r="L589" t="str">
        <f>IF(performance_data[[#This Row],[return_percentage]]&gt;=performance_data[[#This Row],[benchmark_return]],"Higher","Lower")</f>
        <v>Lower</v>
      </c>
      <c r="M589" s="14">
        <f xml:space="preserve"> _xlfn.MAXIFS(performance_data[date],performance_data[portfolio_id],performance_data[[#This Row],[portfolio_id]])</f>
        <v>45544</v>
      </c>
      <c r="N589" s="14">
        <f xml:space="preserve"> _xlfn.MINIFS(performance_data[date],performance_data[portfolio_id],performance_data[[#This Row],[portfolio_id]])</f>
        <v>44851</v>
      </c>
      <c r="O589" s="15">
        <f>_xlfn.MAXIFS(performance_data[portfolio_value],performance_data[portfolio_id],performance_data[[#This Row],[portfolio_id]],performance_data[date],performance_data[[#This Row],[latest_date]])</f>
        <v>15465.98</v>
      </c>
      <c r="P589" s="15">
        <f>_xlfn.MAXIFS(performance_data[portfolio_value],performance_data[portfolio_id],performance_data[[#This Row],[portfolio_id]],performance_data[date],performance_data[[#This Row],[starting_date]])</f>
        <v>82775.460000000006</v>
      </c>
      <c r="Q589" s="15">
        <f>performance_data[[#This Row],[latest_value]]-performance_data[[#This Row],[starting_value]]</f>
        <v>-67309.48000000001</v>
      </c>
      <c r="R589" s="15">
        <f>performance_data[[#This Row],[net_inflows]]-performance_data[[#This Row],[net_outflows]]</f>
        <v>348.94999999999891</v>
      </c>
      <c r="S589" s="15" t="str">
        <f>IF(performance_data[[#This Row],[net_inflows]]&gt;AVERAGE(performance_data[net_inflows]),"High","Low")</f>
        <v>High</v>
      </c>
      <c r="T589" s="15">
        <f>AVERAGEIF(performance_data[inflow_flag],performance_data[[#This Row],[inflow_flag]],performance_data[return_percentage])</f>
        <v>4.8467905675459724</v>
      </c>
      <c r="U589" s="17">
        <f>IF(performance_data[[#This Row],[return_percentage]]&lt;performance_data[[#This Row],[benchmark_return]],1,0)</f>
        <v>1</v>
      </c>
      <c r="V589" s="17">
        <f>COUNTIFS(performance_data[portfolio_id],performance_data[[#This Row],[portfolio_id]])</f>
        <v>24</v>
      </c>
      <c r="W589" s="17">
        <f>COUNTIFS(performance_data[portfolio_id],performance_data[[#This Row],[portfolio_id]],
          performance_data[return_flag],1)</f>
        <v>8</v>
      </c>
      <c r="X589" s="15">
        <f>performance_data[[#This Row],[underperform_flag_count]]/performance_data[[#This Row],[totalportfoliocount]]</f>
        <v>0.33333333333333331</v>
      </c>
    </row>
    <row r="590" spans="1:24" x14ac:dyDescent="0.3">
      <c r="A590">
        <v>2055</v>
      </c>
      <c r="B590" s="1">
        <v>45056</v>
      </c>
      <c r="C590">
        <v>210340.3</v>
      </c>
      <c r="D590">
        <v>10.29</v>
      </c>
      <c r="E590">
        <v>8.89</v>
      </c>
      <c r="F590">
        <v>17614.79</v>
      </c>
      <c r="G590">
        <v>3570.95</v>
      </c>
      <c r="H590" t="s">
        <v>2213</v>
      </c>
      <c r="I590" t="s">
        <v>2211</v>
      </c>
      <c r="J590">
        <v>5</v>
      </c>
      <c r="K590" t="s">
        <v>2223</v>
      </c>
      <c r="L590" t="str">
        <f>IF(performance_data[[#This Row],[return_percentage]]&gt;=performance_data[[#This Row],[benchmark_return]],"Higher","Lower")</f>
        <v>Higher</v>
      </c>
      <c r="M590" s="14">
        <f xml:space="preserve"> _xlfn.MAXIFS(performance_data[date],performance_data[portfolio_id],performance_data[[#This Row],[portfolio_id]])</f>
        <v>45544</v>
      </c>
      <c r="N590" s="14">
        <f xml:space="preserve"> _xlfn.MINIFS(performance_data[date],performance_data[portfolio_id],performance_data[[#This Row],[portfolio_id]])</f>
        <v>44851</v>
      </c>
      <c r="O590" s="15">
        <f>_xlfn.MAXIFS(performance_data[portfolio_value],performance_data[portfolio_id],performance_data[[#This Row],[portfolio_id]],performance_data[date],performance_data[[#This Row],[latest_date]])</f>
        <v>15465.98</v>
      </c>
      <c r="P590" s="15">
        <f>_xlfn.MAXIFS(performance_data[portfolio_value],performance_data[portfolio_id],performance_data[[#This Row],[portfolio_id]],performance_data[date],performance_data[[#This Row],[starting_date]])</f>
        <v>82775.460000000006</v>
      </c>
      <c r="Q590" s="15">
        <f>performance_data[[#This Row],[latest_value]]-performance_data[[#This Row],[starting_value]]</f>
        <v>-67309.48000000001</v>
      </c>
      <c r="R590" s="15">
        <f>performance_data[[#This Row],[net_inflows]]-performance_data[[#This Row],[net_outflows]]</f>
        <v>14043.84</v>
      </c>
      <c r="S590" s="15" t="str">
        <f>IF(performance_data[[#This Row],[net_inflows]]&gt;AVERAGE(performance_data[net_inflows]),"High","Low")</f>
        <v>High</v>
      </c>
      <c r="T590" s="15">
        <f>AVERAGEIF(performance_data[inflow_flag],performance_data[[#This Row],[inflow_flag]],performance_data[return_percentage])</f>
        <v>4.8467905675459724</v>
      </c>
      <c r="U590" s="17">
        <f>IF(performance_data[[#This Row],[return_percentage]]&lt;performance_data[[#This Row],[benchmark_return]],1,0)</f>
        <v>0</v>
      </c>
      <c r="V590" s="17">
        <f>COUNTIFS(performance_data[portfolio_id],performance_data[[#This Row],[portfolio_id]])</f>
        <v>24</v>
      </c>
      <c r="W590" s="17">
        <f>COUNTIFS(performance_data[portfolio_id],performance_data[[#This Row],[portfolio_id]],
          performance_data[return_flag],1)</f>
        <v>8</v>
      </c>
      <c r="X590" s="15">
        <f>performance_data[[#This Row],[underperform_flag_count]]/performance_data[[#This Row],[totalportfoliocount]]</f>
        <v>0.33333333333333331</v>
      </c>
    </row>
    <row r="591" spans="1:24" x14ac:dyDescent="0.3">
      <c r="A591">
        <v>2055</v>
      </c>
      <c r="B591" s="1">
        <v>45544</v>
      </c>
      <c r="C591">
        <v>15465.98</v>
      </c>
      <c r="D591">
        <v>-1.53</v>
      </c>
      <c r="E591">
        <v>-1.31</v>
      </c>
      <c r="F591">
        <v>18156.62</v>
      </c>
      <c r="G591">
        <v>15537.91</v>
      </c>
      <c r="H591" t="s">
        <v>2205</v>
      </c>
      <c r="I591" t="s">
        <v>2209</v>
      </c>
      <c r="J591">
        <v>9</v>
      </c>
      <c r="K591" t="s">
        <v>2221</v>
      </c>
      <c r="L591" t="str">
        <f>IF(performance_data[[#This Row],[return_percentage]]&gt;=performance_data[[#This Row],[benchmark_return]],"Higher","Lower")</f>
        <v>Lower</v>
      </c>
      <c r="M591" s="14">
        <f xml:space="preserve"> _xlfn.MAXIFS(performance_data[date],performance_data[portfolio_id],performance_data[[#This Row],[portfolio_id]])</f>
        <v>45544</v>
      </c>
      <c r="N591" s="14">
        <f xml:space="preserve"> _xlfn.MINIFS(performance_data[date],performance_data[portfolio_id],performance_data[[#This Row],[portfolio_id]])</f>
        <v>44851</v>
      </c>
      <c r="O591" s="15">
        <f>_xlfn.MAXIFS(performance_data[portfolio_value],performance_data[portfolio_id],performance_data[[#This Row],[portfolio_id]],performance_data[date],performance_data[[#This Row],[latest_date]])</f>
        <v>15465.98</v>
      </c>
      <c r="P591" s="15">
        <f>_xlfn.MAXIFS(performance_data[portfolio_value],performance_data[portfolio_id],performance_data[[#This Row],[portfolio_id]],performance_data[date],performance_data[[#This Row],[starting_date]])</f>
        <v>82775.460000000006</v>
      </c>
      <c r="Q591" s="15">
        <f>performance_data[[#This Row],[latest_value]]-performance_data[[#This Row],[starting_value]]</f>
        <v>-67309.48000000001</v>
      </c>
      <c r="R591" s="15">
        <f>performance_data[[#This Row],[net_inflows]]-performance_data[[#This Row],[net_outflows]]</f>
        <v>2618.7099999999991</v>
      </c>
      <c r="S591" s="15" t="str">
        <f>IF(performance_data[[#This Row],[net_inflows]]&gt;AVERAGE(performance_data[net_inflows]),"High","Low")</f>
        <v>High</v>
      </c>
      <c r="T591" s="15">
        <f>AVERAGEIF(performance_data[inflow_flag],performance_data[[#This Row],[inflow_flag]],performance_data[return_percentage])</f>
        <v>4.8467905675459724</v>
      </c>
      <c r="U591" s="17">
        <f>IF(performance_data[[#This Row],[return_percentage]]&lt;performance_data[[#This Row],[benchmark_return]],1,0)</f>
        <v>1</v>
      </c>
      <c r="V591" s="17">
        <f>COUNTIFS(performance_data[portfolio_id],performance_data[[#This Row],[portfolio_id]])</f>
        <v>24</v>
      </c>
      <c r="W591" s="17">
        <f>COUNTIFS(performance_data[portfolio_id],performance_data[[#This Row],[portfolio_id]],
          performance_data[return_flag],1)</f>
        <v>8</v>
      </c>
      <c r="X591" s="15">
        <f>performance_data[[#This Row],[underperform_flag_count]]/performance_data[[#This Row],[totalportfoliocount]]</f>
        <v>0.33333333333333331</v>
      </c>
    </row>
    <row r="592" spans="1:24" x14ac:dyDescent="0.3">
      <c r="A592">
        <v>2055</v>
      </c>
      <c r="B592" s="1">
        <v>45319</v>
      </c>
      <c r="C592">
        <v>35764.120000000003</v>
      </c>
      <c r="D592">
        <v>12.38</v>
      </c>
      <c r="E592">
        <v>9.94</v>
      </c>
      <c r="F592">
        <v>413.9</v>
      </c>
      <c r="G592">
        <v>13407.94</v>
      </c>
      <c r="H592" t="s">
        <v>2205</v>
      </c>
      <c r="I592" t="s">
        <v>2206</v>
      </c>
      <c r="J592">
        <v>1</v>
      </c>
      <c r="K592" t="s">
        <v>2207</v>
      </c>
      <c r="L592" t="str">
        <f>IF(performance_data[[#This Row],[return_percentage]]&gt;=performance_data[[#This Row],[benchmark_return]],"Higher","Lower")</f>
        <v>Higher</v>
      </c>
      <c r="M592" s="14">
        <f xml:space="preserve"> _xlfn.MAXIFS(performance_data[date],performance_data[portfolio_id],performance_data[[#This Row],[portfolio_id]])</f>
        <v>45544</v>
      </c>
      <c r="N592" s="14">
        <f xml:space="preserve"> _xlfn.MINIFS(performance_data[date],performance_data[portfolio_id],performance_data[[#This Row],[portfolio_id]])</f>
        <v>44851</v>
      </c>
      <c r="O592" s="15">
        <f>_xlfn.MAXIFS(performance_data[portfolio_value],performance_data[portfolio_id],performance_data[[#This Row],[portfolio_id]],performance_data[date],performance_data[[#This Row],[latest_date]])</f>
        <v>15465.98</v>
      </c>
      <c r="P592" s="15">
        <f>_xlfn.MAXIFS(performance_data[portfolio_value],performance_data[portfolio_id],performance_data[[#This Row],[portfolio_id]],performance_data[date],performance_data[[#This Row],[starting_date]])</f>
        <v>82775.460000000006</v>
      </c>
      <c r="Q592" s="15">
        <f>performance_data[[#This Row],[latest_value]]-performance_data[[#This Row],[starting_value]]</f>
        <v>-67309.48000000001</v>
      </c>
      <c r="R592" s="15">
        <f>performance_data[[#This Row],[net_inflows]]-performance_data[[#This Row],[net_outflows]]</f>
        <v>-12994.04</v>
      </c>
      <c r="S592" s="15" t="str">
        <f>IF(performance_data[[#This Row],[net_inflows]]&gt;AVERAGE(performance_data[net_inflows]),"High","Low")</f>
        <v>Low</v>
      </c>
      <c r="T592" s="15">
        <f>AVERAGEIF(performance_data[inflow_flag],performance_data[[#This Row],[inflow_flag]],performance_data[return_percentage])</f>
        <v>5.0457846277021572</v>
      </c>
      <c r="U592" s="17">
        <f>IF(performance_data[[#This Row],[return_percentage]]&lt;performance_data[[#This Row],[benchmark_return]],1,0)</f>
        <v>0</v>
      </c>
      <c r="V592" s="17">
        <f>COUNTIFS(performance_data[portfolio_id],performance_data[[#This Row],[portfolio_id]])</f>
        <v>24</v>
      </c>
      <c r="W592" s="17">
        <f>COUNTIFS(performance_data[portfolio_id],performance_data[[#This Row],[portfolio_id]],
          performance_data[return_flag],1)</f>
        <v>8</v>
      </c>
      <c r="X592" s="15">
        <f>performance_data[[#This Row],[underperform_flag_count]]/performance_data[[#This Row],[totalportfoliocount]]</f>
        <v>0.33333333333333331</v>
      </c>
    </row>
    <row r="593" spans="1:24" x14ac:dyDescent="0.3">
      <c r="A593">
        <v>2055</v>
      </c>
      <c r="B593" s="1">
        <v>45053</v>
      </c>
      <c r="C593">
        <v>23742.17</v>
      </c>
      <c r="D593">
        <v>15.02</v>
      </c>
      <c r="E593">
        <v>13.41</v>
      </c>
      <c r="F593">
        <v>10356.74</v>
      </c>
      <c r="G593">
        <v>5747.61</v>
      </c>
      <c r="H593" t="s">
        <v>2213</v>
      </c>
      <c r="I593" t="s">
        <v>2211</v>
      </c>
      <c r="J593">
        <v>5</v>
      </c>
      <c r="K593" t="s">
        <v>2223</v>
      </c>
      <c r="L593" t="str">
        <f>IF(performance_data[[#This Row],[return_percentage]]&gt;=performance_data[[#This Row],[benchmark_return]],"Higher","Lower")</f>
        <v>Higher</v>
      </c>
      <c r="M593" s="14">
        <f xml:space="preserve"> _xlfn.MAXIFS(performance_data[date],performance_data[portfolio_id],performance_data[[#This Row],[portfolio_id]])</f>
        <v>45544</v>
      </c>
      <c r="N593" s="14">
        <f xml:space="preserve"> _xlfn.MINIFS(performance_data[date],performance_data[portfolio_id],performance_data[[#This Row],[portfolio_id]])</f>
        <v>44851</v>
      </c>
      <c r="O593" s="15">
        <f>_xlfn.MAXIFS(performance_data[portfolio_value],performance_data[portfolio_id],performance_data[[#This Row],[portfolio_id]],performance_data[date],performance_data[[#This Row],[latest_date]])</f>
        <v>15465.98</v>
      </c>
      <c r="P593" s="15">
        <f>_xlfn.MAXIFS(performance_data[portfolio_value],performance_data[portfolio_id],performance_data[[#This Row],[portfolio_id]],performance_data[date],performance_data[[#This Row],[starting_date]])</f>
        <v>82775.460000000006</v>
      </c>
      <c r="Q593" s="15">
        <f>performance_data[[#This Row],[latest_value]]-performance_data[[#This Row],[starting_value]]</f>
        <v>-67309.48000000001</v>
      </c>
      <c r="R593" s="15">
        <f>performance_data[[#This Row],[net_inflows]]-performance_data[[#This Row],[net_outflows]]</f>
        <v>4609.13</v>
      </c>
      <c r="S593" s="15" t="str">
        <f>IF(performance_data[[#This Row],[net_inflows]]&gt;AVERAGE(performance_data[net_inflows]),"High","Low")</f>
        <v>High</v>
      </c>
      <c r="T593" s="15">
        <f>AVERAGEIF(performance_data[inflow_flag],performance_data[[#This Row],[inflow_flag]],performance_data[return_percentage])</f>
        <v>4.8467905675459724</v>
      </c>
      <c r="U593" s="17">
        <f>IF(performance_data[[#This Row],[return_percentage]]&lt;performance_data[[#This Row],[benchmark_return]],1,0)</f>
        <v>0</v>
      </c>
      <c r="V593" s="17">
        <f>COUNTIFS(performance_data[portfolio_id],performance_data[[#This Row],[portfolio_id]])</f>
        <v>24</v>
      </c>
      <c r="W593" s="17">
        <f>COUNTIFS(performance_data[portfolio_id],performance_data[[#This Row],[portfolio_id]],
          performance_data[return_flag],1)</f>
        <v>8</v>
      </c>
      <c r="X593" s="15">
        <f>performance_data[[#This Row],[underperform_flag_count]]/performance_data[[#This Row],[totalportfoliocount]]</f>
        <v>0.33333333333333331</v>
      </c>
    </row>
    <row r="594" spans="1:24" x14ac:dyDescent="0.3">
      <c r="A594">
        <v>2055</v>
      </c>
      <c r="B594" s="1">
        <v>45004</v>
      </c>
      <c r="C594">
        <v>486643.42</v>
      </c>
      <c r="D594">
        <v>2.61</v>
      </c>
      <c r="E594">
        <v>2.3199999999999998</v>
      </c>
      <c r="F594">
        <v>8705.4599999999991</v>
      </c>
      <c r="G594">
        <v>18804.330000000002</v>
      </c>
      <c r="H594" t="s">
        <v>2213</v>
      </c>
      <c r="I594" t="s">
        <v>2206</v>
      </c>
      <c r="J594">
        <v>3</v>
      </c>
      <c r="K594" t="s">
        <v>2222</v>
      </c>
      <c r="L594" t="str">
        <f>IF(performance_data[[#This Row],[return_percentage]]&gt;=performance_data[[#This Row],[benchmark_return]],"Higher","Lower")</f>
        <v>Higher</v>
      </c>
      <c r="M594" s="14">
        <f xml:space="preserve"> _xlfn.MAXIFS(performance_data[date],performance_data[portfolio_id],performance_data[[#This Row],[portfolio_id]])</f>
        <v>45544</v>
      </c>
      <c r="N594" s="14">
        <f xml:space="preserve"> _xlfn.MINIFS(performance_data[date],performance_data[portfolio_id],performance_data[[#This Row],[portfolio_id]])</f>
        <v>44851</v>
      </c>
      <c r="O594" s="15">
        <f>_xlfn.MAXIFS(performance_data[portfolio_value],performance_data[portfolio_id],performance_data[[#This Row],[portfolio_id]],performance_data[date],performance_data[[#This Row],[latest_date]])</f>
        <v>15465.98</v>
      </c>
      <c r="P594" s="15">
        <f>_xlfn.MAXIFS(performance_data[portfolio_value],performance_data[portfolio_id],performance_data[[#This Row],[portfolio_id]],performance_data[date],performance_data[[#This Row],[starting_date]])</f>
        <v>82775.460000000006</v>
      </c>
      <c r="Q594" s="15">
        <f>performance_data[[#This Row],[latest_value]]-performance_data[[#This Row],[starting_value]]</f>
        <v>-67309.48000000001</v>
      </c>
      <c r="R594" s="15">
        <f>performance_data[[#This Row],[net_inflows]]-performance_data[[#This Row],[net_outflows]]</f>
        <v>-10098.870000000003</v>
      </c>
      <c r="S594" s="15" t="str">
        <f>IF(performance_data[[#This Row],[net_inflows]]&gt;AVERAGE(performance_data[net_inflows]),"High","Low")</f>
        <v>Low</v>
      </c>
      <c r="T594" s="15">
        <f>AVERAGEIF(performance_data[inflow_flag],performance_data[[#This Row],[inflow_flag]],performance_data[return_percentage])</f>
        <v>5.0457846277021572</v>
      </c>
      <c r="U594" s="17">
        <f>IF(performance_data[[#This Row],[return_percentage]]&lt;performance_data[[#This Row],[benchmark_return]],1,0)</f>
        <v>0</v>
      </c>
      <c r="V594" s="17">
        <f>COUNTIFS(performance_data[portfolio_id],performance_data[[#This Row],[portfolio_id]])</f>
        <v>24</v>
      </c>
      <c r="W594" s="17">
        <f>COUNTIFS(performance_data[portfolio_id],performance_data[[#This Row],[portfolio_id]],
          performance_data[return_flag],1)</f>
        <v>8</v>
      </c>
      <c r="X594" s="15">
        <f>performance_data[[#This Row],[underperform_flag_count]]/performance_data[[#This Row],[totalportfoliocount]]</f>
        <v>0.33333333333333331</v>
      </c>
    </row>
    <row r="595" spans="1:24" x14ac:dyDescent="0.3">
      <c r="A595">
        <v>2055</v>
      </c>
      <c r="B595" s="1">
        <v>44994</v>
      </c>
      <c r="C595">
        <v>189012.42</v>
      </c>
      <c r="D595">
        <v>15.64</v>
      </c>
      <c r="E595">
        <v>16.420000000000002</v>
      </c>
      <c r="F595">
        <v>11164.88</v>
      </c>
      <c r="G595">
        <v>2319.5300000000002</v>
      </c>
      <c r="H595" t="s">
        <v>2213</v>
      </c>
      <c r="I595" t="s">
        <v>2206</v>
      </c>
      <c r="J595">
        <v>3</v>
      </c>
      <c r="K595" t="s">
        <v>2222</v>
      </c>
      <c r="L595" t="str">
        <f>IF(performance_data[[#This Row],[return_percentage]]&gt;=performance_data[[#This Row],[benchmark_return]],"Higher","Lower")</f>
        <v>Lower</v>
      </c>
      <c r="M595" s="14">
        <f xml:space="preserve"> _xlfn.MAXIFS(performance_data[date],performance_data[portfolio_id],performance_data[[#This Row],[portfolio_id]])</f>
        <v>45544</v>
      </c>
      <c r="N595" s="14">
        <f xml:space="preserve"> _xlfn.MINIFS(performance_data[date],performance_data[portfolio_id],performance_data[[#This Row],[portfolio_id]])</f>
        <v>44851</v>
      </c>
      <c r="O595" s="15">
        <f>_xlfn.MAXIFS(performance_data[portfolio_value],performance_data[portfolio_id],performance_data[[#This Row],[portfolio_id]],performance_data[date],performance_data[[#This Row],[latest_date]])</f>
        <v>15465.98</v>
      </c>
      <c r="P595" s="15">
        <f>_xlfn.MAXIFS(performance_data[portfolio_value],performance_data[portfolio_id],performance_data[[#This Row],[portfolio_id]],performance_data[date],performance_data[[#This Row],[starting_date]])</f>
        <v>82775.460000000006</v>
      </c>
      <c r="Q595" s="15">
        <f>performance_data[[#This Row],[latest_value]]-performance_data[[#This Row],[starting_value]]</f>
        <v>-67309.48000000001</v>
      </c>
      <c r="R595" s="15">
        <f>performance_data[[#This Row],[net_inflows]]-performance_data[[#This Row],[net_outflows]]</f>
        <v>8845.3499999999985</v>
      </c>
      <c r="S595" s="15" t="str">
        <f>IF(performance_data[[#This Row],[net_inflows]]&gt;AVERAGE(performance_data[net_inflows]),"High","Low")</f>
        <v>High</v>
      </c>
      <c r="T595" s="15">
        <f>AVERAGEIF(performance_data[inflow_flag],performance_data[[#This Row],[inflow_flag]],performance_data[return_percentage])</f>
        <v>4.8467905675459724</v>
      </c>
      <c r="U595" s="17">
        <f>IF(performance_data[[#This Row],[return_percentage]]&lt;performance_data[[#This Row],[benchmark_return]],1,0)</f>
        <v>1</v>
      </c>
      <c r="V595" s="17">
        <f>COUNTIFS(performance_data[portfolio_id],performance_data[[#This Row],[portfolio_id]])</f>
        <v>24</v>
      </c>
      <c r="W595" s="17">
        <f>COUNTIFS(performance_data[portfolio_id],performance_data[[#This Row],[portfolio_id]],
          performance_data[return_flag],1)</f>
        <v>8</v>
      </c>
      <c r="X595" s="15">
        <f>performance_data[[#This Row],[underperform_flag_count]]/performance_data[[#This Row],[totalportfoliocount]]</f>
        <v>0.33333333333333331</v>
      </c>
    </row>
    <row r="596" spans="1:24" x14ac:dyDescent="0.3">
      <c r="A596">
        <v>2055</v>
      </c>
      <c r="B596" s="1">
        <v>45301</v>
      </c>
      <c r="C596">
        <v>327303.03999999998</v>
      </c>
      <c r="D596">
        <v>19.38</v>
      </c>
      <c r="E596">
        <v>20.54</v>
      </c>
      <c r="F596">
        <v>10550.13</v>
      </c>
      <c r="G596">
        <v>18560.47</v>
      </c>
      <c r="H596" t="s">
        <v>2205</v>
      </c>
      <c r="I596" t="s">
        <v>2206</v>
      </c>
      <c r="J596">
        <v>1</v>
      </c>
      <c r="K596" t="s">
        <v>2207</v>
      </c>
      <c r="L596" t="str">
        <f>IF(performance_data[[#This Row],[return_percentage]]&gt;=performance_data[[#This Row],[benchmark_return]],"Higher","Lower")</f>
        <v>Lower</v>
      </c>
      <c r="M596" s="14">
        <f xml:space="preserve"> _xlfn.MAXIFS(performance_data[date],performance_data[portfolio_id],performance_data[[#This Row],[portfolio_id]])</f>
        <v>45544</v>
      </c>
      <c r="N596" s="14">
        <f xml:space="preserve"> _xlfn.MINIFS(performance_data[date],performance_data[portfolio_id],performance_data[[#This Row],[portfolio_id]])</f>
        <v>44851</v>
      </c>
      <c r="O596" s="15">
        <f>_xlfn.MAXIFS(performance_data[portfolio_value],performance_data[portfolio_id],performance_data[[#This Row],[portfolio_id]],performance_data[date],performance_data[[#This Row],[latest_date]])</f>
        <v>15465.98</v>
      </c>
      <c r="P596" s="15">
        <f>_xlfn.MAXIFS(performance_data[portfolio_value],performance_data[portfolio_id],performance_data[[#This Row],[portfolio_id]],performance_data[date],performance_data[[#This Row],[starting_date]])</f>
        <v>82775.460000000006</v>
      </c>
      <c r="Q596" s="15">
        <f>performance_data[[#This Row],[latest_value]]-performance_data[[#This Row],[starting_value]]</f>
        <v>-67309.48000000001</v>
      </c>
      <c r="R596" s="15">
        <f>performance_data[[#This Row],[net_inflows]]-performance_data[[#This Row],[net_outflows]]</f>
        <v>-8010.340000000002</v>
      </c>
      <c r="S596" s="15" t="str">
        <f>IF(performance_data[[#This Row],[net_inflows]]&gt;AVERAGE(performance_data[net_inflows]),"High","Low")</f>
        <v>High</v>
      </c>
      <c r="T596" s="15">
        <f>AVERAGEIF(performance_data[inflow_flag],performance_data[[#This Row],[inflow_flag]],performance_data[return_percentage])</f>
        <v>4.8467905675459724</v>
      </c>
      <c r="U596" s="17">
        <f>IF(performance_data[[#This Row],[return_percentage]]&lt;performance_data[[#This Row],[benchmark_return]],1,0)</f>
        <v>1</v>
      </c>
      <c r="V596" s="17">
        <f>COUNTIFS(performance_data[portfolio_id],performance_data[[#This Row],[portfolio_id]])</f>
        <v>24</v>
      </c>
      <c r="W596" s="17">
        <f>COUNTIFS(performance_data[portfolio_id],performance_data[[#This Row],[portfolio_id]],
          performance_data[return_flag],1)</f>
        <v>8</v>
      </c>
      <c r="X596" s="15">
        <f>performance_data[[#This Row],[underperform_flag_count]]/performance_data[[#This Row],[totalportfoliocount]]</f>
        <v>0.33333333333333331</v>
      </c>
    </row>
    <row r="597" spans="1:24" x14ac:dyDescent="0.3">
      <c r="A597">
        <v>2055</v>
      </c>
      <c r="B597" s="1">
        <v>44950</v>
      </c>
      <c r="C597">
        <v>97145.12</v>
      </c>
      <c r="D597">
        <v>6.16</v>
      </c>
      <c r="E597">
        <v>5.75</v>
      </c>
      <c r="F597">
        <v>7283.83</v>
      </c>
      <c r="G597">
        <v>13678.23</v>
      </c>
      <c r="H597" t="s">
        <v>2213</v>
      </c>
      <c r="I597" t="s">
        <v>2206</v>
      </c>
      <c r="J597">
        <v>1</v>
      </c>
      <c r="K597" t="s">
        <v>2207</v>
      </c>
      <c r="L597" t="str">
        <f>IF(performance_data[[#This Row],[return_percentage]]&gt;=performance_data[[#This Row],[benchmark_return]],"Higher","Lower")</f>
        <v>Higher</v>
      </c>
      <c r="M597" s="14">
        <f xml:space="preserve"> _xlfn.MAXIFS(performance_data[date],performance_data[portfolio_id],performance_data[[#This Row],[portfolio_id]])</f>
        <v>45544</v>
      </c>
      <c r="N597" s="14">
        <f xml:space="preserve"> _xlfn.MINIFS(performance_data[date],performance_data[portfolio_id],performance_data[[#This Row],[portfolio_id]])</f>
        <v>44851</v>
      </c>
      <c r="O597" s="15">
        <f>_xlfn.MAXIFS(performance_data[portfolio_value],performance_data[portfolio_id],performance_data[[#This Row],[portfolio_id]],performance_data[date],performance_data[[#This Row],[latest_date]])</f>
        <v>15465.98</v>
      </c>
      <c r="P597" s="15">
        <f>_xlfn.MAXIFS(performance_data[portfolio_value],performance_data[portfolio_id],performance_data[[#This Row],[portfolio_id]],performance_data[date],performance_data[[#This Row],[starting_date]])</f>
        <v>82775.460000000006</v>
      </c>
      <c r="Q597" s="15">
        <f>performance_data[[#This Row],[latest_value]]-performance_data[[#This Row],[starting_value]]</f>
        <v>-67309.48000000001</v>
      </c>
      <c r="R597" s="15">
        <f>performance_data[[#This Row],[net_inflows]]-performance_data[[#This Row],[net_outflows]]</f>
        <v>-6394.4</v>
      </c>
      <c r="S597" s="15" t="str">
        <f>IF(performance_data[[#This Row],[net_inflows]]&gt;AVERAGE(performance_data[net_inflows]),"High","Low")</f>
        <v>Low</v>
      </c>
      <c r="T597" s="15">
        <f>AVERAGEIF(performance_data[inflow_flag],performance_data[[#This Row],[inflow_flag]],performance_data[return_percentage])</f>
        <v>5.0457846277021572</v>
      </c>
      <c r="U597" s="17">
        <f>IF(performance_data[[#This Row],[return_percentage]]&lt;performance_data[[#This Row],[benchmark_return]],1,0)</f>
        <v>0</v>
      </c>
      <c r="V597" s="17">
        <f>COUNTIFS(performance_data[portfolio_id],performance_data[[#This Row],[portfolio_id]])</f>
        <v>24</v>
      </c>
      <c r="W597" s="17">
        <f>COUNTIFS(performance_data[portfolio_id],performance_data[[#This Row],[portfolio_id]],
          performance_data[return_flag],1)</f>
        <v>8</v>
      </c>
      <c r="X597" s="15">
        <f>performance_data[[#This Row],[underperform_flag_count]]/performance_data[[#This Row],[totalportfoliocount]]</f>
        <v>0.33333333333333331</v>
      </c>
    </row>
    <row r="598" spans="1:24" x14ac:dyDescent="0.3">
      <c r="A598">
        <v>2055</v>
      </c>
      <c r="B598" s="1">
        <v>45374</v>
      </c>
      <c r="C598">
        <v>185708.82</v>
      </c>
      <c r="D598">
        <v>-6.16</v>
      </c>
      <c r="E598">
        <v>-6.63</v>
      </c>
      <c r="F598">
        <v>18069.87</v>
      </c>
      <c r="G598">
        <v>9903.4599999999991</v>
      </c>
      <c r="H598" t="s">
        <v>2205</v>
      </c>
      <c r="I598" t="s">
        <v>2206</v>
      </c>
      <c r="J598">
        <v>3</v>
      </c>
      <c r="K598" t="s">
        <v>2222</v>
      </c>
      <c r="L598" t="str">
        <f>IF(performance_data[[#This Row],[return_percentage]]&gt;=performance_data[[#This Row],[benchmark_return]],"Higher","Lower")</f>
        <v>Higher</v>
      </c>
      <c r="M598" s="14">
        <f xml:space="preserve"> _xlfn.MAXIFS(performance_data[date],performance_data[portfolio_id],performance_data[[#This Row],[portfolio_id]])</f>
        <v>45544</v>
      </c>
      <c r="N598" s="14">
        <f xml:space="preserve"> _xlfn.MINIFS(performance_data[date],performance_data[portfolio_id],performance_data[[#This Row],[portfolio_id]])</f>
        <v>44851</v>
      </c>
      <c r="O598" s="15">
        <f>_xlfn.MAXIFS(performance_data[portfolio_value],performance_data[portfolio_id],performance_data[[#This Row],[portfolio_id]],performance_data[date],performance_data[[#This Row],[latest_date]])</f>
        <v>15465.98</v>
      </c>
      <c r="P598" s="15">
        <f>_xlfn.MAXIFS(performance_data[portfolio_value],performance_data[portfolio_id],performance_data[[#This Row],[portfolio_id]],performance_data[date],performance_data[[#This Row],[starting_date]])</f>
        <v>82775.460000000006</v>
      </c>
      <c r="Q598" s="15">
        <f>performance_data[[#This Row],[latest_value]]-performance_data[[#This Row],[starting_value]]</f>
        <v>-67309.48000000001</v>
      </c>
      <c r="R598" s="15">
        <f>performance_data[[#This Row],[net_inflows]]-performance_data[[#This Row],[net_outflows]]</f>
        <v>8166.41</v>
      </c>
      <c r="S598" s="15" t="str">
        <f>IF(performance_data[[#This Row],[net_inflows]]&gt;AVERAGE(performance_data[net_inflows]),"High","Low")</f>
        <v>High</v>
      </c>
      <c r="T598" s="15">
        <f>AVERAGEIF(performance_data[inflow_flag],performance_data[[#This Row],[inflow_flag]],performance_data[return_percentage])</f>
        <v>4.8467905675459724</v>
      </c>
      <c r="U598" s="17">
        <f>IF(performance_data[[#This Row],[return_percentage]]&lt;performance_data[[#This Row],[benchmark_return]],1,0)</f>
        <v>0</v>
      </c>
      <c r="V598" s="17">
        <f>COUNTIFS(performance_data[portfolio_id],performance_data[[#This Row],[portfolio_id]])</f>
        <v>24</v>
      </c>
      <c r="W598" s="17">
        <f>COUNTIFS(performance_data[portfolio_id],performance_data[[#This Row],[portfolio_id]],
          performance_data[return_flag],1)</f>
        <v>8</v>
      </c>
      <c r="X598" s="15">
        <f>performance_data[[#This Row],[underperform_flag_count]]/performance_data[[#This Row],[totalportfoliocount]]</f>
        <v>0.33333333333333331</v>
      </c>
    </row>
    <row r="599" spans="1:24" x14ac:dyDescent="0.3">
      <c r="A599">
        <v>2055</v>
      </c>
      <c r="B599" s="1">
        <v>44990</v>
      </c>
      <c r="C599">
        <v>250577.49</v>
      </c>
      <c r="D599">
        <v>-4.8499999999999996</v>
      </c>
      <c r="E599">
        <v>-4.42</v>
      </c>
      <c r="F599">
        <v>13955.45</v>
      </c>
      <c r="G599">
        <v>16149.14</v>
      </c>
      <c r="H599" t="s">
        <v>2213</v>
      </c>
      <c r="I599" t="s">
        <v>2206</v>
      </c>
      <c r="J599">
        <v>3</v>
      </c>
      <c r="K599" t="s">
        <v>2222</v>
      </c>
      <c r="L599" t="str">
        <f>IF(performance_data[[#This Row],[return_percentage]]&gt;=performance_data[[#This Row],[benchmark_return]],"Higher","Lower")</f>
        <v>Lower</v>
      </c>
      <c r="M599" s="14">
        <f xml:space="preserve"> _xlfn.MAXIFS(performance_data[date],performance_data[portfolio_id],performance_data[[#This Row],[portfolio_id]])</f>
        <v>45544</v>
      </c>
      <c r="N599" s="14">
        <f xml:space="preserve"> _xlfn.MINIFS(performance_data[date],performance_data[portfolio_id],performance_data[[#This Row],[portfolio_id]])</f>
        <v>44851</v>
      </c>
      <c r="O599" s="15">
        <f>_xlfn.MAXIFS(performance_data[portfolio_value],performance_data[portfolio_id],performance_data[[#This Row],[portfolio_id]],performance_data[date],performance_data[[#This Row],[latest_date]])</f>
        <v>15465.98</v>
      </c>
      <c r="P599" s="15">
        <f>_xlfn.MAXIFS(performance_data[portfolio_value],performance_data[portfolio_id],performance_data[[#This Row],[portfolio_id]],performance_data[date],performance_data[[#This Row],[starting_date]])</f>
        <v>82775.460000000006</v>
      </c>
      <c r="Q599" s="15">
        <f>performance_data[[#This Row],[latest_value]]-performance_data[[#This Row],[starting_value]]</f>
        <v>-67309.48000000001</v>
      </c>
      <c r="R599" s="15">
        <f>performance_data[[#This Row],[net_inflows]]-performance_data[[#This Row],[net_outflows]]</f>
        <v>-2193.6899999999987</v>
      </c>
      <c r="S599" s="15" t="str">
        <f>IF(performance_data[[#This Row],[net_inflows]]&gt;AVERAGE(performance_data[net_inflows]),"High","Low")</f>
        <v>High</v>
      </c>
      <c r="T599" s="15">
        <f>AVERAGEIF(performance_data[inflow_flag],performance_data[[#This Row],[inflow_flag]],performance_data[return_percentage])</f>
        <v>4.8467905675459724</v>
      </c>
      <c r="U599" s="17">
        <f>IF(performance_data[[#This Row],[return_percentage]]&lt;performance_data[[#This Row],[benchmark_return]],1,0)</f>
        <v>1</v>
      </c>
      <c r="V599" s="17">
        <f>COUNTIFS(performance_data[portfolio_id],performance_data[[#This Row],[portfolio_id]])</f>
        <v>24</v>
      </c>
      <c r="W599" s="17">
        <f>COUNTIFS(performance_data[portfolio_id],performance_data[[#This Row],[portfolio_id]],
          performance_data[return_flag],1)</f>
        <v>8</v>
      </c>
      <c r="X599" s="15">
        <f>performance_data[[#This Row],[underperform_flag_count]]/performance_data[[#This Row],[totalportfoliocount]]</f>
        <v>0.33333333333333331</v>
      </c>
    </row>
    <row r="600" spans="1:24" x14ac:dyDescent="0.3">
      <c r="A600">
        <v>2055</v>
      </c>
      <c r="B600" s="1">
        <v>44910</v>
      </c>
      <c r="C600">
        <v>394055.79</v>
      </c>
      <c r="D600">
        <v>1.51</v>
      </c>
      <c r="E600">
        <v>1.29</v>
      </c>
      <c r="F600">
        <v>18977.57</v>
      </c>
      <c r="G600">
        <v>11058.5</v>
      </c>
      <c r="H600" t="s">
        <v>2220</v>
      </c>
      <c r="I600" t="s">
        <v>2217</v>
      </c>
      <c r="J600">
        <v>12</v>
      </c>
      <c r="K600" t="s">
        <v>2218</v>
      </c>
      <c r="L600" t="str">
        <f>IF(performance_data[[#This Row],[return_percentage]]&gt;=performance_data[[#This Row],[benchmark_return]],"Higher","Lower")</f>
        <v>Higher</v>
      </c>
      <c r="M600" s="14">
        <f xml:space="preserve"> _xlfn.MAXIFS(performance_data[date],performance_data[portfolio_id],performance_data[[#This Row],[portfolio_id]])</f>
        <v>45544</v>
      </c>
      <c r="N600" s="14">
        <f xml:space="preserve"> _xlfn.MINIFS(performance_data[date],performance_data[portfolio_id],performance_data[[#This Row],[portfolio_id]])</f>
        <v>44851</v>
      </c>
      <c r="O600" s="15">
        <f>_xlfn.MAXIFS(performance_data[portfolio_value],performance_data[portfolio_id],performance_data[[#This Row],[portfolio_id]],performance_data[date],performance_data[[#This Row],[latest_date]])</f>
        <v>15465.98</v>
      </c>
      <c r="P600" s="15">
        <f>_xlfn.MAXIFS(performance_data[portfolio_value],performance_data[portfolio_id],performance_data[[#This Row],[portfolio_id]],performance_data[date],performance_data[[#This Row],[starting_date]])</f>
        <v>82775.460000000006</v>
      </c>
      <c r="Q600" s="15">
        <f>performance_data[[#This Row],[latest_value]]-performance_data[[#This Row],[starting_value]]</f>
        <v>-67309.48000000001</v>
      </c>
      <c r="R600" s="15">
        <f>performance_data[[#This Row],[net_inflows]]-performance_data[[#This Row],[net_outflows]]</f>
        <v>7919.07</v>
      </c>
      <c r="S600" s="15" t="str">
        <f>IF(performance_data[[#This Row],[net_inflows]]&gt;AVERAGE(performance_data[net_inflows]),"High","Low")</f>
        <v>High</v>
      </c>
      <c r="T600" s="15">
        <f>AVERAGEIF(performance_data[inflow_flag],performance_data[[#This Row],[inflow_flag]],performance_data[return_percentage])</f>
        <v>4.8467905675459724</v>
      </c>
      <c r="U600" s="17">
        <f>IF(performance_data[[#This Row],[return_percentage]]&lt;performance_data[[#This Row],[benchmark_return]],1,0)</f>
        <v>0</v>
      </c>
      <c r="V600" s="17">
        <f>COUNTIFS(performance_data[portfolio_id],performance_data[[#This Row],[portfolio_id]])</f>
        <v>24</v>
      </c>
      <c r="W600" s="17">
        <f>COUNTIFS(performance_data[portfolio_id],performance_data[[#This Row],[portfolio_id]],
          performance_data[return_flag],1)</f>
        <v>8</v>
      </c>
      <c r="X600" s="15">
        <f>performance_data[[#This Row],[underperform_flag_count]]/performance_data[[#This Row],[totalportfoliocount]]</f>
        <v>0.33333333333333331</v>
      </c>
    </row>
    <row r="601" spans="1:24" x14ac:dyDescent="0.3">
      <c r="A601">
        <v>2079</v>
      </c>
      <c r="B601" s="1">
        <v>45100</v>
      </c>
      <c r="C601">
        <v>364126.62</v>
      </c>
      <c r="D601">
        <v>0.82</v>
      </c>
      <c r="E601">
        <v>0.97</v>
      </c>
      <c r="F601">
        <v>15702.04</v>
      </c>
      <c r="G601">
        <v>6958.01</v>
      </c>
      <c r="H601" t="s">
        <v>2213</v>
      </c>
      <c r="I601" t="s">
        <v>2211</v>
      </c>
      <c r="J601">
        <v>6</v>
      </c>
      <c r="K601" t="s">
        <v>2212</v>
      </c>
      <c r="L601" t="str">
        <f>IF(performance_data[[#This Row],[return_percentage]]&gt;=performance_data[[#This Row],[benchmark_return]],"Higher","Lower")</f>
        <v>Lower</v>
      </c>
      <c r="M601" s="14">
        <f xml:space="preserve"> _xlfn.MAXIFS(performance_data[date],performance_data[portfolio_id],performance_data[[#This Row],[portfolio_id]])</f>
        <v>45549</v>
      </c>
      <c r="N601" s="14">
        <f xml:space="preserve"> _xlfn.MINIFS(performance_data[date],performance_data[portfolio_id],performance_data[[#This Row],[portfolio_id]])</f>
        <v>44842</v>
      </c>
      <c r="O601" s="15">
        <f>_xlfn.MAXIFS(performance_data[portfolio_value],performance_data[portfolio_id],performance_data[[#This Row],[portfolio_id]],performance_data[date],performance_data[[#This Row],[latest_date]])</f>
        <v>360418.89</v>
      </c>
      <c r="P601" s="15">
        <f>_xlfn.MAXIFS(performance_data[portfolio_value],performance_data[portfolio_id],performance_data[[#This Row],[portfolio_id]],performance_data[date],performance_data[[#This Row],[starting_date]])</f>
        <v>282569.90999999997</v>
      </c>
      <c r="Q601" s="15">
        <f>performance_data[[#This Row],[latest_value]]-performance_data[[#This Row],[starting_value]]</f>
        <v>77848.98000000004</v>
      </c>
      <c r="R601" s="15">
        <f>performance_data[[#This Row],[net_inflows]]-performance_data[[#This Row],[net_outflows]]</f>
        <v>8744.0300000000007</v>
      </c>
      <c r="S601" s="15" t="str">
        <f>IF(performance_data[[#This Row],[net_inflows]]&gt;AVERAGE(performance_data[net_inflows]),"High","Low")</f>
        <v>High</v>
      </c>
      <c r="T601" s="15">
        <f>AVERAGEIF(performance_data[inflow_flag],performance_data[[#This Row],[inflow_flag]],performance_data[return_percentage])</f>
        <v>4.8467905675459724</v>
      </c>
      <c r="U601" s="17">
        <f>IF(performance_data[[#This Row],[return_percentage]]&lt;performance_data[[#This Row],[benchmark_return]],1,0)</f>
        <v>1</v>
      </c>
      <c r="V601" s="17">
        <f>COUNTIFS(performance_data[portfolio_id],performance_data[[#This Row],[portfolio_id]])</f>
        <v>23</v>
      </c>
      <c r="W601" s="17">
        <f>COUNTIFS(performance_data[portfolio_id],performance_data[[#This Row],[portfolio_id]],
          performance_data[return_flag],1)</f>
        <v>11</v>
      </c>
      <c r="X601" s="15">
        <f>performance_data[[#This Row],[underperform_flag_count]]/performance_data[[#This Row],[totalportfoliocount]]</f>
        <v>0.47826086956521741</v>
      </c>
    </row>
    <row r="602" spans="1:24" x14ac:dyDescent="0.3">
      <c r="A602">
        <v>2079</v>
      </c>
      <c r="B602" s="1">
        <v>45209</v>
      </c>
      <c r="C602">
        <v>430861.46</v>
      </c>
      <c r="D602">
        <v>19.63</v>
      </c>
      <c r="E602">
        <v>16.09</v>
      </c>
      <c r="F602">
        <v>3.05</v>
      </c>
      <c r="G602">
        <v>19627.080000000002</v>
      </c>
      <c r="H602" t="s">
        <v>2213</v>
      </c>
      <c r="I602" t="s">
        <v>2217</v>
      </c>
      <c r="J602">
        <v>10</v>
      </c>
      <c r="K602" t="s">
        <v>2224</v>
      </c>
      <c r="L602" t="str">
        <f>IF(performance_data[[#This Row],[return_percentage]]&gt;=performance_data[[#This Row],[benchmark_return]],"Higher","Lower")</f>
        <v>Higher</v>
      </c>
      <c r="M602" s="14">
        <f xml:space="preserve"> _xlfn.MAXIFS(performance_data[date],performance_data[portfolio_id],performance_data[[#This Row],[portfolio_id]])</f>
        <v>45549</v>
      </c>
      <c r="N602" s="14">
        <f xml:space="preserve"> _xlfn.MINIFS(performance_data[date],performance_data[portfolio_id],performance_data[[#This Row],[portfolio_id]])</f>
        <v>44842</v>
      </c>
      <c r="O602" s="15">
        <f>_xlfn.MAXIFS(performance_data[portfolio_value],performance_data[portfolio_id],performance_data[[#This Row],[portfolio_id]],performance_data[date],performance_data[[#This Row],[latest_date]])</f>
        <v>360418.89</v>
      </c>
      <c r="P602" s="15">
        <f>_xlfn.MAXIFS(performance_data[portfolio_value],performance_data[portfolio_id],performance_data[[#This Row],[portfolio_id]],performance_data[date],performance_data[[#This Row],[starting_date]])</f>
        <v>282569.90999999997</v>
      </c>
      <c r="Q602" s="15">
        <f>performance_data[[#This Row],[latest_value]]-performance_data[[#This Row],[starting_value]]</f>
        <v>77848.98000000004</v>
      </c>
      <c r="R602" s="15">
        <f>performance_data[[#This Row],[net_inflows]]-performance_data[[#This Row],[net_outflows]]</f>
        <v>-19624.030000000002</v>
      </c>
      <c r="S602" s="15" t="str">
        <f>IF(performance_data[[#This Row],[net_inflows]]&gt;AVERAGE(performance_data[net_inflows]),"High","Low")</f>
        <v>Low</v>
      </c>
      <c r="T602" s="15">
        <f>AVERAGEIF(performance_data[inflow_flag],performance_data[[#This Row],[inflow_flag]],performance_data[return_percentage])</f>
        <v>5.0457846277021572</v>
      </c>
      <c r="U602" s="17">
        <f>IF(performance_data[[#This Row],[return_percentage]]&lt;performance_data[[#This Row],[benchmark_return]],1,0)</f>
        <v>0</v>
      </c>
      <c r="V602" s="17">
        <f>COUNTIFS(performance_data[portfolio_id],performance_data[[#This Row],[portfolio_id]])</f>
        <v>23</v>
      </c>
      <c r="W602" s="17">
        <f>COUNTIFS(performance_data[portfolio_id],performance_data[[#This Row],[portfolio_id]],
          performance_data[return_flag],1)</f>
        <v>11</v>
      </c>
      <c r="X602" s="15">
        <f>performance_data[[#This Row],[underperform_flag_count]]/performance_data[[#This Row],[totalportfoliocount]]</f>
        <v>0.47826086956521741</v>
      </c>
    </row>
    <row r="603" spans="1:24" x14ac:dyDescent="0.3">
      <c r="A603">
        <v>2079</v>
      </c>
      <c r="B603" s="1">
        <v>45307</v>
      </c>
      <c r="C603">
        <v>214903.52</v>
      </c>
      <c r="D603">
        <v>3.85</v>
      </c>
      <c r="E603">
        <v>4.04</v>
      </c>
      <c r="F603">
        <v>10411.98</v>
      </c>
      <c r="G603">
        <v>14287.73</v>
      </c>
      <c r="H603" t="s">
        <v>2205</v>
      </c>
      <c r="I603" t="s">
        <v>2206</v>
      </c>
      <c r="J603">
        <v>1</v>
      </c>
      <c r="K603" t="s">
        <v>2207</v>
      </c>
      <c r="L603" t="str">
        <f>IF(performance_data[[#This Row],[return_percentage]]&gt;=performance_data[[#This Row],[benchmark_return]],"Higher","Lower")</f>
        <v>Lower</v>
      </c>
      <c r="M603" s="14">
        <f xml:space="preserve"> _xlfn.MAXIFS(performance_data[date],performance_data[portfolio_id],performance_data[[#This Row],[portfolio_id]])</f>
        <v>45549</v>
      </c>
      <c r="N603" s="14">
        <f xml:space="preserve"> _xlfn.MINIFS(performance_data[date],performance_data[portfolio_id],performance_data[[#This Row],[portfolio_id]])</f>
        <v>44842</v>
      </c>
      <c r="O603" s="15">
        <f>_xlfn.MAXIFS(performance_data[portfolio_value],performance_data[portfolio_id],performance_data[[#This Row],[portfolio_id]],performance_data[date],performance_data[[#This Row],[latest_date]])</f>
        <v>360418.89</v>
      </c>
      <c r="P603" s="15">
        <f>_xlfn.MAXIFS(performance_data[portfolio_value],performance_data[portfolio_id],performance_data[[#This Row],[portfolio_id]],performance_data[date],performance_data[[#This Row],[starting_date]])</f>
        <v>282569.90999999997</v>
      </c>
      <c r="Q603" s="15">
        <f>performance_data[[#This Row],[latest_value]]-performance_data[[#This Row],[starting_value]]</f>
        <v>77848.98000000004</v>
      </c>
      <c r="R603" s="15">
        <f>performance_data[[#This Row],[net_inflows]]-performance_data[[#This Row],[net_outflows]]</f>
        <v>-3875.75</v>
      </c>
      <c r="S603" s="15" t="str">
        <f>IF(performance_data[[#This Row],[net_inflows]]&gt;AVERAGE(performance_data[net_inflows]),"High","Low")</f>
        <v>High</v>
      </c>
      <c r="T603" s="15">
        <f>AVERAGEIF(performance_data[inflow_flag],performance_data[[#This Row],[inflow_flag]],performance_data[return_percentage])</f>
        <v>4.8467905675459724</v>
      </c>
      <c r="U603" s="17">
        <f>IF(performance_data[[#This Row],[return_percentage]]&lt;performance_data[[#This Row],[benchmark_return]],1,0)</f>
        <v>1</v>
      </c>
      <c r="V603" s="17">
        <f>COUNTIFS(performance_data[portfolio_id],performance_data[[#This Row],[portfolio_id]])</f>
        <v>23</v>
      </c>
      <c r="W603" s="17">
        <f>COUNTIFS(performance_data[portfolio_id],performance_data[[#This Row],[portfolio_id]],
          performance_data[return_flag],1)</f>
        <v>11</v>
      </c>
      <c r="X603" s="15">
        <f>performance_data[[#This Row],[underperform_flag_count]]/performance_data[[#This Row],[totalportfoliocount]]</f>
        <v>0.47826086956521741</v>
      </c>
    </row>
    <row r="604" spans="1:24" x14ac:dyDescent="0.3">
      <c r="A604">
        <v>2079</v>
      </c>
      <c r="B604" s="1">
        <v>44987</v>
      </c>
      <c r="C604">
        <v>115735.44</v>
      </c>
      <c r="D604">
        <v>1.76</v>
      </c>
      <c r="E604">
        <v>1.55</v>
      </c>
      <c r="F604">
        <v>9339.5</v>
      </c>
      <c r="G604">
        <v>12976.41</v>
      </c>
      <c r="H604" t="s">
        <v>2213</v>
      </c>
      <c r="I604" t="s">
        <v>2206</v>
      </c>
      <c r="J604">
        <v>3</v>
      </c>
      <c r="K604" t="s">
        <v>2222</v>
      </c>
      <c r="L604" t="str">
        <f>IF(performance_data[[#This Row],[return_percentage]]&gt;=performance_data[[#This Row],[benchmark_return]],"Higher","Lower")</f>
        <v>Higher</v>
      </c>
      <c r="M604" s="14">
        <f xml:space="preserve"> _xlfn.MAXIFS(performance_data[date],performance_data[portfolio_id],performance_data[[#This Row],[portfolio_id]])</f>
        <v>45549</v>
      </c>
      <c r="N604" s="14">
        <f xml:space="preserve"> _xlfn.MINIFS(performance_data[date],performance_data[portfolio_id],performance_data[[#This Row],[portfolio_id]])</f>
        <v>44842</v>
      </c>
      <c r="O604" s="15">
        <f>_xlfn.MAXIFS(performance_data[portfolio_value],performance_data[portfolio_id],performance_data[[#This Row],[portfolio_id]],performance_data[date],performance_data[[#This Row],[latest_date]])</f>
        <v>360418.89</v>
      </c>
      <c r="P604" s="15">
        <f>_xlfn.MAXIFS(performance_data[portfolio_value],performance_data[portfolio_id],performance_data[[#This Row],[portfolio_id]],performance_data[date],performance_data[[#This Row],[starting_date]])</f>
        <v>282569.90999999997</v>
      </c>
      <c r="Q604" s="15">
        <f>performance_data[[#This Row],[latest_value]]-performance_data[[#This Row],[starting_value]]</f>
        <v>77848.98000000004</v>
      </c>
      <c r="R604" s="15">
        <f>performance_data[[#This Row],[net_inflows]]-performance_data[[#This Row],[net_outflows]]</f>
        <v>-3636.91</v>
      </c>
      <c r="S604" s="15" t="str">
        <f>IF(performance_data[[#This Row],[net_inflows]]&gt;AVERAGE(performance_data[net_inflows]),"High","Low")</f>
        <v>Low</v>
      </c>
      <c r="T604" s="15">
        <f>AVERAGEIF(performance_data[inflow_flag],performance_data[[#This Row],[inflow_flag]],performance_data[return_percentage])</f>
        <v>5.0457846277021572</v>
      </c>
      <c r="U604" s="17">
        <f>IF(performance_data[[#This Row],[return_percentage]]&lt;performance_data[[#This Row],[benchmark_return]],1,0)</f>
        <v>0</v>
      </c>
      <c r="V604" s="17">
        <f>COUNTIFS(performance_data[portfolio_id],performance_data[[#This Row],[portfolio_id]])</f>
        <v>23</v>
      </c>
      <c r="W604" s="17">
        <f>COUNTIFS(performance_data[portfolio_id],performance_data[[#This Row],[portfolio_id]],
          performance_data[return_flag],1)</f>
        <v>11</v>
      </c>
      <c r="X604" s="15">
        <f>performance_data[[#This Row],[underperform_flag_count]]/performance_data[[#This Row],[totalportfoliocount]]</f>
        <v>0.47826086956521741</v>
      </c>
    </row>
    <row r="605" spans="1:24" x14ac:dyDescent="0.3">
      <c r="A605">
        <v>2079</v>
      </c>
      <c r="B605" s="1">
        <v>45025</v>
      </c>
      <c r="C605">
        <v>25925.86</v>
      </c>
      <c r="D605">
        <v>-8.82</v>
      </c>
      <c r="E605">
        <v>-9.44</v>
      </c>
      <c r="F605">
        <v>2266.11</v>
      </c>
      <c r="G605">
        <v>8479.9</v>
      </c>
      <c r="H605" t="s">
        <v>2213</v>
      </c>
      <c r="I605" t="s">
        <v>2211</v>
      </c>
      <c r="J605">
        <v>4</v>
      </c>
      <c r="K605" t="s">
        <v>2216</v>
      </c>
      <c r="L605" t="str">
        <f>IF(performance_data[[#This Row],[return_percentage]]&gt;=performance_data[[#This Row],[benchmark_return]],"Higher","Lower")</f>
        <v>Higher</v>
      </c>
      <c r="M605" s="14">
        <f xml:space="preserve"> _xlfn.MAXIFS(performance_data[date],performance_data[portfolio_id],performance_data[[#This Row],[portfolio_id]])</f>
        <v>45549</v>
      </c>
      <c r="N605" s="14">
        <f xml:space="preserve"> _xlfn.MINIFS(performance_data[date],performance_data[portfolio_id],performance_data[[#This Row],[portfolio_id]])</f>
        <v>44842</v>
      </c>
      <c r="O605" s="15">
        <f>_xlfn.MAXIFS(performance_data[portfolio_value],performance_data[portfolio_id],performance_data[[#This Row],[portfolio_id]],performance_data[date],performance_data[[#This Row],[latest_date]])</f>
        <v>360418.89</v>
      </c>
      <c r="P605" s="15">
        <f>_xlfn.MAXIFS(performance_data[portfolio_value],performance_data[portfolio_id],performance_data[[#This Row],[portfolio_id]],performance_data[date],performance_data[[#This Row],[starting_date]])</f>
        <v>282569.90999999997</v>
      </c>
      <c r="Q605" s="15">
        <f>performance_data[[#This Row],[latest_value]]-performance_data[[#This Row],[starting_value]]</f>
        <v>77848.98000000004</v>
      </c>
      <c r="R605" s="15">
        <f>performance_data[[#This Row],[net_inflows]]-performance_data[[#This Row],[net_outflows]]</f>
        <v>-6213.7899999999991</v>
      </c>
      <c r="S605" s="15" t="str">
        <f>IF(performance_data[[#This Row],[net_inflows]]&gt;AVERAGE(performance_data[net_inflows]),"High","Low")</f>
        <v>Low</v>
      </c>
      <c r="T605" s="15">
        <f>AVERAGEIF(performance_data[inflow_flag],performance_data[[#This Row],[inflow_flag]],performance_data[return_percentage])</f>
        <v>5.0457846277021572</v>
      </c>
      <c r="U605" s="17">
        <f>IF(performance_data[[#This Row],[return_percentage]]&lt;performance_data[[#This Row],[benchmark_return]],1,0)</f>
        <v>0</v>
      </c>
      <c r="V605" s="17">
        <f>COUNTIFS(performance_data[portfolio_id],performance_data[[#This Row],[portfolio_id]])</f>
        <v>23</v>
      </c>
      <c r="W605" s="17">
        <f>COUNTIFS(performance_data[portfolio_id],performance_data[[#This Row],[portfolio_id]],
          performance_data[return_flag],1)</f>
        <v>11</v>
      </c>
      <c r="X605" s="15">
        <f>performance_data[[#This Row],[underperform_flag_count]]/performance_data[[#This Row],[totalportfoliocount]]</f>
        <v>0.47826086956521741</v>
      </c>
    </row>
    <row r="606" spans="1:24" x14ac:dyDescent="0.3">
      <c r="A606">
        <v>2079</v>
      </c>
      <c r="B606" s="1">
        <v>44942</v>
      </c>
      <c r="C606">
        <v>62639.3</v>
      </c>
      <c r="D606">
        <v>-2.2799999999999998</v>
      </c>
      <c r="E606">
        <v>-1.93</v>
      </c>
      <c r="F606">
        <v>7219.11</v>
      </c>
      <c r="G606">
        <v>7648.51</v>
      </c>
      <c r="H606" t="s">
        <v>2213</v>
      </c>
      <c r="I606" t="s">
        <v>2206</v>
      </c>
      <c r="J606">
        <v>1</v>
      </c>
      <c r="K606" t="s">
        <v>2207</v>
      </c>
      <c r="L606" t="str">
        <f>IF(performance_data[[#This Row],[return_percentage]]&gt;=performance_data[[#This Row],[benchmark_return]],"Higher","Lower")</f>
        <v>Lower</v>
      </c>
      <c r="M606" s="14">
        <f xml:space="preserve"> _xlfn.MAXIFS(performance_data[date],performance_data[portfolio_id],performance_data[[#This Row],[portfolio_id]])</f>
        <v>45549</v>
      </c>
      <c r="N606" s="14">
        <f xml:space="preserve"> _xlfn.MINIFS(performance_data[date],performance_data[portfolio_id],performance_data[[#This Row],[portfolio_id]])</f>
        <v>44842</v>
      </c>
      <c r="O606" s="15">
        <f>_xlfn.MAXIFS(performance_data[portfolio_value],performance_data[portfolio_id],performance_data[[#This Row],[portfolio_id]],performance_data[date],performance_data[[#This Row],[latest_date]])</f>
        <v>360418.89</v>
      </c>
      <c r="P606" s="15">
        <f>_xlfn.MAXIFS(performance_data[portfolio_value],performance_data[portfolio_id],performance_data[[#This Row],[portfolio_id]],performance_data[date],performance_data[[#This Row],[starting_date]])</f>
        <v>282569.90999999997</v>
      </c>
      <c r="Q606" s="15">
        <f>performance_data[[#This Row],[latest_value]]-performance_data[[#This Row],[starting_value]]</f>
        <v>77848.98000000004</v>
      </c>
      <c r="R606" s="15">
        <f>performance_data[[#This Row],[net_inflows]]-performance_data[[#This Row],[net_outflows]]</f>
        <v>-429.40000000000055</v>
      </c>
      <c r="S606" s="15" t="str">
        <f>IF(performance_data[[#This Row],[net_inflows]]&gt;AVERAGE(performance_data[net_inflows]),"High","Low")</f>
        <v>Low</v>
      </c>
      <c r="T606" s="15">
        <f>AVERAGEIF(performance_data[inflow_flag],performance_data[[#This Row],[inflow_flag]],performance_data[return_percentage])</f>
        <v>5.0457846277021572</v>
      </c>
      <c r="U606" s="17">
        <f>IF(performance_data[[#This Row],[return_percentage]]&lt;performance_data[[#This Row],[benchmark_return]],1,0)</f>
        <v>1</v>
      </c>
      <c r="V606" s="17">
        <f>COUNTIFS(performance_data[portfolio_id],performance_data[[#This Row],[portfolio_id]])</f>
        <v>23</v>
      </c>
      <c r="W606" s="17">
        <f>COUNTIFS(performance_data[portfolio_id],performance_data[[#This Row],[portfolio_id]],
          performance_data[return_flag],1)</f>
        <v>11</v>
      </c>
      <c r="X606" s="15">
        <f>performance_data[[#This Row],[underperform_flag_count]]/performance_data[[#This Row],[totalportfoliocount]]</f>
        <v>0.47826086956521741</v>
      </c>
    </row>
    <row r="607" spans="1:24" x14ac:dyDescent="0.3">
      <c r="A607">
        <v>2079</v>
      </c>
      <c r="B607" s="1">
        <v>45221</v>
      </c>
      <c r="C607">
        <v>44065.95</v>
      </c>
      <c r="D607">
        <v>11.41</v>
      </c>
      <c r="E607">
        <v>10.59</v>
      </c>
      <c r="F607">
        <v>5839.8</v>
      </c>
      <c r="G607">
        <v>9314.25</v>
      </c>
      <c r="H607" t="s">
        <v>2213</v>
      </c>
      <c r="I607" t="s">
        <v>2217</v>
      </c>
      <c r="J607">
        <v>10</v>
      </c>
      <c r="K607" t="s">
        <v>2224</v>
      </c>
      <c r="L607" t="str">
        <f>IF(performance_data[[#This Row],[return_percentage]]&gt;=performance_data[[#This Row],[benchmark_return]],"Higher","Lower")</f>
        <v>Higher</v>
      </c>
      <c r="M607" s="14">
        <f xml:space="preserve"> _xlfn.MAXIFS(performance_data[date],performance_data[portfolio_id],performance_data[[#This Row],[portfolio_id]])</f>
        <v>45549</v>
      </c>
      <c r="N607" s="14">
        <f xml:space="preserve"> _xlfn.MINIFS(performance_data[date],performance_data[portfolio_id],performance_data[[#This Row],[portfolio_id]])</f>
        <v>44842</v>
      </c>
      <c r="O607" s="15">
        <f>_xlfn.MAXIFS(performance_data[portfolio_value],performance_data[portfolio_id],performance_data[[#This Row],[portfolio_id]],performance_data[date],performance_data[[#This Row],[latest_date]])</f>
        <v>360418.89</v>
      </c>
      <c r="P607" s="15">
        <f>_xlfn.MAXIFS(performance_data[portfolio_value],performance_data[portfolio_id],performance_data[[#This Row],[portfolio_id]],performance_data[date],performance_data[[#This Row],[starting_date]])</f>
        <v>282569.90999999997</v>
      </c>
      <c r="Q607" s="15">
        <f>performance_data[[#This Row],[latest_value]]-performance_data[[#This Row],[starting_value]]</f>
        <v>77848.98000000004</v>
      </c>
      <c r="R607" s="15">
        <f>performance_data[[#This Row],[net_inflows]]-performance_data[[#This Row],[net_outflows]]</f>
        <v>-3474.45</v>
      </c>
      <c r="S607" s="15" t="str">
        <f>IF(performance_data[[#This Row],[net_inflows]]&gt;AVERAGE(performance_data[net_inflows]),"High","Low")</f>
        <v>Low</v>
      </c>
      <c r="T607" s="15">
        <f>AVERAGEIF(performance_data[inflow_flag],performance_data[[#This Row],[inflow_flag]],performance_data[return_percentage])</f>
        <v>5.0457846277021572</v>
      </c>
      <c r="U607" s="17">
        <f>IF(performance_data[[#This Row],[return_percentage]]&lt;performance_data[[#This Row],[benchmark_return]],1,0)</f>
        <v>0</v>
      </c>
      <c r="V607" s="17">
        <f>COUNTIFS(performance_data[portfolio_id],performance_data[[#This Row],[portfolio_id]])</f>
        <v>23</v>
      </c>
      <c r="W607" s="17">
        <f>COUNTIFS(performance_data[portfolio_id],performance_data[[#This Row],[portfolio_id]],
          performance_data[return_flag],1)</f>
        <v>11</v>
      </c>
      <c r="X607" s="15">
        <f>performance_data[[#This Row],[underperform_flag_count]]/performance_data[[#This Row],[totalportfoliocount]]</f>
        <v>0.47826086956521741</v>
      </c>
    </row>
    <row r="608" spans="1:24" x14ac:dyDescent="0.3">
      <c r="A608">
        <v>2079</v>
      </c>
      <c r="B608" s="1">
        <v>44897</v>
      </c>
      <c r="C608">
        <v>274816.75</v>
      </c>
      <c r="D608">
        <v>6.69</v>
      </c>
      <c r="E608">
        <v>7.77</v>
      </c>
      <c r="F608">
        <v>3680.05</v>
      </c>
      <c r="G608">
        <v>2508.4699999999998</v>
      </c>
      <c r="H608" t="s">
        <v>2220</v>
      </c>
      <c r="I608" t="s">
        <v>2217</v>
      </c>
      <c r="J608">
        <v>12</v>
      </c>
      <c r="K608" t="s">
        <v>2218</v>
      </c>
      <c r="L608" t="str">
        <f>IF(performance_data[[#This Row],[return_percentage]]&gt;=performance_data[[#This Row],[benchmark_return]],"Higher","Lower")</f>
        <v>Lower</v>
      </c>
      <c r="M608" s="14">
        <f xml:space="preserve"> _xlfn.MAXIFS(performance_data[date],performance_data[portfolio_id],performance_data[[#This Row],[portfolio_id]])</f>
        <v>45549</v>
      </c>
      <c r="N608" s="14">
        <f xml:space="preserve"> _xlfn.MINIFS(performance_data[date],performance_data[portfolio_id],performance_data[[#This Row],[portfolio_id]])</f>
        <v>44842</v>
      </c>
      <c r="O608" s="15">
        <f>_xlfn.MAXIFS(performance_data[portfolio_value],performance_data[portfolio_id],performance_data[[#This Row],[portfolio_id]],performance_data[date],performance_data[[#This Row],[latest_date]])</f>
        <v>360418.89</v>
      </c>
      <c r="P608" s="15">
        <f>_xlfn.MAXIFS(performance_data[portfolio_value],performance_data[portfolio_id],performance_data[[#This Row],[portfolio_id]],performance_data[date],performance_data[[#This Row],[starting_date]])</f>
        <v>282569.90999999997</v>
      </c>
      <c r="Q608" s="15">
        <f>performance_data[[#This Row],[latest_value]]-performance_data[[#This Row],[starting_value]]</f>
        <v>77848.98000000004</v>
      </c>
      <c r="R608" s="15">
        <f>performance_data[[#This Row],[net_inflows]]-performance_data[[#This Row],[net_outflows]]</f>
        <v>1171.5800000000004</v>
      </c>
      <c r="S608" s="15" t="str">
        <f>IF(performance_data[[#This Row],[net_inflows]]&gt;AVERAGE(performance_data[net_inflows]),"High","Low")</f>
        <v>Low</v>
      </c>
      <c r="T608" s="15">
        <f>AVERAGEIF(performance_data[inflow_flag],performance_data[[#This Row],[inflow_flag]],performance_data[return_percentage])</f>
        <v>5.0457846277021572</v>
      </c>
      <c r="U608" s="17">
        <f>IF(performance_data[[#This Row],[return_percentage]]&lt;performance_data[[#This Row],[benchmark_return]],1,0)</f>
        <v>1</v>
      </c>
      <c r="V608" s="17">
        <f>COUNTIFS(performance_data[portfolio_id],performance_data[[#This Row],[portfolio_id]])</f>
        <v>23</v>
      </c>
      <c r="W608" s="17">
        <f>COUNTIFS(performance_data[portfolio_id],performance_data[[#This Row],[portfolio_id]],
          performance_data[return_flag],1)</f>
        <v>11</v>
      </c>
      <c r="X608" s="15">
        <f>performance_data[[#This Row],[underperform_flag_count]]/performance_data[[#This Row],[totalportfoliocount]]</f>
        <v>0.47826086956521741</v>
      </c>
    </row>
    <row r="609" spans="1:24" x14ac:dyDescent="0.3">
      <c r="A609">
        <v>2079</v>
      </c>
      <c r="B609" s="1">
        <v>45207</v>
      </c>
      <c r="C609">
        <v>28448.959999999999</v>
      </c>
      <c r="D609">
        <v>-4.66</v>
      </c>
      <c r="E609">
        <v>-3.77</v>
      </c>
      <c r="F609">
        <v>4680.3500000000004</v>
      </c>
      <c r="G609">
        <v>16460.810000000001</v>
      </c>
      <c r="H609" t="s">
        <v>2213</v>
      </c>
      <c r="I609" t="s">
        <v>2217</v>
      </c>
      <c r="J609">
        <v>10</v>
      </c>
      <c r="K609" t="s">
        <v>2224</v>
      </c>
      <c r="L609" t="str">
        <f>IF(performance_data[[#This Row],[return_percentage]]&gt;=performance_data[[#This Row],[benchmark_return]],"Higher","Lower")</f>
        <v>Lower</v>
      </c>
      <c r="M609" s="14">
        <f xml:space="preserve"> _xlfn.MAXIFS(performance_data[date],performance_data[portfolio_id],performance_data[[#This Row],[portfolio_id]])</f>
        <v>45549</v>
      </c>
      <c r="N609" s="14">
        <f xml:space="preserve"> _xlfn.MINIFS(performance_data[date],performance_data[portfolio_id],performance_data[[#This Row],[portfolio_id]])</f>
        <v>44842</v>
      </c>
      <c r="O609" s="15">
        <f>_xlfn.MAXIFS(performance_data[portfolio_value],performance_data[portfolio_id],performance_data[[#This Row],[portfolio_id]],performance_data[date],performance_data[[#This Row],[latest_date]])</f>
        <v>360418.89</v>
      </c>
      <c r="P609" s="15">
        <f>_xlfn.MAXIFS(performance_data[portfolio_value],performance_data[portfolio_id],performance_data[[#This Row],[portfolio_id]],performance_data[date],performance_data[[#This Row],[starting_date]])</f>
        <v>282569.90999999997</v>
      </c>
      <c r="Q609" s="15">
        <f>performance_data[[#This Row],[latest_value]]-performance_data[[#This Row],[starting_value]]</f>
        <v>77848.98000000004</v>
      </c>
      <c r="R609" s="15">
        <f>performance_data[[#This Row],[net_inflows]]-performance_data[[#This Row],[net_outflows]]</f>
        <v>-11780.460000000001</v>
      </c>
      <c r="S609" s="15" t="str">
        <f>IF(performance_data[[#This Row],[net_inflows]]&gt;AVERAGE(performance_data[net_inflows]),"High","Low")</f>
        <v>Low</v>
      </c>
      <c r="T609" s="15">
        <f>AVERAGEIF(performance_data[inflow_flag],performance_data[[#This Row],[inflow_flag]],performance_data[return_percentage])</f>
        <v>5.0457846277021572</v>
      </c>
      <c r="U609" s="17">
        <f>IF(performance_data[[#This Row],[return_percentage]]&lt;performance_data[[#This Row],[benchmark_return]],1,0)</f>
        <v>1</v>
      </c>
      <c r="V609" s="17">
        <f>COUNTIFS(performance_data[portfolio_id],performance_data[[#This Row],[portfolio_id]])</f>
        <v>23</v>
      </c>
      <c r="W609" s="17">
        <f>COUNTIFS(performance_data[portfolio_id],performance_data[[#This Row],[portfolio_id]],
          performance_data[return_flag],1)</f>
        <v>11</v>
      </c>
      <c r="X609" s="15">
        <f>performance_data[[#This Row],[underperform_flag_count]]/performance_data[[#This Row],[totalportfoliocount]]</f>
        <v>0.47826086956521741</v>
      </c>
    </row>
    <row r="610" spans="1:24" x14ac:dyDescent="0.3">
      <c r="A610">
        <v>2079</v>
      </c>
      <c r="B610" s="1">
        <v>45549</v>
      </c>
      <c r="C610">
        <v>360418.89</v>
      </c>
      <c r="D610">
        <v>-8.93</v>
      </c>
      <c r="E610">
        <v>-7.48</v>
      </c>
      <c r="F610">
        <v>19548.55</v>
      </c>
      <c r="G610">
        <v>19375.060000000001</v>
      </c>
      <c r="H610" t="s">
        <v>2205</v>
      </c>
      <c r="I610" t="s">
        <v>2209</v>
      </c>
      <c r="J610">
        <v>9</v>
      </c>
      <c r="K610" t="s">
        <v>2221</v>
      </c>
      <c r="L610" t="str">
        <f>IF(performance_data[[#This Row],[return_percentage]]&gt;=performance_data[[#This Row],[benchmark_return]],"Higher","Lower")</f>
        <v>Lower</v>
      </c>
      <c r="M610" s="14">
        <f xml:space="preserve"> _xlfn.MAXIFS(performance_data[date],performance_data[portfolio_id],performance_data[[#This Row],[portfolio_id]])</f>
        <v>45549</v>
      </c>
      <c r="N610" s="14">
        <f xml:space="preserve"> _xlfn.MINIFS(performance_data[date],performance_data[portfolio_id],performance_data[[#This Row],[portfolio_id]])</f>
        <v>44842</v>
      </c>
      <c r="O610" s="15">
        <f>_xlfn.MAXIFS(performance_data[portfolio_value],performance_data[portfolio_id],performance_data[[#This Row],[portfolio_id]],performance_data[date],performance_data[[#This Row],[latest_date]])</f>
        <v>360418.89</v>
      </c>
      <c r="P610" s="15">
        <f>_xlfn.MAXIFS(performance_data[portfolio_value],performance_data[portfolio_id],performance_data[[#This Row],[portfolio_id]],performance_data[date],performance_data[[#This Row],[starting_date]])</f>
        <v>282569.90999999997</v>
      </c>
      <c r="Q610" s="15">
        <f>performance_data[[#This Row],[latest_value]]-performance_data[[#This Row],[starting_value]]</f>
        <v>77848.98000000004</v>
      </c>
      <c r="R610" s="15">
        <f>performance_data[[#This Row],[net_inflows]]-performance_data[[#This Row],[net_outflows]]</f>
        <v>173.48999999999796</v>
      </c>
      <c r="S610" s="15" t="str">
        <f>IF(performance_data[[#This Row],[net_inflows]]&gt;AVERAGE(performance_data[net_inflows]),"High","Low")</f>
        <v>High</v>
      </c>
      <c r="T610" s="15">
        <f>AVERAGEIF(performance_data[inflow_flag],performance_data[[#This Row],[inflow_flag]],performance_data[return_percentage])</f>
        <v>4.8467905675459724</v>
      </c>
      <c r="U610" s="17">
        <f>IF(performance_data[[#This Row],[return_percentage]]&lt;performance_data[[#This Row],[benchmark_return]],1,0)</f>
        <v>1</v>
      </c>
      <c r="V610" s="17">
        <f>COUNTIFS(performance_data[portfolio_id],performance_data[[#This Row],[portfolio_id]])</f>
        <v>23</v>
      </c>
      <c r="W610" s="17">
        <f>COUNTIFS(performance_data[portfolio_id],performance_data[[#This Row],[portfolio_id]],
          performance_data[return_flag],1)</f>
        <v>11</v>
      </c>
      <c r="X610" s="15">
        <f>performance_data[[#This Row],[underperform_flag_count]]/performance_data[[#This Row],[totalportfoliocount]]</f>
        <v>0.47826086956521741</v>
      </c>
    </row>
    <row r="611" spans="1:24" x14ac:dyDescent="0.3">
      <c r="A611">
        <v>2079</v>
      </c>
      <c r="B611" s="1">
        <v>45196</v>
      </c>
      <c r="C611">
        <v>24938.13</v>
      </c>
      <c r="D611">
        <v>10.34</v>
      </c>
      <c r="E611">
        <v>12.15</v>
      </c>
      <c r="F611">
        <v>9214.4599999999991</v>
      </c>
      <c r="G611">
        <v>2251.39</v>
      </c>
      <c r="H611" t="s">
        <v>2213</v>
      </c>
      <c r="I611" t="s">
        <v>2209</v>
      </c>
      <c r="J611">
        <v>9</v>
      </c>
      <c r="K611" t="s">
        <v>2221</v>
      </c>
      <c r="L611" t="str">
        <f>IF(performance_data[[#This Row],[return_percentage]]&gt;=performance_data[[#This Row],[benchmark_return]],"Higher","Lower")</f>
        <v>Lower</v>
      </c>
      <c r="M611" s="14">
        <f xml:space="preserve"> _xlfn.MAXIFS(performance_data[date],performance_data[portfolio_id],performance_data[[#This Row],[portfolio_id]])</f>
        <v>45549</v>
      </c>
      <c r="N611" s="14">
        <f xml:space="preserve"> _xlfn.MINIFS(performance_data[date],performance_data[portfolio_id],performance_data[[#This Row],[portfolio_id]])</f>
        <v>44842</v>
      </c>
      <c r="O611" s="15">
        <f>_xlfn.MAXIFS(performance_data[portfolio_value],performance_data[portfolio_id],performance_data[[#This Row],[portfolio_id]],performance_data[date],performance_data[[#This Row],[latest_date]])</f>
        <v>360418.89</v>
      </c>
      <c r="P611" s="15">
        <f>_xlfn.MAXIFS(performance_data[portfolio_value],performance_data[portfolio_id],performance_data[[#This Row],[portfolio_id]],performance_data[date],performance_data[[#This Row],[starting_date]])</f>
        <v>282569.90999999997</v>
      </c>
      <c r="Q611" s="15">
        <f>performance_data[[#This Row],[latest_value]]-performance_data[[#This Row],[starting_value]]</f>
        <v>77848.98000000004</v>
      </c>
      <c r="R611" s="15">
        <f>performance_data[[#This Row],[net_inflows]]-performance_data[[#This Row],[net_outflows]]</f>
        <v>6963.07</v>
      </c>
      <c r="S611" s="15" t="str">
        <f>IF(performance_data[[#This Row],[net_inflows]]&gt;AVERAGE(performance_data[net_inflows]),"High","Low")</f>
        <v>Low</v>
      </c>
      <c r="T611" s="15">
        <f>AVERAGEIF(performance_data[inflow_flag],performance_data[[#This Row],[inflow_flag]],performance_data[return_percentage])</f>
        <v>5.0457846277021572</v>
      </c>
      <c r="U611" s="17">
        <f>IF(performance_data[[#This Row],[return_percentage]]&lt;performance_data[[#This Row],[benchmark_return]],1,0)</f>
        <v>1</v>
      </c>
      <c r="V611" s="17">
        <f>COUNTIFS(performance_data[portfolio_id],performance_data[[#This Row],[portfolio_id]])</f>
        <v>23</v>
      </c>
      <c r="W611" s="17">
        <f>COUNTIFS(performance_data[portfolio_id],performance_data[[#This Row],[portfolio_id]],
          performance_data[return_flag],1)</f>
        <v>11</v>
      </c>
      <c r="X611" s="15">
        <f>performance_data[[#This Row],[underperform_flag_count]]/performance_data[[#This Row],[totalportfoliocount]]</f>
        <v>0.47826086956521741</v>
      </c>
    </row>
    <row r="612" spans="1:24" x14ac:dyDescent="0.3">
      <c r="A612">
        <v>2079</v>
      </c>
      <c r="B612" s="1">
        <v>45170</v>
      </c>
      <c r="C612">
        <v>184636.77</v>
      </c>
      <c r="D612">
        <v>-6.92</v>
      </c>
      <c r="E612">
        <v>-7.98</v>
      </c>
      <c r="F612">
        <v>16056.25</v>
      </c>
      <c r="G612">
        <v>11794.87</v>
      </c>
      <c r="H612" t="s">
        <v>2213</v>
      </c>
      <c r="I612" t="s">
        <v>2209</v>
      </c>
      <c r="J612">
        <v>9</v>
      </c>
      <c r="K612" t="s">
        <v>2221</v>
      </c>
      <c r="L612" t="str">
        <f>IF(performance_data[[#This Row],[return_percentage]]&gt;=performance_data[[#This Row],[benchmark_return]],"Higher","Lower")</f>
        <v>Higher</v>
      </c>
      <c r="M612" s="14">
        <f xml:space="preserve"> _xlfn.MAXIFS(performance_data[date],performance_data[portfolio_id],performance_data[[#This Row],[portfolio_id]])</f>
        <v>45549</v>
      </c>
      <c r="N612" s="14">
        <f xml:space="preserve"> _xlfn.MINIFS(performance_data[date],performance_data[portfolio_id],performance_data[[#This Row],[portfolio_id]])</f>
        <v>44842</v>
      </c>
      <c r="O612" s="15">
        <f>_xlfn.MAXIFS(performance_data[portfolio_value],performance_data[portfolio_id],performance_data[[#This Row],[portfolio_id]],performance_data[date],performance_data[[#This Row],[latest_date]])</f>
        <v>360418.89</v>
      </c>
      <c r="P612" s="15">
        <f>_xlfn.MAXIFS(performance_data[portfolio_value],performance_data[portfolio_id],performance_data[[#This Row],[portfolio_id]],performance_data[date],performance_data[[#This Row],[starting_date]])</f>
        <v>282569.90999999997</v>
      </c>
      <c r="Q612" s="15">
        <f>performance_data[[#This Row],[latest_value]]-performance_data[[#This Row],[starting_value]]</f>
        <v>77848.98000000004</v>
      </c>
      <c r="R612" s="15">
        <f>performance_data[[#This Row],[net_inflows]]-performance_data[[#This Row],[net_outflows]]</f>
        <v>4261.3799999999992</v>
      </c>
      <c r="S612" s="15" t="str">
        <f>IF(performance_data[[#This Row],[net_inflows]]&gt;AVERAGE(performance_data[net_inflows]),"High","Low")</f>
        <v>High</v>
      </c>
      <c r="T612" s="15">
        <f>AVERAGEIF(performance_data[inflow_flag],performance_data[[#This Row],[inflow_flag]],performance_data[return_percentage])</f>
        <v>4.8467905675459724</v>
      </c>
      <c r="U612" s="17">
        <f>IF(performance_data[[#This Row],[return_percentage]]&lt;performance_data[[#This Row],[benchmark_return]],1,0)</f>
        <v>0</v>
      </c>
      <c r="V612" s="17">
        <f>COUNTIFS(performance_data[portfolio_id],performance_data[[#This Row],[portfolio_id]])</f>
        <v>23</v>
      </c>
      <c r="W612" s="17">
        <f>COUNTIFS(performance_data[portfolio_id],performance_data[[#This Row],[portfolio_id]],
          performance_data[return_flag],1)</f>
        <v>11</v>
      </c>
      <c r="X612" s="15">
        <f>performance_data[[#This Row],[underperform_flag_count]]/performance_data[[#This Row],[totalportfoliocount]]</f>
        <v>0.47826086956521741</v>
      </c>
    </row>
    <row r="613" spans="1:24" x14ac:dyDescent="0.3">
      <c r="A613">
        <v>2079</v>
      </c>
      <c r="B613" s="1">
        <v>45371</v>
      </c>
      <c r="C613">
        <v>184479.65</v>
      </c>
      <c r="D613">
        <v>4.66</v>
      </c>
      <c r="E613">
        <v>4.26</v>
      </c>
      <c r="F613">
        <v>631.64</v>
      </c>
      <c r="G613">
        <v>4798.07</v>
      </c>
      <c r="H613" t="s">
        <v>2205</v>
      </c>
      <c r="I613" t="s">
        <v>2206</v>
      </c>
      <c r="J613">
        <v>3</v>
      </c>
      <c r="K613" t="s">
        <v>2222</v>
      </c>
      <c r="L613" t="str">
        <f>IF(performance_data[[#This Row],[return_percentage]]&gt;=performance_data[[#This Row],[benchmark_return]],"Higher","Lower")</f>
        <v>Higher</v>
      </c>
      <c r="M613" s="14">
        <f xml:space="preserve"> _xlfn.MAXIFS(performance_data[date],performance_data[portfolio_id],performance_data[[#This Row],[portfolio_id]])</f>
        <v>45549</v>
      </c>
      <c r="N613" s="14">
        <f xml:space="preserve"> _xlfn.MINIFS(performance_data[date],performance_data[portfolio_id],performance_data[[#This Row],[portfolio_id]])</f>
        <v>44842</v>
      </c>
      <c r="O613" s="15">
        <f>_xlfn.MAXIFS(performance_data[portfolio_value],performance_data[portfolio_id],performance_data[[#This Row],[portfolio_id]],performance_data[date],performance_data[[#This Row],[latest_date]])</f>
        <v>360418.89</v>
      </c>
      <c r="P613" s="15">
        <f>_xlfn.MAXIFS(performance_data[portfolio_value],performance_data[portfolio_id],performance_data[[#This Row],[portfolio_id]],performance_data[date],performance_data[[#This Row],[starting_date]])</f>
        <v>282569.90999999997</v>
      </c>
      <c r="Q613" s="15">
        <f>performance_data[[#This Row],[latest_value]]-performance_data[[#This Row],[starting_value]]</f>
        <v>77848.98000000004</v>
      </c>
      <c r="R613" s="15">
        <f>performance_data[[#This Row],[net_inflows]]-performance_data[[#This Row],[net_outflows]]</f>
        <v>-4166.4299999999994</v>
      </c>
      <c r="S613" s="15" t="str">
        <f>IF(performance_data[[#This Row],[net_inflows]]&gt;AVERAGE(performance_data[net_inflows]),"High","Low")</f>
        <v>Low</v>
      </c>
      <c r="T613" s="15">
        <f>AVERAGEIF(performance_data[inflow_flag],performance_data[[#This Row],[inflow_flag]],performance_data[return_percentage])</f>
        <v>5.0457846277021572</v>
      </c>
      <c r="U613" s="17">
        <f>IF(performance_data[[#This Row],[return_percentage]]&lt;performance_data[[#This Row],[benchmark_return]],1,0)</f>
        <v>0</v>
      </c>
      <c r="V613" s="17">
        <f>COUNTIFS(performance_data[portfolio_id],performance_data[[#This Row],[portfolio_id]])</f>
        <v>23</v>
      </c>
      <c r="W613" s="17">
        <f>COUNTIFS(performance_data[portfolio_id],performance_data[[#This Row],[portfolio_id]],
          performance_data[return_flag],1)</f>
        <v>11</v>
      </c>
      <c r="X613" s="15">
        <f>performance_data[[#This Row],[underperform_flag_count]]/performance_data[[#This Row],[totalportfoliocount]]</f>
        <v>0.47826086956521741</v>
      </c>
    </row>
    <row r="614" spans="1:24" x14ac:dyDescent="0.3">
      <c r="A614">
        <v>2079</v>
      </c>
      <c r="B614" s="1">
        <v>44894</v>
      </c>
      <c r="C614">
        <v>477195.52000000002</v>
      </c>
      <c r="D614">
        <v>11.19</v>
      </c>
      <c r="E614">
        <v>9.4600000000000009</v>
      </c>
      <c r="F614">
        <v>12563.92</v>
      </c>
      <c r="G614">
        <v>19901.490000000002</v>
      </c>
      <c r="H614" t="s">
        <v>2220</v>
      </c>
      <c r="I614" t="s">
        <v>2217</v>
      </c>
      <c r="J614">
        <v>11</v>
      </c>
      <c r="K614" t="s">
        <v>2219</v>
      </c>
      <c r="L614" t="str">
        <f>IF(performance_data[[#This Row],[return_percentage]]&gt;=performance_data[[#This Row],[benchmark_return]],"Higher","Lower")</f>
        <v>Higher</v>
      </c>
      <c r="M614" s="14">
        <f xml:space="preserve"> _xlfn.MAXIFS(performance_data[date],performance_data[portfolio_id],performance_data[[#This Row],[portfolio_id]])</f>
        <v>45549</v>
      </c>
      <c r="N614" s="14">
        <f xml:space="preserve"> _xlfn.MINIFS(performance_data[date],performance_data[portfolio_id],performance_data[[#This Row],[portfolio_id]])</f>
        <v>44842</v>
      </c>
      <c r="O614" s="15">
        <f>_xlfn.MAXIFS(performance_data[portfolio_value],performance_data[portfolio_id],performance_data[[#This Row],[portfolio_id]],performance_data[date],performance_data[[#This Row],[latest_date]])</f>
        <v>360418.89</v>
      </c>
      <c r="P614" s="15">
        <f>_xlfn.MAXIFS(performance_data[portfolio_value],performance_data[portfolio_id],performance_data[[#This Row],[portfolio_id]],performance_data[date],performance_data[[#This Row],[starting_date]])</f>
        <v>282569.90999999997</v>
      </c>
      <c r="Q614" s="15">
        <f>performance_data[[#This Row],[latest_value]]-performance_data[[#This Row],[starting_value]]</f>
        <v>77848.98000000004</v>
      </c>
      <c r="R614" s="15">
        <f>performance_data[[#This Row],[net_inflows]]-performance_data[[#This Row],[net_outflows]]</f>
        <v>-7337.5700000000015</v>
      </c>
      <c r="S614" s="15" t="str">
        <f>IF(performance_data[[#This Row],[net_inflows]]&gt;AVERAGE(performance_data[net_inflows]),"High","Low")</f>
        <v>High</v>
      </c>
      <c r="T614" s="15">
        <f>AVERAGEIF(performance_data[inflow_flag],performance_data[[#This Row],[inflow_flag]],performance_data[return_percentage])</f>
        <v>4.8467905675459724</v>
      </c>
      <c r="U614" s="17">
        <f>IF(performance_data[[#This Row],[return_percentage]]&lt;performance_data[[#This Row],[benchmark_return]],1,0)</f>
        <v>0</v>
      </c>
      <c r="V614" s="17">
        <f>COUNTIFS(performance_data[portfolio_id],performance_data[[#This Row],[portfolio_id]])</f>
        <v>23</v>
      </c>
      <c r="W614" s="17">
        <f>COUNTIFS(performance_data[portfolio_id],performance_data[[#This Row],[portfolio_id]],
          performance_data[return_flag],1)</f>
        <v>11</v>
      </c>
      <c r="X614" s="15">
        <f>performance_data[[#This Row],[underperform_flag_count]]/performance_data[[#This Row],[totalportfoliocount]]</f>
        <v>0.47826086956521741</v>
      </c>
    </row>
    <row r="615" spans="1:24" x14ac:dyDescent="0.3">
      <c r="A615">
        <v>2079</v>
      </c>
      <c r="B615" s="1">
        <v>45477</v>
      </c>
      <c r="C615">
        <v>489177.84</v>
      </c>
      <c r="D615">
        <v>2.6</v>
      </c>
      <c r="E615">
        <v>2.87</v>
      </c>
      <c r="F615">
        <v>6220.68</v>
      </c>
      <c r="G615">
        <v>13989</v>
      </c>
      <c r="H615" t="s">
        <v>2205</v>
      </c>
      <c r="I615" t="s">
        <v>2209</v>
      </c>
      <c r="J615">
        <v>7</v>
      </c>
      <c r="K615" t="s">
        <v>2210</v>
      </c>
      <c r="L615" t="str">
        <f>IF(performance_data[[#This Row],[return_percentage]]&gt;=performance_data[[#This Row],[benchmark_return]],"Higher","Lower")</f>
        <v>Lower</v>
      </c>
      <c r="M615" s="14">
        <f xml:space="preserve"> _xlfn.MAXIFS(performance_data[date],performance_data[portfolio_id],performance_data[[#This Row],[portfolio_id]])</f>
        <v>45549</v>
      </c>
      <c r="N615" s="14">
        <f xml:space="preserve"> _xlfn.MINIFS(performance_data[date],performance_data[portfolio_id],performance_data[[#This Row],[portfolio_id]])</f>
        <v>44842</v>
      </c>
      <c r="O615" s="15">
        <f>_xlfn.MAXIFS(performance_data[portfolio_value],performance_data[portfolio_id],performance_data[[#This Row],[portfolio_id]],performance_data[date],performance_data[[#This Row],[latest_date]])</f>
        <v>360418.89</v>
      </c>
      <c r="P615" s="15">
        <f>_xlfn.MAXIFS(performance_data[portfolio_value],performance_data[portfolio_id],performance_data[[#This Row],[portfolio_id]],performance_data[date],performance_data[[#This Row],[starting_date]])</f>
        <v>282569.90999999997</v>
      </c>
      <c r="Q615" s="15">
        <f>performance_data[[#This Row],[latest_value]]-performance_data[[#This Row],[starting_value]]</f>
        <v>77848.98000000004</v>
      </c>
      <c r="R615" s="15">
        <f>performance_data[[#This Row],[net_inflows]]-performance_data[[#This Row],[net_outflows]]</f>
        <v>-7768.32</v>
      </c>
      <c r="S615" s="15" t="str">
        <f>IF(performance_data[[#This Row],[net_inflows]]&gt;AVERAGE(performance_data[net_inflows]),"High","Low")</f>
        <v>Low</v>
      </c>
      <c r="T615" s="15">
        <f>AVERAGEIF(performance_data[inflow_flag],performance_data[[#This Row],[inflow_flag]],performance_data[return_percentage])</f>
        <v>5.0457846277021572</v>
      </c>
      <c r="U615" s="17">
        <f>IF(performance_data[[#This Row],[return_percentage]]&lt;performance_data[[#This Row],[benchmark_return]],1,0)</f>
        <v>1</v>
      </c>
      <c r="V615" s="17">
        <f>COUNTIFS(performance_data[portfolio_id],performance_data[[#This Row],[portfolio_id]])</f>
        <v>23</v>
      </c>
      <c r="W615" s="17">
        <f>COUNTIFS(performance_data[portfolio_id],performance_data[[#This Row],[portfolio_id]],
          performance_data[return_flag],1)</f>
        <v>11</v>
      </c>
      <c r="X615" s="15">
        <f>performance_data[[#This Row],[underperform_flag_count]]/performance_data[[#This Row],[totalportfoliocount]]</f>
        <v>0.47826086956521741</v>
      </c>
    </row>
    <row r="616" spans="1:24" x14ac:dyDescent="0.3">
      <c r="A616">
        <v>2079</v>
      </c>
      <c r="B616" s="1">
        <v>44903</v>
      </c>
      <c r="C616">
        <v>389671.65</v>
      </c>
      <c r="D616">
        <v>12.05</v>
      </c>
      <c r="E616">
        <v>14.18</v>
      </c>
      <c r="F616">
        <v>1615.13</v>
      </c>
      <c r="G616">
        <v>16149.85</v>
      </c>
      <c r="H616" t="s">
        <v>2220</v>
      </c>
      <c r="I616" t="s">
        <v>2217</v>
      </c>
      <c r="J616">
        <v>12</v>
      </c>
      <c r="K616" t="s">
        <v>2218</v>
      </c>
      <c r="L616" t="str">
        <f>IF(performance_data[[#This Row],[return_percentage]]&gt;=performance_data[[#This Row],[benchmark_return]],"Higher","Lower")</f>
        <v>Lower</v>
      </c>
      <c r="M616" s="14">
        <f xml:space="preserve"> _xlfn.MAXIFS(performance_data[date],performance_data[portfolio_id],performance_data[[#This Row],[portfolio_id]])</f>
        <v>45549</v>
      </c>
      <c r="N616" s="14">
        <f xml:space="preserve"> _xlfn.MINIFS(performance_data[date],performance_data[portfolio_id],performance_data[[#This Row],[portfolio_id]])</f>
        <v>44842</v>
      </c>
      <c r="O616" s="15">
        <f>_xlfn.MAXIFS(performance_data[portfolio_value],performance_data[portfolio_id],performance_data[[#This Row],[portfolio_id]],performance_data[date],performance_data[[#This Row],[latest_date]])</f>
        <v>360418.89</v>
      </c>
      <c r="P616" s="15">
        <f>_xlfn.MAXIFS(performance_data[portfolio_value],performance_data[portfolio_id],performance_data[[#This Row],[portfolio_id]],performance_data[date],performance_data[[#This Row],[starting_date]])</f>
        <v>282569.90999999997</v>
      </c>
      <c r="Q616" s="15">
        <f>performance_data[[#This Row],[latest_value]]-performance_data[[#This Row],[starting_value]]</f>
        <v>77848.98000000004</v>
      </c>
      <c r="R616" s="15">
        <f>performance_data[[#This Row],[net_inflows]]-performance_data[[#This Row],[net_outflows]]</f>
        <v>-14534.720000000001</v>
      </c>
      <c r="S616" s="15" t="str">
        <f>IF(performance_data[[#This Row],[net_inflows]]&gt;AVERAGE(performance_data[net_inflows]),"High","Low")</f>
        <v>Low</v>
      </c>
      <c r="T616" s="15">
        <f>AVERAGEIF(performance_data[inflow_flag],performance_data[[#This Row],[inflow_flag]],performance_data[return_percentage])</f>
        <v>5.0457846277021572</v>
      </c>
      <c r="U616" s="17">
        <f>IF(performance_data[[#This Row],[return_percentage]]&lt;performance_data[[#This Row],[benchmark_return]],1,0)</f>
        <v>1</v>
      </c>
      <c r="V616" s="17">
        <f>COUNTIFS(performance_data[portfolio_id],performance_data[[#This Row],[portfolio_id]])</f>
        <v>23</v>
      </c>
      <c r="W616" s="17">
        <f>COUNTIFS(performance_data[portfolio_id],performance_data[[#This Row],[portfolio_id]],
          performance_data[return_flag],1)</f>
        <v>11</v>
      </c>
      <c r="X616" s="15">
        <f>performance_data[[#This Row],[underperform_flag_count]]/performance_data[[#This Row],[totalportfoliocount]]</f>
        <v>0.47826086956521741</v>
      </c>
    </row>
    <row r="617" spans="1:24" x14ac:dyDescent="0.3">
      <c r="A617">
        <v>2079</v>
      </c>
      <c r="B617" s="1">
        <v>45202</v>
      </c>
      <c r="C617">
        <v>339163.23</v>
      </c>
      <c r="D617">
        <v>5.5</v>
      </c>
      <c r="E617">
        <v>6.53</v>
      </c>
      <c r="F617">
        <v>19724.96</v>
      </c>
      <c r="G617">
        <v>9917.9699999999993</v>
      </c>
      <c r="H617" t="s">
        <v>2213</v>
      </c>
      <c r="I617" t="s">
        <v>2217</v>
      </c>
      <c r="J617">
        <v>10</v>
      </c>
      <c r="K617" t="s">
        <v>2224</v>
      </c>
      <c r="L617" t="str">
        <f>IF(performance_data[[#This Row],[return_percentage]]&gt;=performance_data[[#This Row],[benchmark_return]],"Higher","Lower")</f>
        <v>Lower</v>
      </c>
      <c r="M617" s="14">
        <f xml:space="preserve"> _xlfn.MAXIFS(performance_data[date],performance_data[portfolio_id],performance_data[[#This Row],[portfolio_id]])</f>
        <v>45549</v>
      </c>
      <c r="N617" s="14">
        <f xml:space="preserve"> _xlfn.MINIFS(performance_data[date],performance_data[portfolio_id],performance_data[[#This Row],[portfolio_id]])</f>
        <v>44842</v>
      </c>
      <c r="O617" s="15">
        <f>_xlfn.MAXIFS(performance_data[portfolio_value],performance_data[portfolio_id],performance_data[[#This Row],[portfolio_id]],performance_data[date],performance_data[[#This Row],[latest_date]])</f>
        <v>360418.89</v>
      </c>
      <c r="P617" s="15">
        <f>_xlfn.MAXIFS(performance_data[portfolio_value],performance_data[portfolio_id],performance_data[[#This Row],[portfolio_id]],performance_data[date],performance_data[[#This Row],[starting_date]])</f>
        <v>282569.90999999997</v>
      </c>
      <c r="Q617" s="15">
        <f>performance_data[[#This Row],[latest_value]]-performance_data[[#This Row],[starting_value]]</f>
        <v>77848.98000000004</v>
      </c>
      <c r="R617" s="15">
        <f>performance_data[[#This Row],[net_inflows]]-performance_data[[#This Row],[net_outflows]]</f>
        <v>9806.99</v>
      </c>
      <c r="S617" s="15" t="str">
        <f>IF(performance_data[[#This Row],[net_inflows]]&gt;AVERAGE(performance_data[net_inflows]),"High","Low")</f>
        <v>High</v>
      </c>
      <c r="T617" s="15">
        <f>AVERAGEIF(performance_data[inflow_flag],performance_data[[#This Row],[inflow_flag]],performance_data[return_percentage])</f>
        <v>4.8467905675459724</v>
      </c>
      <c r="U617" s="17">
        <f>IF(performance_data[[#This Row],[return_percentage]]&lt;performance_data[[#This Row],[benchmark_return]],1,0)</f>
        <v>1</v>
      </c>
      <c r="V617" s="17">
        <f>COUNTIFS(performance_data[portfolio_id],performance_data[[#This Row],[portfolio_id]])</f>
        <v>23</v>
      </c>
      <c r="W617" s="17">
        <f>COUNTIFS(performance_data[portfolio_id],performance_data[[#This Row],[portfolio_id]],
          performance_data[return_flag],1)</f>
        <v>11</v>
      </c>
      <c r="X617" s="15">
        <f>performance_data[[#This Row],[underperform_flag_count]]/performance_data[[#This Row],[totalportfoliocount]]</f>
        <v>0.47826086956521741</v>
      </c>
    </row>
    <row r="618" spans="1:24" x14ac:dyDescent="0.3">
      <c r="A618">
        <v>2079</v>
      </c>
      <c r="B618" s="1">
        <v>44842</v>
      </c>
      <c r="C618">
        <v>282569.90999999997</v>
      </c>
      <c r="D618">
        <v>16.309999999999999</v>
      </c>
      <c r="E618">
        <v>15.39</v>
      </c>
      <c r="F618">
        <v>9257.64</v>
      </c>
      <c r="G618">
        <v>15428.41</v>
      </c>
      <c r="H618" t="s">
        <v>2220</v>
      </c>
      <c r="I618" t="s">
        <v>2217</v>
      </c>
      <c r="J618">
        <v>10</v>
      </c>
      <c r="K618" t="s">
        <v>2224</v>
      </c>
      <c r="L618" t="str">
        <f>IF(performance_data[[#This Row],[return_percentage]]&gt;=performance_data[[#This Row],[benchmark_return]],"Higher","Lower")</f>
        <v>Higher</v>
      </c>
      <c r="M618" s="14">
        <f xml:space="preserve"> _xlfn.MAXIFS(performance_data[date],performance_data[portfolio_id],performance_data[[#This Row],[portfolio_id]])</f>
        <v>45549</v>
      </c>
      <c r="N618" s="14">
        <f xml:space="preserve"> _xlfn.MINIFS(performance_data[date],performance_data[portfolio_id],performance_data[[#This Row],[portfolio_id]])</f>
        <v>44842</v>
      </c>
      <c r="O618" s="15">
        <f>_xlfn.MAXIFS(performance_data[portfolio_value],performance_data[portfolio_id],performance_data[[#This Row],[portfolio_id]],performance_data[date],performance_data[[#This Row],[latest_date]])</f>
        <v>360418.89</v>
      </c>
      <c r="P618" s="15">
        <f>_xlfn.MAXIFS(performance_data[portfolio_value],performance_data[portfolio_id],performance_data[[#This Row],[portfolio_id]],performance_data[date],performance_data[[#This Row],[starting_date]])</f>
        <v>282569.90999999997</v>
      </c>
      <c r="Q618" s="15">
        <f>performance_data[[#This Row],[latest_value]]-performance_data[[#This Row],[starting_value]]</f>
        <v>77848.98000000004</v>
      </c>
      <c r="R618" s="15">
        <f>performance_data[[#This Row],[net_inflows]]-performance_data[[#This Row],[net_outflows]]</f>
        <v>-6170.77</v>
      </c>
      <c r="S618" s="15" t="str">
        <f>IF(performance_data[[#This Row],[net_inflows]]&gt;AVERAGE(performance_data[net_inflows]),"High","Low")</f>
        <v>Low</v>
      </c>
      <c r="T618" s="15">
        <f>AVERAGEIF(performance_data[inflow_flag],performance_data[[#This Row],[inflow_flag]],performance_data[return_percentage])</f>
        <v>5.0457846277021572</v>
      </c>
      <c r="U618" s="17">
        <f>IF(performance_data[[#This Row],[return_percentage]]&lt;performance_data[[#This Row],[benchmark_return]],1,0)</f>
        <v>0</v>
      </c>
      <c r="V618" s="17">
        <f>COUNTIFS(performance_data[portfolio_id],performance_data[[#This Row],[portfolio_id]])</f>
        <v>23</v>
      </c>
      <c r="W618" s="17">
        <f>COUNTIFS(performance_data[portfolio_id],performance_data[[#This Row],[portfolio_id]],
          performance_data[return_flag],1)</f>
        <v>11</v>
      </c>
      <c r="X618" s="15">
        <f>performance_data[[#This Row],[underperform_flag_count]]/performance_data[[#This Row],[totalportfoliocount]]</f>
        <v>0.47826086956521741</v>
      </c>
    </row>
    <row r="619" spans="1:24" x14ac:dyDescent="0.3">
      <c r="A619">
        <v>2079</v>
      </c>
      <c r="B619" s="1">
        <v>45454</v>
      </c>
      <c r="C619">
        <v>56401.1</v>
      </c>
      <c r="D619">
        <v>-5.78</v>
      </c>
      <c r="E619">
        <v>-5.97</v>
      </c>
      <c r="F619">
        <v>12948.58</v>
      </c>
      <c r="G619">
        <v>18720.52</v>
      </c>
      <c r="H619" t="s">
        <v>2205</v>
      </c>
      <c r="I619" t="s">
        <v>2211</v>
      </c>
      <c r="J619">
        <v>6</v>
      </c>
      <c r="K619" t="s">
        <v>2212</v>
      </c>
      <c r="L619" t="str">
        <f>IF(performance_data[[#This Row],[return_percentage]]&gt;=performance_data[[#This Row],[benchmark_return]],"Higher","Lower")</f>
        <v>Higher</v>
      </c>
      <c r="M619" s="14">
        <f xml:space="preserve"> _xlfn.MAXIFS(performance_data[date],performance_data[portfolio_id],performance_data[[#This Row],[portfolio_id]])</f>
        <v>45549</v>
      </c>
      <c r="N619" s="14">
        <f xml:space="preserve"> _xlfn.MINIFS(performance_data[date],performance_data[portfolio_id],performance_data[[#This Row],[portfolio_id]])</f>
        <v>44842</v>
      </c>
      <c r="O619" s="15">
        <f>_xlfn.MAXIFS(performance_data[portfolio_value],performance_data[portfolio_id],performance_data[[#This Row],[portfolio_id]],performance_data[date],performance_data[[#This Row],[latest_date]])</f>
        <v>360418.89</v>
      </c>
      <c r="P619" s="15">
        <f>_xlfn.MAXIFS(performance_data[portfolio_value],performance_data[portfolio_id],performance_data[[#This Row],[portfolio_id]],performance_data[date],performance_data[[#This Row],[starting_date]])</f>
        <v>282569.90999999997</v>
      </c>
      <c r="Q619" s="15">
        <f>performance_data[[#This Row],[latest_value]]-performance_data[[#This Row],[starting_value]]</f>
        <v>77848.98000000004</v>
      </c>
      <c r="R619" s="15">
        <f>performance_data[[#This Row],[net_inflows]]-performance_data[[#This Row],[net_outflows]]</f>
        <v>-5771.9400000000005</v>
      </c>
      <c r="S619" s="15" t="str">
        <f>IF(performance_data[[#This Row],[net_inflows]]&gt;AVERAGE(performance_data[net_inflows]),"High","Low")</f>
        <v>High</v>
      </c>
      <c r="T619" s="15">
        <f>AVERAGEIF(performance_data[inflow_flag],performance_data[[#This Row],[inflow_flag]],performance_data[return_percentage])</f>
        <v>4.8467905675459724</v>
      </c>
      <c r="U619" s="17">
        <f>IF(performance_data[[#This Row],[return_percentage]]&lt;performance_data[[#This Row],[benchmark_return]],1,0)</f>
        <v>0</v>
      </c>
      <c r="V619" s="17">
        <f>COUNTIFS(performance_data[portfolio_id],performance_data[[#This Row],[portfolio_id]])</f>
        <v>23</v>
      </c>
      <c r="W619" s="17">
        <f>COUNTIFS(performance_data[portfolio_id],performance_data[[#This Row],[portfolio_id]],
          performance_data[return_flag],1)</f>
        <v>11</v>
      </c>
      <c r="X619" s="15">
        <f>performance_data[[#This Row],[underperform_flag_count]]/performance_data[[#This Row],[totalportfoliocount]]</f>
        <v>0.47826086956521741</v>
      </c>
    </row>
    <row r="620" spans="1:24" x14ac:dyDescent="0.3">
      <c r="A620">
        <v>2079</v>
      </c>
      <c r="B620" s="1">
        <v>44873</v>
      </c>
      <c r="C620">
        <v>302314.32</v>
      </c>
      <c r="D620">
        <v>16.41</v>
      </c>
      <c r="E620">
        <v>15.39</v>
      </c>
      <c r="F620">
        <v>19373.759999999998</v>
      </c>
      <c r="G620">
        <v>4638.3</v>
      </c>
      <c r="H620" t="s">
        <v>2220</v>
      </c>
      <c r="I620" t="s">
        <v>2217</v>
      </c>
      <c r="J620">
        <v>11</v>
      </c>
      <c r="K620" t="s">
        <v>2219</v>
      </c>
      <c r="L620" t="str">
        <f>IF(performance_data[[#This Row],[return_percentage]]&gt;=performance_data[[#This Row],[benchmark_return]],"Higher","Lower")</f>
        <v>Higher</v>
      </c>
      <c r="M620" s="14">
        <f xml:space="preserve"> _xlfn.MAXIFS(performance_data[date],performance_data[portfolio_id],performance_data[[#This Row],[portfolio_id]])</f>
        <v>45549</v>
      </c>
      <c r="N620" s="14">
        <f xml:space="preserve"> _xlfn.MINIFS(performance_data[date],performance_data[portfolio_id],performance_data[[#This Row],[portfolio_id]])</f>
        <v>44842</v>
      </c>
      <c r="O620" s="15">
        <f>_xlfn.MAXIFS(performance_data[portfolio_value],performance_data[portfolio_id],performance_data[[#This Row],[portfolio_id]],performance_data[date],performance_data[[#This Row],[latest_date]])</f>
        <v>360418.89</v>
      </c>
      <c r="P620" s="15">
        <f>_xlfn.MAXIFS(performance_data[portfolio_value],performance_data[portfolio_id],performance_data[[#This Row],[portfolio_id]],performance_data[date],performance_data[[#This Row],[starting_date]])</f>
        <v>282569.90999999997</v>
      </c>
      <c r="Q620" s="15">
        <f>performance_data[[#This Row],[latest_value]]-performance_data[[#This Row],[starting_value]]</f>
        <v>77848.98000000004</v>
      </c>
      <c r="R620" s="15">
        <f>performance_data[[#This Row],[net_inflows]]-performance_data[[#This Row],[net_outflows]]</f>
        <v>14735.46</v>
      </c>
      <c r="S620" s="15" t="str">
        <f>IF(performance_data[[#This Row],[net_inflows]]&gt;AVERAGE(performance_data[net_inflows]),"High","Low")</f>
        <v>High</v>
      </c>
      <c r="T620" s="15">
        <f>AVERAGEIF(performance_data[inflow_flag],performance_data[[#This Row],[inflow_flag]],performance_data[return_percentage])</f>
        <v>4.8467905675459724</v>
      </c>
      <c r="U620" s="17">
        <f>IF(performance_data[[#This Row],[return_percentage]]&lt;performance_data[[#This Row],[benchmark_return]],1,0)</f>
        <v>0</v>
      </c>
      <c r="V620" s="17">
        <f>COUNTIFS(performance_data[portfolio_id],performance_data[[#This Row],[portfolio_id]])</f>
        <v>23</v>
      </c>
      <c r="W620" s="17">
        <f>COUNTIFS(performance_data[portfolio_id],performance_data[[#This Row],[portfolio_id]],
          performance_data[return_flag],1)</f>
        <v>11</v>
      </c>
      <c r="X620" s="15">
        <f>performance_data[[#This Row],[underperform_flag_count]]/performance_data[[#This Row],[totalportfoliocount]]</f>
        <v>0.47826086956521741</v>
      </c>
    </row>
    <row r="621" spans="1:24" x14ac:dyDescent="0.3">
      <c r="A621">
        <v>2079</v>
      </c>
      <c r="B621" s="1">
        <v>45382</v>
      </c>
      <c r="C621">
        <v>299350.09999999998</v>
      </c>
      <c r="D621">
        <v>8.0399999999999991</v>
      </c>
      <c r="E621">
        <v>6.59</v>
      </c>
      <c r="F621">
        <v>19236.62</v>
      </c>
      <c r="G621">
        <v>3974.8</v>
      </c>
      <c r="H621" t="s">
        <v>2205</v>
      </c>
      <c r="I621" t="s">
        <v>2206</v>
      </c>
      <c r="J621">
        <v>3</v>
      </c>
      <c r="K621" t="s">
        <v>2222</v>
      </c>
      <c r="L621" t="str">
        <f>IF(performance_data[[#This Row],[return_percentage]]&gt;=performance_data[[#This Row],[benchmark_return]],"Higher","Lower")</f>
        <v>Higher</v>
      </c>
      <c r="M621" s="14">
        <f xml:space="preserve"> _xlfn.MAXIFS(performance_data[date],performance_data[portfolio_id],performance_data[[#This Row],[portfolio_id]])</f>
        <v>45549</v>
      </c>
      <c r="N621" s="14">
        <f xml:space="preserve"> _xlfn.MINIFS(performance_data[date],performance_data[portfolio_id],performance_data[[#This Row],[portfolio_id]])</f>
        <v>44842</v>
      </c>
      <c r="O621" s="15">
        <f>_xlfn.MAXIFS(performance_data[portfolio_value],performance_data[portfolio_id],performance_data[[#This Row],[portfolio_id]],performance_data[date],performance_data[[#This Row],[latest_date]])</f>
        <v>360418.89</v>
      </c>
      <c r="P621" s="15">
        <f>_xlfn.MAXIFS(performance_data[portfolio_value],performance_data[portfolio_id],performance_data[[#This Row],[portfolio_id]],performance_data[date],performance_data[[#This Row],[starting_date]])</f>
        <v>282569.90999999997</v>
      </c>
      <c r="Q621" s="15">
        <f>performance_data[[#This Row],[latest_value]]-performance_data[[#This Row],[starting_value]]</f>
        <v>77848.98000000004</v>
      </c>
      <c r="R621" s="15">
        <f>performance_data[[#This Row],[net_inflows]]-performance_data[[#This Row],[net_outflows]]</f>
        <v>15261.82</v>
      </c>
      <c r="S621" s="15" t="str">
        <f>IF(performance_data[[#This Row],[net_inflows]]&gt;AVERAGE(performance_data[net_inflows]),"High","Low")</f>
        <v>High</v>
      </c>
      <c r="T621" s="15">
        <f>AVERAGEIF(performance_data[inflow_flag],performance_data[[#This Row],[inflow_flag]],performance_data[return_percentage])</f>
        <v>4.8467905675459724</v>
      </c>
      <c r="U621" s="17">
        <f>IF(performance_data[[#This Row],[return_percentage]]&lt;performance_data[[#This Row],[benchmark_return]],1,0)</f>
        <v>0</v>
      </c>
      <c r="V621" s="17">
        <f>COUNTIFS(performance_data[portfolio_id],performance_data[[#This Row],[portfolio_id]])</f>
        <v>23</v>
      </c>
      <c r="W621" s="17">
        <f>COUNTIFS(performance_data[portfolio_id],performance_data[[#This Row],[portfolio_id]],
          performance_data[return_flag],1)</f>
        <v>11</v>
      </c>
      <c r="X621" s="15">
        <f>performance_data[[#This Row],[underperform_flag_count]]/performance_data[[#This Row],[totalportfoliocount]]</f>
        <v>0.47826086956521741</v>
      </c>
    </row>
    <row r="622" spans="1:24" x14ac:dyDescent="0.3">
      <c r="A622">
        <v>2079</v>
      </c>
      <c r="B622" s="1">
        <v>44853</v>
      </c>
      <c r="C622">
        <v>75317.31</v>
      </c>
      <c r="D622">
        <v>18.75</v>
      </c>
      <c r="E622">
        <v>20.47</v>
      </c>
      <c r="F622">
        <v>5098.49</v>
      </c>
      <c r="G622">
        <v>12474.82</v>
      </c>
      <c r="H622" t="s">
        <v>2220</v>
      </c>
      <c r="I622" t="s">
        <v>2217</v>
      </c>
      <c r="J622">
        <v>10</v>
      </c>
      <c r="K622" t="s">
        <v>2224</v>
      </c>
      <c r="L622" t="str">
        <f>IF(performance_data[[#This Row],[return_percentage]]&gt;=performance_data[[#This Row],[benchmark_return]],"Higher","Lower")</f>
        <v>Lower</v>
      </c>
      <c r="M622" s="14">
        <f xml:space="preserve"> _xlfn.MAXIFS(performance_data[date],performance_data[portfolio_id],performance_data[[#This Row],[portfolio_id]])</f>
        <v>45549</v>
      </c>
      <c r="N622" s="14">
        <f xml:space="preserve"> _xlfn.MINIFS(performance_data[date],performance_data[portfolio_id],performance_data[[#This Row],[portfolio_id]])</f>
        <v>44842</v>
      </c>
      <c r="O622" s="15">
        <f>_xlfn.MAXIFS(performance_data[portfolio_value],performance_data[portfolio_id],performance_data[[#This Row],[portfolio_id]],performance_data[date],performance_data[[#This Row],[latest_date]])</f>
        <v>360418.89</v>
      </c>
      <c r="P622" s="15">
        <f>_xlfn.MAXIFS(performance_data[portfolio_value],performance_data[portfolio_id],performance_data[[#This Row],[portfolio_id]],performance_data[date],performance_data[[#This Row],[starting_date]])</f>
        <v>282569.90999999997</v>
      </c>
      <c r="Q622" s="15">
        <f>performance_data[[#This Row],[latest_value]]-performance_data[[#This Row],[starting_value]]</f>
        <v>77848.98000000004</v>
      </c>
      <c r="R622" s="15">
        <f>performance_data[[#This Row],[net_inflows]]-performance_data[[#This Row],[net_outflows]]</f>
        <v>-7376.33</v>
      </c>
      <c r="S622" s="15" t="str">
        <f>IF(performance_data[[#This Row],[net_inflows]]&gt;AVERAGE(performance_data[net_inflows]),"High","Low")</f>
        <v>Low</v>
      </c>
      <c r="T622" s="15">
        <f>AVERAGEIF(performance_data[inflow_flag],performance_data[[#This Row],[inflow_flag]],performance_data[return_percentage])</f>
        <v>5.0457846277021572</v>
      </c>
      <c r="U622" s="17">
        <f>IF(performance_data[[#This Row],[return_percentage]]&lt;performance_data[[#This Row],[benchmark_return]],1,0)</f>
        <v>1</v>
      </c>
      <c r="V622" s="17">
        <f>COUNTIFS(performance_data[portfolio_id],performance_data[[#This Row],[portfolio_id]])</f>
        <v>23</v>
      </c>
      <c r="W622" s="17">
        <f>COUNTIFS(performance_data[portfolio_id],performance_data[[#This Row],[portfolio_id]],
          performance_data[return_flag],1)</f>
        <v>11</v>
      </c>
      <c r="X622" s="15">
        <f>performance_data[[#This Row],[underperform_flag_count]]/performance_data[[#This Row],[totalportfoliocount]]</f>
        <v>0.47826086956521741</v>
      </c>
    </row>
    <row r="623" spans="1:24" x14ac:dyDescent="0.3">
      <c r="A623">
        <v>2079</v>
      </c>
      <c r="B623" s="1">
        <v>45236</v>
      </c>
      <c r="C623">
        <v>123759.9</v>
      </c>
      <c r="D623">
        <v>-9.99</v>
      </c>
      <c r="E623">
        <v>-10.62</v>
      </c>
      <c r="F623">
        <v>7547.29</v>
      </c>
      <c r="G623">
        <v>12494.99</v>
      </c>
      <c r="H623" t="s">
        <v>2213</v>
      </c>
      <c r="I623" t="s">
        <v>2217</v>
      </c>
      <c r="J623">
        <v>11</v>
      </c>
      <c r="K623" t="s">
        <v>2219</v>
      </c>
      <c r="L623" t="str">
        <f>IF(performance_data[[#This Row],[return_percentage]]&gt;=performance_data[[#This Row],[benchmark_return]],"Higher","Lower")</f>
        <v>Higher</v>
      </c>
      <c r="M623" s="14">
        <f xml:space="preserve"> _xlfn.MAXIFS(performance_data[date],performance_data[portfolio_id],performance_data[[#This Row],[portfolio_id]])</f>
        <v>45549</v>
      </c>
      <c r="N623" s="14">
        <f xml:space="preserve"> _xlfn.MINIFS(performance_data[date],performance_data[portfolio_id],performance_data[[#This Row],[portfolio_id]])</f>
        <v>44842</v>
      </c>
      <c r="O623" s="15">
        <f>_xlfn.MAXIFS(performance_data[portfolio_value],performance_data[portfolio_id],performance_data[[#This Row],[portfolio_id]],performance_data[date],performance_data[[#This Row],[latest_date]])</f>
        <v>360418.89</v>
      </c>
      <c r="P623" s="15">
        <f>_xlfn.MAXIFS(performance_data[portfolio_value],performance_data[portfolio_id],performance_data[[#This Row],[portfolio_id]],performance_data[date],performance_data[[#This Row],[starting_date]])</f>
        <v>282569.90999999997</v>
      </c>
      <c r="Q623" s="15">
        <f>performance_data[[#This Row],[latest_value]]-performance_data[[#This Row],[starting_value]]</f>
        <v>77848.98000000004</v>
      </c>
      <c r="R623" s="15">
        <f>performance_data[[#This Row],[net_inflows]]-performance_data[[#This Row],[net_outflows]]</f>
        <v>-4947.7</v>
      </c>
      <c r="S623" s="15" t="str">
        <f>IF(performance_data[[#This Row],[net_inflows]]&gt;AVERAGE(performance_data[net_inflows]),"High","Low")</f>
        <v>Low</v>
      </c>
      <c r="T623" s="15">
        <f>AVERAGEIF(performance_data[inflow_flag],performance_data[[#This Row],[inflow_flag]],performance_data[return_percentage])</f>
        <v>5.0457846277021572</v>
      </c>
      <c r="U623" s="17">
        <f>IF(performance_data[[#This Row],[return_percentage]]&lt;performance_data[[#This Row],[benchmark_return]],1,0)</f>
        <v>0</v>
      </c>
      <c r="V623" s="17">
        <f>COUNTIFS(performance_data[portfolio_id],performance_data[[#This Row],[portfolio_id]])</f>
        <v>23</v>
      </c>
      <c r="W623" s="17">
        <f>COUNTIFS(performance_data[portfolio_id],performance_data[[#This Row],[portfolio_id]],
          performance_data[return_flag],1)</f>
        <v>11</v>
      </c>
      <c r="X623" s="15">
        <f>performance_data[[#This Row],[underperform_flag_count]]/performance_data[[#This Row],[totalportfoliocount]]</f>
        <v>0.47826086956521741</v>
      </c>
    </row>
    <row r="624" spans="1:24" x14ac:dyDescent="0.3">
      <c r="A624">
        <v>2131</v>
      </c>
      <c r="B624" s="1">
        <v>45343</v>
      </c>
      <c r="C624">
        <v>289089.71000000002</v>
      </c>
      <c r="D624">
        <v>12.38</v>
      </c>
      <c r="E624">
        <v>14.32</v>
      </c>
      <c r="F624">
        <v>6119.99</v>
      </c>
      <c r="G624">
        <v>10410.51</v>
      </c>
      <c r="H624" t="s">
        <v>2205</v>
      </c>
      <c r="I624" t="s">
        <v>2206</v>
      </c>
      <c r="J624">
        <v>2</v>
      </c>
      <c r="K624" t="s">
        <v>2226</v>
      </c>
      <c r="L624" t="str">
        <f>IF(performance_data[[#This Row],[return_percentage]]&gt;=performance_data[[#This Row],[benchmark_return]],"Higher","Lower")</f>
        <v>Lower</v>
      </c>
      <c r="M624" s="14">
        <f xml:space="preserve"> _xlfn.MAXIFS(performance_data[date],performance_data[portfolio_id],performance_data[[#This Row],[portfolio_id]])</f>
        <v>45555</v>
      </c>
      <c r="N624" s="14">
        <f xml:space="preserve"> _xlfn.MINIFS(performance_data[date],performance_data[portfolio_id],performance_data[[#This Row],[portfolio_id]])</f>
        <v>44830</v>
      </c>
      <c r="O624" s="15">
        <f>_xlfn.MAXIFS(performance_data[portfolio_value],performance_data[portfolio_id],performance_data[[#This Row],[portfolio_id]],performance_data[date],performance_data[[#This Row],[latest_date]])</f>
        <v>494638.91</v>
      </c>
      <c r="P624" s="15">
        <f>_xlfn.MAXIFS(performance_data[portfolio_value],performance_data[portfolio_id],performance_data[[#This Row],[portfolio_id]],performance_data[date],performance_data[[#This Row],[starting_date]])</f>
        <v>404879.4</v>
      </c>
      <c r="Q624" s="15">
        <f>performance_data[[#This Row],[latest_value]]-performance_data[[#This Row],[starting_value]]</f>
        <v>89759.509999999951</v>
      </c>
      <c r="R624" s="15">
        <f>performance_data[[#This Row],[net_inflows]]-performance_data[[#This Row],[net_outflows]]</f>
        <v>-4290.5200000000004</v>
      </c>
      <c r="S624" s="15" t="str">
        <f>IF(performance_data[[#This Row],[net_inflows]]&gt;AVERAGE(performance_data[net_inflows]),"High","Low")</f>
        <v>Low</v>
      </c>
      <c r="T624" s="15">
        <f>AVERAGEIF(performance_data[inflow_flag],performance_data[[#This Row],[inflow_flag]],performance_data[return_percentage])</f>
        <v>5.0457846277021572</v>
      </c>
      <c r="U624" s="17">
        <f>IF(performance_data[[#This Row],[return_percentage]]&lt;performance_data[[#This Row],[benchmark_return]],1,0)</f>
        <v>1</v>
      </c>
      <c r="V624" s="17">
        <f>COUNTIFS(performance_data[portfolio_id],performance_data[[#This Row],[portfolio_id]])</f>
        <v>22</v>
      </c>
      <c r="W624" s="17">
        <f>COUNTIFS(performance_data[portfolio_id],performance_data[[#This Row],[portfolio_id]],
          performance_data[return_flag],1)</f>
        <v>11</v>
      </c>
      <c r="X624" s="15">
        <f>performance_data[[#This Row],[underperform_flag_count]]/performance_data[[#This Row],[totalportfoliocount]]</f>
        <v>0.5</v>
      </c>
    </row>
    <row r="625" spans="1:24" x14ac:dyDescent="0.3">
      <c r="A625">
        <v>2131</v>
      </c>
      <c r="B625" s="1">
        <v>45009</v>
      </c>
      <c r="C625">
        <v>217738.27</v>
      </c>
      <c r="D625">
        <v>8.67</v>
      </c>
      <c r="E625">
        <v>8.06</v>
      </c>
      <c r="F625">
        <v>11573.81</v>
      </c>
      <c r="G625">
        <v>658.66</v>
      </c>
      <c r="H625" t="s">
        <v>2213</v>
      </c>
      <c r="I625" t="s">
        <v>2206</v>
      </c>
      <c r="J625">
        <v>3</v>
      </c>
      <c r="K625" t="s">
        <v>2222</v>
      </c>
      <c r="L625" t="str">
        <f>IF(performance_data[[#This Row],[return_percentage]]&gt;=performance_data[[#This Row],[benchmark_return]],"Higher","Lower")</f>
        <v>Higher</v>
      </c>
      <c r="M625" s="14">
        <f xml:space="preserve"> _xlfn.MAXIFS(performance_data[date],performance_data[portfolio_id],performance_data[[#This Row],[portfolio_id]])</f>
        <v>45555</v>
      </c>
      <c r="N625" s="14">
        <f xml:space="preserve"> _xlfn.MINIFS(performance_data[date],performance_data[portfolio_id],performance_data[[#This Row],[portfolio_id]])</f>
        <v>44830</v>
      </c>
      <c r="O625" s="15">
        <f>_xlfn.MAXIFS(performance_data[portfolio_value],performance_data[portfolio_id],performance_data[[#This Row],[portfolio_id]],performance_data[date],performance_data[[#This Row],[latest_date]])</f>
        <v>494638.91</v>
      </c>
      <c r="P625" s="15">
        <f>_xlfn.MAXIFS(performance_data[portfolio_value],performance_data[portfolio_id],performance_data[[#This Row],[portfolio_id]],performance_data[date],performance_data[[#This Row],[starting_date]])</f>
        <v>404879.4</v>
      </c>
      <c r="Q625" s="15">
        <f>performance_data[[#This Row],[latest_value]]-performance_data[[#This Row],[starting_value]]</f>
        <v>89759.509999999951</v>
      </c>
      <c r="R625" s="15">
        <f>performance_data[[#This Row],[net_inflows]]-performance_data[[#This Row],[net_outflows]]</f>
        <v>10915.15</v>
      </c>
      <c r="S625" s="15" t="str">
        <f>IF(performance_data[[#This Row],[net_inflows]]&gt;AVERAGE(performance_data[net_inflows]),"High","Low")</f>
        <v>High</v>
      </c>
      <c r="T625" s="15">
        <f>AVERAGEIF(performance_data[inflow_flag],performance_data[[#This Row],[inflow_flag]],performance_data[return_percentage])</f>
        <v>4.8467905675459724</v>
      </c>
      <c r="U625" s="17">
        <f>IF(performance_data[[#This Row],[return_percentage]]&lt;performance_data[[#This Row],[benchmark_return]],1,0)</f>
        <v>0</v>
      </c>
      <c r="V625" s="17">
        <f>COUNTIFS(performance_data[portfolio_id],performance_data[[#This Row],[portfolio_id]])</f>
        <v>22</v>
      </c>
      <c r="W625" s="17">
        <f>COUNTIFS(performance_data[portfolio_id],performance_data[[#This Row],[portfolio_id]],
          performance_data[return_flag],1)</f>
        <v>11</v>
      </c>
      <c r="X625" s="15">
        <f>performance_data[[#This Row],[underperform_flag_count]]/performance_data[[#This Row],[totalportfoliocount]]</f>
        <v>0.5</v>
      </c>
    </row>
    <row r="626" spans="1:24" x14ac:dyDescent="0.3">
      <c r="A626">
        <v>2131</v>
      </c>
      <c r="B626" s="1">
        <v>45464</v>
      </c>
      <c r="C626">
        <v>472010.91</v>
      </c>
      <c r="D626">
        <v>8.2799999999999994</v>
      </c>
      <c r="E626">
        <v>8.02</v>
      </c>
      <c r="F626">
        <v>15974.64</v>
      </c>
      <c r="G626">
        <v>16970.560000000001</v>
      </c>
      <c r="H626" t="s">
        <v>2205</v>
      </c>
      <c r="I626" t="s">
        <v>2211</v>
      </c>
      <c r="J626">
        <v>6</v>
      </c>
      <c r="K626" t="s">
        <v>2212</v>
      </c>
      <c r="L626" t="str">
        <f>IF(performance_data[[#This Row],[return_percentage]]&gt;=performance_data[[#This Row],[benchmark_return]],"Higher","Lower")</f>
        <v>Higher</v>
      </c>
      <c r="M626" s="14">
        <f xml:space="preserve"> _xlfn.MAXIFS(performance_data[date],performance_data[portfolio_id],performance_data[[#This Row],[portfolio_id]])</f>
        <v>45555</v>
      </c>
      <c r="N626" s="14">
        <f xml:space="preserve"> _xlfn.MINIFS(performance_data[date],performance_data[portfolio_id],performance_data[[#This Row],[portfolio_id]])</f>
        <v>44830</v>
      </c>
      <c r="O626" s="15">
        <f>_xlfn.MAXIFS(performance_data[portfolio_value],performance_data[portfolio_id],performance_data[[#This Row],[portfolio_id]],performance_data[date],performance_data[[#This Row],[latest_date]])</f>
        <v>494638.91</v>
      </c>
      <c r="P626" s="15">
        <f>_xlfn.MAXIFS(performance_data[portfolio_value],performance_data[portfolio_id],performance_data[[#This Row],[portfolio_id]],performance_data[date],performance_data[[#This Row],[starting_date]])</f>
        <v>404879.4</v>
      </c>
      <c r="Q626" s="15">
        <f>performance_data[[#This Row],[latest_value]]-performance_data[[#This Row],[starting_value]]</f>
        <v>89759.509999999951</v>
      </c>
      <c r="R626" s="15">
        <f>performance_data[[#This Row],[net_inflows]]-performance_data[[#This Row],[net_outflows]]</f>
        <v>-995.92000000000189</v>
      </c>
      <c r="S626" s="15" t="str">
        <f>IF(performance_data[[#This Row],[net_inflows]]&gt;AVERAGE(performance_data[net_inflows]),"High","Low")</f>
        <v>High</v>
      </c>
      <c r="T626" s="15">
        <f>AVERAGEIF(performance_data[inflow_flag],performance_data[[#This Row],[inflow_flag]],performance_data[return_percentage])</f>
        <v>4.8467905675459724</v>
      </c>
      <c r="U626" s="17">
        <f>IF(performance_data[[#This Row],[return_percentage]]&lt;performance_data[[#This Row],[benchmark_return]],1,0)</f>
        <v>0</v>
      </c>
      <c r="V626" s="17">
        <f>COUNTIFS(performance_data[portfolio_id],performance_data[[#This Row],[portfolio_id]])</f>
        <v>22</v>
      </c>
      <c r="W626" s="17">
        <f>COUNTIFS(performance_data[portfolio_id],performance_data[[#This Row],[portfolio_id]],
          performance_data[return_flag],1)</f>
        <v>11</v>
      </c>
      <c r="X626" s="15">
        <f>performance_data[[#This Row],[underperform_flag_count]]/performance_data[[#This Row],[totalportfoliocount]]</f>
        <v>0.5</v>
      </c>
    </row>
    <row r="627" spans="1:24" x14ac:dyDescent="0.3">
      <c r="A627">
        <v>2131</v>
      </c>
      <c r="B627" s="1">
        <v>44880</v>
      </c>
      <c r="C627">
        <v>459688.74</v>
      </c>
      <c r="D627">
        <v>19.16</v>
      </c>
      <c r="E627">
        <v>18.28</v>
      </c>
      <c r="F627">
        <v>3740.79</v>
      </c>
      <c r="G627">
        <v>803.5</v>
      </c>
      <c r="H627" t="s">
        <v>2220</v>
      </c>
      <c r="I627" t="s">
        <v>2217</v>
      </c>
      <c r="J627">
        <v>11</v>
      </c>
      <c r="K627" t="s">
        <v>2219</v>
      </c>
      <c r="L627" t="str">
        <f>IF(performance_data[[#This Row],[return_percentage]]&gt;=performance_data[[#This Row],[benchmark_return]],"Higher","Lower")</f>
        <v>Higher</v>
      </c>
      <c r="M627" s="14">
        <f xml:space="preserve"> _xlfn.MAXIFS(performance_data[date],performance_data[portfolio_id],performance_data[[#This Row],[portfolio_id]])</f>
        <v>45555</v>
      </c>
      <c r="N627" s="14">
        <f xml:space="preserve"> _xlfn.MINIFS(performance_data[date],performance_data[portfolio_id],performance_data[[#This Row],[portfolio_id]])</f>
        <v>44830</v>
      </c>
      <c r="O627" s="15">
        <f>_xlfn.MAXIFS(performance_data[portfolio_value],performance_data[portfolio_id],performance_data[[#This Row],[portfolio_id]],performance_data[date],performance_data[[#This Row],[latest_date]])</f>
        <v>494638.91</v>
      </c>
      <c r="P627" s="15">
        <f>_xlfn.MAXIFS(performance_data[portfolio_value],performance_data[portfolio_id],performance_data[[#This Row],[portfolio_id]],performance_data[date],performance_data[[#This Row],[starting_date]])</f>
        <v>404879.4</v>
      </c>
      <c r="Q627" s="15">
        <f>performance_data[[#This Row],[latest_value]]-performance_data[[#This Row],[starting_value]]</f>
        <v>89759.509999999951</v>
      </c>
      <c r="R627" s="15">
        <f>performance_data[[#This Row],[net_inflows]]-performance_data[[#This Row],[net_outflows]]</f>
        <v>2937.29</v>
      </c>
      <c r="S627" s="15" t="str">
        <f>IF(performance_data[[#This Row],[net_inflows]]&gt;AVERAGE(performance_data[net_inflows]),"High","Low")</f>
        <v>Low</v>
      </c>
      <c r="T627" s="15">
        <f>AVERAGEIF(performance_data[inflow_flag],performance_data[[#This Row],[inflow_flag]],performance_data[return_percentage])</f>
        <v>5.0457846277021572</v>
      </c>
      <c r="U627" s="17">
        <f>IF(performance_data[[#This Row],[return_percentage]]&lt;performance_data[[#This Row],[benchmark_return]],1,0)</f>
        <v>0</v>
      </c>
      <c r="V627" s="17">
        <f>COUNTIFS(performance_data[portfolio_id],performance_data[[#This Row],[portfolio_id]])</f>
        <v>22</v>
      </c>
      <c r="W627" s="17">
        <f>COUNTIFS(performance_data[portfolio_id],performance_data[[#This Row],[portfolio_id]],
          performance_data[return_flag],1)</f>
        <v>11</v>
      </c>
      <c r="X627" s="15">
        <f>performance_data[[#This Row],[underperform_flag_count]]/performance_data[[#This Row],[totalportfoliocount]]</f>
        <v>0.5</v>
      </c>
    </row>
    <row r="628" spans="1:24" x14ac:dyDescent="0.3">
      <c r="A628">
        <v>2131</v>
      </c>
      <c r="B628" s="1">
        <v>45011</v>
      </c>
      <c r="C628">
        <v>453056.64</v>
      </c>
      <c r="D628">
        <v>-2.5099999999999998</v>
      </c>
      <c r="E628">
        <v>-2.61</v>
      </c>
      <c r="F628">
        <v>19663.5</v>
      </c>
      <c r="G628">
        <v>13765.45</v>
      </c>
      <c r="H628" t="s">
        <v>2213</v>
      </c>
      <c r="I628" t="s">
        <v>2206</v>
      </c>
      <c r="J628">
        <v>3</v>
      </c>
      <c r="K628" t="s">
        <v>2222</v>
      </c>
      <c r="L628" t="str">
        <f>IF(performance_data[[#This Row],[return_percentage]]&gt;=performance_data[[#This Row],[benchmark_return]],"Higher","Lower")</f>
        <v>Higher</v>
      </c>
      <c r="M628" s="14">
        <f xml:space="preserve"> _xlfn.MAXIFS(performance_data[date],performance_data[portfolio_id],performance_data[[#This Row],[portfolio_id]])</f>
        <v>45555</v>
      </c>
      <c r="N628" s="14">
        <f xml:space="preserve"> _xlfn.MINIFS(performance_data[date],performance_data[portfolio_id],performance_data[[#This Row],[portfolio_id]])</f>
        <v>44830</v>
      </c>
      <c r="O628" s="15">
        <f>_xlfn.MAXIFS(performance_data[portfolio_value],performance_data[portfolio_id],performance_data[[#This Row],[portfolio_id]],performance_data[date],performance_data[[#This Row],[latest_date]])</f>
        <v>494638.91</v>
      </c>
      <c r="P628" s="15">
        <f>_xlfn.MAXIFS(performance_data[portfolio_value],performance_data[portfolio_id],performance_data[[#This Row],[portfolio_id]],performance_data[date],performance_data[[#This Row],[starting_date]])</f>
        <v>404879.4</v>
      </c>
      <c r="Q628" s="15">
        <f>performance_data[[#This Row],[latest_value]]-performance_data[[#This Row],[starting_value]]</f>
        <v>89759.509999999951</v>
      </c>
      <c r="R628" s="15">
        <f>performance_data[[#This Row],[net_inflows]]-performance_data[[#This Row],[net_outflows]]</f>
        <v>5898.0499999999993</v>
      </c>
      <c r="S628" s="15" t="str">
        <f>IF(performance_data[[#This Row],[net_inflows]]&gt;AVERAGE(performance_data[net_inflows]),"High","Low")</f>
        <v>High</v>
      </c>
      <c r="T628" s="15">
        <f>AVERAGEIF(performance_data[inflow_flag],performance_data[[#This Row],[inflow_flag]],performance_data[return_percentage])</f>
        <v>4.8467905675459724</v>
      </c>
      <c r="U628" s="17">
        <f>IF(performance_data[[#This Row],[return_percentage]]&lt;performance_data[[#This Row],[benchmark_return]],1,0)</f>
        <v>0</v>
      </c>
      <c r="V628" s="17">
        <f>COUNTIFS(performance_data[portfolio_id],performance_data[[#This Row],[portfolio_id]])</f>
        <v>22</v>
      </c>
      <c r="W628" s="17">
        <f>COUNTIFS(performance_data[portfolio_id],performance_data[[#This Row],[portfolio_id]],
          performance_data[return_flag],1)</f>
        <v>11</v>
      </c>
      <c r="X628" s="15">
        <f>performance_data[[#This Row],[underperform_flag_count]]/performance_data[[#This Row],[totalportfoliocount]]</f>
        <v>0.5</v>
      </c>
    </row>
    <row r="629" spans="1:24" x14ac:dyDescent="0.3">
      <c r="A629">
        <v>2131</v>
      </c>
      <c r="B629" s="1">
        <v>45114</v>
      </c>
      <c r="C629">
        <v>231033.28</v>
      </c>
      <c r="D629">
        <v>6.06</v>
      </c>
      <c r="E629">
        <v>6.24</v>
      </c>
      <c r="F629">
        <v>17550.099999999999</v>
      </c>
      <c r="G629">
        <v>15846.08</v>
      </c>
      <c r="H629" t="s">
        <v>2213</v>
      </c>
      <c r="I629" t="s">
        <v>2209</v>
      </c>
      <c r="J629">
        <v>7</v>
      </c>
      <c r="K629" t="s">
        <v>2210</v>
      </c>
      <c r="L629" t="str">
        <f>IF(performance_data[[#This Row],[return_percentage]]&gt;=performance_data[[#This Row],[benchmark_return]],"Higher","Lower")</f>
        <v>Lower</v>
      </c>
      <c r="M629" s="14">
        <f xml:space="preserve"> _xlfn.MAXIFS(performance_data[date],performance_data[portfolio_id],performance_data[[#This Row],[portfolio_id]])</f>
        <v>45555</v>
      </c>
      <c r="N629" s="14">
        <f xml:space="preserve"> _xlfn.MINIFS(performance_data[date],performance_data[portfolio_id],performance_data[[#This Row],[portfolio_id]])</f>
        <v>44830</v>
      </c>
      <c r="O629" s="15">
        <f>_xlfn.MAXIFS(performance_data[portfolio_value],performance_data[portfolio_id],performance_data[[#This Row],[portfolio_id]],performance_data[date],performance_data[[#This Row],[latest_date]])</f>
        <v>494638.91</v>
      </c>
      <c r="P629" s="15">
        <f>_xlfn.MAXIFS(performance_data[portfolio_value],performance_data[portfolio_id],performance_data[[#This Row],[portfolio_id]],performance_data[date],performance_data[[#This Row],[starting_date]])</f>
        <v>404879.4</v>
      </c>
      <c r="Q629" s="15">
        <f>performance_data[[#This Row],[latest_value]]-performance_data[[#This Row],[starting_value]]</f>
        <v>89759.509999999951</v>
      </c>
      <c r="R629" s="15">
        <f>performance_data[[#This Row],[net_inflows]]-performance_data[[#This Row],[net_outflows]]</f>
        <v>1704.0199999999986</v>
      </c>
      <c r="S629" s="15" t="str">
        <f>IF(performance_data[[#This Row],[net_inflows]]&gt;AVERAGE(performance_data[net_inflows]),"High","Low")</f>
        <v>High</v>
      </c>
      <c r="T629" s="15">
        <f>AVERAGEIF(performance_data[inflow_flag],performance_data[[#This Row],[inflow_flag]],performance_data[return_percentage])</f>
        <v>4.8467905675459724</v>
      </c>
      <c r="U629" s="17">
        <f>IF(performance_data[[#This Row],[return_percentage]]&lt;performance_data[[#This Row],[benchmark_return]],1,0)</f>
        <v>1</v>
      </c>
      <c r="V629" s="17">
        <f>COUNTIFS(performance_data[portfolio_id],performance_data[[#This Row],[portfolio_id]])</f>
        <v>22</v>
      </c>
      <c r="W629" s="17">
        <f>COUNTIFS(performance_data[portfolio_id],performance_data[[#This Row],[portfolio_id]],
          performance_data[return_flag],1)</f>
        <v>11</v>
      </c>
      <c r="X629" s="15">
        <f>performance_data[[#This Row],[underperform_flag_count]]/performance_data[[#This Row],[totalportfoliocount]]</f>
        <v>0.5</v>
      </c>
    </row>
    <row r="630" spans="1:24" x14ac:dyDescent="0.3">
      <c r="A630">
        <v>2131</v>
      </c>
      <c r="B630" s="1">
        <v>45150</v>
      </c>
      <c r="C630">
        <v>286486.96000000002</v>
      </c>
      <c r="D630">
        <v>0.51</v>
      </c>
      <c r="E630">
        <v>0.42</v>
      </c>
      <c r="F630">
        <v>10658.29</v>
      </c>
      <c r="G630">
        <v>6185.1</v>
      </c>
      <c r="H630" t="s">
        <v>2213</v>
      </c>
      <c r="I630" t="s">
        <v>2209</v>
      </c>
      <c r="J630">
        <v>8</v>
      </c>
      <c r="K630" t="s">
        <v>2214</v>
      </c>
      <c r="L630" t="str">
        <f>IF(performance_data[[#This Row],[return_percentage]]&gt;=performance_data[[#This Row],[benchmark_return]],"Higher","Lower")</f>
        <v>Higher</v>
      </c>
      <c r="M630" s="14">
        <f xml:space="preserve"> _xlfn.MAXIFS(performance_data[date],performance_data[portfolio_id],performance_data[[#This Row],[portfolio_id]])</f>
        <v>45555</v>
      </c>
      <c r="N630" s="14">
        <f xml:space="preserve"> _xlfn.MINIFS(performance_data[date],performance_data[portfolio_id],performance_data[[#This Row],[portfolio_id]])</f>
        <v>44830</v>
      </c>
      <c r="O630" s="15">
        <f>_xlfn.MAXIFS(performance_data[portfolio_value],performance_data[portfolio_id],performance_data[[#This Row],[portfolio_id]],performance_data[date],performance_data[[#This Row],[latest_date]])</f>
        <v>494638.91</v>
      </c>
      <c r="P630" s="15">
        <f>_xlfn.MAXIFS(performance_data[portfolio_value],performance_data[portfolio_id],performance_data[[#This Row],[portfolio_id]],performance_data[date],performance_data[[#This Row],[starting_date]])</f>
        <v>404879.4</v>
      </c>
      <c r="Q630" s="15">
        <f>performance_data[[#This Row],[latest_value]]-performance_data[[#This Row],[starting_value]]</f>
        <v>89759.509999999951</v>
      </c>
      <c r="R630" s="15">
        <f>performance_data[[#This Row],[net_inflows]]-performance_data[[#This Row],[net_outflows]]</f>
        <v>4473.1900000000005</v>
      </c>
      <c r="S630" s="15" t="str">
        <f>IF(performance_data[[#This Row],[net_inflows]]&gt;AVERAGE(performance_data[net_inflows]),"High","Low")</f>
        <v>High</v>
      </c>
      <c r="T630" s="15">
        <f>AVERAGEIF(performance_data[inflow_flag],performance_data[[#This Row],[inflow_flag]],performance_data[return_percentage])</f>
        <v>4.8467905675459724</v>
      </c>
      <c r="U630" s="17">
        <f>IF(performance_data[[#This Row],[return_percentage]]&lt;performance_data[[#This Row],[benchmark_return]],1,0)</f>
        <v>0</v>
      </c>
      <c r="V630" s="17">
        <f>COUNTIFS(performance_data[portfolio_id],performance_data[[#This Row],[portfolio_id]])</f>
        <v>22</v>
      </c>
      <c r="W630" s="17">
        <f>COUNTIFS(performance_data[portfolio_id],performance_data[[#This Row],[portfolio_id]],
          performance_data[return_flag],1)</f>
        <v>11</v>
      </c>
      <c r="X630" s="15">
        <f>performance_data[[#This Row],[underperform_flag_count]]/performance_data[[#This Row],[totalportfoliocount]]</f>
        <v>0.5</v>
      </c>
    </row>
    <row r="631" spans="1:24" x14ac:dyDescent="0.3">
      <c r="A631">
        <v>2131</v>
      </c>
      <c r="B631" s="1">
        <v>45438</v>
      </c>
      <c r="C631">
        <v>167471.47</v>
      </c>
      <c r="D631">
        <v>-1.17</v>
      </c>
      <c r="E631">
        <v>-1.4</v>
      </c>
      <c r="F631">
        <v>9069.2199999999993</v>
      </c>
      <c r="G631">
        <v>3926.48</v>
      </c>
      <c r="H631" t="s">
        <v>2205</v>
      </c>
      <c r="I631" t="s">
        <v>2211</v>
      </c>
      <c r="J631">
        <v>5</v>
      </c>
      <c r="K631" t="s">
        <v>2223</v>
      </c>
      <c r="L631" t="str">
        <f>IF(performance_data[[#This Row],[return_percentage]]&gt;=performance_data[[#This Row],[benchmark_return]],"Higher","Lower")</f>
        <v>Higher</v>
      </c>
      <c r="M631" s="14">
        <f xml:space="preserve"> _xlfn.MAXIFS(performance_data[date],performance_data[portfolio_id],performance_data[[#This Row],[portfolio_id]])</f>
        <v>45555</v>
      </c>
      <c r="N631" s="14">
        <f xml:space="preserve"> _xlfn.MINIFS(performance_data[date],performance_data[portfolio_id],performance_data[[#This Row],[portfolio_id]])</f>
        <v>44830</v>
      </c>
      <c r="O631" s="15">
        <f>_xlfn.MAXIFS(performance_data[portfolio_value],performance_data[portfolio_id],performance_data[[#This Row],[portfolio_id]],performance_data[date],performance_data[[#This Row],[latest_date]])</f>
        <v>494638.91</v>
      </c>
      <c r="P631" s="15">
        <f>_xlfn.MAXIFS(performance_data[portfolio_value],performance_data[portfolio_id],performance_data[[#This Row],[portfolio_id]],performance_data[date],performance_data[[#This Row],[starting_date]])</f>
        <v>404879.4</v>
      </c>
      <c r="Q631" s="15">
        <f>performance_data[[#This Row],[latest_value]]-performance_data[[#This Row],[starting_value]]</f>
        <v>89759.509999999951</v>
      </c>
      <c r="R631" s="15">
        <f>performance_data[[#This Row],[net_inflows]]-performance_data[[#This Row],[net_outflows]]</f>
        <v>5142.74</v>
      </c>
      <c r="S631" s="15" t="str">
        <f>IF(performance_data[[#This Row],[net_inflows]]&gt;AVERAGE(performance_data[net_inflows]),"High","Low")</f>
        <v>Low</v>
      </c>
      <c r="T631" s="15">
        <f>AVERAGEIF(performance_data[inflow_flag],performance_data[[#This Row],[inflow_flag]],performance_data[return_percentage])</f>
        <v>5.0457846277021572</v>
      </c>
      <c r="U631" s="17">
        <f>IF(performance_data[[#This Row],[return_percentage]]&lt;performance_data[[#This Row],[benchmark_return]],1,0)</f>
        <v>0</v>
      </c>
      <c r="V631" s="17">
        <f>COUNTIFS(performance_data[portfolio_id],performance_data[[#This Row],[portfolio_id]])</f>
        <v>22</v>
      </c>
      <c r="W631" s="17">
        <f>COUNTIFS(performance_data[portfolio_id],performance_data[[#This Row],[portfolio_id]],
          performance_data[return_flag],1)</f>
        <v>11</v>
      </c>
      <c r="X631" s="15">
        <f>performance_data[[#This Row],[underperform_flag_count]]/performance_data[[#This Row],[totalportfoliocount]]</f>
        <v>0.5</v>
      </c>
    </row>
    <row r="632" spans="1:24" x14ac:dyDescent="0.3">
      <c r="A632">
        <v>2131</v>
      </c>
      <c r="B632" s="1">
        <v>44975</v>
      </c>
      <c r="C632">
        <v>330088.09999999998</v>
      </c>
      <c r="D632">
        <v>-2.19</v>
      </c>
      <c r="E632">
        <v>-2.46</v>
      </c>
      <c r="F632">
        <v>1032.05</v>
      </c>
      <c r="G632">
        <v>3187.22</v>
      </c>
      <c r="H632" t="s">
        <v>2213</v>
      </c>
      <c r="I632" t="s">
        <v>2206</v>
      </c>
      <c r="J632">
        <v>2</v>
      </c>
      <c r="K632" t="s">
        <v>2226</v>
      </c>
      <c r="L632" t="str">
        <f>IF(performance_data[[#This Row],[return_percentage]]&gt;=performance_data[[#This Row],[benchmark_return]],"Higher","Lower")</f>
        <v>Higher</v>
      </c>
      <c r="M632" s="14">
        <f xml:space="preserve"> _xlfn.MAXIFS(performance_data[date],performance_data[portfolio_id],performance_data[[#This Row],[portfolio_id]])</f>
        <v>45555</v>
      </c>
      <c r="N632" s="14">
        <f xml:space="preserve"> _xlfn.MINIFS(performance_data[date],performance_data[portfolio_id],performance_data[[#This Row],[portfolio_id]])</f>
        <v>44830</v>
      </c>
      <c r="O632" s="15">
        <f>_xlfn.MAXIFS(performance_data[portfolio_value],performance_data[portfolio_id],performance_data[[#This Row],[portfolio_id]],performance_data[date],performance_data[[#This Row],[latest_date]])</f>
        <v>494638.91</v>
      </c>
      <c r="P632" s="15">
        <f>_xlfn.MAXIFS(performance_data[portfolio_value],performance_data[portfolio_id],performance_data[[#This Row],[portfolio_id]],performance_data[date],performance_data[[#This Row],[starting_date]])</f>
        <v>404879.4</v>
      </c>
      <c r="Q632" s="15">
        <f>performance_data[[#This Row],[latest_value]]-performance_data[[#This Row],[starting_value]]</f>
        <v>89759.509999999951</v>
      </c>
      <c r="R632" s="15">
        <f>performance_data[[#This Row],[net_inflows]]-performance_data[[#This Row],[net_outflows]]</f>
        <v>-2155.17</v>
      </c>
      <c r="S632" s="15" t="str">
        <f>IF(performance_data[[#This Row],[net_inflows]]&gt;AVERAGE(performance_data[net_inflows]),"High","Low")</f>
        <v>Low</v>
      </c>
      <c r="T632" s="15">
        <f>AVERAGEIF(performance_data[inflow_flag],performance_data[[#This Row],[inflow_flag]],performance_data[return_percentage])</f>
        <v>5.0457846277021572</v>
      </c>
      <c r="U632" s="17">
        <f>IF(performance_data[[#This Row],[return_percentage]]&lt;performance_data[[#This Row],[benchmark_return]],1,0)</f>
        <v>0</v>
      </c>
      <c r="V632" s="17">
        <f>COUNTIFS(performance_data[portfolio_id],performance_data[[#This Row],[portfolio_id]])</f>
        <v>22</v>
      </c>
      <c r="W632" s="17">
        <f>COUNTIFS(performance_data[portfolio_id],performance_data[[#This Row],[portfolio_id]],
          performance_data[return_flag],1)</f>
        <v>11</v>
      </c>
      <c r="X632" s="15">
        <f>performance_data[[#This Row],[underperform_flag_count]]/performance_data[[#This Row],[totalportfoliocount]]</f>
        <v>0.5</v>
      </c>
    </row>
    <row r="633" spans="1:24" x14ac:dyDescent="0.3">
      <c r="A633">
        <v>2131</v>
      </c>
      <c r="B633" s="1">
        <v>45423</v>
      </c>
      <c r="C633">
        <v>176203.31</v>
      </c>
      <c r="D633">
        <v>2</v>
      </c>
      <c r="E633">
        <v>1.62</v>
      </c>
      <c r="F633">
        <v>18813.66</v>
      </c>
      <c r="G633">
        <v>5897.47</v>
      </c>
      <c r="H633" t="s">
        <v>2205</v>
      </c>
      <c r="I633" t="s">
        <v>2211</v>
      </c>
      <c r="J633">
        <v>5</v>
      </c>
      <c r="K633" t="s">
        <v>2223</v>
      </c>
      <c r="L633" t="str">
        <f>IF(performance_data[[#This Row],[return_percentage]]&gt;=performance_data[[#This Row],[benchmark_return]],"Higher","Lower")</f>
        <v>Higher</v>
      </c>
      <c r="M633" s="14">
        <f xml:space="preserve"> _xlfn.MAXIFS(performance_data[date],performance_data[portfolio_id],performance_data[[#This Row],[portfolio_id]])</f>
        <v>45555</v>
      </c>
      <c r="N633" s="14">
        <f xml:space="preserve"> _xlfn.MINIFS(performance_data[date],performance_data[portfolio_id],performance_data[[#This Row],[portfolio_id]])</f>
        <v>44830</v>
      </c>
      <c r="O633" s="15">
        <f>_xlfn.MAXIFS(performance_data[portfolio_value],performance_data[portfolio_id],performance_data[[#This Row],[portfolio_id]],performance_data[date],performance_data[[#This Row],[latest_date]])</f>
        <v>494638.91</v>
      </c>
      <c r="P633" s="15">
        <f>_xlfn.MAXIFS(performance_data[portfolio_value],performance_data[portfolio_id],performance_data[[#This Row],[portfolio_id]],performance_data[date],performance_data[[#This Row],[starting_date]])</f>
        <v>404879.4</v>
      </c>
      <c r="Q633" s="15">
        <f>performance_data[[#This Row],[latest_value]]-performance_data[[#This Row],[starting_value]]</f>
        <v>89759.509999999951</v>
      </c>
      <c r="R633" s="15">
        <f>performance_data[[#This Row],[net_inflows]]-performance_data[[#This Row],[net_outflows]]</f>
        <v>12916.189999999999</v>
      </c>
      <c r="S633" s="15" t="str">
        <f>IF(performance_data[[#This Row],[net_inflows]]&gt;AVERAGE(performance_data[net_inflows]),"High","Low")</f>
        <v>High</v>
      </c>
      <c r="T633" s="15">
        <f>AVERAGEIF(performance_data[inflow_flag],performance_data[[#This Row],[inflow_flag]],performance_data[return_percentage])</f>
        <v>4.8467905675459724</v>
      </c>
      <c r="U633" s="17">
        <f>IF(performance_data[[#This Row],[return_percentage]]&lt;performance_data[[#This Row],[benchmark_return]],1,0)</f>
        <v>0</v>
      </c>
      <c r="V633" s="17">
        <f>COUNTIFS(performance_data[portfolio_id],performance_data[[#This Row],[portfolio_id]])</f>
        <v>22</v>
      </c>
      <c r="W633" s="17">
        <f>COUNTIFS(performance_data[portfolio_id],performance_data[[#This Row],[portfolio_id]],
          performance_data[return_flag],1)</f>
        <v>11</v>
      </c>
      <c r="X633" s="15">
        <f>performance_data[[#This Row],[underperform_flag_count]]/performance_data[[#This Row],[totalportfoliocount]]</f>
        <v>0.5</v>
      </c>
    </row>
    <row r="634" spans="1:24" x14ac:dyDescent="0.3">
      <c r="A634">
        <v>2131</v>
      </c>
      <c r="B634" s="1">
        <v>44830</v>
      </c>
      <c r="C634">
        <v>404879.4</v>
      </c>
      <c r="D634">
        <v>19.350000000000001</v>
      </c>
      <c r="E634">
        <v>22.81</v>
      </c>
      <c r="F634">
        <v>19491.28</v>
      </c>
      <c r="G634">
        <v>16001.82</v>
      </c>
      <c r="H634" t="s">
        <v>2220</v>
      </c>
      <c r="I634" t="s">
        <v>2209</v>
      </c>
      <c r="J634">
        <v>9</v>
      </c>
      <c r="K634" t="s">
        <v>2221</v>
      </c>
      <c r="L634" t="str">
        <f>IF(performance_data[[#This Row],[return_percentage]]&gt;=performance_data[[#This Row],[benchmark_return]],"Higher","Lower")</f>
        <v>Lower</v>
      </c>
      <c r="M634" s="14">
        <f xml:space="preserve"> _xlfn.MAXIFS(performance_data[date],performance_data[portfolio_id],performance_data[[#This Row],[portfolio_id]])</f>
        <v>45555</v>
      </c>
      <c r="N634" s="14">
        <f xml:space="preserve"> _xlfn.MINIFS(performance_data[date],performance_data[portfolio_id],performance_data[[#This Row],[portfolio_id]])</f>
        <v>44830</v>
      </c>
      <c r="O634" s="15">
        <f>_xlfn.MAXIFS(performance_data[portfolio_value],performance_data[portfolio_id],performance_data[[#This Row],[portfolio_id]],performance_data[date],performance_data[[#This Row],[latest_date]])</f>
        <v>494638.91</v>
      </c>
      <c r="P634" s="15">
        <f>_xlfn.MAXIFS(performance_data[portfolio_value],performance_data[portfolio_id],performance_data[[#This Row],[portfolio_id]],performance_data[date],performance_data[[#This Row],[starting_date]])</f>
        <v>404879.4</v>
      </c>
      <c r="Q634" s="15">
        <f>performance_data[[#This Row],[latest_value]]-performance_data[[#This Row],[starting_value]]</f>
        <v>89759.509999999951</v>
      </c>
      <c r="R634" s="15">
        <f>performance_data[[#This Row],[net_inflows]]-performance_data[[#This Row],[net_outflows]]</f>
        <v>3489.4599999999991</v>
      </c>
      <c r="S634" s="15" t="str">
        <f>IF(performance_data[[#This Row],[net_inflows]]&gt;AVERAGE(performance_data[net_inflows]),"High","Low")</f>
        <v>High</v>
      </c>
      <c r="T634" s="15">
        <f>AVERAGEIF(performance_data[inflow_flag],performance_data[[#This Row],[inflow_flag]],performance_data[return_percentage])</f>
        <v>4.8467905675459724</v>
      </c>
      <c r="U634" s="17">
        <f>IF(performance_data[[#This Row],[return_percentage]]&lt;performance_data[[#This Row],[benchmark_return]],1,0)</f>
        <v>1</v>
      </c>
      <c r="V634" s="17">
        <f>COUNTIFS(performance_data[portfolio_id],performance_data[[#This Row],[portfolio_id]])</f>
        <v>22</v>
      </c>
      <c r="W634" s="17">
        <f>COUNTIFS(performance_data[portfolio_id],performance_data[[#This Row],[portfolio_id]],
          performance_data[return_flag],1)</f>
        <v>11</v>
      </c>
      <c r="X634" s="15">
        <f>performance_data[[#This Row],[underperform_flag_count]]/performance_data[[#This Row],[totalportfoliocount]]</f>
        <v>0.5</v>
      </c>
    </row>
    <row r="635" spans="1:24" x14ac:dyDescent="0.3">
      <c r="A635">
        <v>2131</v>
      </c>
      <c r="B635" s="1">
        <v>44880</v>
      </c>
      <c r="C635">
        <v>68841.740000000005</v>
      </c>
      <c r="D635">
        <v>-1.95</v>
      </c>
      <c r="E635">
        <v>-1.96</v>
      </c>
      <c r="F635">
        <v>12343.37</v>
      </c>
      <c r="G635">
        <v>41.39</v>
      </c>
      <c r="H635" t="s">
        <v>2220</v>
      </c>
      <c r="I635" t="s">
        <v>2217</v>
      </c>
      <c r="J635">
        <v>11</v>
      </c>
      <c r="K635" t="s">
        <v>2219</v>
      </c>
      <c r="L635" t="str">
        <f>IF(performance_data[[#This Row],[return_percentage]]&gt;=performance_data[[#This Row],[benchmark_return]],"Higher","Lower")</f>
        <v>Higher</v>
      </c>
      <c r="M635" s="14">
        <f xml:space="preserve"> _xlfn.MAXIFS(performance_data[date],performance_data[portfolio_id],performance_data[[#This Row],[portfolio_id]])</f>
        <v>45555</v>
      </c>
      <c r="N635" s="14">
        <f xml:space="preserve"> _xlfn.MINIFS(performance_data[date],performance_data[portfolio_id],performance_data[[#This Row],[portfolio_id]])</f>
        <v>44830</v>
      </c>
      <c r="O635" s="15">
        <f>_xlfn.MAXIFS(performance_data[portfolio_value],performance_data[portfolio_id],performance_data[[#This Row],[portfolio_id]],performance_data[date],performance_data[[#This Row],[latest_date]])</f>
        <v>494638.91</v>
      </c>
      <c r="P635" s="15">
        <f>_xlfn.MAXIFS(performance_data[portfolio_value],performance_data[portfolio_id],performance_data[[#This Row],[portfolio_id]],performance_data[date],performance_data[[#This Row],[starting_date]])</f>
        <v>404879.4</v>
      </c>
      <c r="Q635" s="15">
        <f>performance_data[[#This Row],[latest_value]]-performance_data[[#This Row],[starting_value]]</f>
        <v>89759.509999999951</v>
      </c>
      <c r="R635" s="15">
        <f>performance_data[[#This Row],[net_inflows]]-performance_data[[#This Row],[net_outflows]]</f>
        <v>12301.980000000001</v>
      </c>
      <c r="S635" s="15" t="str">
        <f>IF(performance_data[[#This Row],[net_inflows]]&gt;AVERAGE(performance_data[net_inflows]),"High","Low")</f>
        <v>High</v>
      </c>
      <c r="T635" s="15">
        <f>AVERAGEIF(performance_data[inflow_flag],performance_data[[#This Row],[inflow_flag]],performance_data[return_percentage])</f>
        <v>4.8467905675459724</v>
      </c>
      <c r="U635" s="17">
        <f>IF(performance_data[[#This Row],[return_percentage]]&lt;performance_data[[#This Row],[benchmark_return]],1,0)</f>
        <v>0</v>
      </c>
      <c r="V635" s="17">
        <f>COUNTIFS(performance_data[portfolio_id],performance_data[[#This Row],[portfolio_id]])</f>
        <v>22</v>
      </c>
      <c r="W635" s="17">
        <f>COUNTIFS(performance_data[portfolio_id],performance_data[[#This Row],[portfolio_id]],
          performance_data[return_flag],1)</f>
        <v>11</v>
      </c>
      <c r="X635" s="15">
        <f>performance_data[[#This Row],[underperform_flag_count]]/performance_data[[#This Row],[totalportfoliocount]]</f>
        <v>0.5</v>
      </c>
    </row>
    <row r="636" spans="1:24" x14ac:dyDescent="0.3">
      <c r="A636">
        <v>2131</v>
      </c>
      <c r="B636" s="1">
        <v>44848</v>
      </c>
      <c r="C636">
        <v>387926.52</v>
      </c>
      <c r="D636">
        <v>-8.26</v>
      </c>
      <c r="E636">
        <v>-6.73</v>
      </c>
      <c r="F636">
        <v>18662.03</v>
      </c>
      <c r="G636">
        <v>15052.64</v>
      </c>
      <c r="H636" t="s">
        <v>2220</v>
      </c>
      <c r="I636" t="s">
        <v>2217</v>
      </c>
      <c r="J636">
        <v>10</v>
      </c>
      <c r="K636" t="s">
        <v>2224</v>
      </c>
      <c r="L636" t="str">
        <f>IF(performance_data[[#This Row],[return_percentage]]&gt;=performance_data[[#This Row],[benchmark_return]],"Higher","Lower")</f>
        <v>Lower</v>
      </c>
      <c r="M636" s="14">
        <f xml:space="preserve"> _xlfn.MAXIFS(performance_data[date],performance_data[portfolio_id],performance_data[[#This Row],[portfolio_id]])</f>
        <v>45555</v>
      </c>
      <c r="N636" s="14">
        <f xml:space="preserve"> _xlfn.MINIFS(performance_data[date],performance_data[portfolio_id],performance_data[[#This Row],[portfolio_id]])</f>
        <v>44830</v>
      </c>
      <c r="O636" s="15">
        <f>_xlfn.MAXIFS(performance_data[portfolio_value],performance_data[portfolio_id],performance_data[[#This Row],[portfolio_id]],performance_data[date],performance_data[[#This Row],[latest_date]])</f>
        <v>494638.91</v>
      </c>
      <c r="P636" s="15">
        <f>_xlfn.MAXIFS(performance_data[portfolio_value],performance_data[portfolio_id],performance_data[[#This Row],[portfolio_id]],performance_data[date],performance_data[[#This Row],[starting_date]])</f>
        <v>404879.4</v>
      </c>
      <c r="Q636" s="15">
        <f>performance_data[[#This Row],[latest_value]]-performance_data[[#This Row],[starting_value]]</f>
        <v>89759.509999999951</v>
      </c>
      <c r="R636" s="15">
        <f>performance_data[[#This Row],[net_inflows]]-performance_data[[#This Row],[net_outflows]]</f>
        <v>3609.3899999999994</v>
      </c>
      <c r="S636" s="15" t="str">
        <f>IF(performance_data[[#This Row],[net_inflows]]&gt;AVERAGE(performance_data[net_inflows]),"High","Low")</f>
        <v>High</v>
      </c>
      <c r="T636" s="15">
        <f>AVERAGEIF(performance_data[inflow_flag],performance_data[[#This Row],[inflow_flag]],performance_data[return_percentage])</f>
        <v>4.8467905675459724</v>
      </c>
      <c r="U636" s="17">
        <f>IF(performance_data[[#This Row],[return_percentage]]&lt;performance_data[[#This Row],[benchmark_return]],1,0)</f>
        <v>1</v>
      </c>
      <c r="V636" s="17">
        <f>COUNTIFS(performance_data[portfolio_id],performance_data[[#This Row],[portfolio_id]])</f>
        <v>22</v>
      </c>
      <c r="W636" s="17">
        <f>COUNTIFS(performance_data[portfolio_id],performance_data[[#This Row],[portfolio_id]],
          performance_data[return_flag],1)</f>
        <v>11</v>
      </c>
      <c r="X636" s="15">
        <f>performance_data[[#This Row],[underperform_flag_count]]/performance_data[[#This Row],[totalportfoliocount]]</f>
        <v>0.5</v>
      </c>
    </row>
    <row r="637" spans="1:24" x14ac:dyDescent="0.3">
      <c r="A637">
        <v>2131</v>
      </c>
      <c r="B637" s="1">
        <v>44839</v>
      </c>
      <c r="C637">
        <v>389987.49</v>
      </c>
      <c r="D637">
        <v>-0.21</v>
      </c>
      <c r="E637">
        <v>-0.23</v>
      </c>
      <c r="F637">
        <v>11040.61</v>
      </c>
      <c r="G637">
        <v>3384.91</v>
      </c>
      <c r="H637" t="s">
        <v>2220</v>
      </c>
      <c r="I637" t="s">
        <v>2217</v>
      </c>
      <c r="J637">
        <v>10</v>
      </c>
      <c r="K637" t="s">
        <v>2224</v>
      </c>
      <c r="L637" t="str">
        <f>IF(performance_data[[#This Row],[return_percentage]]&gt;=performance_data[[#This Row],[benchmark_return]],"Higher","Lower")</f>
        <v>Higher</v>
      </c>
      <c r="M637" s="14">
        <f xml:space="preserve"> _xlfn.MAXIFS(performance_data[date],performance_data[portfolio_id],performance_data[[#This Row],[portfolio_id]])</f>
        <v>45555</v>
      </c>
      <c r="N637" s="14">
        <f xml:space="preserve"> _xlfn.MINIFS(performance_data[date],performance_data[portfolio_id],performance_data[[#This Row],[portfolio_id]])</f>
        <v>44830</v>
      </c>
      <c r="O637" s="15">
        <f>_xlfn.MAXIFS(performance_data[portfolio_value],performance_data[portfolio_id],performance_data[[#This Row],[portfolio_id]],performance_data[date],performance_data[[#This Row],[latest_date]])</f>
        <v>494638.91</v>
      </c>
      <c r="P637" s="15">
        <f>_xlfn.MAXIFS(performance_data[portfolio_value],performance_data[portfolio_id],performance_data[[#This Row],[portfolio_id]],performance_data[date],performance_data[[#This Row],[starting_date]])</f>
        <v>404879.4</v>
      </c>
      <c r="Q637" s="15">
        <f>performance_data[[#This Row],[latest_value]]-performance_data[[#This Row],[starting_value]]</f>
        <v>89759.509999999951</v>
      </c>
      <c r="R637" s="15">
        <f>performance_data[[#This Row],[net_inflows]]-performance_data[[#This Row],[net_outflows]]</f>
        <v>7655.7000000000007</v>
      </c>
      <c r="S637" s="15" t="str">
        <f>IF(performance_data[[#This Row],[net_inflows]]&gt;AVERAGE(performance_data[net_inflows]),"High","Low")</f>
        <v>High</v>
      </c>
      <c r="T637" s="15">
        <f>AVERAGEIF(performance_data[inflow_flag],performance_data[[#This Row],[inflow_flag]],performance_data[return_percentage])</f>
        <v>4.8467905675459724</v>
      </c>
      <c r="U637" s="17">
        <f>IF(performance_data[[#This Row],[return_percentage]]&lt;performance_data[[#This Row],[benchmark_return]],1,0)</f>
        <v>0</v>
      </c>
      <c r="V637" s="17">
        <f>COUNTIFS(performance_data[portfolio_id],performance_data[[#This Row],[portfolio_id]])</f>
        <v>22</v>
      </c>
      <c r="W637" s="17">
        <f>COUNTIFS(performance_data[portfolio_id],performance_data[[#This Row],[portfolio_id]],
          performance_data[return_flag],1)</f>
        <v>11</v>
      </c>
      <c r="X637" s="15">
        <f>performance_data[[#This Row],[underperform_flag_count]]/performance_data[[#This Row],[totalportfoliocount]]</f>
        <v>0.5</v>
      </c>
    </row>
    <row r="638" spans="1:24" x14ac:dyDescent="0.3">
      <c r="A638">
        <v>2131</v>
      </c>
      <c r="B638" s="1">
        <v>44986</v>
      </c>
      <c r="C638">
        <v>267456.87</v>
      </c>
      <c r="D638">
        <v>3.71</v>
      </c>
      <c r="E638">
        <v>3.76</v>
      </c>
      <c r="F638">
        <v>17214.86</v>
      </c>
      <c r="G638">
        <v>14868.78</v>
      </c>
      <c r="H638" t="s">
        <v>2213</v>
      </c>
      <c r="I638" t="s">
        <v>2206</v>
      </c>
      <c r="J638">
        <v>3</v>
      </c>
      <c r="K638" t="s">
        <v>2222</v>
      </c>
      <c r="L638" t="str">
        <f>IF(performance_data[[#This Row],[return_percentage]]&gt;=performance_data[[#This Row],[benchmark_return]],"Higher","Lower")</f>
        <v>Lower</v>
      </c>
      <c r="M638" s="14">
        <f xml:space="preserve"> _xlfn.MAXIFS(performance_data[date],performance_data[portfolio_id],performance_data[[#This Row],[portfolio_id]])</f>
        <v>45555</v>
      </c>
      <c r="N638" s="14">
        <f xml:space="preserve"> _xlfn.MINIFS(performance_data[date],performance_data[portfolio_id],performance_data[[#This Row],[portfolio_id]])</f>
        <v>44830</v>
      </c>
      <c r="O638" s="15">
        <f>_xlfn.MAXIFS(performance_data[portfolio_value],performance_data[portfolio_id],performance_data[[#This Row],[portfolio_id]],performance_data[date],performance_data[[#This Row],[latest_date]])</f>
        <v>494638.91</v>
      </c>
      <c r="P638" s="15">
        <f>_xlfn.MAXIFS(performance_data[portfolio_value],performance_data[portfolio_id],performance_data[[#This Row],[portfolio_id]],performance_data[date],performance_data[[#This Row],[starting_date]])</f>
        <v>404879.4</v>
      </c>
      <c r="Q638" s="15">
        <f>performance_data[[#This Row],[latest_value]]-performance_data[[#This Row],[starting_value]]</f>
        <v>89759.509999999951</v>
      </c>
      <c r="R638" s="15">
        <f>performance_data[[#This Row],[net_inflows]]-performance_data[[#This Row],[net_outflows]]</f>
        <v>2346.08</v>
      </c>
      <c r="S638" s="15" t="str">
        <f>IF(performance_data[[#This Row],[net_inflows]]&gt;AVERAGE(performance_data[net_inflows]),"High","Low")</f>
        <v>High</v>
      </c>
      <c r="T638" s="15">
        <f>AVERAGEIF(performance_data[inflow_flag],performance_data[[#This Row],[inflow_flag]],performance_data[return_percentage])</f>
        <v>4.8467905675459724</v>
      </c>
      <c r="U638" s="17">
        <f>IF(performance_data[[#This Row],[return_percentage]]&lt;performance_data[[#This Row],[benchmark_return]],1,0)</f>
        <v>1</v>
      </c>
      <c r="V638" s="17">
        <f>COUNTIFS(performance_data[portfolio_id],performance_data[[#This Row],[portfolio_id]])</f>
        <v>22</v>
      </c>
      <c r="W638" s="17">
        <f>COUNTIFS(performance_data[portfolio_id],performance_data[[#This Row],[portfolio_id]],
          performance_data[return_flag],1)</f>
        <v>11</v>
      </c>
      <c r="X638" s="15">
        <f>performance_data[[#This Row],[underperform_flag_count]]/performance_data[[#This Row],[totalportfoliocount]]</f>
        <v>0.5</v>
      </c>
    </row>
    <row r="639" spans="1:24" x14ac:dyDescent="0.3">
      <c r="A639">
        <v>2131</v>
      </c>
      <c r="B639" s="1">
        <v>45499</v>
      </c>
      <c r="C639">
        <v>493318.43</v>
      </c>
      <c r="D639">
        <v>13.95</v>
      </c>
      <c r="E639">
        <v>15.28</v>
      </c>
      <c r="F639">
        <v>15002.13</v>
      </c>
      <c r="G639">
        <v>16107.56</v>
      </c>
      <c r="H639" t="s">
        <v>2205</v>
      </c>
      <c r="I639" t="s">
        <v>2209</v>
      </c>
      <c r="J639">
        <v>7</v>
      </c>
      <c r="K639" t="s">
        <v>2210</v>
      </c>
      <c r="L639" t="str">
        <f>IF(performance_data[[#This Row],[return_percentage]]&gt;=performance_data[[#This Row],[benchmark_return]],"Higher","Lower")</f>
        <v>Lower</v>
      </c>
      <c r="M639" s="14">
        <f xml:space="preserve"> _xlfn.MAXIFS(performance_data[date],performance_data[portfolio_id],performance_data[[#This Row],[portfolio_id]])</f>
        <v>45555</v>
      </c>
      <c r="N639" s="14">
        <f xml:space="preserve"> _xlfn.MINIFS(performance_data[date],performance_data[portfolio_id],performance_data[[#This Row],[portfolio_id]])</f>
        <v>44830</v>
      </c>
      <c r="O639" s="15">
        <f>_xlfn.MAXIFS(performance_data[portfolio_value],performance_data[portfolio_id],performance_data[[#This Row],[portfolio_id]],performance_data[date],performance_data[[#This Row],[latest_date]])</f>
        <v>494638.91</v>
      </c>
      <c r="P639" s="15">
        <f>_xlfn.MAXIFS(performance_data[portfolio_value],performance_data[portfolio_id],performance_data[[#This Row],[portfolio_id]],performance_data[date],performance_data[[#This Row],[starting_date]])</f>
        <v>404879.4</v>
      </c>
      <c r="Q639" s="15">
        <f>performance_data[[#This Row],[latest_value]]-performance_data[[#This Row],[starting_value]]</f>
        <v>89759.509999999951</v>
      </c>
      <c r="R639" s="15">
        <f>performance_data[[#This Row],[net_inflows]]-performance_data[[#This Row],[net_outflows]]</f>
        <v>-1105.4300000000003</v>
      </c>
      <c r="S639" s="15" t="str">
        <f>IF(performance_data[[#This Row],[net_inflows]]&gt;AVERAGE(performance_data[net_inflows]),"High","Low")</f>
        <v>High</v>
      </c>
      <c r="T639" s="15">
        <f>AVERAGEIF(performance_data[inflow_flag],performance_data[[#This Row],[inflow_flag]],performance_data[return_percentage])</f>
        <v>4.8467905675459724</v>
      </c>
      <c r="U639" s="17">
        <f>IF(performance_data[[#This Row],[return_percentage]]&lt;performance_data[[#This Row],[benchmark_return]],1,0)</f>
        <v>1</v>
      </c>
      <c r="V639" s="17">
        <f>COUNTIFS(performance_data[portfolio_id],performance_data[[#This Row],[portfolio_id]])</f>
        <v>22</v>
      </c>
      <c r="W639" s="17">
        <f>COUNTIFS(performance_data[portfolio_id],performance_data[[#This Row],[portfolio_id]],
          performance_data[return_flag],1)</f>
        <v>11</v>
      </c>
      <c r="X639" s="15">
        <f>performance_data[[#This Row],[underperform_flag_count]]/performance_data[[#This Row],[totalportfoliocount]]</f>
        <v>0.5</v>
      </c>
    </row>
    <row r="640" spans="1:24" x14ac:dyDescent="0.3">
      <c r="A640">
        <v>2131</v>
      </c>
      <c r="B640" s="1">
        <v>45070</v>
      </c>
      <c r="C640">
        <v>451311.91</v>
      </c>
      <c r="D640">
        <v>-8.15</v>
      </c>
      <c r="E640">
        <v>-8.0299999999999994</v>
      </c>
      <c r="F640">
        <v>9448.81</v>
      </c>
      <c r="G640">
        <v>2620.2800000000002</v>
      </c>
      <c r="H640" t="s">
        <v>2213</v>
      </c>
      <c r="I640" t="s">
        <v>2211</v>
      </c>
      <c r="J640">
        <v>5</v>
      </c>
      <c r="K640" t="s">
        <v>2223</v>
      </c>
      <c r="L640" t="str">
        <f>IF(performance_data[[#This Row],[return_percentage]]&gt;=performance_data[[#This Row],[benchmark_return]],"Higher","Lower")</f>
        <v>Lower</v>
      </c>
      <c r="M640" s="14">
        <f xml:space="preserve"> _xlfn.MAXIFS(performance_data[date],performance_data[portfolio_id],performance_data[[#This Row],[portfolio_id]])</f>
        <v>45555</v>
      </c>
      <c r="N640" s="14">
        <f xml:space="preserve"> _xlfn.MINIFS(performance_data[date],performance_data[portfolio_id],performance_data[[#This Row],[portfolio_id]])</f>
        <v>44830</v>
      </c>
      <c r="O640" s="15">
        <f>_xlfn.MAXIFS(performance_data[portfolio_value],performance_data[portfolio_id],performance_data[[#This Row],[portfolio_id]],performance_data[date],performance_data[[#This Row],[latest_date]])</f>
        <v>494638.91</v>
      </c>
      <c r="P640" s="15">
        <f>_xlfn.MAXIFS(performance_data[portfolio_value],performance_data[portfolio_id],performance_data[[#This Row],[portfolio_id]],performance_data[date],performance_data[[#This Row],[starting_date]])</f>
        <v>404879.4</v>
      </c>
      <c r="Q640" s="15">
        <f>performance_data[[#This Row],[latest_value]]-performance_data[[#This Row],[starting_value]]</f>
        <v>89759.509999999951</v>
      </c>
      <c r="R640" s="15">
        <f>performance_data[[#This Row],[net_inflows]]-performance_data[[#This Row],[net_outflows]]</f>
        <v>6828.5299999999988</v>
      </c>
      <c r="S640" s="15" t="str">
        <f>IF(performance_data[[#This Row],[net_inflows]]&gt;AVERAGE(performance_data[net_inflows]),"High","Low")</f>
        <v>Low</v>
      </c>
      <c r="T640" s="15">
        <f>AVERAGEIF(performance_data[inflow_flag],performance_data[[#This Row],[inflow_flag]],performance_data[return_percentage])</f>
        <v>5.0457846277021572</v>
      </c>
      <c r="U640" s="17">
        <f>IF(performance_data[[#This Row],[return_percentage]]&lt;performance_data[[#This Row],[benchmark_return]],1,0)</f>
        <v>1</v>
      </c>
      <c r="V640" s="17">
        <f>COUNTIFS(performance_data[portfolio_id],performance_data[[#This Row],[portfolio_id]])</f>
        <v>22</v>
      </c>
      <c r="W640" s="17">
        <f>COUNTIFS(performance_data[portfolio_id],performance_data[[#This Row],[portfolio_id]],
          performance_data[return_flag],1)</f>
        <v>11</v>
      </c>
      <c r="X640" s="15">
        <f>performance_data[[#This Row],[underperform_flag_count]]/performance_data[[#This Row],[totalportfoliocount]]</f>
        <v>0.5</v>
      </c>
    </row>
    <row r="641" spans="1:24" x14ac:dyDescent="0.3">
      <c r="A641">
        <v>2131</v>
      </c>
      <c r="B641" s="1">
        <v>45319</v>
      </c>
      <c r="C641">
        <v>460864.34</v>
      </c>
      <c r="D641">
        <v>6.86</v>
      </c>
      <c r="E641">
        <v>7.03</v>
      </c>
      <c r="F641">
        <v>16362.29</v>
      </c>
      <c r="G641">
        <v>6986.11</v>
      </c>
      <c r="H641" t="s">
        <v>2205</v>
      </c>
      <c r="I641" t="s">
        <v>2206</v>
      </c>
      <c r="J641">
        <v>1</v>
      </c>
      <c r="K641" t="s">
        <v>2207</v>
      </c>
      <c r="L641" t="str">
        <f>IF(performance_data[[#This Row],[return_percentage]]&gt;=performance_data[[#This Row],[benchmark_return]],"Higher","Lower")</f>
        <v>Lower</v>
      </c>
      <c r="M641" s="14">
        <f xml:space="preserve"> _xlfn.MAXIFS(performance_data[date],performance_data[portfolio_id],performance_data[[#This Row],[portfolio_id]])</f>
        <v>45555</v>
      </c>
      <c r="N641" s="14">
        <f xml:space="preserve"> _xlfn.MINIFS(performance_data[date],performance_data[portfolio_id],performance_data[[#This Row],[portfolio_id]])</f>
        <v>44830</v>
      </c>
      <c r="O641" s="15">
        <f>_xlfn.MAXIFS(performance_data[portfolio_value],performance_data[portfolio_id],performance_data[[#This Row],[portfolio_id]],performance_data[date],performance_data[[#This Row],[latest_date]])</f>
        <v>494638.91</v>
      </c>
      <c r="P641" s="15">
        <f>_xlfn.MAXIFS(performance_data[portfolio_value],performance_data[portfolio_id],performance_data[[#This Row],[portfolio_id]],performance_data[date],performance_data[[#This Row],[starting_date]])</f>
        <v>404879.4</v>
      </c>
      <c r="Q641" s="15">
        <f>performance_data[[#This Row],[latest_value]]-performance_data[[#This Row],[starting_value]]</f>
        <v>89759.509999999951</v>
      </c>
      <c r="R641" s="15">
        <f>performance_data[[#This Row],[net_inflows]]-performance_data[[#This Row],[net_outflows]]</f>
        <v>9376.18</v>
      </c>
      <c r="S641" s="15" t="str">
        <f>IF(performance_data[[#This Row],[net_inflows]]&gt;AVERAGE(performance_data[net_inflows]),"High","Low")</f>
        <v>High</v>
      </c>
      <c r="T641" s="15">
        <f>AVERAGEIF(performance_data[inflow_flag],performance_data[[#This Row],[inflow_flag]],performance_data[return_percentage])</f>
        <v>4.8467905675459724</v>
      </c>
      <c r="U641" s="17">
        <f>IF(performance_data[[#This Row],[return_percentage]]&lt;performance_data[[#This Row],[benchmark_return]],1,0)</f>
        <v>1</v>
      </c>
      <c r="V641" s="17">
        <f>COUNTIFS(performance_data[portfolio_id],performance_data[[#This Row],[portfolio_id]])</f>
        <v>22</v>
      </c>
      <c r="W641" s="17">
        <f>COUNTIFS(performance_data[portfolio_id],performance_data[[#This Row],[portfolio_id]],
          performance_data[return_flag],1)</f>
        <v>11</v>
      </c>
      <c r="X641" s="15">
        <f>performance_data[[#This Row],[underperform_flag_count]]/performance_data[[#This Row],[totalportfoliocount]]</f>
        <v>0.5</v>
      </c>
    </row>
    <row r="642" spans="1:24" x14ac:dyDescent="0.3">
      <c r="A642">
        <v>2131</v>
      </c>
      <c r="B642" s="1">
        <v>44834</v>
      </c>
      <c r="C642">
        <v>410993.57</v>
      </c>
      <c r="D642">
        <v>2.69</v>
      </c>
      <c r="E642">
        <v>2.77</v>
      </c>
      <c r="F642">
        <v>4489.2299999999996</v>
      </c>
      <c r="G642">
        <v>6473.2</v>
      </c>
      <c r="H642" t="s">
        <v>2220</v>
      </c>
      <c r="I642" t="s">
        <v>2209</v>
      </c>
      <c r="J642">
        <v>9</v>
      </c>
      <c r="K642" t="s">
        <v>2221</v>
      </c>
      <c r="L642" t="str">
        <f>IF(performance_data[[#This Row],[return_percentage]]&gt;=performance_data[[#This Row],[benchmark_return]],"Higher","Lower")</f>
        <v>Lower</v>
      </c>
      <c r="M642" s="14">
        <f xml:space="preserve"> _xlfn.MAXIFS(performance_data[date],performance_data[portfolio_id],performance_data[[#This Row],[portfolio_id]])</f>
        <v>45555</v>
      </c>
      <c r="N642" s="14">
        <f xml:space="preserve"> _xlfn.MINIFS(performance_data[date],performance_data[portfolio_id],performance_data[[#This Row],[portfolio_id]])</f>
        <v>44830</v>
      </c>
      <c r="O642" s="15">
        <f>_xlfn.MAXIFS(performance_data[portfolio_value],performance_data[portfolio_id],performance_data[[#This Row],[portfolio_id]],performance_data[date],performance_data[[#This Row],[latest_date]])</f>
        <v>494638.91</v>
      </c>
      <c r="P642" s="15">
        <f>_xlfn.MAXIFS(performance_data[portfolio_value],performance_data[portfolio_id],performance_data[[#This Row],[portfolio_id]],performance_data[date],performance_data[[#This Row],[starting_date]])</f>
        <v>404879.4</v>
      </c>
      <c r="Q642" s="15">
        <f>performance_data[[#This Row],[latest_value]]-performance_data[[#This Row],[starting_value]]</f>
        <v>89759.509999999951</v>
      </c>
      <c r="R642" s="15">
        <f>performance_data[[#This Row],[net_inflows]]-performance_data[[#This Row],[net_outflows]]</f>
        <v>-1983.9700000000003</v>
      </c>
      <c r="S642" s="15" t="str">
        <f>IF(performance_data[[#This Row],[net_inflows]]&gt;AVERAGE(performance_data[net_inflows]),"High","Low")</f>
        <v>Low</v>
      </c>
      <c r="T642" s="15">
        <f>AVERAGEIF(performance_data[inflow_flag],performance_data[[#This Row],[inflow_flag]],performance_data[return_percentage])</f>
        <v>5.0457846277021572</v>
      </c>
      <c r="U642" s="17">
        <f>IF(performance_data[[#This Row],[return_percentage]]&lt;performance_data[[#This Row],[benchmark_return]],1,0)</f>
        <v>1</v>
      </c>
      <c r="V642" s="17">
        <f>COUNTIFS(performance_data[portfolio_id],performance_data[[#This Row],[portfolio_id]])</f>
        <v>22</v>
      </c>
      <c r="W642" s="17">
        <f>COUNTIFS(performance_data[portfolio_id],performance_data[[#This Row],[portfolio_id]],
          performance_data[return_flag],1)</f>
        <v>11</v>
      </c>
      <c r="X642" s="15">
        <f>performance_data[[#This Row],[underperform_flag_count]]/performance_data[[#This Row],[totalportfoliocount]]</f>
        <v>0.5</v>
      </c>
    </row>
    <row r="643" spans="1:24" x14ac:dyDescent="0.3">
      <c r="A643">
        <v>2131</v>
      </c>
      <c r="B643" s="1">
        <v>45064</v>
      </c>
      <c r="C643">
        <v>174715.51999999999</v>
      </c>
      <c r="D643">
        <v>7.15</v>
      </c>
      <c r="E643">
        <v>5.76</v>
      </c>
      <c r="F643">
        <v>6943.33</v>
      </c>
      <c r="G643">
        <v>4729.9399999999996</v>
      </c>
      <c r="H643" t="s">
        <v>2213</v>
      </c>
      <c r="I643" t="s">
        <v>2211</v>
      </c>
      <c r="J643">
        <v>5</v>
      </c>
      <c r="K643" t="s">
        <v>2223</v>
      </c>
      <c r="L643" t="str">
        <f>IF(performance_data[[#This Row],[return_percentage]]&gt;=performance_data[[#This Row],[benchmark_return]],"Higher","Lower")</f>
        <v>Higher</v>
      </c>
      <c r="M643" s="14">
        <f xml:space="preserve"> _xlfn.MAXIFS(performance_data[date],performance_data[portfolio_id],performance_data[[#This Row],[portfolio_id]])</f>
        <v>45555</v>
      </c>
      <c r="N643" s="14">
        <f xml:space="preserve"> _xlfn.MINIFS(performance_data[date],performance_data[portfolio_id],performance_data[[#This Row],[portfolio_id]])</f>
        <v>44830</v>
      </c>
      <c r="O643" s="15">
        <f>_xlfn.MAXIFS(performance_data[portfolio_value],performance_data[portfolio_id],performance_data[[#This Row],[portfolio_id]],performance_data[date],performance_data[[#This Row],[latest_date]])</f>
        <v>494638.91</v>
      </c>
      <c r="P643" s="15">
        <f>_xlfn.MAXIFS(performance_data[portfolio_value],performance_data[portfolio_id],performance_data[[#This Row],[portfolio_id]],performance_data[date],performance_data[[#This Row],[starting_date]])</f>
        <v>404879.4</v>
      </c>
      <c r="Q643" s="15">
        <f>performance_data[[#This Row],[latest_value]]-performance_data[[#This Row],[starting_value]]</f>
        <v>89759.509999999951</v>
      </c>
      <c r="R643" s="15">
        <f>performance_data[[#This Row],[net_inflows]]-performance_data[[#This Row],[net_outflows]]</f>
        <v>2213.3900000000003</v>
      </c>
      <c r="S643" s="15" t="str">
        <f>IF(performance_data[[#This Row],[net_inflows]]&gt;AVERAGE(performance_data[net_inflows]),"High","Low")</f>
        <v>Low</v>
      </c>
      <c r="T643" s="15">
        <f>AVERAGEIF(performance_data[inflow_flag],performance_data[[#This Row],[inflow_flag]],performance_data[return_percentage])</f>
        <v>5.0457846277021572</v>
      </c>
      <c r="U643" s="17">
        <f>IF(performance_data[[#This Row],[return_percentage]]&lt;performance_data[[#This Row],[benchmark_return]],1,0)</f>
        <v>0</v>
      </c>
      <c r="V643" s="17">
        <f>COUNTIFS(performance_data[portfolio_id],performance_data[[#This Row],[portfolio_id]])</f>
        <v>22</v>
      </c>
      <c r="W643" s="17">
        <f>COUNTIFS(performance_data[portfolio_id],performance_data[[#This Row],[portfolio_id]],
          performance_data[return_flag],1)</f>
        <v>11</v>
      </c>
      <c r="X643" s="15">
        <f>performance_data[[#This Row],[underperform_flag_count]]/performance_data[[#This Row],[totalportfoliocount]]</f>
        <v>0.5</v>
      </c>
    </row>
    <row r="644" spans="1:24" x14ac:dyDescent="0.3">
      <c r="A644">
        <v>2131</v>
      </c>
      <c r="B644" s="1">
        <v>45555</v>
      </c>
      <c r="C644">
        <v>494638.91</v>
      </c>
      <c r="D644">
        <v>-5.62</v>
      </c>
      <c r="E644">
        <v>-4.6399999999999997</v>
      </c>
      <c r="F644">
        <v>6335.86</v>
      </c>
      <c r="G644">
        <v>3597.86</v>
      </c>
      <c r="H644" t="s">
        <v>2205</v>
      </c>
      <c r="I644" t="s">
        <v>2209</v>
      </c>
      <c r="J644">
        <v>9</v>
      </c>
      <c r="K644" t="s">
        <v>2221</v>
      </c>
      <c r="L644" t="str">
        <f>IF(performance_data[[#This Row],[return_percentage]]&gt;=performance_data[[#This Row],[benchmark_return]],"Higher","Lower")</f>
        <v>Lower</v>
      </c>
      <c r="M644" s="14">
        <f xml:space="preserve"> _xlfn.MAXIFS(performance_data[date],performance_data[portfolio_id],performance_data[[#This Row],[portfolio_id]])</f>
        <v>45555</v>
      </c>
      <c r="N644" s="14">
        <f xml:space="preserve"> _xlfn.MINIFS(performance_data[date],performance_data[portfolio_id],performance_data[[#This Row],[portfolio_id]])</f>
        <v>44830</v>
      </c>
      <c r="O644" s="15">
        <f>_xlfn.MAXIFS(performance_data[portfolio_value],performance_data[portfolio_id],performance_data[[#This Row],[portfolio_id]],performance_data[date],performance_data[[#This Row],[latest_date]])</f>
        <v>494638.91</v>
      </c>
      <c r="P644" s="15">
        <f>_xlfn.MAXIFS(performance_data[portfolio_value],performance_data[portfolio_id],performance_data[[#This Row],[portfolio_id]],performance_data[date],performance_data[[#This Row],[starting_date]])</f>
        <v>404879.4</v>
      </c>
      <c r="Q644" s="15">
        <f>performance_data[[#This Row],[latest_value]]-performance_data[[#This Row],[starting_value]]</f>
        <v>89759.509999999951</v>
      </c>
      <c r="R644" s="15">
        <f>performance_data[[#This Row],[net_inflows]]-performance_data[[#This Row],[net_outflows]]</f>
        <v>2737.9999999999995</v>
      </c>
      <c r="S644" s="15" t="str">
        <f>IF(performance_data[[#This Row],[net_inflows]]&gt;AVERAGE(performance_data[net_inflows]),"High","Low")</f>
        <v>Low</v>
      </c>
      <c r="T644" s="15">
        <f>AVERAGEIF(performance_data[inflow_flag],performance_data[[#This Row],[inflow_flag]],performance_data[return_percentage])</f>
        <v>5.0457846277021572</v>
      </c>
      <c r="U644" s="17">
        <f>IF(performance_data[[#This Row],[return_percentage]]&lt;performance_data[[#This Row],[benchmark_return]],1,0)</f>
        <v>1</v>
      </c>
      <c r="V644" s="17">
        <f>COUNTIFS(performance_data[portfolio_id],performance_data[[#This Row],[portfolio_id]])</f>
        <v>22</v>
      </c>
      <c r="W644" s="17">
        <f>COUNTIFS(performance_data[portfolio_id],performance_data[[#This Row],[portfolio_id]],
          performance_data[return_flag],1)</f>
        <v>11</v>
      </c>
      <c r="X644" s="15">
        <f>performance_data[[#This Row],[underperform_flag_count]]/performance_data[[#This Row],[totalportfoliocount]]</f>
        <v>0.5</v>
      </c>
    </row>
    <row r="645" spans="1:24" x14ac:dyDescent="0.3">
      <c r="A645">
        <v>2131</v>
      </c>
      <c r="B645" s="1">
        <v>45100</v>
      </c>
      <c r="C645">
        <v>355175.82</v>
      </c>
      <c r="D645">
        <v>11.55</v>
      </c>
      <c r="E645">
        <v>12.14</v>
      </c>
      <c r="F645">
        <v>16756.38</v>
      </c>
      <c r="G645">
        <v>13764.69</v>
      </c>
      <c r="H645" t="s">
        <v>2213</v>
      </c>
      <c r="I645" t="s">
        <v>2211</v>
      </c>
      <c r="J645">
        <v>6</v>
      </c>
      <c r="K645" t="s">
        <v>2212</v>
      </c>
      <c r="L645" t="str">
        <f>IF(performance_data[[#This Row],[return_percentage]]&gt;=performance_data[[#This Row],[benchmark_return]],"Higher","Lower")</f>
        <v>Lower</v>
      </c>
      <c r="M645" s="14">
        <f xml:space="preserve"> _xlfn.MAXIFS(performance_data[date],performance_data[portfolio_id],performance_data[[#This Row],[portfolio_id]])</f>
        <v>45555</v>
      </c>
      <c r="N645" s="14">
        <f xml:space="preserve"> _xlfn.MINIFS(performance_data[date],performance_data[portfolio_id],performance_data[[#This Row],[portfolio_id]])</f>
        <v>44830</v>
      </c>
      <c r="O645" s="15">
        <f>_xlfn.MAXIFS(performance_data[portfolio_value],performance_data[portfolio_id],performance_data[[#This Row],[portfolio_id]],performance_data[date],performance_data[[#This Row],[latest_date]])</f>
        <v>494638.91</v>
      </c>
      <c r="P645" s="15">
        <f>_xlfn.MAXIFS(performance_data[portfolio_value],performance_data[portfolio_id],performance_data[[#This Row],[portfolio_id]],performance_data[date],performance_data[[#This Row],[starting_date]])</f>
        <v>404879.4</v>
      </c>
      <c r="Q645" s="15">
        <f>performance_data[[#This Row],[latest_value]]-performance_data[[#This Row],[starting_value]]</f>
        <v>89759.509999999951</v>
      </c>
      <c r="R645" s="15">
        <f>performance_data[[#This Row],[net_inflows]]-performance_data[[#This Row],[net_outflows]]</f>
        <v>2991.6900000000005</v>
      </c>
      <c r="S645" s="15" t="str">
        <f>IF(performance_data[[#This Row],[net_inflows]]&gt;AVERAGE(performance_data[net_inflows]),"High","Low")</f>
        <v>High</v>
      </c>
      <c r="T645" s="15">
        <f>AVERAGEIF(performance_data[inflow_flag],performance_data[[#This Row],[inflow_flag]],performance_data[return_percentage])</f>
        <v>4.8467905675459724</v>
      </c>
      <c r="U645" s="17">
        <f>IF(performance_data[[#This Row],[return_percentage]]&lt;performance_data[[#This Row],[benchmark_return]],1,0)</f>
        <v>1</v>
      </c>
      <c r="V645" s="17">
        <f>COUNTIFS(performance_data[portfolio_id],performance_data[[#This Row],[portfolio_id]])</f>
        <v>22</v>
      </c>
      <c r="W645" s="17">
        <f>COUNTIFS(performance_data[portfolio_id],performance_data[[#This Row],[portfolio_id]],
          performance_data[return_flag],1)</f>
        <v>11</v>
      </c>
      <c r="X645" s="15">
        <f>performance_data[[#This Row],[underperform_flag_count]]/performance_data[[#This Row],[totalportfoliocount]]</f>
        <v>0.5</v>
      </c>
    </row>
    <row r="646" spans="1:24" x14ac:dyDescent="0.3">
      <c r="A646">
        <v>2142</v>
      </c>
      <c r="B646" s="1">
        <v>44865</v>
      </c>
      <c r="C646">
        <v>476968.08</v>
      </c>
      <c r="D646">
        <v>-6.36</v>
      </c>
      <c r="E646">
        <v>-6.73</v>
      </c>
      <c r="F646">
        <v>13522.3</v>
      </c>
      <c r="G646">
        <v>9720.06</v>
      </c>
      <c r="H646" t="s">
        <v>2220</v>
      </c>
      <c r="I646" t="s">
        <v>2217</v>
      </c>
      <c r="J646">
        <v>10</v>
      </c>
      <c r="K646" t="s">
        <v>2224</v>
      </c>
      <c r="L646" t="str">
        <f>IF(performance_data[[#This Row],[return_percentage]]&gt;=performance_data[[#This Row],[benchmark_return]],"Higher","Lower")</f>
        <v>Higher</v>
      </c>
      <c r="M646" s="14">
        <f xml:space="preserve"> _xlfn.MAXIFS(performance_data[date],performance_data[portfolio_id],performance_data[[#This Row],[portfolio_id]])</f>
        <v>45540</v>
      </c>
      <c r="N646" s="14">
        <f xml:space="preserve"> _xlfn.MINIFS(performance_data[date],performance_data[portfolio_id],performance_data[[#This Row],[portfolio_id]])</f>
        <v>44853</v>
      </c>
      <c r="O646" s="15">
        <f>_xlfn.MAXIFS(performance_data[portfolio_value],performance_data[portfolio_id],performance_data[[#This Row],[portfolio_id]],performance_data[date],performance_data[[#This Row],[latest_date]])</f>
        <v>250405.96</v>
      </c>
      <c r="P646" s="15">
        <f>_xlfn.MAXIFS(performance_data[portfolio_value],performance_data[portfolio_id],performance_data[[#This Row],[portfolio_id]],performance_data[date],performance_data[[#This Row],[starting_date]])</f>
        <v>122923.11</v>
      </c>
      <c r="Q646" s="15">
        <f>performance_data[[#This Row],[latest_value]]-performance_data[[#This Row],[starting_value]]</f>
        <v>127482.84999999999</v>
      </c>
      <c r="R646" s="15">
        <f>performance_data[[#This Row],[net_inflows]]-performance_data[[#This Row],[net_outflows]]</f>
        <v>3802.24</v>
      </c>
      <c r="S646" s="15" t="str">
        <f>IF(performance_data[[#This Row],[net_inflows]]&gt;AVERAGE(performance_data[net_inflows]),"High","Low")</f>
        <v>High</v>
      </c>
      <c r="T646" s="15">
        <f>AVERAGEIF(performance_data[inflow_flag],performance_data[[#This Row],[inflow_flag]],performance_data[return_percentage])</f>
        <v>4.8467905675459724</v>
      </c>
      <c r="U646" s="17">
        <f>IF(performance_data[[#This Row],[return_percentage]]&lt;performance_data[[#This Row],[benchmark_return]],1,0)</f>
        <v>0</v>
      </c>
      <c r="V646" s="17">
        <f>COUNTIFS(performance_data[portfolio_id],performance_data[[#This Row],[portfolio_id]])</f>
        <v>28</v>
      </c>
      <c r="W646" s="17">
        <f>COUNTIFS(performance_data[portfolio_id],performance_data[[#This Row],[portfolio_id]],
          performance_data[return_flag],1)</f>
        <v>10</v>
      </c>
      <c r="X646" s="15">
        <f>performance_data[[#This Row],[underperform_flag_count]]/performance_data[[#This Row],[totalportfoliocount]]</f>
        <v>0.35714285714285715</v>
      </c>
    </row>
    <row r="647" spans="1:24" x14ac:dyDescent="0.3">
      <c r="A647">
        <v>2142</v>
      </c>
      <c r="B647" s="1">
        <v>45196</v>
      </c>
      <c r="C647">
        <v>194841.39</v>
      </c>
      <c r="D647">
        <v>17.88</v>
      </c>
      <c r="E647">
        <v>20.149999999999999</v>
      </c>
      <c r="F647">
        <v>5746.22</v>
      </c>
      <c r="G647">
        <v>12233.22</v>
      </c>
      <c r="H647" t="s">
        <v>2213</v>
      </c>
      <c r="I647" t="s">
        <v>2209</v>
      </c>
      <c r="J647">
        <v>9</v>
      </c>
      <c r="K647" t="s">
        <v>2221</v>
      </c>
      <c r="L647" t="str">
        <f>IF(performance_data[[#This Row],[return_percentage]]&gt;=performance_data[[#This Row],[benchmark_return]],"Higher","Lower")</f>
        <v>Lower</v>
      </c>
      <c r="M647" s="14">
        <f xml:space="preserve"> _xlfn.MAXIFS(performance_data[date],performance_data[portfolio_id],performance_data[[#This Row],[portfolio_id]])</f>
        <v>45540</v>
      </c>
      <c r="N647" s="14">
        <f xml:space="preserve"> _xlfn.MINIFS(performance_data[date],performance_data[portfolio_id],performance_data[[#This Row],[portfolio_id]])</f>
        <v>44853</v>
      </c>
      <c r="O647" s="15">
        <f>_xlfn.MAXIFS(performance_data[portfolio_value],performance_data[portfolio_id],performance_data[[#This Row],[portfolio_id]],performance_data[date],performance_data[[#This Row],[latest_date]])</f>
        <v>250405.96</v>
      </c>
      <c r="P647" s="15">
        <f>_xlfn.MAXIFS(performance_data[portfolio_value],performance_data[portfolio_id],performance_data[[#This Row],[portfolio_id]],performance_data[date],performance_data[[#This Row],[starting_date]])</f>
        <v>122923.11</v>
      </c>
      <c r="Q647" s="15">
        <f>performance_data[[#This Row],[latest_value]]-performance_data[[#This Row],[starting_value]]</f>
        <v>127482.84999999999</v>
      </c>
      <c r="R647" s="15">
        <f>performance_data[[#This Row],[net_inflows]]-performance_data[[#This Row],[net_outflows]]</f>
        <v>-6486.9999999999991</v>
      </c>
      <c r="S647" s="15" t="str">
        <f>IF(performance_data[[#This Row],[net_inflows]]&gt;AVERAGE(performance_data[net_inflows]),"High","Low")</f>
        <v>Low</v>
      </c>
      <c r="T647" s="15">
        <f>AVERAGEIF(performance_data[inflow_flag],performance_data[[#This Row],[inflow_flag]],performance_data[return_percentage])</f>
        <v>5.0457846277021572</v>
      </c>
      <c r="U647" s="17">
        <f>IF(performance_data[[#This Row],[return_percentage]]&lt;performance_data[[#This Row],[benchmark_return]],1,0)</f>
        <v>1</v>
      </c>
      <c r="V647" s="17">
        <f>COUNTIFS(performance_data[portfolio_id],performance_data[[#This Row],[portfolio_id]])</f>
        <v>28</v>
      </c>
      <c r="W647" s="17">
        <f>COUNTIFS(performance_data[portfolio_id],performance_data[[#This Row],[portfolio_id]],
          performance_data[return_flag],1)</f>
        <v>10</v>
      </c>
      <c r="X647" s="15">
        <f>performance_data[[#This Row],[underperform_flag_count]]/performance_data[[#This Row],[totalportfoliocount]]</f>
        <v>0.35714285714285715</v>
      </c>
    </row>
    <row r="648" spans="1:24" x14ac:dyDescent="0.3">
      <c r="A648">
        <v>2142</v>
      </c>
      <c r="B648" s="1">
        <v>45540</v>
      </c>
      <c r="C648">
        <v>250405.96</v>
      </c>
      <c r="D648">
        <v>11.31</v>
      </c>
      <c r="E648">
        <v>11.11</v>
      </c>
      <c r="F648">
        <v>10404.94</v>
      </c>
      <c r="G648">
        <v>1638.16</v>
      </c>
      <c r="H648" t="s">
        <v>2205</v>
      </c>
      <c r="I648" t="s">
        <v>2209</v>
      </c>
      <c r="J648">
        <v>9</v>
      </c>
      <c r="K648" t="s">
        <v>2221</v>
      </c>
      <c r="L648" t="str">
        <f>IF(performance_data[[#This Row],[return_percentage]]&gt;=performance_data[[#This Row],[benchmark_return]],"Higher","Lower")</f>
        <v>Higher</v>
      </c>
      <c r="M648" s="14">
        <f xml:space="preserve"> _xlfn.MAXIFS(performance_data[date],performance_data[portfolio_id],performance_data[[#This Row],[portfolio_id]])</f>
        <v>45540</v>
      </c>
      <c r="N648" s="14">
        <f xml:space="preserve"> _xlfn.MINIFS(performance_data[date],performance_data[portfolio_id],performance_data[[#This Row],[portfolio_id]])</f>
        <v>44853</v>
      </c>
      <c r="O648" s="15">
        <f>_xlfn.MAXIFS(performance_data[portfolio_value],performance_data[portfolio_id],performance_data[[#This Row],[portfolio_id]],performance_data[date],performance_data[[#This Row],[latest_date]])</f>
        <v>250405.96</v>
      </c>
      <c r="P648" s="15">
        <f>_xlfn.MAXIFS(performance_data[portfolio_value],performance_data[portfolio_id],performance_data[[#This Row],[portfolio_id]],performance_data[date],performance_data[[#This Row],[starting_date]])</f>
        <v>122923.11</v>
      </c>
      <c r="Q648" s="15">
        <f>performance_data[[#This Row],[latest_value]]-performance_data[[#This Row],[starting_value]]</f>
        <v>127482.84999999999</v>
      </c>
      <c r="R648" s="15">
        <f>performance_data[[#This Row],[net_inflows]]-performance_data[[#This Row],[net_outflows]]</f>
        <v>8766.7800000000007</v>
      </c>
      <c r="S648" s="15" t="str">
        <f>IF(performance_data[[#This Row],[net_inflows]]&gt;AVERAGE(performance_data[net_inflows]),"High","Low")</f>
        <v>High</v>
      </c>
      <c r="T648" s="15">
        <f>AVERAGEIF(performance_data[inflow_flag],performance_data[[#This Row],[inflow_flag]],performance_data[return_percentage])</f>
        <v>4.8467905675459724</v>
      </c>
      <c r="U648" s="17">
        <f>IF(performance_data[[#This Row],[return_percentage]]&lt;performance_data[[#This Row],[benchmark_return]],1,0)</f>
        <v>0</v>
      </c>
      <c r="V648" s="17">
        <f>COUNTIFS(performance_data[portfolio_id],performance_data[[#This Row],[portfolio_id]])</f>
        <v>28</v>
      </c>
      <c r="W648" s="17">
        <f>COUNTIFS(performance_data[portfolio_id],performance_data[[#This Row],[portfolio_id]],
          performance_data[return_flag],1)</f>
        <v>10</v>
      </c>
      <c r="X648" s="15">
        <f>performance_data[[#This Row],[underperform_flag_count]]/performance_data[[#This Row],[totalportfoliocount]]</f>
        <v>0.35714285714285715</v>
      </c>
    </row>
    <row r="649" spans="1:24" x14ac:dyDescent="0.3">
      <c r="A649">
        <v>2142</v>
      </c>
      <c r="B649" s="1">
        <v>45462</v>
      </c>
      <c r="C649">
        <v>230458.3</v>
      </c>
      <c r="D649">
        <v>-4.51</v>
      </c>
      <c r="E649">
        <v>-5.31</v>
      </c>
      <c r="F649">
        <v>6770.24</v>
      </c>
      <c r="G649">
        <v>14975.62</v>
      </c>
      <c r="H649" t="s">
        <v>2205</v>
      </c>
      <c r="I649" t="s">
        <v>2211</v>
      </c>
      <c r="J649">
        <v>6</v>
      </c>
      <c r="K649" t="s">
        <v>2212</v>
      </c>
      <c r="L649" t="str">
        <f>IF(performance_data[[#This Row],[return_percentage]]&gt;=performance_data[[#This Row],[benchmark_return]],"Higher","Lower")</f>
        <v>Higher</v>
      </c>
      <c r="M649" s="14">
        <f xml:space="preserve"> _xlfn.MAXIFS(performance_data[date],performance_data[portfolio_id],performance_data[[#This Row],[portfolio_id]])</f>
        <v>45540</v>
      </c>
      <c r="N649" s="14">
        <f xml:space="preserve"> _xlfn.MINIFS(performance_data[date],performance_data[portfolio_id],performance_data[[#This Row],[portfolio_id]])</f>
        <v>44853</v>
      </c>
      <c r="O649" s="15">
        <f>_xlfn.MAXIFS(performance_data[portfolio_value],performance_data[portfolio_id],performance_data[[#This Row],[portfolio_id]],performance_data[date],performance_data[[#This Row],[latest_date]])</f>
        <v>250405.96</v>
      </c>
      <c r="P649" s="15">
        <f>_xlfn.MAXIFS(performance_data[portfolio_value],performance_data[portfolio_id],performance_data[[#This Row],[portfolio_id]],performance_data[date],performance_data[[#This Row],[starting_date]])</f>
        <v>122923.11</v>
      </c>
      <c r="Q649" s="15">
        <f>performance_data[[#This Row],[latest_value]]-performance_data[[#This Row],[starting_value]]</f>
        <v>127482.84999999999</v>
      </c>
      <c r="R649" s="15">
        <f>performance_data[[#This Row],[net_inflows]]-performance_data[[#This Row],[net_outflows]]</f>
        <v>-8205.380000000001</v>
      </c>
      <c r="S649" s="15" t="str">
        <f>IF(performance_data[[#This Row],[net_inflows]]&gt;AVERAGE(performance_data[net_inflows]),"High","Low")</f>
        <v>Low</v>
      </c>
      <c r="T649" s="15">
        <f>AVERAGEIF(performance_data[inflow_flag],performance_data[[#This Row],[inflow_flag]],performance_data[return_percentage])</f>
        <v>5.0457846277021572</v>
      </c>
      <c r="U649" s="17">
        <f>IF(performance_data[[#This Row],[return_percentage]]&lt;performance_data[[#This Row],[benchmark_return]],1,0)</f>
        <v>0</v>
      </c>
      <c r="V649" s="17">
        <f>COUNTIFS(performance_data[portfolio_id],performance_data[[#This Row],[portfolio_id]])</f>
        <v>28</v>
      </c>
      <c r="W649" s="17">
        <f>COUNTIFS(performance_data[portfolio_id],performance_data[[#This Row],[portfolio_id]],
          performance_data[return_flag],1)</f>
        <v>10</v>
      </c>
      <c r="X649" s="15">
        <f>performance_data[[#This Row],[underperform_flag_count]]/performance_data[[#This Row],[totalportfoliocount]]</f>
        <v>0.35714285714285715</v>
      </c>
    </row>
    <row r="650" spans="1:24" x14ac:dyDescent="0.3">
      <c r="A650">
        <v>2142</v>
      </c>
      <c r="B650" s="1">
        <v>44890</v>
      </c>
      <c r="C650">
        <v>488755.18</v>
      </c>
      <c r="D650">
        <v>14.69</v>
      </c>
      <c r="E650">
        <v>14.31</v>
      </c>
      <c r="F650">
        <v>19954.43</v>
      </c>
      <c r="G650">
        <v>19716.48</v>
      </c>
      <c r="H650" t="s">
        <v>2220</v>
      </c>
      <c r="I650" t="s">
        <v>2217</v>
      </c>
      <c r="J650">
        <v>11</v>
      </c>
      <c r="K650" t="s">
        <v>2219</v>
      </c>
      <c r="L650" t="str">
        <f>IF(performance_data[[#This Row],[return_percentage]]&gt;=performance_data[[#This Row],[benchmark_return]],"Higher","Lower")</f>
        <v>Higher</v>
      </c>
      <c r="M650" s="14">
        <f xml:space="preserve"> _xlfn.MAXIFS(performance_data[date],performance_data[portfolio_id],performance_data[[#This Row],[portfolio_id]])</f>
        <v>45540</v>
      </c>
      <c r="N650" s="14">
        <f xml:space="preserve"> _xlfn.MINIFS(performance_data[date],performance_data[portfolio_id],performance_data[[#This Row],[portfolio_id]])</f>
        <v>44853</v>
      </c>
      <c r="O650" s="15">
        <f>_xlfn.MAXIFS(performance_data[portfolio_value],performance_data[portfolio_id],performance_data[[#This Row],[portfolio_id]],performance_data[date],performance_data[[#This Row],[latest_date]])</f>
        <v>250405.96</v>
      </c>
      <c r="P650" s="15">
        <f>_xlfn.MAXIFS(performance_data[portfolio_value],performance_data[portfolio_id],performance_data[[#This Row],[portfolio_id]],performance_data[date],performance_data[[#This Row],[starting_date]])</f>
        <v>122923.11</v>
      </c>
      <c r="Q650" s="15">
        <f>performance_data[[#This Row],[latest_value]]-performance_data[[#This Row],[starting_value]]</f>
        <v>127482.84999999999</v>
      </c>
      <c r="R650" s="15">
        <f>performance_data[[#This Row],[net_inflows]]-performance_data[[#This Row],[net_outflows]]</f>
        <v>237.95000000000073</v>
      </c>
      <c r="S650" s="15" t="str">
        <f>IF(performance_data[[#This Row],[net_inflows]]&gt;AVERAGE(performance_data[net_inflows]),"High","Low")</f>
        <v>High</v>
      </c>
      <c r="T650" s="15">
        <f>AVERAGEIF(performance_data[inflow_flag],performance_data[[#This Row],[inflow_flag]],performance_data[return_percentage])</f>
        <v>4.8467905675459724</v>
      </c>
      <c r="U650" s="17">
        <f>IF(performance_data[[#This Row],[return_percentage]]&lt;performance_data[[#This Row],[benchmark_return]],1,0)</f>
        <v>0</v>
      </c>
      <c r="V650" s="17">
        <f>COUNTIFS(performance_data[portfolio_id],performance_data[[#This Row],[portfolio_id]])</f>
        <v>28</v>
      </c>
      <c r="W650" s="17">
        <f>COUNTIFS(performance_data[portfolio_id],performance_data[[#This Row],[portfolio_id]],
          performance_data[return_flag],1)</f>
        <v>10</v>
      </c>
      <c r="X650" s="15">
        <f>performance_data[[#This Row],[underperform_flag_count]]/performance_data[[#This Row],[totalportfoliocount]]</f>
        <v>0.35714285714285715</v>
      </c>
    </row>
    <row r="651" spans="1:24" x14ac:dyDescent="0.3">
      <c r="A651">
        <v>2142</v>
      </c>
      <c r="B651" s="1">
        <v>44868</v>
      </c>
      <c r="C651">
        <v>21916.79</v>
      </c>
      <c r="D651">
        <v>7.79</v>
      </c>
      <c r="E651">
        <v>6.36</v>
      </c>
      <c r="F651">
        <v>15779.1</v>
      </c>
      <c r="G651">
        <v>7216.99</v>
      </c>
      <c r="H651" t="s">
        <v>2220</v>
      </c>
      <c r="I651" t="s">
        <v>2217</v>
      </c>
      <c r="J651">
        <v>11</v>
      </c>
      <c r="K651" t="s">
        <v>2219</v>
      </c>
      <c r="L651" t="str">
        <f>IF(performance_data[[#This Row],[return_percentage]]&gt;=performance_data[[#This Row],[benchmark_return]],"Higher","Lower")</f>
        <v>Higher</v>
      </c>
      <c r="M651" s="14">
        <f xml:space="preserve"> _xlfn.MAXIFS(performance_data[date],performance_data[portfolio_id],performance_data[[#This Row],[portfolio_id]])</f>
        <v>45540</v>
      </c>
      <c r="N651" s="14">
        <f xml:space="preserve"> _xlfn.MINIFS(performance_data[date],performance_data[portfolio_id],performance_data[[#This Row],[portfolio_id]])</f>
        <v>44853</v>
      </c>
      <c r="O651" s="15">
        <f>_xlfn.MAXIFS(performance_data[portfolio_value],performance_data[portfolio_id],performance_data[[#This Row],[portfolio_id]],performance_data[date],performance_data[[#This Row],[latest_date]])</f>
        <v>250405.96</v>
      </c>
      <c r="P651" s="15">
        <f>_xlfn.MAXIFS(performance_data[portfolio_value],performance_data[portfolio_id],performance_data[[#This Row],[portfolio_id]],performance_data[date],performance_data[[#This Row],[starting_date]])</f>
        <v>122923.11</v>
      </c>
      <c r="Q651" s="15">
        <f>performance_data[[#This Row],[latest_value]]-performance_data[[#This Row],[starting_value]]</f>
        <v>127482.84999999999</v>
      </c>
      <c r="R651" s="15">
        <f>performance_data[[#This Row],[net_inflows]]-performance_data[[#This Row],[net_outflows]]</f>
        <v>8562.11</v>
      </c>
      <c r="S651" s="15" t="str">
        <f>IF(performance_data[[#This Row],[net_inflows]]&gt;AVERAGE(performance_data[net_inflows]),"High","Low")</f>
        <v>High</v>
      </c>
      <c r="T651" s="15">
        <f>AVERAGEIF(performance_data[inflow_flag],performance_data[[#This Row],[inflow_flag]],performance_data[return_percentage])</f>
        <v>4.8467905675459724</v>
      </c>
      <c r="U651" s="17">
        <f>IF(performance_data[[#This Row],[return_percentage]]&lt;performance_data[[#This Row],[benchmark_return]],1,0)</f>
        <v>0</v>
      </c>
      <c r="V651" s="17">
        <f>COUNTIFS(performance_data[portfolio_id],performance_data[[#This Row],[portfolio_id]])</f>
        <v>28</v>
      </c>
      <c r="W651" s="17">
        <f>COUNTIFS(performance_data[portfolio_id],performance_data[[#This Row],[portfolio_id]],
          performance_data[return_flag],1)</f>
        <v>10</v>
      </c>
      <c r="X651" s="15">
        <f>performance_data[[#This Row],[underperform_flag_count]]/performance_data[[#This Row],[totalportfoliocount]]</f>
        <v>0.35714285714285715</v>
      </c>
    </row>
    <row r="652" spans="1:24" x14ac:dyDescent="0.3">
      <c r="A652">
        <v>2142</v>
      </c>
      <c r="B652" s="1">
        <v>44853</v>
      </c>
      <c r="C652">
        <v>122923.11</v>
      </c>
      <c r="D652">
        <v>-8.5399999999999991</v>
      </c>
      <c r="E652">
        <v>-9.34</v>
      </c>
      <c r="F652">
        <v>1334.28</v>
      </c>
      <c r="G652">
        <v>6429.23</v>
      </c>
      <c r="H652" t="s">
        <v>2220</v>
      </c>
      <c r="I652" t="s">
        <v>2217</v>
      </c>
      <c r="J652">
        <v>10</v>
      </c>
      <c r="K652" t="s">
        <v>2224</v>
      </c>
      <c r="L652" t="str">
        <f>IF(performance_data[[#This Row],[return_percentage]]&gt;=performance_data[[#This Row],[benchmark_return]],"Higher","Lower")</f>
        <v>Higher</v>
      </c>
      <c r="M652" s="14">
        <f xml:space="preserve"> _xlfn.MAXIFS(performance_data[date],performance_data[portfolio_id],performance_data[[#This Row],[portfolio_id]])</f>
        <v>45540</v>
      </c>
      <c r="N652" s="14">
        <f xml:space="preserve"> _xlfn.MINIFS(performance_data[date],performance_data[portfolio_id],performance_data[[#This Row],[portfolio_id]])</f>
        <v>44853</v>
      </c>
      <c r="O652" s="15">
        <f>_xlfn.MAXIFS(performance_data[portfolio_value],performance_data[portfolio_id],performance_data[[#This Row],[portfolio_id]],performance_data[date],performance_data[[#This Row],[latest_date]])</f>
        <v>250405.96</v>
      </c>
      <c r="P652" s="15">
        <f>_xlfn.MAXIFS(performance_data[portfolio_value],performance_data[portfolio_id],performance_data[[#This Row],[portfolio_id]],performance_data[date],performance_data[[#This Row],[starting_date]])</f>
        <v>122923.11</v>
      </c>
      <c r="Q652" s="15">
        <f>performance_data[[#This Row],[latest_value]]-performance_data[[#This Row],[starting_value]]</f>
        <v>127482.84999999999</v>
      </c>
      <c r="R652" s="15">
        <f>performance_data[[#This Row],[net_inflows]]-performance_data[[#This Row],[net_outflows]]</f>
        <v>-5094.95</v>
      </c>
      <c r="S652" s="15" t="str">
        <f>IF(performance_data[[#This Row],[net_inflows]]&gt;AVERAGE(performance_data[net_inflows]),"High","Low")</f>
        <v>Low</v>
      </c>
      <c r="T652" s="15">
        <f>AVERAGEIF(performance_data[inflow_flag],performance_data[[#This Row],[inflow_flag]],performance_data[return_percentage])</f>
        <v>5.0457846277021572</v>
      </c>
      <c r="U652" s="17">
        <f>IF(performance_data[[#This Row],[return_percentage]]&lt;performance_data[[#This Row],[benchmark_return]],1,0)</f>
        <v>0</v>
      </c>
      <c r="V652" s="17">
        <f>COUNTIFS(performance_data[portfolio_id],performance_data[[#This Row],[portfolio_id]])</f>
        <v>28</v>
      </c>
      <c r="W652" s="17">
        <f>COUNTIFS(performance_data[portfolio_id],performance_data[[#This Row],[portfolio_id]],
          performance_data[return_flag],1)</f>
        <v>10</v>
      </c>
      <c r="X652" s="15">
        <f>performance_data[[#This Row],[underperform_flag_count]]/performance_data[[#This Row],[totalportfoliocount]]</f>
        <v>0.35714285714285715</v>
      </c>
    </row>
    <row r="653" spans="1:24" x14ac:dyDescent="0.3">
      <c r="A653">
        <v>2142</v>
      </c>
      <c r="B653" s="1">
        <v>45398</v>
      </c>
      <c r="C653">
        <v>98861.46</v>
      </c>
      <c r="D653">
        <v>3.08</v>
      </c>
      <c r="E653">
        <v>3.39</v>
      </c>
      <c r="F653">
        <v>6996.85</v>
      </c>
      <c r="G653">
        <v>19665.29</v>
      </c>
      <c r="H653" t="s">
        <v>2205</v>
      </c>
      <c r="I653" t="s">
        <v>2211</v>
      </c>
      <c r="J653">
        <v>4</v>
      </c>
      <c r="K653" t="s">
        <v>2216</v>
      </c>
      <c r="L653" t="str">
        <f>IF(performance_data[[#This Row],[return_percentage]]&gt;=performance_data[[#This Row],[benchmark_return]],"Higher","Lower")</f>
        <v>Lower</v>
      </c>
      <c r="M653" s="14">
        <f xml:space="preserve"> _xlfn.MAXIFS(performance_data[date],performance_data[portfolio_id],performance_data[[#This Row],[portfolio_id]])</f>
        <v>45540</v>
      </c>
      <c r="N653" s="14">
        <f xml:space="preserve"> _xlfn.MINIFS(performance_data[date],performance_data[portfolio_id],performance_data[[#This Row],[portfolio_id]])</f>
        <v>44853</v>
      </c>
      <c r="O653" s="15">
        <f>_xlfn.MAXIFS(performance_data[portfolio_value],performance_data[portfolio_id],performance_data[[#This Row],[portfolio_id]],performance_data[date],performance_data[[#This Row],[latest_date]])</f>
        <v>250405.96</v>
      </c>
      <c r="P653" s="15">
        <f>_xlfn.MAXIFS(performance_data[portfolio_value],performance_data[portfolio_id],performance_data[[#This Row],[portfolio_id]],performance_data[date],performance_data[[#This Row],[starting_date]])</f>
        <v>122923.11</v>
      </c>
      <c r="Q653" s="15">
        <f>performance_data[[#This Row],[latest_value]]-performance_data[[#This Row],[starting_value]]</f>
        <v>127482.84999999999</v>
      </c>
      <c r="R653" s="15">
        <f>performance_data[[#This Row],[net_inflows]]-performance_data[[#This Row],[net_outflows]]</f>
        <v>-12668.44</v>
      </c>
      <c r="S653" s="15" t="str">
        <f>IF(performance_data[[#This Row],[net_inflows]]&gt;AVERAGE(performance_data[net_inflows]),"High","Low")</f>
        <v>Low</v>
      </c>
      <c r="T653" s="15">
        <f>AVERAGEIF(performance_data[inflow_flag],performance_data[[#This Row],[inflow_flag]],performance_data[return_percentage])</f>
        <v>5.0457846277021572</v>
      </c>
      <c r="U653" s="17">
        <f>IF(performance_data[[#This Row],[return_percentage]]&lt;performance_data[[#This Row],[benchmark_return]],1,0)</f>
        <v>1</v>
      </c>
      <c r="V653" s="17">
        <f>COUNTIFS(performance_data[portfolio_id],performance_data[[#This Row],[portfolio_id]])</f>
        <v>28</v>
      </c>
      <c r="W653" s="17">
        <f>COUNTIFS(performance_data[portfolio_id],performance_data[[#This Row],[portfolio_id]],
          performance_data[return_flag],1)</f>
        <v>10</v>
      </c>
      <c r="X653" s="15">
        <f>performance_data[[#This Row],[underperform_flag_count]]/performance_data[[#This Row],[totalportfoliocount]]</f>
        <v>0.35714285714285715</v>
      </c>
    </row>
    <row r="654" spans="1:24" x14ac:dyDescent="0.3">
      <c r="A654">
        <v>2142</v>
      </c>
      <c r="B654" s="1">
        <v>44928</v>
      </c>
      <c r="C654">
        <v>440768.88</v>
      </c>
      <c r="D654">
        <v>-1.32</v>
      </c>
      <c r="E654">
        <v>-1.29</v>
      </c>
      <c r="F654">
        <v>3119.72</v>
      </c>
      <c r="G654">
        <v>12481.62</v>
      </c>
      <c r="H654" t="s">
        <v>2213</v>
      </c>
      <c r="I654" t="s">
        <v>2206</v>
      </c>
      <c r="J654">
        <v>1</v>
      </c>
      <c r="K654" t="s">
        <v>2207</v>
      </c>
      <c r="L654" t="str">
        <f>IF(performance_data[[#This Row],[return_percentage]]&gt;=performance_data[[#This Row],[benchmark_return]],"Higher","Lower")</f>
        <v>Lower</v>
      </c>
      <c r="M654" s="14">
        <f xml:space="preserve"> _xlfn.MAXIFS(performance_data[date],performance_data[portfolio_id],performance_data[[#This Row],[portfolio_id]])</f>
        <v>45540</v>
      </c>
      <c r="N654" s="14">
        <f xml:space="preserve"> _xlfn.MINIFS(performance_data[date],performance_data[portfolio_id],performance_data[[#This Row],[portfolio_id]])</f>
        <v>44853</v>
      </c>
      <c r="O654" s="15">
        <f>_xlfn.MAXIFS(performance_data[portfolio_value],performance_data[portfolio_id],performance_data[[#This Row],[portfolio_id]],performance_data[date],performance_data[[#This Row],[latest_date]])</f>
        <v>250405.96</v>
      </c>
      <c r="P654" s="15">
        <f>_xlfn.MAXIFS(performance_data[portfolio_value],performance_data[portfolio_id],performance_data[[#This Row],[portfolio_id]],performance_data[date],performance_data[[#This Row],[starting_date]])</f>
        <v>122923.11</v>
      </c>
      <c r="Q654" s="15">
        <f>performance_data[[#This Row],[latest_value]]-performance_data[[#This Row],[starting_value]]</f>
        <v>127482.84999999999</v>
      </c>
      <c r="R654" s="15">
        <f>performance_data[[#This Row],[net_inflows]]-performance_data[[#This Row],[net_outflows]]</f>
        <v>-9361.9000000000015</v>
      </c>
      <c r="S654" s="15" t="str">
        <f>IF(performance_data[[#This Row],[net_inflows]]&gt;AVERAGE(performance_data[net_inflows]),"High","Low")</f>
        <v>Low</v>
      </c>
      <c r="T654" s="15">
        <f>AVERAGEIF(performance_data[inflow_flag],performance_data[[#This Row],[inflow_flag]],performance_data[return_percentage])</f>
        <v>5.0457846277021572</v>
      </c>
      <c r="U654" s="17">
        <f>IF(performance_data[[#This Row],[return_percentage]]&lt;performance_data[[#This Row],[benchmark_return]],1,0)</f>
        <v>1</v>
      </c>
      <c r="V654" s="17">
        <f>COUNTIFS(performance_data[portfolio_id],performance_data[[#This Row],[portfolio_id]])</f>
        <v>28</v>
      </c>
      <c r="W654" s="17">
        <f>COUNTIFS(performance_data[portfolio_id],performance_data[[#This Row],[portfolio_id]],
          performance_data[return_flag],1)</f>
        <v>10</v>
      </c>
      <c r="X654" s="15">
        <f>performance_data[[#This Row],[underperform_flag_count]]/performance_data[[#This Row],[totalportfoliocount]]</f>
        <v>0.35714285714285715</v>
      </c>
    </row>
    <row r="655" spans="1:24" x14ac:dyDescent="0.3">
      <c r="A655">
        <v>2142</v>
      </c>
      <c r="B655" s="1">
        <v>44905</v>
      </c>
      <c r="C655">
        <v>88301.06</v>
      </c>
      <c r="D655">
        <v>6.06</v>
      </c>
      <c r="E655">
        <v>6.97</v>
      </c>
      <c r="F655">
        <v>13854.07</v>
      </c>
      <c r="G655">
        <v>8408.43</v>
      </c>
      <c r="H655" t="s">
        <v>2220</v>
      </c>
      <c r="I655" t="s">
        <v>2217</v>
      </c>
      <c r="J655">
        <v>12</v>
      </c>
      <c r="K655" t="s">
        <v>2218</v>
      </c>
      <c r="L655" t="str">
        <f>IF(performance_data[[#This Row],[return_percentage]]&gt;=performance_data[[#This Row],[benchmark_return]],"Higher","Lower")</f>
        <v>Lower</v>
      </c>
      <c r="M655" s="14">
        <f xml:space="preserve"> _xlfn.MAXIFS(performance_data[date],performance_data[portfolio_id],performance_data[[#This Row],[portfolio_id]])</f>
        <v>45540</v>
      </c>
      <c r="N655" s="14">
        <f xml:space="preserve"> _xlfn.MINIFS(performance_data[date],performance_data[portfolio_id],performance_data[[#This Row],[portfolio_id]])</f>
        <v>44853</v>
      </c>
      <c r="O655" s="15">
        <f>_xlfn.MAXIFS(performance_data[portfolio_value],performance_data[portfolio_id],performance_data[[#This Row],[portfolio_id]],performance_data[date],performance_data[[#This Row],[latest_date]])</f>
        <v>250405.96</v>
      </c>
      <c r="P655" s="15">
        <f>_xlfn.MAXIFS(performance_data[portfolio_value],performance_data[portfolio_id],performance_data[[#This Row],[portfolio_id]],performance_data[date],performance_data[[#This Row],[starting_date]])</f>
        <v>122923.11</v>
      </c>
      <c r="Q655" s="15">
        <f>performance_data[[#This Row],[latest_value]]-performance_data[[#This Row],[starting_value]]</f>
        <v>127482.84999999999</v>
      </c>
      <c r="R655" s="15">
        <f>performance_data[[#This Row],[net_inflows]]-performance_data[[#This Row],[net_outflows]]</f>
        <v>5445.6399999999994</v>
      </c>
      <c r="S655" s="15" t="str">
        <f>IF(performance_data[[#This Row],[net_inflows]]&gt;AVERAGE(performance_data[net_inflows]),"High","Low")</f>
        <v>High</v>
      </c>
      <c r="T655" s="15">
        <f>AVERAGEIF(performance_data[inflow_flag],performance_data[[#This Row],[inflow_flag]],performance_data[return_percentage])</f>
        <v>4.8467905675459724</v>
      </c>
      <c r="U655" s="17">
        <f>IF(performance_data[[#This Row],[return_percentage]]&lt;performance_data[[#This Row],[benchmark_return]],1,0)</f>
        <v>1</v>
      </c>
      <c r="V655" s="17">
        <f>COUNTIFS(performance_data[portfolio_id],performance_data[[#This Row],[portfolio_id]])</f>
        <v>28</v>
      </c>
      <c r="W655" s="17">
        <f>COUNTIFS(performance_data[portfolio_id],performance_data[[#This Row],[portfolio_id]],
          performance_data[return_flag],1)</f>
        <v>10</v>
      </c>
      <c r="X655" s="15">
        <f>performance_data[[#This Row],[underperform_flag_count]]/performance_data[[#This Row],[totalportfoliocount]]</f>
        <v>0.35714285714285715</v>
      </c>
    </row>
    <row r="656" spans="1:24" x14ac:dyDescent="0.3">
      <c r="A656">
        <v>2142</v>
      </c>
      <c r="B656" s="1">
        <v>45277</v>
      </c>
      <c r="C656">
        <v>332514.82</v>
      </c>
      <c r="D656">
        <v>-4.3899999999999997</v>
      </c>
      <c r="E656">
        <v>-5.14</v>
      </c>
      <c r="F656">
        <v>2443.1799999999998</v>
      </c>
      <c r="G656">
        <v>7183.46</v>
      </c>
      <c r="H656" t="s">
        <v>2213</v>
      </c>
      <c r="I656" t="s">
        <v>2217</v>
      </c>
      <c r="J656">
        <v>12</v>
      </c>
      <c r="K656" t="s">
        <v>2218</v>
      </c>
      <c r="L656" t="str">
        <f>IF(performance_data[[#This Row],[return_percentage]]&gt;=performance_data[[#This Row],[benchmark_return]],"Higher","Lower")</f>
        <v>Higher</v>
      </c>
      <c r="M656" s="14">
        <f xml:space="preserve"> _xlfn.MAXIFS(performance_data[date],performance_data[portfolio_id],performance_data[[#This Row],[portfolio_id]])</f>
        <v>45540</v>
      </c>
      <c r="N656" s="14">
        <f xml:space="preserve"> _xlfn.MINIFS(performance_data[date],performance_data[portfolio_id],performance_data[[#This Row],[portfolio_id]])</f>
        <v>44853</v>
      </c>
      <c r="O656" s="15">
        <f>_xlfn.MAXIFS(performance_data[portfolio_value],performance_data[portfolio_id],performance_data[[#This Row],[portfolio_id]],performance_data[date],performance_data[[#This Row],[latest_date]])</f>
        <v>250405.96</v>
      </c>
      <c r="P656" s="15">
        <f>_xlfn.MAXIFS(performance_data[portfolio_value],performance_data[portfolio_id],performance_data[[#This Row],[portfolio_id]],performance_data[date],performance_data[[#This Row],[starting_date]])</f>
        <v>122923.11</v>
      </c>
      <c r="Q656" s="15">
        <f>performance_data[[#This Row],[latest_value]]-performance_data[[#This Row],[starting_value]]</f>
        <v>127482.84999999999</v>
      </c>
      <c r="R656" s="15">
        <f>performance_data[[#This Row],[net_inflows]]-performance_data[[#This Row],[net_outflows]]</f>
        <v>-4740.2800000000007</v>
      </c>
      <c r="S656" s="15" t="str">
        <f>IF(performance_data[[#This Row],[net_inflows]]&gt;AVERAGE(performance_data[net_inflows]),"High","Low")</f>
        <v>Low</v>
      </c>
      <c r="T656" s="15">
        <f>AVERAGEIF(performance_data[inflow_flag],performance_data[[#This Row],[inflow_flag]],performance_data[return_percentage])</f>
        <v>5.0457846277021572</v>
      </c>
      <c r="U656" s="17">
        <f>IF(performance_data[[#This Row],[return_percentage]]&lt;performance_data[[#This Row],[benchmark_return]],1,0)</f>
        <v>0</v>
      </c>
      <c r="V656" s="17">
        <f>COUNTIFS(performance_data[portfolio_id],performance_data[[#This Row],[portfolio_id]])</f>
        <v>28</v>
      </c>
      <c r="W656" s="17">
        <f>COUNTIFS(performance_data[portfolio_id],performance_data[[#This Row],[portfolio_id]],
          performance_data[return_flag],1)</f>
        <v>10</v>
      </c>
      <c r="X656" s="15">
        <f>performance_data[[#This Row],[underperform_flag_count]]/performance_data[[#This Row],[totalportfoliocount]]</f>
        <v>0.35714285714285715</v>
      </c>
    </row>
    <row r="657" spans="1:24" x14ac:dyDescent="0.3">
      <c r="A657">
        <v>2142</v>
      </c>
      <c r="B657" s="1">
        <v>45295</v>
      </c>
      <c r="C657">
        <v>65410.47</v>
      </c>
      <c r="D657">
        <v>6.83</v>
      </c>
      <c r="E657">
        <v>6.64</v>
      </c>
      <c r="F657">
        <v>19861.16</v>
      </c>
      <c r="G657">
        <v>12364.11</v>
      </c>
      <c r="H657" t="s">
        <v>2205</v>
      </c>
      <c r="I657" t="s">
        <v>2206</v>
      </c>
      <c r="J657">
        <v>1</v>
      </c>
      <c r="K657" t="s">
        <v>2207</v>
      </c>
      <c r="L657" t="str">
        <f>IF(performance_data[[#This Row],[return_percentage]]&gt;=performance_data[[#This Row],[benchmark_return]],"Higher","Lower")</f>
        <v>Higher</v>
      </c>
      <c r="M657" s="14">
        <f xml:space="preserve"> _xlfn.MAXIFS(performance_data[date],performance_data[portfolio_id],performance_data[[#This Row],[portfolio_id]])</f>
        <v>45540</v>
      </c>
      <c r="N657" s="14">
        <f xml:space="preserve"> _xlfn.MINIFS(performance_data[date],performance_data[portfolio_id],performance_data[[#This Row],[portfolio_id]])</f>
        <v>44853</v>
      </c>
      <c r="O657" s="15">
        <f>_xlfn.MAXIFS(performance_data[portfolio_value],performance_data[portfolio_id],performance_data[[#This Row],[portfolio_id]],performance_data[date],performance_data[[#This Row],[latest_date]])</f>
        <v>250405.96</v>
      </c>
      <c r="P657" s="15">
        <f>_xlfn.MAXIFS(performance_data[portfolio_value],performance_data[portfolio_id],performance_data[[#This Row],[portfolio_id]],performance_data[date],performance_data[[#This Row],[starting_date]])</f>
        <v>122923.11</v>
      </c>
      <c r="Q657" s="15">
        <f>performance_data[[#This Row],[latest_value]]-performance_data[[#This Row],[starting_value]]</f>
        <v>127482.84999999999</v>
      </c>
      <c r="R657" s="15">
        <f>performance_data[[#This Row],[net_inflows]]-performance_data[[#This Row],[net_outflows]]</f>
        <v>7497.0499999999993</v>
      </c>
      <c r="S657" s="15" t="str">
        <f>IF(performance_data[[#This Row],[net_inflows]]&gt;AVERAGE(performance_data[net_inflows]),"High","Low")</f>
        <v>High</v>
      </c>
      <c r="T657" s="15">
        <f>AVERAGEIF(performance_data[inflow_flag],performance_data[[#This Row],[inflow_flag]],performance_data[return_percentage])</f>
        <v>4.8467905675459724</v>
      </c>
      <c r="U657" s="17">
        <f>IF(performance_data[[#This Row],[return_percentage]]&lt;performance_data[[#This Row],[benchmark_return]],1,0)</f>
        <v>0</v>
      </c>
      <c r="V657" s="17">
        <f>COUNTIFS(performance_data[portfolio_id],performance_data[[#This Row],[portfolio_id]])</f>
        <v>28</v>
      </c>
      <c r="W657" s="17">
        <f>COUNTIFS(performance_data[portfolio_id],performance_data[[#This Row],[portfolio_id]],
          performance_data[return_flag],1)</f>
        <v>10</v>
      </c>
      <c r="X657" s="15">
        <f>performance_data[[#This Row],[underperform_flag_count]]/performance_data[[#This Row],[totalportfoliocount]]</f>
        <v>0.35714285714285715</v>
      </c>
    </row>
    <row r="658" spans="1:24" x14ac:dyDescent="0.3">
      <c r="A658">
        <v>2142</v>
      </c>
      <c r="B658" s="1">
        <v>45417</v>
      </c>
      <c r="C658">
        <v>19375.29</v>
      </c>
      <c r="D658">
        <v>18.07</v>
      </c>
      <c r="E658">
        <v>16.03</v>
      </c>
      <c r="F658">
        <v>487.96</v>
      </c>
      <c r="G658">
        <v>3031.12</v>
      </c>
      <c r="H658" t="s">
        <v>2205</v>
      </c>
      <c r="I658" t="s">
        <v>2211</v>
      </c>
      <c r="J658">
        <v>5</v>
      </c>
      <c r="K658" t="s">
        <v>2223</v>
      </c>
      <c r="L658" t="str">
        <f>IF(performance_data[[#This Row],[return_percentage]]&gt;=performance_data[[#This Row],[benchmark_return]],"Higher","Lower")</f>
        <v>Higher</v>
      </c>
      <c r="M658" s="14">
        <f xml:space="preserve"> _xlfn.MAXIFS(performance_data[date],performance_data[portfolio_id],performance_data[[#This Row],[portfolio_id]])</f>
        <v>45540</v>
      </c>
      <c r="N658" s="14">
        <f xml:space="preserve"> _xlfn.MINIFS(performance_data[date],performance_data[portfolio_id],performance_data[[#This Row],[portfolio_id]])</f>
        <v>44853</v>
      </c>
      <c r="O658" s="15">
        <f>_xlfn.MAXIFS(performance_data[portfolio_value],performance_data[portfolio_id],performance_data[[#This Row],[portfolio_id]],performance_data[date],performance_data[[#This Row],[latest_date]])</f>
        <v>250405.96</v>
      </c>
      <c r="P658" s="15">
        <f>_xlfn.MAXIFS(performance_data[portfolio_value],performance_data[portfolio_id],performance_data[[#This Row],[portfolio_id]],performance_data[date],performance_data[[#This Row],[starting_date]])</f>
        <v>122923.11</v>
      </c>
      <c r="Q658" s="15">
        <f>performance_data[[#This Row],[latest_value]]-performance_data[[#This Row],[starting_value]]</f>
        <v>127482.84999999999</v>
      </c>
      <c r="R658" s="15">
        <f>performance_data[[#This Row],[net_inflows]]-performance_data[[#This Row],[net_outflows]]</f>
        <v>-2543.16</v>
      </c>
      <c r="S658" s="15" t="str">
        <f>IF(performance_data[[#This Row],[net_inflows]]&gt;AVERAGE(performance_data[net_inflows]),"High","Low")</f>
        <v>Low</v>
      </c>
      <c r="T658" s="15">
        <f>AVERAGEIF(performance_data[inflow_flag],performance_data[[#This Row],[inflow_flag]],performance_data[return_percentage])</f>
        <v>5.0457846277021572</v>
      </c>
      <c r="U658" s="17">
        <f>IF(performance_data[[#This Row],[return_percentage]]&lt;performance_data[[#This Row],[benchmark_return]],1,0)</f>
        <v>0</v>
      </c>
      <c r="V658" s="17">
        <f>COUNTIFS(performance_data[portfolio_id],performance_data[[#This Row],[portfolio_id]])</f>
        <v>28</v>
      </c>
      <c r="W658" s="17">
        <f>COUNTIFS(performance_data[portfolio_id],performance_data[[#This Row],[portfolio_id]],
          performance_data[return_flag],1)</f>
        <v>10</v>
      </c>
      <c r="X658" s="15">
        <f>performance_data[[#This Row],[underperform_flag_count]]/performance_data[[#This Row],[totalportfoliocount]]</f>
        <v>0.35714285714285715</v>
      </c>
    </row>
    <row r="659" spans="1:24" x14ac:dyDescent="0.3">
      <c r="A659">
        <v>2142</v>
      </c>
      <c r="B659" s="1">
        <v>45395</v>
      </c>
      <c r="C659">
        <v>77692.81</v>
      </c>
      <c r="D659">
        <v>19.61</v>
      </c>
      <c r="E659">
        <v>22.28</v>
      </c>
      <c r="F659">
        <v>8835.61</v>
      </c>
      <c r="G659">
        <v>10440.69</v>
      </c>
      <c r="H659" t="s">
        <v>2205</v>
      </c>
      <c r="I659" t="s">
        <v>2211</v>
      </c>
      <c r="J659">
        <v>4</v>
      </c>
      <c r="K659" t="s">
        <v>2216</v>
      </c>
      <c r="L659" t="str">
        <f>IF(performance_data[[#This Row],[return_percentage]]&gt;=performance_data[[#This Row],[benchmark_return]],"Higher","Lower")</f>
        <v>Lower</v>
      </c>
      <c r="M659" s="14">
        <f xml:space="preserve"> _xlfn.MAXIFS(performance_data[date],performance_data[portfolio_id],performance_data[[#This Row],[portfolio_id]])</f>
        <v>45540</v>
      </c>
      <c r="N659" s="14">
        <f xml:space="preserve"> _xlfn.MINIFS(performance_data[date],performance_data[portfolio_id],performance_data[[#This Row],[portfolio_id]])</f>
        <v>44853</v>
      </c>
      <c r="O659" s="15">
        <f>_xlfn.MAXIFS(performance_data[portfolio_value],performance_data[portfolio_id],performance_data[[#This Row],[portfolio_id]],performance_data[date],performance_data[[#This Row],[latest_date]])</f>
        <v>250405.96</v>
      </c>
      <c r="P659" s="15">
        <f>_xlfn.MAXIFS(performance_data[portfolio_value],performance_data[portfolio_id],performance_data[[#This Row],[portfolio_id]],performance_data[date],performance_data[[#This Row],[starting_date]])</f>
        <v>122923.11</v>
      </c>
      <c r="Q659" s="15">
        <f>performance_data[[#This Row],[latest_value]]-performance_data[[#This Row],[starting_value]]</f>
        <v>127482.84999999999</v>
      </c>
      <c r="R659" s="15">
        <f>performance_data[[#This Row],[net_inflows]]-performance_data[[#This Row],[net_outflows]]</f>
        <v>-1605.08</v>
      </c>
      <c r="S659" s="15" t="str">
        <f>IF(performance_data[[#This Row],[net_inflows]]&gt;AVERAGE(performance_data[net_inflows]),"High","Low")</f>
        <v>Low</v>
      </c>
      <c r="T659" s="15">
        <f>AVERAGEIF(performance_data[inflow_flag],performance_data[[#This Row],[inflow_flag]],performance_data[return_percentage])</f>
        <v>5.0457846277021572</v>
      </c>
      <c r="U659" s="17">
        <f>IF(performance_data[[#This Row],[return_percentage]]&lt;performance_data[[#This Row],[benchmark_return]],1,0)</f>
        <v>1</v>
      </c>
      <c r="V659" s="17">
        <f>COUNTIFS(performance_data[portfolio_id],performance_data[[#This Row],[portfolio_id]])</f>
        <v>28</v>
      </c>
      <c r="W659" s="17">
        <f>COUNTIFS(performance_data[portfolio_id],performance_data[[#This Row],[portfolio_id]],
          performance_data[return_flag],1)</f>
        <v>10</v>
      </c>
      <c r="X659" s="15">
        <f>performance_data[[#This Row],[underperform_flag_count]]/performance_data[[#This Row],[totalportfoliocount]]</f>
        <v>0.35714285714285715</v>
      </c>
    </row>
    <row r="660" spans="1:24" x14ac:dyDescent="0.3">
      <c r="A660">
        <v>2142</v>
      </c>
      <c r="B660" s="1">
        <v>45039</v>
      </c>
      <c r="C660">
        <v>288779.65999999997</v>
      </c>
      <c r="D660">
        <v>-8.65</v>
      </c>
      <c r="E660">
        <v>-9.83</v>
      </c>
      <c r="F660">
        <v>12817.86</v>
      </c>
      <c r="G660">
        <v>15780.22</v>
      </c>
      <c r="H660" t="s">
        <v>2213</v>
      </c>
      <c r="I660" t="s">
        <v>2211</v>
      </c>
      <c r="J660">
        <v>4</v>
      </c>
      <c r="K660" t="s">
        <v>2216</v>
      </c>
      <c r="L660" t="str">
        <f>IF(performance_data[[#This Row],[return_percentage]]&gt;=performance_data[[#This Row],[benchmark_return]],"Higher","Lower")</f>
        <v>Higher</v>
      </c>
      <c r="M660" s="14">
        <f xml:space="preserve"> _xlfn.MAXIFS(performance_data[date],performance_data[portfolio_id],performance_data[[#This Row],[portfolio_id]])</f>
        <v>45540</v>
      </c>
      <c r="N660" s="14">
        <f xml:space="preserve"> _xlfn.MINIFS(performance_data[date],performance_data[portfolio_id],performance_data[[#This Row],[portfolio_id]])</f>
        <v>44853</v>
      </c>
      <c r="O660" s="15">
        <f>_xlfn.MAXIFS(performance_data[portfolio_value],performance_data[portfolio_id],performance_data[[#This Row],[portfolio_id]],performance_data[date],performance_data[[#This Row],[latest_date]])</f>
        <v>250405.96</v>
      </c>
      <c r="P660" s="15">
        <f>_xlfn.MAXIFS(performance_data[portfolio_value],performance_data[portfolio_id],performance_data[[#This Row],[portfolio_id]],performance_data[date],performance_data[[#This Row],[starting_date]])</f>
        <v>122923.11</v>
      </c>
      <c r="Q660" s="15">
        <f>performance_data[[#This Row],[latest_value]]-performance_data[[#This Row],[starting_value]]</f>
        <v>127482.84999999999</v>
      </c>
      <c r="R660" s="15">
        <f>performance_data[[#This Row],[net_inflows]]-performance_data[[#This Row],[net_outflows]]</f>
        <v>-2962.3599999999988</v>
      </c>
      <c r="S660" s="15" t="str">
        <f>IF(performance_data[[#This Row],[net_inflows]]&gt;AVERAGE(performance_data[net_inflows]),"High","Low")</f>
        <v>High</v>
      </c>
      <c r="T660" s="15">
        <f>AVERAGEIF(performance_data[inflow_flag],performance_data[[#This Row],[inflow_flag]],performance_data[return_percentage])</f>
        <v>4.8467905675459724</v>
      </c>
      <c r="U660" s="17">
        <f>IF(performance_data[[#This Row],[return_percentage]]&lt;performance_data[[#This Row],[benchmark_return]],1,0)</f>
        <v>0</v>
      </c>
      <c r="V660" s="17">
        <f>COUNTIFS(performance_data[portfolio_id],performance_data[[#This Row],[portfolio_id]])</f>
        <v>28</v>
      </c>
      <c r="W660" s="17">
        <f>COUNTIFS(performance_data[portfolio_id],performance_data[[#This Row],[portfolio_id]],
          performance_data[return_flag],1)</f>
        <v>10</v>
      </c>
      <c r="X660" s="15">
        <f>performance_data[[#This Row],[underperform_flag_count]]/performance_data[[#This Row],[totalportfoliocount]]</f>
        <v>0.35714285714285715</v>
      </c>
    </row>
    <row r="661" spans="1:24" x14ac:dyDescent="0.3">
      <c r="A661">
        <v>2142</v>
      </c>
      <c r="B661" s="1">
        <v>45075</v>
      </c>
      <c r="C661">
        <v>215735.71</v>
      </c>
      <c r="D661">
        <v>-8.74</v>
      </c>
      <c r="E661">
        <v>-8.68</v>
      </c>
      <c r="F661">
        <v>7398.48</v>
      </c>
      <c r="G661">
        <v>2158.4299999999998</v>
      </c>
      <c r="H661" t="s">
        <v>2213</v>
      </c>
      <c r="I661" t="s">
        <v>2211</v>
      </c>
      <c r="J661">
        <v>5</v>
      </c>
      <c r="K661" t="s">
        <v>2223</v>
      </c>
      <c r="L661" t="str">
        <f>IF(performance_data[[#This Row],[return_percentage]]&gt;=performance_data[[#This Row],[benchmark_return]],"Higher","Lower")</f>
        <v>Lower</v>
      </c>
      <c r="M661" s="14">
        <f xml:space="preserve"> _xlfn.MAXIFS(performance_data[date],performance_data[portfolio_id],performance_data[[#This Row],[portfolio_id]])</f>
        <v>45540</v>
      </c>
      <c r="N661" s="14">
        <f xml:space="preserve"> _xlfn.MINIFS(performance_data[date],performance_data[portfolio_id],performance_data[[#This Row],[portfolio_id]])</f>
        <v>44853</v>
      </c>
      <c r="O661" s="15">
        <f>_xlfn.MAXIFS(performance_data[portfolio_value],performance_data[portfolio_id],performance_data[[#This Row],[portfolio_id]],performance_data[date],performance_data[[#This Row],[latest_date]])</f>
        <v>250405.96</v>
      </c>
      <c r="P661" s="15">
        <f>_xlfn.MAXIFS(performance_data[portfolio_value],performance_data[portfolio_id],performance_data[[#This Row],[portfolio_id]],performance_data[date],performance_data[[#This Row],[starting_date]])</f>
        <v>122923.11</v>
      </c>
      <c r="Q661" s="15">
        <f>performance_data[[#This Row],[latest_value]]-performance_data[[#This Row],[starting_value]]</f>
        <v>127482.84999999999</v>
      </c>
      <c r="R661" s="15">
        <f>performance_data[[#This Row],[net_inflows]]-performance_data[[#This Row],[net_outflows]]</f>
        <v>5240.0499999999993</v>
      </c>
      <c r="S661" s="15" t="str">
        <f>IF(performance_data[[#This Row],[net_inflows]]&gt;AVERAGE(performance_data[net_inflows]),"High","Low")</f>
        <v>Low</v>
      </c>
      <c r="T661" s="15">
        <f>AVERAGEIF(performance_data[inflow_flag],performance_data[[#This Row],[inflow_flag]],performance_data[return_percentage])</f>
        <v>5.0457846277021572</v>
      </c>
      <c r="U661" s="17">
        <f>IF(performance_data[[#This Row],[return_percentage]]&lt;performance_data[[#This Row],[benchmark_return]],1,0)</f>
        <v>1</v>
      </c>
      <c r="V661" s="17">
        <f>COUNTIFS(performance_data[portfolio_id],performance_data[[#This Row],[portfolio_id]])</f>
        <v>28</v>
      </c>
      <c r="W661" s="17">
        <f>COUNTIFS(performance_data[portfolio_id],performance_data[[#This Row],[portfolio_id]],
          performance_data[return_flag],1)</f>
        <v>10</v>
      </c>
      <c r="X661" s="15">
        <f>performance_data[[#This Row],[underperform_flag_count]]/performance_data[[#This Row],[totalportfoliocount]]</f>
        <v>0.35714285714285715</v>
      </c>
    </row>
    <row r="662" spans="1:24" x14ac:dyDescent="0.3">
      <c r="A662">
        <v>2142</v>
      </c>
      <c r="B662" s="1">
        <v>44944</v>
      </c>
      <c r="C662">
        <v>431201.65</v>
      </c>
      <c r="D662">
        <v>-8.82</v>
      </c>
      <c r="E662">
        <v>-8.7799999999999994</v>
      </c>
      <c r="F662">
        <v>17517.02</v>
      </c>
      <c r="G662">
        <v>14099.89</v>
      </c>
      <c r="H662" t="s">
        <v>2213</v>
      </c>
      <c r="I662" t="s">
        <v>2206</v>
      </c>
      <c r="J662">
        <v>1</v>
      </c>
      <c r="K662" t="s">
        <v>2207</v>
      </c>
      <c r="L662" t="str">
        <f>IF(performance_data[[#This Row],[return_percentage]]&gt;=performance_data[[#This Row],[benchmark_return]],"Higher","Lower")</f>
        <v>Lower</v>
      </c>
      <c r="M662" s="14">
        <f xml:space="preserve"> _xlfn.MAXIFS(performance_data[date],performance_data[portfolio_id],performance_data[[#This Row],[portfolio_id]])</f>
        <v>45540</v>
      </c>
      <c r="N662" s="14">
        <f xml:space="preserve"> _xlfn.MINIFS(performance_data[date],performance_data[portfolio_id],performance_data[[#This Row],[portfolio_id]])</f>
        <v>44853</v>
      </c>
      <c r="O662" s="15">
        <f>_xlfn.MAXIFS(performance_data[portfolio_value],performance_data[portfolio_id],performance_data[[#This Row],[portfolio_id]],performance_data[date],performance_data[[#This Row],[latest_date]])</f>
        <v>250405.96</v>
      </c>
      <c r="P662" s="15">
        <f>_xlfn.MAXIFS(performance_data[portfolio_value],performance_data[portfolio_id],performance_data[[#This Row],[portfolio_id]],performance_data[date],performance_data[[#This Row],[starting_date]])</f>
        <v>122923.11</v>
      </c>
      <c r="Q662" s="15">
        <f>performance_data[[#This Row],[latest_value]]-performance_data[[#This Row],[starting_value]]</f>
        <v>127482.84999999999</v>
      </c>
      <c r="R662" s="15">
        <f>performance_data[[#This Row],[net_inflows]]-performance_data[[#This Row],[net_outflows]]</f>
        <v>3417.130000000001</v>
      </c>
      <c r="S662" s="15" t="str">
        <f>IF(performance_data[[#This Row],[net_inflows]]&gt;AVERAGE(performance_data[net_inflows]),"High","Low")</f>
        <v>High</v>
      </c>
      <c r="T662" s="15">
        <f>AVERAGEIF(performance_data[inflow_flag],performance_data[[#This Row],[inflow_flag]],performance_data[return_percentage])</f>
        <v>4.8467905675459724</v>
      </c>
      <c r="U662" s="17">
        <f>IF(performance_data[[#This Row],[return_percentage]]&lt;performance_data[[#This Row],[benchmark_return]],1,0)</f>
        <v>1</v>
      </c>
      <c r="V662" s="17">
        <f>COUNTIFS(performance_data[portfolio_id],performance_data[[#This Row],[portfolio_id]])</f>
        <v>28</v>
      </c>
      <c r="W662" s="17">
        <f>COUNTIFS(performance_data[portfolio_id],performance_data[[#This Row],[portfolio_id]],
          performance_data[return_flag],1)</f>
        <v>10</v>
      </c>
      <c r="X662" s="15">
        <f>performance_data[[#This Row],[underperform_flag_count]]/performance_data[[#This Row],[totalportfoliocount]]</f>
        <v>0.35714285714285715</v>
      </c>
    </row>
    <row r="663" spans="1:24" x14ac:dyDescent="0.3">
      <c r="A663">
        <v>2142</v>
      </c>
      <c r="B663" s="1">
        <v>45063</v>
      </c>
      <c r="C663">
        <v>62037.65</v>
      </c>
      <c r="D663">
        <v>-4.04</v>
      </c>
      <c r="E663">
        <v>-4.79</v>
      </c>
      <c r="F663">
        <v>1869.62</v>
      </c>
      <c r="G663">
        <v>9985.0499999999993</v>
      </c>
      <c r="H663" t="s">
        <v>2213</v>
      </c>
      <c r="I663" t="s">
        <v>2211</v>
      </c>
      <c r="J663">
        <v>5</v>
      </c>
      <c r="K663" t="s">
        <v>2223</v>
      </c>
      <c r="L663" t="str">
        <f>IF(performance_data[[#This Row],[return_percentage]]&gt;=performance_data[[#This Row],[benchmark_return]],"Higher","Lower")</f>
        <v>Higher</v>
      </c>
      <c r="M663" s="14">
        <f xml:space="preserve"> _xlfn.MAXIFS(performance_data[date],performance_data[portfolio_id],performance_data[[#This Row],[portfolio_id]])</f>
        <v>45540</v>
      </c>
      <c r="N663" s="14">
        <f xml:space="preserve"> _xlfn.MINIFS(performance_data[date],performance_data[portfolio_id],performance_data[[#This Row],[portfolio_id]])</f>
        <v>44853</v>
      </c>
      <c r="O663" s="15">
        <f>_xlfn.MAXIFS(performance_data[portfolio_value],performance_data[portfolio_id],performance_data[[#This Row],[portfolio_id]],performance_data[date],performance_data[[#This Row],[latest_date]])</f>
        <v>250405.96</v>
      </c>
      <c r="P663" s="15">
        <f>_xlfn.MAXIFS(performance_data[portfolio_value],performance_data[portfolio_id],performance_data[[#This Row],[portfolio_id]],performance_data[date],performance_data[[#This Row],[starting_date]])</f>
        <v>122923.11</v>
      </c>
      <c r="Q663" s="15">
        <f>performance_data[[#This Row],[latest_value]]-performance_data[[#This Row],[starting_value]]</f>
        <v>127482.84999999999</v>
      </c>
      <c r="R663" s="15">
        <f>performance_data[[#This Row],[net_inflows]]-performance_data[[#This Row],[net_outflows]]</f>
        <v>-8115.4299999999994</v>
      </c>
      <c r="S663" s="15" t="str">
        <f>IF(performance_data[[#This Row],[net_inflows]]&gt;AVERAGE(performance_data[net_inflows]),"High","Low")</f>
        <v>Low</v>
      </c>
      <c r="T663" s="15">
        <f>AVERAGEIF(performance_data[inflow_flag],performance_data[[#This Row],[inflow_flag]],performance_data[return_percentage])</f>
        <v>5.0457846277021572</v>
      </c>
      <c r="U663" s="17">
        <f>IF(performance_data[[#This Row],[return_percentage]]&lt;performance_data[[#This Row],[benchmark_return]],1,0)</f>
        <v>0</v>
      </c>
      <c r="V663" s="17">
        <f>COUNTIFS(performance_data[portfolio_id],performance_data[[#This Row],[portfolio_id]])</f>
        <v>28</v>
      </c>
      <c r="W663" s="17">
        <f>COUNTIFS(performance_data[portfolio_id],performance_data[[#This Row],[portfolio_id]],
          performance_data[return_flag],1)</f>
        <v>10</v>
      </c>
      <c r="X663" s="15">
        <f>performance_data[[#This Row],[underperform_flag_count]]/performance_data[[#This Row],[totalportfoliocount]]</f>
        <v>0.35714285714285715</v>
      </c>
    </row>
    <row r="664" spans="1:24" x14ac:dyDescent="0.3">
      <c r="A664">
        <v>2142</v>
      </c>
      <c r="B664" s="1">
        <v>45136</v>
      </c>
      <c r="C664">
        <v>462600.75</v>
      </c>
      <c r="D664">
        <v>13.02</v>
      </c>
      <c r="E664">
        <v>12.89</v>
      </c>
      <c r="F664">
        <v>11482.13</v>
      </c>
      <c r="G664">
        <v>13523.24</v>
      </c>
      <c r="H664" t="s">
        <v>2213</v>
      </c>
      <c r="I664" t="s">
        <v>2209</v>
      </c>
      <c r="J664">
        <v>7</v>
      </c>
      <c r="K664" t="s">
        <v>2210</v>
      </c>
      <c r="L664" t="str">
        <f>IF(performance_data[[#This Row],[return_percentage]]&gt;=performance_data[[#This Row],[benchmark_return]],"Higher","Lower")</f>
        <v>Higher</v>
      </c>
      <c r="M664" s="14">
        <f xml:space="preserve"> _xlfn.MAXIFS(performance_data[date],performance_data[portfolio_id],performance_data[[#This Row],[portfolio_id]])</f>
        <v>45540</v>
      </c>
      <c r="N664" s="14">
        <f xml:space="preserve"> _xlfn.MINIFS(performance_data[date],performance_data[portfolio_id],performance_data[[#This Row],[portfolio_id]])</f>
        <v>44853</v>
      </c>
      <c r="O664" s="15">
        <f>_xlfn.MAXIFS(performance_data[portfolio_value],performance_data[portfolio_id],performance_data[[#This Row],[portfolio_id]],performance_data[date],performance_data[[#This Row],[latest_date]])</f>
        <v>250405.96</v>
      </c>
      <c r="P664" s="15">
        <f>_xlfn.MAXIFS(performance_data[portfolio_value],performance_data[portfolio_id],performance_data[[#This Row],[portfolio_id]],performance_data[date],performance_data[[#This Row],[starting_date]])</f>
        <v>122923.11</v>
      </c>
      <c r="Q664" s="15">
        <f>performance_data[[#This Row],[latest_value]]-performance_data[[#This Row],[starting_value]]</f>
        <v>127482.84999999999</v>
      </c>
      <c r="R664" s="15">
        <f>performance_data[[#This Row],[net_inflows]]-performance_data[[#This Row],[net_outflows]]</f>
        <v>-2041.1100000000006</v>
      </c>
      <c r="S664" s="15" t="str">
        <f>IF(performance_data[[#This Row],[net_inflows]]&gt;AVERAGE(performance_data[net_inflows]),"High","Low")</f>
        <v>High</v>
      </c>
      <c r="T664" s="15">
        <f>AVERAGEIF(performance_data[inflow_flag],performance_data[[#This Row],[inflow_flag]],performance_data[return_percentage])</f>
        <v>4.8467905675459724</v>
      </c>
      <c r="U664" s="17">
        <f>IF(performance_data[[#This Row],[return_percentage]]&lt;performance_data[[#This Row],[benchmark_return]],1,0)</f>
        <v>0</v>
      </c>
      <c r="V664" s="17">
        <f>COUNTIFS(performance_data[portfolio_id],performance_data[[#This Row],[portfolio_id]])</f>
        <v>28</v>
      </c>
      <c r="W664" s="17">
        <f>COUNTIFS(performance_data[portfolio_id],performance_data[[#This Row],[portfolio_id]],
          performance_data[return_flag],1)</f>
        <v>10</v>
      </c>
      <c r="X664" s="15">
        <f>performance_data[[#This Row],[underperform_flag_count]]/performance_data[[#This Row],[totalportfoliocount]]</f>
        <v>0.35714285714285715</v>
      </c>
    </row>
    <row r="665" spans="1:24" x14ac:dyDescent="0.3">
      <c r="A665">
        <v>2142</v>
      </c>
      <c r="B665" s="1">
        <v>45303</v>
      </c>
      <c r="C665">
        <v>406259.20000000001</v>
      </c>
      <c r="D665">
        <v>7.06</v>
      </c>
      <c r="E665">
        <v>7.88</v>
      </c>
      <c r="F665">
        <v>18660.18</v>
      </c>
      <c r="G665">
        <v>18758.669999999998</v>
      </c>
      <c r="H665" t="s">
        <v>2205</v>
      </c>
      <c r="I665" t="s">
        <v>2206</v>
      </c>
      <c r="J665">
        <v>1</v>
      </c>
      <c r="K665" t="s">
        <v>2207</v>
      </c>
      <c r="L665" t="str">
        <f>IF(performance_data[[#This Row],[return_percentage]]&gt;=performance_data[[#This Row],[benchmark_return]],"Higher","Lower")</f>
        <v>Lower</v>
      </c>
      <c r="M665" s="14">
        <f xml:space="preserve"> _xlfn.MAXIFS(performance_data[date],performance_data[portfolio_id],performance_data[[#This Row],[portfolio_id]])</f>
        <v>45540</v>
      </c>
      <c r="N665" s="14">
        <f xml:space="preserve"> _xlfn.MINIFS(performance_data[date],performance_data[portfolio_id],performance_data[[#This Row],[portfolio_id]])</f>
        <v>44853</v>
      </c>
      <c r="O665" s="15">
        <f>_xlfn.MAXIFS(performance_data[portfolio_value],performance_data[portfolio_id],performance_data[[#This Row],[portfolio_id]],performance_data[date],performance_data[[#This Row],[latest_date]])</f>
        <v>250405.96</v>
      </c>
      <c r="P665" s="15">
        <f>_xlfn.MAXIFS(performance_data[portfolio_value],performance_data[portfolio_id],performance_data[[#This Row],[portfolio_id]],performance_data[date],performance_data[[#This Row],[starting_date]])</f>
        <v>122923.11</v>
      </c>
      <c r="Q665" s="15">
        <f>performance_data[[#This Row],[latest_value]]-performance_data[[#This Row],[starting_value]]</f>
        <v>127482.84999999999</v>
      </c>
      <c r="R665" s="15">
        <f>performance_data[[#This Row],[net_inflows]]-performance_data[[#This Row],[net_outflows]]</f>
        <v>-98.489999999997963</v>
      </c>
      <c r="S665" s="15" t="str">
        <f>IF(performance_data[[#This Row],[net_inflows]]&gt;AVERAGE(performance_data[net_inflows]),"High","Low")</f>
        <v>High</v>
      </c>
      <c r="T665" s="15">
        <f>AVERAGEIF(performance_data[inflow_flag],performance_data[[#This Row],[inflow_flag]],performance_data[return_percentage])</f>
        <v>4.8467905675459724</v>
      </c>
      <c r="U665" s="17">
        <f>IF(performance_data[[#This Row],[return_percentage]]&lt;performance_data[[#This Row],[benchmark_return]],1,0)</f>
        <v>1</v>
      </c>
      <c r="V665" s="17">
        <f>COUNTIFS(performance_data[portfolio_id],performance_data[[#This Row],[portfolio_id]])</f>
        <v>28</v>
      </c>
      <c r="W665" s="17">
        <f>COUNTIFS(performance_data[portfolio_id],performance_data[[#This Row],[portfolio_id]],
          performance_data[return_flag],1)</f>
        <v>10</v>
      </c>
      <c r="X665" s="15">
        <f>performance_data[[#This Row],[underperform_flag_count]]/performance_data[[#This Row],[totalportfoliocount]]</f>
        <v>0.35714285714285715</v>
      </c>
    </row>
    <row r="666" spans="1:24" x14ac:dyDescent="0.3">
      <c r="A666">
        <v>2142</v>
      </c>
      <c r="B666" s="1">
        <v>45337</v>
      </c>
      <c r="C666">
        <v>435616.82</v>
      </c>
      <c r="D666">
        <v>9.7100000000000009</v>
      </c>
      <c r="E666">
        <v>8.1</v>
      </c>
      <c r="F666">
        <v>10119</v>
      </c>
      <c r="G666">
        <v>19322.900000000001</v>
      </c>
      <c r="H666" t="s">
        <v>2205</v>
      </c>
      <c r="I666" t="s">
        <v>2206</v>
      </c>
      <c r="J666">
        <v>2</v>
      </c>
      <c r="K666" t="s">
        <v>2226</v>
      </c>
      <c r="L666" t="str">
        <f>IF(performance_data[[#This Row],[return_percentage]]&gt;=performance_data[[#This Row],[benchmark_return]],"Higher","Lower")</f>
        <v>Higher</v>
      </c>
      <c r="M666" s="14">
        <f xml:space="preserve"> _xlfn.MAXIFS(performance_data[date],performance_data[portfolio_id],performance_data[[#This Row],[portfolio_id]])</f>
        <v>45540</v>
      </c>
      <c r="N666" s="14">
        <f xml:space="preserve"> _xlfn.MINIFS(performance_data[date],performance_data[portfolio_id],performance_data[[#This Row],[portfolio_id]])</f>
        <v>44853</v>
      </c>
      <c r="O666" s="15">
        <f>_xlfn.MAXIFS(performance_data[portfolio_value],performance_data[portfolio_id],performance_data[[#This Row],[portfolio_id]],performance_data[date],performance_data[[#This Row],[latest_date]])</f>
        <v>250405.96</v>
      </c>
      <c r="P666" s="15">
        <f>_xlfn.MAXIFS(performance_data[portfolio_value],performance_data[portfolio_id],performance_data[[#This Row],[portfolio_id]],performance_data[date],performance_data[[#This Row],[starting_date]])</f>
        <v>122923.11</v>
      </c>
      <c r="Q666" s="15">
        <f>performance_data[[#This Row],[latest_value]]-performance_data[[#This Row],[starting_value]]</f>
        <v>127482.84999999999</v>
      </c>
      <c r="R666" s="15">
        <f>performance_data[[#This Row],[net_inflows]]-performance_data[[#This Row],[net_outflows]]</f>
        <v>-9203.9000000000015</v>
      </c>
      <c r="S666" s="15" t="str">
        <f>IF(performance_data[[#This Row],[net_inflows]]&gt;AVERAGE(performance_data[net_inflows]),"High","Low")</f>
        <v>High</v>
      </c>
      <c r="T666" s="15">
        <f>AVERAGEIF(performance_data[inflow_flag],performance_data[[#This Row],[inflow_flag]],performance_data[return_percentage])</f>
        <v>4.8467905675459724</v>
      </c>
      <c r="U666" s="17">
        <f>IF(performance_data[[#This Row],[return_percentage]]&lt;performance_data[[#This Row],[benchmark_return]],1,0)</f>
        <v>0</v>
      </c>
      <c r="V666" s="17">
        <f>COUNTIFS(performance_data[portfolio_id],performance_data[[#This Row],[portfolio_id]])</f>
        <v>28</v>
      </c>
      <c r="W666" s="17">
        <f>COUNTIFS(performance_data[portfolio_id],performance_data[[#This Row],[portfolio_id]],
          performance_data[return_flag],1)</f>
        <v>10</v>
      </c>
      <c r="X666" s="15">
        <f>performance_data[[#This Row],[underperform_flag_count]]/performance_data[[#This Row],[totalportfoliocount]]</f>
        <v>0.35714285714285715</v>
      </c>
    </row>
    <row r="667" spans="1:24" x14ac:dyDescent="0.3">
      <c r="A667">
        <v>2142</v>
      </c>
      <c r="B667" s="1">
        <v>45103</v>
      </c>
      <c r="C667">
        <v>190894.06</v>
      </c>
      <c r="D667">
        <v>9.9600000000000009</v>
      </c>
      <c r="E667">
        <v>9.94</v>
      </c>
      <c r="F667">
        <v>13232.98</v>
      </c>
      <c r="G667">
        <v>16317.25</v>
      </c>
      <c r="H667" t="s">
        <v>2213</v>
      </c>
      <c r="I667" t="s">
        <v>2211</v>
      </c>
      <c r="J667">
        <v>6</v>
      </c>
      <c r="K667" t="s">
        <v>2212</v>
      </c>
      <c r="L667" t="str">
        <f>IF(performance_data[[#This Row],[return_percentage]]&gt;=performance_data[[#This Row],[benchmark_return]],"Higher","Lower")</f>
        <v>Higher</v>
      </c>
      <c r="M667" s="14">
        <f xml:space="preserve"> _xlfn.MAXIFS(performance_data[date],performance_data[portfolio_id],performance_data[[#This Row],[portfolio_id]])</f>
        <v>45540</v>
      </c>
      <c r="N667" s="14">
        <f xml:space="preserve"> _xlfn.MINIFS(performance_data[date],performance_data[portfolio_id],performance_data[[#This Row],[portfolio_id]])</f>
        <v>44853</v>
      </c>
      <c r="O667" s="15">
        <f>_xlfn.MAXIFS(performance_data[portfolio_value],performance_data[portfolio_id],performance_data[[#This Row],[portfolio_id]],performance_data[date],performance_data[[#This Row],[latest_date]])</f>
        <v>250405.96</v>
      </c>
      <c r="P667" s="15">
        <f>_xlfn.MAXIFS(performance_data[portfolio_value],performance_data[portfolio_id],performance_data[[#This Row],[portfolio_id]],performance_data[date],performance_data[[#This Row],[starting_date]])</f>
        <v>122923.11</v>
      </c>
      <c r="Q667" s="15">
        <f>performance_data[[#This Row],[latest_value]]-performance_data[[#This Row],[starting_value]]</f>
        <v>127482.84999999999</v>
      </c>
      <c r="R667" s="15">
        <f>performance_data[[#This Row],[net_inflows]]-performance_data[[#This Row],[net_outflows]]</f>
        <v>-3084.2700000000004</v>
      </c>
      <c r="S667" s="15" t="str">
        <f>IF(performance_data[[#This Row],[net_inflows]]&gt;AVERAGE(performance_data[net_inflows]),"High","Low")</f>
        <v>High</v>
      </c>
      <c r="T667" s="15">
        <f>AVERAGEIF(performance_data[inflow_flag],performance_data[[#This Row],[inflow_flag]],performance_data[return_percentage])</f>
        <v>4.8467905675459724</v>
      </c>
      <c r="U667" s="17">
        <f>IF(performance_data[[#This Row],[return_percentage]]&lt;performance_data[[#This Row],[benchmark_return]],1,0)</f>
        <v>0</v>
      </c>
      <c r="V667" s="17">
        <f>COUNTIFS(performance_data[portfolio_id],performance_data[[#This Row],[portfolio_id]])</f>
        <v>28</v>
      </c>
      <c r="W667" s="17">
        <f>COUNTIFS(performance_data[portfolio_id],performance_data[[#This Row],[portfolio_id]],
          performance_data[return_flag],1)</f>
        <v>10</v>
      </c>
      <c r="X667" s="15">
        <f>performance_data[[#This Row],[underperform_flag_count]]/performance_data[[#This Row],[totalportfoliocount]]</f>
        <v>0.35714285714285715</v>
      </c>
    </row>
    <row r="668" spans="1:24" x14ac:dyDescent="0.3">
      <c r="A668">
        <v>2142</v>
      </c>
      <c r="B668" s="1">
        <v>45045</v>
      </c>
      <c r="C668">
        <v>250821.48</v>
      </c>
      <c r="D668">
        <v>1.18</v>
      </c>
      <c r="E668">
        <v>1.1299999999999999</v>
      </c>
      <c r="F668">
        <v>17653.560000000001</v>
      </c>
      <c r="G668">
        <v>16840.740000000002</v>
      </c>
      <c r="H668" t="s">
        <v>2213</v>
      </c>
      <c r="I668" t="s">
        <v>2211</v>
      </c>
      <c r="J668">
        <v>4</v>
      </c>
      <c r="K668" t="s">
        <v>2216</v>
      </c>
      <c r="L668" t="str">
        <f>IF(performance_data[[#This Row],[return_percentage]]&gt;=performance_data[[#This Row],[benchmark_return]],"Higher","Lower")</f>
        <v>Higher</v>
      </c>
      <c r="M668" s="14">
        <f xml:space="preserve"> _xlfn.MAXIFS(performance_data[date],performance_data[portfolio_id],performance_data[[#This Row],[portfolio_id]])</f>
        <v>45540</v>
      </c>
      <c r="N668" s="14">
        <f xml:space="preserve"> _xlfn.MINIFS(performance_data[date],performance_data[portfolio_id],performance_data[[#This Row],[portfolio_id]])</f>
        <v>44853</v>
      </c>
      <c r="O668" s="15">
        <f>_xlfn.MAXIFS(performance_data[portfolio_value],performance_data[portfolio_id],performance_data[[#This Row],[portfolio_id]],performance_data[date],performance_data[[#This Row],[latest_date]])</f>
        <v>250405.96</v>
      </c>
      <c r="P668" s="15">
        <f>_xlfn.MAXIFS(performance_data[portfolio_value],performance_data[portfolio_id],performance_data[[#This Row],[portfolio_id]],performance_data[date],performance_data[[#This Row],[starting_date]])</f>
        <v>122923.11</v>
      </c>
      <c r="Q668" s="15">
        <f>performance_data[[#This Row],[latest_value]]-performance_data[[#This Row],[starting_value]]</f>
        <v>127482.84999999999</v>
      </c>
      <c r="R668" s="15">
        <f>performance_data[[#This Row],[net_inflows]]-performance_data[[#This Row],[net_outflows]]</f>
        <v>812.81999999999971</v>
      </c>
      <c r="S668" s="15" t="str">
        <f>IF(performance_data[[#This Row],[net_inflows]]&gt;AVERAGE(performance_data[net_inflows]),"High","Low")</f>
        <v>High</v>
      </c>
      <c r="T668" s="15">
        <f>AVERAGEIF(performance_data[inflow_flag],performance_data[[#This Row],[inflow_flag]],performance_data[return_percentage])</f>
        <v>4.8467905675459724</v>
      </c>
      <c r="U668" s="17">
        <f>IF(performance_data[[#This Row],[return_percentage]]&lt;performance_data[[#This Row],[benchmark_return]],1,0)</f>
        <v>0</v>
      </c>
      <c r="V668" s="17">
        <f>COUNTIFS(performance_data[portfolio_id],performance_data[[#This Row],[portfolio_id]])</f>
        <v>28</v>
      </c>
      <c r="W668" s="17">
        <f>COUNTIFS(performance_data[portfolio_id],performance_data[[#This Row],[portfolio_id]],
          performance_data[return_flag],1)</f>
        <v>10</v>
      </c>
      <c r="X668" s="15">
        <f>performance_data[[#This Row],[underperform_flag_count]]/performance_data[[#This Row],[totalportfoliocount]]</f>
        <v>0.35714285714285715</v>
      </c>
    </row>
    <row r="669" spans="1:24" x14ac:dyDescent="0.3">
      <c r="A669">
        <v>2142</v>
      </c>
      <c r="B669" s="1">
        <v>44985</v>
      </c>
      <c r="C669">
        <v>202833.4</v>
      </c>
      <c r="D669">
        <v>-2.4700000000000002</v>
      </c>
      <c r="E669">
        <v>-2.31</v>
      </c>
      <c r="F669">
        <v>12656.21</v>
      </c>
      <c r="G669">
        <v>14474.24</v>
      </c>
      <c r="H669" t="s">
        <v>2213</v>
      </c>
      <c r="I669" t="s">
        <v>2206</v>
      </c>
      <c r="J669">
        <v>2</v>
      </c>
      <c r="K669" t="s">
        <v>2226</v>
      </c>
      <c r="L669" t="str">
        <f>IF(performance_data[[#This Row],[return_percentage]]&gt;=performance_data[[#This Row],[benchmark_return]],"Higher","Lower")</f>
        <v>Lower</v>
      </c>
      <c r="M669" s="14">
        <f xml:space="preserve"> _xlfn.MAXIFS(performance_data[date],performance_data[portfolio_id],performance_data[[#This Row],[portfolio_id]])</f>
        <v>45540</v>
      </c>
      <c r="N669" s="14">
        <f xml:space="preserve"> _xlfn.MINIFS(performance_data[date],performance_data[portfolio_id],performance_data[[#This Row],[portfolio_id]])</f>
        <v>44853</v>
      </c>
      <c r="O669" s="15">
        <f>_xlfn.MAXIFS(performance_data[portfolio_value],performance_data[portfolio_id],performance_data[[#This Row],[portfolio_id]],performance_data[date],performance_data[[#This Row],[latest_date]])</f>
        <v>250405.96</v>
      </c>
      <c r="P669" s="15">
        <f>_xlfn.MAXIFS(performance_data[portfolio_value],performance_data[portfolio_id],performance_data[[#This Row],[portfolio_id]],performance_data[date],performance_data[[#This Row],[starting_date]])</f>
        <v>122923.11</v>
      </c>
      <c r="Q669" s="15">
        <f>performance_data[[#This Row],[latest_value]]-performance_data[[#This Row],[starting_value]]</f>
        <v>127482.84999999999</v>
      </c>
      <c r="R669" s="15">
        <f>performance_data[[#This Row],[net_inflows]]-performance_data[[#This Row],[net_outflows]]</f>
        <v>-1818.0300000000007</v>
      </c>
      <c r="S669" s="15" t="str">
        <f>IF(performance_data[[#This Row],[net_inflows]]&gt;AVERAGE(performance_data[net_inflows]),"High","Low")</f>
        <v>High</v>
      </c>
      <c r="T669" s="15">
        <f>AVERAGEIF(performance_data[inflow_flag],performance_data[[#This Row],[inflow_flag]],performance_data[return_percentage])</f>
        <v>4.8467905675459724</v>
      </c>
      <c r="U669" s="17">
        <f>IF(performance_data[[#This Row],[return_percentage]]&lt;performance_data[[#This Row],[benchmark_return]],1,0)</f>
        <v>1</v>
      </c>
      <c r="V669" s="17">
        <f>COUNTIFS(performance_data[portfolio_id],performance_data[[#This Row],[portfolio_id]])</f>
        <v>28</v>
      </c>
      <c r="W669" s="17">
        <f>COUNTIFS(performance_data[portfolio_id],performance_data[[#This Row],[portfolio_id]],
          performance_data[return_flag],1)</f>
        <v>10</v>
      </c>
      <c r="X669" s="15">
        <f>performance_data[[#This Row],[underperform_flag_count]]/performance_data[[#This Row],[totalportfoliocount]]</f>
        <v>0.35714285714285715</v>
      </c>
    </row>
    <row r="670" spans="1:24" x14ac:dyDescent="0.3">
      <c r="A670">
        <v>2142</v>
      </c>
      <c r="B670" s="1">
        <v>45131</v>
      </c>
      <c r="C670">
        <v>359576.3</v>
      </c>
      <c r="D670">
        <v>4.26</v>
      </c>
      <c r="E670">
        <v>4.1500000000000004</v>
      </c>
      <c r="F670">
        <v>10535.48</v>
      </c>
      <c r="G670">
        <v>11242.66</v>
      </c>
      <c r="H670" t="s">
        <v>2213</v>
      </c>
      <c r="I670" t="s">
        <v>2209</v>
      </c>
      <c r="J670">
        <v>7</v>
      </c>
      <c r="K670" t="s">
        <v>2210</v>
      </c>
      <c r="L670" t="str">
        <f>IF(performance_data[[#This Row],[return_percentage]]&gt;=performance_data[[#This Row],[benchmark_return]],"Higher","Lower")</f>
        <v>Higher</v>
      </c>
      <c r="M670" s="14">
        <f xml:space="preserve"> _xlfn.MAXIFS(performance_data[date],performance_data[portfolio_id],performance_data[[#This Row],[portfolio_id]])</f>
        <v>45540</v>
      </c>
      <c r="N670" s="14">
        <f xml:space="preserve"> _xlfn.MINIFS(performance_data[date],performance_data[portfolio_id],performance_data[[#This Row],[portfolio_id]])</f>
        <v>44853</v>
      </c>
      <c r="O670" s="15">
        <f>_xlfn.MAXIFS(performance_data[portfolio_value],performance_data[portfolio_id],performance_data[[#This Row],[portfolio_id]],performance_data[date],performance_data[[#This Row],[latest_date]])</f>
        <v>250405.96</v>
      </c>
      <c r="P670" s="15">
        <f>_xlfn.MAXIFS(performance_data[portfolio_value],performance_data[portfolio_id],performance_data[[#This Row],[portfolio_id]],performance_data[date],performance_data[[#This Row],[starting_date]])</f>
        <v>122923.11</v>
      </c>
      <c r="Q670" s="15">
        <f>performance_data[[#This Row],[latest_value]]-performance_data[[#This Row],[starting_value]]</f>
        <v>127482.84999999999</v>
      </c>
      <c r="R670" s="15">
        <f>performance_data[[#This Row],[net_inflows]]-performance_data[[#This Row],[net_outflows]]</f>
        <v>-707.18000000000029</v>
      </c>
      <c r="S670" s="15" t="str">
        <f>IF(performance_data[[#This Row],[net_inflows]]&gt;AVERAGE(performance_data[net_inflows]),"High","Low")</f>
        <v>High</v>
      </c>
      <c r="T670" s="15">
        <f>AVERAGEIF(performance_data[inflow_flag],performance_data[[#This Row],[inflow_flag]],performance_data[return_percentage])</f>
        <v>4.8467905675459724</v>
      </c>
      <c r="U670" s="17">
        <f>IF(performance_data[[#This Row],[return_percentage]]&lt;performance_data[[#This Row],[benchmark_return]],1,0)</f>
        <v>0</v>
      </c>
      <c r="V670" s="17">
        <f>COUNTIFS(performance_data[portfolio_id],performance_data[[#This Row],[portfolio_id]])</f>
        <v>28</v>
      </c>
      <c r="W670" s="17">
        <f>COUNTIFS(performance_data[portfolio_id],performance_data[[#This Row],[portfolio_id]],
          performance_data[return_flag],1)</f>
        <v>10</v>
      </c>
      <c r="X670" s="15">
        <f>performance_data[[#This Row],[underperform_flag_count]]/performance_data[[#This Row],[totalportfoliocount]]</f>
        <v>0.35714285714285715</v>
      </c>
    </row>
    <row r="671" spans="1:24" x14ac:dyDescent="0.3">
      <c r="A671">
        <v>2142</v>
      </c>
      <c r="B671" s="1">
        <v>45540</v>
      </c>
      <c r="C671">
        <v>188736.57</v>
      </c>
      <c r="D671">
        <v>14.69</v>
      </c>
      <c r="E671">
        <v>15.9</v>
      </c>
      <c r="F671">
        <v>9185.09</v>
      </c>
      <c r="G671">
        <v>5810.37</v>
      </c>
      <c r="H671" t="s">
        <v>2205</v>
      </c>
      <c r="I671" t="s">
        <v>2209</v>
      </c>
      <c r="J671">
        <v>9</v>
      </c>
      <c r="K671" t="s">
        <v>2221</v>
      </c>
      <c r="L671" t="str">
        <f>IF(performance_data[[#This Row],[return_percentage]]&gt;=performance_data[[#This Row],[benchmark_return]],"Higher","Lower")</f>
        <v>Lower</v>
      </c>
      <c r="M671" s="14">
        <f xml:space="preserve"> _xlfn.MAXIFS(performance_data[date],performance_data[portfolio_id],performance_data[[#This Row],[portfolio_id]])</f>
        <v>45540</v>
      </c>
      <c r="N671" s="14">
        <f xml:space="preserve"> _xlfn.MINIFS(performance_data[date],performance_data[portfolio_id],performance_data[[#This Row],[portfolio_id]])</f>
        <v>44853</v>
      </c>
      <c r="O671" s="15">
        <f>_xlfn.MAXIFS(performance_data[portfolio_value],performance_data[portfolio_id],performance_data[[#This Row],[portfolio_id]],performance_data[date],performance_data[[#This Row],[latest_date]])</f>
        <v>250405.96</v>
      </c>
      <c r="P671" s="15">
        <f>_xlfn.MAXIFS(performance_data[portfolio_value],performance_data[portfolio_id],performance_data[[#This Row],[portfolio_id]],performance_data[date],performance_data[[#This Row],[starting_date]])</f>
        <v>122923.11</v>
      </c>
      <c r="Q671" s="15">
        <f>performance_data[[#This Row],[latest_value]]-performance_data[[#This Row],[starting_value]]</f>
        <v>127482.84999999999</v>
      </c>
      <c r="R671" s="15">
        <f>performance_data[[#This Row],[net_inflows]]-performance_data[[#This Row],[net_outflows]]</f>
        <v>3374.7200000000003</v>
      </c>
      <c r="S671" s="15" t="str">
        <f>IF(performance_data[[#This Row],[net_inflows]]&gt;AVERAGE(performance_data[net_inflows]),"High","Low")</f>
        <v>Low</v>
      </c>
      <c r="T671" s="15">
        <f>AVERAGEIF(performance_data[inflow_flag],performance_data[[#This Row],[inflow_flag]],performance_data[return_percentage])</f>
        <v>5.0457846277021572</v>
      </c>
      <c r="U671" s="17">
        <f>IF(performance_data[[#This Row],[return_percentage]]&lt;performance_data[[#This Row],[benchmark_return]],1,0)</f>
        <v>1</v>
      </c>
      <c r="V671" s="17">
        <f>COUNTIFS(performance_data[portfolio_id],performance_data[[#This Row],[portfolio_id]])</f>
        <v>28</v>
      </c>
      <c r="W671" s="17">
        <f>COUNTIFS(performance_data[portfolio_id],performance_data[[#This Row],[portfolio_id]],
          performance_data[return_flag],1)</f>
        <v>10</v>
      </c>
      <c r="X671" s="15">
        <f>performance_data[[#This Row],[underperform_flag_count]]/performance_data[[#This Row],[totalportfoliocount]]</f>
        <v>0.35714285714285715</v>
      </c>
    </row>
    <row r="672" spans="1:24" x14ac:dyDescent="0.3">
      <c r="A672">
        <v>2142</v>
      </c>
      <c r="B672" s="1">
        <v>45095</v>
      </c>
      <c r="C672">
        <v>104686.81</v>
      </c>
      <c r="D672">
        <v>14.67</v>
      </c>
      <c r="E672">
        <v>12.62</v>
      </c>
      <c r="F672">
        <v>15570.39</v>
      </c>
      <c r="G672">
        <v>6821.31</v>
      </c>
      <c r="H672" t="s">
        <v>2213</v>
      </c>
      <c r="I672" t="s">
        <v>2211</v>
      </c>
      <c r="J672">
        <v>6</v>
      </c>
      <c r="K672" t="s">
        <v>2212</v>
      </c>
      <c r="L672" t="str">
        <f>IF(performance_data[[#This Row],[return_percentage]]&gt;=performance_data[[#This Row],[benchmark_return]],"Higher","Lower")</f>
        <v>Higher</v>
      </c>
      <c r="M672" s="14">
        <f xml:space="preserve"> _xlfn.MAXIFS(performance_data[date],performance_data[portfolio_id],performance_data[[#This Row],[portfolio_id]])</f>
        <v>45540</v>
      </c>
      <c r="N672" s="14">
        <f xml:space="preserve"> _xlfn.MINIFS(performance_data[date],performance_data[portfolio_id],performance_data[[#This Row],[portfolio_id]])</f>
        <v>44853</v>
      </c>
      <c r="O672" s="15">
        <f>_xlfn.MAXIFS(performance_data[portfolio_value],performance_data[portfolio_id],performance_data[[#This Row],[portfolio_id]],performance_data[date],performance_data[[#This Row],[latest_date]])</f>
        <v>250405.96</v>
      </c>
      <c r="P672" s="15">
        <f>_xlfn.MAXIFS(performance_data[portfolio_value],performance_data[portfolio_id],performance_data[[#This Row],[portfolio_id]],performance_data[date],performance_data[[#This Row],[starting_date]])</f>
        <v>122923.11</v>
      </c>
      <c r="Q672" s="15">
        <f>performance_data[[#This Row],[latest_value]]-performance_data[[#This Row],[starting_value]]</f>
        <v>127482.84999999999</v>
      </c>
      <c r="R672" s="15">
        <f>performance_data[[#This Row],[net_inflows]]-performance_data[[#This Row],[net_outflows]]</f>
        <v>8749.0799999999981</v>
      </c>
      <c r="S672" s="15" t="str">
        <f>IF(performance_data[[#This Row],[net_inflows]]&gt;AVERAGE(performance_data[net_inflows]),"High","Low")</f>
        <v>High</v>
      </c>
      <c r="T672" s="15">
        <f>AVERAGEIF(performance_data[inflow_flag],performance_data[[#This Row],[inflow_flag]],performance_data[return_percentage])</f>
        <v>4.8467905675459724</v>
      </c>
      <c r="U672" s="17">
        <f>IF(performance_data[[#This Row],[return_percentage]]&lt;performance_data[[#This Row],[benchmark_return]],1,0)</f>
        <v>0</v>
      </c>
      <c r="V672" s="17">
        <f>COUNTIFS(performance_data[portfolio_id],performance_data[[#This Row],[portfolio_id]])</f>
        <v>28</v>
      </c>
      <c r="W672" s="17">
        <f>COUNTIFS(performance_data[portfolio_id],performance_data[[#This Row],[portfolio_id]],
          performance_data[return_flag],1)</f>
        <v>10</v>
      </c>
      <c r="X672" s="15">
        <f>performance_data[[#This Row],[underperform_flag_count]]/performance_data[[#This Row],[totalportfoliocount]]</f>
        <v>0.35714285714285715</v>
      </c>
    </row>
    <row r="673" spans="1:24" x14ac:dyDescent="0.3">
      <c r="A673">
        <v>2142</v>
      </c>
      <c r="B673" s="1">
        <v>45409</v>
      </c>
      <c r="C673">
        <v>128931.36</v>
      </c>
      <c r="D673">
        <v>14.33</v>
      </c>
      <c r="E673">
        <v>12.54</v>
      </c>
      <c r="F673">
        <v>18061.759999999998</v>
      </c>
      <c r="G673">
        <v>1633.99</v>
      </c>
      <c r="H673" t="s">
        <v>2205</v>
      </c>
      <c r="I673" t="s">
        <v>2211</v>
      </c>
      <c r="J673">
        <v>4</v>
      </c>
      <c r="K673" t="s">
        <v>2216</v>
      </c>
      <c r="L673" t="str">
        <f>IF(performance_data[[#This Row],[return_percentage]]&gt;=performance_data[[#This Row],[benchmark_return]],"Higher","Lower")</f>
        <v>Higher</v>
      </c>
      <c r="M673" s="14">
        <f xml:space="preserve"> _xlfn.MAXIFS(performance_data[date],performance_data[portfolio_id],performance_data[[#This Row],[portfolio_id]])</f>
        <v>45540</v>
      </c>
      <c r="N673" s="14">
        <f xml:space="preserve"> _xlfn.MINIFS(performance_data[date],performance_data[portfolio_id],performance_data[[#This Row],[portfolio_id]])</f>
        <v>44853</v>
      </c>
      <c r="O673" s="15">
        <f>_xlfn.MAXIFS(performance_data[portfolio_value],performance_data[portfolio_id],performance_data[[#This Row],[portfolio_id]],performance_data[date],performance_data[[#This Row],[latest_date]])</f>
        <v>250405.96</v>
      </c>
      <c r="P673" s="15">
        <f>_xlfn.MAXIFS(performance_data[portfolio_value],performance_data[portfolio_id],performance_data[[#This Row],[portfolio_id]],performance_data[date],performance_data[[#This Row],[starting_date]])</f>
        <v>122923.11</v>
      </c>
      <c r="Q673" s="15">
        <f>performance_data[[#This Row],[latest_value]]-performance_data[[#This Row],[starting_value]]</f>
        <v>127482.84999999999</v>
      </c>
      <c r="R673" s="15">
        <f>performance_data[[#This Row],[net_inflows]]-performance_data[[#This Row],[net_outflows]]</f>
        <v>16427.769999999997</v>
      </c>
      <c r="S673" s="15" t="str">
        <f>IF(performance_data[[#This Row],[net_inflows]]&gt;AVERAGE(performance_data[net_inflows]),"High","Low")</f>
        <v>High</v>
      </c>
      <c r="T673" s="15">
        <f>AVERAGEIF(performance_data[inflow_flag],performance_data[[#This Row],[inflow_flag]],performance_data[return_percentage])</f>
        <v>4.8467905675459724</v>
      </c>
      <c r="U673" s="17">
        <f>IF(performance_data[[#This Row],[return_percentage]]&lt;performance_data[[#This Row],[benchmark_return]],1,0)</f>
        <v>0</v>
      </c>
      <c r="V673" s="17">
        <f>COUNTIFS(performance_data[portfolio_id],performance_data[[#This Row],[portfolio_id]])</f>
        <v>28</v>
      </c>
      <c r="W673" s="17">
        <f>COUNTIFS(performance_data[portfolio_id],performance_data[[#This Row],[portfolio_id]],
          performance_data[return_flag],1)</f>
        <v>10</v>
      </c>
      <c r="X673" s="15">
        <f>performance_data[[#This Row],[underperform_flag_count]]/performance_data[[#This Row],[totalportfoliocount]]</f>
        <v>0.35714285714285715</v>
      </c>
    </row>
    <row r="674" spans="1:24" x14ac:dyDescent="0.3">
      <c r="A674">
        <v>2150</v>
      </c>
      <c r="B674" s="1">
        <v>45084</v>
      </c>
      <c r="C674">
        <v>364704.21</v>
      </c>
      <c r="D674">
        <v>12.03</v>
      </c>
      <c r="E674">
        <v>11.86</v>
      </c>
      <c r="F674">
        <v>16143.62</v>
      </c>
      <c r="G674">
        <v>12322.18</v>
      </c>
      <c r="H674" t="s">
        <v>2213</v>
      </c>
      <c r="I674" t="s">
        <v>2211</v>
      </c>
      <c r="J674">
        <v>6</v>
      </c>
      <c r="K674" t="s">
        <v>2212</v>
      </c>
      <c r="L674" t="str">
        <f>IF(performance_data[[#This Row],[return_percentage]]&gt;=performance_data[[#This Row],[benchmark_return]],"Higher","Lower")</f>
        <v>Higher</v>
      </c>
      <c r="M674" s="14">
        <f xml:space="preserve"> _xlfn.MAXIFS(performance_data[date],performance_data[portfolio_id],performance_data[[#This Row],[portfolio_id]])</f>
        <v>45510</v>
      </c>
      <c r="N674" s="14">
        <f xml:space="preserve"> _xlfn.MINIFS(performance_data[date],performance_data[portfolio_id],performance_data[[#This Row],[portfolio_id]])</f>
        <v>44844</v>
      </c>
      <c r="O674" s="15">
        <f>_xlfn.MAXIFS(performance_data[portfolio_value],performance_data[portfolio_id],performance_data[[#This Row],[portfolio_id]],performance_data[date],performance_data[[#This Row],[latest_date]])</f>
        <v>265474.12</v>
      </c>
      <c r="P674" s="15">
        <f>_xlfn.MAXIFS(performance_data[portfolio_value],performance_data[portfolio_id],performance_data[[#This Row],[portfolio_id]],performance_data[date],performance_data[[#This Row],[starting_date]])</f>
        <v>442067.59</v>
      </c>
      <c r="Q674" s="15">
        <f>performance_data[[#This Row],[latest_value]]-performance_data[[#This Row],[starting_value]]</f>
        <v>-176593.47000000003</v>
      </c>
      <c r="R674" s="15">
        <f>performance_data[[#This Row],[net_inflows]]-performance_data[[#This Row],[net_outflows]]</f>
        <v>3821.4400000000005</v>
      </c>
      <c r="S674" s="15" t="str">
        <f>IF(performance_data[[#This Row],[net_inflows]]&gt;AVERAGE(performance_data[net_inflows]),"High","Low")</f>
        <v>High</v>
      </c>
      <c r="T674" s="15">
        <f>AVERAGEIF(performance_data[inflow_flag],performance_data[[#This Row],[inflow_flag]],performance_data[return_percentage])</f>
        <v>4.8467905675459724</v>
      </c>
      <c r="U674" s="17">
        <f>IF(performance_data[[#This Row],[return_percentage]]&lt;performance_data[[#This Row],[benchmark_return]],1,0)</f>
        <v>0</v>
      </c>
      <c r="V674" s="17">
        <f>COUNTIFS(performance_data[portfolio_id],performance_data[[#This Row],[portfolio_id]])</f>
        <v>22</v>
      </c>
      <c r="W674" s="17">
        <f>COUNTIFS(performance_data[portfolio_id],performance_data[[#This Row],[portfolio_id]],
          performance_data[return_flag],1)</f>
        <v>10</v>
      </c>
      <c r="X674" s="15">
        <f>performance_data[[#This Row],[underperform_flag_count]]/performance_data[[#This Row],[totalportfoliocount]]</f>
        <v>0.45454545454545453</v>
      </c>
    </row>
    <row r="675" spans="1:24" x14ac:dyDescent="0.3">
      <c r="A675">
        <v>2150</v>
      </c>
      <c r="B675" s="1">
        <v>45391</v>
      </c>
      <c r="C675">
        <v>315831.43</v>
      </c>
      <c r="D675">
        <v>6.32</v>
      </c>
      <c r="E675">
        <v>7.11</v>
      </c>
      <c r="F675">
        <v>13684.45</v>
      </c>
      <c r="G675">
        <v>18919.52</v>
      </c>
      <c r="H675" t="s">
        <v>2205</v>
      </c>
      <c r="I675" t="s">
        <v>2211</v>
      </c>
      <c r="J675">
        <v>4</v>
      </c>
      <c r="K675" t="s">
        <v>2216</v>
      </c>
      <c r="L675" t="str">
        <f>IF(performance_data[[#This Row],[return_percentage]]&gt;=performance_data[[#This Row],[benchmark_return]],"Higher","Lower")</f>
        <v>Lower</v>
      </c>
      <c r="M675" s="14">
        <f xml:space="preserve"> _xlfn.MAXIFS(performance_data[date],performance_data[portfolio_id],performance_data[[#This Row],[portfolio_id]])</f>
        <v>45510</v>
      </c>
      <c r="N675" s="14">
        <f xml:space="preserve"> _xlfn.MINIFS(performance_data[date],performance_data[portfolio_id],performance_data[[#This Row],[portfolio_id]])</f>
        <v>44844</v>
      </c>
      <c r="O675" s="15">
        <f>_xlfn.MAXIFS(performance_data[portfolio_value],performance_data[portfolio_id],performance_data[[#This Row],[portfolio_id]],performance_data[date],performance_data[[#This Row],[latest_date]])</f>
        <v>265474.12</v>
      </c>
      <c r="P675" s="15">
        <f>_xlfn.MAXIFS(performance_data[portfolio_value],performance_data[portfolio_id],performance_data[[#This Row],[portfolio_id]],performance_data[date],performance_data[[#This Row],[starting_date]])</f>
        <v>442067.59</v>
      </c>
      <c r="Q675" s="15">
        <f>performance_data[[#This Row],[latest_value]]-performance_data[[#This Row],[starting_value]]</f>
        <v>-176593.47000000003</v>
      </c>
      <c r="R675" s="15">
        <f>performance_data[[#This Row],[net_inflows]]-performance_data[[#This Row],[net_outflows]]</f>
        <v>-5235.07</v>
      </c>
      <c r="S675" s="15" t="str">
        <f>IF(performance_data[[#This Row],[net_inflows]]&gt;AVERAGE(performance_data[net_inflows]),"High","Low")</f>
        <v>High</v>
      </c>
      <c r="T675" s="15">
        <f>AVERAGEIF(performance_data[inflow_flag],performance_data[[#This Row],[inflow_flag]],performance_data[return_percentage])</f>
        <v>4.8467905675459724</v>
      </c>
      <c r="U675" s="17">
        <f>IF(performance_data[[#This Row],[return_percentage]]&lt;performance_data[[#This Row],[benchmark_return]],1,0)</f>
        <v>1</v>
      </c>
      <c r="V675" s="17">
        <f>COUNTIFS(performance_data[portfolio_id],performance_data[[#This Row],[portfolio_id]])</f>
        <v>22</v>
      </c>
      <c r="W675" s="17">
        <f>COUNTIFS(performance_data[portfolio_id],performance_data[[#This Row],[portfolio_id]],
          performance_data[return_flag],1)</f>
        <v>10</v>
      </c>
      <c r="X675" s="15">
        <f>performance_data[[#This Row],[underperform_flag_count]]/performance_data[[#This Row],[totalportfoliocount]]</f>
        <v>0.45454545454545453</v>
      </c>
    </row>
    <row r="676" spans="1:24" x14ac:dyDescent="0.3">
      <c r="A676">
        <v>2150</v>
      </c>
      <c r="B676" s="1">
        <v>45156</v>
      </c>
      <c r="C676">
        <v>180833.55</v>
      </c>
      <c r="D676">
        <v>17.54</v>
      </c>
      <c r="E676">
        <v>19.940000000000001</v>
      </c>
      <c r="F676">
        <v>9308.07</v>
      </c>
      <c r="G676">
        <v>10394.049999999999</v>
      </c>
      <c r="H676" t="s">
        <v>2213</v>
      </c>
      <c r="I676" t="s">
        <v>2209</v>
      </c>
      <c r="J676">
        <v>8</v>
      </c>
      <c r="K676" t="s">
        <v>2214</v>
      </c>
      <c r="L676" t="str">
        <f>IF(performance_data[[#This Row],[return_percentage]]&gt;=performance_data[[#This Row],[benchmark_return]],"Higher","Lower")</f>
        <v>Lower</v>
      </c>
      <c r="M676" s="14">
        <f xml:space="preserve"> _xlfn.MAXIFS(performance_data[date],performance_data[portfolio_id],performance_data[[#This Row],[portfolio_id]])</f>
        <v>45510</v>
      </c>
      <c r="N676" s="14">
        <f xml:space="preserve"> _xlfn.MINIFS(performance_data[date],performance_data[portfolio_id],performance_data[[#This Row],[portfolio_id]])</f>
        <v>44844</v>
      </c>
      <c r="O676" s="15">
        <f>_xlfn.MAXIFS(performance_data[portfolio_value],performance_data[portfolio_id],performance_data[[#This Row],[portfolio_id]],performance_data[date],performance_data[[#This Row],[latest_date]])</f>
        <v>265474.12</v>
      </c>
      <c r="P676" s="15">
        <f>_xlfn.MAXIFS(performance_data[portfolio_value],performance_data[portfolio_id],performance_data[[#This Row],[portfolio_id]],performance_data[date],performance_data[[#This Row],[starting_date]])</f>
        <v>442067.59</v>
      </c>
      <c r="Q676" s="15">
        <f>performance_data[[#This Row],[latest_value]]-performance_data[[#This Row],[starting_value]]</f>
        <v>-176593.47000000003</v>
      </c>
      <c r="R676" s="15">
        <f>performance_data[[#This Row],[net_inflows]]-performance_data[[#This Row],[net_outflows]]</f>
        <v>-1085.9799999999996</v>
      </c>
      <c r="S676" s="15" t="str">
        <f>IF(performance_data[[#This Row],[net_inflows]]&gt;AVERAGE(performance_data[net_inflows]),"High","Low")</f>
        <v>Low</v>
      </c>
      <c r="T676" s="15">
        <f>AVERAGEIF(performance_data[inflow_flag],performance_data[[#This Row],[inflow_flag]],performance_data[return_percentage])</f>
        <v>5.0457846277021572</v>
      </c>
      <c r="U676" s="17">
        <f>IF(performance_data[[#This Row],[return_percentage]]&lt;performance_data[[#This Row],[benchmark_return]],1,0)</f>
        <v>1</v>
      </c>
      <c r="V676" s="17">
        <f>COUNTIFS(performance_data[portfolio_id],performance_data[[#This Row],[portfolio_id]])</f>
        <v>22</v>
      </c>
      <c r="W676" s="17">
        <f>COUNTIFS(performance_data[portfolio_id],performance_data[[#This Row],[portfolio_id]],
          performance_data[return_flag],1)</f>
        <v>10</v>
      </c>
      <c r="X676" s="15">
        <f>performance_data[[#This Row],[underperform_flag_count]]/performance_data[[#This Row],[totalportfoliocount]]</f>
        <v>0.45454545454545453</v>
      </c>
    </row>
    <row r="677" spans="1:24" x14ac:dyDescent="0.3">
      <c r="A677">
        <v>2150</v>
      </c>
      <c r="B677" s="1">
        <v>45482</v>
      </c>
      <c r="C677">
        <v>148675.24</v>
      </c>
      <c r="D677">
        <v>2.08</v>
      </c>
      <c r="E677">
        <v>2.29</v>
      </c>
      <c r="F677">
        <v>3530.89</v>
      </c>
      <c r="G677">
        <v>16155.53</v>
      </c>
      <c r="H677" t="s">
        <v>2205</v>
      </c>
      <c r="I677" t="s">
        <v>2209</v>
      </c>
      <c r="J677">
        <v>7</v>
      </c>
      <c r="K677" t="s">
        <v>2210</v>
      </c>
      <c r="L677" t="str">
        <f>IF(performance_data[[#This Row],[return_percentage]]&gt;=performance_data[[#This Row],[benchmark_return]],"Higher","Lower")</f>
        <v>Lower</v>
      </c>
      <c r="M677" s="14">
        <f xml:space="preserve"> _xlfn.MAXIFS(performance_data[date],performance_data[portfolio_id],performance_data[[#This Row],[portfolio_id]])</f>
        <v>45510</v>
      </c>
      <c r="N677" s="14">
        <f xml:space="preserve"> _xlfn.MINIFS(performance_data[date],performance_data[portfolio_id],performance_data[[#This Row],[portfolio_id]])</f>
        <v>44844</v>
      </c>
      <c r="O677" s="15">
        <f>_xlfn.MAXIFS(performance_data[portfolio_value],performance_data[portfolio_id],performance_data[[#This Row],[portfolio_id]],performance_data[date],performance_data[[#This Row],[latest_date]])</f>
        <v>265474.12</v>
      </c>
      <c r="P677" s="15">
        <f>_xlfn.MAXIFS(performance_data[portfolio_value],performance_data[portfolio_id],performance_data[[#This Row],[portfolio_id]],performance_data[date],performance_data[[#This Row],[starting_date]])</f>
        <v>442067.59</v>
      </c>
      <c r="Q677" s="15">
        <f>performance_data[[#This Row],[latest_value]]-performance_data[[#This Row],[starting_value]]</f>
        <v>-176593.47000000003</v>
      </c>
      <c r="R677" s="15">
        <f>performance_data[[#This Row],[net_inflows]]-performance_data[[#This Row],[net_outflows]]</f>
        <v>-12624.640000000001</v>
      </c>
      <c r="S677" s="15" t="str">
        <f>IF(performance_data[[#This Row],[net_inflows]]&gt;AVERAGE(performance_data[net_inflows]),"High","Low")</f>
        <v>Low</v>
      </c>
      <c r="T677" s="15">
        <f>AVERAGEIF(performance_data[inflow_flag],performance_data[[#This Row],[inflow_flag]],performance_data[return_percentage])</f>
        <v>5.0457846277021572</v>
      </c>
      <c r="U677" s="17">
        <f>IF(performance_data[[#This Row],[return_percentage]]&lt;performance_data[[#This Row],[benchmark_return]],1,0)</f>
        <v>1</v>
      </c>
      <c r="V677" s="17">
        <f>COUNTIFS(performance_data[portfolio_id],performance_data[[#This Row],[portfolio_id]])</f>
        <v>22</v>
      </c>
      <c r="W677" s="17">
        <f>COUNTIFS(performance_data[portfolio_id],performance_data[[#This Row],[portfolio_id]],
          performance_data[return_flag],1)</f>
        <v>10</v>
      </c>
      <c r="X677" s="15">
        <f>performance_data[[#This Row],[underperform_flag_count]]/performance_data[[#This Row],[totalportfoliocount]]</f>
        <v>0.45454545454545453</v>
      </c>
    </row>
    <row r="678" spans="1:24" x14ac:dyDescent="0.3">
      <c r="A678">
        <v>2150</v>
      </c>
      <c r="B678" s="1">
        <v>44880</v>
      </c>
      <c r="C678">
        <v>353424.39</v>
      </c>
      <c r="D678">
        <v>-7.88</v>
      </c>
      <c r="E678">
        <v>-8.15</v>
      </c>
      <c r="F678">
        <v>9623.2000000000007</v>
      </c>
      <c r="G678">
        <v>16844.11</v>
      </c>
      <c r="H678" t="s">
        <v>2220</v>
      </c>
      <c r="I678" t="s">
        <v>2217</v>
      </c>
      <c r="J678">
        <v>11</v>
      </c>
      <c r="K678" t="s">
        <v>2219</v>
      </c>
      <c r="L678" t="str">
        <f>IF(performance_data[[#This Row],[return_percentage]]&gt;=performance_data[[#This Row],[benchmark_return]],"Higher","Lower")</f>
        <v>Higher</v>
      </c>
      <c r="M678" s="14">
        <f xml:space="preserve"> _xlfn.MAXIFS(performance_data[date],performance_data[portfolio_id],performance_data[[#This Row],[portfolio_id]])</f>
        <v>45510</v>
      </c>
      <c r="N678" s="14">
        <f xml:space="preserve"> _xlfn.MINIFS(performance_data[date],performance_data[portfolio_id],performance_data[[#This Row],[portfolio_id]])</f>
        <v>44844</v>
      </c>
      <c r="O678" s="15">
        <f>_xlfn.MAXIFS(performance_data[portfolio_value],performance_data[portfolio_id],performance_data[[#This Row],[portfolio_id]],performance_data[date],performance_data[[#This Row],[latest_date]])</f>
        <v>265474.12</v>
      </c>
      <c r="P678" s="15">
        <f>_xlfn.MAXIFS(performance_data[portfolio_value],performance_data[portfolio_id],performance_data[[#This Row],[portfolio_id]],performance_data[date],performance_data[[#This Row],[starting_date]])</f>
        <v>442067.59</v>
      </c>
      <c r="Q678" s="15">
        <f>performance_data[[#This Row],[latest_value]]-performance_data[[#This Row],[starting_value]]</f>
        <v>-176593.47000000003</v>
      </c>
      <c r="R678" s="15">
        <f>performance_data[[#This Row],[net_inflows]]-performance_data[[#This Row],[net_outflows]]</f>
        <v>-7220.91</v>
      </c>
      <c r="S678" s="15" t="str">
        <f>IF(performance_data[[#This Row],[net_inflows]]&gt;AVERAGE(performance_data[net_inflows]),"High","Low")</f>
        <v>Low</v>
      </c>
      <c r="T678" s="15">
        <f>AVERAGEIF(performance_data[inflow_flag],performance_data[[#This Row],[inflow_flag]],performance_data[return_percentage])</f>
        <v>5.0457846277021572</v>
      </c>
      <c r="U678" s="17">
        <f>IF(performance_data[[#This Row],[return_percentage]]&lt;performance_data[[#This Row],[benchmark_return]],1,0)</f>
        <v>0</v>
      </c>
      <c r="V678" s="17">
        <f>COUNTIFS(performance_data[portfolio_id],performance_data[[#This Row],[portfolio_id]])</f>
        <v>22</v>
      </c>
      <c r="W678" s="17">
        <f>COUNTIFS(performance_data[portfolio_id],performance_data[[#This Row],[portfolio_id]],
          performance_data[return_flag],1)</f>
        <v>10</v>
      </c>
      <c r="X678" s="15">
        <f>performance_data[[#This Row],[underperform_flag_count]]/performance_data[[#This Row],[totalportfoliocount]]</f>
        <v>0.45454545454545453</v>
      </c>
    </row>
    <row r="679" spans="1:24" x14ac:dyDescent="0.3">
      <c r="A679">
        <v>2150</v>
      </c>
      <c r="B679" s="1">
        <v>45420</v>
      </c>
      <c r="C679">
        <v>189217.44</v>
      </c>
      <c r="D679">
        <v>17.57</v>
      </c>
      <c r="E679">
        <v>16.59</v>
      </c>
      <c r="F679">
        <v>19018.650000000001</v>
      </c>
      <c r="G679">
        <v>2050.29</v>
      </c>
      <c r="H679" t="s">
        <v>2205</v>
      </c>
      <c r="I679" t="s">
        <v>2211</v>
      </c>
      <c r="J679">
        <v>5</v>
      </c>
      <c r="K679" t="s">
        <v>2223</v>
      </c>
      <c r="L679" t="str">
        <f>IF(performance_data[[#This Row],[return_percentage]]&gt;=performance_data[[#This Row],[benchmark_return]],"Higher","Lower")</f>
        <v>Higher</v>
      </c>
      <c r="M679" s="14">
        <f xml:space="preserve"> _xlfn.MAXIFS(performance_data[date],performance_data[portfolio_id],performance_data[[#This Row],[portfolio_id]])</f>
        <v>45510</v>
      </c>
      <c r="N679" s="14">
        <f xml:space="preserve"> _xlfn.MINIFS(performance_data[date],performance_data[portfolio_id],performance_data[[#This Row],[portfolio_id]])</f>
        <v>44844</v>
      </c>
      <c r="O679" s="15">
        <f>_xlfn.MAXIFS(performance_data[portfolio_value],performance_data[portfolio_id],performance_data[[#This Row],[portfolio_id]],performance_data[date],performance_data[[#This Row],[latest_date]])</f>
        <v>265474.12</v>
      </c>
      <c r="P679" s="15">
        <f>_xlfn.MAXIFS(performance_data[portfolio_value],performance_data[portfolio_id],performance_data[[#This Row],[portfolio_id]],performance_data[date],performance_data[[#This Row],[starting_date]])</f>
        <v>442067.59</v>
      </c>
      <c r="Q679" s="15">
        <f>performance_data[[#This Row],[latest_value]]-performance_data[[#This Row],[starting_value]]</f>
        <v>-176593.47000000003</v>
      </c>
      <c r="R679" s="15">
        <f>performance_data[[#This Row],[net_inflows]]-performance_data[[#This Row],[net_outflows]]</f>
        <v>16968.36</v>
      </c>
      <c r="S679" s="15" t="str">
        <f>IF(performance_data[[#This Row],[net_inflows]]&gt;AVERAGE(performance_data[net_inflows]),"High","Low")</f>
        <v>High</v>
      </c>
      <c r="T679" s="15">
        <f>AVERAGEIF(performance_data[inflow_flag],performance_data[[#This Row],[inflow_flag]],performance_data[return_percentage])</f>
        <v>4.8467905675459724</v>
      </c>
      <c r="U679" s="17">
        <f>IF(performance_data[[#This Row],[return_percentage]]&lt;performance_data[[#This Row],[benchmark_return]],1,0)</f>
        <v>0</v>
      </c>
      <c r="V679" s="17">
        <f>COUNTIFS(performance_data[portfolio_id],performance_data[[#This Row],[portfolio_id]])</f>
        <v>22</v>
      </c>
      <c r="W679" s="17">
        <f>COUNTIFS(performance_data[portfolio_id],performance_data[[#This Row],[portfolio_id]],
          performance_data[return_flag],1)</f>
        <v>10</v>
      </c>
      <c r="X679" s="15">
        <f>performance_data[[#This Row],[underperform_flag_count]]/performance_data[[#This Row],[totalportfoliocount]]</f>
        <v>0.45454545454545453</v>
      </c>
    </row>
    <row r="680" spans="1:24" x14ac:dyDescent="0.3">
      <c r="A680">
        <v>2150</v>
      </c>
      <c r="B680" s="1">
        <v>45285</v>
      </c>
      <c r="C680">
        <v>58122.5</v>
      </c>
      <c r="D680">
        <v>5.34</v>
      </c>
      <c r="E680">
        <v>6.14</v>
      </c>
      <c r="F680">
        <v>2440.41</v>
      </c>
      <c r="G680">
        <v>11063.58</v>
      </c>
      <c r="H680" t="s">
        <v>2213</v>
      </c>
      <c r="I680" t="s">
        <v>2217</v>
      </c>
      <c r="J680">
        <v>12</v>
      </c>
      <c r="K680" t="s">
        <v>2218</v>
      </c>
      <c r="L680" t="str">
        <f>IF(performance_data[[#This Row],[return_percentage]]&gt;=performance_data[[#This Row],[benchmark_return]],"Higher","Lower")</f>
        <v>Lower</v>
      </c>
      <c r="M680" s="14">
        <f xml:space="preserve"> _xlfn.MAXIFS(performance_data[date],performance_data[portfolio_id],performance_data[[#This Row],[portfolio_id]])</f>
        <v>45510</v>
      </c>
      <c r="N680" s="14">
        <f xml:space="preserve"> _xlfn.MINIFS(performance_data[date],performance_data[portfolio_id],performance_data[[#This Row],[portfolio_id]])</f>
        <v>44844</v>
      </c>
      <c r="O680" s="15">
        <f>_xlfn.MAXIFS(performance_data[portfolio_value],performance_data[portfolio_id],performance_data[[#This Row],[portfolio_id]],performance_data[date],performance_data[[#This Row],[latest_date]])</f>
        <v>265474.12</v>
      </c>
      <c r="P680" s="15">
        <f>_xlfn.MAXIFS(performance_data[portfolio_value],performance_data[portfolio_id],performance_data[[#This Row],[portfolio_id]],performance_data[date],performance_data[[#This Row],[starting_date]])</f>
        <v>442067.59</v>
      </c>
      <c r="Q680" s="15">
        <f>performance_data[[#This Row],[latest_value]]-performance_data[[#This Row],[starting_value]]</f>
        <v>-176593.47000000003</v>
      </c>
      <c r="R680" s="15">
        <f>performance_data[[#This Row],[net_inflows]]-performance_data[[#This Row],[net_outflows]]</f>
        <v>-8623.17</v>
      </c>
      <c r="S680" s="15" t="str">
        <f>IF(performance_data[[#This Row],[net_inflows]]&gt;AVERAGE(performance_data[net_inflows]),"High","Low")</f>
        <v>Low</v>
      </c>
      <c r="T680" s="15">
        <f>AVERAGEIF(performance_data[inflow_flag],performance_data[[#This Row],[inflow_flag]],performance_data[return_percentage])</f>
        <v>5.0457846277021572</v>
      </c>
      <c r="U680" s="17">
        <f>IF(performance_data[[#This Row],[return_percentage]]&lt;performance_data[[#This Row],[benchmark_return]],1,0)</f>
        <v>1</v>
      </c>
      <c r="V680" s="17">
        <f>COUNTIFS(performance_data[portfolio_id],performance_data[[#This Row],[portfolio_id]])</f>
        <v>22</v>
      </c>
      <c r="W680" s="17">
        <f>COUNTIFS(performance_data[portfolio_id],performance_data[[#This Row],[portfolio_id]],
          performance_data[return_flag],1)</f>
        <v>10</v>
      </c>
      <c r="X680" s="15">
        <f>performance_data[[#This Row],[underperform_flag_count]]/performance_data[[#This Row],[totalportfoliocount]]</f>
        <v>0.45454545454545453</v>
      </c>
    </row>
    <row r="681" spans="1:24" x14ac:dyDescent="0.3">
      <c r="A681">
        <v>2150</v>
      </c>
      <c r="B681" s="1">
        <v>45236</v>
      </c>
      <c r="C681">
        <v>311666.05</v>
      </c>
      <c r="D681">
        <v>-9.98</v>
      </c>
      <c r="E681">
        <v>-11.94</v>
      </c>
      <c r="F681">
        <v>4690.42</v>
      </c>
      <c r="G681">
        <v>17993.240000000002</v>
      </c>
      <c r="H681" t="s">
        <v>2213</v>
      </c>
      <c r="I681" t="s">
        <v>2217</v>
      </c>
      <c r="J681">
        <v>11</v>
      </c>
      <c r="K681" t="s">
        <v>2219</v>
      </c>
      <c r="L681" t="str">
        <f>IF(performance_data[[#This Row],[return_percentage]]&gt;=performance_data[[#This Row],[benchmark_return]],"Higher","Lower")</f>
        <v>Higher</v>
      </c>
      <c r="M681" s="14">
        <f xml:space="preserve"> _xlfn.MAXIFS(performance_data[date],performance_data[portfolio_id],performance_data[[#This Row],[portfolio_id]])</f>
        <v>45510</v>
      </c>
      <c r="N681" s="14">
        <f xml:space="preserve"> _xlfn.MINIFS(performance_data[date],performance_data[portfolio_id],performance_data[[#This Row],[portfolio_id]])</f>
        <v>44844</v>
      </c>
      <c r="O681" s="15">
        <f>_xlfn.MAXIFS(performance_data[portfolio_value],performance_data[portfolio_id],performance_data[[#This Row],[portfolio_id]],performance_data[date],performance_data[[#This Row],[latest_date]])</f>
        <v>265474.12</v>
      </c>
      <c r="P681" s="15">
        <f>_xlfn.MAXIFS(performance_data[portfolio_value],performance_data[portfolio_id],performance_data[[#This Row],[portfolio_id]],performance_data[date],performance_data[[#This Row],[starting_date]])</f>
        <v>442067.59</v>
      </c>
      <c r="Q681" s="15">
        <f>performance_data[[#This Row],[latest_value]]-performance_data[[#This Row],[starting_value]]</f>
        <v>-176593.47000000003</v>
      </c>
      <c r="R681" s="15">
        <f>performance_data[[#This Row],[net_inflows]]-performance_data[[#This Row],[net_outflows]]</f>
        <v>-13302.820000000002</v>
      </c>
      <c r="S681" s="15" t="str">
        <f>IF(performance_data[[#This Row],[net_inflows]]&gt;AVERAGE(performance_data[net_inflows]),"High","Low")</f>
        <v>Low</v>
      </c>
      <c r="T681" s="15">
        <f>AVERAGEIF(performance_data[inflow_flag],performance_data[[#This Row],[inflow_flag]],performance_data[return_percentage])</f>
        <v>5.0457846277021572</v>
      </c>
      <c r="U681" s="17">
        <f>IF(performance_data[[#This Row],[return_percentage]]&lt;performance_data[[#This Row],[benchmark_return]],1,0)</f>
        <v>0</v>
      </c>
      <c r="V681" s="17">
        <f>COUNTIFS(performance_data[portfolio_id],performance_data[[#This Row],[portfolio_id]])</f>
        <v>22</v>
      </c>
      <c r="W681" s="17">
        <f>COUNTIFS(performance_data[portfolio_id],performance_data[[#This Row],[portfolio_id]],
          performance_data[return_flag],1)</f>
        <v>10</v>
      </c>
      <c r="X681" s="15">
        <f>performance_data[[#This Row],[underperform_flag_count]]/performance_data[[#This Row],[totalportfoliocount]]</f>
        <v>0.45454545454545453</v>
      </c>
    </row>
    <row r="682" spans="1:24" x14ac:dyDescent="0.3">
      <c r="A682">
        <v>2150</v>
      </c>
      <c r="B682" s="1">
        <v>45510</v>
      </c>
      <c r="C682">
        <v>265474.12</v>
      </c>
      <c r="D682">
        <v>7.22</v>
      </c>
      <c r="E682">
        <v>5.85</v>
      </c>
      <c r="F682">
        <v>5934.92</v>
      </c>
      <c r="G682">
        <v>14139.85</v>
      </c>
      <c r="H682" t="s">
        <v>2205</v>
      </c>
      <c r="I682" t="s">
        <v>2209</v>
      </c>
      <c r="J682">
        <v>8</v>
      </c>
      <c r="K682" t="s">
        <v>2214</v>
      </c>
      <c r="L682" t="str">
        <f>IF(performance_data[[#This Row],[return_percentage]]&gt;=performance_data[[#This Row],[benchmark_return]],"Higher","Lower")</f>
        <v>Higher</v>
      </c>
      <c r="M682" s="14">
        <f xml:space="preserve"> _xlfn.MAXIFS(performance_data[date],performance_data[portfolio_id],performance_data[[#This Row],[portfolio_id]])</f>
        <v>45510</v>
      </c>
      <c r="N682" s="14">
        <f xml:space="preserve"> _xlfn.MINIFS(performance_data[date],performance_data[portfolio_id],performance_data[[#This Row],[portfolio_id]])</f>
        <v>44844</v>
      </c>
      <c r="O682" s="15">
        <f>_xlfn.MAXIFS(performance_data[portfolio_value],performance_data[portfolio_id],performance_data[[#This Row],[portfolio_id]],performance_data[date],performance_data[[#This Row],[latest_date]])</f>
        <v>265474.12</v>
      </c>
      <c r="P682" s="15">
        <f>_xlfn.MAXIFS(performance_data[portfolio_value],performance_data[portfolio_id],performance_data[[#This Row],[portfolio_id]],performance_data[date],performance_data[[#This Row],[starting_date]])</f>
        <v>442067.59</v>
      </c>
      <c r="Q682" s="15">
        <f>performance_data[[#This Row],[latest_value]]-performance_data[[#This Row],[starting_value]]</f>
        <v>-176593.47000000003</v>
      </c>
      <c r="R682" s="15">
        <f>performance_data[[#This Row],[net_inflows]]-performance_data[[#This Row],[net_outflows]]</f>
        <v>-8204.93</v>
      </c>
      <c r="S682" s="15" t="str">
        <f>IF(performance_data[[#This Row],[net_inflows]]&gt;AVERAGE(performance_data[net_inflows]),"High","Low")</f>
        <v>Low</v>
      </c>
      <c r="T682" s="15">
        <f>AVERAGEIF(performance_data[inflow_flag],performance_data[[#This Row],[inflow_flag]],performance_data[return_percentage])</f>
        <v>5.0457846277021572</v>
      </c>
      <c r="U682" s="17">
        <f>IF(performance_data[[#This Row],[return_percentage]]&lt;performance_data[[#This Row],[benchmark_return]],1,0)</f>
        <v>0</v>
      </c>
      <c r="V682" s="17">
        <f>COUNTIFS(performance_data[portfolio_id],performance_data[[#This Row],[portfolio_id]])</f>
        <v>22</v>
      </c>
      <c r="W682" s="17">
        <f>COUNTIFS(performance_data[portfolio_id],performance_data[[#This Row],[portfolio_id]],
          performance_data[return_flag],1)</f>
        <v>10</v>
      </c>
      <c r="X682" s="15">
        <f>performance_data[[#This Row],[underperform_flag_count]]/performance_data[[#This Row],[totalportfoliocount]]</f>
        <v>0.45454545454545453</v>
      </c>
    </row>
    <row r="683" spans="1:24" x14ac:dyDescent="0.3">
      <c r="A683">
        <v>2150</v>
      </c>
      <c r="B683" s="1">
        <v>44849</v>
      </c>
      <c r="C683">
        <v>64007.22</v>
      </c>
      <c r="D683">
        <v>-7.58</v>
      </c>
      <c r="E683">
        <v>-6.15</v>
      </c>
      <c r="F683">
        <v>11018.19</v>
      </c>
      <c r="G683">
        <v>9625.9599999999991</v>
      </c>
      <c r="H683" t="s">
        <v>2220</v>
      </c>
      <c r="I683" t="s">
        <v>2217</v>
      </c>
      <c r="J683">
        <v>10</v>
      </c>
      <c r="K683" t="s">
        <v>2224</v>
      </c>
      <c r="L683" t="str">
        <f>IF(performance_data[[#This Row],[return_percentage]]&gt;=performance_data[[#This Row],[benchmark_return]],"Higher","Lower")</f>
        <v>Lower</v>
      </c>
      <c r="M683" s="14">
        <f xml:space="preserve"> _xlfn.MAXIFS(performance_data[date],performance_data[portfolio_id],performance_data[[#This Row],[portfolio_id]])</f>
        <v>45510</v>
      </c>
      <c r="N683" s="14">
        <f xml:space="preserve"> _xlfn.MINIFS(performance_data[date],performance_data[portfolio_id],performance_data[[#This Row],[portfolio_id]])</f>
        <v>44844</v>
      </c>
      <c r="O683" s="15">
        <f>_xlfn.MAXIFS(performance_data[portfolio_value],performance_data[portfolio_id],performance_data[[#This Row],[portfolio_id]],performance_data[date],performance_data[[#This Row],[latest_date]])</f>
        <v>265474.12</v>
      </c>
      <c r="P683" s="15">
        <f>_xlfn.MAXIFS(performance_data[portfolio_value],performance_data[portfolio_id],performance_data[[#This Row],[portfolio_id]],performance_data[date],performance_data[[#This Row],[starting_date]])</f>
        <v>442067.59</v>
      </c>
      <c r="Q683" s="15">
        <f>performance_data[[#This Row],[latest_value]]-performance_data[[#This Row],[starting_value]]</f>
        <v>-176593.47000000003</v>
      </c>
      <c r="R683" s="15">
        <f>performance_data[[#This Row],[net_inflows]]-performance_data[[#This Row],[net_outflows]]</f>
        <v>1392.2300000000014</v>
      </c>
      <c r="S683" s="15" t="str">
        <f>IF(performance_data[[#This Row],[net_inflows]]&gt;AVERAGE(performance_data[net_inflows]),"High","Low")</f>
        <v>High</v>
      </c>
      <c r="T683" s="15">
        <f>AVERAGEIF(performance_data[inflow_flag],performance_data[[#This Row],[inflow_flag]],performance_data[return_percentage])</f>
        <v>4.8467905675459724</v>
      </c>
      <c r="U683" s="17">
        <f>IF(performance_data[[#This Row],[return_percentage]]&lt;performance_data[[#This Row],[benchmark_return]],1,0)</f>
        <v>1</v>
      </c>
      <c r="V683" s="17">
        <f>COUNTIFS(performance_data[portfolio_id],performance_data[[#This Row],[portfolio_id]])</f>
        <v>22</v>
      </c>
      <c r="W683" s="17">
        <f>COUNTIFS(performance_data[portfolio_id],performance_data[[#This Row],[portfolio_id]],
          performance_data[return_flag],1)</f>
        <v>10</v>
      </c>
      <c r="X683" s="15">
        <f>performance_data[[#This Row],[underperform_flag_count]]/performance_data[[#This Row],[totalportfoliocount]]</f>
        <v>0.45454545454545453</v>
      </c>
    </row>
    <row r="684" spans="1:24" x14ac:dyDescent="0.3">
      <c r="A684">
        <v>2150</v>
      </c>
      <c r="B684" s="1">
        <v>45467</v>
      </c>
      <c r="C684">
        <v>298528.68</v>
      </c>
      <c r="D684">
        <v>11.39</v>
      </c>
      <c r="E684">
        <v>9.2100000000000009</v>
      </c>
      <c r="F684">
        <v>6815.31</v>
      </c>
      <c r="G684">
        <v>210.22</v>
      </c>
      <c r="H684" t="s">
        <v>2205</v>
      </c>
      <c r="I684" t="s">
        <v>2211</v>
      </c>
      <c r="J684">
        <v>6</v>
      </c>
      <c r="K684" t="s">
        <v>2212</v>
      </c>
      <c r="L684" t="str">
        <f>IF(performance_data[[#This Row],[return_percentage]]&gt;=performance_data[[#This Row],[benchmark_return]],"Higher","Lower")</f>
        <v>Higher</v>
      </c>
      <c r="M684" s="14">
        <f xml:space="preserve"> _xlfn.MAXIFS(performance_data[date],performance_data[portfolio_id],performance_data[[#This Row],[portfolio_id]])</f>
        <v>45510</v>
      </c>
      <c r="N684" s="14">
        <f xml:space="preserve"> _xlfn.MINIFS(performance_data[date],performance_data[portfolio_id],performance_data[[#This Row],[portfolio_id]])</f>
        <v>44844</v>
      </c>
      <c r="O684" s="15">
        <f>_xlfn.MAXIFS(performance_data[portfolio_value],performance_data[portfolio_id],performance_data[[#This Row],[portfolio_id]],performance_data[date],performance_data[[#This Row],[latest_date]])</f>
        <v>265474.12</v>
      </c>
      <c r="P684" s="15">
        <f>_xlfn.MAXIFS(performance_data[portfolio_value],performance_data[portfolio_id],performance_data[[#This Row],[portfolio_id]],performance_data[date],performance_data[[#This Row],[starting_date]])</f>
        <v>442067.59</v>
      </c>
      <c r="Q684" s="15">
        <f>performance_data[[#This Row],[latest_value]]-performance_data[[#This Row],[starting_value]]</f>
        <v>-176593.47000000003</v>
      </c>
      <c r="R684" s="15">
        <f>performance_data[[#This Row],[net_inflows]]-performance_data[[#This Row],[net_outflows]]</f>
        <v>6605.09</v>
      </c>
      <c r="S684" s="15" t="str">
        <f>IF(performance_data[[#This Row],[net_inflows]]&gt;AVERAGE(performance_data[net_inflows]),"High","Low")</f>
        <v>Low</v>
      </c>
      <c r="T684" s="15">
        <f>AVERAGEIF(performance_data[inflow_flag],performance_data[[#This Row],[inflow_flag]],performance_data[return_percentage])</f>
        <v>5.0457846277021572</v>
      </c>
      <c r="U684" s="17">
        <f>IF(performance_data[[#This Row],[return_percentage]]&lt;performance_data[[#This Row],[benchmark_return]],1,0)</f>
        <v>0</v>
      </c>
      <c r="V684" s="17">
        <f>COUNTIFS(performance_data[portfolio_id],performance_data[[#This Row],[portfolio_id]])</f>
        <v>22</v>
      </c>
      <c r="W684" s="17">
        <f>COUNTIFS(performance_data[portfolio_id],performance_data[[#This Row],[portfolio_id]],
          performance_data[return_flag],1)</f>
        <v>10</v>
      </c>
      <c r="X684" s="15">
        <f>performance_data[[#This Row],[underperform_flag_count]]/performance_data[[#This Row],[totalportfoliocount]]</f>
        <v>0.45454545454545453</v>
      </c>
    </row>
    <row r="685" spans="1:24" x14ac:dyDescent="0.3">
      <c r="A685">
        <v>2150</v>
      </c>
      <c r="B685" s="1">
        <v>44844</v>
      </c>
      <c r="C685">
        <v>442067.59</v>
      </c>
      <c r="D685">
        <v>3.01</v>
      </c>
      <c r="E685">
        <v>3.03</v>
      </c>
      <c r="F685">
        <v>14039.76</v>
      </c>
      <c r="G685">
        <v>12242.37</v>
      </c>
      <c r="H685" t="s">
        <v>2220</v>
      </c>
      <c r="I685" t="s">
        <v>2217</v>
      </c>
      <c r="J685">
        <v>10</v>
      </c>
      <c r="K685" t="s">
        <v>2224</v>
      </c>
      <c r="L685" t="str">
        <f>IF(performance_data[[#This Row],[return_percentage]]&gt;=performance_data[[#This Row],[benchmark_return]],"Higher","Lower")</f>
        <v>Lower</v>
      </c>
      <c r="M685" s="14">
        <f xml:space="preserve"> _xlfn.MAXIFS(performance_data[date],performance_data[portfolio_id],performance_data[[#This Row],[portfolio_id]])</f>
        <v>45510</v>
      </c>
      <c r="N685" s="14">
        <f xml:space="preserve"> _xlfn.MINIFS(performance_data[date],performance_data[portfolio_id],performance_data[[#This Row],[portfolio_id]])</f>
        <v>44844</v>
      </c>
      <c r="O685" s="15">
        <f>_xlfn.MAXIFS(performance_data[portfolio_value],performance_data[portfolio_id],performance_data[[#This Row],[portfolio_id]],performance_data[date],performance_data[[#This Row],[latest_date]])</f>
        <v>265474.12</v>
      </c>
      <c r="P685" s="15">
        <f>_xlfn.MAXIFS(performance_data[portfolio_value],performance_data[portfolio_id],performance_data[[#This Row],[portfolio_id]],performance_data[date],performance_data[[#This Row],[starting_date]])</f>
        <v>442067.59</v>
      </c>
      <c r="Q685" s="15">
        <f>performance_data[[#This Row],[latest_value]]-performance_data[[#This Row],[starting_value]]</f>
        <v>-176593.47000000003</v>
      </c>
      <c r="R685" s="15">
        <f>performance_data[[#This Row],[net_inflows]]-performance_data[[#This Row],[net_outflows]]</f>
        <v>1797.3899999999994</v>
      </c>
      <c r="S685" s="15" t="str">
        <f>IF(performance_data[[#This Row],[net_inflows]]&gt;AVERAGE(performance_data[net_inflows]),"High","Low")</f>
        <v>High</v>
      </c>
      <c r="T685" s="15">
        <f>AVERAGEIF(performance_data[inflow_flag],performance_data[[#This Row],[inflow_flag]],performance_data[return_percentage])</f>
        <v>4.8467905675459724</v>
      </c>
      <c r="U685" s="17">
        <f>IF(performance_data[[#This Row],[return_percentage]]&lt;performance_data[[#This Row],[benchmark_return]],1,0)</f>
        <v>1</v>
      </c>
      <c r="V685" s="17">
        <f>COUNTIFS(performance_data[portfolio_id],performance_data[[#This Row],[portfolio_id]])</f>
        <v>22</v>
      </c>
      <c r="W685" s="17">
        <f>COUNTIFS(performance_data[portfolio_id],performance_data[[#This Row],[portfolio_id]],
          performance_data[return_flag],1)</f>
        <v>10</v>
      </c>
      <c r="X685" s="15">
        <f>performance_data[[#This Row],[underperform_flag_count]]/performance_data[[#This Row],[totalportfoliocount]]</f>
        <v>0.45454545454545453</v>
      </c>
    </row>
    <row r="686" spans="1:24" x14ac:dyDescent="0.3">
      <c r="A686">
        <v>2150</v>
      </c>
      <c r="B686" s="1">
        <v>45407</v>
      </c>
      <c r="C686">
        <v>286641.8</v>
      </c>
      <c r="D686">
        <v>3.47</v>
      </c>
      <c r="E686">
        <v>3.32</v>
      </c>
      <c r="F686">
        <v>3666.2</v>
      </c>
      <c r="G686">
        <v>3177.03</v>
      </c>
      <c r="H686" t="s">
        <v>2205</v>
      </c>
      <c r="I686" t="s">
        <v>2211</v>
      </c>
      <c r="J686">
        <v>4</v>
      </c>
      <c r="K686" t="s">
        <v>2216</v>
      </c>
      <c r="L686" t="str">
        <f>IF(performance_data[[#This Row],[return_percentage]]&gt;=performance_data[[#This Row],[benchmark_return]],"Higher","Lower")</f>
        <v>Higher</v>
      </c>
      <c r="M686" s="14">
        <f xml:space="preserve"> _xlfn.MAXIFS(performance_data[date],performance_data[portfolio_id],performance_data[[#This Row],[portfolio_id]])</f>
        <v>45510</v>
      </c>
      <c r="N686" s="14">
        <f xml:space="preserve"> _xlfn.MINIFS(performance_data[date],performance_data[portfolio_id],performance_data[[#This Row],[portfolio_id]])</f>
        <v>44844</v>
      </c>
      <c r="O686" s="15">
        <f>_xlfn.MAXIFS(performance_data[portfolio_value],performance_data[portfolio_id],performance_data[[#This Row],[portfolio_id]],performance_data[date],performance_data[[#This Row],[latest_date]])</f>
        <v>265474.12</v>
      </c>
      <c r="P686" s="15">
        <f>_xlfn.MAXIFS(performance_data[portfolio_value],performance_data[portfolio_id],performance_data[[#This Row],[portfolio_id]],performance_data[date],performance_data[[#This Row],[starting_date]])</f>
        <v>442067.59</v>
      </c>
      <c r="Q686" s="15">
        <f>performance_data[[#This Row],[latest_value]]-performance_data[[#This Row],[starting_value]]</f>
        <v>-176593.47000000003</v>
      </c>
      <c r="R686" s="15">
        <f>performance_data[[#This Row],[net_inflows]]-performance_data[[#This Row],[net_outflows]]</f>
        <v>489.16999999999962</v>
      </c>
      <c r="S686" s="15" t="str">
        <f>IF(performance_data[[#This Row],[net_inflows]]&gt;AVERAGE(performance_data[net_inflows]),"High","Low")</f>
        <v>Low</v>
      </c>
      <c r="T686" s="15">
        <f>AVERAGEIF(performance_data[inflow_flag],performance_data[[#This Row],[inflow_flag]],performance_data[return_percentage])</f>
        <v>5.0457846277021572</v>
      </c>
      <c r="U686" s="17">
        <f>IF(performance_data[[#This Row],[return_percentage]]&lt;performance_data[[#This Row],[benchmark_return]],1,0)</f>
        <v>0</v>
      </c>
      <c r="V686" s="17">
        <f>COUNTIFS(performance_data[portfolio_id],performance_data[[#This Row],[portfolio_id]])</f>
        <v>22</v>
      </c>
      <c r="W686" s="17">
        <f>COUNTIFS(performance_data[portfolio_id],performance_data[[#This Row],[portfolio_id]],
          performance_data[return_flag],1)</f>
        <v>10</v>
      </c>
      <c r="X686" s="15">
        <f>performance_data[[#This Row],[underperform_flag_count]]/performance_data[[#This Row],[totalportfoliocount]]</f>
        <v>0.45454545454545453</v>
      </c>
    </row>
    <row r="687" spans="1:24" x14ac:dyDescent="0.3">
      <c r="A687">
        <v>2150</v>
      </c>
      <c r="B687" s="1">
        <v>45194</v>
      </c>
      <c r="C687">
        <v>325544.55</v>
      </c>
      <c r="D687">
        <v>19.38</v>
      </c>
      <c r="E687">
        <v>18.95</v>
      </c>
      <c r="F687">
        <v>15923.68</v>
      </c>
      <c r="G687">
        <v>15429.12</v>
      </c>
      <c r="H687" t="s">
        <v>2213</v>
      </c>
      <c r="I687" t="s">
        <v>2209</v>
      </c>
      <c r="J687">
        <v>9</v>
      </c>
      <c r="K687" t="s">
        <v>2221</v>
      </c>
      <c r="L687" t="str">
        <f>IF(performance_data[[#This Row],[return_percentage]]&gt;=performance_data[[#This Row],[benchmark_return]],"Higher","Lower")</f>
        <v>Higher</v>
      </c>
      <c r="M687" s="14">
        <f xml:space="preserve"> _xlfn.MAXIFS(performance_data[date],performance_data[portfolio_id],performance_data[[#This Row],[portfolio_id]])</f>
        <v>45510</v>
      </c>
      <c r="N687" s="14">
        <f xml:space="preserve"> _xlfn.MINIFS(performance_data[date],performance_data[portfolio_id],performance_data[[#This Row],[portfolio_id]])</f>
        <v>44844</v>
      </c>
      <c r="O687" s="15">
        <f>_xlfn.MAXIFS(performance_data[portfolio_value],performance_data[portfolio_id],performance_data[[#This Row],[portfolio_id]],performance_data[date],performance_data[[#This Row],[latest_date]])</f>
        <v>265474.12</v>
      </c>
      <c r="P687" s="15">
        <f>_xlfn.MAXIFS(performance_data[portfolio_value],performance_data[portfolio_id],performance_data[[#This Row],[portfolio_id]],performance_data[date],performance_data[[#This Row],[starting_date]])</f>
        <v>442067.59</v>
      </c>
      <c r="Q687" s="15">
        <f>performance_data[[#This Row],[latest_value]]-performance_data[[#This Row],[starting_value]]</f>
        <v>-176593.47000000003</v>
      </c>
      <c r="R687" s="15">
        <f>performance_data[[#This Row],[net_inflows]]-performance_data[[#This Row],[net_outflows]]</f>
        <v>494.55999999999949</v>
      </c>
      <c r="S687" s="15" t="str">
        <f>IF(performance_data[[#This Row],[net_inflows]]&gt;AVERAGE(performance_data[net_inflows]),"High","Low")</f>
        <v>High</v>
      </c>
      <c r="T687" s="15">
        <f>AVERAGEIF(performance_data[inflow_flag],performance_data[[#This Row],[inflow_flag]],performance_data[return_percentage])</f>
        <v>4.8467905675459724</v>
      </c>
      <c r="U687" s="17">
        <f>IF(performance_data[[#This Row],[return_percentage]]&lt;performance_data[[#This Row],[benchmark_return]],1,0)</f>
        <v>0</v>
      </c>
      <c r="V687" s="17">
        <f>COUNTIFS(performance_data[portfolio_id],performance_data[[#This Row],[portfolio_id]])</f>
        <v>22</v>
      </c>
      <c r="W687" s="17">
        <f>COUNTIFS(performance_data[portfolio_id],performance_data[[#This Row],[portfolio_id]],
          performance_data[return_flag],1)</f>
        <v>10</v>
      </c>
      <c r="X687" s="15">
        <f>performance_data[[#This Row],[underperform_flag_count]]/performance_data[[#This Row],[totalportfoliocount]]</f>
        <v>0.45454545454545453</v>
      </c>
    </row>
    <row r="688" spans="1:24" x14ac:dyDescent="0.3">
      <c r="A688">
        <v>2150</v>
      </c>
      <c r="B688" s="1">
        <v>45013</v>
      </c>
      <c r="C688">
        <v>193848.25</v>
      </c>
      <c r="D688">
        <v>-0.62</v>
      </c>
      <c r="E688">
        <v>-0.63</v>
      </c>
      <c r="F688">
        <v>6407.16</v>
      </c>
      <c r="G688">
        <v>11651.85</v>
      </c>
      <c r="H688" t="s">
        <v>2213</v>
      </c>
      <c r="I688" t="s">
        <v>2206</v>
      </c>
      <c r="J688">
        <v>3</v>
      </c>
      <c r="K688" t="s">
        <v>2222</v>
      </c>
      <c r="L688" t="str">
        <f>IF(performance_data[[#This Row],[return_percentage]]&gt;=performance_data[[#This Row],[benchmark_return]],"Higher","Lower")</f>
        <v>Higher</v>
      </c>
      <c r="M688" s="14">
        <f xml:space="preserve"> _xlfn.MAXIFS(performance_data[date],performance_data[portfolio_id],performance_data[[#This Row],[portfolio_id]])</f>
        <v>45510</v>
      </c>
      <c r="N688" s="14">
        <f xml:space="preserve"> _xlfn.MINIFS(performance_data[date],performance_data[portfolio_id],performance_data[[#This Row],[portfolio_id]])</f>
        <v>44844</v>
      </c>
      <c r="O688" s="15">
        <f>_xlfn.MAXIFS(performance_data[portfolio_value],performance_data[portfolio_id],performance_data[[#This Row],[portfolio_id]],performance_data[date],performance_data[[#This Row],[latest_date]])</f>
        <v>265474.12</v>
      </c>
      <c r="P688" s="15">
        <f>_xlfn.MAXIFS(performance_data[portfolio_value],performance_data[portfolio_id],performance_data[[#This Row],[portfolio_id]],performance_data[date],performance_data[[#This Row],[starting_date]])</f>
        <v>442067.59</v>
      </c>
      <c r="Q688" s="15">
        <f>performance_data[[#This Row],[latest_value]]-performance_data[[#This Row],[starting_value]]</f>
        <v>-176593.47000000003</v>
      </c>
      <c r="R688" s="15">
        <f>performance_data[[#This Row],[net_inflows]]-performance_data[[#This Row],[net_outflows]]</f>
        <v>-5244.6900000000005</v>
      </c>
      <c r="S688" s="15" t="str">
        <f>IF(performance_data[[#This Row],[net_inflows]]&gt;AVERAGE(performance_data[net_inflows]),"High","Low")</f>
        <v>Low</v>
      </c>
      <c r="T688" s="15">
        <f>AVERAGEIF(performance_data[inflow_flag],performance_data[[#This Row],[inflow_flag]],performance_data[return_percentage])</f>
        <v>5.0457846277021572</v>
      </c>
      <c r="U688" s="17">
        <f>IF(performance_data[[#This Row],[return_percentage]]&lt;performance_data[[#This Row],[benchmark_return]],1,0)</f>
        <v>0</v>
      </c>
      <c r="V688" s="17">
        <f>COUNTIFS(performance_data[portfolio_id],performance_data[[#This Row],[portfolio_id]])</f>
        <v>22</v>
      </c>
      <c r="W688" s="17">
        <f>COUNTIFS(performance_data[portfolio_id],performance_data[[#This Row],[portfolio_id]],
          performance_data[return_flag],1)</f>
        <v>10</v>
      </c>
      <c r="X688" s="15">
        <f>performance_data[[#This Row],[underperform_flag_count]]/performance_data[[#This Row],[totalportfoliocount]]</f>
        <v>0.45454545454545453</v>
      </c>
    </row>
    <row r="689" spans="1:24" x14ac:dyDescent="0.3">
      <c r="A689">
        <v>2150</v>
      </c>
      <c r="B689" s="1">
        <v>45184</v>
      </c>
      <c r="C689">
        <v>476040.23</v>
      </c>
      <c r="D689">
        <v>15.59</v>
      </c>
      <c r="E689">
        <v>17.399999999999999</v>
      </c>
      <c r="F689">
        <v>12556.27</v>
      </c>
      <c r="G689">
        <v>18372.099999999999</v>
      </c>
      <c r="H689" t="s">
        <v>2213</v>
      </c>
      <c r="I689" t="s">
        <v>2209</v>
      </c>
      <c r="J689">
        <v>9</v>
      </c>
      <c r="K689" t="s">
        <v>2221</v>
      </c>
      <c r="L689" t="str">
        <f>IF(performance_data[[#This Row],[return_percentage]]&gt;=performance_data[[#This Row],[benchmark_return]],"Higher","Lower")</f>
        <v>Lower</v>
      </c>
      <c r="M689" s="14">
        <f xml:space="preserve"> _xlfn.MAXIFS(performance_data[date],performance_data[portfolio_id],performance_data[[#This Row],[portfolio_id]])</f>
        <v>45510</v>
      </c>
      <c r="N689" s="14">
        <f xml:space="preserve"> _xlfn.MINIFS(performance_data[date],performance_data[portfolio_id],performance_data[[#This Row],[portfolio_id]])</f>
        <v>44844</v>
      </c>
      <c r="O689" s="15">
        <f>_xlfn.MAXIFS(performance_data[portfolio_value],performance_data[portfolio_id],performance_data[[#This Row],[portfolio_id]],performance_data[date],performance_data[[#This Row],[latest_date]])</f>
        <v>265474.12</v>
      </c>
      <c r="P689" s="15">
        <f>_xlfn.MAXIFS(performance_data[portfolio_value],performance_data[portfolio_id],performance_data[[#This Row],[portfolio_id]],performance_data[date],performance_data[[#This Row],[starting_date]])</f>
        <v>442067.59</v>
      </c>
      <c r="Q689" s="15">
        <f>performance_data[[#This Row],[latest_value]]-performance_data[[#This Row],[starting_value]]</f>
        <v>-176593.47000000003</v>
      </c>
      <c r="R689" s="15">
        <f>performance_data[[#This Row],[net_inflows]]-performance_data[[#This Row],[net_outflows]]</f>
        <v>-5815.8299999999981</v>
      </c>
      <c r="S689" s="15" t="str">
        <f>IF(performance_data[[#This Row],[net_inflows]]&gt;AVERAGE(performance_data[net_inflows]),"High","Low")</f>
        <v>High</v>
      </c>
      <c r="T689" s="15">
        <f>AVERAGEIF(performance_data[inflow_flag],performance_data[[#This Row],[inflow_flag]],performance_data[return_percentage])</f>
        <v>4.8467905675459724</v>
      </c>
      <c r="U689" s="17">
        <f>IF(performance_data[[#This Row],[return_percentage]]&lt;performance_data[[#This Row],[benchmark_return]],1,0)</f>
        <v>1</v>
      </c>
      <c r="V689" s="17">
        <f>COUNTIFS(performance_data[portfolio_id],performance_data[[#This Row],[portfolio_id]])</f>
        <v>22</v>
      </c>
      <c r="W689" s="17">
        <f>COUNTIFS(performance_data[portfolio_id],performance_data[[#This Row],[portfolio_id]],
          performance_data[return_flag],1)</f>
        <v>10</v>
      </c>
      <c r="X689" s="15">
        <f>performance_data[[#This Row],[underperform_flag_count]]/performance_data[[#This Row],[totalportfoliocount]]</f>
        <v>0.45454545454545453</v>
      </c>
    </row>
    <row r="690" spans="1:24" x14ac:dyDescent="0.3">
      <c r="A690">
        <v>2150</v>
      </c>
      <c r="B690" s="1">
        <v>45055</v>
      </c>
      <c r="C690">
        <v>249978.72</v>
      </c>
      <c r="D690">
        <v>12.41</v>
      </c>
      <c r="E690">
        <v>10.82</v>
      </c>
      <c r="F690">
        <v>15793.67</v>
      </c>
      <c r="G690">
        <v>19203.330000000002</v>
      </c>
      <c r="H690" t="s">
        <v>2213</v>
      </c>
      <c r="I690" t="s">
        <v>2211</v>
      </c>
      <c r="J690">
        <v>5</v>
      </c>
      <c r="K690" t="s">
        <v>2223</v>
      </c>
      <c r="L690" t="str">
        <f>IF(performance_data[[#This Row],[return_percentage]]&gt;=performance_data[[#This Row],[benchmark_return]],"Higher","Lower")</f>
        <v>Higher</v>
      </c>
      <c r="M690" s="14">
        <f xml:space="preserve"> _xlfn.MAXIFS(performance_data[date],performance_data[portfolio_id],performance_data[[#This Row],[portfolio_id]])</f>
        <v>45510</v>
      </c>
      <c r="N690" s="14">
        <f xml:space="preserve"> _xlfn.MINIFS(performance_data[date],performance_data[portfolio_id],performance_data[[#This Row],[portfolio_id]])</f>
        <v>44844</v>
      </c>
      <c r="O690" s="15">
        <f>_xlfn.MAXIFS(performance_data[portfolio_value],performance_data[portfolio_id],performance_data[[#This Row],[portfolio_id]],performance_data[date],performance_data[[#This Row],[latest_date]])</f>
        <v>265474.12</v>
      </c>
      <c r="P690" s="15">
        <f>_xlfn.MAXIFS(performance_data[portfolio_value],performance_data[portfolio_id],performance_data[[#This Row],[portfolio_id]],performance_data[date],performance_data[[#This Row],[starting_date]])</f>
        <v>442067.59</v>
      </c>
      <c r="Q690" s="15">
        <f>performance_data[[#This Row],[latest_value]]-performance_data[[#This Row],[starting_value]]</f>
        <v>-176593.47000000003</v>
      </c>
      <c r="R690" s="15">
        <f>performance_data[[#This Row],[net_inflows]]-performance_data[[#This Row],[net_outflows]]</f>
        <v>-3409.6600000000017</v>
      </c>
      <c r="S690" s="15" t="str">
        <f>IF(performance_data[[#This Row],[net_inflows]]&gt;AVERAGE(performance_data[net_inflows]),"High","Low")</f>
        <v>High</v>
      </c>
      <c r="T690" s="15">
        <f>AVERAGEIF(performance_data[inflow_flag],performance_data[[#This Row],[inflow_flag]],performance_data[return_percentage])</f>
        <v>4.8467905675459724</v>
      </c>
      <c r="U690" s="17">
        <f>IF(performance_data[[#This Row],[return_percentage]]&lt;performance_data[[#This Row],[benchmark_return]],1,0)</f>
        <v>0</v>
      </c>
      <c r="V690" s="17">
        <f>COUNTIFS(performance_data[portfolio_id],performance_data[[#This Row],[portfolio_id]])</f>
        <v>22</v>
      </c>
      <c r="W690" s="17">
        <f>COUNTIFS(performance_data[portfolio_id],performance_data[[#This Row],[portfolio_id]],
          performance_data[return_flag],1)</f>
        <v>10</v>
      </c>
      <c r="X690" s="15">
        <f>performance_data[[#This Row],[underperform_flag_count]]/performance_data[[#This Row],[totalportfoliocount]]</f>
        <v>0.45454545454545453</v>
      </c>
    </row>
    <row r="691" spans="1:24" x14ac:dyDescent="0.3">
      <c r="A691">
        <v>2150</v>
      </c>
      <c r="B691" s="1">
        <v>44961</v>
      </c>
      <c r="C691">
        <v>234615.39</v>
      </c>
      <c r="D691">
        <v>3.19</v>
      </c>
      <c r="E691">
        <v>2.96</v>
      </c>
      <c r="F691">
        <v>18100.240000000002</v>
      </c>
      <c r="G691">
        <v>12903.71</v>
      </c>
      <c r="H691" t="s">
        <v>2213</v>
      </c>
      <c r="I691" t="s">
        <v>2206</v>
      </c>
      <c r="J691">
        <v>2</v>
      </c>
      <c r="K691" t="s">
        <v>2226</v>
      </c>
      <c r="L691" t="str">
        <f>IF(performance_data[[#This Row],[return_percentage]]&gt;=performance_data[[#This Row],[benchmark_return]],"Higher","Lower")</f>
        <v>Higher</v>
      </c>
      <c r="M691" s="14">
        <f xml:space="preserve"> _xlfn.MAXIFS(performance_data[date],performance_data[portfolio_id],performance_data[[#This Row],[portfolio_id]])</f>
        <v>45510</v>
      </c>
      <c r="N691" s="14">
        <f xml:space="preserve"> _xlfn.MINIFS(performance_data[date],performance_data[portfolio_id],performance_data[[#This Row],[portfolio_id]])</f>
        <v>44844</v>
      </c>
      <c r="O691" s="15">
        <f>_xlfn.MAXIFS(performance_data[portfolio_value],performance_data[portfolio_id],performance_data[[#This Row],[portfolio_id]],performance_data[date],performance_data[[#This Row],[latest_date]])</f>
        <v>265474.12</v>
      </c>
      <c r="P691" s="15">
        <f>_xlfn.MAXIFS(performance_data[portfolio_value],performance_data[portfolio_id],performance_data[[#This Row],[portfolio_id]],performance_data[date],performance_data[[#This Row],[starting_date]])</f>
        <v>442067.59</v>
      </c>
      <c r="Q691" s="15">
        <f>performance_data[[#This Row],[latest_value]]-performance_data[[#This Row],[starting_value]]</f>
        <v>-176593.47000000003</v>
      </c>
      <c r="R691" s="15">
        <f>performance_data[[#This Row],[net_inflows]]-performance_data[[#This Row],[net_outflows]]</f>
        <v>5196.5300000000025</v>
      </c>
      <c r="S691" s="15" t="str">
        <f>IF(performance_data[[#This Row],[net_inflows]]&gt;AVERAGE(performance_data[net_inflows]),"High","Low")</f>
        <v>High</v>
      </c>
      <c r="T691" s="15">
        <f>AVERAGEIF(performance_data[inflow_flag],performance_data[[#This Row],[inflow_flag]],performance_data[return_percentage])</f>
        <v>4.8467905675459724</v>
      </c>
      <c r="U691" s="17">
        <f>IF(performance_data[[#This Row],[return_percentage]]&lt;performance_data[[#This Row],[benchmark_return]],1,0)</f>
        <v>0</v>
      </c>
      <c r="V691" s="17">
        <f>COUNTIFS(performance_data[portfolio_id],performance_data[[#This Row],[portfolio_id]])</f>
        <v>22</v>
      </c>
      <c r="W691" s="17">
        <f>COUNTIFS(performance_data[portfolio_id],performance_data[[#This Row],[portfolio_id]],
          performance_data[return_flag],1)</f>
        <v>10</v>
      </c>
      <c r="X691" s="15">
        <f>performance_data[[#This Row],[underperform_flag_count]]/performance_data[[#This Row],[totalportfoliocount]]</f>
        <v>0.45454545454545453</v>
      </c>
    </row>
    <row r="692" spans="1:24" x14ac:dyDescent="0.3">
      <c r="A692">
        <v>2150</v>
      </c>
      <c r="B692" s="1">
        <v>45094</v>
      </c>
      <c r="C692">
        <v>124840.61</v>
      </c>
      <c r="D692">
        <v>-4.45</v>
      </c>
      <c r="E692">
        <v>-4.68</v>
      </c>
      <c r="F692">
        <v>13618.76</v>
      </c>
      <c r="G692">
        <v>14914.7</v>
      </c>
      <c r="H692" t="s">
        <v>2213</v>
      </c>
      <c r="I692" t="s">
        <v>2211</v>
      </c>
      <c r="J692">
        <v>6</v>
      </c>
      <c r="K692" t="s">
        <v>2212</v>
      </c>
      <c r="L692" t="str">
        <f>IF(performance_data[[#This Row],[return_percentage]]&gt;=performance_data[[#This Row],[benchmark_return]],"Higher","Lower")</f>
        <v>Higher</v>
      </c>
      <c r="M692" s="14">
        <f xml:space="preserve"> _xlfn.MAXIFS(performance_data[date],performance_data[portfolio_id],performance_data[[#This Row],[portfolio_id]])</f>
        <v>45510</v>
      </c>
      <c r="N692" s="14">
        <f xml:space="preserve"> _xlfn.MINIFS(performance_data[date],performance_data[portfolio_id],performance_data[[#This Row],[portfolio_id]])</f>
        <v>44844</v>
      </c>
      <c r="O692" s="15">
        <f>_xlfn.MAXIFS(performance_data[portfolio_value],performance_data[portfolio_id],performance_data[[#This Row],[portfolio_id]],performance_data[date],performance_data[[#This Row],[latest_date]])</f>
        <v>265474.12</v>
      </c>
      <c r="P692" s="15">
        <f>_xlfn.MAXIFS(performance_data[portfolio_value],performance_data[portfolio_id],performance_data[[#This Row],[portfolio_id]],performance_data[date],performance_data[[#This Row],[starting_date]])</f>
        <v>442067.59</v>
      </c>
      <c r="Q692" s="15">
        <f>performance_data[[#This Row],[latest_value]]-performance_data[[#This Row],[starting_value]]</f>
        <v>-176593.47000000003</v>
      </c>
      <c r="R692" s="15">
        <f>performance_data[[#This Row],[net_inflows]]-performance_data[[#This Row],[net_outflows]]</f>
        <v>-1295.9400000000005</v>
      </c>
      <c r="S692" s="15" t="str">
        <f>IF(performance_data[[#This Row],[net_inflows]]&gt;AVERAGE(performance_data[net_inflows]),"High","Low")</f>
        <v>High</v>
      </c>
      <c r="T692" s="15">
        <f>AVERAGEIF(performance_data[inflow_flag],performance_data[[#This Row],[inflow_flag]],performance_data[return_percentage])</f>
        <v>4.8467905675459724</v>
      </c>
      <c r="U692" s="17">
        <f>IF(performance_data[[#This Row],[return_percentage]]&lt;performance_data[[#This Row],[benchmark_return]],1,0)</f>
        <v>0</v>
      </c>
      <c r="V692" s="17">
        <f>COUNTIFS(performance_data[portfolio_id],performance_data[[#This Row],[portfolio_id]])</f>
        <v>22</v>
      </c>
      <c r="W692" s="17">
        <f>COUNTIFS(performance_data[portfolio_id],performance_data[[#This Row],[portfolio_id]],
          performance_data[return_flag],1)</f>
        <v>10</v>
      </c>
      <c r="X692" s="15">
        <f>performance_data[[#This Row],[underperform_flag_count]]/performance_data[[#This Row],[totalportfoliocount]]</f>
        <v>0.45454545454545453</v>
      </c>
    </row>
    <row r="693" spans="1:24" x14ac:dyDescent="0.3">
      <c r="A693">
        <v>2150</v>
      </c>
      <c r="B693" s="1">
        <v>45253</v>
      </c>
      <c r="C693">
        <v>23346.2</v>
      </c>
      <c r="D693">
        <v>3.91</v>
      </c>
      <c r="E693">
        <v>4.13</v>
      </c>
      <c r="F693">
        <v>12122.27</v>
      </c>
      <c r="G693">
        <v>13385.43</v>
      </c>
      <c r="H693" t="s">
        <v>2213</v>
      </c>
      <c r="I693" t="s">
        <v>2217</v>
      </c>
      <c r="J693">
        <v>11</v>
      </c>
      <c r="K693" t="s">
        <v>2219</v>
      </c>
      <c r="L693" t="str">
        <f>IF(performance_data[[#This Row],[return_percentage]]&gt;=performance_data[[#This Row],[benchmark_return]],"Higher","Lower")</f>
        <v>Lower</v>
      </c>
      <c r="M693" s="14">
        <f xml:space="preserve"> _xlfn.MAXIFS(performance_data[date],performance_data[portfolio_id],performance_data[[#This Row],[portfolio_id]])</f>
        <v>45510</v>
      </c>
      <c r="N693" s="14">
        <f xml:space="preserve"> _xlfn.MINIFS(performance_data[date],performance_data[portfolio_id],performance_data[[#This Row],[portfolio_id]])</f>
        <v>44844</v>
      </c>
      <c r="O693" s="15">
        <f>_xlfn.MAXIFS(performance_data[portfolio_value],performance_data[portfolio_id],performance_data[[#This Row],[portfolio_id]],performance_data[date],performance_data[[#This Row],[latest_date]])</f>
        <v>265474.12</v>
      </c>
      <c r="P693" s="15">
        <f>_xlfn.MAXIFS(performance_data[portfolio_value],performance_data[portfolio_id],performance_data[[#This Row],[portfolio_id]],performance_data[date],performance_data[[#This Row],[starting_date]])</f>
        <v>442067.59</v>
      </c>
      <c r="Q693" s="15">
        <f>performance_data[[#This Row],[latest_value]]-performance_data[[#This Row],[starting_value]]</f>
        <v>-176593.47000000003</v>
      </c>
      <c r="R693" s="15">
        <f>performance_data[[#This Row],[net_inflows]]-performance_data[[#This Row],[net_outflows]]</f>
        <v>-1263.1599999999999</v>
      </c>
      <c r="S693" s="15" t="str">
        <f>IF(performance_data[[#This Row],[net_inflows]]&gt;AVERAGE(performance_data[net_inflows]),"High","Low")</f>
        <v>High</v>
      </c>
      <c r="T693" s="15">
        <f>AVERAGEIF(performance_data[inflow_flag],performance_data[[#This Row],[inflow_flag]],performance_data[return_percentage])</f>
        <v>4.8467905675459724</v>
      </c>
      <c r="U693" s="17">
        <f>IF(performance_data[[#This Row],[return_percentage]]&lt;performance_data[[#This Row],[benchmark_return]],1,0)</f>
        <v>1</v>
      </c>
      <c r="V693" s="17">
        <f>COUNTIFS(performance_data[portfolio_id],performance_data[[#This Row],[portfolio_id]])</f>
        <v>22</v>
      </c>
      <c r="W693" s="17">
        <f>COUNTIFS(performance_data[portfolio_id],performance_data[[#This Row],[portfolio_id]],
          performance_data[return_flag],1)</f>
        <v>10</v>
      </c>
      <c r="X693" s="15">
        <f>performance_data[[#This Row],[underperform_flag_count]]/performance_data[[#This Row],[totalportfoliocount]]</f>
        <v>0.45454545454545453</v>
      </c>
    </row>
    <row r="694" spans="1:24" x14ac:dyDescent="0.3">
      <c r="A694">
        <v>2150</v>
      </c>
      <c r="B694" s="1">
        <v>44971</v>
      </c>
      <c r="C694">
        <v>77961.67</v>
      </c>
      <c r="D694">
        <v>11.12</v>
      </c>
      <c r="E694">
        <v>13.06</v>
      </c>
      <c r="F694">
        <v>8993.56</v>
      </c>
      <c r="G694">
        <v>10067.209999999999</v>
      </c>
      <c r="H694" t="s">
        <v>2213</v>
      </c>
      <c r="I694" t="s">
        <v>2206</v>
      </c>
      <c r="J694">
        <v>2</v>
      </c>
      <c r="K694" t="s">
        <v>2226</v>
      </c>
      <c r="L694" t="str">
        <f>IF(performance_data[[#This Row],[return_percentage]]&gt;=performance_data[[#This Row],[benchmark_return]],"Higher","Lower")</f>
        <v>Lower</v>
      </c>
      <c r="M694" s="14">
        <f xml:space="preserve"> _xlfn.MAXIFS(performance_data[date],performance_data[portfolio_id],performance_data[[#This Row],[portfolio_id]])</f>
        <v>45510</v>
      </c>
      <c r="N694" s="14">
        <f xml:space="preserve"> _xlfn.MINIFS(performance_data[date],performance_data[portfolio_id],performance_data[[#This Row],[portfolio_id]])</f>
        <v>44844</v>
      </c>
      <c r="O694" s="15">
        <f>_xlfn.MAXIFS(performance_data[portfolio_value],performance_data[portfolio_id],performance_data[[#This Row],[portfolio_id]],performance_data[date],performance_data[[#This Row],[latest_date]])</f>
        <v>265474.12</v>
      </c>
      <c r="P694" s="15">
        <f>_xlfn.MAXIFS(performance_data[portfolio_value],performance_data[portfolio_id],performance_data[[#This Row],[portfolio_id]],performance_data[date],performance_data[[#This Row],[starting_date]])</f>
        <v>442067.59</v>
      </c>
      <c r="Q694" s="15">
        <f>performance_data[[#This Row],[latest_value]]-performance_data[[#This Row],[starting_value]]</f>
        <v>-176593.47000000003</v>
      </c>
      <c r="R694" s="15">
        <f>performance_data[[#This Row],[net_inflows]]-performance_data[[#This Row],[net_outflows]]</f>
        <v>-1073.6499999999996</v>
      </c>
      <c r="S694" s="15" t="str">
        <f>IF(performance_data[[#This Row],[net_inflows]]&gt;AVERAGE(performance_data[net_inflows]),"High","Low")</f>
        <v>Low</v>
      </c>
      <c r="T694" s="15">
        <f>AVERAGEIF(performance_data[inflow_flag],performance_data[[#This Row],[inflow_flag]],performance_data[return_percentage])</f>
        <v>5.0457846277021572</v>
      </c>
      <c r="U694" s="17">
        <f>IF(performance_data[[#This Row],[return_percentage]]&lt;performance_data[[#This Row],[benchmark_return]],1,0)</f>
        <v>1</v>
      </c>
      <c r="V694" s="17">
        <f>COUNTIFS(performance_data[portfolio_id],performance_data[[#This Row],[portfolio_id]])</f>
        <v>22</v>
      </c>
      <c r="W694" s="17">
        <f>COUNTIFS(performance_data[portfolio_id],performance_data[[#This Row],[portfolio_id]],
          performance_data[return_flag],1)</f>
        <v>10</v>
      </c>
      <c r="X694" s="15">
        <f>performance_data[[#This Row],[underperform_flag_count]]/performance_data[[#This Row],[totalportfoliocount]]</f>
        <v>0.45454545454545453</v>
      </c>
    </row>
    <row r="695" spans="1:24" x14ac:dyDescent="0.3">
      <c r="A695">
        <v>2150</v>
      </c>
      <c r="B695" s="1">
        <v>45256</v>
      </c>
      <c r="C695">
        <v>98693.72</v>
      </c>
      <c r="D695">
        <v>-6.55</v>
      </c>
      <c r="E695">
        <v>-6.41</v>
      </c>
      <c r="F695">
        <v>19350.25</v>
      </c>
      <c r="G695">
        <v>9938.44</v>
      </c>
      <c r="H695" t="s">
        <v>2213</v>
      </c>
      <c r="I695" t="s">
        <v>2217</v>
      </c>
      <c r="J695">
        <v>11</v>
      </c>
      <c r="K695" t="s">
        <v>2219</v>
      </c>
      <c r="L695" t="str">
        <f>IF(performance_data[[#This Row],[return_percentage]]&gt;=performance_data[[#This Row],[benchmark_return]],"Higher","Lower")</f>
        <v>Lower</v>
      </c>
      <c r="M695" s="14">
        <f xml:space="preserve"> _xlfn.MAXIFS(performance_data[date],performance_data[portfolio_id],performance_data[[#This Row],[portfolio_id]])</f>
        <v>45510</v>
      </c>
      <c r="N695" s="14">
        <f xml:space="preserve"> _xlfn.MINIFS(performance_data[date],performance_data[portfolio_id],performance_data[[#This Row],[portfolio_id]])</f>
        <v>44844</v>
      </c>
      <c r="O695" s="15">
        <f>_xlfn.MAXIFS(performance_data[portfolio_value],performance_data[portfolio_id],performance_data[[#This Row],[portfolio_id]],performance_data[date],performance_data[[#This Row],[latest_date]])</f>
        <v>265474.12</v>
      </c>
      <c r="P695" s="15">
        <f>_xlfn.MAXIFS(performance_data[portfolio_value],performance_data[portfolio_id],performance_data[[#This Row],[portfolio_id]],performance_data[date],performance_data[[#This Row],[starting_date]])</f>
        <v>442067.59</v>
      </c>
      <c r="Q695" s="15">
        <f>performance_data[[#This Row],[latest_value]]-performance_data[[#This Row],[starting_value]]</f>
        <v>-176593.47000000003</v>
      </c>
      <c r="R695" s="15">
        <f>performance_data[[#This Row],[net_inflows]]-performance_data[[#This Row],[net_outflows]]</f>
        <v>9411.81</v>
      </c>
      <c r="S695" s="15" t="str">
        <f>IF(performance_data[[#This Row],[net_inflows]]&gt;AVERAGE(performance_data[net_inflows]),"High","Low")</f>
        <v>High</v>
      </c>
      <c r="T695" s="15">
        <f>AVERAGEIF(performance_data[inflow_flag],performance_data[[#This Row],[inflow_flag]],performance_data[return_percentage])</f>
        <v>4.8467905675459724</v>
      </c>
      <c r="U695" s="17">
        <f>IF(performance_data[[#This Row],[return_percentage]]&lt;performance_data[[#This Row],[benchmark_return]],1,0)</f>
        <v>1</v>
      </c>
      <c r="V695" s="17">
        <f>COUNTIFS(performance_data[portfolio_id],performance_data[[#This Row],[portfolio_id]])</f>
        <v>22</v>
      </c>
      <c r="W695" s="17">
        <f>COUNTIFS(performance_data[portfolio_id],performance_data[[#This Row],[portfolio_id]],
          performance_data[return_flag],1)</f>
        <v>10</v>
      </c>
      <c r="X695" s="15">
        <f>performance_data[[#This Row],[underperform_flag_count]]/performance_data[[#This Row],[totalportfoliocount]]</f>
        <v>0.45454545454545453</v>
      </c>
    </row>
    <row r="696" spans="1:24" x14ac:dyDescent="0.3">
      <c r="A696">
        <v>2157</v>
      </c>
      <c r="B696" s="1">
        <v>45227</v>
      </c>
      <c r="C696">
        <v>465520.91</v>
      </c>
      <c r="D696">
        <v>-2.81</v>
      </c>
      <c r="E696">
        <v>-3.22</v>
      </c>
      <c r="F696">
        <v>8799.33</v>
      </c>
      <c r="G696">
        <v>15164.41</v>
      </c>
      <c r="H696" t="s">
        <v>2213</v>
      </c>
      <c r="I696" t="s">
        <v>2217</v>
      </c>
      <c r="J696">
        <v>10</v>
      </c>
      <c r="K696" t="s">
        <v>2224</v>
      </c>
      <c r="L696" t="str">
        <f>IF(performance_data[[#This Row],[return_percentage]]&gt;=performance_data[[#This Row],[benchmark_return]],"Higher","Lower")</f>
        <v>Higher</v>
      </c>
      <c r="M696" s="14">
        <f xml:space="preserve"> _xlfn.MAXIFS(performance_data[date],performance_data[portfolio_id],performance_data[[#This Row],[portfolio_id]])</f>
        <v>45481</v>
      </c>
      <c r="N696" s="14">
        <f xml:space="preserve"> _xlfn.MINIFS(performance_data[date],performance_data[portfolio_id],performance_data[[#This Row],[portfolio_id]])</f>
        <v>44890</v>
      </c>
      <c r="O696" s="15">
        <f>_xlfn.MAXIFS(performance_data[portfolio_value],performance_data[portfolio_id],performance_data[[#This Row],[portfolio_id]],performance_data[date],performance_data[[#This Row],[latest_date]])</f>
        <v>191323.48</v>
      </c>
      <c r="P696" s="15">
        <f>_xlfn.MAXIFS(performance_data[portfolio_value],performance_data[portfolio_id],performance_data[[#This Row],[portfolio_id]],performance_data[date],performance_data[[#This Row],[starting_date]])</f>
        <v>383957.9</v>
      </c>
      <c r="Q696" s="15">
        <f>performance_data[[#This Row],[latest_value]]-performance_data[[#This Row],[starting_value]]</f>
        <v>-192634.42</v>
      </c>
      <c r="R696" s="15">
        <f>performance_data[[#This Row],[net_inflows]]-performance_data[[#This Row],[net_outflows]]</f>
        <v>-6365.08</v>
      </c>
      <c r="S696" s="15" t="str">
        <f>IF(performance_data[[#This Row],[net_inflows]]&gt;AVERAGE(performance_data[net_inflows]),"High","Low")</f>
        <v>Low</v>
      </c>
      <c r="T696" s="15">
        <f>AVERAGEIF(performance_data[inflow_flag],performance_data[[#This Row],[inflow_flag]],performance_data[return_percentage])</f>
        <v>5.0457846277021572</v>
      </c>
      <c r="U696" s="17">
        <f>IF(performance_data[[#This Row],[return_percentage]]&lt;performance_data[[#This Row],[benchmark_return]],1,0)</f>
        <v>0</v>
      </c>
      <c r="V696" s="17">
        <f>COUNTIFS(performance_data[portfolio_id],performance_data[[#This Row],[portfolio_id]])</f>
        <v>13</v>
      </c>
      <c r="W696" s="17">
        <f>COUNTIFS(performance_data[portfolio_id],performance_data[[#This Row],[portfolio_id]],
          performance_data[return_flag],1)</f>
        <v>5</v>
      </c>
      <c r="X696" s="15">
        <f>performance_data[[#This Row],[underperform_flag_count]]/performance_data[[#This Row],[totalportfoliocount]]</f>
        <v>0.38461538461538464</v>
      </c>
    </row>
    <row r="697" spans="1:24" x14ac:dyDescent="0.3">
      <c r="A697">
        <v>2157</v>
      </c>
      <c r="B697" s="1">
        <v>45307</v>
      </c>
      <c r="C697">
        <v>237544.15</v>
      </c>
      <c r="D697">
        <v>4.5</v>
      </c>
      <c r="E697">
        <v>4.99</v>
      </c>
      <c r="F697">
        <v>6617.96</v>
      </c>
      <c r="G697">
        <v>6597.91</v>
      </c>
      <c r="H697" t="s">
        <v>2205</v>
      </c>
      <c r="I697" t="s">
        <v>2206</v>
      </c>
      <c r="J697">
        <v>1</v>
      </c>
      <c r="K697" t="s">
        <v>2207</v>
      </c>
      <c r="L697" t="str">
        <f>IF(performance_data[[#This Row],[return_percentage]]&gt;=performance_data[[#This Row],[benchmark_return]],"Higher","Lower")</f>
        <v>Lower</v>
      </c>
      <c r="M697" s="14">
        <f xml:space="preserve"> _xlfn.MAXIFS(performance_data[date],performance_data[portfolio_id],performance_data[[#This Row],[portfolio_id]])</f>
        <v>45481</v>
      </c>
      <c r="N697" s="14">
        <f xml:space="preserve"> _xlfn.MINIFS(performance_data[date],performance_data[portfolio_id],performance_data[[#This Row],[portfolio_id]])</f>
        <v>44890</v>
      </c>
      <c r="O697" s="15">
        <f>_xlfn.MAXIFS(performance_data[portfolio_value],performance_data[portfolio_id],performance_data[[#This Row],[portfolio_id]],performance_data[date],performance_data[[#This Row],[latest_date]])</f>
        <v>191323.48</v>
      </c>
      <c r="P697" s="15">
        <f>_xlfn.MAXIFS(performance_data[portfolio_value],performance_data[portfolio_id],performance_data[[#This Row],[portfolio_id]],performance_data[date],performance_data[[#This Row],[starting_date]])</f>
        <v>383957.9</v>
      </c>
      <c r="Q697" s="15">
        <f>performance_data[[#This Row],[latest_value]]-performance_data[[#This Row],[starting_value]]</f>
        <v>-192634.42</v>
      </c>
      <c r="R697" s="15">
        <f>performance_data[[#This Row],[net_inflows]]-performance_data[[#This Row],[net_outflows]]</f>
        <v>20.050000000000182</v>
      </c>
      <c r="S697" s="15" t="str">
        <f>IF(performance_data[[#This Row],[net_inflows]]&gt;AVERAGE(performance_data[net_inflows]),"High","Low")</f>
        <v>Low</v>
      </c>
      <c r="T697" s="15">
        <f>AVERAGEIF(performance_data[inflow_flag],performance_data[[#This Row],[inflow_flag]],performance_data[return_percentage])</f>
        <v>5.0457846277021572</v>
      </c>
      <c r="U697" s="17">
        <f>IF(performance_data[[#This Row],[return_percentage]]&lt;performance_data[[#This Row],[benchmark_return]],1,0)</f>
        <v>1</v>
      </c>
      <c r="V697" s="17">
        <f>COUNTIFS(performance_data[portfolio_id],performance_data[[#This Row],[portfolio_id]])</f>
        <v>13</v>
      </c>
      <c r="W697" s="17">
        <f>COUNTIFS(performance_data[portfolio_id],performance_data[[#This Row],[portfolio_id]],
          performance_data[return_flag],1)</f>
        <v>5</v>
      </c>
      <c r="X697" s="15">
        <f>performance_data[[#This Row],[underperform_flag_count]]/performance_data[[#This Row],[totalportfoliocount]]</f>
        <v>0.38461538461538464</v>
      </c>
    </row>
    <row r="698" spans="1:24" x14ac:dyDescent="0.3">
      <c r="A698">
        <v>2157</v>
      </c>
      <c r="B698" s="1">
        <v>45279</v>
      </c>
      <c r="C698">
        <v>263814.02</v>
      </c>
      <c r="D698">
        <v>8.86</v>
      </c>
      <c r="E698">
        <v>9.8000000000000007</v>
      </c>
      <c r="F698">
        <v>16510.29</v>
      </c>
      <c r="G698">
        <v>18739.97</v>
      </c>
      <c r="H698" t="s">
        <v>2213</v>
      </c>
      <c r="I698" t="s">
        <v>2217</v>
      </c>
      <c r="J698">
        <v>12</v>
      </c>
      <c r="K698" t="s">
        <v>2218</v>
      </c>
      <c r="L698" t="str">
        <f>IF(performance_data[[#This Row],[return_percentage]]&gt;=performance_data[[#This Row],[benchmark_return]],"Higher","Lower")</f>
        <v>Lower</v>
      </c>
      <c r="M698" s="14">
        <f xml:space="preserve"> _xlfn.MAXIFS(performance_data[date],performance_data[portfolio_id],performance_data[[#This Row],[portfolio_id]])</f>
        <v>45481</v>
      </c>
      <c r="N698" s="14">
        <f xml:space="preserve"> _xlfn.MINIFS(performance_data[date],performance_data[portfolio_id],performance_data[[#This Row],[portfolio_id]])</f>
        <v>44890</v>
      </c>
      <c r="O698" s="15">
        <f>_xlfn.MAXIFS(performance_data[portfolio_value],performance_data[portfolio_id],performance_data[[#This Row],[portfolio_id]],performance_data[date],performance_data[[#This Row],[latest_date]])</f>
        <v>191323.48</v>
      </c>
      <c r="P698" s="15">
        <f>_xlfn.MAXIFS(performance_data[portfolio_value],performance_data[portfolio_id],performance_data[[#This Row],[portfolio_id]],performance_data[date],performance_data[[#This Row],[starting_date]])</f>
        <v>383957.9</v>
      </c>
      <c r="Q698" s="15">
        <f>performance_data[[#This Row],[latest_value]]-performance_data[[#This Row],[starting_value]]</f>
        <v>-192634.42</v>
      </c>
      <c r="R698" s="15">
        <f>performance_data[[#This Row],[net_inflows]]-performance_data[[#This Row],[net_outflows]]</f>
        <v>-2229.6800000000003</v>
      </c>
      <c r="S698" s="15" t="str">
        <f>IF(performance_data[[#This Row],[net_inflows]]&gt;AVERAGE(performance_data[net_inflows]),"High","Low")</f>
        <v>High</v>
      </c>
      <c r="T698" s="15">
        <f>AVERAGEIF(performance_data[inflow_flag],performance_data[[#This Row],[inflow_flag]],performance_data[return_percentage])</f>
        <v>4.8467905675459724</v>
      </c>
      <c r="U698" s="17">
        <f>IF(performance_data[[#This Row],[return_percentage]]&lt;performance_data[[#This Row],[benchmark_return]],1,0)</f>
        <v>1</v>
      </c>
      <c r="V698" s="17">
        <f>COUNTIFS(performance_data[portfolio_id],performance_data[[#This Row],[portfolio_id]])</f>
        <v>13</v>
      </c>
      <c r="W698" s="17">
        <f>COUNTIFS(performance_data[portfolio_id],performance_data[[#This Row],[portfolio_id]],
          performance_data[return_flag],1)</f>
        <v>5</v>
      </c>
      <c r="X698" s="15">
        <f>performance_data[[#This Row],[underperform_flag_count]]/performance_data[[#This Row],[totalportfoliocount]]</f>
        <v>0.38461538461538464</v>
      </c>
    </row>
    <row r="699" spans="1:24" x14ac:dyDescent="0.3">
      <c r="A699">
        <v>2157</v>
      </c>
      <c r="B699" s="1">
        <v>45256</v>
      </c>
      <c r="C699">
        <v>422737.56</v>
      </c>
      <c r="D699">
        <v>8.68</v>
      </c>
      <c r="E699">
        <v>7.19</v>
      </c>
      <c r="F699">
        <v>12923.19</v>
      </c>
      <c r="G699">
        <v>116.87</v>
      </c>
      <c r="H699" t="s">
        <v>2213</v>
      </c>
      <c r="I699" t="s">
        <v>2217</v>
      </c>
      <c r="J699">
        <v>11</v>
      </c>
      <c r="K699" t="s">
        <v>2219</v>
      </c>
      <c r="L699" t="str">
        <f>IF(performance_data[[#This Row],[return_percentage]]&gt;=performance_data[[#This Row],[benchmark_return]],"Higher","Lower")</f>
        <v>Higher</v>
      </c>
      <c r="M699" s="14">
        <f xml:space="preserve"> _xlfn.MAXIFS(performance_data[date],performance_data[portfolio_id],performance_data[[#This Row],[portfolio_id]])</f>
        <v>45481</v>
      </c>
      <c r="N699" s="14">
        <f xml:space="preserve"> _xlfn.MINIFS(performance_data[date],performance_data[portfolio_id],performance_data[[#This Row],[portfolio_id]])</f>
        <v>44890</v>
      </c>
      <c r="O699" s="15">
        <f>_xlfn.MAXIFS(performance_data[portfolio_value],performance_data[portfolio_id],performance_data[[#This Row],[portfolio_id]],performance_data[date],performance_data[[#This Row],[latest_date]])</f>
        <v>191323.48</v>
      </c>
      <c r="P699" s="15">
        <f>_xlfn.MAXIFS(performance_data[portfolio_value],performance_data[portfolio_id],performance_data[[#This Row],[portfolio_id]],performance_data[date],performance_data[[#This Row],[starting_date]])</f>
        <v>383957.9</v>
      </c>
      <c r="Q699" s="15">
        <f>performance_data[[#This Row],[latest_value]]-performance_data[[#This Row],[starting_value]]</f>
        <v>-192634.42</v>
      </c>
      <c r="R699" s="15">
        <f>performance_data[[#This Row],[net_inflows]]-performance_data[[#This Row],[net_outflows]]</f>
        <v>12806.32</v>
      </c>
      <c r="S699" s="15" t="str">
        <f>IF(performance_data[[#This Row],[net_inflows]]&gt;AVERAGE(performance_data[net_inflows]),"High","Low")</f>
        <v>High</v>
      </c>
      <c r="T699" s="15">
        <f>AVERAGEIF(performance_data[inflow_flag],performance_data[[#This Row],[inflow_flag]],performance_data[return_percentage])</f>
        <v>4.8467905675459724</v>
      </c>
      <c r="U699" s="17">
        <f>IF(performance_data[[#This Row],[return_percentage]]&lt;performance_data[[#This Row],[benchmark_return]],1,0)</f>
        <v>0</v>
      </c>
      <c r="V699" s="17">
        <f>COUNTIFS(performance_data[portfolio_id],performance_data[[#This Row],[portfolio_id]])</f>
        <v>13</v>
      </c>
      <c r="W699" s="17">
        <f>COUNTIFS(performance_data[portfolio_id],performance_data[[#This Row],[portfolio_id]],
          performance_data[return_flag],1)</f>
        <v>5</v>
      </c>
      <c r="X699" s="15">
        <f>performance_data[[#This Row],[underperform_flag_count]]/performance_data[[#This Row],[totalportfoliocount]]</f>
        <v>0.38461538461538464</v>
      </c>
    </row>
    <row r="700" spans="1:24" x14ac:dyDescent="0.3">
      <c r="A700">
        <v>2157</v>
      </c>
      <c r="B700" s="1">
        <v>45461</v>
      </c>
      <c r="C700">
        <v>155895.76999999999</v>
      </c>
      <c r="D700">
        <v>6.52</v>
      </c>
      <c r="E700">
        <v>7.54</v>
      </c>
      <c r="F700">
        <v>5434.19</v>
      </c>
      <c r="G700">
        <v>3297.43</v>
      </c>
      <c r="H700" t="s">
        <v>2205</v>
      </c>
      <c r="I700" t="s">
        <v>2211</v>
      </c>
      <c r="J700">
        <v>6</v>
      </c>
      <c r="K700" t="s">
        <v>2212</v>
      </c>
      <c r="L700" t="str">
        <f>IF(performance_data[[#This Row],[return_percentage]]&gt;=performance_data[[#This Row],[benchmark_return]],"Higher","Lower")</f>
        <v>Lower</v>
      </c>
      <c r="M700" s="14">
        <f xml:space="preserve"> _xlfn.MAXIFS(performance_data[date],performance_data[portfolio_id],performance_data[[#This Row],[portfolio_id]])</f>
        <v>45481</v>
      </c>
      <c r="N700" s="14">
        <f xml:space="preserve"> _xlfn.MINIFS(performance_data[date],performance_data[portfolio_id],performance_data[[#This Row],[portfolio_id]])</f>
        <v>44890</v>
      </c>
      <c r="O700" s="15">
        <f>_xlfn.MAXIFS(performance_data[portfolio_value],performance_data[portfolio_id],performance_data[[#This Row],[portfolio_id]],performance_data[date],performance_data[[#This Row],[latest_date]])</f>
        <v>191323.48</v>
      </c>
      <c r="P700" s="15">
        <f>_xlfn.MAXIFS(performance_data[portfolio_value],performance_data[portfolio_id],performance_data[[#This Row],[portfolio_id]],performance_data[date],performance_data[[#This Row],[starting_date]])</f>
        <v>383957.9</v>
      </c>
      <c r="Q700" s="15">
        <f>performance_data[[#This Row],[latest_value]]-performance_data[[#This Row],[starting_value]]</f>
        <v>-192634.42</v>
      </c>
      <c r="R700" s="15">
        <f>performance_data[[#This Row],[net_inflows]]-performance_data[[#This Row],[net_outflows]]</f>
        <v>2136.7599999999998</v>
      </c>
      <c r="S700" s="15" t="str">
        <f>IF(performance_data[[#This Row],[net_inflows]]&gt;AVERAGE(performance_data[net_inflows]),"High","Low")</f>
        <v>Low</v>
      </c>
      <c r="T700" s="15">
        <f>AVERAGEIF(performance_data[inflow_flag],performance_data[[#This Row],[inflow_flag]],performance_data[return_percentage])</f>
        <v>5.0457846277021572</v>
      </c>
      <c r="U700" s="17">
        <f>IF(performance_data[[#This Row],[return_percentage]]&lt;performance_data[[#This Row],[benchmark_return]],1,0)</f>
        <v>1</v>
      </c>
      <c r="V700" s="17">
        <f>COUNTIFS(performance_data[portfolio_id],performance_data[[#This Row],[portfolio_id]])</f>
        <v>13</v>
      </c>
      <c r="W700" s="17">
        <f>COUNTIFS(performance_data[portfolio_id],performance_data[[#This Row],[portfolio_id]],
          performance_data[return_flag],1)</f>
        <v>5</v>
      </c>
      <c r="X700" s="15">
        <f>performance_data[[#This Row],[underperform_flag_count]]/performance_data[[#This Row],[totalportfoliocount]]</f>
        <v>0.38461538461538464</v>
      </c>
    </row>
    <row r="701" spans="1:24" x14ac:dyDescent="0.3">
      <c r="A701">
        <v>2157</v>
      </c>
      <c r="B701" s="1">
        <v>45226</v>
      </c>
      <c r="C701">
        <v>61992.54</v>
      </c>
      <c r="D701">
        <v>3.76</v>
      </c>
      <c r="E701">
        <v>4.32</v>
      </c>
      <c r="F701">
        <v>1806.47</v>
      </c>
      <c r="G701">
        <v>9965.4599999999991</v>
      </c>
      <c r="H701" t="s">
        <v>2213</v>
      </c>
      <c r="I701" t="s">
        <v>2217</v>
      </c>
      <c r="J701">
        <v>10</v>
      </c>
      <c r="K701" t="s">
        <v>2224</v>
      </c>
      <c r="L701" t="str">
        <f>IF(performance_data[[#This Row],[return_percentage]]&gt;=performance_data[[#This Row],[benchmark_return]],"Higher","Lower")</f>
        <v>Lower</v>
      </c>
      <c r="M701" s="14">
        <f xml:space="preserve"> _xlfn.MAXIFS(performance_data[date],performance_data[portfolio_id],performance_data[[#This Row],[portfolio_id]])</f>
        <v>45481</v>
      </c>
      <c r="N701" s="14">
        <f xml:space="preserve"> _xlfn.MINIFS(performance_data[date],performance_data[portfolio_id],performance_data[[#This Row],[portfolio_id]])</f>
        <v>44890</v>
      </c>
      <c r="O701" s="15">
        <f>_xlfn.MAXIFS(performance_data[portfolio_value],performance_data[portfolio_id],performance_data[[#This Row],[portfolio_id]],performance_data[date],performance_data[[#This Row],[latest_date]])</f>
        <v>191323.48</v>
      </c>
      <c r="P701" s="15">
        <f>_xlfn.MAXIFS(performance_data[portfolio_value],performance_data[portfolio_id],performance_data[[#This Row],[portfolio_id]],performance_data[date],performance_data[[#This Row],[starting_date]])</f>
        <v>383957.9</v>
      </c>
      <c r="Q701" s="15">
        <f>performance_data[[#This Row],[latest_value]]-performance_data[[#This Row],[starting_value]]</f>
        <v>-192634.42</v>
      </c>
      <c r="R701" s="15">
        <f>performance_data[[#This Row],[net_inflows]]-performance_data[[#This Row],[net_outflows]]</f>
        <v>-8158.9899999999989</v>
      </c>
      <c r="S701" s="15" t="str">
        <f>IF(performance_data[[#This Row],[net_inflows]]&gt;AVERAGE(performance_data[net_inflows]),"High","Low")</f>
        <v>Low</v>
      </c>
      <c r="T701" s="15">
        <f>AVERAGEIF(performance_data[inflow_flag],performance_data[[#This Row],[inflow_flag]],performance_data[return_percentage])</f>
        <v>5.0457846277021572</v>
      </c>
      <c r="U701" s="17">
        <f>IF(performance_data[[#This Row],[return_percentage]]&lt;performance_data[[#This Row],[benchmark_return]],1,0)</f>
        <v>1</v>
      </c>
      <c r="V701" s="17">
        <f>COUNTIFS(performance_data[portfolio_id],performance_data[[#This Row],[portfolio_id]])</f>
        <v>13</v>
      </c>
      <c r="W701" s="17">
        <f>COUNTIFS(performance_data[portfolio_id],performance_data[[#This Row],[portfolio_id]],
          performance_data[return_flag],1)</f>
        <v>5</v>
      </c>
      <c r="X701" s="15">
        <f>performance_data[[#This Row],[underperform_flag_count]]/performance_data[[#This Row],[totalportfoliocount]]</f>
        <v>0.38461538461538464</v>
      </c>
    </row>
    <row r="702" spans="1:24" x14ac:dyDescent="0.3">
      <c r="A702">
        <v>2157</v>
      </c>
      <c r="B702" s="1">
        <v>45108</v>
      </c>
      <c r="C702">
        <v>182466.85</v>
      </c>
      <c r="D702">
        <v>19.61</v>
      </c>
      <c r="E702">
        <v>17.239999999999998</v>
      </c>
      <c r="F702">
        <v>15577.81</v>
      </c>
      <c r="G702">
        <v>3320.99</v>
      </c>
      <c r="H702" t="s">
        <v>2213</v>
      </c>
      <c r="I702" t="s">
        <v>2209</v>
      </c>
      <c r="J702">
        <v>7</v>
      </c>
      <c r="K702" t="s">
        <v>2210</v>
      </c>
      <c r="L702" t="str">
        <f>IF(performance_data[[#This Row],[return_percentage]]&gt;=performance_data[[#This Row],[benchmark_return]],"Higher","Lower")</f>
        <v>Higher</v>
      </c>
      <c r="M702" s="14">
        <f xml:space="preserve"> _xlfn.MAXIFS(performance_data[date],performance_data[portfolio_id],performance_data[[#This Row],[portfolio_id]])</f>
        <v>45481</v>
      </c>
      <c r="N702" s="14">
        <f xml:space="preserve"> _xlfn.MINIFS(performance_data[date],performance_data[portfolio_id],performance_data[[#This Row],[portfolio_id]])</f>
        <v>44890</v>
      </c>
      <c r="O702" s="15">
        <f>_xlfn.MAXIFS(performance_data[portfolio_value],performance_data[portfolio_id],performance_data[[#This Row],[portfolio_id]],performance_data[date],performance_data[[#This Row],[latest_date]])</f>
        <v>191323.48</v>
      </c>
      <c r="P702" s="15">
        <f>_xlfn.MAXIFS(performance_data[portfolio_value],performance_data[portfolio_id],performance_data[[#This Row],[portfolio_id]],performance_data[date],performance_data[[#This Row],[starting_date]])</f>
        <v>383957.9</v>
      </c>
      <c r="Q702" s="15">
        <f>performance_data[[#This Row],[latest_value]]-performance_data[[#This Row],[starting_value]]</f>
        <v>-192634.42</v>
      </c>
      <c r="R702" s="15">
        <f>performance_data[[#This Row],[net_inflows]]-performance_data[[#This Row],[net_outflows]]</f>
        <v>12256.82</v>
      </c>
      <c r="S702" s="15" t="str">
        <f>IF(performance_data[[#This Row],[net_inflows]]&gt;AVERAGE(performance_data[net_inflows]),"High","Low")</f>
        <v>High</v>
      </c>
      <c r="T702" s="15">
        <f>AVERAGEIF(performance_data[inflow_flag],performance_data[[#This Row],[inflow_flag]],performance_data[return_percentage])</f>
        <v>4.8467905675459724</v>
      </c>
      <c r="U702" s="17">
        <f>IF(performance_data[[#This Row],[return_percentage]]&lt;performance_data[[#This Row],[benchmark_return]],1,0)</f>
        <v>0</v>
      </c>
      <c r="V702" s="17">
        <f>COUNTIFS(performance_data[portfolio_id],performance_data[[#This Row],[portfolio_id]])</f>
        <v>13</v>
      </c>
      <c r="W702" s="17">
        <f>COUNTIFS(performance_data[portfolio_id],performance_data[[#This Row],[portfolio_id]],
          performance_data[return_flag],1)</f>
        <v>5</v>
      </c>
      <c r="X702" s="15">
        <f>performance_data[[#This Row],[underperform_flag_count]]/performance_data[[#This Row],[totalportfoliocount]]</f>
        <v>0.38461538461538464</v>
      </c>
    </row>
    <row r="703" spans="1:24" x14ac:dyDescent="0.3">
      <c r="A703">
        <v>2157</v>
      </c>
      <c r="B703" s="1">
        <v>45083</v>
      </c>
      <c r="C703">
        <v>428869.14</v>
      </c>
      <c r="D703">
        <v>-7.49</v>
      </c>
      <c r="E703">
        <v>-8.98</v>
      </c>
      <c r="F703">
        <v>19263.37</v>
      </c>
      <c r="G703">
        <v>3240.45</v>
      </c>
      <c r="H703" t="s">
        <v>2213</v>
      </c>
      <c r="I703" t="s">
        <v>2211</v>
      </c>
      <c r="J703">
        <v>6</v>
      </c>
      <c r="K703" t="s">
        <v>2212</v>
      </c>
      <c r="L703" t="str">
        <f>IF(performance_data[[#This Row],[return_percentage]]&gt;=performance_data[[#This Row],[benchmark_return]],"Higher","Lower")</f>
        <v>Higher</v>
      </c>
      <c r="M703" s="14">
        <f xml:space="preserve"> _xlfn.MAXIFS(performance_data[date],performance_data[portfolio_id],performance_data[[#This Row],[portfolio_id]])</f>
        <v>45481</v>
      </c>
      <c r="N703" s="14">
        <f xml:space="preserve"> _xlfn.MINIFS(performance_data[date],performance_data[portfolio_id],performance_data[[#This Row],[portfolio_id]])</f>
        <v>44890</v>
      </c>
      <c r="O703" s="15">
        <f>_xlfn.MAXIFS(performance_data[portfolio_value],performance_data[portfolio_id],performance_data[[#This Row],[portfolio_id]],performance_data[date],performance_data[[#This Row],[latest_date]])</f>
        <v>191323.48</v>
      </c>
      <c r="P703" s="15">
        <f>_xlfn.MAXIFS(performance_data[portfolio_value],performance_data[portfolio_id],performance_data[[#This Row],[portfolio_id]],performance_data[date],performance_data[[#This Row],[starting_date]])</f>
        <v>383957.9</v>
      </c>
      <c r="Q703" s="15">
        <f>performance_data[[#This Row],[latest_value]]-performance_data[[#This Row],[starting_value]]</f>
        <v>-192634.42</v>
      </c>
      <c r="R703" s="15">
        <f>performance_data[[#This Row],[net_inflows]]-performance_data[[#This Row],[net_outflows]]</f>
        <v>16022.919999999998</v>
      </c>
      <c r="S703" s="15" t="str">
        <f>IF(performance_data[[#This Row],[net_inflows]]&gt;AVERAGE(performance_data[net_inflows]),"High","Low")</f>
        <v>High</v>
      </c>
      <c r="T703" s="15">
        <f>AVERAGEIF(performance_data[inflow_flag],performance_data[[#This Row],[inflow_flag]],performance_data[return_percentage])</f>
        <v>4.8467905675459724</v>
      </c>
      <c r="U703" s="17">
        <f>IF(performance_data[[#This Row],[return_percentage]]&lt;performance_data[[#This Row],[benchmark_return]],1,0)</f>
        <v>0</v>
      </c>
      <c r="V703" s="17">
        <f>COUNTIFS(performance_data[portfolio_id],performance_data[[#This Row],[portfolio_id]])</f>
        <v>13</v>
      </c>
      <c r="W703" s="17">
        <f>COUNTIFS(performance_data[portfolio_id],performance_data[[#This Row],[portfolio_id]],
          performance_data[return_flag],1)</f>
        <v>5</v>
      </c>
      <c r="X703" s="15">
        <f>performance_data[[#This Row],[underperform_flag_count]]/performance_data[[#This Row],[totalportfoliocount]]</f>
        <v>0.38461538461538464</v>
      </c>
    </row>
    <row r="704" spans="1:24" x14ac:dyDescent="0.3">
      <c r="A704">
        <v>2157</v>
      </c>
      <c r="B704" s="1">
        <v>45331</v>
      </c>
      <c r="C704">
        <v>83331.7</v>
      </c>
      <c r="D704">
        <v>2.97</v>
      </c>
      <c r="E704">
        <v>2.63</v>
      </c>
      <c r="F704">
        <v>14504.45</v>
      </c>
      <c r="G704">
        <v>2390.66</v>
      </c>
      <c r="H704" t="s">
        <v>2205</v>
      </c>
      <c r="I704" t="s">
        <v>2206</v>
      </c>
      <c r="J704">
        <v>2</v>
      </c>
      <c r="K704" t="s">
        <v>2226</v>
      </c>
      <c r="L704" t="str">
        <f>IF(performance_data[[#This Row],[return_percentage]]&gt;=performance_data[[#This Row],[benchmark_return]],"Higher","Lower")</f>
        <v>Higher</v>
      </c>
      <c r="M704" s="14">
        <f xml:space="preserve"> _xlfn.MAXIFS(performance_data[date],performance_data[portfolio_id],performance_data[[#This Row],[portfolio_id]])</f>
        <v>45481</v>
      </c>
      <c r="N704" s="14">
        <f xml:space="preserve"> _xlfn.MINIFS(performance_data[date],performance_data[portfolio_id],performance_data[[#This Row],[portfolio_id]])</f>
        <v>44890</v>
      </c>
      <c r="O704" s="15">
        <f>_xlfn.MAXIFS(performance_data[portfolio_value],performance_data[portfolio_id],performance_data[[#This Row],[portfolio_id]],performance_data[date],performance_data[[#This Row],[latest_date]])</f>
        <v>191323.48</v>
      </c>
      <c r="P704" s="15">
        <f>_xlfn.MAXIFS(performance_data[portfolio_value],performance_data[portfolio_id],performance_data[[#This Row],[portfolio_id]],performance_data[date],performance_data[[#This Row],[starting_date]])</f>
        <v>383957.9</v>
      </c>
      <c r="Q704" s="15">
        <f>performance_data[[#This Row],[latest_value]]-performance_data[[#This Row],[starting_value]]</f>
        <v>-192634.42</v>
      </c>
      <c r="R704" s="15">
        <f>performance_data[[#This Row],[net_inflows]]-performance_data[[#This Row],[net_outflows]]</f>
        <v>12113.79</v>
      </c>
      <c r="S704" s="15" t="str">
        <f>IF(performance_data[[#This Row],[net_inflows]]&gt;AVERAGE(performance_data[net_inflows]),"High","Low")</f>
        <v>High</v>
      </c>
      <c r="T704" s="15">
        <f>AVERAGEIF(performance_data[inflow_flag],performance_data[[#This Row],[inflow_flag]],performance_data[return_percentage])</f>
        <v>4.8467905675459724</v>
      </c>
      <c r="U704" s="17">
        <f>IF(performance_data[[#This Row],[return_percentage]]&lt;performance_data[[#This Row],[benchmark_return]],1,0)</f>
        <v>0</v>
      </c>
      <c r="V704" s="17">
        <f>COUNTIFS(performance_data[portfolio_id],performance_data[[#This Row],[portfolio_id]])</f>
        <v>13</v>
      </c>
      <c r="W704" s="17">
        <f>COUNTIFS(performance_data[portfolio_id],performance_data[[#This Row],[portfolio_id]],
          performance_data[return_flag],1)</f>
        <v>5</v>
      </c>
      <c r="X704" s="15">
        <f>performance_data[[#This Row],[underperform_flag_count]]/performance_data[[#This Row],[totalportfoliocount]]</f>
        <v>0.38461538461538464</v>
      </c>
    </row>
    <row r="705" spans="1:24" x14ac:dyDescent="0.3">
      <c r="A705">
        <v>2157</v>
      </c>
      <c r="B705" s="1">
        <v>44890</v>
      </c>
      <c r="C705">
        <v>383957.9</v>
      </c>
      <c r="D705">
        <v>-7.78</v>
      </c>
      <c r="E705">
        <v>-8.2200000000000006</v>
      </c>
      <c r="F705">
        <v>15080.4</v>
      </c>
      <c r="G705">
        <v>10681.38</v>
      </c>
      <c r="H705" t="s">
        <v>2220</v>
      </c>
      <c r="I705" t="s">
        <v>2217</v>
      </c>
      <c r="J705">
        <v>11</v>
      </c>
      <c r="K705" t="s">
        <v>2219</v>
      </c>
      <c r="L705" t="str">
        <f>IF(performance_data[[#This Row],[return_percentage]]&gt;=performance_data[[#This Row],[benchmark_return]],"Higher","Lower")</f>
        <v>Higher</v>
      </c>
      <c r="M705" s="14">
        <f xml:space="preserve"> _xlfn.MAXIFS(performance_data[date],performance_data[portfolio_id],performance_data[[#This Row],[portfolio_id]])</f>
        <v>45481</v>
      </c>
      <c r="N705" s="14">
        <f xml:space="preserve"> _xlfn.MINIFS(performance_data[date],performance_data[portfolio_id],performance_data[[#This Row],[portfolio_id]])</f>
        <v>44890</v>
      </c>
      <c r="O705" s="15">
        <f>_xlfn.MAXIFS(performance_data[portfolio_value],performance_data[portfolio_id],performance_data[[#This Row],[portfolio_id]],performance_data[date],performance_data[[#This Row],[latest_date]])</f>
        <v>191323.48</v>
      </c>
      <c r="P705" s="15">
        <f>_xlfn.MAXIFS(performance_data[portfolio_value],performance_data[portfolio_id],performance_data[[#This Row],[portfolio_id]],performance_data[date],performance_data[[#This Row],[starting_date]])</f>
        <v>383957.9</v>
      </c>
      <c r="Q705" s="15">
        <f>performance_data[[#This Row],[latest_value]]-performance_data[[#This Row],[starting_value]]</f>
        <v>-192634.42</v>
      </c>
      <c r="R705" s="15">
        <f>performance_data[[#This Row],[net_inflows]]-performance_data[[#This Row],[net_outflows]]</f>
        <v>4399.0200000000004</v>
      </c>
      <c r="S705" s="15" t="str">
        <f>IF(performance_data[[#This Row],[net_inflows]]&gt;AVERAGE(performance_data[net_inflows]),"High","Low")</f>
        <v>High</v>
      </c>
      <c r="T705" s="15">
        <f>AVERAGEIF(performance_data[inflow_flag],performance_data[[#This Row],[inflow_flag]],performance_data[return_percentage])</f>
        <v>4.8467905675459724</v>
      </c>
      <c r="U705" s="17">
        <f>IF(performance_data[[#This Row],[return_percentage]]&lt;performance_data[[#This Row],[benchmark_return]],1,0)</f>
        <v>0</v>
      </c>
      <c r="V705" s="17">
        <f>COUNTIFS(performance_data[portfolio_id],performance_data[[#This Row],[portfolio_id]])</f>
        <v>13</v>
      </c>
      <c r="W705" s="17">
        <f>COUNTIFS(performance_data[portfolio_id],performance_data[[#This Row],[portfolio_id]],
          performance_data[return_flag],1)</f>
        <v>5</v>
      </c>
      <c r="X705" s="15">
        <f>performance_data[[#This Row],[underperform_flag_count]]/performance_data[[#This Row],[totalportfoliocount]]</f>
        <v>0.38461538461538464</v>
      </c>
    </row>
    <row r="706" spans="1:24" x14ac:dyDescent="0.3">
      <c r="A706">
        <v>2157</v>
      </c>
      <c r="B706" s="1">
        <v>45076</v>
      </c>
      <c r="C706">
        <v>432079.93</v>
      </c>
      <c r="D706">
        <v>7.21</v>
      </c>
      <c r="E706">
        <v>6.08</v>
      </c>
      <c r="F706">
        <v>14372.89</v>
      </c>
      <c r="G706">
        <v>13178.21</v>
      </c>
      <c r="H706" t="s">
        <v>2213</v>
      </c>
      <c r="I706" t="s">
        <v>2211</v>
      </c>
      <c r="J706">
        <v>5</v>
      </c>
      <c r="K706" t="s">
        <v>2223</v>
      </c>
      <c r="L706" t="str">
        <f>IF(performance_data[[#This Row],[return_percentage]]&gt;=performance_data[[#This Row],[benchmark_return]],"Higher","Lower")</f>
        <v>Higher</v>
      </c>
      <c r="M706" s="14">
        <f xml:space="preserve"> _xlfn.MAXIFS(performance_data[date],performance_data[portfolio_id],performance_data[[#This Row],[portfolio_id]])</f>
        <v>45481</v>
      </c>
      <c r="N706" s="14">
        <f xml:space="preserve"> _xlfn.MINIFS(performance_data[date],performance_data[portfolio_id],performance_data[[#This Row],[portfolio_id]])</f>
        <v>44890</v>
      </c>
      <c r="O706" s="15">
        <f>_xlfn.MAXIFS(performance_data[portfolio_value],performance_data[portfolio_id],performance_data[[#This Row],[portfolio_id]],performance_data[date],performance_data[[#This Row],[latest_date]])</f>
        <v>191323.48</v>
      </c>
      <c r="P706" s="15">
        <f>_xlfn.MAXIFS(performance_data[portfolio_value],performance_data[portfolio_id],performance_data[[#This Row],[portfolio_id]],performance_data[date],performance_data[[#This Row],[starting_date]])</f>
        <v>383957.9</v>
      </c>
      <c r="Q706" s="15">
        <f>performance_data[[#This Row],[latest_value]]-performance_data[[#This Row],[starting_value]]</f>
        <v>-192634.42</v>
      </c>
      <c r="R706" s="15">
        <f>performance_data[[#This Row],[net_inflows]]-performance_data[[#This Row],[net_outflows]]</f>
        <v>1194.6800000000003</v>
      </c>
      <c r="S706" s="15" t="str">
        <f>IF(performance_data[[#This Row],[net_inflows]]&gt;AVERAGE(performance_data[net_inflows]),"High","Low")</f>
        <v>High</v>
      </c>
      <c r="T706" s="15">
        <f>AVERAGEIF(performance_data[inflow_flag],performance_data[[#This Row],[inflow_flag]],performance_data[return_percentage])</f>
        <v>4.8467905675459724</v>
      </c>
      <c r="U706" s="17">
        <f>IF(performance_data[[#This Row],[return_percentage]]&lt;performance_data[[#This Row],[benchmark_return]],1,0)</f>
        <v>0</v>
      </c>
      <c r="V706" s="17">
        <f>COUNTIFS(performance_data[portfolio_id],performance_data[[#This Row],[portfolio_id]])</f>
        <v>13</v>
      </c>
      <c r="W706" s="17">
        <f>COUNTIFS(performance_data[portfolio_id],performance_data[[#This Row],[portfolio_id]],
          performance_data[return_flag],1)</f>
        <v>5</v>
      </c>
      <c r="X706" s="15">
        <f>performance_data[[#This Row],[underperform_flag_count]]/performance_data[[#This Row],[totalportfoliocount]]</f>
        <v>0.38461538461538464</v>
      </c>
    </row>
    <row r="707" spans="1:24" x14ac:dyDescent="0.3">
      <c r="A707">
        <v>2157</v>
      </c>
      <c r="B707" s="1">
        <v>45252</v>
      </c>
      <c r="C707">
        <v>186503.43</v>
      </c>
      <c r="D707">
        <v>14.02</v>
      </c>
      <c r="E707">
        <v>13.14</v>
      </c>
      <c r="F707">
        <v>19387.13</v>
      </c>
      <c r="G707">
        <v>16243.92</v>
      </c>
      <c r="H707" t="s">
        <v>2213</v>
      </c>
      <c r="I707" t="s">
        <v>2217</v>
      </c>
      <c r="J707">
        <v>11</v>
      </c>
      <c r="K707" t="s">
        <v>2219</v>
      </c>
      <c r="L707" t="str">
        <f>IF(performance_data[[#This Row],[return_percentage]]&gt;=performance_data[[#This Row],[benchmark_return]],"Higher","Lower")</f>
        <v>Higher</v>
      </c>
      <c r="M707" s="14">
        <f xml:space="preserve"> _xlfn.MAXIFS(performance_data[date],performance_data[portfolio_id],performance_data[[#This Row],[portfolio_id]])</f>
        <v>45481</v>
      </c>
      <c r="N707" s="14">
        <f xml:space="preserve"> _xlfn.MINIFS(performance_data[date],performance_data[portfolio_id],performance_data[[#This Row],[portfolio_id]])</f>
        <v>44890</v>
      </c>
      <c r="O707" s="15">
        <f>_xlfn.MAXIFS(performance_data[portfolio_value],performance_data[portfolio_id],performance_data[[#This Row],[portfolio_id]],performance_data[date],performance_data[[#This Row],[latest_date]])</f>
        <v>191323.48</v>
      </c>
      <c r="P707" s="15">
        <f>_xlfn.MAXIFS(performance_data[portfolio_value],performance_data[portfolio_id],performance_data[[#This Row],[portfolio_id]],performance_data[date],performance_data[[#This Row],[starting_date]])</f>
        <v>383957.9</v>
      </c>
      <c r="Q707" s="15">
        <f>performance_data[[#This Row],[latest_value]]-performance_data[[#This Row],[starting_value]]</f>
        <v>-192634.42</v>
      </c>
      <c r="R707" s="15">
        <f>performance_data[[#This Row],[net_inflows]]-performance_data[[#This Row],[net_outflows]]</f>
        <v>3143.2100000000009</v>
      </c>
      <c r="S707" s="15" t="str">
        <f>IF(performance_data[[#This Row],[net_inflows]]&gt;AVERAGE(performance_data[net_inflows]),"High","Low")</f>
        <v>High</v>
      </c>
      <c r="T707" s="15">
        <f>AVERAGEIF(performance_data[inflow_flag],performance_data[[#This Row],[inflow_flag]],performance_data[return_percentage])</f>
        <v>4.8467905675459724</v>
      </c>
      <c r="U707" s="17">
        <f>IF(performance_data[[#This Row],[return_percentage]]&lt;performance_data[[#This Row],[benchmark_return]],1,0)</f>
        <v>0</v>
      </c>
      <c r="V707" s="17">
        <f>COUNTIFS(performance_data[portfolio_id],performance_data[[#This Row],[portfolio_id]])</f>
        <v>13</v>
      </c>
      <c r="W707" s="17">
        <f>COUNTIFS(performance_data[portfolio_id],performance_data[[#This Row],[portfolio_id]],
          performance_data[return_flag],1)</f>
        <v>5</v>
      </c>
      <c r="X707" s="15">
        <f>performance_data[[#This Row],[underperform_flag_count]]/performance_data[[#This Row],[totalportfoliocount]]</f>
        <v>0.38461538461538464</v>
      </c>
    </row>
    <row r="708" spans="1:24" x14ac:dyDescent="0.3">
      <c r="A708">
        <v>2157</v>
      </c>
      <c r="B708" s="1">
        <v>45481</v>
      </c>
      <c r="C708">
        <v>191323.48</v>
      </c>
      <c r="D708">
        <v>19.77</v>
      </c>
      <c r="E708">
        <v>20.54</v>
      </c>
      <c r="F708">
        <v>1761.38</v>
      </c>
      <c r="G708">
        <v>1217.78</v>
      </c>
      <c r="H708" t="s">
        <v>2205</v>
      </c>
      <c r="I708" t="s">
        <v>2209</v>
      </c>
      <c r="J708">
        <v>7</v>
      </c>
      <c r="K708" t="s">
        <v>2210</v>
      </c>
      <c r="L708" t="str">
        <f>IF(performance_data[[#This Row],[return_percentage]]&gt;=performance_data[[#This Row],[benchmark_return]],"Higher","Lower")</f>
        <v>Lower</v>
      </c>
      <c r="M708" s="14">
        <f xml:space="preserve"> _xlfn.MAXIFS(performance_data[date],performance_data[portfolio_id],performance_data[[#This Row],[portfolio_id]])</f>
        <v>45481</v>
      </c>
      <c r="N708" s="14">
        <f xml:space="preserve"> _xlfn.MINIFS(performance_data[date],performance_data[portfolio_id],performance_data[[#This Row],[portfolio_id]])</f>
        <v>44890</v>
      </c>
      <c r="O708" s="15">
        <f>_xlfn.MAXIFS(performance_data[portfolio_value],performance_data[portfolio_id],performance_data[[#This Row],[portfolio_id]],performance_data[date],performance_data[[#This Row],[latest_date]])</f>
        <v>191323.48</v>
      </c>
      <c r="P708" s="15">
        <f>_xlfn.MAXIFS(performance_data[portfolio_value],performance_data[portfolio_id],performance_data[[#This Row],[portfolio_id]],performance_data[date],performance_data[[#This Row],[starting_date]])</f>
        <v>383957.9</v>
      </c>
      <c r="Q708" s="15">
        <f>performance_data[[#This Row],[latest_value]]-performance_data[[#This Row],[starting_value]]</f>
        <v>-192634.42</v>
      </c>
      <c r="R708" s="15">
        <f>performance_data[[#This Row],[net_inflows]]-performance_data[[#This Row],[net_outflows]]</f>
        <v>543.60000000000014</v>
      </c>
      <c r="S708" s="15" t="str">
        <f>IF(performance_data[[#This Row],[net_inflows]]&gt;AVERAGE(performance_data[net_inflows]),"High","Low")</f>
        <v>Low</v>
      </c>
      <c r="T708" s="15">
        <f>AVERAGEIF(performance_data[inflow_flag],performance_data[[#This Row],[inflow_flag]],performance_data[return_percentage])</f>
        <v>5.0457846277021572</v>
      </c>
      <c r="U708" s="17">
        <f>IF(performance_data[[#This Row],[return_percentage]]&lt;performance_data[[#This Row],[benchmark_return]],1,0)</f>
        <v>1</v>
      </c>
      <c r="V708" s="17">
        <f>COUNTIFS(performance_data[portfolio_id],performance_data[[#This Row],[portfolio_id]])</f>
        <v>13</v>
      </c>
      <c r="W708" s="17">
        <f>COUNTIFS(performance_data[portfolio_id],performance_data[[#This Row],[portfolio_id]],
          performance_data[return_flag],1)</f>
        <v>5</v>
      </c>
      <c r="X708" s="15">
        <f>performance_data[[#This Row],[underperform_flag_count]]/performance_data[[#This Row],[totalportfoliocount]]</f>
        <v>0.38461538461538464</v>
      </c>
    </row>
    <row r="709" spans="1:24" x14ac:dyDescent="0.3">
      <c r="A709">
        <v>2159</v>
      </c>
      <c r="B709" s="1">
        <v>45215</v>
      </c>
      <c r="C709">
        <v>38532.25</v>
      </c>
      <c r="D709">
        <v>11.61</v>
      </c>
      <c r="E709">
        <v>13.22</v>
      </c>
      <c r="F709">
        <v>12204.68</v>
      </c>
      <c r="G709">
        <v>6287.02</v>
      </c>
      <c r="H709" t="s">
        <v>2213</v>
      </c>
      <c r="I709" t="s">
        <v>2217</v>
      </c>
      <c r="J709">
        <v>10</v>
      </c>
      <c r="K709" t="s">
        <v>2224</v>
      </c>
      <c r="L709" t="str">
        <f>IF(performance_data[[#This Row],[return_percentage]]&gt;=performance_data[[#This Row],[benchmark_return]],"Higher","Lower")</f>
        <v>Lower</v>
      </c>
      <c r="M709" s="14">
        <f xml:space="preserve"> _xlfn.MAXIFS(performance_data[date],performance_data[portfolio_id],performance_data[[#This Row],[portfolio_id]])</f>
        <v>45524</v>
      </c>
      <c r="N709" s="14">
        <f xml:space="preserve"> _xlfn.MINIFS(performance_data[date],performance_data[portfolio_id],performance_data[[#This Row],[portfolio_id]])</f>
        <v>44877</v>
      </c>
      <c r="O709" s="15">
        <f>_xlfn.MAXIFS(performance_data[portfolio_value],performance_data[portfolio_id],performance_data[[#This Row],[portfolio_id]],performance_data[date],performance_data[[#This Row],[latest_date]])</f>
        <v>296677.06</v>
      </c>
      <c r="P709" s="15">
        <f>_xlfn.MAXIFS(performance_data[portfolio_value],performance_data[portfolio_id],performance_data[[#This Row],[portfolio_id]],performance_data[date],performance_data[[#This Row],[starting_date]])</f>
        <v>182090.33</v>
      </c>
      <c r="Q709" s="15">
        <f>performance_data[[#This Row],[latest_value]]-performance_data[[#This Row],[starting_value]]</f>
        <v>114586.73000000001</v>
      </c>
      <c r="R709" s="15">
        <f>performance_data[[#This Row],[net_inflows]]-performance_data[[#This Row],[net_outflows]]</f>
        <v>5917.66</v>
      </c>
      <c r="S709" s="15" t="str">
        <f>IF(performance_data[[#This Row],[net_inflows]]&gt;AVERAGE(performance_data[net_inflows]),"High","Low")</f>
        <v>High</v>
      </c>
      <c r="T709" s="15">
        <f>AVERAGEIF(performance_data[inflow_flag],performance_data[[#This Row],[inflow_flag]],performance_data[return_percentage])</f>
        <v>4.8467905675459724</v>
      </c>
      <c r="U709" s="17">
        <f>IF(performance_data[[#This Row],[return_percentage]]&lt;performance_data[[#This Row],[benchmark_return]],1,0)</f>
        <v>1</v>
      </c>
      <c r="V709" s="17">
        <f>COUNTIFS(performance_data[portfolio_id],performance_data[[#This Row],[portfolio_id]])</f>
        <v>22</v>
      </c>
      <c r="W709" s="17">
        <f>COUNTIFS(performance_data[portfolio_id],performance_data[[#This Row],[portfolio_id]],
          performance_data[return_flag],1)</f>
        <v>8</v>
      </c>
      <c r="X709" s="15">
        <f>performance_data[[#This Row],[underperform_flag_count]]/performance_data[[#This Row],[totalportfoliocount]]</f>
        <v>0.36363636363636365</v>
      </c>
    </row>
    <row r="710" spans="1:24" x14ac:dyDescent="0.3">
      <c r="A710">
        <v>2159</v>
      </c>
      <c r="B710" s="1">
        <v>45143</v>
      </c>
      <c r="C710">
        <v>127124.92</v>
      </c>
      <c r="D710">
        <v>1.18</v>
      </c>
      <c r="E710">
        <v>1.0900000000000001</v>
      </c>
      <c r="F710">
        <v>17710.84</v>
      </c>
      <c r="G710">
        <v>3830.1</v>
      </c>
      <c r="H710" t="s">
        <v>2213</v>
      </c>
      <c r="I710" t="s">
        <v>2209</v>
      </c>
      <c r="J710">
        <v>8</v>
      </c>
      <c r="K710" t="s">
        <v>2214</v>
      </c>
      <c r="L710" t="str">
        <f>IF(performance_data[[#This Row],[return_percentage]]&gt;=performance_data[[#This Row],[benchmark_return]],"Higher","Lower")</f>
        <v>Higher</v>
      </c>
      <c r="M710" s="14">
        <f xml:space="preserve"> _xlfn.MAXIFS(performance_data[date],performance_data[portfolio_id],performance_data[[#This Row],[portfolio_id]])</f>
        <v>45524</v>
      </c>
      <c r="N710" s="14">
        <f xml:space="preserve"> _xlfn.MINIFS(performance_data[date],performance_data[portfolio_id],performance_data[[#This Row],[portfolio_id]])</f>
        <v>44877</v>
      </c>
      <c r="O710" s="15">
        <f>_xlfn.MAXIFS(performance_data[portfolio_value],performance_data[portfolio_id],performance_data[[#This Row],[portfolio_id]],performance_data[date],performance_data[[#This Row],[latest_date]])</f>
        <v>296677.06</v>
      </c>
      <c r="P710" s="15">
        <f>_xlfn.MAXIFS(performance_data[portfolio_value],performance_data[portfolio_id],performance_data[[#This Row],[portfolio_id]],performance_data[date],performance_data[[#This Row],[starting_date]])</f>
        <v>182090.33</v>
      </c>
      <c r="Q710" s="15">
        <f>performance_data[[#This Row],[latest_value]]-performance_data[[#This Row],[starting_value]]</f>
        <v>114586.73000000001</v>
      </c>
      <c r="R710" s="15">
        <f>performance_data[[#This Row],[net_inflows]]-performance_data[[#This Row],[net_outflows]]</f>
        <v>13880.74</v>
      </c>
      <c r="S710" s="15" t="str">
        <f>IF(performance_data[[#This Row],[net_inflows]]&gt;AVERAGE(performance_data[net_inflows]),"High","Low")</f>
        <v>High</v>
      </c>
      <c r="T710" s="15">
        <f>AVERAGEIF(performance_data[inflow_flag],performance_data[[#This Row],[inflow_flag]],performance_data[return_percentage])</f>
        <v>4.8467905675459724</v>
      </c>
      <c r="U710" s="17">
        <f>IF(performance_data[[#This Row],[return_percentage]]&lt;performance_data[[#This Row],[benchmark_return]],1,0)</f>
        <v>0</v>
      </c>
      <c r="V710" s="17">
        <f>COUNTIFS(performance_data[portfolio_id],performance_data[[#This Row],[portfolio_id]])</f>
        <v>22</v>
      </c>
      <c r="W710" s="17">
        <f>COUNTIFS(performance_data[portfolio_id],performance_data[[#This Row],[portfolio_id]],
          performance_data[return_flag],1)</f>
        <v>8</v>
      </c>
      <c r="X710" s="15">
        <f>performance_data[[#This Row],[underperform_flag_count]]/performance_data[[#This Row],[totalportfoliocount]]</f>
        <v>0.36363636363636365</v>
      </c>
    </row>
    <row r="711" spans="1:24" x14ac:dyDescent="0.3">
      <c r="A711">
        <v>2159</v>
      </c>
      <c r="B711" s="1">
        <v>45431</v>
      </c>
      <c r="C711">
        <v>487956.49</v>
      </c>
      <c r="D711">
        <v>18.87</v>
      </c>
      <c r="E711">
        <v>20.440000000000001</v>
      </c>
      <c r="F711">
        <v>9761.25</v>
      </c>
      <c r="G711">
        <v>17604.419999999998</v>
      </c>
      <c r="H711" t="s">
        <v>2205</v>
      </c>
      <c r="I711" t="s">
        <v>2211</v>
      </c>
      <c r="J711">
        <v>5</v>
      </c>
      <c r="K711" t="s">
        <v>2223</v>
      </c>
      <c r="L711" t="str">
        <f>IF(performance_data[[#This Row],[return_percentage]]&gt;=performance_data[[#This Row],[benchmark_return]],"Higher","Lower")</f>
        <v>Lower</v>
      </c>
      <c r="M711" s="14">
        <f xml:space="preserve"> _xlfn.MAXIFS(performance_data[date],performance_data[portfolio_id],performance_data[[#This Row],[portfolio_id]])</f>
        <v>45524</v>
      </c>
      <c r="N711" s="14">
        <f xml:space="preserve"> _xlfn.MINIFS(performance_data[date],performance_data[portfolio_id],performance_data[[#This Row],[portfolio_id]])</f>
        <v>44877</v>
      </c>
      <c r="O711" s="15">
        <f>_xlfn.MAXIFS(performance_data[portfolio_value],performance_data[portfolio_id],performance_data[[#This Row],[portfolio_id]],performance_data[date],performance_data[[#This Row],[latest_date]])</f>
        <v>296677.06</v>
      </c>
      <c r="P711" s="15">
        <f>_xlfn.MAXIFS(performance_data[portfolio_value],performance_data[portfolio_id],performance_data[[#This Row],[portfolio_id]],performance_data[date],performance_data[[#This Row],[starting_date]])</f>
        <v>182090.33</v>
      </c>
      <c r="Q711" s="15">
        <f>performance_data[[#This Row],[latest_value]]-performance_data[[#This Row],[starting_value]]</f>
        <v>114586.73000000001</v>
      </c>
      <c r="R711" s="15">
        <f>performance_data[[#This Row],[net_inflows]]-performance_data[[#This Row],[net_outflows]]</f>
        <v>-7843.1699999999983</v>
      </c>
      <c r="S711" s="15" t="str">
        <f>IF(performance_data[[#This Row],[net_inflows]]&gt;AVERAGE(performance_data[net_inflows]),"High","Low")</f>
        <v>Low</v>
      </c>
      <c r="T711" s="15">
        <f>AVERAGEIF(performance_data[inflow_flag],performance_data[[#This Row],[inflow_flag]],performance_data[return_percentage])</f>
        <v>5.0457846277021572</v>
      </c>
      <c r="U711" s="17">
        <f>IF(performance_data[[#This Row],[return_percentage]]&lt;performance_data[[#This Row],[benchmark_return]],1,0)</f>
        <v>1</v>
      </c>
      <c r="V711" s="17">
        <f>COUNTIFS(performance_data[portfolio_id],performance_data[[#This Row],[portfolio_id]])</f>
        <v>22</v>
      </c>
      <c r="W711" s="17">
        <f>COUNTIFS(performance_data[portfolio_id],performance_data[[#This Row],[portfolio_id]],
          performance_data[return_flag],1)</f>
        <v>8</v>
      </c>
      <c r="X711" s="15">
        <f>performance_data[[#This Row],[underperform_flag_count]]/performance_data[[#This Row],[totalportfoliocount]]</f>
        <v>0.36363636363636365</v>
      </c>
    </row>
    <row r="712" spans="1:24" x14ac:dyDescent="0.3">
      <c r="A712">
        <v>2159</v>
      </c>
      <c r="B712" s="1">
        <v>44937</v>
      </c>
      <c r="C712">
        <v>147540.94</v>
      </c>
      <c r="D712">
        <v>-8.59</v>
      </c>
      <c r="E712">
        <v>-8.36</v>
      </c>
      <c r="F712">
        <v>18467.32</v>
      </c>
      <c r="G712">
        <v>4380.5600000000004</v>
      </c>
      <c r="H712" t="s">
        <v>2213</v>
      </c>
      <c r="I712" t="s">
        <v>2206</v>
      </c>
      <c r="J712">
        <v>1</v>
      </c>
      <c r="K712" t="s">
        <v>2207</v>
      </c>
      <c r="L712" t="str">
        <f>IF(performance_data[[#This Row],[return_percentage]]&gt;=performance_data[[#This Row],[benchmark_return]],"Higher","Lower")</f>
        <v>Lower</v>
      </c>
      <c r="M712" s="14">
        <f xml:space="preserve"> _xlfn.MAXIFS(performance_data[date],performance_data[portfolio_id],performance_data[[#This Row],[portfolio_id]])</f>
        <v>45524</v>
      </c>
      <c r="N712" s="14">
        <f xml:space="preserve"> _xlfn.MINIFS(performance_data[date],performance_data[portfolio_id],performance_data[[#This Row],[portfolio_id]])</f>
        <v>44877</v>
      </c>
      <c r="O712" s="15">
        <f>_xlfn.MAXIFS(performance_data[portfolio_value],performance_data[portfolio_id],performance_data[[#This Row],[portfolio_id]],performance_data[date],performance_data[[#This Row],[latest_date]])</f>
        <v>296677.06</v>
      </c>
      <c r="P712" s="15">
        <f>_xlfn.MAXIFS(performance_data[portfolio_value],performance_data[portfolio_id],performance_data[[#This Row],[portfolio_id]],performance_data[date],performance_data[[#This Row],[starting_date]])</f>
        <v>182090.33</v>
      </c>
      <c r="Q712" s="15">
        <f>performance_data[[#This Row],[latest_value]]-performance_data[[#This Row],[starting_value]]</f>
        <v>114586.73000000001</v>
      </c>
      <c r="R712" s="15">
        <f>performance_data[[#This Row],[net_inflows]]-performance_data[[#This Row],[net_outflows]]</f>
        <v>14086.759999999998</v>
      </c>
      <c r="S712" s="15" t="str">
        <f>IF(performance_data[[#This Row],[net_inflows]]&gt;AVERAGE(performance_data[net_inflows]),"High","Low")</f>
        <v>High</v>
      </c>
      <c r="T712" s="15">
        <f>AVERAGEIF(performance_data[inflow_flag],performance_data[[#This Row],[inflow_flag]],performance_data[return_percentage])</f>
        <v>4.8467905675459724</v>
      </c>
      <c r="U712" s="17">
        <f>IF(performance_data[[#This Row],[return_percentage]]&lt;performance_data[[#This Row],[benchmark_return]],1,0)</f>
        <v>1</v>
      </c>
      <c r="V712" s="17">
        <f>COUNTIFS(performance_data[portfolio_id],performance_data[[#This Row],[portfolio_id]])</f>
        <v>22</v>
      </c>
      <c r="W712" s="17">
        <f>COUNTIFS(performance_data[portfolio_id],performance_data[[#This Row],[portfolio_id]],
          performance_data[return_flag],1)</f>
        <v>8</v>
      </c>
      <c r="X712" s="15">
        <f>performance_data[[#This Row],[underperform_flag_count]]/performance_data[[#This Row],[totalportfoliocount]]</f>
        <v>0.36363636363636365</v>
      </c>
    </row>
    <row r="713" spans="1:24" x14ac:dyDescent="0.3">
      <c r="A713">
        <v>2159</v>
      </c>
      <c r="B713" s="1">
        <v>44877</v>
      </c>
      <c r="C713">
        <v>182090.33</v>
      </c>
      <c r="D713">
        <v>12.21</v>
      </c>
      <c r="E713">
        <v>10.039999999999999</v>
      </c>
      <c r="F713">
        <v>19125.12</v>
      </c>
      <c r="G713">
        <v>1422.39</v>
      </c>
      <c r="H713" t="s">
        <v>2220</v>
      </c>
      <c r="I713" t="s">
        <v>2217</v>
      </c>
      <c r="J713">
        <v>11</v>
      </c>
      <c r="K713" t="s">
        <v>2219</v>
      </c>
      <c r="L713" t="str">
        <f>IF(performance_data[[#This Row],[return_percentage]]&gt;=performance_data[[#This Row],[benchmark_return]],"Higher","Lower")</f>
        <v>Higher</v>
      </c>
      <c r="M713" s="14">
        <f xml:space="preserve"> _xlfn.MAXIFS(performance_data[date],performance_data[portfolio_id],performance_data[[#This Row],[portfolio_id]])</f>
        <v>45524</v>
      </c>
      <c r="N713" s="14">
        <f xml:space="preserve"> _xlfn.MINIFS(performance_data[date],performance_data[portfolio_id],performance_data[[#This Row],[portfolio_id]])</f>
        <v>44877</v>
      </c>
      <c r="O713" s="15">
        <f>_xlfn.MAXIFS(performance_data[portfolio_value],performance_data[portfolio_id],performance_data[[#This Row],[portfolio_id]],performance_data[date],performance_data[[#This Row],[latest_date]])</f>
        <v>296677.06</v>
      </c>
      <c r="P713" s="15">
        <f>_xlfn.MAXIFS(performance_data[portfolio_value],performance_data[portfolio_id],performance_data[[#This Row],[portfolio_id]],performance_data[date],performance_data[[#This Row],[starting_date]])</f>
        <v>182090.33</v>
      </c>
      <c r="Q713" s="15">
        <f>performance_data[[#This Row],[latest_value]]-performance_data[[#This Row],[starting_value]]</f>
        <v>114586.73000000001</v>
      </c>
      <c r="R713" s="15">
        <f>performance_data[[#This Row],[net_inflows]]-performance_data[[#This Row],[net_outflows]]</f>
        <v>17702.73</v>
      </c>
      <c r="S713" s="15" t="str">
        <f>IF(performance_data[[#This Row],[net_inflows]]&gt;AVERAGE(performance_data[net_inflows]),"High","Low")</f>
        <v>High</v>
      </c>
      <c r="T713" s="15">
        <f>AVERAGEIF(performance_data[inflow_flag],performance_data[[#This Row],[inflow_flag]],performance_data[return_percentage])</f>
        <v>4.8467905675459724</v>
      </c>
      <c r="U713" s="17">
        <f>IF(performance_data[[#This Row],[return_percentage]]&lt;performance_data[[#This Row],[benchmark_return]],1,0)</f>
        <v>0</v>
      </c>
      <c r="V713" s="17">
        <f>COUNTIFS(performance_data[portfolio_id],performance_data[[#This Row],[portfolio_id]])</f>
        <v>22</v>
      </c>
      <c r="W713" s="17">
        <f>COUNTIFS(performance_data[portfolio_id],performance_data[[#This Row],[portfolio_id]],
          performance_data[return_flag],1)</f>
        <v>8</v>
      </c>
      <c r="X713" s="15">
        <f>performance_data[[#This Row],[underperform_flag_count]]/performance_data[[#This Row],[totalportfoliocount]]</f>
        <v>0.36363636363636365</v>
      </c>
    </row>
    <row r="714" spans="1:24" x14ac:dyDescent="0.3">
      <c r="A714">
        <v>2159</v>
      </c>
      <c r="B714" s="1">
        <v>45217</v>
      </c>
      <c r="C714">
        <v>490845.59</v>
      </c>
      <c r="D714">
        <v>13.11</v>
      </c>
      <c r="E714">
        <v>14.07</v>
      </c>
      <c r="F714">
        <v>9150.74</v>
      </c>
      <c r="G714">
        <v>10019.299999999999</v>
      </c>
      <c r="H714" t="s">
        <v>2213</v>
      </c>
      <c r="I714" t="s">
        <v>2217</v>
      </c>
      <c r="J714">
        <v>10</v>
      </c>
      <c r="K714" t="s">
        <v>2224</v>
      </c>
      <c r="L714" t="str">
        <f>IF(performance_data[[#This Row],[return_percentage]]&gt;=performance_data[[#This Row],[benchmark_return]],"Higher","Lower")</f>
        <v>Lower</v>
      </c>
      <c r="M714" s="14">
        <f xml:space="preserve"> _xlfn.MAXIFS(performance_data[date],performance_data[portfolio_id],performance_data[[#This Row],[portfolio_id]])</f>
        <v>45524</v>
      </c>
      <c r="N714" s="14">
        <f xml:space="preserve"> _xlfn.MINIFS(performance_data[date],performance_data[portfolio_id],performance_data[[#This Row],[portfolio_id]])</f>
        <v>44877</v>
      </c>
      <c r="O714" s="15">
        <f>_xlfn.MAXIFS(performance_data[portfolio_value],performance_data[portfolio_id],performance_data[[#This Row],[portfolio_id]],performance_data[date],performance_data[[#This Row],[latest_date]])</f>
        <v>296677.06</v>
      </c>
      <c r="P714" s="15">
        <f>_xlfn.MAXIFS(performance_data[portfolio_value],performance_data[portfolio_id],performance_data[[#This Row],[portfolio_id]],performance_data[date],performance_data[[#This Row],[starting_date]])</f>
        <v>182090.33</v>
      </c>
      <c r="Q714" s="15">
        <f>performance_data[[#This Row],[latest_value]]-performance_data[[#This Row],[starting_value]]</f>
        <v>114586.73000000001</v>
      </c>
      <c r="R714" s="15">
        <f>performance_data[[#This Row],[net_inflows]]-performance_data[[#This Row],[net_outflows]]</f>
        <v>-868.55999999999949</v>
      </c>
      <c r="S714" s="15" t="str">
        <f>IF(performance_data[[#This Row],[net_inflows]]&gt;AVERAGE(performance_data[net_inflows]),"High","Low")</f>
        <v>Low</v>
      </c>
      <c r="T714" s="15">
        <f>AVERAGEIF(performance_data[inflow_flag],performance_data[[#This Row],[inflow_flag]],performance_data[return_percentage])</f>
        <v>5.0457846277021572</v>
      </c>
      <c r="U714" s="17">
        <f>IF(performance_data[[#This Row],[return_percentage]]&lt;performance_data[[#This Row],[benchmark_return]],1,0)</f>
        <v>1</v>
      </c>
      <c r="V714" s="17">
        <f>COUNTIFS(performance_data[portfolio_id],performance_data[[#This Row],[portfolio_id]])</f>
        <v>22</v>
      </c>
      <c r="W714" s="17">
        <f>COUNTIFS(performance_data[portfolio_id],performance_data[[#This Row],[portfolio_id]],
          performance_data[return_flag],1)</f>
        <v>8</v>
      </c>
      <c r="X714" s="15">
        <f>performance_data[[#This Row],[underperform_flag_count]]/performance_data[[#This Row],[totalportfoliocount]]</f>
        <v>0.36363636363636365</v>
      </c>
    </row>
    <row r="715" spans="1:24" x14ac:dyDescent="0.3">
      <c r="A715">
        <v>2159</v>
      </c>
      <c r="B715" s="1">
        <v>45128</v>
      </c>
      <c r="C715">
        <v>199596.55</v>
      </c>
      <c r="D715">
        <v>9.8800000000000008</v>
      </c>
      <c r="E715">
        <v>9.86</v>
      </c>
      <c r="F715">
        <v>7415.58</v>
      </c>
      <c r="G715">
        <v>4974.03</v>
      </c>
      <c r="H715" t="s">
        <v>2213</v>
      </c>
      <c r="I715" t="s">
        <v>2209</v>
      </c>
      <c r="J715">
        <v>7</v>
      </c>
      <c r="K715" t="s">
        <v>2210</v>
      </c>
      <c r="L715" t="str">
        <f>IF(performance_data[[#This Row],[return_percentage]]&gt;=performance_data[[#This Row],[benchmark_return]],"Higher","Lower")</f>
        <v>Higher</v>
      </c>
      <c r="M715" s="14">
        <f xml:space="preserve"> _xlfn.MAXIFS(performance_data[date],performance_data[portfolio_id],performance_data[[#This Row],[portfolio_id]])</f>
        <v>45524</v>
      </c>
      <c r="N715" s="14">
        <f xml:space="preserve"> _xlfn.MINIFS(performance_data[date],performance_data[portfolio_id],performance_data[[#This Row],[portfolio_id]])</f>
        <v>44877</v>
      </c>
      <c r="O715" s="15">
        <f>_xlfn.MAXIFS(performance_data[portfolio_value],performance_data[portfolio_id],performance_data[[#This Row],[portfolio_id]],performance_data[date],performance_data[[#This Row],[latest_date]])</f>
        <v>296677.06</v>
      </c>
      <c r="P715" s="15">
        <f>_xlfn.MAXIFS(performance_data[portfolio_value],performance_data[portfolio_id],performance_data[[#This Row],[portfolio_id]],performance_data[date],performance_data[[#This Row],[starting_date]])</f>
        <v>182090.33</v>
      </c>
      <c r="Q715" s="15">
        <f>performance_data[[#This Row],[latest_value]]-performance_data[[#This Row],[starting_value]]</f>
        <v>114586.73000000001</v>
      </c>
      <c r="R715" s="15">
        <f>performance_data[[#This Row],[net_inflows]]-performance_data[[#This Row],[net_outflows]]</f>
        <v>2441.5500000000002</v>
      </c>
      <c r="S715" s="15" t="str">
        <f>IF(performance_data[[#This Row],[net_inflows]]&gt;AVERAGE(performance_data[net_inflows]),"High","Low")</f>
        <v>Low</v>
      </c>
      <c r="T715" s="15">
        <f>AVERAGEIF(performance_data[inflow_flag],performance_data[[#This Row],[inflow_flag]],performance_data[return_percentage])</f>
        <v>5.0457846277021572</v>
      </c>
      <c r="U715" s="17">
        <f>IF(performance_data[[#This Row],[return_percentage]]&lt;performance_data[[#This Row],[benchmark_return]],1,0)</f>
        <v>0</v>
      </c>
      <c r="V715" s="17">
        <f>COUNTIFS(performance_data[portfolio_id],performance_data[[#This Row],[portfolio_id]])</f>
        <v>22</v>
      </c>
      <c r="W715" s="17">
        <f>COUNTIFS(performance_data[portfolio_id],performance_data[[#This Row],[portfolio_id]],
          performance_data[return_flag],1)</f>
        <v>8</v>
      </c>
      <c r="X715" s="15">
        <f>performance_data[[#This Row],[underperform_flag_count]]/performance_data[[#This Row],[totalportfoliocount]]</f>
        <v>0.36363636363636365</v>
      </c>
    </row>
    <row r="716" spans="1:24" x14ac:dyDescent="0.3">
      <c r="A716">
        <v>2159</v>
      </c>
      <c r="B716" s="1">
        <v>45271</v>
      </c>
      <c r="C716">
        <v>43317.46</v>
      </c>
      <c r="D716">
        <v>0.76</v>
      </c>
      <c r="E716">
        <v>0.86</v>
      </c>
      <c r="F716">
        <v>9313.7999999999993</v>
      </c>
      <c r="G716">
        <v>17716.689999999999</v>
      </c>
      <c r="H716" t="s">
        <v>2213</v>
      </c>
      <c r="I716" t="s">
        <v>2217</v>
      </c>
      <c r="J716">
        <v>12</v>
      </c>
      <c r="K716" t="s">
        <v>2218</v>
      </c>
      <c r="L716" t="str">
        <f>IF(performance_data[[#This Row],[return_percentage]]&gt;=performance_data[[#This Row],[benchmark_return]],"Higher","Lower")</f>
        <v>Lower</v>
      </c>
      <c r="M716" s="14">
        <f xml:space="preserve"> _xlfn.MAXIFS(performance_data[date],performance_data[portfolio_id],performance_data[[#This Row],[portfolio_id]])</f>
        <v>45524</v>
      </c>
      <c r="N716" s="14">
        <f xml:space="preserve"> _xlfn.MINIFS(performance_data[date],performance_data[portfolio_id],performance_data[[#This Row],[portfolio_id]])</f>
        <v>44877</v>
      </c>
      <c r="O716" s="15">
        <f>_xlfn.MAXIFS(performance_data[portfolio_value],performance_data[portfolio_id],performance_data[[#This Row],[portfolio_id]],performance_data[date],performance_data[[#This Row],[latest_date]])</f>
        <v>296677.06</v>
      </c>
      <c r="P716" s="15">
        <f>_xlfn.MAXIFS(performance_data[portfolio_value],performance_data[portfolio_id],performance_data[[#This Row],[portfolio_id]],performance_data[date],performance_data[[#This Row],[starting_date]])</f>
        <v>182090.33</v>
      </c>
      <c r="Q716" s="15">
        <f>performance_data[[#This Row],[latest_value]]-performance_data[[#This Row],[starting_value]]</f>
        <v>114586.73000000001</v>
      </c>
      <c r="R716" s="15">
        <f>performance_data[[#This Row],[net_inflows]]-performance_data[[#This Row],[net_outflows]]</f>
        <v>-8402.89</v>
      </c>
      <c r="S716" s="15" t="str">
        <f>IF(performance_data[[#This Row],[net_inflows]]&gt;AVERAGE(performance_data[net_inflows]),"High","Low")</f>
        <v>Low</v>
      </c>
      <c r="T716" s="15">
        <f>AVERAGEIF(performance_data[inflow_flag],performance_data[[#This Row],[inflow_flag]],performance_data[return_percentage])</f>
        <v>5.0457846277021572</v>
      </c>
      <c r="U716" s="17">
        <f>IF(performance_data[[#This Row],[return_percentage]]&lt;performance_data[[#This Row],[benchmark_return]],1,0)</f>
        <v>1</v>
      </c>
      <c r="V716" s="17">
        <f>COUNTIFS(performance_data[portfolio_id],performance_data[[#This Row],[portfolio_id]])</f>
        <v>22</v>
      </c>
      <c r="W716" s="17">
        <f>COUNTIFS(performance_data[portfolio_id],performance_data[[#This Row],[portfolio_id]],
          performance_data[return_flag],1)</f>
        <v>8</v>
      </c>
      <c r="X716" s="15">
        <f>performance_data[[#This Row],[underperform_flag_count]]/performance_data[[#This Row],[totalportfoliocount]]</f>
        <v>0.36363636363636365</v>
      </c>
    </row>
    <row r="717" spans="1:24" x14ac:dyDescent="0.3">
      <c r="A717">
        <v>2159</v>
      </c>
      <c r="B717" s="1">
        <v>45505</v>
      </c>
      <c r="C717">
        <v>464597.4</v>
      </c>
      <c r="D717">
        <v>18.04</v>
      </c>
      <c r="E717">
        <v>19.07</v>
      </c>
      <c r="F717">
        <v>16056.55</v>
      </c>
      <c r="G717">
        <v>2839.26</v>
      </c>
      <c r="H717" t="s">
        <v>2205</v>
      </c>
      <c r="I717" t="s">
        <v>2209</v>
      </c>
      <c r="J717">
        <v>8</v>
      </c>
      <c r="K717" t="s">
        <v>2214</v>
      </c>
      <c r="L717" t="str">
        <f>IF(performance_data[[#This Row],[return_percentage]]&gt;=performance_data[[#This Row],[benchmark_return]],"Higher","Lower")</f>
        <v>Lower</v>
      </c>
      <c r="M717" s="14">
        <f xml:space="preserve"> _xlfn.MAXIFS(performance_data[date],performance_data[portfolio_id],performance_data[[#This Row],[portfolio_id]])</f>
        <v>45524</v>
      </c>
      <c r="N717" s="14">
        <f xml:space="preserve"> _xlfn.MINIFS(performance_data[date],performance_data[portfolio_id],performance_data[[#This Row],[portfolio_id]])</f>
        <v>44877</v>
      </c>
      <c r="O717" s="15">
        <f>_xlfn.MAXIFS(performance_data[portfolio_value],performance_data[portfolio_id],performance_data[[#This Row],[portfolio_id]],performance_data[date],performance_data[[#This Row],[latest_date]])</f>
        <v>296677.06</v>
      </c>
      <c r="P717" s="15">
        <f>_xlfn.MAXIFS(performance_data[portfolio_value],performance_data[portfolio_id],performance_data[[#This Row],[portfolio_id]],performance_data[date],performance_data[[#This Row],[starting_date]])</f>
        <v>182090.33</v>
      </c>
      <c r="Q717" s="15">
        <f>performance_data[[#This Row],[latest_value]]-performance_data[[#This Row],[starting_value]]</f>
        <v>114586.73000000001</v>
      </c>
      <c r="R717" s="15">
        <f>performance_data[[#This Row],[net_inflows]]-performance_data[[#This Row],[net_outflows]]</f>
        <v>13217.289999999999</v>
      </c>
      <c r="S717" s="15" t="str">
        <f>IF(performance_data[[#This Row],[net_inflows]]&gt;AVERAGE(performance_data[net_inflows]),"High","Low")</f>
        <v>High</v>
      </c>
      <c r="T717" s="15">
        <f>AVERAGEIF(performance_data[inflow_flag],performance_data[[#This Row],[inflow_flag]],performance_data[return_percentage])</f>
        <v>4.8467905675459724</v>
      </c>
      <c r="U717" s="17">
        <f>IF(performance_data[[#This Row],[return_percentage]]&lt;performance_data[[#This Row],[benchmark_return]],1,0)</f>
        <v>1</v>
      </c>
      <c r="V717" s="17">
        <f>COUNTIFS(performance_data[portfolio_id],performance_data[[#This Row],[portfolio_id]])</f>
        <v>22</v>
      </c>
      <c r="W717" s="17">
        <f>COUNTIFS(performance_data[portfolio_id],performance_data[[#This Row],[portfolio_id]],
          performance_data[return_flag],1)</f>
        <v>8</v>
      </c>
      <c r="X717" s="15">
        <f>performance_data[[#This Row],[underperform_flag_count]]/performance_data[[#This Row],[totalportfoliocount]]</f>
        <v>0.36363636363636365</v>
      </c>
    </row>
    <row r="718" spans="1:24" x14ac:dyDescent="0.3">
      <c r="A718">
        <v>2159</v>
      </c>
      <c r="B718" s="1">
        <v>45507</v>
      </c>
      <c r="C718">
        <v>241545.64</v>
      </c>
      <c r="D718">
        <v>-2.52</v>
      </c>
      <c r="E718">
        <v>-2.94</v>
      </c>
      <c r="F718">
        <v>16895.93</v>
      </c>
      <c r="G718">
        <v>13490.14</v>
      </c>
      <c r="H718" t="s">
        <v>2205</v>
      </c>
      <c r="I718" t="s">
        <v>2209</v>
      </c>
      <c r="J718">
        <v>8</v>
      </c>
      <c r="K718" t="s">
        <v>2214</v>
      </c>
      <c r="L718" t="str">
        <f>IF(performance_data[[#This Row],[return_percentage]]&gt;=performance_data[[#This Row],[benchmark_return]],"Higher","Lower")</f>
        <v>Higher</v>
      </c>
      <c r="M718" s="14">
        <f xml:space="preserve"> _xlfn.MAXIFS(performance_data[date],performance_data[portfolio_id],performance_data[[#This Row],[portfolio_id]])</f>
        <v>45524</v>
      </c>
      <c r="N718" s="14">
        <f xml:space="preserve"> _xlfn.MINIFS(performance_data[date],performance_data[portfolio_id],performance_data[[#This Row],[portfolio_id]])</f>
        <v>44877</v>
      </c>
      <c r="O718" s="15">
        <f>_xlfn.MAXIFS(performance_data[portfolio_value],performance_data[portfolio_id],performance_data[[#This Row],[portfolio_id]],performance_data[date],performance_data[[#This Row],[latest_date]])</f>
        <v>296677.06</v>
      </c>
      <c r="P718" s="15">
        <f>_xlfn.MAXIFS(performance_data[portfolio_value],performance_data[portfolio_id],performance_data[[#This Row],[portfolio_id]],performance_data[date],performance_data[[#This Row],[starting_date]])</f>
        <v>182090.33</v>
      </c>
      <c r="Q718" s="15">
        <f>performance_data[[#This Row],[latest_value]]-performance_data[[#This Row],[starting_value]]</f>
        <v>114586.73000000001</v>
      </c>
      <c r="R718" s="15">
        <f>performance_data[[#This Row],[net_inflows]]-performance_data[[#This Row],[net_outflows]]</f>
        <v>3405.7900000000009</v>
      </c>
      <c r="S718" s="15" t="str">
        <f>IF(performance_data[[#This Row],[net_inflows]]&gt;AVERAGE(performance_data[net_inflows]),"High","Low")</f>
        <v>High</v>
      </c>
      <c r="T718" s="15">
        <f>AVERAGEIF(performance_data[inflow_flag],performance_data[[#This Row],[inflow_flag]],performance_data[return_percentage])</f>
        <v>4.8467905675459724</v>
      </c>
      <c r="U718" s="17">
        <f>IF(performance_data[[#This Row],[return_percentage]]&lt;performance_data[[#This Row],[benchmark_return]],1,0)</f>
        <v>0</v>
      </c>
      <c r="V718" s="17">
        <f>COUNTIFS(performance_data[portfolio_id],performance_data[[#This Row],[portfolio_id]])</f>
        <v>22</v>
      </c>
      <c r="W718" s="17">
        <f>COUNTIFS(performance_data[portfolio_id],performance_data[[#This Row],[portfolio_id]],
          performance_data[return_flag],1)</f>
        <v>8</v>
      </c>
      <c r="X718" s="15">
        <f>performance_data[[#This Row],[underperform_flag_count]]/performance_data[[#This Row],[totalportfoliocount]]</f>
        <v>0.36363636363636365</v>
      </c>
    </row>
    <row r="719" spans="1:24" x14ac:dyDescent="0.3">
      <c r="A719">
        <v>2159</v>
      </c>
      <c r="B719" s="1">
        <v>45046</v>
      </c>
      <c r="C719">
        <v>435282.46</v>
      </c>
      <c r="D719">
        <v>9.0399999999999991</v>
      </c>
      <c r="E719">
        <v>10.08</v>
      </c>
      <c r="F719">
        <v>19601.59</v>
      </c>
      <c r="G719">
        <v>3424.59</v>
      </c>
      <c r="H719" t="s">
        <v>2213</v>
      </c>
      <c r="I719" t="s">
        <v>2211</v>
      </c>
      <c r="J719">
        <v>4</v>
      </c>
      <c r="K719" t="s">
        <v>2216</v>
      </c>
      <c r="L719" t="str">
        <f>IF(performance_data[[#This Row],[return_percentage]]&gt;=performance_data[[#This Row],[benchmark_return]],"Higher","Lower")</f>
        <v>Lower</v>
      </c>
      <c r="M719" s="14">
        <f xml:space="preserve"> _xlfn.MAXIFS(performance_data[date],performance_data[portfolio_id],performance_data[[#This Row],[portfolio_id]])</f>
        <v>45524</v>
      </c>
      <c r="N719" s="14">
        <f xml:space="preserve"> _xlfn.MINIFS(performance_data[date],performance_data[portfolio_id],performance_data[[#This Row],[portfolio_id]])</f>
        <v>44877</v>
      </c>
      <c r="O719" s="15">
        <f>_xlfn.MAXIFS(performance_data[portfolio_value],performance_data[portfolio_id],performance_data[[#This Row],[portfolio_id]],performance_data[date],performance_data[[#This Row],[latest_date]])</f>
        <v>296677.06</v>
      </c>
      <c r="P719" s="15">
        <f>_xlfn.MAXIFS(performance_data[portfolio_value],performance_data[portfolio_id],performance_data[[#This Row],[portfolio_id]],performance_data[date],performance_data[[#This Row],[starting_date]])</f>
        <v>182090.33</v>
      </c>
      <c r="Q719" s="15">
        <f>performance_data[[#This Row],[latest_value]]-performance_data[[#This Row],[starting_value]]</f>
        <v>114586.73000000001</v>
      </c>
      <c r="R719" s="15">
        <f>performance_data[[#This Row],[net_inflows]]-performance_data[[#This Row],[net_outflows]]</f>
        <v>16177</v>
      </c>
      <c r="S719" s="15" t="str">
        <f>IF(performance_data[[#This Row],[net_inflows]]&gt;AVERAGE(performance_data[net_inflows]),"High","Low")</f>
        <v>High</v>
      </c>
      <c r="T719" s="15">
        <f>AVERAGEIF(performance_data[inflow_flag],performance_data[[#This Row],[inflow_flag]],performance_data[return_percentage])</f>
        <v>4.8467905675459724</v>
      </c>
      <c r="U719" s="17">
        <f>IF(performance_data[[#This Row],[return_percentage]]&lt;performance_data[[#This Row],[benchmark_return]],1,0)</f>
        <v>1</v>
      </c>
      <c r="V719" s="17">
        <f>COUNTIFS(performance_data[portfolio_id],performance_data[[#This Row],[portfolio_id]])</f>
        <v>22</v>
      </c>
      <c r="W719" s="17">
        <f>COUNTIFS(performance_data[portfolio_id],performance_data[[#This Row],[portfolio_id]],
          performance_data[return_flag],1)</f>
        <v>8</v>
      </c>
      <c r="X719" s="15">
        <f>performance_data[[#This Row],[underperform_flag_count]]/performance_data[[#This Row],[totalportfoliocount]]</f>
        <v>0.36363636363636365</v>
      </c>
    </row>
    <row r="720" spans="1:24" x14ac:dyDescent="0.3">
      <c r="A720">
        <v>2159</v>
      </c>
      <c r="B720" s="1">
        <v>45325</v>
      </c>
      <c r="C720">
        <v>390183.49</v>
      </c>
      <c r="D720">
        <v>-7.9</v>
      </c>
      <c r="E720">
        <v>-9.2899999999999991</v>
      </c>
      <c r="F720">
        <v>1822.82</v>
      </c>
      <c r="G720">
        <v>16089.57</v>
      </c>
      <c r="H720" t="s">
        <v>2205</v>
      </c>
      <c r="I720" t="s">
        <v>2206</v>
      </c>
      <c r="J720">
        <v>2</v>
      </c>
      <c r="K720" t="s">
        <v>2226</v>
      </c>
      <c r="L720" t="str">
        <f>IF(performance_data[[#This Row],[return_percentage]]&gt;=performance_data[[#This Row],[benchmark_return]],"Higher","Lower")</f>
        <v>Higher</v>
      </c>
      <c r="M720" s="14">
        <f xml:space="preserve"> _xlfn.MAXIFS(performance_data[date],performance_data[portfolio_id],performance_data[[#This Row],[portfolio_id]])</f>
        <v>45524</v>
      </c>
      <c r="N720" s="14">
        <f xml:space="preserve"> _xlfn.MINIFS(performance_data[date],performance_data[portfolio_id],performance_data[[#This Row],[portfolio_id]])</f>
        <v>44877</v>
      </c>
      <c r="O720" s="15">
        <f>_xlfn.MAXIFS(performance_data[portfolio_value],performance_data[portfolio_id],performance_data[[#This Row],[portfolio_id]],performance_data[date],performance_data[[#This Row],[latest_date]])</f>
        <v>296677.06</v>
      </c>
      <c r="P720" s="15">
        <f>_xlfn.MAXIFS(performance_data[portfolio_value],performance_data[portfolio_id],performance_data[[#This Row],[portfolio_id]],performance_data[date],performance_data[[#This Row],[starting_date]])</f>
        <v>182090.33</v>
      </c>
      <c r="Q720" s="15">
        <f>performance_data[[#This Row],[latest_value]]-performance_data[[#This Row],[starting_value]]</f>
        <v>114586.73000000001</v>
      </c>
      <c r="R720" s="15">
        <f>performance_data[[#This Row],[net_inflows]]-performance_data[[#This Row],[net_outflows]]</f>
        <v>-14266.75</v>
      </c>
      <c r="S720" s="15" t="str">
        <f>IF(performance_data[[#This Row],[net_inflows]]&gt;AVERAGE(performance_data[net_inflows]),"High","Low")</f>
        <v>Low</v>
      </c>
      <c r="T720" s="15">
        <f>AVERAGEIF(performance_data[inflow_flag],performance_data[[#This Row],[inflow_flag]],performance_data[return_percentage])</f>
        <v>5.0457846277021572</v>
      </c>
      <c r="U720" s="17">
        <f>IF(performance_data[[#This Row],[return_percentage]]&lt;performance_data[[#This Row],[benchmark_return]],1,0)</f>
        <v>0</v>
      </c>
      <c r="V720" s="17">
        <f>COUNTIFS(performance_data[portfolio_id],performance_data[[#This Row],[portfolio_id]])</f>
        <v>22</v>
      </c>
      <c r="W720" s="17">
        <f>COUNTIFS(performance_data[portfolio_id],performance_data[[#This Row],[portfolio_id]],
          performance_data[return_flag],1)</f>
        <v>8</v>
      </c>
      <c r="X720" s="15">
        <f>performance_data[[#This Row],[underperform_flag_count]]/performance_data[[#This Row],[totalportfoliocount]]</f>
        <v>0.36363636363636365</v>
      </c>
    </row>
    <row r="721" spans="1:24" x14ac:dyDescent="0.3">
      <c r="A721">
        <v>2159</v>
      </c>
      <c r="B721" s="1">
        <v>45144</v>
      </c>
      <c r="C721">
        <v>177997.75</v>
      </c>
      <c r="D721">
        <v>17.95</v>
      </c>
      <c r="E721">
        <v>15.03</v>
      </c>
      <c r="F721">
        <v>3910.96</v>
      </c>
      <c r="G721">
        <v>17030.080000000002</v>
      </c>
      <c r="H721" t="s">
        <v>2213</v>
      </c>
      <c r="I721" t="s">
        <v>2209</v>
      </c>
      <c r="J721">
        <v>8</v>
      </c>
      <c r="K721" t="s">
        <v>2214</v>
      </c>
      <c r="L721" t="str">
        <f>IF(performance_data[[#This Row],[return_percentage]]&gt;=performance_data[[#This Row],[benchmark_return]],"Higher","Lower")</f>
        <v>Higher</v>
      </c>
      <c r="M721" s="14">
        <f xml:space="preserve"> _xlfn.MAXIFS(performance_data[date],performance_data[portfolio_id],performance_data[[#This Row],[portfolio_id]])</f>
        <v>45524</v>
      </c>
      <c r="N721" s="14">
        <f xml:space="preserve"> _xlfn.MINIFS(performance_data[date],performance_data[portfolio_id],performance_data[[#This Row],[portfolio_id]])</f>
        <v>44877</v>
      </c>
      <c r="O721" s="15">
        <f>_xlfn.MAXIFS(performance_data[portfolio_value],performance_data[portfolio_id],performance_data[[#This Row],[portfolio_id]],performance_data[date],performance_data[[#This Row],[latest_date]])</f>
        <v>296677.06</v>
      </c>
      <c r="P721" s="15">
        <f>_xlfn.MAXIFS(performance_data[portfolio_value],performance_data[portfolio_id],performance_data[[#This Row],[portfolio_id]],performance_data[date],performance_data[[#This Row],[starting_date]])</f>
        <v>182090.33</v>
      </c>
      <c r="Q721" s="15">
        <f>performance_data[[#This Row],[latest_value]]-performance_data[[#This Row],[starting_value]]</f>
        <v>114586.73000000001</v>
      </c>
      <c r="R721" s="15">
        <f>performance_data[[#This Row],[net_inflows]]-performance_data[[#This Row],[net_outflows]]</f>
        <v>-13119.120000000003</v>
      </c>
      <c r="S721" s="15" t="str">
        <f>IF(performance_data[[#This Row],[net_inflows]]&gt;AVERAGE(performance_data[net_inflows]),"High","Low")</f>
        <v>Low</v>
      </c>
      <c r="T721" s="15">
        <f>AVERAGEIF(performance_data[inflow_flag],performance_data[[#This Row],[inflow_flag]],performance_data[return_percentage])</f>
        <v>5.0457846277021572</v>
      </c>
      <c r="U721" s="17">
        <f>IF(performance_data[[#This Row],[return_percentage]]&lt;performance_data[[#This Row],[benchmark_return]],1,0)</f>
        <v>0</v>
      </c>
      <c r="V721" s="17">
        <f>COUNTIFS(performance_data[portfolio_id],performance_data[[#This Row],[portfolio_id]])</f>
        <v>22</v>
      </c>
      <c r="W721" s="17">
        <f>COUNTIFS(performance_data[portfolio_id],performance_data[[#This Row],[portfolio_id]],
          performance_data[return_flag],1)</f>
        <v>8</v>
      </c>
      <c r="X721" s="15">
        <f>performance_data[[#This Row],[underperform_flag_count]]/performance_data[[#This Row],[totalportfoliocount]]</f>
        <v>0.36363636363636365</v>
      </c>
    </row>
    <row r="722" spans="1:24" x14ac:dyDescent="0.3">
      <c r="A722">
        <v>2159</v>
      </c>
      <c r="B722" s="1">
        <v>45183</v>
      </c>
      <c r="C722">
        <v>389376.28</v>
      </c>
      <c r="D722">
        <v>18.46</v>
      </c>
      <c r="E722">
        <v>17.03</v>
      </c>
      <c r="F722">
        <v>12327.67</v>
      </c>
      <c r="G722">
        <v>10344.120000000001</v>
      </c>
      <c r="H722" t="s">
        <v>2213</v>
      </c>
      <c r="I722" t="s">
        <v>2209</v>
      </c>
      <c r="J722">
        <v>9</v>
      </c>
      <c r="K722" t="s">
        <v>2221</v>
      </c>
      <c r="L722" t="str">
        <f>IF(performance_data[[#This Row],[return_percentage]]&gt;=performance_data[[#This Row],[benchmark_return]],"Higher","Lower")</f>
        <v>Higher</v>
      </c>
      <c r="M722" s="14">
        <f xml:space="preserve"> _xlfn.MAXIFS(performance_data[date],performance_data[portfolio_id],performance_data[[#This Row],[portfolio_id]])</f>
        <v>45524</v>
      </c>
      <c r="N722" s="14">
        <f xml:space="preserve"> _xlfn.MINIFS(performance_data[date],performance_data[portfolio_id],performance_data[[#This Row],[portfolio_id]])</f>
        <v>44877</v>
      </c>
      <c r="O722" s="15">
        <f>_xlfn.MAXIFS(performance_data[portfolio_value],performance_data[portfolio_id],performance_data[[#This Row],[portfolio_id]],performance_data[date],performance_data[[#This Row],[latest_date]])</f>
        <v>296677.06</v>
      </c>
      <c r="P722" s="15">
        <f>_xlfn.MAXIFS(performance_data[portfolio_value],performance_data[portfolio_id],performance_data[[#This Row],[portfolio_id]],performance_data[date],performance_data[[#This Row],[starting_date]])</f>
        <v>182090.33</v>
      </c>
      <c r="Q722" s="15">
        <f>performance_data[[#This Row],[latest_value]]-performance_data[[#This Row],[starting_value]]</f>
        <v>114586.73000000001</v>
      </c>
      <c r="R722" s="15">
        <f>performance_data[[#This Row],[net_inflows]]-performance_data[[#This Row],[net_outflows]]</f>
        <v>1983.5499999999993</v>
      </c>
      <c r="S722" s="15" t="str">
        <f>IF(performance_data[[#This Row],[net_inflows]]&gt;AVERAGE(performance_data[net_inflows]),"High","Low")</f>
        <v>High</v>
      </c>
      <c r="T722" s="15">
        <f>AVERAGEIF(performance_data[inflow_flag],performance_data[[#This Row],[inflow_flag]],performance_data[return_percentage])</f>
        <v>4.8467905675459724</v>
      </c>
      <c r="U722" s="17">
        <f>IF(performance_data[[#This Row],[return_percentage]]&lt;performance_data[[#This Row],[benchmark_return]],1,0)</f>
        <v>0</v>
      </c>
      <c r="V722" s="17">
        <f>COUNTIFS(performance_data[portfolio_id],performance_data[[#This Row],[portfolio_id]])</f>
        <v>22</v>
      </c>
      <c r="W722" s="17">
        <f>COUNTIFS(performance_data[portfolio_id],performance_data[[#This Row],[portfolio_id]],
          performance_data[return_flag],1)</f>
        <v>8</v>
      </c>
      <c r="X722" s="15">
        <f>performance_data[[#This Row],[underperform_flag_count]]/performance_data[[#This Row],[totalportfoliocount]]</f>
        <v>0.36363636363636365</v>
      </c>
    </row>
    <row r="723" spans="1:24" x14ac:dyDescent="0.3">
      <c r="A723">
        <v>2159</v>
      </c>
      <c r="B723" s="1">
        <v>45056</v>
      </c>
      <c r="C723">
        <v>199647.78</v>
      </c>
      <c r="D723">
        <v>4.41</v>
      </c>
      <c r="E723">
        <v>3.92</v>
      </c>
      <c r="F723">
        <v>18504.89</v>
      </c>
      <c r="G723">
        <v>13583.11</v>
      </c>
      <c r="H723" t="s">
        <v>2213</v>
      </c>
      <c r="I723" t="s">
        <v>2211</v>
      </c>
      <c r="J723">
        <v>5</v>
      </c>
      <c r="K723" t="s">
        <v>2223</v>
      </c>
      <c r="L723" t="str">
        <f>IF(performance_data[[#This Row],[return_percentage]]&gt;=performance_data[[#This Row],[benchmark_return]],"Higher","Lower")</f>
        <v>Higher</v>
      </c>
      <c r="M723" s="14">
        <f xml:space="preserve"> _xlfn.MAXIFS(performance_data[date],performance_data[portfolio_id],performance_data[[#This Row],[portfolio_id]])</f>
        <v>45524</v>
      </c>
      <c r="N723" s="14">
        <f xml:space="preserve"> _xlfn.MINIFS(performance_data[date],performance_data[portfolio_id],performance_data[[#This Row],[portfolio_id]])</f>
        <v>44877</v>
      </c>
      <c r="O723" s="15">
        <f>_xlfn.MAXIFS(performance_data[portfolio_value],performance_data[portfolio_id],performance_data[[#This Row],[portfolio_id]],performance_data[date],performance_data[[#This Row],[latest_date]])</f>
        <v>296677.06</v>
      </c>
      <c r="P723" s="15">
        <f>_xlfn.MAXIFS(performance_data[portfolio_value],performance_data[portfolio_id],performance_data[[#This Row],[portfolio_id]],performance_data[date],performance_data[[#This Row],[starting_date]])</f>
        <v>182090.33</v>
      </c>
      <c r="Q723" s="15">
        <f>performance_data[[#This Row],[latest_value]]-performance_data[[#This Row],[starting_value]]</f>
        <v>114586.73000000001</v>
      </c>
      <c r="R723" s="15">
        <f>performance_data[[#This Row],[net_inflows]]-performance_data[[#This Row],[net_outflows]]</f>
        <v>4921.7799999999988</v>
      </c>
      <c r="S723" s="15" t="str">
        <f>IF(performance_data[[#This Row],[net_inflows]]&gt;AVERAGE(performance_data[net_inflows]),"High","Low")</f>
        <v>High</v>
      </c>
      <c r="T723" s="15">
        <f>AVERAGEIF(performance_data[inflow_flag],performance_data[[#This Row],[inflow_flag]],performance_data[return_percentage])</f>
        <v>4.8467905675459724</v>
      </c>
      <c r="U723" s="17">
        <f>IF(performance_data[[#This Row],[return_percentage]]&lt;performance_data[[#This Row],[benchmark_return]],1,0)</f>
        <v>0</v>
      </c>
      <c r="V723" s="17">
        <f>COUNTIFS(performance_data[portfolio_id],performance_data[[#This Row],[portfolio_id]])</f>
        <v>22</v>
      </c>
      <c r="W723" s="17">
        <f>COUNTIFS(performance_data[portfolio_id],performance_data[[#This Row],[portfolio_id]],
          performance_data[return_flag],1)</f>
        <v>8</v>
      </c>
      <c r="X723" s="15">
        <f>performance_data[[#This Row],[underperform_flag_count]]/performance_data[[#This Row],[totalportfoliocount]]</f>
        <v>0.36363636363636365</v>
      </c>
    </row>
    <row r="724" spans="1:24" x14ac:dyDescent="0.3">
      <c r="A724">
        <v>2159</v>
      </c>
      <c r="B724" s="1">
        <v>44904</v>
      </c>
      <c r="C724">
        <v>423686.26</v>
      </c>
      <c r="D724">
        <v>-7.59</v>
      </c>
      <c r="E724">
        <v>-7.82</v>
      </c>
      <c r="F724">
        <v>438.08</v>
      </c>
      <c r="G724">
        <v>13045.33</v>
      </c>
      <c r="H724" t="s">
        <v>2220</v>
      </c>
      <c r="I724" t="s">
        <v>2217</v>
      </c>
      <c r="J724">
        <v>12</v>
      </c>
      <c r="K724" t="s">
        <v>2218</v>
      </c>
      <c r="L724" t="str">
        <f>IF(performance_data[[#This Row],[return_percentage]]&gt;=performance_data[[#This Row],[benchmark_return]],"Higher","Lower")</f>
        <v>Higher</v>
      </c>
      <c r="M724" s="14">
        <f xml:space="preserve"> _xlfn.MAXIFS(performance_data[date],performance_data[portfolio_id],performance_data[[#This Row],[portfolio_id]])</f>
        <v>45524</v>
      </c>
      <c r="N724" s="14">
        <f xml:space="preserve"> _xlfn.MINIFS(performance_data[date],performance_data[portfolio_id],performance_data[[#This Row],[portfolio_id]])</f>
        <v>44877</v>
      </c>
      <c r="O724" s="15">
        <f>_xlfn.MAXIFS(performance_data[portfolio_value],performance_data[portfolio_id],performance_data[[#This Row],[portfolio_id]],performance_data[date],performance_data[[#This Row],[latest_date]])</f>
        <v>296677.06</v>
      </c>
      <c r="P724" s="15">
        <f>_xlfn.MAXIFS(performance_data[portfolio_value],performance_data[portfolio_id],performance_data[[#This Row],[portfolio_id]],performance_data[date],performance_data[[#This Row],[starting_date]])</f>
        <v>182090.33</v>
      </c>
      <c r="Q724" s="15">
        <f>performance_data[[#This Row],[latest_value]]-performance_data[[#This Row],[starting_value]]</f>
        <v>114586.73000000001</v>
      </c>
      <c r="R724" s="15">
        <f>performance_data[[#This Row],[net_inflows]]-performance_data[[#This Row],[net_outflows]]</f>
        <v>-12607.25</v>
      </c>
      <c r="S724" s="15" t="str">
        <f>IF(performance_data[[#This Row],[net_inflows]]&gt;AVERAGE(performance_data[net_inflows]),"High","Low")</f>
        <v>Low</v>
      </c>
      <c r="T724" s="15">
        <f>AVERAGEIF(performance_data[inflow_flag],performance_data[[#This Row],[inflow_flag]],performance_data[return_percentage])</f>
        <v>5.0457846277021572</v>
      </c>
      <c r="U724" s="17">
        <f>IF(performance_data[[#This Row],[return_percentage]]&lt;performance_data[[#This Row],[benchmark_return]],1,0)</f>
        <v>0</v>
      </c>
      <c r="V724" s="17">
        <f>COUNTIFS(performance_data[portfolio_id],performance_data[[#This Row],[portfolio_id]])</f>
        <v>22</v>
      </c>
      <c r="W724" s="17">
        <f>COUNTIFS(performance_data[portfolio_id],performance_data[[#This Row],[portfolio_id]],
          performance_data[return_flag],1)</f>
        <v>8</v>
      </c>
      <c r="X724" s="15">
        <f>performance_data[[#This Row],[underperform_flag_count]]/performance_data[[#This Row],[totalportfoliocount]]</f>
        <v>0.36363636363636365</v>
      </c>
    </row>
    <row r="725" spans="1:24" x14ac:dyDescent="0.3">
      <c r="A725">
        <v>2159</v>
      </c>
      <c r="B725" s="1">
        <v>45129</v>
      </c>
      <c r="C725">
        <v>360537.07</v>
      </c>
      <c r="D725">
        <v>11.82</v>
      </c>
      <c r="E725">
        <v>12.37</v>
      </c>
      <c r="F725">
        <v>12291.26</v>
      </c>
      <c r="G725">
        <v>9939.74</v>
      </c>
      <c r="H725" t="s">
        <v>2213</v>
      </c>
      <c r="I725" t="s">
        <v>2209</v>
      </c>
      <c r="J725">
        <v>7</v>
      </c>
      <c r="K725" t="s">
        <v>2210</v>
      </c>
      <c r="L725" t="str">
        <f>IF(performance_data[[#This Row],[return_percentage]]&gt;=performance_data[[#This Row],[benchmark_return]],"Higher","Lower")</f>
        <v>Lower</v>
      </c>
      <c r="M725" s="14">
        <f xml:space="preserve"> _xlfn.MAXIFS(performance_data[date],performance_data[portfolio_id],performance_data[[#This Row],[portfolio_id]])</f>
        <v>45524</v>
      </c>
      <c r="N725" s="14">
        <f xml:space="preserve"> _xlfn.MINIFS(performance_data[date],performance_data[portfolio_id],performance_data[[#This Row],[portfolio_id]])</f>
        <v>44877</v>
      </c>
      <c r="O725" s="15">
        <f>_xlfn.MAXIFS(performance_data[portfolio_value],performance_data[portfolio_id],performance_data[[#This Row],[portfolio_id]],performance_data[date],performance_data[[#This Row],[latest_date]])</f>
        <v>296677.06</v>
      </c>
      <c r="P725" s="15">
        <f>_xlfn.MAXIFS(performance_data[portfolio_value],performance_data[portfolio_id],performance_data[[#This Row],[portfolio_id]],performance_data[date],performance_data[[#This Row],[starting_date]])</f>
        <v>182090.33</v>
      </c>
      <c r="Q725" s="15">
        <f>performance_data[[#This Row],[latest_value]]-performance_data[[#This Row],[starting_value]]</f>
        <v>114586.73000000001</v>
      </c>
      <c r="R725" s="15">
        <f>performance_data[[#This Row],[net_inflows]]-performance_data[[#This Row],[net_outflows]]</f>
        <v>2351.5200000000004</v>
      </c>
      <c r="S725" s="15" t="str">
        <f>IF(performance_data[[#This Row],[net_inflows]]&gt;AVERAGE(performance_data[net_inflows]),"High","Low")</f>
        <v>High</v>
      </c>
      <c r="T725" s="15">
        <f>AVERAGEIF(performance_data[inflow_flag],performance_data[[#This Row],[inflow_flag]],performance_data[return_percentage])</f>
        <v>4.8467905675459724</v>
      </c>
      <c r="U725" s="17">
        <f>IF(performance_data[[#This Row],[return_percentage]]&lt;performance_data[[#This Row],[benchmark_return]],1,0)</f>
        <v>1</v>
      </c>
      <c r="V725" s="17">
        <f>COUNTIFS(performance_data[portfolio_id],performance_data[[#This Row],[portfolio_id]])</f>
        <v>22</v>
      </c>
      <c r="W725" s="17">
        <f>COUNTIFS(performance_data[portfolio_id],performance_data[[#This Row],[portfolio_id]],
          performance_data[return_flag],1)</f>
        <v>8</v>
      </c>
      <c r="X725" s="15">
        <f>performance_data[[#This Row],[underperform_flag_count]]/performance_data[[#This Row],[totalportfoliocount]]</f>
        <v>0.36363636363636365</v>
      </c>
    </row>
    <row r="726" spans="1:24" x14ac:dyDescent="0.3">
      <c r="A726">
        <v>2159</v>
      </c>
      <c r="B726" s="1">
        <v>45234</v>
      </c>
      <c r="C726">
        <v>438125.7</v>
      </c>
      <c r="D726">
        <v>3.56</v>
      </c>
      <c r="E726">
        <v>2.88</v>
      </c>
      <c r="F726">
        <v>12129.72</v>
      </c>
      <c r="G726">
        <v>9692.86</v>
      </c>
      <c r="H726" t="s">
        <v>2213</v>
      </c>
      <c r="I726" t="s">
        <v>2217</v>
      </c>
      <c r="J726">
        <v>11</v>
      </c>
      <c r="K726" t="s">
        <v>2219</v>
      </c>
      <c r="L726" t="str">
        <f>IF(performance_data[[#This Row],[return_percentage]]&gt;=performance_data[[#This Row],[benchmark_return]],"Higher","Lower")</f>
        <v>Higher</v>
      </c>
      <c r="M726" s="14">
        <f xml:space="preserve"> _xlfn.MAXIFS(performance_data[date],performance_data[portfolio_id],performance_data[[#This Row],[portfolio_id]])</f>
        <v>45524</v>
      </c>
      <c r="N726" s="14">
        <f xml:space="preserve"> _xlfn.MINIFS(performance_data[date],performance_data[portfolio_id],performance_data[[#This Row],[portfolio_id]])</f>
        <v>44877</v>
      </c>
      <c r="O726" s="15">
        <f>_xlfn.MAXIFS(performance_data[portfolio_value],performance_data[portfolio_id],performance_data[[#This Row],[portfolio_id]],performance_data[date],performance_data[[#This Row],[latest_date]])</f>
        <v>296677.06</v>
      </c>
      <c r="P726" s="15">
        <f>_xlfn.MAXIFS(performance_data[portfolio_value],performance_data[portfolio_id],performance_data[[#This Row],[portfolio_id]],performance_data[date],performance_data[[#This Row],[starting_date]])</f>
        <v>182090.33</v>
      </c>
      <c r="Q726" s="15">
        <f>performance_data[[#This Row],[latest_value]]-performance_data[[#This Row],[starting_value]]</f>
        <v>114586.73000000001</v>
      </c>
      <c r="R726" s="15">
        <f>performance_data[[#This Row],[net_inflows]]-performance_data[[#This Row],[net_outflows]]</f>
        <v>2436.8599999999988</v>
      </c>
      <c r="S726" s="15" t="str">
        <f>IF(performance_data[[#This Row],[net_inflows]]&gt;AVERAGE(performance_data[net_inflows]),"High","Low")</f>
        <v>High</v>
      </c>
      <c r="T726" s="15">
        <f>AVERAGEIF(performance_data[inflow_flag],performance_data[[#This Row],[inflow_flag]],performance_data[return_percentage])</f>
        <v>4.8467905675459724</v>
      </c>
      <c r="U726" s="17">
        <f>IF(performance_data[[#This Row],[return_percentage]]&lt;performance_data[[#This Row],[benchmark_return]],1,0)</f>
        <v>0</v>
      </c>
      <c r="V726" s="17">
        <f>COUNTIFS(performance_data[portfolio_id],performance_data[[#This Row],[portfolio_id]])</f>
        <v>22</v>
      </c>
      <c r="W726" s="17">
        <f>COUNTIFS(performance_data[portfolio_id],performance_data[[#This Row],[portfolio_id]],
          performance_data[return_flag],1)</f>
        <v>8</v>
      </c>
      <c r="X726" s="15">
        <f>performance_data[[#This Row],[underperform_flag_count]]/performance_data[[#This Row],[totalportfoliocount]]</f>
        <v>0.36363636363636365</v>
      </c>
    </row>
    <row r="727" spans="1:24" x14ac:dyDescent="0.3">
      <c r="A727">
        <v>2159</v>
      </c>
      <c r="B727" s="1">
        <v>45329</v>
      </c>
      <c r="C727">
        <v>499951.87</v>
      </c>
      <c r="D727">
        <v>4.2699999999999996</v>
      </c>
      <c r="E727">
        <v>4.0599999999999996</v>
      </c>
      <c r="F727">
        <v>3977.09</v>
      </c>
      <c r="G727">
        <v>10919.52</v>
      </c>
      <c r="H727" t="s">
        <v>2205</v>
      </c>
      <c r="I727" t="s">
        <v>2206</v>
      </c>
      <c r="J727">
        <v>2</v>
      </c>
      <c r="K727" t="s">
        <v>2226</v>
      </c>
      <c r="L727" t="str">
        <f>IF(performance_data[[#This Row],[return_percentage]]&gt;=performance_data[[#This Row],[benchmark_return]],"Higher","Lower")</f>
        <v>Higher</v>
      </c>
      <c r="M727" s="14">
        <f xml:space="preserve"> _xlfn.MAXIFS(performance_data[date],performance_data[portfolio_id],performance_data[[#This Row],[portfolio_id]])</f>
        <v>45524</v>
      </c>
      <c r="N727" s="14">
        <f xml:space="preserve"> _xlfn.MINIFS(performance_data[date],performance_data[portfolio_id],performance_data[[#This Row],[portfolio_id]])</f>
        <v>44877</v>
      </c>
      <c r="O727" s="15">
        <f>_xlfn.MAXIFS(performance_data[portfolio_value],performance_data[portfolio_id],performance_data[[#This Row],[portfolio_id]],performance_data[date],performance_data[[#This Row],[latest_date]])</f>
        <v>296677.06</v>
      </c>
      <c r="P727" s="15">
        <f>_xlfn.MAXIFS(performance_data[portfolio_value],performance_data[portfolio_id],performance_data[[#This Row],[portfolio_id]],performance_data[date],performance_data[[#This Row],[starting_date]])</f>
        <v>182090.33</v>
      </c>
      <c r="Q727" s="15">
        <f>performance_data[[#This Row],[latest_value]]-performance_data[[#This Row],[starting_value]]</f>
        <v>114586.73000000001</v>
      </c>
      <c r="R727" s="15">
        <f>performance_data[[#This Row],[net_inflows]]-performance_data[[#This Row],[net_outflows]]</f>
        <v>-6942.43</v>
      </c>
      <c r="S727" s="15" t="str">
        <f>IF(performance_data[[#This Row],[net_inflows]]&gt;AVERAGE(performance_data[net_inflows]),"High","Low")</f>
        <v>Low</v>
      </c>
      <c r="T727" s="15">
        <f>AVERAGEIF(performance_data[inflow_flag],performance_data[[#This Row],[inflow_flag]],performance_data[return_percentage])</f>
        <v>5.0457846277021572</v>
      </c>
      <c r="U727" s="17">
        <f>IF(performance_data[[#This Row],[return_percentage]]&lt;performance_data[[#This Row],[benchmark_return]],1,0)</f>
        <v>0</v>
      </c>
      <c r="V727" s="17">
        <f>COUNTIFS(performance_data[portfolio_id],performance_data[[#This Row],[portfolio_id]])</f>
        <v>22</v>
      </c>
      <c r="W727" s="17">
        <f>COUNTIFS(performance_data[portfolio_id],performance_data[[#This Row],[portfolio_id]],
          performance_data[return_flag],1)</f>
        <v>8</v>
      </c>
      <c r="X727" s="15">
        <f>performance_data[[#This Row],[underperform_flag_count]]/performance_data[[#This Row],[totalportfoliocount]]</f>
        <v>0.36363636363636365</v>
      </c>
    </row>
    <row r="728" spans="1:24" x14ac:dyDescent="0.3">
      <c r="A728">
        <v>2159</v>
      </c>
      <c r="B728" s="1">
        <v>45524</v>
      </c>
      <c r="C728">
        <v>296677.06</v>
      </c>
      <c r="D728">
        <v>2.4700000000000002</v>
      </c>
      <c r="E728">
        <v>2.3199999999999998</v>
      </c>
      <c r="F728">
        <v>509.56</v>
      </c>
      <c r="G728">
        <v>3885.41</v>
      </c>
      <c r="H728" t="s">
        <v>2205</v>
      </c>
      <c r="I728" t="s">
        <v>2209</v>
      </c>
      <c r="J728">
        <v>8</v>
      </c>
      <c r="K728" t="s">
        <v>2214</v>
      </c>
      <c r="L728" t="str">
        <f>IF(performance_data[[#This Row],[return_percentage]]&gt;=performance_data[[#This Row],[benchmark_return]],"Higher","Lower")</f>
        <v>Higher</v>
      </c>
      <c r="M728" s="14">
        <f xml:space="preserve"> _xlfn.MAXIFS(performance_data[date],performance_data[portfolio_id],performance_data[[#This Row],[portfolio_id]])</f>
        <v>45524</v>
      </c>
      <c r="N728" s="14">
        <f xml:space="preserve"> _xlfn.MINIFS(performance_data[date],performance_data[portfolio_id],performance_data[[#This Row],[portfolio_id]])</f>
        <v>44877</v>
      </c>
      <c r="O728" s="15">
        <f>_xlfn.MAXIFS(performance_data[portfolio_value],performance_data[portfolio_id],performance_data[[#This Row],[portfolio_id]],performance_data[date],performance_data[[#This Row],[latest_date]])</f>
        <v>296677.06</v>
      </c>
      <c r="P728" s="15">
        <f>_xlfn.MAXIFS(performance_data[portfolio_value],performance_data[portfolio_id],performance_data[[#This Row],[portfolio_id]],performance_data[date],performance_data[[#This Row],[starting_date]])</f>
        <v>182090.33</v>
      </c>
      <c r="Q728" s="15">
        <f>performance_data[[#This Row],[latest_value]]-performance_data[[#This Row],[starting_value]]</f>
        <v>114586.73000000001</v>
      </c>
      <c r="R728" s="15">
        <f>performance_data[[#This Row],[net_inflows]]-performance_data[[#This Row],[net_outflows]]</f>
        <v>-3375.85</v>
      </c>
      <c r="S728" s="15" t="str">
        <f>IF(performance_data[[#This Row],[net_inflows]]&gt;AVERAGE(performance_data[net_inflows]),"High","Low")</f>
        <v>Low</v>
      </c>
      <c r="T728" s="15">
        <f>AVERAGEIF(performance_data[inflow_flag],performance_data[[#This Row],[inflow_flag]],performance_data[return_percentage])</f>
        <v>5.0457846277021572</v>
      </c>
      <c r="U728" s="17">
        <f>IF(performance_data[[#This Row],[return_percentage]]&lt;performance_data[[#This Row],[benchmark_return]],1,0)</f>
        <v>0</v>
      </c>
      <c r="V728" s="17">
        <f>COUNTIFS(performance_data[portfolio_id],performance_data[[#This Row],[portfolio_id]])</f>
        <v>22</v>
      </c>
      <c r="W728" s="17">
        <f>COUNTIFS(performance_data[portfolio_id],performance_data[[#This Row],[portfolio_id]],
          performance_data[return_flag],1)</f>
        <v>8</v>
      </c>
      <c r="X728" s="15">
        <f>performance_data[[#This Row],[underperform_flag_count]]/performance_data[[#This Row],[totalportfoliocount]]</f>
        <v>0.36363636363636365</v>
      </c>
    </row>
    <row r="729" spans="1:24" x14ac:dyDescent="0.3">
      <c r="A729">
        <v>2159</v>
      </c>
      <c r="B729" s="1">
        <v>45236</v>
      </c>
      <c r="C729">
        <v>279551.3</v>
      </c>
      <c r="D729">
        <v>-2.95</v>
      </c>
      <c r="E729">
        <v>-2.97</v>
      </c>
      <c r="F729">
        <v>19201.34</v>
      </c>
      <c r="G729">
        <v>17220.77</v>
      </c>
      <c r="H729" t="s">
        <v>2213</v>
      </c>
      <c r="I729" t="s">
        <v>2217</v>
      </c>
      <c r="J729">
        <v>11</v>
      </c>
      <c r="K729" t="s">
        <v>2219</v>
      </c>
      <c r="L729" t="str">
        <f>IF(performance_data[[#This Row],[return_percentage]]&gt;=performance_data[[#This Row],[benchmark_return]],"Higher","Lower")</f>
        <v>Higher</v>
      </c>
      <c r="M729" s="14">
        <f xml:space="preserve"> _xlfn.MAXIFS(performance_data[date],performance_data[portfolio_id],performance_data[[#This Row],[portfolio_id]])</f>
        <v>45524</v>
      </c>
      <c r="N729" s="14">
        <f xml:space="preserve"> _xlfn.MINIFS(performance_data[date],performance_data[portfolio_id],performance_data[[#This Row],[portfolio_id]])</f>
        <v>44877</v>
      </c>
      <c r="O729" s="15">
        <f>_xlfn.MAXIFS(performance_data[portfolio_value],performance_data[portfolio_id],performance_data[[#This Row],[portfolio_id]],performance_data[date],performance_data[[#This Row],[latest_date]])</f>
        <v>296677.06</v>
      </c>
      <c r="P729" s="15">
        <f>_xlfn.MAXIFS(performance_data[portfolio_value],performance_data[portfolio_id],performance_data[[#This Row],[portfolio_id]],performance_data[date],performance_data[[#This Row],[starting_date]])</f>
        <v>182090.33</v>
      </c>
      <c r="Q729" s="15">
        <f>performance_data[[#This Row],[latest_value]]-performance_data[[#This Row],[starting_value]]</f>
        <v>114586.73000000001</v>
      </c>
      <c r="R729" s="15">
        <f>performance_data[[#This Row],[net_inflows]]-performance_data[[#This Row],[net_outflows]]</f>
        <v>1980.5699999999997</v>
      </c>
      <c r="S729" s="15" t="str">
        <f>IF(performance_data[[#This Row],[net_inflows]]&gt;AVERAGE(performance_data[net_inflows]),"High","Low")</f>
        <v>High</v>
      </c>
      <c r="T729" s="15">
        <f>AVERAGEIF(performance_data[inflow_flag],performance_data[[#This Row],[inflow_flag]],performance_data[return_percentage])</f>
        <v>4.8467905675459724</v>
      </c>
      <c r="U729" s="17">
        <f>IF(performance_data[[#This Row],[return_percentage]]&lt;performance_data[[#This Row],[benchmark_return]],1,0)</f>
        <v>0</v>
      </c>
      <c r="V729" s="17">
        <f>COUNTIFS(performance_data[portfolio_id],performance_data[[#This Row],[portfolio_id]])</f>
        <v>22</v>
      </c>
      <c r="W729" s="17">
        <f>COUNTIFS(performance_data[portfolio_id],performance_data[[#This Row],[portfolio_id]],
          performance_data[return_flag],1)</f>
        <v>8</v>
      </c>
      <c r="X729" s="15">
        <f>performance_data[[#This Row],[underperform_flag_count]]/performance_data[[#This Row],[totalportfoliocount]]</f>
        <v>0.36363636363636365</v>
      </c>
    </row>
    <row r="730" spans="1:24" x14ac:dyDescent="0.3">
      <c r="A730">
        <v>2159</v>
      </c>
      <c r="B730" s="1">
        <v>45078</v>
      </c>
      <c r="C730">
        <v>494912.14</v>
      </c>
      <c r="D730">
        <v>-2.2799999999999998</v>
      </c>
      <c r="E730">
        <v>-2.64</v>
      </c>
      <c r="F730">
        <v>18006.91</v>
      </c>
      <c r="G730">
        <v>1078.76</v>
      </c>
      <c r="H730" t="s">
        <v>2213</v>
      </c>
      <c r="I730" t="s">
        <v>2211</v>
      </c>
      <c r="J730">
        <v>6</v>
      </c>
      <c r="K730" t="s">
        <v>2212</v>
      </c>
      <c r="L730" t="str">
        <f>IF(performance_data[[#This Row],[return_percentage]]&gt;=performance_data[[#This Row],[benchmark_return]],"Higher","Lower")</f>
        <v>Higher</v>
      </c>
      <c r="M730" s="14">
        <f xml:space="preserve"> _xlfn.MAXIFS(performance_data[date],performance_data[portfolio_id],performance_data[[#This Row],[portfolio_id]])</f>
        <v>45524</v>
      </c>
      <c r="N730" s="14">
        <f xml:space="preserve"> _xlfn.MINIFS(performance_data[date],performance_data[portfolio_id],performance_data[[#This Row],[portfolio_id]])</f>
        <v>44877</v>
      </c>
      <c r="O730" s="15">
        <f>_xlfn.MAXIFS(performance_data[portfolio_value],performance_data[portfolio_id],performance_data[[#This Row],[portfolio_id]],performance_data[date],performance_data[[#This Row],[latest_date]])</f>
        <v>296677.06</v>
      </c>
      <c r="P730" s="15">
        <f>_xlfn.MAXIFS(performance_data[portfolio_value],performance_data[portfolio_id],performance_data[[#This Row],[portfolio_id]],performance_data[date],performance_data[[#This Row],[starting_date]])</f>
        <v>182090.33</v>
      </c>
      <c r="Q730" s="15">
        <f>performance_data[[#This Row],[latest_value]]-performance_data[[#This Row],[starting_value]]</f>
        <v>114586.73000000001</v>
      </c>
      <c r="R730" s="15">
        <f>performance_data[[#This Row],[net_inflows]]-performance_data[[#This Row],[net_outflows]]</f>
        <v>16928.150000000001</v>
      </c>
      <c r="S730" s="15" t="str">
        <f>IF(performance_data[[#This Row],[net_inflows]]&gt;AVERAGE(performance_data[net_inflows]),"High","Low")</f>
        <v>High</v>
      </c>
      <c r="T730" s="15">
        <f>AVERAGEIF(performance_data[inflow_flag],performance_data[[#This Row],[inflow_flag]],performance_data[return_percentage])</f>
        <v>4.8467905675459724</v>
      </c>
      <c r="U730" s="17">
        <f>IF(performance_data[[#This Row],[return_percentage]]&lt;performance_data[[#This Row],[benchmark_return]],1,0)</f>
        <v>0</v>
      </c>
      <c r="V730" s="17">
        <f>COUNTIFS(performance_data[portfolio_id],performance_data[[#This Row],[portfolio_id]])</f>
        <v>22</v>
      </c>
      <c r="W730" s="17">
        <f>COUNTIFS(performance_data[portfolio_id],performance_data[[#This Row],[portfolio_id]],
          performance_data[return_flag],1)</f>
        <v>8</v>
      </c>
      <c r="X730" s="15">
        <f>performance_data[[#This Row],[underperform_flag_count]]/performance_data[[#This Row],[totalportfoliocount]]</f>
        <v>0.36363636363636365</v>
      </c>
    </row>
    <row r="731" spans="1:24" x14ac:dyDescent="0.3">
      <c r="A731">
        <v>2183</v>
      </c>
      <c r="B731" s="1">
        <v>44835</v>
      </c>
      <c r="C731">
        <v>333387.08</v>
      </c>
      <c r="D731">
        <v>0.17</v>
      </c>
      <c r="E731">
        <v>0.18</v>
      </c>
      <c r="F731">
        <v>5723.52</v>
      </c>
      <c r="G731">
        <v>509.46</v>
      </c>
      <c r="H731" t="s">
        <v>2220</v>
      </c>
      <c r="I731" t="s">
        <v>2217</v>
      </c>
      <c r="J731">
        <v>10</v>
      </c>
      <c r="K731" t="s">
        <v>2224</v>
      </c>
      <c r="L731" t="str">
        <f>IF(performance_data[[#This Row],[return_percentage]]&gt;=performance_data[[#This Row],[benchmark_return]],"Higher","Lower")</f>
        <v>Lower</v>
      </c>
      <c r="M731" s="14">
        <f xml:space="preserve"> _xlfn.MAXIFS(performance_data[date],performance_data[portfolio_id],performance_data[[#This Row],[portfolio_id]])</f>
        <v>45555</v>
      </c>
      <c r="N731" s="14">
        <f xml:space="preserve"> _xlfn.MINIFS(performance_data[date],performance_data[portfolio_id],performance_data[[#This Row],[portfolio_id]])</f>
        <v>44835</v>
      </c>
      <c r="O731" s="15">
        <f>_xlfn.MAXIFS(performance_data[portfolio_value],performance_data[portfolio_id],performance_data[[#This Row],[portfolio_id]],performance_data[date],performance_data[[#This Row],[latest_date]])</f>
        <v>499844.62</v>
      </c>
      <c r="P731" s="15">
        <f>_xlfn.MAXIFS(performance_data[portfolio_value],performance_data[portfolio_id],performance_data[[#This Row],[portfolio_id]],performance_data[date],performance_data[[#This Row],[starting_date]])</f>
        <v>333387.08</v>
      </c>
      <c r="Q731" s="15">
        <f>performance_data[[#This Row],[latest_value]]-performance_data[[#This Row],[starting_value]]</f>
        <v>166457.53999999998</v>
      </c>
      <c r="R731" s="15">
        <f>performance_data[[#This Row],[net_inflows]]-performance_data[[#This Row],[net_outflows]]</f>
        <v>5214.0600000000004</v>
      </c>
      <c r="S731" s="15" t="str">
        <f>IF(performance_data[[#This Row],[net_inflows]]&gt;AVERAGE(performance_data[net_inflows]),"High","Low")</f>
        <v>Low</v>
      </c>
      <c r="T731" s="15">
        <f>AVERAGEIF(performance_data[inflow_flag],performance_data[[#This Row],[inflow_flag]],performance_data[return_percentage])</f>
        <v>5.0457846277021572</v>
      </c>
      <c r="U731" s="17">
        <f>IF(performance_data[[#This Row],[return_percentage]]&lt;performance_data[[#This Row],[benchmark_return]],1,0)</f>
        <v>1</v>
      </c>
      <c r="V731" s="17">
        <f>COUNTIFS(performance_data[portfolio_id],performance_data[[#This Row],[portfolio_id]])</f>
        <v>25</v>
      </c>
      <c r="W731" s="17">
        <f>COUNTIFS(performance_data[portfolio_id],performance_data[[#This Row],[portfolio_id]],
          performance_data[return_flag],1)</f>
        <v>13</v>
      </c>
      <c r="X731" s="15">
        <f>performance_data[[#This Row],[underperform_flag_count]]/performance_data[[#This Row],[totalportfoliocount]]</f>
        <v>0.52</v>
      </c>
    </row>
    <row r="732" spans="1:24" x14ac:dyDescent="0.3">
      <c r="A732">
        <v>2183</v>
      </c>
      <c r="B732" s="1">
        <v>45104</v>
      </c>
      <c r="C732">
        <v>55675.17</v>
      </c>
      <c r="D732">
        <v>-1.7</v>
      </c>
      <c r="E732">
        <v>-1.73</v>
      </c>
      <c r="F732">
        <v>13653.09</v>
      </c>
      <c r="G732">
        <v>7482.8</v>
      </c>
      <c r="H732" t="s">
        <v>2213</v>
      </c>
      <c r="I732" t="s">
        <v>2211</v>
      </c>
      <c r="J732">
        <v>6</v>
      </c>
      <c r="K732" t="s">
        <v>2212</v>
      </c>
      <c r="L732" t="str">
        <f>IF(performance_data[[#This Row],[return_percentage]]&gt;=performance_data[[#This Row],[benchmark_return]],"Higher","Lower")</f>
        <v>Higher</v>
      </c>
      <c r="M732" s="14">
        <f xml:space="preserve"> _xlfn.MAXIFS(performance_data[date],performance_data[portfolio_id],performance_data[[#This Row],[portfolio_id]])</f>
        <v>45555</v>
      </c>
      <c r="N732" s="14">
        <f xml:space="preserve"> _xlfn.MINIFS(performance_data[date],performance_data[portfolio_id],performance_data[[#This Row],[portfolio_id]])</f>
        <v>44835</v>
      </c>
      <c r="O732" s="15">
        <f>_xlfn.MAXIFS(performance_data[portfolio_value],performance_data[portfolio_id],performance_data[[#This Row],[portfolio_id]],performance_data[date],performance_data[[#This Row],[latest_date]])</f>
        <v>499844.62</v>
      </c>
      <c r="P732" s="15">
        <f>_xlfn.MAXIFS(performance_data[portfolio_value],performance_data[portfolio_id],performance_data[[#This Row],[portfolio_id]],performance_data[date],performance_data[[#This Row],[starting_date]])</f>
        <v>333387.08</v>
      </c>
      <c r="Q732" s="15">
        <f>performance_data[[#This Row],[latest_value]]-performance_data[[#This Row],[starting_value]]</f>
        <v>166457.53999999998</v>
      </c>
      <c r="R732" s="15">
        <f>performance_data[[#This Row],[net_inflows]]-performance_data[[#This Row],[net_outflows]]</f>
        <v>6170.29</v>
      </c>
      <c r="S732" s="15" t="str">
        <f>IF(performance_data[[#This Row],[net_inflows]]&gt;AVERAGE(performance_data[net_inflows]),"High","Low")</f>
        <v>High</v>
      </c>
      <c r="T732" s="15">
        <f>AVERAGEIF(performance_data[inflow_flag],performance_data[[#This Row],[inflow_flag]],performance_data[return_percentage])</f>
        <v>4.8467905675459724</v>
      </c>
      <c r="U732" s="17">
        <f>IF(performance_data[[#This Row],[return_percentage]]&lt;performance_data[[#This Row],[benchmark_return]],1,0)</f>
        <v>0</v>
      </c>
      <c r="V732" s="17">
        <f>COUNTIFS(performance_data[portfolio_id],performance_data[[#This Row],[portfolio_id]])</f>
        <v>25</v>
      </c>
      <c r="W732" s="17">
        <f>COUNTIFS(performance_data[portfolio_id],performance_data[[#This Row],[portfolio_id]],
          performance_data[return_flag],1)</f>
        <v>13</v>
      </c>
      <c r="X732" s="15">
        <f>performance_data[[#This Row],[underperform_flag_count]]/performance_data[[#This Row],[totalportfoliocount]]</f>
        <v>0.52</v>
      </c>
    </row>
    <row r="733" spans="1:24" x14ac:dyDescent="0.3">
      <c r="A733">
        <v>2183</v>
      </c>
      <c r="B733" s="1">
        <v>45433</v>
      </c>
      <c r="C733">
        <v>349529.82</v>
      </c>
      <c r="D733">
        <v>1.37</v>
      </c>
      <c r="E733">
        <v>1.48</v>
      </c>
      <c r="F733">
        <v>8766.5499999999993</v>
      </c>
      <c r="G733">
        <v>6260.37</v>
      </c>
      <c r="H733" t="s">
        <v>2205</v>
      </c>
      <c r="I733" t="s">
        <v>2211</v>
      </c>
      <c r="J733">
        <v>5</v>
      </c>
      <c r="K733" t="s">
        <v>2223</v>
      </c>
      <c r="L733" t="str">
        <f>IF(performance_data[[#This Row],[return_percentage]]&gt;=performance_data[[#This Row],[benchmark_return]],"Higher","Lower")</f>
        <v>Lower</v>
      </c>
      <c r="M733" s="14">
        <f xml:space="preserve"> _xlfn.MAXIFS(performance_data[date],performance_data[portfolio_id],performance_data[[#This Row],[portfolio_id]])</f>
        <v>45555</v>
      </c>
      <c r="N733" s="14">
        <f xml:space="preserve"> _xlfn.MINIFS(performance_data[date],performance_data[portfolio_id],performance_data[[#This Row],[portfolio_id]])</f>
        <v>44835</v>
      </c>
      <c r="O733" s="15">
        <f>_xlfn.MAXIFS(performance_data[portfolio_value],performance_data[portfolio_id],performance_data[[#This Row],[portfolio_id]],performance_data[date],performance_data[[#This Row],[latest_date]])</f>
        <v>499844.62</v>
      </c>
      <c r="P733" s="15">
        <f>_xlfn.MAXIFS(performance_data[portfolio_value],performance_data[portfolio_id],performance_data[[#This Row],[portfolio_id]],performance_data[date],performance_data[[#This Row],[starting_date]])</f>
        <v>333387.08</v>
      </c>
      <c r="Q733" s="15">
        <f>performance_data[[#This Row],[latest_value]]-performance_data[[#This Row],[starting_value]]</f>
        <v>166457.53999999998</v>
      </c>
      <c r="R733" s="15">
        <f>performance_data[[#This Row],[net_inflows]]-performance_data[[#This Row],[net_outflows]]</f>
        <v>2506.1799999999994</v>
      </c>
      <c r="S733" s="15" t="str">
        <f>IF(performance_data[[#This Row],[net_inflows]]&gt;AVERAGE(performance_data[net_inflows]),"High","Low")</f>
        <v>Low</v>
      </c>
      <c r="T733" s="15">
        <f>AVERAGEIF(performance_data[inflow_flag],performance_data[[#This Row],[inflow_flag]],performance_data[return_percentage])</f>
        <v>5.0457846277021572</v>
      </c>
      <c r="U733" s="17">
        <f>IF(performance_data[[#This Row],[return_percentage]]&lt;performance_data[[#This Row],[benchmark_return]],1,0)</f>
        <v>1</v>
      </c>
      <c r="V733" s="17">
        <f>COUNTIFS(performance_data[portfolio_id],performance_data[[#This Row],[portfolio_id]])</f>
        <v>25</v>
      </c>
      <c r="W733" s="17">
        <f>COUNTIFS(performance_data[portfolio_id],performance_data[[#This Row],[portfolio_id]],
          performance_data[return_flag],1)</f>
        <v>13</v>
      </c>
      <c r="X733" s="15">
        <f>performance_data[[#This Row],[underperform_flag_count]]/performance_data[[#This Row],[totalportfoliocount]]</f>
        <v>0.52</v>
      </c>
    </row>
    <row r="734" spans="1:24" x14ac:dyDescent="0.3">
      <c r="A734">
        <v>2183</v>
      </c>
      <c r="B734" s="1">
        <v>45555</v>
      </c>
      <c r="C734">
        <v>499844.62</v>
      </c>
      <c r="D734">
        <v>-4.26</v>
      </c>
      <c r="E734">
        <v>-4.84</v>
      </c>
      <c r="F734">
        <v>15186.07</v>
      </c>
      <c r="G734">
        <v>18232.34</v>
      </c>
      <c r="H734" t="s">
        <v>2205</v>
      </c>
      <c r="I734" t="s">
        <v>2209</v>
      </c>
      <c r="J734">
        <v>9</v>
      </c>
      <c r="K734" t="s">
        <v>2221</v>
      </c>
      <c r="L734" t="str">
        <f>IF(performance_data[[#This Row],[return_percentage]]&gt;=performance_data[[#This Row],[benchmark_return]],"Higher","Lower")</f>
        <v>Higher</v>
      </c>
      <c r="M734" s="14">
        <f xml:space="preserve"> _xlfn.MAXIFS(performance_data[date],performance_data[portfolio_id],performance_data[[#This Row],[portfolio_id]])</f>
        <v>45555</v>
      </c>
      <c r="N734" s="14">
        <f xml:space="preserve"> _xlfn.MINIFS(performance_data[date],performance_data[portfolio_id],performance_data[[#This Row],[portfolio_id]])</f>
        <v>44835</v>
      </c>
      <c r="O734" s="15">
        <f>_xlfn.MAXIFS(performance_data[portfolio_value],performance_data[portfolio_id],performance_data[[#This Row],[portfolio_id]],performance_data[date],performance_data[[#This Row],[latest_date]])</f>
        <v>499844.62</v>
      </c>
      <c r="P734" s="15">
        <f>_xlfn.MAXIFS(performance_data[portfolio_value],performance_data[portfolio_id],performance_data[[#This Row],[portfolio_id]],performance_data[date],performance_data[[#This Row],[starting_date]])</f>
        <v>333387.08</v>
      </c>
      <c r="Q734" s="15">
        <f>performance_data[[#This Row],[latest_value]]-performance_data[[#This Row],[starting_value]]</f>
        <v>166457.53999999998</v>
      </c>
      <c r="R734" s="15">
        <f>performance_data[[#This Row],[net_inflows]]-performance_data[[#This Row],[net_outflows]]</f>
        <v>-3046.2700000000004</v>
      </c>
      <c r="S734" s="15" t="str">
        <f>IF(performance_data[[#This Row],[net_inflows]]&gt;AVERAGE(performance_data[net_inflows]),"High","Low")</f>
        <v>High</v>
      </c>
      <c r="T734" s="15">
        <f>AVERAGEIF(performance_data[inflow_flag],performance_data[[#This Row],[inflow_flag]],performance_data[return_percentage])</f>
        <v>4.8467905675459724</v>
      </c>
      <c r="U734" s="17">
        <f>IF(performance_data[[#This Row],[return_percentage]]&lt;performance_data[[#This Row],[benchmark_return]],1,0)</f>
        <v>0</v>
      </c>
      <c r="V734" s="17">
        <f>COUNTIFS(performance_data[portfolio_id],performance_data[[#This Row],[portfolio_id]])</f>
        <v>25</v>
      </c>
      <c r="W734" s="17">
        <f>COUNTIFS(performance_data[portfolio_id],performance_data[[#This Row],[portfolio_id]],
          performance_data[return_flag],1)</f>
        <v>13</v>
      </c>
      <c r="X734" s="15">
        <f>performance_data[[#This Row],[underperform_flag_count]]/performance_data[[#This Row],[totalportfoliocount]]</f>
        <v>0.52</v>
      </c>
    </row>
    <row r="735" spans="1:24" x14ac:dyDescent="0.3">
      <c r="A735">
        <v>2183</v>
      </c>
      <c r="B735" s="1">
        <v>44926</v>
      </c>
      <c r="C735">
        <v>99906.98</v>
      </c>
      <c r="D735">
        <v>17.32</v>
      </c>
      <c r="E735">
        <v>17.5</v>
      </c>
      <c r="F735">
        <v>9545.33</v>
      </c>
      <c r="G735">
        <v>13383.99</v>
      </c>
      <c r="H735" t="s">
        <v>2220</v>
      </c>
      <c r="I735" t="s">
        <v>2217</v>
      </c>
      <c r="J735">
        <v>12</v>
      </c>
      <c r="K735" t="s">
        <v>2218</v>
      </c>
      <c r="L735" t="str">
        <f>IF(performance_data[[#This Row],[return_percentage]]&gt;=performance_data[[#This Row],[benchmark_return]],"Higher","Lower")</f>
        <v>Lower</v>
      </c>
      <c r="M735" s="14">
        <f xml:space="preserve"> _xlfn.MAXIFS(performance_data[date],performance_data[portfolio_id],performance_data[[#This Row],[portfolio_id]])</f>
        <v>45555</v>
      </c>
      <c r="N735" s="14">
        <f xml:space="preserve"> _xlfn.MINIFS(performance_data[date],performance_data[portfolio_id],performance_data[[#This Row],[portfolio_id]])</f>
        <v>44835</v>
      </c>
      <c r="O735" s="15">
        <f>_xlfn.MAXIFS(performance_data[portfolio_value],performance_data[portfolio_id],performance_data[[#This Row],[portfolio_id]],performance_data[date],performance_data[[#This Row],[latest_date]])</f>
        <v>499844.62</v>
      </c>
      <c r="P735" s="15">
        <f>_xlfn.MAXIFS(performance_data[portfolio_value],performance_data[portfolio_id],performance_data[[#This Row],[portfolio_id]],performance_data[date],performance_data[[#This Row],[starting_date]])</f>
        <v>333387.08</v>
      </c>
      <c r="Q735" s="15">
        <f>performance_data[[#This Row],[latest_value]]-performance_data[[#This Row],[starting_value]]</f>
        <v>166457.53999999998</v>
      </c>
      <c r="R735" s="15">
        <f>performance_data[[#This Row],[net_inflows]]-performance_data[[#This Row],[net_outflows]]</f>
        <v>-3838.66</v>
      </c>
      <c r="S735" s="15" t="str">
        <f>IF(performance_data[[#This Row],[net_inflows]]&gt;AVERAGE(performance_data[net_inflows]),"High","Low")</f>
        <v>Low</v>
      </c>
      <c r="T735" s="15">
        <f>AVERAGEIF(performance_data[inflow_flag],performance_data[[#This Row],[inflow_flag]],performance_data[return_percentage])</f>
        <v>5.0457846277021572</v>
      </c>
      <c r="U735" s="17">
        <f>IF(performance_data[[#This Row],[return_percentage]]&lt;performance_data[[#This Row],[benchmark_return]],1,0)</f>
        <v>1</v>
      </c>
      <c r="V735" s="17">
        <f>COUNTIFS(performance_data[portfolio_id],performance_data[[#This Row],[portfolio_id]])</f>
        <v>25</v>
      </c>
      <c r="W735" s="17">
        <f>COUNTIFS(performance_data[portfolio_id],performance_data[[#This Row],[portfolio_id]],
          performance_data[return_flag],1)</f>
        <v>13</v>
      </c>
      <c r="X735" s="15">
        <f>performance_data[[#This Row],[underperform_flag_count]]/performance_data[[#This Row],[totalportfoliocount]]</f>
        <v>0.52</v>
      </c>
    </row>
    <row r="736" spans="1:24" x14ac:dyDescent="0.3">
      <c r="A736">
        <v>2183</v>
      </c>
      <c r="B736" s="1">
        <v>45338</v>
      </c>
      <c r="C736">
        <v>344319.78</v>
      </c>
      <c r="D736">
        <v>5.74</v>
      </c>
      <c r="E736">
        <v>4.93</v>
      </c>
      <c r="F736">
        <v>13084.37</v>
      </c>
      <c r="G736">
        <v>8001.36</v>
      </c>
      <c r="H736" t="s">
        <v>2205</v>
      </c>
      <c r="I736" t="s">
        <v>2206</v>
      </c>
      <c r="J736">
        <v>2</v>
      </c>
      <c r="K736" t="s">
        <v>2226</v>
      </c>
      <c r="L736" t="str">
        <f>IF(performance_data[[#This Row],[return_percentage]]&gt;=performance_data[[#This Row],[benchmark_return]],"Higher","Lower")</f>
        <v>Higher</v>
      </c>
      <c r="M736" s="14">
        <f xml:space="preserve"> _xlfn.MAXIFS(performance_data[date],performance_data[portfolio_id],performance_data[[#This Row],[portfolio_id]])</f>
        <v>45555</v>
      </c>
      <c r="N736" s="14">
        <f xml:space="preserve"> _xlfn.MINIFS(performance_data[date],performance_data[portfolio_id],performance_data[[#This Row],[portfolio_id]])</f>
        <v>44835</v>
      </c>
      <c r="O736" s="15">
        <f>_xlfn.MAXIFS(performance_data[portfolio_value],performance_data[portfolio_id],performance_data[[#This Row],[portfolio_id]],performance_data[date],performance_data[[#This Row],[latest_date]])</f>
        <v>499844.62</v>
      </c>
      <c r="P736" s="15">
        <f>_xlfn.MAXIFS(performance_data[portfolio_value],performance_data[portfolio_id],performance_data[[#This Row],[portfolio_id]],performance_data[date],performance_data[[#This Row],[starting_date]])</f>
        <v>333387.08</v>
      </c>
      <c r="Q736" s="15">
        <f>performance_data[[#This Row],[latest_value]]-performance_data[[#This Row],[starting_value]]</f>
        <v>166457.53999999998</v>
      </c>
      <c r="R736" s="15">
        <f>performance_data[[#This Row],[net_inflows]]-performance_data[[#This Row],[net_outflows]]</f>
        <v>5083.0100000000011</v>
      </c>
      <c r="S736" s="15" t="str">
        <f>IF(performance_data[[#This Row],[net_inflows]]&gt;AVERAGE(performance_data[net_inflows]),"High","Low")</f>
        <v>High</v>
      </c>
      <c r="T736" s="15">
        <f>AVERAGEIF(performance_data[inflow_flag],performance_data[[#This Row],[inflow_flag]],performance_data[return_percentage])</f>
        <v>4.8467905675459724</v>
      </c>
      <c r="U736" s="17">
        <f>IF(performance_data[[#This Row],[return_percentage]]&lt;performance_data[[#This Row],[benchmark_return]],1,0)</f>
        <v>0</v>
      </c>
      <c r="V736" s="17">
        <f>COUNTIFS(performance_data[portfolio_id],performance_data[[#This Row],[portfolio_id]])</f>
        <v>25</v>
      </c>
      <c r="W736" s="17">
        <f>COUNTIFS(performance_data[portfolio_id],performance_data[[#This Row],[portfolio_id]],
          performance_data[return_flag],1)</f>
        <v>13</v>
      </c>
      <c r="X736" s="15">
        <f>performance_data[[#This Row],[underperform_flag_count]]/performance_data[[#This Row],[totalportfoliocount]]</f>
        <v>0.52</v>
      </c>
    </row>
    <row r="737" spans="1:24" x14ac:dyDescent="0.3">
      <c r="A737">
        <v>2183</v>
      </c>
      <c r="B737" s="1">
        <v>45155</v>
      </c>
      <c r="C737">
        <v>406778.44</v>
      </c>
      <c r="D737">
        <v>-2.8</v>
      </c>
      <c r="E737">
        <v>-2.56</v>
      </c>
      <c r="F737">
        <v>13508.79</v>
      </c>
      <c r="G737">
        <v>3231.85</v>
      </c>
      <c r="H737" t="s">
        <v>2213</v>
      </c>
      <c r="I737" t="s">
        <v>2209</v>
      </c>
      <c r="J737">
        <v>8</v>
      </c>
      <c r="K737" t="s">
        <v>2214</v>
      </c>
      <c r="L737" t="str">
        <f>IF(performance_data[[#This Row],[return_percentage]]&gt;=performance_data[[#This Row],[benchmark_return]],"Higher","Lower")</f>
        <v>Lower</v>
      </c>
      <c r="M737" s="14">
        <f xml:space="preserve"> _xlfn.MAXIFS(performance_data[date],performance_data[portfolio_id],performance_data[[#This Row],[portfolio_id]])</f>
        <v>45555</v>
      </c>
      <c r="N737" s="14">
        <f xml:space="preserve"> _xlfn.MINIFS(performance_data[date],performance_data[portfolio_id],performance_data[[#This Row],[portfolio_id]])</f>
        <v>44835</v>
      </c>
      <c r="O737" s="15">
        <f>_xlfn.MAXIFS(performance_data[portfolio_value],performance_data[portfolio_id],performance_data[[#This Row],[portfolio_id]],performance_data[date],performance_data[[#This Row],[latest_date]])</f>
        <v>499844.62</v>
      </c>
      <c r="P737" s="15">
        <f>_xlfn.MAXIFS(performance_data[portfolio_value],performance_data[portfolio_id],performance_data[[#This Row],[portfolio_id]],performance_data[date],performance_data[[#This Row],[starting_date]])</f>
        <v>333387.08</v>
      </c>
      <c r="Q737" s="15">
        <f>performance_data[[#This Row],[latest_value]]-performance_data[[#This Row],[starting_value]]</f>
        <v>166457.53999999998</v>
      </c>
      <c r="R737" s="15">
        <f>performance_data[[#This Row],[net_inflows]]-performance_data[[#This Row],[net_outflows]]</f>
        <v>10276.94</v>
      </c>
      <c r="S737" s="15" t="str">
        <f>IF(performance_data[[#This Row],[net_inflows]]&gt;AVERAGE(performance_data[net_inflows]),"High","Low")</f>
        <v>High</v>
      </c>
      <c r="T737" s="15">
        <f>AVERAGEIF(performance_data[inflow_flag],performance_data[[#This Row],[inflow_flag]],performance_data[return_percentage])</f>
        <v>4.8467905675459724</v>
      </c>
      <c r="U737" s="17">
        <f>IF(performance_data[[#This Row],[return_percentage]]&lt;performance_data[[#This Row],[benchmark_return]],1,0)</f>
        <v>1</v>
      </c>
      <c r="V737" s="17">
        <f>COUNTIFS(performance_data[portfolio_id],performance_data[[#This Row],[portfolio_id]])</f>
        <v>25</v>
      </c>
      <c r="W737" s="17">
        <f>COUNTIFS(performance_data[portfolio_id],performance_data[[#This Row],[portfolio_id]],
          performance_data[return_flag],1)</f>
        <v>13</v>
      </c>
      <c r="X737" s="15">
        <f>performance_data[[#This Row],[underperform_flag_count]]/performance_data[[#This Row],[totalportfoliocount]]</f>
        <v>0.52</v>
      </c>
    </row>
    <row r="738" spans="1:24" x14ac:dyDescent="0.3">
      <c r="A738">
        <v>2183</v>
      </c>
      <c r="B738" s="1">
        <v>45255</v>
      </c>
      <c r="C738">
        <v>471616.84</v>
      </c>
      <c r="D738">
        <v>14.35</v>
      </c>
      <c r="E738">
        <v>13.94</v>
      </c>
      <c r="F738">
        <v>5151.9399999999996</v>
      </c>
      <c r="G738">
        <v>678.88</v>
      </c>
      <c r="H738" t="s">
        <v>2213</v>
      </c>
      <c r="I738" t="s">
        <v>2217</v>
      </c>
      <c r="J738">
        <v>11</v>
      </c>
      <c r="K738" t="s">
        <v>2219</v>
      </c>
      <c r="L738" t="str">
        <f>IF(performance_data[[#This Row],[return_percentage]]&gt;=performance_data[[#This Row],[benchmark_return]],"Higher","Lower")</f>
        <v>Higher</v>
      </c>
      <c r="M738" s="14">
        <f xml:space="preserve"> _xlfn.MAXIFS(performance_data[date],performance_data[portfolio_id],performance_data[[#This Row],[portfolio_id]])</f>
        <v>45555</v>
      </c>
      <c r="N738" s="14">
        <f xml:space="preserve"> _xlfn.MINIFS(performance_data[date],performance_data[portfolio_id],performance_data[[#This Row],[portfolio_id]])</f>
        <v>44835</v>
      </c>
      <c r="O738" s="15">
        <f>_xlfn.MAXIFS(performance_data[portfolio_value],performance_data[portfolio_id],performance_data[[#This Row],[portfolio_id]],performance_data[date],performance_data[[#This Row],[latest_date]])</f>
        <v>499844.62</v>
      </c>
      <c r="P738" s="15">
        <f>_xlfn.MAXIFS(performance_data[portfolio_value],performance_data[portfolio_id],performance_data[[#This Row],[portfolio_id]],performance_data[date],performance_data[[#This Row],[starting_date]])</f>
        <v>333387.08</v>
      </c>
      <c r="Q738" s="15">
        <f>performance_data[[#This Row],[latest_value]]-performance_data[[#This Row],[starting_value]]</f>
        <v>166457.53999999998</v>
      </c>
      <c r="R738" s="15">
        <f>performance_data[[#This Row],[net_inflows]]-performance_data[[#This Row],[net_outflows]]</f>
        <v>4473.0599999999995</v>
      </c>
      <c r="S738" s="15" t="str">
        <f>IF(performance_data[[#This Row],[net_inflows]]&gt;AVERAGE(performance_data[net_inflows]),"High","Low")</f>
        <v>Low</v>
      </c>
      <c r="T738" s="15">
        <f>AVERAGEIF(performance_data[inflow_flag],performance_data[[#This Row],[inflow_flag]],performance_data[return_percentage])</f>
        <v>5.0457846277021572</v>
      </c>
      <c r="U738" s="17">
        <f>IF(performance_data[[#This Row],[return_percentage]]&lt;performance_data[[#This Row],[benchmark_return]],1,0)</f>
        <v>0</v>
      </c>
      <c r="V738" s="17">
        <f>COUNTIFS(performance_data[portfolio_id],performance_data[[#This Row],[portfolio_id]])</f>
        <v>25</v>
      </c>
      <c r="W738" s="17">
        <f>COUNTIFS(performance_data[portfolio_id],performance_data[[#This Row],[portfolio_id]],
          performance_data[return_flag],1)</f>
        <v>13</v>
      </c>
      <c r="X738" s="15">
        <f>performance_data[[#This Row],[underperform_flag_count]]/performance_data[[#This Row],[totalportfoliocount]]</f>
        <v>0.52</v>
      </c>
    </row>
    <row r="739" spans="1:24" x14ac:dyDescent="0.3">
      <c r="A739">
        <v>2183</v>
      </c>
      <c r="B739" s="1">
        <v>44915</v>
      </c>
      <c r="C739">
        <v>35173.019999999997</v>
      </c>
      <c r="D739">
        <v>3.59</v>
      </c>
      <c r="E739">
        <v>3.03</v>
      </c>
      <c r="F739">
        <v>18842.599999999999</v>
      </c>
      <c r="G739">
        <v>15689.97</v>
      </c>
      <c r="H739" t="s">
        <v>2220</v>
      </c>
      <c r="I739" t="s">
        <v>2217</v>
      </c>
      <c r="J739">
        <v>12</v>
      </c>
      <c r="K739" t="s">
        <v>2218</v>
      </c>
      <c r="L739" t="str">
        <f>IF(performance_data[[#This Row],[return_percentage]]&gt;=performance_data[[#This Row],[benchmark_return]],"Higher","Lower")</f>
        <v>Higher</v>
      </c>
      <c r="M739" s="14">
        <f xml:space="preserve"> _xlfn.MAXIFS(performance_data[date],performance_data[portfolio_id],performance_data[[#This Row],[portfolio_id]])</f>
        <v>45555</v>
      </c>
      <c r="N739" s="14">
        <f xml:space="preserve"> _xlfn.MINIFS(performance_data[date],performance_data[portfolio_id],performance_data[[#This Row],[portfolio_id]])</f>
        <v>44835</v>
      </c>
      <c r="O739" s="15">
        <f>_xlfn.MAXIFS(performance_data[portfolio_value],performance_data[portfolio_id],performance_data[[#This Row],[portfolio_id]],performance_data[date],performance_data[[#This Row],[latest_date]])</f>
        <v>499844.62</v>
      </c>
      <c r="P739" s="15">
        <f>_xlfn.MAXIFS(performance_data[portfolio_value],performance_data[portfolio_id],performance_data[[#This Row],[portfolio_id]],performance_data[date],performance_data[[#This Row],[starting_date]])</f>
        <v>333387.08</v>
      </c>
      <c r="Q739" s="15">
        <f>performance_data[[#This Row],[latest_value]]-performance_data[[#This Row],[starting_value]]</f>
        <v>166457.53999999998</v>
      </c>
      <c r="R739" s="15">
        <f>performance_data[[#This Row],[net_inflows]]-performance_data[[#This Row],[net_outflows]]</f>
        <v>3152.6299999999992</v>
      </c>
      <c r="S739" s="15" t="str">
        <f>IF(performance_data[[#This Row],[net_inflows]]&gt;AVERAGE(performance_data[net_inflows]),"High","Low")</f>
        <v>High</v>
      </c>
      <c r="T739" s="15">
        <f>AVERAGEIF(performance_data[inflow_flag],performance_data[[#This Row],[inflow_flag]],performance_data[return_percentage])</f>
        <v>4.8467905675459724</v>
      </c>
      <c r="U739" s="17">
        <f>IF(performance_data[[#This Row],[return_percentage]]&lt;performance_data[[#This Row],[benchmark_return]],1,0)</f>
        <v>0</v>
      </c>
      <c r="V739" s="17">
        <f>COUNTIFS(performance_data[portfolio_id],performance_data[[#This Row],[portfolio_id]])</f>
        <v>25</v>
      </c>
      <c r="W739" s="17">
        <f>COUNTIFS(performance_data[portfolio_id],performance_data[[#This Row],[portfolio_id]],
          performance_data[return_flag],1)</f>
        <v>13</v>
      </c>
      <c r="X739" s="15">
        <f>performance_data[[#This Row],[underperform_flag_count]]/performance_data[[#This Row],[totalportfoliocount]]</f>
        <v>0.52</v>
      </c>
    </row>
    <row r="740" spans="1:24" x14ac:dyDescent="0.3">
      <c r="A740">
        <v>2183</v>
      </c>
      <c r="B740" s="1">
        <v>45475</v>
      </c>
      <c r="C740">
        <v>256605.53</v>
      </c>
      <c r="D740">
        <v>15.94</v>
      </c>
      <c r="E740">
        <v>13.3</v>
      </c>
      <c r="F740">
        <v>9953.82</v>
      </c>
      <c r="G740">
        <v>11638.11</v>
      </c>
      <c r="H740" t="s">
        <v>2205</v>
      </c>
      <c r="I740" t="s">
        <v>2209</v>
      </c>
      <c r="J740">
        <v>7</v>
      </c>
      <c r="K740" t="s">
        <v>2210</v>
      </c>
      <c r="L740" t="str">
        <f>IF(performance_data[[#This Row],[return_percentage]]&gt;=performance_data[[#This Row],[benchmark_return]],"Higher","Lower")</f>
        <v>Higher</v>
      </c>
      <c r="M740" s="14">
        <f xml:space="preserve"> _xlfn.MAXIFS(performance_data[date],performance_data[portfolio_id],performance_data[[#This Row],[portfolio_id]])</f>
        <v>45555</v>
      </c>
      <c r="N740" s="14">
        <f xml:space="preserve"> _xlfn.MINIFS(performance_data[date],performance_data[portfolio_id],performance_data[[#This Row],[portfolio_id]])</f>
        <v>44835</v>
      </c>
      <c r="O740" s="15">
        <f>_xlfn.MAXIFS(performance_data[portfolio_value],performance_data[portfolio_id],performance_data[[#This Row],[portfolio_id]],performance_data[date],performance_data[[#This Row],[latest_date]])</f>
        <v>499844.62</v>
      </c>
      <c r="P740" s="15">
        <f>_xlfn.MAXIFS(performance_data[portfolio_value],performance_data[portfolio_id],performance_data[[#This Row],[portfolio_id]],performance_data[date],performance_data[[#This Row],[starting_date]])</f>
        <v>333387.08</v>
      </c>
      <c r="Q740" s="15">
        <f>performance_data[[#This Row],[latest_value]]-performance_data[[#This Row],[starting_value]]</f>
        <v>166457.53999999998</v>
      </c>
      <c r="R740" s="15">
        <f>performance_data[[#This Row],[net_inflows]]-performance_data[[#This Row],[net_outflows]]</f>
        <v>-1684.2900000000009</v>
      </c>
      <c r="S740" s="15" t="str">
        <f>IF(performance_data[[#This Row],[net_inflows]]&gt;AVERAGE(performance_data[net_inflows]),"High","Low")</f>
        <v>Low</v>
      </c>
      <c r="T740" s="15">
        <f>AVERAGEIF(performance_data[inflow_flag],performance_data[[#This Row],[inflow_flag]],performance_data[return_percentage])</f>
        <v>5.0457846277021572</v>
      </c>
      <c r="U740" s="17">
        <f>IF(performance_data[[#This Row],[return_percentage]]&lt;performance_data[[#This Row],[benchmark_return]],1,0)</f>
        <v>0</v>
      </c>
      <c r="V740" s="17">
        <f>COUNTIFS(performance_data[portfolio_id],performance_data[[#This Row],[portfolio_id]])</f>
        <v>25</v>
      </c>
      <c r="W740" s="17">
        <f>COUNTIFS(performance_data[portfolio_id],performance_data[[#This Row],[portfolio_id]],
          performance_data[return_flag],1)</f>
        <v>13</v>
      </c>
      <c r="X740" s="15">
        <f>performance_data[[#This Row],[underperform_flag_count]]/performance_data[[#This Row],[totalportfoliocount]]</f>
        <v>0.52</v>
      </c>
    </row>
    <row r="741" spans="1:24" x14ac:dyDescent="0.3">
      <c r="A741">
        <v>2183</v>
      </c>
      <c r="B741" s="1">
        <v>44926</v>
      </c>
      <c r="C741">
        <v>38849.550000000003</v>
      </c>
      <c r="D741">
        <v>5.38</v>
      </c>
      <c r="E741">
        <v>5.45</v>
      </c>
      <c r="F741">
        <v>15299.2</v>
      </c>
      <c r="G741">
        <v>19782.88</v>
      </c>
      <c r="H741" t="s">
        <v>2220</v>
      </c>
      <c r="I741" t="s">
        <v>2217</v>
      </c>
      <c r="J741">
        <v>12</v>
      </c>
      <c r="K741" t="s">
        <v>2218</v>
      </c>
      <c r="L741" t="str">
        <f>IF(performance_data[[#This Row],[return_percentage]]&gt;=performance_data[[#This Row],[benchmark_return]],"Higher","Lower")</f>
        <v>Lower</v>
      </c>
      <c r="M741" s="14">
        <f xml:space="preserve"> _xlfn.MAXIFS(performance_data[date],performance_data[portfolio_id],performance_data[[#This Row],[portfolio_id]])</f>
        <v>45555</v>
      </c>
      <c r="N741" s="14">
        <f xml:space="preserve"> _xlfn.MINIFS(performance_data[date],performance_data[portfolio_id],performance_data[[#This Row],[portfolio_id]])</f>
        <v>44835</v>
      </c>
      <c r="O741" s="15">
        <f>_xlfn.MAXIFS(performance_data[portfolio_value],performance_data[portfolio_id],performance_data[[#This Row],[portfolio_id]],performance_data[date],performance_data[[#This Row],[latest_date]])</f>
        <v>499844.62</v>
      </c>
      <c r="P741" s="15">
        <f>_xlfn.MAXIFS(performance_data[portfolio_value],performance_data[portfolio_id],performance_data[[#This Row],[portfolio_id]],performance_data[date],performance_data[[#This Row],[starting_date]])</f>
        <v>333387.08</v>
      </c>
      <c r="Q741" s="15">
        <f>performance_data[[#This Row],[latest_value]]-performance_data[[#This Row],[starting_value]]</f>
        <v>166457.53999999998</v>
      </c>
      <c r="R741" s="15">
        <f>performance_data[[#This Row],[net_inflows]]-performance_data[[#This Row],[net_outflows]]</f>
        <v>-4483.68</v>
      </c>
      <c r="S741" s="15" t="str">
        <f>IF(performance_data[[#This Row],[net_inflows]]&gt;AVERAGE(performance_data[net_inflows]),"High","Low")</f>
        <v>High</v>
      </c>
      <c r="T741" s="15">
        <f>AVERAGEIF(performance_data[inflow_flag],performance_data[[#This Row],[inflow_flag]],performance_data[return_percentage])</f>
        <v>4.8467905675459724</v>
      </c>
      <c r="U741" s="17">
        <f>IF(performance_data[[#This Row],[return_percentage]]&lt;performance_data[[#This Row],[benchmark_return]],1,0)</f>
        <v>1</v>
      </c>
      <c r="V741" s="17">
        <f>COUNTIFS(performance_data[portfolio_id],performance_data[[#This Row],[portfolio_id]])</f>
        <v>25</v>
      </c>
      <c r="W741" s="17">
        <f>COUNTIFS(performance_data[portfolio_id],performance_data[[#This Row],[portfolio_id]],
          performance_data[return_flag],1)</f>
        <v>13</v>
      </c>
      <c r="X741" s="15">
        <f>performance_data[[#This Row],[underperform_flag_count]]/performance_data[[#This Row],[totalportfoliocount]]</f>
        <v>0.52</v>
      </c>
    </row>
    <row r="742" spans="1:24" x14ac:dyDescent="0.3">
      <c r="A742">
        <v>2183</v>
      </c>
      <c r="B742" s="1">
        <v>45259</v>
      </c>
      <c r="C742">
        <v>261698.59</v>
      </c>
      <c r="D742">
        <v>12.82</v>
      </c>
      <c r="E742">
        <v>14.56</v>
      </c>
      <c r="F742">
        <v>8674.39</v>
      </c>
      <c r="G742">
        <v>1862.43</v>
      </c>
      <c r="H742" t="s">
        <v>2213</v>
      </c>
      <c r="I742" t="s">
        <v>2217</v>
      </c>
      <c r="J742">
        <v>11</v>
      </c>
      <c r="K742" t="s">
        <v>2219</v>
      </c>
      <c r="L742" t="str">
        <f>IF(performance_data[[#This Row],[return_percentage]]&gt;=performance_data[[#This Row],[benchmark_return]],"Higher","Lower")</f>
        <v>Lower</v>
      </c>
      <c r="M742" s="14">
        <f xml:space="preserve"> _xlfn.MAXIFS(performance_data[date],performance_data[portfolio_id],performance_data[[#This Row],[portfolio_id]])</f>
        <v>45555</v>
      </c>
      <c r="N742" s="14">
        <f xml:space="preserve"> _xlfn.MINIFS(performance_data[date],performance_data[portfolio_id],performance_data[[#This Row],[portfolio_id]])</f>
        <v>44835</v>
      </c>
      <c r="O742" s="15">
        <f>_xlfn.MAXIFS(performance_data[portfolio_value],performance_data[portfolio_id],performance_data[[#This Row],[portfolio_id]],performance_data[date],performance_data[[#This Row],[latest_date]])</f>
        <v>499844.62</v>
      </c>
      <c r="P742" s="15">
        <f>_xlfn.MAXIFS(performance_data[portfolio_value],performance_data[portfolio_id],performance_data[[#This Row],[portfolio_id]],performance_data[date],performance_data[[#This Row],[starting_date]])</f>
        <v>333387.08</v>
      </c>
      <c r="Q742" s="15">
        <f>performance_data[[#This Row],[latest_value]]-performance_data[[#This Row],[starting_value]]</f>
        <v>166457.53999999998</v>
      </c>
      <c r="R742" s="15">
        <f>performance_data[[#This Row],[net_inflows]]-performance_data[[#This Row],[net_outflows]]</f>
        <v>6811.9599999999991</v>
      </c>
      <c r="S742" s="15" t="str">
        <f>IF(performance_data[[#This Row],[net_inflows]]&gt;AVERAGE(performance_data[net_inflows]),"High","Low")</f>
        <v>Low</v>
      </c>
      <c r="T742" s="15">
        <f>AVERAGEIF(performance_data[inflow_flag],performance_data[[#This Row],[inflow_flag]],performance_data[return_percentage])</f>
        <v>5.0457846277021572</v>
      </c>
      <c r="U742" s="17">
        <f>IF(performance_data[[#This Row],[return_percentage]]&lt;performance_data[[#This Row],[benchmark_return]],1,0)</f>
        <v>1</v>
      </c>
      <c r="V742" s="17">
        <f>COUNTIFS(performance_data[portfolio_id],performance_data[[#This Row],[portfolio_id]])</f>
        <v>25</v>
      </c>
      <c r="W742" s="17">
        <f>COUNTIFS(performance_data[portfolio_id],performance_data[[#This Row],[portfolio_id]],
          performance_data[return_flag],1)</f>
        <v>13</v>
      </c>
      <c r="X742" s="15">
        <f>performance_data[[#This Row],[underperform_flag_count]]/performance_data[[#This Row],[totalportfoliocount]]</f>
        <v>0.52</v>
      </c>
    </row>
    <row r="743" spans="1:24" x14ac:dyDescent="0.3">
      <c r="A743">
        <v>2183</v>
      </c>
      <c r="B743" s="1">
        <v>45046</v>
      </c>
      <c r="C743">
        <v>472544.47</v>
      </c>
      <c r="D743">
        <v>10.119999999999999</v>
      </c>
      <c r="E743">
        <v>8.59</v>
      </c>
      <c r="F743">
        <v>5276.47</v>
      </c>
      <c r="G743">
        <v>12276.93</v>
      </c>
      <c r="H743" t="s">
        <v>2213</v>
      </c>
      <c r="I743" t="s">
        <v>2211</v>
      </c>
      <c r="J743">
        <v>4</v>
      </c>
      <c r="K743" t="s">
        <v>2216</v>
      </c>
      <c r="L743" t="str">
        <f>IF(performance_data[[#This Row],[return_percentage]]&gt;=performance_data[[#This Row],[benchmark_return]],"Higher","Lower")</f>
        <v>Higher</v>
      </c>
      <c r="M743" s="14">
        <f xml:space="preserve"> _xlfn.MAXIFS(performance_data[date],performance_data[portfolio_id],performance_data[[#This Row],[portfolio_id]])</f>
        <v>45555</v>
      </c>
      <c r="N743" s="14">
        <f xml:space="preserve"> _xlfn.MINIFS(performance_data[date],performance_data[portfolio_id],performance_data[[#This Row],[portfolio_id]])</f>
        <v>44835</v>
      </c>
      <c r="O743" s="15">
        <f>_xlfn.MAXIFS(performance_data[portfolio_value],performance_data[portfolio_id],performance_data[[#This Row],[portfolio_id]],performance_data[date],performance_data[[#This Row],[latest_date]])</f>
        <v>499844.62</v>
      </c>
      <c r="P743" s="15">
        <f>_xlfn.MAXIFS(performance_data[portfolio_value],performance_data[portfolio_id],performance_data[[#This Row],[portfolio_id]],performance_data[date],performance_data[[#This Row],[starting_date]])</f>
        <v>333387.08</v>
      </c>
      <c r="Q743" s="15">
        <f>performance_data[[#This Row],[latest_value]]-performance_data[[#This Row],[starting_value]]</f>
        <v>166457.53999999998</v>
      </c>
      <c r="R743" s="15">
        <f>performance_data[[#This Row],[net_inflows]]-performance_data[[#This Row],[net_outflows]]</f>
        <v>-7000.46</v>
      </c>
      <c r="S743" s="15" t="str">
        <f>IF(performance_data[[#This Row],[net_inflows]]&gt;AVERAGE(performance_data[net_inflows]),"High","Low")</f>
        <v>Low</v>
      </c>
      <c r="T743" s="15">
        <f>AVERAGEIF(performance_data[inflow_flag],performance_data[[#This Row],[inflow_flag]],performance_data[return_percentage])</f>
        <v>5.0457846277021572</v>
      </c>
      <c r="U743" s="17">
        <f>IF(performance_data[[#This Row],[return_percentage]]&lt;performance_data[[#This Row],[benchmark_return]],1,0)</f>
        <v>0</v>
      </c>
      <c r="V743" s="17">
        <f>COUNTIFS(performance_data[portfolio_id],performance_data[[#This Row],[portfolio_id]])</f>
        <v>25</v>
      </c>
      <c r="W743" s="17">
        <f>COUNTIFS(performance_data[portfolio_id],performance_data[[#This Row],[portfolio_id]],
          performance_data[return_flag],1)</f>
        <v>13</v>
      </c>
      <c r="X743" s="15">
        <f>performance_data[[#This Row],[underperform_flag_count]]/performance_data[[#This Row],[totalportfoliocount]]</f>
        <v>0.52</v>
      </c>
    </row>
    <row r="744" spans="1:24" x14ac:dyDescent="0.3">
      <c r="A744">
        <v>2183</v>
      </c>
      <c r="B744" s="1">
        <v>45321</v>
      </c>
      <c r="C744">
        <v>59238.41</v>
      </c>
      <c r="D744">
        <v>8.75</v>
      </c>
      <c r="E744">
        <v>10.18</v>
      </c>
      <c r="F744">
        <v>13011.66</v>
      </c>
      <c r="G744">
        <v>3834.05</v>
      </c>
      <c r="H744" t="s">
        <v>2205</v>
      </c>
      <c r="I744" t="s">
        <v>2206</v>
      </c>
      <c r="J744">
        <v>1</v>
      </c>
      <c r="K744" t="s">
        <v>2207</v>
      </c>
      <c r="L744" t="str">
        <f>IF(performance_data[[#This Row],[return_percentage]]&gt;=performance_data[[#This Row],[benchmark_return]],"Higher","Lower")</f>
        <v>Lower</v>
      </c>
      <c r="M744" s="14">
        <f xml:space="preserve"> _xlfn.MAXIFS(performance_data[date],performance_data[portfolio_id],performance_data[[#This Row],[portfolio_id]])</f>
        <v>45555</v>
      </c>
      <c r="N744" s="14">
        <f xml:space="preserve"> _xlfn.MINIFS(performance_data[date],performance_data[portfolio_id],performance_data[[#This Row],[portfolio_id]])</f>
        <v>44835</v>
      </c>
      <c r="O744" s="15">
        <f>_xlfn.MAXIFS(performance_data[portfolio_value],performance_data[portfolio_id],performance_data[[#This Row],[portfolio_id]],performance_data[date],performance_data[[#This Row],[latest_date]])</f>
        <v>499844.62</v>
      </c>
      <c r="P744" s="15">
        <f>_xlfn.MAXIFS(performance_data[portfolio_value],performance_data[portfolio_id],performance_data[[#This Row],[portfolio_id]],performance_data[date],performance_data[[#This Row],[starting_date]])</f>
        <v>333387.08</v>
      </c>
      <c r="Q744" s="15">
        <f>performance_data[[#This Row],[latest_value]]-performance_data[[#This Row],[starting_value]]</f>
        <v>166457.53999999998</v>
      </c>
      <c r="R744" s="15">
        <f>performance_data[[#This Row],[net_inflows]]-performance_data[[#This Row],[net_outflows]]</f>
        <v>9177.61</v>
      </c>
      <c r="S744" s="15" t="str">
        <f>IF(performance_data[[#This Row],[net_inflows]]&gt;AVERAGE(performance_data[net_inflows]),"High","Low")</f>
        <v>High</v>
      </c>
      <c r="T744" s="15">
        <f>AVERAGEIF(performance_data[inflow_flag],performance_data[[#This Row],[inflow_flag]],performance_data[return_percentage])</f>
        <v>4.8467905675459724</v>
      </c>
      <c r="U744" s="17">
        <f>IF(performance_data[[#This Row],[return_percentage]]&lt;performance_data[[#This Row],[benchmark_return]],1,0)</f>
        <v>1</v>
      </c>
      <c r="V744" s="17">
        <f>COUNTIFS(performance_data[portfolio_id],performance_data[[#This Row],[portfolio_id]])</f>
        <v>25</v>
      </c>
      <c r="W744" s="17">
        <f>COUNTIFS(performance_data[portfolio_id],performance_data[[#This Row],[portfolio_id]],
          performance_data[return_flag],1)</f>
        <v>13</v>
      </c>
      <c r="X744" s="15">
        <f>performance_data[[#This Row],[underperform_flag_count]]/performance_data[[#This Row],[totalportfoliocount]]</f>
        <v>0.52</v>
      </c>
    </row>
    <row r="745" spans="1:24" x14ac:dyDescent="0.3">
      <c r="A745">
        <v>2183</v>
      </c>
      <c r="B745" s="1">
        <v>45456</v>
      </c>
      <c r="C745">
        <v>495963.61</v>
      </c>
      <c r="D745">
        <v>-6.16</v>
      </c>
      <c r="E745">
        <v>-5.63</v>
      </c>
      <c r="F745">
        <v>4816.76</v>
      </c>
      <c r="G745">
        <v>8600.17</v>
      </c>
      <c r="H745" t="s">
        <v>2205</v>
      </c>
      <c r="I745" t="s">
        <v>2211</v>
      </c>
      <c r="J745">
        <v>6</v>
      </c>
      <c r="K745" t="s">
        <v>2212</v>
      </c>
      <c r="L745" t="str">
        <f>IF(performance_data[[#This Row],[return_percentage]]&gt;=performance_data[[#This Row],[benchmark_return]],"Higher","Lower")</f>
        <v>Lower</v>
      </c>
      <c r="M745" s="14">
        <f xml:space="preserve"> _xlfn.MAXIFS(performance_data[date],performance_data[portfolio_id],performance_data[[#This Row],[portfolio_id]])</f>
        <v>45555</v>
      </c>
      <c r="N745" s="14">
        <f xml:space="preserve"> _xlfn.MINIFS(performance_data[date],performance_data[portfolio_id],performance_data[[#This Row],[portfolio_id]])</f>
        <v>44835</v>
      </c>
      <c r="O745" s="15">
        <f>_xlfn.MAXIFS(performance_data[portfolio_value],performance_data[portfolio_id],performance_data[[#This Row],[portfolio_id]],performance_data[date],performance_data[[#This Row],[latest_date]])</f>
        <v>499844.62</v>
      </c>
      <c r="P745" s="15">
        <f>_xlfn.MAXIFS(performance_data[portfolio_value],performance_data[portfolio_id],performance_data[[#This Row],[portfolio_id]],performance_data[date],performance_data[[#This Row],[starting_date]])</f>
        <v>333387.08</v>
      </c>
      <c r="Q745" s="15">
        <f>performance_data[[#This Row],[latest_value]]-performance_data[[#This Row],[starting_value]]</f>
        <v>166457.53999999998</v>
      </c>
      <c r="R745" s="15">
        <f>performance_data[[#This Row],[net_inflows]]-performance_data[[#This Row],[net_outflows]]</f>
        <v>-3783.41</v>
      </c>
      <c r="S745" s="15" t="str">
        <f>IF(performance_data[[#This Row],[net_inflows]]&gt;AVERAGE(performance_data[net_inflows]),"High","Low")</f>
        <v>Low</v>
      </c>
      <c r="T745" s="15">
        <f>AVERAGEIF(performance_data[inflow_flag],performance_data[[#This Row],[inflow_flag]],performance_data[return_percentage])</f>
        <v>5.0457846277021572</v>
      </c>
      <c r="U745" s="17">
        <f>IF(performance_data[[#This Row],[return_percentage]]&lt;performance_data[[#This Row],[benchmark_return]],1,0)</f>
        <v>1</v>
      </c>
      <c r="V745" s="17">
        <f>COUNTIFS(performance_data[portfolio_id],performance_data[[#This Row],[portfolio_id]])</f>
        <v>25</v>
      </c>
      <c r="W745" s="17">
        <f>COUNTIFS(performance_data[portfolio_id],performance_data[[#This Row],[portfolio_id]],
          performance_data[return_flag],1)</f>
        <v>13</v>
      </c>
      <c r="X745" s="15">
        <f>performance_data[[#This Row],[underperform_flag_count]]/performance_data[[#This Row],[totalportfoliocount]]</f>
        <v>0.52</v>
      </c>
    </row>
    <row r="746" spans="1:24" x14ac:dyDescent="0.3">
      <c r="A746">
        <v>2183</v>
      </c>
      <c r="B746" s="1">
        <v>45013</v>
      </c>
      <c r="C746">
        <v>270482.88</v>
      </c>
      <c r="D746">
        <v>-8.9600000000000009</v>
      </c>
      <c r="E746">
        <v>-7.36</v>
      </c>
      <c r="F746">
        <v>12859.52</v>
      </c>
      <c r="G746">
        <v>18462.599999999999</v>
      </c>
      <c r="H746" t="s">
        <v>2213</v>
      </c>
      <c r="I746" t="s">
        <v>2206</v>
      </c>
      <c r="J746">
        <v>3</v>
      </c>
      <c r="K746" t="s">
        <v>2222</v>
      </c>
      <c r="L746" t="str">
        <f>IF(performance_data[[#This Row],[return_percentage]]&gt;=performance_data[[#This Row],[benchmark_return]],"Higher","Lower")</f>
        <v>Lower</v>
      </c>
      <c r="M746" s="14">
        <f xml:space="preserve"> _xlfn.MAXIFS(performance_data[date],performance_data[portfolio_id],performance_data[[#This Row],[portfolio_id]])</f>
        <v>45555</v>
      </c>
      <c r="N746" s="14">
        <f xml:space="preserve"> _xlfn.MINIFS(performance_data[date],performance_data[portfolio_id],performance_data[[#This Row],[portfolio_id]])</f>
        <v>44835</v>
      </c>
      <c r="O746" s="15">
        <f>_xlfn.MAXIFS(performance_data[portfolio_value],performance_data[portfolio_id],performance_data[[#This Row],[portfolio_id]],performance_data[date],performance_data[[#This Row],[latest_date]])</f>
        <v>499844.62</v>
      </c>
      <c r="P746" s="15">
        <f>_xlfn.MAXIFS(performance_data[portfolio_value],performance_data[portfolio_id],performance_data[[#This Row],[portfolio_id]],performance_data[date],performance_data[[#This Row],[starting_date]])</f>
        <v>333387.08</v>
      </c>
      <c r="Q746" s="15">
        <f>performance_data[[#This Row],[latest_value]]-performance_data[[#This Row],[starting_value]]</f>
        <v>166457.53999999998</v>
      </c>
      <c r="R746" s="15">
        <f>performance_data[[#This Row],[net_inflows]]-performance_data[[#This Row],[net_outflows]]</f>
        <v>-5603.0799999999981</v>
      </c>
      <c r="S746" s="15" t="str">
        <f>IF(performance_data[[#This Row],[net_inflows]]&gt;AVERAGE(performance_data[net_inflows]),"High","Low")</f>
        <v>High</v>
      </c>
      <c r="T746" s="15">
        <f>AVERAGEIF(performance_data[inflow_flag],performance_data[[#This Row],[inflow_flag]],performance_data[return_percentage])</f>
        <v>4.8467905675459724</v>
      </c>
      <c r="U746" s="17">
        <f>IF(performance_data[[#This Row],[return_percentage]]&lt;performance_data[[#This Row],[benchmark_return]],1,0)</f>
        <v>1</v>
      </c>
      <c r="V746" s="17">
        <f>COUNTIFS(performance_data[portfolio_id],performance_data[[#This Row],[portfolio_id]])</f>
        <v>25</v>
      </c>
      <c r="W746" s="17">
        <f>COUNTIFS(performance_data[portfolio_id],performance_data[[#This Row],[portfolio_id]],
          performance_data[return_flag],1)</f>
        <v>13</v>
      </c>
      <c r="X746" s="15">
        <f>performance_data[[#This Row],[underperform_flag_count]]/performance_data[[#This Row],[totalportfoliocount]]</f>
        <v>0.52</v>
      </c>
    </row>
    <row r="747" spans="1:24" x14ac:dyDescent="0.3">
      <c r="A747">
        <v>2183</v>
      </c>
      <c r="B747" s="1">
        <v>45151</v>
      </c>
      <c r="C747">
        <v>288678.43</v>
      </c>
      <c r="D747">
        <v>-3.31</v>
      </c>
      <c r="E747">
        <v>-3.43</v>
      </c>
      <c r="F747">
        <v>17610.86</v>
      </c>
      <c r="G747">
        <v>8877.61</v>
      </c>
      <c r="H747" t="s">
        <v>2213</v>
      </c>
      <c r="I747" t="s">
        <v>2209</v>
      </c>
      <c r="J747">
        <v>8</v>
      </c>
      <c r="K747" t="s">
        <v>2214</v>
      </c>
      <c r="L747" t="str">
        <f>IF(performance_data[[#This Row],[return_percentage]]&gt;=performance_data[[#This Row],[benchmark_return]],"Higher","Lower")</f>
        <v>Higher</v>
      </c>
      <c r="M747" s="14">
        <f xml:space="preserve"> _xlfn.MAXIFS(performance_data[date],performance_data[portfolio_id],performance_data[[#This Row],[portfolio_id]])</f>
        <v>45555</v>
      </c>
      <c r="N747" s="14">
        <f xml:space="preserve"> _xlfn.MINIFS(performance_data[date],performance_data[portfolio_id],performance_data[[#This Row],[portfolio_id]])</f>
        <v>44835</v>
      </c>
      <c r="O747" s="15">
        <f>_xlfn.MAXIFS(performance_data[portfolio_value],performance_data[portfolio_id],performance_data[[#This Row],[portfolio_id]],performance_data[date],performance_data[[#This Row],[latest_date]])</f>
        <v>499844.62</v>
      </c>
      <c r="P747" s="15">
        <f>_xlfn.MAXIFS(performance_data[portfolio_value],performance_data[portfolio_id],performance_data[[#This Row],[portfolio_id]],performance_data[date],performance_data[[#This Row],[starting_date]])</f>
        <v>333387.08</v>
      </c>
      <c r="Q747" s="15">
        <f>performance_data[[#This Row],[latest_value]]-performance_data[[#This Row],[starting_value]]</f>
        <v>166457.53999999998</v>
      </c>
      <c r="R747" s="15">
        <f>performance_data[[#This Row],[net_inflows]]-performance_data[[#This Row],[net_outflows]]</f>
        <v>8733.25</v>
      </c>
      <c r="S747" s="15" t="str">
        <f>IF(performance_data[[#This Row],[net_inflows]]&gt;AVERAGE(performance_data[net_inflows]),"High","Low")</f>
        <v>High</v>
      </c>
      <c r="T747" s="15">
        <f>AVERAGEIF(performance_data[inflow_flag],performance_data[[#This Row],[inflow_flag]],performance_data[return_percentage])</f>
        <v>4.8467905675459724</v>
      </c>
      <c r="U747" s="17">
        <f>IF(performance_data[[#This Row],[return_percentage]]&lt;performance_data[[#This Row],[benchmark_return]],1,0)</f>
        <v>0</v>
      </c>
      <c r="V747" s="17">
        <f>COUNTIFS(performance_data[portfolio_id],performance_data[[#This Row],[portfolio_id]])</f>
        <v>25</v>
      </c>
      <c r="W747" s="17">
        <f>COUNTIFS(performance_data[portfolio_id],performance_data[[#This Row],[portfolio_id]],
          performance_data[return_flag],1)</f>
        <v>13</v>
      </c>
      <c r="X747" s="15">
        <f>performance_data[[#This Row],[underperform_flag_count]]/performance_data[[#This Row],[totalportfoliocount]]</f>
        <v>0.52</v>
      </c>
    </row>
    <row r="748" spans="1:24" x14ac:dyDescent="0.3">
      <c r="A748">
        <v>2183</v>
      </c>
      <c r="B748" s="1">
        <v>45008</v>
      </c>
      <c r="C748">
        <v>422749.83</v>
      </c>
      <c r="D748">
        <v>11.32</v>
      </c>
      <c r="E748">
        <v>11.36</v>
      </c>
      <c r="F748">
        <v>16553.939999999999</v>
      </c>
      <c r="G748">
        <v>19445.259999999998</v>
      </c>
      <c r="H748" t="s">
        <v>2213</v>
      </c>
      <c r="I748" t="s">
        <v>2206</v>
      </c>
      <c r="J748">
        <v>3</v>
      </c>
      <c r="K748" t="s">
        <v>2222</v>
      </c>
      <c r="L748" t="str">
        <f>IF(performance_data[[#This Row],[return_percentage]]&gt;=performance_data[[#This Row],[benchmark_return]],"Higher","Lower")</f>
        <v>Lower</v>
      </c>
      <c r="M748" s="14">
        <f xml:space="preserve"> _xlfn.MAXIFS(performance_data[date],performance_data[portfolio_id],performance_data[[#This Row],[portfolio_id]])</f>
        <v>45555</v>
      </c>
      <c r="N748" s="14">
        <f xml:space="preserve"> _xlfn.MINIFS(performance_data[date],performance_data[portfolio_id],performance_data[[#This Row],[portfolio_id]])</f>
        <v>44835</v>
      </c>
      <c r="O748" s="15">
        <f>_xlfn.MAXIFS(performance_data[portfolio_value],performance_data[portfolio_id],performance_data[[#This Row],[portfolio_id]],performance_data[date],performance_data[[#This Row],[latest_date]])</f>
        <v>499844.62</v>
      </c>
      <c r="P748" s="15">
        <f>_xlfn.MAXIFS(performance_data[portfolio_value],performance_data[portfolio_id],performance_data[[#This Row],[portfolio_id]],performance_data[date],performance_data[[#This Row],[starting_date]])</f>
        <v>333387.08</v>
      </c>
      <c r="Q748" s="15">
        <f>performance_data[[#This Row],[latest_value]]-performance_data[[#This Row],[starting_value]]</f>
        <v>166457.53999999998</v>
      </c>
      <c r="R748" s="15">
        <f>performance_data[[#This Row],[net_inflows]]-performance_data[[#This Row],[net_outflows]]</f>
        <v>-2891.3199999999997</v>
      </c>
      <c r="S748" s="15" t="str">
        <f>IF(performance_data[[#This Row],[net_inflows]]&gt;AVERAGE(performance_data[net_inflows]),"High","Low")</f>
        <v>High</v>
      </c>
      <c r="T748" s="15">
        <f>AVERAGEIF(performance_data[inflow_flag],performance_data[[#This Row],[inflow_flag]],performance_data[return_percentage])</f>
        <v>4.8467905675459724</v>
      </c>
      <c r="U748" s="17">
        <f>IF(performance_data[[#This Row],[return_percentage]]&lt;performance_data[[#This Row],[benchmark_return]],1,0)</f>
        <v>1</v>
      </c>
      <c r="V748" s="17">
        <f>COUNTIFS(performance_data[portfolio_id],performance_data[[#This Row],[portfolio_id]])</f>
        <v>25</v>
      </c>
      <c r="W748" s="17">
        <f>COUNTIFS(performance_data[portfolio_id],performance_data[[#This Row],[portfolio_id]],
          performance_data[return_flag],1)</f>
        <v>13</v>
      </c>
      <c r="X748" s="15">
        <f>performance_data[[#This Row],[underperform_flag_count]]/performance_data[[#This Row],[totalportfoliocount]]</f>
        <v>0.52</v>
      </c>
    </row>
    <row r="749" spans="1:24" x14ac:dyDescent="0.3">
      <c r="A749">
        <v>2183</v>
      </c>
      <c r="B749" s="1">
        <v>45328</v>
      </c>
      <c r="C749">
        <v>342451.58</v>
      </c>
      <c r="D749">
        <v>19.21</v>
      </c>
      <c r="E749">
        <v>22.54</v>
      </c>
      <c r="F749">
        <v>11571.14</v>
      </c>
      <c r="G749">
        <v>2588.46</v>
      </c>
      <c r="H749" t="s">
        <v>2205</v>
      </c>
      <c r="I749" t="s">
        <v>2206</v>
      </c>
      <c r="J749">
        <v>2</v>
      </c>
      <c r="K749" t="s">
        <v>2226</v>
      </c>
      <c r="L749" t="str">
        <f>IF(performance_data[[#This Row],[return_percentage]]&gt;=performance_data[[#This Row],[benchmark_return]],"Higher","Lower")</f>
        <v>Lower</v>
      </c>
      <c r="M749" s="14">
        <f xml:space="preserve"> _xlfn.MAXIFS(performance_data[date],performance_data[portfolio_id],performance_data[[#This Row],[portfolio_id]])</f>
        <v>45555</v>
      </c>
      <c r="N749" s="14">
        <f xml:space="preserve"> _xlfn.MINIFS(performance_data[date],performance_data[portfolio_id],performance_data[[#This Row],[portfolio_id]])</f>
        <v>44835</v>
      </c>
      <c r="O749" s="15">
        <f>_xlfn.MAXIFS(performance_data[portfolio_value],performance_data[portfolio_id],performance_data[[#This Row],[portfolio_id]],performance_data[date],performance_data[[#This Row],[latest_date]])</f>
        <v>499844.62</v>
      </c>
      <c r="P749" s="15">
        <f>_xlfn.MAXIFS(performance_data[portfolio_value],performance_data[portfolio_id],performance_data[[#This Row],[portfolio_id]],performance_data[date],performance_data[[#This Row],[starting_date]])</f>
        <v>333387.08</v>
      </c>
      <c r="Q749" s="15">
        <f>performance_data[[#This Row],[latest_value]]-performance_data[[#This Row],[starting_value]]</f>
        <v>166457.53999999998</v>
      </c>
      <c r="R749" s="15">
        <f>performance_data[[#This Row],[net_inflows]]-performance_data[[#This Row],[net_outflows]]</f>
        <v>8982.68</v>
      </c>
      <c r="S749" s="15" t="str">
        <f>IF(performance_data[[#This Row],[net_inflows]]&gt;AVERAGE(performance_data[net_inflows]),"High","Low")</f>
        <v>High</v>
      </c>
      <c r="T749" s="15">
        <f>AVERAGEIF(performance_data[inflow_flag],performance_data[[#This Row],[inflow_flag]],performance_data[return_percentage])</f>
        <v>4.8467905675459724</v>
      </c>
      <c r="U749" s="17">
        <f>IF(performance_data[[#This Row],[return_percentage]]&lt;performance_data[[#This Row],[benchmark_return]],1,0)</f>
        <v>1</v>
      </c>
      <c r="V749" s="17">
        <f>COUNTIFS(performance_data[portfolio_id],performance_data[[#This Row],[portfolio_id]])</f>
        <v>25</v>
      </c>
      <c r="W749" s="17">
        <f>COUNTIFS(performance_data[portfolio_id],performance_data[[#This Row],[portfolio_id]],
          performance_data[return_flag],1)</f>
        <v>13</v>
      </c>
      <c r="X749" s="15">
        <f>performance_data[[#This Row],[underperform_flag_count]]/performance_data[[#This Row],[totalportfoliocount]]</f>
        <v>0.52</v>
      </c>
    </row>
    <row r="750" spans="1:24" x14ac:dyDescent="0.3">
      <c r="A750">
        <v>2183</v>
      </c>
      <c r="B750" s="1">
        <v>45216</v>
      </c>
      <c r="C750">
        <v>40373.74</v>
      </c>
      <c r="D750">
        <v>8.2799999999999994</v>
      </c>
      <c r="E750">
        <v>6.73</v>
      </c>
      <c r="F750">
        <v>16001.38</v>
      </c>
      <c r="G750">
        <v>18047.64</v>
      </c>
      <c r="H750" t="s">
        <v>2213</v>
      </c>
      <c r="I750" t="s">
        <v>2217</v>
      </c>
      <c r="J750">
        <v>10</v>
      </c>
      <c r="K750" t="s">
        <v>2224</v>
      </c>
      <c r="L750" t="str">
        <f>IF(performance_data[[#This Row],[return_percentage]]&gt;=performance_data[[#This Row],[benchmark_return]],"Higher","Lower")</f>
        <v>Higher</v>
      </c>
      <c r="M750" s="14">
        <f xml:space="preserve"> _xlfn.MAXIFS(performance_data[date],performance_data[portfolio_id],performance_data[[#This Row],[portfolio_id]])</f>
        <v>45555</v>
      </c>
      <c r="N750" s="14">
        <f xml:space="preserve"> _xlfn.MINIFS(performance_data[date],performance_data[portfolio_id],performance_data[[#This Row],[portfolio_id]])</f>
        <v>44835</v>
      </c>
      <c r="O750" s="15">
        <f>_xlfn.MAXIFS(performance_data[portfolio_value],performance_data[portfolio_id],performance_data[[#This Row],[portfolio_id]],performance_data[date],performance_data[[#This Row],[latest_date]])</f>
        <v>499844.62</v>
      </c>
      <c r="P750" s="15">
        <f>_xlfn.MAXIFS(performance_data[portfolio_value],performance_data[portfolio_id],performance_data[[#This Row],[portfolio_id]],performance_data[date],performance_data[[#This Row],[starting_date]])</f>
        <v>333387.08</v>
      </c>
      <c r="Q750" s="15">
        <f>performance_data[[#This Row],[latest_value]]-performance_data[[#This Row],[starting_value]]</f>
        <v>166457.53999999998</v>
      </c>
      <c r="R750" s="15">
        <f>performance_data[[#This Row],[net_inflows]]-performance_data[[#This Row],[net_outflows]]</f>
        <v>-2046.2600000000002</v>
      </c>
      <c r="S750" s="15" t="str">
        <f>IF(performance_data[[#This Row],[net_inflows]]&gt;AVERAGE(performance_data[net_inflows]),"High","Low")</f>
        <v>High</v>
      </c>
      <c r="T750" s="15">
        <f>AVERAGEIF(performance_data[inflow_flag],performance_data[[#This Row],[inflow_flag]],performance_data[return_percentage])</f>
        <v>4.8467905675459724</v>
      </c>
      <c r="U750" s="17">
        <f>IF(performance_data[[#This Row],[return_percentage]]&lt;performance_data[[#This Row],[benchmark_return]],1,0)</f>
        <v>0</v>
      </c>
      <c r="V750" s="17">
        <f>COUNTIFS(performance_data[portfolio_id],performance_data[[#This Row],[portfolio_id]])</f>
        <v>25</v>
      </c>
      <c r="W750" s="17">
        <f>COUNTIFS(performance_data[portfolio_id],performance_data[[#This Row],[portfolio_id]],
          performance_data[return_flag],1)</f>
        <v>13</v>
      </c>
      <c r="X750" s="15">
        <f>performance_data[[#This Row],[underperform_flag_count]]/performance_data[[#This Row],[totalportfoliocount]]</f>
        <v>0.52</v>
      </c>
    </row>
    <row r="751" spans="1:24" x14ac:dyDescent="0.3">
      <c r="A751">
        <v>2183</v>
      </c>
      <c r="B751" s="1">
        <v>45420</v>
      </c>
      <c r="C751">
        <v>162905.97</v>
      </c>
      <c r="D751">
        <v>-0.26</v>
      </c>
      <c r="E751">
        <v>-0.27</v>
      </c>
      <c r="F751">
        <v>6531.69</v>
      </c>
      <c r="G751">
        <v>17406.41</v>
      </c>
      <c r="H751" t="s">
        <v>2205</v>
      </c>
      <c r="I751" t="s">
        <v>2211</v>
      </c>
      <c r="J751">
        <v>5</v>
      </c>
      <c r="K751" t="s">
        <v>2223</v>
      </c>
      <c r="L751" t="str">
        <f>IF(performance_data[[#This Row],[return_percentage]]&gt;=performance_data[[#This Row],[benchmark_return]],"Higher","Lower")</f>
        <v>Higher</v>
      </c>
      <c r="M751" s="14">
        <f xml:space="preserve"> _xlfn.MAXIFS(performance_data[date],performance_data[portfolio_id],performance_data[[#This Row],[portfolio_id]])</f>
        <v>45555</v>
      </c>
      <c r="N751" s="14">
        <f xml:space="preserve"> _xlfn.MINIFS(performance_data[date],performance_data[portfolio_id],performance_data[[#This Row],[portfolio_id]])</f>
        <v>44835</v>
      </c>
      <c r="O751" s="15">
        <f>_xlfn.MAXIFS(performance_data[portfolio_value],performance_data[portfolio_id],performance_data[[#This Row],[portfolio_id]],performance_data[date],performance_data[[#This Row],[latest_date]])</f>
        <v>499844.62</v>
      </c>
      <c r="P751" s="15">
        <f>_xlfn.MAXIFS(performance_data[portfolio_value],performance_data[portfolio_id],performance_data[[#This Row],[portfolio_id]],performance_data[date],performance_data[[#This Row],[starting_date]])</f>
        <v>333387.08</v>
      </c>
      <c r="Q751" s="15">
        <f>performance_data[[#This Row],[latest_value]]-performance_data[[#This Row],[starting_value]]</f>
        <v>166457.53999999998</v>
      </c>
      <c r="R751" s="15">
        <f>performance_data[[#This Row],[net_inflows]]-performance_data[[#This Row],[net_outflows]]</f>
        <v>-10874.720000000001</v>
      </c>
      <c r="S751" s="15" t="str">
        <f>IF(performance_data[[#This Row],[net_inflows]]&gt;AVERAGE(performance_data[net_inflows]),"High","Low")</f>
        <v>Low</v>
      </c>
      <c r="T751" s="15">
        <f>AVERAGEIF(performance_data[inflow_flag],performance_data[[#This Row],[inflow_flag]],performance_data[return_percentage])</f>
        <v>5.0457846277021572</v>
      </c>
      <c r="U751" s="17">
        <f>IF(performance_data[[#This Row],[return_percentage]]&lt;performance_data[[#This Row],[benchmark_return]],1,0)</f>
        <v>0</v>
      </c>
      <c r="V751" s="17">
        <f>COUNTIFS(performance_data[portfolio_id],performance_data[[#This Row],[portfolio_id]])</f>
        <v>25</v>
      </c>
      <c r="W751" s="17">
        <f>COUNTIFS(performance_data[portfolio_id],performance_data[[#This Row],[portfolio_id]],
          performance_data[return_flag],1)</f>
        <v>13</v>
      </c>
      <c r="X751" s="15">
        <f>performance_data[[#This Row],[underperform_flag_count]]/performance_data[[#This Row],[totalportfoliocount]]</f>
        <v>0.52</v>
      </c>
    </row>
    <row r="752" spans="1:24" x14ac:dyDescent="0.3">
      <c r="A752">
        <v>2183</v>
      </c>
      <c r="B752" s="1">
        <v>45035</v>
      </c>
      <c r="C752">
        <v>152533.07</v>
      </c>
      <c r="D752">
        <v>-3.36</v>
      </c>
      <c r="E752">
        <v>-2.92</v>
      </c>
      <c r="F752">
        <v>17388.849999999999</v>
      </c>
      <c r="G752">
        <v>2203.7600000000002</v>
      </c>
      <c r="H752" t="s">
        <v>2213</v>
      </c>
      <c r="I752" t="s">
        <v>2211</v>
      </c>
      <c r="J752">
        <v>4</v>
      </c>
      <c r="K752" t="s">
        <v>2216</v>
      </c>
      <c r="L752" t="str">
        <f>IF(performance_data[[#This Row],[return_percentage]]&gt;=performance_data[[#This Row],[benchmark_return]],"Higher","Lower")</f>
        <v>Lower</v>
      </c>
      <c r="M752" s="14">
        <f xml:space="preserve"> _xlfn.MAXIFS(performance_data[date],performance_data[portfolio_id],performance_data[[#This Row],[portfolio_id]])</f>
        <v>45555</v>
      </c>
      <c r="N752" s="14">
        <f xml:space="preserve"> _xlfn.MINIFS(performance_data[date],performance_data[portfolio_id],performance_data[[#This Row],[portfolio_id]])</f>
        <v>44835</v>
      </c>
      <c r="O752" s="15">
        <f>_xlfn.MAXIFS(performance_data[portfolio_value],performance_data[portfolio_id],performance_data[[#This Row],[portfolio_id]],performance_data[date],performance_data[[#This Row],[latest_date]])</f>
        <v>499844.62</v>
      </c>
      <c r="P752" s="15">
        <f>_xlfn.MAXIFS(performance_data[portfolio_value],performance_data[portfolio_id],performance_data[[#This Row],[portfolio_id]],performance_data[date],performance_data[[#This Row],[starting_date]])</f>
        <v>333387.08</v>
      </c>
      <c r="Q752" s="15">
        <f>performance_data[[#This Row],[latest_value]]-performance_data[[#This Row],[starting_value]]</f>
        <v>166457.53999999998</v>
      </c>
      <c r="R752" s="15">
        <f>performance_data[[#This Row],[net_inflows]]-performance_data[[#This Row],[net_outflows]]</f>
        <v>15185.089999999998</v>
      </c>
      <c r="S752" s="15" t="str">
        <f>IF(performance_data[[#This Row],[net_inflows]]&gt;AVERAGE(performance_data[net_inflows]),"High","Low")</f>
        <v>High</v>
      </c>
      <c r="T752" s="15">
        <f>AVERAGEIF(performance_data[inflow_flag],performance_data[[#This Row],[inflow_flag]],performance_data[return_percentage])</f>
        <v>4.8467905675459724</v>
      </c>
      <c r="U752" s="17">
        <f>IF(performance_data[[#This Row],[return_percentage]]&lt;performance_data[[#This Row],[benchmark_return]],1,0)</f>
        <v>1</v>
      </c>
      <c r="V752" s="17">
        <f>COUNTIFS(performance_data[portfolio_id],performance_data[[#This Row],[portfolio_id]])</f>
        <v>25</v>
      </c>
      <c r="W752" s="17">
        <f>COUNTIFS(performance_data[portfolio_id],performance_data[[#This Row],[portfolio_id]],
          performance_data[return_flag],1)</f>
        <v>13</v>
      </c>
      <c r="X752" s="15">
        <f>performance_data[[#This Row],[underperform_flag_count]]/performance_data[[#This Row],[totalportfoliocount]]</f>
        <v>0.52</v>
      </c>
    </row>
    <row r="753" spans="1:24" x14ac:dyDescent="0.3">
      <c r="A753">
        <v>2183</v>
      </c>
      <c r="B753" s="1">
        <v>44948</v>
      </c>
      <c r="C753">
        <v>23964.1</v>
      </c>
      <c r="D753">
        <v>11.01</v>
      </c>
      <c r="E753">
        <v>10</v>
      </c>
      <c r="F753">
        <v>13857.27</v>
      </c>
      <c r="G753">
        <v>4561.54</v>
      </c>
      <c r="H753" t="s">
        <v>2213</v>
      </c>
      <c r="I753" t="s">
        <v>2206</v>
      </c>
      <c r="J753">
        <v>1</v>
      </c>
      <c r="K753" t="s">
        <v>2207</v>
      </c>
      <c r="L753" t="str">
        <f>IF(performance_data[[#This Row],[return_percentage]]&gt;=performance_data[[#This Row],[benchmark_return]],"Higher","Lower")</f>
        <v>Higher</v>
      </c>
      <c r="M753" s="14">
        <f xml:space="preserve"> _xlfn.MAXIFS(performance_data[date],performance_data[portfolio_id],performance_data[[#This Row],[portfolio_id]])</f>
        <v>45555</v>
      </c>
      <c r="N753" s="14">
        <f xml:space="preserve"> _xlfn.MINIFS(performance_data[date],performance_data[portfolio_id],performance_data[[#This Row],[portfolio_id]])</f>
        <v>44835</v>
      </c>
      <c r="O753" s="15">
        <f>_xlfn.MAXIFS(performance_data[portfolio_value],performance_data[portfolio_id],performance_data[[#This Row],[portfolio_id]],performance_data[date],performance_data[[#This Row],[latest_date]])</f>
        <v>499844.62</v>
      </c>
      <c r="P753" s="15">
        <f>_xlfn.MAXIFS(performance_data[portfolio_value],performance_data[portfolio_id],performance_data[[#This Row],[portfolio_id]],performance_data[date],performance_data[[#This Row],[starting_date]])</f>
        <v>333387.08</v>
      </c>
      <c r="Q753" s="15">
        <f>performance_data[[#This Row],[latest_value]]-performance_data[[#This Row],[starting_value]]</f>
        <v>166457.53999999998</v>
      </c>
      <c r="R753" s="15">
        <f>performance_data[[#This Row],[net_inflows]]-performance_data[[#This Row],[net_outflows]]</f>
        <v>9295.73</v>
      </c>
      <c r="S753" s="15" t="str">
        <f>IF(performance_data[[#This Row],[net_inflows]]&gt;AVERAGE(performance_data[net_inflows]),"High","Low")</f>
        <v>High</v>
      </c>
      <c r="T753" s="15">
        <f>AVERAGEIF(performance_data[inflow_flag],performance_data[[#This Row],[inflow_flag]],performance_data[return_percentage])</f>
        <v>4.8467905675459724</v>
      </c>
      <c r="U753" s="17">
        <f>IF(performance_data[[#This Row],[return_percentage]]&lt;performance_data[[#This Row],[benchmark_return]],1,0)</f>
        <v>0</v>
      </c>
      <c r="V753" s="17">
        <f>COUNTIFS(performance_data[portfolio_id],performance_data[[#This Row],[portfolio_id]])</f>
        <v>25</v>
      </c>
      <c r="W753" s="17">
        <f>COUNTIFS(performance_data[portfolio_id],performance_data[[#This Row],[portfolio_id]],
          performance_data[return_flag],1)</f>
        <v>13</v>
      </c>
      <c r="X753" s="15">
        <f>performance_data[[#This Row],[underperform_flag_count]]/performance_data[[#This Row],[totalportfoliocount]]</f>
        <v>0.52</v>
      </c>
    </row>
    <row r="754" spans="1:24" x14ac:dyDescent="0.3">
      <c r="A754">
        <v>2183</v>
      </c>
      <c r="B754" s="1">
        <v>45264</v>
      </c>
      <c r="C754">
        <v>433466.7</v>
      </c>
      <c r="D754">
        <v>18.98</v>
      </c>
      <c r="E754">
        <v>21.71</v>
      </c>
      <c r="F754">
        <v>8329.2199999999993</v>
      </c>
      <c r="G754">
        <v>15981.71</v>
      </c>
      <c r="H754" t="s">
        <v>2213</v>
      </c>
      <c r="I754" t="s">
        <v>2217</v>
      </c>
      <c r="J754">
        <v>12</v>
      </c>
      <c r="K754" t="s">
        <v>2218</v>
      </c>
      <c r="L754" t="str">
        <f>IF(performance_data[[#This Row],[return_percentage]]&gt;=performance_data[[#This Row],[benchmark_return]],"Higher","Lower")</f>
        <v>Lower</v>
      </c>
      <c r="M754" s="14">
        <f xml:space="preserve"> _xlfn.MAXIFS(performance_data[date],performance_data[portfolio_id],performance_data[[#This Row],[portfolio_id]])</f>
        <v>45555</v>
      </c>
      <c r="N754" s="14">
        <f xml:space="preserve"> _xlfn.MINIFS(performance_data[date],performance_data[portfolio_id],performance_data[[#This Row],[portfolio_id]])</f>
        <v>44835</v>
      </c>
      <c r="O754" s="15">
        <f>_xlfn.MAXIFS(performance_data[portfolio_value],performance_data[portfolio_id],performance_data[[#This Row],[portfolio_id]],performance_data[date],performance_data[[#This Row],[latest_date]])</f>
        <v>499844.62</v>
      </c>
      <c r="P754" s="15">
        <f>_xlfn.MAXIFS(performance_data[portfolio_value],performance_data[portfolio_id],performance_data[[#This Row],[portfolio_id]],performance_data[date],performance_data[[#This Row],[starting_date]])</f>
        <v>333387.08</v>
      </c>
      <c r="Q754" s="15">
        <f>performance_data[[#This Row],[latest_value]]-performance_data[[#This Row],[starting_value]]</f>
        <v>166457.53999999998</v>
      </c>
      <c r="R754" s="15">
        <f>performance_data[[#This Row],[net_inflows]]-performance_data[[#This Row],[net_outflows]]</f>
        <v>-7652.49</v>
      </c>
      <c r="S754" s="15" t="str">
        <f>IF(performance_data[[#This Row],[net_inflows]]&gt;AVERAGE(performance_data[net_inflows]),"High","Low")</f>
        <v>Low</v>
      </c>
      <c r="T754" s="15">
        <f>AVERAGEIF(performance_data[inflow_flag],performance_data[[#This Row],[inflow_flag]],performance_data[return_percentage])</f>
        <v>5.0457846277021572</v>
      </c>
      <c r="U754" s="17">
        <f>IF(performance_data[[#This Row],[return_percentage]]&lt;performance_data[[#This Row],[benchmark_return]],1,0)</f>
        <v>1</v>
      </c>
      <c r="V754" s="17">
        <f>COUNTIFS(performance_data[portfolio_id],performance_data[[#This Row],[portfolio_id]])</f>
        <v>25</v>
      </c>
      <c r="W754" s="17">
        <f>COUNTIFS(performance_data[portfolio_id],performance_data[[#This Row],[portfolio_id]],
          performance_data[return_flag],1)</f>
        <v>13</v>
      </c>
      <c r="X754" s="15">
        <f>performance_data[[#This Row],[underperform_flag_count]]/performance_data[[#This Row],[totalportfoliocount]]</f>
        <v>0.52</v>
      </c>
    </row>
    <row r="755" spans="1:24" x14ac:dyDescent="0.3">
      <c r="A755">
        <v>2183</v>
      </c>
      <c r="B755" s="1">
        <v>45404</v>
      </c>
      <c r="C755">
        <v>147596.49</v>
      </c>
      <c r="D755">
        <v>-3.53</v>
      </c>
      <c r="E755">
        <v>-4.0999999999999996</v>
      </c>
      <c r="F755">
        <v>500.73</v>
      </c>
      <c r="G755">
        <v>8093.84</v>
      </c>
      <c r="H755" t="s">
        <v>2205</v>
      </c>
      <c r="I755" t="s">
        <v>2211</v>
      </c>
      <c r="J755">
        <v>4</v>
      </c>
      <c r="K755" t="s">
        <v>2216</v>
      </c>
      <c r="L755" t="str">
        <f>IF(performance_data[[#This Row],[return_percentage]]&gt;=performance_data[[#This Row],[benchmark_return]],"Higher","Lower")</f>
        <v>Higher</v>
      </c>
      <c r="M755" s="14">
        <f xml:space="preserve"> _xlfn.MAXIFS(performance_data[date],performance_data[portfolio_id],performance_data[[#This Row],[portfolio_id]])</f>
        <v>45555</v>
      </c>
      <c r="N755" s="14">
        <f xml:space="preserve"> _xlfn.MINIFS(performance_data[date],performance_data[portfolio_id],performance_data[[#This Row],[portfolio_id]])</f>
        <v>44835</v>
      </c>
      <c r="O755" s="15">
        <f>_xlfn.MAXIFS(performance_data[portfolio_value],performance_data[portfolio_id],performance_data[[#This Row],[portfolio_id]],performance_data[date],performance_data[[#This Row],[latest_date]])</f>
        <v>499844.62</v>
      </c>
      <c r="P755" s="15">
        <f>_xlfn.MAXIFS(performance_data[portfolio_value],performance_data[portfolio_id],performance_data[[#This Row],[portfolio_id]],performance_data[date],performance_data[[#This Row],[starting_date]])</f>
        <v>333387.08</v>
      </c>
      <c r="Q755" s="15">
        <f>performance_data[[#This Row],[latest_value]]-performance_data[[#This Row],[starting_value]]</f>
        <v>166457.53999999998</v>
      </c>
      <c r="R755" s="15">
        <f>performance_data[[#This Row],[net_inflows]]-performance_data[[#This Row],[net_outflows]]</f>
        <v>-7593.1100000000006</v>
      </c>
      <c r="S755" s="15" t="str">
        <f>IF(performance_data[[#This Row],[net_inflows]]&gt;AVERAGE(performance_data[net_inflows]),"High","Low")</f>
        <v>Low</v>
      </c>
      <c r="T755" s="15">
        <f>AVERAGEIF(performance_data[inflow_flag],performance_data[[#This Row],[inflow_flag]],performance_data[return_percentage])</f>
        <v>5.0457846277021572</v>
      </c>
      <c r="U755" s="17">
        <f>IF(performance_data[[#This Row],[return_percentage]]&lt;performance_data[[#This Row],[benchmark_return]],1,0)</f>
        <v>0</v>
      </c>
      <c r="V755" s="17">
        <f>COUNTIFS(performance_data[portfolio_id],performance_data[[#This Row],[portfolio_id]])</f>
        <v>25</v>
      </c>
      <c r="W755" s="17">
        <f>COUNTIFS(performance_data[portfolio_id],performance_data[[#This Row],[portfolio_id]],
          performance_data[return_flag],1)</f>
        <v>13</v>
      </c>
      <c r="X755" s="15">
        <f>performance_data[[#This Row],[underperform_flag_count]]/performance_data[[#This Row],[totalportfoliocount]]</f>
        <v>0.52</v>
      </c>
    </row>
    <row r="756" spans="1:24" x14ac:dyDescent="0.3">
      <c r="A756">
        <v>2235</v>
      </c>
      <c r="B756" s="1">
        <v>45532</v>
      </c>
      <c r="C756">
        <v>69930.03</v>
      </c>
      <c r="D756">
        <v>1.63</v>
      </c>
      <c r="E756">
        <v>1.82</v>
      </c>
      <c r="F756">
        <v>15529.02</v>
      </c>
      <c r="G756">
        <v>19649.02</v>
      </c>
      <c r="H756" t="s">
        <v>2205</v>
      </c>
      <c r="I756" t="s">
        <v>2209</v>
      </c>
      <c r="J756">
        <v>8</v>
      </c>
      <c r="K756" t="s">
        <v>2214</v>
      </c>
      <c r="L756" t="str">
        <f>IF(performance_data[[#This Row],[return_percentage]]&gt;=performance_data[[#This Row],[benchmark_return]],"Higher","Lower")</f>
        <v>Lower</v>
      </c>
      <c r="M756" s="14">
        <f xml:space="preserve"> _xlfn.MAXIFS(performance_data[date],performance_data[portfolio_id],performance_data[[#This Row],[portfolio_id]])</f>
        <v>45532</v>
      </c>
      <c r="N756" s="14">
        <f xml:space="preserve"> _xlfn.MINIFS(performance_data[date],performance_data[portfolio_id],performance_data[[#This Row],[portfolio_id]])</f>
        <v>44839</v>
      </c>
      <c r="O756" s="15">
        <f>_xlfn.MAXIFS(performance_data[portfolio_value],performance_data[portfolio_id],performance_data[[#This Row],[portfolio_id]],performance_data[date],performance_data[[#This Row],[latest_date]])</f>
        <v>116915.16</v>
      </c>
      <c r="P756" s="15">
        <f>_xlfn.MAXIFS(performance_data[portfolio_value],performance_data[portfolio_id],performance_data[[#This Row],[portfolio_id]],performance_data[date],performance_data[[#This Row],[starting_date]])</f>
        <v>484616.05</v>
      </c>
      <c r="Q756" s="15">
        <f>performance_data[[#This Row],[latest_value]]-performance_data[[#This Row],[starting_value]]</f>
        <v>-367700.89</v>
      </c>
      <c r="R756" s="15">
        <f>performance_data[[#This Row],[net_inflows]]-performance_data[[#This Row],[net_outflows]]</f>
        <v>-4120</v>
      </c>
      <c r="S756" s="15" t="str">
        <f>IF(performance_data[[#This Row],[net_inflows]]&gt;AVERAGE(performance_data[net_inflows]),"High","Low")</f>
        <v>High</v>
      </c>
      <c r="T756" s="15">
        <f>AVERAGEIF(performance_data[inflow_flag],performance_data[[#This Row],[inflow_flag]],performance_data[return_percentage])</f>
        <v>4.8467905675459724</v>
      </c>
      <c r="U756" s="17">
        <f>IF(performance_data[[#This Row],[return_percentage]]&lt;performance_data[[#This Row],[benchmark_return]],1,0)</f>
        <v>1</v>
      </c>
      <c r="V756" s="17">
        <f>COUNTIFS(performance_data[portfolio_id],performance_data[[#This Row],[portfolio_id]])</f>
        <v>27</v>
      </c>
      <c r="W756" s="17">
        <f>COUNTIFS(performance_data[portfolio_id],performance_data[[#This Row],[portfolio_id]],
          performance_data[return_flag],1)</f>
        <v>15</v>
      </c>
      <c r="X756" s="15">
        <f>performance_data[[#This Row],[underperform_flag_count]]/performance_data[[#This Row],[totalportfoliocount]]</f>
        <v>0.55555555555555558</v>
      </c>
    </row>
    <row r="757" spans="1:24" x14ac:dyDescent="0.3">
      <c r="A757">
        <v>2235</v>
      </c>
      <c r="B757" s="1">
        <v>45069</v>
      </c>
      <c r="C757">
        <v>200376.13</v>
      </c>
      <c r="D757">
        <v>8.86</v>
      </c>
      <c r="E757">
        <v>8.9700000000000006</v>
      </c>
      <c r="F757">
        <v>3117.23</v>
      </c>
      <c r="G757">
        <v>9316.1299999999992</v>
      </c>
      <c r="H757" t="s">
        <v>2213</v>
      </c>
      <c r="I757" t="s">
        <v>2211</v>
      </c>
      <c r="J757">
        <v>5</v>
      </c>
      <c r="K757" t="s">
        <v>2223</v>
      </c>
      <c r="L757" t="str">
        <f>IF(performance_data[[#This Row],[return_percentage]]&gt;=performance_data[[#This Row],[benchmark_return]],"Higher","Lower")</f>
        <v>Lower</v>
      </c>
      <c r="M757" s="14">
        <f xml:space="preserve"> _xlfn.MAXIFS(performance_data[date],performance_data[portfolio_id],performance_data[[#This Row],[portfolio_id]])</f>
        <v>45532</v>
      </c>
      <c r="N757" s="14">
        <f xml:space="preserve"> _xlfn.MINIFS(performance_data[date],performance_data[portfolio_id],performance_data[[#This Row],[portfolio_id]])</f>
        <v>44839</v>
      </c>
      <c r="O757" s="15">
        <f>_xlfn.MAXIFS(performance_data[portfolio_value],performance_data[portfolio_id],performance_data[[#This Row],[portfolio_id]],performance_data[date],performance_data[[#This Row],[latest_date]])</f>
        <v>116915.16</v>
      </c>
      <c r="P757" s="15">
        <f>_xlfn.MAXIFS(performance_data[portfolio_value],performance_data[portfolio_id],performance_data[[#This Row],[portfolio_id]],performance_data[date],performance_data[[#This Row],[starting_date]])</f>
        <v>484616.05</v>
      </c>
      <c r="Q757" s="15">
        <f>performance_data[[#This Row],[latest_value]]-performance_data[[#This Row],[starting_value]]</f>
        <v>-367700.89</v>
      </c>
      <c r="R757" s="15">
        <f>performance_data[[#This Row],[net_inflows]]-performance_data[[#This Row],[net_outflows]]</f>
        <v>-6198.9</v>
      </c>
      <c r="S757" s="15" t="str">
        <f>IF(performance_data[[#This Row],[net_inflows]]&gt;AVERAGE(performance_data[net_inflows]),"High","Low")</f>
        <v>Low</v>
      </c>
      <c r="T757" s="15">
        <f>AVERAGEIF(performance_data[inflow_flag],performance_data[[#This Row],[inflow_flag]],performance_data[return_percentage])</f>
        <v>5.0457846277021572</v>
      </c>
      <c r="U757" s="17">
        <f>IF(performance_data[[#This Row],[return_percentage]]&lt;performance_data[[#This Row],[benchmark_return]],1,0)</f>
        <v>1</v>
      </c>
      <c r="V757" s="17">
        <f>COUNTIFS(performance_data[portfolio_id],performance_data[[#This Row],[portfolio_id]])</f>
        <v>27</v>
      </c>
      <c r="W757" s="17">
        <f>COUNTIFS(performance_data[portfolio_id],performance_data[[#This Row],[portfolio_id]],
          performance_data[return_flag],1)</f>
        <v>15</v>
      </c>
      <c r="X757" s="15">
        <f>performance_data[[#This Row],[underperform_flag_count]]/performance_data[[#This Row],[totalportfoliocount]]</f>
        <v>0.55555555555555558</v>
      </c>
    </row>
    <row r="758" spans="1:24" x14ac:dyDescent="0.3">
      <c r="A758">
        <v>2235</v>
      </c>
      <c r="B758" s="1">
        <v>44903</v>
      </c>
      <c r="C758">
        <v>18322.580000000002</v>
      </c>
      <c r="D758">
        <v>0.37</v>
      </c>
      <c r="E758">
        <v>0.37</v>
      </c>
      <c r="F758">
        <v>9402.7900000000009</v>
      </c>
      <c r="G758">
        <v>7758.72</v>
      </c>
      <c r="H758" t="s">
        <v>2220</v>
      </c>
      <c r="I758" t="s">
        <v>2217</v>
      </c>
      <c r="J758">
        <v>12</v>
      </c>
      <c r="K758" t="s">
        <v>2218</v>
      </c>
      <c r="L758" t="str">
        <f>IF(performance_data[[#This Row],[return_percentage]]&gt;=performance_data[[#This Row],[benchmark_return]],"Higher","Lower")</f>
        <v>Higher</v>
      </c>
      <c r="M758" s="14">
        <f xml:space="preserve"> _xlfn.MAXIFS(performance_data[date],performance_data[portfolio_id],performance_data[[#This Row],[portfolio_id]])</f>
        <v>45532</v>
      </c>
      <c r="N758" s="14">
        <f xml:space="preserve"> _xlfn.MINIFS(performance_data[date],performance_data[portfolio_id],performance_data[[#This Row],[portfolio_id]])</f>
        <v>44839</v>
      </c>
      <c r="O758" s="15">
        <f>_xlfn.MAXIFS(performance_data[portfolio_value],performance_data[portfolio_id],performance_data[[#This Row],[portfolio_id]],performance_data[date],performance_data[[#This Row],[latest_date]])</f>
        <v>116915.16</v>
      </c>
      <c r="P758" s="15">
        <f>_xlfn.MAXIFS(performance_data[portfolio_value],performance_data[portfolio_id],performance_data[[#This Row],[portfolio_id]],performance_data[date],performance_data[[#This Row],[starting_date]])</f>
        <v>484616.05</v>
      </c>
      <c r="Q758" s="15">
        <f>performance_data[[#This Row],[latest_value]]-performance_data[[#This Row],[starting_value]]</f>
        <v>-367700.89</v>
      </c>
      <c r="R758" s="15">
        <f>performance_data[[#This Row],[net_inflows]]-performance_data[[#This Row],[net_outflows]]</f>
        <v>1644.0700000000006</v>
      </c>
      <c r="S758" s="15" t="str">
        <f>IF(performance_data[[#This Row],[net_inflows]]&gt;AVERAGE(performance_data[net_inflows]),"High","Low")</f>
        <v>Low</v>
      </c>
      <c r="T758" s="15">
        <f>AVERAGEIF(performance_data[inflow_flag],performance_data[[#This Row],[inflow_flag]],performance_data[return_percentage])</f>
        <v>5.0457846277021572</v>
      </c>
      <c r="U758" s="17">
        <f>IF(performance_data[[#This Row],[return_percentage]]&lt;performance_data[[#This Row],[benchmark_return]],1,0)</f>
        <v>0</v>
      </c>
      <c r="V758" s="17">
        <f>COUNTIFS(performance_data[portfolio_id],performance_data[[#This Row],[portfolio_id]])</f>
        <v>27</v>
      </c>
      <c r="W758" s="17">
        <f>COUNTIFS(performance_data[portfolio_id],performance_data[[#This Row],[portfolio_id]],
          performance_data[return_flag],1)</f>
        <v>15</v>
      </c>
      <c r="X758" s="15">
        <f>performance_data[[#This Row],[underperform_flag_count]]/performance_data[[#This Row],[totalportfoliocount]]</f>
        <v>0.55555555555555558</v>
      </c>
    </row>
    <row r="759" spans="1:24" x14ac:dyDescent="0.3">
      <c r="A759">
        <v>2235</v>
      </c>
      <c r="B759" s="1">
        <v>45469</v>
      </c>
      <c r="C759">
        <v>372966.40000000002</v>
      </c>
      <c r="D759">
        <v>-1.96</v>
      </c>
      <c r="E759">
        <v>-2.34</v>
      </c>
      <c r="F759">
        <v>15180.19</v>
      </c>
      <c r="G759">
        <v>7256.66</v>
      </c>
      <c r="H759" t="s">
        <v>2205</v>
      </c>
      <c r="I759" t="s">
        <v>2211</v>
      </c>
      <c r="J759">
        <v>6</v>
      </c>
      <c r="K759" t="s">
        <v>2212</v>
      </c>
      <c r="L759" t="str">
        <f>IF(performance_data[[#This Row],[return_percentage]]&gt;=performance_data[[#This Row],[benchmark_return]],"Higher","Lower")</f>
        <v>Higher</v>
      </c>
      <c r="M759" s="14">
        <f xml:space="preserve"> _xlfn.MAXIFS(performance_data[date],performance_data[portfolio_id],performance_data[[#This Row],[portfolio_id]])</f>
        <v>45532</v>
      </c>
      <c r="N759" s="14">
        <f xml:space="preserve"> _xlfn.MINIFS(performance_data[date],performance_data[portfolio_id],performance_data[[#This Row],[portfolio_id]])</f>
        <v>44839</v>
      </c>
      <c r="O759" s="15">
        <f>_xlfn.MAXIFS(performance_data[portfolio_value],performance_data[portfolio_id],performance_data[[#This Row],[portfolio_id]],performance_data[date],performance_data[[#This Row],[latest_date]])</f>
        <v>116915.16</v>
      </c>
      <c r="P759" s="15">
        <f>_xlfn.MAXIFS(performance_data[portfolio_value],performance_data[portfolio_id],performance_data[[#This Row],[portfolio_id]],performance_data[date],performance_data[[#This Row],[starting_date]])</f>
        <v>484616.05</v>
      </c>
      <c r="Q759" s="15">
        <f>performance_data[[#This Row],[latest_value]]-performance_data[[#This Row],[starting_value]]</f>
        <v>-367700.89</v>
      </c>
      <c r="R759" s="15">
        <f>performance_data[[#This Row],[net_inflows]]-performance_data[[#This Row],[net_outflows]]</f>
        <v>7923.5300000000007</v>
      </c>
      <c r="S759" s="15" t="str">
        <f>IF(performance_data[[#This Row],[net_inflows]]&gt;AVERAGE(performance_data[net_inflows]),"High","Low")</f>
        <v>High</v>
      </c>
      <c r="T759" s="15">
        <f>AVERAGEIF(performance_data[inflow_flag],performance_data[[#This Row],[inflow_flag]],performance_data[return_percentage])</f>
        <v>4.8467905675459724</v>
      </c>
      <c r="U759" s="17">
        <f>IF(performance_data[[#This Row],[return_percentage]]&lt;performance_data[[#This Row],[benchmark_return]],1,0)</f>
        <v>0</v>
      </c>
      <c r="V759" s="17">
        <f>COUNTIFS(performance_data[portfolio_id],performance_data[[#This Row],[portfolio_id]])</f>
        <v>27</v>
      </c>
      <c r="W759" s="17">
        <f>COUNTIFS(performance_data[portfolio_id],performance_data[[#This Row],[portfolio_id]],
          performance_data[return_flag],1)</f>
        <v>15</v>
      </c>
      <c r="X759" s="15">
        <f>performance_data[[#This Row],[underperform_flag_count]]/performance_data[[#This Row],[totalportfoliocount]]</f>
        <v>0.55555555555555558</v>
      </c>
    </row>
    <row r="760" spans="1:24" x14ac:dyDescent="0.3">
      <c r="A760">
        <v>2235</v>
      </c>
      <c r="B760" s="1">
        <v>44882</v>
      </c>
      <c r="C760">
        <v>75165.279999999999</v>
      </c>
      <c r="D760">
        <v>7.81</v>
      </c>
      <c r="E760">
        <v>6.55</v>
      </c>
      <c r="F760">
        <v>7438.09</v>
      </c>
      <c r="G760">
        <v>8566.33</v>
      </c>
      <c r="H760" t="s">
        <v>2220</v>
      </c>
      <c r="I760" t="s">
        <v>2217</v>
      </c>
      <c r="J760">
        <v>11</v>
      </c>
      <c r="K760" t="s">
        <v>2219</v>
      </c>
      <c r="L760" t="str">
        <f>IF(performance_data[[#This Row],[return_percentage]]&gt;=performance_data[[#This Row],[benchmark_return]],"Higher","Lower")</f>
        <v>Higher</v>
      </c>
      <c r="M760" s="14">
        <f xml:space="preserve"> _xlfn.MAXIFS(performance_data[date],performance_data[portfolio_id],performance_data[[#This Row],[portfolio_id]])</f>
        <v>45532</v>
      </c>
      <c r="N760" s="14">
        <f xml:space="preserve"> _xlfn.MINIFS(performance_data[date],performance_data[portfolio_id],performance_data[[#This Row],[portfolio_id]])</f>
        <v>44839</v>
      </c>
      <c r="O760" s="15">
        <f>_xlfn.MAXIFS(performance_data[portfolio_value],performance_data[portfolio_id],performance_data[[#This Row],[portfolio_id]],performance_data[date],performance_data[[#This Row],[latest_date]])</f>
        <v>116915.16</v>
      </c>
      <c r="P760" s="15">
        <f>_xlfn.MAXIFS(performance_data[portfolio_value],performance_data[portfolio_id],performance_data[[#This Row],[portfolio_id]],performance_data[date],performance_data[[#This Row],[starting_date]])</f>
        <v>484616.05</v>
      </c>
      <c r="Q760" s="15">
        <f>performance_data[[#This Row],[latest_value]]-performance_data[[#This Row],[starting_value]]</f>
        <v>-367700.89</v>
      </c>
      <c r="R760" s="15">
        <f>performance_data[[#This Row],[net_inflows]]-performance_data[[#This Row],[net_outflows]]</f>
        <v>-1128.2399999999998</v>
      </c>
      <c r="S760" s="15" t="str">
        <f>IF(performance_data[[#This Row],[net_inflows]]&gt;AVERAGE(performance_data[net_inflows]),"High","Low")</f>
        <v>Low</v>
      </c>
      <c r="T760" s="15">
        <f>AVERAGEIF(performance_data[inflow_flag],performance_data[[#This Row],[inflow_flag]],performance_data[return_percentage])</f>
        <v>5.0457846277021572</v>
      </c>
      <c r="U760" s="17">
        <f>IF(performance_data[[#This Row],[return_percentage]]&lt;performance_data[[#This Row],[benchmark_return]],1,0)</f>
        <v>0</v>
      </c>
      <c r="V760" s="17">
        <f>COUNTIFS(performance_data[portfolio_id],performance_data[[#This Row],[portfolio_id]])</f>
        <v>27</v>
      </c>
      <c r="W760" s="17">
        <f>COUNTIFS(performance_data[portfolio_id],performance_data[[#This Row],[portfolio_id]],
          performance_data[return_flag],1)</f>
        <v>15</v>
      </c>
      <c r="X760" s="15">
        <f>performance_data[[#This Row],[underperform_flag_count]]/performance_data[[#This Row],[totalportfoliocount]]</f>
        <v>0.55555555555555558</v>
      </c>
    </row>
    <row r="761" spans="1:24" x14ac:dyDescent="0.3">
      <c r="A761">
        <v>2235</v>
      </c>
      <c r="B761" s="1">
        <v>45297</v>
      </c>
      <c r="C761">
        <v>38831.08</v>
      </c>
      <c r="D761">
        <v>16.64</v>
      </c>
      <c r="E761">
        <v>16.64</v>
      </c>
      <c r="F761">
        <v>17402</v>
      </c>
      <c r="G761">
        <v>6629.74</v>
      </c>
      <c r="H761" t="s">
        <v>2205</v>
      </c>
      <c r="I761" t="s">
        <v>2206</v>
      </c>
      <c r="J761">
        <v>1</v>
      </c>
      <c r="K761" t="s">
        <v>2207</v>
      </c>
      <c r="L761" t="str">
        <f>IF(performance_data[[#This Row],[return_percentage]]&gt;=performance_data[[#This Row],[benchmark_return]],"Higher","Lower")</f>
        <v>Higher</v>
      </c>
      <c r="M761" s="14">
        <f xml:space="preserve"> _xlfn.MAXIFS(performance_data[date],performance_data[portfolio_id],performance_data[[#This Row],[portfolio_id]])</f>
        <v>45532</v>
      </c>
      <c r="N761" s="14">
        <f xml:space="preserve"> _xlfn.MINIFS(performance_data[date],performance_data[portfolio_id],performance_data[[#This Row],[portfolio_id]])</f>
        <v>44839</v>
      </c>
      <c r="O761" s="15">
        <f>_xlfn.MAXIFS(performance_data[portfolio_value],performance_data[portfolio_id],performance_data[[#This Row],[portfolio_id]],performance_data[date],performance_data[[#This Row],[latest_date]])</f>
        <v>116915.16</v>
      </c>
      <c r="P761" s="15">
        <f>_xlfn.MAXIFS(performance_data[portfolio_value],performance_data[portfolio_id],performance_data[[#This Row],[portfolio_id]],performance_data[date],performance_data[[#This Row],[starting_date]])</f>
        <v>484616.05</v>
      </c>
      <c r="Q761" s="15">
        <f>performance_data[[#This Row],[latest_value]]-performance_data[[#This Row],[starting_value]]</f>
        <v>-367700.89</v>
      </c>
      <c r="R761" s="15">
        <f>performance_data[[#This Row],[net_inflows]]-performance_data[[#This Row],[net_outflows]]</f>
        <v>10772.26</v>
      </c>
      <c r="S761" s="15" t="str">
        <f>IF(performance_data[[#This Row],[net_inflows]]&gt;AVERAGE(performance_data[net_inflows]),"High","Low")</f>
        <v>High</v>
      </c>
      <c r="T761" s="15">
        <f>AVERAGEIF(performance_data[inflow_flag],performance_data[[#This Row],[inflow_flag]],performance_data[return_percentage])</f>
        <v>4.8467905675459724</v>
      </c>
      <c r="U761" s="17">
        <f>IF(performance_data[[#This Row],[return_percentage]]&lt;performance_data[[#This Row],[benchmark_return]],1,0)</f>
        <v>0</v>
      </c>
      <c r="V761" s="17">
        <f>COUNTIFS(performance_data[portfolio_id],performance_data[[#This Row],[portfolio_id]])</f>
        <v>27</v>
      </c>
      <c r="W761" s="17">
        <f>COUNTIFS(performance_data[portfolio_id],performance_data[[#This Row],[portfolio_id]],
          performance_data[return_flag],1)</f>
        <v>15</v>
      </c>
      <c r="X761" s="15">
        <f>performance_data[[#This Row],[underperform_flag_count]]/performance_data[[#This Row],[totalportfoliocount]]</f>
        <v>0.55555555555555558</v>
      </c>
    </row>
    <row r="762" spans="1:24" x14ac:dyDescent="0.3">
      <c r="A762">
        <v>2235</v>
      </c>
      <c r="B762" s="1">
        <v>45225</v>
      </c>
      <c r="C762">
        <v>232287.69</v>
      </c>
      <c r="D762">
        <v>-0.21</v>
      </c>
      <c r="E762">
        <v>-0.21</v>
      </c>
      <c r="F762">
        <v>6714.05</v>
      </c>
      <c r="G762">
        <v>2448.89</v>
      </c>
      <c r="H762" t="s">
        <v>2213</v>
      </c>
      <c r="I762" t="s">
        <v>2217</v>
      </c>
      <c r="J762">
        <v>10</v>
      </c>
      <c r="K762" t="s">
        <v>2224</v>
      </c>
      <c r="L762" t="str">
        <f>IF(performance_data[[#This Row],[return_percentage]]&gt;=performance_data[[#This Row],[benchmark_return]],"Higher","Lower")</f>
        <v>Higher</v>
      </c>
      <c r="M762" s="14">
        <f xml:space="preserve"> _xlfn.MAXIFS(performance_data[date],performance_data[portfolio_id],performance_data[[#This Row],[portfolio_id]])</f>
        <v>45532</v>
      </c>
      <c r="N762" s="14">
        <f xml:space="preserve"> _xlfn.MINIFS(performance_data[date],performance_data[portfolio_id],performance_data[[#This Row],[portfolio_id]])</f>
        <v>44839</v>
      </c>
      <c r="O762" s="15">
        <f>_xlfn.MAXIFS(performance_data[portfolio_value],performance_data[portfolio_id],performance_data[[#This Row],[portfolio_id]],performance_data[date],performance_data[[#This Row],[latest_date]])</f>
        <v>116915.16</v>
      </c>
      <c r="P762" s="15">
        <f>_xlfn.MAXIFS(performance_data[portfolio_value],performance_data[portfolio_id],performance_data[[#This Row],[portfolio_id]],performance_data[date],performance_data[[#This Row],[starting_date]])</f>
        <v>484616.05</v>
      </c>
      <c r="Q762" s="15">
        <f>performance_data[[#This Row],[latest_value]]-performance_data[[#This Row],[starting_value]]</f>
        <v>-367700.89</v>
      </c>
      <c r="R762" s="15">
        <f>performance_data[[#This Row],[net_inflows]]-performance_data[[#This Row],[net_outflows]]</f>
        <v>4265.16</v>
      </c>
      <c r="S762" s="15" t="str">
        <f>IF(performance_data[[#This Row],[net_inflows]]&gt;AVERAGE(performance_data[net_inflows]),"High","Low")</f>
        <v>Low</v>
      </c>
      <c r="T762" s="15">
        <f>AVERAGEIF(performance_data[inflow_flag],performance_data[[#This Row],[inflow_flag]],performance_data[return_percentage])</f>
        <v>5.0457846277021572</v>
      </c>
      <c r="U762" s="17">
        <f>IF(performance_data[[#This Row],[return_percentage]]&lt;performance_data[[#This Row],[benchmark_return]],1,0)</f>
        <v>0</v>
      </c>
      <c r="V762" s="17">
        <f>COUNTIFS(performance_data[portfolio_id],performance_data[[#This Row],[portfolio_id]])</f>
        <v>27</v>
      </c>
      <c r="W762" s="17">
        <f>COUNTIFS(performance_data[portfolio_id],performance_data[[#This Row],[portfolio_id]],
          performance_data[return_flag],1)</f>
        <v>15</v>
      </c>
      <c r="X762" s="15">
        <f>performance_data[[#This Row],[underperform_flag_count]]/performance_data[[#This Row],[totalportfoliocount]]</f>
        <v>0.55555555555555558</v>
      </c>
    </row>
    <row r="763" spans="1:24" x14ac:dyDescent="0.3">
      <c r="A763">
        <v>2235</v>
      </c>
      <c r="B763" s="1">
        <v>45200</v>
      </c>
      <c r="C763">
        <v>84685.41</v>
      </c>
      <c r="D763">
        <v>-5.07</v>
      </c>
      <c r="E763">
        <v>-4.8600000000000003</v>
      </c>
      <c r="F763">
        <v>804.17</v>
      </c>
      <c r="G763">
        <v>151.81</v>
      </c>
      <c r="H763" t="s">
        <v>2213</v>
      </c>
      <c r="I763" t="s">
        <v>2217</v>
      </c>
      <c r="J763">
        <v>10</v>
      </c>
      <c r="K763" t="s">
        <v>2224</v>
      </c>
      <c r="L763" t="str">
        <f>IF(performance_data[[#This Row],[return_percentage]]&gt;=performance_data[[#This Row],[benchmark_return]],"Higher","Lower")</f>
        <v>Lower</v>
      </c>
      <c r="M763" s="14">
        <f xml:space="preserve"> _xlfn.MAXIFS(performance_data[date],performance_data[portfolio_id],performance_data[[#This Row],[portfolio_id]])</f>
        <v>45532</v>
      </c>
      <c r="N763" s="14">
        <f xml:space="preserve"> _xlfn.MINIFS(performance_data[date],performance_data[portfolio_id],performance_data[[#This Row],[portfolio_id]])</f>
        <v>44839</v>
      </c>
      <c r="O763" s="15">
        <f>_xlfn.MAXIFS(performance_data[portfolio_value],performance_data[portfolio_id],performance_data[[#This Row],[portfolio_id]],performance_data[date],performance_data[[#This Row],[latest_date]])</f>
        <v>116915.16</v>
      </c>
      <c r="P763" s="15">
        <f>_xlfn.MAXIFS(performance_data[portfolio_value],performance_data[portfolio_id],performance_data[[#This Row],[portfolio_id]],performance_data[date],performance_data[[#This Row],[starting_date]])</f>
        <v>484616.05</v>
      </c>
      <c r="Q763" s="15">
        <f>performance_data[[#This Row],[latest_value]]-performance_data[[#This Row],[starting_value]]</f>
        <v>-367700.89</v>
      </c>
      <c r="R763" s="15">
        <f>performance_data[[#This Row],[net_inflows]]-performance_data[[#This Row],[net_outflows]]</f>
        <v>652.3599999999999</v>
      </c>
      <c r="S763" s="15" t="str">
        <f>IF(performance_data[[#This Row],[net_inflows]]&gt;AVERAGE(performance_data[net_inflows]),"High","Low")</f>
        <v>Low</v>
      </c>
      <c r="T763" s="15">
        <f>AVERAGEIF(performance_data[inflow_flag],performance_data[[#This Row],[inflow_flag]],performance_data[return_percentage])</f>
        <v>5.0457846277021572</v>
      </c>
      <c r="U763" s="17">
        <f>IF(performance_data[[#This Row],[return_percentage]]&lt;performance_data[[#This Row],[benchmark_return]],1,0)</f>
        <v>1</v>
      </c>
      <c r="V763" s="17">
        <f>COUNTIFS(performance_data[portfolio_id],performance_data[[#This Row],[portfolio_id]])</f>
        <v>27</v>
      </c>
      <c r="W763" s="17">
        <f>COUNTIFS(performance_data[portfolio_id],performance_data[[#This Row],[portfolio_id]],
          performance_data[return_flag],1)</f>
        <v>15</v>
      </c>
      <c r="X763" s="15">
        <f>performance_data[[#This Row],[underperform_flag_count]]/performance_data[[#This Row],[totalportfoliocount]]</f>
        <v>0.55555555555555558</v>
      </c>
    </row>
    <row r="764" spans="1:24" x14ac:dyDescent="0.3">
      <c r="A764">
        <v>2235</v>
      </c>
      <c r="B764" s="1">
        <v>45123</v>
      </c>
      <c r="C764">
        <v>399541.76000000001</v>
      </c>
      <c r="D764">
        <v>7.01</v>
      </c>
      <c r="E764">
        <v>7.11</v>
      </c>
      <c r="F764">
        <v>254.9</v>
      </c>
      <c r="G764">
        <v>9431.18</v>
      </c>
      <c r="H764" t="s">
        <v>2213</v>
      </c>
      <c r="I764" t="s">
        <v>2209</v>
      </c>
      <c r="J764">
        <v>7</v>
      </c>
      <c r="K764" t="s">
        <v>2210</v>
      </c>
      <c r="L764" t="str">
        <f>IF(performance_data[[#This Row],[return_percentage]]&gt;=performance_data[[#This Row],[benchmark_return]],"Higher","Lower")</f>
        <v>Lower</v>
      </c>
      <c r="M764" s="14">
        <f xml:space="preserve"> _xlfn.MAXIFS(performance_data[date],performance_data[portfolio_id],performance_data[[#This Row],[portfolio_id]])</f>
        <v>45532</v>
      </c>
      <c r="N764" s="14">
        <f xml:space="preserve"> _xlfn.MINIFS(performance_data[date],performance_data[portfolio_id],performance_data[[#This Row],[portfolio_id]])</f>
        <v>44839</v>
      </c>
      <c r="O764" s="15">
        <f>_xlfn.MAXIFS(performance_data[portfolio_value],performance_data[portfolio_id],performance_data[[#This Row],[portfolio_id]],performance_data[date],performance_data[[#This Row],[latest_date]])</f>
        <v>116915.16</v>
      </c>
      <c r="P764" s="15">
        <f>_xlfn.MAXIFS(performance_data[portfolio_value],performance_data[portfolio_id],performance_data[[#This Row],[portfolio_id]],performance_data[date],performance_data[[#This Row],[starting_date]])</f>
        <v>484616.05</v>
      </c>
      <c r="Q764" s="15">
        <f>performance_data[[#This Row],[latest_value]]-performance_data[[#This Row],[starting_value]]</f>
        <v>-367700.89</v>
      </c>
      <c r="R764" s="15">
        <f>performance_data[[#This Row],[net_inflows]]-performance_data[[#This Row],[net_outflows]]</f>
        <v>-9176.2800000000007</v>
      </c>
      <c r="S764" s="15" t="str">
        <f>IF(performance_data[[#This Row],[net_inflows]]&gt;AVERAGE(performance_data[net_inflows]),"High","Low")</f>
        <v>Low</v>
      </c>
      <c r="T764" s="15">
        <f>AVERAGEIF(performance_data[inflow_flag],performance_data[[#This Row],[inflow_flag]],performance_data[return_percentage])</f>
        <v>5.0457846277021572</v>
      </c>
      <c r="U764" s="17">
        <f>IF(performance_data[[#This Row],[return_percentage]]&lt;performance_data[[#This Row],[benchmark_return]],1,0)</f>
        <v>1</v>
      </c>
      <c r="V764" s="17">
        <f>COUNTIFS(performance_data[portfolio_id],performance_data[[#This Row],[portfolio_id]])</f>
        <v>27</v>
      </c>
      <c r="W764" s="17">
        <f>COUNTIFS(performance_data[portfolio_id],performance_data[[#This Row],[portfolio_id]],
          performance_data[return_flag],1)</f>
        <v>15</v>
      </c>
      <c r="X764" s="15">
        <f>performance_data[[#This Row],[underperform_flag_count]]/performance_data[[#This Row],[totalportfoliocount]]</f>
        <v>0.55555555555555558</v>
      </c>
    </row>
    <row r="765" spans="1:24" x14ac:dyDescent="0.3">
      <c r="A765">
        <v>2235</v>
      </c>
      <c r="B765" s="1">
        <v>45349</v>
      </c>
      <c r="C765">
        <v>235620.99</v>
      </c>
      <c r="D765">
        <v>4.72</v>
      </c>
      <c r="E765">
        <v>4.7699999999999996</v>
      </c>
      <c r="F765">
        <v>12621.06</v>
      </c>
      <c r="G765">
        <v>6798.12</v>
      </c>
      <c r="H765" t="s">
        <v>2205</v>
      </c>
      <c r="I765" t="s">
        <v>2206</v>
      </c>
      <c r="J765">
        <v>2</v>
      </c>
      <c r="K765" t="s">
        <v>2226</v>
      </c>
      <c r="L765" t="str">
        <f>IF(performance_data[[#This Row],[return_percentage]]&gt;=performance_data[[#This Row],[benchmark_return]],"Higher","Lower")</f>
        <v>Lower</v>
      </c>
      <c r="M765" s="14">
        <f xml:space="preserve"> _xlfn.MAXIFS(performance_data[date],performance_data[portfolio_id],performance_data[[#This Row],[portfolio_id]])</f>
        <v>45532</v>
      </c>
      <c r="N765" s="14">
        <f xml:space="preserve"> _xlfn.MINIFS(performance_data[date],performance_data[portfolio_id],performance_data[[#This Row],[portfolio_id]])</f>
        <v>44839</v>
      </c>
      <c r="O765" s="15">
        <f>_xlfn.MAXIFS(performance_data[portfolio_value],performance_data[portfolio_id],performance_data[[#This Row],[portfolio_id]],performance_data[date],performance_data[[#This Row],[latest_date]])</f>
        <v>116915.16</v>
      </c>
      <c r="P765" s="15">
        <f>_xlfn.MAXIFS(performance_data[portfolio_value],performance_data[portfolio_id],performance_data[[#This Row],[portfolio_id]],performance_data[date],performance_data[[#This Row],[starting_date]])</f>
        <v>484616.05</v>
      </c>
      <c r="Q765" s="15">
        <f>performance_data[[#This Row],[latest_value]]-performance_data[[#This Row],[starting_value]]</f>
        <v>-367700.89</v>
      </c>
      <c r="R765" s="15">
        <f>performance_data[[#This Row],[net_inflows]]-performance_data[[#This Row],[net_outflows]]</f>
        <v>5822.94</v>
      </c>
      <c r="S765" s="15" t="str">
        <f>IF(performance_data[[#This Row],[net_inflows]]&gt;AVERAGE(performance_data[net_inflows]),"High","Low")</f>
        <v>High</v>
      </c>
      <c r="T765" s="15">
        <f>AVERAGEIF(performance_data[inflow_flag],performance_data[[#This Row],[inflow_flag]],performance_data[return_percentage])</f>
        <v>4.8467905675459724</v>
      </c>
      <c r="U765" s="17">
        <f>IF(performance_data[[#This Row],[return_percentage]]&lt;performance_data[[#This Row],[benchmark_return]],1,0)</f>
        <v>1</v>
      </c>
      <c r="V765" s="17">
        <f>COUNTIFS(performance_data[portfolio_id],performance_data[[#This Row],[portfolio_id]])</f>
        <v>27</v>
      </c>
      <c r="W765" s="17">
        <f>COUNTIFS(performance_data[portfolio_id],performance_data[[#This Row],[portfolio_id]],
          performance_data[return_flag],1)</f>
        <v>15</v>
      </c>
      <c r="X765" s="15">
        <f>performance_data[[#This Row],[underperform_flag_count]]/performance_data[[#This Row],[totalportfoliocount]]</f>
        <v>0.55555555555555558</v>
      </c>
    </row>
    <row r="766" spans="1:24" x14ac:dyDescent="0.3">
      <c r="A766">
        <v>2235</v>
      </c>
      <c r="B766" s="1">
        <v>45532</v>
      </c>
      <c r="C766">
        <v>116915.16</v>
      </c>
      <c r="D766">
        <v>14.99</v>
      </c>
      <c r="E766">
        <v>13.24</v>
      </c>
      <c r="F766">
        <v>18540.41</v>
      </c>
      <c r="G766">
        <v>9876.49</v>
      </c>
      <c r="H766" t="s">
        <v>2205</v>
      </c>
      <c r="I766" t="s">
        <v>2209</v>
      </c>
      <c r="J766">
        <v>8</v>
      </c>
      <c r="K766" t="s">
        <v>2214</v>
      </c>
      <c r="L766" t="str">
        <f>IF(performance_data[[#This Row],[return_percentage]]&gt;=performance_data[[#This Row],[benchmark_return]],"Higher","Lower")</f>
        <v>Higher</v>
      </c>
      <c r="M766" s="14">
        <f xml:space="preserve"> _xlfn.MAXIFS(performance_data[date],performance_data[portfolio_id],performance_data[[#This Row],[portfolio_id]])</f>
        <v>45532</v>
      </c>
      <c r="N766" s="14">
        <f xml:space="preserve"> _xlfn.MINIFS(performance_data[date],performance_data[portfolio_id],performance_data[[#This Row],[portfolio_id]])</f>
        <v>44839</v>
      </c>
      <c r="O766" s="15">
        <f>_xlfn.MAXIFS(performance_data[portfolio_value],performance_data[portfolio_id],performance_data[[#This Row],[portfolio_id]],performance_data[date],performance_data[[#This Row],[latest_date]])</f>
        <v>116915.16</v>
      </c>
      <c r="P766" s="15">
        <f>_xlfn.MAXIFS(performance_data[portfolio_value],performance_data[portfolio_id],performance_data[[#This Row],[portfolio_id]],performance_data[date],performance_data[[#This Row],[starting_date]])</f>
        <v>484616.05</v>
      </c>
      <c r="Q766" s="15">
        <f>performance_data[[#This Row],[latest_value]]-performance_data[[#This Row],[starting_value]]</f>
        <v>-367700.89</v>
      </c>
      <c r="R766" s="15">
        <f>performance_data[[#This Row],[net_inflows]]-performance_data[[#This Row],[net_outflows]]</f>
        <v>8663.92</v>
      </c>
      <c r="S766" s="15" t="str">
        <f>IF(performance_data[[#This Row],[net_inflows]]&gt;AVERAGE(performance_data[net_inflows]),"High","Low")</f>
        <v>High</v>
      </c>
      <c r="T766" s="15">
        <f>AVERAGEIF(performance_data[inflow_flag],performance_data[[#This Row],[inflow_flag]],performance_data[return_percentage])</f>
        <v>4.8467905675459724</v>
      </c>
      <c r="U766" s="17">
        <f>IF(performance_data[[#This Row],[return_percentage]]&lt;performance_data[[#This Row],[benchmark_return]],1,0)</f>
        <v>0</v>
      </c>
      <c r="V766" s="17">
        <f>COUNTIFS(performance_data[portfolio_id],performance_data[[#This Row],[portfolio_id]])</f>
        <v>27</v>
      </c>
      <c r="W766" s="17">
        <f>COUNTIFS(performance_data[portfolio_id],performance_data[[#This Row],[portfolio_id]],
          performance_data[return_flag],1)</f>
        <v>15</v>
      </c>
      <c r="X766" s="15">
        <f>performance_data[[#This Row],[underperform_flag_count]]/performance_data[[#This Row],[totalportfoliocount]]</f>
        <v>0.55555555555555558</v>
      </c>
    </row>
    <row r="767" spans="1:24" x14ac:dyDescent="0.3">
      <c r="A767">
        <v>2235</v>
      </c>
      <c r="B767" s="1">
        <v>45019</v>
      </c>
      <c r="C767">
        <v>109051.38</v>
      </c>
      <c r="D767">
        <v>5.93</v>
      </c>
      <c r="E767">
        <v>6.41</v>
      </c>
      <c r="F767">
        <v>2835.76</v>
      </c>
      <c r="G767">
        <v>13991.44</v>
      </c>
      <c r="H767" t="s">
        <v>2213</v>
      </c>
      <c r="I767" t="s">
        <v>2211</v>
      </c>
      <c r="J767">
        <v>4</v>
      </c>
      <c r="K767" t="s">
        <v>2216</v>
      </c>
      <c r="L767" t="str">
        <f>IF(performance_data[[#This Row],[return_percentage]]&gt;=performance_data[[#This Row],[benchmark_return]],"Higher","Lower")</f>
        <v>Lower</v>
      </c>
      <c r="M767" s="14">
        <f xml:space="preserve"> _xlfn.MAXIFS(performance_data[date],performance_data[portfolio_id],performance_data[[#This Row],[portfolio_id]])</f>
        <v>45532</v>
      </c>
      <c r="N767" s="14">
        <f xml:space="preserve"> _xlfn.MINIFS(performance_data[date],performance_data[portfolio_id],performance_data[[#This Row],[portfolio_id]])</f>
        <v>44839</v>
      </c>
      <c r="O767" s="15">
        <f>_xlfn.MAXIFS(performance_data[portfolio_value],performance_data[portfolio_id],performance_data[[#This Row],[portfolio_id]],performance_data[date],performance_data[[#This Row],[latest_date]])</f>
        <v>116915.16</v>
      </c>
      <c r="P767" s="15">
        <f>_xlfn.MAXIFS(performance_data[portfolio_value],performance_data[portfolio_id],performance_data[[#This Row],[portfolio_id]],performance_data[date],performance_data[[#This Row],[starting_date]])</f>
        <v>484616.05</v>
      </c>
      <c r="Q767" s="15">
        <f>performance_data[[#This Row],[latest_value]]-performance_data[[#This Row],[starting_value]]</f>
        <v>-367700.89</v>
      </c>
      <c r="R767" s="15">
        <f>performance_data[[#This Row],[net_inflows]]-performance_data[[#This Row],[net_outflows]]</f>
        <v>-11155.68</v>
      </c>
      <c r="S767" s="15" t="str">
        <f>IF(performance_data[[#This Row],[net_inflows]]&gt;AVERAGE(performance_data[net_inflows]),"High","Low")</f>
        <v>Low</v>
      </c>
      <c r="T767" s="15">
        <f>AVERAGEIF(performance_data[inflow_flag],performance_data[[#This Row],[inflow_flag]],performance_data[return_percentage])</f>
        <v>5.0457846277021572</v>
      </c>
      <c r="U767" s="17">
        <f>IF(performance_data[[#This Row],[return_percentage]]&lt;performance_data[[#This Row],[benchmark_return]],1,0)</f>
        <v>1</v>
      </c>
      <c r="V767" s="17">
        <f>COUNTIFS(performance_data[portfolio_id],performance_data[[#This Row],[portfolio_id]])</f>
        <v>27</v>
      </c>
      <c r="W767" s="17">
        <f>COUNTIFS(performance_data[portfolio_id],performance_data[[#This Row],[portfolio_id]],
          performance_data[return_flag],1)</f>
        <v>15</v>
      </c>
      <c r="X767" s="15">
        <f>performance_data[[#This Row],[underperform_flag_count]]/performance_data[[#This Row],[totalportfoliocount]]</f>
        <v>0.55555555555555558</v>
      </c>
    </row>
    <row r="768" spans="1:24" x14ac:dyDescent="0.3">
      <c r="A768">
        <v>2235</v>
      </c>
      <c r="B768" s="1">
        <v>45361</v>
      </c>
      <c r="C768">
        <v>344759.8</v>
      </c>
      <c r="D768">
        <v>-6.19</v>
      </c>
      <c r="E768">
        <v>-7.06</v>
      </c>
      <c r="F768">
        <v>15133.63</v>
      </c>
      <c r="G768">
        <v>19610.5</v>
      </c>
      <c r="H768" t="s">
        <v>2205</v>
      </c>
      <c r="I768" t="s">
        <v>2206</v>
      </c>
      <c r="J768">
        <v>3</v>
      </c>
      <c r="K768" t="s">
        <v>2222</v>
      </c>
      <c r="L768" t="str">
        <f>IF(performance_data[[#This Row],[return_percentage]]&gt;=performance_data[[#This Row],[benchmark_return]],"Higher","Lower")</f>
        <v>Higher</v>
      </c>
      <c r="M768" s="14">
        <f xml:space="preserve"> _xlfn.MAXIFS(performance_data[date],performance_data[portfolio_id],performance_data[[#This Row],[portfolio_id]])</f>
        <v>45532</v>
      </c>
      <c r="N768" s="14">
        <f xml:space="preserve"> _xlfn.MINIFS(performance_data[date],performance_data[portfolio_id],performance_data[[#This Row],[portfolio_id]])</f>
        <v>44839</v>
      </c>
      <c r="O768" s="15">
        <f>_xlfn.MAXIFS(performance_data[portfolio_value],performance_data[portfolio_id],performance_data[[#This Row],[portfolio_id]],performance_data[date],performance_data[[#This Row],[latest_date]])</f>
        <v>116915.16</v>
      </c>
      <c r="P768" s="15">
        <f>_xlfn.MAXIFS(performance_data[portfolio_value],performance_data[portfolio_id],performance_data[[#This Row],[portfolio_id]],performance_data[date],performance_data[[#This Row],[starting_date]])</f>
        <v>484616.05</v>
      </c>
      <c r="Q768" s="15">
        <f>performance_data[[#This Row],[latest_value]]-performance_data[[#This Row],[starting_value]]</f>
        <v>-367700.89</v>
      </c>
      <c r="R768" s="15">
        <f>performance_data[[#This Row],[net_inflows]]-performance_data[[#This Row],[net_outflows]]</f>
        <v>-4476.8700000000008</v>
      </c>
      <c r="S768" s="15" t="str">
        <f>IF(performance_data[[#This Row],[net_inflows]]&gt;AVERAGE(performance_data[net_inflows]),"High","Low")</f>
        <v>High</v>
      </c>
      <c r="T768" s="15">
        <f>AVERAGEIF(performance_data[inflow_flag],performance_data[[#This Row],[inflow_flag]],performance_data[return_percentage])</f>
        <v>4.8467905675459724</v>
      </c>
      <c r="U768" s="17">
        <f>IF(performance_data[[#This Row],[return_percentage]]&lt;performance_data[[#This Row],[benchmark_return]],1,0)</f>
        <v>0</v>
      </c>
      <c r="V768" s="17">
        <f>COUNTIFS(performance_data[portfolio_id],performance_data[[#This Row],[portfolio_id]])</f>
        <v>27</v>
      </c>
      <c r="W768" s="17">
        <f>COUNTIFS(performance_data[portfolio_id],performance_data[[#This Row],[portfolio_id]],
          performance_data[return_flag],1)</f>
        <v>15</v>
      </c>
      <c r="X768" s="15">
        <f>performance_data[[#This Row],[underperform_flag_count]]/performance_data[[#This Row],[totalportfoliocount]]</f>
        <v>0.55555555555555558</v>
      </c>
    </row>
    <row r="769" spans="1:24" x14ac:dyDescent="0.3">
      <c r="A769">
        <v>2235</v>
      </c>
      <c r="B769" s="1">
        <v>44839</v>
      </c>
      <c r="C769">
        <v>484616.05</v>
      </c>
      <c r="D769">
        <v>-8.59</v>
      </c>
      <c r="E769">
        <v>-8.43</v>
      </c>
      <c r="F769">
        <v>13834.61</v>
      </c>
      <c r="G769">
        <v>7792.57</v>
      </c>
      <c r="H769" t="s">
        <v>2220</v>
      </c>
      <c r="I769" t="s">
        <v>2217</v>
      </c>
      <c r="J769">
        <v>10</v>
      </c>
      <c r="K769" t="s">
        <v>2224</v>
      </c>
      <c r="L769" t="str">
        <f>IF(performance_data[[#This Row],[return_percentage]]&gt;=performance_data[[#This Row],[benchmark_return]],"Higher","Lower")</f>
        <v>Lower</v>
      </c>
      <c r="M769" s="14">
        <f xml:space="preserve"> _xlfn.MAXIFS(performance_data[date],performance_data[portfolio_id],performance_data[[#This Row],[portfolio_id]])</f>
        <v>45532</v>
      </c>
      <c r="N769" s="14">
        <f xml:space="preserve"> _xlfn.MINIFS(performance_data[date],performance_data[portfolio_id],performance_data[[#This Row],[portfolio_id]])</f>
        <v>44839</v>
      </c>
      <c r="O769" s="15">
        <f>_xlfn.MAXIFS(performance_data[portfolio_value],performance_data[portfolio_id],performance_data[[#This Row],[portfolio_id]],performance_data[date],performance_data[[#This Row],[latest_date]])</f>
        <v>116915.16</v>
      </c>
      <c r="P769" s="15">
        <f>_xlfn.MAXIFS(performance_data[portfolio_value],performance_data[portfolio_id],performance_data[[#This Row],[portfolio_id]],performance_data[date],performance_data[[#This Row],[starting_date]])</f>
        <v>484616.05</v>
      </c>
      <c r="Q769" s="15">
        <f>performance_data[[#This Row],[latest_value]]-performance_data[[#This Row],[starting_value]]</f>
        <v>-367700.89</v>
      </c>
      <c r="R769" s="15">
        <f>performance_data[[#This Row],[net_inflows]]-performance_data[[#This Row],[net_outflows]]</f>
        <v>6042.0400000000009</v>
      </c>
      <c r="S769" s="15" t="str">
        <f>IF(performance_data[[#This Row],[net_inflows]]&gt;AVERAGE(performance_data[net_inflows]),"High","Low")</f>
        <v>High</v>
      </c>
      <c r="T769" s="15">
        <f>AVERAGEIF(performance_data[inflow_flag],performance_data[[#This Row],[inflow_flag]],performance_data[return_percentage])</f>
        <v>4.8467905675459724</v>
      </c>
      <c r="U769" s="17">
        <f>IF(performance_data[[#This Row],[return_percentage]]&lt;performance_data[[#This Row],[benchmark_return]],1,0)</f>
        <v>1</v>
      </c>
      <c r="V769" s="17">
        <f>COUNTIFS(performance_data[portfolio_id],performance_data[[#This Row],[portfolio_id]])</f>
        <v>27</v>
      </c>
      <c r="W769" s="17">
        <f>COUNTIFS(performance_data[portfolio_id],performance_data[[#This Row],[portfolio_id]],
          performance_data[return_flag],1)</f>
        <v>15</v>
      </c>
      <c r="X769" s="15">
        <f>performance_data[[#This Row],[underperform_flag_count]]/performance_data[[#This Row],[totalportfoliocount]]</f>
        <v>0.55555555555555558</v>
      </c>
    </row>
    <row r="770" spans="1:24" x14ac:dyDescent="0.3">
      <c r="A770">
        <v>2235</v>
      </c>
      <c r="B770" s="1">
        <v>45126</v>
      </c>
      <c r="C770">
        <v>164108.82999999999</v>
      </c>
      <c r="D770">
        <v>17.670000000000002</v>
      </c>
      <c r="E770">
        <v>16.75</v>
      </c>
      <c r="F770">
        <v>7688.71</v>
      </c>
      <c r="G770">
        <v>4178.84</v>
      </c>
      <c r="H770" t="s">
        <v>2213</v>
      </c>
      <c r="I770" t="s">
        <v>2209</v>
      </c>
      <c r="J770">
        <v>7</v>
      </c>
      <c r="K770" t="s">
        <v>2210</v>
      </c>
      <c r="L770" t="str">
        <f>IF(performance_data[[#This Row],[return_percentage]]&gt;=performance_data[[#This Row],[benchmark_return]],"Higher","Lower")</f>
        <v>Higher</v>
      </c>
      <c r="M770" s="14">
        <f xml:space="preserve"> _xlfn.MAXIFS(performance_data[date],performance_data[portfolio_id],performance_data[[#This Row],[portfolio_id]])</f>
        <v>45532</v>
      </c>
      <c r="N770" s="14">
        <f xml:space="preserve"> _xlfn.MINIFS(performance_data[date],performance_data[portfolio_id],performance_data[[#This Row],[portfolio_id]])</f>
        <v>44839</v>
      </c>
      <c r="O770" s="15">
        <f>_xlfn.MAXIFS(performance_data[portfolio_value],performance_data[portfolio_id],performance_data[[#This Row],[portfolio_id]],performance_data[date],performance_data[[#This Row],[latest_date]])</f>
        <v>116915.16</v>
      </c>
      <c r="P770" s="15">
        <f>_xlfn.MAXIFS(performance_data[portfolio_value],performance_data[portfolio_id],performance_data[[#This Row],[portfolio_id]],performance_data[date],performance_data[[#This Row],[starting_date]])</f>
        <v>484616.05</v>
      </c>
      <c r="Q770" s="15">
        <f>performance_data[[#This Row],[latest_value]]-performance_data[[#This Row],[starting_value]]</f>
        <v>-367700.89</v>
      </c>
      <c r="R770" s="15">
        <f>performance_data[[#This Row],[net_inflows]]-performance_data[[#This Row],[net_outflows]]</f>
        <v>3509.87</v>
      </c>
      <c r="S770" s="15" t="str">
        <f>IF(performance_data[[#This Row],[net_inflows]]&gt;AVERAGE(performance_data[net_inflows]),"High","Low")</f>
        <v>Low</v>
      </c>
      <c r="T770" s="15">
        <f>AVERAGEIF(performance_data[inflow_flag],performance_data[[#This Row],[inflow_flag]],performance_data[return_percentage])</f>
        <v>5.0457846277021572</v>
      </c>
      <c r="U770" s="17">
        <f>IF(performance_data[[#This Row],[return_percentage]]&lt;performance_data[[#This Row],[benchmark_return]],1,0)</f>
        <v>0</v>
      </c>
      <c r="V770" s="17">
        <f>COUNTIFS(performance_data[portfolio_id],performance_data[[#This Row],[portfolio_id]])</f>
        <v>27</v>
      </c>
      <c r="W770" s="17">
        <f>COUNTIFS(performance_data[portfolio_id],performance_data[[#This Row],[portfolio_id]],
          performance_data[return_flag],1)</f>
        <v>15</v>
      </c>
      <c r="X770" s="15">
        <f>performance_data[[#This Row],[underperform_flag_count]]/performance_data[[#This Row],[totalportfoliocount]]</f>
        <v>0.55555555555555558</v>
      </c>
    </row>
    <row r="771" spans="1:24" x14ac:dyDescent="0.3">
      <c r="A771">
        <v>2235</v>
      </c>
      <c r="B771" s="1">
        <v>45364</v>
      </c>
      <c r="C771">
        <v>239598.32</v>
      </c>
      <c r="D771">
        <v>1.46</v>
      </c>
      <c r="E771">
        <v>1.55</v>
      </c>
      <c r="F771">
        <v>16346.91</v>
      </c>
      <c r="G771">
        <v>4698.8900000000003</v>
      </c>
      <c r="H771" t="s">
        <v>2205</v>
      </c>
      <c r="I771" t="s">
        <v>2206</v>
      </c>
      <c r="J771">
        <v>3</v>
      </c>
      <c r="K771" t="s">
        <v>2222</v>
      </c>
      <c r="L771" t="str">
        <f>IF(performance_data[[#This Row],[return_percentage]]&gt;=performance_data[[#This Row],[benchmark_return]],"Higher","Lower")</f>
        <v>Lower</v>
      </c>
      <c r="M771" s="14">
        <f xml:space="preserve"> _xlfn.MAXIFS(performance_data[date],performance_data[portfolio_id],performance_data[[#This Row],[portfolio_id]])</f>
        <v>45532</v>
      </c>
      <c r="N771" s="14">
        <f xml:space="preserve"> _xlfn.MINIFS(performance_data[date],performance_data[portfolio_id],performance_data[[#This Row],[portfolio_id]])</f>
        <v>44839</v>
      </c>
      <c r="O771" s="15">
        <f>_xlfn.MAXIFS(performance_data[portfolio_value],performance_data[portfolio_id],performance_data[[#This Row],[portfolio_id]],performance_data[date],performance_data[[#This Row],[latest_date]])</f>
        <v>116915.16</v>
      </c>
      <c r="P771" s="15">
        <f>_xlfn.MAXIFS(performance_data[portfolio_value],performance_data[portfolio_id],performance_data[[#This Row],[portfolio_id]],performance_data[date],performance_data[[#This Row],[starting_date]])</f>
        <v>484616.05</v>
      </c>
      <c r="Q771" s="15">
        <f>performance_data[[#This Row],[latest_value]]-performance_data[[#This Row],[starting_value]]</f>
        <v>-367700.89</v>
      </c>
      <c r="R771" s="15">
        <f>performance_data[[#This Row],[net_inflows]]-performance_data[[#This Row],[net_outflows]]</f>
        <v>11648.02</v>
      </c>
      <c r="S771" s="15" t="str">
        <f>IF(performance_data[[#This Row],[net_inflows]]&gt;AVERAGE(performance_data[net_inflows]),"High","Low")</f>
        <v>High</v>
      </c>
      <c r="T771" s="15">
        <f>AVERAGEIF(performance_data[inflow_flag],performance_data[[#This Row],[inflow_flag]],performance_data[return_percentage])</f>
        <v>4.8467905675459724</v>
      </c>
      <c r="U771" s="17">
        <f>IF(performance_data[[#This Row],[return_percentage]]&lt;performance_data[[#This Row],[benchmark_return]],1,0)</f>
        <v>1</v>
      </c>
      <c r="V771" s="17">
        <f>COUNTIFS(performance_data[portfolio_id],performance_data[[#This Row],[portfolio_id]])</f>
        <v>27</v>
      </c>
      <c r="W771" s="17">
        <f>COUNTIFS(performance_data[portfolio_id],performance_data[[#This Row],[portfolio_id]],
          performance_data[return_flag],1)</f>
        <v>15</v>
      </c>
      <c r="X771" s="15">
        <f>performance_data[[#This Row],[underperform_flag_count]]/performance_data[[#This Row],[totalportfoliocount]]</f>
        <v>0.55555555555555558</v>
      </c>
    </row>
    <row r="772" spans="1:24" x14ac:dyDescent="0.3">
      <c r="A772">
        <v>2235</v>
      </c>
      <c r="B772" s="1">
        <v>45261</v>
      </c>
      <c r="C772">
        <v>263540.62</v>
      </c>
      <c r="D772">
        <v>1.58</v>
      </c>
      <c r="E772">
        <v>1.75</v>
      </c>
      <c r="F772">
        <v>4121.13</v>
      </c>
      <c r="G772">
        <v>4360.13</v>
      </c>
      <c r="H772" t="s">
        <v>2213</v>
      </c>
      <c r="I772" t="s">
        <v>2217</v>
      </c>
      <c r="J772">
        <v>12</v>
      </c>
      <c r="K772" t="s">
        <v>2218</v>
      </c>
      <c r="L772" t="str">
        <f>IF(performance_data[[#This Row],[return_percentage]]&gt;=performance_data[[#This Row],[benchmark_return]],"Higher","Lower")</f>
        <v>Lower</v>
      </c>
      <c r="M772" s="14">
        <f xml:space="preserve"> _xlfn.MAXIFS(performance_data[date],performance_data[portfolio_id],performance_data[[#This Row],[portfolio_id]])</f>
        <v>45532</v>
      </c>
      <c r="N772" s="14">
        <f xml:space="preserve"> _xlfn.MINIFS(performance_data[date],performance_data[portfolio_id],performance_data[[#This Row],[portfolio_id]])</f>
        <v>44839</v>
      </c>
      <c r="O772" s="15">
        <f>_xlfn.MAXIFS(performance_data[portfolio_value],performance_data[portfolio_id],performance_data[[#This Row],[portfolio_id]],performance_data[date],performance_data[[#This Row],[latest_date]])</f>
        <v>116915.16</v>
      </c>
      <c r="P772" s="15">
        <f>_xlfn.MAXIFS(performance_data[portfolio_value],performance_data[portfolio_id],performance_data[[#This Row],[portfolio_id]],performance_data[date],performance_data[[#This Row],[starting_date]])</f>
        <v>484616.05</v>
      </c>
      <c r="Q772" s="15">
        <f>performance_data[[#This Row],[latest_value]]-performance_data[[#This Row],[starting_value]]</f>
        <v>-367700.89</v>
      </c>
      <c r="R772" s="15">
        <f>performance_data[[#This Row],[net_inflows]]-performance_data[[#This Row],[net_outflows]]</f>
        <v>-239</v>
      </c>
      <c r="S772" s="15" t="str">
        <f>IF(performance_data[[#This Row],[net_inflows]]&gt;AVERAGE(performance_data[net_inflows]),"High","Low")</f>
        <v>Low</v>
      </c>
      <c r="T772" s="15">
        <f>AVERAGEIF(performance_data[inflow_flag],performance_data[[#This Row],[inflow_flag]],performance_data[return_percentage])</f>
        <v>5.0457846277021572</v>
      </c>
      <c r="U772" s="17">
        <f>IF(performance_data[[#This Row],[return_percentage]]&lt;performance_data[[#This Row],[benchmark_return]],1,0)</f>
        <v>1</v>
      </c>
      <c r="V772" s="17">
        <f>COUNTIFS(performance_data[portfolio_id],performance_data[[#This Row],[portfolio_id]])</f>
        <v>27</v>
      </c>
      <c r="W772" s="17">
        <f>COUNTIFS(performance_data[portfolio_id],performance_data[[#This Row],[portfolio_id]],
          performance_data[return_flag],1)</f>
        <v>15</v>
      </c>
      <c r="X772" s="15">
        <f>performance_data[[#This Row],[underperform_flag_count]]/performance_data[[#This Row],[totalportfoliocount]]</f>
        <v>0.55555555555555558</v>
      </c>
    </row>
    <row r="773" spans="1:24" x14ac:dyDescent="0.3">
      <c r="A773">
        <v>2235</v>
      </c>
      <c r="B773" s="1">
        <v>44885</v>
      </c>
      <c r="C773">
        <v>387697.63</v>
      </c>
      <c r="D773">
        <v>-5.46</v>
      </c>
      <c r="E773">
        <v>-6.09</v>
      </c>
      <c r="F773">
        <v>18837.63</v>
      </c>
      <c r="G773">
        <v>6118.41</v>
      </c>
      <c r="H773" t="s">
        <v>2220</v>
      </c>
      <c r="I773" t="s">
        <v>2217</v>
      </c>
      <c r="J773">
        <v>11</v>
      </c>
      <c r="K773" t="s">
        <v>2219</v>
      </c>
      <c r="L773" t="str">
        <f>IF(performance_data[[#This Row],[return_percentage]]&gt;=performance_data[[#This Row],[benchmark_return]],"Higher","Lower")</f>
        <v>Higher</v>
      </c>
      <c r="M773" s="14">
        <f xml:space="preserve"> _xlfn.MAXIFS(performance_data[date],performance_data[portfolio_id],performance_data[[#This Row],[portfolio_id]])</f>
        <v>45532</v>
      </c>
      <c r="N773" s="14">
        <f xml:space="preserve"> _xlfn.MINIFS(performance_data[date],performance_data[portfolio_id],performance_data[[#This Row],[portfolio_id]])</f>
        <v>44839</v>
      </c>
      <c r="O773" s="15">
        <f>_xlfn.MAXIFS(performance_data[portfolio_value],performance_data[portfolio_id],performance_data[[#This Row],[portfolio_id]],performance_data[date],performance_data[[#This Row],[latest_date]])</f>
        <v>116915.16</v>
      </c>
      <c r="P773" s="15">
        <f>_xlfn.MAXIFS(performance_data[portfolio_value],performance_data[portfolio_id],performance_data[[#This Row],[portfolio_id]],performance_data[date],performance_data[[#This Row],[starting_date]])</f>
        <v>484616.05</v>
      </c>
      <c r="Q773" s="15">
        <f>performance_data[[#This Row],[latest_value]]-performance_data[[#This Row],[starting_value]]</f>
        <v>-367700.89</v>
      </c>
      <c r="R773" s="15">
        <f>performance_data[[#This Row],[net_inflows]]-performance_data[[#This Row],[net_outflows]]</f>
        <v>12719.220000000001</v>
      </c>
      <c r="S773" s="15" t="str">
        <f>IF(performance_data[[#This Row],[net_inflows]]&gt;AVERAGE(performance_data[net_inflows]),"High","Low")</f>
        <v>High</v>
      </c>
      <c r="T773" s="15">
        <f>AVERAGEIF(performance_data[inflow_flag],performance_data[[#This Row],[inflow_flag]],performance_data[return_percentage])</f>
        <v>4.8467905675459724</v>
      </c>
      <c r="U773" s="17">
        <f>IF(performance_data[[#This Row],[return_percentage]]&lt;performance_data[[#This Row],[benchmark_return]],1,0)</f>
        <v>0</v>
      </c>
      <c r="V773" s="17">
        <f>COUNTIFS(performance_data[portfolio_id],performance_data[[#This Row],[portfolio_id]])</f>
        <v>27</v>
      </c>
      <c r="W773" s="17">
        <f>COUNTIFS(performance_data[portfolio_id],performance_data[[#This Row],[portfolio_id]],
          performance_data[return_flag],1)</f>
        <v>15</v>
      </c>
      <c r="X773" s="15">
        <f>performance_data[[#This Row],[underperform_flag_count]]/performance_data[[#This Row],[totalportfoliocount]]</f>
        <v>0.55555555555555558</v>
      </c>
    </row>
    <row r="774" spans="1:24" x14ac:dyDescent="0.3">
      <c r="A774">
        <v>2235</v>
      </c>
      <c r="B774" s="1">
        <v>44869</v>
      </c>
      <c r="C774">
        <v>178644.08</v>
      </c>
      <c r="D774">
        <v>-9.06</v>
      </c>
      <c r="E774">
        <v>-7.47</v>
      </c>
      <c r="F774">
        <v>969.08</v>
      </c>
      <c r="G774">
        <v>73.72</v>
      </c>
      <c r="H774" t="s">
        <v>2220</v>
      </c>
      <c r="I774" t="s">
        <v>2217</v>
      </c>
      <c r="J774">
        <v>11</v>
      </c>
      <c r="K774" t="s">
        <v>2219</v>
      </c>
      <c r="L774" t="str">
        <f>IF(performance_data[[#This Row],[return_percentage]]&gt;=performance_data[[#This Row],[benchmark_return]],"Higher","Lower")</f>
        <v>Lower</v>
      </c>
      <c r="M774" s="14">
        <f xml:space="preserve"> _xlfn.MAXIFS(performance_data[date],performance_data[portfolio_id],performance_data[[#This Row],[portfolio_id]])</f>
        <v>45532</v>
      </c>
      <c r="N774" s="14">
        <f xml:space="preserve"> _xlfn.MINIFS(performance_data[date],performance_data[portfolio_id],performance_data[[#This Row],[portfolio_id]])</f>
        <v>44839</v>
      </c>
      <c r="O774" s="15">
        <f>_xlfn.MAXIFS(performance_data[portfolio_value],performance_data[portfolio_id],performance_data[[#This Row],[portfolio_id]],performance_data[date],performance_data[[#This Row],[latest_date]])</f>
        <v>116915.16</v>
      </c>
      <c r="P774" s="15">
        <f>_xlfn.MAXIFS(performance_data[portfolio_value],performance_data[portfolio_id],performance_data[[#This Row],[portfolio_id]],performance_data[date],performance_data[[#This Row],[starting_date]])</f>
        <v>484616.05</v>
      </c>
      <c r="Q774" s="15">
        <f>performance_data[[#This Row],[latest_value]]-performance_data[[#This Row],[starting_value]]</f>
        <v>-367700.89</v>
      </c>
      <c r="R774" s="15">
        <f>performance_data[[#This Row],[net_inflows]]-performance_data[[#This Row],[net_outflows]]</f>
        <v>895.36</v>
      </c>
      <c r="S774" s="15" t="str">
        <f>IF(performance_data[[#This Row],[net_inflows]]&gt;AVERAGE(performance_data[net_inflows]),"High","Low")</f>
        <v>Low</v>
      </c>
      <c r="T774" s="15">
        <f>AVERAGEIF(performance_data[inflow_flag],performance_data[[#This Row],[inflow_flag]],performance_data[return_percentage])</f>
        <v>5.0457846277021572</v>
      </c>
      <c r="U774" s="17">
        <f>IF(performance_data[[#This Row],[return_percentage]]&lt;performance_data[[#This Row],[benchmark_return]],1,0)</f>
        <v>1</v>
      </c>
      <c r="V774" s="17">
        <f>COUNTIFS(performance_data[portfolio_id],performance_data[[#This Row],[portfolio_id]])</f>
        <v>27</v>
      </c>
      <c r="W774" s="17">
        <f>COUNTIFS(performance_data[portfolio_id],performance_data[[#This Row],[portfolio_id]],
          performance_data[return_flag],1)</f>
        <v>15</v>
      </c>
      <c r="X774" s="15">
        <f>performance_data[[#This Row],[underperform_flag_count]]/performance_data[[#This Row],[totalportfoliocount]]</f>
        <v>0.55555555555555558</v>
      </c>
    </row>
    <row r="775" spans="1:24" x14ac:dyDescent="0.3">
      <c r="A775">
        <v>2235</v>
      </c>
      <c r="B775" s="1">
        <v>45193</v>
      </c>
      <c r="C775">
        <v>34855.89</v>
      </c>
      <c r="D775">
        <v>-4.3099999999999996</v>
      </c>
      <c r="E775">
        <v>-3.46</v>
      </c>
      <c r="F775">
        <v>7281.8</v>
      </c>
      <c r="G775">
        <v>14924.74</v>
      </c>
      <c r="H775" t="s">
        <v>2213</v>
      </c>
      <c r="I775" t="s">
        <v>2209</v>
      </c>
      <c r="J775">
        <v>9</v>
      </c>
      <c r="K775" t="s">
        <v>2221</v>
      </c>
      <c r="L775" t="str">
        <f>IF(performance_data[[#This Row],[return_percentage]]&gt;=performance_data[[#This Row],[benchmark_return]],"Higher","Lower")</f>
        <v>Lower</v>
      </c>
      <c r="M775" s="14">
        <f xml:space="preserve"> _xlfn.MAXIFS(performance_data[date],performance_data[portfolio_id],performance_data[[#This Row],[portfolio_id]])</f>
        <v>45532</v>
      </c>
      <c r="N775" s="14">
        <f xml:space="preserve"> _xlfn.MINIFS(performance_data[date],performance_data[portfolio_id],performance_data[[#This Row],[portfolio_id]])</f>
        <v>44839</v>
      </c>
      <c r="O775" s="15">
        <f>_xlfn.MAXIFS(performance_data[portfolio_value],performance_data[portfolio_id],performance_data[[#This Row],[portfolio_id]],performance_data[date],performance_data[[#This Row],[latest_date]])</f>
        <v>116915.16</v>
      </c>
      <c r="P775" s="15">
        <f>_xlfn.MAXIFS(performance_data[portfolio_value],performance_data[portfolio_id],performance_data[[#This Row],[portfolio_id]],performance_data[date],performance_data[[#This Row],[starting_date]])</f>
        <v>484616.05</v>
      </c>
      <c r="Q775" s="15">
        <f>performance_data[[#This Row],[latest_value]]-performance_data[[#This Row],[starting_value]]</f>
        <v>-367700.89</v>
      </c>
      <c r="R775" s="15">
        <f>performance_data[[#This Row],[net_inflows]]-performance_data[[#This Row],[net_outflows]]</f>
        <v>-7642.94</v>
      </c>
      <c r="S775" s="15" t="str">
        <f>IF(performance_data[[#This Row],[net_inflows]]&gt;AVERAGE(performance_data[net_inflows]),"High","Low")</f>
        <v>Low</v>
      </c>
      <c r="T775" s="15">
        <f>AVERAGEIF(performance_data[inflow_flag],performance_data[[#This Row],[inflow_flag]],performance_data[return_percentage])</f>
        <v>5.0457846277021572</v>
      </c>
      <c r="U775" s="17">
        <f>IF(performance_data[[#This Row],[return_percentage]]&lt;performance_data[[#This Row],[benchmark_return]],1,0)</f>
        <v>1</v>
      </c>
      <c r="V775" s="17">
        <f>COUNTIFS(performance_data[portfolio_id],performance_data[[#This Row],[portfolio_id]])</f>
        <v>27</v>
      </c>
      <c r="W775" s="17">
        <f>COUNTIFS(performance_data[portfolio_id],performance_data[[#This Row],[portfolio_id]],
          performance_data[return_flag],1)</f>
        <v>15</v>
      </c>
      <c r="X775" s="15">
        <f>performance_data[[#This Row],[underperform_flag_count]]/performance_data[[#This Row],[totalportfoliocount]]</f>
        <v>0.55555555555555558</v>
      </c>
    </row>
    <row r="776" spans="1:24" x14ac:dyDescent="0.3">
      <c r="A776">
        <v>2235</v>
      </c>
      <c r="B776" s="1">
        <v>45464</v>
      </c>
      <c r="C776">
        <v>489995.14</v>
      </c>
      <c r="D776">
        <v>-9.4600000000000009</v>
      </c>
      <c r="E776">
        <v>-10.57</v>
      </c>
      <c r="F776">
        <v>6345.71</v>
      </c>
      <c r="G776">
        <v>11404.5</v>
      </c>
      <c r="H776" t="s">
        <v>2205</v>
      </c>
      <c r="I776" t="s">
        <v>2211</v>
      </c>
      <c r="J776">
        <v>6</v>
      </c>
      <c r="K776" t="s">
        <v>2212</v>
      </c>
      <c r="L776" t="str">
        <f>IF(performance_data[[#This Row],[return_percentage]]&gt;=performance_data[[#This Row],[benchmark_return]],"Higher","Lower")</f>
        <v>Higher</v>
      </c>
      <c r="M776" s="14">
        <f xml:space="preserve"> _xlfn.MAXIFS(performance_data[date],performance_data[portfolio_id],performance_data[[#This Row],[portfolio_id]])</f>
        <v>45532</v>
      </c>
      <c r="N776" s="14">
        <f xml:space="preserve"> _xlfn.MINIFS(performance_data[date],performance_data[portfolio_id],performance_data[[#This Row],[portfolio_id]])</f>
        <v>44839</v>
      </c>
      <c r="O776" s="15">
        <f>_xlfn.MAXIFS(performance_data[portfolio_value],performance_data[portfolio_id],performance_data[[#This Row],[portfolio_id]],performance_data[date],performance_data[[#This Row],[latest_date]])</f>
        <v>116915.16</v>
      </c>
      <c r="P776" s="15">
        <f>_xlfn.MAXIFS(performance_data[portfolio_value],performance_data[portfolio_id],performance_data[[#This Row],[portfolio_id]],performance_data[date],performance_data[[#This Row],[starting_date]])</f>
        <v>484616.05</v>
      </c>
      <c r="Q776" s="15">
        <f>performance_data[[#This Row],[latest_value]]-performance_data[[#This Row],[starting_value]]</f>
        <v>-367700.89</v>
      </c>
      <c r="R776" s="15">
        <f>performance_data[[#This Row],[net_inflows]]-performance_data[[#This Row],[net_outflows]]</f>
        <v>-5058.79</v>
      </c>
      <c r="S776" s="15" t="str">
        <f>IF(performance_data[[#This Row],[net_inflows]]&gt;AVERAGE(performance_data[net_inflows]),"High","Low")</f>
        <v>Low</v>
      </c>
      <c r="T776" s="15">
        <f>AVERAGEIF(performance_data[inflow_flag],performance_data[[#This Row],[inflow_flag]],performance_data[return_percentage])</f>
        <v>5.0457846277021572</v>
      </c>
      <c r="U776" s="17">
        <f>IF(performance_data[[#This Row],[return_percentage]]&lt;performance_data[[#This Row],[benchmark_return]],1,0)</f>
        <v>0</v>
      </c>
      <c r="V776" s="17">
        <f>COUNTIFS(performance_data[portfolio_id],performance_data[[#This Row],[portfolio_id]])</f>
        <v>27</v>
      </c>
      <c r="W776" s="17">
        <f>COUNTIFS(performance_data[portfolio_id],performance_data[[#This Row],[portfolio_id]],
          performance_data[return_flag],1)</f>
        <v>15</v>
      </c>
      <c r="X776" s="15">
        <f>performance_data[[#This Row],[underperform_flag_count]]/performance_data[[#This Row],[totalportfoliocount]]</f>
        <v>0.55555555555555558</v>
      </c>
    </row>
    <row r="777" spans="1:24" x14ac:dyDescent="0.3">
      <c r="A777">
        <v>2235</v>
      </c>
      <c r="B777" s="1">
        <v>45227</v>
      </c>
      <c r="C777">
        <v>73753.45</v>
      </c>
      <c r="D777">
        <v>8.34</v>
      </c>
      <c r="E777">
        <v>8.99</v>
      </c>
      <c r="F777">
        <v>875.06</v>
      </c>
      <c r="G777">
        <v>5619.64</v>
      </c>
      <c r="H777" t="s">
        <v>2213</v>
      </c>
      <c r="I777" t="s">
        <v>2217</v>
      </c>
      <c r="J777">
        <v>10</v>
      </c>
      <c r="K777" t="s">
        <v>2224</v>
      </c>
      <c r="L777" t="str">
        <f>IF(performance_data[[#This Row],[return_percentage]]&gt;=performance_data[[#This Row],[benchmark_return]],"Higher","Lower")</f>
        <v>Lower</v>
      </c>
      <c r="M777" s="14">
        <f xml:space="preserve"> _xlfn.MAXIFS(performance_data[date],performance_data[portfolio_id],performance_data[[#This Row],[portfolio_id]])</f>
        <v>45532</v>
      </c>
      <c r="N777" s="14">
        <f xml:space="preserve"> _xlfn.MINIFS(performance_data[date],performance_data[portfolio_id],performance_data[[#This Row],[portfolio_id]])</f>
        <v>44839</v>
      </c>
      <c r="O777" s="15">
        <f>_xlfn.MAXIFS(performance_data[portfolio_value],performance_data[portfolio_id],performance_data[[#This Row],[portfolio_id]],performance_data[date],performance_data[[#This Row],[latest_date]])</f>
        <v>116915.16</v>
      </c>
      <c r="P777" s="15">
        <f>_xlfn.MAXIFS(performance_data[portfolio_value],performance_data[portfolio_id],performance_data[[#This Row],[portfolio_id]],performance_data[date],performance_data[[#This Row],[starting_date]])</f>
        <v>484616.05</v>
      </c>
      <c r="Q777" s="15">
        <f>performance_data[[#This Row],[latest_value]]-performance_data[[#This Row],[starting_value]]</f>
        <v>-367700.89</v>
      </c>
      <c r="R777" s="15">
        <f>performance_data[[#This Row],[net_inflows]]-performance_data[[#This Row],[net_outflows]]</f>
        <v>-4744.58</v>
      </c>
      <c r="S777" s="15" t="str">
        <f>IF(performance_data[[#This Row],[net_inflows]]&gt;AVERAGE(performance_data[net_inflows]),"High","Low")</f>
        <v>Low</v>
      </c>
      <c r="T777" s="15">
        <f>AVERAGEIF(performance_data[inflow_flag],performance_data[[#This Row],[inflow_flag]],performance_data[return_percentage])</f>
        <v>5.0457846277021572</v>
      </c>
      <c r="U777" s="17">
        <f>IF(performance_data[[#This Row],[return_percentage]]&lt;performance_data[[#This Row],[benchmark_return]],1,0)</f>
        <v>1</v>
      </c>
      <c r="V777" s="17">
        <f>COUNTIFS(performance_data[portfolio_id],performance_data[[#This Row],[portfolio_id]])</f>
        <v>27</v>
      </c>
      <c r="W777" s="17">
        <f>COUNTIFS(performance_data[portfolio_id],performance_data[[#This Row],[portfolio_id]],
          performance_data[return_flag],1)</f>
        <v>15</v>
      </c>
      <c r="X777" s="15">
        <f>performance_data[[#This Row],[underperform_flag_count]]/performance_data[[#This Row],[totalportfoliocount]]</f>
        <v>0.55555555555555558</v>
      </c>
    </row>
    <row r="778" spans="1:24" x14ac:dyDescent="0.3">
      <c r="A778">
        <v>2235</v>
      </c>
      <c r="B778" s="1">
        <v>44909</v>
      </c>
      <c r="C778">
        <v>15642.49</v>
      </c>
      <c r="D778">
        <v>18.350000000000001</v>
      </c>
      <c r="E778">
        <v>16.309999999999999</v>
      </c>
      <c r="F778">
        <v>14804.66</v>
      </c>
      <c r="G778">
        <v>11599.42</v>
      </c>
      <c r="H778" t="s">
        <v>2220</v>
      </c>
      <c r="I778" t="s">
        <v>2217</v>
      </c>
      <c r="J778">
        <v>12</v>
      </c>
      <c r="K778" t="s">
        <v>2218</v>
      </c>
      <c r="L778" t="str">
        <f>IF(performance_data[[#This Row],[return_percentage]]&gt;=performance_data[[#This Row],[benchmark_return]],"Higher","Lower")</f>
        <v>Higher</v>
      </c>
      <c r="M778" s="14">
        <f xml:space="preserve"> _xlfn.MAXIFS(performance_data[date],performance_data[portfolio_id],performance_data[[#This Row],[portfolio_id]])</f>
        <v>45532</v>
      </c>
      <c r="N778" s="14">
        <f xml:space="preserve"> _xlfn.MINIFS(performance_data[date],performance_data[portfolio_id],performance_data[[#This Row],[portfolio_id]])</f>
        <v>44839</v>
      </c>
      <c r="O778" s="15">
        <f>_xlfn.MAXIFS(performance_data[portfolio_value],performance_data[portfolio_id],performance_data[[#This Row],[portfolio_id]],performance_data[date],performance_data[[#This Row],[latest_date]])</f>
        <v>116915.16</v>
      </c>
      <c r="P778" s="15">
        <f>_xlfn.MAXIFS(performance_data[portfolio_value],performance_data[portfolio_id],performance_data[[#This Row],[portfolio_id]],performance_data[date],performance_data[[#This Row],[starting_date]])</f>
        <v>484616.05</v>
      </c>
      <c r="Q778" s="15">
        <f>performance_data[[#This Row],[latest_value]]-performance_data[[#This Row],[starting_value]]</f>
        <v>-367700.89</v>
      </c>
      <c r="R778" s="15">
        <f>performance_data[[#This Row],[net_inflows]]-performance_data[[#This Row],[net_outflows]]</f>
        <v>3205.24</v>
      </c>
      <c r="S778" s="15" t="str">
        <f>IF(performance_data[[#This Row],[net_inflows]]&gt;AVERAGE(performance_data[net_inflows]),"High","Low")</f>
        <v>High</v>
      </c>
      <c r="T778" s="15">
        <f>AVERAGEIF(performance_data[inflow_flag],performance_data[[#This Row],[inflow_flag]],performance_data[return_percentage])</f>
        <v>4.8467905675459724</v>
      </c>
      <c r="U778" s="17">
        <f>IF(performance_data[[#This Row],[return_percentage]]&lt;performance_data[[#This Row],[benchmark_return]],1,0)</f>
        <v>0</v>
      </c>
      <c r="V778" s="17">
        <f>COUNTIFS(performance_data[portfolio_id],performance_data[[#This Row],[portfolio_id]])</f>
        <v>27</v>
      </c>
      <c r="W778" s="17">
        <f>COUNTIFS(performance_data[portfolio_id],performance_data[[#This Row],[portfolio_id]],
          performance_data[return_flag],1)</f>
        <v>15</v>
      </c>
      <c r="X778" s="15">
        <f>performance_data[[#This Row],[underperform_flag_count]]/performance_data[[#This Row],[totalportfoliocount]]</f>
        <v>0.55555555555555558</v>
      </c>
    </row>
    <row r="779" spans="1:24" x14ac:dyDescent="0.3">
      <c r="A779">
        <v>2235</v>
      </c>
      <c r="B779" s="1">
        <v>45094</v>
      </c>
      <c r="C779">
        <v>227229.17</v>
      </c>
      <c r="D779">
        <v>-5.82</v>
      </c>
      <c r="E779">
        <v>-5.67</v>
      </c>
      <c r="F779">
        <v>10281.35</v>
      </c>
      <c r="G779">
        <v>882.21</v>
      </c>
      <c r="H779" t="s">
        <v>2213</v>
      </c>
      <c r="I779" t="s">
        <v>2211</v>
      </c>
      <c r="J779">
        <v>6</v>
      </c>
      <c r="K779" t="s">
        <v>2212</v>
      </c>
      <c r="L779" t="str">
        <f>IF(performance_data[[#This Row],[return_percentage]]&gt;=performance_data[[#This Row],[benchmark_return]],"Higher","Lower")</f>
        <v>Lower</v>
      </c>
      <c r="M779" s="14">
        <f xml:space="preserve"> _xlfn.MAXIFS(performance_data[date],performance_data[portfolio_id],performance_data[[#This Row],[portfolio_id]])</f>
        <v>45532</v>
      </c>
      <c r="N779" s="14">
        <f xml:space="preserve"> _xlfn.MINIFS(performance_data[date],performance_data[portfolio_id],performance_data[[#This Row],[portfolio_id]])</f>
        <v>44839</v>
      </c>
      <c r="O779" s="15">
        <f>_xlfn.MAXIFS(performance_data[portfolio_value],performance_data[portfolio_id],performance_data[[#This Row],[portfolio_id]],performance_data[date],performance_data[[#This Row],[latest_date]])</f>
        <v>116915.16</v>
      </c>
      <c r="P779" s="15">
        <f>_xlfn.MAXIFS(performance_data[portfolio_value],performance_data[portfolio_id],performance_data[[#This Row],[portfolio_id]],performance_data[date],performance_data[[#This Row],[starting_date]])</f>
        <v>484616.05</v>
      </c>
      <c r="Q779" s="15">
        <f>performance_data[[#This Row],[latest_value]]-performance_data[[#This Row],[starting_value]]</f>
        <v>-367700.89</v>
      </c>
      <c r="R779" s="15">
        <f>performance_data[[#This Row],[net_inflows]]-performance_data[[#This Row],[net_outflows]]</f>
        <v>9399.14</v>
      </c>
      <c r="S779" s="15" t="str">
        <f>IF(performance_data[[#This Row],[net_inflows]]&gt;AVERAGE(performance_data[net_inflows]),"High","Low")</f>
        <v>High</v>
      </c>
      <c r="T779" s="15">
        <f>AVERAGEIF(performance_data[inflow_flag],performance_data[[#This Row],[inflow_flag]],performance_data[return_percentage])</f>
        <v>4.8467905675459724</v>
      </c>
      <c r="U779" s="17">
        <f>IF(performance_data[[#This Row],[return_percentage]]&lt;performance_data[[#This Row],[benchmark_return]],1,0)</f>
        <v>1</v>
      </c>
      <c r="V779" s="17">
        <f>COUNTIFS(performance_data[portfolio_id],performance_data[[#This Row],[portfolio_id]])</f>
        <v>27</v>
      </c>
      <c r="W779" s="17">
        <f>COUNTIFS(performance_data[portfolio_id],performance_data[[#This Row],[portfolio_id]],
          performance_data[return_flag],1)</f>
        <v>15</v>
      </c>
      <c r="X779" s="15">
        <f>performance_data[[#This Row],[underperform_flag_count]]/performance_data[[#This Row],[totalportfoliocount]]</f>
        <v>0.55555555555555558</v>
      </c>
    </row>
    <row r="780" spans="1:24" x14ac:dyDescent="0.3">
      <c r="A780">
        <v>2235</v>
      </c>
      <c r="B780" s="1">
        <v>45426</v>
      </c>
      <c r="C780">
        <v>463243.14</v>
      </c>
      <c r="D780">
        <v>2.69</v>
      </c>
      <c r="E780">
        <v>2.86</v>
      </c>
      <c r="F780">
        <v>6203.58</v>
      </c>
      <c r="G780">
        <v>3688.04</v>
      </c>
      <c r="H780" t="s">
        <v>2205</v>
      </c>
      <c r="I780" t="s">
        <v>2211</v>
      </c>
      <c r="J780">
        <v>5</v>
      </c>
      <c r="K780" t="s">
        <v>2223</v>
      </c>
      <c r="L780" t="str">
        <f>IF(performance_data[[#This Row],[return_percentage]]&gt;=performance_data[[#This Row],[benchmark_return]],"Higher","Lower")</f>
        <v>Lower</v>
      </c>
      <c r="M780" s="14">
        <f xml:space="preserve"> _xlfn.MAXIFS(performance_data[date],performance_data[portfolio_id],performance_data[[#This Row],[portfolio_id]])</f>
        <v>45532</v>
      </c>
      <c r="N780" s="14">
        <f xml:space="preserve"> _xlfn.MINIFS(performance_data[date],performance_data[portfolio_id],performance_data[[#This Row],[portfolio_id]])</f>
        <v>44839</v>
      </c>
      <c r="O780" s="15">
        <f>_xlfn.MAXIFS(performance_data[portfolio_value],performance_data[portfolio_id],performance_data[[#This Row],[portfolio_id]],performance_data[date],performance_data[[#This Row],[latest_date]])</f>
        <v>116915.16</v>
      </c>
      <c r="P780" s="15">
        <f>_xlfn.MAXIFS(performance_data[portfolio_value],performance_data[portfolio_id],performance_data[[#This Row],[portfolio_id]],performance_data[date],performance_data[[#This Row],[starting_date]])</f>
        <v>484616.05</v>
      </c>
      <c r="Q780" s="15">
        <f>performance_data[[#This Row],[latest_value]]-performance_data[[#This Row],[starting_value]]</f>
        <v>-367700.89</v>
      </c>
      <c r="R780" s="15">
        <f>performance_data[[#This Row],[net_inflows]]-performance_data[[#This Row],[net_outflows]]</f>
        <v>2515.54</v>
      </c>
      <c r="S780" s="15" t="str">
        <f>IF(performance_data[[#This Row],[net_inflows]]&gt;AVERAGE(performance_data[net_inflows]),"High","Low")</f>
        <v>Low</v>
      </c>
      <c r="T780" s="15">
        <f>AVERAGEIF(performance_data[inflow_flag],performance_data[[#This Row],[inflow_flag]],performance_data[return_percentage])</f>
        <v>5.0457846277021572</v>
      </c>
      <c r="U780" s="17">
        <f>IF(performance_data[[#This Row],[return_percentage]]&lt;performance_data[[#This Row],[benchmark_return]],1,0)</f>
        <v>1</v>
      </c>
      <c r="V780" s="17">
        <f>COUNTIFS(performance_data[portfolio_id],performance_data[[#This Row],[portfolio_id]])</f>
        <v>27</v>
      </c>
      <c r="W780" s="17">
        <f>COUNTIFS(performance_data[portfolio_id],performance_data[[#This Row],[portfolio_id]],
          performance_data[return_flag],1)</f>
        <v>15</v>
      </c>
      <c r="X780" s="15">
        <f>performance_data[[#This Row],[underperform_flag_count]]/performance_data[[#This Row],[totalportfoliocount]]</f>
        <v>0.55555555555555558</v>
      </c>
    </row>
    <row r="781" spans="1:24" x14ac:dyDescent="0.3">
      <c r="A781">
        <v>2235</v>
      </c>
      <c r="B781" s="1">
        <v>45140</v>
      </c>
      <c r="C781">
        <v>171510.95</v>
      </c>
      <c r="D781">
        <v>14.58</v>
      </c>
      <c r="E781">
        <v>14.31</v>
      </c>
      <c r="F781">
        <v>2618.4</v>
      </c>
      <c r="G781">
        <v>15860.02</v>
      </c>
      <c r="H781" t="s">
        <v>2213</v>
      </c>
      <c r="I781" t="s">
        <v>2209</v>
      </c>
      <c r="J781">
        <v>8</v>
      </c>
      <c r="K781" t="s">
        <v>2214</v>
      </c>
      <c r="L781" t="str">
        <f>IF(performance_data[[#This Row],[return_percentage]]&gt;=performance_data[[#This Row],[benchmark_return]],"Higher","Lower")</f>
        <v>Higher</v>
      </c>
      <c r="M781" s="14">
        <f xml:space="preserve"> _xlfn.MAXIFS(performance_data[date],performance_data[portfolio_id],performance_data[[#This Row],[portfolio_id]])</f>
        <v>45532</v>
      </c>
      <c r="N781" s="14">
        <f xml:space="preserve"> _xlfn.MINIFS(performance_data[date],performance_data[portfolio_id],performance_data[[#This Row],[portfolio_id]])</f>
        <v>44839</v>
      </c>
      <c r="O781" s="15">
        <f>_xlfn.MAXIFS(performance_data[portfolio_value],performance_data[portfolio_id],performance_data[[#This Row],[portfolio_id]],performance_data[date],performance_data[[#This Row],[latest_date]])</f>
        <v>116915.16</v>
      </c>
      <c r="P781" s="15">
        <f>_xlfn.MAXIFS(performance_data[portfolio_value],performance_data[portfolio_id],performance_data[[#This Row],[portfolio_id]],performance_data[date],performance_data[[#This Row],[starting_date]])</f>
        <v>484616.05</v>
      </c>
      <c r="Q781" s="15">
        <f>performance_data[[#This Row],[latest_value]]-performance_data[[#This Row],[starting_value]]</f>
        <v>-367700.89</v>
      </c>
      <c r="R781" s="15">
        <f>performance_data[[#This Row],[net_inflows]]-performance_data[[#This Row],[net_outflows]]</f>
        <v>-13241.62</v>
      </c>
      <c r="S781" s="15" t="str">
        <f>IF(performance_data[[#This Row],[net_inflows]]&gt;AVERAGE(performance_data[net_inflows]),"High","Low")</f>
        <v>Low</v>
      </c>
      <c r="T781" s="15">
        <f>AVERAGEIF(performance_data[inflow_flag],performance_data[[#This Row],[inflow_flag]],performance_data[return_percentage])</f>
        <v>5.0457846277021572</v>
      </c>
      <c r="U781" s="17">
        <f>IF(performance_data[[#This Row],[return_percentage]]&lt;performance_data[[#This Row],[benchmark_return]],1,0)</f>
        <v>0</v>
      </c>
      <c r="V781" s="17">
        <f>COUNTIFS(performance_data[portfolio_id],performance_data[[#This Row],[portfolio_id]])</f>
        <v>27</v>
      </c>
      <c r="W781" s="17">
        <f>COUNTIFS(performance_data[portfolio_id],performance_data[[#This Row],[portfolio_id]],
          performance_data[return_flag],1)</f>
        <v>15</v>
      </c>
      <c r="X781" s="15">
        <f>performance_data[[#This Row],[underperform_flag_count]]/performance_data[[#This Row],[totalportfoliocount]]</f>
        <v>0.55555555555555558</v>
      </c>
    </row>
    <row r="782" spans="1:24" x14ac:dyDescent="0.3">
      <c r="A782">
        <v>2235</v>
      </c>
      <c r="B782" s="1">
        <v>44955</v>
      </c>
      <c r="C782">
        <v>87209.56</v>
      </c>
      <c r="D782">
        <v>5.67</v>
      </c>
      <c r="E782">
        <v>6.14</v>
      </c>
      <c r="F782">
        <v>9916.51</v>
      </c>
      <c r="G782">
        <v>3171.78</v>
      </c>
      <c r="H782" t="s">
        <v>2213</v>
      </c>
      <c r="I782" t="s">
        <v>2206</v>
      </c>
      <c r="J782">
        <v>1</v>
      </c>
      <c r="K782" t="s">
        <v>2207</v>
      </c>
      <c r="L782" t="str">
        <f>IF(performance_data[[#This Row],[return_percentage]]&gt;=performance_data[[#This Row],[benchmark_return]],"Higher","Lower")</f>
        <v>Lower</v>
      </c>
      <c r="M782" s="14">
        <f xml:space="preserve"> _xlfn.MAXIFS(performance_data[date],performance_data[portfolio_id],performance_data[[#This Row],[portfolio_id]])</f>
        <v>45532</v>
      </c>
      <c r="N782" s="14">
        <f xml:space="preserve"> _xlfn.MINIFS(performance_data[date],performance_data[portfolio_id],performance_data[[#This Row],[portfolio_id]])</f>
        <v>44839</v>
      </c>
      <c r="O782" s="15">
        <f>_xlfn.MAXIFS(performance_data[portfolio_value],performance_data[portfolio_id],performance_data[[#This Row],[portfolio_id]],performance_data[date],performance_data[[#This Row],[latest_date]])</f>
        <v>116915.16</v>
      </c>
      <c r="P782" s="15">
        <f>_xlfn.MAXIFS(performance_data[portfolio_value],performance_data[portfolio_id],performance_data[[#This Row],[portfolio_id]],performance_data[date],performance_data[[#This Row],[starting_date]])</f>
        <v>484616.05</v>
      </c>
      <c r="Q782" s="15">
        <f>performance_data[[#This Row],[latest_value]]-performance_data[[#This Row],[starting_value]]</f>
        <v>-367700.89</v>
      </c>
      <c r="R782" s="15">
        <f>performance_data[[#This Row],[net_inflows]]-performance_data[[#This Row],[net_outflows]]</f>
        <v>6744.73</v>
      </c>
      <c r="S782" s="15" t="str">
        <f>IF(performance_data[[#This Row],[net_inflows]]&gt;AVERAGE(performance_data[net_inflows]),"High","Low")</f>
        <v>Low</v>
      </c>
      <c r="T782" s="15">
        <f>AVERAGEIF(performance_data[inflow_flag],performance_data[[#This Row],[inflow_flag]],performance_data[return_percentage])</f>
        <v>5.0457846277021572</v>
      </c>
      <c r="U782" s="17">
        <f>IF(performance_data[[#This Row],[return_percentage]]&lt;performance_data[[#This Row],[benchmark_return]],1,0)</f>
        <v>1</v>
      </c>
      <c r="V782" s="17">
        <f>COUNTIFS(performance_data[portfolio_id],performance_data[[#This Row],[portfolio_id]])</f>
        <v>27</v>
      </c>
      <c r="W782" s="17">
        <f>COUNTIFS(performance_data[portfolio_id],performance_data[[#This Row],[portfolio_id]],
          performance_data[return_flag],1)</f>
        <v>15</v>
      </c>
      <c r="X782" s="15">
        <f>performance_data[[#This Row],[underperform_flag_count]]/performance_data[[#This Row],[totalportfoliocount]]</f>
        <v>0.55555555555555558</v>
      </c>
    </row>
    <row r="783" spans="1:24" x14ac:dyDescent="0.3">
      <c r="A783">
        <v>2253</v>
      </c>
      <c r="B783" s="1">
        <v>45390</v>
      </c>
      <c r="C783">
        <v>272953.06</v>
      </c>
      <c r="D783">
        <v>14.49</v>
      </c>
      <c r="E783">
        <v>17.13</v>
      </c>
      <c r="F783">
        <v>263.11</v>
      </c>
      <c r="G783">
        <v>13378.12</v>
      </c>
      <c r="H783" t="s">
        <v>2205</v>
      </c>
      <c r="I783" t="s">
        <v>2211</v>
      </c>
      <c r="J783">
        <v>4</v>
      </c>
      <c r="K783" t="s">
        <v>2216</v>
      </c>
      <c r="L783" t="str">
        <f>IF(performance_data[[#This Row],[return_percentage]]&gt;=performance_data[[#This Row],[benchmark_return]],"Higher","Lower")</f>
        <v>Lower</v>
      </c>
      <c r="M783" s="14">
        <f xml:space="preserve"> _xlfn.MAXIFS(performance_data[date],performance_data[portfolio_id],performance_data[[#This Row],[portfolio_id]])</f>
        <v>45461</v>
      </c>
      <c r="N783" s="14">
        <f xml:space="preserve"> _xlfn.MINIFS(performance_data[date],performance_data[portfolio_id],performance_data[[#This Row],[portfolio_id]])</f>
        <v>44848</v>
      </c>
      <c r="O783" s="15">
        <f>_xlfn.MAXIFS(performance_data[portfolio_value],performance_data[portfolio_id],performance_data[[#This Row],[portfolio_id]],performance_data[date],performance_data[[#This Row],[latest_date]])</f>
        <v>399326.12</v>
      </c>
      <c r="P783" s="15">
        <f>_xlfn.MAXIFS(performance_data[portfolio_value],performance_data[portfolio_id],performance_data[[#This Row],[portfolio_id]],performance_data[date],performance_data[[#This Row],[starting_date]])</f>
        <v>283168.84999999998</v>
      </c>
      <c r="Q783" s="15">
        <f>performance_data[[#This Row],[latest_value]]-performance_data[[#This Row],[starting_value]]</f>
        <v>116157.27000000002</v>
      </c>
      <c r="R783" s="15">
        <f>performance_data[[#This Row],[net_inflows]]-performance_data[[#This Row],[net_outflows]]</f>
        <v>-13115.01</v>
      </c>
      <c r="S783" s="15" t="str">
        <f>IF(performance_data[[#This Row],[net_inflows]]&gt;AVERAGE(performance_data[net_inflows]),"High","Low")</f>
        <v>Low</v>
      </c>
      <c r="T783" s="15">
        <f>AVERAGEIF(performance_data[inflow_flag],performance_data[[#This Row],[inflow_flag]],performance_data[return_percentage])</f>
        <v>5.0457846277021572</v>
      </c>
      <c r="U783" s="17">
        <f>IF(performance_data[[#This Row],[return_percentage]]&lt;performance_data[[#This Row],[benchmark_return]],1,0)</f>
        <v>1</v>
      </c>
      <c r="V783" s="17">
        <f>COUNTIFS(performance_data[portfolio_id],performance_data[[#This Row],[portfolio_id]])</f>
        <v>20</v>
      </c>
      <c r="W783" s="17">
        <f>COUNTIFS(performance_data[portfolio_id],performance_data[[#This Row],[portfolio_id]],
          performance_data[return_flag],1)</f>
        <v>6</v>
      </c>
      <c r="X783" s="15">
        <f>performance_data[[#This Row],[underperform_flag_count]]/performance_data[[#This Row],[totalportfoliocount]]</f>
        <v>0.3</v>
      </c>
    </row>
    <row r="784" spans="1:24" x14ac:dyDescent="0.3">
      <c r="A784">
        <v>2253</v>
      </c>
      <c r="B784" s="1">
        <v>44848</v>
      </c>
      <c r="C784">
        <v>283168.84999999998</v>
      </c>
      <c r="D784">
        <v>9.31</v>
      </c>
      <c r="E784">
        <v>8.33</v>
      </c>
      <c r="F784">
        <v>1320.07</v>
      </c>
      <c r="G784">
        <v>19294.93</v>
      </c>
      <c r="H784" t="s">
        <v>2220</v>
      </c>
      <c r="I784" t="s">
        <v>2217</v>
      </c>
      <c r="J784">
        <v>10</v>
      </c>
      <c r="K784" t="s">
        <v>2224</v>
      </c>
      <c r="L784" t="str">
        <f>IF(performance_data[[#This Row],[return_percentage]]&gt;=performance_data[[#This Row],[benchmark_return]],"Higher","Lower")</f>
        <v>Higher</v>
      </c>
      <c r="M784" s="14">
        <f xml:space="preserve"> _xlfn.MAXIFS(performance_data[date],performance_data[portfolio_id],performance_data[[#This Row],[portfolio_id]])</f>
        <v>45461</v>
      </c>
      <c r="N784" s="14">
        <f xml:space="preserve"> _xlfn.MINIFS(performance_data[date],performance_data[portfolio_id],performance_data[[#This Row],[portfolio_id]])</f>
        <v>44848</v>
      </c>
      <c r="O784" s="15">
        <f>_xlfn.MAXIFS(performance_data[portfolio_value],performance_data[portfolio_id],performance_data[[#This Row],[portfolio_id]],performance_data[date],performance_data[[#This Row],[latest_date]])</f>
        <v>399326.12</v>
      </c>
      <c r="P784" s="15">
        <f>_xlfn.MAXIFS(performance_data[portfolio_value],performance_data[portfolio_id],performance_data[[#This Row],[portfolio_id]],performance_data[date],performance_data[[#This Row],[starting_date]])</f>
        <v>283168.84999999998</v>
      </c>
      <c r="Q784" s="15">
        <f>performance_data[[#This Row],[latest_value]]-performance_data[[#This Row],[starting_value]]</f>
        <v>116157.27000000002</v>
      </c>
      <c r="R784" s="15">
        <f>performance_data[[#This Row],[net_inflows]]-performance_data[[#This Row],[net_outflows]]</f>
        <v>-17974.86</v>
      </c>
      <c r="S784" s="15" t="str">
        <f>IF(performance_data[[#This Row],[net_inflows]]&gt;AVERAGE(performance_data[net_inflows]),"High","Low")</f>
        <v>Low</v>
      </c>
      <c r="T784" s="15">
        <f>AVERAGEIF(performance_data[inflow_flag],performance_data[[#This Row],[inflow_flag]],performance_data[return_percentage])</f>
        <v>5.0457846277021572</v>
      </c>
      <c r="U784" s="17">
        <f>IF(performance_data[[#This Row],[return_percentage]]&lt;performance_data[[#This Row],[benchmark_return]],1,0)</f>
        <v>0</v>
      </c>
      <c r="V784" s="17">
        <f>COUNTIFS(performance_data[portfolio_id],performance_data[[#This Row],[portfolio_id]])</f>
        <v>20</v>
      </c>
      <c r="W784" s="17">
        <f>COUNTIFS(performance_data[portfolio_id],performance_data[[#This Row],[portfolio_id]],
          performance_data[return_flag],1)</f>
        <v>6</v>
      </c>
      <c r="X784" s="15">
        <f>performance_data[[#This Row],[underperform_flag_count]]/performance_data[[#This Row],[totalportfoliocount]]</f>
        <v>0.3</v>
      </c>
    </row>
    <row r="785" spans="1:24" x14ac:dyDescent="0.3">
      <c r="A785">
        <v>2253</v>
      </c>
      <c r="B785" s="1">
        <v>44852</v>
      </c>
      <c r="C785">
        <v>303448.87</v>
      </c>
      <c r="D785">
        <v>18.440000000000001</v>
      </c>
      <c r="E785">
        <v>15.96</v>
      </c>
      <c r="F785">
        <v>5914.43</v>
      </c>
      <c r="G785">
        <v>17090.59</v>
      </c>
      <c r="H785" t="s">
        <v>2220</v>
      </c>
      <c r="I785" t="s">
        <v>2217</v>
      </c>
      <c r="J785">
        <v>10</v>
      </c>
      <c r="K785" t="s">
        <v>2224</v>
      </c>
      <c r="L785" t="str">
        <f>IF(performance_data[[#This Row],[return_percentage]]&gt;=performance_data[[#This Row],[benchmark_return]],"Higher","Lower")</f>
        <v>Higher</v>
      </c>
      <c r="M785" s="14">
        <f xml:space="preserve"> _xlfn.MAXIFS(performance_data[date],performance_data[portfolio_id],performance_data[[#This Row],[portfolio_id]])</f>
        <v>45461</v>
      </c>
      <c r="N785" s="14">
        <f xml:space="preserve"> _xlfn.MINIFS(performance_data[date],performance_data[portfolio_id],performance_data[[#This Row],[portfolio_id]])</f>
        <v>44848</v>
      </c>
      <c r="O785" s="15">
        <f>_xlfn.MAXIFS(performance_data[portfolio_value],performance_data[portfolio_id],performance_data[[#This Row],[portfolio_id]],performance_data[date],performance_data[[#This Row],[latest_date]])</f>
        <v>399326.12</v>
      </c>
      <c r="P785" s="15">
        <f>_xlfn.MAXIFS(performance_data[portfolio_value],performance_data[portfolio_id],performance_data[[#This Row],[portfolio_id]],performance_data[date],performance_data[[#This Row],[starting_date]])</f>
        <v>283168.84999999998</v>
      </c>
      <c r="Q785" s="15">
        <f>performance_data[[#This Row],[latest_value]]-performance_data[[#This Row],[starting_value]]</f>
        <v>116157.27000000002</v>
      </c>
      <c r="R785" s="15">
        <f>performance_data[[#This Row],[net_inflows]]-performance_data[[#This Row],[net_outflows]]</f>
        <v>-11176.16</v>
      </c>
      <c r="S785" s="15" t="str">
        <f>IF(performance_data[[#This Row],[net_inflows]]&gt;AVERAGE(performance_data[net_inflows]),"High","Low")</f>
        <v>Low</v>
      </c>
      <c r="T785" s="15">
        <f>AVERAGEIF(performance_data[inflow_flag],performance_data[[#This Row],[inflow_flag]],performance_data[return_percentage])</f>
        <v>5.0457846277021572</v>
      </c>
      <c r="U785" s="17">
        <f>IF(performance_data[[#This Row],[return_percentage]]&lt;performance_data[[#This Row],[benchmark_return]],1,0)</f>
        <v>0</v>
      </c>
      <c r="V785" s="17">
        <f>COUNTIFS(performance_data[portfolio_id],performance_data[[#This Row],[portfolio_id]])</f>
        <v>20</v>
      </c>
      <c r="W785" s="17">
        <f>COUNTIFS(performance_data[portfolio_id],performance_data[[#This Row],[portfolio_id]],
          performance_data[return_flag],1)</f>
        <v>6</v>
      </c>
      <c r="X785" s="15">
        <f>performance_data[[#This Row],[underperform_flag_count]]/performance_data[[#This Row],[totalportfoliocount]]</f>
        <v>0.3</v>
      </c>
    </row>
    <row r="786" spans="1:24" x14ac:dyDescent="0.3">
      <c r="A786">
        <v>2253</v>
      </c>
      <c r="B786" s="1">
        <v>44898</v>
      </c>
      <c r="C786">
        <v>159784.48000000001</v>
      </c>
      <c r="D786">
        <v>14.96</v>
      </c>
      <c r="E786">
        <v>12.35</v>
      </c>
      <c r="F786">
        <v>18225.46</v>
      </c>
      <c r="G786">
        <v>10121.68</v>
      </c>
      <c r="H786" t="s">
        <v>2220</v>
      </c>
      <c r="I786" t="s">
        <v>2217</v>
      </c>
      <c r="J786">
        <v>12</v>
      </c>
      <c r="K786" t="s">
        <v>2218</v>
      </c>
      <c r="L786" t="str">
        <f>IF(performance_data[[#This Row],[return_percentage]]&gt;=performance_data[[#This Row],[benchmark_return]],"Higher","Lower")</f>
        <v>Higher</v>
      </c>
      <c r="M786" s="14">
        <f xml:space="preserve"> _xlfn.MAXIFS(performance_data[date],performance_data[portfolio_id],performance_data[[#This Row],[portfolio_id]])</f>
        <v>45461</v>
      </c>
      <c r="N786" s="14">
        <f xml:space="preserve"> _xlfn.MINIFS(performance_data[date],performance_data[portfolio_id],performance_data[[#This Row],[portfolio_id]])</f>
        <v>44848</v>
      </c>
      <c r="O786" s="15">
        <f>_xlfn.MAXIFS(performance_data[portfolio_value],performance_data[portfolio_id],performance_data[[#This Row],[portfolio_id]],performance_data[date],performance_data[[#This Row],[latest_date]])</f>
        <v>399326.12</v>
      </c>
      <c r="P786" s="15">
        <f>_xlfn.MAXIFS(performance_data[portfolio_value],performance_data[portfolio_id],performance_data[[#This Row],[portfolio_id]],performance_data[date],performance_data[[#This Row],[starting_date]])</f>
        <v>283168.84999999998</v>
      </c>
      <c r="Q786" s="15">
        <f>performance_data[[#This Row],[latest_value]]-performance_data[[#This Row],[starting_value]]</f>
        <v>116157.27000000002</v>
      </c>
      <c r="R786" s="15">
        <f>performance_data[[#This Row],[net_inflows]]-performance_data[[#This Row],[net_outflows]]</f>
        <v>8103.7799999999988</v>
      </c>
      <c r="S786" s="15" t="str">
        <f>IF(performance_data[[#This Row],[net_inflows]]&gt;AVERAGE(performance_data[net_inflows]),"High","Low")</f>
        <v>High</v>
      </c>
      <c r="T786" s="15">
        <f>AVERAGEIF(performance_data[inflow_flag],performance_data[[#This Row],[inflow_flag]],performance_data[return_percentage])</f>
        <v>4.8467905675459724</v>
      </c>
      <c r="U786" s="17">
        <f>IF(performance_data[[#This Row],[return_percentage]]&lt;performance_data[[#This Row],[benchmark_return]],1,0)</f>
        <v>0</v>
      </c>
      <c r="V786" s="17">
        <f>COUNTIFS(performance_data[portfolio_id],performance_data[[#This Row],[portfolio_id]])</f>
        <v>20</v>
      </c>
      <c r="W786" s="17">
        <f>COUNTIFS(performance_data[portfolio_id],performance_data[[#This Row],[portfolio_id]],
          performance_data[return_flag],1)</f>
        <v>6</v>
      </c>
      <c r="X786" s="15">
        <f>performance_data[[#This Row],[underperform_flag_count]]/performance_data[[#This Row],[totalportfoliocount]]</f>
        <v>0.3</v>
      </c>
    </row>
    <row r="787" spans="1:24" x14ac:dyDescent="0.3">
      <c r="A787">
        <v>2253</v>
      </c>
      <c r="B787" s="1">
        <v>45149</v>
      </c>
      <c r="C787">
        <v>305932.5</v>
      </c>
      <c r="D787">
        <v>11.95</v>
      </c>
      <c r="E787">
        <v>9.6300000000000008</v>
      </c>
      <c r="F787">
        <v>3133.45</v>
      </c>
      <c r="G787">
        <v>5656.82</v>
      </c>
      <c r="H787" t="s">
        <v>2213</v>
      </c>
      <c r="I787" t="s">
        <v>2209</v>
      </c>
      <c r="J787">
        <v>8</v>
      </c>
      <c r="K787" t="s">
        <v>2214</v>
      </c>
      <c r="L787" t="str">
        <f>IF(performance_data[[#This Row],[return_percentage]]&gt;=performance_data[[#This Row],[benchmark_return]],"Higher","Lower")</f>
        <v>Higher</v>
      </c>
      <c r="M787" s="14">
        <f xml:space="preserve"> _xlfn.MAXIFS(performance_data[date],performance_data[portfolio_id],performance_data[[#This Row],[portfolio_id]])</f>
        <v>45461</v>
      </c>
      <c r="N787" s="14">
        <f xml:space="preserve"> _xlfn.MINIFS(performance_data[date],performance_data[portfolio_id],performance_data[[#This Row],[portfolio_id]])</f>
        <v>44848</v>
      </c>
      <c r="O787" s="15">
        <f>_xlfn.MAXIFS(performance_data[portfolio_value],performance_data[portfolio_id],performance_data[[#This Row],[portfolio_id]],performance_data[date],performance_data[[#This Row],[latest_date]])</f>
        <v>399326.12</v>
      </c>
      <c r="P787" s="15">
        <f>_xlfn.MAXIFS(performance_data[portfolio_value],performance_data[portfolio_id],performance_data[[#This Row],[portfolio_id]],performance_data[date],performance_data[[#This Row],[starting_date]])</f>
        <v>283168.84999999998</v>
      </c>
      <c r="Q787" s="15">
        <f>performance_data[[#This Row],[latest_value]]-performance_data[[#This Row],[starting_value]]</f>
        <v>116157.27000000002</v>
      </c>
      <c r="R787" s="15">
        <f>performance_data[[#This Row],[net_inflows]]-performance_data[[#This Row],[net_outflows]]</f>
        <v>-2523.37</v>
      </c>
      <c r="S787" s="15" t="str">
        <f>IF(performance_data[[#This Row],[net_inflows]]&gt;AVERAGE(performance_data[net_inflows]),"High","Low")</f>
        <v>Low</v>
      </c>
      <c r="T787" s="15">
        <f>AVERAGEIF(performance_data[inflow_flag],performance_data[[#This Row],[inflow_flag]],performance_data[return_percentage])</f>
        <v>5.0457846277021572</v>
      </c>
      <c r="U787" s="17">
        <f>IF(performance_data[[#This Row],[return_percentage]]&lt;performance_data[[#This Row],[benchmark_return]],1,0)</f>
        <v>0</v>
      </c>
      <c r="V787" s="17">
        <f>COUNTIFS(performance_data[portfolio_id],performance_data[[#This Row],[portfolio_id]])</f>
        <v>20</v>
      </c>
      <c r="W787" s="17">
        <f>COUNTIFS(performance_data[portfolio_id],performance_data[[#This Row],[portfolio_id]],
          performance_data[return_flag],1)</f>
        <v>6</v>
      </c>
      <c r="X787" s="15">
        <f>performance_data[[#This Row],[underperform_flag_count]]/performance_data[[#This Row],[totalportfoliocount]]</f>
        <v>0.3</v>
      </c>
    </row>
    <row r="788" spans="1:24" x14ac:dyDescent="0.3">
      <c r="A788">
        <v>2253</v>
      </c>
      <c r="B788" s="1">
        <v>45182</v>
      </c>
      <c r="C788">
        <v>474837.19</v>
      </c>
      <c r="D788">
        <v>15.59</v>
      </c>
      <c r="E788">
        <v>17.47</v>
      </c>
      <c r="F788">
        <v>16859.32</v>
      </c>
      <c r="G788">
        <v>18753.73</v>
      </c>
      <c r="H788" t="s">
        <v>2213</v>
      </c>
      <c r="I788" t="s">
        <v>2209</v>
      </c>
      <c r="J788">
        <v>9</v>
      </c>
      <c r="K788" t="s">
        <v>2221</v>
      </c>
      <c r="L788" t="str">
        <f>IF(performance_data[[#This Row],[return_percentage]]&gt;=performance_data[[#This Row],[benchmark_return]],"Higher","Lower")</f>
        <v>Lower</v>
      </c>
      <c r="M788" s="14">
        <f xml:space="preserve"> _xlfn.MAXIFS(performance_data[date],performance_data[portfolio_id],performance_data[[#This Row],[portfolio_id]])</f>
        <v>45461</v>
      </c>
      <c r="N788" s="14">
        <f xml:space="preserve"> _xlfn.MINIFS(performance_data[date],performance_data[portfolio_id],performance_data[[#This Row],[portfolio_id]])</f>
        <v>44848</v>
      </c>
      <c r="O788" s="15">
        <f>_xlfn.MAXIFS(performance_data[portfolio_value],performance_data[portfolio_id],performance_data[[#This Row],[portfolio_id]],performance_data[date],performance_data[[#This Row],[latest_date]])</f>
        <v>399326.12</v>
      </c>
      <c r="P788" s="15">
        <f>_xlfn.MAXIFS(performance_data[portfolio_value],performance_data[portfolio_id],performance_data[[#This Row],[portfolio_id]],performance_data[date],performance_data[[#This Row],[starting_date]])</f>
        <v>283168.84999999998</v>
      </c>
      <c r="Q788" s="15">
        <f>performance_data[[#This Row],[latest_value]]-performance_data[[#This Row],[starting_value]]</f>
        <v>116157.27000000002</v>
      </c>
      <c r="R788" s="15">
        <f>performance_data[[#This Row],[net_inflows]]-performance_data[[#This Row],[net_outflows]]</f>
        <v>-1894.4099999999999</v>
      </c>
      <c r="S788" s="15" t="str">
        <f>IF(performance_data[[#This Row],[net_inflows]]&gt;AVERAGE(performance_data[net_inflows]),"High","Low")</f>
        <v>High</v>
      </c>
      <c r="T788" s="15">
        <f>AVERAGEIF(performance_data[inflow_flag],performance_data[[#This Row],[inflow_flag]],performance_data[return_percentage])</f>
        <v>4.8467905675459724</v>
      </c>
      <c r="U788" s="17">
        <f>IF(performance_data[[#This Row],[return_percentage]]&lt;performance_data[[#This Row],[benchmark_return]],1,0)</f>
        <v>1</v>
      </c>
      <c r="V788" s="17">
        <f>COUNTIFS(performance_data[portfolio_id],performance_data[[#This Row],[portfolio_id]])</f>
        <v>20</v>
      </c>
      <c r="W788" s="17">
        <f>COUNTIFS(performance_data[portfolio_id],performance_data[[#This Row],[portfolio_id]],
          performance_data[return_flag],1)</f>
        <v>6</v>
      </c>
      <c r="X788" s="15">
        <f>performance_data[[#This Row],[underperform_flag_count]]/performance_data[[#This Row],[totalportfoliocount]]</f>
        <v>0.3</v>
      </c>
    </row>
    <row r="789" spans="1:24" x14ac:dyDescent="0.3">
      <c r="A789">
        <v>2253</v>
      </c>
      <c r="B789" s="1">
        <v>45363</v>
      </c>
      <c r="C789">
        <v>46592.74</v>
      </c>
      <c r="D789">
        <v>-3.14</v>
      </c>
      <c r="E789">
        <v>-2.77</v>
      </c>
      <c r="F789">
        <v>9397.9599999999991</v>
      </c>
      <c r="G789">
        <v>2172.66</v>
      </c>
      <c r="H789" t="s">
        <v>2205</v>
      </c>
      <c r="I789" t="s">
        <v>2206</v>
      </c>
      <c r="J789">
        <v>3</v>
      </c>
      <c r="K789" t="s">
        <v>2222</v>
      </c>
      <c r="L789" t="str">
        <f>IF(performance_data[[#This Row],[return_percentage]]&gt;=performance_data[[#This Row],[benchmark_return]],"Higher","Lower")</f>
        <v>Lower</v>
      </c>
      <c r="M789" s="14">
        <f xml:space="preserve"> _xlfn.MAXIFS(performance_data[date],performance_data[portfolio_id],performance_data[[#This Row],[portfolio_id]])</f>
        <v>45461</v>
      </c>
      <c r="N789" s="14">
        <f xml:space="preserve"> _xlfn.MINIFS(performance_data[date],performance_data[portfolio_id],performance_data[[#This Row],[portfolio_id]])</f>
        <v>44848</v>
      </c>
      <c r="O789" s="15">
        <f>_xlfn.MAXIFS(performance_data[portfolio_value],performance_data[portfolio_id],performance_data[[#This Row],[portfolio_id]],performance_data[date],performance_data[[#This Row],[latest_date]])</f>
        <v>399326.12</v>
      </c>
      <c r="P789" s="15">
        <f>_xlfn.MAXIFS(performance_data[portfolio_value],performance_data[portfolio_id],performance_data[[#This Row],[portfolio_id]],performance_data[date],performance_data[[#This Row],[starting_date]])</f>
        <v>283168.84999999998</v>
      </c>
      <c r="Q789" s="15">
        <f>performance_data[[#This Row],[latest_value]]-performance_data[[#This Row],[starting_value]]</f>
        <v>116157.27000000002</v>
      </c>
      <c r="R789" s="15">
        <f>performance_data[[#This Row],[net_inflows]]-performance_data[[#This Row],[net_outflows]]</f>
        <v>7225.2999999999993</v>
      </c>
      <c r="S789" s="15" t="str">
        <f>IF(performance_data[[#This Row],[net_inflows]]&gt;AVERAGE(performance_data[net_inflows]),"High","Low")</f>
        <v>Low</v>
      </c>
      <c r="T789" s="15">
        <f>AVERAGEIF(performance_data[inflow_flag],performance_data[[#This Row],[inflow_flag]],performance_data[return_percentage])</f>
        <v>5.0457846277021572</v>
      </c>
      <c r="U789" s="17">
        <f>IF(performance_data[[#This Row],[return_percentage]]&lt;performance_data[[#This Row],[benchmark_return]],1,0)</f>
        <v>1</v>
      </c>
      <c r="V789" s="17">
        <f>COUNTIFS(performance_data[portfolio_id],performance_data[[#This Row],[portfolio_id]])</f>
        <v>20</v>
      </c>
      <c r="W789" s="17">
        <f>COUNTIFS(performance_data[portfolio_id],performance_data[[#This Row],[portfolio_id]],
          performance_data[return_flag],1)</f>
        <v>6</v>
      </c>
      <c r="X789" s="15">
        <f>performance_data[[#This Row],[underperform_flag_count]]/performance_data[[#This Row],[totalportfoliocount]]</f>
        <v>0.3</v>
      </c>
    </row>
    <row r="790" spans="1:24" x14ac:dyDescent="0.3">
      <c r="A790">
        <v>2253</v>
      </c>
      <c r="B790" s="1">
        <v>44914</v>
      </c>
      <c r="C790">
        <v>6196.2</v>
      </c>
      <c r="D790">
        <v>7.73</v>
      </c>
      <c r="E790">
        <v>8.74</v>
      </c>
      <c r="F790">
        <v>10938.34</v>
      </c>
      <c r="G790">
        <v>12221.93</v>
      </c>
      <c r="H790" t="s">
        <v>2220</v>
      </c>
      <c r="I790" t="s">
        <v>2217</v>
      </c>
      <c r="J790">
        <v>12</v>
      </c>
      <c r="K790" t="s">
        <v>2218</v>
      </c>
      <c r="L790" t="str">
        <f>IF(performance_data[[#This Row],[return_percentage]]&gt;=performance_data[[#This Row],[benchmark_return]],"Higher","Lower")</f>
        <v>Lower</v>
      </c>
      <c r="M790" s="14">
        <f xml:space="preserve"> _xlfn.MAXIFS(performance_data[date],performance_data[portfolio_id],performance_data[[#This Row],[portfolio_id]])</f>
        <v>45461</v>
      </c>
      <c r="N790" s="14">
        <f xml:space="preserve"> _xlfn.MINIFS(performance_data[date],performance_data[portfolio_id],performance_data[[#This Row],[portfolio_id]])</f>
        <v>44848</v>
      </c>
      <c r="O790" s="15">
        <f>_xlfn.MAXIFS(performance_data[portfolio_value],performance_data[portfolio_id],performance_data[[#This Row],[portfolio_id]],performance_data[date],performance_data[[#This Row],[latest_date]])</f>
        <v>399326.12</v>
      </c>
      <c r="P790" s="15">
        <f>_xlfn.MAXIFS(performance_data[portfolio_value],performance_data[portfolio_id],performance_data[[#This Row],[portfolio_id]],performance_data[date],performance_data[[#This Row],[starting_date]])</f>
        <v>283168.84999999998</v>
      </c>
      <c r="Q790" s="15">
        <f>performance_data[[#This Row],[latest_value]]-performance_data[[#This Row],[starting_value]]</f>
        <v>116157.27000000002</v>
      </c>
      <c r="R790" s="15">
        <f>performance_data[[#This Row],[net_inflows]]-performance_data[[#This Row],[net_outflows]]</f>
        <v>-1283.5900000000001</v>
      </c>
      <c r="S790" s="15" t="str">
        <f>IF(performance_data[[#This Row],[net_inflows]]&gt;AVERAGE(performance_data[net_inflows]),"High","Low")</f>
        <v>High</v>
      </c>
      <c r="T790" s="15">
        <f>AVERAGEIF(performance_data[inflow_flag],performance_data[[#This Row],[inflow_flag]],performance_data[return_percentage])</f>
        <v>4.8467905675459724</v>
      </c>
      <c r="U790" s="17">
        <f>IF(performance_data[[#This Row],[return_percentage]]&lt;performance_data[[#This Row],[benchmark_return]],1,0)</f>
        <v>1</v>
      </c>
      <c r="V790" s="17">
        <f>COUNTIFS(performance_data[portfolio_id],performance_data[[#This Row],[portfolio_id]])</f>
        <v>20</v>
      </c>
      <c r="W790" s="17">
        <f>COUNTIFS(performance_data[portfolio_id],performance_data[[#This Row],[portfolio_id]],
          performance_data[return_flag],1)</f>
        <v>6</v>
      </c>
      <c r="X790" s="15">
        <f>performance_data[[#This Row],[underperform_flag_count]]/performance_data[[#This Row],[totalportfoliocount]]</f>
        <v>0.3</v>
      </c>
    </row>
    <row r="791" spans="1:24" x14ac:dyDescent="0.3">
      <c r="A791">
        <v>2253</v>
      </c>
      <c r="B791" s="1">
        <v>45043</v>
      </c>
      <c r="C791">
        <v>488484.66</v>
      </c>
      <c r="D791">
        <v>13.8</v>
      </c>
      <c r="E791">
        <v>11.65</v>
      </c>
      <c r="F791">
        <v>2336.7199999999998</v>
      </c>
      <c r="G791">
        <v>13091.79</v>
      </c>
      <c r="H791" t="s">
        <v>2213</v>
      </c>
      <c r="I791" t="s">
        <v>2211</v>
      </c>
      <c r="J791">
        <v>4</v>
      </c>
      <c r="K791" t="s">
        <v>2216</v>
      </c>
      <c r="L791" t="str">
        <f>IF(performance_data[[#This Row],[return_percentage]]&gt;=performance_data[[#This Row],[benchmark_return]],"Higher","Lower")</f>
        <v>Higher</v>
      </c>
      <c r="M791" s="14">
        <f xml:space="preserve"> _xlfn.MAXIFS(performance_data[date],performance_data[portfolio_id],performance_data[[#This Row],[portfolio_id]])</f>
        <v>45461</v>
      </c>
      <c r="N791" s="14">
        <f xml:space="preserve"> _xlfn.MINIFS(performance_data[date],performance_data[portfolio_id],performance_data[[#This Row],[portfolio_id]])</f>
        <v>44848</v>
      </c>
      <c r="O791" s="15">
        <f>_xlfn.MAXIFS(performance_data[portfolio_value],performance_data[portfolio_id],performance_data[[#This Row],[portfolio_id]],performance_data[date],performance_data[[#This Row],[latest_date]])</f>
        <v>399326.12</v>
      </c>
      <c r="P791" s="15">
        <f>_xlfn.MAXIFS(performance_data[portfolio_value],performance_data[portfolio_id],performance_data[[#This Row],[portfolio_id]],performance_data[date],performance_data[[#This Row],[starting_date]])</f>
        <v>283168.84999999998</v>
      </c>
      <c r="Q791" s="15">
        <f>performance_data[[#This Row],[latest_value]]-performance_data[[#This Row],[starting_value]]</f>
        <v>116157.27000000002</v>
      </c>
      <c r="R791" s="15">
        <f>performance_data[[#This Row],[net_inflows]]-performance_data[[#This Row],[net_outflows]]</f>
        <v>-10755.070000000002</v>
      </c>
      <c r="S791" s="15" t="str">
        <f>IF(performance_data[[#This Row],[net_inflows]]&gt;AVERAGE(performance_data[net_inflows]),"High","Low")</f>
        <v>Low</v>
      </c>
      <c r="T791" s="15">
        <f>AVERAGEIF(performance_data[inflow_flag],performance_data[[#This Row],[inflow_flag]],performance_data[return_percentage])</f>
        <v>5.0457846277021572</v>
      </c>
      <c r="U791" s="17">
        <f>IF(performance_data[[#This Row],[return_percentage]]&lt;performance_data[[#This Row],[benchmark_return]],1,0)</f>
        <v>0</v>
      </c>
      <c r="V791" s="17">
        <f>COUNTIFS(performance_data[portfolio_id],performance_data[[#This Row],[portfolio_id]])</f>
        <v>20</v>
      </c>
      <c r="W791" s="17">
        <f>COUNTIFS(performance_data[portfolio_id],performance_data[[#This Row],[portfolio_id]],
          performance_data[return_flag],1)</f>
        <v>6</v>
      </c>
      <c r="X791" s="15">
        <f>performance_data[[#This Row],[underperform_flag_count]]/performance_data[[#This Row],[totalportfoliocount]]</f>
        <v>0.3</v>
      </c>
    </row>
    <row r="792" spans="1:24" x14ac:dyDescent="0.3">
      <c r="A792">
        <v>2253</v>
      </c>
      <c r="B792" s="1">
        <v>45461</v>
      </c>
      <c r="C792">
        <v>399326.12</v>
      </c>
      <c r="D792">
        <v>4.5999999999999996</v>
      </c>
      <c r="E792">
        <v>4.3899999999999997</v>
      </c>
      <c r="F792">
        <v>14472.9</v>
      </c>
      <c r="G792">
        <v>4628.91</v>
      </c>
      <c r="H792" t="s">
        <v>2205</v>
      </c>
      <c r="I792" t="s">
        <v>2211</v>
      </c>
      <c r="J792">
        <v>6</v>
      </c>
      <c r="K792" t="s">
        <v>2212</v>
      </c>
      <c r="L792" t="str">
        <f>IF(performance_data[[#This Row],[return_percentage]]&gt;=performance_data[[#This Row],[benchmark_return]],"Higher","Lower")</f>
        <v>Higher</v>
      </c>
      <c r="M792" s="14">
        <f xml:space="preserve"> _xlfn.MAXIFS(performance_data[date],performance_data[portfolio_id],performance_data[[#This Row],[portfolio_id]])</f>
        <v>45461</v>
      </c>
      <c r="N792" s="14">
        <f xml:space="preserve"> _xlfn.MINIFS(performance_data[date],performance_data[portfolio_id],performance_data[[#This Row],[portfolio_id]])</f>
        <v>44848</v>
      </c>
      <c r="O792" s="15">
        <f>_xlfn.MAXIFS(performance_data[portfolio_value],performance_data[portfolio_id],performance_data[[#This Row],[portfolio_id]],performance_data[date],performance_data[[#This Row],[latest_date]])</f>
        <v>399326.12</v>
      </c>
      <c r="P792" s="15">
        <f>_xlfn.MAXIFS(performance_data[portfolio_value],performance_data[portfolio_id],performance_data[[#This Row],[portfolio_id]],performance_data[date],performance_data[[#This Row],[starting_date]])</f>
        <v>283168.84999999998</v>
      </c>
      <c r="Q792" s="15">
        <f>performance_data[[#This Row],[latest_value]]-performance_data[[#This Row],[starting_value]]</f>
        <v>116157.27000000002</v>
      </c>
      <c r="R792" s="15">
        <f>performance_data[[#This Row],[net_inflows]]-performance_data[[#This Row],[net_outflows]]</f>
        <v>9843.99</v>
      </c>
      <c r="S792" s="15" t="str">
        <f>IF(performance_data[[#This Row],[net_inflows]]&gt;AVERAGE(performance_data[net_inflows]),"High","Low")</f>
        <v>High</v>
      </c>
      <c r="T792" s="15">
        <f>AVERAGEIF(performance_data[inflow_flag],performance_data[[#This Row],[inflow_flag]],performance_data[return_percentage])</f>
        <v>4.8467905675459724</v>
      </c>
      <c r="U792" s="17">
        <f>IF(performance_data[[#This Row],[return_percentage]]&lt;performance_data[[#This Row],[benchmark_return]],1,0)</f>
        <v>0</v>
      </c>
      <c r="V792" s="17">
        <f>COUNTIFS(performance_data[portfolio_id],performance_data[[#This Row],[portfolio_id]])</f>
        <v>20</v>
      </c>
      <c r="W792" s="17">
        <f>COUNTIFS(performance_data[portfolio_id],performance_data[[#This Row],[portfolio_id]],
          performance_data[return_flag],1)</f>
        <v>6</v>
      </c>
      <c r="X792" s="15">
        <f>performance_data[[#This Row],[underperform_flag_count]]/performance_data[[#This Row],[totalportfoliocount]]</f>
        <v>0.3</v>
      </c>
    </row>
    <row r="793" spans="1:24" x14ac:dyDescent="0.3">
      <c r="A793">
        <v>2253</v>
      </c>
      <c r="B793" s="1">
        <v>44970</v>
      </c>
      <c r="C793">
        <v>268443.07</v>
      </c>
      <c r="D793">
        <v>3.23</v>
      </c>
      <c r="E793">
        <v>2.77</v>
      </c>
      <c r="F793">
        <v>2647.89</v>
      </c>
      <c r="G793">
        <v>5388.92</v>
      </c>
      <c r="H793" t="s">
        <v>2213</v>
      </c>
      <c r="I793" t="s">
        <v>2206</v>
      </c>
      <c r="J793">
        <v>2</v>
      </c>
      <c r="K793" t="s">
        <v>2226</v>
      </c>
      <c r="L793" t="str">
        <f>IF(performance_data[[#This Row],[return_percentage]]&gt;=performance_data[[#This Row],[benchmark_return]],"Higher","Lower")</f>
        <v>Higher</v>
      </c>
      <c r="M793" s="14">
        <f xml:space="preserve"> _xlfn.MAXIFS(performance_data[date],performance_data[portfolio_id],performance_data[[#This Row],[portfolio_id]])</f>
        <v>45461</v>
      </c>
      <c r="N793" s="14">
        <f xml:space="preserve"> _xlfn.MINIFS(performance_data[date],performance_data[portfolio_id],performance_data[[#This Row],[portfolio_id]])</f>
        <v>44848</v>
      </c>
      <c r="O793" s="15">
        <f>_xlfn.MAXIFS(performance_data[portfolio_value],performance_data[portfolio_id],performance_data[[#This Row],[portfolio_id]],performance_data[date],performance_data[[#This Row],[latest_date]])</f>
        <v>399326.12</v>
      </c>
      <c r="P793" s="15">
        <f>_xlfn.MAXIFS(performance_data[portfolio_value],performance_data[portfolio_id],performance_data[[#This Row],[portfolio_id]],performance_data[date],performance_data[[#This Row],[starting_date]])</f>
        <v>283168.84999999998</v>
      </c>
      <c r="Q793" s="15">
        <f>performance_data[[#This Row],[latest_value]]-performance_data[[#This Row],[starting_value]]</f>
        <v>116157.27000000002</v>
      </c>
      <c r="R793" s="15">
        <f>performance_data[[#This Row],[net_inflows]]-performance_data[[#This Row],[net_outflows]]</f>
        <v>-2741.03</v>
      </c>
      <c r="S793" s="15" t="str">
        <f>IF(performance_data[[#This Row],[net_inflows]]&gt;AVERAGE(performance_data[net_inflows]),"High","Low")</f>
        <v>Low</v>
      </c>
      <c r="T793" s="15">
        <f>AVERAGEIF(performance_data[inflow_flag],performance_data[[#This Row],[inflow_flag]],performance_data[return_percentage])</f>
        <v>5.0457846277021572</v>
      </c>
      <c r="U793" s="17">
        <f>IF(performance_data[[#This Row],[return_percentage]]&lt;performance_data[[#This Row],[benchmark_return]],1,0)</f>
        <v>0</v>
      </c>
      <c r="V793" s="17">
        <f>COUNTIFS(performance_data[portfolio_id],performance_data[[#This Row],[portfolio_id]])</f>
        <v>20</v>
      </c>
      <c r="W793" s="17">
        <f>COUNTIFS(performance_data[portfolio_id],performance_data[[#This Row],[portfolio_id]],
          performance_data[return_flag],1)</f>
        <v>6</v>
      </c>
      <c r="X793" s="15">
        <f>performance_data[[#This Row],[underperform_flag_count]]/performance_data[[#This Row],[totalportfoliocount]]</f>
        <v>0.3</v>
      </c>
    </row>
    <row r="794" spans="1:24" x14ac:dyDescent="0.3">
      <c r="A794">
        <v>2253</v>
      </c>
      <c r="B794" s="1">
        <v>45288</v>
      </c>
      <c r="C794">
        <v>372120.15</v>
      </c>
      <c r="D794">
        <v>2.11</v>
      </c>
      <c r="E794">
        <v>1.89</v>
      </c>
      <c r="F794">
        <v>15905.25</v>
      </c>
      <c r="G794">
        <v>17826.02</v>
      </c>
      <c r="H794" t="s">
        <v>2213</v>
      </c>
      <c r="I794" t="s">
        <v>2217</v>
      </c>
      <c r="J794">
        <v>12</v>
      </c>
      <c r="K794" t="s">
        <v>2218</v>
      </c>
      <c r="L794" t="str">
        <f>IF(performance_data[[#This Row],[return_percentage]]&gt;=performance_data[[#This Row],[benchmark_return]],"Higher","Lower")</f>
        <v>Higher</v>
      </c>
      <c r="M794" s="14">
        <f xml:space="preserve"> _xlfn.MAXIFS(performance_data[date],performance_data[portfolio_id],performance_data[[#This Row],[portfolio_id]])</f>
        <v>45461</v>
      </c>
      <c r="N794" s="14">
        <f xml:space="preserve"> _xlfn.MINIFS(performance_data[date],performance_data[portfolio_id],performance_data[[#This Row],[portfolio_id]])</f>
        <v>44848</v>
      </c>
      <c r="O794" s="15">
        <f>_xlfn.MAXIFS(performance_data[portfolio_value],performance_data[portfolio_id],performance_data[[#This Row],[portfolio_id]],performance_data[date],performance_data[[#This Row],[latest_date]])</f>
        <v>399326.12</v>
      </c>
      <c r="P794" s="15">
        <f>_xlfn.MAXIFS(performance_data[portfolio_value],performance_data[portfolio_id],performance_data[[#This Row],[portfolio_id]],performance_data[date],performance_data[[#This Row],[starting_date]])</f>
        <v>283168.84999999998</v>
      </c>
      <c r="Q794" s="15">
        <f>performance_data[[#This Row],[latest_value]]-performance_data[[#This Row],[starting_value]]</f>
        <v>116157.27000000002</v>
      </c>
      <c r="R794" s="15">
        <f>performance_data[[#This Row],[net_inflows]]-performance_data[[#This Row],[net_outflows]]</f>
        <v>-1920.7700000000004</v>
      </c>
      <c r="S794" s="15" t="str">
        <f>IF(performance_data[[#This Row],[net_inflows]]&gt;AVERAGE(performance_data[net_inflows]),"High","Low")</f>
        <v>High</v>
      </c>
      <c r="T794" s="15">
        <f>AVERAGEIF(performance_data[inflow_flag],performance_data[[#This Row],[inflow_flag]],performance_data[return_percentage])</f>
        <v>4.8467905675459724</v>
      </c>
      <c r="U794" s="17">
        <f>IF(performance_data[[#This Row],[return_percentage]]&lt;performance_data[[#This Row],[benchmark_return]],1,0)</f>
        <v>0</v>
      </c>
      <c r="V794" s="17">
        <f>COUNTIFS(performance_data[portfolio_id],performance_data[[#This Row],[portfolio_id]])</f>
        <v>20</v>
      </c>
      <c r="W794" s="17">
        <f>COUNTIFS(performance_data[portfolio_id],performance_data[[#This Row],[portfolio_id]],
          performance_data[return_flag],1)</f>
        <v>6</v>
      </c>
      <c r="X794" s="15">
        <f>performance_data[[#This Row],[underperform_flag_count]]/performance_data[[#This Row],[totalportfoliocount]]</f>
        <v>0.3</v>
      </c>
    </row>
    <row r="795" spans="1:24" x14ac:dyDescent="0.3">
      <c r="A795">
        <v>2253</v>
      </c>
      <c r="B795" s="1">
        <v>45321</v>
      </c>
      <c r="C795">
        <v>334678.81</v>
      </c>
      <c r="D795">
        <v>14.04</v>
      </c>
      <c r="E795">
        <v>11.72</v>
      </c>
      <c r="F795">
        <v>13728</v>
      </c>
      <c r="G795">
        <v>19115.53</v>
      </c>
      <c r="H795" t="s">
        <v>2205</v>
      </c>
      <c r="I795" t="s">
        <v>2206</v>
      </c>
      <c r="J795">
        <v>1</v>
      </c>
      <c r="K795" t="s">
        <v>2207</v>
      </c>
      <c r="L795" t="str">
        <f>IF(performance_data[[#This Row],[return_percentage]]&gt;=performance_data[[#This Row],[benchmark_return]],"Higher","Lower")</f>
        <v>Higher</v>
      </c>
      <c r="M795" s="14">
        <f xml:space="preserve"> _xlfn.MAXIFS(performance_data[date],performance_data[portfolio_id],performance_data[[#This Row],[portfolio_id]])</f>
        <v>45461</v>
      </c>
      <c r="N795" s="14">
        <f xml:space="preserve"> _xlfn.MINIFS(performance_data[date],performance_data[portfolio_id],performance_data[[#This Row],[portfolio_id]])</f>
        <v>44848</v>
      </c>
      <c r="O795" s="15">
        <f>_xlfn.MAXIFS(performance_data[portfolio_value],performance_data[portfolio_id],performance_data[[#This Row],[portfolio_id]],performance_data[date],performance_data[[#This Row],[latest_date]])</f>
        <v>399326.12</v>
      </c>
      <c r="P795" s="15">
        <f>_xlfn.MAXIFS(performance_data[portfolio_value],performance_data[portfolio_id],performance_data[[#This Row],[portfolio_id]],performance_data[date],performance_data[[#This Row],[starting_date]])</f>
        <v>283168.84999999998</v>
      </c>
      <c r="Q795" s="15">
        <f>performance_data[[#This Row],[latest_value]]-performance_data[[#This Row],[starting_value]]</f>
        <v>116157.27000000002</v>
      </c>
      <c r="R795" s="15">
        <f>performance_data[[#This Row],[net_inflows]]-performance_data[[#This Row],[net_outflows]]</f>
        <v>-5387.5299999999988</v>
      </c>
      <c r="S795" s="15" t="str">
        <f>IF(performance_data[[#This Row],[net_inflows]]&gt;AVERAGE(performance_data[net_inflows]),"High","Low")</f>
        <v>High</v>
      </c>
      <c r="T795" s="15">
        <f>AVERAGEIF(performance_data[inflow_flag],performance_data[[#This Row],[inflow_flag]],performance_data[return_percentage])</f>
        <v>4.8467905675459724</v>
      </c>
      <c r="U795" s="17">
        <f>IF(performance_data[[#This Row],[return_percentage]]&lt;performance_data[[#This Row],[benchmark_return]],1,0)</f>
        <v>0</v>
      </c>
      <c r="V795" s="17">
        <f>COUNTIFS(performance_data[portfolio_id],performance_data[[#This Row],[portfolio_id]])</f>
        <v>20</v>
      </c>
      <c r="W795" s="17">
        <f>COUNTIFS(performance_data[portfolio_id],performance_data[[#This Row],[portfolio_id]],
          performance_data[return_flag],1)</f>
        <v>6</v>
      </c>
      <c r="X795" s="15">
        <f>performance_data[[#This Row],[underperform_flag_count]]/performance_data[[#This Row],[totalportfoliocount]]</f>
        <v>0.3</v>
      </c>
    </row>
    <row r="796" spans="1:24" x14ac:dyDescent="0.3">
      <c r="A796">
        <v>2253</v>
      </c>
      <c r="B796" s="1">
        <v>45240</v>
      </c>
      <c r="C796">
        <v>174584.34</v>
      </c>
      <c r="D796">
        <v>19.23</v>
      </c>
      <c r="E796">
        <v>16.440000000000001</v>
      </c>
      <c r="F796">
        <v>9925.1200000000008</v>
      </c>
      <c r="G796">
        <v>1402.27</v>
      </c>
      <c r="H796" t="s">
        <v>2213</v>
      </c>
      <c r="I796" t="s">
        <v>2217</v>
      </c>
      <c r="J796">
        <v>11</v>
      </c>
      <c r="K796" t="s">
        <v>2219</v>
      </c>
      <c r="L796" t="str">
        <f>IF(performance_data[[#This Row],[return_percentage]]&gt;=performance_data[[#This Row],[benchmark_return]],"Higher","Lower")</f>
        <v>Higher</v>
      </c>
      <c r="M796" s="14">
        <f xml:space="preserve"> _xlfn.MAXIFS(performance_data[date],performance_data[portfolio_id],performance_data[[#This Row],[portfolio_id]])</f>
        <v>45461</v>
      </c>
      <c r="N796" s="14">
        <f xml:space="preserve"> _xlfn.MINIFS(performance_data[date],performance_data[portfolio_id],performance_data[[#This Row],[portfolio_id]])</f>
        <v>44848</v>
      </c>
      <c r="O796" s="15">
        <f>_xlfn.MAXIFS(performance_data[portfolio_value],performance_data[portfolio_id],performance_data[[#This Row],[portfolio_id]],performance_data[date],performance_data[[#This Row],[latest_date]])</f>
        <v>399326.12</v>
      </c>
      <c r="P796" s="15">
        <f>_xlfn.MAXIFS(performance_data[portfolio_value],performance_data[portfolio_id],performance_data[[#This Row],[portfolio_id]],performance_data[date],performance_data[[#This Row],[starting_date]])</f>
        <v>283168.84999999998</v>
      </c>
      <c r="Q796" s="15">
        <f>performance_data[[#This Row],[latest_value]]-performance_data[[#This Row],[starting_value]]</f>
        <v>116157.27000000002</v>
      </c>
      <c r="R796" s="15">
        <f>performance_data[[#This Row],[net_inflows]]-performance_data[[#This Row],[net_outflows]]</f>
        <v>8522.85</v>
      </c>
      <c r="S796" s="15" t="str">
        <f>IF(performance_data[[#This Row],[net_inflows]]&gt;AVERAGE(performance_data[net_inflows]),"High","Low")</f>
        <v>Low</v>
      </c>
      <c r="T796" s="15">
        <f>AVERAGEIF(performance_data[inflow_flag],performance_data[[#This Row],[inflow_flag]],performance_data[return_percentage])</f>
        <v>5.0457846277021572</v>
      </c>
      <c r="U796" s="17">
        <f>IF(performance_data[[#This Row],[return_percentage]]&lt;performance_data[[#This Row],[benchmark_return]],1,0)</f>
        <v>0</v>
      </c>
      <c r="V796" s="17">
        <f>COUNTIFS(performance_data[portfolio_id],performance_data[[#This Row],[portfolio_id]])</f>
        <v>20</v>
      </c>
      <c r="W796" s="17">
        <f>COUNTIFS(performance_data[portfolio_id],performance_data[[#This Row],[portfolio_id]],
          performance_data[return_flag],1)</f>
        <v>6</v>
      </c>
      <c r="X796" s="15">
        <f>performance_data[[#This Row],[underperform_flag_count]]/performance_data[[#This Row],[totalportfoliocount]]</f>
        <v>0.3</v>
      </c>
    </row>
    <row r="797" spans="1:24" x14ac:dyDescent="0.3">
      <c r="A797">
        <v>2253</v>
      </c>
      <c r="B797" s="1">
        <v>44986</v>
      </c>
      <c r="C797">
        <v>415345.65</v>
      </c>
      <c r="D797">
        <v>5.17</v>
      </c>
      <c r="E797">
        <v>5.82</v>
      </c>
      <c r="F797">
        <v>15314.73</v>
      </c>
      <c r="G797">
        <v>2131.6799999999998</v>
      </c>
      <c r="H797" t="s">
        <v>2213</v>
      </c>
      <c r="I797" t="s">
        <v>2206</v>
      </c>
      <c r="J797">
        <v>3</v>
      </c>
      <c r="K797" t="s">
        <v>2222</v>
      </c>
      <c r="L797" t="str">
        <f>IF(performance_data[[#This Row],[return_percentage]]&gt;=performance_data[[#This Row],[benchmark_return]],"Higher","Lower")</f>
        <v>Lower</v>
      </c>
      <c r="M797" s="14">
        <f xml:space="preserve"> _xlfn.MAXIFS(performance_data[date],performance_data[portfolio_id],performance_data[[#This Row],[portfolio_id]])</f>
        <v>45461</v>
      </c>
      <c r="N797" s="14">
        <f xml:space="preserve"> _xlfn.MINIFS(performance_data[date],performance_data[portfolio_id],performance_data[[#This Row],[portfolio_id]])</f>
        <v>44848</v>
      </c>
      <c r="O797" s="15">
        <f>_xlfn.MAXIFS(performance_data[portfolio_value],performance_data[portfolio_id],performance_data[[#This Row],[portfolio_id]],performance_data[date],performance_data[[#This Row],[latest_date]])</f>
        <v>399326.12</v>
      </c>
      <c r="P797" s="15">
        <f>_xlfn.MAXIFS(performance_data[portfolio_value],performance_data[portfolio_id],performance_data[[#This Row],[portfolio_id]],performance_data[date],performance_data[[#This Row],[starting_date]])</f>
        <v>283168.84999999998</v>
      </c>
      <c r="Q797" s="15">
        <f>performance_data[[#This Row],[latest_value]]-performance_data[[#This Row],[starting_value]]</f>
        <v>116157.27000000002</v>
      </c>
      <c r="R797" s="15">
        <f>performance_data[[#This Row],[net_inflows]]-performance_data[[#This Row],[net_outflows]]</f>
        <v>13183.05</v>
      </c>
      <c r="S797" s="15" t="str">
        <f>IF(performance_data[[#This Row],[net_inflows]]&gt;AVERAGE(performance_data[net_inflows]),"High","Low")</f>
        <v>High</v>
      </c>
      <c r="T797" s="15">
        <f>AVERAGEIF(performance_data[inflow_flag],performance_data[[#This Row],[inflow_flag]],performance_data[return_percentage])</f>
        <v>4.8467905675459724</v>
      </c>
      <c r="U797" s="17">
        <f>IF(performance_data[[#This Row],[return_percentage]]&lt;performance_data[[#This Row],[benchmark_return]],1,0)</f>
        <v>1</v>
      </c>
      <c r="V797" s="17">
        <f>COUNTIFS(performance_data[portfolio_id],performance_data[[#This Row],[portfolio_id]])</f>
        <v>20</v>
      </c>
      <c r="W797" s="17">
        <f>COUNTIFS(performance_data[portfolio_id],performance_data[[#This Row],[portfolio_id]],
          performance_data[return_flag],1)</f>
        <v>6</v>
      </c>
      <c r="X797" s="15">
        <f>performance_data[[#This Row],[underperform_flag_count]]/performance_data[[#This Row],[totalportfoliocount]]</f>
        <v>0.3</v>
      </c>
    </row>
    <row r="798" spans="1:24" x14ac:dyDescent="0.3">
      <c r="A798">
        <v>2253</v>
      </c>
      <c r="B798" s="1">
        <v>45374</v>
      </c>
      <c r="C798">
        <v>399645.98</v>
      </c>
      <c r="D798">
        <v>-3.52</v>
      </c>
      <c r="E798">
        <v>-3.9</v>
      </c>
      <c r="F798">
        <v>18632.8</v>
      </c>
      <c r="G798">
        <v>6862.51</v>
      </c>
      <c r="H798" t="s">
        <v>2205</v>
      </c>
      <c r="I798" t="s">
        <v>2206</v>
      </c>
      <c r="J798">
        <v>3</v>
      </c>
      <c r="K798" t="s">
        <v>2222</v>
      </c>
      <c r="L798" t="str">
        <f>IF(performance_data[[#This Row],[return_percentage]]&gt;=performance_data[[#This Row],[benchmark_return]],"Higher","Lower")</f>
        <v>Higher</v>
      </c>
      <c r="M798" s="14">
        <f xml:space="preserve"> _xlfn.MAXIFS(performance_data[date],performance_data[portfolio_id],performance_data[[#This Row],[portfolio_id]])</f>
        <v>45461</v>
      </c>
      <c r="N798" s="14">
        <f xml:space="preserve"> _xlfn.MINIFS(performance_data[date],performance_data[portfolio_id],performance_data[[#This Row],[portfolio_id]])</f>
        <v>44848</v>
      </c>
      <c r="O798" s="15">
        <f>_xlfn.MAXIFS(performance_data[portfolio_value],performance_data[portfolio_id],performance_data[[#This Row],[portfolio_id]],performance_data[date],performance_data[[#This Row],[latest_date]])</f>
        <v>399326.12</v>
      </c>
      <c r="P798" s="15">
        <f>_xlfn.MAXIFS(performance_data[portfolio_value],performance_data[portfolio_id],performance_data[[#This Row],[portfolio_id]],performance_data[date],performance_data[[#This Row],[starting_date]])</f>
        <v>283168.84999999998</v>
      </c>
      <c r="Q798" s="15">
        <f>performance_data[[#This Row],[latest_value]]-performance_data[[#This Row],[starting_value]]</f>
        <v>116157.27000000002</v>
      </c>
      <c r="R798" s="15">
        <f>performance_data[[#This Row],[net_inflows]]-performance_data[[#This Row],[net_outflows]]</f>
        <v>11770.289999999999</v>
      </c>
      <c r="S798" s="15" t="str">
        <f>IF(performance_data[[#This Row],[net_inflows]]&gt;AVERAGE(performance_data[net_inflows]),"High","Low")</f>
        <v>High</v>
      </c>
      <c r="T798" s="15">
        <f>AVERAGEIF(performance_data[inflow_flag],performance_data[[#This Row],[inflow_flag]],performance_data[return_percentage])</f>
        <v>4.8467905675459724</v>
      </c>
      <c r="U798" s="17">
        <f>IF(performance_data[[#This Row],[return_percentage]]&lt;performance_data[[#This Row],[benchmark_return]],1,0)</f>
        <v>0</v>
      </c>
      <c r="V798" s="17">
        <f>COUNTIFS(performance_data[portfolio_id],performance_data[[#This Row],[portfolio_id]])</f>
        <v>20</v>
      </c>
      <c r="W798" s="17">
        <f>COUNTIFS(performance_data[portfolio_id],performance_data[[#This Row],[portfolio_id]],
          performance_data[return_flag],1)</f>
        <v>6</v>
      </c>
      <c r="X798" s="15">
        <f>performance_data[[#This Row],[underperform_flag_count]]/performance_data[[#This Row],[totalportfoliocount]]</f>
        <v>0.3</v>
      </c>
    </row>
    <row r="799" spans="1:24" x14ac:dyDescent="0.3">
      <c r="A799">
        <v>2253</v>
      </c>
      <c r="B799" s="1">
        <v>45288</v>
      </c>
      <c r="C799">
        <v>145249.87</v>
      </c>
      <c r="D799">
        <v>16.64</v>
      </c>
      <c r="E799">
        <v>18.670000000000002</v>
      </c>
      <c r="F799">
        <v>17058.59</v>
      </c>
      <c r="G799">
        <v>19353.98</v>
      </c>
      <c r="H799" t="s">
        <v>2213</v>
      </c>
      <c r="I799" t="s">
        <v>2217</v>
      </c>
      <c r="J799">
        <v>12</v>
      </c>
      <c r="K799" t="s">
        <v>2218</v>
      </c>
      <c r="L799" t="str">
        <f>IF(performance_data[[#This Row],[return_percentage]]&gt;=performance_data[[#This Row],[benchmark_return]],"Higher","Lower")</f>
        <v>Lower</v>
      </c>
      <c r="M799" s="14">
        <f xml:space="preserve"> _xlfn.MAXIFS(performance_data[date],performance_data[portfolio_id],performance_data[[#This Row],[portfolio_id]])</f>
        <v>45461</v>
      </c>
      <c r="N799" s="14">
        <f xml:space="preserve"> _xlfn.MINIFS(performance_data[date],performance_data[portfolio_id],performance_data[[#This Row],[portfolio_id]])</f>
        <v>44848</v>
      </c>
      <c r="O799" s="15">
        <f>_xlfn.MAXIFS(performance_data[portfolio_value],performance_data[portfolio_id],performance_data[[#This Row],[portfolio_id]],performance_data[date],performance_data[[#This Row],[latest_date]])</f>
        <v>399326.12</v>
      </c>
      <c r="P799" s="15">
        <f>_xlfn.MAXIFS(performance_data[portfolio_value],performance_data[portfolio_id],performance_data[[#This Row],[portfolio_id]],performance_data[date],performance_data[[#This Row],[starting_date]])</f>
        <v>283168.84999999998</v>
      </c>
      <c r="Q799" s="15">
        <f>performance_data[[#This Row],[latest_value]]-performance_data[[#This Row],[starting_value]]</f>
        <v>116157.27000000002</v>
      </c>
      <c r="R799" s="15">
        <f>performance_data[[#This Row],[net_inflows]]-performance_data[[#This Row],[net_outflows]]</f>
        <v>-2295.3899999999994</v>
      </c>
      <c r="S799" s="15" t="str">
        <f>IF(performance_data[[#This Row],[net_inflows]]&gt;AVERAGE(performance_data[net_inflows]),"High","Low")</f>
        <v>High</v>
      </c>
      <c r="T799" s="15">
        <f>AVERAGEIF(performance_data[inflow_flag],performance_data[[#This Row],[inflow_flag]],performance_data[return_percentage])</f>
        <v>4.8467905675459724</v>
      </c>
      <c r="U799" s="17">
        <f>IF(performance_data[[#This Row],[return_percentage]]&lt;performance_data[[#This Row],[benchmark_return]],1,0)</f>
        <v>1</v>
      </c>
      <c r="V799" s="17">
        <f>COUNTIFS(performance_data[portfolio_id],performance_data[[#This Row],[portfolio_id]])</f>
        <v>20</v>
      </c>
      <c r="W799" s="17">
        <f>COUNTIFS(performance_data[portfolio_id],performance_data[[#This Row],[portfolio_id]],
          performance_data[return_flag],1)</f>
        <v>6</v>
      </c>
      <c r="X799" s="15">
        <f>performance_data[[#This Row],[underperform_flag_count]]/performance_data[[#This Row],[totalportfoliocount]]</f>
        <v>0.3</v>
      </c>
    </row>
    <row r="800" spans="1:24" x14ac:dyDescent="0.3">
      <c r="A800">
        <v>2253</v>
      </c>
      <c r="B800" s="1">
        <v>45079</v>
      </c>
      <c r="C800">
        <v>258754.6</v>
      </c>
      <c r="D800">
        <v>1</v>
      </c>
      <c r="E800">
        <v>0.98</v>
      </c>
      <c r="F800">
        <v>9198.49</v>
      </c>
      <c r="G800">
        <v>14591.68</v>
      </c>
      <c r="H800" t="s">
        <v>2213</v>
      </c>
      <c r="I800" t="s">
        <v>2211</v>
      </c>
      <c r="J800">
        <v>6</v>
      </c>
      <c r="K800" t="s">
        <v>2212</v>
      </c>
      <c r="L800" t="str">
        <f>IF(performance_data[[#This Row],[return_percentage]]&gt;=performance_data[[#This Row],[benchmark_return]],"Higher","Lower")</f>
        <v>Higher</v>
      </c>
      <c r="M800" s="14">
        <f xml:space="preserve"> _xlfn.MAXIFS(performance_data[date],performance_data[portfolio_id],performance_data[[#This Row],[portfolio_id]])</f>
        <v>45461</v>
      </c>
      <c r="N800" s="14">
        <f xml:space="preserve"> _xlfn.MINIFS(performance_data[date],performance_data[portfolio_id],performance_data[[#This Row],[portfolio_id]])</f>
        <v>44848</v>
      </c>
      <c r="O800" s="15">
        <f>_xlfn.MAXIFS(performance_data[portfolio_value],performance_data[portfolio_id],performance_data[[#This Row],[portfolio_id]],performance_data[date],performance_data[[#This Row],[latest_date]])</f>
        <v>399326.12</v>
      </c>
      <c r="P800" s="15">
        <f>_xlfn.MAXIFS(performance_data[portfolio_value],performance_data[portfolio_id],performance_data[[#This Row],[portfolio_id]],performance_data[date],performance_data[[#This Row],[starting_date]])</f>
        <v>283168.84999999998</v>
      </c>
      <c r="Q800" s="15">
        <f>performance_data[[#This Row],[latest_value]]-performance_data[[#This Row],[starting_value]]</f>
        <v>116157.27000000002</v>
      </c>
      <c r="R800" s="15">
        <f>performance_data[[#This Row],[net_inflows]]-performance_data[[#This Row],[net_outflows]]</f>
        <v>-5393.1900000000005</v>
      </c>
      <c r="S800" s="15" t="str">
        <f>IF(performance_data[[#This Row],[net_inflows]]&gt;AVERAGE(performance_data[net_inflows]),"High","Low")</f>
        <v>Low</v>
      </c>
      <c r="T800" s="15">
        <f>AVERAGEIF(performance_data[inflow_flag],performance_data[[#This Row],[inflow_flag]],performance_data[return_percentage])</f>
        <v>5.0457846277021572</v>
      </c>
      <c r="U800" s="17">
        <f>IF(performance_data[[#This Row],[return_percentage]]&lt;performance_data[[#This Row],[benchmark_return]],1,0)</f>
        <v>0</v>
      </c>
      <c r="V800" s="17">
        <f>COUNTIFS(performance_data[portfolio_id],performance_data[[#This Row],[portfolio_id]])</f>
        <v>20</v>
      </c>
      <c r="W800" s="17">
        <f>COUNTIFS(performance_data[portfolio_id],performance_data[[#This Row],[portfolio_id]],
          performance_data[return_flag],1)</f>
        <v>6</v>
      </c>
      <c r="X800" s="15">
        <f>performance_data[[#This Row],[underperform_flag_count]]/performance_data[[#This Row],[totalportfoliocount]]</f>
        <v>0.3</v>
      </c>
    </row>
    <row r="801" spans="1:24" x14ac:dyDescent="0.3">
      <c r="A801">
        <v>2253</v>
      </c>
      <c r="B801" s="1">
        <v>45459</v>
      </c>
      <c r="C801">
        <v>412636.13</v>
      </c>
      <c r="D801">
        <v>10.78</v>
      </c>
      <c r="E801">
        <v>10.34</v>
      </c>
      <c r="F801">
        <v>7653.4</v>
      </c>
      <c r="G801">
        <v>14740.23</v>
      </c>
      <c r="H801" t="s">
        <v>2205</v>
      </c>
      <c r="I801" t="s">
        <v>2211</v>
      </c>
      <c r="J801">
        <v>6</v>
      </c>
      <c r="K801" t="s">
        <v>2212</v>
      </c>
      <c r="L801" t="str">
        <f>IF(performance_data[[#This Row],[return_percentage]]&gt;=performance_data[[#This Row],[benchmark_return]],"Higher","Lower")</f>
        <v>Higher</v>
      </c>
      <c r="M801" s="14">
        <f xml:space="preserve"> _xlfn.MAXIFS(performance_data[date],performance_data[portfolio_id],performance_data[[#This Row],[portfolio_id]])</f>
        <v>45461</v>
      </c>
      <c r="N801" s="14">
        <f xml:space="preserve"> _xlfn.MINIFS(performance_data[date],performance_data[portfolio_id],performance_data[[#This Row],[portfolio_id]])</f>
        <v>44848</v>
      </c>
      <c r="O801" s="15">
        <f>_xlfn.MAXIFS(performance_data[portfolio_value],performance_data[portfolio_id],performance_data[[#This Row],[portfolio_id]],performance_data[date],performance_data[[#This Row],[latest_date]])</f>
        <v>399326.12</v>
      </c>
      <c r="P801" s="15">
        <f>_xlfn.MAXIFS(performance_data[portfolio_value],performance_data[portfolio_id],performance_data[[#This Row],[portfolio_id]],performance_data[date],performance_data[[#This Row],[starting_date]])</f>
        <v>283168.84999999998</v>
      </c>
      <c r="Q801" s="15">
        <f>performance_data[[#This Row],[latest_value]]-performance_data[[#This Row],[starting_value]]</f>
        <v>116157.27000000002</v>
      </c>
      <c r="R801" s="15">
        <f>performance_data[[#This Row],[net_inflows]]-performance_data[[#This Row],[net_outflows]]</f>
        <v>-7086.83</v>
      </c>
      <c r="S801" s="15" t="str">
        <f>IF(performance_data[[#This Row],[net_inflows]]&gt;AVERAGE(performance_data[net_inflows]),"High","Low")</f>
        <v>Low</v>
      </c>
      <c r="T801" s="15">
        <f>AVERAGEIF(performance_data[inflow_flag],performance_data[[#This Row],[inflow_flag]],performance_data[return_percentage])</f>
        <v>5.0457846277021572</v>
      </c>
      <c r="U801" s="17">
        <f>IF(performance_data[[#This Row],[return_percentage]]&lt;performance_data[[#This Row],[benchmark_return]],1,0)</f>
        <v>0</v>
      </c>
      <c r="V801" s="17">
        <f>COUNTIFS(performance_data[portfolio_id],performance_data[[#This Row],[portfolio_id]])</f>
        <v>20</v>
      </c>
      <c r="W801" s="17">
        <f>COUNTIFS(performance_data[portfolio_id],performance_data[[#This Row],[portfolio_id]],
          performance_data[return_flag],1)</f>
        <v>6</v>
      </c>
      <c r="X801" s="15">
        <f>performance_data[[#This Row],[underperform_flag_count]]/performance_data[[#This Row],[totalportfoliocount]]</f>
        <v>0.3</v>
      </c>
    </row>
    <row r="802" spans="1:24" x14ac:dyDescent="0.3">
      <c r="A802">
        <v>2253</v>
      </c>
      <c r="B802" s="1">
        <v>45037</v>
      </c>
      <c r="C802">
        <v>265978.57</v>
      </c>
      <c r="D802">
        <v>3.84</v>
      </c>
      <c r="E802">
        <v>3.15</v>
      </c>
      <c r="F802">
        <v>2203.77</v>
      </c>
      <c r="G802">
        <v>11053.83</v>
      </c>
      <c r="H802" t="s">
        <v>2213</v>
      </c>
      <c r="I802" t="s">
        <v>2211</v>
      </c>
      <c r="J802">
        <v>4</v>
      </c>
      <c r="K802" t="s">
        <v>2216</v>
      </c>
      <c r="L802" t="str">
        <f>IF(performance_data[[#This Row],[return_percentage]]&gt;=performance_data[[#This Row],[benchmark_return]],"Higher","Lower")</f>
        <v>Higher</v>
      </c>
      <c r="M802" s="14">
        <f xml:space="preserve"> _xlfn.MAXIFS(performance_data[date],performance_data[portfolio_id],performance_data[[#This Row],[portfolio_id]])</f>
        <v>45461</v>
      </c>
      <c r="N802" s="14">
        <f xml:space="preserve"> _xlfn.MINIFS(performance_data[date],performance_data[portfolio_id],performance_data[[#This Row],[portfolio_id]])</f>
        <v>44848</v>
      </c>
      <c r="O802" s="15">
        <f>_xlfn.MAXIFS(performance_data[portfolio_value],performance_data[portfolio_id],performance_data[[#This Row],[portfolio_id]],performance_data[date],performance_data[[#This Row],[latest_date]])</f>
        <v>399326.12</v>
      </c>
      <c r="P802" s="15">
        <f>_xlfn.MAXIFS(performance_data[portfolio_value],performance_data[portfolio_id],performance_data[[#This Row],[portfolio_id]],performance_data[date],performance_data[[#This Row],[starting_date]])</f>
        <v>283168.84999999998</v>
      </c>
      <c r="Q802" s="15">
        <f>performance_data[[#This Row],[latest_value]]-performance_data[[#This Row],[starting_value]]</f>
        <v>116157.27000000002</v>
      </c>
      <c r="R802" s="15">
        <f>performance_data[[#This Row],[net_inflows]]-performance_data[[#This Row],[net_outflows]]</f>
        <v>-8850.06</v>
      </c>
      <c r="S802" s="15" t="str">
        <f>IF(performance_data[[#This Row],[net_inflows]]&gt;AVERAGE(performance_data[net_inflows]),"High","Low")</f>
        <v>Low</v>
      </c>
      <c r="T802" s="15">
        <f>AVERAGEIF(performance_data[inflow_flag],performance_data[[#This Row],[inflow_flag]],performance_data[return_percentage])</f>
        <v>5.0457846277021572</v>
      </c>
      <c r="U802" s="17">
        <f>IF(performance_data[[#This Row],[return_percentage]]&lt;performance_data[[#This Row],[benchmark_return]],1,0)</f>
        <v>0</v>
      </c>
      <c r="V802" s="17">
        <f>COUNTIFS(performance_data[portfolio_id],performance_data[[#This Row],[portfolio_id]])</f>
        <v>20</v>
      </c>
      <c r="W802" s="17">
        <f>COUNTIFS(performance_data[portfolio_id],performance_data[[#This Row],[portfolio_id]],
          performance_data[return_flag],1)</f>
        <v>6</v>
      </c>
      <c r="X802" s="15">
        <f>performance_data[[#This Row],[underperform_flag_count]]/performance_data[[#This Row],[totalportfoliocount]]</f>
        <v>0.3</v>
      </c>
    </row>
    <row r="803" spans="1:24" x14ac:dyDescent="0.3">
      <c r="A803">
        <v>2304</v>
      </c>
      <c r="B803" s="1">
        <v>45206</v>
      </c>
      <c r="C803">
        <v>93541.8</v>
      </c>
      <c r="D803">
        <v>12.08</v>
      </c>
      <c r="E803">
        <v>11.24</v>
      </c>
      <c r="F803">
        <v>11981.33</v>
      </c>
      <c r="G803">
        <v>12150.63</v>
      </c>
      <c r="H803" t="s">
        <v>2213</v>
      </c>
      <c r="I803" t="s">
        <v>2217</v>
      </c>
      <c r="J803">
        <v>10</v>
      </c>
      <c r="K803" t="s">
        <v>2224</v>
      </c>
      <c r="L803" t="str">
        <f>IF(performance_data[[#This Row],[return_percentage]]&gt;=performance_data[[#This Row],[benchmark_return]],"Higher","Lower")</f>
        <v>Higher</v>
      </c>
      <c r="M803" s="14">
        <f xml:space="preserve"> _xlfn.MAXIFS(performance_data[date],performance_data[portfolio_id],performance_data[[#This Row],[portfolio_id]])</f>
        <v>45553</v>
      </c>
      <c r="N803" s="14">
        <f xml:space="preserve"> _xlfn.MINIFS(performance_data[date],performance_data[portfolio_id],performance_data[[#This Row],[portfolio_id]])</f>
        <v>44875</v>
      </c>
      <c r="O803" s="15">
        <f>_xlfn.MAXIFS(performance_data[portfolio_value],performance_data[portfolio_id],performance_data[[#This Row],[portfolio_id]],performance_data[date],performance_data[[#This Row],[latest_date]])</f>
        <v>245779.17</v>
      </c>
      <c r="P803" s="15">
        <f>_xlfn.MAXIFS(performance_data[portfolio_value],performance_data[portfolio_id],performance_data[[#This Row],[portfolio_id]],performance_data[date],performance_data[[#This Row],[starting_date]])</f>
        <v>372149.8</v>
      </c>
      <c r="Q803" s="15">
        <f>performance_data[[#This Row],[latest_value]]-performance_data[[#This Row],[starting_value]]</f>
        <v>-126370.62999999998</v>
      </c>
      <c r="R803" s="15">
        <f>performance_data[[#This Row],[net_inflows]]-performance_data[[#This Row],[net_outflows]]</f>
        <v>-169.29999999999927</v>
      </c>
      <c r="S803" s="15" t="str">
        <f>IF(performance_data[[#This Row],[net_inflows]]&gt;AVERAGE(performance_data[net_inflows]),"High","Low")</f>
        <v>High</v>
      </c>
      <c r="T803" s="15">
        <f>AVERAGEIF(performance_data[inflow_flag],performance_data[[#This Row],[inflow_flag]],performance_data[return_percentage])</f>
        <v>4.8467905675459724</v>
      </c>
      <c r="U803" s="17">
        <f>IF(performance_data[[#This Row],[return_percentage]]&lt;performance_data[[#This Row],[benchmark_return]],1,0)</f>
        <v>0</v>
      </c>
      <c r="V803" s="17">
        <f>COUNTIFS(performance_data[portfolio_id],performance_data[[#This Row],[portfolio_id]])</f>
        <v>19</v>
      </c>
      <c r="W803" s="17">
        <f>COUNTIFS(performance_data[portfolio_id],performance_data[[#This Row],[portfolio_id]],
          performance_data[return_flag],1)</f>
        <v>11</v>
      </c>
      <c r="X803" s="15">
        <f>performance_data[[#This Row],[underperform_flag_count]]/performance_data[[#This Row],[totalportfoliocount]]</f>
        <v>0.57894736842105265</v>
      </c>
    </row>
    <row r="804" spans="1:24" x14ac:dyDescent="0.3">
      <c r="A804">
        <v>2304</v>
      </c>
      <c r="B804" s="1">
        <v>45417</v>
      </c>
      <c r="C804">
        <v>232440.03</v>
      </c>
      <c r="D804">
        <v>-8.6999999999999993</v>
      </c>
      <c r="E804">
        <v>-8.2200000000000006</v>
      </c>
      <c r="F804">
        <v>7459.07</v>
      </c>
      <c r="G804">
        <v>18265.259999999998</v>
      </c>
      <c r="H804" t="s">
        <v>2205</v>
      </c>
      <c r="I804" t="s">
        <v>2211</v>
      </c>
      <c r="J804">
        <v>5</v>
      </c>
      <c r="K804" t="s">
        <v>2223</v>
      </c>
      <c r="L804" t="str">
        <f>IF(performance_data[[#This Row],[return_percentage]]&gt;=performance_data[[#This Row],[benchmark_return]],"Higher","Lower")</f>
        <v>Lower</v>
      </c>
      <c r="M804" s="14">
        <f xml:space="preserve"> _xlfn.MAXIFS(performance_data[date],performance_data[portfolio_id],performance_data[[#This Row],[portfolio_id]])</f>
        <v>45553</v>
      </c>
      <c r="N804" s="14">
        <f xml:space="preserve"> _xlfn.MINIFS(performance_data[date],performance_data[portfolio_id],performance_data[[#This Row],[portfolio_id]])</f>
        <v>44875</v>
      </c>
      <c r="O804" s="15">
        <f>_xlfn.MAXIFS(performance_data[portfolio_value],performance_data[portfolio_id],performance_data[[#This Row],[portfolio_id]],performance_data[date],performance_data[[#This Row],[latest_date]])</f>
        <v>245779.17</v>
      </c>
      <c r="P804" s="15">
        <f>_xlfn.MAXIFS(performance_data[portfolio_value],performance_data[portfolio_id],performance_data[[#This Row],[portfolio_id]],performance_data[date],performance_data[[#This Row],[starting_date]])</f>
        <v>372149.8</v>
      </c>
      <c r="Q804" s="15">
        <f>performance_data[[#This Row],[latest_value]]-performance_data[[#This Row],[starting_value]]</f>
        <v>-126370.62999999998</v>
      </c>
      <c r="R804" s="15">
        <f>performance_data[[#This Row],[net_inflows]]-performance_data[[#This Row],[net_outflows]]</f>
        <v>-10806.189999999999</v>
      </c>
      <c r="S804" s="15" t="str">
        <f>IF(performance_data[[#This Row],[net_inflows]]&gt;AVERAGE(performance_data[net_inflows]),"High","Low")</f>
        <v>Low</v>
      </c>
      <c r="T804" s="15">
        <f>AVERAGEIF(performance_data[inflow_flag],performance_data[[#This Row],[inflow_flag]],performance_data[return_percentage])</f>
        <v>5.0457846277021572</v>
      </c>
      <c r="U804" s="17">
        <f>IF(performance_data[[#This Row],[return_percentage]]&lt;performance_data[[#This Row],[benchmark_return]],1,0)</f>
        <v>1</v>
      </c>
      <c r="V804" s="17">
        <f>COUNTIFS(performance_data[portfolio_id],performance_data[[#This Row],[portfolio_id]])</f>
        <v>19</v>
      </c>
      <c r="W804" s="17">
        <f>COUNTIFS(performance_data[portfolio_id],performance_data[[#This Row],[portfolio_id]],
          performance_data[return_flag],1)</f>
        <v>11</v>
      </c>
      <c r="X804" s="15">
        <f>performance_data[[#This Row],[underperform_flag_count]]/performance_data[[#This Row],[totalportfoliocount]]</f>
        <v>0.57894736842105265</v>
      </c>
    </row>
    <row r="805" spans="1:24" x14ac:dyDescent="0.3">
      <c r="A805">
        <v>2304</v>
      </c>
      <c r="B805" s="1">
        <v>45357</v>
      </c>
      <c r="C805">
        <v>109427.38</v>
      </c>
      <c r="D805">
        <v>4.04</v>
      </c>
      <c r="E805">
        <v>3.75</v>
      </c>
      <c r="F805">
        <v>13993.5</v>
      </c>
      <c r="G805">
        <v>613.11</v>
      </c>
      <c r="H805" t="s">
        <v>2205</v>
      </c>
      <c r="I805" t="s">
        <v>2206</v>
      </c>
      <c r="J805">
        <v>3</v>
      </c>
      <c r="K805" t="s">
        <v>2222</v>
      </c>
      <c r="L805" t="str">
        <f>IF(performance_data[[#This Row],[return_percentage]]&gt;=performance_data[[#This Row],[benchmark_return]],"Higher","Lower")</f>
        <v>Higher</v>
      </c>
      <c r="M805" s="14">
        <f xml:space="preserve"> _xlfn.MAXIFS(performance_data[date],performance_data[portfolio_id],performance_data[[#This Row],[portfolio_id]])</f>
        <v>45553</v>
      </c>
      <c r="N805" s="14">
        <f xml:space="preserve"> _xlfn.MINIFS(performance_data[date],performance_data[portfolio_id],performance_data[[#This Row],[portfolio_id]])</f>
        <v>44875</v>
      </c>
      <c r="O805" s="15">
        <f>_xlfn.MAXIFS(performance_data[portfolio_value],performance_data[portfolio_id],performance_data[[#This Row],[portfolio_id]],performance_data[date],performance_data[[#This Row],[latest_date]])</f>
        <v>245779.17</v>
      </c>
      <c r="P805" s="15">
        <f>_xlfn.MAXIFS(performance_data[portfolio_value],performance_data[portfolio_id],performance_data[[#This Row],[portfolio_id]],performance_data[date],performance_data[[#This Row],[starting_date]])</f>
        <v>372149.8</v>
      </c>
      <c r="Q805" s="15">
        <f>performance_data[[#This Row],[latest_value]]-performance_data[[#This Row],[starting_value]]</f>
        <v>-126370.62999999998</v>
      </c>
      <c r="R805" s="15">
        <f>performance_data[[#This Row],[net_inflows]]-performance_data[[#This Row],[net_outflows]]</f>
        <v>13380.39</v>
      </c>
      <c r="S805" s="15" t="str">
        <f>IF(performance_data[[#This Row],[net_inflows]]&gt;AVERAGE(performance_data[net_inflows]),"High","Low")</f>
        <v>High</v>
      </c>
      <c r="T805" s="15">
        <f>AVERAGEIF(performance_data[inflow_flag],performance_data[[#This Row],[inflow_flag]],performance_data[return_percentage])</f>
        <v>4.8467905675459724</v>
      </c>
      <c r="U805" s="17">
        <f>IF(performance_data[[#This Row],[return_percentage]]&lt;performance_data[[#This Row],[benchmark_return]],1,0)</f>
        <v>0</v>
      </c>
      <c r="V805" s="17">
        <f>COUNTIFS(performance_data[portfolio_id],performance_data[[#This Row],[portfolio_id]])</f>
        <v>19</v>
      </c>
      <c r="W805" s="17">
        <f>COUNTIFS(performance_data[portfolio_id],performance_data[[#This Row],[portfolio_id]],
          performance_data[return_flag],1)</f>
        <v>11</v>
      </c>
      <c r="X805" s="15">
        <f>performance_data[[#This Row],[underperform_flag_count]]/performance_data[[#This Row],[totalportfoliocount]]</f>
        <v>0.57894736842105265</v>
      </c>
    </row>
    <row r="806" spans="1:24" x14ac:dyDescent="0.3">
      <c r="A806">
        <v>2304</v>
      </c>
      <c r="B806" s="1">
        <v>45074</v>
      </c>
      <c r="C806">
        <v>74501.77</v>
      </c>
      <c r="D806">
        <v>7.72</v>
      </c>
      <c r="E806">
        <v>6.29</v>
      </c>
      <c r="F806">
        <v>9185.7099999999991</v>
      </c>
      <c r="G806">
        <v>3988.01</v>
      </c>
      <c r="H806" t="s">
        <v>2213</v>
      </c>
      <c r="I806" t="s">
        <v>2211</v>
      </c>
      <c r="J806">
        <v>5</v>
      </c>
      <c r="K806" t="s">
        <v>2223</v>
      </c>
      <c r="L806" t="str">
        <f>IF(performance_data[[#This Row],[return_percentage]]&gt;=performance_data[[#This Row],[benchmark_return]],"Higher","Lower")</f>
        <v>Higher</v>
      </c>
      <c r="M806" s="14">
        <f xml:space="preserve"> _xlfn.MAXIFS(performance_data[date],performance_data[portfolio_id],performance_data[[#This Row],[portfolio_id]])</f>
        <v>45553</v>
      </c>
      <c r="N806" s="14">
        <f xml:space="preserve"> _xlfn.MINIFS(performance_data[date],performance_data[portfolio_id],performance_data[[#This Row],[portfolio_id]])</f>
        <v>44875</v>
      </c>
      <c r="O806" s="15">
        <f>_xlfn.MAXIFS(performance_data[portfolio_value],performance_data[portfolio_id],performance_data[[#This Row],[portfolio_id]],performance_data[date],performance_data[[#This Row],[latest_date]])</f>
        <v>245779.17</v>
      </c>
      <c r="P806" s="15">
        <f>_xlfn.MAXIFS(performance_data[portfolio_value],performance_data[portfolio_id],performance_data[[#This Row],[portfolio_id]],performance_data[date],performance_data[[#This Row],[starting_date]])</f>
        <v>372149.8</v>
      </c>
      <c r="Q806" s="15">
        <f>performance_data[[#This Row],[latest_value]]-performance_data[[#This Row],[starting_value]]</f>
        <v>-126370.62999999998</v>
      </c>
      <c r="R806" s="15">
        <f>performance_data[[#This Row],[net_inflows]]-performance_data[[#This Row],[net_outflows]]</f>
        <v>5197.6999999999989</v>
      </c>
      <c r="S806" s="15" t="str">
        <f>IF(performance_data[[#This Row],[net_inflows]]&gt;AVERAGE(performance_data[net_inflows]),"High","Low")</f>
        <v>Low</v>
      </c>
      <c r="T806" s="15">
        <f>AVERAGEIF(performance_data[inflow_flag],performance_data[[#This Row],[inflow_flag]],performance_data[return_percentage])</f>
        <v>5.0457846277021572</v>
      </c>
      <c r="U806" s="17">
        <f>IF(performance_data[[#This Row],[return_percentage]]&lt;performance_data[[#This Row],[benchmark_return]],1,0)</f>
        <v>0</v>
      </c>
      <c r="V806" s="17">
        <f>COUNTIFS(performance_data[portfolio_id],performance_data[[#This Row],[portfolio_id]])</f>
        <v>19</v>
      </c>
      <c r="W806" s="17">
        <f>COUNTIFS(performance_data[portfolio_id],performance_data[[#This Row],[portfolio_id]],
          performance_data[return_flag],1)</f>
        <v>11</v>
      </c>
      <c r="X806" s="15">
        <f>performance_data[[#This Row],[underperform_flag_count]]/performance_data[[#This Row],[totalportfoliocount]]</f>
        <v>0.57894736842105265</v>
      </c>
    </row>
    <row r="807" spans="1:24" x14ac:dyDescent="0.3">
      <c r="A807">
        <v>2304</v>
      </c>
      <c r="B807" s="1">
        <v>45118</v>
      </c>
      <c r="C807">
        <v>47970.58</v>
      </c>
      <c r="D807">
        <v>17.04</v>
      </c>
      <c r="E807">
        <v>18.7</v>
      </c>
      <c r="F807">
        <v>8273.68</v>
      </c>
      <c r="G807">
        <v>16483.57</v>
      </c>
      <c r="H807" t="s">
        <v>2213</v>
      </c>
      <c r="I807" t="s">
        <v>2209</v>
      </c>
      <c r="J807">
        <v>7</v>
      </c>
      <c r="K807" t="s">
        <v>2210</v>
      </c>
      <c r="L807" t="str">
        <f>IF(performance_data[[#This Row],[return_percentage]]&gt;=performance_data[[#This Row],[benchmark_return]],"Higher","Lower")</f>
        <v>Lower</v>
      </c>
      <c r="M807" s="14">
        <f xml:space="preserve"> _xlfn.MAXIFS(performance_data[date],performance_data[portfolio_id],performance_data[[#This Row],[portfolio_id]])</f>
        <v>45553</v>
      </c>
      <c r="N807" s="14">
        <f xml:space="preserve"> _xlfn.MINIFS(performance_data[date],performance_data[portfolio_id],performance_data[[#This Row],[portfolio_id]])</f>
        <v>44875</v>
      </c>
      <c r="O807" s="15">
        <f>_xlfn.MAXIFS(performance_data[portfolio_value],performance_data[portfolio_id],performance_data[[#This Row],[portfolio_id]],performance_data[date],performance_data[[#This Row],[latest_date]])</f>
        <v>245779.17</v>
      </c>
      <c r="P807" s="15">
        <f>_xlfn.MAXIFS(performance_data[portfolio_value],performance_data[portfolio_id],performance_data[[#This Row],[portfolio_id]],performance_data[date],performance_data[[#This Row],[starting_date]])</f>
        <v>372149.8</v>
      </c>
      <c r="Q807" s="15">
        <f>performance_data[[#This Row],[latest_value]]-performance_data[[#This Row],[starting_value]]</f>
        <v>-126370.62999999998</v>
      </c>
      <c r="R807" s="15">
        <f>performance_data[[#This Row],[net_inflows]]-performance_data[[#This Row],[net_outflows]]</f>
        <v>-8209.89</v>
      </c>
      <c r="S807" s="15" t="str">
        <f>IF(performance_data[[#This Row],[net_inflows]]&gt;AVERAGE(performance_data[net_inflows]),"High","Low")</f>
        <v>Low</v>
      </c>
      <c r="T807" s="15">
        <f>AVERAGEIF(performance_data[inflow_flag],performance_data[[#This Row],[inflow_flag]],performance_data[return_percentage])</f>
        <v>5.0457846277021572</v>
      </c>
      <c r="U807" s="17">
        <f>IF(performance_data[[#This Row],[return_percentage]]&lt;performance_data[[#This Row],[benchmark_return]],1,0)</f>
        <v>1</v>
      </c>
      <c r="V807" s="17">
        <f>COUNTIFS(performance_data[portfolio_id],performance_data[[#This Row],[portfolio_id]])</f>
        <v>19</v>
      </c>
      <c r="W807" s="17">
        <f>COUNTIFS(performance_data[portfolio_id],performance_data[[#This Row],[portfolio_id]],
          performance_data[return_flag],1)</f>
        <v>11</v>
      </c>
      <c r="X807" s="15">
        <f>performance_data[[#This Row],[underperform_flag_count]]/performance_data[[#This Row],[totalportfoliocount]]</f>
        <v>0.57894736842105265</v>
      </c>
    </row>
    <row r="808" spans="1:24" x14ac:dyDescent="0.3">
      <c r="A808">
        <v>2304</v>
      </c>
      <c r="B808" s="1">
        <v>45074</v>
      </c>
      <c r="C808">
        <v>349710.56</v>
      </c>
      <c r="D808">
        <v>8.43</v>
      </c>
      <c r="E808">
        <v>8.94</v>
      </c>
      <c r="F808">
        <v>4851.63</v>
      </c>
      <c r="G808">
        <v>2330.7399999999998</v>
      </c>
      <c r="H808" t="s">
        <v>2213</v>
      </c>
      <c r="I808" t="s">
        <v>2211</v>
      </c>
      <c r="J808">
        <v>5</v>
      </c>
      <c r="K808" t="s">
        <v>2223</v>
      </c>
      <c r="L808" t="str">
        <f>IF(performance_data[[#This Row],[return_percentage]]&gt;=performance_data[[#This Row],[benchmark_return]],"Higher","Lower")</f>
        <v>Lower</v>
      </c>
      <c r="M808" s="14">
        <f xml:space="preserve"> _xlfn.MAXIFS(performance_data[date],performance_data[portfolio_id],performance_data[[#This Row],[portfolio_id]])</f>
        <v>45553</v>
      </c>
      <c r="N808" s="14">
        <f xml:space="preserve"> _xlfn.MINIFS(performance_data[date],performance_data[portfolio_id],performance_data[[#This Row],[portfolio_id]])</f>
        <v>44875</v>
      </c>
      <c r="O808" s="15">
        <f>_xlfn.MAXIFS(performance_data[portfolio_value],performance_data[portfolio_id],performance_data[[#This Row],[portfolio_id]],performance_data[date],performance_data[[#This Row],[latest_date]])</f>
        <v>245779.17</v>
      </c>
      <c r="P808" s="15">
        <f>_xlfn.MAXIFS(performance_data[portfolio_value],performance_data[portfolio_id],performance_data[[#This Row],[portfolio_id]],performance_data[date],performance_data[[#This Row],[starting_date]])</f>
        <v>372149.8</v>
      </c>
      <c r="Q808" s="15">
        <f>performance_data[[#This Row],[latest_value]]-performance_data[[#This Row],[starting_value]]</f>
        <v>-126370.62999999998</v>
      </c>
      <c r="R808" s="15">
        <f>performance_data[[#This Row],[net_inflows]]-performance_data[[#This Row],[net_outflows]]</f>
        <v>2520.8900000000003</v>
      </c>
      <c r="S808" s="15" t="str">
        <f>IF(performance_data[[#This Row],[net_inflows]]&gt;AVERAGE(performance_data[net_inflows]),"High","Low")</f>
        <v>Low</v>
      </c>
      <c r="T808" s="15">
        <f>AVERAGEIF(performance_data[inflow_flag],performance_data[[#This Row],[inflow_flag]],performance_data[return_percentage])</f>
        <v>5.0457846277021572</v>
      </c>
      <c r="U808" s="17">
        <f>IF(performance_data[[#This Row],[return_percentage]]&lt;performance_data[[#This Row],[benchmark_return]],1,0)</f>
        <v>1</v>
      </c>
      <c r="V808" s="17">
        <f>COUNTIFS(performance_data[portfolio_id],performance_data[[#This Row],[portfolio_id]])</f>
        <v>19</v>
      </c>
      <c r="W808" s="17">
        <f>COUNTIFS(performance_data[portfolio_id],performance_data[[#This Row],[portfolio_id]],
          performance_data[return_flag],1)</f>
        <v>11</v>
      </c>
      <c r="X808" s="15">
        <f>performance_data[[#This Row],[underperform_flag_count]]/performance_data[[#This Row],[totalportfoliocount]]</f>
        <v>0.57894736842105265</v>
      </c>
    </row>
    <row r="809" spans="1:24" x14ac:dyDescent="0.3">
      <c r="A809">
        <v>2304</v>
      </c>
      <c r="B809" s="1">
        <v>44956</v>
      </c>
      <c r="C809">
        <v>41242.230000000003</v>
      </c>
      <c r="D809">
        <v>1.33</v>
      </c>
      <c r="E809">
        <v>1.56</v>
      </c>
      <c r="F809">
        <v>10192.870000000001</v>
      </c>
      <c r="G809">
        <v>15073.37</v>
      </c>
      <c r="H809" t="s">
        <v>2213</v>
      </c>
      <c r="I809" t="s">
        <v>2206</v>
      </c>
      <c r="J809">
        <v>1</v>
      </c>
      <c r="K809" t="s">
        <v>2207</v>
      </c>
      <c r="L809" t="str">
        <f>IF(performance_data[[#This Row],[return_percentage]]&gt;=performance_data[[#This Row],[benchmark_return]],"Higher","Lower")</f>
        <v>Lower</v>
      </c>
      <c r="M809" s="14">
        <f xml:space="preserve"> _xlfn.MAXIFS(performance_data[date],performance_data[portfolio_id],performance_data[[#This Row],[portfolio_id]])</f>
        <v>45553</v>
      </c>
      <c r="N809" s="14">
        <f xml:space="preserve"> _xlfn.MINIFS(performance_data[date],performance_data[portfolio_id],performance_data[[#This Row],[portfolio_id]])</f>
        <v>44875</v>
      </c>
      <c r="O809" s="15">
        <f>_xlfn.MAXIFS(performance_data[portfolio_value],performance_data[portfolio_id],performance_data[[#This Row],[portfolio_id]],performance_data[date],performance_data[[#This Row],[latest_date]])</f>
        <v>245779.17</v>
      </c>
      <c r="P809" s="15">
        <f>_xlfn.MAXIFS(performance_data[portfolio_value],performance_data[portfolio_id],performance_data[[#This Row],[portfolio_id]],performance_data[date],performance_data[[#This Row],[starting_date]])</f>
        <v>372149.8</v>
      </c>
      <c r="Q809" s="15">
        <f>performance_data[[#This Row],[latest_value]]-performance_data[[#This Row],[starting_value]]</f>
        <v>-126370.62999999998</v>
      </c>
      <c r="R809" s="15">
        <f>performance_data[[#This Row],[net_inflows]]-performance_data[[#This Row],[net_outflows]]</f>
        <v>-4880.5</v>
      </c>
      <c r="S809" s="15" t="str">
        <f>IF(performance_data[[#This Row],[net_inflows]]&gt;AVERAGE(performance_data[net_inflows]),"High","Low")</f>
        <v>High</v>
      </c>
      <c r="T809" s="15">
        <f>AVERAGEIF(performance_data[inflow_flag],performance_data[[#This Row],[inflow_flag]],performance_data[return_percentage])</f>
        <v>4.8467905675459724</v>
      </c>
      <c r="U809" s="17">
        <f>IF(performance_data[[#This Row],[return_percentage]]&lt;performance_data[[#This Row],[benchmark_return]],1,0)</f>
        <v>1</v>
      </c>
      <c r="V809" s="17">
        <f>COUNTIFS(performance_data[portfolio_id],performance_data[[#This Row],[portfolio_id]])</f>
        <v>19</v>
      </c>
      <c r="W809" s="17">
        <f>COUNTIFS(performance_data[portfolio_id],performance_data[[#This Row],[portfolio_id]],
          performance_data[return_flag],1)</f>
        <v>11</v>
      </c>
      <c r="X809" s="15">
        <f>performance_data[[#This Row],[underperform_flag_count]]/performance_data[[#This Row],[totalportfoliocount]]</f>
        <v>0.57894736842105265</v>
      </c>
    </row>
    <row r="810" spans="1:24" x14ac:dyDescent="0.3">
      <c r="A810">
        <v>2304</v>
      </c>
      <c r="B810" s="1">
        <v>45455</v>
      </c>
      <c r="C810">
        <v>492673.49</v>
      </c>
      <c r="D810">
        <v>18.78</v>
      </c>
      <c r="E810">
        <v>21.76</v>
      </c>
      <c r="F810">
        <v>4321.7299999999996</v>
      </c>
      <c r="G810">
        <v>17709.400000000001</v>
      </c>
      <c r="H810" t="s">
        <v>2205</v>
      </c>
      <c r="I810" t="s">
        <v>2211</v>
      </c>
      <c r="J810">
        <v>6</v>
      </c>
      <c r="K810" t="s">
        <v>2212</v>
      </c>
      <c r="L810" t="str">
        <f>IF(performance_data[[#This Row],[return_percentage]]&gt;=performance_data[[#This Row],[benchmark_return]],"Higher","Lower")</f>
        <v>Lower</v>
      </c>
      <c r="M810" s="14">
        <f xml:space="preserve"> _xlfn.MAXIFS(performance_data[date],performance_data[portfolio_id],performance_data[[#This Row],[portfolio_id]])</f>
        <v>45553</v>
      </c>
      <c r="N810" s="14">
        <f xml:space="preserve"> _xlfn.MINIFS(performance_data[date],performance_data[portfolio_id],performance_data[[#This Row],[portfolio_id]])</f>
        <v>44875</v>
      </c>
      <c r="O810" s="15">
        <f>_xlfn.MAXIFS(performance_data[portfolio_value],performance_data[portfolio_id],performance_data[[#This Row],[portfolio_id]],performance_data[date],performance_data[[#This Row],[latest_date]])</f>
        <v>245779.17</v>
      </c>
      <c r="P810" s="15">
        <f>_xlfn.MAXIFS(performance_data[portfolio_value],performance_data[portfolio_id],performance_data[[#This Row],[portfolio_id]],performance_data[date],performance_data[[#This Row],[starting_date]])</f>
        <v>372149.8</v>
      </c>
      <c r="Q810" s="15">
        <f>performance_data[[#This Row],[latest_value]]-performance_data[[#This Row],[starting_value]]</f>
        <v>-126370.62999999998</v>
      </c>
      <c r="R810" s="15">
        <f>performance_data[[#This Row],[net_inflows]]-performance_data[[#This Row],[net_outflows]]</f>
        <v>-13387.670000000002</v>
      </c>
      <c r="S810" s="15" t="str">
        <f>IF(performance_data[[#This Row],[net_inflows]]&gt;AVERAGE(performance_data[net_inflows]),"High","Low")</f>
        <v>Low</v>
      </c>
      <c r="T810" s="15">
        <f>AVERAGEIF(performance_data[inflow_flag],performance_data[[#This Row],[inflow_flag]],performance_data[return_percentage])</f>
        <v>5.0457846277021572</v>
      </c>
      <c r="U810" s="17">
        <f>IF(performance_data[[#This Row],[return_percentage]]&lt;performance_data[[#This Row],[benchmark_return]],1,0)</f>
        <v>1</v>
      </c>
      <c r="V810" s="17">
        <f>COUNTIFS(performance_data[portfolio_id],performance_data[[#This Row],[portfolio_id]])</f>
        <v>19</v>
      </c>
      <c r="W810" s="17">
        <f>COUNTIFS(performance_data[portfolio_id],performance_data[[#This Row],[portfolio_id]],
          performance_data[return_flag],1)</f>
        <v>11</v>
      </c>
      <c r="X810" s="15">
        <f>performance_data[[#This Row],[underperform_flag_count]]/performance_data[[#This Row],[totalportfoliocount]]</f>
        <v>0.57894736842105265</v>
      </c>
    </row>
    <row r="811" spans="1:24" x14ac:dyDescent="0.3">
      <c r="A811">
        <v>2304</v>
      </c>
      <c r="B811" s="1">
        <v>45128</v>
      </c>
      <c r="C811">
        <v>232650.37</v>
      </c>
      <c r="D811">
        <v>9.3000000000000007</v>
      </c>
      <c r="E811">
        <v>8.64</v>
      </c>
      <c r="F811">
        <v>4592.37</v>
      </c>
      <c r="G811">
        <v>3304.69</v>
      </c>
      <c r="H811" t="s">
        <v>2213</v>
      </c>
      <c r="I811" t="s">
        <v>2209</v>
      </c>
      <c r="J811">
        <v>7</v>
      </c>
      <c r="K811" t="s">
        <v>2210</v>
      </c>
      <c r="L811" t="str">
        <f>IF(performance_data[[#This Row],[return_percentage]]&gt;=performance_data[[#This Row],[benchmark_return]],"Higher","Lower")</f>
        <v>Higher</v>
      </c>
      <c r="M811" s="14">
        <f xml:space="preserve"> _xlfn.MAXIFS(performance_data[date],performance_data[portfolio_id],performance_data[[#This Row],[portfolio_id]])</f>
        <v>45553</v>
      </c>
      <c r="N811" s="14">
        <f xml:space="preserve"> _xlfn.MINIFS(performance_data[date],performance_data[portfolio_id],performance_data[[#This Row],[portfolio_id]])</f>
        <v>44875</v>
      </c>
      <c r="O811" s="15">
        <f>_xlfn.MAXIFS(performance_data[portfolio_value],performance_data[portfolio_id],performance_data[[#This Row],[portfolio_id]],performance_data[date],performance_data[[#This Row],[latest_date]])</f>
        <v>245779.17</v>
      </c>
      <c r="P811" s="15">
        <f>_xlfn.MAXIFS(performance_data[portfolio_value],performance_data[portfolio_id],performance_data[[#This Row],[portfolio_id]],performance_data[date],performance_data[[#This Row],[starting_date]])</f>
        <v>372149.8</v>
      </c>
      <c r="Q811" s="15">
        <f>performance_data[[#This Row],[latest_value]]-performance_data[[#This Row],[starting_value]]</f>
        <v>-126370.62999999998</v>
      </c>
      <c r="R811" s="15">
        <f>performance_data[[#This Row],[net_inflows]]-performance_data[[#This Row],[net_outflows]]</f>
        <v>1287.6799999999998</v>
      </c>
      <c r="S811" s="15" t="str">
        <f>IF(performance_data[[#This Row],[net_inflows]]&gt;AVERAGE(performance_data[net_inflows]),"High","Low")</f>
        <v>Low</v>
      </c>
      <c r="T811" s="15">
        <f>AVERAGEIF(performance_data[inflow_flag],performance_data[[#This Row],[inflow_flag]],performance_data[return_percentage])</f>
        <v>5.0457846277021572</v>
      </c>
      <c r="U811" s="17">
        <f>IF(performance_data[[#This Row],[return_percentage]]&lt;performance_data[[#This Row],[benchmark_return]],1,0)</f>
        <v>0</v>
      </c>
      <c r="V811" s="17">
        <f>COUNTIFS(performance_data[portfolio_id],performance_data[[#This Row],[portfolio_id]])</f>
        <v>19</v>
      </c>
      <c r="W811" s="17">
        <f>COUNTIFS(performance_data[portfolio_id],performance_data[[#This Row],[portfolio_id]],
          performance_data[return_flag],1)</f>
        <v>11</v>
      </c>
      <c r="X811" s="15">
        <f>performance_data[[#This Row],[underperform_flag_count]]/performance_data[[#This Row],[totalportfoliocount]]</f>
        <v>0.57894736842105265</v>
      </c>
    </row>
    <row r="812" spans="1:24" x14ac:dyDescent="0.3">
      <c r="A812">
        <v>2304</v>
      </c>
      <c r="B812" s="1">
        <v>44875</v>
      </c>
      <c r="C812">
        <v>372149.8</v>
      </c>
      <c r="D812">
        <v>-1.08</v>
      </c>
      <c r="E812">
        <v>-1.27</v>
      </c>
      <c r="F812">
        <v>14540.9</v>
      </c>
      <c r="G812">
        <v>14606.97</v>
      </c>
      <c r="H812" t="s">
        <v>2220</v>
      </c>
      <c r="I812" t="s">
        <v>2217</v>
      </c>
      <c r="J812">
        <v>11</v>
      </c>
      <c r="K812" t="s">
        <v>2219</v>
      </c>
      <c r="L812" t="str">
        <f>IF(performance_data[[#This Row],[return_percentage]]&gt;=performance_data[[#This Row],[benchmark_return]],"Higher","Lower")</f>
        <v>Higher</v>
      </c>
      <c r="M812" s="14">
        <f xml:space="preserve"> _xlfn.MAXIFS(performance_data[date],performance_data[portfolio_id],performance_data[[#This Row],[portfolio_id]])</f>
        <v>45553</v>
      </c>
      <c r="N812" s="14">
        <f xml:space="preserve"> _xlfn.MINIFS(performance_data[date],performance_data[portfolio_id],performance_data[[#This Row],[portfolio_id]])</f>
        <v>44875</v>
      </c>
      <c r="O812" s="15">
        <f>_xlfn.MAXIFS(performance_data[portfolio_value],performance_data[portfolio_id],performance_data[[#This Row],[portfolio_id]],performance_data[date],performance_data[[#This Row],[latest_date]])</f>
        <v>245779.17</v>
      </c>
      <c r="P812" s="15">
        <f>_xlfn.MAXIFS(performance_data[portfolio_value],performance_data[portfolio_id],performance_data[[#This Row],[portfolio_id]],performance_data[date],performance_data[[#This Row],[starting_date]])</f>
        <v>372149.8</v>
      </c>
      <c r="Q812" s="15">
        <f>performance_data[[#This Row],[latest_value]]-performance_data[[#This Row],[starting_value]]</f>
        <v>-126370.62999999998</v>
      </c>
      <c r="R812" s="15">
        <f>performance_data[[#This Row],[net_inflows]]-performance_data[[#This Row],[net_outflows]]</f>
        <v>-66.069999999999709</v>
      </c>
      <c r="S812" s="15" t="str">
        <f>IF(performance_data[[#This Row],[net_inflows]]&gt;AVERAGE(performance_data[net_inflows]),"High","Low")</f>
        <v>High</v>
      </c>
      <c r="T812" s="15">
        <f>AVERAGEIF(performance_data[inflow_flag],performance_data[[#This Row],[inflow_flag]],performance_data[return_percentage])</f>
        <v>4.8467905675459724</v>
      </c>
      <c r="U812" s="17">
        <f>IF(performance_data[[#This Row],[return_percentage]]&lt;performance_data[[#This Row],[benchmark_return]],1,0)</f>
        <v>0</v>
      </c>
      <c r="V812" s="17">
        <f>COUNTIFS(performance_data[portfolio_id],performance_data[[#This Row],[portfolio_id]])</f>
        <v>19</v>
      </c>
      <c r="W812" s="17">
        <f>COUNTIFS(performance_data[portfolio_id],performance_data[[#This Row],[portfolio_id]],
          performance_data[return_flag],1)</f>
        <v>11</v>
      </c>
      <c r="X812" s="15">
        <f>performance_data[[#This Row],[underperform_flag_count]]/performance_data[[#This Row],[totalportfoliocount]]</f>
        <v>0.57894736842105265</v>
      </c>
    </row>
    <row r="813" spans="1:24" x14ac:dyDescent="0.3">
      <c r="A813">
        <v>2304</v>
      </c>
      <c r="B813" s="1">
        <v>45542</v>
      </c>
      <c r="C813">
        <v>44879.94</v>
      </c>
      <c r="D813">
        <v>12.56</v>
      </c>
      <c r="E813">
        <v>12.83</v>
      </c>
      <c r="F813">
        <v>744.79</v>
      </c>
      <c r="G813">
        <v>3541.23</v>
      </c>
      <c r="H813" t="s">
        <v>2205</v>
      </c>
      <c r="I813" t="s">
        <v>2209</v>
      </c>
      <c r="J813">
        <v>9</v>
      </c>
      <c r="K813" t="s">
        <v>2221</v>
      </c>
      <c r="L813" t="str">
        <f>IF(performance_data[[#This Row],[return_percentage]]&gt;=performance_data[[#This Row],[benchmark_return]],"Higher","Lower")</f>
        <v>Lower</v>
      </c>
      <c r="M813" s="14">
        <f xml:space="preserve"> _xlfn.MAXIFS(performance_data[date],performance_data[portfolio_id],performance_data[[#This Row],[portfolio_id]])</f>
        <v>45553</v>
      </c>
      <c r="N813" s="14">
        <f xml:space="preserve"> _xlfn.MINIFS(performance_data[date],performance_data[portfolio_id],performance_data[[#This Row],[portfolio_id]])</f>
        <v>44875</v>
      </c>
      <c r="O813" s="15">
        <f>_xlfn.MAXIFS(performance_data[portfolio_value],performance_data[portfolio_id],performance_data[[#This Row],[portfolio_id]],performance_data[date],performance_data[[#This Row],[latest_date]])</f>
        <v>245779.17</v>
      </c>
      <c r="P813" s="15">
        <f>_xlfn.MAXIFS(performance_data[portfolio_value],performance_data[portfolio_id],performance_data[[#This Row],[portfolio_id]],performance_data[date],performance_data[[#This Row],[starting_date]])</f>
        <v>372149.8</v>
      </c>
      <c r="Q813" s="15">
        <f>performance_data[[#This Row],[latest_value]]-performance_data[[#This Row],[starting_value]]</f>
        <v>-126370.62999999998</v>
      </c>
      <c r="R813" s="15">
        <f>performance_data[[#This Row],[net_inflows]]-performance_data[[#This Row],[net_outflows]]</f>
        <v>-2796.44</v>
      </c>
      <c r="S813" s="15" t="str">
        <f>IF(performance_data[[#This Row],[net_inflows]]&gt;AVERAGE(performance_data[net_inflows]),"High","Low")</f>
        <v>Low</v>
      </c>
      <c r="T813" s="15">
        <f>AVERAGEIF(performance_data[inflow_flag],performance_data[[#This Row],[inflow_flag]],performance_data[return_percentage])</f>
        <v>5.0457846277021572</v>
      </c>
      <c r="U813" s="17">
        <f>IF(performance_data[[#This Row],[return_percentage]]&lt;performance_data[[#This Row],[benchmark_return]],1,0)</f>
        <v>1</v>
      </c>
      <c r="V813" s="17">
        <f>COUNTIFS(performance_data[portfolio_id],performance_data[[#This Row],[portfolio_id]])</f>
        <v>19</v>
      </c>
      <c r="W813" s="17">
        <f>COUNTIFS(performance_data[portfolio_id],performance_data[[#This Row],[portfolio_id]],
          performance_data[return_flag],1)</f>
        <v>11</v>
      </c>
      <c r="X813" s="15">
        <f>performance_data[[#This Row],[underperform_flag_count]]/performance_data[[#This Row],[totalportfoliocount]]</f>
        <v>0.57894736842105265</v>
      </c>
    </row>
    <row r="814" spans="1:24" x14ac:dyDescent="0.3">
      <c r="A814">
        <v>2304</v>
      </c>
      <c r="B814" s="1">
        <v>44980</v>
      </c>
      <c r="C814">
        <v>402168.69</v>
      </c>
      <c r="D814">
        <v>-1.97</v>
      </c>
      <c r="E814">
        <v>-2.14</v>
      </c>
      <c r="F814">
        <v>19920.88</v>
      </c>
      <c r="G814">
        <v>19588.38</v>
      </c>
      <c r="H814" t="s">
        <v>2213</v>
      </c>
      <c r="I814" t="s">
        <v>2206</v>
      </c>
      <c r="J814">
        <v>2</v>
      </c>
      <c r="K814" t="s">
        <v>2226</v>
      </c>
      <c r="L814" t="str">
        <f>IF(performance_data[[#This Row],[return_percentage]]&gt;=performance_data[[#This Row],[benchmark_return]],"Higher","Lower")</f>
        <v>Higher</v>
      </c>
      <c r="M814" s="14">
        <f xml:space="preserve"> _xlfn.MAXIFS(performance_data[date],performance_data[portfolio_id],performance_data[[#This Row],[portfolio_id]])</f>
        <v>45553</v>
      </c>
      <c r="N814" s="14">
        <f xml:space="preserve"> _xlfn.MINIFS(performance_data[date],performance_data[portfolio_id],performance_data[[#This Row],[portfolio_id]])</f>
        <v>44875</v>
      </c>
      <c r="O814" s="15">
        <f>_xlfn.MAXIFS(performance_data[portfolio_value],performance_data[portfolio_id],performance_data[[#This Row],[portfolio_id]],performance_data[date],performance_data[[#This Row],[latest_date]])</f>
        <v>245779.17</v>
      </c>
      <c r="P814" s="15">
        <f>_xlfn.MAXIFS(performance_data[portfolio_value],performance_data[portfolio_id],performance_data[[#This Row],[portfolio_id]],performance_data[date],performance_data[[#This Row],[starting_date]])</f>
        <v>372149.8</v>
      </c>
      <c r="Q814" s="15">
        <f>performance_data[[#This Row],[latest_value]]-performance_data[[#This Row],[starting_value]]</f>
        <v>-126370.62999999998</v>
      </c>
      <c r="R814" s="15">
        <f>performance_data[[#This Row],[net_inflows]]-performance_data[[#This Row],[net_outflows]]</f>
        <v>332.5</v>
      </c>
      <c r="S814" s="15" t="str">
        <f>IF(performance_data[[#This Row],[net_inflows]]&gt;AVERAGE(performance_data[net_inflows]),"High","Low")</f>
        <v>High</v>
      </c>
      <c r="T814" s="15">
        <f>AVERAGEIF(performance_data[inflow_flag],performance_data[[#This Row],[inflow_flag]],performance_data[return_percentage])</f>
        <v>4.8467905675459724</v>
      </c>
      <c r="U814" s="17">
        <f>IF(performance_data[[#This Row],[return_percentage]]&lt;performance_data[[#This Row],[benchmark_return]],1,0)</f>
        <v>0</v>
      </c>
      <c r="V814" s="17">
        <f>COUNTIFS(performance_data[portfolio_id],performance_data[[#This Row],[portfolio_id]])</f>
        <v>19</v>
      </c>
      <c r="W814" s="17">
        <f>COUNTIFS(performance_data[portfolio_id],performance_data[[#This Row],[portfolio_id]],
          performance_data[return_flag],1)</f>
        <v>11</v>
      </c>
      <c r="X814" s="15">
        <f>performance_data[[#This Row],[underperform_flag_count]]/performance_data[[#This Row],[totalportfoliocount]]</f>
        <v>0.57894736842105265</v>
      </c>
    </row>
    <row r="815" spans="1:24" x14ac:dyDescent="0.3">
      <c r="A815">
        <v>2304</v>
      </c>
      <c r="B815" s="1">
        <v>45159</v>
      </c>
      <c r="C815">
        <v>261708.21</v>
      </c>
      <c r="D815">
        <v>-2.0299999999999998</v>
      </c>
      <c r="E815">
        <v>-2.12</v>
      </c>
      <c r="F815">
        <v>9431.85</v>
      </c>
      <c r="G815">
        <v>9122.9599999999991</v>
      </c>
      <c r="H815" t="s">
        <v>2213</v>
      </c>
      <c r="I815" t="s">
        <v>2209</v>
      </c>
      <c r="J815">
        <v>8</v>
      </c>
      <c r="K815" t="s">
        <v>2214</v>
      </c>
      <c r="L815" t="str">
        <f>IF(performance_data[[#This Row],[return_percentage]]&gt;=performance_data[[#This Row],[benchmark_return]],"Higher","Lower")</f>
        <v>Higher</v>
      </c>
      <c r="M815" s="14">
        <f xml:space="preserve"> _xlfn.MAXIFS(performance_data[date],performance_data[portfolio_id],performance_data[[#This Row],[portfolio_id]])</f>
        <v>45553</v>
      </c>
      <c r="N815" s="14">
        <f xml:space="preserve"> _xlfn.MINIFS(performance_data[date],performance_data[portfolio_id],performance_data[[#This Row],[portfolio_id]])</f>
        <v>44875</v>
      </c>
      <c r="O815" s="15">
        <f>_xlfn.MAXIFS(performance_data[portfolio_value],performance_data[portfolio_id],performance_data[[#This Row],[portfolio_id]],performance_data[date],performance_data[[#This Row],[latest_date]])</f>
        <v>245779.17</v>
      </c>
      <c r="P815" s="15">
        <f>_xlfn.MAXIFS(performance_data[portfolio_value],performance_data[portfolio_id],performance_data[[#This Row],[portfolio_id]],performance_data[date],performance_data[[#This Row],[starting_date]])</f>
        <v>372149.8</v>
      </c>
      <c r="Q815" s="15">
        <f>performance_data[[#This Row],[latest_value]]-performance_data[[#This Row],[starting_value]]</f>
        <v>-126370.62999999998</v>
      </c>
      <c r="R815" s="15">
        <f>performance_data[[#This Row],[net_inflows]]-performance_data[[#This Row],[net_outflows]]</f>
        <v>308.89000000000124</v>
      </c>
      <c r="S815" s="15" t="str">
        <f>IF(performance_data[[#This Row],[net_inflows]]&gt;AVERAGE(performance_data[net_inflows]),"High","Low")</f>
        <v>Low</v>
      </c>
      <c r="T815" s="15">
        <f>AVERAGEIF(performance_data[inflow_flag],performance_data[[#This Row],[inflow_flag]],performance_data[return_percentage])</f>
        <v>5.0457846277021572</v>
      </c>
      <c r="U815" s="17">
        <f>IF(performance_data[[#This Row],[return_percentage]]&lt;performance_data[[#This Row],[benchmark_return]],1,0)</f>
        <v>0</v>
      </c>
      <c r="V815" s="17">
        <f>COUNTIFS(performance_data[portfolio_id],performance_data[[#This Row],[portfolio_id]])</f>
        <v>19</v>
      </c>
      <c r="W815" s="17">
        <f>COUNTIFS(performance_data[portfolio_id],performance_data[[#This Row],[portfolio_id]],
          performance_data[return_flag],1)</f>
        <v>11</v>
      </c>
      <c r="X815" s="15">
        <f>performance_data[[#This Row],[underperform_flag_count]]/performance_data[[#This Row],[totalportfoliocount]]</f>
        <v>0.57894736842105265</v>
      </c>
    </row>
    <row r="816" spans="1:24" x14ac:dyDescent="0.3">
      <c r="A816">
        <v>2304</v>
      </c>
      <c r="B816" s="1">
        <v>45263</v>
      </c>
      <c r="C816">
        <v>381617.67</v>
      </c>
      <c r="D816">
        <v>-8.06</v>
      </c>
      <c r="E816">
        <v>-7.78</v>
      </c>
      <c r="F816">
        <v>6658.72</v>
      </c>
      <c r="G816">
        <v>16286.34</v>
      </c>
      <c r="H816" t="s">
        <v>2213</v>
      </c>
      <c r="I816" t="s">
        <v>2217</v>
      </c>
      <c r="J816">
        <v>12</v>
      </c>
      <c r="K816" t="s">
        <v>2218</v>
      </c>
      <c r="L816" t="str">
        <f>IF(performance_data[[#This Row],[return_percentage]]&gt;=performance_data[[#This Row],[benchmark_return]],"Higher","Lower")</f>
        <v>Lower</v>
      </c>
      <c r="M816" s="14">
        <f xml:space="preserve"> _xlfn.MAXIFS(performance_data[date],performance_data[portfolio_id],performance_data[[#This Row],[portfolio_id]])</f>
        <v>45553</v>
      </c>
      <c r="N816" s="14">
        <f xml:space="preserve"> _xlfn.MINIFS(performance_data[date],performance_data[portfolio_id],performance_data[[#This Row],[portfolio_id]])</f>
        <v>44875</v>
      </c>
      <c r="O816" s="15">
        <f>_xlfn.MAXIFS(performance_data[portfolio_value],performance_data[portfolio_id],performance_data[[#This Row],[portfolio_id]],performance_data[date],performance_data[[#This Row],[latest_date]])</f>
        <v>245779.17</v>
      </c>
      <c r="P816" s="15">
        <f>_xlfn.MAXIFS(performance_data[portfolio_value],performance_data[portfolio_id],performance_data[[#This Row],[portfolio_id]],performance_data[date],performance_data[[#This Row],[starting_date]])</f>
        <v>372149.8</v>
      </c>
      <c r="Q816" s="15">
        <f>performance_data[[#This Row],[latest_value]]-performance_data[[#This Row],[starting_value]]</f>
        <v>-126370.62999999998</v>
      </c>
      <c r="R816" s="15">
        <f>performance_data[[#This Row],[net_inflows]]-performance_data[[#This Row],[net_outflows]]</f>
        <v>-9627.619999999999</v>
      </c>
      <c r="S816" s="15" t="str">
        <f>IF(performance_data[[#This Row],[net_inflows]]&gt;AVERAGE(performance_data[net_inflows]),"High","Low")</f>
        <v>Low</v>
      </c>
      <c r="T816" s="15">
        <f>AVERAGEIF(performance_data[inflow_flag],performance_data[[#This Row],[inflow_flag]],performance_data[return_percentage])</f>
        <v>5.0457846277021572</v>
      </c>
      <c r="U816" s="17">
        <f>IF(performance_data[[#This Row],[return_percentage]]&lt;performance_data[[#This Row],[benchmark_return]],1,0)</f>
        <v>1</v>
      </c>
      <c r="V816" s="17">
        <f>COUNTIFS(performance_data[portfolio_id],performance_data[[#This Row],[portfolio_id]])</f>
        <v>19</v>
      </c>
      <c r="W816" s="17">
        <f>COUNTIFS(performance_data[portfolio_id],performance_data[[#This Row],[portfolio_id]],
          performance_data[return_flag],1)</f>
        <v>11</v>
      </c>
      <c r="X816" s="15">
        <f>performance_data[[#This Row],[underperform_flag_count]]/performance_data[[#This Row],[totalportfoliocount]]</f>
        <v>0.57894736842105265</v>
      </c>
    </row>
    <row r="817" spans="1:24" x14ac:dyDescent="0.3">
      <c r="A817">
        <v>2304</v>
      </c>
      <c r="B817" s="1">
        <v>45102</v>
      </c>
      <c r="C817">
        <v>114836.54</v>
      </c>
      <c r="D817">
        <v>6.47</v>
      </c>
      <c r="E817">
        <v>7.76</v>
      </c>
      <c r="F817">
        <v>14721.13</v>
      </c>
      <c r="G817">
        <v>593.39</v>
      </c>
      <c r="H817" t="s">
        <v>2213</v>
      </c>
      <c r="I817" t="s">
        <v>2211</v>
      </c>
      <c r="J817">
        <v>6</v>
      </c>
      <c r="K817" t="s">
        <v>2212</v>
      </c>
      <c r="L817" t="str">
        <f>IF(performance_data[[#This Row],[return_percentage]]&gt;=performance_data[[#This Row],[benchmark_return]],"Higher","Lower")</f>
        <v>Lower</v>
      </c>
      <c r="M817" s="14">
        <f xml:space="preserve"> _xlfn.MAXIFS(performance_data[date],performance_data[portfolio_id],performance_data[[#This Row],[portfolio_id]])</f>
        <v>45553</v>
      </c>
      <c r="N817" s="14">
        <f xml:space="preserve"> _xlfn.MINIFS(performance_data[date],performance_data[portfolio_id],performance_data[[#This Row],[portfolio_id]])</f>
        <v>44875</v>
      </c>
      <c r="O817" s="15">
        <f>_xlfn.MAXIFS(performance_data[portfolio_value],performance_data[portfolio_id],performance_data[[#This Row],[portfolio_id]],performance_data[date],performance_data[[#This Row],[latest_date]])</f>
        <v>245779.17</v>
      </c>
      <c r="P817" s="15">
        <f>_xlfn.MAXIFS(performance_data[portfolio_value],performance_data[portfolio_id],performance_data[[#This Row],[portfolio_id]],performance_data[date],performance_data[[#This Row],[starting_date]])</f>
        <v>372149.8</v>
      </c>
      <c r="Q817" s="15">
        <f>performance_data[[#This Row],[latest_value]]-performance_data[[#This Row],[starting_value]]</f>
        <v>-126370.62999999998</v>
      </c>
      <c r="R817" s="15">
        <f>performance_data[[#This Row],[net_inflows]]-performance_data[[#This Row],[net_outflows]]</f>
        <v>14127.74</v>
      </c>
      <c r="S817" s="15" t="str">
        <f>IF(performance_data[[#This Row],[net_inflows]]&gt;AVERAGE(performance_data[net_inflows]),"High","Low")</f>
        <v>High</v>
      </c>
      <c r="T817" s="15">
        <f>AVERAGEIF(performance_data[inflow_flag],performance_data[[#This Row],[inflow_flag]],performance_data[return_percentage])</f>
        <v>4.8467905675459724</v>
      </c>
      <c r="U817" s="17">
        <f>IF(performance_data[[#This Row],[return_percentage]]&lt;performance_data[[#This Row],[benchmark_return]],1,0)</f>
        <v>1</v>
      </c>
      <c r="V817" s="17">
        <f>COUNTIFS(performance_data[portfolio_id],performance_data[[#This Row],[portfolio_id]])</f>
        <v>19</v>
      </c>
      <c r="W817" s="17">
        <f>COUNTIFS(performance_data[portfolio_id],performance_data[[#This Row],[portfolio_id]],
          performance_data[return_flag],1)</f>
        <v>11</v>
      </c>
      <c r="X817" s="15">
        <f>performance_data[[#This Row],[underperform_flag_count]]/performance_data[[#This Row],[totalportfoliocount]]</f>
        <v>0.57894736842105265</v>
      </c>
    </row>
    <row r="818" spans="1:24" x14ac:dyDescent="0.3">
      <c r="A818">
        <v>2304</v>
      </c>
      <c r="B818" s="1">
        <v>45553</v>
      </c>
      <c r="C818">
        <v>245779.17</v>
      </c>
      <c r="D818">
        <v>10.29</v>
      </c>
      <c r="E818">
        <v>11.89</v>
      </c>
      <c r="F818">
        <v>7642.03</v>
      </c>
      <c r="G818">
        <v>14571.91</v>
      </c>
      <c r="H818" t="s">
        <v>2205</v>
      </c>
      <c r="I818" t="s">
        <v>2209</v>
      </c>
      <c r="J818">
        <v>9</v>
      </c>
      <c r="K818" t="s">
        <v>2221</v>
      </c>
      <c r="L818" t="str">
        <f>IF(performance_data[[#This Row],[return_percentage]]&gt;=performance_data[[#This Row],[benchmark_return]],"Higher","Lower")</f>
        <v>Lower</v>
      </c>
      <c r="M818" s="14">
        <f xml:space="preserve"> _xlfn.MAXIFS(performance_data[date],performance_data[portfolio_id],performance_data[[#This Row],[portfolio_id]])</f>
        <v>45553</v>
      </c>
      <c r="N818" s="14">
        <f xml:space="preserve"> _xlfn.MINIFS(performance_data[date],performance_data[portfolio_id],performance_data[[#This Row],[portfolio_id]])</f>
        <v>44875</v>
      </c>
      <c r="O818" s="15">
        <f>_xlfn.MAXIFS(performance_data[portfolio_value],performance_data[portfolio_id],performance_data[[#This Row],[portfolio_id]],performance_data[date],performance_data[[#This Row],[latest_date]])</f>
        <v>245779.17</v>
      </c>
      <c r="P818" s="15">
        <f>_xlfn.MAXIFS(performance_data[portfolio_value],performance_data[portfolio_id],performance_data[[#This Row],[portfolio_id]],performance_data[date],performance_data[[#This Row],[starting_date]])</f>
        <v>372149.8</v>
      </c>
      <c r="Q818" s="15">
        <f>performance_data[[#This Row],[latest_value]]-performance_data[[#This Row],[starting_value]]</f>
        <v>-126370.62999999998</v>
      </c>
      <c r="R818" s="15">
        <f>performance_data[[#This Row],[net_inflows]]-performance_data[[#This Row],[net_outflows]]</f>
        <v>-6929.88</v>
      </c>
      <c r="S818" s="15" t="str">
        <f>IF(performance_data[[#This Row],[net_inflows]]&gt;AVERAGE(performance_data[net_inflows]),"High","Low")</f>
        <v>Low</v>
      </c>
      <c r="T818" s="15">
        <f>AVERAGEIF(performance_data[inflow_flag],performance_data[[#This Row],[inflow_flag]],performance_data[return_percentage])</f>
        <v>5.0457846277021572</v>
      </c>
      <c r="U818" s="17">
        <f>IF(performance_data[[#This Row],[return_percentage]]&lt;performance_data[[#This Row],[benchmark_return]],1,0)</f>
        <v>1</v>
      </c>
      <c r="V818" s="17">
        <f>COUNTIFS(performance_data[portfolio_id],performance_data[[#This Row],[portfolio_id]])</f>
        <v>19</v>
      </c>
      <c r="W818" s="17">
        <f>COUNTIFS(performance_data[portfolio_id],performance_data[[#This Row],[portfolio_id]],
          performance_data[return_flag],1)</f>
        <v>11</v>
      </c>
      <c r="X818" s="15">
        <f>performance_data[[#This Row],[underperform_flag_count]]/performance_data[[#This Row],[totalportfoliocount]]</f>
        <v>0.57894736842105265</v>
      </c>
    </row>
    <row r="819" spans="1:24" x14ac:dyDescent="0.3">
      <c r="A819">
        <v>2304</v>
      </c>
      <c r="B819" s="1">
        <v>45160</v>
      </c>
      <c r="C819">
        <v>77527.58</v>
      </c>
      <c r="D819">
        <v>-6.27</v>
      </c>
      <c r="E819">
        <v>-5.15</v>
      </c>
      <c r="F819">
        <v>1318.19</v>
      </c>
      <c r="G819">
        <v>3843.01</v>
      </c>
      <c r="H819" t="s">
        <v>2213</v>
      </c>
      <c r="I819" t="s">
        <v>2209</v>
      </c>
      <c r="J819">
        <v>8</v>
      </c>
      <c r="K819" t="s">
        <v>2214</v>
      </c>
      <c r="L819" t="str">
        <f>IF(performance_data[[#This Row],[return_percentage]]&gt;=performance_data[[#This Row],[benchmark_return]],"Higher","Lower")</f>
        <v>Lower</v>
      </c>
      <c r="M819" s="14">
        <f xml:space="preserve"> _xlfn.MAXIFS(performance_data[date],performance_data[portfolio_id],performance_data[[#This Row],[portfolio_id]])</f>
        <v>45553</v>
      </c>
      <c r="N819" s="14">
        <f xml:space="preserve"> _xlfn.MINIFS(performance_data[date],performance_data[portfolio_id],performance_data[[#This Row],[portfolio_id]])</f>
        <v>44875</v>
      </c>
      <c r="O819" s="15">
        <f>_xlfn.MAXIFS(performance_data[portfolio_value],performance_data[portfolio_id],performance_data[[#This Row],[portfolio_id]],performance_data[date],performance_data[[#This Row],[latest_date]])</f>
        <v>245779.17</v>
      </c>
      <c r="P819" s="15">
        <f>_xlfn.MAXIFS(performance_data[portfolio_value],performance_data[portfolio_id],performance_data[[#This Row],[portfolio_id]],performance_data[date],performance_data[[#This Row],[starting_date]])</f>
        <v>372149.8</v>
      </c>
      <c r="Q819" s="15">
        <f>performance_data[[#This Row],[latest_value]]-performance_data[[#This Row],[starting_value]]</f>
        <v>-126370.62999999998</v>
      </c>
      <c r="R819" s="15">
        <f>performance_data[[#This Row],[net_inflows]]-performance_data[[#This Row],[net_outflows]]</f>
        <v>-2524.8200000000002</v>
      </c>
      <c r="S819" s="15" t="str">
        <f>IF(performance_data[[#This Row],[net_inflows]]&gt;AVERAGE(performance_data[net_inflows]),"High","Low")</f>
        <v>Low</v>
      </c>
      <c r="T819" s="15">
        <f>AVERAGEIF(performance_data[inflow_flag],performance_data[[#This Row],[inflow_flag]],performance_data[return_percentage])</f>
        <v>5.0457846277021572</v>
      </c>
      <c r="U819" s="17">
        <f>IF(performance_data[[#This Row],[return_percentage]]&lt;performance_data[[#This Row],[benchmark_return]],1,0)</f>
        <v>1</v>
      </c>
      <c r="V819" s="17">
        <f>COUNTIFS(performance_data[portfolio_id],performance_data[[#This Row],[portfolio_id]])</f>
        <v>19</v>
      </c>
      <c r="W819" s="17">
        <f>COUNTIFS(performance_data[portfolio_id],performance_data[[#This Row],[portfolio_id]],
          performance_data[return_flag],1)</f>
        <v>11</v>
      </c>
      <c r="X819" s="15">
        <f>performance_data[[#This Row],[underperform_flag_count]]/performance_data[[#This Row],[totalportfoliocount]]</f>
        <v>0.57894736842105265</v>
      </c>
    </row>
    <row r="820" spans="1:24" x14ac:dyDescent="0.3">
      <c r="A820">
        <v>2304</v>
      </c>
      <c r="B820" s="1">
        <v>45513</v>
      </c>
      <c r="C820">
        <v>468435.25</v>
      </c>
      <c r="D820">
        <v>-7.6</v>
      </c>
      <c r="E820">
        <v>-7.16</v>
      </c>
      <c r="F820">
        <v>4015.08</v>
      </c>
      <c r="G820">
        <v>3630.36</v>
      </c>
      <c r="H820" t="s">
        <v>2205</v>
      </c>
      <c r="I820" t="s">
        <v>2209</v>
      </c>
      <c r="J820">
        <v>8</v>
      </c>
      <c r="K820" t="s">
        <v>2214</v>
      </c>
      <c r="L820" t="str">
        <f>IF(performance_data[[#This Row],[return_percentage]]&gt;=performance_data[[#This Row],[benchmark_return]],"Higher","Lower")</f>
        <v>Lower</v>
      </c>
      <c r="M820" s="14">
        <f xml:space="preserve"> _xlfn.MAXIFS(performance_data[date],performance_data[portfolio_id],performance_data[[#This Row],[portfolio_id]])</f>
        <v>45553</v>
      </c>
      <c r="N820" s="14">
        <f xml:space="preserve"> _xlfn.MINIFS(performance_data[date],performance_data[portfolio_id],performance_data[[#This Row],[portfolio_id]])</f>
        <v>44875</v>
      </c>
      <c r="O820" s="15">
        <f>_xlfn.MAXIFS(performance_data[portfolio_value],performance_data[portfolio_id],performance_data[[#This Row],[portfolio_id]],performance_data[date],performance_data[[#This Row],[latest_date]])</f>
        <v>245779.17</v>
      </c>
      <c r="P820" s="15">
        <f>_xlfn.MAXIFS(performance_data[portfolio_value],performance_data[portfolio_id],performance_data[[#This Row],[portfolio_id]],performance_data[date],performance_data[[#This Row],[starting_date]])</f>
        <v>372149.8</v>
      </c>
      <c r="Q820" s="15">
        <f>performance_data[[#This Row],[latest_value]]-performance_data[[#This Row],[starting_value]]</f>
        <v>-126370.62999999998</v>
      </c>
      <c r="R820" s="15">
        <f>performance_data[[#This Row],[net_inflows]]-performance_data[[#This Row],[net_outflows]]</f>
        <v>384.7199999999998</v>
      </c>
      <c r="S820" s="15" t="str">
        <f>IF(performance_data[[#This Row],[net_inflows]]&gt;AVERAGE(performance_data[net_inflows]),"High","Low")</f>
        <v>Low</v>
      </c>
      <c r="T820" s="15">
        <f>AVERAGEIF(performance_data[inflow_flag],performance_data[[#This Row],[inflow_flag]],performance_data[return_percentage])</f>
        <v>5.0457846277021572</v>
      </c>
      <c r="U820" s="17">
        <f>IF(performance_data[[#This Row],[return_percentage]]&lt;performance_data[[#This Row],[benchmark_return]],1,0)</f>
        <v>1</v>
      </c>
      <c r="V820" s="17">
        <f>COUNTIFS(performance_data[portfolio_id],performance_data[[#This Row],[portfolio_id]])</f>
        <v>19</v>
      </c>
      <c r="W820" s="17">
        <f>COUNTIFS(performance_data[portfolio_id],performance_data[[#This Row],[portfolio_id]],
          performance_data[return_flag],1)</f>
        <v>11</v>
      </c>
      <c r="X820" s="15">
        <f>performance_data[[#This Row],[underperform_flag_count]]/performance_data[[#This Row],[totalportfoliocount]]</f>
        <v>0.57894736842105265</v>
      </c>
    </row>
    <row r="821" spans="1:24" x14ac:dyDescent="0.3">
      <c r="A821">
        <v>2304</v>
      </c>
      <c r="B821" s="1">
        <v>45015</v>
      </c>
      <c r="C821">
        <v>267538.09999999998</v>
      </c>
      <c r="D821">
        <v>14.05</v>
      </c>
      <c r="E821">
        <v>14.05</v>
      </c>
      <c r="F821">
        <v>9221.06</v>
      </c>
      <c r="G821">
        <v>13187.88</v>
      </c>
      <c r="H821" t="s">
        <v>2213</v>
      </c>
      <c r="I821" t="s">
        <v>2206</v>
      </c>
      <c r="J821">
        <v>3</v>
      </c>
      <c r="K821" t="s">
        <v>2222</v>
      </c>
      <c r="L821" t="str">
        <f>IF(performance_data[[#This Row],[return_percentage]]&gt;=performance_data[[#This Row],[benchmark_return]],"Higher","Lower")</f>
        <v>Higher</v>
      </c>
      <c r="M821" s="14">
        <f xml:space="preserve"> _xlfn.MAXIFS(performance_data[date],performance_data[portfolio_id],performance_data[[#This Row],[portfolio_id]])</f>
        <v>45553</v>
      </c>
      <c r="N821" s="14">
        <f xml:space="preserve"> _xlfn.MINIFS(performance_data[date],performance_data[portfolio_id],performance_data[[#This Row],[portfolio_id]])</f>
        <v>44875</v>
      </c>
      <c r="O821" s="15">
        <f>_xlfn.MAXIFS(performance_data[portfolio_value],performance_data[portfolio_id],performance_data[[#This Row],[portfolio_id]],performance_data[date],performance_data[[#This Row],[latest_date]])</f>
        <v>245779.17</v>
      </c>
      <c r="P821" s="15">
        <f>_xlfn.MAXIFS(performance_data[portfolio_value],performance_data[portfolio_id],performance_data[[#This Row],[portfolio_id]],performance_data[date],performance_data[[#This Row],[starting_date]])</f>
        <v>372149.8</v>
      </c>
      <c r="Q821" s="15">
        <f>performance_data[[#This Row],[latest_value]]-performance_data[[#This Row],[starting_value]]</f>
        <v>-126370.62999999998</v>
      </c>
      <c r="R821" s="15">
        <f>performance_data[[#This Row],[net_inflows]]-performance_data[[#This Row],[net_outflows]]</f>
        <v>-3966.8199999999997</v>
      </c>
      <c r="S821" s="15" t="str">
        <f>IF(performance_data[[#This Row],[net_inflows]]&gt;AVERAGE(performance_data[net_inflows]),"High","Low")</f>
        <v>Low</v>
      </c>
      <c r="T821" s="15">
        <f>AVERAGEIF(performance_data[inflow_flag],performance_data[[#This Row],[inflow_flag]],performance_data[return_percentage])</f>
        <v>5.0457846277021572</v>
      </c>
      <c r="U821" s="17">
        <f>IF(performance_data[[#This Row],[return_percentage]]&lt;performance_data[[#This Row],[benchmark_return]],1,0)</f>
        <v>0</v>
      </c>
      <c r="V821" s="17">
        <f>COUNTIFS(performance_data[portfolio_id],performance_data[[#This Row],[portfolio_id]])</f>
        <v>19</v>
      </c>
      <c r="W821" s="17">
        <f>COUNTIFS(performance_data[portfolio_id],performance_data[[#This Row],[portfolio_id]],
          performance_data[return_flag],1)</f>
        <v>11</v>
      </c>
      <c r="X821" s="15">
        <f>performance_data[[#This Row],[underperform_flag_count]]/performance_data[[#This Row],[totalportfoliocount]]</f>
        <v>0.57894736842105265</v>
      </c>
    </row>
    <row r="822" spans="1:24" x14ac:dyDescent="0.3">
      <c r="A822">
        <v>2344</v>
      </c>
      <c r="B822" s="1">
        <v>45102</v>
      </c>
      <c r="C822">
        <v>199821.25</v>
      </c>
      <c r="D822">
        <v>-4.7300000000000004</v>
      </c>
      <c r="E822">
        <v>-3.89</v>
      </c>
      <c r="F822">
        <v>8501.23</v>
      </c>
      <c r="G822">
        <v>75.3</v>
      </c>
      <c r="H822" t="s">
        <v>2213</v>
      </c>
      <c r="I822" t="s">
        <v>2211</v>
      </c>
      <c r="J822">
        <v>6</v>
      </c>
      <c r="K822" t="s">
        <v>2212</v>
      </c>
      <c r="L822" t="str">
        <f>IF(performance_data[[#This Row],[return_percentage]]&gt;=performance_data[[#This Row],[benchmark_return]],"Higher","Lower")</f>
        <v>Lower</v>
      </c>
      <c r="M822" s="14">
        <f xml:space="preserve"> _xlfn.MAXIFS(performance_data[date],performance_data[portfolio_id],performance_data[[#This Row],[portfolio_id]])</f>
        <v>45549</v>
      </c>
      <c r="N822" s="14">
        <f xml:space="preserve"> _xlfn.MINIFS(performance_data[date],performance_data[portfolio_id],performance_data[[#This Row],[portfolio_id]])</f>
        <v>44833</v>
      </c>
      <c r="O822" s="15">
        <f>_xlfn.MAXIFS(performance_data[portfolio_value],performance_data[portfolio_id],performance_data[[#This Row],[portfolio_id]],performance_data[date],performance_data[[#This Row],[latest_date]])</f>
        <v>434333.88</v>
      </c>
      <c r="P822" s="15">
        <f>_xlfn.MAXIFS(performance_data[portfolio_value],performance_data[portfolio_id],performance_data[[#This Row],[portfolio_id]],performance_data[date],performance_data[[#This Row],[starting_date]])</f>
        <v>90831.65</v>
      </c>
      <c r="Q822" s="15">
        <f>performance_data[[#This Row],[latest_value]]-performance_data[[#This Row],[starting_value]]</f>
        <v>343502.23</v>
      </c>
      <c r="R822" s="15">
        <f>performance_data[[#This Row],[net_inflows]]-performance_data[[#This Row],[net_outflows]]</f>
        <v>8425.93</v>
      </c>
      <c r="S822" s="15" t="str">
        <f>IF(performance_data[[#This Row],[net_inflows]]&gt;AVERAGE(performance_data[net_inflows]),"High","Low")</f>
        <v>Low</v>
      </c>
      <c r="T822" s="15">
        <f>AVERAGEIF(performance_data[inflow_flag],performance_data[[#This Row],[inflow_flag]],performance_data[return_percentage])</f>
        <v>5.0457846277021572</v>
      </c>
      <c r="U822" s="17">
        <f>IF(performance_data[[#This Row],[return_percentage]]&lt;performance_data[[#This Row],[benchmark_return]],1,0)</f>
        <v>1</v>
      </c>
      <c r="V822" s="17">
        <f>COUNTIFS(performance_data[portfolio_id],performance_data[[#This Row],[portfolio_id]])</f>
        <v>27</v>
      </c>
      <c r="W822" s="17">
        <f>COUNTIFS(performance_data[portfolio_id],performance_data[[#This Row],[portfolio_id]],
          performance_data[return_flag],1)</f>
        <v>12</v>
      </c>
      <c r="X822" s="15">
        <f>performance_data[[#This Row],[underperform_flag_count]]/performance_data[[#This Row],[totalportfoliocount]]</f>
        <v>0.44444444444444442</v>
      </c>
    </row>
    <row r="823" spans="1:24" x14ac:dyDescent="0.3">
      <c r="A823">
        <v>2344</v>
      </c>
      <c r="B823" s="1">
        <v>45445</v>
      </c>
      <c r="C823">
        <v>8550.08</v>
      </c>
      <c r="D823">
        <v>19.5</v>
      </c>
      <c r="E823">
        <v>22.57</v>
      </c>
      <c r="F823">
        <v>12676.43</v>
      </c>
      <c r="G823">
        <v>5354.04</v>
      </c>
      <c r="H823" t="s">
        <v>2205</v>
      </c>
      <c r="I823" t="s">
        <v>2211</v>
      </c>
      <c r="J823">
        <v>6</v>
      </c>
      <c r="K823" t="s">
        <v>2212</v>
      </c>
      <c r="L823" t="str">
        <f>IF(performance_data[[#This Row],[return_percentage]]&gt;=performance_data[[#This Row],[benchmark_return]],"Higher","Lower")</f>
        <v>Lower</v>
      </c>
      <c r="M823" s="14">
        <f xml:space="preserve"> _xlfn.MAXIFS(performance_data[date],performance_data[portfolio_id],performance_data[[#This Row],[portfolio_id]])</f>
        <v>45549</v>
      </c>
      <c r="N823" s="14">
        <f xml:space="preserve"> _xlfn.MINIFS(performance_data[date],performance_data[portfolio_id],performance_data[[#This Row],[portfolio_id]])</f>
        <v>44833</v>
      </c>
      <c r="O823" s="15">
        <f>_xlfn.MAXIFS(performance_data[portfolio_value],performance_data[portfolio_id],performance_data[[#This Row],[portfolio_id]],performance_data[date],performance_data[[#This Row],[latest_date]])</f>
        <v>434333.88</v>
      </c>
      <c r="P823" s="15">
        <f>_xlfn.MAXIFS(performance_data[portfolio_value],performance_data[portfolio_id],performance_data[[#This Row],[portfolio_id]],performance_data[date],performance_data[[#This Row],[starting_date]])</f>
        <v>90831.65</v>
      </c>
      <c r="Q823" s="15">
        <f>performance_data[[#This Row],[latest_value]]-performance_data[[#This Row],[starting_value]]</f>
        <v>343502.23</v>
      </c>
      <c r="R823" s="15">
        <f>performance_data[[#This Row],[net_inflows]]-performance_data[[#This Row],[net_outflows]]</f>
        <v>7322.39</v>
      </c>
      <c r="S823" s="15" t="str">
        <f>IF(performance_data[[#This Row],[net_inflows]]&gt;AVERAGE(performance_data[net_inflows]),"High","Low")</f>
        <v>High</v>
      </c>
      <c r="T823" s="15">
        <f>AVERAGEIF(performance_data[inflow_flag],performance_data[[#This Row],[inflow_flag]],performance_data[return_percentage])</f>
        <v>4.8467905675459724</v>
      </c>
      <c r="U823" s="17">
        <f>IF(performance_data[[#This Row],[return_percentage]]&lt;performance_data[[#This Row],[benchmark_return]],1,0)</f>
        <v>1</v>
      </c>
      <c r="V823" s="17">
        <f>COUNTIFS(performance_data[portfolio_id],performance_data[[#This Row],[portfolio_id]])</f>
        <v>27</v>
      </c>
      <c r="W823" s="17">
        <f>COUNTIFS(performance_data[portfolio_id],performance_data[[#This Row],[portfolio_id]],
          performance_data[return_flag],1)</f>
        <v>12</v>
      </c>
      <c r="X823" s="15">
        <f>performance_data[[#This Row],[underperform_flag_count]]/performance_data[[#This Row],[totalportfoliocount]]</f>
        <v>0.44444444444444442</v>
      </c>
    </row>
    <row r="824" spans="1:24" x14ac:dyDescent="0.3">
      <c r="A824">
        <v>2344</v>
      </c>
      <c r="B824" s="1">
        <v>45494</v>
      </c>
      <c r="C824">
        <v>150351.16</v>
      </c>
      <c r="D824">
        <v>7.66</v>
      </c>
      <c r="E824">
        <v>8.2100000000000009</v>
      </c>
      <c r="F824">
        <v>18876.46</v>
      </c>
      <c r="G824">
        <v>6855.26</v>
      </c>
      <c r="H824" t="s">
        <v>2205</v>
      </c>
      <c r="I824" t="s">
        <v>2209</v>
      </c>
      <c r="J824">
        <v>7</v>
      </c>
      <c r="K824" t="s">
        <v>2210</v>
      </c>
      <c r="L824" t="str">
        <f>IF(performance_data[[#This Row],[return_percentage]]&gt;=performance_data[[#This Row],[benchmark_return]],"Higher","Lower")</f>
        <v>Lower</v>
      </c>
      <c r="M824" s="14">
        <f xml:space="preserve"> _xlfn.MAXIFS(performance_data[date],performance_data[portfolio_id],performance_data[[#This Row],[portfolio_id]])</f>
        <v>45549</v>
      </c>
      <c r="N824" s="14">
        <f xml:space="preserve"> _xlfn.MINIFS(performance_data[date],performance_data[portfolio_id],performance_data[[#This Row],[portfolio_id]])</f>
        <v>44833</v>
      </c>
      <c r="O824" s="15">
        <f>_xlfn.MAXIFS(performance_data[portfolio_value],performance_data[portfolio_id],performance_data[[#This Row],[portfolio_id]],performance_data[date],performance_data[[#This Row],[latest_date]])</f>
        <v>434333.88</v>
      </c>
      <c r="P824" s="15">
        <f>_xlfn.MAXIFS(performance_data[portfolio_value],performance_data[portfolio_id],performance_data[[#This Row],[portfolio_id]],performance_data[date],performance_data[[#This Row],[starting_date]])</f>
        <v>90831.65</v>
      </c>
      <c r="Q824" s="15">
        <f>performance_data[[#This Row],[latest_value]]-performance_data[[#This Row],[starting_value]]</f>
        <v>343502.23</v>
      </c>
      <c r="R824" s="15">
        <f>performance_data[[#This Row],[net_inflows]]-performance_data[[#This Row],[net_outflows]]</f>
        <v>12021.199999999999</v>
      </c>
      <c r="S824" s="15" t="str">
        <f>IF(performance_data[[#This Row],[net_inflows]]&gt;AVERAGE(performance_data[net_inflows]),"High","Low")</f>
        <v>High</v>
      </c>
      <c r="T824" s="15">
        <f>AVERAGEIF(performance_data[inflow_flag],performance_data[[#This Row],[inflow_flag]],performance_data[return_percentage])</f>
        <v>4.8467905675459724</v>
      </c>
      <c r="U824" s="17">
        <f>IF(performance_data[[#This Row],[return_percentage]]&lt;performance_data[[#This Row],[benchmark_return]],1,0)</f>
        <v>1</v>
      </c>
      <c r="V824" s="17">
        <f>COUNTIFS(performance_data[portfolio_id],performance_data[[#This Row],[portfolio_id]])</f>
        <v>27</v>
      </c>
      <c r="W824" s="17">
        <f>COUNTIFS(performance_data[portfolio_id],performance_data[[#This Row],[portfolio_id]],
          performance_data[return_flag],1)</f>
        <v>12</v>
      </c>
      <c r="X824" s="15">
        <f>performance_data[[#This Row],[underperform_flag_count]]/performance_data[[#This Row],[totalportfoliocount]]</f>
        <v>0.44444444444444442</v>
      </c>
    </row>
    <row r="825" spans="1:24" x14ac:dyDescent="0.3">
      <c r="A825">
        <v>2344</v>
      </c>
      <c r="B825" s="1">
        <v>45029</v>
      </c>
      <c r="C825">
        <v>202976.7</v>
      </c>
      <c r="D825">
        <v>3.78</v>
      </c>
      <c r="E825">
        <v>3.6</v>
      </c>
      <c r="F825">
        <v>11729.08</v>
      </c>
      <c r="G825">
        <v>2562.9699999999998</v>
      </c>
      <c r="H825" t="s">
        <v>2213</v>
      </c>
      <c r="I825" t="s">
        <v>2211</v>
      </c>
      <c r="J825">
        <v>4</v>
      </c>
      <c r="K825" t="s">
        <v>2216</v>
      </c>
      <c r="L825" t="str">
        <f>IF(performance_data[[#This Row],[return_percentage]]&gt;=performance_data[[#This Row],[benchmark_return]],"Higher","Lower")</f>
        <v>Higher</v>
      </c>
      <c r="M825" s="14">
        <f xml:space="preserve"> _xlfn.MAXIFS(performance_data[date],performance_data[portfolio_id],performance_data[[#This Row],[portfolio_id]])</f>
        <v>45549</v>
      </c>
      <c r="N825" s="14">
        <f xml:space="preserve"> _xlfn.MINIFS(performance_data[date],performance_data[portfolio_id],performance_data[[#This Row],[portfolio_id]])</f>
        <v>44833</v>
      </c>
      <c r="O825" s="15">
        <f>_xlfn.MAXIFS(performance_data[portfolio_value],performance_data[portfolio_id],performance_data[[#This Row],[portfolio_id]],performance_data[date],performance_data[[#This Row],[latest_date]])</f>
        <v>434333.88</v>
      </c>
      <c r="P825" s="15">
        <f>_xlfn.MAXIFS(performance_data[portfolio_value],performance_data[portfolio_id],performance_data[[#This Row],[portfolio_id]],performance_data[date],performance_data[[#This Row],[starting_date]])</f>
        <v>90831.65</v>
      </c>
      <c r="Q825" s="15">
        <f>performance_data[[#This Row],[latest_value]]-performance_data[[#This Row],[starting_value]]</f>
        <v>343502.23</v>
      </c>
      <c r="R825" s="15">
        <f>performance_data[[#This Row],[net_inflows]]-performance_data[[#This Row],[net_outflows]]</f>
        <v>9166.11</v>
      </c>
      <c r="S825" s="15" t="str">
        <f>IF(performance_data[[#This Row],[net_inflows]]&gt;AVERAGE(performance_data[net_inflows]),"High","Low")</f>
        <v>High</v>
      </c>
      <c r="T825" s="15">
        <f>AVERAGEIF(performance_data[inflow_flag],performance_data[[#This Row],[inflow_flag]],performance_data[return_percentage])</f>
        <v>4.8467905675459724</v>
      </c>
      <c r="U825" s="17">
        <f>IF(performance_data[[#This Row],[return_percentage]]&lt;performance_data[[#This Row],[benchmark_return]],1,0)</f>
        <v>0</v>
      </c>
      <c r="V825" s="17">
        <f>COUNTIFS(performance_data[portfolio_id],performance_data[[#This Row],[portfolio_id]])</f>
        <v>27</v>
      </c>
      <c r="W825" s="17">
        <f>COUNTIFS(performance_data[portfolio_id],performance_data[[#This Row],[portfolio_id]],
          performance_data[return_flag],1)</f>
        <v>12</v>
      </c>
      <c r="X825" s="15">
        <f>performance_data[[#This Row],[underperform_flag_count]]/performance_data[[#This Row],[totalportfoliocount]]</f>
        <v>0.44444444444444442</v>
      </c>
    </row>
    <row r="826" spans="1:24" x14ac:dyDescent="0.3">
      <c r="A826">
        <v>2344</v>
      </c>
      <c r="B826" s="1">
        <v>45479</v>
      </c>
      <c r="C826">
        <v>371300.68</v>
      </c>
      <c r="D826">
        <v>-6.55</v>
      </c>
      <c r="E826">
        <v>-6.92</v>
      </c>
      <c r="F826">
        <v>6764.78</v>
      </c>
      <c r="G826">
        <v>19275.7</v>
      </c>
      <c r="H826" t="s">
        <v>2205</v>
      </c>
      <c r="I826" t="s">
        <v>2209</v>
      </c>
      <c r="J826">
        <v>7</v>
      </c>
      <c r="K826" t="s">
        <v>2210</v>
      </c>
      <c r="L826" t="str">
        <f>IF(performance_data[[#This Row],[return_percentage]]&gt;=performance_data[[#This Row],[benchmark_return]],"Higher","Lower")</f>
        <v>Higher</v>
      </c>
      <c r="M826" s="14">
        <f xml:space="preserve"> _xlfn.MAXIFS(performance_data[date],performance_data[portfolio_id],performance_data[[#This Row],[portfolio_id]])</f>
        <v>45549</v>
      </c>
      <c r="N826" s="14">
        <f xml:space="preserve"> _xlfn.MINIFS(performance_data[date],performance_data[portfolio_id],performance_data[[#This Row],[portfolio_id]])</f>
        <v>44833</v>
      </c>
      <c r="O826" s="15">
        <f>_xlfn.MAXIFS(performance_data[portfolio_value],performance_data[portfolio_id],performance_data[[#This Row],[portfolio_id]],performance_data[date],performance_data[[#This Row],[latest_date]])</f>
        <v>434333.88</v>
      </c>
      <c r="P826" s="15">
        <f>_xlfn.MAXIFS(performance_data[portfolio_value],performance_data[portfolio_id],performance_data[[#This Row],[portfolio_id]],performance_data[date],performance_data[[#This Row],[starting_date]])</f>
        <v>90831.65</v>
      </c>
      <c r="Q826" s="15">
        <f>performance_data[[#This Row],[latest_value]]-performance_data[[#This Row],[starting_value]]</f>
        <v>343502.23</v>
      </c>
      <c r="R826" s="15">
        <f>performance_data[[#This Row],[net_inflows]]-performance_data[[#This Row],[net_outflows]]</f>
        <v>-12510.920000000002</v>
      </c>
      <c r="S826" s="15" t="str">
        <f>IF(performance_data[[#This Row],[net_inflows]]&gt;AVERAGE(performance_data[net_inflows]),"High","Low")</f>
        <v>Low</v>
      </c>
      <c r="T826" s="15">
        <f>AVERAGEIF(performance_data[inflow_flag],performance_data[[#This Row],[inflow_flag]],performance_data[return_percentage])</f>
        <v>5.0457846277021572</v>
      </c>
      <c r="U826" s="17">
        <f>IF(performance_data[[#This Row],[return_percentage]]&lt;performance_data[[#This Row],[benchmark_return]],1,0)</f>
        <v>0</v>
      </c>
      <c r="V826" s="17">
        <f>COUNTIFS(performance_data[portfolio_id],performance_data[[#This Row],[portfolio_id]])</f>
        <v>27</v>
      </c>
      <c r="W826" s="17">
        <f>COUNTIFS(performance_data[portfolio_id],performance_data[[#This Row],[portfolio_id]],
          performance_data[return_flag],1)</f>
        <v>12</v>
      </c>
      <c r="X826" s="15">
        <f>performance_data[[#This Row],[underperform_flag_count]]/performance_data[[#This Row],[totalportfoliocount]]</f>
        <v>0.44444444444444442</v>
      </c>
    </row>
    <row r="827" spans="1:24" x14ac:dyDescent="0.3">
      <c r="A827">
        <v>2344</v>
      </c>
      <c r="B827" s="1">
        <v>45501</v>
      </c>
      <c r="C827">
        <v>241110.08</v>
      </c>
      <c r="D827">
        <v>-6.77</v>
      </c>
      <c r="E827">
        <v>-6.56</v>
      </c>
      <c r="F827">
        <v>14299.65</v>
      </c>
      <c r="G827">
        <v>18275.98</v>
      </c>
      <c r="H827" t="s">
        <v>2205</v>
      </c>
      <c r="I827" t="s">
        <v>2209</v>
      </c>
      <c r="J827">
        <v>7</v>
      </c>
      <c r="K827" t="s">
        <v>2210</v>
      </c>
      <c r="L827" t="str">
        <f>IF(performance_data[[#This Row],[return_percentage]]&gt;=performance_data[[#This Row],[benchmark_return]],"Higher","Lower")</f>
        <v>Lower</v>
      </c>
      <c r="M827" s="14">
        <f xml:space="preserve"> _xlfn.MAXIFS(performance_data[date],performance_data[portfolio_id],performance_data[[#This Row],[portfolio_id]])</f>
        <v>45549</v>
      </c>
      <c r="N827" s="14">
        <f xml:space="preserve"> _xlfn.MINIFS(performance_data[date],performance_data[portfolio_id],performance_data[[#This Row],[portfolio_id]])</f>
        <v>44833</v>
      </c>
      <c r="O827" s="15">
        <f>_xlfn.MAXIFS(performance_data[portfolio_value],performance_data[portfolio_id],performance_data[[#This Row],[portfolio_id]],performance_data[date],performance_data[[#This Row],[latest_date]])</f>
        <v>434333.88</v>
      </c>
      <c r="P827" s="15">
        <f>_xlfn.MAXIFS(performance_data[portfolio_value],performance_data[portfolio_id],performance_data[[#This Row],[portfolio_id]],performance_data[date],performance_data[[#This Row],[starting_date]])</f>
        <v>90831.65</v>
      </c>
      <c r="Q827" s="15">
        <f>performance_data[[#This Row],[latest_value]]-performance_data[[#This Row],[starting_value]]</f>
        <v>343502.23</v>
      </c>
      <c r="R827" s="15">
        <f>performance_data[[#This Row],[net_inflows]]-performance_data[[#This Row],[net_outflows]]</f>
        <v>-3976.33</v>
      </c>
      <c r="S827" s="15" t="str">
        <f>IF(performance_data[[#This Row],[net_inflows]]&gt;AVERAGE(performance_data[net_inflows]),"High","Low")</f>
        <v>High</v>
      </c>
      <c r="T827" s="15">
        <f>AVERAGEIF(performance_data[inflow_flag],performance_data[[#This Row],[inflow_flag]],performance_data[return_percentage])</f>
        <v>4.8467905675459724</v>
      </c>
      <c r="U827" s="17">
        <f>IF(performance_data[[#This Row],[return_percentage]]&lt;performance_data[[#This Row],[benchmark_return]],1,0)</f>
        <v>1</v>
      </c>
      <c r="V827" s="17">
        <f>COUNTIFS(performance_data[portfolio_id],performance_data[[#This Row],[portfolio_id]])</f>
        <v>27</v>
      </c>
      <c r="W827" s="17">
        <f>COUNTIFS(performance_data[portfolio_id],performance_data[[#This Row],[portfolio_id]],
          performance_data[return_flag],1)</f>
        <v>12</v>
      </c>
      <c r="X827" s="15">
        <f>performance_data[[#This Row],[underperform_flag_count]]/performance_data[[#This Row],[totalportfoliocount]]</f>
        <v>0.44444444444444442</v>
      </c>
    </row>
    <row r="828" spans="1:24" x14ac:dyDescent="0.3">
      <c r="A828">
        <v>2344</v>
      </c>
      <c r="B828" s="1">
        <v>45486</v>
      </c>
      <c r="C828">
        <v>359961.72</v>
      </c>
      <c r="D828">
        <v>-5.0199999999999996</v>
      </c>
      <c r="E828">
        <v>-5.75</v>
      </c>
      <c r="F828">
        <v>18997.099999999999</v>
      </c>
      <c r="G828">
        <v>2373.1999999999998</v>
      </c>
      <c r="H828" t="s">
        <v>2205</v>
      </c>
      <c r="I828" t="s">
        <v>2209</v>
      </c>
      <c r="J828">
        <v>7</v>
      </c>
      <c r="K828" t="s">
        <v>2210</v>
      </c>
      <c r="L828" t="str">
        <f>IF(performance_data[[#This Row],[return_percentage]]&gt;=performance_data[[#This Row],[benchmark_return]],"Higher","Lower")</f>
        <v>Higher</v>
      </c>
      <c r="M828" s="14">
        <f xml:space="preserve"> _xlfn.MAXIFS(performance_data[date],performance_data[portfolio_id],performance_data[[#This Row],[portfolio_id]])</f>
        <v>45549</v>
      </c>
      <c r="N828" s="14">
        <f xml:space="preserve"> _xlfn.MINIFS(performance_data[date],performance_data[portfolio_id],performance_data[[#This Row],[portfolio_id]])</f>
        <v>44833</v>
      </c>
      <c r="O828" s="15">
        <f>_xlfn.MAXIFS(performance_data[portfolio_value],performance_data[portfolio_id],performance_data[[#This Row],[portfolio_id]],performance_data[date],performance_data[[#This Row],[latest_date]])</f>
        <v>434333.88</v>
      </c>
      <c r="P828" s="15">
        <f>_xlfn.MAXIFS(performance_data[portfolio_value],performance_data[portfolio_id],performance_data[[#This Row],[portfolio_id]],performance_data[date],performance_data[[#This Row],[starting_date]])</f>
        <v>90831.65</v>
      </c>
      <c r="Q828" s="15">
        <f>performance_data[[#This Row],[latest_value]]-performance_data[[#This Row],[starting_value]]</f>
        <v>343502.23</v>
      </c>
      <c r="R828" s="15">
        <f>performance_data[[#This Row],[net_inflows]]-performance_data[[#This Row],[net_outflows]]</f>
        <v>16623.899999999998</v>
      </c>
      <c r="S828" s="15" t="str">
        <f>IF(performance_data[[#This Row],[net_inflows]]&gt;AVERAGE(performance_data[net_inflows]),"High","Low")</f>
        <v>High</v>
      </c>
      <c r="T828" s="15">
        <f>AVERAGEIF(performance_data[inflow_flag],performance_data[[#This Row],[inflow_flag]],performance_data[return_percentage])</f>
        <v>4.8467905675459724</v>
      </c>
      <c r="U828" s="17">
        <f>IF(performance_data[[#This Row],[return_percentage]]&lt;performance_data[[#This Row],[benchmark_return]],1,0)</f>
        <v>0</v>
      </c>
      <c r="V828" s="17">
        <f>COUNTIFS(performance_data[portfolio_id],performance_data[[#This Row],[portfolio_id]])</f>
        <v>27</v>
      </c>
      <c r="W828" s="17">
        <f>COUNTIFS(performance_data[portfolio_id],performance_data[[#This Row],[portfolio_id]],
          performance_data[return_flag],1)</f>
        <v>12</v>
      </c>
      <c r="X828" s="15">
        <f>performance_data[[#This Row],[underperform_flag_count]]/performance_data[[#This Row],[totalportfoliocount]]</f>
        <v>0.44444444444444442</v>
      </c>
    </row>
    <row r="829" spans="1:24" x14ac:dyDescent="0.3">
      <c r="A829">
        <v>2344</v>
      </c>
      <c r="B829" s="1">
        <v>45040</v>
      </c>
      <c r="C829">
        <v>307072.52</v>
      </c>
      <c r="D829">
        <v>13.46</v>
      </c>
      <c r="E829">
        <v>15.45</v>
      </c>
      <c r="F829">
        <v>5116.8999999999996</v>
      </c>
      <c r="G829">
        <v>623.72</v>
      </c>
      <c r="H829" t="s">
        <v>2213</v>
      </c>
      <c r="I829" t="s">
        <v>2211</v>
      </c>
      <c r="J829">
        <v>4</v>
      </c>
      <c r="K829" t="s">
        <v>2216</v>
      </c>
      <c r="L829" t="str">
        <f>IF(performance_data[[#This Row],[return_percentage]]&gt;=performance_data[[#This Row],[benchmark_return]],"Higher","Lower")</f>
        <v>Lower</v>
      </c>
      <c r="M829" s="14">
        <f xml:space="preserve"> _xlfn.MAXIFS(performance_data[date],performance_data[portfolio_id],performance_data[[#This Row],[portfolio_id]])</f>
        <v>45549</v>
      </c>
      <c r="N829" s="14">
        <f xml:space="preserve"> _xlfn.MINIFS(performance_data[date],performance_data[portfolio_id],performance_data[[#This Row],[portfolio_id]])</f>
        <v>44833</v>
      </c>
      <c r="O829" s="15">
        <f>_xlfn.MAXIFS(performance_data[portfolio_value],performance_data[portfolio_id],performance_data[[#This Row],[portfolio_id]],performance_data[date],performance_data[[#This Row],[latest_date]])</f>
        <v>434333.88</v>
      </c>
      <c r="P829" s="15">
        <f>_xlfn.MAXIFS(performance_data[portfolio_value],performance_data[portfolio_id],performance_data[[#This Row],[portfolio_id]],performance_data[date],performance_data[[#This Row],[starting_date]])</f>
        <v>90831.65</v>
      </c>
      <c r="Q829" s="15">
        <f>performance_data[[#This Row],[latest_value]]-performance_data[[#This Row],[starting_value]]</f>
        <v>343502.23</v>
      </c>
      <c r="R829" s="15">
        <f>performance_data[[#This Row],[net_inflows]]-performance_data[[#This Row],[net_outflows]]</f>
        <v>4493.1799999999994</v>
      </c>
      <c r="S829" s="15" t="str">
        <f>IF(performance_data[[#This Row],[net_inflows]]&gt;AVERAGE(performance_data[net_inflows]),"High","Low")</f>
        <v>Low</v>
      </c>
      <c r="T829" s="15">
        <f>AVERAGEIF(performance_data[inflow_flag],performance_data[[#This Row],[inflow_flag]],performance_data[return_percentage])</f>
        <v>5.0457846277021572</v>
      </c>
      <c r="U829" s="17">
        <f>IF(performance_data[[#This Row],[return_percentage]]&lt;performance_data[[#This Row],[benchmark_return]],1,0)</f>
        <v>1</v>
      </c>
      <c r="V829" s="17">
        <f>COUNTIFS(performance_data[portfolio_id],performance_data[[#This Row],[portfolio_id]])</f>
        <v>27</v>
      </c>
      <c r="W829" s="17">
        <f>COUNTIFS(performance_data[portfolio_id],performance_data[[#This Row],[portfolio_id]],
          performance_data[return_flag],1)</f>
        <v>12</v>
      </c>
      <c r="X829" s="15">
        <f>performance_data[[#This Row],[underperform_flag_count]]/performance_data[[#This Row],[totalportfoliocount]]</f>
        <v>0.44444444444444442</v>
      </c>
    </row>
    <row r="830" spans="1:24" x14ac:dyDescent="0.3">
      <c r="A830">
        <v>2344</v>
      </c>
      <c r="B830" s="1">
        <v>45516</v>
      </c>
      <c r="C830">
        <v>51772.99</v>
      </c>
      <c r="D830">
        <v>11.7</v>
      </c>
      <c r="E830">
        <v>10.210000000000001</v>
      </c>
      <c r="F830">
        <v>8921.2099999999991</v>
      </c>
      <c r="G830">
        <v>17965.45</v>
      </c>
      <c r="H830" t="s">
        <v>2205</v>
      </c>
      <c r="I830" t="s">
        <v>2209</v>
      </c>
      <c r="J830">
        <v>8</v>
      </c>
      <c r="K830" t="s">
        <v>2214</v>
      </c>
      <c r="L830" t="str">
        <f>IF(performance_data[[#This Row],[return_percentage]]&gt;=performance_data[[#This Row],[benchmark_return]],"Higher","Lower")</f>
        <v>Higher</v>
      </c>
      <c r="M830" s="14">
        <f xml:space="preserve"> _xlfn.MAXIFS(performance_data[date],performance_data[portfolio_id],performance_data[[#This Row],[portfolio_id]])</f>
        <v>45549</v>
      </c>
      <c r="N830" s="14">
        <f xml:space="preserve"> _xlfn.MINIFS(performance_data[date],performance_data[portfolio_id],performance_data[[#This Row],[portfolio_id]])</f>
        <v>44833</v>
      </c>
      <c r="O830" s="15">
        <f>_xlfn.MAXIFS(performance_data[portfolio_value],performance_data[portfolio_id],performance_data[[#This Row],[portfolio_id]],performance_data[date],performance_data[[#This Row],[latest_date]])</f>
        <v>434333.88</v>
      </c>
      <c r="P830" s="15">
        <f>_xlfn.MAXIFS(performance_data[portfolio_value],performance_data[portfolio_id],performance_data[[#This Row],[portfolio_id]],performance_data[date],performance_data[[#This Row],[starting_date]])</f>
        <v>90831.65</v>
      </c>
      <c r="Q830" s="15">
        <f>performance_data[[#This Row],[latest_value]]-performance_data[[#This Row],[starting_value]]</f>
        <v>343502.23</v>
      </c>
      <c r="R830" s="15">
        <f>performance_data[[#This Row],[net_inflows]]-performance_data[[#This Row],[net_outflows]]</f>
        <v>-9044.2400000000016</v>
      </c>
      <c r="S830" s="15" t="str">
        <f>IF(performance_data[[#This Row],[net_inflows]]&gt;AVERAGE(performance_data[net_inflows]),"High","Low")</f>
        <v>Low</v>
      </c>
      <c r="T830" s="15">
        <f>AVERAGEIF(performance_data[inflow_flag],performance_data[[#This Row],[inflow_flag]],performance_data[return_percentage])</f>
        <v>5.0457846277021572</v>
      </c>
      <c r="U830" s="17">
        <f>IF(performance_data[[#This Row],[return_percentage]]&lt;performance_data[[#This Row],[benchmark_return]],1,0)</f>
        <v>0</v>
      </c>
      <c r="V830" s="17">
        <f>COUNTIFS(performance_data[portfolio_id],performance_data[[#This Row],[portfolio_id]])</f>
        <v>27</v>
      </c>
      <c r="W830" s="17">
        <f>COUNTIFS(performance_data[portfolio_id],performance_data[[#This Row],[portfolio_id]],
          performance_data[return_flag],1)</f>
        <v>12</v>
      </c>
      <c r="X830" s="15">
        <f>performance_data[[#This Row],[underperform_flag_count]]/performance_data[[#This Row],[totalportfoliocount]]</f>
        <v>0.44444444444444442</v>
      </c>
    </row>
    <row r="831" spans="1:24" x14ac:dyDescent="0.3">
      <c r="A831">
        <v>2344</v>
      </c>
      <c r="B831" s="1">
        <v>45139</v>
      </c>
      <c r="C831">
        <v>233940.17</v>
      </c>
      <c r="D831">
        <v>6.31</v>
      </c>
      <c r="E831">
        <v>6.78</v>
      </c>
      <c r="F831">
        <v>11883.91</v>
      </c>
      <c r="G831">
        <v>5549.54</v>
      </c>
      <c r="H831" t="s">
        <v>2213</v>
      </c>
      <c r="I831" t="s">
        <v>2209</v>
      </c>
      <c r="J831">
        <v>8</v>
      </c>
      <c r="K831" t="s">
        <v>2214</v>
      </c>
      <c r="L831" t="str">
        <f>IF(performance_data[[#This Row],[return_percentage]]&gt;=performance_data[[#This Row],[benchmark_return]],"Higher","Lower")</f>
        <v>Lower</v>
      </c>
      <c r="M831" s="14">
        <f xml:space="preserve"> _xlfn.MAXIFS(performance_data[date],performance_data[portfolio_id],performance_data[[#This Row],[portfolio_id]])</f>
        <v>45549</v>
      </c>
      <c r="N831" s="14">
        <f xml:space="preserve"> _xlfn.MINIFS(performance_data[date],performance_data[portfolio_id],performance_data[[#This Row],[portfolio_id]])</f>
        <v>44833</v>
      </c>
      <c r="O831" s="15">
        <f>_xlfn.MAXIFS(performance_data[portfolio_value],performance_data[portfolio_id],performance_data[[#This Row],[portfolio_id]],performance_data[date],performance_data[[#This Row],[latest_date]])</f>
        <v>434333.88</v>
      </c>
      <c r="P831" s="15">
        <f>_xlfn.MAXIFS(performance_data[portfolio_value],performance_data[portfolio_id],performance_data[[#This Row],[portfolio_id]],performance_data[date],performance_data[[#This Row],[starting_date]])</f>
        <v>90831.65</v>
      </c>
      <c r="Q831" s="15">
        <f>performance_data[[#This Row],[latest_value]]-performance_data[[#This Row],[starting_value]]</f>
        <v>343502.23</v>
      </c>
      <c r="R831" s="15">
        <f>performance_data[[#This Row],[net_inflows]]-performance_data[[#This Row],[net_outflows]]</f>
        <v>6334.37</v>
      </c>
      <c r="S831" s="15" t="str">
        <f>IF(performance_data[[#This Row],[net_inflows]]&gt;AVERAGE(performance_data[net_inflows]),"High","Low")</f>
        <v>High</v>
      </c>
      <c r="T831" s="15">
        <f>AVERAGEIF(performance_data[inflow_flag],performance_data[[#This Row],[inflow_flag]],performance_data[return_percentage])</f>
        <v>4.8467905675459724</v>
      </c>
      <c r="U831" s="17">
        <f>IF(performance_data[[#This Row],[return_percentage]]&lt;performance_data[[#This Row],[benchmark_return]],1,0)</f>
        <v>1</v>
      </c>
      <c r="V831" s="17">
        <f>COUNTIFS(performance_data[portfolio_id],performance_data[[#This Row],[portfolio_id]])</f>
        <v>27</v>
      </c>
      <c r="W831" s="17">
        <f>COUNTIFS(performance_data[portfolio_id],performance_data[[#This Row],[portfolio_id]],
          performance_data[return_flag],1)</f>
        <v>12</v>
      </c>
      <c r="X831" s="15">
        <f>performance_data[[#This Row],[underperform_flag_count]]/performance_data[[#This Row],[totalportfoliocount]]</f>
        <v>0.44444444444444442</v>
      </c>
    </row>
    <row r="832" spans="1:24" x14ac:dyDescent="0.3">
      <c r="A832">
        <v>2344</v>
      </c>
      <c r="B832" s="1">
        <v>44958</v>
      </c>
      <c r="C832">
        <v>113384.56</v>
      </c>
      <c r="D832">
        <v>-2.82</v>
      </c>
      <c r="E832">
        <v>-3.28</v>
      </c>
      <c r="F832">
        <v>10278.49</v>
      </c>
      <c r="G832">
        <v>12494.89</v>
      </c>
      <c r="H832" t="s">
        <v>2213</v>
      </c>
      <c r="I832" t="s">
        <v>2206</v>
      </c>
      <c r="J832">
        <v>2</v>
      </c>
      <c r="K832" t="s">
        <v>2226</v>
      </c>
      <c r="L832" t="str">
        <f>IF(performance_data[[#This Row],[return_percentage]]&gt;=performance_data[[#This Row],[benchmark_return]],"Higher","Lower")</f>
        <v>Higher</v>
      </c>
      <c r="M832" s="14">
        <f xml:space="preserve"> _xlfn.MAXIFS(performance_data[date],performance_data[portfolio_id],performance_data[[#This Row],[portfolio_id]])</f>
        <v>45549</v>
      </c>
      <c r="N832" s="14">
        <f xml:space="preserve"> _xlfn.MINIFS(performance_data[date],performance_data[portfolio_id],performance_data[[#This Row],[portfolio_id]])</f>
        <v>44833</v>
      </c>
      <c r="O832" s="15">
        <f>_xlfn.MAXIFS(performance_data[portfolio_value],performance_data[portfolio_id],performance_data[[#This Row],[portfolio_id]],performance_data[date],performance_data[[#This Row],[latest_date]])</f>
        <v>434333.88</v>
      </c>
      <c r="P832" s="15">
        <f>_xlfn.MAXIFS(performance_data[portfolio_value],performance_data[portfolio_id],performance_data[[#This Row],[portfolio_id]],performance_data[date],performance_data[[#This Row],[starting_date]])</f>
        <v>90831.65</v>
      </c>
      <c r="Q832" s="15">
        <f>performance_data[[#This Row],[latest_value]]-performance_data[[#This Row],[starting_value]]</f>
        <v>343502.23</v>
      </c>
      <c r="R832" s="15">
        <f>performance_data[[#This Row],[net_inflows]]-performance_data[[#This Row],[net_outflows]]</f>
        <v>-2216.3999999999996</v>
      </c>
      <c r="S832" s="15" t="str">
        <f>IF(performance_data[[#This Row],[net_inflows]]&gt;AVERAGE(performance_data[net_inflows]),"High","Low")</f>
        <v>High</v>
      </c>
      <c r="T832" s="15">
        <f>AVERAGEIF(performance_data[inflow_flag],performance_data[[#This Row],[inflow_flag]],performance_data[return_percentage])</f>
        <v>4.8467905675459724</v>
      </c>
      <c r="U832" s="17">
        <f>IF(performance_data[[#This Row],[return_percentage]]&lt;performance_data[[#This Row],[benchmark_return]],1,0)</f>
        <v>0</v>
      </c>
      <c r="V832" s="17">
        <f>COUNTIFS(performance_data[portfolio_id],performance_data[[#This Row],[portfolio_id]])</f>
        <v>27</v>
      </c>
      <c r="W832" s="17">
        <f>COUNTIFS(performance_data[portfolio_id],performance_data[[#This Row],[portfolio_id]],
          performance_data[return_flag],1)</f>
        <v>12</v>
      </c>
      <c r="X832" s="15">
        <f>performance_data[[#This Row],[underperform_flag_count]]/performance_data[[#This Row],[totalportfoliocount]]</f>
        <v>0.44444444444444442</v>
      </c>
    </row>
    <row r="833" spans="1:24" x14ac:dyDescent="0.3">
      <c r="A833">
        <v>2344</v>
      </c>
      <c r="B833" s="1">
        <v>45489</v>
      </c>
      <c r="C833">
        <v>355330.69</v>
      </c>
      <c r="D833">
        <v>16.11</v>
      </c>
      <c r="E833">
        <v>14.24</v>
      </c>
      <c r="F833">
        <v>1150.55</v>
      </c>
      <c r="G833">
        <v>5980.99</v>
      </c>
      <c r="H833" t="s">
        <v>2205</v>
      </c>
      <c r="I833" t="s">
        <v>2209</v>
      </c>
      <c r="J833">
        <v>7</v>
      </c>
      <c r="K833" t="s">
        <v>2210</v>
      </c>
      <c r="L833" t="str">
        <f>IF(performance_data[[#This Row],[return_percentage]]&gt;=performance_data[[#This Row],[benchmark_return]],"Higher","Lower")</f>
        <v>Higher</v>
      </c>
      <c r="M833" s="14">
        <f xml:space="preserve"> _xlfn.MAXIFS(performance_data[date],performance_data[portfolio_id],performance_data[[#This Row],[portfolio_id]])</f>
        <v>45549</v>
      </c>
      <c r="N833" s="14">
        <f xml:space="preserve"> _xlfn.MINIFS(performance_data[date],performance_data[portfolio_id],performance_data[[#This Row],[portfolio_id]])</f>
        <v>44833</v>
      </c>
      <c r="O833" s="15">
        <f>_xlfn.MAXIFS(performance_data[portfolio_value],performance_data[portfolio_id],performance_data[[#This Row],[portfolio_id]],performance_data[date],performance_data[[#This Row],[latest_date]])</f>
        <v>434333.88</v>
      </c>
      <c r="P833" s="15">
        <f>_xlfn.MAXIFS(performance_data[portfolio_value],performance_data[portfolio_id],performance_data[[#This Row],[portfolio_id]],performance_data[date],performance_data[[#This Row],[starting_date]])</f>
        <v>90831.65</v>
      </c>
      <c r="Q833" s="15">
        <f>performance_data[[#This Row],[latest_value]]-performance_data[[#This Row],[starting_value]]</f>
        <v>343502.23</v>
      </c>
      <c r="R833" s="15">
        <f>performance_data[[#This Row],[net_inflows]]-performance_data[[#This Row],[net_outflows]]</f>
        <v>-4830.4399999999996</v>
      </c>
      <c r="S833" s="15" t="str">
        <f>IF(performance_data[[#This Row],[net_inflows]]&gt;AVERAGE(performance_data[net_inflows]),"High","Low")</f>
        <v>Low</v>
      </c>
      <c r="T833" s="15">
        <f>AVERAGEIF(performance_data[inflow_flag],performance_data[[#This Row],[inflow_flag]],performance_data[return_percentage])</f>
        <v>5.0457846277021572</v>
      </c>
      <c r="U833" s="17">
        <f>IF(performance_data[[#This Row],[return_percentage]]&lt;performance_data[[#This Row],[benchmark_return]],1,0)</f>
        <v>0</v>
      </c>
      <c r="V833" s="17">
        <f>COUNTIFS(performance_data[portfolio_id],performance_data[[#This Row],[portfolio_id]])</f>
        <v>27</v>
      </c>
      <c r="W833" s="17">
        <f>COUNTIFS(performance_data[portfolio_id],performance_data[[#This Row],[portfolio_id]],
          performance_data[return_flag],1)</f>
        <v>12</v>
      </c>
      <c r="X833" s="15">
        <f>performance_data[[#This Row],[underperform_flag_count]]/performance_data[[#This Row],[totalportfoliocount]]</f>
        <v>0.44444444444444442</v>
      </c>
    </row>
    <row r="834" spans="1:24" x14ac:dyDescent="0.3">
      <c r="A834">
        <v>2344</v>
      </c>
      <c r="B834" s="1">
        <v>45228</v>
      </c>
      <c r="C834">
        <v>352667.33</v>
      </c>
      <c r="D834">
        <v>-0.84</v>
      </c>
      <c r="E834">
        <v>-0.91</v>
      </c>
      <c r="F834">
        <v>1499.7</v>
      </c>
      <c r="G834">
        <v>14998.58</v>
      </c>
      <c r="H834" t="s">
        <v>2213</v>
      </c>
      <c r="I834" t="s">
        <v>2217</v>
      </c>
      <c r="J834">
        <v>10</v>
      </c>
      <c r="K834" t="s">
        <v>2224</v>
      </c>
      <c r="L834" t="str">
        <f>IF(performance_data[[#This Row],[return_percentage]]&gt;=performance_data[[#This Row],[benchmark_return]],"Higher","Lower")</f>
        <v>Higher</v>
      </c>
      <c r="M834" s="14">
        <f xml:space="preserve"> _xlfn.MAXIFS(performance_data[date],performance_data[portfolio_id],performance_data[[#This Row],[portfolio_id]])</f>
        <v>45549</v>
      </c>
      <c r="N834" s="14">
        <f xml:space="preserve"> _xlfn.MINIFS(performance_data[date],performance_data[portfolio_id],performance_data[[#This Row],[portfolio_id]])</f>
        <v>44833</v>
      </c>
      <c r="O834" s="15">
        <f>_xlfn.MAXIFS(performance_data[portfolio_value],performance_data[portfolio_id],performance_data[[#This Row],[portfolio_id]],performance_data[date],performance_data[[#This Row],[latest_date]])</f>
        <v>434333.88</v>
      </c>
      <c r="P834" s="15">
        <f>_xlfn.MAXIFS(performance_data[portfolio_value],performance_data[portfolio_id],performance_data[[#This Row],[portfolio_id]],performance_data[date],performance_data[[#This Row],[starting_date]])</f>
        <v>90831.65</v>
      </c>
      <c r="Q834" s="15">
        <f>performance_data[[#This Row],[latest_value]]-performance_data[[#This Row],[starting_value]]</f>
        <v>343502.23</v>
      </c>
      <c r="R834" s="15">
        <f>performance_data[[#This Row],[net_inflows]]-performance_data[[#This Row],[net_outflows]]</f>
        <v>-13498.88</v>
      </c>
      <c r="S834" s="15" t="str">
        <f>IF(performance_data[[#This Row],[net_inflows]]&gt;AVERAGE(performance_data[net_inflows]),"High","Low")</f>
        <v>Low</v>
      </c>
      <c r="T834" s="15">
        <f>AVERAGEIF(performance_data[inflow_flag],performance_data[[#This Row],[inflow_flag]],performance_data[return_percentage])</f>
        <v>5.0457846277021572</v>
      </c>
      <c r="U834" s="17">
        <f>IF(performance_data[[#This Row],[return_percentage]]&lt;performance_data[[#This Row],[benchmark_return]],1,0)</f>
        <v>0</v>
      </c>
      <c r="V834" s="17">
        <f>COUNTIFS(performance_data[portfolio_id],performance_data[[#This Row],[portfolio_id]])</f>
        <v>27</v>
      </c>
      <c r="W834" s="17">
        <f>COUNTIFS(performance_data[portfolio_id],performance_data[[#This Row],[portfolio_id]],
          performance_data[return_flag],1)</f>
        <v>12</v>
      </c>
      <c r="X834" s="15">
        <f>performance_data[[#This Row],[underperform_flag_count]]/performance_data[[#This Row],[totalportfoliocount]]</f>
        <v>0.44444444444444442</v>
      </c>
    </row>
    <row r="835" spans="1:24" x14ac:dyDescent="0.3">
      <c r="A835">
        <v>2344</v>
      </c>
      <c r="B835" s="1">
        <v>44875</v>
      </c>
      <c r="C835">
        <v>148959.10999999999</v>
      </c>
      <c r="D835">
        <v>11.19</v>
      </c>
      <c r="E835">
        <v>12.36</v>
      </c>
      <c r="F835">
        <v>11429.33</v>
      </c>
      <c r="G835">
        <v>15368.65</v>
      </c>
      <c r="H835" t="s">
        <v>2220</v>
      </c>
      <c r="I835" t="s">
        <v>2217</v>
      </c>
      <c r="J835">
        <v>11</v>
      </c>
      <c r="K835" t="s">
        <v>2219</v>
      </c>
      <c r="L835" t="str">
        <f>IF(performance_data[[#This Row],[return_percentage]]&gt;=performance_data[[#This Row],[benchmark_return]],"Higher","Lower")</f>
        <v>Lower</v>
      </c>
      <c r="M835" s="14">
        <f xml:space="preserve"> _xlfn.MAXIFS(performance_data[date],performance_data[portfolio_id],performance_data[[#This Row],[portfolio_id]])</f>
        <v>45549</v>
      </c>
      <c r="N835" s="14">
        <f xml:space="preserve"> _xlfn.MINIFS(performance_data[date],performance_data[portfolio_id],performance_data[[#This Row],[portfolio_id]])</f>
        <v>44833</v>
      </c>
      <c r="O835" s="15">
        <f>_xlfn.MAXIFS(performance_data[portfolio_value],performance_data[portfolio_id],performance_data[[#This Row],[portfolio_id]],performance_data[date],performance_data[[#This Row],[latest_date]])</f>
        <v>434333.88</v>
      </c>
      <c r="P835" s="15">
        <f>_xlfn.MAXIFS(performance_data[portfolio_value],performance_data[portfolio_id],performance_data[[#This Row],[portfolio_id]],performance_data[date],performance_data[[#This Row],[starting_date]])</f>
        <v>90831.65</v>
      </c>
      <c r="Q835" s="15">
        <f>performance_data[[#This Row],[latest_value]]-performance_data[[#This Row],[starting_value]]</f>
        <v>343502.23</v>
      </c>
      <c r="R835" s="15">
        <f>performance_data[[#This Row],[net_inflows]]-performance_data[[#This Row],[net_outflows]]</f>
        <v>-3939.3199999999997</v>
      </c>
      <c r="S835" s="15" t="str">
        <f>IF(performance_data[[#This Row],[net_inflows]]&gt;AVERAGE(performance_data[net_inflows]),"High","Low")</f>
        <v>High</v>
      </c>
      <c r="T835" s="15">
        <f>AVERAGEIF(performance_data[inflow_flag],performance_data[[#This Row],[inflow_flag]],performance_data[return_percentage])</f>
        <v>4.8467905675459724</v>
      </c>
      <c r="U835" s="17">
        <f>IF(performance_data[[#This Row],[return_percentage]]&lt;performance_data[[#This Row],[benchmark_return]],1,0)</f>
        <v>1</v>
      </c>
      <c r="V835" s="17">
        <f>COUNTIFS(performance_data[portfolio_id],performance_data[[#This Row],[portfolio_id]])</f>
        <v>27</v>
      </c>
      <c r="W835" s="17">
        <f>COUNTIFS(performance_data[portfolio_id],performance_data[[#This Row],[portfolio_id]],
          performance_data[return_flag],1)</f>
        <v>12</v>
      </c>
      <c r="X835" s="15">
        <f>performance_data[[#This Row],[underperform_flag_count]]/performance_data[[#This Row],[totalportfoliocount]]</f>
        <v>0.44444444444444442</v>
      </c>
    </row>
    <row r="836" spans="1:24" x14ac:dyDescent="0.3">
      <c r="A836">
        <v>2344</v>
      </c>
      <c r="B836" s="1">
        <v>44945</v>
      </c>
      <c r="C836">
        <v>150898.94</v>
      </c>
      <c r="D836">
        <v>9.58</v>
      </c>
      <c r="E836">
        <v>8.91</v>
      </c>
      <c r="F836">
        <v>16795.09</v>
      </c>
      <c r="G836">
        <v>18692.16</v>
      </c>
      <c r="H836" t="s">
        <v>2213</v>
      </c>
      <c r="I836" t="s">
        <v>2206</v>
      </c>
      <c r="J836">
        <v>1</v>
      </c>
      <c r="K836" t="s">
        <v>2207</v>
      </c>
      <c r="L836" t="str">
        <f>IF(performance_data[[#This Row],[return_percentage]]&gt;=performance_data[[#This Row],[benchmark_return]],"Higher","Lower")</f>
        <v>Higher</v>
      </c>
      <c r="M836" s="14">
        <f xml:space="preserve"> _xlfn.MAXIFS(performance_data[date],performance_data[portfolio_id],performance_data[[#This Row],[portfolio_id]])</f>
        <v>45549</v>
      </c>
      <c r="N836" s="14">
        <f xml:space="preserve"> _xlfn.MINIFS(performance_data[date],performance_data[portfolio_id],performance_data[[#This Row],[portfolio_id]])</f>
        <v>44833</v>
      </c>
      <c r="O836" s="15">
        <f>_xlfn.MAXIFS(performance_data[portfolio_value],performance_data[portfolio_id],performance_data[[#This Row],[portfolio_id]],performance_data[date],performance_data[[#This Row],[latest_date]])</f>
        <v>434333.88</v>
      </c>
      <c r="P836" s="15">
        <f>_xlfn.MAXIFS(performance_data[portfolio_value],performance_data[portfolio_id],performance_data[[#This Row],[portfolio_id]],performance_data[date],performance_data[[#This Row],[starting_date]])</f>
        <v>90831.65</v>
      </c>
      <c r="Q836" s="15">
        <f>performance_data[[#This Row],[latest_value]]-performance_data[[#This Row],[starting_value]]</f>
        <v>343502.23</v>
      </c>
      <c r="R836" s="15">
        <f>performance_data[[#This Row],[net_inflows]]-performance_data[[#This Row],[net_outflows]]</f>
        <v>-1897.0699999999997</v>
      </c>
      <c r="S836" s="15" t="str">
        <f>IF(performance_data[[#This Row],[net_inflows]]&gt;AVERAGE(performance_data[net_inflows]),"High","Low")</f>
        <v>High</v>
      </c>
      <c r="T836" s="15">
        <f>AVERAGEIF(performance_data[inflow_flag],performance_data[[#This Row],[inflow_flag]],performance_data[return_percentage])</f>
        <v>4.8467905675459724</v>
      </c>
      <c r="U836" s="17">
        <f>IF(performance_data[[#This Row],[return_percentage]]&lt;performance_data[[#This Row],[benchmark_return]],1,0)</f>
        <v>0</v>
      </c>
      <c r="V836" s="17">
        <f>COUNTIFS(performance_data[portfolio_id],performance_data[[#This Row],[portfolio_id]])</f>
        <v>27</v>
      </c>
      <c r="W836" s="17">
        <f>COUNTIFS(performance_data[portfolio_id],performance_data[[#This Row],[portfolio_id]],
          performance_data[return_flag],1)</f>
        <v>12</v>
      </c>
      <c r="X836" s="15">
        <f>performance_data[[#This Row],[underperform_flag_count]]/performance_data[[#This Row],[totalportfoliocount]]</f>
        <v>0.44444444444444442</v>
      </c>
    </row>
    <row r="837" spans="1:24" x14ac:dyDescent="0.3">
      <c r="A837">
        <v>2344</v>
      </c>
      <c r="B837" s="1">
        <v>45474</v>
      </c>
      <c r="C837">
        <v>235310.57</v>
      </c>
      <c r="D837">
        <v>-9.11</v>
      </c>
      <c r="E837">
        <v>-7.67</v>
      </c>
      <c r="F837">
        <v>4027.11</v>
      </c>
      <c r="G837">
        <v>429.97</v>
      </c>
      <c r="H837" t="s">
        <v>2205</v>
      </c>
      <c r="I837" t="s">
        <v>2209</v>
      </c>
      <c r="J837">
        <v>7</v>
      </c>
      <c r="K837" t="s">
        <v>2210</v>
      </c>
      <c r="L837" t="str">
        <f>IF(performance_data[[#This Row],[return_percentage]]&gt;=performance_data[[#This Row],[benchmark_return]],"Higher","Lower")</f>
        <v>Lower</v>
      </c>
      <c r="M837" s="14">
        <f xml:space="preserve"> _xlfn.MAXIFS(performance_data[date],performance_data[portfolio_id],performance_data[[#This Row],[portfolio_id]])</f>
        <v>45549</v>
      </c>
      <c r="N837" s="14">
        <f xml:space="preserve"> _xlfn.MINIFS(performance_data[date],performance_data[portfolio_id],performance_data[[#This Row],[portfolio_id]])</f>
        <v>44833</v>
      </c>
      <c r="O837" s="15">
        <f>_xlfn.MAXIFS(performance_data[portfolio_value],performance_data[portfolio_id],performance_data[[#This Row],[portfolio_id]],performance_data[date],performance_data[[#This Row],[latest_date]])</f>
        <v>434333.88</v>
      </c>
      <c r="P837" s="15">
        <f>_xlfn.MAXIFS(performance_data[portfolio_value],performance_data[portfolio_id],performance_data[[#This Row],[portfolio_id]],performance_data[date],performance_data[[#This Row],[starting_date]])</f>
        <v>90831.65</v>
      </c>
      <c r="Q837" s="15">
        <f>performance_data[[#This Row],[latest_value]]-performance_data[[#This Row],[starting_value]]</f>
        <v>343502.23</v>
      </c>
      <c r="R837" s="15">
        <f>performance_data[[#This Row],[net_inflows]]-performance_data[[#This Row],[net_outflows]]</f>
        <v>3597.1400000000003</v>
      </c>
      <c r="S837" s="15" t="str">
        <f>IF(performance_data[[#This Row],[net_inflows]]&gt;AVERAGE(performance_data[net_inflows]),"High","Low")</f>
        <v>Low</v>
      </c>
      <c r="T837" s="15">
        <f>AVERAGEIF(performance_data[inflow_flag],performance_data[[#This Row],[inflow_flag]],performance_data[return_percentage])</f>
        <v>5.0457846277021572</v>
      </c>
      <c r="U837" s="17">
        <f>IF(performance_data[[#This Row],[return_percentage]]&lt;performance_data[[#This Row],[benchmark_return]],1,0)</f>
        <v>1</v>
      </c>
      <c r="V837" s="17">
        <f>COUNTIFS(performance_data[portfolio_id],performance_data[[#This Row],[portfolio_id]])</f>
        <v>27</v>
      </c>
      <c r="W837" s="17">
        <f>COUNTIFS(performance_data[portfolio_id],performance_data[[#This Row],[portfolio_id]],
          performance_data[return_flag],1)</f>
        <v>12</v>
      </c>
      <c r="X837" s="15">
        <f>performance_data[[#This Row],[underperform_flag_count]]/performance_data[[#This Row],[totalportfoliocount]]</f>
        <v>0.44444444444444442</v>
      </c>
    </row>
    <row r="838" spans="1:24" x14ac:dyDescent="0.3">
      <c r="A838">
        <v>2344</v>
      </c>
      <c r="B838" s="1">
        <v>44948</v>
      </c>
      <c r="C838">
        <v>269856.07</v>
      </c>
      <c r="D838">
        <v>11.88</v>
      </c>
      <c r="E838">
        <v>12.79</v>
      </c>
      <c r="F838">
        <v>6990.11</v>
      </c>
      <c r="G838">
        <v>19146.47</v>
      </c>
      <c r="H838" t="s">
        <v>2213</v>
      </c>
      <c r="I838" t="s">
        <v>2206</v>
      </c>
      <c r="J838">
        <v>1</v>
      </c>
      <c r="K838" t="s">
        <v>2207</v>
      </c>
      <c r="L838" t="str">
        <f>IF(performance_data[[#This Row],[return_percentage]]&gt;=performance_data[[#This Row],[benchmark_return]],"Higher","Lower")</f>
        <v>Lower</v>
      </c>
      <c r="M838" s="14">
        <f xml:space="preserve"> _xlfn.MAXIFS(performance_data[date],performance_data[portfolio_id],performance_data[[#This Row],[portfolio_id]])</f>
        <v>45549</v>
      </c>
      <c r="N838" s="14">
        <f xml:space="preserve"> _xlfn.MINIFS(performance_data[date],performance_data[portfolio_id],performance_data[[#This Row],[portfolio_id]])</f>
        <v>44833</v>
      </c>
      <c r="O838" s="15">
        <f>_xlfn.MAXIFS(performance_data[portfolio_value],performance_data[portfolio_id],performance_data[[#This Row],[portfolio_id]],performance_data[date],performance_data[[#This Row],[latest_date]])</f>
        <v>434333.88</v>
      </c>
      <c r="P838" s="15">
        <f>_xlfn.MAXIFS(performance_data[portfolio_value],performance_data[portfolio_id],performance_data[[#This Row],[portfolio_id]],performance_data[date],performance_data[[#This Row],[starting_date]])</f>
        <v>90831.65</v>
      </c>
      <c r="Q838" s="15">
        <f>performance_data[[#This Row],[latest_value]]-performance_data[[#This Row],[starting_value]]</f>
        <v>343502.23</v>
      </c>
      <c r="R838" s="15">
        <f>performance_data[[#This Row],[net_inflows]]-performance_data[[#This Row],[net_outflows]]</f>
        <v>-12156.36</v>
      </c>
      <c r="S838" s="15" t="str">
        <f>IF(performance_data[[#This Row],[net_inflows]]&gt;AVERAGE(performance_data[net_inflows]),"High","Low")</f>
        <v>Low</v>
      </c>
      <c r="T838" s="15">
        <f>AVERAGEIF(performance_data[inflow_flag],performance_data[[#This Row],[inflow_flag]],performance_data[return_percentage])</f>
        <v>5.0457846277021572</v>
      </c>
      <c r="U838" s="17">
        <f>IF(performance_data[[#This Row],[return_percentage]]&lt;performance_data[[#This Row],[benchmark_return]],1,0)</f>
        <v>1</v>
      </c>
      <c r="V838" s="17">
        <f>COUNTIFS(performance_data[portfolio_id],performance_data[[#This Row],[portfolio_id]])</f>
        <v>27</v>
      </c>
      <c r="W838" s="17">
        <f>COUNTIFS(performance_data[portfolio_id],performance_data[[#This Row],[portfolio_id]],
          performance_data[return_flag],1)</f>
        <v>12</v>
      </c>
      <c r="X838" s="15">
        <f>performance_data[[#This Row],[underperform_flag_count]]/performance_data[[#This Row],[totalportfoliocount]]</f>
        <v>0.44444444444444442</v>
      </c>
    </row>
    <row r="839" spans="1:24" x14ac:dyDescent="0.3">
      <c r="A839">
        <v>2344</v>
      </c>
      <c r="B839" s="1">
        <v>45212</v>
      </c>
      <c r="C839">
        <v>462688.76</v>
      </c>
      <c r="D839">
        <v>-4.7699999999999996</v>
      </c>
      <c r="E839">
        <v>-5.43</v>
      </c>
      <c r="F839">
        <v>12862.32</v>
      </c>
      <c r="G839">
        <v>18869.43</v>
      </c>
      <c r="H839" t="s">
        <v>2213</v>
      </c>
      <c r="I839" t="s">
        <v>2217</v>
      </c>
      <c r="J839">
        <v>10</v>
      </c>
      <c r="K839" t="s">
        <v>2224</v>
      </c>
      <c r="L839" t="str">
        <f>IF(performance_data[[#This Row],[return_percentage]]&gt;=performance_data[[#This Row],[benchmark_return]],"Higher","Lower")</f>
        <v>Higher</v>
      </c>
      <c r="M839" s="14">
        <f xml:space="preserve"> _xlfn.MAXIFS(performance_data[date],performance_data[portfolio_id],performance_data[[#This Row],[portfolio_id]])</f>
        <v>45549</v>
      </c>
      <c r="N839" s="14">
        <f xml:space="preserve"> _xlfn.MINIFS(performance_data[date],performance_data[portfolio_id],performance_data[[#This Row],[portfolio_id]])</f>
        <v>44833</v>
      </c>
      <c r="O839" s="15">
        <f>_xlfn.MAXIFS(performance_data[portfolio_value],performance_data[portfolio_id],performance_data[[#This Row],[portfolio_id]],performance_data[date],performance_data[[#This Row],[latest_date]])</f>
        <v>434333.88</v>
      </c>
      <c r="P839" s="15">
        <f>_xlfn.MAXIFS(performance_data[portfolio_value],performance_data[portfolio_id],performance_data[[#This Row],[portfolio_id]],performance_data[date],performance_data[[#This Row],[starting_date]])</f>
        <v>90831.65</v>
      </c>
      <c r="Q839" s="15">
        <f>performance_data[[#This Row],[latest_value]]-performance_data[[#This Row],[starting_value]]</f>
        <v>343502.23</v>
      </c>
      <c r="R839" s="15">
        <f>performance_data[[#This Row],[net_inflows]]-performance_data[[#This Row],[net_outflows]]</f>
        <v>-6007.1100000000006</v>
      </c>
      <c r="S839" s="15" t="str">
        <f>IF(performance_data[[#This Row],[net_inflows]]&gt;AVERAGE(performance_data[net_inflows]),"High","Low")</f>
        <v>High</v>
      </c>
      <c r="T839" s="15">
        <f>AVERAGEIF(performance_data[inflow_flag],performance_data[[#This Row],[inflow_flag]],performance_data[return_percentage])</f>
        <v>4.8467905675459724</v>
      </c>
      <c r="U839" s="17">
        <f>IF(performance_data[[#This Row],[return_percentage]]&lt;performance_data[[#This Row],[benchmark_return]],1,0)</f>
        <v>0</v>
      </c>
      <c r="V839" s="17">
        <f>COUNTIFS(performance_data[portfolio_id],performance_data[[#This Row],[portfolio_id]])</f>
        <v>27</v>
      </c>
      <c r="W839" s="17">
        <f>COUNTIFS(performance_data[portfolio_id],performance_data[[#This Row],[portfolio_id]],
          performance_data[return_flag],1)</f>
        <v>12</v>
      </c>
      <c r="X839" s="15">
        <f>performance_data[[#This Row],[underperform_flag_count]]/performance_data[[#This Row],[totalportfoliocount]]</f>
        <v>0.44444444444444442</v>
      </c>
    </row>
    <row r="840" spans="1:24" x14ac:dyDescent="0.3">
      <c r="A840">
        <v>2344</v>
      </c>
      <c r="B840" s="1">
        <v>45062</v>
      </c>
      <c r="C840">
        <v>377380.52</v>
      </c>
      <c r="D840">
        <v>7.95</v>
      </c>
      <c r="E840">
        <v>8.27</v>
      </c>
      <c r="F840">
        <v>18509.490000000002</v>
      </c>
      <c r="G840">
        <v>6129.04</v>
      </c>
      <c r="H840" t="s">
        <v>2213</v>
      </c>
      <c r="I840" t="s">
        <v>2211</v>
      </c>
      <c r="J840">
        <v>5</v>
      </c>
      <c r="K840" t="s">
        <v>2223</v>
      </c>
      <c r="L840" t="str">
        <f>IF(performance_data[[#This Row],[return_percentage]]&gt;=performance_data[[#This Row],[benchmark_return]],"Higher","Lower")</f>
        <v>Lower</v>
      </c>
      <c r="M840" s="14">
        <f xml:space="preserve"> _xlfn.MAXIFS(performance_data[date],performance_data[portfolio_id],performance_data[[#This Row],[portfolio_id]])</f>
        <v>45549</v>
      </c>
      <c r="N840" s="14">
        <f xml:space="preserve"> _xlfn.MINIFS(performance_data[date],performance_data[portfolio_id],performance_data[[#This Row],[portfolio_id]])</f>
        <v>44833</v>
      </c>
      <c r="O840" s="15">
        <f>_xlfn.MAXIFS(performance_data[portfolio_value],performance_data[portfolio_id],performance_data[[#This Row],[portfolio_id]],performance_data[date],performance_data[[#This Row],[latest_date]])</f>
        <v>434333.88</v>
      </c>
      <c r="P840" s="15">
        <f>_xlfn.MAXIFS(performance_data[portfolio_value],performance_data[portfolio_id],performance_data[[#This Row],[portfolio_id]],performance_data[date],performance_data[[#This Row],[starting_date]])</f>
        <v>90831.65</v>
      </c>
      <c r="Q840" s="15">
        <f>performance_data[[#This Row],[latest_value]]-performance_data[[#This Row],[starting_value]]</f>
        <v>343502.23</v>
      </c>
      <c r="R840" s="15">
        <f>performance_data[[#This Row],[net_inflows]]-performance_data[[#This Row],[net_outflows]]</f>
        <v>12380.45</v>
      </c>
      <c r="S840" s="15" t="str">
        <f>IF(performance_data[[#This Row],[net_inflows]]&gt;AVERAGE(performance_data[net_inflows]),"High","Low")</f>
        <v>High</v>
      </c>
      <c r="T840" s="15">
        <f>AVERAGEIF(performance_data[inflow_flag],performance_data[[#This Row],[inflow_flag]],performance_data[return_percentage])</f>
        <v>4.8467905675459724</v>
      </c>
      <c r="U840" s="17">
        <f>IF(performance_data[[#This Row],[return_percentage]]&lt;performance_data[[#This Row],[benchmark_return]],1,0)</f>
        <v>1</v>
      </c>
      <c r="V840" s="17">
        <f>COUNTIFS(performance_data[portfolio_id],performance_data[[#This Row],[portfolio_id]])</f>
        <v>27</v>
      </c>
      <c r="W840" s="17">
        <f>COUNTIFS(performance_data[portfolio_id],performance_data[[#This Row],[portfolio_id]],
          performance_data[return_flag],1)</f>
        <v>12</v>
      </c>
      <c r="X840" s="15">
        <f>performance_data[[#This Row],[underperform_flag_count]]/performance_data[[#This Row],[totalportfoliocount]]</f>
        <v>0.44444444444444442</v>
      </c>
    </row>
    <row r="841" spans="1:24" x14ac:dyDescent="0.3">
      <c r="A841">
        <v>2344</v>
      </c>
      <c r="B841" s="1">
        <v>45331</v>
      </c>
      <c r="C841">
        <v>364660.7</v>
      </c>
      <c r="D841">
        <v>-9</v>
      </c>
      <c r="E841">
        <v>-9.06</v>
      </c>
      <c r="F841">
        <v>5217.38</v>
      </c>
      <c r="G841">
        <v>5843.74</v>
      </c>
      <c r="H841" t="s">
        <v>2205</v>
      </c>
      <c r="I841" t="s">
        <v>2206</v>
      </c>
      <c r="J841">
        <v>2</v>
      </c>
      <c r="K841" t="s">
        <v>2226</v>
      </c>
      <c r="L841" t="str">
        <f>IF(performance_data[[#This Row],[return_percentage]]&gt;=performance_data[[#This Row],[benchmark_return]],"Higher","Lower")</f>
        <v>Higher</v>
      </c>
      <c r="M841" s="14">
        <f xml:space="preserve"> _xlfn.MAXIFS(performance_data[date],performance_data[portfolio_id],performance_data[[#This Row],[portfolio_id]])</f>
        <v>45549</v>
      </c>
      <c r="N841" s="14">
        <f xml:space="preserve"> _xlfn.MINIFS(performance_data[date],performance_data[portfolio_id],performance_data[[#This Row],[portfolio_id]])</f>
        <v>44833</v>
      </c>
      <c r="O841" s="15">
        <f>_xlfn.MAXIFS(performance_data[portfolio_value],performance_data[portfolio_id],performance_data[[#This Row],[portfolio_id]],performance_data[date],performance_data[[#This Row],[latest_date]])</f>
        <v>434333.88</v>
      </c>
      <c r="P841" s="15">
        <f>_xlfn.MAXIFS(performance_data[portfolio_value],performance_data[portfolio_id],performance_data[[#This Row],[portfolio_id]],performance_data[date],performance_data[[#This Row],[starting_date]])</f>
        <v>90831.65</v>
      </c>
      <c r="Q841" s="15">
        <f>performance_data[[#This Row],[latest_value]]-performance_data[[#This Row],[starting_value]]</f>
        <v>343502.23</v>
      </c>
      <c r="R841" s="15">
        <f>performance_data[[#This Row],[net_inflows]]-performance_data[[#This Row],[net_outflows]]</f>
        <v>-626.35999999999967</v>
      </c>
      <c r="S841" s="15" t="str">
        <f>IF(performance_data[[#This Row],[net_inflows]]&gt;AVERAGE(performance_data[net_inflows]),"High","Low")</f>
        <v>Low</v>
      </c>
      <c r="T841" s="15">
        <f>AVERAGEIF(performance_data[inflow_flag],performance_data[[#This Row],[inflow_flag]],performance_data[return_percentage])</f>
        <v>5.0457846277021572</v>
      </c>
      <c r="U841" s="17">
        <f>IF(performance_data[[#This Row],[return_percentage]]&lt;performance_data[[#This Row],[benchmark_return]],1,0)</f>
        <v>0</v>
      </c>
      <c r="V841" s="17">
        <f>COUNTIFS(performance_data[portfolio_id],performance_data[[#This Row],[portfolio_id]])</f>
        <v>27</v>
      </c>
      <c r="W841" s="17">
        <f>COUNTIFS(performance_data[portfolio_id],performance_data[[#This Row],[portfolio_id]],
          performance_data[return_flag],1)</f>
        <v>12</v>
      </c>
      <c r="X841" s="15">
        <f>performance_data[[#This Row],[underperform_flag_count]]/performance_data[[#This Row],[totalportfoliocount]]</f>
        <v>0.44444444444444442</v>
      </c>
    </row>
    <row r="842" spans="1:24" x14ac:dyDescent="0.3">
      <c r="A842">
        <v>2344</v>
      </c>
      <c r="B842" s="1">
        <v>45246</v>
      </c>
      <c r="C842">
        <v>26837.26</v>
      </c>
      <c r="D842">
        <v>-2.33</v>
      </c>
      <c r="E842">
        <v>-2.44</v>
      </c>
      <c r="F842">
        <v>15377.16</v>
      </c>
      <c r="G842">
        <v>653.21</v>
      </c>
      <c r="H842" t="s">
        <v>2213</v>
      </c>
      <c r="I842" t="s">
        <v>2217</v>
      </c>
      <c r="J842">
        <v>11</v>
      </c>
      <c r="K842" t="s">
        <v>2219</v>
      </c>
      <c r="L842" t="str">
        <f>IF(performance_data[[#This Row],[return_percentage]]&gt;=performance_data[[#This Row],[benchmark_return]],"Higher","Lower")</f>
        <v>Higher</v>
      </c>
      <c r="M842" s="14">
        <f xml:space="preserve"> _xlfn.MAXIFS(performance_data[date],performance_data[portfolio_id],performance_data[[#This Row],[portfolio_id]])</f>
        <v>45549</v>
      </c>
      <c r="N842" s="14">
        <f xml:space="preserve"> _xlfn.MINIFS(performance_data[date],performance_data[portfolio_id],performance_data[[#This Row],[portfolio_id]])</f>
        <v>44833</v>
      </c>
      <c r="O842" s="15">
        <f>_xlfn.MAXIFS(performance_data[portfolio_value],performance_data[portfolio_id],performance_data[[#This Row],[portfolio_id]],performance_data[date],performance_data[[#This Row],[latest_date]])</f>
        <v>434333.88</v>
      </c>
      <c r="P842" s="15">
        <f>_xlfn.MAXIFS(performance_data[portfolio_value],performance_data[portfolio_id],performance_data[[#This Row],[portfolio_id]],performance_data[date],performance_data[[#This Row],[starting_date]])</f>
        <v>90831.65</v>
      </c>
      <c r="Q842" s="15">
        <f>performance_data[[#This Row],[latest_value]]-performance_data[[#This Row],[starting_value]]</f>
        <v>343502.23</v>
      </c>
      <c r="R842" s="15">
        <f>performance_data[[#This Row],[net_inflows]]-performance_data[[#This Row],[net_outflows]]</f>
        <v>14723.95</v>
      </c>
      <c r="S842" s="15" t="str">
        <f>IF(performance_data[[#This Row],[net_inflows]]&gt;AVERAGE(performance_data[net_inflows]),"High","Low")</f>
        <v>High</v>
      </c>
      <c r="T842" s="15">
        <f>AVERAGEIF(performance_data[inflow_flag],performance_data[[#This Row],[inflow_flag]],performance_data[return_percentage])</f>
        <v>4.8467905675459724</v>
      </c>
      <c r="U842" s="17">
        <f>IF(performance_data[[#This Row],[return_percentage]]&lt;performance_data[[#This Row],[benchmark_return]],1,0)</f>
        <v>0</v>
      </c>
      <c r="V842" s="17">
        <f>COUNTIFS(performance_data[portfolio_id],performance_data[[#This Row],[portfolio_id]])</f>
        <v>27</v>
      </c>
      <c r="W842" s="17">
        <f>COUNTIFS(performance_data[portfolio_id],performance_data[[#This Row],[portfolio_id]],
          performance_data[return_flag],1)</f>
        <v>12</v>
      </c>
      <c r="X842" s="15">
        <f>performance_data[[#This Row],[underperform_flag_count]]/performance_data[[#This Row],[totalportfoliocount]]</f>
        <v>0.44444444444444442</v>
      </c>
    </row>
    <row r="843" spans="1:24" x14ac:dyDescent="0.3">
      <c r="A843">
        <v>2344</v>
      </c>
      <c r="B843" s="1">
        <v>45549</v>
      </c>
      <c r="C843">
        <v>434333.88</v>
      </c>
      <c r="D843">
        <v>0.11</v>
      </c>
      <c r="E843">
        <v>0.1</v>
      </c>
      <c r="F843">
        <v>17034.12</v>
      </c>
      <c r="G843">
        <v>19565.68</v>
      </c>
      <c r="H843" t="s">
        <v>2205</v>
      </c>
      <c r="I843" t="s">
        <v>2209</v>
      </c>
      <c r="J843">
        <v>9</v>
      </c>
      <c r="K843" t="s">
        <v>2221</v>
      </c>
      <c r="L843" t="str">
        <f>IF(performance_data[[#This Row],[return_percentage]]&gt;=performance_data[[#This Row],[benchmark_return]],"Higher","Lower")</f>
        <v>Higher</v>
      </c>
      <c r="M843" s="14">
        <f xml:space="preserve"> _xlfn.MAXIFS(performance_data[date],performance_data[portfolio_id],performance_data[[#This Row],[portfolio_id]])</f>
        <v>45549</v>
      </c>
      <c r="N843" s="14">
        <f xml:space="preserve"> _xlfn.MINIFS(performance_data[date],performance_data[portfolio_id],performance_data[[#This Row],[portfolio_id]])</f>
        <v>44833</v>
      </c>
      <c r="O843" s="15">
        <f>_xlfn.MAXIFS(performance_data[portfolio_value],performance_data[portfolio_id],performance_data[[#This Row],[portfolio_id]],performance_data[date],performance_data[[#This Row],[latest_date]])</f>
        <v>434333.88</v>
      </c>
      <c r="P843" s="15">
        <f>_xlfn.MAXIFS(performance_data[portfolio_value],performance_data[portfolio_id],performance_data[[#This Row],[portfolio_id]],performance_data[date],performance_data[[#This Row],[starting_date]])</f>
        <v>90831.65</v>
      </c>
      <c r="Q843" s="15">
        <f>performance_data[[#This Row],[latest_value]]-performance_data[[#This Row],[starting_value]]</f>
        <v>343502.23</v>
      </c>
      <c r="R843" s="15">
        <f>performance_data[[#This Row],[net_inflows]]-performance_data[[#This Row],[net_outflows]]</f>
        <v>-2531.5600000000013</v>
      </c>
      <c r="S843" s="15" t="str">
        <f>IF(performance_data[[#This Row],[net_inflows]]&gt;AVERAGE(performance_data[net_inflows]),"High","Low")</f>
        <v>High</v>
      </c>
      <c r="T843" s="15">
        <f>AVERAGEIF(performance_data[inflow_flag],performance_data[[#This Row],[inflow_flag]],performance_data[return_percentage])</f>
        <v>4.8467905675459724</v>
      </c>
      <c r="U843" s="17">
        <f>IF(performance_data[[#This Row],[return_percentage]]&lt;performance_data[[#This Row],[benchmark_return]],1,0)</f>
        <v>0</v>
      </c>
      <c r="V843" s="17">
        <f>COUNTIFS(performance_data[portfolio_id],performance_data[[#This Row],[portfolio_id]])</f>
        <v>27</v>
      </c>
      <c r="W843" s="17">
        <f>COUNTIFS(performance_data[portfolio_id],performance_data[[#This Row],[portfolio_id]],
          performance_data[return_flag],1)</f>
        <v>12</v>
      </c>
      <c r="X843" s="15">
        <f>performance_data[[#This Row],[underperform_flag_count]]/performance_data[[#This Row],[totalportfoliocount]]</f>
        <v>0.44444444444444442</v>
      </c>
    </row>
    <row r="844" spans="1:24" x14ac:dyDescent="0.3">
      <c r="A844">
        <v>2344</v>
      </c>
      <c r="B844" s="1">
        <v>44896</v>
      </c>
      <c r="C844">
        <v>227873.51</v>
      </c>
      <c r="D844">
        <v>-1.35</v>
      </c>
      <c r="E844">
        <v>-1.31</v>
      </c>
      <c r="F844">
        <v>3806.63</v>
      </c>
      <c r="G844">
        <v>2382.8200000000002</v>
      </c>
      <c r="H844" t="s">
        <v>2220</v>
      </c>
      <c r="I844" t="s">
        <v>2217</v>
      </c>
      <c r="J844">
        <v>12</v>
      </c>
      <c r="K844" t="s">
        <v>2218</v>
      </c>
      <c r="L844" t="str">
        <f>IF(performance_data[[#This Row],[return_percentage]]&gt;=performance_data[[#This Row],[benchmark_return]],"Higher","Lower")</f>
        <v>Lower</v>
      </c>
      <c r="M844" s="14">
        <f xml:space="preserve"> _xlfn.MAXIFS(performance_data[date],performance_data[portfolio_id],performance_data[[#This Row],[portfolio_id]])</f>
        <v>45549</v>
      </c>
      <c r="N844" s="14">
        <f xml:space="preserve"> _xlfn.MINIFS(performance_data[date],performance_data[portfolio_id],performance_data[[#This Row],[portfolio_id]])</f>
        <v>44833</v>
      </c>
      <c r="O844" s="15">
        <f>_xlfn.MAXIFS(performance_data[portfolio_value],performance_data[portfolio_id],performance_data[[#This Row],[portfolio_id]],performance_data[date],performance_data[[#This Row],[latest_date]])</f>
        <v>434333.88</v>
      </c>
      <c r="P844" s="15">
        <f>_xlfn.MAXIFS(performance_data[portfolio_value],performance_data[portfolio_id],performance_data[[#This Row],[portfolio_id]],performance_data[date],performance_data[[#This Row],[starting_date]])</f>
        <v>90831.65</v>
      </c>
      <c r="Q844" s="15">
        <f>performance_data[[#This Row],[latest_value]]-performance_data[[#This Row],[starting_value]]</f>
        <v>343502.23</v>
      </c>
      <c r="R844" s="15">
        <f>performance_data[[#This Row],[net_inflows]]-performance_data[[#This Row],[net_outflows]]</f>
        <v>1423.81</v>
      </c>
      <c r="S844" s="15" t="str">
        <f>IF(performance_data[[#This Row],[net_inflows]]&gt;AVERAGE(performance_data[net_inflows]),"High","Low")</f>
        <v>Low</v>
      </c>
      <c r="T844" s="15">
        <f>AVERAGEIF(performance_data[inflow_flag],performance_data[[#This Row],[inflow_flag]],performance_data[return_percentage])</f>
        <v>5.0457846277021572</v>
      </c>
      <c r="U844" s="17">
        <f>IF(performance_data[[#This Row],[return_percentage]]&lt;performance_data[[#This Row],[benchmark_return]],1,0)</f>
        <v>1</v>
      </c>
      <c r="V844" s="17">
        <f>COUNTIFS(performance_data[portfolio_id],performance_data[[#This Row],[portfolio_id]])</f>
        <v>27</v>
      </c>
      <c r="W844" s="17">
        <f>COUNTIFS(performance_data[portfolio_id],performance_data[[#This Row],[portfolio_id]],
          performance_data[return_flag],1)</f>
        <v>12</v>
      </c>
      <c r="X844" s="15">
        <f>performance_data[[#This Row],[underperform_flag_count]]/performance_data[[#This Row],[totalportfoliocount]]</f>
        <v>0.44444444444444442</v>
      </c>
    </row>
    <row r="845" spans="1:24" x14ac:dyDescent="0.3">
      <c r="A845">
        <v>2344</v>
      </c>
      <c r="B845" s="1">
        <v>44833</v>
      </c>
      <c r="C845">
        <v>90831.65</v>
      </c>
      <c r="D845">
        <v>2.83</v>
      </c>
      <c r="E845">
        <v>2.81</v>
      </c>
      <c r="F845">
        <v>1762.41</v>
      </c>
      <c r="G845">
        <v>8010.57</v>
      </c>
      <c r="H845" t="s">
        <v>2220</v>
      </c>
      <c r="I845" t="s">
        <v>2209</v>
      </c>
      <c r="J845">
        <v>9</v>
      </c>
      <c r="K845" t="s">
        <v>2221</v>
      </c>
      <c r="L845" t="str">
        <f>IF(performance_data[[#This Row],[return_percentage]]&gt;=performance_data[[#This Row],[benchmark_return]],"Higher","Lower")</f>
        <v>Higher</v>
      </c>
      <c r="M845" s="14">
        <f xml:space="preserve"> _xlfn.MAXIFS(performance_data[date],performance_data[portfolio_id],performance_data[[#This Row],[portfolio_id]])</f>
        <v>45549</v>
      </c>
      <c r="N845" s="14">
        <f xml:space="preserve"> _xlfn.MINIFS(performance_data[date],performance_data[portfolio_id],performance_data[[#This Row],[portfolio_id]])</f>
        <v>44833</v>
      </c>
      <c r="O845" s="15">
        <f>_xlfn.MAXIFS(performance_data[portfolio_value],performance_data[portfolio_id],performance_data[[#This Row],[portfolio_id]],performance_data[date],performance_data[[#This Row],[latest_date]])</f>
        <v>434333.88</v>
      </c>
      <c r="P845" s="15">
        <f>_xlfn.MAXIFS(performance_data[portfolio_value],performance_data[portfolio_id],performance_data[[#This Row],[portfolio_id]],performance_data[date],performance_data[[#This Row],[starting_date]])</f>
        <v>90831.65</v>
      </c>
      <c r="Q845" s="15">
        <f>performance_data[[#This Row],[latest_value]]-performance_data[[#This Row],[starting_value]]</f>
        <v>343502.23</v>
      </c>
      <c r="R845" s="15">
        <f>performance_data[[#This Row],[net_inflows]]-performance_data[[#This Row],[net_outflows]]</f>
        <v>-6248.16</v>
      </c>
      <c r="S845" s="15" t="str">
        <f>IF(performance_data[[#This Row],[net_inflows]]&gt;AVERAGE(performance_data[net_inflows]),"High","Low")</f>
        <v>Low</v>
      </c>
      <c r="T845" s="15">
        <f>AVERAGEIF(performance_data[inflow_flag],performance_data[[#This Row],[inflow_flag]],performance_data[return_percentage])</f>
        <v>5.0457846277021572</v>
      </c>
      <c r="U845" s="17">
        <f>IF(performance_data[[#This Row],[return_percentage]]&lt;performance_data[[#This Row],[benchmark_return]],1,0)</f>
        <v>0</v>
      </c>
      <c r="V845" s="17">
        <f>COUNTIFS(performance_data[portfolio_id],performance_data[[#This Row],[portfolio_id]])</f>
        <v>27</v>
      </c>
      <c r="W845" s="17">
        <f>COUNTIFS(performance_data[portfolio_id],performance_data[[#This Row],[portfolio_id]],
          performance_data[return_flag],1)</f>
        <v>12</v>
      </c>
      <c r="X845" s="15">
        <f>performance_data[[#This Row],[underperform_flag_count]]/performance_data[[#This Row],[totalportfoliocount]]</f>
        <v>0.44444444444444442</v>
      </c>
    </row>
    <row r="846" spans="1:24" x14ac:dyDescent="0.3">
      <c r="A846">
        <v>2344</v>
      </c>
      <c r="B846" s="1">
        <v>45129</v>
      </c>
      <c r="C846">
        <v>297911.55</v>
      </c>
      <c r="D846">
        <v>4.75</v>
      </c>
      <c r="E846">
        <v>4.74</v>
      </c>
      <c r="F846">
        <v>16172.56</v>
      </c>
      <c r="G846">
        <v>452.77</v>
      </c>
      <c r="H846" t="s">
        <v>2213</v>
      </c>
      <c r="I846" t="s">
        <v>2209</v>
      </c>
      <c r="J846">
        <v>7</v>
      </c>
      <c r="K846" t="s">
        <v>2210</v>
      </c>
      <c r="L846" t="str">
        <f>IF(performance_data[[#This Row],[return_percentage]]&gt;=performance_data[[#This Row],[benchmark_return]],"Higher","Lower")</f>
        <v>Higher</v>
      </c>
      <c r="M846" s="14">
        <f xml:space="preserve"> _xlfn.MAXIFS(performance_data[date],performance_data[portfolio_id],performance_data[[#This Row],[portfolio_id]])</f>
        <v>45549</v>
      </c>
      <c r="N846" s="14">
        <f xml:space="preserve"> _xlfn.MINIFS(performance_data[date],performance_data[portfolio_id],performance_data[[#This Row],[portfolio_id]])</f>
        <v>44833</v>
      </c>
      <c r="O846" s="15">
        <f>_xlfn.MAXIFS(performance_data[portfolio_value],performance_data[portfolio_id],performance_data[[#This Row],[portfolio_id]],performance_data[date],performance_data[[#This Row],[latest_date]])</f>
        <v>434333.88</v>
      </c>
      <c r="P846" s="15">
        <f>_xlfn.MAXIFS(performance_data[portfolio_value],performance_data[portfolio_id],performance_data[[#This Row],[portfolio_id]],performance_data[date],performance_data[[#This Row],[starting_date]])</f>
        <v>90831.65</v>
      </c>
      <c r="Q846" s="15">
        <f>performance_data[[#This Row],[latest_value]]-performance_data[[#This Row],[starting_value]]</f>
        <v>343502.23</v>
      </c>
      <c r="R846" s="15">
        <f>performance_data[[#This Row],[net_inflows]]-performance_data[[#This Row],[net_outflows]]</f>
        <v>15719.789999999999</v>
      </c>
      <c r="S846" s="15" t="str">
        <f>IF(performance_data[[#This Row],[net_inflows]]&gt;AVERAGE(performance_data[net_inflows]),"High","Low")</f>
        <v>High</v>
      </c>
      <c r="T846" s="15">
        <f>AVERAGEIF(performance_data[inflow_flag],performance_data[[#This Row],[inflow_flag]],performance_data[return_percentage])</f>
        <v>4.8467905675459724</v>
      </c>
      <c r="U846" s="17">
        <f>IF(performance_data[[#This Row],[return_percentage]]&lt;performance_data[[#This Row],[benchmark_return]],1,0)</f>
        <v>0</v>
      </c>
      <c r="V846" s="17">
        <f>COUNTIFS(performance_data[portfolio_id],performance_data[[#This Row],[portfolio_id]])</f>
        <v>27</v>
      </c>
      <c r="W846" s="17">
        <f>COUNTIFS(performance_data[portfolio_id],performance_data[[#This Row],[portfolio_id]],
          performance_data[return_flag],1)</f>
        <v>12</v>
      </c>
      <c r="X846" s="15">
        <f>performance_data[[#This Row],[underperform_flag_count]]/performance_data[[#This Row],[totalportfoliocount]]</f>
        <v>0.44444444444444442</v>
      </c>
    </row>
    <row r="847" spans="1:24" x14ac:dyDescent="0.3">
      <c r="A847">
        <v>2344</v>
      </c>
      <c r="B847" s="1">
        <v>44890</v>
      </c>
      <c r="C847">
        <v>213819.04</v>
      </c>
      <c r="D847">
        <v>9.3699999999999992</v>
      </c>
      <c r="E847">
        <v>10.5</v>
      </c>
      <c r="F847">
        <v>12686.17</v>
      </c>
      <c r="G847">
        <v>6128.12</v>
      </c>
      <c r="H847" t="s">
        <v>2220</v>
      </c>
      <c r="I847" t="s">
        <v>2217</v>
      </c>
      <c r="J847">
        <v>11</v>
      </c>
      <c r="K847" t="s">
        <v>2219</v>
      </c>
      <c r="L847" t="str">
        <f>IF(performance_data[[#This Row],[return_percentage]]&gt;=performance_data[[#This Row],[benchmark_return]],"Higher","Lower")</f>
        <v>Lower</v>
      </c>
      <c r="M847" s="14">
        <f xml:space="preserve"> _xlfn.MAXIFS(performance_data[date],performance_data[portfolio_id],performance_data[[#This Row],[portfolio_id]])</f>
        <v>45549</v>
      </c>
      <c r="N847" s="14">
        <f xml:space="preserve"> _xlfn.MINIFS(performance_data[date],performance_data[portfolio_id],performance_data[[#This Row],[portfolio_id]])</f>
        <v>44833</v>
      </c>
      <c r="O847" s="15">
        <f>_xlfn.MAXIFS(performance_data[portfolio_value],performance_data[portfolio_id],performance_data[[#This Row],[portfolio_id]],performance_data[date],performance_data[[#This Row],[latest_date]])</f>
        <v>434333.88</v>
      </c>
      <c r="P847" s="15">
        <f>_xlfn.MAXIFS(performance_data[portfolio_value],performance_data[portfolio_id],performance_data[[#This Row],[portfolio_id]],performance_data[date],performance_data[[#This Row],[starting_date]])</f>
        <v>90831.65</v>
      </c>
      <c r="Q847" s="15">
        <f>performance_data[[#This Row],[latest_value]]-performance_data[[#This Row],[starting_value]]</f>
        <v>343502.23</v>
      </c>
      <c r="R847" s="15">
        <f>performance_data[[#This Row],[net_inflows]]-performance_data[[#This Row],[net_outflows]]</f>
        <v>6558.05</v>
      </c>
      <c r="S847" s="15" t="str">
        <f>IF(performance_data[[#This Row],[net_inflows]]&gt;AVERAGE(performance_data[net_inflows]),"High","Low")</f>
        <v>High</v>
      </c>
      <c r="T847" s="15">
        <f>AVERAGEIF(performance_data[inflow_flag],performance_data[[#This Row],[inflow_flag]],performance_data[return_percentage])</f>
        <v>4.8467905675459724</v>
      </c>
      <c r="U847" s="17">
        <f>IF(performance_data[[#This Row],[return_percentage]]&lt;performance_data[[#This Row],[benchmark_return]],1,0)</f>
        <v>1</v>
      </c>
      <c r="V847" s="17">
        <f>COUNTIFS(performance_data[portfolio_id],performance_data[[#This Row],[portfolio_id]])</f>
        <v>27</v>
      </c>
      <c r="W847" s="17">
        <f>COUNTIFS(performance_data[portfolio_id],performance_data[[#This Row],[portfolio_id]],
          performance_data[return_flag],1)</f>
        <v>12</v>
      </c>
      <c r="X847" s="15">
        <f>performance_data[[#This Row],[underperform_flag_count]]/performance_data[[#This Row],[totalportfoliocount]]</f>
        <v>0.44444444444444442</v>
      </c>
    </row>
    <row r="848" spans="1:24" x14ac:dyDescent="0.3">
      <c r="A848">
        <v>2344</v>
      </c>
      <c r="B848" s="1">
        <v>45459</v>
      </c>
      <c r="C848">
        <v>407498.97</v>
      </c>
      <c r="D848">
        <v>-9.5500000000000007</v>
      </c>
      <c r="E848">
        <v>-10.68</v>
      </c>
      <c r="F848">
        <v>13068.79</v>
      </c>
      <c r="G848">
        <v>12000.03</v>
      </c>
      <c r="H848" t="s">
        <v>2205</v>
      </c>
      <c r="I848" t="s">
        <v>2211</v>
      </c>
      <c r="J848">
        <v>6</v>
      </c>
      <c r="K848" t="s">
        <v>2212</v>
      </c>
      <c r="L848" t="str">
        <f>IF(performance_data[[#This Row],[return_percentage]]&gt;=performance_data[[#This Row],[benchmark_return]],"Higher","Lower")</f>
        <v>Higher</v>
      </c>
      <c r="M848" s="14">
        <f xml:space="preserve"> _xlfn.MAXIFS(performance_data[date],performance_data[portfolio_id],performance_data[[#This Row],[portfolio_id]])</f>
        <v>45549</v>
      </c>
      <c r="N848" s="14">
        <f xml:space="preserve"> _xlfn.MINIFS(performance_data[date],performance_data[portfolio_id],performance_data[[#This Row],[portfolio_id]])</f>
        <v>44833</v>
      </c>
      <c r="O848" s="15">
        <f>_xlfn.MAXIFS(performance_data[portfolio_value],performance_data[portfolio_id],performance_data[[#This Row],[portfolio_id]],performance_data[date],performance_data[[#This Row],[latest_date]])</f>
        <v>434333.88</v>
      </c>
      <c r="P848" s="15">
        <f>_xlfn.MAXIFS(performance_data[portfolio_value],performance_data[portfolio_id],performance_data[[#This Row],[portfolio_id]],performance_data[date],performance_data[[#This Row],[starting_date]])</f>
        <v>90831.65</v>
      </c>
      <c r="Q848" s="15">
        <f>performance_data[[#This Row],[latest_value]]-performance_data[[#This Row],[starting_value]]</f>
        <v>343502.23</v>
      </c>
      <c r="R848" s="15">
        <f>performance_data[[#This Row],[net_inflows]]-performance_data[[#This Row],[net_outflows]]</f>
        <v>1068.7600000000002</v>
      </c>
      <c r="S848" s="15" t="str">
        <f>IF(performance_data[[#This Row],[net_inflows]]&gt;AVERAGE(performance_data[net_inflows]),"High","Low")</f>
        <v>High</v>
      </c>
      <c r="T848" s="15">
        <f>AVERAGEIF(performance_data[inflow_flag],performance_data[[#This Row],[inflow_flag]],performance_data[return_percentage])</f>
        <v>4.8467905675459724</v>
      </c>
      <c r="U848" s="17">
        <f>IF(performance_data[[#This Row],[return_percentage]]&lt;performance_data[[#This Row],[benchmark_return]],1,0)</f>
        <v>0</v>
      </c>
      <c r="V848" s="17">
        <f>COUNTIFS(performance_data[portfolio_id],performance_data[[#This Row],[portfolio_id]])</f>
        <v>27</v>
      </c>
      <c r="W848" s="17">
        <f>COUNTIFS(performance_data[portfolio_id],performance_data[[#This Row],[portfolio_id]],
          performance_data[return_flag],1)</f>
        <v>12</v>
      </c>
      <c r="X848" s="15">
        <f>performance_data[[#This Row],[underperform_flag_count]]/performance_data[[#This Row],[totalportfoliocount]]</f>
        <v>0.44444444444444442</v>
      </c>
    </row>
    <row r="849" spans="1:24" x14ac:dyDescent="0.3">
      <c r="A849">
        <v>2363</v>
      </c>
      <c r="B849" s="1">
        <v>44981</v>
      </c>
      <c r="C849">
        <v>289066.86</v>
      </c>
      <c r="D849">
        <v>13.05</v>
      </c>
      <c r="E849">
        <v>14.2</v>
      </c>
      <c r="F849">
        <v>17873.91</v>
      </c>
      <c r="G849">
        <v>10517.78</v>
      </c>
      <c r="H849" t="s">
        <v>2213</v>
      </c>
      <c r="I849" t="s">
        <v>2206</v>
      </c>
      <c r="J849">
        <v>2</v>
      </c>
      <c r="K849" t="s">
        <v>2226</v>
      </c>
      <c r="L849" t="str">
        <f>IF(performance_data[[#This Row],[return_percentage]]&gt;=performance_data[[#This Row],[benchmark_return]],"Higher","Lower")</f>
        <v>Lower</v>
      </c>
      <c r="M849" s="14">
        <f xml:space="preserve"> _xlfn.MAXIFS(performance_data[date],performance_data[portfolio_id],performance_data[[#This Row],[portfolio_id]])</f>
        <v>45525</v>
      </c>
      <c r="N849" s="14">
        <f xml:space="preserve"> _xlfn.MINIFS(performance_data[date],performance_data[portfolio_id],performance_data[[#This Row],[portfolio_id]])</f>
        <v>44830</v>
      </c>
      <c r="O849" s="15">
        <f>_xlfn.MAXIFS(performance_data[portfolio_value],performance_data[portfolio_id],performance_data[[#This Row],[portfolio_id]],performance_data[date],performance_data[[#This Row],[latest_date]])</f>
        <v>449498.93</v>
      </c>
      <c r="P849" s="15">
        <f>_xlfn.MAXIFS(performance_data[portfolio_value],performance_data[portfolio_id],performance_data[[#This Row],[portfolio_id]],performance_data[date],performance_data[[#This Row],[starting_date]])</f>
        <v>333280.58</v>
      </c>
      <c r="Q849" s="15">
        <f>performance_data[[#This Row],[latest_value]]-performance_data[[#This Row],[starting_value]]</f>
        <v>116218.34999999998</v>
      </c>
      <c r="R849" s="15">
        <f>performance_data[[#This Row],[net_inflows]]-performance_data[[#This Row],[net_outflows]]</f>
        <v>7356.1299999999992</v>
      </c>
      <c r="S849" s="15" t="str">
        <f>IF(performance_data[[#This Row],[net_inflows]]&gt;AVERAGE(performance_data[net_inflows]),"High","Low")</f>
        <v>High</v>
      </c>
      <c r="T849" s="15">
        <f>AVERAGEIF(performance_data[inflow_flag],performance_data[[#This Row],[inflow_flag]],performance_data[return_percentage])</f>
        <v>4.8467905675459724</v>
      </c>
      <c r="U849" s="17">
        <f>IF(performance_data[[#This Row],[return_percentage]]&lt;performance_data[[#This Row],[benchmark_return]],1,0)</f>
        <v>1</v>
      </c>
      <c r="V849" s="17">
        <f>COUNTIFS(performance_data[portfolio_id],performance_data[[#This Row],[portfolio_id]])</f>
        <v>39</v>
      </c>
      <c r="W849" s="17">
        <f>COUNTIFS(performance_data[portfolio_id],performance_data[[#This Row],[portfolio_id]],
          performance_data[return_flag],1)</f>
        <v>18</v>
      </c>
      <c r="X849" s="15">
        <f>performance_data[[#This Row],[underperform_flag_count]]/performance_data[[#This Row],[totalportfoliocount]]</f>
        <v>0.46153846153846156</v>
      </c>
    </row>
    <row r="850" spans="1:24" x14ac:dyDescent="0.3">
      <c r="A850">
        <v>2363</v>
      </c>
      <c r="B850" s="1">
        <v>45455</v>
      </c>
      <c r="C850">
        <v>487594.78</v>
      </c>
      <c r="D850">
        <v>-4.43</v>
      </c>
      <c r="E850">
        <v>-5.09</v>
      </c>
      <c r="F850">
        <v>15428.9</v>
      </c>
      <c r="G850">
        <v>11876.57</v>
      </c>
      <c r="H850" t="s">
        <v>2205</v>
      </c>
      <c r="I850" t="s">
        <v>2211</v>
      </c>
      <c r="J850">
        <v>6</v>
      </c>
      <c r="K850" t="s">
        <v>2212</v>
      </c>
      <c r="L850" t="str">
        <f>IF(performance_data[[#This Row],[return_percentage]]&gt;=performance_data[[#This Row],[benchmark_return]],"Higher","Lower")</f>
        <v>Higher</v>
      </c>
      <c r="M850" s="14">
        <f xml:space="preserve"> _xlfn.MAXIFS(performance_data[date],performance_data[portfolio_id],performance_data[[#This Row],[portfolio_id]])</f>
        <v>45525</v>
      </c>
      <c r="N850" s="14">
        <f xml:space="preserve"> _xlfn.MINIFS(performance_data[date],performance_data[portfolio_id],performance_data[[#This Row],[portfolio_id]])</f>
        <v>44830</v>
      </c>
      <c r="O850" s="15">
        <f>_xlfn.MAXIFS(performance_data[portfolio_value],performance_data[portfolio_id],performance_data[[#This Row],[portfolio_id]],performance_data[date],performance_data[[#This Row],[latest_date]])</f>
        <v>449498.93</v>
      </c>
      <c r="P850" s="15">
        <f>_xlfn.MAXIFS(performance_data[portfolio_value],performance_data[portfolio_id],performance_data[[#This Row],[portfolio_id]],performance_data[date],performance_data[[#This Row],[starting_date]])</f>
        <v>333280.58</v>
      </c>
      <c r="Q850" s="15">
        <f>performance_data[[#This Row],[latest_value]]-performance_data[[#This Row],[starting_value]]</f>
        <v>116218.34999999998</v>
      </c>
      <c r="R850" s="15">
        <f>performance_data[[#This Row],[net_inflows]]-performance_data[[#This Row],[net_outflows]]</f>
        <v>3552.33</v>
      </c>
      <c r="S850" s="15" t="str">
        <f>IF(performance_data[[#This Row],[net_inflows]]&gt;AVERAGE(performance_data[net_inflows]),"High","Low")</f>
        <v>High</v>
      </c>
      <c r="T850" s="15">
        <f>AVERAGEIF(performance_data[inflow_flag],performance_data[[#This Row],[inflow_flag]],performance_data[return_percentage])</f>
        <v>4.8467905675459724</v>
      </c>
      <c r="U850" s="17">
        <f>IF(performance_data[[#This Row],[return_percentage]]&lt;performance_data[[#This Row],[benchmark_return]],1,0)</f>
        <v>0</v>
      </c>
      <c r="V850" s="17">
        <f>COUNTIFS(performance_data[portfolio_id],performance_data[[#This Row],[portfolio_id]])</f>
        <v>39</v>
      </c>
      <c r="W850" s="17">
        <f>COUNTIFS(performance_data[portfolio_id],performance_data[[#This Row],[portfolio_id]],
          performance_data[return_flag],1)</f>
        <v>18</v>
      </c>
      <c r="X850" s="15">
        <f>performance_data[[#This Row],[underperform_flag_count]]/performance_data[[#This Row],[totalportfoliocount]]</f>
        <v>0.46153846153846156</v>
      </c>
    </row>
    <row r="851" spans="1:24" x14ac:dyDescent="0.3">
      <c r="A851">
        <v>2363</v>
      </c>
      <c r="B851" s="1">
        <v>45291</v>
      </c>
      <c r="C851">
        <v>139619.4</v>
      </c>
      <c r="D851">
        <v>2.41</v>
      </c>
      <c r="E851">
        <v>2.4900000000000002</v>
      </c>
      <c r="F851">
        <v>6922.32</v>
      </c>
      <c r="G851">
        <v>17911.2</v>
      </c>
      <c r="H851" t="s">
        <v>2213</v>
      </c>
      <c r="I851" t="s">
        <v>2217</v>
      </c>
      <c r="J851">
        <v>12</v>
      </c>
      <c r="K851" t="s">
        <v>2218</v>
      </c>
      <c r="L851" t="str">
        <f>IF(performance_data[[#This Row],[return_percentage]]&gt;=performance_data[[#This Row],[benchmark_return]],"Higher","Lower")</f>
        <v>Lower</v>
      </c>
      <c r="M851" s="14">
        <f xml:space="preserve"> _xlfn.MAXIFS(performance_data[date],performance_data[portfolio_id],performance_data[[#This Row],[portfolio_id]])</f>
        <v>45525</v>
      </c>
      <c r="N851" s="14">
        <f xml:space="preserve"> _xlfn.MINIFS(performance_data[date],performance_data[portfolio_id],performance_data[[#This Row],[portfolio_id]])</f>
        <v>44830</v>
      </c>
      <c r="O851" s="15">
        <f>_xlfn.MAXIFS(performance_data[portfolio_value],performance_data[portfolio_id],performance_data[[#This Row],[portfolio_id]],performance_data[date],performance_data[[#This Row],[latest_date]])</f>
        <v>449498.93</v>
      </c>
      <c r="P851" s="15">
        <f>_xlfn.MAXIFS(performance_data[portfolio_value],performance_data[portfolio_id],performance_data[[#This Row],[portfolio_id]],performance_data[date],performance_data[[#This Row],[starting_date]])</f>
        <v>333280.58</v>
      </c>
      <c r="Q851" s="15">
        <f>performance_data[[#This Row],[latest_value]]-performance_data[[#This Row],[starting_value]]</f>
        <v>116218.34999999998</v>
      </c>
      <c r="R851" s="15">
        <f>performance_data[[#This Row],[net_inflows]]-performance_data[[#This Row],[net_outflows]]</f>
        <v>-10988.880000000001</v>
      </c>
      <c r="S851" s="15" t="str">
        <f>IF(performance_data[[#This Row],[net_inflows]]&gt;AVERAGE(performance_data[net_inflows]),"High","Low")</f>
        <v>Low</v>
      </c>
      <c r="T851" s="15">
        <f>AVERAGEIF(performance_data[inflow_flag],performance_data[[#This Row],[inflow_flag]],performance_data[return_percentage])</f>
        <v>5.0457846277021572</v>
      </c>
      <c r="U851" s="17">
        <f>IF(performance_data[[#This Row],[return_percentage]]&lt;performance_data[[#This Row],[benchmark_return]],1,0)</f>
        <v>1</v>
      </c>
      <c r="V851" s="17">
        <f>COUNTIFS(performance_data[portfolio_id],performance_data[[#This Row],[portfolio_id]])</f>
        <v>39</v>
      </c>
      <c r="W851" s="17">
        <f>COUNTIFS(performance_data[portfolio_id],performance_data[[#This Row],[portfolio_id]],
          performance_data[return_flag],1)</f>
        <v>18</v>
      </c>
      <c r="X851" s="15">
        <f>performance_data[[#This Row],[underperform_flag_count]]/performance_data[[#This Row],[totalportfoliocount]]</f>
        <v>0.46153846153846156</v>
      </c>
    </row>
    <row r="852" spans="1:24" x14ac:dyDescent="0.3">
      <c r="A852">
        <v>2363</v>
      </c>
      <c r="B852" s="1">
        <v>44897</v>
      </c>
      <c r="C852">
        <v>154053.26</v>
      </c>
      <c r="D852">
        <v>-2.3199999999999998</v>
      </c>
      <c r="E852">
        <v>-2.1</v>
      </c>
      <c r="F852">
        <v>16093.39</v>
      </c>
      <c r="G852">
        <v>9509.7900000000009</v>
      </c>
      <c r="H852" t="s">
        <v>2220</v>
      </c>
      <c r="I852" t="s">
        <v>2217</v>
      </c>
      <c r="J852">
        <v>12</v>
      </c>
      <c r="K852" t="s">
        <v>2218</v>
      </c>
      <c r="L852" t="str">
        <f>IF(performance_data[[#This Row],[return_percentage]]&gt;=performance_data[[#This Row],[benchmark_return]],"Higher","Lower")</f>
        <v>Lower</v>
      </c>
      <c r="M852" s="14">
        <f xml:space="preserve"> _xlfn.MAXIFS(performance_data[date],performance_data[portfolio_id],performance_data[[#This Row],[portfolio_id]])</f>
        <v>45525</v>
      </c>
      <c r="N852" s="14">
        <f xml:space="preserve"> _xlfn.MINIFS(performance_data[date],performance_data[portfolio_id],performance_data[[#This Row],[portfolio_id]])</f>
        <v>44830</v>
      </c>
      <c r="O852" s="15">
        <f>_xlfn.MAXIFS(performance_data[portfolio_value],performance_data[portfolio_id],performance_data[[#This Row],[portfolio_id]],performance_data[date],performance_data[[#This Row],[latest_date]])</f>
        <v>449498.93</v>
      </c>
      <c r="P852" s="15">
        <f>_xlfn.MAXIFS(performance_data[portfolio_value],performance_data[portfolio_id],performance_data[[#This Row],[portfolio_id]],performance_data[date],performance_data[[#This Row],[starting_date]])</f>
        <v>333280.58</v>
      </c>
      <c r="Q852" s="15">
        <f>performance_data[[#This Row],[latest_value]]-performance_data[[#This Row],[starting_value]]</f>
        <v>116218.34999999998</v>
      </c>
      <c r="R852" s="15">
        <f>performance_data[[#This Row],[net_inflows]]-performance_data[[#This Row],[net_outflows]]</f>
        <v>6583.5999999999985</v>
      </c>
      <c r="S852" s="15" t="str">
        <f>IF(performance_data[[#This Row],[net_inflows]]&gt;AVERAGE(performance_data[net_inflows]),"High","Low")</f>
        <v>High</v>
      </c>
      <c r="T852" s="15">
        <f>AVERAGEIF(performance_data[inflow_flag],performance_data[[#This Row],[inflow_flag]],performance_data[return_percentage])</f>
        <v>4.8467905675459724</v>
      </c>
      <c r="U852" s="17">
        <f>IF(performance_data[[#This Row],[return_percentage]]&lt;performance_data[[#This Row],[benchmark_return]],1,0)</f>
        <v>1</v>
      </c>
      <c r="V852" s="17">
        <f>COUNTIFS(performance_data[portfolio_id],performance_data[[#This Row],[portfolio_id]])</f>
        <v>39</v>
      </c>
      <c r="W852" s="17">
        <f>COUNTIFS(performance_data[portfolio_id],performance_data[[#This Row],[portfolio_id]],
          performance_data[return_flag],1)</f>
        <v>18</v>
      </c>
      <c r="X852" s="15">
        <f>performance_data[[#This Row],[underperform_flag_count]]/performance_data[[#This Row],[totalportfoliocount]]</f>
        <v>0.46153846153846156</v>
      </c>
    </row>
    <row r="853" spans="1:24" x14ac:dyDescent="0.3">
      <c r="A853">
        <v>2363</v>
      </c>
      <c r="B853" s="1">
        <v>45081</v>
      </c>
      <c r="C853">
        <v>406198.47</v>
      </c>
      <c r="D853">
        <v>-7.28</v>
      </c>
      <c r="E853">
        <v>-7.51</v>
      </c>
      <c r="F853">
        <v>12003.22</v>
      </c>
      <c r="G853">
        <v>7117.29</v>
      </c>
      <c r="H853" t="s">
        <v>2213</v>
      </c>
      <c r="I853" t="s">
        <v>2211</v>
      </c>
      <c r="J853">
        <v>6</v>
      </c>
      <c r="K853" t="s">
        <v>2212</v>
      </c>
      <c r="L853" t="str">
        <f>IF(performance_data[[#This Row],[return_percentage]]&gt;=performance_data[[#This Row],[benchmark_return]],"Higher","Lower")</f>
        <v>Higher</v>
      </c>
      <c r="M853" s="14">
        <f xml:space="preserve"> _xlfn.MAXIFS(performance_data[date],performance_data[portfolio_id],performance_data[[#This Row],[portfolio_id]])</f>
        <v>45525</v>
      </c>
      <c r="N853" s="14">
        <f xml:space="preserve"> _xlfn.MINIFS(performance_data[date],performance_data[portfolio_id],performance_data[[#This Row],[portfolio_id]])</f>
        <v>44830</v>
      </c>
      <c r="O853" s="15">
        <f>_xlfn.MAXIFS(performance_data[portfolio_value],performance_data[portfolio_id],performance_data[[#This Row],[portfolio_id]],performance_data[date],performance_data[[#This Row],[latest_date]])</f>
        <v>449498.93</v>
      </c>
      <c r="P853" s="15">
        <f>_xlfn.MAXIFS(performance_data[portfolio_value],performance_data[portfolio_id],performance_data[[#This Row],[portfolio_id]],performance_data[date],performance_data[[#This Row],[starting_date]])</f>
        <v>333280.58</v>
      </c>
      <c r="Q853" s="15">
        <f>performance_data[[#This Row],[latest_value]]-performance_data[[#This Row],[starting_value]]</f>
        <v>116218.34999999998</v>
      </c>
      <c r="R853" s="15">
        <f>performance_data[[#This Row],[net_inflows]]-performance_data[[#This Row],[net_outflows]]</f>
        <v>4885.9299999999994</v>
      </c>
      <c r="S853" s="15" t="str">
        <f>IF(performance_data[[#This Row],[net_inflows]]&gt;AVERAGE(performance_data[net_inflows]),"High","Low")</f>
        <v>High</v>
      </c>
      <c r="T853" s="15">
        <f>AVERAGEIF(performance_data[inflow_flag],performance_data[[#This Row],[inflow_flag]],performance_data[return_percentage])</f>
        <v>4.8467905675459724</v>
      </c>
      <c r="U853" s="17">
        <f>IF(performance_data[[#This Row],[return_percentage]]&lt;performance_data[[#This Row],[benchmark_return]],1,0)</f>
        <v>0</v>
      </c>
      <c r="V853" s="17">
        <f>COUNTIFS(performance_data[portfolio_id],performance_data[[#This Row],[portfolio_id]])</f>
        <v>39</v>
      </c>
      <c r="W853" s="17">
        <f>COUNTIFS(performance_data[portfolio_id],performance_data[[#This Row],[portfolio_id]],
          performance_data[return_flag],1)</f>
        <v>18</v>
      </c>
      <c r="X853" s="15">
        <f>performance_data[[#This Row],[underperform_flag_count]]/performance_data[[#This Row],[totalportfoliocount]]</f>
        <v>0.46153846153846156</v>
      </c>
    </row>
    <row r="854" spans="1:24" x14ac:dyDescent="0.3">
      <c r="A854">
        <v>2363</v>
      </c>
      <c r="B854" s="1">
        <v>44914</v>
      </c>
      <c r="C854">
        <v>293163.39</v>
      </c>
      <c r="D854">
        <v>12.93</v>
      </c>
      <c r="E854">
        <v>13.3</v>
      </c>
      <c r="F854">
        <v>2268.2800000000002</v>
      </c>
      <c r="G854">
        <v>1825.96</v>
      </c>
      <c r="H854" t="s">
        <v>2220</v>
      </c>
      <c r="I854" t="s">
        <v>2217</v>
      </c>
      <c r="J854">
        <v>12</v>
      </c>
      <c r="K854" t="s">
        <v>2218</v>
      </c>
      <c r="L854" t="str">
        <f>IF(performance_data[[#This Row],[return_percentage]]&gt;=performance_data[[#This Row],[benchmark_return]],"Higher","Lower")</f>
        <v>Lower</v>
      </c>
      <c r="M854" s="14">
        <f xml:space="preserve"> _xlfn.MAXIFS(performance_data[date],performance_data[portfolio_id],performance_data[[#This Row],[portfolio_id]])</f>
        <v>45525</v>
      </c>
      <c r="N854" s="14">
        <f xml:space="preserve"> _xlfn.MINIFS(performance_data[date],performance_data[portfolio_id],performance_data[[#This Row],[portfolio_id]])</f>
        <v>44830</v>
      </c>
      <c r="O854" s="15">
        <f>_xlfn.MAXIFS(performance_data[portfolio_value],performance_data[portfolio_id],performance_data[[#This Row],[portfolio_id]],performance_data[date],performance_data[[#This Row],[latest_date]])</f>
        <v>449498.93</v>
      </c>
      <c r="P854" s="15">
        <f>_xlfn.MAXIFS(performance_data[portfolio_value],performance_data[portfolio_id],performance_data[[#This Row],[portfolio_id]],performance_data[date],performance_data[[#This Row],[starting_date]])</f>
        <v>333280.58</v>
      </c>
      <c r="Q854" s="15">
        <f>performance_data[[#This Row],[latest_value]]-performance_data[[#This Row],[starting_value]]</f>
        <v>116218.34999999998</v>
      </c>
      <c r="R854" s="15">
        <f>performance_data[[#This Row],[net_inflows]]-performance_data[[#This Row],[net_outflows]]</f>
        <v>442.32000000000016</v>
      </c>
      <c r="S854" s="15" t="str">
        <f>IF(performance_data[[#This Row],[net_inflows]]&gt;AVERAGE(performance_data[net_inflows]),"High","Low")</f>
        <v>Low</v>
      </c>
      <c r="T854" s="15">
        <f>AVERAGEIF(performance_data[inflow_flag],performance_data[[#This Row],[inflow_flag]],performance_data[return_percentage])</f>
        <v>5.0457846277021572</v>
      </c>
      <c r="U854" s="17">
        <f>IF(performance_data[[#This Row],[return_percentage]]&lt;performance_data[[#This Row],[benchmark_return]],1,0)</f>
        <v>1</v>
      </c>
      <c r="V854" s="17">
        <f>COUNTIFS(performance_data[portfolio_id],performance_data[[#This Row],[portfolio_id]])</f>
        <v>39</v>
      </c>
      <c r="W854" s="17">
        <f>COUNTIFS(performance_data[portfolio_id],performance_data[[#This Row],[portfolio_id]],
          performance_data[return_flag],1)</f>
        <v>18</v>
      </c>
      <c r="X854" s="15">
        <f>performance_data[[#This Row],[underperform_flag_count]]/performance_data[[#This Row],[totalportfoliocount]]</f>
        <v>0.46153846153846156</v>
      </c>
    </row>
    <row r="855" spans="1:24" x14ac:dyDescent="0.3">
      <c r="A855">
        <v>2363</v>
      </c>
      <c r="B855" s="1">
        <v>45222</v>
      </c>
      <c r="C855">
        <v>17691.05</v>
      </c>
      <c r="D855">
        <v>3.34</v>
      </c>
      <c r="E855">
        <v>3.35</v>
      </c>
      <c r="F855">
        <v>1933.57</v>
      </c>
      <c r="G855">
        <v>14682</v>
      </c>
      <c r="H855" t="s">
        <v>2213</v>
      </c>
      <c r="I855" t="s">
        <v>2217</v>
      </c>
      <c r="J855">
        <v>10</v>
      </c>
      <c r="K855" t="s">
        <v>2224</v>
      </c>
      <c r="L855" t="str">
        <f>IF(performance_data[[#This Row],[return_percentage]]&gt;=performance_data[[#This Row],[benchmark_return]],"Higher","Lower")</f>
        <v>Lower</v>
      </c>
      <c r="M855" s="14">
        <f xml:space="preserve"> _xlfn.MAXIFS(performance_data[date],performance_data[portfolio_id],performance_data[[#This Row],[portfolio_id]])</f>
        <v>45525</v>
      </c>
      <c r="N855" s="14">
        <f xml:space="preserve"> _xlfn.MINIFS(performance_data[date],performance_data[portfolio_id],performance_data[[#This Row],[portfolio_id]])</f>
        <v>44830</v>
      </c>
      <c r="O855" s="15">
        <f>_xlfn.MAXIFS(performance_data[portfolio_value],performance_data[portfolio_id],performance_data[[#This Row],[portfolio_id]],performance_data[date],performance_data[[#This Row],[latest_date]])</f>
        <v>449498.93</v>
      </c>
      <c r="P855" s="15">
        <f>_xlfn.MAXIFS(performance_data[portfolio_value],performance_data[portfolio_id],performance_data[[#This Row],[portfolio_id]],performance_data[date],performance_data[[#This Row],[starting_date]])</f>
        <v>333280.58</v>
      </c>
      <c r="Q855" s="15">
        <f>performance_data[[#This Row],[latest_value]]-performance_data[[#This Row],[starting_value]]</f>
        <v>116218.34999999998</v>
      </c>
      <c r="R855" s="15">
        <f>performance_data[[#This Row],[net_inflows]]-performance_data[[#This Row],[net_outflows]]</f>
        <v>-12748.43</v>
      </c>
      <c r="S855" s="15" t="str">
        <f>IF(performance_data[[#This Row],[net_inflows]]&gt;AVERAGE(performance_data[net_inflows]),"High","Low")</f>
        <v>Low</v>
      </c>
      <c r="T855" s="15">
        <f>AVERAGEIF(performance_data[inflow_flag],performance_data[[#This Row],[inflow_flag]],performance_data[return_percentage])</f>
        <v>5.0457846277021572</v>
      </c>
      <c r="U855" s="17">
        <f>IF(performance_data[[#This Row],[return_percentage]]&lt;performance_data[[#This Row],[benchmark_return]],1,0)</f>
        <v>1</v>
      </c>
      <c r="V855" s="17">
        <f>COUNTIFS(performance_data[portfolio_id],performance_data[[#This Row],[portfolio_id]])</f>
        <v>39</v>
      </c>
      <c r="W855" s="17">
        <f>COUNTIFS(performance_data[portfolio_id],performance_data[[#This Row],[portfolio_id]],
          performance_data[return_flag],1)</f>
        <v>18</v>
      </c>
      <c r="X855" s="15">
        <f>performance_data[[#This Row],[underperform_flag_count]]/performance_data[[#This Row],[totalportfoliocount]]</f>
        <v>0.46153846153846156</v>
      </c>
    </row>
    <row r="856" spans="1:24" x14ac:dyDescent="0.3">
      <c r="A856">
        <v>2363</v>
      </c>
      <c r="B856" s="1">
        <v>45525</v>
      </c>
      <c r="C856">
        <v>449498.93</v>
      </c>
      <c r="D856">
        <v>-1.97</v>
      </c>
      <c r="E856">
        <v>-1.92</v>
      </c>
      <c r="F856">
        <v>480.45</v>
      </c>
      <c r="G856">
        <v>17540.57</v>
      </c>
      <c r="H856" t="s">
        <v>2205</v>
      </c>
      <c r="I856" t="s">
        <v>2209</v>
      </c>
      <c r="J856">
        <v>8</v>
      </c>
      <c r="K856" t="s">
        <v>2214</v>
      </c>
      <c r="L856" t="str">
        <f>IF(performance_data[[#This Row],[return_percentage]]&gt;=performance_data[[#This Row],[benchmark_return]],"Higher","Lower")</f>
        <v>Lower</v>
      </c>
      <c r="M856" s="14">
        <f xml:space="preserve"> _xlfn.MAXIFS(performance_data[date],performance_data[portfolio_id],performance_data[[#This Row],[portfolio_id]])</f>
        <v>45525</v>
      </c>
      <c r="N856" s="14">
        <f xml:space="preserve"> _xlfn.MINIFS(performance_data[date],performance_data[portfolio_id],performance_data[[#This Row],[portfolio_id]])</f>
        <v>44830</v>
      </c>
      <c r="O856" s="15">
        <f>_xlfn.MAXIFS(performance_data[portfolio_value],performance_data[portfolio_id],performance_data[[#This Row],[portfolio_id]],performance_data[date],performance_data[[#This Row],[latest_date]])</f>
        <v>449498.93</v>
      </c>
      <c r="P856" s="15">
        <f>_xlfn.MAXIFS(performance_data[portfolio_value],performance_data[portfolio_id],performance_data[[#This Row],[portfolio_id]],performance_data[date],performance_data[[#This Row],[starting_date]])</f>
        <v>333280.58</v>
      </c>
      <c r="Q856" s="15">
        <f>performance_data[[#This Row],[latest_value]]-performance_data[[#This Row],[starting_value]]</f>
        <v>116218.34999999998</v>
      </c>
      <c r="R856" s="15">
        <f>performance_data[[#This Row],[net_inflows]]-performance_data[[#This Row],[net_outflows]]</f>
        <v>-17060.12</v>
      </c>
      <c r="S856" s="15" t="str">
        <f>IF(performance_data[[#This Row],[net_inflows]]&gt;AVERAGE(performance_data[net_inflows]),"High","Low")</f>
        <v>Low</v>
      </c>
      <c r="T856" s="15">
        <f>AVERAGEIF(performance_data[inflow_flag],performance_data[[#This Row],[inflow_flag]],performance_data[return_percentage])</f>
        <v>5.0457846277021572</v>
      </c>
      <c r="U856" s="17">
        <f>IF(performance_data[[#This Row],[return_percentage]]&lt;performance_data[[#This Row],[benchmark_return]],1,0)</f>
        <v>1</v>
      </c>
      <c r="V856" s="17">
        <f>COUNTIFS(performance_data[portfolio_id],performance_data[[#This Row],[portfolio_id]])</f>
        <v>39</v>
      </c>
      <c r="W856" s="17">
        <f>COUNTIFS(performance_data[portfolio_id],performance_data[[#This Row],[portfolio_id]],
          performance_data[return_flag],1)</f>
        <v>18</v>
      </c>
      <c r="X856" s="15">
        <f>performance_data[[#This Row],[underperform_flag_count]]/performance_data[[#This Row],[totalportfoliocount]]</f>
        <v>0.46153846153846156</v>
      </c>
    </row>
    <row r="857" spans="1:24" x14ac:dyDescent="0.3">
      <c r="A857">
        <v>2363</v>
      </c>
      <c r="B857" s="1">
        <v>45400</v>
      </c>
      <c r="C857">
        <v>176615.01</v>
      </c>
      <c r="D857">
        <v>14.19</v>
      </c>
      <c r="E857">
        <v>12.22</v>
      </c>
      <c r="F857">
        <v>16003.46</v>
      </c>
      <c r="G857">
        <v>15480.09</v>
      </c>
      <c r="H857" t="s">
        <v>2205</v>
      </c>
      <c r="I857" t="s">
        <v>2211</v>
      </c>
      <c r="J857">
        <v>4</v>
      </c>
      <c r="K857" t="s">
        <v>2216</v>
      </c>
      <c r="L857" t="str">
        <f>IF(performance_data[[#This Row],[return_percentage]]&gt;=performance_data[[#This Row],[benchmark_return]],"Higher","Lower")</f>
        <v>Higher</v>
      </c>
      <c r="M857" s="14">
        <f xml:space="preserve"> _xlfn.MAXIFS(performance_data[date],performance_data[portfolio_id],performance_data[[#This Row],[portfolio_id]])</f>
        <v>45525</v>
      </c>
      <c r="N857" s="14">
        <f xml:space="preserve"> _xlfn.MINIFS(performance_data[date],performance_data[portfolio_id],performance_data[[#This Row],[portfolio_id]])</f>
        <v>44830</v>
      </c>
      <c r="O857" s="15">
        <f>_xlfn.MAXIFS(performance_data[portfolio_value],performance_data[portfolio_id],performance_data[[#This Row],[portfolio_id]],performance_data[date],performance_data[[#This Row],[latest_date]])</f>
        <v>449498.93</v>
      </c>
      <c r="P857" s="15">
        <f>_xlfn.MAXIFS(performance_data[portfolio_value],performance_data[portfolio_id],performance_data[[#This Row],[portfolio_id]],performance_data[date],performance_data[[#This Row],[starting_date]])</f>
        <v>333280.58</v>
      </c>
      <c r="Q857" s="15">
        <f>performance_data[[#This Row],[latest_value]]-performance_data[[#This Row],[starting_value]]</f>
        <v>116218.34999999998</v>
      </c>
      <c r="R857" s="15">
        <f>performance_data[[#This Row],[net_inflows]]-performance_data[[#This Row],[net_outflows]]</f>
        <v>523.36999999999898</v>
      </c>
      <c r="S857" s="15" t="str">
        <f>IF(performance_data[[#This Row],[net_inflows]]&gt;AVERAGE(performance_data[net_inflows]),"High","Low")</f>
        <v>High</v>
      </c>
      <c r="T857" s="15">
        <f>AVERAGEIF(performance_data[inflow_flag],performance_data[[#This Row],[inflow_flag]],performance_data[return_percentage])</f>
        <v>4.8467905675459724</v>
      </c>
      <c r="U857" s="17">
        <f>IF(performance_data[[#This Row],[return_percentage]]&lt;performance_data[[#This Row],[benchmark_return]],1,0)</f>
        <v>0</v>
      </c>
      <c r="V857" s="17">
        <f>COUNTIFS(performance_data[portfolio_id],performance_data[[#This Row],[portfolio_id]])</f>
        <v>39</v>
      </c>
      <c r="W857" s="17">
        <f>COUNTIFS(performance_data[portfolio_id],performance_data[[#This Row],[portfolio_id]],
          performance_data[return_flag],1)</f>
        <v>18</v>
      </c>
      <c r="X857" s="15">
        <f>performance_data[[#This Row],[underperform_flag_count]]/performance_data[[#This Row],[totalportfoliocount]]</f>
        <v>0.46153846153846156</v>
      </c>
    </row>
    <row r="858" spans="1:24" x14ac:dyDescent="0.3">
      <c r="A858">
        <v>2363</v>
      </c>
      <c r="B858" s="1">
        <v>44948</v>
      </c>
      <c r="C858">
        <v>208626.22</v>
      </c>
      <c r="D858">
        <v>12.3</v>
      </c>
      <c r="E858">
        <v>14.01</v>
      </c>
      <c r="F858">
        <v>2630.36</v>
      </c>
      <c r="G858">
        <v>2508.9899999999998</v>
      </c>
      <c r="H858" t="s">
        <v>2213</v>
      </c>
      <c r="I858" t="s">
        <v>2206</v>
      </c>
      <c r="J858">
        <v>1</v>
      </c>
      <c r="K858" t="s">
        <v>2207</v>
      </c>
      <c r="L858" t="str">
        <f>IF(performance_data[[#This Row],[return_percentage]]&gt;=performance_data[[#This Row],[benchmark_return]],"Higher","Lower")</f>
        <v>Lower</v>
      </c>
      <c r="M858" s="14">
        <f xml:space="preserve"> _xlfn.MAXIFS(performance_data[date],performance_data[portfolio_id],performance_data[[#This Row],[portfolio_id]])</f>
        <v>45525</v>
      </c>
      <c r="N858" s="14">
        <f xml:space="preserve"> _xlfn.MINIFS(performance_data[date],performance_data[portfolio_id],performance_data[[#This Row],[portfolio_id]])</f>
        <v>44830</v>
      </c>
      <c r="O858" s="15">
        <f>_xlfn.MAXIFS(performance_data[portfolio_value],performance_data[portfolio_id],performance_data[[#This Row],[portfolio_id]],performance_data[date],performance_data[[#This Row],[latest_date]])</f>
        <v>449498.93</v>
      </c>
      <c r="P858" s="15">
        <f>_xlfn.MAXIFS(performance_data[portfolio_value],performance_data[portfolio_id],performance_data[[#This Row],[portfolio_id]],performance_data[date],performance_data[[#This Row],[starting_date]])</f>
        <v>333280.58</v>
      </c>
      <c r="Q858" s="15">
        <f>performance_data[[#This Row],[latest_value]]-performance_data[[#This Row],[starting_value]]</f>
        <v>116218.34999999998</v>
      </c>
      <c r="R858" s="15">
        <f>performance_data[[#This Row],[net_inflows]]-performance_data[[#This Row],[net_outflows]]</f>
        <v>121.37000000000035</v>
      </c>
      <c r="S858" s="15" t="str">
        <f>IF(performance_data[[#This Row],[net_inflows]]&gt;AVERAGE(performance_data[net_inflows]),"High","Low")</f>
        <v>Low</v>
      </c>
      <c r="T858" s="15">
        <f>AVERAGEIF(performance_data[inflow_flag],performance_data[[#This Row],[inflow_flag]],performance_data[return_percentage])</f>
        <v>5.0457846277021572</v>
      </c>
      <c r="U858" s="17">
        <f>IF(performance_data[[#This Row],[return_percentage]]&lt;performance_data[[#This Row],[benchmark_return]],1,0)</f>
        <v>1</v>
      </c>
      <c r="V858" s="17">
        <f>COUNTIFS(performance_data[portfolio_id],performance_data[[#This Row],[portfolio_id]])</f>
        <v>39</v>
      </c>
      <c r="W858" s="17">
        <f>COUNTIFS(performance_data[portfolio_id],performance_data[[#This Row],[portfolio_id]],
          performance_data[return_flag],1)</f>
        <v>18</v>
      </c>
      <c r="X858" s="15">
        <f>performance_data[[#This Row],[underperform_flag_count]]/performance_data[[#This Row],[totalportfoliocount]]</f>
        <v>0.46153846153846156</v>
      </c>
    </row>
    <row r="859" spans="1:24" x14ac:dyDescent="0.3">
      <c r="A859">
        <v>2363</v>
      </c>
      <c r="B859" s="1">
        <v>45008</v>
      </c>
      <c r="C859">
        <v>390893.68</v>
      </c>
      <c r="D859">
        <v>3.55</v>
      </c>
      <c r="E859">
        <v>2.99</v>
      </c>
      <c r="F859">
        <v>9877.68</v>
      </c>
      <c r="G859">
        <v>909.05</v>
      </c>
      <c r="H859" t="s">
        <v>2213</v>
      </c>
      <c r="I859" t="s">
        <v>2206</v>
      </c>
      <c r="J859">
        <v>3</v>
      </c>
      <c r="K859" t="s">
        <v>2222</v>
      </c>
      <c r="L859" t="str">
        <f>IF(performance_data[[#This Row],[return_percentage]]&gt;=performance_data[[#This Row],[benchmark_return]],"Higher","Lower")</f>
        <v>Higher</v>
      </c>
      <c r="M859" s="14">
        <f xml:space="preserve"> _xlfn.MAXIFS(performance_data[date],performance_data[portfolio_id],performance_data[[#This Row],[portfolio_id]])</f>
        <v>45525</v>
      </c>
      <c r="N859" s="14">
        <f xml:space="preserve"> _xlfn.MINIFS(performance_data[date],performance_data[portfolio_id],performance_data[[#This Row],[portfolio_id]])</f>
        <v>44830</v>
      </c>
      <c r="O859" s="15">
        <f>_xlfn.MAXIFS(performance_data[portfolio_value],performance_data[portfolio_id],performance_data[[#This Row],[portfolio_id]],performance_data[date],performance_data[[#This Row],[latest_date]])</f>
        <v>449498.93</v>
      </c>
      <c r="P859" s="15">
        <f>_xlfn.MAXIFS(performance_data[portfolio_value],performance_data[portfolio_id],performance_data[[#This Row],[portfolio_id]],performance_data[date],performance_data[[#This Row],[starting_date]])</f>
        <v>333280.58</v>
      </c>
      <c r="Q859" s="15">
        <f>performance_data[[#This Row],[latest_value]]-performance_data[[#This Row],[starting_value]]</f>
        <v>116218.34999999998</v>
      </c>
      <c r="R859" s="15">
        <f>performance_data[[#This Row],[net_inflows]]-performance_data[[#This Row],[net_outflows]]</f>
        <v>8968.630000000001</v>
      </c>
      <c r="S859" s="15" t="str">
        <f>IF(performance_data[[#This Row],[net_inflows]]&gt;AVERAGE(performance_data[net_inflows]),"High","Low")</f>
        <v>Low</v>
      </c>
      <c r="T859" s="15">
        <f>AVERAGEIF(performance_data[inflow_flag],performance_data[[#This Row],[inflow_flag]],performance_data[return_percentage])</f>
        <v>5.0457846277021572</v>
      </c>
      <c r="U859" s="17">
        <f>IF(performance_data[[#This Row],[return_percentage]]&lt;performance_data[[#This Row],[benchmark_return]],1,0)</f>
        <v>0</v>
      </c>
      <c r="V859" s="17">
        <f>COUNTIFS(performance_data[portfolio_id],performance_data[[#This Row],[portfolio_id]])</f>
        <v>39</v>
      </c>
      <c r="W859" s="17">
        <f>COUNTIFS(performance_data[portfolio_id],performance_data[[#This Row],[portfolio_id]],
          performance_data[return_flag],1)</f>
        <v>18</v>
      </c>
      <c r="X859" s="15">
        <f>performance_data[[#This Row],[underperform_flag_count]]/performance_data[[#This Row],[totalportfoliocount]]</f>
        <v>0.46153846153846156</v>
      </c>
    </row>
    <row r="860" spans="1:24" x14ac:dyDescent="0.3">
      <c r="A860">
        <v>2363</v>
      </c>
      <c r="B860" s="1">
        <v>44915</v>
      </c>
      <c r="C860">
        <v>11978.91</v>
      </c>
      <c r="D860">
        <v>8.1</v>
      </c>
      <c r="E860">
        <v>9.5500000000000007</v>
      </c>
      <c r="F860">
        <v>1296.25</v>
      </c>
      <c r="G860">
        <v>8308.48</v>
      </c>
      <c r="H860" t="s">
        <v>2220</v>
      </c>
      <c r="I860" t="s">
        <v>2217</v>
      </c>
      <c r="J860">
        <v>12</v>
      </c>
      <c r="K860" t="s">
        <v>2218</v>
      </c>
      <c r="L860" t="str">
        <f>IF(performance_data[[#This Row],[return_percentage]]&gt;=performance_data[[#This Row],[benchmark_return]],"Higher","Lower")</f>
        <v>Lower</v>
      </c>
      <c r="M860" s="14">
        <f xml:space="preserve"> _xlfn.MAXIFS(performance_data[date],performance_data[portfolio_id],performance_data[[#This Row],[portfolio_id]])</f>
        <v>45525</v>
      </c>
      <c r="N860" s="14">
        <f xml:space="preserve"> _xlfn.MINIFS(performance_data[date],performance_data[portfolio_id],performance_data[[#This Row],[portfolio_id]])</f>
        <v>44830</v>
      </c>
      <c r="O860" s="15">
        <f>_xlfn.MAXIFS(performance_data[portfolio_value],performance_data[portfolio_id],performance_data[[#This Row],[portfolio_id]],performance_data[date],performance_data[[#This Row],[latest_date]])</f>
        <v>449498.93</v>
      </c>
      <c r="P860" s="15">
        <f>_xlfn.MAXIFS(performance_data[portfolio_value],performance_data[portfolio_id],performance_data[[#This Row],[portfolio_id]],performance_data[date],performance_data[[#This Row],[starting_date]])</f>
        <v>333280.58</v>
      </c>
      <c r="Q860" s="15">
        <f>performance_data[[#This Row],[latest_value]]-performance_data[[#This Row],[starting_value]]</f>
        <v>116218.34999999998</v>
      </c>
      <c r="R860" s="15">
        <f>performance_data[[#This Row],[net_inflows]]-performance_data[[#This Row],[net_outflows]]</f>
        <v>-7012.23</v>
      </c>
      <c r="S860" s="15" t="str">
        <f>IF(performance_data[[#This Row],[net_inflows]]&gt;AVERAGE(performance_data[net_inflows]),"High","Low")</f>
        <v>Low</v>
      </c>
      <c r="T860" s="15">
        <f>AVERAGEIF(performance_data[inflow_flag],performance_data[[#This Row],[inflow_flag]],performance_data[return_percentage])</f>
        <v>5.0457846277021572</v>
      </c>
      <c r="U860" s="17">
        <f>IF(performance_data[[#This Row],[return_percentage]]&lt;performance_data[[#This Row],[benchmark_return]],1,0)</f>
        <v>1</v>
      </c>
      <c r="V860" s="17">
        <f>COUNTIFS(performance_data[portfolio_id],performance_data[[#This Row],[portfolio_id]])</f>
        <v>39</v>
      </c>
      <c r="W860" s="17">
        <f>COUNTIFS(performance_data[portfolio_id],performance_data[[#This Row],[portfolio_id]],
          performance_data[return_flag],1)</f>
        <v>18</v>
      </c>
      <c r="X860" s="15">
        <f>performance_data[[#This Row],[underperform_flag_count]]/performance_data[[#This Row],[totalportfoliocount]]</f>
        <v>0.46153846153846156</v>
      </c>
    </row>
    <row r="861" spans="1:24" x14ac:dyDescent="0.3">
      <c r="A861">
        <v>2363</v>
      </c>
      <c r="B861" s="1">
        <v>45188</v>
      </c>
      <c r="C861">
        <v>492162.02</v>
      </c>
      <c r="D861">
        <v>-8.33</v>
      </c>
      <c r="E861">
        <v>-9.84</v>
      </c>
      <c r="F861">
        <v>14408.76</v>
      </c>
      <c r="G861">
        <v>12894.89</v>
      </c>
      <c r="H861" t="s">
        <v>2213</v>
      </c>
      <c r="I861" t="s">
        <v>2209</v>
      </c>
      <c r="J861">
        <v>9</v>
      </c>
      <c r="K861" t="s">
        <v>2221</v>
      </c>
      <c r="L861" t="str">
        <f>IF(performance_data[[#This Row],[return_percentage]]&gt;=performance_data[[#This Row],[benchmark_return]],"Higher","Lower")</f>
        <v>Higher</v>
      </c>
      <c r="M861" s="14">
        <f xml:space="preserve"> _xlfn.MAXIFS(performance_data[date],performance_data[portfolio_id],performance_data[[#This Row],[portfolio_id]])</f>
        <v>45525</v>
      </c>
      <c r="N861" s="14">
        <f xml:space="preserve"> _xlfn.MINIFS(performance_data[date],performance_data[portfolio_id],performance_data[[#This Row],[portfolio_id]])</f>
        <v>44830</v>
      </c>
      <c r="O861" s="15">
        <f>_xlfn.MAXIFS(performance_data[portfolio_value],performance_data[portfolio_id],performance_data[[#This Row],[portfolio_id]],performance_data[date],performance_data[[#This Row],[latest_date]])</f>
        <v>449498.93</v>
      </c>
      <c r="P861" s="15">
        <f>_xlfn.MAXIFS(performance_data[portfolio_value],performance_data[portfolio_id],performance_data[[#This Row],[portfolio_id]],performance_data[date],performance_data[[#This Row],[starting_date]])</f>
        <v>333280.58</v>
      </c>
      <c r="Q861" s="15">
        <f>performance_data[[#This Row],[latest_value]]-performance_data[[#This Row],[starting_value]]</f>
        <v>116218.34999999998</v>
      </c>
      <c r="R861" s="15">
        <f>performance_data[[#This Row],[net_inflows]]-performance_data[[#This Row],[net_outflows]]</f>
        <v>1513.8700000000008</v>
      </c>
      <c r="S861" s="15" t="str">
        <f>IF(performance_data[[#This Row],[net_inflows]]&gt;AVERAGE(performance_data[net_inflows]),"High","Low")</f>
        <v>High</v>
      </c>
      <c r="T861" s="15">
        <f>AVERAGEIF(performance_data[inflow_flag],performance_data[[#This Row],[inflow_flag]],performance_data[return_percentage])</f>
        <v>4.8467905675459724</v>
      </c>
      <c r="U861" s="17">
        <f>IF(performance_data[[#This Row],[return_percentage]]&lt;performance_data[[#This Row],[benchmark_return]],1,0)</f>
        <v>0</v>
      </c>
      <c r="V861" s="17">
        <f>COUNTIFS(performance_data[portfolio_id],performance_data[[#This Row],[portfolio_id]])</f>
        <v>39</v>
      </c>
      <c r="W861" s="17">
        <f>COUNTIFS(performance_data[portfolio_id],performance_data[[#This Row],[portfolio_id]],
          performance_data[return_flag],1)</f>
        <v>18</v>
      </c>
      <c r="X861" s="15">
        <f>performance_data[[#This Row],[underperform_flag_count]]/performance_data[[#This Row],[totalportfoliocount]]</f>
        <v>0.46153846153846156</v>
      </c>
    </row>
    <row r="862" spans="1:24" x14ac:dyDescent="0.3">
      <c r="A862">
        <v>2363</v>
      </c>
      <c r="B862" s="1">
        <v>45513</v>
      </c>
      <c r="C862">
        <v>22580.36</v>
      </c>
      <c r="D862">
        <v>-6.76</v>
      </c>
      <c r="E862">
        <v>-5.55</v>
      </c>
      <c r="F862">
        <v>14270.02</v>
      </c>
      <c r="G862">
        <v>17814.240000000002</v>
      </c>
      <c r="H862" t="s">
        <v>2205</v>
      </c>
      <c r="I862" t="s">
        <v>2209</v>
      </c>
      <c r="J862">
        <v>8</v>
      </c>
      <c r="K862" t="s">
        <v>2214</v>
      </c>
      <c r="L862" t="str">
        <f>IF(performance_data[[#This Row],[return_percentage]]&gt;=performance_data[[#This Row],[benchmark_return]],"Higher","Lower")</f>
        <v>Lower</v>
      </c>
      <c r="M862" s="14">
        <f xml:space="preserve"> _xlfn.MAXIFS(performance_data[date],performance_data[portfolio_id],performance_data[[#This Row],[portfolio_id]])</f>
        <v>45525</v>
      </c>
      <c r="N862" s="14">
        <f xml:space="preserve"> _xlfn.MINIFS(performance_data[date],performance_data[portfolio_id],performance_data[[#This Row],[portfolio_id]])</f>
        <v>44830</v>
      </c>
      <c r="O862" s="15">
        <f>_xlfn.MAXIFS(performance_data[portfolio_value],performance_data[portfolio_id],performance_data[[#This Row],[portfolio_id]],performance_data[date],performance_data[[#This Row],[latest_date]])</f>
        <v>449498.93</v>
      </c>
      <c r="P862" s="15">
        <f>_xlfn.MAXIFS(performance_data[portfolio_value],performance_data[portfolio_id],performance_data[[#This Row],[portfolio_id]],performance_data[date],performance_data[[#This Row],[starting_date]])</f>
        <v>333280.58</v>
      </c>
      <c r="Q862" s="15">
        <f>performance_data[[#This Row],[latest_value]]-performance_data[[#This Row],[starting_value]]</f>
        <v>116218.34999999998</v>
      </c>
      <c r="R862" s="15">
        <f>performance_data[[#This Row],[net_inflows]]-performance_data[[#This Row],[net_outflows]]</f>
        <v>-3544.2200000000012</v>
      </c>
      <c r="S862" s="15" t="str">
        <f>IF(performance_data[[#This Row],[net_inflows]]&gt;AVERAGE(performance_data[net_inflows]),"High","Low")</f>
        <v>High</v>
      </c>
      <c r="T862" s="15">
        <f>AVERAGEIF(performance_data[inflow_flag],performance_data[[#This Row],[inflow_flag]],performance_data[return_percentage])</f>
        <v>4.8467905675459724</v>
      </c>
      <c r="U862" s="17">
        <f>IF(performance_data[[#This Row],[return_percentage]]&lt;performance_data[[#This Row],[benchmark_return]],1,0)</f>
        <v>1</v>
      </c>
      <c r="V862" s="17">
        <f>COUNTIFS(performance_data[portfolio_id],performance_data[[#This Row],[portfolio_id]])</f>
        <v>39</v>
      </c>
      <c r="W862" s="17">
        <f>COUNTIFS(performance_data[portfolio_id],performance_data[[#This Row],[portfolio_id]],
          performance_data[return_flag],1)</f>
        <v>18</v>
      </c>
      <c r="X862" s="15">
        <f>performance_data[[#This Row],[underperform_flag_count]]/performance_data[[#This Row],[totalportfoliocount]]</f>
        <v>0.46153846153846156</v>
      </c>
    </row>
    <row r="863" spans="1:24" x14ac:dyDescent="0.3">
      <c r="A863">
        <v>2363</v>
      </c>
      <c r="B863" s="1">
        <v>44843</v>
      </c>
      <c r="C863">
        <v>462404.99</v>
      </c>
      <c r="D863">
        <v>16.190000000000001</v>
      </c>
      <c r="E863">
        <v>16.25</v>
      </c>
      <c r="F863">
        <v>19153.52</v>
      </c>
      <c r="G863">
        <v>10318.15</v>
      </c>
      <c r="H863" t="s">
        <v>2220</v>
      </c>
      <c r="I863" t="s">
        <v>2217</v>
      </c>
      <c r="J863">
        <v>10</v>
      </c>
      <c r="K863" t="s">
        <v>2224</v>
      </c>
      <c r="L863" t="str">
        <f>IF(performance_data[[#This Row],[return_percentage]]&gt;=performance_data[[#This Row],[benchmark_return]],"Higher","Lower")</f>
        <v>Lower</v>
      </c>
      <c r="M863" s="14">
        <f xml:space="preserve"> _xlfn.MAXIFS(performance_data[date],performance_data[portfolio_id],performance_data[[#This Row],[portfolio_id]])</f>
        <v>45525</v>
      </c>
      <c r="N863" s="14">
        <f xml:space="preserve"> _xlfn.MINIFS(performance_data[date],performance_data[portfolio_id],performance_data[[#This Row],[portfolio_id]])</f>
        <v>44830</v>
      </c>
      <c r="O863" s="15">
        <f>_xlfn.MAXIFS(performance_data[portfolio_value],performance_data[portfolio_id],performance_data[[#This Row],[portfolio_id]],performance_data[date],performance_data[[#This Row],[latest_date]])</f>
        <v>449498.93</v>
      </c>
      <c r="P863" s="15">
        <f>_xlfn.MAXIFS(performance_data[portfolio_value],performance_data[portfolio_id],performance_data[[#This Row],[portfolio_id]],performance_data[date],performance_data[[#This Row],[starting_date]])</f>
        <v>333280.58</v>
      </c>
      <c r="Q863" s="15">
        <f>performance_data[[#This Row],[latest_value]]-performance_data[[#This Row],[starting_value]]</f>
        <v>116218.34999999998</v>
      </c>
      <c r="R863" s="15">
        <f>performance_data[[#This Row],[net_inflows]]-performance_data[[#This Row],[net_outflows]]</f>
        <v>8835.3700000000008</v>
      </c>
      <c r="S863" s="15" t="str">
        <f>IF(performance_data[[#This Row],[net_inflows]]&gt;AVERAGE(performance_data[net_inflows]),"High","Low")</f>
        <v>High</v>
      </c>
      <c r="T863" s="15">
        <f>AVERAGEIF(performance_data[inflow_flag],performance_data[[#This Row],[inflow_flag]],performance_data[return_percentage])</f>
        <v>4.8467905675459724</v>
      </c>
      <c r="U863" s="17">
        <f>IF(performance_data[[#This Row],[return_percentage]]&lt;performance_data[[#This Row],[benchmark_return]],1,0)</f>
        <v>1</v>
      </c>
      <c r="V863" s="17">
        <f>COUNTIFS(performance_data[portfolio_id],performance_data[[#This Row],[portfolio_id]])</f>
        <v>39</v>
      </c>
      <c r="W863" s="17">
        <f>COUNTIFS(performance_data[portfolio_id],performance_data[[#This Row],[portfolio_id]],
          performance_data[return_flag],1)</f>
        <v>18</v>
      </c>
      <c r="X863" s="15">
        <f>performance_data[[#This Row],[underperform_flag_count]]/performance_data[[#This Row],[totalportfoliocount]]</f>
        <v>0.46153846153846156</v>
      </c>
    </row>
    <row r="864" spans="1:24" x14ac:dyDescent="0.3">
      <c r="A864">
        <v>2363</v>
      </c>
      <c r="B864" s="1">
        <v>45459</v>
      </c>
      <c r="C864">
        <v>354547.16</v>
      </c>
      <c r="D864">
        <v>13.41</v>
      </c>
      <c r="E864">
        <v>11.4</v>
      </c>
      <c r="F864">
        <v>10743.65</v>
      </c>
      <c r="G864">
        <v>1683.33</v>
      </c>
      <c r="H864" t="s">
        <v>2205</v>
      </c>
      <c r="I864" t="s">
        <v>2211</v>
      </c>
      <c r="J864">
        <v>6</v>
      </c>
      <c r="K864" t="s">
        <v>2212</v>
      </c>
      <c r="L864" t="str">
        <f>IF(performance_data[[#This Row],[return_percentage]]&gt;=performance_data[[#This Row],[benchmark_return]],"Higher","Lower")</f>
        <v>Higher</v>
      </c>
      <c r="M864" s="14">
        <f xml:space="preserve"> _xlfn.MAXIFS(performance_data[date],performance_data[portfolio_id],performance_data[[#This Row],[portfolio_id]])</f>
        <v>45525</v>
      </c>
      <c r="N864" s="14">
        <f xml:space="preserve"> _xlfn.MINIFS(performance_data[date],performance_data[portfolio_id],performance_data[[#This Row],[portfolio_id]])</f>
        <v>44830</v>
      </c>
      <c r="O864" s="15">
        <f>_xlfn.MAXIFS(performance_data[portfolio_value],performance_data[portfolio_id],performance_data[[#This Row],[portfolio_id]],performance_data[date],performance_data[[#This Row],[latest_date]])</f>
        <v>449498.93</v>
      </c>
      <c r="P864" s="15">
        <f>_xlfn.MAXIFS(performance_data[portfolio_value],performance_data[portfolio_id],performance_data[[#This Row],[portfolio_id]],performance_data[date],performance_data[[#This Row],[starting_date]])</f>
        <v>333280.58</v>
      </c>
      <c r="Q864" s="15">
        <f>performance_data[[#This Row],[latest_value]]-performance_data[[#This Row],[starting_value]]</f>
        <v>116218.34999999998</v>
      </c>
      <c r="R864" s="15">
        <f>performance_data[[#This Row],[net_inflows]]-performance_data[[#This Row],[net_outflows]]</f>
        <v>9060.32</v>
      </c>
      <c r="S864" s="15" t="str">
        <f>IF(performance_data[[#This Row],[net_inflows]]&gt;AVERAGE(performance_data[net_inflows]),"High","Low")</f>
        <v>High</v>
      </c>
      <c r="T864" s="15">
        <f>AVERAGEIF(performance_data[inflow_flag],performance_data[[#This Row],[inflow_flag]],performance_data[return_percentage])</f>
        <v>4.8467905675459724</v>
      </c>
      <c r="U864" s="17">
        <f>IF(performance_data[[#This Row],[return_percentage]]&lt;performance_data[[#This Row],[benchmark_return]],1,0)</f>
        <v>0</v>
      </c>
      <c r="V864" s="17">
        <f>COUNTIFS(performance_data[portfolio_id],performance_data[[#This Row],[portfolio_id]])</f>
        <v>39</v>
      </c>
      <c r="W864" s="17">
        <f>COUNTIFS(performance_data[portfolio_id],performance_data[[#This Row],[portfolio_id]],
          performance_data[return_flag],1)</f>
        <v>18</v>
      </c>
      <c r="X864" s="15">
        <f>performance_data[[#This Row],[underperform_flag_count]]/performance_data[[#This Row],[totalportfoliocount]]</f>
        <v>0.46153846153846156</v>
      </c>
    </row>
    <row r="865" spans="1:24" x14ac:dyDescent="0.3">
      <c r="A865">
        <v>2363</v>
      </c>
      <c r="B865" s="1">
        <v>44845</v>
      </c>
      <c r="C865">
        <v>74551.960000000006</v>
      </c>
      <c r="D865">
        <v>9.5299999999999994</v>
      </c>
      <c r="E865">
        <v>9.27</v>
      </c>
      <c r="F865">
        <v>15171.74</v>
      </c>
      <c r="G865">
        <v>7361.65</v>
      </c>
      <c r="H865" t="s">
        <v>2220</v>
      </c>
      <c r="I865" t="s">
        <v>2217</v>
      </c>
      <c r="J865">
        <v>10</v>
      </c>
      <c r="K865" t="s">
        <v>2224</v>
      </c>
      <c r="L865" t="str">
        <f>IF(performance_data[[#This Row],[return_percentage]]&gt;=performance_data[[#This Row],[benchmark_return]],"Higher","Lower")</f>
        <v>Higher</v>
      </c>
      <c r="M865" s="14">
        <f xml:space="preserve"> _xlfn.MAXIFS(performance_data[date],performance_data[portfolio_id],performance_data[[#This Row],[portfolio_id]])</f>
        <v>45525</v>
      </c>
      <c r="N865" s="14">
        <f xml:space="preserve"> _xlfn.MINIFS(performance_data[date],performance_data[portfolio_id],performance_data[[#This Row],[portfolio_id]])</f>
        <v>44830</v>
      </c>
      <c r="O865" s="15">
        <f>_xlfn.MAXIFS(performance_data[portfolio_value],performance_data[portfolio_id],performance_data[[#This Row],[portfolio_id]],performance_data[date],performance_data[[#This Row],[latest_date]])</f>
        <v>449498.93</v>
      </c>
      <c r="P865" s="15">
        <f>_xlfn.MAXIFS(performance_data[portfolio_value],performance_data[portfolio_id],performance_data[[#This Row],[portfolio_id]],performance_data[date],performance_data[[#This Row],[starting_date]])</f>
        <v>333280.58</v>
      </c>
      <c r="Q865" s="15">
        <f>performance_data[[#This Row],[latest_value]]-performance_data[[#This Row],[starting_value]]</f>
        <v>116218.34999999998</v>
      </c>
      <c r="R865" s="15">
        <f>performance_data[[#This Row],[net_inflows]]-performance_data[[#This Row],[net_outflows]]</f>
        <v>7810.09</v>
      </c>
      <c r="S865" s="15" t="str">
        <f>IF(performance_data[[#This Row],[net_inflows]]&gt;AVERAGE(performance_data[net_inflows]),"High","Low")</f>
        <v>High</v>
      </c>
      <c r="T865" s="15">
        <f>AVERAGEIF(performance_data[inflow_flag],performance_data[[#This Row],[inflow_flag]],performance_data[return_percentage])</f>
        <v>4.8467905675459724</v>
      </c>
      <c r="U865" s="17">
        <f>IF(performance_data[[#This Row],[return_percentage]]&lt;performance_data[[#This Row],[benchmark_return]],1,0)</f>
        <v>0</v>
      </c>
      <c r="V865" s="17">
        <f>COUNTIFS(performance_data[portfolio_id],performance_data[[#This Row],[portfolio_id]])</f>
        <v>39</v>
      </c>
      <c r="W865" s="17">
        <f>COUNTIFS(performance_data[portfolio_id],performance_data[[#This Row],[portfolio_id]],
          performance_data[return_flag],1)</f>
        <v>18</v>
      </c>
      <c r="X865" s="15">
        <f>performance_data[[#This Row],[underperform_flag_count]]/performance_data[[#This Row],[totalportfoliocount]]</f>
        <v>0.46153846153846156</v>
      </c>
    </row>
    <row r="866" spans="1:24" x14ac:dyDescent="0.3">
      <c r="A866">
        <v>2363</v>
      </c>
      <c r="B866" s="1">
        <v>45144</v>
      </c>
      <c r="C866">
        <v>339817.01</v>
      </c>
      <c r="D866">
        <v>-5.73</v>
      </c>
      <c r="E866">
        <v>-5.45</v>
      </c>
      <c r="F866">
        <v>14343.98</v>
      </c>
      <c r="G866">
        <v>10434.450000000001</v>
      </c>
      <c r="H866" t="s">
        <v>2213</v>
      </c>
      <c r="I866" t="s">
        <v>2209</v>
      </c>
      <c r="J866">
        <v>8</v>
      </c>
      <c r="K866" t="s">
        <v>2214</v>
      </c>
      <c r="L866" t="str">
        <f>IF(performance_data[[#This Row],[return_percentage]]&gt;=performance_data[[#This Row],[benchmark_return]],"Higher","Lower")</f>
        <v>Lower</v>
      </c>
      <c r="M866" s="14">
        <f xml:space="preserve"> _xlfn.MAXIFS(performance_data[date],performance_data[portfolio_id],performance_data[[#This Row],[portfolio_id]])</f>
        <v>45525</v>
      </c>
      <c r="N866" s="14">
        <f xml:space="preserve"> _xlfn.MINIFS(performance_data[date],performance_data[portfolio_id],performance_data[[#This Row],[portfolio_id]])</f>
        <v>44830</v>
      </c>
      <c r="O866" s="15">
        <f>_xlfn.MAXIFS(performance_data[portfolio_value],performance_data[portfolio_id],performance_data[[#This Row],[portfolio_id]],performance_data[date],performance_data[[#This Row],[latest_date]])</f>
        <v>449498.93</v>
      </c>
      <c r="P866" s="15">
        <f>_xlfn.MAXIFS(performance_data[portfolio_value],performance_data[portfolio_id],performance_data[[#This Row],[portfolio_id]],performance_data[date],performance_data[[#This Row],[starting_date]])</f>
        <v>333280.58</v>
      </c>
      <c r="Q866" s="15">
        <f>performance_data[[#This Row],[latest_value]]-performance_data[[#This Row],[starting_value]]</f>
        <v>116218.34999999998</v>
      </c>
      <c r="R866" s="15">
        <f>performance_data[[#This Row],[net_inflows]]-performance_data[[#This Row],[net_outflows]]</f>
        <v>3909.5299999999988</v>
      </c>
      <c r="S866" s="15" t="str">
        <f>IF(performance_data[[#This Row],[net_inflows]]&gt;AVERAGE(performance_data[net_inflows]),"High","Low")</f>
        <v>High</v>
      </c>
      <c r="T866" s="15">
        <f>AVERAGEIF(performance_data[inflow_flag],performance_data[[#This Row],[inflow_flag]],performance_data[return_percentage])</f>
        <v>4.8467905675459724</v>
      </c>
      <c r="U866" s="17">
        <f>IF(performance_data[[#This Row],[return_percentage]]&lt;performance_data[[#This Row],[benchmark_return]],1,0)</f>
        <v>1</v>
      </c>
      <c r="V866" s="17">
        <f>COUNTIFS(performance_data[portfolio_id],performance_data[[#This Row],[portfolio_id]])</f>
        <v>39</v>
      </c>
      <c r="W866" s="17">
        <f>COUNTIFS(performance_data[portfolio_id],performance_data[[#This Row],[portfolio_id]],
          performance_data[return_flag],1)</f>
        <v>18</v>
      </c>
      <c r="X866" s="15">
        <f>performance_data[[#This Row],[underperform_flag_count]]/performance_data[[#This Row],[totalportfoliocount]]</f>
        <v>0.46153846153846156</v>
      </c>
    </row>
    <row r="867" spans="1:24" x14ac:dyDescent="0.3">
      <c r="A867">
        <v>2363</v>
      </c>
      <c r="B867" s="1">
        <v>45192</v>
      </c>
      <c r="C867">
        <v>254076.96</v>
      </c>
      <c r="D867">
        <v>-8.1</v>
      </c>
      <c r="E867">
        <v>-6.77</v>
      </c>
      <c r="F867">
        <v>6730.47</v>
      </c>
      <c r="G867">
        <v>7092.26</v>
      </c>
      <c r="H867" t="s">
        <v>2213</v>
      </c>
      <c r="I867" t="s">
        <v>2209</v>
      </c>
      <c r="J867">
        <v>9</v>
      </c>
      <c r="K867" t="s">
        <v>2221</v>
      </c>
      <c r="L867" t="str">
        <f>IF(performance_data[[#This Row],[return_percentage]]&gt;=performance_data[[#This Row],[benchmark_return]],"Higher","Lower")</f>
        <v>Lower</v>
      </c>
      <c r="M867" s="14">
        <f xml:space="preserve"> _xlfn.MAXIFS(performance_data[date],performance_data[portfolio_id],performance_data[[#This Row],[portfolio_id]])</f>
        <v>45525</v>
      </c>
      <c r="N867" s="14">
        <f xml:space="preserve"> _xlfn.MINIFS(performance_data[date],performance_data[portfolio_id],performance_data[[#This Row],[portfolio_id]])</f>
        <v>44830</v>
      </c>
      <c r="O867" s="15">
        <f>_xlfn.MAXIFS(performance_data[portfolio_value],performance_data[portfolio_id],performance_data[[#This Row],[portfolio_id]],performance_data[date],performance_data[[#This Row],[latest_date]])</f>
        <v>449498.93</v>
      </c>
      <c r="P867" s="15">
        <f>_xlfn.MAXIFS(performance_data[portfolio_value],performance_data[portfolio_id],performance_data[[#This Row],[portfolio_id]],performance_data[date],performance_data[[#This Row],[starting_date]])</f>
        <v>333280.58</v>
      </c>
      <c r="Q867" s="15">
        <f>performance_data[[#This Row],[latest_value]]-performance_data[[#This Row],[starting_value]]</f>
        <v>116218.34999999998</v>
      </c>
      <c r="R867" s="15">
        <f>performance_data[[#This Row],[net_inflows]]-performance_data[[#This Row],[net_outflows]]</f>
        <v>-361.78999999999996</v>
      </c>
      <c r="S867" s="15" t="str">
        <f>IF(performance_data[[#This Row],[net_inflows]]&gt;AVERAGE(performance_data[net_inflows]),"High","Low")</f>
        <v>Low</v>
      </c>
      <c r="T867" s="15">
        <f>AVERAGEIF(performance_data[inflow_flag],performance_data[[#This Row],[inflow_flag]],performance_data[return_percentage])</f>
        <v>5.0457846277021572</v>
      </c>
      <c r="U867" s="17">
        <f>IF(performance_data[[#This Row],[return_percentage]]&lt;performance_data[[#This Row],[benchmark_return]],1,0)</f>
        <v>1</v>
      </c>
      <c r="V867" s="17">
        <f>COUNTIFS(performance_data[portfolio_id],performance_data[[#This Row],[portfolio_id]])</f>
        <v>39</v>
      </c>
      <c r="W867" s="17">
        <f>COUNTIFS(performance_data[portfolio_id],performance_data[[#This Row],[portfolio_id]],
          performance_data[return_flag],1)</f>
        <v>18</v>
      </c>
      <c r="X867" s="15">
        <f>performance_data[[#This Row],[underperform_flag_count]]/performance_data[[#This Row],[totalportfoliocount]]</f>
        <v>0.46153846153846156</v>
      </c>
    </row>
    <row r="868" spans="1:24" x14ac:dyDescent="0.3">
      <c r="A868">
        <v>2363</v>
      </c>
      <c r="B868" s="1">
        <v>44864</v>
      </c>
      <c r="C868">
        <v>421423.65</v>
      </c>
      <c r="D868">
        <v>-3.35</v>
      </c>
      <c r="E868">
        <v>-3.14</v>
      </c>
      <c r="F868">
        <v>18998.52</v>
      </c>
      <c r="G868">
        <v>6974.54</v>
      </c>
      <c r="H868" t="s">
        <v>2220</v>
      </c>
      <c r="I868" t="s">
        <v>2217</v>
      </c>
      <c r="J868">
        <v>10</v>
      </c>
      <c r="K868" t="s">
        <v>2224</v>
      </c>
      <c r="L868" t="str">
        <f>IF(performance_data[[#This Row],[return_percentage]]&gt;=performance_data[[#This Row],[benchmark_return]],"Higher","Lower")</f>
        <v>Lower</v>
      </c>
      <c r="M868" s="14">
        <f xml:space="preserve"> _xlfn.MAXIFS(performance_data[date],performance_data[portfolio_id],performance_data[[#This Row],[portfolio_id]])</f>
        <v>45525</v>
      </c>
      <c r="N868" s="14">
        <f xml:space="preserve"> _xlfn.MINIFS(performance_data[date],performance_data[portfolio_id],performance_data[[#This Row],[portfolio_id]])</f>
        <v>44830</v>
      </c>
      <c r="O868" s="15">
        <f>_xlfn.MAXIFS(performance_data[portfolio_value],performance_data[portfolio_id],performance_data[[#This Row],[portfolio_id]],performance_data[date],performance_data[[#This Row],[latest_date]])</f>
        <v>449498.93</v>
      </c>
      <c r="P868" s="15">
        <f>_xlfn.MAXIFS(performance_data[portfolio_value],performance_data[portfolio_id],performance_data[[#This Row],[portfolio_id]],performance_data[date],performance_data[[#This Row],[starting_date]])</f>
        <v>333280.58</v>
      </c>
      <c r="Q868" s="15">
        <f>performance_data[[#This Row],[latest_value]]-performance_data[[#This Row],[starting_value]]</f>
        <v>116218.34999999998</v>
      </c>
      <c r="R868" s="15">
        <f>performance_data[[#This Row],[net_inflows]]-performance_data[[#This Row],[net_outflows]]</f>
        <v>12023.98</v>
      </c>
      <c r="S868" s="15" t="str">
        <f>IF(performance_data[[#This Row],[net_inflows]]&gt;AVERAGE(performance_data[net_inflows]),"High","Low")</f>
        <v>High</v>
      </c>
      <c r="T868" s="15">
        <f>AVERAGEIF(performance_data[inflow_flag],performance_data[[#This Row],[inflow_flag]],performance_data[return_percentage])</f>
        <v>4.8467905675459724</v>
      </c>
      <c r="U868" s="17">
        <f>IF(performance_data[[#This Row],[return_percentage]]&lt;performance_data[[#This Row],[benchmark_return]],1,0)</f>
        <v>1</v>
      </c>
      <c r="V868" s="17">
        <f>COUNTIFS(performance_data[portfolio_id],performance_data[[#This Row],[portfolio_id]])</f>
        <v>39</v>
      </c>
      <c r="W868" s="17">
        <f>COUNTIFS(performance_data[portfolio_id],performance_data[[#This Row],[portfolio_id]],
          performance_data[return_flag],1)</f>
        <v>18</v>
      </c>
      <c r="X868" s="15">
        <f>performance_data[[#This Row],[underperform_flag_count]]/performance_data[[#This Row],[totalportfoliocount]]</f>
        <v>0.46153846153846156</v>
      </c>
    </row>
    <row r="869" spans="1:24" x14ac:dyDescent="0.3">
      <c r="A869">
        <v>2363</v>
      </c>
      <c r="B869" s="1">
        <v>44832</v>
      </c>
      <c r="C869">
        <v>396198.59</v>
      </c>
      <c r="D869">
        <v>4.4000000000000004</v>
      </c>
      <c r="E869">
        <v>3.82</v>
      </c>
      <c r="F869">
        <v>4097.34</v>
      </c>
      <c r="G869">
        <v>15800.76</v>
      </c>
      <c r="H869" t="s">
        <v>2220</v>
      </c>
      <c r="I869" t="s">
        <v>2209</v>
      </c>
      <c r="J869">
        <v>9</v>
      </c>
      <c r="K869" t="s">
        <v>2221</v>
      </c>
      <c r="L869" t="str">
        <f>IF(performance_data[[#This Row],[return_percentage]]&gt;=performance_data[[#This Row],[benchmark_return]],"Higher","Lower")</f>
        <v>Higher</v>
      </c>
      <c r="M869" s="14">
        <f xml:space="preserve"> _xlfn.MAXIFS(performance_data[date],performance_data[portfolio_id],performance_data[[#This Row],[portfolio_id]])</f>
        <v>45525</v>
      </c>
      <c r="N869" s="14">
        <f xml:space="preserve"> _xlfn.MINIFS(performance_data[date],performance_data[portfolio_id],performance_data[[#This Row],[portfolio_id]])</f>
        <v>44830</v>
      </c>
      <c r="O869" s="15">
        <f>_xlfn.MAXIFS(performance_data[portfolio_value],performance_data[portfolio_id],performance_data[[#This Row],[portfolio_id]],performance_data[date],performance_data[[#This Row],[latest_date]])</f>
        <v>449498.93</v>
      </c>
      <c r="P869" s="15">
        <f>_xlfn.MAXIFS(performance_data[portfolio_value],performance_data[portfolio_id],performance_data[[#This Row],[portfolio_id]],performance_data[date],performance_data[[#This Row],[starting_date]])</f>
        <v>333280.58</v>
      </c>
      <c r="Q869" s="15">
        <f>performance_data[[#This Row],[latest_value]]-performance_data[[#This Row],[starting_value]]</f>
        <v>116218.34999999998</v>
      </c>
      <c r="R869" s="15">
        <f>performance_data[[#This Row],[net_inflows]]-performance_data[[#This Row],[net_outflows]]</f>
        <v>-11703.42</v>
      </c>
      <c r="S869" s="15" t="str">
        <f>IF(performance_data[[#This Row],[net_inflows]]&gt;AVERAGE(performance_data[net_inflows]),"High","Low")</f>
        <v>Low</v>
      </c>
      <c r="T869" s="15">
        <f>AVERAGEIF(performance_data[inflow_flag],performance_data[[#This Row],[inflow_flag]],performance_data[return_percentage])</f>
        <v>5.0457846277021572</v>
      </c>
      <c r="U869" s="17">
        <f>IF(performance_data[[#This Row],[return_percentage]]&lt;performance_data[[#This Row],[benchmark_return]],1,0)</f>
        <v>0</v>
      </c>
      <c r="V869" s="17">
        <f>COUNTIFS(performance_data[portfolio_id],performance_data[[#This Row],[portfolio_id]])</f>
        <v>39</v>
      </c>
      <c r="W869" s="17">
        <f>COUNTIFS(performance_data[portfolio_id],performance_data[[#This Row],[portfolio_id]],
          performance_data[return_flag],1)</f>
        <v>18</v>
      </c>
      <c r="X869" s="15">
        <f>performance_data[[#This Row],[underperform_flag_count]]/performance_data[[#This Row],[totalportfoliocount]]</f>
        <v>0.46153846153846156</v>
      </c>
    </row>
    <row r="870" spans="1:24" x14ac:dyDescent="0.3">
      <c r="A870">
        <v>2363</v>
      </c>
      <c r="B870" s="1">
        <v>44877</v>
      </c>
      <c r="C870">
        <v>428321.64</v>
      </c>
      <c r="D870">
        <v>-0.13</v>
      </c>
      <c r="E870">
        <v>-0.14000000000000001</v>
      </c>
      <c r="F870">
        <v>13144.03</v>
      </c>
      <c r="G870">
        <v>278.37</v>
      </c>
      <c r="H870" t="s">
        <v>2220</v>
      </c>
      <c r="I870" t="s">
        <v>2217</v>
      </c>
      <c r="J870">
        <v>11</v>
      </c>
      <c r="K870" t="s">
        <v>2219</v>
      </c>
      <c r="L870" t="str">
        <f>IF(performance_data[[#This Row],[return_percentage]]&gt;=performance_data[[#This Row],[benchmark_return]],"Higher","Lower")</f>
        <v>Higher</v>
      </c>
      <c r="M870" s="14">
        <f xml:space="preserve"> _xlfn.MAXIFS(performance_data[date],performance_data[portfolio_id],performance_data[[#This Row],[portfolio_id]])</f>
        <v>45525</v>
      </c>
      <c r="N870" s="14">
        <f xml:space="preserve"> _xlfn.MINIFS(performance_data[date],performance_data[portfolio_id],performance_data[[#This Row],[portfolio_id]])</f>
        <v>44830</v>
      </c>
      <c r="O870" s="15">
        <f>_xlfn.MAXIFS(performance_data[portfolio_value],performance_data[portfolio_id],performance_data[[#This Row],[portfolio_id]],performance_data[date],performance_data[[#This Row],[latest_date]])</f>
        <v>449498.93</v>
      </c>
      <c r="P870" s="15">
        <f>_xlfn.MAXIFS(performance_data[portfolio_value],performance_data[portfolio_id],performance_data[[#This Row],[portfolio_id]],performance_data[date],performance_data[[#This Row],[starting_date]])</f>
        <v>333280.58</v>
      </c>
      <c r="Q870" s="15">
        <f>performance_data[[#This Row],[latest_value]]-performance_data[[#This Row],[starting_value]]</f>
        <v>116218.34999999998</v>
      </c>
      <c r="R870" s="15">
        <f>performance_data[[#This Row],[net_inflows]]-performance_data[[#This Row],[net_outflows]]</f>
        <v>12865.66</v>
      </c>
      <c r="S870" s="15" t="str">
        <f>IF(performance_data[[#This Row],[net_inflows]]&gt;AVERAGE(performance_data[net_inflows]),"High","Low")</f>
        <v>High</v>
      </c>
      <c r="T870" s="15">
        <f>AVERAGEIF(performance_data[inflow_flag],performance_data[[#This Row],[inflow_flag]],performance_data[return_percentage])</f>
        <v>4.8467905675459724</v>
      </c>
      <c r="U870" s="17">
        <f>IF(performance_data[[#This Row],[return_percentage]]&lt;performance_data[[#This Row],[benchmark_return]],1,0)</f>
        <v>0</v>
      </c>
      <c r="V870" s="17">
        <f>COUNTIFS(performance_data[portfolio_id],performance_data[[#This Row],[portfolio_id]])</f>
        <v>39</v>
      </c>
      <c r="W870" s="17">
        <f>COUNTIFS(performance_data[portfolio_id],performance_data[[#This Row],[portfolio_id]],
          performance_data[return_flag],1)</f>
        <v>18</v>
      </c>
      <c r="X870" s="15">
        <f>performance_data[[#This Row],[underperform_flag_count]]/performance_data[[#This Row],[totalportfoliocount]]</f>
        <v>0.46153846153846156</v>
      </c>
    </row>
    <row r="871" spans="1:24" x14ac:dyDescent="0.3">
      <c r="A871">
        <v>2363</v>
      </c>
      <c r="B871" s="1">
        <v>44952</v>
      </c>
      <c r="C871">
        <v>177838.78</v>
      </c>
      <c r="D871">
        <v>5.67</v>
      </c>
      <c r="E871">
        <v>5.04</v>
      </c>
      <c r="F871">
        <v>14787.98</v>
      </c>
      <c r="G871">
        <v>1378.74</v>
      </c>
      <c r="H871" t="s">
        <v>2213</v>
      </c>
      <c r="I871" t="s">
        <v>2206</v>
      </c>
      <c r="J871">
        <v>1</v>
      </c>
      <c r="K871" t="s">
        <v>2207</v>
      </c>
      <c r="L871" t="str">
        <f>IF(performance_data[[#This Row],[return_percentage]]&gt;=performance_data[[#This Row],[benchmark_return]],"Higher","Lower")</f>
        <v>Higher</v>
      </c>
      <c r="M871" s="14">
        <f xml:space="preserve"> _xlfn.MAXIFS(performance_data[date],performance_data[portfolio_id],performance_data[[#This Row],[portfolio_id]])</f>
        <v>45525</v>
      </c>
      <c r="N871" s="14">
        <f xml:space="preserve"> _xlfn.MINIFS(performance_data[date],performance_data[portfolio_id],performance_data[[#This Row],[portfolio_id]])</f>
        <v>44830</v>
      </c>
      <c r="O871" s="15">
        <f>_xlfn.MAXIFS(performance_data[portfolio_value],performance_data[portfolio_id],performance_data[[#This Row],[portfolio_id]],performance_data[date],performance_data[[#This Row],[latest_date]])</f>
        <v>449498.93</v>
      </c>
      <c r="P871" s="15">
        <f>_xlfn.MAXIFS(performance_data[portfolio_value],performance_data[portfolio_id],performance_data[[#This Row],[portfolio_id]],performance_data[date],performance_data[[#This Row],[starting_date]])</f>
        <v>333280.58</v>
      </c>
      <c r="Q871" s="15">
        <f>performance_data[[#This Row],[latest_value]]-performance_data[[#This Row],[starting_value]]</f>
        <v>116218.34999999998</v>
      </c>
      <c r="R871" s="15">
        <f>performance_data[[#This Row],[net_inflows]]-performance_data[[#This Row],[net_outflows]]</f>
        <v>13409.24</v>
      </c>
      <c r="S871" s="15" t="str">
        <f>IF(performance_data[[#This Row],[net_inflows]]&gt;AVERAGE(performance_data[net_inflows]),"High","Low")</f>
        <v>High</v>
      </c>
      <c r="T871" s="15">
        <f>AVERAGEIF(performance_data[inflow_flag],performance_data[[#This Row],[inflow_flag]],performance_data[return_percentage])</f>
        <v>4.8467905675459724</v>
      </c>
      <c r="U871" s="17">
        <f>IF(performance_data[[#This Row],[return_percentage]]&lt;performance_data[[#This Row],[benchmark_return]],1,0)</f>
        <v>0</v>
      </c>
      <c r="V871" s="17">
        <f>COUNTIFS(performance_data[portfolio_id],performance_data[[#This Row],[portfolio_id]])</f>
        <v>39</v>
      </c>
      <c r="W871" s="17">
        <f>COUNTIFS(performance_data[portfolio_id],performance_data[[#This Row],[portfolio_id]],
          performance_data[return_flag],1)</f>
        <v>18</v>
      </c>
      <c r="X871" s="15">
        <f>performance_data[[#This Row],[underperform_flag_count]]/performance_data[[#This Row],[totalportfoliocount]]</f>
        <v>0.46153846153846156</v>
      </c>
    </row>
    <row r="872" spans="1:24" x14ac:dyDescent="0.3">
      <c r="A872">
        <v>2363</v>
      </c>
      <c r="B872" s="1">
        <v>45480</v>
      </c>
      <c r="C872">
        <v>426352.67</v>
      </c>
      <c r="D872">
        <v>-7.03</v>
      </c>
      <c r="E872">
        <v>-6.1</v>
      </c>
      <c r="F872">
        <v>10245.370000000001</v>
      </c>
      <c r="G872">
        <v>5904.17</v>
      </c>
      <c r="H872" t="s">
        <v>2205</v>
      </c>
      <c r="I872" t="s">
        <v>2209</v>
      </c>
      <c r="J872">
        <v>7</v>
      </c>
      <c r="K872" t="s">
        <v>2210</v>
      </c>
      <c r="L872" t="str">
        <f>IF(performance_data[[#This Row],[return_percentage]]&gt;=performance_data[[#This Row],[benchmark_return]],"Higher","Lower")</f>
        <v>Lower</v>
      </c>
      <c r="M872" s="14">
        <f xml:space="preserve"> _xlfn.MAXIFS(performance_data[date],performance_data[portfolio_id],performance_data[[#This Row],[portfolio_id]])</f>
        <v>45525</v>
      </c>
      <c r="N872" s="14">
        <f xml:space="preserve"> _xlfn.MINIFS(performance_data[date],performance_data[portfolio_id],performance_data[[#This Row],[portfolio_id]])</f>
        <v>44830</v>
      </c>
      <c r="O872" s="15">
        <f>_xlfn.MAXIFS(performance_data[portfolio_value],performance_data[portfolio_id],performance_data[[#This Row],[portfolio_id]],performance_data[date],performance_data[[#This Row],[latest_date]])</f>
        <v>449498.93</v>
      </c>
      <c r="P872" s="15">
        <f>_xlfn.MAXIFS(performance_data[portfolio_value],performance_data[portfolio_id],performance_data[[#This Row],[portfolio_id]],performance_data[date],performance_data[[#This Row],[starting_date]])</f>
        <v>333280.58</v>
      </c>
      <c r="Q872" s="15">
        <f>performance_data[[#This Row],[latest_value]]-performance_data[[#This Row],[starting_value]]</f>
        <v>116218.34999999998</v>
      </c>
      <c r="R872" s="15">
        <f>performance_data[[#This Row],[net_inflows]]-performance_data[[#This Row],[net_outflows]]</f>
        <v>4341.2000000000007</v>
      </c>
      <c r="S872" s="15" t="str">
        <f>IF(performance_data[[#This Row],[net_inflows]]&gt;AVERAGE(performance_data[net_inflows]),"High","Low")</f>
        <v>High</v>
      </c>
      <c r="T872" s="15">
        <f>AVERAGEIF(performance_data[inflow_flag],performance_data[[#This Row],[inflow_flag]],performance_data[return_percentage])</f>
        <v>4.8467905675459724</v>
      </c>
      <c r="U872" s="17">
        <f>IF(performance_data[[#This Row],[return_percentage]]&lt;performance_data[[#This Row],[benchmark_return]],1,0)</f>
        <v>1</v>
      </c>
      <c r="V872" s="17">
        <f>COUNTIFS(performance_data[portfolio_id],performance_data[[#This Row],[portfolio_id]])</f>
        <v>39</v>
      </c>
      <c r="W872" s="17">
        <f>COUNTIFS(performance_data[portfolio_id],performance_data[[#This Row],[portfolio_id]],
          performance_data[return_flag],1)</f>
        <v>18</v>
      </c>
      <c r="X872" s="15">
        <f>performance_data[[#This Row],[underperform_flag_count]]/performance_data[[#This Row],[totalportfoliocount]]</f>
        <v>0.46153846153846156</v>
      </c>
    </row>
    <row r="873" spans="1:24" x14ac:dyDescent="0.3">
      <c r="A873">
        <v>2363</v>
      </c>
      <c r="B873" s="1">
        <v>44945</v>
      </c>
      <c r="C873">
        <v>139015.57999999999</v>
      </c>
      <c r="D873">
        <v>0.95</v>
      </c>
      <c r="E873">
        <v>1</v>
      </c>
      <c r="F873">
        <v>17177.28</v>
      </c>
      <c r="G873">
        <v>955.81</v>
      </c>
      <c r="H873" t="s">
        <v>2213</v>
      </c>
      <c r="I873" t="s">
        <v>2206</v>
      </c>
      <c r="J873">
        <v>1</v>
      </c>
      <c r="K873" t="s">
        <v>2207</v>
      </c>
      <c r="L873" t="str">
        <f>IF(performance_data[[#This Row],[return_percentage]]&gt;=performance_data[[#This Row],[benchmark_return]],"Higher","Lower")</f>
        <v>Lower</v>
      </c>
      <c r="M873" s="14">
        <f xml:space="preserve"> _xlfn.MAXIFS(performance_data[date],performance_data[portfolio_id],performance_data[[#This Row],[portfolio_id]])</f>
        <v>45525</v>
      </c>
      <c r="N873" s="14">
        <f xml:space="preserve"> _xlfn.MINIFS(performance_data[date],performance_data[portfolio_id],performance_data[[#This Row],[portfolio_id]])</f>
        <v>44830</v>
      </c>
      <c r="O873" s="15">
        <f>_xlfn.MAXIFS(performance_data[portfolio_value],performance_data[portfolio_id],performance_data[[#This Row],[portfolio_id]],performance_data[date],performance_data[[#This Row],[latest_date]])</f>
        <v>449498.93</v>
      </c>
      <c r="P873" s="15">
        <f>_xlfn.MAXIFS(performance_data[portfolio_value],performance_data[portfolio_id],performance_data[[#This Row],[portfolio_id]],performance_data[date],performance_data[[#This Row],[starting_date]])</f>
        <v>333280.58</v>
      </c>
      <c r="Q873" s="15">
        <f>performance_data[[#This Row],[latest_value]]-performance_data[[#This Row],[starting_value]]</f>
        <v>116218.34999999998</v>
      </c>
      <c r="R873" s="15">
        <f>performance_data[[#This Row],[net_inflows]]-performance_data[[#This Row],[net_outflows]]</f>
        <v>16221.47</v>
      </c>
      <c r="S873" s="15" t="str">
        <f>IF(performance_data[[#This Row],[net_inflows]]&gt;AVERAGE(performance_data[net_inflows]),"High","Low")</f>
        <v>High</v>
      </c>
      <c r="T873" s="15">
        <f>AVERAGEIF(performance_data[inflow_flag],performance_data[[#This Row],[inflow_flag]],performance_data[return_percentage])</f>
        <v>4.8467905675459724</v>
      </c>
      <c r="U873" s="17">
        <f>IF(performance_data[[#This Row],[return_percentage]]&lt;performance_data[[#This Row],[benchmark_return]],1,0)</f>
        <v>1</v>
      </c>
      <c r="V873" s="17">
        <f>COUNTIFS(performance_data[portfolio_id],performance_data[[#This Row],[portfolio_id]])</f>
        <v>39</v>
      </c>
      <c r="W873" s="17">
        <f>COUNTIFS(performance_data[portfolio_id],performance_data[[#This Row],[portfolio_id]],
          performance_data[return_flag],1)</f>
        <v>18</v>
      </c>
      <c r="X873" s="15">
        <f>performance_data[[#This Row],[underperform_flag_count]]/performance_data[[#This Row],[totalportfoliocount]]</f>
        <v>0.46153846153846156</v>
      </c>
    </row>
    <row r="874" spans="1:24" x14ac:dyDescent="0.3">
      <c r="A874">
        <v>2363</v>
      </c>
      <c r="B874" s="1">
        <v>45348</v>
      </c>
      <c r="C874">
        <v>111994.45</v>
      </c>
      <c r="D874">
        <v>13.04</v>
      </c>
      <c r="E874">
        <v>14.55</v>
      </c>
      <c r="F874">
        <v>6971.4</v>
      </c>
      <c r="G874">
        <v>2629.48</v>
      </c>
      <c r="H874" t="s">
        <v>2205</v>
      </c>
      <c r="I874" t="s">
        <v>2206</v>
      </c>
      <c r="J874">
        <v>2</v>
      </c>
      <c r="K874" t="s">
        <v>2226</v>
      </c>
      <c r="L874" t="str">
        <f>IF(performance_data[[#This Row],[return_percentage]]&gt;=performance_data[[#This Row],[benchmark_return]],"Higher","Lower")</f>
        <v>Lower</v>
      </c>
      <c r="M874" s="14">
        <f xml:space="preserve"> _xlfn.MAXIFS(performance_data[date],performance_data[portfolio_id],performance_data[[#This Row],[portfolio_id]])</f>
        <v>45525</v>
      </c>
      <c r="N874" s="14">
        <f xml:space="preserve"> _xlfn.MINIFS(performance_data[date],performance_data[portfolio_id],performance_data[[#This Row],[portfolio_id]])</f>
        <v>44830</v>
      </c>
      <c r="O874" s="15">
        <f>_xlfn.MAXIFS(performance_data[portfolio_value],performance_data[portfolio_id],performance_data[[#This Row],[portfolio_id]],performance_data[date],performance_data[[#This Row],[latest_date]])</f>
        <v>449498.93</v>
      </c>
      <c r="P874" s="15">
        <f>_xlfn.MAXIFS(performance_data[portfolio_value],performance_data[portfolio_id],performance_data[[#This Row],[portfolio_id]],performance_data[date],performance_data[[#This Row],[starting_date]])</f>
        <v>333280.58</v>
      </c>
      <c r="Q874" s="15">
        <f>performance_data[[#This Row],[latest_value]]-performance_data[[#This Row],[starting_value]]</f>
        <v>116218.34999999998</v>
      </c>
      <c r="R874" s="15">
        <f>performance_data[[#This Row],[net_inflows]]-performance_data[[#This Row],[net_outflows]]</f>
        <v>4341.92</v>
      </c>
      <c r="S874" s="15" t="str">
        <f>IF(performance_data[[#This Row],[net_inflows]]&gt;AVERAGE(performance_data[net_inflows]),"High","Low")</f>
        <v>Low</v>
      </c>
      <c r="T874" s="15">
        <f>AVERAGEIF(performance_data[inflow_flag],performance_data[[#This Row],[inflow_flag]],performance_data[return_percentage])</f>
        <v>5.0457846277021572</v>
      </c>
      <c r="U874" s="17">
        <f>IF(performance_data[[#This Row],[return_percentage]]&lt;performance_data[[#This Row],[benchmark_return]],1,0)</f>
        <v>1</v>
      </c>
      <c r="V874" s="17">
        <f>COUNTIFS(performance_data[portfolio_id],performance_data[[#This Row],[portfolio_id]])</f>
        <v>39</v>
      </c>
      <c r="W874" s="17">
        <f>COUNTIFS(performance_data[portfolio_id],performance_data[[#This Row],[portfolio_id]],
          performance_data[return_flag],1)</f>
        <v>18</v>
      </c>
      <c r="X874" s="15">
        <f>performance_data[[#This Row],[underperform_flag_count]]/performance_data[[#This Row],[totalportfoliocount]]</f>
        <v>0.46153846153846156</v>
      </c>
    </row>
    <row r="875" spans="1:24" x14ac:dyDescent="0.3">
      <c r="A875">
        <v>2363</v>
      </c>
      <c r="B875" s="1">
        <v>45046</v>
      </c>
      <c r="C875">
        <v>226423.83</v>
      </c>
      <c r="D875">
        <v>10.49</v>
      </c>
      <c r="E875">
        <v>9.94</v>
      </c>
      <c r="F875">
        <v>7638.09</v>
      </c>
      <c r="G875">
        <v>12731.6</v>
      </c>
      <c r="H875" t="s">
        <v>2213</v>
      </c>
      <c r="I875" t="s">
        <v>2211</v>
      </c>
      <c r="J875">
        <v>4</v>
      </c>
      <c r="K875" t="s">
        <v>2216</v>
      </c>
      <c r="L875" t="str">
        <f>IF(performance_data[[#This Row],[return_percentage]]&gt;=performance_data[[#This Row],[benchmark_return]],"Higher","Lower")</f>
        <v>Higher</v>
      </c>
      <c r="M875" s="14">
        <f xml:space="preserve"> _xlfn.MAXIFS(performance_data[date],performance_data[portfolio_id],performance_data[[#This Row],[portfolio_id]])</f>
        <v>45525</v>
      </c>
      <c r="N875" s="14">
        <f xml:space="preserve"> _xlfn.MINIFS(performance_data[date],performance_data[portfolio_id],performance_data[[#This Row],[portfolio_id]])</f>
        <v>44830</v>
      </c>
      <c r="O875" s="15">
        <f>_xlfn.MAXIFS(performance_data[portfolio_value],performance_data[portfolio_id],performance_data[[#This Row],[portfolio_id]],performance_data[date],performance_data[[#This Row],[latest_date]])</f>
        <v>449498.93</v>
      </c>
      <c r="P875" s="15">
        <f>_xlfn.MAXIFS(performance_data[portfolio_value],performance_data[portfolio_id],performance_data[[#This Row],[portfolio_id]],performance_data[date],performance_data[[#This Row],[starting_date]])</f>
        <v>333280.58</v>
      </c>
      <c r="Q875" s="15">
        <f>performance_data[[#This Row],[latest_value]]-performance_data[[#This Row],[starting_value]]</f>
        <v>116218.34999999998</v>
      </c>
      <c r="R875" s="15">
        <f>performance_data[[#This Row],[net_inflows]]-performance_data[[#This Row],[net_outflows]]</f>
        <v>-5093.51</v>
      </c>
      <c r="S875" s="15" t="str">
        <f>IF(performance_data[[#This Row],[net_inflows]]&gt;AVERAGE(performance_data[net_inflows]),"High","Low")</f>
        <v>Low</v>
      </c>
      <c r="T875" s="15">
        <f>AVERAGEIF(performance_data[inflow_flag],performance_data[[#This Row],[inflow_flag]],performance_data[return_percentage])</f>
        <v>5.0457846277021572</v>
      </c>
      <c r="U875" s="17">
        <f>IF(performance_data[[#This Row],[return_percentage]]&lt;performance_data[[#This Row],[benchmark_return]],1,0)</f>
        <v>0</v>
      </c>
      <c r="V875" s="17">
        <f>COUNTIFS(performance_data[portfolio_id],performance_data[[#This Row],[portfolio_id]])</f>
        <v>39</v>
      </c>
      <c r="W875" s="17">
        <f>COUNTIFS(performance_data[portfolio_id],performance_data[[#This Row],[portfolio_id]],
          performance_data[return_flag],1)</f>
        <v>18</v>
      </c>
      <c r="X875" s="15">
        <f>performance_data[[#This Row],[underperform_flag_count]]/performance_data[[#This Row],[totalportfoliocount]]</f>
        <v>0.46153846153846156</v>
      </c>
    </row>
    <row r="876" spans="1:24" x14ac:dyDescent="0.3">
      <c r="A876">
        <v>2363</v>
      </c>
      <c r="B876" s="1">
        <v>45118</v>
      </c>
      <c r="C876">
        <v>51836.71</v>
      </c>
      <c r="D876">
        <v>-2.85</v>
      </c>
      <c r="E876">
        <v>-3.38</v>
      </c>
      <c r="F876">
        <v>8574.06</v>
      </c>
      <c r="G876">
        <v>8552.91</v>
      </c>
      <c r="H876" t="s">
        <v>2213</v>
      </c>
      <c r="I876" t="s">
        <v>2209</v>
      </c>
      <c r="J876">
        <v>7</v>
      </c>
      <c r="K876" t="s">
        <v>2210</v>
      </c>
      <c r="L876" t="str">
        <f>IF(performance_data[[#This Row],[return_percentage]]&gt;=performance_data[[#This Row],[benchmark_return]],"Higher","Lower")</f>
        <v>Higher</v>
      </c>
      <c r="M876" s="14">
        <f xml:space="preserve"> _xlfn.MAXIFS(performance_data[date],performance_data[portfolio_id],performance_data[[#This Row],[portfolio_id]])</f>
        <v>45525</v>
      </c>
      <c r="N876" s="14">
        <f xml:space="preserve"> _xlfn.MINIFS(performance_data[date],performance_data[portfolio_id],performance_data[[#This Row],[portfolio_id]])</f>
        <v>44830</v>
      </c>
      <c r="O876" s="15">
        <f>_xlfn.MAXIFS(performance_data[portfolio_value],performance_data[portfolio_id],performance_data[[#This Row],[portfolio_id]],performance_data[date],performance_data[[#This Row],[latest_date]])</f>
        <v>449498.93</v>
      </c>
      <c r="P876" s="15">
        <f>_xlfn.MAXIFS(performance_data[portfolio_value],performance_data[portfolio_id],performance_data[[#This Row],[portfolio_id]],performance_data[date],performance_data[[#This Row],[starting_date]])</f>
        <v>333280.58</v>
      </c>
      <c r="Q876" s="15">
        <f>performance_data[[#This Row],[latest_value]]-performance_data[[#This Row],[starting_value]]</f>
        <v>116218.34999999998</v>
      </c>
      <c r="R876" s="15">
        <f>performance_data[[#This Row],[net_inflows]]-performance_data[[#This Row],[net_outflows]]</f>
        <v>21.149999999999636</v>
      </c>
      <c r="S876" s="15" t="str">
        <f>IF(performance_data[[#This Row],[net_inflows]]&gt;AVERAGE(performance_data[net_inflows]),"High","Low")</f>
        <v>Low</v>
      </c>
      <c r="T876" s="15">
        <f>AVERAGEIF(performance_data[inflow_flag],performance_data[[#This Row],[inflow_flag]],performance_data[return_percentage])</f>
        <v>5.0457846277021572</v>
      </c>
      <c r="U876" s="17">
        <f>IF(performance_data[[#This Row],[return_percentage]]&lt;performance_data[[#This Row],[benchmark_return]],1,0)</f>
        <v>0</v>
      </c>
      <c r="V876" s="17">
        <f>COUNTIFS(performance_data[portfolio_id],performance_data[[#This Row],[portfolio_id]])</f>
        <v>39</v>
      </c>
      <c r="W876" s="17">
        <f>COUNTIFS(performance_data[portfolio_id],performance_data[[#This Row],[portfolio_id]],
          performance_data[return_flag],1)</f>
        <v>18</v>
      </c>
      <c r="X876" s="15">
        <f>performance_data[[#This Row],[underperform_flag_count]]/performance_data[[#This Row],[totalportfoliocount]]</f>
        <v>0.46153846153846156</v>
      </c>
    </row>
    <row r="877" spans="1:24" x14ac:dyDescent="0.3">
      <c r="A877">
        <v>2363</v>
      </c>
      <c r="B877" s="1">
        <v>45343</v>
      </c>
      <c r="C877">
        <v>129478.78</v>
      </c>
      <c r="D877">
        <v>8.44</v>
      </c>
      <c r="E877">
        <v>7.38</v>
      </c>
      <c r="F877">
        <v>8994.49</v>
      </c>
      <c r="G877">
        <v>12936.61</v>
      </c>
      <c r="H877" t="s">
        <v>2205</v>
      </c>
      <c r="I877" t="s">
        <v>2206</v>
      </c>
      <c r="J877">
        <v>2</v>
      </c>
      <c r="K877" t="s">
        <v>2226</v>
      </c>
      <c r="L877" t="str">
        <f>IF(performance_data[[#This Row],[return_percentage]]&gt;=performance_data[[#This Row],[benchmark_return]],"Higher","Lower")</f>
        <v>Higher</v>
      </c>
      <c r="M877" s="14">
        <f xml:space="preserve"> _xlfn.MAXIFS(performance_data[date],performance_data[portfolio_id],performance_data[[#This Row],[portfolio_id]])</f>
        <v>45525</v>
      </c>
      <c r="N877" s="14">
        <f xml:space="preserve"> _xlfn.MINIFS(performance_data[date],performance_data[portfolio_id],performance_data[[#This Row],[portfolio_id]])</f>
        <v>44830</v>
      </c>
      <c r="O877" s="15">
        <f>_xlfn.MAXIFS(performance_data[portfolio_value],performance_data[portfolio_id],performance_data[[#This Row],[portfolio_id]],performance_data[date],performance_data[[#This Row],[latest_date]])</f>
        <v>449498.93</v>
      </c>
      <c r="P877" s="15">
        <f>_xlfn.MAXIFS(performance_data[portfolio_value],performance_data[portfolio_id],performance_data[[#This Row],[portfolio_id]],performance_data[date],performance_data[[#This Row],[starting_date]])</f>
        <v>333280.58</v>
      </c>
      <c r="Q877" s="15">
        <f>performance_data[[#This Row],[latest_value]]-performance_data[[#This Row],[starting_value]]</f>
        <v>116218.34999999998</v>
      </c>
      <c r="R877" s="15">
        <f>performance_data[[#This Row],[net_inflows]]-performance_data[[#This Row],[net_outflows]]</f>
        <v>-3942.1200000000008</v>
      </c>
      <c r="S877" s="15" t="str">
        <f>IF(performance_data[[#This Row],[net_inflows]]&gt;AVERAGE(performance_data[net_inflows]),"High","Low")</f>
        <v>Low</v>
      </c>
      <c r="T877" s="15">
        <f>AVERAGEIF(performance_data[inflow_flag],performance_data[[#This Row],[inflow_flag]],performance_data[return_percentage])</f>
        <v>5.0457846277021572</v>
      </c>
      <c r="U877" s="17">
        <f>IF(performance_data[[#This Row],[return_percentage]]&lt;performance_data[[#This Row],[benchmark_return]],1,0)</f>
        <v>0</v>
      </c>
      <c r="V877" s="17">
        <f>COUNTIFS(performance_data[portfolio_id],performance_data[[#This Row],[portfolio_id]])</f>
        <v>39</v>
      </c>
      <c r="W877" s="17">
        <f>COUNTIFS(performance_data[portfolio_id],performance_data[[#This Row],[portfolio_id]],
          performance_data[return_flag],1)</f>
        <v>18</v>
      </c>
      <c r="X877" s="15">
        <f>performance_data[[#This Row],[underperform_flag_count]]/performance_data[[#This Row],[totalportfoliocount]]</f>
        <v>0.46153846153846156</v>
      </c>
    </row>
    <row r="878" spans="1:24" x14ac:dyDescent="0.3">
      <c r="A878">
        <v>2363</v>
      </c>
      <c r="B878" s="1">
        <v>44840</v>
      </c>
      <c r="C878">
        <v>421408.61</v>
      </c>
      <c r="D878">
        <v>9.0299999999999994</v>
      </c>
      <c r="E878">
        <v>10.71</v>
      </c>
      <c r="F878">
        <v>14703.64</v>
      </c>
      <c r="G878">
        <v>8722.27</v>
      </c>
      <c r="H878" t="s">
        <v>2220</v>
      </c>
      <c r="I878" t="s">
        <v>2217</v>
      </c>
      <c r="J878">
        <v>10</v>
      </c>
      <c r="K878" t="s">
        <v>2224</v>
      </c>
      <c r="L878" t="str">
        <f>IF(performance_data[[#This Row],[return_percentage]]&gt;=performance_data[[#This Row],[benchmark_return]],"Higher","Lower")</f>
        <v>Lower</v>
      </c>
      <c r="M878" s="14">
        <f xml:space="preserve"> _xlfn.MAXIFS(performance_data[date],performance_data[portfolio_id],performance_data[[#This Row],[portfolio_id]])</f>
        <v>45525</v>
      </c>
      <c r="N878" s="14">
        <f xml:space="preserve"> _xlfn.MINIFS(performance_data[date],performance_data[portfolio_id],performance_data[[#This Row],[portfolio_id]])</f>
        <v>44830</v>
      </c>
      <c r="O878" s="15">
        <f>_xlfn.MAXIFS(performance_data[portfolio_value],performance_data[portfolio_id],performance_data[[#This Row],[portfolio_id]],performance_data[date],performance_data[[#This Row],[latest_date]])</f>
        <v>449498.93</v>
      </c>
      <c r="P878" s="15">
        <f>_xlfn.MAXIFS(performance_data[portfolio_value],performance_data[portfolio_id],performance_data[[#This Row],[portfolio_id]],performance_data[date],performance_data[[#This Row],[starting_date]])</f>
        <v>333280.58</v>
      </c>
      <c r="Q878" s="15">
        <f>performance_data[[#This Row],[latest_value]]-performance_data[[#This Row],[starting_value]]</f>
        <v>116218.34999999998</v>
      </c>
      <c r="R878" s="15">
        <f>performance_data[[#This Row],[net_inflows]]-performance_data[[#This Row],[net_outflows]]</f>
        <v>5981.369999999999</v>
      </c>
      <c r="S878" s="15" t="str">
        <f>IF(performance_data[[#This Row],[net_inflows]]&gt;AVERAGE(performance_data[net_inflows]),"High","Low")</f>
        <v>High</v>
      </c>
      <c r="T878" s="15">
        <f>AVERAGEIF(performance_data[inflow_flag],performance_data[[#This Row],[inflow_flag]],performance_data[return_percentage])</f>
        <v>4.8467905675459724</v>
      </c>
      <c r="U878" s="17">
        <f>IF(performance_data[[#This Row],[return_percentage]]&lt;performance_data[[#This Row],[benchmark_return]],1,0)</f>
        <v>1</v>
      </c>
      <c r="V878" s="17">
        <f>COUNTIFS(performance_data[portfolio_id],performance_data[[#This Row],[portfolio_id]])</f>
        <v>39</v>
      </c>
      <c r="W878" s="17">
        <f>COUNTIFS(performance_data[portfolio_id],performance_data[[#This Row],[portfolio_id]],
          performance_data[return_flag],1)</f>
        <v>18</v>
      </c>
      <c r="X878" s="15">
        <f>performance_data[[#This Row],[underperform_flag_count]]/performance_data[[#This Row],[totalportfoliocount]]</f>
        <v>0.46153846153846156</v>
      </c>
    </row>
    <row r="879" spans="1:24" x14ac:dyDescent="0.3">
      <c r="A879">
        <v>2363</v>
      </c>
      <c r="B879" s="1">
        <v>45126</v>
      </c>
      <c r="C879">
        <v>134128.13</v>
      </c>
      <c r="D879">
        <v>11.74</v>
      </c>
      <c r="E879">
        <v>10.119999999999999</v>
      </c>
      <c r="F879">
        <v>19191.28</v>
      </c>
      <c r="G879">
        <v>11997.48</v>
      </c>
      <c r="H879" t="s">
        <v>2213</v>
      </c>
      <c r="I879" t="s">
        <v>2209</v>
      </c>
      <c r="J879">
        <v>7</v>
      </c>
      <c r="K879" t="s">
        <v>2210</v>
      </c>
      <c r="L879" t="str">
        <f>IF(performance_data[[#This Row],[return_percentage]]&gt;=performance_data[[#This Row],[benchmark_return]],"Higher","Lower")</f>
        <v>Higher</v>
      </c>
      <c r="M879" s="14">
        <f xml:space="preserve"> _xlfn.MAXIFS(performance_data[date],performance_data[portfolio_id],performance_data[[#This Row],[portfolio_id]])</f>
        <v>45525</v>
      </c>
      <c r="N879" s="14">
        <f xml:space="preserve"> _xlfn.MINIFS(performance_data[date],performance_data[portfolio_id],performance_data[[#This Row],[portfolio_id]])</f>
        <v>44830</v>
      </c>
      <c r="O879" s="15">
        <f>_xlfn.MAXIFS(performance_data[portfolio_value],performance_data[portfolio_id],performance_data[[#This Row],[portfolio_id]],performance_data[date],performance_data[[#This Row],[latest_date]])</f>
        <v>449498.93</v>
      </c>
      <c r="P879" s="15">
        <f>_xlfn.MAXIFS(performance_data[portfolio_value],performance_data[portfolio_id],performance_data[[#This Row],[portfolio_id]],performance_data[date],performance_data[[#This Row],[starting_date]])</f>
        <v>333280.58</v>
      </c>
      <c r="Q879" s="15">
        <f>performance_data[[#This Row],[latest_value]]-performance_data[[#This Row],[starting_value]]</f>
        <v>116218.34999999998</v>
      </c>
      <c r="R879" s="15">
        <f>performance_data[[#This Row],[net_inflows]]-performance_data[[#This Row],[net_outflows]]</f>
        <v>7193.7999999999993</v>
      </c>
      <c r="S879" s="15" t="str">
        <f>IF(performance_data[[#This Row],[net_inflows]]&gt;AVERAGE(performance_data[net_inflows]),"High","Low")</f>
        <v>High</v>
      </c>
      <c r="T879" s="15">
        <f>AVERAGEIF(performance_data[inflow_flag],performance_data[[#This Row],[inflow_flag]],performance_data[return_percentage])</f>
        <v>4.8467905675459724</v>
      </c>
      <c r="U879" s="17">
        <f>IF(performance_data[[#This Row],[return_percentage]]&lt;performance_data[[#This Row],[benchmark_return]],1,0)</f>
        <v>0</v>
      </c>
      <c r="V879" s="17">
        <f>COUNTIFS(performance_data[portfolio_id],performance_data[[#This Row],[portfolio_id]])</f>
        <v>39</v>
      </c>
      <c r="W879" s="17">
        <f>COUNTIFS(performance_data[portfolio_id],performance_data[[#This Row],[portfolio_id]],
          performance_data[return_flag],1)</f>
        <v>18</v>
      </c>
      <c r="X879" s="15">
        <f>performance_data[[#This Row],[underperform_flag_count]]/performance_data[[#This Row],[totalportfoliocount]]</f>
        <v>0.46153846153846156</v>
      </c>
    </row>
    <row r="880" spans="1:24" x14ac:dyDescent="0.3">
      <c r="A880">
        <v>2363</v>
      </c>
      <c r="B880" s="1">
        <v>45422</v>
      </c>
      <c r="C880">
        <v>205820.51</v>
      </c>
      <c r="D880">
        <v>6.95</v>
      </c>
      <c r="E880">
        <v>5.97</v>
      </c>
      <c r="F880">
        <v>3120.63</v>
      </c>
      <c r="G880">
        <v>4673.28</v>
      </c>
      <c r="H880" t="s">
        <v>2205</v>
      </c>
      <c r="I880" t="s">
        <v>2211</v>
      </c>
      <c r="J880">
        <v>5</v>
      </c>
      <c r="K880" t="s">
        <v>2223</v>
      </c>
      <c r="L880" t="str">
        <f>IF(performance_data[[#This Row],[return_percentage]]&gt;=performance_data[[#This Row],[benchmark_return]],"Higher","Lower")</f>
        <v>Higher</v>
      </c>
      <c r="M880" s="14">
        <f xml:space="preserve"> _xlfn.MAXIFS(performance_data[date],performance_data[portfolio_id],performance_data[[#This Row],[portfolio_id]])</f>
        <v>45525</v>
      </c>
      <c r="N880" s="14">
        <f xml:space="preserve"> _xlfn.MINIFS(performance_data[date],performance_data[portfolio_id],performance_data[[#This Row],[portfolio_id]])</f>
        <v>44830</v>
      </c>
      <c r="O880" s="15">
        <f>_xlfn.MAXIFS(performance_data[portfolio_value],performance_data[portfolio_id],performance_data[[#This Row],[portfolio_id]],performance_data[date],performance_data[[#This Row],[latest_date]])</f>
        <v>449498.93</v>
      </c>
      <c r="P880" s="15">
        <f>_xlfn.MAXIFS(performance_data[portfolio_value],performance_data[portfolio_id],performance_data[[#This Row],[portfolio_id]],performance_data[date],performance_data[[#This Row],[starting_date]])</f>
        <v>333280.58</v>
      </c>
      <c r="Q880" s="15">
        <f>performance_data[[#This Row],[latest_value]]-performance_data[[#This Row],[starting_value]]</f>
        <v>116218.34999999998</v>
      </c>
      <c r="R880" s="15">
        <f>performance_data[[#This Row],[net_inflows]]-performance_data[[#This Row],[net_outflows]]</f>
        <v>-1552.6499999999996</v>
      </c>
      <c r="S880" s="15" t="str">
        <f>IF(performance_data[[#This Row],[net_inflows]]&gt;AVERAGE(performance_data[net_inflows]),"High","Low")</f>
        <v>Low</v>
      </c>
      <c r="T880" s="15">
        <f>AVERAGEIF(performance_data[inflow_flag],performance_data[[#This Row],[inflow_flag]],performance_data[return_percentage])</f>
        <v>5.0457846277021572</v>
      </c>
      <c r="U880" s="17">
        <f>IF(performance_data[[#This Row],[return_percentage]]&lt;performance_data[[#This Row],[benchmark_return]],1,0)</f>
        <v>0</v>
      </c>
      <c r="V880" s="17">
        <f>COUNTIFS(performance_data[portfolio_id],performance_data[[#This Row],[portfolio_id]])</f>
        <v>39</v>
      </c>
      <c r="W880" s="17">
        <f>COUNTIFS(performance_data[portfolio_id],performance_data[[#This Row],[portfolio_id]],
          performance_data[return_flag],1)</f>
        <v>18</v>
      </c>
      <c r="X880" s="15">
        <f>performance_data[[#This Row],[underperform_flag_count]]/performance_data[[#This Row],[totalportfoliocount]]</f>
        <v>0.46153846153846156</v>
      </c>
    </row>
    <row r="881" spans="1:24" x14ac:dyDescent="0.3">
      <c r="A881">
        <v>2363</v>
      </c>
      <c r="B881" s="1">
        <v>45322</v>
      </c>
      <c r="C881">
        <v>269260.44</v>
      </c>
      <c r="D881">
        <v>13.49</v>
      </c>
      <c r="E881">
        <v>11.51</v>
      </c>
      <c r="F881">
        <v>18902.060000000001</v>
      </c>
      <c r="G881">
        <v>16278.21</v>
      </c>
      <c r="H881" t="s">
        <v>2205</v>
      </c>
      <c r="I881" t="s">
        <v>2206</v>
      </c>
      <c r="J881">
        <v>1</v>
      </c>
      <c r="K881" t="s">
        <v>2207</v>
      </c>
      <c r="L881" t="str">
        <f>IF(performance_data[[#This Row],[return_percentage]]&gt;=performance_data[[#This Row],[benchmark_return]],"Higher","Lower")</f>
        <v>Higher</v>
      </c>
      <c r="M881" s="14">
        <f xml:space="preserve"> _xlfn.MAXIFS(performance_data[date],performance_data[portfolio_id],performance_data[[#This Row],[portfolio_id]])</f>
        <v>45525</v>
      </c>
      <c r="N881" s="14">
        <f xml:space="preserve"> _xlfn.MINIFS(performance_data[date],performance_data[portfolio_id],performance_data[[#This Row],[portfolio_id]])</f>
        <v>44830</v>
      </c>
      <c r="O881" s="15">
        <f>_xlfn.MAXIFS(performance_data[portfolio_value],performance_data[portfolio_id],performance_data[[#This Row],[portfolio_id]],performance_data[date],performance_data[[#This Row],[latest_date]])</f>
        <v>449498.93</v>
      </c>
      <c r="P881" s="15">
        <f>_xlfn.MAXIFS(performance_data[portfolio_value],performance_data[portfolio_id],performance_data[[#This Row],[portfolio_id]],performance_data[date],performance_data[[#This Row],[starting_date]])</f>
        <v>333280.58</v>
      </c>
      <c r="Q881" s="15">
        <f>performance_data[[#This Row],[latest_value]]-performance_data[[#This Row],[starting_value]]</f>
        <v>116218.34999999998</v>
      </c>
      <c r="R881" s="15">
        <f>performance_data[[#This Row],[net_inflows]]-performance_data[[#This Row],[net_outflows]]</f>
        <v>2623.8500000000022</v>
      </c>
      <c r="S881" s="15" t="str">
        <f>IF(performance_data[[#This Row],[net_inflows]]&gt;AVERAGE(performance_data[net_inflows]),"High","Low")</f>
        <v>High</v>
      </c>
      <c r="T881" s="15">
        <f>AVERAGEIF(performance_data[inflow_flag],performance_data[[#This Row],[inflow_flag]],performance_data[return_percentage])</f>
        <v>4.8467905675459724</v>
      </c>
      <c r="U881" s="17">
        <f>IF(performance_data[[#This Row],[return_percentage]]&lt;performance_data[[#This Row],[benchmark_return]],1,0)</f>
        <v>0</v>
      </c>
      <c r="V881" s="17">
        <f>COUNTIFS(performance_data[portfolio_id],performance_data[[#This Row],[portfolio_id]])</f>
        <v>39</v>
      </c>
      <c r="W881" s="17">
        <f>COUNTIFS(performance_data[portfolio_id],performance_data[[#This Row],[portfolio_id]],
          performance_data[return_flag],1)</f>
        <v>18</v>
      </c>
      <c r="X881" s="15">
        <f>performance_data[[#This Row],[underperform_flag_count]]/performance_data[[#This Row],[totalportfoliocount]]</f>
        <v>0.46153846153846156</v>
      </c>
    </row>
    <row r="882" spans="1:24" x14ac:dyDescent="0.3">
      <c r="A882">
        <v>2363</v>
      </c>
      <c r="B882" s="1">
        <v>44830</v>
      </c>
      <c r="C882">
        <v>333280.58</v>
      </c>
      <c r="D882">
        <v>5.91</v>
      </c>
      <c r="E882">
        <v>5.71</v>
      </c>
      <c r="F882">
        <v>5296.48</v>
      </c>
      <c r="G882">
        <v>188.92</v>
      </c>
      <c r="H882" t="s">
        <v>2220</v>
      </c>
      <c r="I882" t="s">
        <v>2209</v>
      </c>
      <c r="J882">
        <v>9</v>
      </c>
      <c r="K882" t="s">
        <v>2221</v>
      </c>
      <c r="L882" t="str">
        <f>IF(performance_data[[#This Row],[return_percentage]]&gt;=performance_data[[#This Row],[benchmark_return]],"Higher","Lower")</f>
        <v>Higher</v>
      </c>
      <c r="M882" s="14">
        <f xml:space="preserve"> _xlfn.MAXIFS(performance_data[date],performance_data[portfolio_id],performance_data[[#This Row],[portfolio_id]])</f>
        <v>45525</v>
      </c>
      <c r="N882" s="14">
        <f xml:space="preserve"> _xlfn.MINIFS(performance_data[date],performance_data[portfolio_id],performance_data[[#This Row],[portfolio_id]])</f>
        <v>44830</v>
      </c>
      <c r="O882" s="15">
        <f>_xlfn.MAXIFS(performance_data[portfolio_value],performance_data[portfolio_id],performance_data[[#This Row],[portfolio_id]],performance_data[date],performance_data[[#This Row],[latest_date]])</f>
        <v>449498.93</v>
      </c>
      <c r="P882" s="15">
        <f>_xlfn.MAXIFS(performance_data[portfolio_value],performance_data[portfolio_id],performance_data[[#This Row],[portfolio_id]],performance_data[date],performance_data[[#This Row],[starting_date]])</f>
        <v>333280.58</v>
      </c>
      <c r="Q882" s="15">
        <f>performance_data[[#This Row],[latest_value]]-performance_data[[#This Row],[starting_value]]</f>
        <v>116218.34999999998</v>
      </c>
      <c r="R882" s="15">
        <f>performance_data[[#This Row],[net_inflows]]-performance_data[[#This Row],[net_outflows]]</f>
        <v>5107.5599999999995</v>
      </c>
      <c r="S882" s="15" t="str">
        <f>IF(performance_data[[#This Row],[net_inflows]]&gt;AVERAGE(performance_data[net_inflows]),"High","Low")</f>
        <v>Low</v>
      </c>
      <c r="T882" s="15">
        <f>AVERAGEIF(performance_data[inflow_flag],performance_data[[#This Row],[inflow_flag]],performance_data[return_percentage])</f>
        <v>5.0457846277021572</v>
      </c>
      <c r="U882" s="17">
        <f>IF(performance_data[[#This Row],[return_percentage]]&lt;performance_data[[#This Row],[benchmark_return]],1,0)</f>
        <v>0</v>
      </c>
      <c r="V882" s="17">
        <f>COUNTIFS(performance_data[portfolio_id],performance_data[[#This Row],[portfolio_id]])</f>
        <v>39</v>
      </c>
      <c r="W882" s="17">
        <f>COUNTIFS(performance_data[portfolio_id],performance_data[[#This Row],[portfolio_id]],
          performance_data[return_flag],1)</f>
        <v>18</v>
      </c>
      <c r="X882" s="15">
        <f>performance_data[[#This Row],[underperform_flag_count]]/performance_data[[#This Row],[totalportfoliocount]]</f>
        <v>0.46153846153846156</v>
      </c>
    </row>
    <row r="883" spans="1:24" x14ac:dyDescent="0.3">
      <c r="A883">
        <v>2363</v>
      </c>
      <c r="B883" s="1">
        <v>45283</v>
      </c>
      <c r="C883">
        <v>431243.32</v>
      </c>
      <c r="D883">
        <v>3.9</v>
      </c>
      <c r="E883">
        <v>3.98</v>
      </c>
      <c r="F883">
        <v>12616.64</v>
      </c>
      <c r="G883">
        <v>824.16</v>
      </c>
      <c r="H883" t="s">
        <v>2213</v>
      </c>
      <c r="I883" t="s">
        <v>2217</v>
      </c>
      <c r="J883">
        <v>12</v>
      </c>
      <c r="K883" t="s">
        <v>2218</v>
      </c>
      <c r="L883" t="str">
        <f>IF(performance_data[[#This Row],[return_percentage]]&gt;=performance_data[[#This Row],[benchmark_return]],"Higher","Lower")</f>
        <v>Lower</v>
      </c>
      <c r="M883" s="14">
        <f xml:space="preserve"> _xlfn.MAXIFS(performance_data[date],performance_data[portfolio_id],performance_data[[#This Row],[portfolio_id]])</f>
        <v>45525</v>
      </c>
      <c r="N883" s="14">
        <f xml:space="preserve"> _xlfn.MINIFS(performance_data[date],performance_data[portfolio_id],performance_data[[#This Row],[portfolio_id]])</f>
        <v>44830</v>
      </c>
      <c r="O883" s="15">
        <f>_xlfn.MAXIFS(performance_data[portfolio_value],performance_data[portfolio_id],performance_data[[#This Row],[portfolio_id]],performance_data[date],performance_data[[#This Row],[latest_date]])</f>
        <v>449498.93</v>
      </c>
      <c r="P883" s="15">
        <f>_xlfn.MAXIFS(performance_data[portfolio_value],performance_data[portfolio_id],performance_data[[#This Row],[portfolio_id]],performance_data[date],performance_data[[#This Row],[starting_date]])</f>
        <v>333280.58</v>
      </c>
      <c r="Q883" s="15">
        <f>performance_data[[#This Row],[latest_value]]-performance_data[[#This Row],[starting_value]]</f>
        <v>116218.34999999998</v>
      </c>
      <c r="R883" s="15">
        <f>performance_data[[#This Row],[net_inflows]]-performance_data[[#This Row],[net_outflows]]</f>
        <v>11792.48</v>
      </c>
      <c r="S883" s="15" t="str">
        <f>IF(performance_data[[#This Row],[net_inflows]]&gt;AVERAGE(performance_data[net_inflows]),"High","Low")</f>
        <v>High</v>
      </c>
      <c r="T883" s="15">
        <f>AVERAGEIF(performance_data[inflow_flag],performance_data[[#This Row],[inflow_flag]],performance_data[return_percentage])</f>
        <v>4.8467905675459724</v>
      </c>
      <c r="U883" s="17">
        <f>IF(performance_data[[#This Row],[return_percentage]]&lt;performance_data[[#This Row],[benchmark_return]],1,0)</f>
        <v>1</v>
      </c>
      <c r="V883" s="17">
        <f>COUNTIFS(performance_data[portfolio_id],performance_data[[#This Row],[portfolio_id]])</f>
        <v>39</v>
      </c>
      <c r="W883" s="17">
        <f>COUNTIFS(performance_data[portfolio_id],performance_data[[#This Row],[portfolio_id]],
          performance_data[return_flag],1)</f>
        <v>18</v>
      </c>
      <c r="X883" s="15">
        <f>performance_data[[#This Row],[underperform_flag_count]]/performance_data[[#This Row],[totalportfoliocount]]</f>
        <v>0.46153846153846156</v>
      </c>
    </row>
    <row r="884" spans="1:24" x14ac:dyDescent="0.3">
      <c r="A884">
        <v>2363</v>
      </c>
      <c r="B884" s="1">
        <v>45016</v>
      </c>
      <c r="C884">
        <v>222348.39</v>
      </c>
      <c r="D884">
        <v>11.52</v>
      </c>
      <c r="E884">
        <v>9.32</v>
      </c>
      <c r="F884">
        <v>17273.259999999998</v>
      </c>
      <c r="G884">
        <v>2108.65</v>
      </c>
      <c r="H884" t="s">
        <v>2213</v>
      </c>
      <c r="I884" t="s">
        <v>2206</v>
      </c>
      <c r="J884">
        <v>3</v>
      </c>
      <c r="K884" t="s">
        <v>2222</v>
      </c>
      <c r="L884" t="str">
        <f>IF(performance_data[[#This Row],[return_percentage]]&gt;=performance_data[[#This Row],[benchmark_return]],"Higher","Lower")</f>
        <v>Higher</v>
      </c>
      <c r="M884" s="14">
        <f xml:space="preserve"> _xlfn.MAXIFS(performance_data[date],performance_data[portfolio_id],performance_data[[#This Row],[portfolio_id]])</f>
        <v>45525</v>
      </c>
      <c r="N884" s="14">
        <f xml:space="preserve"> _xlfn.MINIFS(performance_data[date],performance_data[portfolio_id],performance_data[[#This Row],[portfolio_id]])</f>
        <v>44830</v>
      </c>
      <c r="O884" s="15">
        <f>_xlfn.MAXIFS(performance_data[portfolio_value],performance_data[portfolio_id],performance_data[[#This Row],[portfolio_id]],performance_data[date],performance_data[[#This Row],[latest_date]])</f>
        <v>449498.93</v>
      </c>
      <c r="P884" s="15">
        <f>_xlfn.MAXIFS(performance_data[portfolio_value],performance_data[portfolio_id],performance_data[[#This Row],[portfolio_id]],performance_data[date],performance_data[[#This Row],[starting_date]])</f>
        <v>333280.58</v>
      </c>
      <c r="Q884" s="15">
        <f>performance_data[[#This Row],[latest_value]]-performance_data[[#This Row],[starting_value]]</f>
        <v>116218.34999999998</v>
      </c>
      <c r="R884" s="15">
        <f>performance_data[[#This Row],[net_inflows]]-performance_data[[#This Row],[net_outflows]]</f>
        <v>15164.609999999999</v>
      </c>
      <c r="S884" s="15" t="str">
        <f>IF(performance_data[[#This Row],[net_inflows]]&gt;AVERAGE(performance_data[net_inflows]),"High","Low")</f>
        <v>High</v>
      </c>
      <c r="T884" s="15">
        <f>AVERAGEIF(performance_data[inflow_flag],performance_data[[#This Row],[inflow_flag]],performance_data[return_percentage])</f>
        <v>4.8467905675459724</v>
      </c>
      <c r="U884" s="17">
        <f>IF(performance_data[[#This Row],[return_percentage]]&lt;performance_data[[#This Row],[benchmark_return]],1,0)</f>
        <v>0</v>
      </c>
      <c r="V884" s="17">
        <f>COUNTIFS(performance_data[portfolio_id],performance_data[[#This Row],[portfolio_id]])</f>
        <v>39</v>
      </c>
      <c r="W884" s="17">
        <f>COUNTIFS(performance_data[portfolio_id],performance_data[[#This Row],[portfolio_id]],
          performance_data[return_flag],1)</f>
        <v>18</v>
      </c>
      <c r="X884" s="15">
        <f>performance_data[[#This Row],[underperform_flag_count]]/performance_data[[#This Row],[totalportfoliocount]]</f>
        <v>0.46153846153846156</v>
      </c>
    </row>
    <row r="885" spans="1:24" x14ac:dyDescent="0.3">
      <c r="A885">
        <v>2363</v>
      </c>
      <c r="B885" s="1">
        <v>45087</v>
      </c>
      <c r="C885">
        <v>117529</v>
      </c>
      <c r="D885">
        <v>12.31</v>
      </c>
      <c r="E885">
        <v>10.33</v>
      </c>
      <c r="F885">
        <v>18696.55</v>
      </c>
      <c r="G885">
        <v>200.74</v>
      </c>
      <c r="H885" t="s">
        <v>2213</v>
      </c>
      <c r="I885" t="s">
        <v>2211</v>
      </c>
      <c r="J885">
        <v>6</v>
      </c>
      <c r="K885" t="s">
        <v>2212</v>
      </c>
      <c r="L885" t="str">
        <f>IF(performance_data[[#This Row],[return_percentage]]&gt;=performance_data[[#This Row],[benchmark_return]],"Higher","Lower")</f>
        <v>Higher</v>
      </c>
      <c r="M885" s="14">
        <f xml:space="preserve"> _xlfn.MAXIFS(performance_data[date],performance_data[portfolio_id],performance_data[[#This Row],[portfolio_id]])</f>
        <v>45525</v>
      </c>
      <c r="N885" s="14">
        <f xml:space="preserve"> _xlfn.MINIFS(performance_data[date],performance_data[portfolio_id],performance_data[[#This Row],[portfolio_id]])</f>
        <v>44830</v>
      </c>
      <c r="O885" s="15">
        <f>_xlfn.MAXIFS(performance_data[portfolio_value],performance_data[portfolio_id],performance_data[[#This Row],[portfolio_id]],performance_data[date],performance_data[[#This Row],[latest_date]])</f>
        <v>449498.93</v>
      </c>
      <c r="P885" s="15">
        <f>_xlfn.MAXIFS(performance_data[portfolio_value],performance_data[portfolio_id],performance_data[[#This Row],[portfolio_id]],performance_data[date],performance_data[[#This Row],[starting_date]])</f>
        <v>333280.58</v>
      </c>
      <c r="Q885" s="15">
        <f>performance_data[[#This Row],[latest_value]]-performance_data[[#This Row],[starting_value]]</f>
        <v>116218.34999999998</v>
      </c>
      <c r="R885" s="15">
        <f>performance_data[[#This Row],[net_inflows]]-performance_data[[#This Row],[net_outflows]]</f>
        <v>18495.809999999998</v>
      </c>
      <c r="S885" s="15" t="str">
        <f>IF(performance_data[[#This Row],[net_inflows]]&gt;AVERAGE(performance_data[net_inflows]),"High","Low")</f>
        <v>High</v>
      </c>
      <c r="T885" s="15">
        <f>AVERAGEIF(performance_data[inflow_flag],performance_data[[#This Row],[inflow_flag]],performance_data[return_percentage])</f>
        <v>4.8467905675459724</v>
      </c>
      <c r="U885" s="17">
        <f>IF(performance_data[[#This Row],[return_percentage]]&lt;performance_data[[#This Row],[benchmark_return]],1,0)</f>
        <v>0</v>
      </c>
      <c r="V885" s="17">
        <f>COUNTIFS(performance_data[portfolio_id],performance_data[[#This Row],[portfolio_id]])</f>
        <v>39</v>
      </c>
      <c r="W885" s="17">
        <f>COUNTIFS(performance_data[portfolio_id],performance_data[[#This Row],[portfolio_id]],
          performance_data[return_flag],1)</f>
        <v>18</v>
      </c>
      <c r="X885" s="15">
        <f>performance_data[[#This Row],[underperform_flag_count]]/performance_data[[#This Row],[totalportfoliocount]]</f>
        <v>0.46153846153846156</v>
      </c>
    </row>
    <row r="886" spans="1:24" x14ac:dyDescent="0.3">
      <c r="A886">
        <v>2363</v>
      </c>
      <c r="B886" s="1">
        <v>44833</v>
      </c>
      <c r="C886">
        <v>165908.73000000001</v>
      </c>
      <c r="D886">
        <v>-6.38</v>
      </c>
      <c r="E886">
        <v>-6.59</v>
      </c>
      <c r="F886">
        <v>7714.8</v>
      </c>
      <c r="G886">
        <v>18229.91</v>
      </c>
      <c r="H886" t="s">
        <v>2220</v>
      </c>
      <c r="I886" t="s">
        <v>2209</v>
      </c>
      <c r="J886">
        <v>9</v>
      </c>
      <c r="K886" t="s">
        <v>2221</v>
      </c>
      <c r="L886" t="str">
        <f>IF(performance_data[[#This Row],[return_percentage]]&gt;=performance_data[[#This Row],[benchmark_return]],"Higher","Lower")</f>
        <v>Higher</v>
      </c>
      <c r="M886" s="14">
        <f xml:space="preserve"> _xlfn.MAXIFS(performance_data[date],performance_data[portfolio_id],performance_data[[#This Row],[portfolio_id]])</f>
        <v>45525</v>
      </c>
      <c r="N886" s="14">
        <f xml:space="preserve"> _xlfn.MINIFS(performance_data[date],performance_data[portfolio_id],performance_data[[#This Row],[portfolio_id]])</f>
        <v>44830</v>
      </c>
      <c r="O886" s="15">
        <f>_xlfn.MAXIFS(performance_data[portfolio_value],performance_data[portfolio_id],performance_data[[#This Row],[portfolio_id]],performance_data[date],performance_data[[#This Row],[latest_date]])</f>
        <v>449498.93</v>
      </c>
      <c r="P886" s="15">
        <f>_xlfn.MAXIFS(performance_data[portfolio_value],performance_data[portfolio_id],performance_data[[#This Row],[portfolio_id]],performance_data[date],performance_data[[#This Row],[starting_date]])</f>
        <v>333280.58</v>
      </c>
      <c r="Q886" s="15">
        <f>performance_data[[#This Row],[latest_value]]-performance_data[[#This Row],[starting_value]]</f>
        <v>116218.34999999998</v>
      </c>
      <c r="R886" s="15">
        <f>performance_data[[#This Row],[net_inflows]]-performance_data[[#This Row],[net_outflows]]</f>
        <v>-10515.11</v>
      </c>
      <c r="S886" s="15" t="str">
        <f>IF(performance_data[[#This Row],[net_inflows]]&gt;AVERAGE(performance_data[net_inflows]),"High","Low")</f>
        <v>Low</v>
      </c>
      <c r="T886" s="15">
        <f>AVERAGEIF(performance_data[inflow_flag],performance_data[[#This Row],[inflow_flag]],performance_data[return_percentage])</f>
        <v>5.0457846277021572</v>
      </c>
      <c r="U886" s="17">
        <f>IF(performance_data[[#This Row],[return_percentage]]&lt;performance_data[[#This Row],[benchmark_return]],1,0)</f>
        <v>0</v>
      </c>
      <c r="V886" s="17">
        <f>COUNTIFS(performance_data[portfolio_id],performance_data[[#This Row],[portfolio_id]])</f>
        <v>39</v>
      </c>
      <c r="W886" s="17">
        <f>COUNTIFS(performance_data[portfolio_id],performance_data[[#This Row],[portfolio_id]],
          performance_data[return_flag],1)</f>
        <v>18</v>
      </c>
      <c r="X886" s="15">
        <f>performance_data[[#This Row],[underperform_flag_count]]/performance_data[[#This Row],[totalportfoliocount]]</f>
        <v>0.46153846153846156</v>
      </c>
    </row>
    <row r="887" spans="1:24" x14ac:dyDescent="0.3">
      <c r="A887">
        <v>2363</v>
      </c>
      <c r="B887" s="1">
        <v>45094</v>
      </c>
      <c r="C887">
        <v>33839.74</v>
      </c>
      <c r="D887">
        <v>-3.19</v>
      </c>
      <c r="E887">
        <v>-3.71</v>
      </c>
      <c r="F887">
        <v>5033.16</v>
      </c>
      <c r="G887">
        <v>15708.01</v>
      </c>
      <c r="H887" t="s">
        <v>2213</v>
      </c>
      <c r="I887" t="s">
        <v>2211</v>
      </c>
      <c r="J887">
        <v>6</v>
      </c>
      <c r="K887" t="s">
        <v>2212</v>
      </c>
      <c r="L887" t="str">
        <f>IF(performance_data[[#This Row],[return_percentage]]&gt;=performance_data[[#This Row],[benchmark_return]],"Higher","Lower")</f>
        <v>Higher</v>
      </c>
      <c r="M887" s="14">
        <f xml:space="preserve"> _xlfn.MAXIFS(performance_data[date],performance_data[portfolio_id],performance_data[[#This Row],[portfolio_id]])</f>
        <v>45525</v>
      </c>
      <c r="N887" s="14">
        <f xml:space="preserve"> _xlfn.MINIFS(performance_data[date],performance_data[portfolio_id],performance_data[[#This Row],[portfolio_id]])</f>
        <v>44830</v>
      </c>
      <c r="O887" s="15">
        <f>_xlfn.MAXIFS(performance_data[portfolio_value],performance_data[portfolio_id],performance_data[[#This Row],[portfolio_id]],performance_data[date],performance_data[[#This Row],[latest_date]])</f>
        <v>449498.93</v>
      </c>
      <c r="P887" s="15">
        <f>_xlfn.MAXIFS(performance_data[portfolio_value],performance_data[portfolio_id],performance_data[[#This Row],[portfolio_id]],performance_data[date],performance_data[[#This Row],[starting_date]])</f>
        <v>333280.58</v>
      </c>
      <c r="Q887" s="15">
        <f>performance_data[[#This Row],[latest_value]]-performance_data[[#This Row],[starting_value]]</f>
        <v>116218.34999999998</v>
      </c>
      <c r="R887" s="15">
        <f>performance_data[[#This Row],[net_inflows]]-performance_data[[#This Row],[net_outflows]]</f>
        <v>-10674.85</v>
      </c>
      <c r="S887" s="15" t="str">
        <f>IF(performance_data[[#This Row],[net_inflows]]&gt;AVERAGE(performance_data[net_inflows]),"High","Low")</f>
        <v>Low</v>
      </c>
      <c r="T887" s="15">
        <f>AVERAGEIF(performance_data[inflow_flag],performance_data[[#This Row],[inflow_flag]],performance_data[return_percentage])</f>
        <v>5.0457846277021572</v>
      </c>
      <c r="U887" s="17">
        <f>IF(performance_data[[#This Row],[return_percentage]]&lt;performance_data[[#This Row],[benchmark_return]],1,0)</f>
        <v>0</v>
      </c>
      <c r="V887" s="17">
        <f>COUNTIFS(performance_data[portfolio_id],performance_data[[#This Row],[portfolio_id]])</f>
        <v>39</v>
      </c>
      <c r="W887" s="17">
        <f>COUNTIFS(performance_data[portfolio_id],performance_data[[#This Row],[portfolio_id]],
          performance_data[return_flag],1)</f>
        <v>18</v>
      </c>
      <c r="X887" s="15">
        <f>performance_data[[#This Row],[underperform_flag_count]]/performance_data[[#This Row],[totalportfoliocount]]</f>
        <v>0.46153846153846156</v>
      </c>
    </row>
    <row r="888" spans="1:24" x14ac:dyDescent="0.3">
      <c r="A888">
        <v>2382</v>
      </c>
      <c r="B888" s="1">
        <v>45102</v>
      </c>
      <c r="C888">
        <v>398256.19</v>
      </c>
      <c r="D888">
        <v>11.67</v>
      </c>
      <c r="E888">
        <v>11.16</v>
      </c>
      <c r="F888">
        <v>19636.96</v>
      </c>
      <c r="G888">
        <v>5375.78</v>
      </c>
      <c r="H888" t="s">
        <v>2213</v>
      </c>
      <c r="I888" t="s">
        <v>2211</v>
      </c>
      <c r="J888">
        <v>6</v>
      </c>
      <c r="K888" t="s">
        <v>2212</v>
      </c>
      <c r="L888" t="str">
        <f>IF(performance_data[[#This Row],[return_percentage]]&gt;=performance_data[[#This Row],[benchmark_return]],"Higher","Lower")</f>
        <v>Higher</v>
      </c>
      <c r="M888" s="14">
        <f xml:space="preserve"> _xlfn.MAXIFS(performance_data[date],performance_data[portfolio_id],performance_data[[#This Row],[portfolio_id]])</f>
        <v>45484</v>
      </c>
      <c r="N888" s="14">
        <f xml:space="preserve"> _xlfn.MINIFS(performance_data[date],performance_data[portfolio_id],performance_data[[#This Row],[portfolio_id]])</f>
        <v>44902</v>
      </c>
      <c r="O888" s="15">
        <f>_xlfn.MAXIFS(performance_data[portfolio_value],performance_data[portfolio_id],performance_data[[#This Row],[portfolio_id]],performance_data[date],performance_data[[#This Row],[latest_date]])</f>
        <v>79853.759999999995</v>
      </c>
      <c r="P888" s="15">
        <f>_xlfn.MAXIFS(performance_data[portfolio_value],performance_data[portfolio_id],performance_data[[#This Row],[portfolio_id]],performance_data[date],performance_data[[#This Row],[starting_date]])</f>
        <v>427982.52</v>
      </c>
      <c r="Q888" s="15">
        <f>performance_data[[#This Row],[latest_value]]-performance_data[[#This Row],[starting_value]]</f>
        <v>-348128.76</v>
      </c>
      <c r="R888" s="15">
        <f>performance_data[[#This Row],[net_inflows]]-performance_data[[#This Row],[net_outflows]]</f>
        <v>14261.18</v>
      </c>
      <c r="S888" s="15" t="str">
        <f>IF(performance_data[[#This Row],[net_inflows]]&gt;AVERAGE(performance_data[net_inflows]),"High","Low")</f>
        <v>High</v>
      </c>
      <c r="T888" s="15">
        <f>AVERAGEIF(performance_data[inflow_flag],performance_data[[#This Row],[inflow_flag]],performance_data[return_percentage])</f>
        <v>4.8467905675459724</v>
      </c>
      <c r="U888" s="17">
        <f>IF(performance_data[[#This Row],[return_percentage]]&lt;performance_data[[#This Row],[benchmark_return]],1,0)</f>
        <v>0</v>
      </c>
      <c r="V888" s="17">
        <f>COUNTIFS(performance_data[portfolio_id],performance_data[[#This Row],[portfolio_id]])</f>
        <v>27</v>
      </c>
      <c r="W888" s="17">
        <f>COUNTIFS(performance_data[portfolio_id],performance_data[[#This Row],[portfolio_id]],
          performance_data[return_flag],1)</f>
        <v>15</v>
      </c>
      <c r="X888" s="15">
        <f>performance_data[[#This Row],[underperform_flag_count]]/performance_data[[#This Row],[totalportfoliocount]]</f>
        <v>0.55555555555555558</v>
      </c>
    </row>
    <row r="889" spans="1:24" x14ac:dyDescent="0.3">
      <c r="A889">
        <v>2382</v>
      </c>
      <c r="B889" s="1">
        <v>45001</v>
      </c>
      <c r="C889">
        <v>139247.67000000001</v>
      </c>
      <c r="D889">
        <v>11.79</v>
      </c>
      <c r="E889">
        <v>13.01</v>
      </c>
      <c r="F889">
        <v>19208</v>
      </c>
      <c r="G889">
        <v>8247.11</v>
      </c>
      <c r="H889" t="s">
        <v>2213</v>
      </c>
      <c r="I889" t="s">
        <v>2206</v>
      </c>
      <c r="J889">
        <v>3</v>
      </c>
      <c r="K889" t="s">
        <v>2222</v>
      </c>
      <c r="L889" t="str">
        <f>IF(performance_data[[#This Row],[return_percentage]]&gt;=performance_data[[#This Row],[benchmark_return]],"Higher","Lower")</f>
        <v>Lower</v>
      </c>
      <c r="M889" s="14">
        <f xml:space="preserve"> _xlfn.MAXIFS(performance_data[date],performance_data[portfolio_id],performance_data[[#This Row],[portfolio_id]])</f>
        <v>45484</v>
      </c>
      <c r="N889" s="14">
        <f xml:space="preserve"> _xlfn.MINIFS(performance_data[date],performance_data[portfolio_id],performance_data[[#This Row],[portfolio_id]])</f>
        <v>44902</v>
      </c>
      <c r="O889" s="15">
        <f>_xlfn.MAXIFS(performance_data[portfolio_value],performance_data[portfolio_id],performance_data[[#This Row],[portfolio_id]],performance_data[date],performance_data[[#This Row],[latest_date]])</f>
        <v>79853.759999999995</v>
      </c>
      <c r="P889" s="15">
        <f>_xlfn.MAXIFS(performance_data[portfolio_value],performance_data[portfolio_id],performance_data[[#This Row],[portfolio_id]],performance_data[date],performance_data[[#This Row],[starting_date]])</f>
        <v>427982.52</v>
      </c>
      <c r="Q889" s="15">
        <f>performance_data[[#This Row],[latest_value]]-performance_data[[#This Row],[starting_value]]</f>
        <v>-348128.76</v>
      </c>
      <c r="R889" s="15">
        <f>performance_data[[#This Row],[net_inflows]]-performance_data[[#This Row],[net_outflows]]</f>
        <v>10960.89</v>
      </c>
      <c r="S889" s="15" t="str">
        <f>IF(performance_data[[#This Row],[net_inflows]]&gt;AVERAGE(performance_data[net_inflows]),"High","Low")</f>
        <v>High</v>
      </c>
      <c r="T889" s="15">
        <f>AVERAGEIF(performance_data[inflow_flag],performance_data[[#This Row],[inflow_flag]],performance_data[return_percentage])</f>
        <v>4.8467905675459724</v>
      </c>
      <c r="U889" s="17">
        <f>IF(performance_data[[#This Row],[return_percentage]]&lt;performance_data[[#This Row],[benchmark_return]],1,0)</f>
        <v>1</v>
      </c>
      <c r="V889" s="17">
        <f>COUNTIFS(performance_data[portfolio_id],performance_data[[#This Row],[portfolio_id]])</f>
        <v>27</v>
      </c>
      <c r="W889" s="17">
        <f>COUNTIFS(performance_data[portfolio_id],performance_data[[#This Row],[portfolio_id]],
          performance_data[return_flag],1)</f>
        <v>15</v>
      </c>
      <c r="X889" s="15">
        <f>performance_data[[#This Row],[underperform_flag_count]]/performance_data[[#This Row],[totalportfoliocount]]</f>
        <v>0.55555555555555558</v>
      </c>
    </row>
    <row r="890" spans="1:24" x14ac:dyDescent="0.3">
      <c r="A890">
        <v>2382</v>
      </c>
      <c r="B890" s="1">
        <v>45370</v>
      </c>
      <c r="C890">
        <v>298628.84000000003</v>
      </c>
      <c r="D890">
        <v>16.68</v>
      </c>
      <c r="E890">
        <v>15.24</v>
      </c>
      <c r="F890">
        <v>674.32</v>
      </c>
      <c r="G890">
        <v>10542.63</v>
      </c>
      <c r="H890" t="s">
        <v>2205</v>
      </c>
      <c r="I890" t="s">
        <v>2206</v>
      </c>
      <c r="J890">
        <v>3</v>
      </c>
      <c r="K890" t="s">
        <v>2222</v>
      </c>
      <c r="L890" t="str">
        <f>IF(performance_data[[#This Row],[return_percentage]]&gt;=performance_data[[#This Row],[benchmark_return]],"Higher","Lower")</f>
        <v>Higher</v>
      </c>
      <c r="M890" s="14">
        <f xml:space="preserve"> _xlfn.MAXIFS(performance_data[date],performance_data[portfolio_id],performance_data[[#This Row],[portfolio_id]])</f>
        <v>45484</v>
      </c>
      <c r="N890" s="14">
        <f xml:space="preserve"> _xlfn.MINIFS(performance_data[date],performance_data[portfolio_id],performance_data[[#This Row],[portfolio_id]])</f>
        <v>44902</v>
      </c>
      <c r="O890" s="15">
        <f>_xlfn.MAXIFS(performance_data[portfolio_value],performance_data[portfolio_id],performance_data[[#This Row],[portfolio_id]],performance_data[date],performance_data[[#This Row],[latest_date]])</f>
        <v>79853.759999999995</v>
      </c>
      <c r="P890" s="15">
        <f>_xlfn.MAXIFS(performance_data[portfolio_value],performance_data[portfolio_id],performance_data[[#This Row],[portfolio_id]],performance_data[date],performance_data[[#This Row],[starting_date]])</f>
        <v>427982.52</v>
      </c>
      <c r="Q890" s="15">
        <f>performance_data[[#This Row],[latest_value]]-performance_data[[#This Row],[starting_value]]</f>
        <v>-348128.76</v>
      </c>
      <c r="R890" s="15">
        <f>performance_data[[#This Row],[net_inflows]]-performance_data[[#This Row],[net_outflows]]</f>
        <v>-9868.31</v>
      </c>
      <c r="S890" s="15" t="str">
        <f>IF(performance_data[[#This Row],[net_inflows]]&gt;AVERAGE(performance_data[net_inflows]),"High","Low")</f>
        <v>Low</v>
      </c>
      <c r="T890" s="15">
        <f>AVERAGEIF(performance_data[inflow_flag],performance_data[[#This Row],[inflow_flag]],performance_data[return_percentage])</f>
        <v>5.0457846277021572</v>
      </c>
      <c r="U890" s="17">
        <f>IF(performance_data[[#This Row],[return_percentage]]&lt;performance_data[[#This Row],[benchmark_return]],1,0)</f>
        <v>0</v>
      </c>
      <c r="V890" s="17">
        <f>COUNTIFS(performance_data[portfolio_id],performance_data[[#This Row],[portfolio_id]])</f>
        <v>27</v>
      </c>
      <c r="W890" s="17">
        <f>COUNTIFS(performance_data[portfolio_id],performance_data[[#This Row],[portfolio_id]],
          performance_data[return_flag],1)</f>
        <v>15</v>
      </c>
      <c r="X890" s="15">
        <f>performance_data[[#This Row],[underperform_flag_count]]/performance_data[[#This Row],[totalportfoliocount]]</f>
        <v>0.55555555555555558</v>
      </c>
    </row>
    <row r="891" spans="1:24" x14ac:dyDescent="0.3">
      <c r="A891">
        <v>2382</v>
      </c>
      <c r="B891" s="1">
        <v>45421</v>
      </c>
      <c r="C891">
        <v>142056.89000000001</v>
      </c>
      <c r="D891">
        <v>1.98</v>
      </c>
      <c r="E891">
        <v>1.99</v>
      </c>
      <c r="F891">
        <v>1718.57</v>
      </c>
      <c r="G891">
        <v>6742.13</v>
      </c>
      <c r="H891" t="s">
        <v>2205</v>
      </c>
      <c r="I891" t="s">
        <v>2211</v>
      </c>
      <c r="J891">
        <v>5</v>
      </c>
      <c r="K891" t="s">
        <v>2223</v>
      </c>
      <c r="L891" t="str">
        <f>IF(performance_data[[#This Row],[return_percentage]]&gt;=performance_data[[#This Row],[benchmark_return]],"Higher","Lower")</f>
        <v>Lower</v>
      </c>
      <c r="M891" s="14">
        <f xml:space="preserve"> _xlfn.MAXIFS(performance_data[date],performance_data[portfolio_id],performance_data[[#This Row],[portfolio_id]])</f>
        <v>45484</v>
      </c>
      <c r="N891" s="14">
        <f xml:space="preserve"> _xlfn.MINIFS(performance_data[date],performance_data[portfolio_id],performance_data[[#This Row],[portfolio_id]])</f>
        <v>44902</v>
      </c>
      <c r="O891" s="15">
        <f>_xlfn.MAXIFS(performance_data[portfolio_value],performance_data[portfolio_id],performance_data[[#This Row],[portfolio_id]],performance_data[date],performance_data[[#This Row],[latest_date]])</f>
        <v>79853.759999999995</v>
      </c>
      <c r="P891" s="15">
        <f>_xlfn.MAXIFS(performance_data[portfolio_value],performance_data[portfolio_id],performance_data[[#This Row],[portfolio_id]],performance_data[date],performance_data[[#This Row],[starting_date]])</f>
        <v>427982.52</v>
      </c>
      <c r="Q891" s="15">
        <f>performance_data[[#This Row],[latest_value]]-performance_data[[#This Row],[starting_value]]</f>
        <v>-348128.76</v>
      </c>
      <c r="R891" s="15">
        <f>performance_data[[#This Row],[net_inflows]]-performance_data[[#This Row],[net_outflows]]</f>
        <v>-5023.5600000000004</v>
      </c>
      <c r="S891" s="15" t="str">
        <f>IF(performance_data[[#This Row],[net_inflows]]&gt;AVERAGE(performance_data[net_inflows]),"High","Low")</f>
        <v>Low</v>
      </c>
      <c r="T891" s="15">
        <f>AVERAGEIF(performance_data[inflow_flag],performance_data[[#This Row],[inflow_flag]],performance_data[return_percentage])</f>
        <v>5.0457846277021572</v>
      </c>
      <c r="U891" s="17">
        <f>IF(performance_data[[#This Row],[return_percentage]]&lt;performance_data[[#This Row],[benchmark_return]],1,0)</f>
        <v>1</v>
      </c>
      <c r="V891" s="17">
        <f>COUNTIFS(performance_data[portfolio_id],performance_data[[#This Row],[portfolio_id]])</f>
        <v>27</v>
      </c>
      <c r="W891" s="17">
        <f>COUNTIFS(performance_data[portfolio_id],performance_data[[#This Row],[portfolio_id]],
          performance_data[return_flag],1)</f>
        <v>15</v>
      </c>
      <c r="X891" s="15">
        <f>performance_data[[#This Row],[underperform_flag_count]]/performance_data[[#This Row],[totalportfoliocount]]</f>
        <v>0.55555555555555558</v>
      </c>
    </row>
    <row r="892" spans="1:24" x14ac:dyDescent="0.3">
      <c r="A892">
        <v>2382</v>
      </c>
      <c r="B892" s="1">
        <v>45197</v>
      </c>
      <c r="C892">
        <v>366903.37</v>
      </c>
      <c r="D892">
        <v>7.78</v>
      </c>
      <c r="E892">
        <v>9.1</v>
      </c>
      <c r="F892">
        <v>3519.42</v>
      </c>
      <c r="G892">
        <v>3550.45</v>
      </c>
      <c r="H892" t="s">
        <v>2213</v>
      </c>
      <c r="I892" t="s">
        <v>2209</v>
      </c>
      <c r="J892">
        <v>9</v>
      </c>
      <c r="K892" t="s">
        <v>2221</v>
      </c>
      <c r="L892" t="str">
        <f>IF(performance_data[[#This Row],[return_percentage]]&gt;=performance_data[[#This Row],[benchmark_return]],"Higher","Lower")</f>
        <v>Lower</v>
      </c>
      <c r="M892" s="14">
        <f xml:space="preserve"> _xlfn.MAXIFS(performance_data[date],performance_data[portfolio_id],performance_data[[#This Row],[portfolio_id]])</f>
        <v>45484</v>
      </c>
      <c r="N892" s="14">
        <f xml:space="preserve"> _xlfn.MINIFS(performance_data[date],performance_data[portfolio_id],performance_data[[#This Row],[portfolio_id]])</f>
        <v>44902</v>
      </c>
      <c r="O892" s="15">
        <f>_xlfn.MAXIFS(performance_data[portfolio_value],performance_data[portfolio_id],performance_data[[#This Row],[portfolio_id]],performance_data[date],performance_data[[#This Row],[latest_date]])</f>
        <v>79853.759999999995</v>
      </c>
      <c r="P892" s="15">
        <f>_xlfn.MAXIFS(performance_data[portfolio_value],performance_data[portfolio_id],performance_data[[#This Row],[portfolio_id]],performance_data[date],performance_data[[#This Row],[starting_date]])</f>
        <v>427982.52</v>
      </c>
      <c r="Q892" s="15">
        <f>performance_data[[#This Row],[latest_value]]-performance_data[[#This Row],[starting_value]]</f>
        <v>-348128.76</v>
      </c>
      <c r="R892" s="15">
        <f>performance_data[[#This Row],[net_inflows]]-performance_data[[#This Row],[net_outflows]]</f>
        <v>-31.029999999999745</v>
      </c>
      <c r="S892" s="15" t="str">
        <f>IF(performance_data[[#This Row],[net_inflows]]&gt;AVERAGE(performance_data[net_inflows]),"High","Low")</f>
        <v>Low</v>
      </c>
      <c r="T892" s="15">
        <f>AVERAGEIF(performance_data[inflow_flag],performance_data[[#This Row],[inflow_flag]],performance_data[return_percentage])</f>
        <v>5.0457846277021572</v>
      </c>
      <c r="U892" s="17">
        <f>IF(performance_data[[#This Row],[return_percentage]]&lt;performance_data[[#This Row],[benchmark_return]],1,0)</f>
        <v>1</v>
      </c>
      <c r="V892" s="17">
        <f>COUNTIFS(performance_data[portfolio_id],performance_data[[#This Row],[portfolio_id]])</f>
        <v>27</v>
      </c>
      <c r="W892" s="17">
        <f>COUNTIFS(performance_data[portfolio_id],performance_data[[#This Row],[portfolio_id]],
          performance_data[return_flag],1)</f>
        <v>15</v>
      </c>
      <c r="X892" s="15">
        <f>performance_data[[#This Row],[underperform_flag_count]]/performance_data[[#This Row],[totalportfoliocount]]</f>
        <v>0.55555555555555558</v>
      </c>
    </row>
    <row r="893" spans="1:24" x14ac:dyDescent="0.3">
      <c r="A893">
        <v>2382</v>
      </c>
      <c r="B893" s="1">
        <v>45014</v>
      </c>
      <c r="C893">
        <v>93740.2</v>
      </c>
      <c r="D893">
        <v>3.11</v>
      </c>
      <c r="E893">
        <v>3.36</v>
      </c>
      <c r="F893">
        <v>12126.58</v>
      </c>
      <c r="G893">
        <v>1861.98</v>
      </c>
      <c r="H893" t="s">
        <v>2213</v>
      </c>
      <c r="I893" t="s">
        <v>2206</v>
      </c>
      <c r="J893">
        <v>3</v>
      </c>
      <c r="K893" t="s">
        <v>2222</v>
      </c>
      <c r="L893" t="str">
        <f>IF(performance_data[[#This Row],[return_percentage]]&gt;=performance_data[[#This Row],[benchmark_return]],"Higher","Lower")</f>
        <v>Lower</v>
      </c>
      <c r="M893" s="14">
        <f xml:space="preserve"> _xlfn.MAXIFS(performance_data[date],performance_data[portfolio_id],performance_data[[#This Row],[portfolio_id]])</f>
        <v>45484</v>
      </c>
      <c r="N893" s="14">
        <f xml:space="preserve"> _xlfn.MINIFS(performance_data[date],performance_data[portfolio_id],performance_data[[#This Row],[portfolio_id]])</f>
        <v>44902</v>
      </c>
      <c r="O893" s="15">
        <f>_xlfn.MAXIFS(performance_data[portfolio_value],performance_data[portfolio_id],performance_data[[#This Row],[portfolio_id]],performance_data[date],performance_data[[#This Row],[latest_date]])</f>
        <v>79853.759999999995</v>
      </c>
      <c r="P893" s="15">
        <f>_xlfn.MAXIFS(performance_data[portfolio_value],performance_data[portfolio_id],performance_data[[#This Row],[portfolio_id]],performance_data[date],performance_data[[#This Row],[starting_date]])</f>
        <v>427982.52</v>
      </c>
      <c r="Q893" s="15">
        <f>performance_data[[#This Row],[latest_value]]-performance_data[[#This Row],[starting_value]]</f>
        <v>-348128.76</v>
      </c>
      <c r="R893" s="15">
        <f>performance_data[[#This Row],[net_inflows]]-performance_data[[#This Row],[net_outflows]]</f>
        <v>10264.6</v>
      </c>
      <c r="S893" s="15" t="str">
        <f>IF(performance_data[[#This Row],[net_inflows]]&gt;AVERAGE(performance_data[net_inflows]),"High","Low")</f>
        <v>High</v>
      </c>
      <c r="T893" s="15">
        <f>AVERAGEIF(performance_data[inflow_flag],performance_data[[#This Row],[inflow_flag]],performance_data[return_percentage])</f>
        <v>4.8467905675459724</v>
      </c>
      <c r="U893" s="17">
        <f>IF(performance_data[[#This Row],[return_percentage]]&lt;performance_data[[#This Row],[benchmark_return]],1,0)</f>
        <v>1</v>
      </c>
      <c r="V893" s="17">
        <f>COUNTIFS(performance_data[portfolio_id],performance_data[[#This Row],[portfolio_id]])</f>
        <v>27</v>
      </c>
      <c r="W893" s="17">
        <f>COUNTIFS(performance_data[portfolio_id],performance_data[[#This Row],[portfolio_id]],
          performance_data[return_flag],1)</f>
        <v>15</v>
      </c>
      <c r="X893" s="15">
        <f>performance_data[[#This Row],[underperform_flag_count]]/performance_data[[#This Row],[totalportfoliocount]]</f>
        <v>0.55555555555555558</v>
      </c>
    </row>
    <row r="894" spans="1:24" x14ac:dyDescent="0.3">
      <c r="A894">
        <v>2382</v>
      </c>
      <c r="B894" s="1">
        <v>45373</v>
      </c>
      <c r="C894">
        <v>242263.81</v>
      </c>
      <c r="D894">
        <v>-2.78</v>
      </c>
      <c r="E894">
        <v>-3.07</v>
      </c>
      <c r="F894">
        <v>18369.689999999999</v>
      </c>
      <c r="G894">
        <v>6117.98</v>
      </c>
      <c r="H894" t="s">
        <v>2205</v>
      </c>
      <c r="I894" t="s">
        <v>2206</v>
      </c>
      <c r="J894">
        <v>3</v>
      </c>
      <c r="K894" t="s">
        <v>2222</v>
      </c>
      <c r="L894" t="str">
        <f>IF(performance_data[[#This Row],[return_percentage]]&gt;=performance_data[[#This Row],[benchmark_return]],"Higher","Lower")</f>
        <v>Higher</v>
      </c>
      <c r="M894" s="14">
        <f xml:space="preserve"> _xlfn.MAXIFS(performance_data[date],performance_data[portfolio_id],performance_data[[#This Row],[portfolio_id]])</f>
        <v>45484</v>
      </c>
      <c r="N894" s="14">
        <f xml:space="preserve"> _xlfn.MINIFS(performance_data[date],performance_data[portfolio_id],performance_data[[#This Row],[portfolio_id]])</f>
        <v>44902</v>
      </c>
      <c r="O894" s="15">
        <f>_xlfn.MAXIFS(performance_data[portfolio_value],performance_data[portfolio_id],performance_data[[#This Row],[portfolio_id]],performance_data[date],performance_data[[#This Row],[latest_date]])</f>
        <v>79853.759999999995</v>
      </c>
      <c r="P894" s="15">
        <f>_xlfn.MAXIFS(performance_data[portfolio_value],performance_data[portfolio_id],performance_data[[#This Row],[portfolio_id]],performance_data[date],performance_data[[#This Row],[starting_date]])</f>
        <v>427982.52</v>
      </c>
      <c r="Q894" s="15">
        <f>performance_data[[#This Row],[latest_value]]-performance_data[[#This Row],[starting_value]]</f>
        <v>-348128.76</v>
      </c>
      <c r="R894" s="15">
        <f>performance_data[[#This Row],[net_inflows]]-performance_data[[#This Row],[net_outflows]]</f>
        <v>12251.71</v>
      </c>
      <c r="S894" s="15" t="str">
        <f>IF(performance_data[[#This Row],[net_inflows]]&gt;AVERAGE(performance_data[net_inflows]),"High","Low")</f>
        <v>High</v>
      </c>
      <c r="T894" s="15">
        <f>AVERAGEIF(performance_data[inflow_flag],performance_data[[#This Row],[inflow_flag]],performance_data[return_percentage])</f>
        <v>4.8467905675459724</v>
      </c>
      <c r="U894" s="17">
        <f>IF(performance_data[[#This Row],[return_percentage]]&lt;performance_data[[#This Row],[benchmark_return]],1,0)</f>
        <v>0</v>
      </c>
      <c r="V894" s="17">
        <f>COUNTIFS(performance_data[portfolio_id],performance_data[[#This Row],[portfolio_id]])</f>
        <v>27</v>
      </c>
      <c r="W894" s="17">
        <f>COUNTIFS(performance_data[portfolio_id],performance_data[[#This Row],[portfolio_id]],
          performance_data[return_flag],1)</f>
        <v>15</v>
      </c>
      <c r="X894" s="15">
        <f>performance_data[[#This Row],[underperform_flag_count]]/performance_data[[#This Row],[totalportfoliocount]]</f>
        <v>0.55555555555555558</v>
      </c>
    </row>
    <row r="895" spans="1:24" x14ac:dyDescent="0.3">
      <c r="A895">
        <v>2382</v>
      </c>
      <c r="B895" s="1">
        <v>44902</v>
      </c>
      <c r="C895">
        <v>427982.52</v>
      </c>
      <c r="D895">
        <v>3.51</v>
      </c>
      <c r="E895">
        <v>3.29</v>
      </c>
      <c r="F895">
        <v>5598.57</v>
      </c>
      <c r="G895">
        <v>13975.3</v>
      </c>
      <c r="H895" t="s">
        <v>2220</v>
      </c>
      <c r="I895" t="s">
        <v>2217</v>
      </c>
      <c r="J895">
        <v>12</v>
      </c>
      <c r="K895" t="s">
        <v>2218</v>
      </c>
      <c r="L895" t="str">
        <f>IF(performance_data[[#This Row],[return_percentage]]&gt;=performance_data[[#This Row],[benchmark_return]],"Higher","Lower")</f>
        <v>Higher</v>
      </c>
      <c r="M895" s="14">
        <f xml:space="preserve"> _xlfn.MAXIFS(performance_data[date],performance_data[portfolio_id],performance_data[[#This Row],[portfolio_id]])</f>
        <v>45484</v>
      </c>
      <c r="N895" s="14">
        <f xml:space="preserve"> _xlfn.MINIFS(performance_data[date],performance_data[portfolio_id],performance_data[[#This Row],[portfolio_id]])</f>
        <v>44902</v>
      </c>
      <c r="O895" s="15">
        <f>_xlfn.MAXIFS(performance_data[portfolio_value],performance_data[portfolio_id],performance_data[[#This Row],[portfolio_id]],performance_data[date],performance_data[[#This Row],[latest_date]])</f>
        <v>79853.759999999995</v>
      </c>
      <c r="P895" s="15">
        <f>_xlfn.MAXIFS(performance_data[portfolio_value],performance_data[portfolio_id],performance_data[[#This Row],[portfolio_id]],performance_data[date],performance_data[[#This Row],[starting_date]])</f>
        <v>427982.52</v>
      </c>
      <c r="Q895" s="15">
        <f>performance_data[[#This Row],[latest_value]]-performance_data[[#This Row],[starting_value]]</f>
        <v>-348128.76</v>
      </c>
      <c r="R895" s="15">
        <f>performance_data[[#This Row],[net_inflows]]-performance_data[[#This Row],[net_outflows]]</f>
        <v>-8376.73</v>
      </c>
      <c r="S895" s="15" t="str">
        <f>IF(performance_data[[#This Row],[net_inflows]]&gt;AVERAGE(performance_data[net_inflows]),"High","Low")</f>
        <v>Low</v>
      </c>
      <c r="T895" s="15">
        <f>AVERAGEIF(performance_data[inflow_flag],performance_data[[#This Row],[inflow_flag]],performance_data[return_percentage])</f>
        <v>5.0457846277021572</v>
      </c>
      <c r="U895" s="17">
        <f>IF(performance_data[[#This Row],[return_percentage]]&lt;performance_data[[#This Row],[benchmark_return]],1,0)</f>
        <v>0</v>
      </c>
      <c r="V895" s="17">
        <f>COUNTIFS(performance_data[portfolio_id],performance_data[[#This Row],[portfolio_id]])</f>
        <v>27</v>
      </c>
      <c r="W895" s="17">
        <f>COUNTIFS(performance_data[portfolio_id],performance_data[[#This Row],[portfolio_id]],
          performance_data[return_flag],1)</f>
        <v>15</v>
      </c>
      <c r="X895" s="15">
        <f>performance_data[[#This Row],[underperform_flag_count]]/performance_data[[#This Row],[totalportfoliocount]]</f>
        <v>0.55555555555555558</v>
      </c>
    </row>
    <row r="896" spans="1:24" x14ac:dyDescent="0.3">
      <c r="A896">
        <v>2382</v>
      </c>
      <c r="B896" s="1">
        <v>45198</v>
      </c>
      <c r="C896">
        <v>288563.90999999997</v>
      </c>
      <c r="D896">
        <v>15.26</v>
      </c>
      <c r="E896">
        <v>14.35</v>
      </c>
      <c r="F896">
        <v>3689.75</v>
      </c>
      <c r="G896">
        <v>13794.58</v>
      </c>
      <c r="H896" t="s">
        <v>2213</v>
      </c>
      <c r="I896" t="s">
        <v>2209</v>
      </c>
      <c r="J896">
        <v>9</v>
      </c>
      <c r="K896" t="s">
        <v>2221</v>
      </c>
      <c r="L896" t="str">
        <f>IF(performance_data[[#This Row],[return_percentage]]&gt;=performance_data[[#This Row],[benchmark_return]],"Higher","Lower")</f>
        <v>Higher</v>
      </c>
      <c r="M896" s="14">
        <f xml:space="preserve"> _xlfn.MAXIFS(performance_data[date],performance_data[portfolio_id],performance_data[[#This Row],[portfolio_id]])</f>
        <v>45484</v>
      </c>
      <c r="N896" s="14">
        <f xml:space="preserve"> _xlfn.MINIFS(performance_data[date],performance_data[portfolio_id],performance_data[[#This Row],[portfolio_id]])</f>
        <v>44902</v>
      </c>
      <c r="O896" s="15">
        <f>_xlfn.MAXIFS(performance_data[portfolio_value],performance_data[portfolio_id],performance_data[[#This Row],[portfolio_id]],performance_data[date],performance_data[[#This Row],[latest_date]])</f>
        <v>79853.759999999995</v>
      </c>
      <c r="P896" s="15">
        <f>_xlfn.MAXIFS(performance_data[portfolio_value],performance_data[portfolio_id],performance_data[[#This Row],[portfolio_id]],performance_data[date],performance_data[[#This Row],[starting_date]])</f>
        <v>427982.52</v>
      </c>
      <c r="Q896" s="15">
        <f>performance_data[[#This Row],[latest_value]]-performance_data[[#This Row],[starting_value]]</f>
        <v>-348128.76</v>
      </c>
      <c r="R896" s="15">
        <f>performance_data[[#This Row],[net_inflows]]-performance_data[[#This Row],[net_outflows]]</f>
        <v>-10104.83</v>
      </c>
      <c r="S896" s="15" t="str">
        <f>IF(performance_data[[#This Row],[net_inflows]]&gt;AVERAGE(performance_data[net_inflows]),"High","Low")</f>
        <v>Low</v>
      </c>
      <c r="T896" s="15">
        <f>AVERAGEIF(performance_data[inflow_flag],performance_data[[#This Row],[inflow_flag]],performance_data[return_percentage])</f>
        <v>5.0457846277021572</v>
      </c>
      <c r="U896" s="17">
        <f>IF(performance_data[[#This Row],[return_percentage]]&lt;performance_data[[#This Row],[benchmark_return]],1,0)</f>
        <v>0</v>
      </c>
      <c r="V896" s="17">
        <f>COUNTIFS(performance_data[portfolio_id],performance_data[[#This Row],[portfolio_id]])</f>
        <v>27</v>
      </c>
      <c r="W896" s="17">
        <f>COUNTIFS(performance_data[portfolio_id],performance_data[[#This Row],[portfolio_id]],
          performance_data[return_flag],1)</f>
        <v>15</v>
      </c>
      <c r="X896" s="15">
        <f>performance_data[[#This Row],[underperform_flag_count]]/performance_data[[#This Row],[totalportfoliocount]]</f>
        <v>0.55555555555555558</v>
      </c>
    </row>
    <row r="897" spans="1:24" x14ac:dyDescent="0.3">
      <c r="A897">
        <v>2382</v>
      </c>
      <c r="B897" s="1">
        <v>45128</v>
      </c>
      <c r="C897">
        <v>348725.83</v>
      </c>
      <c r="D897">
        <v>17</v>
      </c>
      <c r="E897">
        <v>19.8</v>
      </c>
      <c r="F897">
        <v>11612.01</v>
      </c>
      <c r="G897">
        <v>15999.29</v>
      </c>
      <c r="H897" t="s">
        <v>2213</v>
      </c>
      <c r="I897" t="s">
        <v>2209</v>
      </c>
      <c r="J897">
        <v>7</v>
      </c>
      <c r="K897" t="s">
        <v>2210</v>
      </c>
      <c r="L897" t="str">
        <f>IF(performance_data[[#This Row],[return_percentage]]&gt;=performance_data[[#This Row],[benchmark_return]],"Higher","Lower")</f>
        <v>Lower</v>
      </c>
      <c r="M897" s="14">
        <f xml:space="preserve"> _xlfn.MAXIFS(performance_data[date],performance_data[portfolio_id],performance_data[[#This Row],[portfolio_id]])</f>
        <v>45484</v>
      </c>
      <c r="N897" s="14">
        <f xml:space="preserve"> _xlfn.MINIFS(performance_data[date],performance_data[portfolio_id],performance_data[[#This Row],[portfolio_id]])</f>
        <v>44902</v>
      </c>
      <c r="O897" s="15">
        <f>_xlfn.MAXIFS(performance_data[portfolio_value],performance_data[portfolio_id],performance_data[[#This Row],[portfolio_id]],performance_data[date],performance_data[[#This Row],[latest_date]])</f>
        <v>79853.759999999995</v>
      </c>
      <c r="P897" s="15">
        <f>_xlfn.MAXIFS(performance_data[portfolio_value],performance_data[portfolio_id],performance_data[[#This Row],[portfolio_id]],performance_data[date],performance_data[[#This Row],[starting_date]])</f>
        <v>427982.52</v>
      </c>
      <c r="Q897" s="15">
        <f>performance_data[[#This Row],[latest_value]]-performance_data[[#This Row],[starting_value]]</f>
        <v>-348128.76</v>
      </c>
      <c r="R897" s="15">
        <f>performance_data[[#This Row],[net_inflows]]-performance_data[[#This Row],[net_outflows]]</f>
        <v>-4387.2800000000007</v>
      </c>
      <c r="S897" s="15" t="str">
        <f>IF(performance_data[[#This Row],[net_inflows]]&gt;AVERAGE(performance_data[net_inflows]),"High","Low")</f>
        <v>High</v>
      </c>
      <c r="T897" s="15">
        <f>AVERAGEIF(performance_data[inflow_flag],performance_data[[#This Row],[inflow_flag]],performance_data[return_percentage])</f>
        <v>4.8467905675459724</v>
      </c>
      <c r="U897" s="17">
        <f>IF(performance_data[[#This Row],[return_percentage]]&lt;performance_data[[#This Row],[benchmark_return]],1,0)</f>
        <v>1</v>
      </c>
      <c r="V897" s="17">
        <f>COUNTIFS(performance_data[portfolio_id],performance_data[[#This Row],[portfolio_id]])</f>
        <v>27</v>
      </c>
      <c r="W897" s="17">
        <f>COUNTIFS(performance_data[portfolio_id],performance_data[[#This Row],[portfolio_id]],
          performance_data[return_flag],1)</f>
        <v>15</v>
      </c>
      <c r="X897" s="15">
        <f>performance_data[[#This Row],[underperform_flag_count]]/performance_data[[#This Row],[totalportfoliocount]]</f>
        <v>0.55555555555555558</v>
      </c>
    </row>
    <row r="898" spans="1:24" x14ac:dyDescent="0.3">
      <c r="A898">
        <v>2382</v>
      </c>
      <c r="B898" s="1">
        <v>45157</v>
      </c>
      <c r="C898">
        <v>264572.45</v>
      </c>
      <c r="D898">
        <v>11.68</v>
      </c>
      <c r="E898">
        <v>12.02</v>
      </c>
      <c r="F898">
        <v>4299.68</v>
      </c>
      <c r="G898">
        <v>18460.64</v>
      </c>
      <c r="H898" t="s">
        <v>2213</v>
      </c>
      <c r="I898" t="s">
        <v>2209</v>
      </c>
      <c r="J898">
        <v>8</v>
      </c>
      <c r="K898" t="s">
        <v>2214</v>
      </c>
      <c r="L898" t="str">
        <f>IF(performance_data[[#This Row],[return_percentage]]&gt;=performance_data[[#This Row],[benchmark_return]],"Higher","Lower")</f>
        <v>Lower</v>
      </c>
      <c r="M898" s="14">
        <f xml:space="preserve"> _xlfn.MAXIFS(performance_data[date],performance_data[portfolio_id],performance_data[[#This Row],[portfolio_id]])</f>
        <v>45484</v>
      </c>
      <c r="N898" s="14">
        <f xml:space="preserve"> _xlfn.MINIFS(performance_data[date],performance_data[portfolio_id],performance_data[[#This Row],[portfolio_id]])</f>
        <v>44902</v>
      </c>
      <c r="O898" s="15">
        <f>_xlfn.MAXIFS(performance_data[portfolio_value],performance_data[portfolio_id],performance_data[[#This Row],[portfolio_id]],performance_data[date],performance_data[[#This Row],[latest_date]])</f>
        <v>79853.759999999995</v>
      </c>
      <c r="P898" s="15">
        <f>_xlfn.MAXIFS(performance_data[portfolio_value],performance_data[portfolio_id],performance_data[[#This Row],[portfolio_id]],performance_data[date],performance_data[[#This Row],[starting_date]])</f>
        <v>427982.52</v>
      </c>
      <c r="Q898" s="15">
        <f>performance_data[[#This Row],[latest_value]]-performance_data[[#This Row],[starting_value]]</f>
        <v>-348128.76</v>
      </c>
      <c r="R898" s="15">
        <f>performance_data[[#This Row],[net_inflows]]-performance_data[[#This Row],[net_outflows]]</f>
        <v>-14160.96</v>
      </c>
      <c r="S898" s="15" t="str">
        <f>IF(performance_data[[#This Row],[net_inflows]]&gt;AVERAGE(performance_data[net_inflows]),"High","Low")</f>
        <v>Low</v>
      </c>
      <c r="T898" s="15">
        <f>AVERAGEIF(performance_data[inflow_flag],performance_data[[#This Row],[inflow_flag]],performance_data[return_percentage])</f>
        <v>5.0457846277021572</v>
      </c>
      <c r="U898" s="17">
        <f>IF(performance_data[[#This Row],[return_percentage]]&lt;performance_data[[#This Row],[benchmark_return]],1,0)</f>
        <v>1</v>
      </c>
      <c r="V898" s="17">
        <f>COUNTIFS(performance_data[portfolio_id],performance_data[[#This Row],[portfolio_id]])</f>
        <v>27</v>
      </c>
      <c r="W898" s="17">
        <f>COUNTIFS(performance_data[portfolio_id],performance_data[[#This Row],[portfolio_id]],
          performance_data[return_flag],1)</f>
        <v>15</v>
      </c>
      <c r="X898" s="15">
        <f>performance_data[[#This Row],[underperform_flag_count]]/performance_data[[#This Row],[totalportfoliocount]]</f>
        <v>0.55555555555555558</v>
      </c>
    </row>
    <row r="899" spans="1:24" x14ac:dyDescent="0.3">
      <c r="A899">
        <v>2382</v>
      </c>
      <c r="B899" s="1">
        <v>45480</v>
      </c>
      <c r="C899">
        <v>372670.75</v>
      </c>
      <c r="D899">
        <v>17.78</v>
      </c>
      <c r="E899">
        <v>16.46</v>
      </c>
      <c r="F899">
        <v>574.23</v>
      </c>
      <c r="G899">
        <v>1257.67</v>
      </c>
      <c r="H899" t="s">
        <v>2205</v>
      </c>
      <c r="I899" t="s">
        <v>2209</v>
      </c>
      <c r="J899">
        <v>7</v>
      </c>
      <c r="K899" t="s">
        <v>2210</v>
      </c>
      <c r="L899" t="str">
        <f>IF(performance_data[[#This Row],[return_percentage]]&gt;=performance_data[[#This Row],[benchmark_return]],"Higher","Lower")</f>
        <v>Higher</v>
      </c>
      <c r="M899" s="14">
        <f xml:space="preserve"> _xlfn.MAXIFS(performance_data[date],performance_data[portfolio_id],performance_data[[#This Row],[portfolio_id]])</f>
        <v>45484</v>
      </c>
      <c r="N899" s="14">
        <f xml:space="preserve"> _xlfn.MINIFS(performance_data[date],performance_data[portfolio_id],performance_data[[#This Row],[portfolio_id]])</f>
        <v>44902</v>
      </c>
      <c r="O899" s="15">
        <f>_xlfn.MAXIFS(performance_data[portfolio_value],performance_data[portfolio_id],performance_data[[#This Row],[portfolio_id]],performance_data[date],performance_data[[#This Row],[latest_date]])</f>
        <v>79853.759999999995</v>
      </c>
      <c r="P899" s="15">
        <f>_xlfn.MAXIFS(performance_data[portfolio_value],performance_data[portfolio_id],performance_data[[#This Row],[portfolio_id]],performance_data[date],performance_data[[#This Row],[starting_date]])</f>
        <v>427982.52</v>
      </c>
      <c r="Q899" s="15">
        <f>performance_data[[#This Row],[latest_value]]-performance_data[[#This Row],[starting_value]]</f>
        <v>-348128.76</v>
      </c>
      <c r="R899" s="15">
        <f>performance_data[[#This Row],[net_inflows]]-performance_data[[#This Row],[net_outflows]]</f>
        <v>-683.44</v>
      </c>
      <c r="S899" s="15" t="str">
        <f>IF(performance_data[[#This Row],[net_inflows]]&gt;AVERAGE(performance_data[net_inflows]),"High","Low")</f>
        <v>Low</v>
      </c>
      <c r="T899" s="15">
        <f>AVERAGEIF(performance_data[inflow_flag],performance_data[[#This Row],[inflow_flag]],performance_data[return_percentage])</f>
        <v>5.0457846277021572</v>
      </c>
      <c r="U899" s="17">
        <f>IF(performance_data[[#This Row],[return_percentage]]&lt;performance_data[[#This Row],[benchmark_return]],1,0)</f>
        <v>0</v>
      </c>
      <c r="V899" s="17">
        <f>COUNTIFS(performance_data[portfolio_id],performance_data[[#This Row],[portfolio_id]])</f>
        <v>27</v>
      </c>
      <c r="W899" s="17">
        <f>COUNTIFS(performance_data[portfolio_id],performance_data[[#This Row],[portfolio_id]],
          performance_data[return_flag],1)</f>
        <v>15</v>
      </c>
      <c r="X899" s="15">
        <f>performance_data[[#This Row],[underperform_flag_count]]/performance_data[[#This Row],[totalportfoliocount]]</f>
        <v>0.55555555555555558</v>
      </c>
    </row>
    <row r="900" spans="1:24" x14ac:dyDescent="0.3">
      <c r="A900">
        <v>2382</v>
      </c>
      <c r="B900" s="1">
        <v>45358</v>
      </c>
      <c r="C900">
        <v>226003.73</v>
      </c>
      <c r="D900">
        <v>7.35</v>
      </c>
      <c r="E900">
        <v>6.06</v>
      </c>
      <c r="F900">
        <v>9642.06</v>
      </c>
      <c r="G900">
        <v>2970.72</v>
      </c>
      <c r="H900" t="s">
        <v>2205</v>
      </c>
      <c r="I900" t="s">
        <v>2206</v>
      </c>
      <c r="J900">
        <v>3</v>
      </c>
      <c r="K900" t="s">
        <v>2222</v>
      </c>
      <c r="L900" t="str">
        <f>IF(performance_data[[#This Row],[return_percentage]]&gt;=performance_data[[#This Row],[benchmark_return]],"Higher","Lower")</f>
        <v>Higher</v>
      </c>
      <c r="M900" s="14">
        <f xml:space="preserve"> _xlfn.MAXIFS(performance_data[date],performance_data[portfolio_id],performance_data[[#This Row],[portfolio_id]])</f>
        <v>45484</v>
      </c>
      <c r="N900" s="14">
        <f xml:space="preserve"> _xlfn.MINIFS(performance_data[date],performance_data[portfolio_id],performance_data[[#This Row],[portfolio_id]])</f>
        <v>44902</v>
      </c>
      <c r="O900" s="15">
        <f>_xlfn.MAXIFS(performance_data[portfolio_value],performance_data[portfolio_id],performance_data[[#This Row],[portfolio_id]],performance_data[date],performance_data[[#This Row],[latest_date]])</f>
        <v>79853.759999999995</v>
      </c>
      <c r="P900" s="15">
        <f>_xlfn.MAXIFS(performance_data[portfolio_value],performance_data[portfolio_id],performance_data[[#This Row],[portfolio_id]],performance_data[date],performance_data[[#This Row],[starting_date]])</f>
        <v>427982.52</v>
      </c>
      <c r="Q900" s="15">
        <f>performance_data[[#This Row],[latest_value]]-performance_data[[#This Row],[starting_value]]</f>
        <v>-348128.76</v>
      </c>
      <c r="R900" s="15">
        <f>performance_data[[#This Row],[net_inflows]]-performance_data[[#This Row],[net_outflows]]</f>
        <v>6671.34</v>
      </c>
      <c r="S900" s="15" t="str">
        <f>IF(performance_data[[#This Row],[net_inflows]]&gt;AVERAGE(performance_data[net_inflows]),"High","Low")</f>
        <v>Low</v>
      </c>
      <c r="T900" s="15">
        <f>AVERAGEIF(performance_data[inflow_flag],performance_data[[#This Row],[inflow_flag]],performance_data[return_percentage])</f>
        <v>5.0457846277021572</v>
      </c>
      <c r="U900" s="17">
        <f>IF(performance_data[[#This Row],[return_percentage]]&lt;performance_data[[#This Row],[benchmark_return]],1,0)</f>
        <v>0</v>
      </c>
      <c r="V900" s="17">
        <f>COUNTIFS(performance_data[portfolio_id],performance_data[[#This Row],[portfolio_id]])</f>
        <v>27</v>
      </c>
      <c r="W900" s="17">
        <f>COUNTIFS(performance_data[portfolio_id],performance_data[[#This Row],[portfolio_id]],
          performance_data[return_flag],1)</f>
        <v>15</v>
      </c>
      <c r="X900" s="15">
        <f>performance_data[[#This Row],[underperform_flag_count]]/performance_data[[#This Row],[totalportfoliocount]]</f>
        <v>0.55555555555555558</v>
      </c>
    </row>
    <row r="901" spans="1:24" x14ac:dyDescent="0.3">
      <c r="A901">
        <v>2382</v>
      </c>
      <c r="B901" s="1">
        <v>45067</v>
      </c>
      <c r="C901">
        <v>175598.8</v>
      </c>
      <c r="D901">
        <v>4.21</v>
      </c>
      <c r="E901">
        <v>4.8600000000000003</v>
      </c>
      <c r="F901">
        <v>3963.33</v>
      </c>
      <c r="G901">
        <v>293.37</v>
      </c>
      <c r="H901" t="s">
        <v>2213</v>
      </c>
      <c r="I901" t="s">
        <v>2211</v>
      </c>
      <c r="J901">
        <v>5</v>
      </c>
      <c r="K901" t="s">
        <v>2223</v>
      </c>
      <c r="L901" t="str">
        <f>IF(performance_data[[#This Row],[return_percentage]]&gt;=performance_data[[#This Row],[benchmark_return]],"Higher","Lower")</f>
        <v>Lower</v>
      </c>
      <c r="M901" s="14">
        <f xml:space="preserve"> _xlfn.MAXIFS(performance_data[date],performance_data[portfolio_id],performance_data[[#This Row],[portfolio_id]])</f>
        <v>45484</v>
      </c>
      <c r="N901" s="14">
        <f xml:space="preserve"> _xlfn.MINIFS(performance_data[date],performance_data[portfolio_id],performance_data[[#This Row],[portfolio_id]])</f>
        <v>44902</v>
      </c>
      <c r="O901" s="15">
        <f>_xlfn.MAXIFS(performance_data[portfolio_value],performance_data[portfolio_id],performance_data[[#This Row],[portfolio_id]],performance_data[date],performance_data[[#This Row],[latest_date]])</f>
        <v>79853.759999999995</v>
      </c>
      <c r="P901" s="15">
        <f>_xlfn.MAXIFS(performance_data[portfolio_value],performance_data[portfolio_id],performance_data[[#This Row],[portfolio_id]],performance_data[date],performance_data[[#This Row],[starting_date]])</f>
        <v>427982.52</v>
      </c>
      <c r="Q901" s="15">
        <f>performance_data[[#This Row],[latest_value]]-performance_data[[#This Row],[starting_value]]</f>
        <v>-348128.76</v>
      </c>
      <c r="R901" s="15">
        <f>performance_data[[#This Row],[net_inflows]]-performance_data[[#This Row],[net_outflows]]</f>
        <v>3669.96</v>
      </c>
      <c r="S901" s="15" t="str">
        <f>IF(performance_data[[#This Row],[net_inflows]]&gt;AVERAGE(performance_data[net_inflows]),"High","Low")</f>
        <v>Low</v>
      </c>
      <c r="T901" s="15">
        <f>AVERAGEIF(performance_data[inflow_flag],performance_data[[#This Row],[inflow_flag]],performance_data[return_percentage])</f>
        <v>5.0457846277021572</v>
      </c>
      <c r="U901" s="17">
        <f>IF(performance_data[[#This Row],[return_percentage]]&lt;performance_data[[#This Row],[benchmark_return]],1,0)</f>
        <v>1</v>
      </c>
      <c r="V901" s="17">
        <f>COUNTIFS(performance_data[portfolio_id],performance_data[[#This Row],[portfolio_id]])</f>
        <v>27</v>
      </c>
      <c r="W901" s="17">
        <f>COUNTIFS(performance_data[portfolio_id],performance_data[[#This Row],[portfolio_id]],
          performance_data[return_flag],1)</f>
        <v>15</v>
      </c>
      <c r="X901" s="15">
        <f>performance_data[[#This Row],[underperform_flag_count]]/performance_data[[#This Row],[totalportfoliocount]]</f>
        <v>0.55555555555555558</v>
      </c>
    </row>
    <row r="902" spans="1:24" x14ac:dyDescent="0.3">
      <c r="A902">
        <v>2382</v>
      </c>
      <c r="B902" s="1">
        <v>45304</v>
      </c>
      <c r="C902">
        <v>348013.63</v>
      </c>
      <c r="D902">
        <v>1.57</v>
      </c>
      <c r="E902">
        <v>1.6</v>
      </c>
      <c r="F902">
        <v>1239.3499999999999</v>
      </c>
      <c r="G902">
        <v>7777.39</v>
      </c>
      <c r="H902" t="s">
        <v>2205</v>
      </c>
      <c r="I902" t="s">
        <v>2206</v>
      </c>
      <c r="J902">
        <v>1</v>
      </c>
      <c r="K902" t="s">
        <v>2207</v>
      </c>
      <c r="L902" t="str">
        <f>IF(performance_data[[#This Row],[return_percentage]]&gt;=performance_data[[#This Row],[benchmark_return]],"Higher","Lower")</f>
        <v>Lower</v>
      </c>
      <c r="M902" s="14">
        <f xml:space="preserve"> _xlfn.MAXIFS(performance_data[date],performance_data[portfolio_id],performance_data[[#This Row],[portfolio_id]])</f>
        <v>45484</v>
      </c>
      <c r="N902" s="14">
        <f xml:space="preserve"> _xlfn.MINIFS(performance_data[date],performance_data[portfolio_id],performance_data[[#This Row],[portfolio_id]])</f>
        <v>44902</v>
      </c>
      <c r="O902" s="15">
        <f>_xlfn.MAXIFS(performance_data[portfolio_value],performance_data[portfolio_id],performance_data[[#This Row],[portfolio_id]],performance_data[date],performance_data[[#This Row],[latest_date]])</f>
        <v>79853.759999999995</v>
      </c>
      <c r="P902" s="15">
        <f>_xlfn.MAXIFS(performance_data[portfolio_value],performance_data[portfolio_id],performance_data[[#This Row],[portfolio_id]],performance_data[date],performance_data[[#This Row],[starting_date]])</f>
        <v>427982.52</v>
      </c>
      <c r="Q902" s="15">
        <f>performance_data[[#This Row],[latest_value]]-performance_data[[#This Row],[starting_value]]</f>
        <v>-348128.76</v>
      </c>
      <c r="R902" s="15">
        <f>performance_data[[#This Row],[net_inflows]]-performance_data[[#This Row],[net_outflows]]</f>
        <v>-6538.0400000000009</v>
      </c>
      <c r="S902" s="15" t="str">
        <f>IF(performance_data[[#This Row],[net_inflows]]&gt;AVERAGE(performance_data[net_inflows]),"High","Low")</f>
        <v>Low</v>
      </c>
      <c r="T902" s="15">
        <f>AVERAGEIF(performance_data[inflow_flag],performance_data[[#This Row],[inflow_flag]],performance_data[return_percentage])</f>
        <v>5.0457846277021572</v>
      </c>
      <c r="U902" s="17">
        <f>IF(performance_data[[#This Row],[return_percentage]]&lt;performance_data[[#This Row],[benchmark_return]],1,0)</f>
        <v>1</v>
      </c>
      <c r="V902" s="17">
        <f>COUNTIFS(performance_data[portfolio_id],performance_data[[#This Row],[portfolio_id]])</f>
        <v>27</v>
      </c>
      <c r="W902" s="17">
        <f>COUNTIFS(performance_data[portfolio_id],performance_data[[#This Row],[portfolio_id]],
          performance_data[return_flag],1)</f>
        <v>15</v>
      </c>
      <c r="X902" s="15">
        <f>performance_data[[#This Row],[underperform_flag_count]]/performance_data[[#This Row],[totalportfoliocount]]</f>
        <v>0.55555555555555558</v>
      </c>
    </row>
    <row r="903" spans="1:24" x14ac:dyDescent="0.3">
      <c r="A903">
        <v>2382</v>
      </c>
      <c r="B903" s="1">
        <v>45118</v>
      </c>
      <c r="C903">
        <v>472299.89</v>
      </c>
      <c r="D903">
        <v>6.92</v>
      </c>
      <c r="E903">
        <v>6.42</v>
      </c>
      <c r="F903">
        <v>12020.48</v>
      </c>
      <c r="G903">
        <v>5838.67</v>
      </c>
      <c r="H903" t="s">
        <v>2213</v>
      </c>
      <c r="I903" t="s">
        <v>2209</v>
      </c>
      <c r="J903">
        <v>7</v>
      </c>
      <c r="K903" t="s">
        <v>2210</v>
      </c>
      <c r="L903" t="str">
        <f>IF(performance_data[[#This Row],[return_percentage]]&gt;=performance_data[[#This Row],[benchmark_return]],"Higher","Lower")</f>
        <v>Higher</v>
      </c>
      <c r="M903" s="14">
        <f xml:space="preserve"> _xlfn.MAXIFS(performance_data[date],performance_data[portfolio_id],performance_data[[#This Row],[portfolio_id]])</f>
        <v>45484</v>
      </c>
      <c r="N903" s="14">
        <f xml:space="preserve"> _xlfn.MINIFS(performance_data[date],performance_data[portfolio_id],performance_data[[#This Row],[portfolio_id]])</f>
        <v>44902</v>
      </c>
      <c r="O903" s="15">
        <f>_xlfn.MAXIFS(performance_data[portfolio_value],performance_data[portfolio_id],performance_data[[#This Row],[portfolio_id]],performance_data[date],performance_data[[#This Row],[latest_date]])</f>
        <v>79853.759999999995</v>
      </c>
      <c r="P903" s="15">
        <f>_xlfn.MAXIFS(performance_data[portfolio_value],performance_data[portfolio_id],performance_data[[#This Row],[portfolio_id]],performance_data[date],performance_data[[#This Row],[starting_date]])</f>
        <v>427982.52</v>
      </c>
      <c r="Q903" s="15">
        <f>performance_data[[#This Row],[latest_value]]-performance_data[[#This Row],[starting_value]]</f>
        <v>-348128.76</v>
      </c>
      <c r="R903" s="15">
        <f>performance_data[[#This Row],[net_inflows]]-performance_data[[#This Row],[net_outflows]]</f>
        <v>6181.8099999999995</v>
      </c>
      <c r="S903" s="15" t="str">
        <f>IF(performance_data[[#This Row],[net_inflows]]&gt;AVERAGE(performance_data[net_inflows]),"High","Low")</f>
        <v>High</v>
      </c>
      <c r="T903" s="15">
        <f>AVERAGEIF(performance_data[inflow_flag],performance_data[[#This Row],[inflow_flag]],performance_data[return_percentage])</f>
        <v>4.8467905675459724</v>
      </c>
      <c r="U903" s="17">
        <f>IF(performance_data[[#This Row],[return_percentage]]&lt;performance_data[[#This Row],[benchmark_return]],1,0)</f>
        <v>0</v>
      </c>
      <c r="V903" s="17">
        <f>COUNTIFS(performance_data[portfolio_id],performance_data[[#This Row],[portfolio_id]])</f>
        <v>27</v>
      </c>
      <c r="W903" s="17">
        <f>COUNTIFS(performance_data[portfolio_id],performance_data[[#This Row],[portfolio_id]],
          performance_data[return_flag],1)</f>
        <v>15</v>
      </c>
      <c r="X903" s="15">
        <f>performance_data[[#This Row],[underperform_flag_count]]/performance_data[[#This Row],[totalportfoliocount]]</f>
        <v>0.55555555555555558</v>
      </c>
    </row>
    <row r="904" spans="1:24" x14ac:dyDescent="0.3">
      <c r="A904">
        <v>2382</v>
      </c>
      <c r="B904" s="1">
        <v>44975</v>
      </c>
      <c r="C904">
        <v>122678.35</v>
      </c>
      <c r="D904">
        <v>12.76</v>
      </c>
      <c r="E904">
        <v>14.52</v>
      </c>
      <c r="F904">
        <v>7909.21</v>
      </c>
      <c r="G904">
        <v>13180.4</v>
      </c>
      <c r="H904" t="s">
        <v>2213</v>
      </c>
      <c r="I904" t="s">
        <v>2206</v>
      </c>
      <c r="J904">
        <v>2</v>
      </c>
      <c r="K904" t="s">
        <v>2226</v>
      </c>
      <c r="L904" t="str">
        <f>IF(performance_data[[#This Row],[return_percentage]]&gt;=performance_data[[#This Row],[benchmark_return]],"Higher","Lower")</f>
        <v>Lower</v>
      </c>
      <c r="M904" s="14">
        <f xml:space="preserve"> _xlfn.MAXIFS(performance_data[date],performance_data[portfolio_id],performance_data[[#This Row],[portfolio_id]])</f>
        <v>45484</v>
      </c>
      <c r="N904" s="14">
        <f xml:space="preserve"> _xlfn.MINIFS(performance_data[date],performance_data[portfolio_id],performance_data[[#This Row],[portfolio_id]])</f>
        <v>44902</v>
      </c>
      <c r="O904" s="15">
        <f>_xlfn.MAXIFS(performance_data[portfolio_value],performance_data[portfolio_id],performance_data[[#This Row],[portfolio_id]],performance_data[date],performance_data[[#This Row],[latest_date]])</f>
        <v>79853.759999999995</v>
      </c>
      <c r="P904" s="15">
        <f>_xlfn.MAXIFS(performance_data[portfolio_value],performance_data[portfolio_id],performance_data[[#This Row],[portfolio_id]],performance_data[date],performance_data[[#This Row],[starting_date]])</f>
        <v>427982.52</v>
      </c>
      <c r="Q904" s="15">
        <f>performance_data[[#This Row],[latest_value]]-performance_data[[#This Row],[starting_value]]</f>
        <v>-348128.76</v>
      </c>
      <c r="R904" s="15">
        <f>performance_data[[#This Row],[net_inflows]]-performance_data[[#This Row],[net_outflows]]</f>
        <v>-5271.19</v>
      </c>
      <c r="S904" s="15" t="str">
        <f>IF(performance_data[[#This Row],[net_inflows]]&gt;AVERAGE(performance_data[net_inflows]),"High","Low")</f>
        <v>Low</v>
      </c>
      <c r="T904" s="15">
        <f>AVERAGEIF(performance_data[inflow_flag],performance_data[[#This Row],[inflow_flag]],performance_data[return_percentage])</f>
        <v>5.0457846277021572</v>
      </c>
      <c r="U904" s="17">
        <f>IF(performance_data[[#This Row],[return_percentage]]&lt;performance_data[[#This Row],[benchmark_return]],1,0)</f>
        <v>1</v>
      </c>
      <c r="V904" s="17">
        <f>COUNTIFS(performance_data[portfolio_id],performance_data[[#This Row],[portfolio_id]])</f>
        <v>27</v>
      </c>
      <c r="W904" s="17">
        <f>COUNTIFS(performance_data[portfolio_id],performance_data[[#This Row],[portfolio_id]],
          performance_data[return_flag],1)</f>
        <v>15</v>
      </c>
      <c r="X904" s="15">
        <f>performance_data[[#This Row],[underperform_flag_count]]/performance_data[[#This Row],[totalportfoliocount]]</f>
        <v>0.55555555555555558</v>
      </c>
    </row>
    <row r="905" spans="1:24" x14ac:dyDescent="0.3">
      <c r="A905">
        <v>2382</v>
      </c>
      <c r="B905" s="1">
        <v>45193</v>
      </c>
      <c r="C905">
        <v>243554.11</v>
      </c>
      <c r="D905">
        <v>-4.16</v>
      </c>
      <c r="E905">
        <v>-4.71</v>
      </c>
      <c r="F905">
        <v>12598.33</v>
      </c>
      <c r="G905">
        <v>15605.26</v>
      </c>
      <c r="H905" t="s">
        <v>2213</v>
      </c>
      <c r="I905" t="s">
        <v>2209</v>
      </c>
      <c r="J905">
        <v>9</v>
      </c>
      <c r="K905" t="s">
        <v>2221</v>
      </c>
      <c r="L905" t="str">
        <f>IF(performance_data[[#This Row],[return_percentage]]&gt;=performance_data[[#This Row],[benchmark_return]],"Higher","Lower")</f>
        <v>Higher</v>
      </c>
      <c r="M905" s="14">
        <f xml:space="preserve"> _xlfn.MAXIFS(performance_data[date],performance_data[portfolio_id],performance_data[[#This Row],[portfolio_id]])</f>
        <v>45484</v>
      </c>
      <c r="N905" s="14">
        <f xml:space="preserve"> _xlfn.MINIFS(performance_data[date],performance_data[portfolio_id],performance_data[[#This Row],[portfolio_id]])</f>
        <v>44902</v>
      </c>
      <c r="O905" s="15">
        <f>_xlfn.MAXIFS(performance_data[portfolio_value],performance_data[portfolio_id],performance_data[[#This Row],[portfolio_id]],performance_data[date],performance_data[[#This Row],[latest_date]])</f>
        <v>79853.759999999995</v>
      </c>
      <c r="P905" s="15">
        <f>_xlfn.MAXIFS(performance_data[portfolio_value],performance_data[portfolio_id],performance_data[[#This Row],[portfolio_id]],performance_data[date],performance_data[[#This Row],[starting_date]])</f>
        <v>427982.52</v>
      </c>
      <c r="Q905" s="15">
        <f>performance_data[[#This Row],[latest_value]]-performance_data[[#This Row],[starting_value]]</f>
        <v>-348128.76</v>
      </c>
      <c r="R905" s="15">
        <f>performance_data[[#This Row],[net_inflows]]-performance_data[[#This Row],[net_outflows]]</f>
        <v>-3006.9300000000003</v>
      </c>
      <c r="S905" s="15" t="str">
        <f>IF(performance_data[[#This Row],[net_inflows]]&gt;AVERAGE(performance_data[net_inflows]),"High","Low")</f>
        <v>High</v>
      </c>
      <c r="T905" s="15">
        <f>AVERAGEIF(performance_data[inflow_flag],performance_data[[#This Row],[inflow_flag]],performance_data[return_percentage])</f>
        <v>4.8467905675459724</v>
      </c>
      <c r="U905" s="17">
        <f>IF(performance_data[[#This Row],[return_percentage]]&lt;performance_data[[#This Row],[benchmark_return]],1,0)</f>
        <v>0</v>
      </c>
      <c r="V905" s="17">
        <f>COUNTIFS(performance_data[portfolio_id],performance_data[[#This Row],[portfolio_id]])</f>
        <v>27</v>
      </c>
      <c r="W905" s="17">
        <f>COUNTIFS(performance_data[portfolio_id],performance_data[[#This Row],[portfolio_id]],
          performance_data[return_flag],1)</f>
        <v>15</v>
      </c>
      <c r="X905" s="15">
        <f>performance_data[[#This Row],[underperform_flag_count]]/performance_data[[#This Row],[totalportfoliocount]]</f>
        <v>0.55555555555555558</v>
      </c>
    </row>
    <row r="906" spans="1:24" x14ac:dyDescent="0.3">
      <c r="A906">
        <v>2382</v>
      </c>
      <c r="B906" s="1">
        <v>44902</v>
      </c>
      <c r="C906">
        <v>342766.91</v>
      </c>
      <c r="D906">
        <v>8.15</v>
      </c>
      <c r="E906">
        <v>9.4499999999999993</v>
      </c>
      <c r="F906">
        <v>5666.31</v>
      </c>
      <c r="G906">
        <v>16196.91</v>
      </c>
      <c r="H906" t="s">
        <v>2220</v>
      </c>
      <c r="I906" t="s">
        <v>2217</v>
      </c>
      <c r="J906">
        <v>12</v>
      </c>
      <c r="K906" t="s">
        <v>2218</v>
      </c>
      <c r="L906" t="str">
        <f>IF(performance_data[[#This Row],[return_percentage]]&gt;=performance_data[[#This Row],[benchmark_return]],"Higher","Lower")</f>
        <v>Lower</v>
      </c>
      <c r="M906" s="14">
        <f xml:space="preserve"> _xlfn.MAXIFS(performance_data[date],performance_data[portfolio_id],performance_data[[#This Row],[portfolio_id]])</f>
        <v>45484</v>
      </c>
      <c r="N906" s="14">
        <f xml:space="preserve"> _xlfn.MINIFS(performance_data[date],performance_data[portfolio_id],performance_data[[#This Row],[portfolio_id]])</f>
        <v>44902</v>
      </c>
      <c r="O906" s="15">
        <f>_xlfn.MAXIFS(performance_data[portfolio_value],performance_data[portfolio_id],performance_data[[#This Row],[portfolio_id]],performance_data[date],performance_data[[#This Row],[latest_date]])</f>
        <v>79853.759999999995</v>
      </c>
      <c r="P906" s="15">
        <f>_xlfn.MAXIFS(performance_data[portfolio_value],performance_data[portfolio_id],performance_data[[#This Row],[portfolio_id]],performance_data[date],performance_data[[#This Row],[starting_date]])</f>
        <v>427982.52</v>
      </c>
      <c r="Q906" s="15">
        <f>performance_data[[#This Row],[latest_value]]-performance_data[[#This Row],[starting_value]]</f>
        <v>-348128.76</v>
      </c>
      <c r="R906" s="15">
        <f>performance_data[[#This Row],[net_inflows]]-performance_data[[#This Row],[net_outflows]]</f>
        <v>-10530.599999999999</v>
      </c>
      <c r="S906" s="15" t="str">
        <f>IF(performance_data[[#This Row],[net_inflows]]&gt;AVERAGE(performance_data[net_inflows]),"High","Low")</f>
        <v>Low</v>
      </c>
      <c r="T906" s="15">
        <f>AVERAGEIF(performance_data[inflow_flag],performance_data[[#This Row],[inflow_flag]],performance_data[return_percentage])</f>
        <v>5.0457846277021572</v>
      </c>
      <c r="U906" s="17">
        <f>IF(performance_data[[#This Row],[return_percentage]]&lt;performance_data[[#This Row],[benchmark_return]],1,0)</f>
        <v>1</v>
      </c>
      <c r="V906" s="17">
        <f>COUNTIFS(performance_data[portfolio_id],performance_data[[#This Row],[portfolio_id]])</f>
        <v>27</v>
      </c>
      <c r="W906" s="17">
        <f>COUNTIFS(performance_data[portfolio_id],performance_data[[#This Row],[portfolio_id]],
          performance_data[return_flag],1)</f>
        <v>15</v>
      </c>
      <c r="X906" s="15">
        <f>performance_data[[#This Row],[underperform_flag_count]]/performance_data[[#This Row],[totalportfoliocount]]</f>
        <v>0.55555555555555558</v>
      </c>
    </row>
    <row r="907" spans="1:24" x14ac:dyDescent="0.3">
      <c r="A907">
        <v>2382</v>
      </c>
      <c r="B907" s="1">
        <v>45383</v>
      </c>
      <c r="C907">
        <v>488117.33</v>
      </c>
      <c r="D907">
        <v>13.34</v>
      </c>
      <c r="E907">
        <v>12.36</v>
      </c>
      <c r="F907">
        <v>6839.82</v>
      </c>
      <c r="G907">
        <v>7510.2</v>
      </c>
      <c r="H907" t="s">
        <v>2205</v>
      </c>
      <c r="I907" t="s">
        <v>2211</v>
      </c>
      <c r="J907">
        <v>4</v>
      </c>
      <c r="K907" t="s">
        <v>2216</v>
      </c>
      <c r="L907" t="str">
        <f>IF(performance_data[[#This Row],[return_percentage]]&gt;=performance_data[[#This Row],[benchmark_return]],"Higher","Lower")</f>
        <v>Higher</v>
      </c>
      <c r="M907" s="14">
        <f xml:space="preserve"> _xlfn.MAXIFS(performance_data[date],performance_data[portfolio_id],performance_data[[#This Row],[portfolio_id]])</f>
        <v>45484</v>
      </c>
      <c r="N907" s="14">
        <f xml:space="preserve"> _xlfn.MINIFS(performance_data[date],performance_data[portfolio_id],performance_data[[#This Row],[portfolio_id]])</f>
        <v>44902</v>
      </c>
      <c r="O907" s="15">
        <f>_xlfn.MAXIFS(performance_data[portfolio_value],performance_data[portfolio_id],performance_data[[#This Row],[portfolio_id]],performance_data[date],performance_data[[#This Row],[latest_date]])</f>
        <v>79853.759999999995</v>
      </c>
      <c r="P907" s="15">
        <f>_xlfn.MAXIFS(performance_data[portfolio_value],performance_data[portfolio_id],performance_data[[#This Row],[portfolio_id]],performance_data[date],performance_data[[#This Row],[starting_date]])</f>
        <v>427982.52</v>
      </c>
      <c r="Q907" s="15">
        <f>performance_data[[#This Row],[latest_value]]-performance_data[[#This Row],[starting_value]]</f>
        <v>-348128.76</v>
      </c>
      <c r="R907" s="15">
        <f>performance_data[[#This Row],[net_inflows]]-performance_data[[#This Row],[net_outflows]]</f>
        <v>-670.38000000000011</v>
      </c>
      <c r="S907" s="15" t="str">
        <f>IF(performance_data[[#This Row],[net_inflows]]&gt;AVERAGE(performance_data[net_inflows]),"High","Low")</f>
        <v>Low</v>
      </c>
      <c r="T907" s="15">
        <f>AVERAGEIF(performance_data[inflow_flag],performance_data[[#This Row],[inflow_flag]],performance_data[return_percentage])</f>
        <v>5.0457846277021572</v>
      </c>
      <c r="U907" s="17">
        <f>IF(performance_data[[#This Row],[return_percentage]]&lt;performance_data[[#This Row],[benchmark_return]],1,0)</f>
        <v>0</v>
      </c>
      <c r="V907" s="17">
        <f>COUNTIFS(performance_data[portfolio_id],performance_data[[#This Row],[portfolio_id]])</f>
        <v>27</v>
      </c>
      <c r="W907" s="17">
        <f>COUNTIFS(performance_data[portfolio_id],performance_data[[#This Row],[portfolio_id]],
          performance_data[return_flag],1)</f>
        <v>15</v>
      </c>
      <c r="X907" s="15">
        <f>performance_data[[#This Row],[underperform_flag_count]]/performance_data[[#This Row],[totalportfoliocount]]</f>
        <v>0.55555555555555558</v>
      </c>
    </row>
    <row r="908" spans="1:24" x14ac:dyDescent="0.3">
      <c r="A908">
        <v>2382</v>
      </c>
      <c r="B908" s="1">
        <v>45071</v>
      </c>
      <c r="C908">
        <v>49861.7</v>
      </c>
      <c r="D908">
        <v>14.51</v>
      </c>
      <c r="E908">
        <v>15.51</v>
      </c>
      <c r="F908">
        <v>341.49</v>
      </c>
      <c r="G908">
        <v>2320.7399999999998</v>
      </c>
      <c r="H908" t="s">
        <v>2213</v>
      </c>
      <c r="I908" t="s">
        <v>2211</v>
      </c>
      <c r="J908">
        <v>5</v>
      </c>
      <c r="K908" t="s">
        <v>2223</v>
      </c>
      <c r="L908" t="str">
        <f>IF(performance_data[[#This Row],[return_percentage]]&gt;=performance_data[[#This Row],[benchmark_return]],"Higher","Lower")</f>
        <v>Lower</v>
      </c>
      <c r="M908" s="14">
        <f xml:space="preserve"> _xlfn.MAXIFS(performance_data[date],performance_data[portfolio_id],performance_data[[#This Row],[portfolio_id]])</f>
        <v>45484</v>
      </c>
      <c r="N908" s="14">
        <f xml:space="preserve"> _xlfn.MINIFS(performance_data[date],performance_data[portfolio_id],performance_data[[#This Row],[portfolio_id]])</f>
        <v>44902</v>
      </c>
      <c r="O908" s="15">
        <f>_xlfn.MAXIFS(performance_data[portfolio_value],performance_data[portfolio_id],performance_data[[#This Row],[portfolio_id]],performance_data[date],performance_data[[#This Row],[latest_date]])</f>
        <v>79853.759999999995</v>
      </c>
      <c r="P908" s="15">
        <f>_xlfn.MAXIFS(performance_data[portfolio_value],performance_data[portfolio_id],performance_data[[#This Row],[portfolio_id]],performance_data[date],performance_data[[#This Row],[starting_date]])</f>
        <v>427982.52</v>
      </c>
      <c r="Q908" s="15">
        <f>performance_data[[#This Row],[latest_value]]-performance_data[[#This Row],[starting_value]]</f>
        <v>-348128.76</v>
      </c>
      <c r="R908" s="15">
        <f>performance_data[[#This Row],[net_inflows]]-performance_data[[#This Row],[net_outflows]]</f>
        <v>-1979.2499999999998</v>
      </c>
      <c r="S908" s="15" t="str">
        <f>IF(performance_data[[#This Row],[net_inflows]]&gt;AVERAGE(performance_data[net_inflows]),"High","Low")</f>
        <v>Low</v>
      </c>
      <c r="T908" s="15">
        <f>AVERAGEIF(performance_data[inflow_flag],performance_data[[#This Row],[inflow_flag]],performance_data[return_percentage])</f>
        <v>5.0457846277021572</v>
      </c>
      <c r="U908" s="17">
        <f>IF(performance_data[[#This Row],[return_percentage]]&lt;performance_data[[#This Row],[benchmark_return]],1,0)</f>
        <v>1</v>
      </c>
      <c r="V908" s="17">
        <f>COUNTIFS(performance_data[portfolio_id],performance_data[[#This Row],[portfolio_id]])</f>
        <v>27</v>
      </c>
      <c r="W908" s="17">
        <f>COUNTIFS(performance_data[portfolio_id],performance_data[[#This Row],[portfolio_id]],
          performance_data[return_flag],1)</f>
        <v>15</v>
      </c>
      <c r="X908" s="15">
        <f>performance_data[[#This Row],[underperform_flag_count]]/performance_data[[#This Row],[totalportfoliocount]]</f>
        <v>0.55555555555555558</v>
      </c>
    </row>
    <row r="909" spans="1:24" x14ac:dyDescent="0.3">
      <c r="A909">
        <v>2382</v>
      </c>
      <c r="B909" s="1">
        <v>45101</v>
      </c>
      <c r="C909">
        <v>152679.10999999999</v>
      </c>
      <c r="D909">
        <v>-9.18</v>
      </c>
      <c r="E909">
        <v>-7.62</v>
      </c>
      <c r="F909">
        <v>10538.17</v>
      </c>
      <c r="G909">
        <v>6565.89</v>
      </c>
      <c r="H909" t="s">
        <v>2213</v>
      </c>
      <c r="I909" t="s">
        <v>2211</v>
      </c>
      <c r="J909">
        <v>6</v>
      </c>
      <c r="K909" t="s">
        <v>2212</v>
      </c>
      <c r="L909" t="str">
        <f>IF(performance_data[[#This Row],[return_percentage]]&gt;=performance_data[[#This Row],[benchmark_return]],"Higher","Lower")</f>
        <v>Lower</v>
      </c>
      <c r="M909" s="14">
        <f xml:space="preserve"> _xlfn.MAXIFS(performance_data[date],performance_data[portfolio_id],performance_data[[#This Row],[portfolio_id]])</f>
        <v>45484</v>
      </c>
      <c r="N909" s="14">
        <f xml:space="preserve"> _xlfn.MINIFS(performance_data[date],performance_data[portfolio_id],performance_data[[#This Row],[portfolio_id]])</f>
        <v>44902</v>
      </c>
      <c r="O909" s="15">
        <f>_xlfn.MAXIFS(performance_data[portfolio_value],performance_data[portfolio_id],performance_data[[#This Row],[portfolio_id]],performance_data[date],performance_data[[#This Row],[latest_date]])</f>
        <v>79853.759999999995</v>
      </c>
      <c r="P909" s="15">
        <f>_xlfn.MAXIFS(performance_data[portfolio_value],performance_data[portfolio_id],performance_data[[#This Row],[portfolio_id]],performance_data[date],performance_data[[#This Row],[starting_date]])</f>
        <v>427982.52</v>
      </c>
      <c r="Q909" s="15">
        <f>performance_data[[#This Row],[latest_value]]-performance_data[[#This Row],[starting_value]]</f>
        <v>-348128.76</v>
      </c>
      <c r="R909" s="15">
        <f>performance_data[[#This Row],[net_inflows]]-performance_data[[#This Row],[net_outflows]]</f>
        <v>3972.2799999999997</v>
      </c>
      <c r="S909" s="15" t="str">
        <f>IF(performance_data[[#This Row],[net_inflows]]&gt;AVERAGE(performance_data[net_inflows]),"High","Low")</f>
        <v>High</v>
      </c>
      <c r="T909" s="15">
        <f>AVERAGEIF(performance_data[inflow_flag],performance_data[[#This Row],[inflow_flag]],performance_data[return_percentage])</f>
        <v>4.8467905675459724</v>
      </c>
      <c r="U909" s="17">
        <f>IF(performance_data[[#This Row],[return_percentage]]&lt;performance_data[[#This Row],[benchmark_return]],1,0)</f>
        <v>1</v>
      </c>
      <c r="V909" s="17">
        <f>COUNTIFS(performance_data[portfolio_id],performance_data[[#This Row],[portfolio_id]])</f>
        <v>27</v>
      </c>
      <c r="W909" s="17">
        <f>COUNTIFS(performance_data[portfolio_id],performance_data[[#This Row],[portfolio_id]],
          performance_data[return_flag],1)</f>
        <v>15</v>
      </c>
      <c r="X909" s="15">
        <f>performance_data[[#This Row],[underperform_flag_count]]/performance_data[[#This Row],[totalportfoliocount]]</f>
        <v>0.55555555555555558</v>
      </c>
    </row>
    <row r="910" spans="1:24" x14ac:dyDescent="0.3">
      <c r="A910">
        <v>2382</v>
      </c>
      <c r="B910" s="1">
        <v>45227</v>
      </c>
      <c r="C910">
        <v>218828.32</v>
      </c>
      <c r="D910">
        <v>16.86</v>
      </c>
      <c r="E910">
        <v>15.15</v>
      </c>
      <c r="F910">
        <v>9495.01</v>
      </c>
      <c r="G910">
        <v>3774.8</v>
      </c>
      <c r="H910" t="s">
        <v>2213</v>
      </c>
      <c r="I910" t="s">
        <v>2217</v>
      </c>
      <c r="J910">
        <v>10</v>
      </c>
      <c r="K910" t="s">
        <v>2224</v>
      </c>
      <c r="L910" t="str">
        <f>IF(performance_data[[#This Row],[return_percentage]]&gt;=performance_data[[#This Row],[benchmark_return]],"Higher","Lower")</f>
        <v>Higher</v>
      </c>
      <c r="M910" s="14">
        <f xml:space="preserve"> _xlfn.MAXIFS(performance_data[date],performance_data[portfolio_id],performance_data[[#This Row],[portfolio_id]])</f>
        <v>45484</v>
      </c>
      <c r="N910" s="14">
        <f xml:space="preserve"> _xlfn.MINIFS(performance_data[date],performance_data[portfolio_id],performance_data[[#This Row],[portfolio_id]])</f>
        <v>44902</v>
      </c>
      <c r="O910" s="15">
        <f>_xlfn.MAXIFS(performance_data[portfolio_value],performance_data[portfolio_id],performance_data[[#This Row],[portfolio_id]],performance_data[date],performance_data[[#This Row],[latest_date]])</f>
        <v>79853.759999999995</v>
      </c>
      <c r="P910" s="15">
        <f>_xlfn.MAXIFS(performance_data[portfolio_value],performance_data[portfolio_id],performance_data[[#This Row],[portfolio_id]],performance_data[date],performance_data[[#This Row],[starting_date]])</f>
        <v>427982.52</v>
      </c>
      <c r="Q910" s="15">
        <f>performance_data[[#This Row],[latest_value]]-performance_data[[#This Row],[starting_value]]</f>
        <v>-348128.76</v>
      </c>
      <c r="R910" s="15">
        <f>performance_data[[#This Row],[net_inflows]]-performance_data[[#This Row],[net_outflows]]</f>
        <v>5720.21</v>
      </c>
      <c r="S910" s="15" t="str">
        <f>IF(performance_data[[#This Row],[net_inflows]]&gt;AVERAGE(performance_data[net_inflows]),"High","Low")</f>
        <v>Low</v>
      </c>
      <c r="T910" s="15">
        <f>AVERAGEIF(performance_data[inflow_flag],performance_data[[#This Row],[inflow_flag]],performance_data[return_percentage])</f>
        <v>5.0457846277021572</v>
      </c>
      <c r="U910" s="17">
        <f>IF(performance_data[[#This Row],[return_percentage]]&lt;performance_data[[#This Row],[benchmark_return]],1,0)</f>
        <v>0</v>
      </c>
      <c r="V910" s="17">
        <f>COUNTIFS(performance_data[portfolio_id],performance_data[[#This Row],[portfolio_id]])</f>
        <v>27</v>
      </c>
      <c r="W910" s="17">
        <f>COUNTIFS(performance_data[portfolio_id],performance_data[[#This Row],[portfolio_id]],
          performance_data[return_flag],1)</f>
        <v>15</v>
      </c>
      <c r="X910" s="15">
        <f>performance_data[[#This Row],[underperform_flag_count]]/performance_data[[#This Row],[totalportfoliocount]]</f>
        <v>0.55555555555555558</v>
      </c>
    </row>
    <row r="911" spans="1:24" x14ac:dyDescent="0.3">
      <c r="A911">
        <v>2382</v>
      </c>
      <c r="B911" s="1">
        <v>44999</v>
      </c>
      <c r="C911">
        <v>478113.04</v>
      </c>
      <c r="D911">
        <v>9.4499999999999993</v>
      </c>
      <c r="E911">
        <v>10.1</v>
      </c>
      <c r="F911">
        <v>12468.13</v>
      </c>
      <c r="G911">
        <v>17822.099999999999</v>
      </c>
      <c r="H911" t="s">
        <v>2213</v>
      </c>
      <c r="I911" t="s">
        <v>2206</v>
      </c>
      <c r="J911">
        <v>3</v>
      </c>
      <c r="K911" t="s">
        <v>2222</v>
      </c>
      <c r="L911" t="str">
        <f>IF(performance_data[[#This Row],[return_percentage]]&gt;=performance_data[[#This Row],[benchmark_return]],"Higher","Lower")</f>
        <v>Lower</v>
      </c>
      <c r="M911" s="14">
        <f xml:space="preserve"> _xlfn.MAXIFS(performance_data[date],performance_data[portfolio_id],performance_data[[#This Row],[portfolio_id]])</f>
        <v>45484</v>
      </c>
      <c r="N911" s="14">
        <f xml:space="preserve"> _xlfn.MINIFS(performance_data[date],performance_data[portfolio_id],performance_data[[#This Row],[portfolio_id]])</f>
        <v>44902</v>
      </c>
      <c r="O911" s="15">
        <f>_xlfn.MAXIFS(performance_data[portfolio_value],performance_data[portfolio_id],performance_data[[#This Row],[portfolio_id]],performance_data[date],performance_data[[#This Row],[latest_date]])</f>
        <v>79853.759999999995</v>
      </c>
      <c r="P911" s="15">
        <f>_xlfn.MAXIFS(performance_data[portfolio_value],performance_data[portfolio_id],performance_data[[#This Row],[portfolio_id]],performance_data[date],performance_data[[#This Row],[starting_date]])</f>
        <v>427982.52</v>
      </c>
      <c r="Q911" s="15">
        <f>performance_data[[#This Row],[latest_value]]-performance_data[[#This Row],[starting_value]]</f>
        <v>-348128.76</v>
      </c>
      <c r="R911" s="15">
        <f>performance_data[[#This Row],[net_inflows]]-performance_data[[#This Row],[net_outflows]]</f>
        <v>-5353.9699999999993</v>
      </c>
      <c r="S911" s="15" t="str">
        <f>IF(performance_data[[#This Row],[net_inflows]]&gt;AVERAGE(performance_data[net_inflows]),"High","Low")</f>
        <v>High</v>
      </c>
      <c r="T911" s="15">
        <f>AVERAGEIF(performance_data[inflow_flag],performance_data[[#This Row],[inflow_flag]],performance_data[return_percentage])</f>
        <v>4.8467905675459724</v>
      </c>
      <c r="U911" s="17">
        <f>IF(performance_data[[#This Row],[return_percentage]]&lt;performance_data[[#This Row],[benchmark_return]],1,0)</f>
        <v>1</v>
      </c>
      <c r="V911" s="17">
        <f>COUNTIFS(performance_data[portfolio_id],performance_data[[#This Row],[portfolio_id]])</f>
        <v>27</v>
      </c>
      <c r="W911" s="17">
        <f>COUNTIFS(performance_data[portfolio_id],performance_data[[#This Row],[portfolio_id]],
          performance_data[return_flag],1)</f>
        <v>15</v>
      </c>
      <c r="X911" s="15">
        <f>performance_data[[#This Row],[underperform_flag_count]]/performance_data[[#This Row],[totalportfoliocount]]</f>
        <v>0.55555555555555558</v>
      </c>
    </row>
    <row r="912" spans="1:24" x14ac:dyDescent="0.3">
      <c r="A912">
        <v>2382</v>
      </c>
      <c r="B912" s="1">
        <v>45197</v>
      </c>
      <c r="C912">
        <v>230513.25</v>
      </c>
      <c r="D912">
        <v>12.38</v>
      </c>
      <c r="E912">
        <v>13.63</v>
      </c>
      <c r="F912">
        <v>18284.12</v>
      </c>
      <c r="G912">
        <v>15230.69</v>
      </c>
      <c r="H912" t="s">
        <v>2213</v>
      </c>
      <c r="I912" t="s">
        <v>2209</v>
      </c>
      <c r="J912">
        <v>9</v>
      </c>
      <c r="K912" t="s">
        <v>2221</v>
      </c>
      <c r="L912" t="str">
        <f>IF(performance_data[[#This Row],[return_percentage]]&gt;=performance_data[[#This Row],[benchmark_return]],"Higher","Lower")</f>
        <v>Lower</v>
      </c>
      <c r="M912" s="14">
        <f xml:space="preserve"> _xlfn.MAXIFS(performance_data[date],performance_data[portfolio_id],performance_data[[#This Row],[portfolio_id]])</f>
        <v>45484</v>
      </c>
      <c r="N912" s="14">
        <f xml:space="preserve"> _xlfn.MINIFS(performance_data[date],performance_data[portfolio_id],performance_data[[#This Row],[portfolio_id]])</f>
        <v>44902</v>
      </c>
      <c r="O912" s="15">
        <f>_xlfn.MAXIFS(performance_data[portfolio_value],performance_data[portfolio_id],performance_data[[#This Row],[portfolio_id]],performance_data[date],performance_data[[#This Row],[latest_date]])</f>
        <v>79853.759999999995</v>
      </c>
      <c r="P912" s="15">
        <f>_xlfn.MAXIFS(performance_data[portfolio_value],performance_data[portfolio_id],performance_data[[#This Row],[portfolio_id]],performance_data[date],performance_data[[#This Row],[starting_date]])</f>
        <v>427982.52</v>
      </c>
      <c r="Q912" s="15">
        <f>performance_data[[#This Row],[latest_value]]-performance_data[[#This Row],[starting_value]]</f>
        <v>-348128.76</v>
      </c>
      <c r="R912" s="15">
        <f>performance_data[[#This Row],[net_inflows]]-performance_data[[#This Row],[net_outflows]]</f>
        <v>3053.4299999999985</v>
      </c>
      <c r="S912" s="15" t="str">
        <f>IF(performance_data[[#This Row],[net_inflows]]&gt;AVERAGE(performance_data[net_inflows]),"High","Low")</f>
        <v>High</v>
      </c>
      <c r="T912" s="15">
        <f>AVERAGEIF(performance_data[inflow_flag],performance_data[[#This Row],[inflow_flag]],performance_data[return_percentage])</f>
        <v>4.8467905675459724</v>
      </c>
      <c r="U912" s="17">
        <f>IF(performance_data[[#This Row],[return_percentage]]&lt;performance_data[[#This Row],[benchmark_return]],1,0)</f>
        <v>1</v>
      </c>
      <c r="V912" s="17">
        <f>COUNTIFS(performance_data[portfolio_id],performance_data[[#This Row],[portfolio_id]])</f>
        <v>27</v>
      </c>
      <c r="W912" s="17">
        <f>COUNTIFS(performance_data[portfolio_id],performance_data[[#This Row],[portfolio_id]],
          performance_data[return_flag],1)</f>
        <v>15</v>
      </c>
      <c r="X912" s="15">
        <f>performance_data[[#This Row],[underperform_flag_count]]/performance_data[[#This Row],[totalportfoliocount]]</f>
        <v>0.55555555555555558</v>
      </c>
    </row>
    <row r="913" spans="1:24" x14ac:dyDescent="0.3">
      <c r="A913">
        <v>2382</v>
      </c>
      <c r="B913" s="1">
        <v>45484</v>
      </c>
      <c r="C913">
        <v>79853.759999999995</v>
      </c>
      <c r="D913">
        <v>0.38</v>
      </c>
      <c r="E913">
        <v>0.33</v>
      </c>
      <c r="F913">
        <v>6129.75</v>
      </c>
      <c r="G913">
        <v>560.36</v>
      </c>
      <c r="H913" t="s">
        <v>2205</v>
      </c>
      <c r="I913" t="s">
        <v>2209</v>
      </c>
      <c r="J913">
        <v>7</v>
      </c>
      <c r="K913" t="s">
        <v>2210</v>
      </c>
      <c r="L913" t="str">
        <f>IF(performance_data[[#This Row],[return_percentage]]&gt;=performance_data[[#This Row],[benchmark_return]],"Higher","Lower")</f>
        <v>Higher</v>
      </c>
      <c r="M913" s="14">
        <f xml:space="preserve"> _xlfn.MAXIFS(performance_data[date],performance_data[portfolio_id],performance_data[[#This Row],[portfolio_id]])</f>
        <v>45484</v>
      </c>
      <c r="N913" s="14">
        <f xml:space="preserve"> _xlfn.MINIFS(performance_data[date],performance_data[portfolio_id],performance_data[[#This Row],[portfolio_id]])</f>
        <v>44902</v>
      </c>
      <c r="O913" s="15">
        <f>_xlfn.MAXIFS(performance_data[portfolio_value],performance_data[portfolio_id],performance_data[[#This Row],[portfolio_id]],performance_data[date],performance_data[[#This Row],[latest_date]])</f>
        <v>79853.759999999995</v>
      </c>
      <c r="P913" s="15">
        <f>_xlfn.MAXIFS(performance_data[portfolio_value],performance_data[portfolio_id],performance_data[[#This Row],[portfolio_id]],performance_data[date],performance_data[[#This Row],[starting_date]])</f>
        <v>427982.52</v>
      </c>
      <c r="Q913" s="15">
        <f>performance_data[[#This Row],[latest_value]]-performance_data[[#This Row],[starting_value]]</f>
        <v>-348128.76</v>
      </c>
      <c r="R913" s="15">
        <f>performance_data[[#This Row],[net_inflows]]-performance_data[[#This Row],[net_outflows]]</f>
        <v>5569.39</v>
      </c>
      <c r="S913" s="15" t="str">
        <f>IF(performance_data[[#This Row],[net_inflows]]&gt;AVERAGE(performance_data[net_inflows]),"High","Low")</f>
        <v>Low</v>
      </c>
      <c r="T913" s="15">
        <f>AVERAGEIF(performance_data[inflow_flag],performance_data[[#This Row],[inflow_flag]],performance_data[return_percentage])</f>
        <v>5.0457846277021572</v>
      </c>
      <c r="U913" s="17">
        <f>IF(performance_data[[#This Row],[return_percentage]]&lt;performance_data[[#This Row],[benchmark_return]],1,0)</f>
        <v>0</v>
      </c>
      <c r="V913" s="17">
        <f>COUNTIFS(performance_data[portfolio_id],performance_data[[#This Row],[portfolio_id]])</f>
        <v>27</v>
      </c>
      <c r="W913" s="17">
        <f>COUNTIFS(performance_data[portfolio_id],performance_data[[#This Row],[portfolio_id]],
          performance_data[return_flag],1)</f>
        <v>15</v>
      </c>
      <c r="X913" s="15">
        <f>performance_data[[#This Row],[underperform_flag_count]]/performance_data[[#This Row],[totalportfoliocount]]</f>
        <v>0.55555555555555558</v>
      </c>
    </row>
    <row r="914" spans="1:24" x14ac:dyDescent="0.3">
      <c r="A914">
        <v>2382</v>
      </c>
      <c r="B914" s="1">
        <v>45124</v>
      </c>
      <c r="C914">
        <v>129385.21</v>
      </c>
      <c r="D914">
        <v>8.4600000000000009</v>
      </c>
      <c r="E914">
        <v>9.09</v>
      </c>
      <c r="F914">
        <v>19041.349999999999</v>
      </c>
      <c r="G914">
        <v>6734.36</v>
      </c>
      <c r="H914" t="s">
        <v>2213</v>
      </c>
      <c r="I914" t="s">
        <v>2209</v>
      </c>
      <c r="J914">
        <v>7</v>
      </c>
      <c r="K914" t="s">
        <v>2210</v>
      </c>
      <c r="L914" t="str">
        <f>IF(performance_data[[#This Row],[return_percentage]]&gt;=performance_data[[#This Row],[benchmark_return]],"Higher","Lower")</f>
        <v>Lower</v>
      </c>
      <c r="M914" s="14">
        <f xml:space="preserve"> _xlfn.MAXIFS(performance_data[date],performance_data[portfolio_id],performance_data[[#This Row],[portfolio_id]])</f>
        <v>45484</v>
      </c>
      <c r="N914" s="14">
        <f xml:space="preserve"> _xlfn.MINIFS(performance_data[date],performance_data[portfolio_id],performance_data[[#This Row],[portfolio_id]])</f>
        <v>44902</v>
      </c>
      <c r="O914" s="15">
        <f>_xlfn.MAXIFS(performance_data[portfolio_value],performance_data[portfolio_id],performance_data[[#This Row],[portfolio_id]],performance_data[date],performance_data[[#This Row],[latest_date]])</f>
        <v>79853.759999999995</v>
      </c>
      <c r="P914" s="15">
        <f>_xlfn.MAXIFS(performance_data[portfolio_value],performance_data[portfolio_id],performance_data[[#This Row],[portfolio_id]],performance_data[date],performance_data[[#This Row],[starting_date]])</f>
        <v>427982.52</v>
      </c>
      <c r="Q914" s="15">
        <f>performance_data[[#This Row],[latest_value]]-performance_data[[#This Row],[starting_value]]</f>
        <v>-348128.76</v>
      </c>
      <c r="R914" s="15">
        <f>performance_data[[#This Row],[net_inflows]]-performance_data[[#This Row],[net_outflows]]</f>
        <v>12306.989999999998</v>
      </c>
      <c r="S914" s="15" t="str">
        <f>IF(performance_data[[#This Row],[net_inflows]]&gt;AVERAGE(performance_data[net_inflows]),"High","Low")</f>
        <v>High</v>
      </c>
      <c r="T914" s="15">
        <f>AVERAGEIF(performance_data[inflow_flag],performance_data[[#This Row],[inflow_flag]],performance_data[return_percentage])</f>
        <v>4.8467905675459724</v>
      </c>
      <c r="U914" s="17">
        <f>IF(performance_data[[#This Row],[return_percentage]]&lt;performance_data[[#This Row],[benchmark_return]],1,0)</f>
        <v>1</v>
      </c>
      <c r="V914" s="17">
        <f>COUNTIFS(performance_data[portfolio_id],performance_data[[#This Row],[portfolio_id]])</f>
        <v>27</v>
      </c>
      <c r="W914" s="17">
        <f>COUNTIFS(performance_data[portfolio_id],performance_data[[#This Row],[portfolio_id]],
          performance_data[return_flag],1)</f>
        <v>15</v>
      </c>
      <c r="X914" s="15">
        <f>performance_data[[#This Row],[underperform_flag_count]]/performance_data[[#This Row],[totalportfoliocount]]</f>
        <v>0.55555555555555558</v>
      </c>
    </row>
    <row r="915" spans="1:24" x14ac:dyDescent="0.3">
      <c r="A915">
        <v>2439</v>
      </c>
      <c r="B915" s="1">
        <v>45479</v>
      </c>
      <c r="C915">
        <v>214806.39999999999</v>
      </c>
      <c r="D915">
        <v>5.92</v>
      </c>
      <c r="E915">
        <v>5.92</v>
      </c>
      <c r="F915">
        <v>8505.39</v>
      </c>
      <c r="G915">
        <v>1863.88</v>
      </c>
      <c r="H915" t="s">
        <v>2205</v>
      </c>
      <c r="I915" t="s">
        <v>2209</v>
      </c>
      <c r="J915">
        <v>7</v>
      </c>
      <c r="K915" t="s">
        <v>2210</v>
      </c>
      <c r="L915" t="str">
        <f>IF(performance_data[[#This Row],[return_percentage]]&gt;=performance_data[[#This Row],[benchmark_return]],"Higher","Lower")</f>
        <v>Higher</v>
      </c>
      <c r="M915" s="14">
        <f xml:space="preserve"> _xlfn.MAXIFS(performance_data[date],performance_data[portfolio_id],performance_data[[#This Row],[portfolio_id]])</f>
        <v>45519</v>
      </c>
      <c r="N915" s="14">
        <f xml:space="preserve"> _xlfn.MINIFS(performance_data[date],performance_data[portfolio_id],performance_data[[#This Row],[portfolio_id]])</f>
        <v>44841</v>
      </c>
      <c r="O915" s="15">
        <f>_xlfn.MAXIFS(performance_data[portfolio_value],performance_data[portfolio_id],performance_data[[#This Row],[portfolio_id]],performance_data[date],performance_data[[#This Row],[latest_date]])</f>
        <v>494895.69</v>
      </c>
      <c r="P915" s="15">
        <f>_xlfn.MAXIFS(performance_data[portfolio_value],performance_data[portfolio_id],performance_data[[#This Row],[portfolio_id]],performance_data[date],performance_data[[#This Row],[starting_date]])</f>
        <v>161903.45000000001</v>
      </c>
      <c r="Q915" s="15">
        <f>performance_data[[#This Row],[latest_value]]-performance_data[[#This Row],[starting_value]]</f>
        <v>332992.24</v>
      </c>
      <c r="R915" s="15">
        <f>performance_data[[#This Row],[net_inflows]]-performance_data[[#This Row],[net_outflows]]</f>
        <v>6641.5099999999993</v>
      </c>
      <c r="S915" s="15" t="str">
        <f>IF(performance_data[[#This Row],[net_inflows]]&gt;AVERAGE(performance_data[net_inflows]),"High","Low")</f>
        <v>Low</v>
      </c>
      <c r="T915" s="15">
        <f>AVERAGEIF(performance_data[inflow_flag],performance_data[[#This Row],[inflow_flag]],performance_data[return_percentage])</f>
        <v>5.0457846277021572</v>
      </c>
      <c r="U915" s="17">
        <f>IF(performance_data[[#This Row],[return_percentage]]&lt;performance_data[[#This Row],[benchmark_return]],1,0)</f>
        <v>0</v>
      </c>
      <c r="V915" s="17">
        <f>COUNTIFS(performance_data[portfolio_id],performance_data[[#This Row],[portfolio_id]])</f>
        <v>27</v>
      </c>
      <c r="W915" s="17">
        <f>COUNTIFS(performance_data[portfolio_id],performance_data[[#This Row],[portfolio_id]],
          performance_data[return_flag],1)</f>
        <v>8</v>
      </c>
      <c r="X915" s="15">
        <f>performance_data[[#This Row],[underperform_flag_count]]/performance_data[[#This Row],[totalportfoliocount]]</f>
        <v>0.29629629629629628</v>
      </c>
    </row>
    <row r="916" spans="1:24" x14ac:dyDescent="0.3">
      <c r="A916">
        <v>2439</v>
      </c>
      <c r="B916" s="1">
        <v>45102</v>
      </c>
      <c r="C916">
        <v>76511.72</v>
      </c>
      <c r="D916">
        <v>-9.1999999999999993</v>
      </c>
      <c r="E916">
        <v>-10.53</v>
      </c>
      <c r="F916">
        <v>6768.8</v>
      </c>
      <c r="G916">
        <v>11796.5</v>
      </c>
      <c r="H916" t="s">
        <v>2213</v>
      </c>
      <c r="I916" t="s">
        <v>2211</v>
      </c>
      <c r="J916">
        <v>6</v>
      </c>
      <c r="K916" t="s">
        <v>2212</v>
      </c>
      <c r="L916" t="str">
        <f>IF(performance_data[[#This Row],[return_percentage]]&gt;=performance_data[[#This Row],[benchmark_return]],"Higher","Lower")</f>
        <v>Higher</v>
      </c>
      <c r="M916" s="14">
        <f xml:space="preserve"> _xlfn.MAXIFS(performance_data[date],performance_data[portfolio_id],performance_data[[#This Row],[portfolio_id]])</f>
        <v>45519</v>
      </c>
      <c r="N916" s="14">
        <f xml:space="preserve"> _xlfn.MINIFS(performance_data[date],performance_data[portfolio_id],performance_data[[#This Row],[portfolio_id]])</f>
        <v>44841</v>
      </c>
      <c r="O916" s="15">
        <f>_xlfn.MAXIFS(performance_data[portfolio_value],performance_data[portfolio_id],performance_data[[#This Row],[portfolio_id]],performance_data[date],performance_data[[#This Row],[latest_date]])</f>
        <v>494895.69</v>
      </c>
      <c r="P916" s="15">
        <f>_xlfn.MAXIFS(performance_data[portfolio_value],performance_data[portfolio_id],performance_data[[#This Row],[portfolio_id]],performance_data[date],performance_data[[#This Row],[starting_date]])</f>
        <v>161903.45000000001</v>
      </c>
      <c r="Q916" s="15">
        <f>performance_data[[#This Row],[latest_value]]-performance_data[[#This Row],[starting_value]]</f>
        <v>332992.24</v>
      </c>
      <c r="R916" s="15">
        <f>performance_data[[#This Row],[net_inflows]]-performance_data[[#This Row],[net_outflows]]</f>
        <v>-5027.7</v>
      </c>
      <c r="S916" s="15" t="str">
        <f>IF(performance_data[[#This Row],[net_inflows]]&gt;AVERAGE(performance_data[net_inflows]),"High","Low")</f>
        <v>Low</v>
      </c>
      <c r="T916" s="15">
        <f>AVERAGEIF(performance_data[inflow_flag],performance_data[[#This Row],[inflow_flag]],performance_data[return_percentage])</f>
        <v>5.0457846277021572</v>
      </c>
      <c r="U916" s="17">
        <f>IF(performance_data[[#This Row],[return_percentage]]&lt;performance_data[[#This Row],[benchmark_return]],1,0)</f>
        <v>0</v>
      </c>
      <c r="V916" s="17">
        <f>COUNTIFS(performance_data[portfolio_id],performance_data[[#This Row],[portfolio_id]])</f>
        <v>27</v>
      </c>
      <c r="W916" s="17">
        <f>COUNTIFS(performance_data[portfolio_id],performance_data[[#This Row],[portfolio_id]],
          performance_data[return_flag],1)</f>
        <v>8</v>
      </c>
      <c r="X916" s="15">
        <f>performance_data[[#This Row],[underperform_flag_count]]/performance_data[[#This Row],[totalportfoliocount]]</f>
        <v>0.29629629629629628</v>
      </c>
    </row>
    <row r="917" spans="1:24" x14ac:dyDescent="0.3">
      <c r="A917">
        <v>2439</v>
      </c>
      <c r="B917" s="1">
        <v>45519</v>
      </c>
      <c r="C917">
        <v>494895.69</v>
      </c>
      <c r="D917">
        <v>9.68</v>
      </c>
      <c r="E917">
        <v>8.39</v>
      </c>
      <c r="F917">
        <v>18910.099999999999</v>
      </c>
      <c r="G917">
        <v>14618.73</v>
      </c>
      <c r="H917" t="s">
        <v>2205</v>
      </c>
      <c r="I917" t="s">
        <v>2209</v>
      </c>
      <c r="J917">
        <v>8</v>
      </c>
      <c r="K917" t="s">
        <v>2214</v>
      </c>
      <c r="L917" t="str">
        <f>IF(performance_data[[#This Row],[return_percentage]]&gt;=performance_data[[#This Row],[benchmark_return]],"Higher","Lower")</f>
        <v>Higher</v>
      </c>
      <c r="M917" s="14">
        <f xml:space="preserve"> _xlfn.MAXIFS(performance_data[date],performance_data[portfolio_id],performance_data[[#This Row],[portfolio_id]])</f>
        <v>45519</v>
      </c>
      <c r="N917" s="14">
        <f xml:space="preserve"> _xlfn.MINIFS(performance_data[date],performance_data[portfolio_id],performance_data[[#This Row],[portfolio_id]])</f>
        <v>44841</v>
      </c>
      <c r="O917" s="15">
        <f>_xlfn.MAXIFS(performance_data[portfolio_value],performance_data[portfolio_id],performance_data[[#This Row],[portfolio_id]],performance_data[date],performance_data[[#This Row],[latest_date]])</f>
        <v>494895.69</v>
      </c>
      <c r="P917" s="15">
        <f>_xlfn.MAXIFS(performance_data[portfolio_value],performance_data[portfolio_id],performance_data[[#This Row],[portfolio_id]],performance_data[date],performance_data[[#This Row],[starting_date]])</f>
        <v>161903.45000000001</v>
      </c>
      <c r="Q917" s="15">
        <f>performance_data[[#This Row],[latest_value]]-performance_data[[#This Row],[starting_value]]</f>
        <v>332992.24</v>
      </c>
      <c r="R917" s="15">
        <f>performance_data[[#This Row],[net_inflows]]-performance_data[[#This Row],[net_outflows]]</f>
        <v>4291.369999999999</v>
      </c>
      <c r="S917" s="15" t="str">
        <f>IF(performance_data[[#This Row],[net_inflows]]&gt;AVERAGE(performance_data[net_inflows]),"High","Low")</f>
        <v>High</v>
      </c>
      <c r="T917" s="15">
        <f>AVERAGEIF(performance_data[inflow_flag],performance_data[[#This Row],[inflow_flag]],performance_data[return_percentage])</f>
        <v>4.8467905675459724</v>
      </c>
      <c r="U917" s="17">
        <f>IF(performance_data[[#This Row],[return_percentage]]&lt;performance_data[[#This Row],[benchmark_return]],1,0)</f>
        <v>0</v>
      </c>
      <c r="V917" s="17">
        <f>COUNTIFS(performance_data[portfolio_id],performance_data[[#This Row],[portfolio_id]])</f>
        <v>27</v>
      </c>
      <c r="W917" s="17">
        <f>COUNTIFS(performance_data[portfolio_id],performance_data[[#This Row],[portfolio_id]],
          performance_data[return_flag],1)</f>
        <v>8</v>
      </c>
      <c r="X917" s="15">
        <f>performance_data[[#This Row],[underperform_flag_count]]/performance_data[[#This Row],[totalportfoliocount]]</f>
        <v>0.29629629629629628</v>
      </c>
    </row>
    <row r="918" spans="1:24" x14ac:dyDescent="0.3">
      <c r="A918">
        <v>2439</v>
      </c>
      <c r="B918" s="1">
        <v>45435</v>
      </c>
      <c r="C918">
        <v>91086.16</v>
      </c>
      <c r="D918">
        <v>-9.1199999999999992</v>
      </c>
      <c r="E918">
        <v>-7.62</v>
      </c>
      <c r="F918">
        <v>18764.97</v>
      </c>
      <c r="G918">
        <v>1239.31</v>
      </c>
      <c r="H918" t="s">
        <v>2205</v>
      </c>
      <c r="I918" t="s">
        <v>2211</v>
      </c>
      <c r="J918">
        <v>5</v>
      </c>
      <c r="K918" t="s">
        <v>2223</v>
      </c>
      <c r="L918" t="str">
        <f>IF(performance_data[[#This Row],[return_percentage]]&gt;=performance_data[[#This Row],[benchmark_return]],"Higher","Lower")</f>
        <v>Lower</v>
      </c>
      <c r="M918" s="14">
        <f xml:space="preserve"> _xlfn.MAXIFS(performance_data[date],performance_data[portfolio_id],performance_data[[#This Row],[portfolio_id]])</f>
        <v>45519</v>
      </c>
      <c r="N918" s="14">
        <f xml:space="preserve"> _xlfn.MINIFS(performance_data[date],performance_data[portfolio_id],performance_data[[#This Row],[portfolio_id]])</f>
        <v>44841</v>
      </c>
      <c r="O918" s="15">
        <f>_xlfn.MAXIFS(performance_data[portfolio_value],performance_data[portfolio_id],performance_data[[#This Row],[portfolio_id]],performance_data[date],performance_data[[#This Row],[latest_date]])</f>
        <v>494895.69</v>
      </c>
      <c r="P918" s="15">
        <f>_xlfn.MAXIFS(performance_data[portfolio_value],performance_data[portfolio_id],performance_data[[#This Row],[portfolio_id]],performance_data[date],performance_data[[#This Row],[starting_date]])</f>
        <v>161903.45000000001</v>
      </c>
      <c r="Q918" s="15">
        <f>performance_data[[#This Row],[latest_value]]-performance_data[[#This Row],[starting_value]]</f>
        <v>332992.24</v>
      </c>
      <c r="R918" s="15">
        <f>performance_data[[#This Row],[net_inflows]]-performance_data[[#This Row],[net_outflows]]</f>
        <v>17525.66</v>
      </c>
      <c r="S918" s="15" t="str">
        <f>IF(performance_data[[#This Row],[net_inflows]]&gt;AVERAGE(performance_data[net_inflows]),"High","Low")</f>
        <v>High</v>
      </c>
      <c r="T918" s="15">
        <f>AVERAGEIF(performance_data[inflow_flag],performance_data[[#This Row],[inflow_flag]],performance_data[return_percentage])</f>
        <v>4.8467905675459724</v>
      </c>
      <c r="U918" s="17">
        <f>IF(performance_data[[#This Row],[return_percentage]]&lt;performance_data[[#This Row],[benchmark_return]],1,0)</f>
        <v>1</v>
      </c>
      <c r="V918" s="17">
        <f>COUNTIFS(performance_data[portfolio_id],performance_data[[#This Row],[portfolio_id]])</f>
        <v>27</v>
      </c>
      <c r="W918" s="17">
        <f>COUNTIFS(performance_data[portfolio_id],performance_data[[#This Row],[portfolio_id]],
          performance_data[return_flag],1)</f>
        <v>8</v>
      </c>
      <c r="X918" s="15">
        <f>performance_data[[#This Row],[underperform_flag_count]]/performance_data[[#This Row],[totalportfoliocount]]</f>
        <v>0.29629629629629628</v>
      </c>
    </row>
    <row r="919" spans="1:24" x14ac:dyDescent="0.3">
      <c r="A919">
        <v>2439</v>
      </c>
      <c r="B919" s="1">
        <v>45492</v>
      </c>
      <c r="C919">
        <v>128113.47</v>
      </c>
      <c r="D919">
        <v>5.7</v>
      </c>
      <c r="E919">
        <v>5.43</v>
      </c>
      <c r="F919">
        <v>13892.57</v>
      </c>
      <c r="G919">
        <v>3066.28</v>
      </c>
      <c r="H919" t="s">
        <v>2205</v>
      </c>
      <c r="I919" t="s">
        <v>2209</v>
      </c>
      <c r="J919">
        <v>7</v>
      </c>
      <c r="K919" t="s">
        <v>2210</v>
      </c>
      <c r="L919" t="str">
        <f>IF(performance_data[[#This Row],[return_percentage]]&gt;=performance_data[[#This Row],[benchmark_return]],"Higher","Lower")</f>
        <v>Higher</v>
      </c>
      <c r="M919" s="14">
        <f xml:space="preserve"> _xlfn.MAXIFS(performance_data[date],performance_data[portfolio_id],performance_data[[#This Row],[portfolio_id]])</f>
        <v>45519</v>
      </c>
      <c r="N919" s="14">
        <f xml:space="preserve"> _xlfn.MINIFS(performance_data[date],performance_data[portfolio_id],performance_data[[#This Row],[portfolio_id]])</f>
        <v>44841</v>
      </c>
      <c r="O919" s="15">
        <f>_xlfn.MAXIFS(performance_data[portfolio_value],performance_data[portfolio_id],performance_data[[#This Row],[portfolio_id]],performance_data[date],performance_data[[#This Row],[latest_date]])</f>
        <v>494895.69</v>
      </c>
      <c r="P919" s="15">
        <f>_xlfn.MAXIFS(performance_data[portfolio_value],performance_data[portfolio_id],performance_data[[#This Row],[portfolio_id]],performance_data[date],performance_data[[#This Row],[starting_date]])</f>
        <v>161903.45000000001</v>
      </c>
      <c r="Q919" s="15">
        <f>performance_data[[#This Row],[latest_value]]-performance_data[[#This Row],[starting_value]]</f>
        <v>332992.24</v>
      </c>
      <c r="R919" s="15">
        <f>performance_data[[#This Row],[net_inflows]]-performance_data[[#This Row],[net_outflows]]</f>
        <v>10826.289999999999</v>
      </c>
      <c r="S919" s="15" t="str">
        <f>IF(performance_data[[#This Row],[net_inflows]]&gt;AVERAGE(performance_data[net_inflows]),"High","Low")</f>
        <v>High</v>
      </c>
      <c r="T919" s="15">
        <f>AVERAGEIF(performance_data[inflow_flag],performance_data[[#This Row],[inflow_flag]],performance_data[return_percentage])</f>
        <v>4.8467905675459724</v>
      </c>
      <c r="U919" s="17">
        <f>IF(performance_data[[#This Row],[return_percentage]]&lt;performance_data[[#This Row],[benchmark_return]],1,0)</f>
        <v>0</v>
      </c>
      <c r="V919" s="17">
        <f>COUNTIFS(performance_data[portfolio_id],performance_data[[#This Row],[portfolio_id]])</f>
        <v>27</v>
      </c>
      <c r="W919" s="17">
        <f>COUNTIFS(performance_data[portfolio_id],performance_data[[#This Row],[portfolio_id]],
          performance_data[return_flag],1)</f>
        <v>8</v>
      </c>
      <c r="X919" s="15">
        <f>performance_data[[#This Row],[underperform_flag_count]]/performance_data[[#This Row],[totalportfoliocount]]</f>
        <v>0.29629629629629628</v>
      </c>
    </row>
    <row r="920" spans="1:24" x14ac:dyDescent="0.3">
      <c r="A920">
        <v>2439</v>
      </c>
      <c r="B920" s="1">
        <v>44939</v>
      </c>
      <c r="C920">
        <v>240758.91</v>
      </c>
      <c r="D920">
        <v>15.27</v>
      </c>
      <c r="E920">
        <v>13.92</v>
      </c>
      <c r="F920">
        <v>7154.69</v>
      </c>
      <c r="G920">
        <v>1448.69</v>
      </c>
      <c r="H920" t="s">
        <v>2213</v>
      </c>
      <c r="I920" t="s">
        <v>2206</v>
      </c>
      <c r="J920">
        <v>1</v>
      </c>
      <c r="K920" t="s">
        <v>2207</v>
      </c>
      <c r="L920" t="str">
        <f>IF(performance_data[[#This Row],[return_percentage]]&gt;=performance_data[[#This Row],[benchmark_return]],"Higher","Lower")</f>
        <v>Higher</v>
      </c>
      <c r="M920" s="14">
        <f xml:space="preserve"> _xlfn.MAXIFS(performance_data[date],performance_data[portfolio_id],performance_data[[#This Row],[portfolio_id]])</f>
        <v>45519</v>
      </c>
      <c r="N920" s="14">
        <f xml:space="preserve"> _xlfn.MINIFS(performance_data[date],performance_data[portfolio_id],performance_data[[#This Row],[portfolio_id]])</f>
        <v>44841</v>
      </c>
      <c r="O920" s="15">
        <f>_xlfn.MAXIFS(performance_data[portfolio_value],performance_data[portfolio_id],performance_data[[#This Row],[portfolio_id]],performance_data[date],performance_data[[#This Row],[latest_date]])</f>
        <v>494895.69</v>
      </c>
      <c r="P920" s="15">
        <f>_xlfn.MAXIFS(performance_data[portfolio_value],performance_data[portfolio_id],performance_data[[#This Row],[portfolio_id]],performance_data[date],performance_data[[#This Row],[starting_date]])</f>
        <v>161903.45000000001</v>
      </c>
      <c r="Q920" s="15">
        <f>performance_data[[#This Row],[latest_value]]-performance_data[[#This Row],[starting_value]]</f>
        <v>332992.24</v>
      </c>
      <c r="R920" s="15">
        <f>performance_data[[#This Row],[net_inflows]]-performance_data[[#This Row],[net_outflows]]</f>
        <v>5706</v>
      </c>
      <c r="S920" s="15" t="str">
        <f>IF(performance_data[[#This Row],[net_inflows]]&gt;AVERAGE(performance_data[net_inflows]),"High","Low")</f>
        <v>Low</v>
      </c>
      <c r="T920" s="15">
        <f>AVERAGEIF(performance_data[inflow_flag],performance_data[[#This Row],[inflow_flag]],performance_data[return_percentage])</f>
        <v>5.0457846277021572</v>
      </c>
      <c r="U920" s="17">
        <f>IF(performance_data[[#This Row],[return_percentage]]&lt;performance_data[[#This Row],[benchmark_return]],1,0)</f>
        <v>0</v>
      </c>
      <c r="V920" s="17">
        <f>COUNTIFS(performance_data[portfolio_id],performance_data[[#This Row],[portfolio_id]])</f>
        <v>27</v>
      </c>
      <c r="W920" s="17">
        <f>COUNTIFS(performance_data[portfolio_id],performance_data[[#This Row],[portfolio_id]],
          performance_data[return_flag],1)</f>
        <v>8</v>
      </c>
      <c r="X920" s="15">
        <f>performance_data[[#This Row],[underperform_flag_count]]/performance_data[[#This Row],[totalportfoliocount]]</f>
        <v>0.29629629629629628</v>
      </c>
    </row>
    <row r="921" spans="1:24" x14ac:dyDescent="0.3">
      <c r="A921">
        <v>2439</v>
      </c>
      <c r="B921" s="1">
        <v>45473</v>
      </c>
      <c r="C921">
        <v>186696.38</v>
      </c>
      <c r="D921">
        <v>9.67</v>
      </c>
      <c r="E921">
        <v>9.3800000000000008</v>
      </c>
      <c r="F921">
        <v>8291.7199999999993</v>
      </c>
      <c r="G921">
        <v>13932.25</v>
      </c>
      <c r="H921" t="s">
        <v>2205</v>
      </c>
      <c r="I921" t="s">
        <v>2211</v>
      </c>
      <c r="J921">
        <v>6</v>
      </c>
      <c r="K921" t="s">
        <v>2212</v>
      </c>
      <c r="L921" t="str">
        <f>IF(performance_data[[#This Row],[return_percentage]]&gt;=performance_data[[#This Row],[benchmark_return]],"Higher","Lower")</f>
        <v>Higher</v>
      </c>
      <c r="M921" s="14">
        <f xml:space="preserve"> _xlfn.MAXIFS(performance_data[date],performance_data[portfolio_id],performance_data[[#This Row],[portfolio_id]])</f>
        <v>45519</v>
      </c>
      <c r="N921" s="14">
        <f xml:space="preserve"> _xlfn.MINIFS(performance_data[date],performance_data[portfolio_id],performance_data[[#This Row],[portfolio_id]])</f>
        <v>44841</v>
      </c>
      <c r="O921" s="15">
        <f>_xlfn.MAXIFS(performance_data[portfolio_value],performance_data[portfolio_id],performance_data[[#This Row],[portfolio_id]],performance_data[date],performance_data[[#This Row],[latest_date]])</f>
        <v>494895.69</v>
      </c>
      <c r="P921" s="15">
        <f>_xlfn.MAXIFS(performance_data[portfolio_value],performance_data[portfolio_id],performance_data[[#This Row],[portfolio_id]],performance_data[date],performance_data[[#This Row],[starting_date]])</f>
        <v>161903.45000000001</v>
      </c>
      <c r="Q921" s="15">
        <f>performance_data[[#This Row],[latest_value]]-performance_data[[#This Row],[starting_value]]</f>
        <v>332992.24</v>
      </c>
      <c r="R921" s="15">
        <f>performance_data[[#This Row],[net_inflows]]-performance_data[[#This Row],[net_outflows]]</f>
        <v>-5640.5300000000007</v>
      </c>
      <c r="S921" s="15" t="str">
        <f>IF(performance_data[[#This Row],[net_inflows]]&gt;AVERAGE(performance_data[net_inflows]),"High","Low")</f>
        <v>Low</v>
      </c>
      <c r="T921" s="15">
        <f>AVERAGEIF(performance_data[inflow_flag],performance_data[[#This Row],[inflow_flag]],performance_data[return_percentage])</f>
        <v>5.0457846277021572</v>
      </c>
      <c r="U921" s="17">
        <f>IF(performance_data[[#This Row],[return_percentage]]&lt;performance_data[[#This Row],[benchmark_return]],1,0)</f>
        <v>0</v>
      </c>
      <c r="V921" s="17">
        <f>COUNTIFS(performance_data[portfolio_id],performance_data[[#This Row],[portfolio_id]])</f>
        <v>27</v>
      </c>
      <c r="W921" s="17">
        <f>COUNTIFS(performance_data[portfolio_id],performance_data[[#This Row],[portfolio_id]],
          performance_data[return_flag],1)</f>
        <v>8</v>
      </c>
      <c r="X921" s="15">
        <f>performance_data[[#This Row],[underperform_flag_count]]/performance_data[[#This Row],[totalportfoliocount]]</f>
        <v>0.29629629629629628</v>
      </c>
    </row>
    <row r="922" spans="1:24" x14ac:dyDescent="0.3">
      <c r="A922">
        <v>2439</v>
      </c>
      <c r="B922" s="1">
        <v>44983</v>
      </c>
      <c r="C922">
        <v>334985.23</v>
      </c>
      <c r="D922">
        <v>14.83</v>
      </c>
      <c r="E922">
        <v>14.63</v>
      </c>
      <c r="F922">
        <v>10103.83</v>
      </c>
      <c r="G922">
        <v>5448.19</v>
      </c>
      <c r="H922" t="s">
        <v>2213</v>
      </c>
      <c r="I922" t="s">
        <v>2206</v>
      </c>
      <c r="J922">
        <v>2</v>
      </c>
      <c r="K922" t="s">
        <v>2226</v>
      </c>
      <c r="L922" t="str">
        <f>IF(performance_data[[#This Row],[return_percentage]]&gt;=performance_data[[#This Row],[benchmark_return]],"Higher","Lower")</f>
        <v>Higher</v>
      </c>
      <c r="M922" s="14">
        <f xml:space="preserve"> _xlfn.MAXIFS(performance_data[date],performance_data[portfolio_id],performance_data[[#This Row],[portfolio_id]])</f>
        <v>45519</v>
      </c>
      <c r="N922" s="14">
        <f xml:space="preserve"> _xlfn.MINIFS(performance_data[date],performance_data[portfolio_id],performance_data[[#This Row],[portfolio_id]])</f>
        <v>44841</v>
      </c>
      <c r="O922" s="15">
        <f>_xlfn.MAXIFS(performance_data[portfolio_value],performance_data[portfolio_id],performance_data[[#This Row],[portfolio_id]],performance_data[date],performance_data[[#This Row],[latest_date]])</f>
        <v>494895.69</v>
      </c>
      <c r="P922" s="15">
        <f>_xlfn.MAXIFS(performance_data[portfolio_value],performance_data[portfolio_id],performance_data[[#This Row],[portfolio_id]],performance_data[date],performance_data[[#This Row],[starting_date]])</f>
        <v>161903.45000000001</v>
      </c>
      <c r="Q922" s="15">
        <f>performance_data[[#This Row],[latest_value]]-performance_data[[#This Row],[starting_value]]</f>
        <v>332992.24</v>
      </c>
      <c r="R922" s="15">
        <f>performance_data[[#This Row],[net_inflows]]-performance_data[[#This Row],[net_outflows]]</f>
        <v>4655.6400000000003</v>
      </c>
      <c r="S922" s="15" t="str">
        <f>IF(performance_data[[#This Row],[net_inflows]]&gt;AVERAGE(performance_data[net_inflows]),"High","Low")</f>
        <v>High</v>
      </c>
      <c r="T922" s="15">
        <f>AVERAGEIF(performance_data[inflow_flag],performance_data[[#This Row],[inflow_flag]],performance_data[return_percentage])</f>
        <v>4.8467905675459724</v>
      </c>
      <c r="U922" s="17">
        <f>IF(performance_data[[#This Row],[return_percentage]]&lt;performance_data[[#This Row],[benchmark_return]],1,0)</f>
        <v>0</v>
      </c>
      <c r="V922" s="17">
        <f>COUNTIFS(performance_data[portfolio_id],performance_data[[#This Row],[portfolio_id]])</f>
        <v>27</v>
      </c>
      <c r="W922" s="17">
        <f>COUNTIFS(performance_data[portfolio_id],performance_data[[#This Row],[portfolio_id]],
          performance_data[return_flag],1)</f>
        <v>8</v>
      </c>
      <c r="X922" s="15">
        <f>performance_data[[#This Row],[underperform_flag_count]]/performance_data[[#This Row],[totalportfoliocount]]</f>
        <v>0.29629629629629628</v>
      </c>
    </row>
    <row r="923" spans="1:24" x14ac:dyDescent="0.3">
      <c r="A923">
        <v>2439</v>
      </c>
      <c r="B923" s="1">
        <v>45276</v>
      </c>
      <c r="C923">
        <v>332194.27</v>
      </c>
      <c r="D923">
        <v>6.37</v>
      </c>
      <c r="E923">
        <v>7.48</v>
      </c>
      <c r="F923">
        <v>10058.01</v>
      </c>
      <c r="G923">
        <v>7198.14</v>
      </c>
      <c r="H923" t="s">
        <v>2213</v>
      </c>
      <c r="I923" t="s">
        <v>2217</v>
      </c>
      <c r="J923">
        <v>12</v>
      </c>
      <c r="K923" t="s">
        <v>2218</v>
      </c>
      <c r="L923" t="str">
        <f>IF(performance_data[[#This Row],[return_percentage]]&gt;=performance_data[[#This Row],[benchmark_return]],"Higher","Lower")</f>
        <v>Lower</v>
      </c>
      <c r="M923" s="14">
        <f xml:space="preserve"> _xlfn.MAXIFS(performance_data[date],performance_data[portfolio_id],performance_data[[#This Row],[portfolio_id]])</f>
        <v>45519</v>
      </c>
      <c r="N923" s="14">
        <f xml:space="preserve"> _xlfn.MINIFS(performance_data[date],performance_data[portfolio_id],performance_data[[#This Row],[portfolio_id]])</f>
        <v>44841</v>
      </c>
      <c r="O923" s="15">
        <f>_xlfn.MAXIFS(performance_data[portfolio_value],performance_data[portfolio_id],performance_data[[#This Row],[portfolio_id]],performance_data[date],performance_data[[#This Row],[latest_date]])</f>
        <v>494895.69</v>
      </c>
      <c r="P923" s="15">
        <f>_xlfn.MAXIFS(performance_data[portfolio_value],performance_data[portfolio_id],performance_data[[#This Row],[portfolio_id]],performance_data[date],performance_data[[#This Row],[starting_date]])</f>
        <v>161903.45000000001</v>
      </c>
      <c r="Q923" s="15">
        <f>performance_data[[#This Row],[latest_value]]-performance_data[[#This Row],[starting_value]]</f>
        <v>332992.24</v>
      </c>
      <c r="R923" s="15">
        <f>performance_data[[#This Row],[net_inflows]]-performance_data[[#This Row],[net_outflows]]</f>
        <v>2859.87</v>
      </c>
      <c r="S923" s="15" t="str">
        <f>IF(performance_data[[#This Row],[net_inflows]]&gt;AVERAGE(performance_data[net_inflows]),"High","Low")</f>
        <v>High</v>
      </c>
      <c r="T923" s="15">
        <f>AVERAGEIF(performance_data[inflow_flag],performance_data[[#This Row],[inflow_flag]],performance_data[return_percentage])</f>
        <v>4.8467905675459724</v>
      </c>
      <c r="U923" s="17">
        <f>IF(performance_data[[#This Row],[return_percentage]]&lt;performance_data[[#This Row],[benchmark_return]],1,0)</f>
        <v>1</v>
      </c>
      <c r="V923" s="17">
        <f>COUNTIFS(performance_data[portfolio_id],performance_data[[#This Row],[portfolio_id]])</f>
        <v>27</v>
      </c>
      <c r="W923" s="17">
        <f>COUNTIFS(performance_data[portfolio_id],performance_data[[#This Row],[portfolio_id]],
          performance_data[return_flag],1)</f>
        <v>8</v>
      </c>
      <c r="X923" s="15">
        <f>performance_data[[#This Row],[underperform_flag_count]]/performance_data[[#This Row],[totalportfoliocount]]</f>
        <v>0.29629629629629628</v>
      </c>
    </row>
    <row r="924" spans="1:24" x14ac:dyDescent="0.3">
      <c r="A924">
        <v>2439</v>
      </c>
      <c r="B924" s="1">
        <v>44993</v>
      </c>
      <c r="C924">
        <v>131191.48000000001</v>
      </c>
      <c r="D924">
        <v>-0.41</v>
      </c>
      <c r="E924">
        <v>-0.35</v>
      </c>
      <c r="F924">
        <v>5276.14</v>
      </c>
      <c r="G924">
        <v>12439.18</v>
      </c>
      <c r="H924" t="s">
        <v>2213</v>
      </c>
      <c r="I924" t="s">
        <v>2206</v>
      </c>
      <c r="J924">
        <v>3</v>
      </c>
      <c r="K924" t="s">
        <v>2222</v>
      </c>
      <c r="L924" t="str">
        <f>IF(performance_data[[#This Row],[return_percentage]]&gt;=performance_data[[#This Row],[benchmark_return]],"Higher","Lower")</f>
        <v>Lower</v>
      </c>
      <c r="M924" s="14">
        <f xml:space="preserve"> _xlfn.MAXIFS(performance_data[date],performance_data[portfolio_id],performance_data[[#This Row],[portfolio_id]])</f>
        <v>45519</v>
      </c>
      <c r="N924" s="14">
        <f xml:space="preserve"> _xlfn.MINIFS(performance_data[date],performance_data[portfolio_id],performance_data[[#This Row],[portfolio_id]])</f>
        <v>44841</v>
      </c>
      <c r="O924" s="15">
        <f>_xlfn.MAXIFS(performance_data[portfolio_value],performance_data[portfolio_id],performance_data[[#This Row],[portfolio_id]],performance_data[date],performance_data[[#This Row],[latest_date]])</f>
        <v>494895.69</v>
      </c>
      <c r="P924" s="15">
        <f>_xlfn.MAXIFS(performance_data[portfolio_value],performance_data[portfolio_id],performance_data[[#This Row],[portfolio_id]],performance_data[date],performance_data[[#This Row],[starting_date]])</f>
        <v>161903.45000000001</v>
      </c>
      <c r="Q924" s="15">
        <f>performance_data[[#This Row],[latest_value]]-performance_data[[#This Row],[starting_value]]</f>
        <v>332992.24</v>
      </c>
      <c r="R924" s="15">
        <f>performance_data[[#This Row],[net_inflows]]-performance_data[[#This Row],[net_outflows]]</f>
        <v>-7163.04</v>
      </c>
      <c r="S924" s="15" t="str">
        <f>IF(performance_data[[#This Row],[net_inflows]]&gt;AVERAGE(performance_data[net_inflows]),"High","Low")</f>
        <v>Low</v>
      </c>
      <c r="T924" s="15">
        <f>AVERAGEIF(performance_data[inflow_flag],performance_data[[#This Row],[inflow_flag]],performance_data[return_percentage])</f>
        <v>5.0457846277021572</v>
      </c>
      <c r="U924" s="17">
        <f>IF(performance_data[[#This Row],[return_percentage]]&lt;performance_data[[#This Row],[benchmark_return]],1,0)</f>
        <v>1</v>
      </c>
      <c r="V924" s="17">
        <f>COUNTIFS(performance_data[portfolio_id],performance_data[[#This Row],[portfolio_id]])</f>
        <v>27</v>
      </c>
      <c r="W924" s="17">
        <f>COUNTIFS(performance_data[portfolio_id],performance_data[[#This Row],[portfolio_id]],
          performance_data[return_flag],1)</f>
        <v>8</v>
      </c>
      <c r="X924" s="15">
        <f>performance_data[[#This Row],[underperform_flag_count]]/performance_data[[#This Row],[totalportfoliocount]]</f>
        <v>0.29629629629629628</v>
      </c>
    </row>
    <row r="925" spans="1:24" x14ac:dyDescent="0.3">
      <c r="A925">
        <v>2439</v>
      </c>
      <c r="B925" s="1">
        <v>45435</v>
      </c>
      <c r="C925">
        <v>443575.75</v>
      </c>
      <c r="D925">
        <v>-2.54</v>
      </c>
      <c r="E925">
        <v>-2.96</v>
      </c>
      <c r="F925">
        <v>4635.8</v>
      </c>
      <c r="G925">
        <v>12149.74</v>
      </c>
      <c r="H925" t="s">
        <v>2205</v>
      </c>
      <c r="I925" t="s">
        <v>2211</v>
      </c>
      <c r="J925">
        <v>5</v>
      </c>
      <c r="K925" t="s">
        <v>2223</v>
      </c>
      <c r="L925" t="str">
        <f>IF(performance_data[[#This Row],[return_percentage]]&gt;=performance_data[[#This Row],[benchmark_return]],"Higher","Lower")</f>
        <v>Higher</v>
      </c>
      <c r="M925" s="14">
        <f xml:space="preserve"> _xlfn.MAXIFS(performance_data[date],performance_data[portfolio_id],performance_data[[#This Row],[portfolio_id]])</f>
        <v>45519</v>
      </c>
      <c r="N925" s="14">
        <f xml:space="preserve"> _xlfn.MINIFS(performance_data[date],performance_data[portfolio_id],performance_data[[#This Row],[portfolio_id]])</f>
        <v>44841</v>
      </c>
      <c r="O925" s="15">
        <f>_xlfn.MAXIFS(performance_data[portfolio_value],performance_data[portfolio_id],performance_data[[#This Row],[portfolio_id]],performance_data[date],performance_data[[#This Row],[latest_date]])</f>
        <v>494895.69</v>
      </c>
      <c r="P925" s="15">
        <f>_xlfn.MAXIFS(performance_data[portfolio_value],performance_data[portfolio_id],performance_data[[#This Row],[portfolio_id]],performance_data[date],performance_data[[#This Row],[starting_date]])</f>
        <v>161903.45000000001</v>
      </c>
      <c r="Q925" s="15">
        <f>performance_data[[#This Row],[latest_value]]-performance_data[[#This Row],[starting_value]]</f>
        <v>332992.24</v>
      </c>
      <c r="R925" s="15">
        <f>performance_data[[#This Row],[net_inflows]]-performance_data[[#This Row],[net_outflows]]</f>
        <v>-7513.94</v>
      </c>
      <c r="S925" s="15" t="str">
        <f>IF(performance_data[[#This Row],[net_inflows]]&gt;AVERAGE(performance_data[net_inflows]),"High","Low")</f>
        <v>Low</v>
      </c>
      <c r="T925" s="15">
        <f>AVERAGEIF(performance_data[inflow_flag],performance_data[[#This Row],[inflow_flag]],performance_data[return_percentage])</f>
        <v>5.0457846277021572</v>
      </c>
      <c r="U925" s="17">
        <f>IF(performance_data[[#This Row],[return_percentage]]&lt;performance_data[[#This Row],[benchmark_return]],1,0)</f>
        <v>0</v>
      </c>
      <c r="V925" s="17">
        <f>COUNTIFS(performance_data[portfolio_id],performance_data[[#This Row],[portfolio_id]])</f>
        <v>27</v>
      </c>
      <c r="W925" s="17">
        <f>COUNTIFS(performance_data[portfolio_id],performance_data[[#This Row],[portfolio_id]],
          performance_data[return_flag],1)</f>
        <v>8</v>
      </c>
      <c r="X925" s="15">
        <f>performance_data[[#This Row],[underperform_flag_count]]/performance_data[[#This Row],[totalportfoliocount]]</f>
        <v>0.29629629629629628</v>
      </c>
    </row>
    <row r="926" spans="1:24" x14ac:dyDescent="0.3">
      <c r="A926">
        <v>2439</v>
      </c>
      <c r="B926" s="1">
        <v>44952</v>
      </c>
      <c r="C926">
        <v>434424.14</v>
      </c>
      <c r="D926">
        <v>18.87</v>
      </c>
      <c r="E926">
        <v>20.66</v>
      </c>
      <c r="F926">
        <v>3382.78</v>
      </c>
      <c r="G926">
        <v>17472.18</v>
      </c>
      <c r="H926" t="s">
        <v>2213</v>
      </c>
      <c r="I926" t="s">
        <v>2206</v>
      </c>
      <c r="J926">
        <v>1</v>
      </c>
      <c r="K926" t="s">
        <v>2207</v>
      </c>
      <c r="L926" t="str">
        <f>IF(performance_data[[#This Row],[return_percentage]]&gt;=performance_data[[#This Row],[benchmark_return]],"Higher","Lower")</f>
        <v>Lower</v>
      </c>
      <c r="M926" s="14">
        <f xml:space="preserve"> _xlfn.MAXIFS(performance_data[date],performance_data[portfolio_id],performance_data[[#This Row],[portfolio_id]])</f>
        <v>45519</v>
      </c>
      <c r="N926" s="14">
        <f xml:space="preserve"> _xlfn.MINIFS(performance_data[date],performance_data[portfolio_id],performance_data[[#This Row],[portfolio_id]])</f>
        <v>44841</v>
      </c>
      <c r="O926" s="15">
        <f>_xlfn.MAXIFS(performance_data[portfolio_value],performance_data[portfolio_id],performance_data[[#This Row],[portfolio_id]],performance_data[date],performance_data[[#This Row],[latest_date]])</f>
        <v>494895.69</v>
      </c>
      <c r="P926" s="15">
        <f>_xlfn.MAXIFS(performance_data[portfolio_value],performance_data[portfolio_id],performance_data[[#This Row],[portfolio_id]],performance_data[date],performance_data[[#This Row],[starting_date]])</f>
        <v>161903.45000000001</v>
      </c>
      <c r="Q926" s="15">
        <f>performance_data[[#This Row],[latest_value]]-performance_data[[#This Row],[starting_value]]</f>
        <v>332992.24</v>
      </c>
      <c r="R926" s="15">
        <f>performance_data[[#This Row],[net_inflows]]-performance_data[[#This Row],[net_outflows]]</f>
        <v>-14089.4</v>
      </c>
      <c r="S926" s="15" t="str">
        <f>IF(performance_data[[#This Row],[net_inflows]]&gt;AVERAGE(performance_data[net_inflows]),"High","Low")</f>
        <v>Low</v>
      </c>
      <c r="T926" s="15">
        <f>AVERAGEIF(performance_data[inflow_flag],performance_data[[#This Row],[inflow_flag]],performance_data[return_percentage])</f>
        <v>5.0457846277021572</v>
      </c>
      <c r="U926" s="17">
        <f>IF(performance_data[[#This Row],[return_percentage]]&lt;performance_data[[#This Row],[benchmark_return]],1,0)</f>
        <v>1</v>
      </c>
      <c r="V926" s="17">
        <f>COUNTIFS(performance_data[portfolio_id],performance_data[[#This Row],[portfolio_id]])</f>
        <v>27</v>
      </c>
      <c r="W926" s="17">
        <f>COUNTIFS(performance_data[portfolio_id],performance_data[[#This Row],[portfolio_id]],
          performance_data[return_flag],1)</f>
        <v>8</v>
      </c>
      <c r="X926" s="15">
        <f>performance_data[[#This Row],[underperform_flag_count]]/performance_data[[#This Row],[totalportfoliocount]]</f>
        <v>0.29629629629629628</v>
      </c>
    </row>
    <row r="927" spans="1:24" x14ac:dyDescent="0.3">
      <c r="A927">
        <v>2439</v>
      </c>
      <c r="B927" s="1">
        <v>45233</v>
      </c>
      <c r="C927">
        <v>390987.36</v>
      </c>
      <c r="D927">
        <v>18.64</v>
      </c>
      <c r="E927">
        <v>16.46</v>
      </c>
      <c r="F927">
        <v>5036.3500000000004</v>
      </c>
      <c r="G927">
        <v>10999.68</v>
      </c>
      <c r="H927" t="s">
        <v>2213</v>
      </c>
      <c r="I927" t="s">
        <v>2217</v>
      </c>
      <c r="J927">
        <v>11</v>
      </c>
      <c r="K927" t="s">
        <v>2219</v>
      </c>
      <c r="L927" t="str">
        <f>IF(performance_data[[#This Row],[return_percentage]]&gt;=performance_data[[#This Row],[benchmark_return]],"Higher","Lower")</f>
        <v>Higher</v>
      </c>
      <c r="M927" s="14">
        <f xml:space="preserve"> _xlfn.MAXIFS(performance_data[date],performance_data[portfolio_id],performance_data[[#This Row],[portfolio_id]])</f>
        <v>45519</v>
      </c>
      <c r="N927" s="14">
        <f xml:space="preserve"> _xlfn.MINIFS(performance_data[date],performance_data[portfolio_id],performance_data[[#This Row],[portfolio_id]])</f>
        <v>44841</v>
      </c>
      <c r="O927" s="15">
        <f>_xlfn.MAXIFS(performance_data[portfolio_value],performance_data[portfolio_id],performance_data[[#This Row],[portfolio_id]],performance_data[date],performance_data[[#This Row],[latest_date]])</f>
        <v>494895.69</v>
      </c>
      <c r="P927" s="15">
        <f>_xlfn.MAXIFS(performance_data[portfolio_value],performance_data[portfolio_id],performance_data[[#This Row],[portfolio_id]],performance_data[date],performance_data[[#This Row],[starting_date]])</f>
        <v>161903.45000000001</v>
      </c>
      <c r="Q927" s="15">
        <f>performance_data[[#This Row],[latest_value]]-performance_data[[#This Row],[starting_value]]</f>
        <v>332992.24</v>
      </c>
      <c r="R927" s="15">
        <f>performance_data[[#This Row],[net_inflows]]-performance_data[[#This Row],[net_outflows]]</f>
        <v>-5963.33</v>
      </c>
      <c r="S927" s="15" t="str">
        <f>IF(performance_data[[#This Row],[net_inflows]]&gt;AVERAGE(performance_data[net_inflows]),"High","Low")</f>
        <v>Low</v>
      </c>
      <c r="T927" s="15">
        <f>AVERAGEIF(performance_data[inflow_flag],performance_data[[#This Row],[inflow_flag]],performance_data[return_percentage])</f>
        <v>5.0457846277021572</v>
      </c>
      <c r="U927" s="17">
        <f>IF(performance_data[[#This Row],[return_percentage]]&lt;performance_data[[#This Row],[benchmark_return]],1,0)</f>
        <v>0</v>
      </c>
      <c r="V927" s="17">
        <f>COUNTIFS(performance_data[portfolio_id],performance_data[[#This Row],[portfolio_id]])</f>
        <v>27</v>
      </c>
      <c r="W927" s="17">
        <f>COUNTIFS(performance_data[portfolio_id],performance_data[[#This Row],[portfolio_id]],
          performance_data[return_flag],1)</f>
        <v>8</v>
      </c>
      <c r="X927" s="15">
        <f>performance_data[[#This Row],[underperform_flag_count]]/performance_data[[#This Row],[totalportfoliocount]]</f>
        <v>0.29629629629629628</v>
      </c>
    </row>
    <row r="928" spans="1:24" x14ac:dyDescent="0.3">
      <c r="A928">
        <v>2439</v>
      </c>
      <c r="B928" s="1">
        <v>44841</v>
      </c>
      <c r="C928">
        <v>161903.45000000001</v>
      </c>
      <c r="D928">
        <v>11.25</v>
      </c>
      <c r="E928">
        <v>12.15</v>
      </c>
      <c r="F928">
        <v>4764.9399999999996</v>
      </c>
      <c r="G928">
        <v>15126.76</v>
      </c>
      <c r="H928" t="s">
        <v>2220</v>
      </c>
      <c r="I928" t="s">
        <v>2217</v>
      </c>
      <c r="J928">
        <v>10</v>
      </c>
      <c r="K928" t="s">
        <v>2224</v>
      </c>
      <c r="L928" t="str">
        <f>IF(performance_data[[#This Row],[return_percentage]]&gt;=performance_data[[#This Row],[benchmark_return]],"Higher","Lower")</f>
        <v>Lower</v>
      </c>
      <c r="M928" s="14">
        <f xml:space="preserve"> _xlfn.MAXIFS(performance_data[date],performance_data[portfolio_id],performance_data[[#This Row],[portfolio_id]])</f>
        <v>45519</v>
      </c>
      <c r="N928" s="14">
        <f xml:space="preserve"> _xlfn.MINIFS(performance_data[date],performance_data[portfolio_id],performance_data[[#This Row],[portfolio_id]])</f>
        <v>44841</v>
      </c>
      <c r="O928" s="15">
        <f>_xlfn.MAXIFS(performance_data[portfolio_value],performance_data[portfolio_id],performance_data[[#This Row],[portfolio_id]],performance_data[date],performance_data[[#This Row],[latest_date]])</f>
        <v>494895.69</v>
      </c>
      <c r="P928" s="15">
        <f>_xlfn.MAXIFS(performance_data[portfolio_value],performance_data[portfolio_id],performance_data[[#This Row],[portfolio_id]],performance_data[date],performance_data[[#This Row],[starting_date]])</f>
        <v>161903.45000000001</v>
      </c>
      <c r="Q928" s="15">
        <f>performance_data[[#This Row],[latest_value]]-performance_data[[#This Row],[starting_value]]</f>
        <v>332992.24</v>
      </c>
      <c r="R928" s="15">
        <f>performance_data[[#This Row],[net_inflows]]-performance_data[[#This Row],[net_outflows]]</f>
        <v>-10361.82</v>
      </c>
      <c r="S928" s="15" t="str">
        <f>IF(performance_data[[#This Row],[net_inflows]]&gt;AVERAGE(performance_data[net_inflows]),"High","Low")</f>
        <v>Low</v>
      </c>
      <c r="T928" s="15">
        <f>AVERAGEIF(performance_data[inflow_flag],performance_data[[#This Row],[inflow_flag]],performance_data[return_percentage])</f>
        <v>5.0457846277021572</v>
      </c>
      <c r="U928" s="17">
        <f>IF(performance_data[[#This Row],[return_percentage]]&lt;performance_data[[#This Row],[benchmark_return]],1,0)</f>
        <v>1</v>
      </c>
      <c r="V928" s="17">
        <f>COUNTIFS(performance_data[portfolio_id],performance_data[[#This Row],[portfolio_id]])</f>
        <v>27</v>
      </c>
      <c r="W928" s="17">
        <f>COUNTIFS(performance_data[portfolio_id],performance_data[[#This Row],[portfolio_id]],
          performance_data[return_flag],1)</f>
        <v>8</v>
      </c>
      <c r="X928" s="15">
        <f>performance_data[[#This Row],[underperform_flag_count]]/performance_data[[#This Row],[totalportfoliocount]]</f>
        <v>0.29629629629629628</v>
      </c>
    </row>
    <row r="929" spans="1:24" x14ac:dyDescent="0.3">
      <c r="A929">
        <v>2439</v>
      </c>
      <c r="B929" s="1">
        <v>45129</v>
      </c>
      <c r="C929">
        <v>319108.81</v>
      </c>
      <c r="D929">
        <v>4.34</v>
      </c>
      <c r="E929">
        <v>3.63</v>
      </c>
      <c r="F929">
        <v>4927.55</v>
      </c>
      <c r="G929">
        <v>7130.71</v>
      </c>
      <c r="H929" t="s">
        <v>2213</v>
      </c>
      <c r="I929" t="s">
        <v>2209</v>
      </c>
      <c r="J929">
        <v>7</v>
      </c>
      <c r="K929" t="s">
        <v>2210</v>
      </c>
      <c r="L929" t="str">
        <f>IF(performance_data[[#This Row],[return_percentage]]&gt;=performance_data[[#This Row],[benchmark_return]],"Higher","Lower")</f>
        <v>Higher</v>
      </c>
      <c r="M929" s="14">
        <f xml:space="preserve"> _xlfn.MAXIFS(performance_data[date],performance_data[portfolio_id],performance_data[[#This Row],[portfolio_id]])</f>
        <v>45519</v>
      </c>
      <c r="N929" s="14">
        <f xml:space="preserve"> _xlfn.MINIFS(performance_data[date],performance_data[portfolio_id],performance_data[[#This Row],[portfolio_id]])</f>
        <v>44841</v>
      </c>
      <c r="O929" s="15">
        <f>_xlfn.MAXIFS(performance_data[portfolio_value],performance_data[portfolio_id],performance_data[[#This Row],[portfolio_id]],performance_data[date],performance_data[[#This Row],[latest_date]])</f>
        <v>494895.69</v>
      </c>
      <c r="P929" s="15">
        <f>_xlfn.MAXIFS(performance_data[portfolio_value],performance_data[portfolio_id],performance_data[[#This Row],[portfolio_id]],performance_data[date],performance_data[[#This Row],[starting_date]])</f>
        <v>161903.45000000001</v>
      </c>
      <c r="Q929" s="15">
        <f>performance_data[[#This Row],[latest_value]]-performance_data[[#This Row],[starting_value]]</f>
        <v>332992.24</v>
      </c>
      <c r="R929" s="15">
        <f>performance_data[[#This Row],[net_inflows]]-performance_data[[#This Row],[net_outflows]]</f>
        <v>-2203.16</v>
      </c>
      <c r="S929" s="15" t="str">
        <f>IF(performance_data[[#This Row],[net_inflows]]&gt;AVERAGE(performance_data[net_inflows]),"High","Low")</f>
        <v>Low</v>
      </c>
      <c r="T929" s="15">
        <f>AVERAGEIF(performance_data[inflow_flag],performance_data[[#This Row],[inflow_flag]],performance_data[return_percentage])</f>
        <v>5.0457846277021572</v>
      </c>
      <c r="U929" s="17">
        <f>IF(performance_data[[#This Row],[return_percentage]]&lt;performance_data[[#This Row],[benchmark_return]],1,0)</f>
        <v>0</v>
      </c>
      <c r="V929" s="17">
        <f>COUNTIFS(performance_data[portfolio_id],performance_data[[#This Row],[portfolio_id]])</f>
        <v>27</v>
      </c>
      <c r="W929" s="17">
        <f>COUNTIFS(performance_data[portfolio_id],performance_data[[#This Row],[portfolio_id]],
          performance_data[return_flag],1)</f>
        <v>8</v>
      </c>
      <c r="X929" s="15">
        <f>performance_data[[#This Row],[underperform_flag_count]]/performance_data[[#This Row],[totalportfoliocount]]</f>
        <v>0.29629629629629628</v>
      </c>
    </row>
    <row r="930" spans="1:24" x14ac:dyDescent="0.3">
      <c r="A930">
        <v>2439</v>
      </c>
      <c r="B930" s="1">
        <v>45236</v>
      </c>
      <c r="C930">
        <v>442860.74</v>
      </c>
      <c r="D930">
        <v>2.98</v>
      </c>
      <c r="E930">
        <v>3.29</v>
      </c>
      <c r="F930">
        <v>19970.8</v>
      </c>
      <c r="G930">
        <v>17112.05</v>
      </c>
      <c r="H930" t="s">
        <v>2213</v>
      </c>
      <c r="I930" t="s">
        <v>2217</v>
      </c>
      <c r="J930">
        <v>11</v>
      </c>
      <c r="K930" t="s">
        <v>2219</v>
      </c>
      <c r="L930" t="str">
        <f>IF(performance_data[[#This Row],[return_percentage]]&gt;=performance_data[[#This Row],[benchmark_return]],"Higher","Lower")</f>
        <v>Lower</v>
      </c>
      <c r="M930" s="14">
        <f xml:space="preserve"> _xlfn.MAXIFS(performance_data[date],performance_data[portfolio_id],performance_data[[#This Row],[portfolio_id]])</f>
        <v>45519</v>
      </c>
      <c r="N930" s="14">
        <f xml:space="preserve"> _xlfn.MINIFS(performance_data[date],performance_data[portfolio_id],performance_data[[#This Row],[portfolio_id]])</f>
        <v>44841</v>
      </c>
      <c r="O930" s="15">
        <f>_xlfn.MAXIFS(performance_data[portfolio_value],performance_data[portfolio_id],performance_data[[#This Row],[portfolio_id]],performance_data[date],performance_data[[#This Row],[latest_date]])</f>
        <v>494895.69</v>
      </c>
      <c r="P930" s="15">
        <f>_xlfn.MAXIFS(performance_data[portfolio_value],performance_data[portfolio_id],performance_data[[#This Row],[portfolio_id]],performance_data[date],performance_data[[#This Row],[starting_date]])</f>
        <v>161903.45000000001</v>
      </c>
      <c r="Q930" s="15">
        <f>performance_data[[#This Row],[latest_value]]-performance_data[[#This Row],[starting_value]]</f>
        <v>332992.24</v>
      </c>
      <c r="R930" s="15">
        <f>performance_data[[#This Row],[net_inflows]]-performance_data[[#This Row],[net_outflows]]</f>
        <v>2858.75</v>
      </c>
      <c r="S930" s="15" t="str">
        <f>IF(performance_data[[#This Row],[net_inflows]]&gt;AVERAGE(performance_data[net_inflows]),"High","Low")</f>
        <v>High</v>
      </c>
      <c r="T930" s="15">
        <f>AVERAGEIF(performance_data[inflow_flag],performance_data[[#This Row],[inflow_flag]],performance_data[return_percentage])</f>
        <v>4.8467905675459724</v>
      </c>
      <c r="U930" s="17">
        <f>IF(performance_data[[#This Row],[return_percentage]]&lt;performance_data[[#This Row],[benchmark_return]],1,0)</f>
        <v>1</v>
      </c>
      <c r="V930" s="17">
        <f>COUNTIFS(performance_data[portfolio_id],performance_data[[#This Row],[portfolio_id]])</f>
        <v>27</v>
      </c>
      <c r="W930" s="17">
        <f>COUNTIFS(performance_data[portfolio_id],performance_data[[#This Row],[portfolio_id]],
          performance_data[return_flag],1)</f>
        <v>8</v>
      </c>
      <c r="X930" s="15">
        <f>performance_data[[#This Row],[underperform_flag_count]]/performance_data[[#This Row],[totalportfoliocount]]</f>
        <v>0.29629629629629628</v>
      </c>
    </row>
    <row r="931" spans="1:24" x14ac:dyDescent="0.3">
      <c r="A931">
        <v>2439</v>
      </c>
      <c r="B931" s="1">
        <v>45335</v>
      </c>
      <c r="C931">
        <v>472824.81</v>
      </c>
      <c r="D931">
        <v>17.97</v>
      </c>
      <c r="E931">
        <v>14.63</v>
      </c>
      <c r="F931">
        <v>18768.060000000001</v>
      </c>
      <c r="G931">
        <v>11355.35</v>
      </c>
      <c r="H931" t="s">
        <v>2205</v>
      </c>
      <c r="I931" t="s">
        <v>2206</v>
      </c>
      <c r="J931">
        <v>2</v>
      </c>
      <c r="K931" t="s">
        <v>2226</v>
      </c>
      <c r="L931" t="str">
        <f>IF(performance_data[[#This Row],[return_percentage]]&gt;=performance_data[[#This Row],[benchmark_return]],"Higher","Lower")</f>
        <v>Higher</v>
      </c>
      <c r="M931" s="14">
        <f xml:space="preserve"> _xlfn.MAXIFS(performance_data[date],performance_data[portfolio_id],performance_data[[#This Row],[portfolio_id]])</f>
        <v>45519</v>
      </c>
      <c r="N931" s="14">
        <f xml:space="preserve"> _xlfn.MINIFS(performance_data[date],performance_data[portfolio_id],performance_data[[#This Row],[portfolio_id]])</f>
        <v>44841</v>
      </c>
      <c r="O931" s="15">
        <f>_xlfn.MAXIFS(performance_data[portfolio_value],performance_data[portfolio_id],performance_data[[#This Row],[portfolio_id]],performance_data[date],performance_data[[#This Row],[latest_date]])</f>
        <v>494895.69</v>
      </c>
      <c r="P931" s="15">
        <f>_xlfn.MAXIFS(performance_data[portfolio_value],performance_data[portfolio_id],performance_data[[#This Row],[portfolio_id]],performance_data[date],performance_data[[#This Row],[starting_date]])</f>
        <v>161903.45000000001</v>
      </c>
      <c r="Q931" s="15">
        <f>performance_data[[#This Row],[latest_value]]-performance_data[[#This Row],[starting_value]]</f>
        <v>332992.24</v>
      </c>
      <c r="R931" s="15">
        <f>performance_data[[#This Row],[net_inflows]]-performance_data[[#This Row],[net_outflows]]</f>
        <v>7412.7100000000009</v>
      </c>
      <c r="S931" s="15" t="str">
        <f>IF(performance_data[[#This Row],[net_inflows]]&gt;AVERAGE(performance_data[net_inflows]),"High","Low")</f>
        <v>High</v>
      </c>
      <c r="T931" s="15">
        <f>AVERAGEIF(performance_data[inflow_flag],performance_data[[#This Row],[inflow_flag]],performance_data[return_percentage])</f>
        <v>4.8467905675459724</v>
      </c>
      <c r="U931" s="17">
        <f>IF(performance_data[[#This Row],[return_percentage]]&lt;performance_data[[#This Row],[benchmark_return]],1,0)</f>
        <v>0</v>
      </c>
      <c r="V931" s="17">
        <f>COUNTIFS(performance_data[portfolio_id],performance_data[[#This Row],[portfolio_id]])</f>
        <v>27</v>
      </c>
      <c r="W931" s="17">
        <f>COUNTIFS(performance_data[portfolio_id],performance_data[[#This Row],[portfolio_id]],
          performance_data[return_flag],1)</f>
        <v>8</v>
      </c>
      <c r="X931" s="15">
        <f>performance_data[[#This Row],[underperform_flag_count]]/performance_data[[#This Row],[totalportfoliocount]]</f>
        <v>0.29629629629629628</v>
      </c>
    </row>
    <row r="932" spans="1:24" x14ac:dyDescent="0.3">
      <c r="A932">
        <v>2439</v>
      </c>
      <c r="B932" s="1">
        <v>44935</v>
      </c>
      <c r="C932">
        <v>149033.49</v>
      </c>
      <c r="D932">
        <v>14.8</v>
      </c>
      <c r="E932">
        <v>17.48</v>
      </c>
      <c r="F932">
        <v>16091.43</v>
      </c>
      <c r="G932">
        <v>4720.95</v>
      </c>
      <c r="H932" t="s">
        <v>2213</v>
      </c>
      <c r="I932" t="s">
        <v>2206</v>
      </c>
      <c r="J932">
        <v>1</v>
      </c>
      <c r="K932" t="s">
        <v>2207</v>
      </c>
      <c r="L932" t="str">
        <f>IF(performance_data[[#This Row],[return_percentage]]&gt;=performance_data[[#This Row],[benchmark_return]],"Higher","Lower")</f>
        <v>Lower</v>
      </c>
      <c r="M932" s="14">
        <f xml:space="preserve"> _xlfn.MAXIFS(performance_data[date],performance_data[portfolio_id],performance_data[[#This Row],[portfolio_id]])</f>
        <v>45519</v>
      </c>
      <c r="N932" s="14">
        <f xml:space="preserve"> _xlfn.MINIFS(performance_data[date],performance_data[portfolio_id],performance_data[[#This Row],[portfolio_id]])</f>
        <v>44841</v>
      </c>
      <c r="O932" s="15">
        <f>_xlfn.MAXIFS(performance_data[portfolio_value],performance_data[portfolio_id],performance_data[[#This Row],[portfolio_id]],performance_data[date],performance_data[[#This Row],[latest_date]])</f>
        <v>494895.69</v>
      </c>
      <c r="P932" s="15">
        <f>_xlfn.MAXIFS(performance_data[portfolio_value],performance_data[portfolio_id],performance_data[[#This Row],[portfolio_id]],performance_data[date],performance_data[[#This Row],[starting_date]])</f>
        <v>161903.45000000001</v>
      </c>
      <c r="Q932" s="15">
        <f>performance_data[[#This Row],[latest_value]]-performance_data[[#This Row],[starting_value]]</f>
        <v>332992.24</v>
      </c>
      <c r="R932" s="15">
        <f>performance_data[[#This Row],[net_inflows]]-performance_data[[#This Row],[net_outflows]]</f>
        <v>11370.48</v>
      </c>
      <c r="S932" s="15" t="str">
        <f>IF(performance_data[[#This Row],[net_inflows]]&gt;AVERAGE(performance_data[net_inflows]),"High","Low")</f>
        <v>High</v>
      </c>
      <c r="T932" s="15">
        <f>AVERAGEIF(performance_data[inflow_flag],performance_data[[#This Row],[inflow_flag]],performance_data[return_percentage])</f>
        <v>4.8467905675459724</v>
      </c>
      <c r="U932" s="17">
        <f>IF(performance_data[[#This Row],[return_percentage]]&lt;performance_data[[#This Row],[benchmark_return]],1,0)</f>
        <v>1</v>
      </c>
      <c r="V932" s="17">
        <f>COUNTIFS(performance_data[portfolio_id],performance_data[[#This Row],[portfolio_id]])</f>
        <v>27</v>
      </c>
      <c r="W932" s="17">
        <f>COUNTIFS(performance_data[portfolio_id],performance_data[[#This Row],[portfolio_id]],
          performance_data[return_flag],1)</f>
        <v>8</v>
      </c>
      <c r="X932" s="15">
        <f>performance_data[[#This Row],[underperform_flag_count]]/performance_data[[#This Row],[totalportfoliocount]]</f>
        <v>0.29629629629629628</v>
      </c>
    </row>
    <row r="933" spans="1:24" x14ac:dyDescent="0.3">
      <c r="A933">
        <v>2439</v>
      </c>
      <c r="B933" s="1">
        <v>45057</v>
      </c>
      <c r="C933">
        <v>387937.99</v>
      </c>
      <c r="D933">
        <v>3.9</v>
      </c>
      <c r="E933">
        <v>3.85</v>
      </c>
      <c r="F933">
        <v>11956.14</v>
      </c>
      <c r="G933">
        <v>15676.85</v>
      </c>
      <c r="H933" t="s">
        <v>2213</v>
      </c>
      <c r="I933" t="s">
        <v>2211</v>
      </c>
      <c r="J933">
        <v>5</v>
      </c>
      <c r="K933" t="s">
        <v>2223</v>
      </c>
      <c r="L933" t="str">
        <f>IF(performance_data[[#This Row],[return_percentage]]&gt;=performance_data[[#This Row],[benchmark_return]],"Higher","Lower")</f>
        <v>Higher</v>
      </c>
      <c r="M933" s="14">
        <f xml:space="preserve"> _xlfn.MAXIFS(performance_data[date],performance_data[portfolio_id],performance_data[[#This Row],[portfolio_id]])</f>
        <v>45519</v>
      </c>
      <c r="N933" s="14">
        <f xml:space="preserve"> _xlfn.MINIFS(performance_data[date],performance_data[portfolio_id],performance_data[[#This Row],[portfolio_id]])</f>
        <v>44841</v>
      </c>
      <c r="O933" s="15">
        <f>_xlfn.MAXIFS(performance_data[portfolio_value],performance_data[portfolio_id],performance_data[[#This Row],[portfolio_id]],performance_data[date],performance_data[[#This Row],[latest_date]])</f>
        <v>494895.69</v>
      </c>
      <c r="P933" s="15">
        <f>_xlfn.MAXIFS(performance_data[portfolio_value],performance_data[portfolio_id],performance_data[[#This Row],[portfolio_id]],performance_data[date],performance_data[[#This Row],[starting_date]])</f>
        <v>161903.45000000001</v>
      </c>
      <c r="Q933" s="15">
        <f>performance_data[[#This Row],[latest_value]]-performance_data[[#This Row],[starting_value]]</f>
        <v>332992.24</v>
      </c>
      <c r="R933" s="15">
        <f>performance_data[[#This Row],[net_inflows]]-performance_data[[#This Row],[net_outflows]]</f>
        <v>-3720.7100000000009</v>
      </c>
      <c r="S933" s="15" t="str">
        <f>IF(performance_data[[#This Row],[net_inflows]]&gt;AVERAGE(performance_data[net_inflows]),"High","Low")</f>
        <v>High</v>
      </c>
      <c r="T933" s="15">
        <f>AVERAGEIF(performance_data[inflow_flag],performance_data[[#This Row],[inflow_flag]],performance_data[return_percentage])</f>
        <v>4.8467905675459724</v>
      </c>
      <c r="U933" s="17">
        <f>IF(performance_data[[#This Row],[return_percentage]]&lt;performance_data[[#This Row],[benchmark_return]],1,0)</f>
        <v>0</v>
      </c>
      <c r="V933" s="17">
        <f>COUNTIFS(performance_data[portfolio_id],performance_data[[#This Row],[portfolio_id]])</f>
        <v>27</v>
      </c>
      <c r="W933" s="17">
        <f>COUNTIFS(performance_data[portfolio_id],performance_data[[#This Row],[portfolio_id]],
          performance_data[return_flag],1)</f>
        <v>8</v>
      </c>
      <c r="X933" s="15">
        <f>performance_data[[#This Row],[underperform_flag_count]]/performance_data[[#This Row],[totalportfoliocount]]</f>
        <v>0.29629629629629628</v>
      </c>
    </row>
    <row r="934" spans="1:24" x14ac:dyDescent="0.3">
      <c r="A934">
        <v>2439</v>
      </c>
      <c r="B934" s="1">
        <v>45501</v>
      </c>
      <c r="C934">
        <v>138510.76999999999</v>
      </c>
      <c r="D934">
        <v>-8.06</v>
      </c>
      <c r="E934">
        <v>-8.09</v>
      </c>
      <c r="F934">
        <v>14321.01</v>
      </c>
      <c r="G934">
        <v>10582.34</v>
      </c>
      <c r="H934" t="s">
        <v>2205</v>
      </c>
      <c r="I934" t="s">
        <v>2209</v>
      </c>
      <c r="J934">
        <v>7</v>
      </c>
      <c r="K934" t="s">
        <v>2210</v>
      </c>
      <c r="L934" t="str">
        <f>IF(performance_data[[#This Row],[return_percentage]]&gt;=performance_data[[#This Row],[benchmark_return]],"Higher","Lower")</f>
        <v>Higher</v>
      </c>
      <c r="M934" s="14">
        <f xml:space="preserve"> _xlfn.MAXIFS(performance_data[date],performance_data[portfolio_id],performance_data[[#This Row],[portfolio_id]])</f>
        <v>45519</v>
      </c>
      <c r="N934" s="14">
        <f xml:space="preserve"> _xlfn.MINIFS(performance_data[date],performance_data[portfolio_id],performance_data[[#This Row],[portfolio_id]])</f>
        <v>44841</v>
      </c>
      <c r="O934" s="15">
        <f>_xlfn.MAXIFS(performance_data[portfolio_value],performance_data[portfolio_id],performance_data[[#This Row],[portfolio_id]],performance_data[date],performance_data[[#This Row],[latest_date]])</f>
        <v>494895.69</v>
      </c>
      <c r="P934" s="15">
        <f>_xlfn.MAXIFS(performance_data[portfolio_value],performance_data[portfolio_id],performance_data[[#This Row],[portfolio_id]],performance_data[date],performance_data[[#This Row],[starting_date]])</f>
        <v>161903.45000000001</v>
      </c>
      <c r="Q934" s="15">
        <f>performance_data[[#This Row],[latest_value]]-performance_data[[#This Row],[starting_value]]</f>
        <v>332992.24</v>
      </c>
      <c r="R934" s="15">
        <f>performance_data[[#This Row],[net_inflows]]-performance_data[[#This Row],[net_outflows]]</f>
        <v>3738.67</v>
      </c>
      <c r="S934" s="15" t="str">
        <f>IF(performance_data[[#This Row],[net_inflows]]&gt;AVERAGE(performance_data[net_inflows]),"High","Low")</f>
        <v>High</v>
      </c>
      <c r="T934" s="15">
        <f>AVERAGEIF(performance_data[inflow_flag],performance_data[[#This Row],[inflow_flag]],performance_data[return_percentage])</f>
        <v>4.8467905675459724</v>
      </c>
      <c r="U934" s="17">
        <f>IF(performance_data[[#This Row],[return_percentage]]&lt;performance_data[[#This Row],[benchmark_return]],1,0)</f>
        <v>0</v>
      </c>
      <c r="V934" s="17">
        <f>COUNTIFS(performance_data[portfolio_id],performance_data[[#This Row],[portfolio_id]])</f>
        <v>27</v>
      </c>
      <c r="W934" s="17">
        <f>COUNTIFS(performance_data[portfolio_id],performance_data[[#This Row],[portfolio_id]],
          performance_data[return_flag],1)</f>
        <v>8</v>
      </c>
      <c r="X934" s="15">
        <f>performance_data[[#This Row],[underperform_flag_count]]/performance_data[[#This Row],[totalportfoliocount]]</f>
        <v>0.29629629629629628</v>
      </c>
    </row>
    <row r="935" spans="1:24" x14ac:dyDescent="0.3">
      <c r="A935">
        <v>2439</v>
      </c>
      <c r="B935" s="1">
        <v>45048</v>
      </c>
      <c r="C935">
        <v>113793.02</v>
      </c>
      <c r="D935">
        <v>-7.79</v>
      </c>
      <c r="E935">
        <v>-8.82</v>
      </c>
      <c r="F935">
        <v>16256.45</v>
      </c>
      <c r="G935">
        <v>11707.36</v>
      </c>
      <c r="H935" t="s">
        <v>2213</v>
      </c>
      <c r="I935" t="s">
        <v>2211</v>
      </c>
      <c r="J935">
        <v>5</v>
      </c>
      <c r="K935" t="s">
        <v>2223</v>
      </c>
      <c r="L935" t="str">
        <f>IF(performance_data[[#This Row],[return_percentage]]&gt;=performance_data[[#This Row],[benchmark_return]],"Higher","Lower")</f>
        <v>Higher</v>
      </c>
      <c r="M935" s="14">
        <f xml:space="preserve"> _xlfn.MAXIFS(performance_data[date],performance_data[portfolio_id],performance_data[[#This Row],[portfolio_id]])</f>
        <v>45519</v>
      </c>
      <c r="N935" s="14">
        <f xml:space="preserve"> _xlfn.MINIFS(performance_data[date],performance_data[portfolio_id],performance_data[[#This Row],[portfolio_id]])</f>
        <v>44841</v>
      </c>
      <c r="O935" s="15">
        <f>_xlfn.MAXIFS(performance_data[portfolio_value],performance_data[portfolio_id],performance_data[[#This Row],[portfolio_id]],performance_data[date],performance_data[[#This Row],[latest_date]])</f>
        <v>494895.69</v>
      </c>
      <c r="P935" s="15">
        <f>_xlfn.MAXIFS(performance_data[portfolio_value],performance_data[portfolio_id],performance_data[[#This Row],[portfolio_id]],performance_data[date],performance_data[[#This Row],[starting_date]])</f>
        <v>161903.45000000001</v>
      </c>
      <c r="Q935" s="15">
        <f>performance_data[[#This Row],[latest_value]]-performance_data[[#This Row],[starting_value]]</f>
        <v>332992.24</v>
      </c>
      <c r="R935" s="15">
        <f>performance_data[[#This Row],[net_inflows]]-performance_data[[#This Row],[net_outflows]]</f>
        <v>4549.09</v>
      </c>
      <c r="S935" s="15" t="str">
        <f>IF(performance_data[[#This Row],[net_inflows]]&gt;AVERAGE(performance_data[net_inflows]),"High","Low")</f>
        <v>High</v>
      </c>
      <c r="T935" s="15">
        <f>AVERAGEIF(performance_data[inflow_flag],performance_data[[#This Row],[inflow_flag]],performance_data[return_percentage])</f>
        <v>4.8467905675459724</v>
      </c>
      <c r="U935" s="17">
        <f>IF(performance_data[[#This Row],[return_percentage]]&lt;performance_data[[#This Row],[benchmark_return]],1,0)</f>
        <v>0</v>
      </c>
      <c r="V935" s="17">
        <f>COUNTIFS(performance_data[portfolio_id],performance_data[[#This Row],[portfolio_id]])</f>
        <v>27</v>
      </c>
      <c r="W935" s="17">
        <f>COUNTIFS(performance_data[portfolio_id],performance_data[[#This Row],[portfolio_id]],
          performance_data[return_flag],1)</f>
        <v>8</v>
      </c>
      <c r="X935" s="15">
        <f>performance_data[[#This Row],[underperform_flag_count]]/performance_data[[#This Row],[totalportfoliocount]]</f>
        <v>0.29629629629629628</v>
      </c>
    </row>
    <row r="936" spans="1:24" x14ac:dyDescent="0.3">
      <c r="A936">
        <v>2439</v>
      </c>
      <c r="B936" s="1">
        <v>44966</v>
      </c>
      <c r="C936">
        <v>244767.09</v>
      </c>
      <c r="D936">
        <v>-1.69</v>
      </c>
      <c r="E936">
        <v>-1.84</v>
      </c>
      <c r="F936">
        <v>15723.5</v>
      </c>
      <c r="G936">
        <v>12376.84</v>
      </c>
      <c r="H936" t="s">
        <v>2213</v>
      </c>
      <c r="I936" t="s">
        <v>2206</v>
      </c>
      <c r="J936">
        <v>2</v>
      </c>
      <c r="K936" t="s">
        <v>2226</v>
      </c>
      <c r="L936" t="str">
        <f>IF(performance_data[[#This Row],[return_percentage]]&gt;=performance_data[[#This Row],[benchmark_return]],"Higher","Lower")</f>
        <v>Higher</v>
      </c>
      <c r="M936" s="14">
        <f xml:space="preserve"> _xlfn.MAXIFS(performance_data[date],performance_data[portfolio_id],performance_data[[#This Row],[portfolio_id]])</f>
        <v>45519</v>
      </c>
      <c r="N936" s="14">
        <f xml:space="preserve"> _xlfn.MINIFS(performance_data[date],performance_data[portfolio_id],performance_data[[#This Row],[portfolio_id]])</f>
        <v>44841</v>
      </c>
      <c r="O936" s="15">
        <f>_xlfn.MAXIFS(performance_data[portfolio_value],performance_data[portfolio_id],performance_data[[#This Row],[portfolio_id]],performance_data[date],performance_data[[#This Row],[latest_date]])</f>
        <v>494895.69</v>
      </c>
      <c r="P936" s="15">
        <f>_xlfn.MAXIFS(performance_data[portfolio_value],performance_data[portfolio_id],performance_data[[#This Row],[portfolio_id]],performance_data[date],performance_data[[#This Row],[starting_date]])</f>
        <v>161903.45000000001</v>
      </c>
      <c r="Q936" s="15">
        <f>performance_data[[#This Row],[latest_value]]-performance_data[[#This Row],[starting_value]]</f>
        <v>332992.24</v>
      </c>
      <c r="R936" s="15">
        <f>performance_data[[#This Row],[net_inflows]]-performance_data[[#This Row],[net_outflows]]</f>
        <v>3346.66</v>
      </c>
      <c r="S936" s="15" t="str">
        <f>IF(performance_data[[#This Row],[net_inflows]]&gt;AVERAGE(performance_data[net_inflows]),"High","Low")</f>
        <v>High</v>
      </c>
      <c r="T936" s="15">
        <f>AVERAGEIF(performance_data[inflow_flag],performance_data[[#This Row],[inflow_flag]],performance_data[return_percentage])</f>
        <v>4.8467905675459724</v>
      </c>
      <c r="U936" s="17">
        <f>IF(performance_data[[#This Row],[return_percentage]]&lt;performance_data[[#This Row],[benchmark_return]],1,0)</f>
        <v>0</v>
      </c>
      <c r="V936" s="17">
        <f>COUNTIFS(performance_data[portfolio_id],performance_data[[#This Row],[portfolio_id]])</f>
        <v>27</v>
      </c>
      <c r="W936" s="17">
        <f>COUNTIFS(performance_data[portfolio_id],performance_data[[#This Row],[portfolio_id]],
          performance_data[return_flag],1)</f>
        <v>8</v>
      </c>
      <c r="X936" s="15">
        <f>performance_data[[#This Row],[underperform_flag_count]]/performance_data[[#This Row],[totalportfoliocount]]</f>
        <v>0.29629629629629628</v>
      </c>
    </row>
    <row r="937" spans="1:24" x14ac:dyDescent="0.3">
      <c r="A937">
        <v>2439</v>
      </c>
      <c r="B937" s="1">
        <v>45056</v>
      </c>
      <c r="C937">
        <v>430481.62</v>
      </c>
      <c r="D937">
        <v>-5.99</v>
      </c>
      <c r="E937">
        <v>-7.04</v>
      </c>
      <c r="F937">
        <v>15693.48</v>
      </c>
      <c r="G937">
        <v>5704.44</v>
      </c>
      <c r="H937" t="s">
        <v>2213</v>
      </c>
      <c r="I937" t="s">
        <v>2211</v>
      </c>
      <c r="J937">
        <v>5</v>
      </c>
      <c r="K937" t="s">
        <v>2223</v>
      </c>
      <c r="L937" t="str">
        <f>IF(performance_data[[#This Row],[return_percentage]]&gt;=performance_data[[#This Row],[benchmark_return]],"Higher","Lower")</f>
        <v>Higher</v>
      </c>
      <c r="M937" s="14">
        <f xml:space="preserve"> _xlfn.MAXIFS(performance_data[date],performance_data[portfolio_id],performance_data[[#This Row],[portfolio_id]])</f>
        <v>45519</v>
      </c>
      <c r="N937" s="14">
        <f xml:space="preserve"> _xlfn.MINIFS(performance_data[date],performance_data[portfolio_id],performance_data[[#This Row],[portfolio_id]])</f>
        <v>44841</v>
      </c>
      <c r="O937" s="15">
        <f>_xlfn.MAXIFS(performance_data[portfolio_value],performance_data[portfolio_id],performance_data[[#This Row],[portfolio_id]],performance_data[date],performance_data[[#This Row],[latest_date]])</f>
        <v>494895.69</v>
      </c>
      <c r="P937" s="15">
        <f>_xlfn.MAXIFS(performance_data[portfolio_value],performance_data[portfolio_id],performance_data[[#This Row],[portfolio_id]],performance_data[date],performance_data[[#This Row],[starting_date]])</f>
        <v>161903.45000000001</v>
      </c>
      <c r="Q937" s="15">
        <f>performance_data[[#This Row],[latest_value]]-performance_data[[#This Row],[starting_value]]</f>
        <v>332992.24</v>
      </c>
      <c r="R937" s="15">
        <f>performance_data[[#This Row],[net_inflows]]-performance_data[[#This Row],[net_outflows]]</f>
        <v>9989.0400000000009</v>
      </c>
      <c r="S937" s="15" t="str">
        <f>IF(performance_data[[#This Row],[net_inflows]]&gt;AVERAGE(performance_data[net_inflows]),"High","Low")</f>
        <v>High</v>
      </c>
      <c r="T937" s="15">
        <f>AVERAGEIF(performance_data[inflow_flag],performance_data[[#This Row],[inflow_flag]],performance_data[return_percentage])</f>
        <v>4.8467905675459724</v>
      </c>
      <c r="U937" s="17">
        <f>IF(performance_data[[#This Row],[return_percentage]]&lt;performance_data[[#This Row],[benchmark_return]],1,0)</f>
        <v>0</v>
      </c>
      <c r="V937" s="17">
        <f>COUNTIFS(performance_data[portfolio_id],performance_data[[#This Row],[portfolio_id]])</f>
        <v>27</v>
      </c>
      <c r="W937" s="17">
        <f>COUNTIFS(performance_data[portfolio_id],performance_data[[#This Row],[portfolio_id]],
          performance_data[return_flag],1)</f>
        <v>8</v>
      </c>
      <c r="X937" s="15">
        <f>performance_data[[#This Row],[underperform_flag_count]]/performance_data[[#This Row],[totalportfoliocount]]</f>
        <v>0.29629629629629628</v>
      </c>
    </row>
    <row r="938" spans="1:24" x14ac:dyDescent="0.3">
      <c r="A938">
        <v>2439</v>
      </c>
      <c r="B938" s="1">
        <v>45008</v>
      </c>
      <c r="C938">
        <v>231374.37</v>
      </c>
      <c r="D938">
        <v>-1.61</v>
      </c>
      <c r="E938">
        <v>-1.5</v>
      </c>
      <c r="F938">
        <v>7856.52</v>
      </c>
      <c r="G938">
        <v>9098.43</v>
      </c>
      <c r="H938" t="s">
        <v>2213</v>
      </c>
      <c r="I938" t="s">
        <v>2206</v>
      </c>
      <c r="J938">
        <v>3</v>
      </c>
      <c r="K938" t="s">
        <v>2222</v>
      </c>
      <c r="L938" t="str">
        <f>IF(performance_data[[#This Row],[return_percentage]]&gt;=performance_data[[#This Row],[benchmark_return]],"Higher","Lower")</f>
        <v>Lower</v>
      </c>
      <c r="M938" s="14">
        <f xml:space="preserve"> _xlfn.MAXIFS(performance_data[date],performance_data[portfolio_id],performance_data[[#This Row],[portfolio_id]])</f>
        <v>45519</v>
      </c>
      <c r="N938" s="14">
        <f xml:space="preserve"> _xlfn.MINIFS(performance_data[date],performance_data[portfolio_id],performance_data[[#This Row],[portfolio_id]])</f>
        <v>44841</v>
      </c>
      <c r="O938" s="15">
        <f>_xlfn.MAXIFS(performance_data[portfolio_value],performance_data[portfolio_id],performance_data[[#This Row],[portfolio_id]],performance_data[date],performance_data[[#This Row],[latest_date]])</f>
        <v>494895.69</v>
      </c>
      <c r="P938" s="15">
        <f>_xlfn.MAXIFS(performance_data[portfolio_value],performance_data[portfolio_id],performance_data[[#This Row],[portfolio_id]],performance_data[date],performance_data[[#This Row],[starting_date]])</f>
        <v>161903.45000000001</v>
      </c>
      <c r="Q938" s="15">
        <f>performance_data[[#This Row],[latest_value]]-performance_data[[#This Row],[starting_value]]</f>
        <v>332992.24</v>
      </c>
      <c r="R938" s="15">
        <f>performance_data[[#This Row],[net_inflows]]-performance_data[[#This Row],[net_outflows]]</f>
        <v>-1241.9099999999999</v>
      </c>
      <c r="S938" s="15" t="str">
        <f>IF(performance_data[[#This Row],[net_inflows]]&gt;AVERAGE(performance_data[net_inflows]),"High","Low")</f>
        <v>Low</v>
      </c>
      <c r="T938" s="15">
        <f>AVERAGEIF(performance_data[inflow_flag],performance_data[[#This Row],[inflow_flag]],performance_data[return_percentage])</f>
        <v>5.0457846277021572</v>
      </c>
      <c r="U938" s="17">
        <f>IF(performance_data[[#This Row],[return_percentage]]&lt;performance_data[[#This Row],[benchmark_return]],1,0)</f>
        <v>1</v>
      </c>
      <c r="V938" s="17">
        <f>COUNTIFS(performance_data[portfolio_id],performance_data[[#This Row],[portfolio_id]])</f>
        <v>27</v>
      </c>
      <c r="W938" s="17">
        <f>COUNTIFS(performance_data[portfolio_id],performance_data[[#This Row],[portfolio_id]],
          performance_data[return_flag],1)</f>
        <v>8</v>
      </c>
      <c r="X938" s="15">
        <f>performance_data[[#This Row],[underperform_flag_count]]/performance_data[[#This Row],[totalportfoliocount]]</f>
        <v>0.29629629629629628</v>
      </c>
    </row>
    <row r="939" spans="1:24" x14ac:dyDescent="0.3">
      <c r="A939">
        <v>2439</v>
      </c>
      <c r="B939" s="1">
        <v>45429</v>
      </c>
      <c r="C939">
        <v>68024.13</v>
      </c>
      <c r="D939">
        <v>15.86</v>
      </c>
      <c r="E939">
        <v>14.58</v>
      </c>
      <c r="F939">
        <v>5962.75</v>
      </c>
      <c r="G939">
        <v>4555.49</v>
      </c>
      <c r="H939" t="s">
        <v>2205</v>
      </c>
      <c r="I939" t="s">
        <v>2211</v>
      </c>
      <c r="J939">
        <v>5</v>
      </c>
      <c r="K939" t="s">
        <v>2223</v>
      </c>
      <c r="L939" t="str">
        <f>IF(performance_data[[#This Row],[return_percentage]]&gt;=performance_data[[#This Row],[benchmark_return]],"Higher","Lower")</f>
        <v>Higher</v>
      </c>
      <c r="M939" s="14">
        <f xml:space="preserve"> _xlfn.MAXIFS(performance_data[date],performance_data[portfolio_id],performance_data[[#This Row],[portfolio_id]])</f>
        <v>45519</v>
      </c>
      <c r="N939" s="14">
        <f xml:space="preserve"> _xlfn.MINIFS(performance_data[date],performance_data[portfolio_id],performance_data[[#This Row],[portfolio_id]])</f>
        <v>44841</v>
      </c>
      <c r="O939" s="15">
        <f>_xlfn.MAXIFS(performance_data[portfolio_value],performance_data[portfolio_id],performance_data[[#This Row],[portfolio_id]],performance_data[date],performance_data[[#This Row],[latest_date]])</f>
        <v>494895.69</v>
      </c>
      <c r="P939" s="15">
        <f>_xlfn.MAXIFS(performance_data[portfolio_value],performance_data[portfolio_id],performance_data[[#This Row],[portfolio_id]],performance_data[date],performance_data[[#This Row],[starting_date]])</f>
        <v>161903.45000000001</v>
      </c>
      <c r="Q939" s="15">
        <f>performance_data[[#This Row],[latest_value]]-performance_data[[#This Row],[starting_value]]</f>
        <v>332992.24</v>
      </c>
      <c r="R939" s="15">
        <f>performance_data[[#This Row],[net_inflows]]-performance_data[[#This Row],[net_outflows]]</f>
        <v>1407.2600000000002</v>
      </c>
      <c r="S939" s="15" t="str">
        <f>IF(performance_data[[#This Row],[net_inflows]]&gt;AVERAGE(performance_data[net_inflows]),"High","Low")</f>
        <v>Low</v>
      </c>
      <c r="T939" s="15">
        <f>AVERAGEIF(performance_data[inflow_flag],performance_data[[#This Row],[inflow_flag]],performance_data[return_percentage])</f>
        <v>5.0457846277021572</v>
      </c>
      <c r="U939" s="17">
        <f>IF(performance_data[[#This Row],[return_percentage]]&lt;performance_data[[#This Row],[benchmark_return]],1,0)</f>
        <v>0</v>
      </c>
      <c r="V939" s="17">
        <f>COUNTIFS(performance_data[portfolio_id],performance_data[[#This Row],[portfolio_id]])</f>
        <v>27</v>
      </c>
      <c r="W939" s="17">
        <f>COUNTIFS(performance_data[portfolio_id],performance_data[[#This Row],[portfolio_id]],
          performance_data[return_flag],1)</f>
        <v>8</v>
      </c>
      <c r="X939" s="15">
        <f>performance_data[[#This Row],[underperform_flag_count]]/performance_data[[#This Row],[totalportfoliocount]]</f>
        <v>0.29629629629629628</v>
      </c>
    </row>
    <row r="940" spans="1:24" x14ac:dyDescent="0.3">
      <c r="A940">
        <v>2439</v>
      </c>
      <c r="B940" s="1">
        <v>44968</v>
      </c>
      <c r="C940">
        <v>22136.13</v>
      </c>
      <c r="D940">
        <v>7.13</v>
      </c>
      <c r="E940">
        <v>6.32</v>
      </c>
      <c r="F940">
        <v>9222.1</v>
      </c>
      <c r="G940">
        <v>171.2</v>
      </c>
      <c r="H940" t="s">
        <v>2213</v>
      </c>
      <c r="I940" t="s">
        <v>2206</v>
      </c>
      <c r="J940">
        <v>2</v>
      </c>
      <c r="K940" t="s">
        <v>2226</v>
      </c>
      <c r="L940" t="str">
        <f>IF(performance_data[[#This Row],[return_percentage]]&gt;=performance_data[[#This Row],[benchmark_return]],"Higher","Lower")</f>
        <v>Higher</v>
      </c>
      <c r="M940" s="14">
        <f xml:space="preserve"> _xlfn.MAXIFS(performance_data[date],performance_data[portfolio_id],performance_data[[#This Row],[portfolio_id]])</f>
        <v>45519</v>
      </c>
      <c r="N940" s="14">
        <f xml:space="preserve"> _xlfn.MINIFS(performance_data[date],performance_data[portfolio_id],performance_data[[#This Row],[portfolio_id]])</f>
        <v>44841</v>
      </c>
      <c r="O940" s="15">
        <f>_xlfn.MAXIFS(performance_data[portfolio_value],performance_data[portfolio_id],performance_data[[#This Row],[portfolio_id]],performance_data[date],performance_data[[#This Row],[latest_date]])</f>
        <v>494895.69</v>
      </c>
      <c r="P940" s="15">
        <f>_xlfn.MAXIFS(performance_data[portfolio_value],performance_data[portfolio_id],performance_data[[#This Row],[portfolio_id]],performance_data[date],performance_data[[#This Row],[starting_date]])</f>
        <v>161903.45000000001</v>
      </c>
      <c r="Q940" s="15">
        <f>performance_data[[#This Row],[latest_value]]-performance_data[[#This Row],[starting_value]]</f>
        <v>332992.24</v>
      </c>
      <c r="R940" s="15">
        <f>performance_data[[#This Row],[net_inflows]]-performance_data[[#This Row],[net_outflows]]</f>
        <v>9050.9</v>
      </c>
      <c r="S940" s="15" t="str">
        <f>IF(performance_data[[#This Row],[net_inflows]]&gt;AVERAGE(performance_data[net_inflows]),"High","Low")</f>
        <v>Low</v>
      </c>
      <c r="T940" s="15">
        <f>AVERAGEIF(performance_data[inflow_flag],performance_data[[#This Row],[inflow_flag]],performance_data[return_percentage])</f>
        <v>5.0457846277021572</v>
      </c>
      <c r="U940" s="17">
        <f>IF(performance_data[[#This Row],[return_percentage]]&lt;performance_data[[#This Row],[benchmark_return]],1,0)</f>
        <v>0</v>
      </c>
      <c r="V940" s="17">
        <f>COUNTIFS(performance_data[portfolio_id],performance_data[[#This Row],[portfolio_id]])</f>
        <v>27</v>
      </c>
      <c r="W940" s="17">
        <f>COUNTIFS(performance_data[portfolio_id],performance_data[[#This Row],[portfolio_id]],
          performance_data[return_flag],1)</f>
        <v>8</v>
      </c>
      <c r="X940" s="15">
        <f>performance_data[[#This Row],[underperform_flag_count]]/performance_data[[#This Row],[totalportfoliocount]]</f>
        <v>0.29629629629629628</v>
      </c>
    </row>
    <row r="941" spans="1:24" x14ac:dyDescent="0.3">
      <c r="A941">
        <v>2439</v>
      </c>
      <c r="B941" s="1">
        <v>45458</v>
      </c>
      <c r="C941">
        <v>431066.48</v>
      </c>
      <c r="D941">
        <v>18.920000000000002</v>
      </c>
      <c r="E941">
        <v>15.66</v>
      </c>
      <c r="F941">
        <v>17751.61</v>
      </c>
      <c r="G941">
        <v>19353.09</v>
      </c>
      <c r="H941" t="s">
        <v>2205</v>
      </c>
      <c r="I941" t="s">
        <v>2211</v>
      </c>
      <c r="J941">
        <v>6</v>
      </c>
      <c r="K941" t="s">
        <v>2212</v>
      </c>
      <c r="L941" t="str">
        <f>IF(performance_data[[#This Row],[return_percentage]]&gt;=performance_data[[#This Row],[benchmark_return]],"Higher","Lower")</f>
        <v>Higher</v>
      </c>
      <c r="M941" s="14">
        <f xml:space="preserve"> _xlfn.MAXIFS(performance_data[date],performance_data[portfolio_id],performance_data[[#This Row],[portfolio_id]])</f>
        <v>45519</v>
      </c>
      <c r="N941" s="14">
        <f xml:space="preserve"> _xlfn.MINIFS(performance_data[date],performance_data[portfolio_id],performance_data[[#This Row],[portfolio_id]])</f>
        <v>44841</v>
      </c>
      <c r="O941" s="15">
        <f>_xlfn.MAXIFS(performance_data[portfolio_value],performance_data[portfolio_id],performance_data[[#This Row],[portfolio_id]],performance_data[date],performance_data[[#This Row],[latest_date]])</f>
        <v>494895.69</v>
      </c>
      <c r="P941" s="15">
        <f>_xlfn.MAXIFS(performance_data[portfolio_value],performance_data[portfolio_id],performance_data[[#This Row],[portfolio_id]],performance_data[date],performance_data[[#This Row],[starting_date]])</f>
        <v>161903.45000000001</v>
      </c>
      <c r="Q941" s="15">
        <f>performance_data[[#This Row],[latest_value]]-performance_data[[#This Row],[starting_value]]</f>
        <v>332992.24</v>
      </c>
      <c r="R941" s="15">
        <f>performance_data[[#This Row],[net_inflows]]-performance_data[[#This Row],[net_outflows]]</f>
        <v>-1601.4799999999996</v>
      </c>
      <c r="S941" s="15" t="str">
        <f>IF(performance_data[[#This Row],[net_inflows]]&gt;AVERAGE(performance_data[net_inflows]),"High","Low")</f>
        <v>High</v>
      </c>
      <c r="T941" s="15">
        <f>AVERAGEIF(performance_data[inflow_flag],performance_data[[#This Row],[inflow_flag]],performance_data[return_percentage])</f>
        <v>4.8467905675459724</v>
      </c>
      <c r="U941" s="17">
        <f>IF(performance_data[[#This Row],[return_percentage]]&lt;performance_data[[#This Row],[benchmark_return]],1,0)</f>
        <v>0</v>
      </c>
      <c r="V941" s="17">
        <f>COUNTIFS(performance_data[portfolio_id],performance_data[[#This Row],[portfolio_id]])</f>
        <v>27</v>
      </c>
      <c r="W941" s="17">
        <f>COUNTIFS(performance_data[portfolio_id],performance_data[[#This Row],[portfolio_id]],
          performance_data[return_flag],1)</f>
        <v>8</v>
      </c>
      <c r="X941" s="15">
        <f>performance_data[[#This Row],[underperform_flag_count]]/performance_data[[#This Row],[totalportfoliocount]]</f>
        <v>0.29629629629629628</v>
      </c>
    </row>
    <row r="942" spans="1:24" x14ac:dyDescent="0.3">
      <c r="A942">
        <v>2448</v>
      </c>
      <c r="B942" s="1">
        <v>45240</v>
      </c>
      <c r="C942">
        <v>114035.63</v>
      </c>
      <c r="D942">
        <v>10.46</v>
      </c>
      <c r="E942">
        <v>12.18</v>
      </c>
      <c r="F942">
        <v>312.83</v>
      </c>
      <c r="G942">
        <v>16784.28</v>
      </c>
      <c r="H942" t="s">
        <v>2213</v>
      </c>
      <c r="I942" t="s">
        <v>2217</v>
      </c>
      <c r="J942">
        <v>11</v>
      </c>
      <c r="K942" t="s">
        <v>2219</v>
      </c>
      <c r="L942" t="str">
        <f>IF(performance_data[[#This Row],[return_percentage]]&gt;=performance_data[[#This Row],[benchmark_return]],"Higher","Lower")</f>
        <v>Lower</v>
      </c>
      <c r="M942" s="14">
        <f xml:space="preserve"> _xlfn.MAXIFS(performance_data[date],performance_data[portfolio_id],performance_data[[#This Row],[portfolio_id]])</f>
        <v>45558</v>
      </c>
      <c r="N942" s="14">
        <f xml:space="preserve"> _xlfn.MINIFS(performance_data[date],performance_data[portfolio_id],performance_data[[#This Row],[portfolio_id]])</f>
        <v>44863</v>
      </c>
      <c r="O942" s="15">
        <f>_xlfn.MAXIFS(performance_data[portfolio_value],performance_data[portfolio_id],performance_data[[#This Row],[portfolio_id]],performance_data[date],performance_data[[#This Row],[latest_date]])</f>
        <v>160711.37</v>
      </c>
      <c r="P942" s="15">
        <f>_xlfn.MAXIFS(performance_data[portfolio_value],performance_data[portfolio_id],performance_data[[#This Row],[portfolio_id]],performance_data[date],performance_data[[#This Row],[starting_date]])</f>
        <v>427755.75</v>
      </c>
      <c r="Q942" s="15">
        <f>performance_data[[#This Row],[latest_value]]-performance_data[[#This Row],[starting_value]]</f>
        <v>-267044.38</v>
      </c>
      <c r="R942" s="15">
        <f>performance_data[[#This Row],[net_inflows]]-performance_data[[#This Row],[net_outflows]]</f>
        <v>-16471.449999999997</v>
      </c>
      <c r="S942" s="15" t="str">
        <f>IF(performance_data[[#This Row],[net_inflows]]&gt;AVERAGE(performance_data[net_inflows]),"High","Low")</f>
        <v>Low</v>
      </c>
      <c r="T942" s="15">
        <f>AVERAGEIF(performance_data[inflow_flag],performance_data[[#This Row],[inflow_flag]],performance_data[return_percentage])</f>
        <v>5.0457846277021572</v>
      </c>
      <c r="U942" s="17">
        <f>IF(performance_data[[#This Row],[return_percentage]]&lt;performance_data[[#This Row],[benchmark_return]],1,0)</f>
        <v>1</v>
      </c>
      <c r="V942" s="17">
        <f>COUNTIFS(performance_data[portfolio_id],performance_data[[#This Row],[portfolio_id]])</f>
        <v>32</v>
      </c>
      <c r="W942" s="17">
        <f>COUNTIFS(performance_data[portfolio_id],performance_data[[#This Row],[portfolio_id]],
          performance_data[return_flag],1)</f>
        <v>18</v>
      </c>
      <c r="X942" s="15">
        <f>performance_data[[#This Row],[underperform_flag_count]]/performance_data[[#This Row],[totalportfoliocount]]</f>
        <v>0.5625</v>
      </c>
    </row>
    <row r="943" spans="1:24" x14ac:dyDescent="0.3">
      <c r="A943">
        <v>2448</v>
      </c>
      <c r="B943" s="1">
        <v>45121</v>
      </c>
      <c r="C943">
        <v>485235</v>
      </c>
      <c r="D943">
        <v>13.49</v>
      </c>
      <c r="E943">
        <v>12.89</v>
      </c>
      <c r="F943">
        <v>19011.45</v>
      </c>
      <c r="G943">
        <v>17961.16</v>
      </c>
      <c r="H943" t="s">
        <v>2213</v>
      </c>
      <c r="I943" t="s">
        <v>2209</v>
      </c>
      <c r="J943">
        <v>7</v>
      </c>
      <c r="K943" t="s">
        <v>2210</v>
      </c>
      <c r="L943" t="str">
        <f>IF(performance_data[[#This Row],[return_percentage]]&gt;=performance_data[[#This Row],[benchmark_return]],"Higher","Lower")</f>
        <v>Higher</v>
      </c>
      <c r="M943" s="14">
        <f xml:space="preserve"> _xlfn.MAXIFS(performance_data[date],performance_data[portfolio_id],performance_data[[#This Row],[portfolio_id]])</f>
        <v>45558</v>
      </c>
      <c r="N943" s="14">
        <f xml:space="preserve"> _xlfn.MINIFS(performance_data[date],performance_data[portfolio_id],performance_data[[#This Row],[portfolio_id]])</f>
        <v>44863</v>
      </c>
      <c r="O943" s="15">
        <f>_xlfn.MAXIFS(performance_data[portfolio_value],performance_data[portfolio_id],performance_data[[#This Row],[portfolio_id]],performance_data[date],performance_data[[#This Row],[latest_date]])</f>
        <v>160711.37</v>
      </c>
      <c r="P943" s="15">
        <f>_xlfn.MAXIFS(performance_data[portfolio_value],performance_data[portfolio_id],performance_data[[#This Row],[portfolio_id]],performance_data[date],performance_data[[#This Row],[starting_date]])</f>
        <v>427755.75</v>
      </c>
      <c r="Q943" s="15">
        <f>performance_data[[#This Row],[latest_value]]-performance_data[[#This Row],[starting_value]]</f>
        <v>-267044.38</v>
      </c>
      <c r="R943" s="15">
        <f>performance_data[[#This Row],[net_inflows]]-performance_data[[#This Row],[net_outflows]]</f>
        <v>1050.2900000000009</v>
      </c>
      <c r="S943" s="15" t="str">
        <f>IF(performance_data[[#This Row],[net_inflows]]&gt;AVERAGE(performance_data[net_inflows]),"High","Low")</f>
        <v>High</v>
      </c>
      <c r="T943" s="15">
        <f>AVERAGEIF(performance_data[inflow_flag],performance_data[[#This Row],[inflow_flag]],performance_data[return_percentage])</f>
        <v>4.8467905675459724</v>
      </c>
      <c r="U943" s="17">
        <f>IF(performance_data[[#This Row],[return_percentage]]&lt;performance_data[[#This Row],[benchmark_return]],1,0)</f>
        <v>0</v>
      </c>
      <c r="V943" s="17">
        <f>COUNTIFS(performance_data[portfolio_id],performance_data[[#This Row],[portfolio_id]])</f>
        <v>32</v>
      </c>
      <c r="W943" s="17">
        <f>COUNTIFS(performance_data[portfolio_id],performance_data[[#This Row],[portfolio_id]],
          performance_data[return_flag],1)</f>
        <v>18</v>
      </c>
      <c r="X943" s="15">
        <f>performance_data[[#This Row],[underperform_flag_count]]/performance_data[[#This Row],[totalportfoliocount]]</f>
        <v>0.5625</v>
      </c>
    </row>
    <row r="944" spans="1:24" x14ac:dyDescent="0.3">
      <c r="A944">
        <v>2448</v>
      </c>
      <c r="B944" s="1">
        <v>44994</v>
      </c>
      <c r="C944">
        <v>349594.92</v>
      </c>
      <c r="D944">
        <v>-6.88</v>
      </c>
      <c r="E944">
        <v>-6.81</v>
      </c>
      <c r="F944">
        <v>5790.65</v>
      </c>
      <c r="G944">
        <v>15936.59</v>
      </c>
      <c r="H944" t="s">
        <v>2213</v>
      </c>
      <c r="I944" t="s">
        <v>2206</v>
      </c>
      <c r="J944">
        <v>3</v>
      </c>
      <c r="K944" t="s">
        <v>2222</v>
      </c>
      <c r="L944" t="str">
        <f>IF(performance_data[[#This Row],[return_percentage]]&gt;=performance_data[[#This Row],[benchmark_return]],"Higher","Lower")</f>
        <v>Lower</v>
      </c>
      <c r="M944" s="14">
        <f xml:space="preserve"> _xlfn.MAXIFS(performance_data[date],performance_data[portfolio_id],performance_data[[#This Row],[portfolio_id]])</f>
        <v>45558</v>
      </c>
      <c r="N944" s="14">
        <f xml:space="preserve"> _xlfn.MINIFS(performance_data[date],performance_data[portfolio_id],performance_data[[#This Row],[portfolio_id]])</f>
        <v>44863</v>
      </c>
      <c r="O944" s="15">
        <f>_xlfn.MAXIFS(performance_data[portfolio_value],performance_data[portfolio_id],performance_data[[#This Row],[portfolio_id]],performance_data[date],performance_data[[#This Row],[latest_date]])</f>
        <v>160711.37</v>
      </c>
      <c r="P944" s="15">
        <f>_xlfn.MAXIFS(performance_data[portfolio_value],performance_data[portfolio_id],performance_data[[#This Row],[portfolio_id]],performance_data[date],performance_data[[#This Row],[starting_date]])</f>
        <v>427755.75</v>
      </c>
      <c r="Q944" s="15">
        <f>performance_data[[#This Row],[latest_value]]-performance_data[[#This Row],[starting_value]]</f>
        <v>-267044.38</v>
      </c>
      <c r="R944" s="15">
        <f>performance_data[[#This Row],[net_inflows]]-performance_data[[#This Row],[net_outflows]]</f>
        <v>-10145.94</v>
      </c>
      <c r="S944" s="15" t="str">
        <f>IF(performance_data[[#This Row],[net_inflows]]&gt;AVERAGE(performance_data[net_inflows]),"High","Low")</f>
        <v>Low</v>
      </c>
      <c r="T944" s="15">
        <f>AVERAGEIF(performance_data[inflow_flag],performance_data[[#This Row],[inflow_flag]],performance_data[return_percentage])</f>
        <v>5.0457846277021572</v>
      </c>
      <c r="U944" s="17">
        <f>IF(performance_data[[#This Row],[return_percentage]]&lt;performance_data[[#This Row],[benchmark_return]],1,0)</f>
        <v>1</v>
      </c>
      <c r="V944" s="17">
        <f>COUNTIFS(performance_data[portfolio_id],performance_data[[#This Row],[portfolio_id]])</f>
        <v>32</v>
      </c>
      <c r="W944" s="17">
        <f>COUNTIFS(performance_data[portfolio_id],performance_data[[#This Row],[portfolio_id]],
          performance_data[return_flag],1)</f>
        <v>18</v>
      </c>
      <c r="X944" s="15">
        <f>performance_data[[#This Row],[underperform_flag_count]]/performance_data[[#This Row],[totalportfoliocount]]</f>
        <v>0.5625</v>
      </c>
    </row>
    <row r="945" spans="1:24" x14ac:dyDescent="0.3">
      <c r="A945">
        <v>2448</v>
      </c>
      <c r="B945" s="1">
        <v>45286</v>
      </c>
      <c r="C945">
        <v>97646.02</v>
      </c>
      <c r="D945">
        <v>11.04</v>
      </c>
      <c r="E945">
        <v>12.37</v>
      </c>
      <c r="F945">
        <v>2936.36</v>
      </c>
      <c r="G945">
        <v>15699.45</v>
      </c>
      <c r="H945" t="s">
        <v>2213</v>
      </c>
      <c r="I945" t="s">
        <v>2217</v>
      </c>
      <c r="J945">
        <v>12</v>
      </c>
      <c r="K945" t="s">
        <v>2218</v>
      </c>
      <c r="L945" t="str">
        <f>IF(performance_data[[#This Row],[return_percentage]]&gt;=performance_data[[#This Row],[benchmark_return]],"Higher","Lower")</f>
        <v>Lower</v>
      </c>
      <c r="M945" s="14">
        <f xml:space="preserve"> _xlfn.MAXIFS(performance_data[date],performance_data[portfolio_id],performance_data[[#This Row],[portfolio_id]])</f>
        <v>45558</v>
      </c>
      <c r="N945" s="14">
        <f xml:space="preserve"> _xlfn.MINIFS(performance_data[date],performance_data[portfolio_id],performance_data[[#This Row],[portfolio_id]])</f>
        <v>44863</v>
      </c>
      <c r="O945" s="15">
        <f>_xlfn.MAXIFS(performance_data[portfolio_value],performance_data[portfolio_id],performance_data[[#This Row],[portfolio_id]],performance_data[date],performance_data[[#This Row],[latest_date]])</f>
        <v>160711.37</v>
      </c>
      <c r="P945" s="15">
        <f>_xlfn.MAXIFS(performance_data[portfolio_value],performance_data[portfolio_id],performance_data[[#This Row],[portfolio_id]],performance_data[date],performance_data[[#This Row],[starting_date]])</f>
        <v>427755.75</v>
      </c>
      <c r="Q945" s="15">
        <f>performance_data[[#This Row],[latest_value]]-performance_data[[#This Row],[starting_value]]</f>
        <v>-267044.38</v>
      </c>
      <c r="R945" s="15">
        <f>performance_data[[#This Row],[net_inflows]]-performance_data[[#This Row],[net_outflows]]</f>
        <v>-12763.09</v>
      </c>
      <c r="S945" s="15" t="str">
        <f>IF(performance_data[[#This Row],[net_inflows]]&gt;AVERAGE(performance_data[net_inflows]),"High","Low")</f>
        <v>Low</v>
      </c>
      <c r="T945" s="15">
        <f>AVERAGEIF(performance_data[inflow_flag],performance_data[[#This Row],[inflow_flag]],performance_data[return_percentage])</f>
        <v>5.0457846277021572</v>
      </c>
      <c r="U945" s="17">
        <f>IF(performance_data[[#This Row],[return_percentage]]&lt;performance_data[[#This Row],[benchmark_return]],1,0)</f>
        <v>1</v>
      </c>
      <c r="V945" s="17">
        <f>COUNTIFS(performance_data[portfolio_id],performance_data[[#This Row],[portfolio_id]])</f>
        <v>32</v>
      </c>
      <c r="W945" s="17">
        <f>COUNTIFS(performance_data[portfolio_id],performance_data[[#This Row],[portfolio_id]],
          performance_data[return_flag],1)</f>
        <v>18</v>
      </c>
      <c r="X945" s="15">
        <f>performance_data[[#This Row],[underperform_flag_count]]/performance_data[[#This Row],[totalportfoliocount]]</f>
        <v>0.5625</v>
      </c>
    </row>
    <row r="946" spans="1:24" x14ac:dyDescent="0.3">
      <c r="A946">
        <v>2448</v>
      </c>
      <c r="B946" s="1">
        <v>45018</v>
      </c>
      <c r="C946">
        <v>152164.14000000001</v>
      </c>
      <c r="D946">
        <v>0.73</v>
      </c>
      <c r="E946">
        <v>0.87</v>
      </c>
      <c r="F946">
        <v>5038.13</v>
      </c>
      <c r="G946">
        <v>5545.77</v>
      </c>
      <c r="H946" t="s">
        <v>2213</v>
      </c>
      <c r="I946" t="s">
        <v>2211</v>
      </c>
      <c r="J946">
        <v>4</v>
      </c>
      <c r="K946" t="s">
        <v>2216</v>
      </c>
      <c r="L946" t="str">
        <f>IF(performance_data[[#This Row],[return_percentage]]&gt;=performance_data[[#This Row],[benchmark_return]],"Higher","Lower")</f>
        <v>Lower</v>
      </c>
      <c r="M946" s="14">
        <f xml:space="preserve"> _xlfn.MAXIFS(performance_data[date],performance_data[portfolio_id],performance_data[[#This Row],[portfolio_id]])</f>
        <v>45558</v>
      </c>
      <c r="N946" s="14">
        <f xml:space="preserve"> _xlfn.MINIFS(performance_data[date],performance_data[portfolio_id],performance_data[[#This Row],[portfolio_id]])</f>
        <v>44863</v>
      </c>
      <c r="O946" s="15">
        <f>_xlfn.MAXIFS(performance_data[portfolio_value],performance_data[portfolio_id],performance_data[[#This Row],[portfolio_id]],performance_data[date],performance_data[[#This Row],[latest_date]])</f>
        <v>160711.37</v>
      </c>
      <c r="P946" s="15">
        <f>_xlfn.MAXIFS(performance_data[portfolio_value],performance_data[portfolio_id],performance_data[[#This Row],[portfolio_id]],performance_data[date],performance_data[[#This Row],[starting_date]])</f>
        <v>427755.75</v>
      </c>
      <c r="Q946" s="15">
        <f>performance_data[[#This Row],[latest_value]]-performance_data[[#This Row],[starting_value]]</f>
        <v>-267044.38</v>
      </c>
      <c r="R946" s="15">
        <f>performance_data[[#This Row],[net_inflows]]-performance_data[[#This Row],[net_outflows]]</f>
        <v>-507.64000000000033</v>
      </c>
      <c r="S946" s="15" t="str">
        <f>IF(performance_data[[#This Row],[net_inflows]]&gt;AVERAGE(performance_data[net_inflows]),"High","Low")</f>
        <v>Low</v>
      </c>
      <c r="T946" s="15">
        <f>AVERAGEIF(performance_data[inflow_flag],performance_data[[#This Row],[inflow_flag]],performance_data[return_percentage])</f>
        <v>5.0457846277021572</v>
      </c>
      <c r="U946" s="17">
        <f>IF(performance_data[[#This Row],[return_percentage]]&lt;performance_data[[#This Row],[benchmark_return]],1,0)</f>
        <v>1</v>
      </c>
      <c r="V946" s="17">
        <f>COUNTIFS(performance_data[portfolio_id],performance_data[[#This Row],[portfolio_id]])</f>
        <v>32</v>
      </c>
      <c r="W946" s="17">
        <f>COUNTIFS(performance_data[portfolio_id],performance_data[[#This Row],[portfolio_id]],
          performance_data[return_flag],1)</f>
        <v>18</v>
      </c>
      <c r="X946" s="15">
        <f>performance_data[[#This Row],[underperform_flag_count]]/performance_data[[#This Row],[totalportfoliocount]]</f>
        <v>0.5625</v>
      </c>
    </row>
    <row r="947" spans="1:24" x14ac:dyDescent="0.3">
      <c r="A947">
        <v>2448</v>
      </c>
      <c r="B947" s="1">
        <v>45558</v>
      </c>
      <c r="C947">
        <v>160711.37</v>
      </c>
      <c r="D947">
        <v>-8.11</v>
      </c>
      <c r="E947">
        <v>-9.43</v>
      </c>
      <c r="F947">
        <v>15129.12</v>
      </c>
      <c r="G947">
        <v>5913.19</v>
      </c>
      <c r="H947" t="s">
        <v>2205</v>
      </c>
      <c r="I947" t="s">
        <v>2209</v>
      </c>
      <c r="J947">
        <v>9</v>
      </c>
      <c r="K947" t="s">
        <v>2221</v>
      </c>
      <c r="L947" t="str">
        <f>IF(performance_data[[#This Row],[return_percentage]]&gt;=performance_data[[#This Row],[benchmark_return]],"Higher","Lower")</f>
        <v>Higher</v>
      </c>
      <c r="M947" s="14">
        <f xml:space="preserve"> _xlfn.MAXIFS(performance_data[date],performance_data[portfolio_id],performance_data[[#This Row],[portfolio_id]])</f>
        <v>45558</v>
      </c>
      <c r="N947" s="14">
        <f xml:space="preserve"> _xlfn.MINIFS(performance_data[date],performance_data[portfolio_id],performance_data[[#This Row],[portfolio_id]])</f>
        <v>44863</v>
      </c>
      <c r="O947" s="15">
        <f>_xlfn.MAXIFS(performance_data[portfolio_value],performance_data[portfolio_id],performance_data[[#This Row],[portfolio_id]],performance_data[date],performance_data[[#This Row],[latest_date]])</f>
        <v>160711.37</v>
      </c>
      <c r="P947" s="15">
        <f>_xlfn.MAXIFS(performance_data[portfolio_value],performance_data[portfolio_id],performance_data[[#This Row],[portfolio_id]],performance_data[date],performance_data[[#This Row],[starting_date]])</f>
        <v>427755.75</v>
      </c>
      <c r="Q947" s="15">
        <f>performance_data[[#This Row],[latest_value]]-performance_data[[#This Row],[starting_value]]</f>
        <v>-267044.38</v>
      </c>
      <c r="R947" s="15">
        <f>performance_data[[#This Row],[net_inflows]]-performance_data[[#This Row],[net_outflows]]</f>
        <v>9215.93</v>
      </c>
      <c r="S947" s="15" t="str">
        <f>IF(performance_data[[#This Row],[net_inflows]]&gt;AVERAGE(performance_data[net_inflows]),"High","Low")</f>
        <v>High</v>
      </c>
      <c r="T947" s="15">
        <f>AVERAGEIF(performance_data[inflow_flag],performance_data[[#This Row],[inflow_flag]],performance_data[return_percentage])</f>
        <v>4.8467905675459724</v>
      </c>
      <c r="U947" s="17">
        <f>IF(performance_data[[#This Row],[return_percentage]]&lt;performance_data[[#This Row],[benchmark_return]],1,0)</f>
        <v>0</v>
      </c>
      <c r="V947" s="17">
        <f>COUNTIFS(performance_data[portfolio_id],performance_data[[#This Row],[portfolio_id]])</f>
        <v>32</v>
      </c>
      <c r="W947" s="17">
        <f>COUNTIFS(performance_data[portfolio_id],performance_data[[#This Row],[portfolio_id]],
          performance_data[return_flag],1)</f>
        <v>18</v>
      </c>
      <c r="X947" s="15">
        <f>performance_data[[#This Row],[underperform_flag_count]]/performance_data[[#This Row],[totalportfoliocount]]</f>
        <v>0.5625</v>
      </c>
    </row>
    <row r="948" spans="1:24" x14ac:dyDescent="0.3">
      <c r="A948">
        <v>2448</v>
      </c>
      <c r="B948" s="1">
        <v>45527</v>
      </c>
      <c r="C948">
        <v>333562.26</v>
      </c>
      <c r="D948">
        <v>11.93</v>
      </c>
      <c r="E948">
        <v>11.63</v>
      </c>
      <c r="F948">
        <v>3755.18</v>
      </c>
      <c r="G948">
        <v>6497.48</v>
      </c>
      <c r="H948" t="s">
        <v>2205</v>
      </c>
      <c r="I948" t="s">
        <v>2209</v>
      </c>
      <c r="J948">
        <v>8</v>
      </c>
      <c r="K948" t="s">
        <v>2214</v>
      </c>
      <c r="L948" t="str">
        <f>IF(performance_data[[#This Row],[return_percentage]]&gt;=performance_data[[#This Row],[benchmark_return]],"Higher","Lower")</f>
        <v>Higher</v>
      </c>
      <c r="M948" s="14">
        <f xml:space="preserve"> _xlfn.MAXIFS(performance_data[date],performance_data[portfolio_id],performance_data[[#This Row],[portfolio_id]])</f>
        <v>45558</v>
      </c>
      <c r="N948" s="14">
        <f xml:space="preserve"> _xlfn.MINIFS(performance_data[date],performance_data[portfolio_id],performance_data[[#This Row],[portfolio_id]])</f>
        <v>44863</v>
      </c>
      <c r="O948" s="15">
        <f>_xlfn.MAXIFS(performance_data[portfolio_value],performance_data[portfolio_id],performance_data[[#This Row],[portfolio_id]],performance_data[date],performance_data[[#This Row],[latest_date]])</f>
        <v>160711.37</v>
      </c>
      <c r="P948" s="15">
        <f>_xlfn.MAXIFS(performance_data[portfolio_value],performance_data[portfolio_id],performance_data[[#This Row],[portfolio_id]],performance_data[date],performance_data[[#This Row],[starting_date]])</f>
        <v>427755.75</v>
      </c>
      <c r="Q948" s="15">
        <f>performance_data[[#This Row],[latest_value]]-performance_data[[#This Row],[starting_value]]</f>
        <v>-267044.38</v>
      </c>
      <c r="R948" s="15">
        <f>performance_data[[#This Row],[net_inflows]]-performance_data[[#This Row],[net_outflows]]</f>
        <v>-2742.2999999999997</v>
      </c>
      <c r="S948" s="15" t="str">
        <f>IF(performance_data[[#This Row],[net_inflows]]&gt;AVERAGE(performance_data[net_inflows]),"High","Low")</f>
        <v>Low</v>
      </c>
      <c r="T948" s="15">
        <f>AVERAGEIF(performance_data[inflow_flag],performance_data[[#This Row],[inflow_flag]],performance_data[return_percentage])</f>
        <v>5.0457846277021572</v>
      </c>
      <c r="U948" s="17">
        <f>IF(performance_data[[#This Row],[return_percentage]]&lt;performance_data[[#This Row],[benchmark_return]],1,0)</f>
        <v>0</v>
      </c>
      <c r="V948" s="17">
        <f>COUNTIFS(performance_data[portfolio_id],performance_data[[#This Row],[portfolio_id]])</f>
        <v>32</v>
      </c>
      <c r="W948" s="17">
        <f>COUNTIFS(performance_data[portfolio_id],performance_data[[#This Row],[portfolio_id]],
          performance_data[return_flag],1)</f>
        <v>18</v>
      </c>
      <c r="X948" s="15">
        <f>performance_data[[#This Row],[underperform_flag_count]]/performance_data[[#This Row],[totalportfoliocount]]</f>
        <v>0.5625</v>
      </c>
    </row>
    <row r="949" spans="1:24" x14ac:dyDescent="0.3">
      <c r="A949">
        <v>2448</v>
      </c>
      <c r="B949" s="1">
        <v>44895</v>
      </c>
      <c r="C949">
        <v>474371.02</v>
      </c>
      <c r="D949">
        <v>18.010000000000002</v>
      </c>
      <c r="E949">
        <v>17.73</v>
      </c>
      <c r="F949">
        <v>4935.5</v>
      </c>
      <c r="G949">
        <v>4289.72</v>
      </c>
      <c r="H949" t="s">
        <v>2220</v>
      </c>
      <c r="I949" t="s">
        <v>2217</v>
      </c>
      <c r="J949">
        <v>11</v>
      </c>
      <c r="K949" t="s">
        <v>2219</v>
      </c>
      <c r="L949" t="str">
        <f>IF(performance_data[[#This Row],[return_percentage]]&gt;=performance_data[[#This Row],[benchmark_return]],"Higher","Lower")</f>
        <v>Higher</v>
      </c>
      <c r="M949" s="14">
        <f xml:space="preserve"> _xlfn.MAXIFS(performance_data[date],performance_data[portfolio_id],performance_data[[#This Row],[portfolio_id]])</f>
        <v>45558</v>
      </c>
      <c r="N949" s="14">
        <f xml:space="preserve"> _xlfn.MINIFS(performance_data[date],performance_data[portfolio_id],performance_data[[#This Row],[portfolio_id]])</f>
        <v>44863</v>
      </c>
      <c r="O949" s="15">
        <f>_xlfn.MAXIFS(performance_data[portfolio_value],performance_data[portfolio_id],performance_data[[#This Row],[portfolio_id]],performance_data[date],performance_data[[#This Row],[latest_date]])</f>
        <v>160711.37</v>
      </c>
      <c r="P949" s="15">
        <f>_xlfn.MAXIFS(performance_data[portfolio_value],performance_data[portfolio_id],performance_data[[#This Row],[portfolio_id]],performance_data[date],performance_data[[#This Row],[starting_date]])</f>
        <v>427755.75</v>
      </c>
      <c r="Q949" s="15">
        <f>performance_data[[#This Row],[latest_value]]-performance_data[[#This Row],[starting_value]]</f>
        <v>-267044.38</v>
      </c>
      <c r="R949" s="15">
        <f>performance_data[[#This Row],[net_inflows]]-performance_data[[#This Row],[net_outflows]]</f>
        <v>645.77999999999975</v>
      </c>
      <c r="S949" s="15" t="str">
        <f>IF(performance_data[[#This Row],[net_inflows]]&gt;AVERAGE(performance_data[net_inflows]),"High","Low")</f>
        <v>Low</v>
      </c>
      <c r="T949" s="15">
        <f>AVERAGEIF(performance_data[inflow_flag],performance_data[[#This Row],[inflow_flag]],performance_data[return_percentage])</f>
        <v>5.0457846277021572</v>
      </c>
      <c r="U949" s="17">
        <f>IF(performance_data[[#This Row],[return_percentage]]&lt;performance_data[[#This Row],[benchmark_return]],1,0)</f>
        <v>0</v>
      </c>
      <c r="V949" s="17">
        <f>COUNTIFS(performance_data[portfolio_id],performance_data[[#This Row],[portfolio_id]])</f>
        <v>32</v>
      </c>
      <c r="W949" s="17">
        <f>COUNTIFS(performance_data[portfolio_id],performance_data[[#This Row],[portfolio_id]],
          performance_data[return_flag],1)</f>
        <v>18</v>
      </c>
      <c r="X949" s="15">
        <f>performance_data[[#This Row],[underperform_flag_count]]/performance_data[[#This Row],[totalportfoliocount]]</f>
        <v>0.5625</v>
      </c>
    </row>
    <row r="950" spans="1:24" x14ac:dyDescent="0.3">
      <c r="A950">
        <v>2448</v>
      </c>
      <c r="B950" s="1">
        <v>45303</v>
      </c>
      <c r="C950">
        <v>474399.65</v>
      </c>
      <c r="D950">
        <v>-1.98</v>
      </c>
      <c r="E950">
        <v>-1.87</v>
      </c>
      <c r="F950">
        <v>305.7</v>
      </c>
      <c r="G950">
        <v>13390.79</v>
      </c>
      <c r="H950" t="s">
        <v>2205</v>
      </c>
      <c r="I950" t="s">
        <v>2206</v>
      </c>
      <c r="J950">
        <v>1</v>
      </c>
      <c r="K950" t="s">
        <v>2207</v>
      </c>
      <c r="L950" t="str">
        <f>IF(performance_data[[#This Row],[return_percentage]]&gt;=performance_data[[#This Row],[benchmark_return]],"Higher","Lower")</f>
        <v>Lower</v>
      </c>
      <c r="M950" s="14">
        <f xml:space="preserve"> _xlfn.MAXIFS(performance_data[date],performance_data[portfolio_id],performance_data[[#This Row],[portfolio_id]])</f>
        <v>45558</v>
      </c>
      <c r="N950" s="14">
        <f xml:space="preserve"> _xlfn.MINIFS(performance_data[date],performance_data[portfolio_id],performance_data[[#This Row],[portfolio_id]])</f>
        <v>44863</v>
      </c>
      <c r="O950" s="15">
        <f>_xlfn.MAXIFS(performance_data[portfolio_value],performance_data[portfolio_id],performance_data[[#This Row],[portfolio_id]],performance_data[date],performance_data[[#This Row],[latest_date]])</f>
        <v>160711.37</v>
      </c>
      <c r="P950" s="15">
        <f>_xlfn.MAXIFS(performance_data[portfolio_value],performance_data[portfolio_id],performance_data[[#This Row],[portfolio_id]],performance_data[date],performance_data[[#This Row],[starting_date]])</f>
        <v>427755.75</v>
      </c>
      <c r="Q950" s="15">
        <f>performance_data[[#This Row],[latest_value]]-performance_data[[#This Row],[starting_value]]</f>
        <v>-267044.38</v>
      </c>
      <c r="R950" s="15">
        <f>performance_data[[#This Row],[net_inflows]]-performance_data[[#This Row],[net_outflows]]</f>
        <v>-13085.09</v>
      </c>
      <c r="S950" s="15" t="str">
        <f>IF(performance_data[[#This Row],[net_inflows]]&gt;AVERAGE(performance_data[net_inflows]),"High","Low")</f>
        <v>Low</v>
      </c>
      <c r="T950" s="15">
        <f>AVERAGEIF(performance_data[inflow_flag],performance_data[[#This Row],[inflow_flag]],performance_data[return_percentage])</f>
        <v>5.0457846277021572</v>
      </c>
      <c r="U950" s="17">
        <f>IF(performance_data[[#This Row],[return_percentage]]&lt;performance_data[[#This Row],[benchmark_return]],1,0)</f>
        <v>1</v>
      </c>
      <c r="V950" s="17">
        <f>COUNTIFS(performance_data[portfolio_id],performance_data[[#This Row],[portfolio_id]])</f>
        <v>32</v>
      </c>
      <c r="W950" s="17">
        <f>COUNTIFS(performance_data[portfolio_id],performance_data[[#This Row],[portfolio_id]],
          performance_data[return_flag],1)</f>
        <v>18</v>
      </c>
      <c r="X950" s="15">
        <f>performance_data[[#This Row],[underperform_flag_count]]/performance_data[[#This Row],[totalportfoliocount]]</f>
        <v>0.5625</v>
      </c>
    </row>
    <row r="951" spans="1:24" x14ac:dyDescent="0.3">
      <c r="A951">
        <v>2448</v>
      </c>
      <c r="B951" s="1">
        <v>44869</v>
      </c>
      <c r="C951">
        <v>163318.34</v>
      </c>
      <c r="D951">
        <v>17.079999999999998</v>
      </c>
      <c r="E951">
        <v>18.98</v>
      </c>
      <c r="F951">
        <v>8338.82</v>
      </c>
      <c r="G951">
        <v>14207.52</v>
      </c>
      <c r="H951" t="s">
        <v>2220</v>
      </c>
      <c r="I951" t="s">
        <v>2217</v>
      </c>
      <c r="J951">
        <v>11</v>
      </c>
      <c r="K951" t="s">
        <v>2219</v>
      </c>
      <c r="L951" t="str">
        <f>IF(performance_data[[#This Row],[return_percentage]]&gt;=performance_data[[#This Row],[benchmark_return]],"Higher","Lower")</f>
        <v>Lower</v>
      </c>
      <c r="M951" s="14">
        <f xml:space="preserve"> _xlfn.MAXIFS(performance_data[date],performance_data[portfolio_id],performance_data[[#This Row],[portfolio_id]])</f>
        <v>45558</v>
      </c>
      <c r="N951" s="14">
        <f xml:space="preserve"> _xlfn.MINIFS(performance_data[date],performance_data[portfolio_id],performance_data[[#This Row],[portfolio_id]])</f>
        <v>44863</v>
      </c>
      <c r="O951" s="15">
        <f>_xlfn.MAXIFS(performance_data[portfolio_value],performance_data[portfolio_id],performance_data[[#This Row],[portfolio_id]],performance_data[date],performance_data[[#This Row],[latest_date]])</f>
        <v>160711.37</v>
      </c>
      <c r="P951" s="15">
        <f>_xlfn.MAXIFS(performance_data[portfolio_value],performance_data[portfolio_id],performance_data[[#This Row],[portfolio_id]],performance_data[date],performance_data[[#This Row],[starting_date]])</f>
        <v>427755.75</v>
      </c>
      <c r="Q951" s="15">
        <f>performance_data[[#This Row],[latest_value]]-performance_data[[#This Row],[starting_value]]</f>
        <v>-267044.38</v>
      </c>
      <c r="R951" s="15">
        <f>performance_data[[#This Row],[net_inflows]]-performance_data[[#This Row],[net_outflows]]</f>
        <v>-5868.7000000000007</v>
      </c>
      <c r="S951" s="15" t="str">
        <f>IF(performance_data[[#This Row],[net_inflows]]&gt;AVERAGE(performance_data[net_inflows]),"High","Low")</f>
        <v>Low</v>
      </c>
      <c r="T951" s="15">
        <f>AVERAGEIF(performance_data[inflow_flag],performance_data[[#This Row],[inflow_flag]],performance_data[return_percentage])</f>
        <v>5.0457846277021572</v>
      </c>
      <c r="U951" s="17">
        <f>IF(performance_data[[#This Row],[return_percentage]]&lt;performance_data[[#This Row],[benchmark_return]],1,0)</f>
        <v>1</v>
      </c>
      <c r="V951" s="17">
        <f>COUNTIFS(performance_data[portfolio_id],performance_data[[#This Row],[portfolio_id]])</f>
        <v>32</v>
      </c>
      <c r="W951" s="17">
        <f>COUNTIFS(performance_data[portfolio_id],performance_data[[#This Row],[portfolio_id]],
          performance_data[return_flag],1)</f>
        <v>18</v>
      </c>
      <c r="X951" s="15">
        <f>performance_data[[#This Row],[underperform_flag_count]]/performance_data[[#This Row],[totalportfoliocount]]</f>
        <v>0.5625</v>
      </c>
    </row>
    <row r="952" spans="1:24" x14ac:dyDescent="0.3">
      <c r="A952">
        <v>2448</v>
      </c>
      <c r="B952" s="1">
        <v>44922</v>
      </c>
      <c r="C952">
        <v>408831.06</v>
      </c>
      <c r="D952">
        <v>-8.74</v>
      </c>
      <c r="E952">
        <v>-8.4700000000000006</v>
      </c>
      <c r="F952">
        <v>1131.5</v>
      </c>
      <c r="G952">
        <v>5014.42</v>
      </c>
      <c r="H952" t="s">
        <v>2220</v>
      </c>
      <c r="I952" t="s">
        <v>2217</v>
      </c>
      <c r="J952">
        <v>12</v>
      </c>
      <c r="K952" t="s">
        <v>2218</v>
      </c>
      <c r="L952" t="str">
        <f>IF(performance_data[[#This Row],[return_percentage]]&gt;=performance_data[[#This Row],[benchmark_return]],"Higher","Lower")</f>
        <v>Lower</v>
      </c>
      <c r="M952" s="14">
        <f xml:space="preserve"> _xlfn.MAXIFS(performance_data[date],performance_data[portfolio_id],performance_data[[#This Row],[portfolio_id]])</f>
        <v>45558</v>
      </c>
      <c r="N952" s="14">
        <f xml:space="preserve"> _xlfn.MINIFS(performance_data[date],performance_data[portfolio_id],performance_data[[#This Row],[portfolio_id]])</f>
        <v>44863</v>
      </c>
      <c r="O952" s="15">
        <f>_xlfn.MAXIFS(performance_data[portfolio_value],performance_data[portfolio_id],performance_data[[#This Row],[portfolio_id]],performance_data[date],performance_data[[#This Row],[latest_date]])</f>
        <v>160711.37</v>
      </c>
      <c r="P952" s="15">
        <f>_xlfn.MAXIFS(performance_data[portfolio_value],performance_data[portfolio_id],performance_data[[#This Row],[portfolio_id]],performance_data[date],performance_data[[#This Row],[starting_date]])</f>
        <v>427755.75</v>
      </c>
      <c r="Q952" s="15">
        <f>performance_data[[#This Row],[latest_value]]-performance_data[[#This Row],[starting_value]]</f>
        <v>-267044.38</v>
      </c>
      <c r="R952" s="15">
        <f>performance_data[[#This Row],[net_inflows]]-performance_data[[#This Row],[net_outflows]]</f>
        <v>-3882.92</v>
      </c>
      <c r="S952" s="15" t="str">
        <f>IF(performance_data[[#This Row],[net_inflows]]&gt;AVERAGE(performance_data[net_inflows]),"High","Low")</f>
        <v>Low</v>
      </c>
      <c r="T952" s="15">
        <f>AVERAGEIF(performance_data[inflow_flag],performance_data[[#This Row],[inflow_flag]],performance_data[return_percentage])</f>
        <v>5.0457846277021572</v>
      </c>
      <c r="U952" s="17">
        <f>IF(performance_data[[#This Row],[return_percentage]]&lt;performance_data[[#This Row],[benchmark_return]],1,0)</f>
        <v>1</v>
      </c>
      <c r="V952" s="17">
        <f>COUNTIFS(performance_data[portfolio_id],performance_data[[#This Row],[portfolio_id]])</f>
        <v>32</v>
      </c>
      <c r="W952" s="17">
        <f>COUNTIFS(performance_data[portfolio_id],performance_data[[#This Row],[portfolio_id]],
          performance_data[return_flag],1)</f>
        <v>18</v>
      </c>
      <c r="X952" s="15">
        <f>performance_data[[#This Row],[underperform_flag_count]]/performance_data[[#This Row],[totalportfoliocount]]</f>
        <v>0.5625</v>
      </c>
    </row>
    <row r="953" spans="1:24" x14ac:dyDescent="0.3">
      <c r="A953">
        <v>2448</v>
      </c>
      <c r="B953" s="1">
        <v>45530</v>
      </c>
      <c r="C953">
        <v>439435.7</v>
      </c>
      <c r="D953">
        <v>-1.42</v>
      </c>
      <c r="E953">
        <v>-1.32</v>
      </c>
      <c r="F953">
        <v>5535.49</v>
      </c>
      <c r="G953">
        <v>17350.240000000002</v>
      </c>
      <c r="H953" t="s">
        <v>2205</v>
      </c>
      <c r="I953" t="s">
        <v>2209</v>
      </c>
      <c r="J953">
        <v>8</v>
      </c>
      <c r="K953" t="s">
        <v>2214</v>
      </c>
      <c r="L953" t="str">
        <f>IF(performance_data[[#This Row],[return_percentage]]&gt;=performance_data[[#This Row],[benchmark_return]],"Higher","Lower")</f>
        <v>Lower</v>
      </c>
      <c r="M953" s="14">
        <f xml:space="preserve"> _xlfn.MAXIFS(performance_data[date],performance_data[portfolio_id],performance_data[[#This Row],[portfolio_id]])</f>
        <v>45558</v>
      </c>
      <c r="N953" s="14">
        <f xml:space="preserve"> _xlfn.MINIFS(performance_data[date],performance_data[portfolio_id],performance_data[[#This Row],[portfolio_id]])</f>
        <v>44863</v>
      </c>
      <c r="O953" s="15">
        <f>_xlfn.MAXIFS(performance_data[portfolio_value],performance_data[portfolio_id],performance_data[[#This Row],[portfolio_id]],performance_data[date],performance_data[[#This Row],[latest_date]])</f>
        <v>160711.37</v>
      </c>
      <c r="P953" s="15">
        <f>_xlfn.MAXIFS(performance_data[portfolio_value],performance_data[portfolio_id],performance_data[[#This Row],[portfolio_id]],performance_data[date],performance_data[[#This Row],[starting_date]])</f>
        <v>427755.75</v>
      </c>
      <c r="Q953" s="15">
        <f>performance_data[[#This Row],[latest_value]]-performance_data[[#This Row],[starting_value]]</f>
        <v>-267044.38</v>
      </c>
      <c r="R953" s="15">
        <f>performance_data[[#This Row],[net_inflows]]-performance_data[[#This Row],[net_outflows]]</f>
        <v>-11814.750000000002</v>
      </c>
      <c r="S953" s="15" t="str">
        <f>IF(performance_data[[#This Row],[net_inflows]]&gt;AVERAGE(performance_data[net_inflows]),"High","Low")</f>
        <v>Low</v>
      </c>
      <c r="T953" s="15">
        <f>AVERAGEIF(performance_data[inflow_flag],performance_data[[#This Row],[inflow_flag]],performance_data[return_percentage])</f>
        <v>5.0457846277021572</v>
      </c>
      <c r="U953" s="17">
        <f>IF(performance_data[[#This Row],[return_percentage]]&lt;performance_data[[#This Row],[benchmark_return]],1,0)</f>
        <v>1</v>
      </c>
      <c r="V953" s="17">
        <f>COUNTIFS(performance_data[portfolio_id],performance_data[[#This Row],[portfolio_id]])</f>
        <v>32</v>
      </c>
      <c r="W953" s="17">
        <f>COUNTIFS(performance_data[portfolio_id],performance_data[[#This Row],[portfolio_id]],
          performance_data[return_flag],1)</f>
        <v>18</v>
      </c>
      <c r="X953" s="15">
        <f>performance_data[[#This Row],[underperform_flag_count]]/performance_data[[#This Row],[totalportfoliocount]]</f>
        <v>0.5625</v>
      </c>
    </row>
    <row r="954" spans="1:24" x14ac:dyDescent="0.3">
      <c r="A954">
        <v>2448</v>
      </c>
      <c r="B954" s="1">
        <v>45529</v>
      </c>
      <c r="C954">
        <v>274446.84000000003</v>
      </c>
      <c r="D954">
        <v>15.19</v>
      </c>
      <c r="E954">
        <v>14.39</v>
      </c>
      <c r="F954">
        <v>4578</v>
      </c>
      <c r="G954">
        <v>8199.64</v>
      </c>
      <c r="H954" t="s">
        <v>2205</v>
      </c>
      <c r="I954" t="s">
        <v>2209</v>
      </c>
      <c r="J954">
        <v>8</v>
      </c>
      <c r="K954" t="s">
        <v>2214</v>
      </c>
      <c r="L954" t="str">
        <f>IF(performance_data[[#This Row],[return_percentage]]&gt;=performance_data[[#This Row],[benchmark_return]],"Higher","Lower")</f>
        <v>Higher</v>
      </c>
      <c r="M954" s="14">
        <f xml:space="preserve"> _xlfn.MAXIFS(performance_data[date],performance_data[portfolio_id],performance_data[[#This Row],[portfolio_id]])</f>
        <v>45558</v>
      </c>
      <c r="N954" s="14">
        <f xml:space="preserve"> _xlfn.MINIFS(performance_data[date],performance_data[portfolio_id],performance_data[[#This Row],[portfolio_id]])</f>
        <v>44863</v>
      </c>
      <c r="O954" s="15">
        <f>_xlfn.MAXIFS(performance_data[portfolio_value],performance_data[portfolio_id],performance_data[[#This Row],[portfolio_id]],performance_data[date],performance_data[[#This Row],[latest_date]])</f>
        <v>160711.37</v>
      </c>
      <c r="P954" s="15">
        <f>_xlfn.MAXIFS(performance_data[portfolio_value],performance_data[portfolio_id],performance_data[[#This Row],[portfolio_id]],performance_data[date],performance_data[[#This Row],[starting_date]])</f>
        <v>427755.75</v>
      </c>
      <c r="Q954" s="15">
        <f>performance_data[[#This Row],[latest_value]]-performance_data[[#This Row],[starting_value]]</f>
        <v>-267044.38</v>
      </c>
      <c r="R954" s="15">
        <f>performance_data[[#This Row],[net_inflows]]-performance_data[[#This Row],[net_outflows]]</f>
        <v>-3621.6399999999994</v>
      </c>
      <c r="S954" s="15" t="str">
        <f>IF(performance_data[[#This Row],[net_inflows]]&gt;AVERAGE(performance_data[net_inflows]),"High","Low")</f>
        <v>Low</v>
      </c>
      <c r="T954" s="15">
        <f>AVERAGEIF(performance_data[inflow_flag],performance_data[[#This Row],[inflow_flag]],performance_data[return_percentage])</f>
        <v>5.0457846277021572</v>
      </c>
      <c r="U954" s="17">
        <f>IF(performance_data[[#This Row],[return_percentage]]&lt;performance_data[[#This Row],[benchmark_return]],1,0)</f>
        <v>0</v>
      </c>
      <c r="V954" s="17">
        <f>COUNTIFS(performance_data[portfolio_id],performance_data[[#This Row],[portfolio_id]])</f>
        <v>32</v>
      </c>
      <c r="W954" s="17">
        <f>COUNTIFS(performance_data[portfolio_id],performance_data[[#This Row],[portfolio_id]],
          performance_data[return_flag],1)</f>
        <v>18</v>
      </c>
      <c r="X954" s="15">
        <f>performance_data[[#This Row],[underperform_flag_count]]/performance_data[[#This Row],[totalportfoliocount]]</f>
        <v>0.5625</v>
      </c>
    </row>
    <row r="955" spans="1:24" x14ac:dyDescent="0.3">
      <c r="A955">
        <v>2448</v>
      </c>
      <c r="B955" s="1">
        <v>45007</v>
      </c>
      <c r="C955">
        <v>482491.96</v>
      </c>
      <c r="D955">
        <v>8.34</v>
      </c>
      <c r="E955">
        <v>8.17</v>
      </c>
      <c r="F955">
        <v>13631.21</v>
      </c>
      <c r="G955">
        <v>13136.82</v>
      </c>
      <c r="H955" t="s">
        <v>2213</v>
      </c>
      <c r="I955" t="s">
        <v>2206</v>
      </c>
      <c r="J955">
        <v>3</v>
      </c>
      <c r="K955" t="s">
        <v>2222</v>
      </c>
      <c r="L955" t="str">
        <f>IF(performance_data[[#This Row],[return_percentage]]&gt;=performance_data[[#This Row],[benchmark_return]],"Higher","Lower")</f>
        <v>Higher</v>
      </c>
      <c r="M955" s="14">
        <f xml:space="preserve"> _xlfn.MAXIFS(performance_data[date],performance_data[portfolio_id],performance_data[[#This Row],[portfolio_id]])</f>
        <v>45558</v>
      </c>
      <c r="N955" s="14">
        <f xml:space="preserve"> _xlfn.MINIFS(performance_data[date],performance_data[portfolio_id],performance_data[[#This Row],[portfolio_id]])</f>
        <v>44863</v>
      </c>
      <c r="O955" s="15">
        <f>_xlfn.MAXIFS(performance_data[portfolio_value],performance_data[portfolio_id],performance_data[[#This Row],[portfolio_id]],performance_data[date],performance_data[[#This Row],[latest_date]])</f>
        <v>160711.37</v>
      </c>
      <c r="P955" s="15">
        <f>_xlfn.MAXIFS(performance_data[portfolio_value],performance_data[portfolio_id],performance_data[[#This Row],[portfolio_id]],performance_data[date],performance_data[[#This Row],[starting_date]])</f>
        <v>427755.75</v>
      </c>
      <c r="Q955" s="15">
        <f>performance_data[[#This Row],[latest_value]]-performance_data[[#This Row],[starting_value]]</f>
        <v>-267044.38</v>
      </c>
      <c r="R955" s="15">
        <f>performance_data[[#This Row],[net_inflows]]-performance_data[[#This Row],[net_outflows]]</f>
        <v>494.38999999999942</v>
      </c>
      <c r="S955" s="15" t="str">
        <f>IF(performance_data[[#This Row],[net_inflows]]&gt;AVERAGE(performance_data[net_inflows]),"High","Low")</f>
        <v>High</v>
      </c>
      <c r="T955" s="15">
        <f>AVERAGEIF(performance_data[inflow_flag],performance_data[[#This Row],[inflow_flag]],performance_data[return_percentage])</f>
        <v>4.8467905675459724</v>
      </c>
      <c r="U955" s="17">
        <f>IF(performance_data[[#This Row],[return_percentage]]&lt;performance_data[[#This Row],[benchmark_return]],1,0)</f>
        <v>0</v>
      </c>
      <c r="V955" s="17">
        <f>COUNTIFS(performance_data[portfolio_id],performance_data[[#This Row],[portfolio_id]])</f>
        <v>32</v>
      </c>
      <c r="W955" s="17">
        <f>COUNTIFS(performance_data[portfolio_id],performance_data[[#This Row],[portfolio_id]],
          performance_data[return_flag],1)</f>
        <v>18</v>
      </c>
      <c r="X955" s="15">
        <f>performance_data[[#This Row],[underperform_flag_count]]/performance_data[[#This Row],[totalportfoliocount]]</f>
        <v>0.5625</v>
      </c>
    </row>
    <row r="956" spans="1:24" x14ac:dyDescent="0.3">
      <c r="A956">
        <v>2448</v>
      </c>
      <c r="B956" s="1">
        <v>45501</v>
      </c>
      <c r="C956">
        <v>489999.18</v>
      </c>
      <c r="D956">
        <v>15.18</v>
      </c>
      <c r="E956">
        <v>14.55</v>
      </c>
      <c r="F956">
        <v>3847.22</v>
      </c>
      <c r="G956">
        <v>4476.59</v>
      </c>
      <c r="H956" t="s">
        <v>2205</v>
      </c>
      <c r="I956" t="s">
        <v>2209</v>
      </c>
      <c r="J956">
        <v>7</v>
      </c>
      <c r="K956" t="s">
        <v>2210</v>
      </c>
      <c r="L956" t="str">
        <f>IF(performance_data[[#This Row],[return_percentage]]&gt;=performance_data[[#This Row],[benchmark_return]],"Higher","Lower")</f>
        <v>Higher</v>
      </c>
      <c r="M956" s="14">
        <f xml:space="preserve"> _xlfn.MAXIFS(performance_data[date],performance_data[portfolio_id],performance_data[[#This Row],[portfolio_id]])</f>
        <v>45558</v>
      </c>
      <c r="N956" s="14">
        <f xml:space="preserve"> _xlfn.MINIFS(performance_data[date],performance_data[portfolio_id],performance_data[[#This Row],[portfolio_id]])</f>
        <v>44863</v>
      </c>
      <c r="O956" s="15">
        <f>_xlfn.MAXIFS(performance_data[portfolio_value],performance_data[portfolio_id],performance_data[[#This Row],[portfolio_id]],performance_data[date],performance_data[[#This Row],[latest_date]])</f>
        <v>160711.37</v>
      </c>
      <c r="P956" s="15">
        <f>_xlfn.MAXIFS(performance_data[portfolio_value],performance_data[portfolio_id],performance_data[[#This Row],[portfolio_id]],performance_data[date],performance_data[[#This Row],[starting_date]])</f>
        <v>427755.75</v>
      </c>
      <c r="Q956" s="15">
        <f>performance_data[[#This Row],[latest_value]]-performance_data[[#This Row],[starting_value]]</f>
        <v>-267044.38</v>
      </c>
      <c r="R956" s="15">
        <f>performance_data[[#This Row],[net_inflows]]-performance_data[[#This Row],[net_outflows]]</f>
        <v>-629.37000000000035</v>
      </c>
      <c r="S956" s="15" t="str">
        <f>IF(performance_data[[#This Row],[net_inflows]]&gt;AVERAGE(performance_data[net_inflows]),"High","Low")</f>
        <v>Low</v>
      </c>
      <c r="T956" s="15">
        <f>AVERAGEIF(performance_data[inflow_flag],performance_data[[#This Row],[inflow_flag]],performance_data[return_percentage])</f>
        <v>5.0457846277021572</v>
      </c>
      <c r="U956" s="17">
        <f>IF(performance_data[[#This Row],[return_percentage]]&lt;performance_data[[#This Row],[benchmark_return]],1,0)</f>
        <v>0</v>
      </c>
      <c r="V956" s="17">
        <f>COUNTIFS(performance_data[portfolio_id],performance_data[[#This Row],[portfolio_id]])</f>
        <v>32</v>
      </c>
      <c r="W956" s="17">
        <f>COUNTIFS(performance_data[portfolio_id],performance_data[[#This Row],[portfolio_id]],
          performance_data[return_flag],1)</f>
        <v>18</v>
      </c>
      <c r="X956" s="15">
        <f>performance_data[[#This Row],[underperform_flag_count]]/performance_data[[#This Row],[totalportfoliocount]]</f>
        <v>0.5625</v>
      </c>
    </row>
    <row r="957" spans="1:24" x14ac:dyDescent="0.3">
      <c r="A957">
        <v>2448</v>
      </c>
      <c r="B957" s="1">
        <v>45464</v>
      </c>
      <c r="C957">
        <v>190000.81</v>
      </c>
      <c r="D957">
        <v>18.8</v>
      </c>
      <c r="E957">
        <v>20.04</v>
      </c>
      <c r="F957">
        <v>89.73</v>
      </c>
      <c r="G957">
        <v>18388.82</v>
      </c>
      <c r="H957" t="s">
        <v>2205</v>
      </c>
      <c r="I957" t="s">
        <v>2211</v>
      </c>
      <c r="J957">
        <v>6</v>
      </c>
      <c r="K957" t="s">
        <v>2212</v>
      </c>
      <c r="L957" t="str">
        <f>IF(performance_data[[#This Row],[return_percentage]]&gt;=performance_data[[#This Row],[benchmark_return]],"Higher","Lower")</f>
        <v>Lower</v>
      </c>
      <c r="M957" s="14">
        <f xml:space="preserve"> _xlfn.MAXIFS(performance_data[date],performance_data[portfolio_id],performance_data[[#This Row],[portfolio_id]])</f>
        <v>45558</v>
      </c>
      <c r="N957" s="14">
        <f xml:space="preserve"> _xlfn.MINIFS(performance_data[date],performance_data[portfolio_id],performance_data[[#This Row],[portfolio_id]])</f>
        <v>44863</v>
      </c>
      <c r="O957" s="15">
        <f>_xlfn.MAXIFS(performance_data[portfolio_value],performance_data[portfolio_id],performance_data[[#This Row],[portfolio_id]],performance_data[date],performance_data[[#This Row],[latest_date]])</f>
        <v>160711.37</v>
      </c>
      <c r="P957" s="15">
        <f>_xlfn.MAXIFS(performance_data[portfolio_value],performance_data[portfolio_id],performance_data[[#This Row],[portfolio_id]],performance_data[date],performance_data[[#This Row],[starting_date]])</f>
        <v>427755.75</v>
      </c>
      <c r="Q957" s="15">
        <f>performance_data[[#This Row],[latest_value]]-performance_data[[#This Row],[starting_value]]</f>
        <v>-267044.38</v>
      </c>
      <c r="R957" s="15">
        <f>performance_data[[#This Row],[net_inflows]]-performance_data[[#This Row],[net_outflows]]</f>
        <v>-18299.09</v>
      </c>
      <c r="S957" s="15" t="str">
        <f>IF(performance_data[[#This Row],[net_inflows]]&gt;AVERAGE(performance_data[net_inflows]),"High","Low")</f>
        <v>Low</v>
      </c>
      <c r="T957" s="15">
        <f>AVERAGEIF(performance_data[inflow_flag],performance_data[[#This Row],[inflow_flag]],performance_data[return_percentage])</f>
        <v>5.0457846277021572</v>
      </c>
      <c r="U957" s="17">
        <f>IF(performance_data[[#This Row],[return_percentage]]&lt;performance_data[[#This Row],[benchmark_return]],1,0)</f>
        <v>1</v>
      </c>
      <c r="V957" s="17">
        <f>COUNTIFS(performance_data[portfolio_id],performance_data[[#This Row],[portfolio_id]])</f>
        <v>32</v>
      </c>
      <c r="W957" s="17">
        <f>COUNTIFS(performance_data[portfolio_id],performance_data[[#This Row],[portfolio_id]],
          performance_data[return_flag],1)</f>
        <v>18</v>
      </c>
      <c r="X957" s="15">
        <f>performance_data[[#This Row],[underperform_flag_count]]/performance_data[[#This Row],[totalportfoliocount]]</f>
        <v>0.5625</v>
      </c>
    </row>
    <row r="958" spans="1:24" x14ac:dyDescent="0.3">
      <c r="A958">
        <v>2448</v>
      </c>
      <c r="B958" s="1">
        <v>45169</v>
      </c>
      <c r="C958">
        <v>299280.98</v>
      </c>
      <c r="D958">
        <v>-9.48</v>
      </c>
      <c r="E958">
        <v>-8.4</v>
      </c>
      <c r="F958">
        <v>4018.32</v>
      </c>
      <c r="G958">
        <v>4867.84</v>
      </c>
      <c r="H958" t="s">
        <v>2213</v>
      </c>
      <c r="I958" t="s">
        <v>2209</v>
      </c>
      <c r="J958">
        <v>8</v>
      </c>
      <c r="K958" t="s">
        <v>2214</v>
      </c>
      <c r="L958" t="str">
        <f>IF(performance_data[[#This Row],[return_percentage]]&gt;=performance_data[[#This Row],[benchmark_return]],"Higher","Lower")</f>
        <v>Lower</v>
      </c>
      <c r="M958" s="14">
        <f xml:space="preserve"> _xlfn.MAXIFS(performance_data[date],performance_data[portfolio_id],performance_data[[#This Row],[portfolio_id]])</f>
        <v>45558</v>
      </c>
      <c r="N958" s="14">
        <f xml:space="preserve"> _xlfn.MINIFS(performance_data[date],performance_data[portfolio_id],performance_data[[#This Row],[portfolio_id]])</f>
        <v>44863</v>
      </c>
      <c r="O958" s="15">
        <f>_xlfn.MAXIFS(performance_data[portfolio_value],performance_data[portfolio_id],performance_data[[#This Row],[portfolio_id]],performance_data[date],performance_data[[#This Row],[latest_date]])</f>
        <v>160711.37</v>
      </c>
      <c r="P958" s="15">
        <f>_xlfn.MAXIFS(performance_data[portfolio_value],performance_data[portfolio_id],performance_data[[#This Row],[portfolio_id]],performance_data[date],performance_data[[#This Row],[starting_date]])</f>
        <v>427755.75</v>
      </c>
      <c r="Q958" s="15">
        <f>performance_data[[#This Row],[latest_value]]-performance_data[[#This Row],[starting_value]]</f>
        <v>-267044.38</v>
      </c>
      <c r="R958" s="15">
        <f>performance_data[[#This Row],[net_inflows]]-performance_data[[#This Row],[net_outflows]]</f>
        <v>-849.52</v>
      </c>
      <c r="S958" s="15" t="str">
        <f>IF(performance_data[[#This Row],[net_inflows]]&gt;AVERAGE(performance_data[net_inflows]),"High","Low")</f>
        <v>Low</v>
      </c>
      <c r="T958" s="15">
        <f>AVERAGEIF(performance_data[inflow_flag],performance_data[[#This Row],[inflow_flag]],performance_data[return_percentage])</f>
        <v>5.0457846277021572</v>
      </c>
      <c r="U958" s="17">
        <f>IF(performance_data[[#This Row],[return_percentage]]&lt;performance_data[[#This Row],[benchmark_return]],1,0)</f>
        <v>1</v>
      </c>
      <c r="V958" s="17">
        <f>COUNTIFS(performance_data[portfolio_id],performance_data[[#This Row],[portfolio_id]])</f>
        <v>32</v>
      </c>
      <c r="W958" s="17">
        <f>COUNTIFS(performance_data[portfolio_id],performance_data[[#This Row],[portfolio_id]],
          performance_data[return_flag],1)</f>
        <v>18</v>
      </c>
      <c r="X958" s="15">
        <f>performance_data[[#This Row],[underperform_flag_count]]/performance_data[[#This Row],[totalportfoliocount]]</f>
        <v>0.5625</v>
      </c>
    </row>
    <row r="959" spans="1:24" x14ac:dyDescent="0.3">
      <c r="A959">
        <v>2448</v>
      </c>
      <c r="B959" s="1">
        <v>45265</v>
      </c>
      <c r="C959">
        <v>460051.09</v>
      </c>
      <c r="D959">
        <v>-9.8699999999999992</v>
      </c>
      <c r="E959">
        <v>-10.039999999999999</v>
      </c>
      <c r="F959">
        <v>5939.55</v>
      </c>
      <c r="G959">
        <v>19380</v>
      </c>
      <c r="H959" t="s">
        <v>2213</v>
      </c>
      <c r="I959" t="s">
        <v>2217</v>
      </c>
      <c r="J959">
        <v>12</v>
      </c>
      <c r="K959" t="s">
        <v>2218</v>
      </c>
      <c r="L959" t="str">
        <f>IF(performance_data[[#This Row],[return_percentage]]&gt;=performance_data[[#This Row],[benchmark_return]],"Higher","Lower")</f>
        <v>Higher</v>
      </c>
      <c r="M959" s="14">
        <f xml:space="preserve"> _xlfn.MAXIFS(performance_data[date],performance_data[portfolio_id],performance_data[[#This Row],[portfolio_id]])</f>
        <v>45558</v>
      </c>
      <c r="N959" s="14">
        <f xml:space="preserve"> _xlfn.MINIFS(performance_data[date],performance_data[portfolio_id],performance_data[[#This Row],[portfolio_id]])</f>
        <v>44863</v>
      </c>
      <c r="O959" s="15">
        <f>_xlfn.MAXIFS(performance_data[portfolio_value],performance_data[portfolio_id],performance_data[[#This Row],[portfolio_id]],performance_data[date],performance_data[[#This Row],[latest_date]])</f>
        <v>160711.37</v>
      </c>
      <c r="P959" s="15">
        <f>_xlfn.MAXIFS(performance_data[portfolio_value],performance_data[portfolio_id],performance_data[[#This Row],[portfolio_id]],performance_data[date],performance_data[[#This Row],[starting_date]])</f>
        <v>427755.75</v>
      </c>
      <c r="Q959" s="15">
        <f>performance_data[[#This Row],[latest_value]]-performance_data[[#This Row],[starting_value]]</f>
        <v>-267044.38</v>
      </c>
      <c r="R959" s="15">
        <f>performance_data[[#This Row],[net_inflows]]-performance_data[[#This Row],[net_outflows]]</f>
        <v>-13440.45</v>
      </c>
      <c r="S959" s="15" t="str">
        <f>IF(performance_data[[#This Row],[net_inflows]]&gt;AVERAGE(performance_data[net_inflows]),"High","Low")</f>
        <v>Low</v>
      </c>
      <c r="T959" s="15">
        <f>AVERAGEIF(performance_data[inflow_flag],performance_data[[#This Row],[inflow_flag]],performance_data[return_percentage])</f>
        <v>5.0457846277021572</v>
      </c>
      <c r="U959" s="17">
        <f>IF(performance_data[[#This Row],[return_percentage]]&lt;performance_data[[#This Row],[benchmark_return]],1,0)</f>
        <v>0</v>
      </c>
      <c r="V959" s="17">
        <f>COUNTIFS(performance_data[portfolio_id],performance_data[[#This Row],[portfolio_id]])</f>
        <v>32</v>
      </c>
      <c r="W959" s="17">
        <f>COUNTIFS(performance_data[portfolio_id],performance_data[[#This Row],[portfolio_id]],
          performance_data[return_flag],1)</f>
        <v>18</v>
      </c>
      <c r="X959" s="15">
        <f>performance_data[[#This Row],[underperform_flag_count]]/performance_data[[#This Row],[totalportfoliocount]]</f>
        <v>0.5625</v>
      </c>
    </row>
    <row r="960" spans="1:24" x14ac:dyDescent="0.3">
      <c r="A960">
        <v>2448</v>
      </c>
      <c r="B960" s="1">
        <v>44875</v>
      </c>
      <c r="C960">
        <v>270035.90999999997</v>
      </c>
      <c r="D960">
        <v>7.74</v>
      </c>
      <c r="E960">
        <v>7.96</v>
      </c>
      <c r="F960">
        <v>9242.31</v>
      </c>
      <c r="G960">
        <v>18956.25</v>
      </c>
      <c r="H960" t="s">
        <v>2220</v>
      </c>
      <c r="I960" t="s">
        <v>2217</v>
      </c>
      <c r="J960">
        <v>11</v>
      </c>
      <c r="K960" t="s">
        <v>2219</v>
      </c>
      <c r="L960" t="str">
        <f>IF(performance_data[[#This Row],[return_percentage]]&gt;=performance_data[[#This Row],[benchmark_return]],"Higher","Lower")</f>
        <v>Lower</v>
      </c>
      <c r="M960" s="14">
        <f xml:space="preserve"> _xlfn.MAXIFS(performance_data[date],performance_data[portfolio_id],performance_data[[#This Row],[portfolio_id]])</f>
        <v>45558</v>
      </c>
      <c r="N960" s="14">
        <f xml:space="preserve"> _xlfn.MINIFS(performance_data[date],performance_data[portfolio_id],performance_data[[#This Row],[portfolio_id]])</f>
        <v>44863</v>
      </c>
      <c r="O960" s="15">
        <f>_xlfn.MAXIFS(performance_data[portfolio_value],performance_data[portfolio_id],performance_data[[#This Row],[portfolio_id]],performance_data[date],performance_data[[#This Row],[latest_date]])</f>
        <v>160711.37</v>
      </c>
      <c r="P960" s="15">
        <f>_xlfn.MAXIFS(performance_data[portfolio_value],performance_data[portfolio_id],performance_data[[#This Row],[portfolio_id]],performance_data[date],performance_data[[#This Row],[starting_date]])</f>
        <v>427755.75</v>
      </c>
      <c r="Q960" s="15">
        <f>performance_data[[#This Row],[latest_value]]-performance_data[[#This Row],[starting_value]]</f>
        <v>-267044.38</v>
      </c>
      <c r="R960" s="15">
        <f>performance_data[[#This Row],[net_inflows]]-performance_data[[#This Row],[net_outflows]]</f>
        <v>-9713.94</v>
      </c>
      <c r="S960" s="15" t="str">
        <f>IF(performance_data[[#This Row],[net_inflows]]&gt;AVERAGE(performance_data[net_inflows]),"High","Low")</f>
        <v>Low</v>
      </c>
      <c r="T960" s="15">
        <f>AVERAGEIF(performance_data[inflow_flag],performance_data[[#This Row],[inflow_flag]],performance_data[return_percentage])</f>
        <v>5.0457846277021572</v>
      </c>
      <c r="U960" s="17">
        <f>IF(performance_data[[#This Row],[return_percentage]]&lt;performance_data[[#This Row],[benchmark_return]],1,0)</f>
        <v>1</v>
      </c>
      <c r="V960" s="17">
        <f>COUNTIFS(performance_data[portfolio_id],performance_data[[#This Row],[portfolio_id]])</f>
        <v>32</v>
      </c>
      <c r="W960" s="17">
        <f>COUNTIFS(performance_data[portfolio_id],performance_data[[#This Row],[portfolio_id]],
          performance_data[return_flag],1)</f>
        <v>18</v>
      </c>
      <c r="X960" s="15">
        <f>performance_data[[#This Row],[underperform_flag_count]]/performance_data[[#This Row],[totalportfoliocount]]</f>
        <v>0.5625</v>
      </c>
    </row>
    <row r="961" spans="1:24" x14ac:dyDescent="0.3">
      <c r="A961">
        <v>2448</v>
      </c>
      <c r="B961" s="1">
        <v>44926</v>
      </c>
      <c r="C961">
        <v>282885.05</v>
      </c>
      <c r="D961">
        <v>-4.83</v>
      </c>
      <c r="E961">
        <v>-3.97</v>
      </c>
      <c r="F961">
        <v>597.36</v>
      </c>
      <c r="G961">
        <v>6511.24</v>
      </c>
      <c r="H961" t="s">
        <v>2220</v>
      </c>
      <c r="I961" t="s">
        <v>2217</v>
      </c>
      <c r="J961">
        <v>12</v>
      </c>
      <c r="K961" t="s">
        <v>2218</v>
      </c>
      <c r="L961" t="str">
        <f>IF(performance_data[[#This Row],[return_percentage]]&gt;=performance_data[[#This Row],[benchmark_return]],"Higher","Lower")</f>
        <v>Lower</v>
      </c>
      <c r="M961" s="14">
        <f xml:space="preserve"> _xlfn.MAXIFS(performance_data[date],performance_data[portfolio_id],performance_data[[#This Row],[portfolio_id]])</f>
        <v>45558</v>
      </c>
      <c r="N961" s="14">
        <f xml:space="preserve"> _xlfn.MINIFS(performance_data[date],performance_data[portfolio_id],performance_data[[#This Row],[portfolio_id]])</f>
        <v>44863</v>
      </c>
      <c r="O961" s="15">
        <f>_xlfn.MAXIFS(performance_data[portfolio_value],performance_data[portfolio_id],performance_data[[#This Row],[portfolio_id]],performance_data[date],performance_data[[#This Row],[latest_date]])</f>
        <v>160711.37</v>
      </c>
      <c r="P961" s="15">
        <f>_xlfn.MAXIFS(performance_data[portfolio_value],performance_data[portfolio_id],performance_data[[#This Row],[portfolio_id]],performance_data[date],performance_data[[#This Row],[starting_date]])</f>
        <v>427755.75</v>
      </c>
      <c r="Q961" s="15">
        <f>performance_data[[#This Row],[latest_value]]-performance_data[[#This Row],[starting_value]]</f>
        <v>-267044.38</v>
      </c>
      <c r="R961" s="15">
        <f>performance_data[[#This Row],[net_inflows]]-performance_data[[#This Row],[net_outflows]]</f>
        <v>-5913.88</v>
      </c>
      <c r="S961" s="15" t="str">
        <f>IF(performance_data[[#This Row],[net_inflows]]&gt;AVERAGE(performance_data[net_inflows]),"High","Low")</f>
        <v>Low</v>
      </c>
      <c r="T961" s="15">
        <f>AVERAGEIF(performance_data[inflow_flag],performance_data[[#This Row],[inflow_flag]],performance_data[return_percentage])</f>
        <v>5.0457846277021572</v>
      </c>
      <c r="U961" s="17">
        <f>IF(performance_data[[#This Row],[return_percentage]]&lt;performance_data[[#This Row],[benchmark_return]],1,0)</f>
        <v>1</v>
      </c>
      <c r="V961" s="17">
        <f>COUNTIFS(performance_data[portfolio_id],performance_data[[#This Row],[portfolio_id]])</f>
        <v>32</v>
      </c>
      <c r="W961" s="17">
        <f>COUNTIFS(performance_data[portfolio_id],performance_data[[#This Row],[portfolio_id]],
          performance_data[return_flag],1)</f>
        <v>18</v>
      </c>
      <c r="X961" s="15">
        <f>performance_data[[#This Row],[underperform_flag_count]]/performance_data[[#This Row],[totalportfoliocount]]</f>
        <v>0.5625</v>
      </c>
    </row>
    <row r="962" spans="1:24" x14ac:dyDescent="0.3">
      <c r="A962">
        <v>2448</v>
      </c>
      <c r="B962" s="1">
        <v>44981</v>
      </c>
      <c r="C962">
        <v>133763.03</v>
      </c>
      <c r="D962">
        <v>0.35</v>
      </c>
      <c r="E962">
        <v>0.42</v>
      </c>
      <c r="F962">
        <v>4758.05</v>
      </c>
      <c r="G962">
        <v>3760.74</v>
      </c>
      <c r="H962" t="s">
        <v>2213</v>
      </c>
      <c r="I962" t="s">
        <v>2206</v>
      </c>
      <c r="J962">
        <v>2</v>
      </c>
      <c r="K962" t="s">
        <v>2226</v>
      </c>
      <c r="L962" t="str">
        <f>IF(performance_data[[#This Row],[return_percentage]]&gt;=performance_data[[#This Row],[benchmark_return]],"Higher","Lower")</f>
        <v>Lower</v>
      </c>
      <c r="M962" s="14">
        <f xml:space="preserve"> _xlfn.MAXIFS(performance_data[date],performance_data[portfolio_id],performance_data[[#This Row],[portfolio_id]])</f>
        <v>45558</v>
      </c>
      <c r="N962" s="14">
        <f xml:space="preserve"> _xlfn.MINIFS(performance_data[date],performance_data[portfolio_id],performance_data[[#This Row],[portfolio_id]])</f>
        <v>44863</v>
      </c>
      <c r="O962" s="15">
        <f>_xlfn.MAXIFS(performance_data[portfolio_value],performance_data[portfolio_id],performance_data[[#This Row],[portfolio_id]],performance_data[date],performance_data[[#This Row],[latest_date]])</f>
        <v>160711.37</v>
      </c>
      <c r="P962" s="15">
        <f>_xlfn.MAXIFS(performance_data[portfolio_value],performance_data[portfolio_id],performance_data[[#This Row],[portfolio_id]],performance_data[date],performance_data[[#This Row],[starting_date]])</f>
        <v>427755.75</v>
      </c>
      <c r="Q962" s="15">
        <f>performance_data[[#This Row],[latest_value]]-performance_data[[#This Row],[starting_value]]</f>
        <v>-267044.38</v>
      </c>
      <c r="R962" s="15">
        <f>performance_data[[#This Row],[net_inflows]]-performance_data[[#This Row],[net_outflows]]</f>
        <v>997.3100000000004</v>
      </c>
      <c r="S962" s="15" t="str">
        <f>IF(performance_data[[#This Row],[net_inflows]]&gt;AVERAGE(performance_data[net_inflows]),"High","Low")</f>
        <v>Low</v>
      </c>
      <c r="T962" s="15">
        <f>AVERAGEIF(performance_data[inflow_flag],performance_data[[#This Row],[inflow_flag]],performance_data[return_percentage])</f>
        <v>5.0457846277021572</v>
      </c>
      <c r="U962" s="17">
        <f>IF(performance_data[[#This Row],[return_percentage]]&lt;performance_data[[#This Row],[benchmark_return]],1,0)</f>
        <v>1</v>
      </c>
      <c r="V962" s="17">
        <f>COUNTIFS(performance_data[portfolio_id],performance_data[[#This Row],[portfolio_id]])</f>
        <v>32</v>
      </c>
      <c r="W962" s="17">
        <f>COUNTIFS(performance_data[portfolio_id],performance_data[[#This Row],[portfolio_id]],
          performance_data[return_flag],1)</f>
        <v>18</v>
      </c>
      <c r="X962" s="15">
        <f>performance_data[[#This Row],[underperform_flag_count]]/performance_data[[#This Row],[totalportfoliocount]]</f>
        <v>0.5625</v>
      </c>
    </row>
    <row r="963" spans="1:24" x14ac:dyDescent="0.3">
      <c r="A963">
        <v>2448</v>
      </c>
      <c r="B963" s="1">
        <v>45303</v>
      </c>
      <c r="C963">
        <v>440611.41</v>
      </c>
      <c r="D963">
        <v>11.34</v>
      </c>
      <c r="E963">
        <v>9.42</v>
      </c>
      <c r="F963">
        <v>4183.49</v>
      </c>
      <c r="G963">
        <v>17508.18</v>
      </c>
      <c r="H963" t="s">
        <v>2205</v>
      </c>
      <c r="I963" t="s">
        <v>2206</v>
      </c>
      <c r="J963">
        <v>1</v>
      </c>
      <c r="K963" t="s">
        <v>2207</v>
      </c>
      <c r="L963" t="str">
        <f>IF(performance_data[[#This Row],[return_percentage]]&gt;=performance_data[[#This Row],[benchmark_return]],"Higher","Lower")</f>
        <v>Higher</v>
      </c>
      <c r="M963" s="14">
        <f xml:space="preserve"> _xlfn.MAXIFS(performance_data[date],performance_data[portfolio_id],performance_data[[#This Row],[portfolio_id]])</f>
        <v>45558</v>
      </c>
      <c r="N963" s="14">
        <f xml:space="preserve"> _xlfn.MINIFS(performance_data[date],performance_data[portfolio_id],performance_data[[#This Row],[portfolio_id]])</f>
        <v>44863</v>
      </c>
      <c r="O963" s="15">
        <f>_xlfn.MAXIFS(performance_data[portfolio_value],performance_data[portfolio_id],performance_data[[#This Row],[portfolio_id]],performance_data[date],performance_data[[#This Row],[latest_date]])</f>
        <v>160711.37</v>
      </c>
      <c r="P963" s="15">
        <f>_xlfn.MAXIFS(performance_data[portfolio_value],performance_data[portfolio_id],performance_data[[#This Row],[portfolio_id]],performance_data[date],performance_data[[#This Row],[starting_date]])</f>
        <v>427755.75</v>
      </c>
      <c r="Q963" s="15">
        <f>performance_data[[#This Row],[latest_value]]-performance_data[[#This Row],[starting_value]]</f>
        <v>-267044.38</v>
      </c>
      <c r="R963" s="15">
        <f>performance_data[[#This Row],[net_inflows]]-performance_data[[#This Row],[net_outflows]]</f>
        <v>-13324.69</v>
      </c>
      <c r="S963" s="15" t="str">
        <f>IF(performance_data[[#This Row],[net_inflows]]&gt;AVERAGE(performance_data[net_inflows]),"High","Low")</f>
        <v>Low</v>
      </c>
      <c r="T963" s="15">
        <f>AVERAGEIF(performance_data[inflow_flag],performance_data[[#This Row],[inflow_flag]],performance_data[return_percentage])</f>
        <v>5.0457846277021572</v>
      </c>
      <c r="U963" s="17">
        <f>IF(performance_data[[#This Row],[return_percentage]]&lt;performance_data[[#This Row],[benchmark_return]],1,0)</f>
        <v>0</v>
      </c>
      <c r="V963" s="17">
        <f>COUNTIFS(performance_data[portfolio_id],performance_data[[#This Row],[portfolio_id]])</f>
        <v>32</v>
      </c>
      <c r="W963" s="17">
        <f>COUNTIFS(performance_data[portfolio_id],performance_data[[#This Row],[portfolio_id]],
          performance_data[return_flag],1)</f>
        <v>18</v>
      </c>
      <c r="X963" s="15">
        <f>performance_data[[#This Row],[underperform_flag_count]]/performance_data[[#This Row],[totalportfoliocount]]</f>
        <v>0.5625</v>
      </c>
    </row>
    <row r="964" spans="1:24" x14ac:dyDescent="0.3">
      <c r="A964">
        <v>2448</v>
      </c>
      <c r="B964" s="1">
        <v>44863</v>
      </c>
      <c r="C964">
        <v>427755.75</v>
      </c>
      <c r="D964">
        <v>-2.31</v>
      </c>
      <c r="E964">
        <v>-2.12</v>
      </c>
      <c r="F964">
        <v>2081.2399999999998</v>
      </c>
      <c r="G964">
        <v>10175.709999999999</v>
      </c>
      <c r="H964" t="s">
        <v>2220</v>
      </c>
      <c r="I964" t="s">
        <v>2217</v>
      </c>
      <c r="J964">
        <v>10</v>
      </c>
      <c r="K964" t="s">
        <v>2224</v>
      </c>
      <c r="L964" t="str">
        <f>IF(performance_data[[#This Row],[return_percentage]]&gt;=performance_data[[#This Row],[benchmark_return]],"Higher","Lower")</f>
        <v>Lower</v>
      </c>
      <c r="M964" s="14">
        <f xml:space="preserve"> _xlfn.MAXIFS(performance_data[date],performance_data[portfolio_id],performance_data[[#This Row],[portfolio_id]])</f>
        <v>45558</v>
      </c>
      <c r="N964" s="14">
        <f xml:space="preserve"> _xlfn.MINIFS(performance_data[date],performance_data[portfolio_id],performance_data[[#This Row],[portfolio_id]])</f>
        <v>44863</v>
      </c>
      <c r="O964" s="15">
        <f>_xlfn.MAXIFS(performance_data[portfolio_value],performance_data[portfolio_id],performance_data[[#This Row],[portfolio_id]],performance_data[date],performance_data[[#This Row],[latest_date]])</f>
        <v>160711.37</v>
      </c>
      <c r="P964" s="15">
        <f>_xlfn.MAXIFS(performance_data[portfolio_value],performance_data[portfolio_id],performance_data[[#This Row],[portfolio_id]],performance_data[date],performance_data[[#This Row],[starting_date]])</f>
        <v>427755.75</v>
      </c>
      <c r="Q964" s="15">
        <f>performance_data[[#This Row],[latest_value]]-performance_data[[#This Row],[starting_value]]</f>
        <v>-267044.38</v>
      </c>
      <c r="R964" s="15">
        <f>performance_data[[#This Row],[net_inflows]]-performance_data[[#This Row],[net_outflows]]</f>
        <v>-8094.4699999999993</v>
      </c>
      <c r="S964" s="15" t="str">
        <f>IF(performance_data[[#This Row],[net_inflows]]&gt;AVERAGE(performance_data[net_inflows]),"High","Low")</f>
        <v>Low</v>
      </c>
      <c r="T964" s="15">
        <f>AVERAGEIF(performance_data[inflow_flag],performance_data[[#This Row],[inflow_flag]],performance_data[return_percentage])</f>
        <v>5.0457846277021572</v>
      </c>
      <c r="U964" s="17">
        <f>IF(performance_data[[#This Row],[return_percentage]]&lt;performance_data[[#This Row],[benchmark_return]],1,0)</f>
        <v>1</v>
      </c>
      <c r="V964" s="17">
        <f>COUNTIFS(performance_data[portfolio_id],performance_data[[#This Row],[portfolio_id]])</f>
        <v>32</v>
      </c>
      <c r="W964" s="17">
        <f>COUNTIFS(performance_data[portfolio_id],performance_data[[#This Row],[portfolio_id]],
          performance_data[return_flag],1)</f>
        <v>18</v>
      </c>
      <c r="X964" s="15">
        <f>performance_data[[#This Row],[underperform_flag_count]]/performance_data[[#This Row],[totalportfoliocount]]</f>
        <v>0.5625</v>
      </c>
    </row>
    <row r="965" spans="1:24" x14ac:dyDescent="0.3">
      <c r="A965">
        <v>2448</v>
      </c>
      <c r="B965" s="1">
        <v>45167</v>
      </c>
      <c r="C965">
        <v>442246.46</v>
      </c>
      <c r="D965">
        <v>6.62</v>
      </c>
      <c r="E965">
        <v>5.89</v>
      </c>
      <c r="F965">
        <v>19699.97</v>
      </c>
      <c r="G965">
        <v>6275.48</v>
      </c>
      <c r="H965" t="s">
        <v>2213</v>
      </c>
      <c r="I965" t="s">
        <v>2209</v>
      </c>
      <c r="J965">
        <v>8</v>
      </c>
      <c r="K965" t="s">
        <v>2214</v>
      </c>
      <c r="L965" t="str">
        <f>IF(performance_data[[#This Row],[return_percentage]]&gt;=performance_data[[#This Row],[benchmark_return]],"Higher","Lower")</f>
        <v>Higher</v>
      </c>
      <c r="M965" s="14">
        <f xml:space="preserve"> _xlfn.MAXIFS(performance_data[date],performance_data[portfolio_id],performance_data[[#This Row],[portfolio_id]])</f>
        <v>45558</v>
      </c>
      <c r="N965" s="14">
        <f xml:space="preserve"> _xlfn.MINIFS(performance_data[date],performance_data[portfolio_id],performance_data[[#This Row],[portfolio_id]])</f>
        <v>44863</v>
      </c>
      <c r="O965" s="15">
        <f>_xlfn.MAXIFS(performance_data[portfolio_value],performance_data[portfolio_id],performance_data[[#This Row],[portfolio_id]],performance_data[date],performance_data[[#This Row],[latest_date]])</f>
        <v>160711.37</v>
      </c>
      <c r="P965" s="15">
        <f>_xlfn.MAXIFS(performance_data[portfolio_value],performance_data[portfolio_id],performance_data[[#This Row],[portfolio_id]],performance_data[date],performance_data[[#This Row],[starting_date]])</f>
        <v>427755.75</v>
      </c>
      <c r="Q965" s="15">
        <f>performance_data[[#This Row],[latest_value]]-performance_data[[#This Row],[starting_value]]</f>
        <v>-267044.38</v>
      </c>
      <c r="R965" s="15">
        <f>performance_data[[#This Row],[net_inflows]]-performance_data[[#This Row],[net_outflows]]</f>
        <v>13424.490000000002</v>
      </c>
      <c r="S965" s="15" t="str">
        <f>IF(performance_data[[#This Row],[net_inflows]]&gt;AVERAGE(performance_data[net_inflows]),"High","Low")</f>
        <v>High</v>
      </c>
      <c r="T965" s="15">
        <f>AVERAGEIF(performance_data[inflow_flag],performance_data[[#This Row],[inflow_flag]],performance_data[return_percentage])</f>
        <v>4.8467905675459724</v>
      </c>
      <c r="U965" s="17">
        <f>IF(performance_data[[#This Row],[return_percentage]]&lt;performance_data[[#This Row],[benchmark_return]],1,0)</f>
        <v>0</v>
      </c>
      <c r="V965" s="17">
        <f>COUNTIFS(performance_data[portfolio_id],performance_data[[#This Row],[portfolio_id]])</f>
        <v>32</v>
      </c>
      <c r="W965" s="17">
        <f>COUNTIFS(performance_data[portfolio_id],performance_data[[#This Row],[portfolio_id]],
          performance_data[return_flag],1)</f>
        <v>18</v>
      </c>
      <c r="X965" s="15">
        <f>performance_data[[#This Row],[underperform_flag_count]]/performance_data[[#This Row],[totalportfoliocount]]</f>
        <v>0.5625</v>
      </c>
    </row>
    <row r="966" spans="1:24" x14ac:dyDescent="0.3">
      <c r="A966">
        <v>2448</v>
      </c>
      <c r="B966" s="1">
        <v>45467</v>
      </c>
      <c r="C966">
        <v>145262.99</v>
      </c>
      <c r="D966">
        <v>15.47</v>
      </c>
      <c r="E966">
        <v>14.33</v>
      </c>
      <c r="F966">
        <v>10170.56</v>
      </c>
      <c r="G966">
        <v>8230.7900000000009</v>
      </c>
      <c r="H966" t="s">
        <v>2205</v>
      </c>
      <c r="I966" t="s">
        <v>2211</v>
      </c>
      <c r="J966">
        <v>6</v>
      </c>
      <c r="K966" t="s">
        <v>2212</v>
      </c>
      <c r="L966" t="str">
        <f>IF(performance_data[[#This Row],[return_percentage]]&gt;=performance_data[[#This Row],[benchmark_return]],"Higher","Lower")</f>
        <v>Higher</v>
      </c>
      <c r="M966" s="14">
        <f xml:space="preserve"> _xlfn.MAXIFS(performance_data[date],performance_data[portfolio_id],performance_data[[#This Row],[portfolio_id]])</f>
        <v>45558</v>
      </c>
      <c r="N966" s="14">
        <f xml:space="preserve"> _xlfn.MINIFS(performance_data[date],performance_data[portfolio_id],performance_data[[#This Row],[portfolio_id]])</f>
        <v>44863</v>
      </c>
      <c r="O966" s="15">
        <f>_xlfn.MAXIFS(performance_data[portfolio_value],performance_data[portfolio_id],performance_data[[#This Row],[portfolio_id]],performance_data[date],performance_data[[#This Row],[latest_date]])</f>
        <v>160711.37</v>
      </c>
      <c r="P966" s="15">
        <f>_xlfn.MAXIFS(performance_data[portfolio_value],performance_data[portfolio_id],performance_data[[#This Row],[portfolio_id]],performance_data[date],performance_data[[#This Row],[starting_date]])</f>
        <v>427755.75</v>
      </c>
      <c r="Q966" s="15">
        <f>performance_data[[#This Row],[latest_value]]-performance_data[[#This Row],[starting_value]]</f>
        <v>-267044.38</v>
      </c>
      <c r="R966" s="15">
        <f>performance_data[[#This Row],[net_inflows]]-performance_data[[#This Row],[net_outflows]]</f>
        <v>1939.7699999999986</v>
      </c>
      <c r="S966" s="15" t="str">
        <f>IF(performance_data[[#This Row],[net_inflows]]&gt;AVERAGE(performance_data[net_inflows]),"High","Low")</f>
        <v>High</v>
      </c>
      <c r="T966" s="15">
        <f>AVERAGEIF(performance_data[inflow_flag],performance_data[[#This Row],[inflow_flag]],performance_data[return_percentage])</f>
        <v>4.8467905675459724</v>
      </c>
      <c r="U966" s="17">
        <f>IF(performance_data[[#This Row],[return_percentage]]&lt;performance_data[[#This Row],[benchmark_return]],1,0)</f>
        <v>0</v>
      </c>
      <c r="V966" s="17">
        <f>COUNTIFS(performance_data[portfolio_id],performance_data[[#This Row],[portfolio_id]])</f>
        <v>32</v>
      </c>
      <c r="W966" s="17">
        <f>COUNTIFS(performance_data[portfolio_id],performance_data[[#This Row],[portfolio_id]],
          performance_data[return_flag],1)</f>
        <v>18</v>
      </c>
      <c r="X966" s="15">
        <f>performance_data[[#This Row],[underperform_flag_count]]/performance_data[[#This Row],[totalportfoliocount]]</f>
        <v>0.5625</v>
      </c>
    </row>
    <row r="967" spans="1:24" x14ac:dyDescent="0.3">
      <c r="A967">
        <v>2448</v>
      </c>
      <c r="B967" s="1">
        <v>45496</v>
      </c>
      <c r="C967">
        <v>215874.36</v>
      </c>
      <c r="D967">
        <v>-1.77</v>
      </c>
      <c r="E967">
        <v>-2.0099999999999998</v>
      </c>
      <c r="F967">
        <v>1722.08</v>
      </c>
      <c r="G967">
        <v>6954.34</v>
      </c>
      <c r="H967" t="s">
        <v>2205</v>
      </c>
      <c r="I967" t="s">
        <v>2209</v>
      </c>
      <c r="J967">
        <v>7</v>
      </c>
      <c r="K967" t="s">
        <v>2210</v>
      </c>
      <c r="L967" t="str">
        <f>IF(performance_data[[#This Row],[return_percentage]]&gt;=performance_data[[#This Row],[benchmark_return]],"Higher","Lower")</f>
        <v>Higher</v>
      </c>
      <c r="M967" s="14">
        <f xml:space="preserve"> _xlfn.MAXIFS(performance_data[date],performance_data[portfolio_id],performance_data[[#This Row],[portfolio_id]])</f>
        <v>45558</v>
      </c>
      <c r="N967" s="14">
        <f xml:space="preserve"> _xlfn.MINIFS(performance_data[date],performance_data[portfolio_id],performance_data[[#This Row],[portfolio_id]])</f>
        <v>44863</v>
      </c>
      <c r="O967" s="15">
        <f>_xlfn.MAXIFS(performance_data[portfolio_value],performance_data[portfolio_id],performance_data[[#This Row],[portfolio_id]],performance_data[date],performance_data[[#This Row],[latest_date]])</f>
        <v>160711.37</v>
      </c>
      <c r="P967" s="15">
        <f>_xlfn.MAXIFS(performance_data[portfolio_value],performance_data[portfolio_id],performance_data[[#This Row],[portfolio_id]],performance_data[date],performance_data[[#This Row],[starting_date]])</f>
        <v>427755.75</v>
      </c>
      <c r="Q967" s="15">
        <f>performance_data[[#This Row],[latest_value]]-performance_data[[#This Row],[starting_value]]</f>
        <v>-267044.38</v>
      </c>
      <c r="R967" s="15">
        <f>performance_data[[#This Row],[net_inflows]]-performance_data[[#This Row],[net_outflows]]</f>
        <v>-5232.26</v>
      </c>
      <c r="S967" s="15" t="str">
        <f>IF(performance_data[[#This Row],[net_inflows]]&gt;AVERAGE(performance_data[net_inflows]),"High","Low")</f>
        <v>Low</v>
      </c>
      <c r="T967" s="15">
        <f>AVERAGEIF(performance_data[inflow_flag],performance_data[[#This Row],[inflow_flag]],performance_data[return_percentage])</f>
        <v>5.0457846277021572</v>
      </c>
      <c r="U967" s="17">
        <f>IF(performance_data[[#This Row],[return_percentage]]&lt;performance_data[[#This Row],[benchmark_return]],1,0)</f>
        <v>0</v>
      </c>
      <c r="V967" s="17">
        <f>COUNTIFS(performance_data[portfolio_id],performance_data[[#This Row],[portfolio_id]])</f>
        <v>32</v>
      </c>
      <c r="W967" s="17">
        <f>COUNTIFS(performance_data[portfolio_id],performance_data[[#This Row],[portfolio_id]],
          performance_data[return_flag],1)</f>
        <v>18</v>
      </c>
      <c r="X967" s="15">
        <f>performance_data[[#This Row],[underperform_flag_count]]/performance_data[[#This Row],[totalportfoliocount]]</f>
        <v>0.5625</v>
      </c>
    </row>
    <row r="968" spans="1:24" x14ac:dyDescent="0.3">
      <c r="A968">
        <v>2448</v>
      </c>
      <c r="B968" s="1">
        <v>45525</v>
      </c>
      <c r="C968">
        <v>230931.7</v>
      </c>
      <c r="D968">
        <v>1.1000000000000001</v>
      </c>
      <c r="E968">
        <v>0.99</v>
      </c>
      <c r="F968">
        <v>6515.67</v>
      </c>
      <c r="G968">
        <v>2490.15</v>
      </c>
      <c r="H968" t="s">
        <v>2205</v>
      </c>
      <c r="I968" t="s">
        <v>2209</v>
      </c>
      <c r="J968">
        <v>8</v>
      </c>
      <c r="K968" t="s">
        <v>2214</v>
      </c>
      <c r="L968" t="str">
        <f>IF(performance_data[[#This Row],[return_percentage]]&gt;=performance_data[[#This Row],[benchmark_return]],"Higher","Lower")</f>
        <v>Higher</v>
      </c>
      <c r="M968" s="14">
        <f xml:space="preserve"> _xlfn.MAXIFS(performance_data[date],performance_data[portfolio_id],performance_data[[#This Row],[portfolio_id]])</f>
        <v>45558</v>
      </c>
      <c r="N968" s="14">
        <f xml:space="preserve"> _xlfn.MINIFS(performance_data[date],performance_data[portfolio_id],performance_data[[#This Row],[portfolio_id]])</f>
        <v>44863</v>
      </c>
      <c r="O968" s="15">
        <f>_xlfn.MAXIFS(performance_data[portfolio_value],performance_data[portfolio_id],performance_data[[#This Row],[portfolio_id]],performance_data[date],performance_data[[#This Row],[latest_date]])</f>
        <v>160711.37</v>
      </c>
      <c r="P968" s="15">
        <f>_xlfn.MAXIFS(performance_data[portfolio_value],performance_data[portfolio_id],performance_data[[#This Row],[portfolio_id]],performance_data[date],performance_data[[#This Row],[starting_date]])</f>
        <v>427755.75</v>
      </c>
      <c r="Q968" s="15">
        <f>performance_data[[#This Row],[latest_value]]-performance_data[[#This Row],[starting_value]]</f>
        <v>-267044.38</v>
      </c>
      <c r="R968" s="15">
        <f>performance_data[[#This Row],[net_inflows]]-performance_data[[#This Row],[net_outflows]]</f>
        <v>4025.52</v>
      </c>
      <c r="S968" s="15" t="str">
        <f>IF(performance_data[[#This Row],[net_inflows]]&gt;AVERAGE(performance_data[net_inflows]),"High","Low")</f>
        <v>Low</v>
      </c>
      <c r="T968" s="15">
        <f>AVERAGEIF(performance_data[inflow_flag],performance_data[[#This Row],[inflow_flag]],performance_data[return_percentage])</f>
        <v>5.0457846277021572</v>
      </c>
      <c r="U968" s="17">
        <f>IF(performance_data[[#This Row],[return_percentage]]&lt;performance_data[[#This Row],[benchmark_return]],1,0)</f>
        <v>0</v>
      </c>
      <c r="V968" s="17">
        <f>COUNTIFS(performance_data[portfolio_id],performance_data[[#This Row],[portfolio_id]])</f>
        <v>32</v>
      </c>
      <c r="W968" s="17">
        <f>COUNTIFS(performance_data[portfolio_id],performance_data[[#This Row],[portfolio_id]],
          performance_data[return_flag],1)</f>
        <v>18</v>
      </c>
      <c r="X968" s="15">
        <f>performance_data[[#This Row],[underperform_flag_count]]/performance_data[[#This Row],[totalportfoliocount]]</f>
        <v>0.5625</v>
      </c>
    </row>
    <row r="969" spans="1:24" x14ac:dyDescent="0.3">
      <c r="A969">
        <v>2448</v>
      </c>
      <c r="B969" s="1">
        <v>45039</v>
      </c>
      <c r="C969">
        <v>164016.29</v>
      </c>
      <c r="D969">
        <v>-5.27</v>
      </c>
      <c r="E969">
        <v>-4.59</v>
      </c>
      <c r="F969">
        <v>2152.91</v>
      </c>
      <c r="G969">
        <v>15271.07</v>
      </c>
      <c r="H969" t="s">
        <v>2213</v>
      </c>
      <c r="I969" t="s">
        <v>2211</v>
      </c>
      <c r="J969">
        <v>4</v>
      </c>
      <c r="K969" t="s">
        <v>2216</v>
      </c>
      <c r="L969" t="str">
        <f>IF(performance_data[[#This Row],[return_percentage]]&gt;=performance_data[[#This Row],[benchmark_return]],"Higher","Lower")</f>
        <v>Lower</v>
      </c>
      <c r="M969" s="14">
        <f xml:space="preserve"> _xlfn.MAXIFS(performance_data[date],performance_data[portfolio_id],performance_data[[#This Row],[portfolio_id]])</f>
        <v>45558</v>
      </c>
      <c r="N969" s="14">
        <f xml:space="preserve"> _xlfn.MINIFS(performance_data[date],performance_data[portfolio_id],performance_data[[#This Row],[portfolio_id]])</f>
        <v>44863</v>
      </c>
      <c r="O969" s="15">
        <f>_xlfn.MAXIFS(performance_data[portfolio_value],performance_data[portfolio_id],performance_data[[#This Row],[portfolio_id]],performance_data[date],performance_data[[#This Row],[latest_date]])</f>
        <v>160711.37</v>
      </c>
      <c r="P969" s="15">
        <f>_xlfn.MAXIFS(performance_data[portfolio_value],performance_data[portfolio_id],performance_data[[#This Row],[portfolio_id]],performance_data[date],performance_data[[#This Row],[starting_date]])</f>
        <v>427755.75</v>
      </c>
      <c r="Q969" s="15">
        <f>performance_data[[#This Row],[latest_value]]-performance_data[[#This Row],[starting_value]]</f>
        <v>-267044.38</v>
      </c>
      <c r="R969" s="15">
        <f>performance_data[[#This Row],[net_inflows]]-performance_data[[#This Row],[net_outflows]]</f>
        <v>-13118.16</v>
      </c>
      <c r="S969" s="15" t="str">
        <f>IF(performance_data[[#This Row],[net_inflows]]&gt;AVERAGE(performance_data[net_inflows]),"High","Low")</f>
        <v>Low</v>
      </c>
      <c r="T969" s="15">
        <f>AVERAGEIF(performance_data[inflow_flag],performance_data[[#This Row],[inflow_flag]],performance_data[return_percentage])</f>
        <v>5.0457846277021572</v>
      </c>
      <c r="U969" s="17">
        <f>IF(performance_data[[#This Row],[return_percentage]]&lt;performance_data[[#This Row],[benchmark_return]],1,0)</f>
        <v>1</v>
      </c>
      <c r="V969" s="17">
        <f>COUNTIFS(performance_data[portfolio_id],performance_data[[#This Row],[portfolio_id]])</f>
        <v>32</v>
      </c>
      <c r="W969" s="17">
        <f>COUNTIFS(performance_data[portfolio_id],performance_data[[#This Row],[portfolio_id]],
          performance_data[return_flag],1)</f>
        <v>18</v>
      </c>
      <c r="X969" s="15">
        <f>performance_data[[#This Row],[underperform_flag_count]]/performance_data[[#This Row],[totalportfoliocount]]</f>
        <v>0.5625</v>
      </c>
    </row>
    <row r="970" spans="1:24" x14ac:dyDescent="0.3">
      <c r="A970">
        <v>2448</v>
      </c>
      <c r="B970" s="1">
        <v>45330</v>
      </c>
      <c r="C970">
        <v>109076.19</v>
      </c>
      <c r="D970">
        <v>-6.24</v>
      </c>
      <c r="E970">
        <v>-6.09</v>
      </c>
      <c r="F970">
        <v>15626.97</v>
      </c>
      <c r="G970">
        <v>13227.68</v>
      </c>
      <c r="H970" t="s">
        <v>2205</v>
      </c>
      <c r="I970" t="s">
        <v>2206</v>
      </c>
      <c r="J970">
        <v>2</v>
      </c>
      <c r="K970" t="s">
        <v>2226</v>
      </c>
      <c r="L970" t="str">
        <f>IF(performance_data[[#This Row],[return_percentage]]&gt;=performance_data[[#This Row],[benchmark_return]],"Higher","Lower")</f>
        <v>Lower</v>
      </c>
      <c r="M970" s="14">
        <f xml:space="preserve"> _xlfn.MAXIFS(performance_data[date],performance_data[portfolio_id],performance_data[[#This Row],[portfolio_id]])</f>
        <v>45558</v>
      </c>
      <c r="N970" s="14">
        <f xml:space="preserve"> _xlfn.MINIFS(performance_data[date],performance_data[portfolio_id],performance_data[[#This Row],[portfolio_id]])</f>
        <v>44863</v>
      </c>
      <c r="O970" s="15">
        <f>_xlfn.MAXIFS(performance_data[portfolio_value],performance_data[portfolio_id],performance_data[[#This Row],[portfolio_id]],performance_data[date],performance_data[[#This Row],[latest_date]])</f>
        <v>160711.37</v>
      </c>
      <c r="P970" s="15">
        <f>_xlfn.MAXIFS(performance_data[portfolio_value],performance_data[portfolio_id],performance_data[[#This Row],[portfolio_id]],performance_data[date],performance_data[[#This Row],[starting_date]])</f>
        <v>427755.75</v>
      </c>
      <c r="Q970" s="15">
        <f>performance_data[[#This Row],[latest_value]]-performance_data[[#This Row],[starting_value]]</f>
        <v>-267044.38</v>
      </c>
      <c r="R970" s="15">
        <f>performance_data[[#This Row],[net_inflows]]-performance_data[[#This Row],[net_outflows]]</f>
        <v>2399.2899999999991</v>
      </c>
      <c r="S970" s="15" t="str">
        <f>IF(performance_data[[#This Row],[net_inflows]]&gt;AVERAGE(performance_data[net_inflows]),"High","Low")</f>
        <v>High</v>
      </c>
      <c r="T970" s="15">
        <f>AVERAGEIF(performance_data[inflow_flag],performance_data[[#This Row],[inflow_flag]],performance_data[return_percentage])</f>
        <v>4.8467905675459724</v>
      </c>
      <c r="U970" s="17">
        <f>IF(performance_data[[#This Row],[return_percentage]]&lt;performance_data[[#This Row],[benchmark_return]],1,0)</f>
        <v>1</v>
      </c>
      <c r="V970" s="17">
        <f>COUNTIFS(performance_data[portfolio_id],performance_data[[#This Row],[portfolio_id]])</f>
        <v>32</v>
      </c>
      <c r="W970" s="17">
        <f>COUNTIFS(performance_data[portfolio_id],performance_data[[#This Row],[portfolio_id]],
          performance_data[return_flag],1)</f>
        <v>18</v>
      </c>
      <c r="X970" s="15">
        <f>performance_data[[#This Row],[underperform_flag_count]]/performance_data[[#This Row],[totalportfoliocount]]</f>
        <v>0.5625</v>
      </c>
    </row>
    <row r="971" spans="1:24" x14ac:dyDescent="0.3">
      <c r="A971">
        <v>2448</v>
      </c>
      <c r="B971" s="1">
        <v>44942</v>
      </c>
      <c r="C971">
        <v>229716.73</v>
      </c>
      <c r="D971">
        <v>-2.82</v>
      </c>
      <c r="E971">
        <v>-2.99</v>
      </c>
      <c r="F971">
        <v>8177.92</v>
      </c>
      <c r="G971">
        <v>7623.54</v>
      </c>
      <c r="H971" t="s">
        <v>2213</v>
      </c>
      <c r="I971" t="s">
        <v>2206</v>
      </c>
      <c r="J971">
        <v>1</v>
      </c>
      <c r="K971" t="s">
        <v>2207</v>
      </c>
      <c r="L971" t="str">
        <f>IF(performance_data[[#This Row],[return_percentage]]&gt;=performance_data[[#This Row],[benchmark_return]],"Higher","Lower")</f>
        <v>Higher</v>
      </c>
      <c r="M971" s="14">
        <f xml:space="preserve"> _xlfn.MAXIFS(performance_data[date],performance_data[portfolio_id],performance_data[[#This Row],[portfolio_id]])</f>
        <v>45558</v>
      </c>
      <c r="N971" s="14">
        <f xml:space="preserve"> _xlfn.MINIFS(performance_data[date],performance_data[portfolio_id],performance_data[[#This Row],[portfolio_id]])</f>
        <v>44863</v>
      </c>
      <c r="O971" s="15">
        <f>_xlfn.MAXIFS(performance_data[portfolio_value],performance_data[portfolio_id],performance_data[[#This Row],[portfolio_id]],performance_data[date],performance_data[[#This Row],[latest_date]])</f>
        <v>160711.37</v>
      </c>
      <c r="P971" s="15">
        <f>_xlfn.MAXIFS(performance_data[portfolio_value],performance_data[portfolio_id],performance_data[[#This Row],[portfolio_id]],performance_data[date],performance_data[[#This Row],[starting_date]])</f>
        <v>427755.75</v>
      </c>
      <c r="Q971" s="15">
        <f>performance_data[[#This Row],[latest_value]]-performance_data[[#This Row],[starting_value]]</f>
        <v>-267044.38</v>
      </c>
      <c r="R971" s="15">
        <f>performance_data[[#This Row],[net_inflows]]-performance_data[[#This Row],[net_outflows]]</f>
        <v>554.38000000000011</v>
      </c>
      <c r="S971" s="15" t="str">
        <f>IF(performance_data[[#This Row],[net_inflows]]&gt;AVERAGE(performance_data[net_inflows]),"High","Low")</f>
        <v>Low</v>
      </c>
      <c r="T971" s="15">
        <f>AVERAGEIF(performance_data[inflow_flag],performance_data[[#This Row],[inflow_flag]],performance_data[return_percentage])</f>
        <v>5.0457846277021572</v>
      </c>
      <c r="U971" s="17">
        <f>IF(performance_data[[#This Row],[return_percentage]]&lt;performance_data[[#This Row],[benchmark_return]],1,0)</f>
        <v>0</v>
      </c>
      <c r="V971" s="17">
        <f>COUNTIFS(performance_data[portfolio_id],performance_data[[#This Row],[portfolio_id]])</f>
        <v>32</v>
      </c>
      <c r="W971" s="17">
        <f>COUNTIFS(performance_data[portfolio_id],performance_data[[#This Row],[portfolio_id]],
          performance_data[return_flag],1)</f>
        <v>18</v>
      </c>
      <c r="X971" s="15">
        <f>performance_data[[#This Row],[underperform_flag_count]]/performance_data[[#This Row],[totalportfoliocount]]</f>
        <v>0.5625</v>
      </c>
    </row>
    <row r="972" spans="1:24" x14ac:dyDescent="0.3">
      <c r="A972">
        <v>2448</v>
      </c>
      <c r="B972" s="1">
        <v>45285</v>
      </c>
      <c r="C972">
        <v>180564.33</v>
      </c>
      <c r="D972">
        <v>-8.6999999999999993</v>
      </c>
      <c r="E972">
        <v>-8.2899999999999991</v>
      </c>
      <c r="F972">
        <v>15795.22</v>
      </c>
      <c r="G972">
        <v>14135.09</v>
      </c>
      <c r="H972" t="s">
        <v>2213</v>
      </c>
      <c r="I972" t="s">
        <v>2217</v>
      </c>
      <c r="J972">
        <v>12</v>
      </c>
      <c r="K972" t="s">
        <v>2218</v>
      </c>
      <c r="L972" t="str">
        <f>IF(performance_data[[#This Row],[return_percentage]]&gt;=performance_data[[#This Row],[benchmark_return]],"Higher","Lower")</f>
        <v>Lower</v>
      </c>
      <c r="M972" s="14">
        <f xml:space="preserve"> _xlfn.MAXIFS(performance_data[date],performance_data[portfolio_id],performance_data[[#This Row],[portfolio_id]])</f>
        <v>45558</v>
      </c>
      <c r="N972" s="14">
        <f xml:space="preserve"> _xlfn.MINIFS(performance_data[date],performance_data[portfolio_id],performance_data[[#This Row],[portfolio_id]])</f>
        <v>44863</v>
      </c>
      <c r="O972" s="15">
        <f>_xlfn.MAXIFS(performance_data[portfolio_value],performance_data[portfolio_id],performance_data[[#This Row],[portfolio_id]],performance_data[date],performance_data[[#This Row],[latest_date]])</f>
        <v>160711.37</v>
      </c>
      <c r="P972" s="15">
        <f>_xlfn.MAXIFS(performance_data[portfolio_value],performance_data[portfolio_id],performance_data[[#This Row],[portfolio_id]],performance_data[date],performance_data[[#This Row],[starting_date]])</f>
        <v>427755.75</v>
      </c>
      <c r="Q972" s="15">
        <f>performance_data[[#This Row],[latest_value]]-performance_data[[#This Row],[starting_value]]</f>
        <v>-267044.38</v>
      </c>
      <c r="R972" s="15">
        <f>performance_data[[#This Row],[net_inflows]]-performance_data[[#This Row],[net_outflows]]</f>
        <v>1660.1299999999992</v>
      </c>
      <c r="S972" s="15" t="str">
        <f>IF(performance_data[[#This Row],[net_inflows]]&gt;AVERAGE(performance_data[net_inflows]),"High","Low")</f>
        <v>High</v>
      </c>
      <c r="T972" s="15">
        <f>AVERAGEIF(performance_data[inflow_flag],performance_data[[#This Row],[inflow_flag]],performance_data[return_percentage])</f>
        <v>4.8467905675459724</v>
      </c>
      <c r="U972" s="17">
        <f>IF(performance_data[[#This Row],[return_percentage]]&lt;performance_data[[#This Row],[benchmark_return]],1,0)</f>
        <v>1</v>
      </c>
      <c r="V972" s="17">
        <f>COUNTIFS(performance_data[portfolio_id],performance_data[[#This Row],[portfolio_id]])</f>
        <v>32</v>
      </c>
      <c r="W972" s="17">
        <f>COUNTIFS(performance_data[portfolio_id],performance_data[[#This Row],[portfolio_id]],
          performance_data[return_flag],1)</f>
        <v>18</v>
      </c>
      <c r="X972" s="15">
        <f>performance_data[[#This Row],[underperform_flag_count]]/performance_data[[#This Row],[totalportfoliocount]]</f>
        <v>0.5625</v>
      </c>
    </row>
    <row r="973" spans="1:24" x14ac:dyDescent="0.3">
      <c r="A973">
        <v>2448</v>
      </c>
      <c r="B973" s="1">
        <v>45201</v>
      </c>
      <c r="C973">
        <v>452417.8</v>
      </c>
      <c r="D973">
        <v>1.5</v>
      </c>
      <c r="E973">
        <v>1.51</v>
      </c>
      <c r="F973">
        <v>5835.55</v>
      </c>
      <c r="G973">
        <v>18378.68</v>
      </c>
      <c r="H973" t="s">
        <v>2213</v>
      </c>
      <c r="I973" t="s">
        <v>2217</v>
      </c>
      <c r="J973">
        <v>10</v>
      </c>
      <c r="K973" t="s">
        <v>2224</v>
      </c>
      <c r="L973" t="str">
        <f>IF(performance_data[[#This Row],[return_percentage]]&gt;=performance_data[[#This Row],[benchmark_return]],"Higher","Lower")</f>
        <v>Lower</v>
      </c>
      <c r="M973" s="14">
        <f xml:space="preserve"> _xlfn.MAXIFS(performance_data[date],performance_data[portfolio_id],performance_data[[#This Row],[portfolio_id]])</f>
        <v>45558</v>
      </c>
      <c r="N973" s="14">
        <f xml:space="preserve"> _xlfn.MINIFS(performance_data[date],performance_data[portfolio_id],performance_data[[#This Row],[portfolio_id]])</f>
        <v>44863</v>
      </c>
      <c r="O973" s="15">
        <f>_xlfn.MAXIFS(performance_data[portfolio_value],performance_data[portfolio_id],performance_data[[#This Row],[portfolio_id]],performance_data[date],performance_data[[#This Row],[latest_date]])</f>
        <v>160711.37</v>
      </c>
      <c r="P973" s="15">
        <f>_xlfn.MAXIFS(performance_data[portfolio_value],performance_data[portfolio_id],performance_data[[#This Row],[portfolio_id]],performance_data[date],performance_data[[#This Row],[starting_date]])</f>
        <v>427755.75</v>
      </c>
      <c r="Q973" s="15">
        <f>performance_data[[#This Row],[latest_value]]-performance_data[[#This Row],[starting_value]]</f>
        <v>-267044.38</v>
      </c>
      <c r="R973" s="15">
        <f>performance_data[[#This Row],[net_inflows]]-performance_data[[#This Row],[net_outflows]]</f>
        <v>-12543.130000000001</v>
      </c>
      <c r="S973" s="15" t="str">
        <f>IF(performance_data[[#This Row],[net_inflows]]&gt;AVERAGE(performance_data[net_inflows]),"High","Low")</f>
        <v>Low</v>
      </c>
      <c r="T973" s="15">
        <f>AVERAGEIF(performance_data[inflow_flag],performance_data[[#This Row],[inflow_flag]],performance_data[return_percentage])</f>
        <v>5.0457846277021572</v>
      </c>
      <c r="U973" s="17">
        <f>IF(performance_data[[#This Row],[return_percentage]]&lt;performance_data[[#This Row],[benchmark_return]],1,0)</f>
        <v>1</v>
      </c>
      <c r="V973" s="17">
        <f>COUNTIFS(performance_data[portfolio_id],performance_data[[#This Row],[portfolio_id]])</f>
        <v>32</v>
      </c>
      <c r="W973" s="17">
        <f>COUNTIFS(performance_data[portfolio_id],performance_data[[#This Row],[portfolio_id]],
          performance_data[return_flag],1)</f>
        <v>18</v>
      </c>
      <c r="X973" s="15">
        <f>performance_data[[#This Row],[underperform_flag_count]]/performance_data[[#This Row],[totalportfoliocount]]</f>
        <v>0.5625</v>
      </c>
    </row>
    <row r="974" spans="1:24" x14ac:dyDescent="0.3">
      <c r="A974">
        <v>2461</v>
      </c>
      <c r="B974" s="1">
        <v>45458</v>
      </c>
      <c r="C974">
        <v>67794.75</v>
      </c>
      <c r="D974">
        <v>-4.92</v>
      </c>
      <c r="E974">
        <v>-4.21</v>
      </c>
      <c r="F974">
        <v>12073.77</v>
      </c>
      <c r="G974">
        <v>12414.66</v>
      </c>
      <c r="H974" t="s">
        <v>2205</v>
      </c>
      <c r="I974" t="s">
        <v>2211</v>
      </c>
      <c r="J974">
        <v>6</v>
      </c>
      <c r="K974" t="s">
        <v>2212</v>
      </c>
      <c r="L974" t="str">
        <f>IF(performance_data[[#This Row],[return_percentage]]&gt;=performance_data[[#This Row],[benchmark_return]],"Higher","Lower")</f>
        <v>Lower</v>
      </c>
      <c r="M974" s="14">
        <f xml:space="preserve"> _xlfn.MAXIFS(performance_data[date],performance_data[portfolio_id],performance_data[[#This Row],[portfolio_id]])</f>
        <v>45555</v>
      </c>
      <c r="N974" s="14">
        <f xml:space="preserve"> _xlfn.MINIFS(performance_data[date],performance_data[portfolio_id],performance_data[[#This Row],[portfolio_id]])</f>
        <v>44830</v>
      </c>
      <c r="O974" s="15">
        <f>_xlfn.MAXIFS(performance_data[portfolio_value],performance_data[portfolio_id],performance_data[[#This Row],[portfolio_id]],performance_data[date],performance_data[[#This Row],[latest_date]])</f>
        <v>338844.65</v>
      </c>
      <c r="P974" s="15">
        <f>_xlfn.MAXIFS(performance_data[portfolio_value],performance_data[portfolio_id],performance_data[[#This Row],[portfolio_id]],performance_data[date],performance_data[[#This Row],[starting_date]])</f>
        <v>328544.08</v>
      </c>
      <c r="Q974" s="15">
        <f>performance_data[[#This Row],[latest_value]]-performance_data[[#This Row],[starting_value]]</f>
        <v>10300.570000000007</v>
      </c>
      <c r="R974" s="15">
        <f>performance_data[[#This Row],[net_inflows]]-performance_data[[#This Row],[net_outflows]]</f>
        <v>-340.88999999999942</v>
      </c>
      <c r="S974" s="15" t="str">
        <f>IF(performance_data[[#This Row],[net_inflows]]&gt;AVERAGE(performance_data[net_inflows]),"High","Low")</f>
        <v>High</v>
      </c>
      <c r="T974" s="15">
        <f>AVERAGEIF(performance_data[inflow_flag],performance_data[[#This Row],[inflow_flag]],performance_data[return_percentage])</f>
        <v>4.8467905675459724</v>
      </c>
      <c r="U974" s="17">
        <f>IF(performance_data[[#This Row],[return_percentage]]&lt;performance_data[[#This Row],[benchmark_return]],1,0)</f>
        <v>1</v>
      </c>
      <c r="V974" s="17">
        <f>COUNTIFS(performance_data[portfolio_id],performance_data[[#This Row],[portfolio_id]])</f>
        <v>31</v>
      </c>
      <c r="W974" s="17">
        <f>COUNTIFS(performance_data[portfolio_id],performance_data[[#This Row],[portfolio_id]],
          performance_data[return_flag],1)</f>
        <v>18</v>
      </c>
      <c r="X974" s="15">
        <f>performance_data[[#This Row],[underperform_flag_count]]/performance_data[[#This Row],[totalportfoliocount]]</f>
        <v>0.58064516129032262</v>
      </c>
    </row>
    <row r="975" spans="1:24" x14ac:dyDescent="0.3">
      <c r="A975">
        <v>2461</v>
      </c>
      <c r="B975" s="1">
        <v>45227</v>
      </c>
      <c r="C975">
        <v>409779.02</v>
      </c>
      <c r="D975">
        <v>15.02</v>
      </c>
      <c r="E975">
        <v>15.28</v>
      </c>
      <c r="F975">
        <v>12839.9</v>
      </c>
      <c r="G975">
        <v>3368.26</v>
      </c>
      <c r="H975" t="s">
        <v>2213</v>
      </c>
      <c r="I975" t="s">
        <v>2217</v>
      </c>
      <c r="J975">
        <v>10</v>
      </c>
      <c r="K975" t="s">
        <v>2224</v>
      </c>
      <c r="L975" t="str">
        <f>IF(performance_data[[#This Row],[return_percentage]]&gt;=performance_data[[#This Row],[benchmark_return]],"Higher","Lower")</f>
        <v>Lower</v>
      </c>
      <c r="M975" s="14">
        <f xml:space="preserve"> _xlfn.MAXIFS(performance_data[date],performance_data[portfolio_id],performance_data[[#This Row],[portfolio_id]])</f>
        <v>45555</v>
      </c>
      <c r="N975" s="14">
        <f xml:space="preserve"> _xlfn.MINIFS(performance_data[date],performance_data[portfolio_id],performance_data[[#This Row],[portfolio_id]])</f>
        <v>44830</v>
      </c>
      <c r="O975" s="15">
        <f>_xlfn.MAXIFS(performance_data[portfolio_value],performance_data[portfolio_id],performance_data[[#This Row],[portfolio_id]],performance_data[date],performance_data[[#This Row],[latest_date]])</f>
        <v>338844.65</v>
      </c>
      <c r="P975" s="15">
        <f>_xlfn.MAXIFS(performance_data[portfolio_value],performance_data[portfolio_id],performance_data[[#This Row],[portfolio_id]],performance_data[date],performance_data[[#This Row],[starting_date]])</f>
        <v>328544.08</v>
      </c>
      <c r="Q975" s="15">
        <f>performance_data[[#This Row],[latest_value]]-performance_data[[#This Row],[starting_value]]</f>
        <v>10300.570000000007</v>
      </c>
      <c r="R975" s="15">
        <f>performance_data[[#This Row],[net_inflows]]-performance_data[[#This Row],[net_outflows]]</f>
        <v>9471.64</v>
      </c>
      <c r="S975" s="15" t="str">
        <f>IF(performance_data[[#This Row],[net_inflows]]&gt;AVERAGE(performance_data[net_inflows]),"High","Low")</f>
        <v>High</v>
      </c>
      <c r="T975" s="15">
        <f>AVERAGEIF(performance_data[inflow_flag],performance_data[[#This Row],[inflow_flag]],performance_data[return_percentage])</f>
        <v>4.8467905675459724</v>
      </c>
      <c r="U975" s="17">
        <f>IF(performance_data[[#This Row],[return_percentage]]&lt;performance_data[[#This Row],[benchmark_return]],1,0)</f>
        <v>1</v>
      </c>
      <c r="V975" s="17">
        <f>COUNTIFS(performance_data[portfolio_id],performance_data[[#This Row],[portfolio_id]])</f>
        <v>31</v>
      </c>
      <c r="W975" s="17">
        <f>COUNTIFS(performance_data[portfolio_id],performance_data[[#This Row],[portfolio_id]],
          performance_data[return_flag],1)</f>
        <v>18</v>
      </c>
      <c r="X975" s="15">
        <f>performance_data[[#This Row],[underperform_flag_count]]/performance_data[[#This Row],[totalportfoliocount]]</f>
        <v>0.58064516129032262</v>
      </c>
    </row>
    <row r="976" spans="1:24" x14ac:dyDescent="0.3">
      <c r="A976">
        <v>2461</v>
      </c>
      <c r="B976" s="1">
        <v>45460</v>
      </c>
      <c r="C976">
        <v>83110.210000000006</v>
      </c>
      <c r="D976">
        <v>3.47</v>
      </c>
      <c r="E976">
        <v>3.81</v>
      </c>
      <c r="F976">
        <v>16658.89</v>
      </c>
      <c r="G976">
        <v>456.01</v>
      </c>
      <c r="H976" t="s">
        <v>2205</v>
      </c>
      <c r="I976" t="s">
        <v>2211</v>
      </c>
      <c r="J976">
        <v>6</v>
      </c>
      <c r="K976" t="s">
        <v>2212</v>
      </c>
      <c r="L976" t="str">
        <f>IF(performance_data[[#This Row],[return_percentage]]&gt;=performance_data[[#This Row],[benchmark_return]],"Higher","Lower")</f>
        <v>Lower</v>
      </c>
      <c r="M976" s="14">
        <f xml:space="preserve"> _xlfn.MAXIFS(performance_data[date],performance_data[portfolio_id],performance_data[[#This Row],[portfolio_id]])</f>
        <v>45555</v>
      </c>
      <c r="N976" s="14">
        <f xml:space="preserve"> _xlfn.MINIFS(performance_data[date],performance_data[portfolio_id],performance_data[[#This Row],[portfolio_id]])</f>
        <v>44830</v>
      </c>
      <c r="O976" s="15">
        <f>_xlfn.MAXIFS(performance_data[portfolio_value],performance_data[portfolio_id],performance_data[[#This Row],[portfolio_id]],performance_data[date],performance_data[[#This Row],[latest_date]])</f>
        <v>338844.65</v>
      </c>
      <c r="P976" s="15">
        <f>_xlfn.MAXIFS(performance_data[portfolio_value],performance_data[portfolio_id],performance_data[[#This Row],[portfolio_id]],performance_data[date],performance_data[[#This Row],[starting_date]])</f>
        <v>328544.08</v>
      </c>
      <c r="Q976" s="15">
        <f>performance_data[[#This Row],[latest_value]]-performance_data[[#This Row],[starting_value]]</f>
        <v>10300.570000000007</v>
      </c>
      <c r="R976" s="15">
        <f>performance_data[[#This Row],[net_inflows]]-performance_data[[#This Row],[net_outflows]]</f>
        <v>16202.88</v>
      </c>
      <c r="S976" s="15" t="str">
        <f>IF(performance_data[[#This Row],[net_inflows]]&gt;AVERAGE(performance_data[net_inflows]),"High","Low")</f>
        <v>High</v>
      </c>
      <c r="T976" s="15">
        <f>AVERAGEIF(performance_data[inflow_flag],performance_data[[#This Row],[inflow_flag]],performance_data[return_percentage])</f>
        <v>4.8467905675459724</v>
      </c>
      <c r="U976" s="17">
        <f>IF(performance_data[[#This Row],[return_percentage]]&lt;performance_data[[#This Row],[benchmark_return]],1,0)</f>
        <v>1</v>
      </c>
      <c r="V976" s="17">
        <f>COUNTIFS(performance_data[portfolio_id],performance_data[[#This Row],[portfolio_id]])</f>
        <v>31</v>
      </c>
      <c r="W976" s="17">
        <f>COUNTIFS(performance_data[portfolio_id],performance_data[[#This Row],[portfolio_id]],
          performance_data[return_flag],1)</f>
        <v>18</v>
      </c>
      <c r="X976" s="15">
        <f>performance_data[[#This Row],[underperform_flag_count]]/performance_data[[#This Row],[totalportfoliocount]]</f>
        <v>0.58064516129032262</v>
      </c>
    </row>
    <row r="977" spans="1:24" x14ac:dyDescent="0.3">
      <c r="A977">
        <v>2461</v>
      </c>
      <c r="B977" s="1">
        <v>45485</v>
      </c>
      <c r="C977">
        <v>360006.32</v>
      </c>
      <c r="D977">
        <v>1.24</v>
      </c>
      <c r="E977">
        <v>1.39</v>
      </c>
      <c r="F977">
        <v>4189.09</v>
      </c>
      <c r="G977">
        <v>5086.55</v>
      </c>
      <c r="H977" t="s">
        <v>2205</v>
      </c>
      <c r="I977" t="s">
        <v>2209</v>
      </c>
      <c r="J977">
        <v>7</v>
      </c>
      <c r="K977" t="s">
        <v>2210</v>
      </c>
      <c r="L977" t="str">
        <f>IF(performance_data[[#This Row],[return_percentage]]&gt;=performance_data[[#This Row],[benchmark_return]],"Higher","Lower")</f>
        <v>Lower</v>
      </c>
      <c r="M977" s="14">
        <f xml:space="preserve"> _xlfn.MAXIFS(performance_data[date],performance_data[portfolio_id],performance_data[[#This Row],[portfolio_id]])</f>
        <v>45555</v>
      </c>
      <c r="N977" s="14">
        <f xml:space="preserve"> _xlfn.MINIFS(performance_data[date],performance_data[portfolio_id],performance_data[[#This Row],[portfolio_id]])</f>
        <v>44830</v>
      </c>
      <c r="O977" s="15">
        <f>_xlfn.MAXIFS(performance_data[portfolio_value],performance_data[portfolio_id],performance_data[[#This Row],[portfolio_id]],performance_data[date],performance_data[[#This Row],[latest_date]])</f>
        <v>338844.65</v>
      </c>
      <c r="P977" s="15">
        <f>_xlfn.MAXIFS(performance_data[portfolio_value],performance_data[portfolio_id],performance_data[[#This Row],[portfolio_id]],performance_data[date],performance_data[[#This Row],[starting_date]])</f>
        <v>328544.08</v>
      </c>
      <c r="Q977" s="15">
        <f>performance_data[[#This Row],[latest_value]]-performance_data[[#This Row],[starting_value]]</f>
        <v>10300.570000000007</v>
      </c>
      <c r="R977" s="15">
        <f>performance_data[[#This Row],[net_inflows]]-performance_data[[#This Row],[net_outflows]]</f>
        <v>-897.46</v>
      </c>
      <c r="S977" s="15" t="str">
        <f>IF(performance_data[[#This Row],[net_inflows]]&gt;AVERAGE(performance_data[net_inflows]),"High","Low")</f>
        <v>Low</v>
      </c>
      <c r="T977" s="15">
        <f>AVERAGEIF(performance_data[inflow_flag],performance_data[[#This Row],[inflow_flag]],performance_data[return_percentage])</f>
        <v>5.0457846277021572</v>
      </c>
      <c r="U977" s="17">
        <f>IF(performance_data[[#This Row],[return_percentage]]&lt;performance_data[[#This Row],[benchmark_return]],1,0)</f>
        <v>1</v>
      </c>
      <c r="V977" s="17">
        <f>COUNTIFS(performance_data[portfolio_id],performance_data[[#This Row],[portfolio_id]])</f>
        <v>31</v>
      </c>
      <c r="W977" s="17">
        <f>COUNTIFS(performance_data[portfolio_id],performance_data[[#This Row],[portfolio_id]],
          performance_data[return_flag],1)</f>
        <v>18</v>
      </c>
      <c r="X977" s="15">
        <f>performance_data[[#This Row],[underperform_flag_count]]/performance_data[[#This Row],[totalportfoliocount]]</f>
        <v>0.58064516129032262</v>
      </c>
    </row>
    <row r="978" spans="1:24" x14ac:dyDescent="0.3">
      <c r="A978">
        <v>2461</v>
      </c>
      <c r="B978" s="1">
        <v>44876</v>
      </c>
      <c r="C978">
        <v>151496.47</v>
      </c>
      <c r="D978">
        <v>2.77</v>
      </c>
      <c r="E978">
        <v>2.83</v>
      </c>
      <c r="F978">
        <v>6763.58</v>
      </c>
      <c r="G978">
        <v>2501.9</v>
      </c>
      <c r="H978" t="s">
        <v>2220</v>
      </c>
      <c r="I978" t="s">
        <v>2217</v>
      </c>
      <c r="J978">
        <v>11</v>
      </c>
      <c r="K978" t="s">
        <v>2219</v>
      </c>
      <c r="L978" t="str">
        <f>IF(performance_data[[#This Row],[return_percentage]]&gt;=performance_data[[#This Row],[benchmark_return]],"Higher","Lower")</f>
        <v>Lower</v>
      </c>
      <c r="M978" s="14">
        <f xml:space="preserve"> _xlfn.MAXIFS(performance_data[date],performance_data[portfolio_id],performance_data[[#This Row],[portfolio_id]])</f>
        <v>45555</v>
      </c>
      <c r="N978" s="14">
        <f xml:space="preserve"> _xlfn.MINIFS(performance_data[date],performance_data[portfolio_id],performance_data[[#This Row],[portfolio_id]])</f>
        <v>44830</v>
      </c>
      <c r="O978" s="15">
        <f>_xlfn.MAXIFS(performance_data[portfolio_value],performance_data[portfolio_id],performance_data[[#This Row],[portfolio_id]],performance_data[date],performance_data[[#This Row],[latest_date]])</f>
        <v>338844.65</v>
      </c>
      <c r="P978" s="15">
        <f>_xlfn.MAXIFS(performance_data[portfolio_value],performance_data[portfolio_id],performance_data[[#This Row],[portfolio_id]],performance_data[date],performance_data[[#This Row],[starting_date]])</f>
        <v>328544.08</v>
      </c>
      <c r="Q978" s="15">
        <f>performance_data[[#This Row],[latest_value]]-performance_data[[#This Row],[starting_value]]</f>
        <v>10300.570000000007</v>
      </c>
      <c r="R978" s="15">
        <f>performance_data[[#This Row],[net_inflows]]-performance_data[[#This Row],[net_outflows]]</f>
        <v>4261.68</v>
      </c>
      <c r="S978" s="15" t="str">
        <f>IF(performance_data[[#This Row],[net_inflows]]&gt;AVERAGE(performance_data[net_inflows]),"High","Low")</f>
        <v>Low</v>
      </c>
      <c r="T978" s="15">
        <f>AVERAGEIF(performance_data[inflow_flag],performance_data[[#This Row],[inflow_flag]],performance_data[return_percentage])</f>
        <v>5.0457846277021572</v>
      </c>
      <c r="U978" s="17">
        <f>IF(performance_data[[#This Row],[return_percentage]]&lt;performance_data[[#This Row],[benchmark_return]],1,0)</f>
        <v>1</v>
      </c>
      <c r="V978" s="17">
        <f>COUNTIFS(performance_data[portfolio_id],performance_data[[#This Row],[portfolio_id]])</f>
        <v>31</v>
      </c>
      <c r="W978" s="17">
        <f>COUNTIFS(performance_data[portfolio_id],performance_data[[#This Row],[portfolio_id]],
          performance_data[return_flag],1)</f>
        <v>18</v>
      </c>
      <c r="X978" s="15">
        <f>performance_data[[#This Row],[underperform_flag_count]]/performance_data[[#This Row],[totalportfoliocount]]</f>
        <v>0.58064516129032262</v>
      </c>
    </row>
    <row r="979" spans="1:24" x14ac:dyDescent="0.3">
      <c r="A979">
        <v>2461</v>
      </c>
      <c r="B979" s="1">
        <v>44830</v>
      </c>
      <c r="C979">
        <v>328544.08</v>
      </c>
      <c r="D979">
        <v>6.1</v>
      </c>
      <c r="E979">
        <v>6.71</v>
      </c>
      <c r="F979">
        <v>17963.8</v>
      </c>
      <c r="G979">
        <v>10750.43</v>
      </c>
      <c r="H979" t="s">
        <v>2220</v>
      </c>
      <c r="I979" t="s">
        <v>2209</v>
      </c>
      <c r="J979">
        <v>9</v>
      </c>
      <c r="K979" t="s">
        <v>2221</v>
      </c>
      <c r="L979" t="str">
        <f>IF(performance_data[[#This Row],[return_percentage]]&gt;=performance_data[[#This Row],[benchmark_return]],"Higher","Lower")</f>
        <v>Lower</v>
      </c>
      <c r="M979" s="14">
        <f xml:space="preserve"> _xlfn.MAXIFS(performance_data[date],performance_data[portfolio_id],performance_data[[#This Row],[portfolio_id]])</f>
        <v>45555</v>
      </c>
      <c r="N979" s="14">
        <f xml:space="preserve"> _xlfn.MINIFS(performance_data[date],performance_data[portfolio_id],performance_data[[#This Row],[portfolio_id]])</f>
        <v>44830</v>
      </c>
      <c r="O979" s="15">
        <f>_xlfn.MAXIFS(performance_data[portfolio_value],performance_data[portfolio_id],performance_data[[#This Row],[portfolio_id]],performance_data[date],performance_data[[#This Row],[latest_date]])</f>
        <v>338844.65</v>
      </c>
      <c r="P979" s="15">
        <f>_xlfn.MAXIFS(performance_data[portfolio_value],performance_data[portfolio_id],performance_data[[#This Row],[portfolio_id]],performance_data[date],performance_data[[#This Row],[starting_date]])</f>
        <v>328544.08</v>
      </c>
      <c r="Q979" s="15">
        <f>performance_data[[#This Row],[latest_value]]-performance_data[[#This Row],[starting_value]]</f>
        <v>10300.570000000007</v>
      </c>
      <c r="R979" s="15">
        <f>performance_data[[#This Row],[net_inflows]]-performance_data[[#This Row],[net_outflows]]</f>
        <v>7213.369999999999</v>
      </c>
      <c r="S979" s="15" t="str">
        <f>IF(performance_data[[#This Row],[net_inflows]]&gt;AVERAGE(performance_data[net_inflows]),"High","Low")</f>
        <v>High</v>
      </c>
      <c r="T979" s="15">
        <f>AVERAGEIF(performance_data[inflow_flag],performance_data[[#This Row],[inflow_flag]],performance_data[return_percentage])</f>
        <v>4.8467905675459724</v>
      </c>
      <c r="U979" s="17">
        <f>IF(performance_data[[#This Row],[return_percentage]]&lt;performance_data[[#This Row],[benchmark_return]],1,0)</f>
        <v>1</v>
      </c>
      <c r="V979" s="17">
        <f>COUNTIFS(performance_data[portfolio_id],performance_data[[#This Row],[portfolio_id]])</f>
        <v>31</v>
      </c>
      <c r="W979" s="17">
        <f>COUNTIFS(performance_data[portfolio_id],performance_data[[#This Row],[portfolio_id]],
          performance_data[return_flag],1)</f>
        <v>18</v>
      </c>
      <c r="X979" s="15">
        <f>performance_data[[#This Row],[underperform_flag_count]]/performance_data[[#This Row],[totalportfoliocount]]</f>
        <v>0.58064516129032262</v>
      </c>
    </row>
    <row r="980" spans="1:24" x14ac:dyDescent="0.3">
      <c r="A980">
        <v>2461</v>
      </c>
      <c r="B980" s="1">
        <v>45196</v>
      </c>
      <c r="C980">
        <v>34454.49</v>
      </c>
      <c r="D980">
        <v>7.4</v>
      </c>
      <c r="E980">
        <v>8.31</v>
      </c>
      <c r="F980">
        <v>4052.14</v>
      </c>
      <c r="G980">
        <v>8800.1200000000008</v>
      </c>
      <c r="H980" t="s">
        <v>2213</v>
      </c>
      <c r="I980" t="s">
        <v>2209</v>
      </c>
      <c r="J980">
        <v>9</v>
      </c>
      <c r="K980" t="s">
        <v>2221</v>
      </c>
      <c r="L980" t="str">
        <f>IF(performance_data[[#This Row],[return_percentage]]&gt;=performance_data[[#This Row],[benchmark_return]],"Higher","Lower")</f>
        <v>Lower</v>
      </c>
      <c r="M980" s="14">
        <f xml:space="preserve"> _xlfn.MAXIFS(performance_data[date],performance_data[portfolio_id],performance_data[[#This Row],[portfolio_id]])</f>
        <v>45555</v>
      </c>
      <c r="N980" s="14">
        <f xml:space="preserve"> _xlfn.MINIFS(performance_data[date],performance_data[portfolio_id],performance_data[[#This Row],[portfolio_id]])</f>
        <v>44830</v>
      </c>
      <c r="O980" s="15">
        <f>_xlfn.MAXIFS(performance_data[portfolio_value],performance_data[portfolio_id],performance_data[[#This Row],[portfolio_id]],performance_data[date],performance_data[[#This Row],[latest_date]])</f>
        <v>338844.65</v>
      </c>
      <c r="P980" s="15">
        <f>_xlfn.MAXIFS(performance_data[portfolio_value],performance_data[portfolio_id],performance_data[[#This Row],[portfolio_id]],performance_data[date],performance_data[[#This Row],[starting_date]])</f>
        <v>328544.08</v>
      </c>
      <c r="Q980" s="15">
        <f>performance_data[[#This Row],[latest_value]]-performance_data[[#This Row],[starting_value]]</f>
        <v>10300.570000000007</v>
      </c>
      <c r="R980" s="15">
        <f>performance_data[[#This Row],[net_inflows]]-performance_data[[#This Row],[net_outflows]]</f>
        <v>-4747.9800000000014</v>
      </c>
      <c r="S980" s="15" t="str">
        <f>IF(performance_data[[#This Row],[net_inflows]]&gt;AVERAGE(performance_data[net_inflows]),"High","Low")</f>
        <v>Low</v>
      </c>
      <c r="T980" s="15">
        <f>AVERAGEIF(performance_data[inflow_flag],performance_data[[#This Row],[inflow_flag]],performance_data[return_percentage])</f>
        <v>5.0457846277021572</v>
      </c>
      <c r="U980" s="17">
        <f>IF(performance_data[[#This Row],[return_percentage]]&lt;performance_data[[#This Row],[benchmark_return]],1,0)</f>
        <v>1</v>
      </c>
      <c r="V980" s="17">
        <f>COUNTIFS(performance_data[portfolio_id],performance_data[[#This Row],[portfolio_id]])</f>
        <v>31</v>
      </c>
      <c r="W980" s="17">
        <f>COUNTIFS(performance_data[portfolio_id],performance_data[[#This Row],[portfolio_id]],
          performance_data[return_flag],1)</f>
        <v>18</v>
      </c>
      <c r="X980" s="15">
        <f>performance_data[[#This Row],[underperform_flag_count]]/performance_data[[#This Row],[totalportfoliocount]]</f>
        <v>0.58064516129032262</v>
      </c>
    </row>
    <row r="981" spans="1:24" x14ac:dyDescent="0.3">
      <c r="A981">
        <v>2461</v>
      </c>
      <c r="B981" s="1">
        <v>45184</v>
      </c>
      <c r="C981">
        <v>143501.88</v>
      </c>
      <c r="D981">
        <v>10.49</v>
      </c>
      <c r="E981">
        <v>11.63</v>
      </c>
      <c r="F981">
        <v>12951.42</v>
      </c>
      <c r="G981">
        <v>10481.91</v>
      </c>
      <c r="H981" t="s">
        <v>2213</v>
      </c>
      <c r="I981" t="s">
        <v>2209</v>
      </c>
      <c r="J981">
        <v>9</v>
      </c>
      <c r="K981" t="s">
        <v>2221</v>
      </c>
      <c r="L981" t="str">
        <f>IF(performance_data[[#This Row],[return_percentage]]&gt;=performance_data[[#This Row],[benchmark_return]],"Higher","Lower")</f>
        <v>Lower</v>
      </c>
      <c r="M981" s="14">
        <f xml:space="preserve"> _xlfn.MAXIFS(performance_data[date],performance_data[portfolio_id],performance_data[[#This Row],[portfolio_id]])</f>
        <v>45555</v>
      </c>
      <c r="N981" s="14">
        <f xml:space="preserve"> _xlfn.MINIFS(performance_data[date],performance_data[portfolio_id],performance_data[[#This Row],[portfolio_id]])</f>
        <v>44830</v>
      </c>
      <c r="O981" s="15">
        <f>_xlfn.MAXIFS(performance_data[portfolio_value],performance_data[portfolio_id],performance_data[[#This Row],[portfolio_id]],performance_data[date],performance_data[[#This Row],[latest_date]])</f>
        <v>338844.65</v>
      </c>
      <c r="P981" s="15">
        <f>_xlfn.MAXIFS(performance_data[portfolio_value],performance_data[portfolio_id],performance_data[[#This Row],[portfolio_id]],performance_data[date],performance_data[[#This Row],[starting_date]])</f>
        <v>328544.08</v>
      </c>
      <c r="Q981" s="15">
        <f>performance_data[[#This Row],[latest_value]]-performance_data[[#This Row],[starting_value]]</f>
        <v>10300.570000000007</v>
      </c>
      <c r="R981" s="15">
        <f>performance_data[[#This Row],[net_inflows]]-performance_data[[#This Row],[net_outflows]]</f>
        <v>2469.5100000000002</v>
      </c>
      <c r="S981" s="15" t="str">
        <f>IF(performance_data[[#This Row],[net_inflows]]&gt;AVERAGE(performance_data[net_inflows]),"High","Low")</f>
        <v>High</v>
      </c>
      <c r="T981" s="15">
        <f>AVERAGEIF(performance_data[inflow_flag],performance_data[[#This Row],[inflow_flag]],performance_data[return_percentage])</f>
        <v>4.8467905675459724</v>
      </c>
      <c r="U981" s="17">
        <f>IF(performance_data[[#This Row],[return_percentage]]&lt;performance_data[[#This Row],[benchmark_return]],1,0)</f>
        <v>1</v>
      </c>
      <c r="V981" s="17">
        <f>COUNTIFS(performance_data[portfolio_id],performance_data[[#This Row],[portfolio_id]])</f>
        <v>31</v>
      </c>
      <c r="W981" s="17">
        <f>COUNTIFS(performance_data[portfolio_id],performance_data[[#This Row],[portfolio_id]],
          performance_data[return_flag],1)</f>
        <v>18</v>
      </c>
      <c r="X981" s="15">
        <f>performance_data[[#This Row],[underperform_flag_count]]/performance_data[[#This Row],[totalportfoliocount]]</f>
        <v>0.58064516129032262</v>
      </c>
    </row>
    <row r="982" spans="1:24" x14ac:dyDescent="0.3">
      <c r="A982">
        <v>2461</v>
      </c>
      <c r="B982" s="1">
        <v>45303</v>
      </c>
      <c r="C982">
        <v>186860.12</v>
      </c>
      <c r="D982">
        <v>-0.53</v>
      </c>
      <c r="E982">
        <v>-0.54</v>
      </c>
      <c r="F982">
        <v>15029.91</v>
      </c>
      <c r="G982">
        <v>8372.93</v>
      </c>
      <c r="H982" t="s">
        <v>2205</v>
      </c>
      <c r="I982" t="s">
        <v>2206</v>
      </c>
      <c r="J982">
        <v>1</v>
      </c>
      <c r="K982" t="s">
        <v>2207</v>
      </c>
      <c r="L982" t="str">
        <f>IF(performance_data[[#This Row],[return_percentage]]&gt;=performance_data[[#This Row],[benchmark_return]],"Higher","Lower")</f>
        <v>Higher</v>
      </c>
      <c r="M982" s="14">
        <f xml:space="preserve"> _xlfn.MAXIFS(performance_data[date],performance_data[portfolio_id],performance_data[[#This Row],[portfolio_id]])</f>
        <v>45555</v>
      </c>
      <c r="N982" s="14">
        <f xml:space="preserve"> _xlfn.MINIFS(performance_data[date],performance_data[portfolio_id],performance_data[[#This Row],[portfolio_id]])</f>
        <v>44830</v>
      </c>
      <c r="O982" s="15">
        <f>_xlfn.MAXIFS(performance_data[portfolio_value],performance_data[portfolio_id],performance_data[[#This Row],[portfolio_id]],performance_data[date],performance_data[[#This Row],[latest_date]])</f>
        <v>338844.65</v>
      </c>
      <c r="P982" s="15">
        <f>_xlfn.MAXIFS(performance_data[portfolio_value],performance_data[portfolio_id],performance_data[[#This Row],[portfolio_id]],performance_data[date],performance_data[[#This Row],[starting_date]])</f>
        <v>328544.08</v>
      </c>
      <c r="Q982" s="15">
        <f>performance_data[[#This Row],[latest_value]]-performance_data[[#This Row],[starting_value]]</f>
        <v>10300.570000000007</v>
      </c>
      <c r="R982" s="15">
        <f>performance_data[[#This Row],[net_inflows]]-performance_data[[#This Row],[net_outflows]]</f>
        <v>6656.98</v>
      </c>
      <c r="S982" s="15" t="str">
        <f>IF(performance_data[[#This Row],[net_inflows]]&gt;AVERAGE(performance_data[net_inflows]),"High","Low")</f>
        <v>High</v>
      </c>
      <c r="T982" s="15">
        <f>AVERAGEIF(performance_data[inflow_flag],performance_data[[#This Row],[inflow_flag]],performance_data[return_percentage])</f>
        <v>4.8467905675459724</v>
      </c>
      <c r="U982" s="17">
        <f>IF(performance_data[[#This Row],[return_percentage]]&lt;performance_data[[#This Row],[benchmark_return]],1,0)</f>
        <v>0</v>
      </c>
      <c r="V982" s="17">
        <f>COUNTIFS(performance_data[portfolio_id],performance_data[[#This Row],[portfolio_id]])</f>
        <v>31</v>
      </c>
      <c r="W982" s="17">
        <f>COUNTIFS(performance_data[portfolio_id],performance_data[[#This Row],[portfolio_id]],
          performance_data[return_flag],1)</f>
        <v>18</v>
      </c>
      <c r="X982" s="15">
        <f>performance_data[[#This Row],[underperform_flag_count]]/performance_data[[#This Row],[totalportfoliocount]]</f>
        <v>0.58064516129032262</v>
      </c>
    </row>
    <row r="983" spans="1:24" x14ac:dyDescent="0.3">
      <c r="A983">
        <v>2461</v>
      </c>
      <c r="B983" s="1">
        <v>44878</v>
      </c>
      <c r="C983">
        <v>86968.68</v>
      </c>
      <c r="D983">
        <v>0.76</v>
      </c>
      <c r="E983">
        <v>0.9</v>
      </c>
      <c r="F983">
        <v>3956.15</v>
      </c>
      <c r="G983">
        <v>18713.8</v>
      </c>
      <c r="H983" t="s">
        <v>2220</v>
      </c>
      <c r="I983" t="s">
        <v>2217</v>
      </c>
      <c r="J983">
        <v>11</v>
      </c>
      <c r="K983" t="s">
        <v>2219</v>
      </c>
      <c r="L983" t="str">
        <f>IF(performance_data[[#This Row],[return_percentage]]&gt;=performance_data[[#This Row],[benchmark_return]],"Higher","Lower")</f>
        <v>Lower</v>
      </c>
      <c r="M983" s="14">
        <f xml:space="preserve"> _xlfn.MAXIFS(performance_data[date],performance_data[portfolio_id],performance_data[[#This Row],[portfolio_id]])</f>
        <v>45555</v>
      </c>
      <c r="N983" s="14">
        <f xml:space="preserve"> _xlfn.MINIFS(performance_data[date],performance_data[portfolio_id],performance_data[[#This Row],[portfolio_id]])</f>
        <v>44830</v>
      </c>
      <c r="O983" s="15">
        <f>_xlfn.MAXIFS(performance_data[portfolio_value],performance_data[portfolio_id],performance_data[[#This Row],[portfolio_id]],performance_data[date],performance_data[[#This Row],[latest_date]])</f>
        <v>338844.65</v>
      </c>
      <c r="P983" s="15">
        <f>_xlfn.MAXIFS(performance_data[portfolio_value],performance_data[portfolio_id],performance_data[[#This Row],[portfolio_id]],performance_data[date],performance_data[[#This Row],[starting_date]])</f>
        <v>328544.08</v>
      </c>
      <c r="Q983" s="15">
        <f>performance_data[[#This Row],[latest_value]]-performance_data[[#This Row],[starting_value]]</f>
        <v>10300.570000000007</v>
      </c>
      <c r="R983" s="15">
        <f>performance_data[[#This Row],[net_inflows]]-performance_data[[#This Row],[net_outflows]]</f>
        <v>-14757.65</v>
      </c>
      <c r="S983" s="15" t="str">
        <f>IF(performance_data[[#This Row],[net_inflows]]&gt;AVERAGE(performance_data[net_inflows]),"High","Low")</f>
        <v>Low</v>
      </c>
      <c r="T983" s="15">
        <f>AVERAGEIF(performance_data[inflow_flag],performance_data[[#This Row],[inflow_flag]],performance_data[return_percentage])</f>
        <v>5.0457846277021572</v>
      </c>
      <c r="U983" s="17">
        <f>IF(performance_data[[#This Row],[return_percentage]]&lt;performance_data[[#This Row],[benchmark_return]],1,0)</f>
        <v>1</v>
      </c>
      <c r="V983" s="17">
        <f>COUNTIFS(performance_data[portfolio_id],performance_data[[#This Row],[portfolio_id]])</f>
        <v>31</v>
      </c>
      <c r="W983" s="17">
        <f>COUNTIFS(performance_data[portfolio_id],performance_data[[#This Row],[portfolio_id]],
          performance_data[return_flag],1)</f>
        <v>18</v>
      </c>
      <c r="X983" s="15">
        <f>performance_data[[#This Row],[underperform_flag_count]]/performance_data[[#This Row],[totalportfoliocount]]</f>
        <v>0.58064516129032262</v>
      </c>
    </row>
    <row r="984" spans="1:24" x14ac:dyDescent="0.3">
      <c r="A984">
        <v>2461</v>
      </c>
      <c r="B984" s="1">
        <v>45343</v>
      </c>
      <c r="C984">
        <v>495043.57</v>
      </c>
      <c r="D984">
        <v>11.91</v>
      </c>
      <c r="E984">
        <v>12.13</v>
      </c>
      <c r="F984">
        <v>16390.75</v>
      </c>
      <c r="G984">
        <v>14932.84</v>
      </c>
      <c r="H984" t="s">
        <v>2205</v>
      </c>
      <c r="I984" t="s">
        <v>2206</v>
      </c>
      <c r="J984">
        <v>2</v>
      </c>
      <c r="K984" t="s">
        <v>2226</v>
      </c>
      <c r="L984" t="str">
        <f>IF(performance_data[[#This Row],[return_percentage]]&gt;=performance_data[[#This Row],[benchmark_return]],"Higher","Lower")</f>
        <v>Lower</v>
      </c>
      <c r="M984" s="14">
        <f xml:space="preserve"> _xlfn.MAXIFS(performance_data[date],performance_data[portfolio_id],performance_data[[#This Row],[portfolio_id]])</f>
        <v>45555</v>
      </c>
      <c r="N984" s="14">
        <f xml:space="preserve"> _xlfn.MINIFS(performance_data[date],performance_data[portfolio_id],performance_data[[#This Row],[portfolio_id]])</f>
        <v>44830</v>
      </c>
      <c r="O984" s="15">
        <f>_xlfn.MAXIFS(performance_data[portfolio_value],performance_data[portfolio_id],performance_data[[#This Row],[portfolio_id]],performance_data[date],performance_data[[#This Row],[latest_date]])</f>
        <v>338844.65</v>
      </c>
      <c r="P984" s="15">
        <f>_xlfn.MAXIFS(performance_data[portfolio_value],performance_data[portfolio_id],performance_data[[#This Row],[portfolio_id]],performance_data[date],performance_data[[#This Row],[starting_date]])</f>
        <v>328544.08</v>
      </c>
      <c r="Q984" s="15">
        <f>performance_data[[#This Row],[latest_value]]-performance_data[[#This Row],[starting_value]]</f>
        <v>10300.570000000007</v>
      </c>
      <c r="R984" s="15">
        <f>performance_data[[#This Row],[net_inflows]]-performance_data[[#This Row],[net_outflows]]</f>
        <v>1457.9099999999999</v>
      </c>
      <c r="S984" s="15" t="str">
        <f>IF(performance_data[[#This Row],[net_inflows]]&gt;AVERAGE(performance_data[net_inflows]),"High","Low")</f>
        <v>High</v>
      </c>
      <c r="T984" s="15">
        <f>AVERAGEIF(performance_data[inflow_flag],performance_data[[#This Row],[inflow_flag]],performance_data[return_percentage])</f>
        <v>4.8467905675459724</v>
      </c>
      <c r="U984" s="17">
        <f>IF(performance_data[[#This Row],[return_percentage]]&lt;performance_data[[#This Row],[benchmark_return]],1,0)</f>
        <v>1</v>
      </c>
      <c r="V984" s="17">
        <f>COUNTIFS(performance_data[portfolio_id],performance_data[[#This Row],[portfolio_id]])</f>
        <v>31</v>
      </c>
      <c r="W984" s="17">
        <f>COUNTIFS(performance_data[portfolio_id],performance_data[[#This Row],[portfolio_id]],
          performance_data[return_flag],1)</f>
        <v>18</v>
      </c>
      <c r="X984" s="15">
        <f>performance_data[[#This Row],[underperform_flag_count]]/performance_data[[#This Row],[totalportfoliocount]]</f>
        <v>0.58064516129032262</v>
      </c>
    </row>
    <row r="985" spans="1:24" x14ac:dyDescent="0.3">
      <c r="A985">
        <v>2461</v>
      </c>
      <c r="B985" s="1">
        <v>45533</v>
      </c>
      <c r="C985">
        <v>322462.09000000003</v>
      </c>
      <c r="D985">
        <v>12.13</v>
      </c>
      <c r="E985">
        <v>11.36</v>
      </c>
      <c r="F985">
        <v>3174.75</v>
      </c>
      <c r="G985">
        <v>4583.42</v>
      </c>
      <c r="H985" t="s">
        <v>2205</v>
      </c>
      <c r="I985" t="s">
        <v>2209</v>
      </c>
      <c r="J985">
        <v>8</v>
      </c>
      <c r="K985" t="s">
        <v>2214</v>
      </c>
      <c r="L985" t="str">
        <f>IF(performance_data[[#This Row],[return_percentage]]&gt;=performance_data[[#This Row],[benchmark_return]],"Higher","Lower")</f>
        <v>Higher</v>
      </c>
      <c r="M985" s="14">
        <f xml:space="preserve"> _xlfn.MAXIFS(performance_data[date],performance_data[portfolio_id],performance_data[[#This Row],[portfolio_id]])</f>
        <v>45555</v>
      </c>
      <c r="N985" s="14">
        <f xml:space="preserve"> _xlfn.MINIFS(performance_data[date],performance_data[portfolio_id],performance_data[[#This Row],[portfolio_id]])</f>
        <v>44830</v>
      </c>
      <c r="O985" s="15">
        <f>_xlfn.MAXIFS(performance_data[portfolio_value],performance_data[portfolio_id],performance_data[[#This Row],[portfolio_id]],performance_data[date],performance_data[[#This Row],[latest_date]])</f>
        <v>338844.65</v>
      </c>
      <c r="P985" s="15">
        <f>_xlfn.MAXIFS(performance_data[portfolio_value],performance_data[portfolio_id],performance_data[[#This Row],[portfolio_id]],performance_data[date],performance_data[[#This Row],[starting_date]])</f>
        <v>328544.08</v>
      </c>
      <c r="Q985" s="15">
        <f>performance_data[[#This Row],[latest_value]]-performance_data[[#This Row],[starting_value]]</f>
        <v>10300.570000000007</v>
      </c>
      <c r="R985" s="15">
        <f>performance_data[[#This Row],[net_inflows]]-performance_data[[#This Row],[net_outflows]]</f>
        <v>-1408.67</v>
      </c>
      <c r="S985" s="15" t="str">
        <f>IF(performance_data[[#This Row],[net_inflows]]&gt;AVERAGE(performance_data[net_inflows]),"High","Low")</f>
        <v>Low</v>
      </c>
      <c r="T985" s="15">
        <f>AVERAGEIF(performance_data[inflow_flag],performance_data[[#This Row],[inflow_flag]],performance_data[return_percentage])</f>
        <v>5.0457846277021572</v>
      </c>
      <c r="U985" s="17">
        <f>IF(performance_data[[#This Row],[return_percentage]]&lt;performance_data[[#This Row],[benchmark_return]],1,0)</f>
        <v>0</v>
      </c>
      <c r="V985" s="17">
        <f>COUNTIFS(performance_data[portfolio_id],performance_data[[#This Row],[portfolio_id]])</f>
        <v>31</v>
      </c>
      <c r="W985" s="17">
        <f>COUNTIFS(performance_data[portfolio_id],performance_data[[#This Row],[portfolio_id]],
          performance_data[return_flag],1)</f>
        <v>18</v>
      </c>
      <c r="X985" s="15">
        <f>performance_data[[#This Row],[underperform_flag_count]]/performance_data[[#This Row],[totalportfoliocount]]</f>
        <v>0.58064516129032262</v>
      </c>
    </row>
    <row r="986" spans="1:24" x14ac:dyDescent="0.3">
      <c r="A986">
        <v>2461</v>
      </c>
      <c r="B986" s="1">
        <v>44885</v>
      </c>
      <c r="C986">
        <v>452406.9</v>
      </c>
      <c r="D986">
        <v>16.04</v>
      </c>
      <c r="E986">
        <v>18.399999999999999</v>
      </c>
      <c r="F986">
        <v>19502.43</v>
      </c>
      <c r="G986">
        <v>17579.990000000002</v>
      </c>
      <c r="H986" t="s">
        <v>2220</v>
      </c>
      <c r="I986" t="s">
        <v>2217</v>
      </c>
      <c r="J986">
        <v>11</v>
      </c>
      <c r="K986" t="s">
        <v>2219</v>
      </c>
      <c r="L986" t="str">
        <f>IF(performance_data[[#This Row],[return_percentage]]&gt;=performance_data[[#This Row],[benchmark_return]],"Higher","Lower")</f>
        <v>Lower</v>
      </c>
      <c r="M986" s="14">
        <f xml:space="preserve"> _xlfn.MAXIFS(performance_data[date],performance_data[portfolio_id],performance_data[[#This Row],[portfolio_id]])</f>
        <v>45555</v>
      </c>
      <c r="N986" s="14">
        <f xml:space="preserve"> _xlfn.MINIFS(performance_data[date],performance_data[portfolio_id],performance_data[[#This Row],[portfolio_id]])</f>
        <v>44830</v>
      </c>
      <c r="O986" s="15">
        <f>_xlfn.MAXIFS(performance_data[portfolio_value],performance_data[portfolio_id],performance_data[[#This Row],[portfolio_id]],performance_data[date],performance_data[[#This Row],[latest_date]])</f>
        <v>338844.65</v>
      </c>
      <c r="P986" s="15">
        <f>_xlfn.MAXIFS(performance_data[portfolio_value],performance_data[portfolio_id],performance_data[[#This Row],[portfolio_id]],performance_data[date],performance_data[[#This Row],[starting_date]])</f>
        <v>328544.08</v>
      </c>
      <c r="Q986" s="15">
        <f>performance_data[[#This Row],[latest_value]]-performance_data[[#This Row],[starting_value]]</f>
        <v>10300.570000000007</v>
      </c>
      <c r="R986" s="15">
        <f>performance_data[[#This Row],[net_inflows]]-performance_data[[#This Row],[net_outflows]]</f>
        <v>1922.4399999999987</v>
      </c>
      <c r="S986" s="15" t="str">
        <f>IF(performance_data[[#This Row],[net_inflows]]&gt;AVERAGE(performance_data[net_inflows]),"High","Low")</f>
        <v>High</v>
      </c>
      <c r="T986" s="15">
        <f>AVERAGEIF(performance_data[inflow_flag],performance_data[[#This Row],[inflow_flag]],performance_data[return_percentage])</f>
        <v>4.8467905675459724</v>
      </c>
      <c r="U986" s="17">
        <f>IF(performance_data[[#This Row],[return_percentage]]&lt;performance_data[[#This Row],[benchmark_return]],1,0)</f>
        <v>1</v>
      </c>
      <c r="V986" s="17">
        <f>COUNTIFS(performance_data[portfolio_id],performance_data[[#This Row],[portfolio_id]])</f>
        <v>31</v>
      </c>
      <c r="W986" s="17">
        <f>COUNTIFS(performance_data[portfolio_id],performance_data[[#This Row],[portfolio_id]],
          performance_data[return_flag],1)</f>
        <v>18</v>
      </c>
      <c r="X986" s="15">
        <f>performance_data[[#This Row],[underperform_flag_count]]/performance_data[[#This Row],[totalportfoliocount]]</f>
        <v>0.58064516129032262</v>
      </c>
    </row>
    <row r="987" spans="1:24" x14ac:dyDescent="0.3">
      <c r="A987">
        <v>2461</v>
      </c>
      <c r="B987" s="1">
        <v>45537</v>
      </c>
      <c r="C987">
        <v>31506.94</v>
      </c>
      <c r="D987">
        <v>-0.05</v>
      </c>
      <c r="E987">
        <v>-0.06</v>
      </c>
      <c r="F987">
        <v>3032.2</v>
      </c>
      <c r="G987">
        <v>12704.51</v>
      </c>
      <c r="H987" t="s">
        <v>2205</v>
      </c>
      <c r="I987" t="s">
        <v>2209</v>
      </c>
      <c r="J987">
        <v>9</v>
      </c>
      <c r="K987" t="s">
        <v>2221</v>
      </c>
      <c r="L987" t="str">
        <f>IF(performance_data[[#This Row],[return_percentage]]&gt;=performance_data[[#This Row],[benchmark_return]],"Higher","Lower")</f>
        <v>Higher</v>
      </c>
      <c r="M987" s="14">
        <f xml:space="preserve"> _xlfn.MAXIFS(performance_data[date],performance_data[portfolio_id],performance_data[[#This Row],[portfolio_id]])</f>
        <v>45555</v>
      </c>
      <c r="N987" s="14">
        <f xml:space="preserve"> _xlfn.MINIFS(performance_data[date],performance_data[portfolio_id],performance_data[[#This Row],[portfolio_id]])</f>
        <v>44830</v>
      </c>
      <c r="O987" s="15">
        <f>_xlfn.MAXIFS(performance_data[portfolio_value],performance_data[portfolio_id],performance_data[[#This Row],[portfolio_id]],performance_data[date],performance_data[[#This Row],[latest_date]])</f>
        <v>338844.65</v>
      </c>
      <c r="P987" s="15">
        <f>_xlfn.MAXIFS(performance_data[portfolio_value],performance_data[portfolio_id],performance_data[[#This Row],[portfolio_id]],performance_data[date],performance_data[[#This Row],[starting_date]])</f>
        <v>328544.08</v>
      </c>
      <c r="Q987" s="15">
        <f>performance_data[[#This Row],[latest_value]]-performance_data[[#This Row],[starting_value]]</f>
        <v>10300.570000000007</v>
      </c>
      <c r="R987" s="15">
        <f>performance_data[[#This Row],[net_inflows]]-performance_data[[#This Row],[net_outflows]]</f>
        <v>-9672.3100000000013</v>
      </c>
      <c r="S987" s="15" t="str">
        <f>IF(performance_data[[#This Row],[net_inflows]]&gt;AVERAGE(performance_data[net_inflows]),"High","Low")</f>
        <v>Low</v>
      </c>
      <c r="T987" s="15">
        <f>AVERAGEIF(performance_data[inflow_flag],performance_data[[#This Row],[inflow_flag]],performance_data[return_percentage])</f>
        <v>5.0457846277021572</v>
      </c>
      <c r="U987" s="17">
        <f>IF(performance_data[[#This Row],[return_percentage]]&lt;performance_data[[#This Row],[benchmark_return]],1,0)</f>
        <v>0</v>
      </c>
      <c r="V987" s="17">
        <f>COUNTIFS(performance_data[portfolio_id],performance_data[[#This Row],[portfolio_id]])</f>
        <v>31</v>
      </c>
      <c r="W987" s="17">
        <f>COUNTIFS(performance_data[portfolio_id],performance_data[[#This Row],[portfolio_id]],
          performance_data[return_flag],1)</f>
        <v>18</v>
      </c>
      <c r="X987" s="15">
        <f>performance_data[[#This Row],[underperform_flag_count]]/performance_data[[#This Row],[totalportfoliocount]]</f>
        <v>0.58064516129032262</v>
      </c>
    </row>
    <row r="988" spans="1:24" x14ac:dyDescent="0.3">
      <c r="A988">
        <v>2461</v>
      </c>
      <c r="B988" s="1">
        <v>45052</v>
      </c>
      <c r="C988">
        <v>403528.68</v>
      </c>
      <c r="D988">
        <v>10.33</v>
      </c>
      <c r="E988">
        <v>11.65</v>
      </c>
      <c r="F988">
        <v>18282.61</v>
      </c>
      <c r="G988">
        <v>17315.8</v>
      </c>
      <c r="H988" t="s">
        <v>2213</v>
      </c>
      <c r="I988" t="s">
        <v>2211</v>
      </c>
      <c r="J988">
        <v>5</v>
      </c>
      <c r="K988" t="s">
        <v>2223</v>
      </c>
      <c r="L988" t="str">
        <f>IF(performance_data[[#This Row],[return_percentage]]&gt;=performance_data[[#This Row],[benchmark_return]],"Higher","Lower")</f>
        <v>Lower</v>
      </c>
      <c r="M988" s="14">
        <f xml:space="preserve"> _xlfn.MAXIFS(performance_data[date],performance_data[portfolio_id],performance_data[[#This Row],[portfolio_id]])</f>
        <v>45555</v>
      </c>
      <c r="N988" s="14">
        <f xml:space="preserve"> _xlfn.MINIFS(performance_data[date],performance_data[portfolio_id],performance_data[[#This Row],[portfolio_id]])</f>
        <v>44830</v>
      </c>
      <c r="O988" s="15">
        <f>_xlfn.MAXIFS(performance_data[portfolio_value],performance_data[portfolio_id],performance_data[[#This Row],[portfolio_id]],performance_data[date],performance_data[[#This Row],[latest_date]])</f>
        <v>338844.65</v>
      </c>
      <c r="P988" s="15">
        <f>_xlfn.MAXIFS(performance_data[portfolio_value],performance_data[portfolio_id],performance_data[[#This Row],[portfolio_id]],performance_data[date],performance_data[[#This Row],[starting_date]])</f>
        <v>328544.08</v>
      </c>
      <c r="Q988" s="15">
        <f>performance_data[[#This Row],[latest_value]]-performance_data[[#This Row],[starting_value]]</f>
        <v>10300.570000000007</v>
      </c>
      <c r="R988" s="15">
        <f>performance_data[[#This Row],[net_inflows]]-performance_data[[#This Row],[net_outflows]]</f>
        <v>966.81000000000131</v>
      </c>
      <c r="S988" s="15" t="str">
        <f>IF(performance_data[[#This Row],[net_inflows]]&gt;AVERAGE(performance_data[net_inflows]),"High","Low")</f>
        <v>High</v>
      </c>
      <c r="T988" s="15">
        <f>AVERAGEIF(performance_data[inflow_flag],performance_data[[#This Row],[inflow_flag]],performance_data[return_percentage])</f>
        <v>4.8467905675459724</v>
      </c>
      <c r="U988" s="17">
        <f>IF(performance_data[[#This Row],[return_percentage]]&lt;performance_data[[#This Row],[benchmark_return]],1,0)</f>
        <v>1</v>
      </c>
      <c r="V988" s="17">
        <f>COUNTIFS(performance_data[portfolio_id],performance_data[[#This Row],[portfolio_id]])</f>
        <v>31</v>
      </c>
      <c r="W988" s="17">
        <f>COUNTIFS(performance_data[portfolio_id],performance_data[[#This Row],[portfolio_id]],
          performance_data[return_flag],1)</f>
        <v>18</v>
      </c>
      <c r="X988" s="15">
        <f>performance_data[[#This Row],[underperform_flag_count]]/performance_data[[#This Row],[totalportfoliocount]]</f>
        <v>0.58064516129032262</v>
      </c>
    </row>
    <row r="989" spans="1:24" x14ac:dyDescent="0.3">
      <c r="A989">
        <v>2461</v>
      </c>
      <c r="B989" s="1">
        <v>44882</v>
      </c>
      <c r="C989">
        <v>20755.009999999998</v>
      </c>
      <c r="D989">
        <v>13.45</v>
      </c>
      <c r="E989">
        <v>12.57</v>
      </c>
      <c r="F989">
        <v>14087.03</v>
      </c>
      <c r="G989">
        <v>18574.810000000001</v>
      </c>
      <c r="H989" t="s">
        <v>2220</v>
      </c>
      <c r="I989" t="s">
        <v>2217</v>
      </c>
      <c r="J989">
        <v>11</v>
      </c>
      <c r="K989" t="s">
        <v>2219</v>
      </c>
      <c r="L989" t="str">
        <f>IF(performance_data[[#This Row],[return_percentage]]&gt;=performance_data[[#This Row],[benchmark_return]],"Higher","Lower")</f>
        <v>Higher</v>
      </c>
      <c r="M989" s="14">
        <f xml:space="preserve"> _xlfn.MAXIFS(performance_data[date],performance_data[portfolio_id],performance_data[[#This Row],[portfolio_id]])</f>
        <v>45555</v>
      </c>
      <c r="N989" s="14">
        <f xml:space="preserve"> _xlfn.MINIFS(performance_data[date],performance_data[portfolio_id],performance_data[[#This Row],[portfolio_id]])</f>
        <v>44830</v>
      </c>
      <c r="O989" s="15">
        <f>_xlfn.MAXIFS(performance_data[portfolio_value],performance_data[portfolio_id],performance_data[[#This Row],[portfolio_id]],performance_data[date],performance_data[[#This Row],[latest_date]])</f>
        <v>338844.65</v>
      </c>
      <c r="P989" s="15">
        <f>_xlfn.MAXIFS(performance_data[portfolio_value],performance_data[portfolio_id],performance_data[[#This Row],[portfolio_id]],performance_data[date],performance_data[[#This Row],[starting_date]])</f>
        <v>328544.08</v>
      </c>
      <c r="Q989" s="15">
        <f>performance_data[[#This Row],[latest_value]]-performance_data[[#This Row],[starting_value]]</f>
        <v>10300.570000000007</v>
      </c>
      <c r="R989" s="15">
        <f>performance_data[[#This Row],[net_inflows]]-performance_data[[#This Row],[net_outflows]]</f>
        <v>-4487.7800000000007</v>
      </c>
      <c r="S989" s="15" t="str">
        <f>IF(performance_data[[#This Row],[net_inflows]]&gt;AVERAGE(performance_data[net_inflows]),"High","Low")</f>
        <v>High</v>
      </c>
      <c r="T989" s="15">
        <f>AVERAGEIF(performance_data[inflow_flag],performance_data[[#This Row],[inflow_flag]],performance_data[return_percentage])</f>
        <v>4.8467905675459724</v>
      </c>
      <c r="U989" s="17">
        <f>IF(performance_data[[#This Row],[return_percentage]]&lt;performance_data[[#This Row],[benchmark_return]],1,0)</f>
        <v>0</v>
      </c>
      <c r="V989" s="17">
        <f>COUNTIFS(performance_data[portfolio_id],performance_data[[#This Row],[portfolio_id]])</f>
        <v>31</v>
      </c>
      <c r="W989" s="17">
        <f>COUNTIFS(performance_data[portfolio_id],performance_data[[#This Row],[portfolio_id]],
          performance_data[return_flag],1)</f>
        <v>18</v>
      </c>
      <c r="X989" s="15">
        <f>performance_data[[#This Row],[underperform_flag_count]]/performance_data[[#This Row],[totalportfoliocount]]</f>
        <v>0.58064516129032262</v>
      </c>
    </row>
    <row r="990" spans="1:24" x14ac:dyDescent="0.3">
      <c r="A990">
        <v>2461</v>
      </c>
      <c r="B990" s="1">
        <v>45279</v>
      </c>
      <c r="C990">
        <v>249835.08</v>
      </c>
      <c r="D990">
        <v>7.88</v>
      </c>
      <c r="E990">
        <v>6.72</v>
      </c>
      <c r="F990">
        <v>13407.69</v>
      </c>
      <c r="G990">
        <v>1081.42</v>
      </c>
      <c r="H990" t="s">
        <v>2213</v>
      </c>
      <c r="I990" t="s">
        <v>2217</v>
      </c>
      <c r="J990">
        <v>12</v>
      </c>
      <c r="K990" t="s">
        <v>2218</v>
      </c>
      <c r="L990" t="str">
        <f>IF(performance_data[[#This Row],[return_percentage]]&gt;=performance_data[[#This Row],[benchmark_return]],"Higher","Lower")</f>
        <v>Higher</v>
      </c>
      <c r="M990" s="14">
        <f xml:space="preserve"> _xlfn.MAXIFS(performance_data[date],performance_data[portfolio_id],performance_data[[#This Row],[portfolio_id]])</f>
        <v>45555</v>
      </c>
      <c r="N990" s="14">
        <f xml:space="preserve"> _xlfn.MINIFS(performance_data[date],performance_data[portfolio_id],performance_data[[#This Row],[portfolio_id]])</f>
        <v>44830</v>
      </c>
      <c r="O990" s="15">
        <f>_xlfn.MAXIFS(performance_data[portfolio_value],performance_data[portfolio_id],performance_data[[#This Row],[portfolio_id]],performance_data[date],performance_data[[#This Row],[latest_date]])</f>
        <v>338844.65</v>
      </c>
      <c r="P990" s="15">
        <f>_xlfn.MAXIFS(performance_data[portfolio_value],performance_data[portfolio_id],performance_data[[#This Row],[portfolio_id]],performance_data[date],performance_data[[#This Row],[starting_date]])</f>
        <v>328544.08</v>
      </c>
      <c r="Q990" s="15">
        <f>performance_data[[#This Row],[latest_value]]-performance_data[[#This Row],[starting_value]]</f>
        <v>10300.570000000007</v>
      </c>
      <c r="R990" s="15">
        <f>performance_data[[#This Row],[net_inflows]]-performance_data[[#This Row],[net_outflows]]</f>
        <v>12326.27</v>
      </c>
      <c r="S990" s="15" t="str">
        <f>IF(performance_data[[#This Row],[net_inflows]]&gt;AVERAGE(performance_data[net_inflows]),"High","Low")</f>
        <v>High</v>
      </c>
      <c r="T990" s="15">
        <f>AVERAGEIF(performance_data[inflow_flag],performance_data[[#This Row],[inflow_flag]],performance_data[return_percentage])</f>
        <v>4.8467905675459724</v>
      </c>
      <c r="U990" s="17">
        <f>IF(performance_data[[#This Row],[return_percentage]]&lt;performance_data[[#This Row],[benchmark_return]],1,0)</f>
        <v>0</v>
      </c>
      <c r="V990" s="17">
        <f>COUNTIFS(performance_data[portfolio_id],performance_data[[#This Row],[portfolio_id]])</f>
        <v>31</v>
      </c>
      <c r="W990" s="17">
        <f>COUNTIFS(performance_data[portfolio_id],performance_data[[#This Row],[portfolio_id]],
          performance_data[return_flag],1)</f>
        <v>18</v>
      </c>
      <c r="X990" s="15">
        <f>performance_data[[#This Row],[underperform_flag_count]]/performance_data[[#This Row],[totalportfoliocount]]</f>
        <v>0.58064516129032262</v>
      </c>
    </row>
    <row r="991" spans="1:24" x14ac:dyDescent="0.3">
      <c r="A991">
        <v>2461</v>
      </c>
      <c r="B991" s="1">
        <v>45214</v>
      </c>
      <c r="C991">
        <v>215804.2</v>
      </c>
      <c r="D991">
        <v>4.33</v>
      </c>
      <c r="E991">
        <v>4.05</v>
      </c>
      <c r="F991">
        <v>1421.81</v>
      </c>
      <c r="G991">
        <v>6224.49</v>
      </c>
      <c r="H991" t="s">
        <v>2213</v>
      </c>
      <c r="I991" t="s">
        <v>2217</v>
      </c>
      <c r="J991">
        <v>10</v>
      </c>
      <c r="K991" t="s">
        <v>2224</v>
      </c>
      <c r="L991" t="str">
        <f>IF(performance_data[[#This Row],[return_percentage]]&gt;=performance_data[[#This Row],[benchmark_return]],"Higher","Lower")</f>
        <v>Higher</v>
      </c>
      <c r="M991" s="14">
        <f xml:space="preserve"> _xlfn.MAXIFS(performance_data[date],performance_data[portfolio_id],performance_data[[#This Row],[portfolio_id]])</f>
        <v>45555</v>
      </c>
      <c r="N991" s="14">
        <f xml:space="preserve"> _xlfn.MINIFS(performance_data[date],performance_data[portfolio_id],performance_data[[#This Row],[portfolio_id]])</f>
        <v>44830</v>
      </c>
      <c r="O991" s="15">
        <f>_xlfn.MAXIFS(performance_data[portfolio_value],performance_data[portfolio_id],performance_data[[#This Row],[portfolio_id]],performance_data[date],performance_data[[#This Row],[latest_date]])</f>
        <v>338844.65</v>
      </c>
      <c r="P991" s="15">
        <f>_xlfn.MAXIFS(performance_data[portfolio_value],performance_data[portfolio_id],performance_data[[#This Row],[portfolio_id]],performance_data[date],performance_data[[#This Row],[starting_date]])</f>
        <v>328544.08</v>
      </c>
      <c r="Q991" s="15">
        <f>performance_data[[#This Row],[latest_value]]-performance_data[[#This Row],[starting_value]]</f>
        <v>10300.570000000007</v>
      </c>
      <c r="R991" s="15">
        <f>performance_data[[#This Row],[net_inflows]]-performance_data[[#This Row],[net_outflows]]</f>
        <v>-4802.68</v>
      </c>
      <c r="S991" s="15" t="str">
        <f>IF(performance_data[[#This Row],[net_inflows]]&gt;AVERAGE(performance_data[net_inflows]),"High","Low")</f>
        <v>Low</v>
      </c>
      <c r="T991" s="15">
        <f>AVERAGEIF(performance_data[inflow_flag],performance_data[[#This Row],[inflow_flag]],performance_data[return_percentage])</f>
        <v>5.0457846277021572</v>
      </c>
      <c r="U991" s="17">
        <f>IF(performance_data[[#This Row],[return_percentage]]&lt;performance_data[[#This Row],[benchmark_return]],1,0)</f>
        <v>0</v>
      </c>
      <c r="V991" s="17">
        <f>COUNTIFS(performance_data[portfolio_id],performance_data[[#This Row],[portfolio_id]])</f>
        <v>31</v>
      </c>
      <c r="W991" s="17">
        <f>COUNTIFS(performance_data[portfolio_id],performance_data[[#This Row],[portfolio_id]],
          performance_data[return_flag],1)</f>
        <v>18</v>
      </c>
      <c r="X991" s="15">
        <f>performance_data[[#This Row],[underperform_flag_count]]/performance_data[[#This Row],[totalportfoliocount]]</f>
        <v>0.58064516129032262</v>
      </c>
    </row>
    <row r="992" spans="1:24" x14ac:dyDescent="0.3">
      <c r="A992">
        <v>2461</v>
      </c>
      <c r="B992" s="1">
        <v>45114</v>
      </c>
      <c r="C992">
        <v>380136.8</v>
      </c>
      <c r="D992">
        <v>17.72</v>
      </c>
      <c r="E992">
        <v>14.33</v>
      </c>
      <c r="F992">
        <v>16626.3</v>
      </c>
      <c r="G992">
        <v>8584.82</v>
      </c>
      <c r="H992" t="s">
        <v>2213</v>
      </c>
      <c r="I992" t="s">
        <v>2209</v>
      </c>
      <c r="J992">
        <v>7</v>
      </c>
      <c r="K992" t="s">
        <v>2210</v>
      </c>
      <c r="L992" t="str">
        <f>IF(performance_data[[#This Row],[return_percentage]]&gt;=performance_data[[#This Row],[benchmark_return]],"Higher","Lower")</f>
        <v>Higher</v>
      </c>
      <c r="M992" s="14">
        <f xml:space="preserve"> _xlfn.MAXIFS(performance_data[date],performance_data[portfolio_id],performance_data[[#This Row],[portfolio_id]])</f>
        <v>45555</v>
      </c>
      <c r="N992" s="14">
        <f xml:space="preserve"> _xlfn.MINIFS(performance_data[date],performance_data[portfolio_id],performance_data[[#This Row],[portfolio_id]])</f>
        <v>44830</v>
      </c>
      <c r="O992" s="15">
        <f>_xlfn.MAXIFS(performance_data[portfolio_value],performance_data[portfolio_id],performance_data[[#This Row],[portfolio_id]],performance_data[date],performance_data[[#This Row],[latest_date]])</f>
        <v>338844.65</v>
      </c>
      <c r="P992" s="15">
        <f>_xlfn.MAXIFS(performance_data[portfolio_value],performance_data[portfolio_id],performance_data[[#This Row],[portfolio_id]],performance_data[date],performance_data[[#This Row],[starting_date]])</f>
        <v>328544.08</v>
      </c>
      <c r="Q992" s="15">
        <f>performance_data[[#This Row],[latest_value]]-performance_data[[#This Row],[starting_value]]</f>
        <v>10300.570000000007</v>
      </c>
      <c r="R992" s="15">
        <f>performance_data[[#This Row],[net_inflows]]-performance_data[[#This Row],[net_outflows]]</f>
        <v>8041.48</v>
      </c>
      <c r="S992" s="15" t="str">
        <f>IF(performance_data[[#This Row],[net_inflows]]&gt;AVERAGE(performance_data[net_inflows]),"High","Low")</f>
        <v>High</v>
      </c>
      <c r="T992" s="15">
        <f>AVERAGEIF(performance_data[inflow_flag],performance_data[[#This Row],[inflow_flag]],performance_data[return_percentage])</f>
        <v>4.8467905675459724</v>
      </c>
      <c r="U992" s="17">
        <f>IF(performance_data[[#This Row],[return_percentage]]&lt;performance_data[[#This Row],[benchmark_return]],1,0)</f>
        <v>0</v>
      </c>
      <c r="V992" s="17">
        <f>COUNTIFS(performance_data[portfolio_id],performance_data[[#This Row],[portfolio_id]])</f>
        <v>31</v>
      </c>
      <c r="W992" s="17">
        <f>COUNTIFS(performance_data[portfolio_id],performance_data[[#This Row],[portfolio_id]],
          performance_data[return_flag],1)</f>
        <v>18</v>
      </c>
      <c r="X992" s="15">
        <f>performance_data[[#This Row],[underperform_flag_count]]/performance_data[[#This Row],[totalportfoliocount]]</f>
        <v>0.58064516129032262</v>
      </c>
    </row>
    <row r="993" spans="1:24" x14ac:dyDescent="0.3">
      <c r="A993">
        <v>2461</v>
      </c>
      <c r="B993" s="1">
        <v>45394</v>
      </c>
      <c r="C993">
        <v>373490.93</v>
      </c>
      <c r="D993">
        <v>6.79</v>
      </c>
      <c r="E993">
        <v>6.13</v>
      </c>
      <c r="F993">
        <v>251.43</v>
      </c>
      <c r="G993">
        <v>9353.5300000000007</v>
      </c>
      <c r="H993" t="s">
        <v>2205</v>
      </c>
      <c r="I993" t="s">
        <v>2211</v>
      </c>
      <c r="J993">
        <v>4</v>
      </c>
      <c r="K993" t="s">
        <v>2216</v>
      </c>
      <c r="L993" t="str">
        <f>IF(performance_data[[#This Row],[return_percentage]]&gt;=performance_data[[#This Row],[benchmark_return]],"Higher","Lower")</f>
        <v>Higher</v>
      </c>
      <c r="M993" s="14">
        <f xml:space="preserve"> _xlfn.MAXIFS(performance_data[date],performance_data[portfolio_id],performance_data[[#This Row],[portfolio_id]])</f>
        <v>45555</v>
      </c>
      <c r="N993" s="14">
        <f xml:space="preserve"> _xlfn.MINIFS(performance_data[date],performance_data[portfolio_id],performance_data[[#This Row],[portfolio_id]])</f>
        <v>44830</v>
      </c>
      <c r="O993" s="15">
        <f>_xlfn.MAXIFS(performance_data[portfolio_value],performance_data[portfolio_id],performance_data[[#This Row],[portfolio_id]],performance_data[date],performance_data[[#This Row],[latest_date]])</f>
        <v>338844.65</v>
      </c>
      <c r="P993" s="15">
        <f>_xlfn.MAXIFS(performance_data[portfolio_value],performance_data[portfolio_id],performance_data[[#This Row],[portfolio_id]],performance_data[date],performance_data[[#This Row],[starting_date]])</f>
        <v>328544.08</v>
      </c>
      <c r="Q993" s="15">
        <f>performance_data[[#This Row],[latest_value]]-performance_data[[#This Row],[starting_value]]</f>
        <v>10300.570000000007</v>
      </c>
      <c r="R993" s="15">
        <f>performance_data[[#This Row],[net_inflows]]-performance_data[[#This Row],[net_outflows]]</f>
        <v>-9102.1</v>
      </c>
      <c r="S993" s="15" t="str">
        <f>IF(performance_data[[#This Row],[net_inflows]]&gt;AVERAGE(performance_data[net_inflows]),"High","Low")</f>
        <v>Low</v>
      </c>
      <c r="T993" s="15">
        <f>AVERAGEIF(performance_data[inflow_flag],performance_data[[#This Row],[inflow_flag]],performance_data[return_percentage])</f>
        <v>5.0457846277021572</v>
      </c>
      <c r="U993" s="17">
        <f>IF(performance_data[[#This Row],[return_percentage]]&lt;performance_data[[#This Row],[benchmark_return]],1,0)</f>
        <v>0</v>
      </c>
      <c r="V993" s="17">
        <f>COUNTIFS(performance_data[portfolio_id],performance_data[[#This Row],[portfolio_id]])</f>
        <v>31</v>
      </c>
      <c r="W993" s="17">
        <f>COUNTIFS(performance_data[portfolio_id],performance_data[[#This Row],[portfolio_id]],
          performance_data[return_flag],1)</f>
        <v>18</v>
      </c>
      <c r="X993" s="15">
        <f>performance_data[[#This Row],[underperform_flag_count]]/performance_data[[#This Row],[totalportfoliocount]]</f>
        <v>0.58064516129032262</v>
      </c>
    </row>
    <row r="994" spans="1:24" x14ac:dyDescent="0.3">
      <c r="A994">
        <v>2461</v>
      </c>
      <c r="B994" s="1">
        <v>45069</v>
      </c>
      <c r="C994">
        <v>465521.69</v>
      </c>
      <c r="D994">
        <v>-1.38</v>
      </c>
      <c r="E994">
        <v>-1.28</v>
      </c>
      <c r="F994">
        <v>455.16</v>
      </c>
      <c r="G994">
        <v>18372.080000000002</v>
      </c>
      <c r="H994" t="s">
        <v>2213</v>
      </c>
      <c r="I994" t="s">
        <v>2211</v>
      </c>
      <c r="J994">
        <v>5</v>
      </c>
      <c r="K994" t="s">
        <v>2223</v>
      </c>
      <c r="L994" t="str">
        <f>IF(performance_data[[#This Row],[return_percentage]]&gt;=performance_data[[#This Row],[benchmark_return]],"Higher","Lower")</f>
        <v>Lower</v>
      </c>
      <c r="M994" s="14">
        <f xml:space="preserve"> _xlfn.MAXIFS(performance_data[date],performance_data[portfolio_id],performance_data[[#This Row],[portfolio_id]])</f>
        <v>45555</v>
      </c>
      <c r="N994" s="14">
        <f xml:space="preserve"> _xlfn.MINIFS(performance_data[date],performance_data[portfolio_id],performance_data[[#This Row],[portfolio_id]])</f>
        <v>44830</v>
      </c>
      <c r="O994" s="15">
        <f>_xlfn.MAXIFS(performance_data[portfolio_value],performance_data[portfolio_id],performance_data[[#This Row],[portfolio_id]],performance_data[date],performance_data[[#This Row],[latest_date]])</f>
        <v>338844.65</v>
      </c>
      <c r="P994" s="15">
        <f>_xlfn.MAXIFS(performance_data[portfolio_value],performance_data[portfolio_id],performance_data[[#This Row],[portfolio_id]],performance_data[date],performance_data[[#This Row],[starting_date]])</f>
        <v>328544.08</v>
      </c>
      <c r="Q994" s="15">
        <f>performance_data[[#This Row],[latest_value]]-performance_data[[#This Row],[starting_value]]</f>
        <v>10300.570000000007</v>
      </c>
      <c r="R994" s="15">
        <f>performance_data[[#This Row],[net_inflows]]-performance_data[[#This Row],[net_outflows]]</f>
        <v>-17916.920000000002</v>
      </c>
      <c r="S994" s="15" t="str">
        <f>IF(performance_data[[#This Row],[net_inflows]]&gt;AVERAGE(performance_data[net_inflows]),"High","Low")</f>
        <v>Low</v>
      </c>
      <c r="T994" s="15">
        <f>AVERAGEIF(performance_data[inflow_flag],performance_data[[#This Row],[inflow_flag]],performance_data[return_percentage])</f>
        <v>5.0457846277021572</v>
      </c>
      <c r="U994" s="17">
        <f>IF(performance_data[[#This Row],[return_percentage]]&lt;performance_data[[#This Row],[benchmark_return]],1,0)</f>
        <v>1</v>
      </c>
      <c r="V994" s="17">
        <f>COUNTIFS(performance_data[portfolio_id],performance_data[[#This Row],[portfolio_id]])</f>
        <v>31</v>
      </c>
      <c r="W994" s="17">
        <f>COUNTIFS(performance_data[portfolio_id],performance_data[[#This Row],[portfolio_id]],
          performance_data[return_flag],1)</f>
        <v>18</v>
      </c>
      <c r="X994" s="15">
        <f>performance_data[[#This Row],[underperform_flag_count]]/performance_data[[#This Row],[totalportfoliocount]]</f>
        <v>0.58064516129032262</v>
      </c>
    </row>
    <row r="995" spans="1:24" x14ac:dyDescent="0.3">
      <c r="A995">
        <v>2461</v>
      </c>
      <c r="B995" s="1">
        <v>44977</v>
      </c>
      <c r="C995">
        <v>295451.94</v>
      </c>
      <c r="D995">
        <v>6.06</v>
      </c>
      <c r="E995">
        <v>6.45</v>
      </c>
      <c r="F995">
        <v>13163.97</v>
      </c>
      <c r="G995">
        <v>1874.69</v>
      </c>
      <c r="H995" t="s">
        <v>2213</v>
      </c>
      <c r="I995" t="s">
        <v>2206</v>
      </c>
      <c r="J995">
        <v>2</v>
      </c>
      <c r="K995" t="s">
        <v>2226</v>
      </c>
      <c r="L995" t="str">
        <f>IF(performance_data[[#This Row],[return_percentage]]&gt;=performance_data[[#This Row],[benchmark_return]],"Higher","Lower")</f>
        <v>Lower</v>
      </c>
      <c r="M995" s="14">
        <f xml:space="preserve"> _xlfn.MAXIFS(performance_data[date],performance_data[portfolio_id],performance_data[[#This Row],[portfolio_id]])</f>
        <v>45555</v>
      </c>
      <c r="N995" s="14">
        <f xml:space="preserve"> _xlfn.MINIFS(performance_data[date],performance_data[portfolio_id],performance_data[[#This Row],[portfolio_id]])</f>
        <v>44830</v>
      </c>
      <c r="O995" s="15">
        <f>_xlfn.MAXIFS(performance_data[portfolio_value],performance_data[portfolio_id],performance_data[[#This Row],[portfolio_id]],performance_data[date],performance_data[[#This Row],[latest_date]])</f>
        <v>338844.65</v>
      </c>
      <c r="P995" s="15">
        <f>_xlfn.MAXIFS(performance_data[portfolio_value],performance_data[portfolio_id],performance_data[[#This Row],[portfolio_id]],performance_data[date],performance_data[[#This Row],[starting_date]])</f>
        <v>328544.08</v>
      </c>
      <c r="Q995" s="15">
        <f>performance_data[[#This Row],[latest_value]]-performance_data[[#This Row],[starting_value]]</f>
        <v>10300.570000000007</v>
      </c>
      <c r="R995" s="15">
        <f>performance_data[[#This Row],[net_inflows]]-performance_data[[#This Row],[net_outflows]]</f>
        <v>11289.279999999999</v>
      </c>
      <c r="S995" s="15" t="str">
        <f>IF(performance_data[[#This Row],[net_inflows]]&gt;AVERAGE(performance_data[net_inflows]),"High","Low")</f>
        <v>High</v>
      </c>
      <c r="T995" s="15">
        <f>AVERAGEIF(performance_data[inflow_flag],performance_data[[#This Row],[inflow_flag]],performance_data[return_percentage])</f>
        <v>4.8467905675459724</v>
      </c>
      <c r="U995" s="17">
        <f>IF(performance_data[[#This Row],[return_percentage]]&lt;performance_data[[#This Row],[benchmark_return]],1,0)</f>
        <v>1</v>
      </c>
      <c r="V995" s="17">
        <f>COUNTIFS(performance_data[portfolio_id],performance_data[[#This Row],[portfolio_id]])</f>
        <v>31</v>
      </c>
      <c r="W995" s="17">
        <f>COUNTIFS(performance_data[portfolio_id],performance_data[[#This Row],[portfolio_id]],
          performance_data[return_flag],1)</f>
        <v>18</v>
      </c>
      <c r="X995" s="15">
        <f>performance_data[[#This Row],[underperform_flag_count]]/performance_data[[#This Row],[totalportfoliocount]]</f>
        <v>0.58064516129032262</v>
      </c>
    </row>
    <row r="996" spans="1:24" x14ac:dyDescent="0.3">
      <c r="A996">
        <v>2461</v>
      </c>
      <c r="B996" s="1">
        <v>45366</v>
      </c>
      <c r="C996">
        <v>15981.42</v>
      </c>
      <c r="D996">
        <v>-0.48</v>
      </c>
      <c r="E996">
        <v>-0.51</v>
      </c>
      <c r="F996">
        <v>8696.4599999999991</v>
      </c>
      <c r="G996">
        <v>15244.01</v>
      </c>
      <c r="H996" t="s">
        <v>2205</v>
      </c>
      <c r="I996" t="s">
        <v>2206</v>
      </c>
      <c r="J996">
        <v>3</v>
      </c>
      <c r="K996" t="s">
        <v>2222</v>
      </c>
      <c r="L996" t="str">
        <f>IF(performance_data[[#This Row],[return_percentage]]&gt;=performance_data[[#This Row],[benchmark_return]],"Higher","Lower")</f>
        <v>Higher</v>
      </c>
      <c r="M996" s="14">
        <f xml:space="preserve"> _xlfn.MAXIFS(performance_data[date],performance_data[portfolio_id],performance_data[[#This Row],[portfolio_id]])</f>
        <v>45555</v>
      </c>
      <c r="N996" s="14">
        <f xml:space="preserve"> _xlfn.MINIFS(performance_data[date],performance_data[portfolio_id],performance_data[[#This Row],[portfolio_id]])</f>
        <v>44830</v>
      </c>
      <c r="O996" s="15">
        <f>_xlfn.MAXIFS(performance_data[portfolio_value],performance_data[portfolio_id],performance_data[[#This Row],[portfolio_id]],performance_data[date],performance_data[[#This Row],[latest_date]])</f>
        <v>338844.65</v>
      </c>
      <c r="P996" s="15">
        <f>_xlfn.MAXIFS(performance_data[portfolio_value],performance_data[portfolio_id],performance_data[[#This Row],[portfolio_id]],performance_data[date],performance_data[[#This Row],[starting_date]])</f>
        <v>328544.08</v>
      </c>
      <c r="Q996" s="15">
        <f>performance_data[[#This Row],[latest_value]]-performance_data[[#This Row],[starting_value]]</f>
        <v>10300.570000000007</v>
      </c>
      <c r="R996" s="15">
        <f>performance_data[[#This Row],[net_inflows]]-performance_data[[#This Row],[net_outflows]]</f>
        <v>-6547.5500000000011</v>
      </c>
      <c r="S996" s="15" t="str">
        <f>IF(performance_data[[#This Row],[net_inflows]]&gt;AVERAGE(performance_data[net_inflows]),"High","Low")</f>
        <v>Low</v>
      </c>
      <c r="T996" s="15">
        <f>AVERAGEIF(performance_data[inflow_flag],performance_data[[#This Row],[inflow_flag]],performance_data[return_percentage])</f>
        <v>5.0457846277021572</v>
      </c>
      <c r="U996" s="17">
        <f>IF(performance_data[[#This Row],[return_percentage]]&lt;performance_data[[#This Row],[benchmark_return]],1,0)</f>
        <v>0</v>
      </c>
      <c r="V996" s="17">
        <f>COUNTIFS(performance_data[portfolio_id],performance_data[[#This Row],[portfolio_id]])</f>
        <v>31</v>
      </c>
      <c r="W996" s="17">
        <f>COUNTIFS(performance_data[portfolio_id],performance_data[[#This Row],[portfolio_id]],
          performance_data[return_flag],1)</f>
        <v>18</v>
      </c>
      <c r="X996" s="15">
        <f>performance_data[[#This Row],[underperform_flag_count]]/performance_data[[#This Row],[totalportfoliocount]]</f>
        <v>0.58064516129032262</v>
      </c>
    </row>
    <row r="997" spans="1:24" x14ac:dyDescent="0.3">
      <c r="A997">
        <v>2461</v>
      </c>
      <c r="B997" s="1">
        <v>45555</v>
      </c>
      <c r="C997">
        <v>338844.65</v>
      </c>
      <c r="D997">
        <v>2.39</v>
      </c>
      <c r="E997">
        <v>2.44</v>
      </c>
      <c r="F997">
        <v>16866</v>
      </c>
      <c r="G997">
        <v>9568.33</v>
      </c>
      <c r="H997" t="s">
        <v>2205</v>
      </c>
      <c r="I997" t="s">
        <v>2209</v>
      </c>
      <c r="J997">
        <v>9</v>
      </c>
      <c r="K997" t="s">
        <v>2221</v>
      </c>
      <c r="L997" t="str">
        <f>IF(performance_data[[#This Row],[return_percentage]]&gt;=performance_data[[#This Row],[benchmark_return]],"Higher","Lower")</f>
        <v>Lower</v>
      </c>
      <c r="M997" s="14">
        <f xml:space="preserve"> _xlfn.MAXIFS(performance_data[date],performance_data[portfolio_id],performance_data[[#This Row],[portfolio_id]])</f>
        <v>45555</v>
      </c>
      <c r="N997" s="14">
        <f xml:space="preserve"> _xlfn.MINIFS(performance_data[date],performance_data[portfolio_id],performance_data[[#This Row],[portfolio_id]])</f>
        <v>44830</v>
      </c>
      <c r="O997" s="15">
        <f>_xlfn.MAXIFS(performance_data[portfolio_value],performance_data[portfolio_id],performance_data[[#This Row],[portfolio_id]],performance_data[date],performance_data[[#This Row],[latest_date]])</f>
        <v>338844.65</v>
      </c>
      <c r="P997" s="15">
        <f>_xlfn.MAXIFS(performance_data[portfolio_value],performance_data[portfolio_id],performance_data[[#This Row],[portfolio_id]],performance_data[date],performance_data[[#This Row],[starting_date]])</f>
        <v>328544.08</v>
      </c>
      <c r="Q997" s="15">
        <f>performance_data[[#This Row],[latest_value]]-performance_data[[#This Row],[starting_value]]</f>
        <v>10300.570000000007</v>
      </c>
      <c r="R997" s="15">
        <f>performance_data[[#This Row],[net_inflows]]-performance_data[[#This Row],[net_outflows]]</f>
        <v>7297.67</v>
      </c>
      <c r="S997" s="15" t="str">
        <f>IF(performance_data[[#This Row],[net_inflows]]&gt;AVERAGE(performance_data[net_inflows]),"High","Low")</f>
        <v>High</v>
      </c>
      <c r="T997" s="15">
        <f>AVERAGEIF(performance_data[inflow_flag],performance_data[[#This Row],[inflow_flag]],performance_data[return_percentage])</f>
        <v>4.8467905675459724</v>
      </c>
      <c r="U997" s="17">
        <f>IF(performance_data[[#This Row],[return_percentage]]&lt;performance_data[[#This Row],[benchmark_return]],1,0)</f>
        <v>1</v>
      </c>
      <c r="V997" s="17">
        <f>COUNTIFS(performance_data[portfolio_id],performance_data[[#This Row],[portfolio_id]])</f>
        <v>31</v>
      </c>
      <c r="W997" s="17">
        <f>COUNTIFS(performance_data[portfolio_id],performance_data[[#This Row],[portfolio_id]],
          performance_data[return_flag],1)</f>
        <v>18</v>
      </c>
      <c r="X997" s="15">
        <f>performance_data[[#This Row],[underperform_flag_count]]/performance_data[[#This Row],[totalportfoliocount]]</f>
        <v>0.58064516129032262</v>
      </c>
    </row>
    <row r="998" spans="1:24" x14ac:dyDescent="0.3">
      <c r="A998">
        <v>2461</v>
      </c>
      <c r="B998" s="1">
        <v>45091</v>
      </c>
      <c r="C998">
        <v>248865.53</v>
      </c>
      <c r="D998">
        <v>18.66</v>
      </c>
      <c r="E998">
        <v>15.95</v>
      </c>
      <c r="F998">
        <v>4124.3599999999997</v>
      </c>
      <c r="G998">
        <v>17260.02</v>
      </c>
      <c r="H998" t="s">
        <v>2213</v>
      </c>
      <c r="I998" t="s">
        <v>2211</v>
      </c>
      <c r="J998">
        <v>6</v>
      </c>
      <c r="K998" t="s">
        <v>2212</v>
      </c>
      <c r="L998" t="str">
        <f>IF(performance_data[[#This Row],[return_percentage]]&gt;=performance_data[[#This Row],[benchmark_return]],"Higher","Lower")</f>
        <v>Higher</v>
      </c>
      <c r="M998" s="14">
        <f xml:space="preserve"> _xlfn.MAXIFS(performance_data[date],performance_data[portfolio_id],performance_data[[#This Row],[portfolio_id]])</f>
        <v>45555</v>
      </c>
      <c r="N998" s="14">
        <f xml:space="preserve"> _xlfn.MINIFS(performance_data[date],performance_data[portfolio_id],performance_data[[#This Row],[portfolio_id]])</f>
        <v>44830</v>
      </c>
      <c r="O998" s="15">
        <f>_xlfn.MAXIFS(performance_data[portfolio_value],performance_data[portfolio_id],performance_data[[#This Row],[portfolio_id]],performance_data[date],performance_data[[#This Row],[latest_date]])</f>
        <v>338844.65</v>
      </c>
      <c r="P998" s="15">
        <f>_xlfn.MAXIFS(performance_data[portfolio_value],performance_data[portfolio_id],performance_data[[#This Row],[portfolio_id]],performance_data[date],performance_data[[#This Row],[starting_date]])</f>
        <v>328544.08</v>
      </c>
      <c r="Q998" s="15">
        <f>performance_data[[#This Row],[latest_value]]-performance_data[[#This Row],[starting_value]]</f>
        <v>10300.570000000007</v>
      </c>
      <c r="R998" s="15">
        <f>performance_data[[#This Row],[net_inflows]]-performance_data[[#This Row],[net_outflows]]</f>
        <v>-13135.66</v>
      </c>
      <c r="S998" s="15" t="str">
        <f>IF(performance_data[[#This Row],[net_inflows]]&gt;AVERAGE(performance_data[net_inflows]),"High","Low")</f>
        <v>Low</v>
      </c>
      <c r="T998" s="15">
        <f>AVERAGEIF(performance_data[inflow_flag],performance_data[[#This Row],[inflow_flag]],performance_data[return_percentage])</f>
        <v>5.0457846277021572</v>
      </c>
      <c r="U998" s="17">
        <f>IF(performance_data[[#This Row],[return_percentage]]&lt;performance_data[[#This Row],[benchmark_return]],1,0)</f>
        <v>0</v>
      </c>
      <c r="V998" s="17">
        <f>COUNTIFS(performance_data[portfolio_id],performance_data[[#This Row],[portfolio_id]])</f>
        <v>31</v>
      </c>
      <c r="W998" s="17">
        <f>COUNTIFS(performance_data[portfolio_id],performance_data[[#This Row],[portfolio_id]],
          performance_data[return_flag],1)</f>
        <v>18</v>
      </c>
      <c r="X998" s="15">
        <f>performance_data[[#This Row],[underperform_flag_count]]/performance_data[[#This Row],[totalportfoliocount]]</f>
        <v>0.58064516129032262</v>
      </c>
    </row>
    <row r="999" spans="1:24" x14ac:dyDescent="0.3">
      <c r="A999">
        <v>2461</v>
      </c>
      <c r="B999" s="1">
        <v>44990</v>
      </c>
      <c r="C999">
        <v>235649.15</v>
      </c>
      <c r="D999">
        <v>-5.88</v>
      </c>
      <c r="E999">
        <v>-6.5</v>
      </c>
      <c r="F999">
        <v>14867.49</v>
      </c>
      <c r="G999">
        <v>17967.939999999999</v>
      </c>
      <c r="H999" t="s">
        <v>2213</v>
      </c>
      <c r="I999" t="s">
        <v>2206</v>
      </c>
      <c r="J999">
        <v>3</v>
      </c>
      <c r="K999" t="s">
        <v>2222</v>
      </c>
      <c r="L999" t="str">
        <f>IF(performance_data[[#This Row],[return_percentage]]&gt;=performance_data[[#This Row],[benchmark_return]],"Higher","Lower")</f>
        <v>Higher</v>
      </c>
      <c r="M999" s="14">
        <f xml:space="preserve"> _xlfn.MAXIFS(performance_data[date],performance_data[portfolio_id],performance_data[[#This Row],[portfolio_id]])</f>
        <v>45555</v>
      </c>
      <c r="N999" s="14">
        <f xml:space="preserve"> _xlfn.MINIFS(performance_data[date],performance_data[portfolio_id],performance_data[[#This Row],[portfolio_id]])</f>
        <v>44830</v>
      </c>
      <c r="O999" s="15">
        <f>_xlfn.MAXIFS(performance_data[portfolio_value],performance_data[portfolio_id],performance_data[[#This Row],[portfolio_id]],performance_data[date],performance_data[[#This Row],[latest_date]])</f>
        <v>338844.65</v>
      </c>
      <c r="P999" s="15">
        <f>_xlfn.MAXIFS(performance_data[portfolio_value],performance_data[portfolio_id],performance_data[[#This Row],[portfolio_id]],performance_data[date],performance_data[[#This Row],[starting_date]])</f>
        <v>328544.08</v>
      </c>
      <c r="Q999" s="15">
        <f>performance_data[[#This Row],[latest_value]]-performance_data[[#This Row],[starting_value]]</f>
        <v>10300.570000000007</v>
      </c>
      <c r="R999" s="15">
        <f>performance_data[[#This Row],[net_inflows]]-performance_data[[#This Row],[net_outflows]]</f>
        <v>-3100.4499999999989</v>
      </c>
      <c r="S999" s="15" t="str">
        <f>IF(performance_data[[#This Row],[net_inflows]]&gt;AVERAGE(performance_data[net_inflows]),"High","Low")</f>
        <v>High</v>
      </c>
      <c r="T999" s="15">
        <f>AVERAGEIF(performance_data[inflow_flag],performance_data[[#This Row],[inflow_flag]],performance_data[return_percentage])</f>
        <v>4.8467905675459724</v>
      </c>
      <c r="U999" s="17">
        <f>IF(performance_data[[#This Row],[return_percentage]]&lt;performance_data[[#This Row],[benchmark_return]],1,0)</f>
        <v>0</v>
      </c>
      <c r="V999" s="17">
        <f>COUNTIFS(performance_data[portfolio_id],performance_data[[#This Row],[portfolio_id]])</f>
        <v>31</v>
      </c>
      <c r="W999" s="17">
        <f>COUNTIFS(performance_data[portfolio_id],performance_data[[#This Row],[portfolio_id]],
          performance_data[return_flag],1)</f>
        <v>18</v>
      </c>
      <c r="X999" s="15">
        <f>performance_data[[#This Row],[underperform_flag_count]]/performance_data[[#This Row],[totalportfoliocount]]</f>
        <v>0.58064516129032262</v>
      </c>
    </row>
    <row r="1000" spans="1:24" x14ac:dyDescent="0.3">
      <c r="A1000">
        <v>2461</v>
      </c>
      <c r="B1000" s="1">
        <v>44972</v>
      </c>
      <c r="C1000">
        <v>396211.22</v>
      </c>
      <c r="D1000">
        <v>-0.15</v>
      </c>
      <c r="E1000">
        <v>-0.14000000000000001</v>
      </c>
      <c r="F1000">
        <v>9761.76</v>
      </c>
      <c r="G1000">
        <v>5272.33</v>
      </c>
      <c r="H1000" t="s">
        <v>2213</v>
      </c>
      <c r="I1000" t="s">
        <v>2206</v>
      </c>
      <c r="J1000">
        <v>2</v>
      </c>
      <c r="K1000" t="s">
        <v>2226</v>
      </c>
      <c r="L1000" t="str">
        <f>IF(performance_data[[#This Row],[return_percentage]]&gt;=performance_data[[#This Row],[benchmark_return]],"Higher","Lower")</f>
        <v>Lower</v>
      </c>
      <c r="M1000" s="14">
        <f xml:space="preserve"> _xlfn.MAXIFS(performance_data[date],performance_data[portfolio_id],performance_data[[#This Row],[portfolio_id]])</f>
        <v>45555</v>
      </c>
      <c r="N1000" s="14">
        <f xml:space="preserve"> _xlfn.MINIFS(performance_data[date],performance_data[portfolio_id],performance_data[[#This Row],[portfolio_id]])</f>
        <v>44830</v>
      </c>
      <c r="O1000" s="15">
        <f>_xlfn.MAXIFS(performance_data[portfolio_value],performance_data[portfolio_id],performance_data[[#This Row],[portfolio_id]],performance_data[date],performance_data[[#This Row],[latest_date]])</f>
        <v>338844.65</v>
      </c>
      <c r="P1000" s="15">
        <f>_xlfn.MAXIFS(performance_data[portfolio_value],performance_data[portfolio_id],performance_data[[#This Row],[portfolio_id]],performance_data[date],performance_data[[#This Row],[starting_date]])</f>
        <v>328544.08</v>
      </c>
      <c r="Q1000" s="15">
        <f>performance_data[[#This Row],[latest_value]]-performance_data[[#This Row],[starting_value]]</f>
        <v>10300.570000000007</v>
      </c>
      <c r="R1000" s="15">
        <f>performance_data[[#This Row],[net_inflows]]-performance_data[[#This Row],[net_outflows]]</f>
        <v>4489.43</v>
      </c>
      <c r="S1000" s="15" t="str">
        <f>IF(performance_data[[#This Row],[net_inflows]]&gt;AVERAGE(performance_data[net_inflows]),"High","Low")</f>
        <v>Low</v>
      </c>
      <c r="T1000" s="15">
        <f>AVERAGEIF(performance_data[inflow_flag],performance_data[[#This Row],[inflow_flag]],performance_data[return_percentage])</f>
        <v>5.0457846277021572</v>
      </c>
      <c r="U1000" s="17">
        <f>IF(performance_data[[#This Row],[return_percentage]]&lt;performance_data[[#This Row],[benchmark_return]],1,0)</f>
        <v>1</v>
      </c>
      <c r="V1000" s="17">
        <f>COUNTIFS(performance_data[portfolio_id],performance_data[[#This Row],[portfolio_id]])</f>
        <v>31</v>
      </c>
      <c r="W1000" s="17">
        <f>COUNTIFS(performance_data[portfolio_id],performance_data[[#This Row],[portfolio_id]],
          performance_data[return_flag],1)</f>
        <v>18</v>
      </c>
      <c r="X1000" s="15">
        <f>performance_data[[#This Row],[underperform_flag_count]]/performance_data[[#This Row],[totalportfoliocount]]</f>
        <v>0.58064516129032262</v>
      </c>
    </row>
    <row r="1001" spans="1:24" x14ac:dyDescent="0.3">
      <c r="A1001">
        <v>2461</v>
      </c>
      <c r="B1001" s="1">
        <v>45316</v>
      </c>
      <c r="C1001">
        <v>252027.12</v>
      </c>
      <c r="D1001">
        <v>-7.74</v>
      </c>
      <c r="E1001">
        <v>-8.34</v>
      </c>
      <c r="F1001">
        <v>54.02</v>
      </c>
      <c r="G1001">
        <v>18489.669999999998</v>
      </c>
      <c r="H1001" t="s">
        <v>2205</v>
      </c>
      <c r="I1001" t="s">
        <v>2206</v>
      </c>
      <c r="J1001">
        <v>1</v>
      </c>
      <c r="K1001" t="s">
        <v>2207</v>
      </c>
      <c r="L1001" t="str">
        <f>IF(performance_data[[#This Row],[return_percentage]]&gt;=performance_data[[#This Row],[benchmark_return]],"Higher","Lower")</f>
        <v>Higher</v>
      </c>
      <c r="M1001" s="14">
        <f xml:space="preserve"> _xlfn.MAXIFS(performance_data[date],performance_data[portfolio_id],performance_data[[#This Row],[portfolio_id]])</f>
        <v>45555</v>
      </c>
      <c r="N1001" s="14">
        <f xml:space="preserve"> _xlfn.MINIFS(performance_data[date],performance_data[portfolio_id],performance_data[[#This Row],[portfolio_id]])</f>
        <v>44830</v>
      </c>
      <c r="O1001" s="15">
        <f>_xlfn.MAXIFS(performance_data[portfolio_value],performance_data[portfolio_id],performance_data[[#This Row],[portfolio_id]],performance_data[date],performance_data[[#This Row],[latest_date]])</f>
        <v>338844.65</v>
      </c>
      <c r="P1001" s="15">
        <f>_xlfn.MAXIFS(performance_data[portfolio_value],performance_data[portfolio_id],performance_data[[#This Row],[portfolio_id]],performance_data[date],performance_data[[#This Row],[starting_date]])</f>
        <v>328544.08</v>
      </c>
      <c r="Q1001" s="15">
        <f>performance_data[[#This Row],[latest_value]]-performance_data[[#This Row],[starting_value]]</f>
        <v>10300.570000000007</v>
      </c>
      <c r="R1001" s="15">
        <f>performance_data[[#This Row],[net_inflows]]-performance_data[[#This Row],[net_outflows]]</f>
        <v>-18435.649999999998</v>
      </c>
      <c r="S1001" s="15" t="str">
        <f>IF(performance_data[[#This Row],[net_inflows]]&gt;AVERAGE(performance_data[net_inflows]),"High","Low")</f>
        <v>Low</v>
      </c>
      <c r="T1001" s="15">
        <f>AVERAGEIF(performance_data[inflow_flag],performance_data[[#This Row],[inflow_flag]],performance_data[return_percentage])</f>
        <v>5.0457846277021572</v>
      </c>
      <c r="U1001" s="17">
        <f>IF(performance_data[[#This Row],[return_percentage]]&lt;performance_data[[#This Row],[benchmark_return]],1,0)</f>
        <v>0</v>
      </c>
      <c r="V1001" s="17">
        <f>COUNTIFS(performance_data[portfolio_id],performance_data[[#This Row],[portfolio_id]])</f>
        <v>31</v>
      </c>
      <c r="W1001" s="17">
        <f>COUNTIFS(performance_data[portfolio_id],performance_data[[#This Row],[portfolio_id]],
          performance_data[return_flag],1)</f>
        <v>18</v>
      </c>
      <c r="X1001" s="15">
        <f>performance_data[[#This Row],[underperform_flag_count]]/performance_data[[#This Row],[totalportfoliocount]]</f>
        <v>0.58064516129032262</v>
      </c>
    </row>
    <row r="1002" spans="1:24" x14ac:dyDescent="0.3">
      <c r="A1002">
        <v>2461</v>
      </c>
      <c r="B1002" s="1">
        <v>45079</v>
      </c>
      <c r="C1002">
        <v>202939.17</v>
      </c>
      <c r="D1002">
        <v>0.73</v>
      </c>
      <c r="E1002">
        <v>0.87</v>
      </c>
      <c r="F1002">
        <v>100.43</v>
      </c>
      <c r="G1002">
        <v>9054.01</v>
      </c>
      <c r="H1002" t="s">
        <v>2213</v>
      </c>
      <c r="I1002" t="s">
        <v>2211</v>
      </c>
      <c r="J1002">
        <v>6</v>
      </c>
      <c r="K1002" t="s">
        <v>2212</v>
      </c>
      <c r="L1002" t="str">
        <f>IF(performance_data[[#This Row],[return_percentage]]&gt;=performance_data[[#This Row],[benchmark_return]],"Higher","Lower")</f>
        <v>Lower</v>
      </c>
      <c r="M1002" s="14">
        <f xml:space="preserve"> _xlfn.MAXIFS(performance_data[date],performance_data[portfolio_id],performance_data[[#This Row],[portfolio_id]])</f>
        <v>45555</v>
      </c>
      <c r="N1002" s="14">
        <f xml:space="preserve"> _xlfn.MINIFS(performance_data[date],performance_data[portfolio_id],performance_data[[#This Row],[portfolio_id]])</f>
        <v>44830</v>
      </c>
      <c r="O1002" s="15">
        <f>_xlfn.MAXIFS(performance_data[portfolio_value],performance_data[portfolio_id],performance_data[[#This Row],[portfolio_id]],performance_data[date],performance_data[[#This Row],[latest_date]])</f>
        <v>338844.65</v>
      </c>
      <c r="P1002" s="15">
        <f>_xlfn.MAXIFS(performance_data[portfolio_value],performance_data[portfolio_id],performance_data[[#This Row],[portfolio_id]],performance_data[date],performance_data[[#This Row],[starting_date]])</f>
        <v>328544.08</v>
      </c>
      <c r="Q1002" s="15">
        <f>performance_data[[#This Row],[latest_value]]-performance_data[[#This Row],[starting_value]]</f>
        <v>10300.570000000007</v>
      </c>
      <c r="R1002" s="15">
        <f>performance_data[[#This Row],[net_inflows]]-performance_data[[#This Row],[net_outflows]]</f>
        <v>-8953.58</v>
      </c>
      <c r="S1002" s="15" t="str">
        <f>IF(performance_data[[#This Row],[net_inflows]]&gt;AVERAGE(performance_data[net_inflows]),"High","Low")</f>
        <v>Low</v>
      </c>
      <c r="T1002" s="15">
        <f>AVERAGEIF(performance_data[inflow_flag],performance_data[[#This Row],[inflow_flag]],performance_data[return_percentage])</f>
        <v>5.0457846277021572</v>
      </c>
      <c r="U1002" s="17">
        <f>IF(performance_data[[#This Row],[return_percentage]]&lt;performance_data[[#This Row],[benchmark_return]],1,0)</f>
        <v>1</v>
      </c>
      <c r="V1002" s="17">
        <f>COUNTIFS(performance_data[portfolio_id],performance_data[[#This Row],[portfolio_id]])</f>
        <v>31</v>
      </c>
      <c r="W1002" s="17">
        <f>COUNTIFS(performance_data[portfolio_id],performance_data[[#This Row],[portfolio_id]],
          performance_data[return_flag],1)</f>
        <v>18</v>
      </c>
      <c r="X1002" s="15">
        <f>performance_data[[#This Row],[underperform_flag_count]]/performance_data[[#This Row],[totalportfoliocount]]</f>
        <v>0.58064516129032262</v>
      </c>
    </row>
    <row r="1003" spans="1:24" x14ac:dyDescent="0.3">
      <c r="A1003">
        <v>2461</v>
      </c>
      <c r="B1003" s="1">
        <v>44887</v>
      </c>
      <c r="C1003">
        <v>30130.53</v>
      </c>
      <c r="D1003">
        <v>14.12</v>
      </c>
      <c r="E1003">
        <v>11.6</v>
      </c>
      <c r="F1003">
        <v>16563.43</v>
      </c>
      <c r="G1003">
        <v>8123.03</v>
      </c>
      <c r="H1003" t="s">
        <v>2220</v>
      </c>
      <c r="I1003" t="s">
        <v>2217</v>
      </c>
      <c r="J1003">
        <v>11</v>
      </c>
      <c r="K1003" t="s">
        <v>2219</v>
      </c>
      <c r="L1003" t="str">
        <f>IF(performance_data[[#This Row],[return_percentage]]&gt;=performance_data[[#This Row],[benchmark_return]],"Higher","Lower")</f>
        <v>Higher</v>
      </c>
      <c r="M1003" s="14">
        <f xml:space="preserve"> _xlfn.MAXIFS(performance_data[date],performance_data[portfolio_id],performance_data[[#This Row],[portfolio_id]])</f>
        <v>45555</v>
      </c>
      <c r="N1003" s="14">
        <f xml:space="preserve"> _xlfn.MINIFS(performance_data[date],performance_data[portfolio_id],performance_data[[#This Row],[portfolio_id]])</f>
        <v>44830</v>
      </c>
      <c r="O1003" s="15">
        <f>_xlfn.MAXIFS(performance_data[portfolio_value],performance_data[portfolio_id],performance_data[[#This Row],[portfolio_id]],performance_data[date],performance_data[[#This Row],[latest_date]])</f>
        <v>338844.65</v>
      </c>
      <c r="P1003" s="15">
        <f>_xlfn.MAXIFS(performance_data[portfolio_value],performance_data[portfolio_id],performance_data[[#This Row],[portfolio_id]],performance_data[date],performance_data[[#This Row],[starting_date]])</f>
        <v>328544.08</v>
      </c>
      <c r="Q1003" s="15">
        <f>performance_data[[#This Row],[latest_value]]-performance_data[[#This Row],[starting_value]]</f>
        <v>10300.570000000007</v>
      </c>
      <c r="R1003" s="15">
        <f>performance_data[[#This Row],[net_inflows]]-performance_data[[#This Row],[net_outflows]]</f>
        <v>8440.4000000000015</v>
      </c>
      <c r="S1003" s="15" t="str">
        <f>IF(performance_data[[#This Row],[net_inflows]]&gt;AVERAGE(performance_data[net_inflows]),"High","Low")</f>
        <v>High</v>
      </c>
      <c r="T1003" s="15">
        <f>AVERAGEIF(performance_data[inflow_flag],performance_data[[#This Row],[inflow_flag]],performance_data[return_percentage])</f>
        <v>4.8467905675459724</v>
      </c>
      <c r="U1003" s="17">
        <f>IF(performance_data[[#This Row],[return_percentage]]&lt;performance_data[[#This Row],[benchmark_return]],1,0)</f>
        <v>0</v>
      </c>
      <c r="V1003" s="17">
        <f>COUNTIFS(performance_data[portfolio_id],performance_data[[#This Row],[portfolio_id]])</f>
        <v>31</v>
      </c>
      <c r="W1003" s="17">
        <f>COUNTIFS(performance_data[portfolio_id],performance_data[[#This Row],[portfolio_id]],
          performance_data[return_flag],1)</f>
        <v>18</v>
      </c>
      <c r="X1003" s="15">
        <f>performance_data[[#This Row],[underperform_flag_count]]/performance_data[[#This Row],[totalportfoliocount]]</f>
        <v>0.58064516129032262</v>
      </c>
    </row>
    <row r="1004" spans="1:24" x14ac:dyDescent="0.3">
      <c r="A1004">
        <v>2461</v>
      </c>
      <c r="B1004" s="1">
        <v>45174</v>
      </c>
      <c r="C1004">
        <v>180710.56</v>
      </c>
      <c r="D1004">
        <v>-3.72</v>
      </c>
      <c r="E1004">
        <v>-3.59</v>
      </c>
      <c r="F1004">
        <v>12076.74</v>
      </c>
      <c r="G1004">
        <v>6608.36</v>
      </c>
      <c r="H1004" t="s">
        <v>2213</v>
      </c>
      <c r="I1004" t="s">
        <v>2209</v>
      </c>
      <c r="J1004">
        <v>9</v>
      </c>
      <c r="K1004" t="s">
        <v>2221</v>
      </c>
      <c r="L1004" t="str">
        <f>IF(performance_data[[#This Row],[return_percentage]]&gt;=performance_data[[#This Row],[benchmark_return]],"Higher","Lower")</f>
        <v>Lower</v>
      </c>
      <c r="M1004" s="14">
        <f xml:space="preserve"> _xlfn.MAXIFS(performance_data[date],performance_data[portfolio_id],performance_data[[#This Row],[portfolio_id]])</f>
        <v>45555</v>
      </c>
      <c r="N1004" s="14">
        <f xml:space="preserve"> _xlfn.MINIFS(performance_data[date],performance_data[portfolio_id],performance_data[[#This Row],[portfolio_id]])</f>
        <v>44830</v>
      </c>
      <c r="O1004" s="15">
        <f>_xlfn.MAXIFS(performance_data[portfolio_value],performance_data[portfolio_id],performance_data[[#This Row],[portfolio_id]],performance_data[date],performance_data[[#This Row],[latest_date]])</f>
        <v>338844.65</v>
      </c>
      <c r="P1004" s="15">
        <f>_xlfn.MAXIFS(performance_data[portfolio_value],performance_data[portfolio_id],performance_data[[#This Row],[portfolio_id]],performance_data[date],performance_data[[#This Row],[starting_date]])</f>
        <v>328544.08</v>
      </c>
      <c r="Q1004" s="15">
        <f>performance_data[[#This Row],[latest_value]]-performance_data[[#This Row],[starting_value]]</f>
        <v>10300.570000000007</v>
      </c>
      <c r="R1004" s="15">
        <f>performance_data[[#This Row],[net_inflows]]-performance_data[[#This Row],[net_outflows]]</f>
        <v>5468.38</v>
      </c>
      <c r="S1004" s="15" t="str">
        <f>IF(performance_data[[#This Row],[net_inflows]]&gt;AVERAGE(performance_data[net_inflows]),"High","Low")</f>
        <v>High</v>
      </c>
      <c r="T1004" s="15">
        <f>AVERAGEIF(performance_data[inflow_flag],performance_data[[#This Row],[inflow_flag]],performance_data[return_percentage])</f>
        <v>4.8467905675459724</v>
      </c>
      <c r="U1004" s="17">
        <f>IF(performance_data[[#This Row],[return_percentage]]&lt;performance_data[[#This Row],[benchmark_return]],1,0)</f>
        <v>1</v>
      </c>
      <c r="V1004" s="17">
        <f>COUNTIFS(performance_data[portfolio_id],performance_data[[#This Row],[portfolio_id]])</f>
        <v>31</v>
      </c>
      <c r="W1004" s="17">
        <f>COUNTIFS(performance_data[portfolio_id],performance_data[[#This Row],[portfolio_id]],
          performance_data[return_flag],1)</f>
        <v>18</v>
      </c>
      <c r="X1004" s="15">
        <f>performance_data[[#This Row],[underperform_flag_count]]/performance_data[[#This Row],[totalportfoliocount]]</f>
        <v>0.58064516129032262</v>
      </c>
    </row>
    <row r="1005" spans="1:24" x14ac:dyDescent="0.3">
      <c r="A1005">
        <v>2474</v>
      </c>
      <c r="B1005" s="1">
        <v>45310</v>
      </c>
      <c r="C1005">
        <v>139342.75</v>
      </c>
      <c r="D1005">
        <v>-0.7</v>
      </c>
      <c r="E1005">
        <v>-0.59</v>
      </c>
      <c r="F1005">
        <v>16233.43</v>
      </c>
      <c r="G1005">
        <v>14981.87</v>
      </c>
      <c r="H1005" t="s">
        <v>2205</v>
      </c>
      <c r="I1005" t="s">
        <v>2206</v>
      </c>
      <c r="J1005">
        <v>1</v>
      </c>
      <c r="K1005" t="s">
        <v>2207</v>
      </c>
      <c r="L1005" t="str">
        <f>IF(performance_data[[#This Row],[return_percentage]]&gt;=performance_data[[#This Row],[benchmark_return]],"Higher","Lower")</f>
        <v>Lower</v>
      </c>
      <c r="M1005" s="14">
        <f xml:space="preserve"> _xlfn.MAXIFS(performance_data[date],performance_data[portfolio_id],performance_data[[#This Row],[portfolio_id]])</f>
        <v>45553</v>
      </c>
      <c r="N1005" s="14">
        <f xml:space="preserve"> _xlfn.MINIFS(performance_data[date],performance_data[portfolio_id],performance_data[[#This Row],[portfolio_id]])</f>
        <v>44844</v>
      </c>
      <c r="O1005" s="15">
        <f>_xlfn.MAXIFS(performance_data[portfolio_value],performance_data[portfolio_id],performance_data[[#This Row],[portfolio_id]],performance_data[date],performance_data[[#This Row],[latest_date]])</f>
        <v>114740.69</v>
      </c>
      <c r="P1005" s="15">
        <f>_xlfn.MAXIFS(performance_data[portfolio_value],performance_data[portfolio_id],performance_data[[#This Row],[portfolio_id]],performance_data[date],performance_data[[#This Row],[starting_date]])</f>
        <v>401617.66</v>
      </c>
      <c r="Q1005" s="15">
        <f>performance_data[[#This Row],[latest_value]]-performance_data[[#This Row],[starting_value]]</f>
        <v>-286876.96999999997</v>
      </c>
      <c r="R1005" s="15">
        <f>performance_data[[#This Row],[net_inflows]]-performance_data[[#This Row],[net_outflows]]</f>
        <v>1251.5599999999995</v>
      </c>
      <c r="S1005" s="15" t="str">
        <f>IF(performance_data[[#This Row],[net_inflows]]&gt;AVERAGE(performance_data[net_inflows]),"High","Low")</f>
        <v>High</v>
      </c>
      <c r="T1005" s="15">
        <f>AVERAGEIF(performance_data[inflow_flag],performance_data[[#This Row],[inflow_flag]],performance_data[return_percentage])</f>
        <v>4.8467905675459724</v>
      </c>
      <c r="U1005" s="17">
        <f>IF(performance_data[[#This Row],[return_percentage]]&lt;performance_data[[#This Row],[benchmark_return]],1,0)</f>
        <v>1</v>
      </c>
      <c r="V1005" s="17">
        <f>COUNTIFS(performance_data[portfolio_id],performance_data[[#This Row],[portfolio_id]])</f>
        <v>21</v>
      </c>
      <c r="W1005" s="17">
        <f>COUNTIFS(performance_data[portfolio_id],performance_data[[#This Row],[portfolio_id]],
          performance_data[return_flag],1)</f>
        <v>12</v>
      </c>
      <c r="X1005" s="15">
        <f>performance_data[[#This Row],[underperform_flag_count]]/performance_data[[#This Row],[totalportfoliocount]]</f>
        <v>0.5714285714285714</v>
      </c>
    </row>
    <row r="1006" spans="1:24" x14ac:dyDescent="0.3">
      <c r="A1006">
        <v>2474</v>
      </c>
      <c r="B1006" s="1">
        <v>44844</v>
      </c>
      <c r="C1006">
        <v>401617.66</v>
      </c>
      <c r="D1006">
        <v>-8.9</v>
      </c>
      <c r="E1006">
        <v>-10.61</v>
      </c>
      <c r="F1006">
        <v>2612.87</v>
      </c>
      <c r="G1006">
        <v>12862.36</v>
      </c>
      <c r="H1006" t="s">
        <v>2220</v>
      </c>
      <c r="I1006" t="s">
        <v>2217</v>
      </c>
      <c r="J1006">
        <v>10</v>
      </c>
      <c r="K1006" t="s">
        <v>2224</v>
      </c>
      <c r="L1006" t="str">
        <f>IF(performance_data[[#This Row],[return_percentage]]&gt;=performance_data[[#This Row],[benchmark_return]],"Higher","Lower")</f>
        <v>Higher</v>
      </c>
      <c r="M1006" s="14">
        <f xml:space="preserve"> _xlfn.MAXIFS(performance_data[date],performance_data[portfolio_id],performance_data[[#This Row],[portfolio_id]])</f>
        <v>45553</v>
      </c>
      <c r="N1006" s="14">
        <f xml:space="preserve"> _xlfn.MINIFS(performance_data[date],performance_data[portfolio_id],performance_data[[#This Row],[portfolio_id]])</f>
        <v>44844</v>
      </c>
      <c r="O1006" s="15">
        <f>_xlfn.MAXIFS(performance_data[portfolio_value],performance_data[portfolio_id],performance_data[[#This Row],[portfolio_id]],performance_data[date],performance_data[[#This Row],[latest_date]])</f>
        <v>114740.69</v>
      </c>
      <c r="P1006" s="15">
        <f>_xlfn.MAXIFS(performance_data[portfolio_value],performance_data[portfolio_id],performance_data[[#This Row],[portfolio_id]],performance_data[date],performance_data[[#This Row],[starting_date]])</f>
        <v>401617.66</v>
      </c>
      <c r="Q1006" s="15">
        <f>performance_data[[#This Row],[latest_value]]-performance_data[[#This Row],[starting_value]]</f>
        <v>-286876.96999999997</v>
      </c>
      <c r="R1006" s="15">
        <f>performance_data[[#This Row],[net_inflows]]-performance_data[[#This Row],[net_outflows]]</f>
        <v>-10249.490000000002</v>
      </c>
      <c r="S1006" s="15" t="str">
        <f>IF(performance_data[[#This Row],[net_inflows]]&gt;AVERAGE(performance_data[net_inflows]),"High","Low")</f>
        <v>Low</v>
      </c>
      <c r="T1006" s="15">
        <f>AVERAGEIF(performance_data[inflow_flag],performance_data[[#This Row],[inflow_flag]],performance_data[return_percentage])</f>
        <v>5.0457846277021572</v>
      </c>
      <c r="U1006" s="17">
        <f>IF(performance_data[[#This Row],[return_percentage]]&lt;performance_data[[#This Row],[benchmark_return]],1,0)</f>
        <v>0</v>
      </c>
      <c r="V1006" s="17">
        <f>COUNTIFS(performance_data[portfolio_id],performance_data[[#This Row],[portfolio_id]])</f>
        <v>21</v>
      </c>
      <c r="W1006" s="17">
        <f>COUNTIFS(performance_data[portfolio_id],performance_data[[#This Row],[portfolio_id]],
          performance_data[return_flag],1)</f>
        <v>12</v>
      </c>
      <c r="X1006" s="15">
        <f>performance_data[[#This Row],[underperform_flag_count]]/performance_data[[#This Row],[totalportfoliocount]]</f>
        <v>0.5714285714285714</v>
      </c>
    </row>
    <row r="1007" spans="1:24" x14ac:dyDescent="0.3">
      <c r="A1007">
        <v>2474</v>
      </c>
      <c r="B1007" s="1">
        <v>45545</v>
      </c>
      <c r="C1007">
        <v>22495.57</v>
      </c>
      <c r="D1007">
        <v>-4.43</v>
      </c>
      <c r="E1007">
        <v>-3.7</v>
      </c>
      <c r="F1007">
        <v>3412.53</v>
      </c>
      <c r="G1007">
        <v>16018.6</v>
      </c>
      <c r="H1007" t="s">
        <v>2205</v>
      </c>
      <c r="I1007" t="s">
        <v>2209</v>
      </c>
      <c r="J1007">
        <v>9</v>
      </c>
      <c r="K1007" t="s">
        <v>2221</v>
      </c>
      <c r="L1007" t="str">
        <f>IF(performance_data[[#This Row],[return_percentage]]&gt;=performance_data[[#This Row],[benchmark_return]],"Higher","Lower")</f>
        <v>Lower</v>
      </c>
      <c r="M1007" s="14">
        <f xml:space="preserve"> _xlfn.MAXIFS(performance_data[date],performance_data[portfolio_id],performance_data[[#This Row],[portfolio_id]])</f>
        <v>45553</v>
      </c>
      <c r="N1007" s="14">
        <f xml:space="preserve"> _xlfn.MINIFS(performance_data[date],performance_data[portfolio_id],performance_data[[#This Row],[portfolio_id]])</f>
        <v>44844</v>
      </c>
      <c r="O1007" s="15">
        <f>_xlfn.MAXIFS(performance_data[portfolio_value],performance_data[portfolio_id],performance_data[[#This Row],[portfolio_id]],performance_data[date],performance_data[[#This Row],[latest_date]])</f>
        <v>114740.69</v>
      </c>
      <c r="P1007" s="15">
        <f>_xlfn.MAXIFS(performance_data[portfolio_value],performance_data[portfolio_id],performance_data[[#This Row],[portfolio_id]],performance_data[date],performance_data[[#This Row],[starting_date]])</f>
        <v>401617.66</v>
      </c>
      <c r="Q1007" s="15">
        <f>performance_data[[#This Row],[latest_value]]-performance_data[[#This Row],[starting_value]]</f>
        <v>-286876.96999999997</v>
      </c>
      <c r="R1007" s="15">
        <f>performance_data[[#This Row],[net_inflows]]-performance_data[[#This Row],[net_outflows]]</f>
        <v>-12606.07</v>
      </c>
      <c r="S1007" s="15" t="str">
        <f>IF(performance_data[[#This Row],[net_inflows]]&gt;AVERAGE(performance_data[net_inflows]),"High","Low")</f>
        <v>Low</v>
      </c>
      <c r="T1007" s="15">
        <f>AVERAGEIF(performance_data[inflow_flag],performance_data[[#This Row],[inflow_flag]],performance_data[return_percentage])</f>
        <v>5.0457846277021572</v>
      </c>
      <c r="U1007" s="17">
        <f>IF(performance_data[[#This Row],[return_percentage]]&lt;performance_data[[#This Row],[benchmark_return]],1,0)</f>
        <v>1</v>
      </c>
      <c r="V1007" s="17">
        <f>COUNTIFS(performance_data[portfolio_id],performance_data[[#This Row],[portfolio_id]])</f>
        <v>21</v>
      </c>
      <c r="W1007" s="17">
        <f>COUNTIFS(performance_data[portfolio_id],performance_data[[#This Row],[portfolio_id]],
          performance_data[return_flag],1)</f>
        <v>12</v>
      </c>
      <c r="X1007" s="15">
        <f>performance_data[[#This Row],[underperform_flag_count]]/performance_data[[#This Row],[totalportfoliocount]]</f>
        <v>0.5714285714285714</v>
      </c>
    </row>
    <row r="1008" spans="1:24" x14ac:dyDescent="0.3">
      <c r="A1008">
        <v>2474</v>
      </c>
      <c r="B1008" s="1">
        <v>45278</v>
      </c>
      <c r="C1008">
        <v>45054.77</v>
      </c>
      <c r="D1008">
        <v>-4.37</v>
      </c>
      <c r="E1008">
        <v>-4.8099999999999996</v>
      </c>
      <c r="F1008">
        <v>19480.91</v>
      </c>
      <c r="G1008">
        <v>11948.36</v>
      </c>
      <c r="H1008" t="s">
        <v>2213</v>
      </c>
      <c r="I1008" t="s">
        <v>2217</v>
      </c>
      <c r="J1008">
        <v>12</v>
      </c>
      <c r="K1008" t="s">
        <v>2218</v>
      </c>
      <c r="L1008" t="str">
        <f>IF(performance_data[[#This Row],[return_percentage]]&gt;=performance_data[[#This Row],[benchmark_return]],"Higher","Lower")</f>
        <v>Higher</v>
      </c>
      <c r="M1008" s="14">
        <f xml:space="preserve"> _xlfn.MAXIFS(performance_data[date],performance_data[portfolio_id],performance_data[[#This Row],[portfolio_id]])</f>
        <v>45553</v>
      </c>
      <c r="N1008" s="14">
        <f xml:space="preserve"> _xlfn.MINIFS(performance_data[date],performance_data[portfolio_id],performance_data[[#This Row],[portfolio_id]])</f>
        <v>44844</v>
      </c>
      <c r="O1008" s="15">
        <f>_xlfn.MAXIFS(performance_data[portfolio_value],performance_data[portfolio_id],performance_data[[#This Row],[portfolio_id]],performance_data[date],performance_data[[#This Row],[latest_date]])</f>
        <v>114740.69</v>
      </c>
      <c r="P1008" s="15">
        <f>_xlfn.MAXIFS(performance_data[portfolio_value],performance_data[portfolio_id],performance_data[[#This Row],[portfolio_id]],performance_data[date],performance_data[[#This Row],[starting_date]])</f>
        <v>401617.66</v>
      </c>
      <c r="Q1008" s="15">
        <f>performance_data[[#This Row],[latest_value]]-performance_data[[#This Row],[starting_value]]</f>
        <v>-286876.96999999997</v>
      </c>
      <c r="R1008" s="15">
        <f>performance_data[[#This Row],[net_inflows]]-performance_data[[#This Row],[net_outflows]]</f>
        <v>7532.5499999999993</v>
      </c>
      <c r="S1008" s="15" t="str">
        <f>IF(performance_data[[#This Row],[net_inflows]]&gt;AVERAGE(performance_data[net_inflows]),"High","Low")</f>
        <v>High</v>
      </c>
      <c r="T1008" s="15">
        <f>AVERAGEIF(performance_data[inflow_flag],performance_data[[#This Row],[inflow_flag]],performance_data[return_percentage])</f>
        <v>4.8467905675459724</v>
      </c>
      <c r="U1008" s="17">
        <f>IF(performance_data[[#This Row],[return_percentage]]&lt;performance_data[[#This Row],[benchmark_return]],1,0)</f>
        <v>0</v>
      </c>
      <c r="V1008" s="17">
        <f>COUNTIFS(performance_data[portfolio_id],performance_data[[#This Row],[portfolio_id]])</f>
        <v>21</v>
      </c>
      <c r="W1008" s="17">
        <f>COUNTIFS(performance_data[portfolio_id],performance_data[[#This Row],[portfolio_id]],
          performance_data[return_flag],1)</f>
        <v>12</v>
      </c>
      <c r="X1008" s="15">
        <f>performance_data[[#This Row],[underperform_flag_count]]/performance_data[[#This Row],[totalportfoliocount]]</f>
        <v>0.5714285714285714</v>
      </c>
    </row>
    <row r="1009" spans="1:24" x14ac:dyDescent="0.3">
      <c r="A1009">
        <v>2474</v>
      </c>
      <c r="B1009" s="1">
        <v>45527</v>
      </c>
      <c r="C1009">
        <v>450885.08</v>
      </c>
      <c r="D1009">
        <v>17.41</v>
      </c>
      <c r="E1009">
        <v>17.95</v>
      </c>
      <c r="F1009">
        <v>9317.51</v>
      </c>
      <c r="G1009">
        <v>10808.37</v>
      </c>
      <c r="H1009" t="s">
        <v>2205</v>
      </c>
      <c r="I1009" t="s">
        <v>2209</v>
      </c>
      <c r="J1009">
        <v>8</v>
      </c>
      <c r="K1009" t="s">
        <v>2214</v>
      </c>
      <c r="L1009" t="str">
        <f>IF(performance_data[[#This Row],[return_percentage]]&gt;=performance_data[[#This Row],[benchmark_return]],"Higher","Lower")</f>
        <v>Lower</v>
      </c>
      <c r="M1009" s="14">
        <f xml:space="preserve"> _xlfn.MAXIFS(performance_data[date],performance_data[portfolio_id],performance_data[[#This Row],[portfolio_id]])</f>
        <v>45553</v>
      </c>
      <c r="N1009" s="14">
        <f xml:space="preserve"> _xlfn.MINIFS(performance_data[date],performance_data[portfolio_id],performance_data[[#This Row],[portfolio_id]])</f>
        <v>44844</v>
      </c>
      <c r="O1009" s="15">
        <f>_xlfn.MAXIFS(performance_data[portfolio_value],performance_data[portfolio_id],performance_data[[#This Row],[portfolio_id]],performance_data[date],performance_data[[#This Row],[latest_date]])</f>
        <v>114740.69</v>
      </c>
      <c r="P1009" s="15">
        <f>_xlfn.MAXIFS(performance_data[portfolio_value],performance_data[portfolio_id],performance_data[[#This Row],[portfolio_id]],performance_data[date],performance_data[[#This Row],[starting_date]])</f>
        <v>401617.66</v>
      </c>
      <c r="Q1009" s="15">
        <f>performance_data[[#This Row],[latest_value]]-performance_data[[#This Row],[starting_value]]</f>
        <v>-286876.96999999997</v>
      </c>
      <c r="R1009" s="15">
        <f>performance_data[[#This Row],[net_inflows]]-performance_data[[#This Row],[net_outflows]]</f>
        <v>-1490.8600000000006</v>
      </c>
      <c r="S1009" s="15" t="str">
        <f>IF(performance_data[[#This Row],[net_inflows]]&gt;AVERAGE(performance_data[net_inflows]),"High","Low")</f>
        <v>Low</v>
      </c>
      <c r="T1009" s="15">
        <f>AVERAGEIF(performance_data[inflow_flag],performance_data[[#This Row],[inflow_flag]],performance_data[return_percentage])</f>
        <v>5.0457846277021572</v>
      </c>
      <c r="U1009" s="17">
        <f>IF(performance_data[[#This Row],[return_percentage]]&lt;performance_data[[#This Row],[benchmark_return]],1,0)</f>
        <v>1</v>
      </c>
      <c r="V1009" s="17">
        <f>COUNTIFS(performance_data[portfolio_id],performance_data[[#This Row],[portfolio_id]])</f>
        <v>21</v>
      </c>
      <c r="W1009" s="17">
        <f>COUNTIFS(performance_data[portfolio_id],performance_data[[#This Row],[portfolio_id]],
          performance_data[return_flag],1)</f>
        <v>12</v>
      </c>
      <c r="X1009" s="15">
        <f>performance_data[[#This Row],[underperform_flag_count]]/performance_data[[#This Row],[totalportfoliocount]]</f>
        <v>0.5714285714285714</v>
      </c>
    </row>
    <row r="1010" spans="1:24" x14ac:dyDescent="0.3">
      <c r="A1010">
        <v>2474</v>
      </c>
      <c r="B1010" s="1">
        <v>45304</v>
      </c>
      <c r="C1010">
        <v>210641.34</v>
      </c>
      <c r="D1010">
        <v>-6.95</v>
      </c>
      <c r="E1010">
        <v>-5.91</v>
      </c>
      <c r="F1010">
        <v>3896.16</v>
      </c>
      <c r="G1010">
        <v>793.93</v>
      </c>
      <c r="H1010" t="s">
        <v>2205</v>
      </c>
      <c r="I1010" t="s">
        <v>2206</v>
      </c>
      <c r="J1010">
        <v>1</v>
      </c>
      <c r="K1010" t="s">
        <v>2207</v>
      </c>
      <c r="L1010" t="str">
        <f>IF(performance_data[[#This Row],[return_percentage]]&gt;=performance_data[[#This Row],[benchmark_return]],"Higher","Lower")</f>
        <v>Lower</v>
      </c>
      <c r="M1010" s="14">
        <f xml:space="preserve"> _xlfn.MAXIFS(performance_data[date],performance_data[portfolio_id],performance_data[[#This Row],[portfolio_id]])</f>
        <v>45553</v>
      </c>
      <c r="N1010" s="14">
        <f xml:space="preserve"> _xlfn.MINIFS(performance_data[date],performance_data[portfolio_id],performance_data[[#This Row],[portfolio_id]])</f>
        <v>44844</v>
      </c>
      <c r="O1010" s="15">
        <f>_xlfn.MAXIFS(performance_data[portfolio_value],performance_data[portfolio_id],performance_data[[#This Row],[portfolio_id]],performance_data[date],performance_data[[#This Row],[latest_date]])</f>
        <v>114740.69</v>
      </c>
      <c r="P1010" s="15">
        <f>_xlfn.MAXIFS(performance_data[portfolio_value],performance_data[portfolio_id],performance_data[[#This Row],[portfolio_id]],performance_data[date],performance_data[[#This Row],[starting_date]])</f>
        <v>401617.66</v>
      </c>
      <c r="Q1010" s="15">
        <f>performance_data[[#This Row],[latest_value]]-performance_data[[#This Row],[starting_value]]</f>
        <v>-286876.96999999997</v>
      </c>
      <c r="R1010" s="15">
        <f>performance_data[[#This Row],[net_inflows]]-performance_data[[#This Row],[net_outflows]]</f>
        <v>3102.23</v>
      </c>
      <c r="S1010" s="15" t="str">
        <f>IF(performance_data[[#This Row],[net_inflows]]&gt;AVERAGE(performance_data[net_inflows]),"High","Low")</f>
        <v>Low</v>
      </c>
      <c r="T1010" s="15">
        <f>AVERAGEIF(performance_data[inflow_flag],performance_data[[#This Row],[inflow_flag]],performance_data[return_percentage])</f>
        <v>5.0457846277021572</v>
      </c>
      <c r="U1010" s="17">
        <f>IF(performance_data[[#This Row],[return_percentage]]&lt;performance_data[[#This Row],[benchmark_return]],1,0)</f>
        <v>1</v>
      </c>
      <c r="V1010" s="17">
        <f>COUNTIFS(performance_data[portfolio_id],performance_data[[#This Row],[portfolio_id]])</f>
        <v>21</v>
      </c>
      <c r="W1010" s="17">
        <f>COUNTIFS(performance_data[portfolio_id],performance_data[[#This Row],[portfolio_id]],
          performance_data[return_flag],1)</f>
        <v>12</v>
      </c>
      <c r="X1010" s="15">
        <f>performance_data[[#This Row],[underperform_flag_count]]/performance_data[[#This Row],[totalportfoliocount]]</f>
        <v>0.5714285714285714</v>
      </c>
    </row>
    <row r="1011" spans="1:24" x14ac:dyDescent="0.3">
      <c r="A1011">
        <v>2474</v>
      </c>
      <c r="B1011" s="1">
        <v>45465</v>
      </c>
      <c r="C1011">
        <v>161642.21</v>
      </c>
      <c r="D1011">
        <v>9.33</v>
      </c>
      <c r="E1011">
        <v>9.4600000000000009</v>
      </c>
      <c r="F1011">
        <v>11620.01</v>
      </c>
      <c r="G1011">
        <v>3386</v>
      </c>
      <c r="H1011" t="s">
        <v>2205</v>
      </c>
      <c r="I1011" t="s">
        <v>2211</v>
      </c>
      <c r="J1011">
        <v>6</v>
      </c>
      <c r="K1011" t="s">
        <v>2212</v>
      </c>
      <c r="L1011" t="str">
        <f>IF(performance_data[[#This Row],[return_percentage]]&gt;=performance_data[[#This Row],[benchmark_return]],"Higher","Lower")</f>
        <v>Lower</v>
      </c>
      <c r="M1011" s="14">
        <f xml:space="preserve"> _xlfn.MAXIFS(performance_data[date],performance_data[portfolio_id],performance_data[[#This Row],[portfolio_id]])</f>
        <v>45553</v>
      </c>
      <c r="N1011" s="14">
        <f xml:space="preserve"> _xlfn.MINIFS(performance_data[date],performance_data[portfolio_id],performance_data[[#This Row],[portfolio_id]])</f>
        <v>44844</v>
      </c>
      <c r="O1011" s="15">
        <f>_xlfn.MAXIFS(performance_data[portfolio_value],performance_data[portfolio_id],performance_data[[#This Row],[portfolio_id]],performance_data[date],performance_data[[#This Row],[latest_date]])</f>
        <v>114740.69</v>
      </c>
      <c r="P1011" s="15">
        <f>_xlfn.MAXIFS(performance_data[portfolio_value],performance_data[portfolio_id],performance_data[[#This Row],[portfolio_id]],performance_data[date],performance_data[[#This Row],[starting_date]])</f>
        <v>401617.66</v>
      </c>
      <c r="Q1011" s="15">
        <f>performance_data[[#This Row],[latest_value]]-performance_data[[#This Row],[starting_value]]</f>
        <v>-286876.96999999997</v>
      </c>
      <c r="R1011" s="15">
        <f>performance_data[[#This Row],[net_inflows]]-performance_data[[#This Row],[net_outflows]]</f>
        <v>8234.01</v>
      </c>
      <c r="S1011" s="15" t="str">
        <f>IF(performance_data[[#This Row],[net_inflows]]&gt;AVERAGE(performance_data[net_inflows]),"High","Low")</f>
        <v>High</v>
      </c>
      <c r="T1011" s="15">
        <f>AVERAGEIF(performance_data[inflow_flag],performance_data[[#This Row],[inflow_flag]],performance_data[return_percentage])</f>
        <v>4.8467905675459724</v>
      </c>
      <c r="U1011" s="17">
        <f>IF(performance_data[[#This Row],[return_percentage]]&lt;performance_data[[#This Row],[benchmark_return]],1,0)</f>
        <v>1</v>
      </c>
      <c r="V1011" s="17">
        <f>COUNTIFS(performance_data[portfolio_id],performance_data[[#This Row],[portfolio_id]])</f>
        <v>21</v>
      </c>
      <c r="W1011" s="17">
        <f>COUNTIFS(performance_data[portfolio_id],performance_data[[#This Row],[portfolio_id]],
          performance_data[return_flag],1)</f>
        <v>12</v>
      </c>
      <c r="X1011" s="15">
        <f>performance_data[[#This Row],[underperform_flag_count]]/performance_data[[#This Row],[totalportfoliocount]]</f>
        <v>0.5714285714285714</v>
      </c>
    </row>
    <row r="1012" spans="1:24" x14ac:dyDescent="0.3">
      <c r="A1012">
        <v>2474</v>
      </c>
      <c r="B1012" s="1">
        <v>45350</v>
      </c>
      <c r="C1012">
        <v>108035.91</v>
      </c>
      <c r="D1012">
        <v>14.28</v>
      </c>
      <c r="E1012">
        <v>15.21</v>
      </c>
      <c r="F1012">
        <v>12801.68</v>
      </c>
      <c r="G1012">
        <v>2112.21</v>
      </c>
      <c r="H1012" t="s">
        <v>2205</v>
      </c>
      <c r="I1012" t="s">
        <v>2206</v>
      </c>
      <c r="J1012">
        <v>2</v>
      </c>
      <c r="K1012" t="s">
        <v>2226</v>
      </c>
      <c r="L1012" t="str">
        <f>IF(performance_data[[#This Row],[return_percentage]]&gt;=performance_data[[#This Row],[benchmark_return]],"Higher","Lower")</f>
        <v>Lower</v>
      </c>
      <c r="M1012" s="14">
        <f xml:space="preserve"> _xlfn.MAXIFS(performance_data[date],performance_data[portfolio_id],performance_data[[#This Row],[portfolio_id]])</f>
        <v>45553</v>
      </c>
      <c r="N1012" s="14">
        <f xml:space="preserve"> _xlfn.MINIFS(performance_data[date],performance_data[portfolio_id],performance_data[[#This Row],[portfolio_id]])</f>
        <v>44844</v>
      </c>
      <c r="O1012" s="15">
        <f>_xlfn.MAXIFS(performance_data[portfolio_value],performance_data[portfolio_id],performance_data[[#This Row],[portfolio_id]],performance_data[date],performance_data[[#This Row],[latest_date]])</f>
        <v>114740.69</v>
      </c>
      <c r="P1012" s="15">
        <f>_xlfn.MAXIFS(performance_data[portfolio_value],performance_data[portfolio_id],performance_data[[#This Row],[portfolio_id]],performance_data[date],performance_data[[#This Row],[starting_date]])</f>
        <v>401617.66</v>
      </c>
      <c r="Q1012" s="15">
        <f>performance_data[[#This Row],[latest_value]]-performance_data[[#This Row],[starting_value]]</f>
        <v>-286876.96999999997</v>
      </c>
      <c r="R1012" s="15">
        <f>performance_data[[#This Row],[net_inflows]]-performance_data[[#This Row],[net_outflows]]</f>
        <v>10689.470000000001</v>
      </c>
      <c r="S1012" s="15" t="str">
        <f>IF(performance_data[[#This Row],[net_inflows]]&gt;AVERAGE(performance_data[net_inflows]),"High","Low")</f>
        <v>High</v>
      </c>
      <c r="T1012" s="15">
        <f>AVERAGEIF(performance_data[inflow_flag],performance_data[[#This Row],[inflow_flag]],performance_data[return_percentage])</f>
        <v>4.8467905675459724</v>
      </c>
      <c r="U1012" s="17">
        <f>IF(performance_data[[#This Row],[return_percentage]]&lt;performance_data[[#This Row],[benchmark_return]],1,0)</f>
        <v>1</v>
      </c>
      <c r="V1012" s="17">
        <f>COUNTIFS(performance_data[portfolio_id],performance_data[[#This Row],[portfolio_id]])</f>
        <v>21</v>
      </c>
      <c r="W1012" s="17">
        <f>COUNTIFS(performance_data[portfolio_id],performance_data[[#This Row],[portfolio_id]],
          performance_data[return_flag],1)</f>
        <v>12</v>
      </c>
      <c r="X1012" s="15">
        <f>performance_data[[#This Row],[underperform_flag_count]]/performance_data[[#This Row],[totalportfoliocount]]</f>
        <v>0.5714285714285714</v>
      </c>
    </row>
    <row r="1013" spans="1:24" x14ac:dyDescent="0.3">
      <c r="A1013">
        <v>2474</v>
      </c>
      <c r="B1013" s="1">
        <v>45117</v>
      </c>
      <c r="C1013">
        <v>229187.69</v>
      </c>
      <c r="D1013">
        <v>19.55</v>
      </c>
      <c r="E1013">
        <v>16.149999999999999</v>
      </c>
      <c r="F1013">
        <v>19975.47</v>
      </c>
      <c r="G1013">
        <v>17280.86</v>
      </c>
      <c r="H1013" t="s">
        <v>2213</v>
      </c>
      <c r="I1013" t="s">
        <v>2209</v>
      </c>
      <c r="J1013">
        <v>7</v>
      </c>
      <c r="K1013" t="s">
        <v>2210</v>
      </c>
      <c r="L1013" t="str">
        <f>IF(performance_data[[#This Row],[return_percentage]]&gt;=performance_data[[#This Row],[benchmark_return]],"Higher","Lower")</f>
        <v>Higher</v>
      </c>
      <c r="M1013" s="14">
        <f xml:space="preserve"> _xlfn.MAXIFS(performance_data[date],performance_data[portfolio_id],performance_data[[#This Row],[portfolio_id]])</f>
        <v>45553</v>
      </c>
      <c r="N1013" s="14">
        <f xml:space="preserve"> _xlfn.MINIFS(performance_data[date],performance_data[portfolio_id],performance_data[[#This Row],[portfolio_id]])</f>
        <v>44844</v>
      </c>
      <c r="O1013" s="15">
        <f>_xlfn.MAXIFS(performance_data[portfolio_value],performance_data[portfolio_id],performance_data[[#This Row],[portfolio_id]],performance_data[date],performance_data[[#This Row],[latest_date]])</f>
        <v>114740.69</v>
      </c>
      <c r="P1013" s="15">
        <f>_xlfn.MAXIFS(performance_data[portfolio_value],performance_data[portfolio_id],performance_data[[#This Row],[portfolio_id]],performance_data[date],performance_data[[#This Row],[starting_date]])</f>
        <v>401617.66</v>
      </c>
      <c r="Q1013" s="15">
        <f>performance_data[[#This Row],[latest_value]]-performance_data[[#This Row],[starting_value]]</f>
        <v>-286876.96999999997</v>
      </c>
      <c r="R1013" s="15">
        <f>performance_data[[#This Row],[net_inflows]]-performance_data[[#This Row],[net_outflows]]</f>
        <v>2694.6100000000006</v>
      </c>
      <c r="S1013" s="15" t="str">
        <f>IF(performance_data[[#This Row],[net_inflows]]&gt;AVERAGE(performance_data[net_inflows]),"High","Low")</f>
        <v>High</v>
      </c>
      <c r="T1013" s="15">
        <f>AVERAGEIF(performance_data[inflow_flag],performance_data[[#This Row],[inflow_flag]],performance_data[return_percentage])</f>
        <v>4.8467905675459724</v>
      </c>
      <c r="U1013" s="17">
        <f>IF(performance_data[[#This Row],[return_percentage]]&lt;performance_data[[#This Row],[benchmark_return]],1,0)</f>
        <v>0</v>
      </c>
      <c r="V1013" s="17">
        <f>COUNTIFS(performance_data[portfolio_id],performance_data[[#This Row],[portfolio_id]])</f>
        <v>21</v>
      </c>
      <c r="W1013" s="17">
        <f>COUNTIFS(performance_data[portfolio_id],performance_data[[#This Row],[portfolio_id]],
          performance_data[return_flag],1)</f>
        <v>12</v>
      </c>
      <c r="X1013" s="15">
        <f>performance_data[[#This Row],[underperform_flag_count]]/performance_data[[#This Row],[totalportfoliocount]]</f>
        <v>0.5714285714285714</v>
      </c>
    </row>
    <row r="1014" spans="1:24" x14ac:dyDescent="0.3">
      <c r="A1014">
        <v>2474</v>
      </c>
      <c r="B1014" s="1">
        <v>45033</v>
      </c>
      <c r="C1014">
        <v>174965.03</v>
      </c>
      <c r="D1014">
        <v>18.36</v>
      </c>
      <c r="E1014">
        <v>20.3</v>
      </c>
      <c r="F1014">
        <v>10092.18</v>
      </c>
      <c r="G1014">
        <v>8509.92</v>
      </c>
      <c r="H1014" t="s">
        <v>2213</v>
      </c>
      <c r="I1014" t="s">
        <v>2211</v>
      </c>
      <c r="J1014">
        <v>4</v>
      </c>
      <c r="K1014" t="s">
        <v>2216</v>
      </c>
      <c r="L1014" t="str">
        <f>IF(performance_data[[#This Row],[return_percentage]]&gt;=performance_data[[#This Row],[benchmark_return]],"Higher","Lower")</f>
        <v>Lower</v>
      </c>
      <c r="M1014" s="14">
        <f xml:space="preserve"> _xlfn.MAXIFS(performance_data[date],performance_data[portfolio_id],performance_data[[#This Row],[portfolio_id]])</f>
        <v>45553</v>
      </c>
      <c r="N1014" s="14">
        <f xml:space="preserve"> _xlfn.MINIFS(performance_data[date],performance_data[portfolio_id],performance_data[[#This Row],[portfolio_id]])</f>
        <v>44844</v>
      </c>
      <c r="O1014" s="15">
        <f>_xlfn.MAXIFS(performance_data[portfolio_value],performance_data[portfolio_id],performance_data[[#This Row],[portfolio_id]],performance_data[date],performance_data[[#This Row],[latest_date]])</f>
        <v>114740.69</v>
      </c>
      <c r="P1014" s="15">
        <f>_xlfn.MAXIFS(performance_data[portfolio_value],performance_data[portfolio_id],performance_data[[#This Row],[portfolio_id]],performance_data[date],performance_data[[#This Row],[starting_date]])</f>
        <v>401617.66</v>
      </c>
      <c r="Q1014" s="15">
        <f>performance_data[[#This Row],[latest_value]]-performance_data[[#This Row],[starting_value]]</f>
        <v>-286876.96999999997</v>
      </c>
      <c r="R1014" s="15">
        <f>performance_data[[#This Row],[net_inflows]]-performance_data[[#This Row],[net_outflows]]</f>
        <v>1582.2600000000002</v>
      </c>
      <c r="S1014" s="15" t="str">
        <f>IF(performance_data[[#This Row],[net_inflows]]&gt;AVERAGE(performance_data[net_inflows]),"High","Low")</f>
        <v>High</v>
      </c>
      <c r="T1014" s="15">
        <f>AVERAGEIF(performance_data[inflow_flag],performance_data[[#This Row],[inflow_flag]],performance_data[return_percentage])</f>
        <v>4.8467905675459724</v>
      </c>
      <c r="U1014" s="17">
        <f>IF(performance_data[[#This Row],[return_percentage]]&lt;performance_data[[#This Row],[benchmark_return]],1,0)</f>
        <v>1</v>
      </c>
      <c r="V1014" s="17">
        <f>COUNTIFS(performance_data[portfolio_id],performance_data[[#This Row],[portfolio_id]])</f>
        <v>21</v>
      </c>
      <c r="W1014" s="17">
        <f>COUNTIFS(performance_data[portfolio_id],performance_data[[#This Row],[portfolio_id]],
          performance_data[return_flag],1)</f>
        <v>12</v>
      </c>
      <c r="X1014" s="15">
        <f>performance_data[[#This Row],[underperform_flag_count]]/performance_data[[#This Row],[totalportfoliocount]]</f>
        <v>0.5714285714285714</v>
      </c>
    </row>
    <row r="1015" spans="1:24" x14ac:dyDescent="0.3">
      <c r="A1015">
        <v>2474</v>
      </c>
      <c r="B1015" s="1">
        <v>45294</v>
      </c>
      <c r="C1015">
        <v>237618.41</v>
      </c>
      <c r="D1015">
        <v>14.52</v>
      </c>
      <c r="E1015">
        <v>14.55</v>
      </c>
      <c r="F1015">
        <v>5090.2700000000004</v>
      </c>
      <c r="G1015">
        <v>2116.65</v>
      </c>
      <c r="H1015" t="s">
        <v>2205</v>
      </c>
      <c r="I1015" t="s">
        <v>2206</v>
      </c>
      <c r="J1015">
        <v>1</v>
      </c>
      <c r="K1015" t="s">
        <v>2207</v>
      </c>
      <c r="L1015" t="str">
        <f>IF(performance_data[[#This Row],[return_percentage]]&gt;=performance_data[[#This Row],[benchmark_return]],"Higher","Lower")</f>
        <v>Lower</v>
      </c>
      <c r="M1015" s="14">
        <f xml:space="preserve"> _xlfn.MAXIFS(performance_data[date],performance_data[portfolio_id],performance_data[[#This Row],[portfolio_id]])</f>
        <v>45553</v>
      </c>
      <c r="N1015" s="14">
        <f xml:space="preserve"> _xlfn.MINIFS(performance_data[date],performance_data[portfolio_id],performance_data[[#This Row],[portfolio_id]])</f>
        <v>44844</v>
      </c>
      <c r="O1015" s="15">
        <f>_xlfn.MAXIFS(performance_data[portfolio_value],performance_data[portfolio_id],performance_data[[#This Row],[portfolio_id]],performance_data[date],performance_data[[#This Row],[latest_date]])</f>
        <v>114740.69</v>
      </c>
      <c r="P1015" s="15">
        <f>_xlfn.MAXIFS(performance_data[portfolio_value],performance_data[portfolio_id],performance_data[[#This Row],[portfolio_id]],performance_data[date],performance_data[[#This Row],[starting_date]])</f>
        <v>401617.66</v>
      </c>
      <c r="Q1015" s="15">
        <f>performance_data[[#This Row],[latest_value]]-performance_data[[#This Row],[starting_value]]</f>
        <v>-286876.96999999997</v>
      </c>
      <c r="R1015" s="15">
        <f>performance_data[[#This Row],[net_inflows]]-performance_data[[#This Row],[net_outflows]]</f>
        <v>2973.6200000000003</v>
      </c>
      <c r="S1015" s="15" t="str">
        <f>IF(performance_data[[#This Row],[net_inflows]]&gt;AVERAGE(performance_data[net_inflows]),"High","Low")</f>
        <v>Low</v>
      </c>
      <c r="T1015" s="15">
        <f>AVERAGEIF(performance_data[inflow_flag],performance_data[[#This Row],[inflow_flag]],performance_data[return_percentage])</f>
        <v>5.0457846277021572</v>
      </c>
      <c r="U1015" s="17">
        <f>IF(performance_data[[#This Row],[return_percentage]]&lt;performance_data[[#This Row],[benchmark_return]],1,0)</f>
        <v>1</v>
      </c>
      <c r="V1015" s="17">
        <f>COUNTIFS(performance_data[portfolio_id],performance_data[[#This Row],[portfolio_id]])</f>
        <v>21</v>
      </c>
      <c r="W1015" s="17">
        <f>COUNTIFS(performance_data[portfolio_id],performance_data[[#This Row],[portfolio_id]],
          performance_data[return_flag],1)</f>
        <v>12</v>
      </c>
      <c r="X1015" s="15">
        <f>performance_data[[#This Row],[underperform_flag_count]]/performance_data[[#This Row],[totalportfoliocount]]</f>
        <v>0.5714285714285714</v>
      </c>
    </row>
    <row r="1016" spans="1:24" x14ac:dyDescent="0.3">
      <c r="A1016">
        <v>2474</v>
      </c>
      <c r="B1016" s="1">
        <v>45076</v>
      </c>
      <c r="C1016">
        <v>261794.45</v>
      </c>
      <c r="D1016">
        <v>3.5</v>
      </c>
      <c r="E1016">
        <v>3.5</v>
      </c>
      <c r="F1016">
        <v>2563.23</v>
      </c>
      <c r="G1016">
        <v>6547.01</v>
      </c>
      <c r="H1016" t="s">
        <v>2213</v>
      </c>
      <c r="I1016" t="s">
        <v>2211</v>
      </c>
      <c r="J1016">
        <v>5</v>
      </c>
      <c r="K1016" t="s">
        <v>2223</v>
      </c>
      <c r="L1016" t="str">
        <f>IF(performance_data[[#This Row],[return_percentage]]&gt;=performance_data[[#This Row],[benchmark_return]],"Higher","Lower")</f>
        <v>Higher</v>
      </c>
      <c r="M1016" s="14">
        <f xml:space="preserve"> _xlfn.MAXIFS(performance_data[date],performance_data[portfolio_id],performance_data[[#This Row],[portfolio_id]])</f>
        <v>45553</v>
      </c>
      <c r="N1016" s="14">
        <f xml:space="preserve"> _xlfn.MINIFS(performance_data[date],performance_data[portfolio_id],performance_data[[#This Row],[portfolio_id]])</f>
        <v>44844</v>
      </c>
      <c r="O1016" s="15">
        <f>_xlfn.MAXIFS(performance_data[portfolio_value],performance_data[portfolio_id],performance_data[[#This Row],[portfolio_id]],performance_data[date],performance_data[[#This Row],[latest_date]])</f>
        <v>114740.69</v>
      </c>
      <c r="P1016" s="15">
        <f>_xlfn.MAXIFS(performance_data[portfolio_value],performance_data[portfolio_id],performance_data[[#This Row],[portfolio_id]],performance_data[date],performance_data[[#This Row],[starting_date]])</f>
        <v>401617.66</v>
      </c>
      <c r="Q1016" s="15">
        <f>performance_data[[#This Row],[latest_value]]-performance_data[[#This Row],[starting_value]]</f>
        <v>-286876.96999999997</v>
      </c>
      <c r="R1016" s="15">
        <f>performance_data[[#This Row],[net_inflows]]-performance_data[[#This Row],[net_outflows]]</f>
        <v>-3983.78</v>
      </c>
      <c r="S1016" s="15" t="str">
        <f>IF(performance_data[[#This Row],[net_inflows]]&gt;AVERAGE(performance_data[net_inflows]),"High","Low")</f>
        <v>Low</v>
      </c>
      <c r="T1016" s="15">
        <f>AVERAGEIF(performance_data[inflow_flag],performance_data[[#This Row],[inflow_flag]],performance_data[return_percentage])</f>
        <v>5.0457846277021572</v>
      </c>
      <c r="U1016" s="17">
        <f>IF(performance_data[[#This Row],[return_percentage]]&lt;performance_data[[#This Row],[benchmark_return]],1,0)</f>
        <v>0</v>
      </c>
      <c r="V1016" s="17">
        <f>COUNTIFS(performance_data[portfolio_id],performance_data[[#This Row],[portfolio_id]])</f>
        <v>21</v>
      </c>
      <c r="W1016" s="17">
        <f>COUNTIFS(performance_data[portfolio_id],performance_data[[#This Row],[portfolio_id]],
          performance_data[return_flag],1)</f>
        <v>12</v>
      </c>
      <c r="X1016" s="15">
        <f>performance_data[[#This Row],[underperform_flag_count]]/performance_data[[#This Row],[totalportfoliocount]]</f>
        <v>0.5714285714285714</v>
      </c>
    </row>
    <row r="1017" spans="1:24" x14ac:dyDescent="0.3">
      <c r="A1017">
        <v>2474</v>
      </c>
      <c r="B1017" s="1">
        <v>45553</v>
      </c>
      <c r="C1017">
        <v>114740.69</v>
      </c>
      <c r="D1017">
        <v>-0.63</v>
      </c>
      <c r="E1017">
        <v>-0.62</v>
      </c>
      <c r="F1017">
        <v>3681.9</v>
      </c>
      <c r="G1017">
        <v>15765.42</v>
      </c>
      <c r="H1017" t="s">
        <v>2205</v>
      </c>
      <c r="I1017" t="s">
        <v>2209</v>
      </c>
      <c r="J1017">
        <v>9</v>
      </c>
      <c r="K1017" t="s">
        <v>2221</v>
      </c>
      <c r="L1017" t="str">
        <f>IF(performance_data[[#This Row],[return_percentage]]&gt;=performance_data[[#This Row],[benchmark_return]],"Higher","Lower")</f>
        <v>Lower</v>
      </c>
      <c r="M1017" s="14">
        <f xml:space="preserve"> _xlfn.MAXIFS(performance_data[date],performance_data[portfolio_id],performance_data[[#This Row],[portfolio_id]])</f>
        <v>45553</v>
      </c>
      <c r="N1017" s="14">
        <f xml:space="preserve"> _xlfn.MINIFS(performance_data[date],performance_data[portfolio_id],performance_data[[#This Row],[portfolio_id]])</f>
        <v>44844</v>
      </c>
      <c r="O1017" s="15">
        <f>_xlfn.MAXIFS(performance_data[portfolio_value],performance_data[portfolio_id],performance_data[[#This Row],[portfolio_id]],performance_data[date],performance_data[[#This Row],[latest_date]])</f>
        <v>114740.69</v>
      </c>
      <c r="P1017" s="15">
        <f>_xlfn.MAXIFS(performance_data[portfolio_value],performance_data[portfolio_id],performance_data[[#This Row],[portfolio_id]],performance_data[date],performance_data[[#This Row],[starting_date]])</f>
        <v>401617.66</v>
      </c>
      <c r="Q1017" s="15">
        <f>performance_data[[#This Row],[latest_value]]-performance_data[[#This Row],[starting_value]]</f>
        <v>-286876.96999999997</v>
      </c>
      <c r="R1017" s="15">
        <f>performance_data[[#This Row],[net_inflows]]-performance_data[[#This Row],[net_outflows]]</f>
        <v>-12083.52</v>
      </c>
      <c r="S1017" s="15" t="str">
        <f>IF(performance_data[[#This Row],[net_inflows]]&gt;AVERAGE(performance_data[net_inflows]),"High","Low")</f>
        <v>Low</v>
      </c>
      <c r="T1017" s="15">
        <f>AVERAGEIF(performance_data[inflow_flag],performance_data[[#This Row],[inflow_flag]],performance_data[return_percentage])</f>
        <v>5.0457846277021572</v>
      </c>
      <c r="U1017" s="17">
        <f>IF(performance_data[[#This Row],[return_percentage]]&lt;performance_data[[#This Row],[benchmark_return]],1,0)</f>
        <v>1</v>
      </c>
      <c r="V1017" s="17">
        <f>COUNTIFS(performance_data[portfolio_id],performance_data[[#This Row],[portfolio_id]])</f>
        <v>21</v>
      </c>
      <c r="W1017" s="17">
        <f>COUNTIFS(performance_data[portfolio_id],performance_data[[#This Row],[portfolio_id]],
          performance_data[return_flag],1)</f>
        <v>12</v>
      </c>
      <c r="X1017" s="15">
        <f>performance_data[[#This Row],[underperform_flag_count]]/performance_data[[#This Row],[totalportfoliocount]]</f>
        <v>0.5714285714285714</v>
      </c>
    </row>
    <row r="1018" spans="1:24" x14ac:dyDescent="0.3">
      <c r="A1018">
        <v>2474</v>
      </c>
      <c r="B1018" s="1">
        <v>44975</v>
      </c>
      <c r="C1018">
        <v>413326.45</v>
      </c>
      <c r="D1018">
        <v>6.79</v>
      </c>
      <c r="E1018">
        <v>6.32</v>
      </c>
      <c r="F1018">
        <v>7212.81</v>
      </c>
      <c r="G1018">
        <v>18369.400000000001</v>
      </c>
      <c r="H1018" t="s">
        <v>2213</v>
      </c>
      <c r="I1018" t="s">
        <v>2206</v>
      </c>
      <c r="J1018">
        <v>2</v>
      </c>
      <c r="K1018" t="s">
        <v>2226</v>
      </c>
      <c r="L1018" t="str">
        <f>IF(performance_data[[#This Row],[return_percentage]]&gt;=performance_data[[#This Row],[benchmark_return]],"Higher","Lower")</f>
        <v>Higher</v>
      </c>
      <c r="M1018" s="14">
        <f xml:space="preserve"> _xlfn.MAXIFS(performance_data[date],performance_data[portfolio_id],performance_data[[#This Row],[portfolio_id]])</f>
        <v>45553</v>
      </c>
      <c r="N1018" s="14">
        <f xml:space="preserve"> _xlfn.MINIFS(performance_data[date],performance_data[portfolio_id],performance_data[[#This Row],[portfolio_id]])</f>
        <v>44844</v>
      </c>
      <c r="O1018" s="15">
        <f>_xlfn.MAXIFS(performance_data[portfolio_value],performance_data[portfolio_id],performance_data[[#This Row],[portfolio_id]],performance_data[date],performance_data[[#This Row],[latest_date]])</f>
        <v>114740.69</v>
      </c>
      <c r="P1018" s="15">
        <f>_xlfn.MAXIFS(performance_data[portfolio_value],performance_data[portfolio_id],performance_data[[#This Row],[portfolio_id]],performance_data[date],performance_data[[#This Row],[starting_date]])</f>
        <v>401617.66</v>
      </c>
      <c r="Q1018" s="15">
        <f>performance_data[[#This Row],[latest_value]]-performance_data[[#This Row],[starting_value]]</f>
        <v>-286876.96999999997</v>
      </c>
      <c r="R1018" s="15">
        <f>performance_data[[#This Row],[net_inflows]]-performance_data[[#This Row],[net_outflows]]</f>
        <v>-11156.59</v>
      </c>
      <c r="S1018" s="15" t="str">
        <f>IF(performance_data[[#This Row],[net_inflows]]&gt;AVERAGE(performance_data[net_inflows]),"High","Low")</f>
        <v>Low</v>
      </c>
      <c r="T1018" s="15">
        <f>AVERAGEIF(performance_data[inflow_flag],performance_data[[#This Row],[inflow_flag]],performance_data[return_percentage])</f>
        <v>5.0457846277021572</v>
      </c>
      <c r="U1018" s="17">
        <f>IF(performance_data[[#This Row],[return_percentage]]&lt;performance_data[[#This Row],[benchmark_return]],1,0)</f>
        <v>0</v>
      </c>
      <c r="V1018" s="17">
        <f>COUNTIFS(performance_data[portfolio_id],performance_data[[#This Row],[portfolio_id]])</f>
        <v>21</v>
      </c>
      <c r="W1018" s="17">
        <f>COUNTIFS(performance_data[portfolio_id],performance_data[[#This Row],[portfolio_id]],
          performance_data[return_flag],1)</f>
        <v>12</v>
      </c>
      <c r="X1018" s="15">
        <f>performance_data[[#This Row],[underperform_flag_count]]/performance_data[[#This Row],[totalportfoliocount]]</f>
        <v>0.5714285714285714</v>
      </c>
    </row>
    <row r="1019" spans="1:24" x14ac:dyDescent="0.3">
      <c r="A1019">
        <v>2474</v>
      </c>
      <c r="B1019" s="1">
        <v>45397</v>
      </c>
      <c r="C1019">
        <v>380277.76000000001</v>
      </c>
      <c r="D1019">
        <v>3.38</v>
      </c>
      <c r="E1019">
        <v>3.82</v>
      </c>
      <c r="F1019">
        <v>5285.78</v>
      </c>
      <c r="G1019">
        <v>11934.02</v>
      </c>
      <c r="H1019" t="s">
        <v>2205</v>
      </c>
      <c r="I1019" t="s">
        <v>2211</v>
      </c>
      <c r="J1019">
        <v>4</v>
      </c>
      <c r="K1019" t="s">
        <v>2216</v>
      </c>
      <c r="L1019" t="str">
        <f>IF(performance_data[[#This Row],[return_percentage]]&gt;=performance_data[[#This Row],[benchmark_return]],"Higher","Lower")</f>
        <v>Lower</v>
      </c>
      <c r="M1019" s="14">
        <f xml:space="preserve"> _xlfn.MAXIFS(performance_data[date],performance_data[portfolio_id],performance_data[[#This Row],[portfolio_id]])</f>
        <v>45553</v>
      </c>
      <c r="N1019" s="14">
        <f xml:space="preserve"> _xlfn.MINIFS(performance_data[date],performance_data[portfolio_id],performance_data[[#This Row],[portfolio_id]])</f>
        <v>44844</v>
      </c>
      <c r="O1019" s="15">
        <f>_xlfn.MAXIFS(performance_data[portfolio_value],performance_data[portfolio_id],performance_data[[#This Row],[portfolio_id]],performance_data[date],performance_data[[#This Row],[latest_date]])</f>
        <v>114740.69</v>
      </c>
      <c r="P1019" s="15">
        <f>_xlfn.MAXIFS(performance_data[portfolio_value],performance_data[portfolio_id],performance_data[[#This Row],[portfolio_id]],performance_data[date],performance_data[[#This Row],[starting_date]])</f>
        <v>401617.66</v>
      </c>
      <c r="Q1019" s="15">
        <f>performance_data[[#This Row],[latest_value]]-performance_data[[#This Row],[starting_value]]</f>
        <v>-286876.96999999997</v>
      </c>
      <c r="R1019" s="15">
        <f>performance_data[[#This Row],[net_inflows]]-performance_data[[#This Row],[net_outflows]]</f>
        <v>-6648.2400000000007</v>
      </c>
      <c r="S1019" s="15" t="str">
        <f>IF(performance_data[[#This Row],[net_inflows]]&gt;AVERAGE(performance_data[net_inflows]),"High","Low")</f>
        <v>Low</v>
      </c>
      <c r="T1019" s="15">
        <f>AVERAGEIF(performance_data[inflow_flag],performance_data[[#This Row],[inflow_flag]],performance_data[return_percentage])</f>
        <v>5.0457846277021572</v>
      </c>
      <c r="U1019" s="17">
        <f>IF(performance_data[[#This Row],[return_percentage]]&lt;performance_data[[#This Row],[benchmark_return]],1,0)</f>
        <v>1</v>
      </c>
      <c r="V1019" s="17">
        <f>COUNTIFS(performance_data[portfolio_id],performance_data[[#This Row],[portfolio_id]])</f>
        <v>21</v>
      </c>
      <c r="W1019" s="17">
        <f>COUNTIFS(performance_data[portfolio_id],performance_data[[#This Row],[portfolio_id]],
          performance_data[return_flag],1)</f>
        <v>12</v>
      </c>
      <c r="X1019" s="15">
        <f>performance_data[[#This Row],[underperform_flag_count]]/performance_data[[#This Row],[totalportfoliocount]]</f>
        <v>0.5714285714285714</v>
      </c>
    </row>
    <row r="1020" spans="1:24" x14ac:dyDescent="0.3">
      <c r="A1020">
        <v>2474</v>
      </c>
      <c r="B1020" s="1">
        <v>45196</v>
      </c>
      <c r="C1020">
        <v>403286.31</v>
      </c>
      <c r="D1020">
        <v>11.56</v>
      </c>
      <c r="E1020">
        <v>9.49</v>
      </c>
      <c r="F1020">
        <v>12906.9</v>
      </c>
      <c r="G1020">
        <v>17963.66</v>
      </c>
      <c r="H1020" t="s">
        <v>2213</v>
      </c>
      <c r="I1020" t="s">
        <v>2209</v>
      </c>
      <c r="J1020">
        <v>9</v>
      </c>
      <c r="K1020" t="s">
        <v>2221</v>
      </c>
      <c r="L1020" t="str">
        <f>IF(performance_data[[#This Row],[return_percentage]]&gt;=performance_data[[#This Row],[benchmark_return]],"Higher","Lower")</f>
        <v>Higher</v>
      </c>
      <c r="M1020" s="14">
        <f xml:space="preserve"> _xlfn.MAXIFS(performance_data[date],performance_data[portfolio_id],performance_data[[#This Row],[portfolio_id]])</f>
        <v>45553</v>
      </c>
      <c r="N1020" s="14">
        <f xml:space="preserve"> _xlfn.MINIFS(performance_data[date],performance_data[portfolio_id],performance_data[[#This Row],[portfolio_id]])</f>
        <v>44844</v>
      </c>
      <c r="O1020" s="15">
        <f>_xlfn.MAXIFS(performance_data[portfolio_value],performance_data[portfolio_id],performance_data[[#This Row],[portfolio_id]],performance_data[date],performance_data[[#This Row],[latest_date]])</f>
        <v>114740.69</v>
      </c>
      <c r="P1020" s="15">
        <f>_xlfn.MAXIFS(performance_data[portfolio_value],performance_data[portfolio_id],performance_data[[#This Row],[portfolio_id]],performance_data[date],performance_data[[#This Row],[starting_date]])</f>
        <v>401617.66</v>
      </c>
      <c r="Q1020" s="15">
        <f>performance_data[[#This Row],[latest_value]]-performance_data[[#This Row],[starting_value]]</f>
        <v>-286876.96999999997</v>
      </c>
      <c r="R1020" s="15">
        <f>performance_data[[#This Row],[net_inflows]]-performance_data[[#This Row],[net_outflows]]</f>
        <v>-5056.76</v>
      </c>
      <c r="S1020" s="15" t="str">
        <f>IF(performance_data[[#This Row],[net_inflows]]&gt;AVERAGE(performance_data[net_inflows]),"High","Low")</f>
        <v>High</v>
      </c>
      <c r="T1020" s="15">
        <f>AVERAGEIF(performance_data[inflow_flag],performance_data[[#This Row],[inflow_flag]],performance_data[return_percentage])</f>
        <v>4.8467905675459724</v>
      </c>
      <c r="U1020" s="17">
        <f>IF(performance_data[[#This Row],[return_percentage]]&lt;performance_data[[#This Row],[benchmark_return]],1,0)</f>
        <v>0</v>
      </c>
      <c r="V1020" s="17">
        <f>COUNTIFS(performance_data[portfolio_id],performance_data[[#This Row],[portfolio_id]])</f>
        <v>21</v>
      </c>
      <c r="W1020" s="17">
        <f>COUNTIFS(performance_data[portfolio_id],performance_data[[#This Row],[portfolio_id]],
          performance_data[return_flag],1)</f>
        <v>12</v>
      </c>
      <c r="X1020" s="15">
        <f>performance_data[[#This Row],[underperform_flag_count]]/performance_data[[#This Row],[totalportfoliocount]]</f>
        <v>0.5714285714285714</v>
      </c>
    </row>
    <row r="1021" spans="1:24" x14ac:dyDescent="0.3">
      <c r="A1021">
        <v>2474</v>
      </c>
      <c r="B1021" s="1">
        <v>45353</v>
      </c>
      <c r="C1021">
        <v>383269.78</v>
      </c>
      <c r="D1021">
        <v>18.670000000000002</v>
      </c>
      <c r="E1021">
        <v>15.69</v>
      </c>
      <c r="F1021">
        <v>10437</v>
      </c>
      <c r="G1021">
        <v>18058.650000000001</v>
      </c>
      <c r="H1021" t="s">
        <v>2205</v>
      </c>
      <c r="I1021" t="s">
        <v>2206</v>
      </c>
      <c r="J1021">
        <v>3</v>
      </c>
      <c r="K1021" t="s">
        <v>2222</v>
      </c>
      <c r="L1021" t="str">
        <f>IF(performance_data[[#This Row],[return_percentage]]&gt;=performance_data[[#This Row],[benchmark_return]],"Higher","Lower")</f>
        <v>Higher</v>
      </c>
      <c r="M1021" s="14">
        <f xml:space="preserve"> _xlfn.MAXIFS(performance_data[date],performance_data[portfolio_id],performance_data[[#This Row],[portfolio_id]])</f>
        <v>45553</v>
      </c>
      <c r="N1021" s="14">
        <f xml:space="preserve"> _xlfn.MINIFS(performance_data[date],performance_data[portfolio_id],performance_data[[#This Row],[portfolio_id]])</f>
        <v>44844</v>
      </c>
      <c r="O1021" s="15">
        <f>_xlfn.MAXIFS(performance_data[portfolio_value],performance_data[portfolio_id],performance_data[[#This Row],[portfolio_id]],performance_data[date],performance_data[[#This Row],[latest_date]])</f>
        <v>114740.69</v>
      </c>
      <c r="P1021" s="15">
        <f>_xlfn.MAXIFS(performance_data[portfolio_value],performance_data[portfolio_id],performance_data[[#This Row],[portfolio_id]],performance_data[date],performance_data[[#This Row],[starting_date]])</f>
        <v>401617.66</v>
      </c>
      <c r="Q1021" s="15">
        <f>performance_data[[#This Row],[latest_value]]-performance_data[[#This Row],[starting_value]]</f>
        <v>-286876.96999999997</v>
      </c>
      <c r="R1021" s="15">
        <f>performance_data[[#This Row],[net_inflows]]-performance_data[[#This Row],[net_outflows]]</f>
        <v>-7621.6500000000015</v>
      </c>
      <c r="S1021" s="15" t="str">
        <f>IF(performance_data[[#This Row],[net_inflows]]&gt;AVERAGE(performance_data[net_inflows]),"High","Low")</f>
        <v>High</v>
      </c>
      <c r="T1021" s="15">
        <f>AVERAGEIF(performance_data[inflow_flag],performance_data[[#This Row],[inflow_flag]],performance_data[return_percentage])</f>
        <v>4.8467905675459724</v>
      </c>
      <c r="U1021" s="17">
        <f>IF(performance_data[[#This Row],[return_percentage]]&lt;performance_data[[#This Row],[benchmark_return]],1,0)</f>
        <v>0</v>
      </c>
      <c r="V1021" s="17">
        <f>COUNTIFS(performance_data[portfolio_id],performance_data[[#This Row],[portfolio_id]])</f>
        <v>21</v>
      </c>
      <c r="W1021" s="17">
        <f>COUNTIFS(performance_data[portfolio_id],performance_data[[#This Row],[portfolio_id]],
          performance_data[return_flag],1)</f>
        <v>12</v>
      </c>
      <c r="X1021" s="15">
        <f>performance_data[[#This Row],[underperform_flag_count]]/performance_data[[#This Row],[totalportfoliocount]]</f>
        <v>0.5714285714285714</v>
      </c>
    </row>
    <row r="1022" spans="1:24" x14ac:dyDescent="0.3">
      <c r="A1022">
        <v>2474</v>
      </c>
      <c r="B1022" s="1">
        <v>44955</v>
      </c>
      <c r="C1022">
        <v>52255.9</v>
      </c>
      <c r="D1022">
        <v>-8</v>
      </c>
      <c r="E1022">
        <v>-6.42</v>
      </c>
      <c r="F1022">
        <v>2999.16</v>
      </c>
      <c r="G1022">
        <v>12499.99</v>
      </c>
      <c r="H1022" t="s">
        <v>2213</v>
      </c>
      <c r="I1022" t="s">
        <v>2206</v>
      </c>
      <c r="J1022">
        <v>1</v>
      </c>
      <c r="K1022" t="s">
        <v>2207</v>
      </c>
      <c r="L1022" t="str">
        <f>IF(performance_data[[#This Row],[return_percentage]]&gt;=performance_data[[#This Row],[benchmark_return]],"Higher","Lower")</f>
        <v>Lower</v>
      </c>
      <c r="M1022" s="14">
        <f xml:space="preserve"> _xlfn.MAXIFS(performance_data[date],performance_data[portfolio_id],performance_data[[#This Row],[portfolio_id]])</f>
        <v>45553</v>
      </c>
      <c r="N1022" s="14">
        <f xml:space="preserve"> _xlfn.MINIFS(performance_data[date],performance_data[portfolio_id],performance_data[[#This Row],[portfolio_id]])</f>
        <v>44844</v>
      </c>
      <c r="O1022" s="15">
        <f>_xlfn.MAXIFS(performance_data[portfolio_value],performance_data[portfolio_id],performance_data[[#This Row],[portfolio_id]],performance_data[date],performance_data[[#This Row],[latest_date]])</f>
        <v>114740.69</v>
      </c>
      <c r="P1022" s="15">
        <f>_xlfn.MAXIFS(performance_data[portfolio_value],performance_data[portfolio_id],performance_data[[#This Row],[portfolio_id]],performance_data[date],performance_data[[#This Row],[starting_date]])</f>
        <v>401617.66</v>
      </c>
      <c r="Q1022" s="15">
        <f>performance_data[[#This Row],[latest_value]]-performance_data[[#This Row],[starting_value]]</f>
        <v>-286876.96999999997</v>
      </c>
      <c r="R1022" s="15">
        <f>performance_data[[#This Row],[net_inflows]]-performance_data[[#This Row],[net_outflows]]</f>
        <v>-9500.83</v>
      </c>
      <c r="S1022" s="15" t="str">
        <f>IF(performance_data[[#This Row],[net_inflows]]&gt;AVERAGE(performance_data[net_inflows]),"High","Low")</f>
        <v>Low</v>
      </c>
      <c r="T1022" s="15">
        <f>AVERAGEIF(performance_data[inflow_flag],performance_data[[#This Row],[inflow_flag]],performance_data[return_percentage])</f>
        <v>5.0457846277021572</v>
      </c>
      <c r="U1022" s="17">
        <f>IF(performance_data[[#This Row],[return_percentage]]&lt;performance_data[[#This Row],[benchmark_return]],1,0)</f>
        <v>1</v>
      </c>
      <c r="V1022" s="17">
        <f>COUNTIFS(performance_data[portfolio_id],performance_data[[#This Row],[portfolio_id]])</f>
        <v>21</v>
      </c>
      <c r="W1022" s="17">
        <f>COUNTIFS(performance_data[portfolio_id],performance_data[[#This Row],[portfolio_id]],
          performance_data[return_flag],1)</f>
        <v>12</v>
      </c>
      <c r="X1022" s="15">
        <f>performance_data[[#This Row],[underperform_flag_count]]/performance_data[[#This Row],[totalportfoliocount]]</f>
        <v>0.5714285714285714</v>
      </c>
    </row>
    <row r="1023" spans="1:24" x14ac:dyDescent="0.3">
      <c r="A1023">
        <v>2474</v>
      </c>
      <c r="B1023" s="1">
        <v>45023</v>
      </c>
      <c r="C1023">
        <v>413717.63</v>
      </c>
      <c r="D1023">
        <v>5.14</v>
      </c>
      <c r="E1023">
        <v>5.04</v>
      </c>
      <c r="F1023">
        <v>5699.05</v>
      </c>
      <c r="G1023">
        <v>1990.25</v>
      </c>
      <c r="H1023" t="s">
        <v>2213</v>
      </c>
      <c r="I1023" t="s">
        <v>2211</v>
      </c>
      <c r="J1023">
        <v>4</v>
      </c>
      <c r="K1023" t="s">
        <v>2216</v>
      </c>
      <c r="L1023" t="str">
        <f>IF(performance_data[[#This Row],[return_percentage]]&gt;=performance_data[[#This Row],[benchmark_return]],"Higher","Lower")</f>
        <v>Higher</v>
      </c>
      <c r="M1023" s="14">
        <f xml:space="preserve"> _xlfn.MAXIFS(performance_data[date],performance_data[portfolio_id],performance_data[[#This Row],[portfolio_id]])</f>
        <v>45553</v>
      </c>
      <c r="N1023" s="14">
        <f xml:space="preserve"> _xlfn.MINIFS(performance_data[date],performance_data[portfolio_id],performance_data[[#This Row],[portfolio_id]])</f>
        <v>44844</v>
      </c>
      <c r="O1023" s="15">
        <f>_xlfn.MAXIFS(performance_data[portfolio_value],performance_data[portfolio_id],performance_data[[#This Row],[portfolio_id]],performance_data[date],performance_data[[#This Row],[latest_date]])</f>
        <v>114740.69</v>
      </c>
      <c r="P1023" s="15">
        <f>_xlfn.MAXIFS(performance_data[portfolio_value],performance_data[portfolio_id],performance_data[[#This Row],[portfolio_id]],performance_data[date],performance_data[[#This Row],[starting_date]])</f>
        <v>401617.66</v>
      </c>
      <c r="Q1023" s="15">
        <f>performance_data[[#This Row],[latest_value]]-performance_data[[#This Row],[starting_value]]</f>
        <v>-286876.96999999997</v>
      </c>
      <c r="R1023" s="15">
        <f>performance_data[[#This Row],[net_inflows]]-performance_data[[#This Row],[net_outflows]]</f>
        <v>3708.8</v>
      </c>
      <c r="S1023" s="15" t="str">
        <f>IF(performance_data[[#This Row],[net_inflows]]&gt;AVERAGE(performance_data[net_inflows]),"High","Low")</f>
        <v>Low</v>
      </c>
      <c r="T1023" s="15">
        <f>AVERAGEIF(performance_data[inflow_flag],performance_data[[#This Row],[inflow_flag]],performance_data[return_percentage])</f>
        <v>5.0457846277021572</v>
      </c>
      <c r="U1023" s="17">
        <f>IF(performance_data[[#This Row],[return_percentage]]&lt;performance_data[[#This Row],[benchmark_return]],1,0)</f>
        <v>0</v>
      </c>
      <c r="V1023" s="17">
        <f>COUNTIFS(performance_data[portfolio_id],performance_data[[#This Row],[portfolio_id]])</f>
        <v>21</v>
      </c>
      <c r="W1023" s="17">
        <f>COUNTIFS(performance_data[portfolio_id],performance_data[[#This Row],[portfolio_id]],
          performance_data[return_flag],1)</f>
        <v>12</v>
      </c>
      <c r="X1023" s="15">
        <f>performance_data[[#This Row],[underperform_flag_count]]/performance_data[[#This Row],[totalportfoliocount]]</f>
        <v>0.5714285714285714</v>
      </c>
    </row>
    <row r="1024" spans="1:24" x14ac:dyDescent="0.3">
      <c r="A1024">
        <v>2474</v>
      </c>
      <c r="B1024" s="1">
        <v>45413</v>
      </c>
      <c r="C1024">
        <v>99762.44</v>
      </c>
      <c r="D1024">
        <v>14.71</v>
      </c>
      <c r="E1024">
        <v>12.61</v>
      </c>
      <c r="F1024">
        <v>9113.1</v>
      </c>
      <c r="G1024">
        <v>2178.3000000000002</v>
      </c>
      <c r="H1024" t="s">
        <v>2205</v>
      </c>
      <c r="I1024" t="s">
        <v>2211</v>
      </c>
      <c r="J1024">
        <v>5</v>
      </c>
      <c r="K1024" t="s">
        <v>2223</v>
      </c>
      <c r="L1024" t="str">
        <f>IF(performance_data[[#This Row],[return_percentage]]&gt;=performance_data[[#This Row],[benchmark_return]],"Higher","Lower")</f>
        <v>Higher</v>
      </c>
      <c r="M1024" s="14">
        <f xml:space="preserve"> _xlfn.MAXIFS(performance_data[date],performance_data[portfolio_id],performance_data[[#This Row],[portfolio_id]])</f>
        <v>45553</v>
      </c>
      <c r="N1024" s="14">
        <f xml:space="preserve"> _xlfn.MINIFS(performance_data[date],performance_data[portfolio_id],performance_data[[#This Row],[portfolio_id]])</f>
        <v>44844</v>
      </c>
      <c r="O1024" s="15">
        <f>_xlfn.MAXIFS(performance_data[portfolio_value],performance_data[portfolio_id],performance_data[[#This Row],[portfolio_id]],performance_data[date],performance_data[[#This Row],[latest_date]])</f>
        <v>114740.69</v>
      </c>
      <c r="P1024" s="15">
        <f>_xlfn.MAXIFS(performance_data[portfolio_value],performance_data[portfolio_id],performance_data[[#This Row],[portfolio_id]],performance_data[date],performance_data[[#This Row],[starting_date]])</f>
        <v>401617.66</v>
      </c>
      <c r="Q1024" s="15">
        <f>performance_data[[#This Row],[latest_value]]-performance_data[[#This Row],[starting_value]]</f>
        <v>-286876.96999999997</v>
      </c>
      <c r="R1024" s="15">
        <f>performance_data[[#This Row],[net_inflows]]-performance_data[[#This Row],[net_outflows]]</f>
        <v>6934.8</v>
      </c>
      <c r="S1024" s="15" t="str">
        <f>IF(performance_data[[#This Row],[net_inflows]]&gt;AVERAGE(performance_data[net_inflows]),"High","Low")</f>
        <v>Low</v>
      </c>
      <c r="T1024" s="15">
        <f>AVERAGEIF(performance_data[inflow_flag],performance_data[[#This Row],[inflow_flag]],performance_data[return_percentage])</f>
        <v>5.0457846277021572</v>
      </c>
      <c r="U1024" s="17">
        <f>IF(performance_data[[#This Row],[return_percentage]]&lt;performance_data[[#This Row],[benchmark_return]],1,0)</f>
        <v>0</v>
      </c>
      <c r="V1024" s="17">
        <f>COUNTIFS(performance_data[portfolio_id],performance_data[[#This Row],[portfolio_id]])</f>
        <v>21</v>
      </c>
      <c r="W1024" s="17">
        <f>COUNTIFS(performance_data[portfolio_id],performance_data[[#This Row],[portfolio_id]],
          performance_data[return_flag],1)</f>
        <v>12</v>
      </c>
      <c r="X1024" s="15">
        <f>performance_data[[#This Row],[underperform_flag_count]]/performance_data[[#This Row],[totalportfoliocount]]</f>
        <v>0.5714285714285714</v>
      </c>
    </row>
    <row r="1025" spans="1:24" x14ac:dyDescent="0.3">
      <c r="A1025">
        <v>2474</v>
      </c>
      <c r="B1025" s="1">
        <v>45308</v>
      </c>
      <c r="C1025">
        <v>150428.59</v>
      </c>
      <c r="D1025">
        <v>-2.39</v>
      </c>
      <c r="E1025">
        <v>-1.99</v>
      </c>
      <c r="F1025">
        <v>7714.58</v>
      </c>
      <c r="G1025">
        <v>10315.26</v>
      </c>
      <c r="H1025" t="s">
        <v>2205</v>
      </c>
      <c r="I1025" t="s">
        <v>2206</v>
      </c>
      <c r="J1025">
        <v>1</v>
      </c>
      <c r="K1025" t="s">
        <v>2207</v>
      </c>
      <c r="L1025" t="str">
        <f>IF(performance_data[[#This Row],[return_percentage]]&gt;=performance_data[[#This Row],[benchmark_return]],"Higher","Lower")</f>
        <v>Lower</v>
      </c>
      <c r="M1025" s="14">
        <f xml:space="preserve"> _xlfn.MAXIFS(performance_data[date],performance_data[portfolio_id],performance_data[[#This Row],[portfolio_id]])</f>
        <v>45553</v>
      </c>
      <c r="N1025" s="14">
        <f xml:space="preserve"> _xlfn.MINIFS(performance_data[date],performance_data[portfolio_id],performance_data[[#This Row],[portfolio_id]])</f>
        <v>44844</v>
      </c>
      <c r="O1025" s="15">
        <f>_xlfn.MAXIFS(performance_data[portfolio_value],performance_data[portfolio_id],performance_data[[#This Row],[portfolio_id]],performance_data[date],performance_data[[#This Row],[latest_date]])</f>
        <v>114740.69</v>
      </c>
      <c r="P1025" s="15">
        <f>_xlfn.MAXIFS(performance_data[portfolio_value],performance_data[portfolio_id],performance_data[[#This Row],[portfolio_id]],performance_data[date],performance_data[[#This Row],[starting_date]])</f>
        <v>401617.66</v>
      </c>
      <c r="Q1025" s="15">
        <f>performance_data[[#This Row],[latest_value]]-performance_data[[#This Row],[starting_value]]</f>
        <v>-286876.96999999997</v>
      </c>
      <c r="R1025" s="15">
        <f>performance_data[[#This Row],[net_inflows]]-performance_data[[#This Row],[net_outflows]]</f>
        <v>-2600.6800000000003</v>
      </c>
      <c r="S1025" s="15" t="str">
        <f>IF(performance_data[[#This Row],[net_inflows]]&gt;AVERAGE(performance_data[net_inflows]),"High","Low")</f>
        <v>Low</v>
      </c>
      <c r="T1025" s="15">
        <f>AVERAGEIF(performance_data[inflow_flag],performance_data[[#This Row],[inflow_flag]],performance_data[return_percentage])</f>
        <v>5.0457846277021572</v>
      </c>
      <c r="U1025" s="17">
        <f>IF(performance_data[[#This Row],[return_percentage]]&lt;performance_data[[#This Row],[benchmark_return]],1,0)</f>
        <v>1</v>
      </c>
      <c r="V1025" s="17">
        <f>COUNTIFS(performance_data[portfolio_id],performance_data[[#This Row],[portfolio_id]])</f>
        <v>21</v>
      </c>
      <c r="W1025" s="17">
        <f>COUNTIFS(performance_data[portfolio_id],performance_data[[#This Row],[portfolio_id]],
          performance_data[return_flag],1)</f>
        <v>12</v>
      </c>
      <c r="X1025" s="15">
        <f>performance_data[[#This Row],[underperform_flag_count]]/performance_data[[#This Row],[totalportfoliocount]]</f>
        <v>0.5714285714285714</v>
      </c>
    </row>
    <row r="1026" spans="1:24" x14ac:dyDescent="0.3">
      <c r="A1026">
        <v>2525</v>
      </c>
      <c r="B1026" s="1">
        <v>45289</v>
      </c>
      <c r="C1026">
        <v>276772.59000000003</v>
      </c>
      <c r="D1026">
        <v>-2.34</v>
      </c>
      <c r="E1026">
        <v>-2.2200000000000002</v>
      </c>
      <c r="F1026">
        <v>4787.78</v>
      </c>
      <c r="G1026">
        <v>19621.419999999998</v>
      </c>
      <c r="H1026" t="s">
        <v>2213</v>
      </c>
      <c r="I1026" t="s">
        <v>2217</v>
      </c>
      <c r="J1026">
        <v>12</v>
      </c>
      <c r="K1026" t="s">
        <v>2218</v>
      </c>
      <c r="L1026" t="str">
        <f>IF(performance_data[[#This Row],[return_percentage]]&gt;=performance_data[[#This Row],[benchmark_return]],"Higher","Lower")</f>
        <v>Lower</v>
      </c>
      <c r="M1026" s="14">
        <f xml:space="preserve"> _xlfn.MAXIFS(performance_data[date],performance_data[portfolio_id],performance_data[[#This Row],[portfolio_id]])</f>
        <v>45484</v>
      </c>
      <c r="N1026" s="14">
        <f xml:space="preserve"> _xlfn.MINIFS(performance_data[date],performance_data[portfolio_id],performance_data[[#This Row],[portfolio_id]])</f>
        <v>44832</v>
      </c>
      <c r="O1026" s="15">
        <f>_xlfn.MAXIFS(performance_data[portfolio_value],performance_data[portfolio_id],performance_data[[#This Row],[portfolio_id]],performance_data[date],performance_data[[#This Row],[latest_date]])</f>
        <v>417495.32</v>
      </c>
      <c r="P1026" s="15">
        <f>_xlfn.MAXIFS(performance_data[portfolio_value],performance_data[portfolio_id],performance_data[[#This Row],[portfolio_id]],performance_data[date],performance_data[[#This Row],[starting_date]])</f>
        <v>158793.56</v>
      </c>
      <c r="Q1026" s="15">
        <f>performance_data[[#This Row],[latest_value]]-performance_data[[#This Row],[starting_value]]</f>
        <v>258701.76</v>
      </c>
      <c r="R1026" s="15">
        <f>performance_data[[#This Row],[net_inflows]]-performance_data[[#This Row],[net_outflows]]</f>
        <v>-14833.64</v>
      </c>
      <c r="S1026" s="15" t="str">
        <f>IF(performance_data[[#This Row],[net_inflows]]&gt;AVERAGE(performance_data[net_inflows]),"High","Low")</f>
        <v>Low</v>
      </c>
      <c r="T1026" s="15">
        <f>AVERAGEIF(performance_data[inflow_flag],performance_data[[#This Row],[inflow_flag]],performance_data[return_percentage])</f>
        <v>5.0457846277021572</v>
      </c>
      <c r="U1026" s="17">
        <f>IF(performance_data[[#This Row],[return_percentage]]&lt;performance_data[[#This Row],[benchmark_return]],1,0)</f>
        <v>1</v>
      </c>
      <c r="V1026" s="17">
        <f>COUNTIFS(performance_data[portfolio_id],performance_data[[#This Row],[portfolio_id]])</f>
        <v>30</v>
      </c>
      <c r="W1026" s="17">
        <f>COUNTIFS(performance_data[portfolio_id],performance_data[[#This Row],[portfolio_id]],
          performance_data[return_flag],1)</f>
        <v>14</v>
      </c>
      <c r="X1026" s="15">
        <f>performance_data[[#This Row],[underperform_flag_count]]/performance_data[[#This Row],[totalportfoliocount]]</f>
        <v>0.46666666666666667</v>
      </c>
    </row>
    <row r="1027" spans="1:24" x14ac:dyDescent="0.3">
      <c r="A1027">
        <v>2525</v>
      </c>
      <c r="B1027" s="1">
        <v>45287</v>
      </c>
      <c r="C1027">
        <v>231062</v>
      </c>
      <c r="D1027">
        <v>13.13</v>
      </c>
      <c r="E1027">
        <v>10.55</v>
      </c>
      <c r="F1027">
        <v>13778.98</v>
      </c>
      <c r="G1027">
        <v>13858.15</v>
      </c>
      <c r="H1027" t="s">
        <v>2213</v>
      </c>
      <c r="I1027" t="s">
        <v>2217</v>
      </c>
      <c r="J1027">
        <v>12</v>
      </c>
      <c r="K1027" t="s">
        <v>2218</v>
      </c>
      <c r="L1027" t="str">
        <f>IF(performance_data[[#This Row],[return_percentage]]&gt;=performance_data[[#This Row],[benchmark_return]],"Higher","Lower")</f>
        <v>Higher</v>
      </c>
      <c r="M1027" s="14">
        <f xml:space="preserve"> _xlfn.MAXIFS(performance_data[date],performance_data[portfolio_id],performance_data[[#This Row],[portfolio_id]])</f>
        <v>45484</v>
      </c>
      <c r="N1027" s="14">
        <f xml:space="preserve"> _xlfn.MINIFS(performance_data[date],performance_data[portfolio_id],performance_data[[#This Row],[portfolio_id]])</f>
        <v>44832</v>
      </c>
      <c r="O1027" s="15">
        <f>_xlfn.MAXIFS(performance_data[portfolio_value],performance_data[portfolio_id],performance_data[[#This Row],[portfolio_id]],performance_data[date],performance_data[[#This Row],[latest_date]])</f>
        <v>417495.32</v>
      </c>
      <c r="P1027" s="15">
        <f>_xlfn.MAXIFS(performance_data[portfolio_value],performance_data[portfolio_id],performance_data[[#This Row],[portfolio_id]],performance_data[date],performance_data[[#This Row],[starting_date]])</f>
        <v>158793.56</v>
      </c>
      <c r="Q1027" s="15">
        <f>performance_data[[#This Row],[latest_value]]-performance_data[[#This Row],[starting_value]]</f>
        <v>258701.76</v>
      </c>
      <c r="R1027" s="15">
        <f>performance_data[[#This Row],[net_inflows]]-performance_data[[#This Row],[net_outflows]]</f>
        <v>-79.170000000000073</v>
      </c>
      <c r="S1027" s="15" t="str">
        <f>IF(performance_data[[#This Row],[net_inflows]]&gt;AVERAGE(performance_data[net_inflows]),"High","Low")</f>
        <v>High</v>
      </c>
      <c r="T1027" s="15">
        <f>AVERAGEIF(performance_data[inflow_flag],performance_data[[#This Row],[inflow_flag]],performance_data[return_percentage])</f>
        <v>4.8467905675459724</v>
      </c>
      <c r="U1027" s="17">
        <f>IF(performance_data[[#This Row],[return_percentage]]&lt;performance_data[[#This Row],[benchmark_return]],1,0)</f>
        <v>0</v>
      </c>
      <c r="V1027" s="17">
        <f>COUNTIFS(performance_data[portfolio_id],performance_data[[#This Row],[portfolio_id]])</f>
        <v>30</v>
      </c>
      <c r="W1027" s="17">
        <f>COUNTIFS(performance_data[portfolio_id],performance_data[[#This Row],[portfolio_id]],
          performance_data[return_flag],1)</f>
        <v>14</v>
      </c>
      <c r="X1027" s="15">
        <f>performance_data[[#This Row],[underperform_flag_count]]/performance_data[[#This Row],[totalportfoliocount]]</f>
        <v>0.46666666666666667</v>
      </c>
    </row>
    <row r="1028" spans="1:24" x14ac:dyDescent="0.3">
      <c r="A1028">
        <v>2525</v>
      </c>
      <c r="B1028" s="1">
        <v>45388</v>
      </c>
      <c r="C1028">
        <v>304169.5</v>
      </c>
      <c r="D1028">
        <v>18.54</v>
      </c>
      <c r="E1028">
        <v>15.97</v>
      </c>
      <c r="F1028">
        <v>6189.81</v>
      </c>
      <c r="G1028">
        <v>13951.84</v>
      </c>
      <c r="H1028" t="s">
        <v>2205</v>
      </c>
      <c r="I1028" t="s">
        <v>2211</v>
      </c>
      <c r="J1028">
        <v>4</v>
      </c>
      <c r="K1028" t="s">
        <v>2216</v>
      </c>
      <c r="L1028" t="str">
        <f>IF(performance_data[[#This Row],[return_percentage]]&gt;=performance_data[[#This Row],[benchmark_return]],"Higher","Lower")</f>
        <v>Higher</v>
      </c>
      <c r="M1028" s="14">
        <f xml:space="preserve"> _xlfn.MAXIFS(performance_data[date],performance_data[portfolio_id],performance_data[[#This Row],[portfolio_id]])</f>
        <v>45484</v>
      </c>
      <c r="N1028" s="14">
        <f xml:space="preserve"> _xlfn.MINIFS(performance_data[date],performance_data[portfolio_id],performance_data[[#This Row],[portfolio_id]])</f>
        <v>44832</v>
      </c>
      <c r="O1028" s="15">
        <f>_xlfn.MAXIFS(performance_data[portfolio_value],performance_data[portfolio_id],performance_data[[#This Row],[portfolio_id]],performance_data[date],performance_data[[#This Row],[latest_date]])</f>
        <v>417495.32</v>
      </c>
      <c r="P1028" s="15">
        <f>_xlfn.MAXIFS(performance_data[portfolio_value],performance_data[portfolio_id],performance_data[[#This Row],[portfolio_id]],performance_data[date],performance_data[[#This Row],[starting_date]])</f>
        <v>158793.56</v>
      </c>
      <c r="Q1028" s="15">
        <f>performance_data[[#This Row],[latest_value]]-performance_data[[#This Row],[starting_value]]</f>
        <v>258701.76</v>
      </c>
      <c r="R1028" s="15">
        <f>performance_data[[#This Row],[net_inflows]]-performance_data[[#This Row],[net_outflows]]</f>
        <v>-7762.03</v>
      </c>
      <c r="S1028" s="15" t="str">
        <f>IF(performance_data[[#This Row],[net_inflows]]&gt;AVERAGE(performance_data[net_inflows]),"High","Low")</f>
        <v>Low</v>
      </c>
      <c r="T1028" s="15">
        <f>AVERAGEIF(performance_data[inflow_flag],performance_data[[#This Row],[inflow_flag]],performance_data[return_percentage])</f>
        <v>5.0457846277021572</v>
      </c>
      <c r="U1028" s="17">
        <f>IF(performance_data[[#This Row],[return_percentage]]&lt;performance_data[[#This Row],[benchmark_return]],1,0)</f>
        <v>0</v>
      </c>
      <c r="V1028" s="17">
        <f>COUNTIFS(performance_data[portfolio_id],performance_data[[#This Row],[portfolio_id]])</f>
        <v>30</v>
      </c>
      <c r="W1028" s="17">
        <f>COUNTIFS(performance_data[portfolio_id],performance_data[[#This Row],[portfolio_id]],
          performance_data[return_flag],1)</f>
        <v>14</v>
      </c>
      <c r="X1028" s="15">
        <f>performance_data[[#This Row],[underperform_flag_count]]/performance_data[[#This Row],[totalportfoliocount]]</f>
        <v>0.46666666666666667</v>
      </c>
    </row>
    <row r="1029" spans="1:24" x14ac:dyDescent="0.3">
      <c r="A1029">
        <v>2525</v>
      </c>
      <c r="B1029" s="1">
        <v>45150</v>
      </c>
      <c r="C1029">
        <v>287908.47999999998</v>
      </c>
      <c r="D1029">
        <v>0.69</v>
      </c>
      <c r="E1029">
        <v>0.64</v>
      </c>
      <c r="F1029">
        <v>17153.900000000001</v>
      </c>
      <c r="G1029">
        <v>6221.6</v>
      </c>
      <c r="H1029" t="s">
        <v>2213</v>
      </c>
      <c r="I1029" t="s">
        <v>2209</v>
      </c>
      <c r="J1029">
        <v>8</v>
      </c>
      <c r="K1029" t="s">
        <v>2214</v>
      </c>
      <c r="L1029" t="str">
        <f>IF(performance_data[[#This Row],[return_percentage]]&gt;=performance_data[[#This Row],[benchmark_return]],"Higher","Lower")</f>
        <v>Higher</v>
      </c>
      <c r="M1029" s="14">
        <f xml:space="preserve"> _xlfn.MAXIFS(performance_data[date],performance_data[portfolio_id],performance_data[[#This Row],[portfolio_id]])</f>
        <v>45484</v>
      </c>
      <c r="N1029" s="14">
        <f xml:space="preserve"> _xlfn.MINIFS(performance_data[date],performance_data[portfolio_id],performance_data[[#This Row],[portfolio_id]])</f>
        <v>44832</v>
      </c>
      <c r="O1029" s="15">
        <f>_xlfn.MAXIFS(performance_data[portfolio_value],performance_data[portfolio_id],performance_data[[#This Row],[portfolio_id]],performance_data[date],performance_data[[#This Row],[latest_date]])</f>
        <v>417495.32</v>
      </c>
      <c r="P1029" s="15">
        <f>_xlfn.MAXIFS(performance_data[portfolio_value],performance_data[portfolio_id],performance_data[[#This Row],[portfolio_id]],performance_data[date],performance_data[[#This Row],[starting_date]])</f>
        <v>158793.56</v>
      </c>
      <c r="Q1029" s="15">
        <f>performance_data[[#This Row],[latest_value]]-performance_data[[#This Row],[starting_value]]</f>
        <v>258701.76</v>
      </c>
      <c r="R1029" s="15">
        <f>performance_data[[#This Row],[net_inflows]]-performance_data[[#This Row],[net_outflows]]</f>
        <v>10932.300000000001</v>
      </c>
      <c r="S1029" s="15" t="str">
        <f>IF(performance_data[[#This Row],[net_inflows]]&gt;AVERAGE(performance_data[net_inflows]),"High","Low")</f>
        <v>High</v>
      </c>
      <c r="T1029" s="15">
        <f>AVERAGEIF(performance_data[inflow_flag],performance_data[[#This Row],[inflow_flag]],performance_data[return_percentage])</f>
        <v>4.8467905675459724</v>
      </c>
      <c r="U1029" s="17">
        <f>IF(performance_data[[#This Row],[return_percentage]]&lt;performance_data[[#This Row],[benchmark_return]],1,0)</f>
        <v>0</v>
      </c>
      <c r="V1029" s="17">
        <f>COUNTIFS(performance_data[portfolio_id],performance_data[[#This Row],[portfolio_id]])</f>
        <v>30</v>
      </c>
      <c r="W1029" s="17">
        <f>COUNTIFS(performance_data[portfolio_id],performance_data[[#This Row],[portfolio_id]],
          performance_data[return_flag],1)</f>
        <v>14</v>
      </c>
      <c r="X1029" s="15">
        <f>performance_data[[#This Row],[underperform_flag_count]]/performance_data[[#This Row],[totalportfoliocount]]</f>
        <v>0.46666666666666667</v>
      </c>
    </row>
    <row r="1030" spans="1:24" x14ac:dyDescent="0.3">
      <c r="A1030">
        <v>2525</v>
      </c>
      <c r="B1030" s="1">
        <v>45358</v>
      </c>
      <c r="C1030">
        <v>492644.62</v>
      </c>
      <c r="D1030">
        <v>-4.83</v>
      </c>
      <c r="E1030">
        <v>-4.75</v>
      </c>
      <c r="F1030">
        <v>12993.56</v>
      </c>
      <c r="G1030">
        <v>13444.8</v>
      </c>
      <c r="H1030" t="s">
        <v>2205</v>
      </c>
      <c r="I1030" t="s">
        <v>2206</v>
      </c>
      <c r="J1030">
        <v>3</v>
      </c>
      <c r="K1030" t="s">
        <v>2222</v>
      </c>
      <c r="L1030" t="str">
        <f>IF(performance_data[[#This Row],[return_percentage]]&gt;=performance_data[[#This Row],[benchmark_return]],"Higher","Lower")</f>
        <v>Lower</v>
      </c>
      <c r="M1030" s="14">
        <f xml:space="preserve"> _xlfn.MAXIFS(performance_data[date],performance_data[portfolio_id],performance_data[[#This Row],[portfolio_id]])</f>
        <v>45484</v>
      </c>
      <c r="N1030" s="14">
        <f xml:space="preserve"> _xlfn.MINIFS(performance_data[date],performance_data[portfolio_id],performance_data[[#This Row],[portfolio_id]])</f>
        <v>44832</v>
      </c>
      <c r="O1030" s="15">
        <f>_xlfn.MAXIFS(performance_data[portfolio_value],performance_data[portfolio_id],performance_data[[#This Row],[portfolio_id]],performance_data[date],performance_data[[#This Row],[latest_date]])</f>
        <v>417495.32</v>
      </c>
      <c r="P1030" s="15">
        <f>_xlfn.MAXIFS(performance_data[portfolio_value],performance_data[portfolio_id],performance_data[[#This Row],[portfolio_id]],performance_data[date],performance_data[[#This Row],[starting_date]])</f>
        <v>158793.56</v>
      </c>
      <c r="Q1030" s="15">
        <f>performance_data[[#This Row],[latest_value]]-performance_data[[#This Row],[starting_value]]</f>
        <v>258701.76</v>
      </c>
      <c r="R1030" s="15">
        <f>performance_data[[#This Row],[net_inflows]]-performance_data[[#This Row],[net_outflows]]</f>
        <v>-451.23999999999978</v>
      </c>
      <c r="S1030" s="15" t="str">
        <f>IF(performance_data[[#This Row],[net_inflows]]&gt;AVERAGE(performance_data[net_inflows]),"High","Low")</f>
        <v>High</v>
      </c>
      <c r="T1030" s="15">
        <f>AVERAGEIF(performance_data[inflow_flag],performance_data[[#This Row],[inflow_flag]],performance_data[return_percentage])</f>
        <v>4.8467905675459724</v>
      </c>
      <c r="U1030" s="17">
        <f>IF(performance_data[[#This Row],[return_percentage]]&lt;performance_data[[#This Row],[benchmark_return]],1,0)</f>
        <v>1</v>
      </c>
      <c r="V1030" s="17">
        <f>COUNTIFS(performance_data[portfolio_id],performance_data[[#This Row],[portfolio_id]])</f>
        <v>30</v>
      </c>
      <c r="W1030" s="17">
        <f>COUNTIFS(performance_data[portfolio_id],performance_data[[#This Row],[portfolio_id]],
          performance_data[return_flag],1)</f>
        <v>14</v>
      </c>
      <c r="X1030" s="15">
        <f>performance_data[[#This Row],[underperform_flag_count]]/performance_data[[#This Row],[totalportfoliocount]]</f>
        <v>0.46666666666666667</v>
      </c>
    </row>
    <row r="1031" spans="1:24" x14ac:dyDescent="0.3">
      <c r="A1031">
        <v>2525</v>
      </c>
      <c r="B1031" s="1">
        <v>44876</v>
      </c>
      <c r="C1031">
        <v>417615.42</v>
      </c>
      <c r="D1031">
        <v>12.63</v>
      </c>
      <c r="E1031">
        <v>11.1</v>
      </c>
      <c r="F1031">
        <v>3710.81</v>
      </c>
      <c r="G1031">
        <v>17712.88</v>
      </c>
      <c r="H1031" t="s">
        <v>2220</v>
      </c>
      <c r="I1031" t="s">
        <v>2217</v>
      </c>
      <c r="J1031">
        <v>11</v>
      </c>
      <c r="K1031" t="s">
        <v>2219</v>
      </c>
      <c r="L1031" t="str">
        <f>IF(performance_data[[#This Row],[return_percentage]]&gt;=performance_data[[#This Row],[benchmark_return]],"Higher","Lower")</f>
        <v>Higher</v>
      </c>
      <c r="M1031" s="14">
        <f xml:space="preserve"> _xlfn.MAXIFS(performance_data[date],performance_data[portfolio_id],performance_data[[#This Row],[portfolio_id]])</f>
        <v>45484</v>
      </c>
      <c r="N1031" s="14">
        <f xml:space="preserve"> _xlfn.MINIFS(performance_data[date],performance_data[portfolio_id],performance_data[[#This Row],[portfolio_id]])</f>
        <v>44832</v>
      </c>
      <c r="O1031" s="15">
        <f>_xlfn.MAXIFS(performance_data[portfolio_value],performance_data[portfolio_id],performance_data[[#This Row],[portfolio_id]],performance_data[date],performance_data[[#This Row],[latest_date]])</f>
        <v>417495.32</v>
      </c>
      <c r="P1031" s="15">
        <f>_xlfn.MAXIFS(performance_data[portfolio_value],performance_data[portfolio_id],performance_data[[#This Row],[portfolio_id]],performance_data[date],performance_data[[#This Row],[starting_date]])</f>
        <v>158793.56</v>
      </c>
      <c r="Q1031" s="15">
        <f>performance_data[[#This Row],[latest_value]]-performance_data[[#This Row],[starting_value]]</f>
        <v>258701.76</v>
      </c>
      <c r="R1031" s="15">
        <f>performance_data[[#This Row],[net_inflows]]-performance_data[[#This Row],[net_outflows]]</f>
        <v>-14002.070000000002</v>
      </c>
      <c r="S1031" s="15" t="str">
        <f>IF(performance_data[[#This Row],[net_inflows]]&gt;AVERAGE(performance_data[net_inflows]),"High","Low")</f>
        <v>Low</v>
      </c>
      <c r="T1031" s="15">
        <f>AVERAGEIF(performance_data[inflow_flag],performance_data[[#This Row],[inflow_flag]],performance_data[return_percentage])</f>
        <v>5.0457846277021572</v>
      </c>
      <c r="U1031" s="17">
        <f>IF(performance_data[[#This Row],[return_percentage]]&lt;performance_data[[#This Row],[benchmark_return]],1,0)</f>
        <v>0</v>
      </c>
      <c r="V1031" s="17">
        <f>COUNTIFS(performance_data[portfolio_id],performance_data[[#This Row],[portfolio_id]])</f>
        <v>30</v>
      </c>
      <c r="W1031" s="17">
        <f>COUNTIFS(performance_data[portfolio_id],performance_data[[#This Row],[portfolio_id]],
          performance_data[return_flag],1)</f>
        <v>14</v>
      </c>
      <c r="X1031" s="15">
        <f>performance_data[[#This Row],[underperform_flag_count]]/performance_data[[#This Row],[totalportfoliocount]]</f>
        <v>0.46666666666666667</v>
      </c>
    </row>
    <row r="1032" spans="1:24" x14ac:dyDescent="0.3">
      <c r="A1032">
        <v>2525</v>
      </c>
      <c r="B1032" s="1">
        <v>45225</v>
      </c>
      <c r="C1032">
        <v>391575.88</v>
      </c>
      <c r="D1032">
        <v>16.61</v>
      </c>
      <c r="E1032">
        <v>17.809999999999999</v>
      </c>
      <c r="F1032">
        <v>10601.62</v>
      </c>
      <c r="G1032">
        <v>6428.95</v>
      </c>
      <c r="H1032" t="s">
        <v>2213</v>
      </c>
      <c r="I1032" t="s">
        <v>2217</v>
      </c>
      <c r="J1032">
        <v>10</v>
      </c>
      <c r="K1032" t="s">
        <v>2224</v>
      </c>
      <c r="L1032" t="str">
        <f>IF(performance_data[[#This Row],[return_percentage]]&gt;=performance_data[[#This Row],[benchmark_return]],"Higher","Lower")</f>
        <v>Lower</v>
      </c>
      <c r="M1032" s="14">
        <f xml:space="preserve"> _xlfn.MAXIFS(performance_data[date],performance_data[portfolio_id],performance_data[[#This Row],[portfolio_id]])</f>
        <v>45484</v>
      </c>
      <c r="N1032" s="14">
        <f xml:space="preserve"> _xlfn.MINIFS(performance_data[date],performance_data[portfolio_id],performance_data[[#This Row],[portfolio_id]])</f>
        <v>44832</v>
      </c>
      <c r="O1032" s="15">
        <f>_xlfn.MAXIFS(performance_data[portfolio_value],performance_data[portfolio_id],performance_data[[#This Row],[portfolio_id]],performance_data[date],performance_data[[#This Row],[latest_date]])</f>
        <v>417495.32</v>
      </c>
      <c r="P1032" s="15">
        <f>_xlfn.MAXIFS(performance_data[portfolio_value],performance_data[portfolio_id],performance_data[[#This Row],[portfolio_id]],performance_data[date],performance_data[[#This Row],[starting_date]])</f>
        <v>158793.56</v>
      </c>
      <c r="Q1032" s="15">
        <f>performance_data[[#This Row],[latest_value]]-performance_data[[#This Row],[starting_value]]</f>
        <v>258701.76</v>
      </c>
      <c r="R1032" s="15">
        <f>performance_data[[#This Row],[net_inflows]]-performance_data[[#This Row],[net_outflows]]</f>
        <v>4172.670000000001</v>
      </c>
      <c r="S1032" s="15" t="str">
        <f>IF(performance_data[[#This Row],[net_inflows]]&gt;AVERAGE(performance_data[net_inflows]),"High","Low")</f>
        <v>High</v>
      </c>
      <c r="T1032" s="15">
        <f>AVERAGEIF(performance_data[inflow_flag],performance_data[[#This Row],[inflow_flag]],performance_data[return_percentage])</f>
        <v>4.8467905675459724</v>
      </c>
      <c r="U1032" s="17">
        <f>IF(performance_data[[#This Row],[return_percentage]]&lt;performance_data[[#This Row],[benchmark_return]],1,0)</f>
        <v>1</v>
      </c>
      <c r="V1032" s="17">
        <f>COUNTIFS(performance_data[portfolio_id],performance_data[[#This Row],[portfolio_id]])</f>
        <v>30</v>
      </c>
      <c r="W1032" s="17">
        <f>COUNTIFS(performance_data[portfolio_id],performance_data[[#This Row],[portfolio_id]],
          performance_data[return_flag],1)</f>
        <v>14</v>
      </c>
      <c r="X1032" s="15">
        <f>performance_data[[#This Row],[underperform_flag_count]]/performance_data[[#This Row],[totalportfoliocount]]</f>
        <v>0.46666666666666667</v>
      </c>
    </row>
    <row r="1033" spans="1:24" x14ac:dyDescent="0.3">
      <c r="A1033">
        <v>2525</v>
      </c>
      <c r="B1033" s="1">
        <v>45409</v>
      </c>
      <c r="C1033">
        <v>37345.9</v>
      </c>
      <c r="D1033">
        <v>-2.19</v>
      </c>
      <c r="E1033">
        <v>-2.2599999999999998</v>
      </c>
      <c r="F1033">
        <v>13973.66</v>
      </c>
      <c r="G1033">
        <v>7873.27</v>
      </c>
      <c r="H1033" t="s">
        <v>2205</v>
      </c>
      <c r="I1033" t="s">
        <v>2211</v>
      </c>
      <c r="J1033">
        <v>4</v>
      </c>
      <c r="K1033" t="s">
        <v>2216</v>
      </c>
      <c r="L1033" t="str">
        <f>IF(performance_data[[#This Row],[return_percentage]]&gt;=performance_data[[#This Row],[benchmark_return]],"Higher","Lower")</f>
        <v>Higher</v>
      </c>
      <c r="M1033" s="14">
        <f xml:space="preserve"> _xlfn.MAXIFS(performance_data[date],performance_data[portfolio_id],performance_data[[#This Row],[portfolio_id]])</f>
        <v>45484</v>
      </c>
      <c r="N1033" s="14">
        <f xml:space="preserve"> _xlfn.MINIFS(performance_data[date],performance_data[portfolio_id],performance_data[[#This Row],[portfolio_id]])</f>
        <v>44832</v>
      </c>
      <c r="O1033" s="15">
        <f>_xlfn.MAXIFS(performance_data[portfolio_value],performance_data[portfolio_id],performance_data[[#This Row],[portfolio_id]],performance_data[date],performance_data[[#This Row],[latest_date]])</f>
        <v>417495.32</v>
      </c>
      <c r="P1033" s="15">
        <f>_xlfn.MAXIFS(performance_data[portfolio_value],performance_data[portfolio_id],performance_data[[#This Row],[portfolio_id]],performance_data[date],performance_data[[#This Row],[starting_date]])</f>
        <v>158793.56</v>
      </c>
      <c r="Q1033" s="15">
        <f>performance_data[[#This Row],[latest_value]]-performance_data[[#This Row],[starting_value]]</f>
        <v>258701.76</v>
      </c>
      <c r="R1033" s="15">
        <f>performance_data[[#This Row],[net_inflows]]-performance_data[[#This Row],[net_outflows]]</f>
        <v>6100.3899999999994</v>
      </c>
      <c r="S1033" s="15" t="str">
        <f>IF(performance_data[[#This Row],[net_inflows]]&gt;AVERAGE(performance_data[net_inflows]),"High","Low")</f>
        <v>High</v>
      </c>
      <c r="T1033" s="15">
        <f>AVERAGEIF(performance_data[inflow_flag],performance_data[[#This Row],[inflow_flag]],performance_data[return_percentage])</f>
        <v>4.8467905675459724</v>
      </c>
      <c r="U1033" s="17">
        <f>IF(performance_data[[#This Row],[return_percentage]]&lt;performance_data[[#This Row],[benchmark_return]],1,0)</f>
        <v>0</v>
      </c>
      <c r="V1033" s="17">
        <f>COUNTIFS(performance_data[portfolio_id],performance_data[[#This Row],[portfolio_id]])</f>
        <v>30</v>
      </c>
      <c r="W1033" s="17">
        <f>COUNTIFS(performance_data[portfolio_id],performance_data[[#This Row],[portfolio_id]],
          performance_data[return_flag],1)</f>
        <v>14</v>
      </c>
      <c r="X1033" s="15">
        <f>performance_data[[#This Row],[underperform_flag_count]]/performance_data[[#This Row],[totalportfoliocount]]</f>
        <v>0.46666666666666667</v>
      </c>
    </row>
    <row r="1034" spans="1:24" x14ac:dyDescent="0.3">
      <c r="A1034">
        <v>2525</v>
      </c>
      <c r="B1034" s="1">
        <v>45406</v>
      </c>
      <c r="C1034">
        <v>328694.56</v>
      </c>
      <c r="D1034">
        <v>18.3</v>
      </c>
      <c r="E1034">
        <v>16.52</v>
      </c>
      <c r="F1034">
        <v>5664.96</v>
      </c>
      <c r="G1034">
        <v>1037.69</v>
      </c>
      <c r="H1034" t="s">
        <v>2205</v>
      </c>
      <c r="I1034" t="s">
        <v>2211</v>
      </c>
      <c r="J1034">
        <v>4</v>
      </c>
      <c r="K1034" t="s">
        <v>2216</v>
      </c>
      <c r="L1034" t="str">
        <f>IF(performance_data[[#This Row],[return_percentage]]&gt;=performance_data[[#This Row],[benchmark_return]],"Higher","Lower")</f>
        <v>Higher</v>
      </c>
      <c r="M1034" s="14">
        <f xml:space="preserve"> _xlfn.MAXIFS(performance_data[date],performance_data[portfolio_id],performance_data[[#This Row],[portfolio_id]])</f>
        <v>45484</v>
      </c>
      <c r="N1034" s="14">
        <f xml:space="preserve"> _xlfn.MINIFS(performance_data[date],performance_data[portfolio_id],performance_data[[#This Row],[portfolio_id]])</f>
        <v>44832</v>
      </c>
      <c r="O1034" s="15">
        <f>_xlfn.MAXIFS(performance_data[portfolio_value],performance_data[portfolio_id],performance_data[[#This Row],[portfolio_id]],performance_data[date],performance_data[[#This Row],[latest_date]])</f>
        <v>417495.32</v>
      </c>
      <c r="P1034" s="15">
        <f>_xlfn.MAXIFS(performance_data[portfolio_value],performance_data[portfolio_id],performance_data[[#This Row],[portfolio_id]],performance_data[date],performance_data[[#This Row],[starting_date]])</f>
        <v>158793.56</v>
      </c>
      <c r="Q1034" s="15">
        <f>performance_data[[#This Row],[latest_value]]-performance_data[[#This Row],[starting_value]]</f>
        <v>258701.76</v>
      </c>
      <c r="R1034" s="15">
        <f>performance_data[[#This Row],[net_inflows]]-performance_data[[#This Row],[net_outflows]]</f>
        <v>4627.2700000000004</v>
      </c>
      <c r="S1034" s="15" t="str">
        <f>IF(performance_data[[#This Row],[net_inflows]]&gt;AVERAGE(performance_data[net_inflows]),"High","Low")</f>
        <v>Low</v>
      </c>
      <c r="T1034" s="15">
        <f>AVERAGEIF(performance_data[inflow_flag],performance_data[[#This Row],[inflow_flag]],performance_data[return_percentage])</f>
        <v>5.0457846277021572</v>
      </c>
      <c r="U1034" s="17">
        <f>IF(performance_data[[#This Row],[return_percentage]]&lt;performance_data[[#This Row],[benchmark_return]],1,0)</f>
        <v>0</v>
      </c>
      <c r="V1034" s="17">
        <f>COUNTIFS(performance_data[portfolio_id],performance_data[[#This Row],[portfolio_id]])</f>
        <v>30</v>
      </c>
      <c r="W1034" s="17">
        <f>COUNTIFS(performance_data[portfolio_id],performance_data[[#This Row],[portfolio_id]],
          performance_data[return_flag],1)</f>
        <v>14</v>
      </c>
      <c r="X1034" s="15">
        <f>performance_data[[#This Row],[underperform_flag_count]]/performance_data[[#This Row],[totalportfoliocount]]</f>
        <v>0.46666666666666667</v>
      </c>
    </row>
    <row r="1035" spans="1:24" x14ac:dyDescent="0.3">
      <c r="A1035">
        <v>2525</v>
      </c>
      <c r="B1035" s="1">
        <v>44923</v>
      </c>
      <c r="C1035">
        <v>42201.02</v>
      </c>
      <c r="D1035">
        <v>-4.59</v>
      </c>
      <c r="E1035">
        <v>-5.26</v>
      </c>
      <c r="F1035">
        <v>14499.44</v>
      </c>
      <c r="G1035">
        <v>7863.79</v>
      </c>
      <c r="H1035" t="s">
        <v>2220</v>
      </c>
      <c r="I1035" t="s">
        <v>2217</v>
      </c>
      <c r="J1035">
        <v>12</v>
      </c>
      <c r="K1035" t="s">
        <v>2218</v>
      </c>
      <c r="L1035" t="str">
        <f>IF(performance_data[[#This Row],[return_percentage]]&gt;=performance_data[[#This Row],[benchmark_return]],"Higher","Lower")</f>
        <v>Higher</v>
      </c>
      <c r="M1035" s="14">
        <f xml:space="preserve"> _xlfn.MAXIFS(performance_data[date],performance_data[portfolio_id],performance_data[[#This Row],[portfolio_id]])</f>
        <v>45484</v>
      </c>
      <c r="N1035" s="14">
        <f xml:space="preserve"> _xlfn.MINIFS(performance_data[date],performance_data[portfolio_id],performance_data[[#This Row],[portfolio_id]])</f>
        <v>44832</v>
      </c>
      <c r="O1035" s="15">
        <f>_xlfn.MAXIFS(performance_data[portfolio_value],performance_data[portfolio_id],performance_data[[#This Row],[portfolio_id]],performance_data[date],performance_data[[#This Row],[latest_date]])</f>
        <v>417495.32</v>
      </c>
      <c r="P1035" s="15">
        <f>_xlfn.MAXIFS(performance_data[portfolio_value],performance_data[portfolio_id],performance_data[[#This Row],[portfolio_id]],performance_data[date],performance_data[[#This Row],[starting_date]])</f>
        <v>158793.56</v>
      </c>
      <c r="Q1035" s="15">
        <f>performance_data[[#This Row],[latest_value]]-performance_data[[#This Row],[starting_value]]</f>
        <v>258701.76</v>
      </c>
      <c r="R1035" s="15">
        <f>performance_data[[#This Row],[net_inflows]]-performance_data[[#This Row],[net_outflows]]</f>
        <v>6635.6500000000005</v>
      </c>
      <c r="S1035" s="15" t="str">
        <f>IF(performance_data[[#This Row],[net_inflows]]&gt;AVERAGE(performance_data[net_inflows]),"High","Low")</f>
        <v>High</v>
      </c>
      <c r="T1035" s="15">
        <f>AVERAGEIF(performance_data[inflow_flag],performance_data[[#This Row],[inflow_flag]],performance_data[return_percentage])</f>
        <v>4.8467905675459724</v>
      </c>
      <c r="U1035" s="17">
        <f>IF(performance_data[[#This Row],[return_percentage]]&lt;performance_data[[#This Row],[benchmark_return]],1,0)</f>
        <v>0</v>
      </c>
      <c r="V1035" s="17">
        <f>COUNTIFS(performance_data[portfolio_id],performance_data[[#This Row],[portfolio_id]])</f>
        <v>30</v>
      </c>
      <c r="W1035" s="17">
        <f>COUNTIFS(performance_data[portfolio_id],performance_data[[#This Row],[portfolio_id]],
          performance_data[return_flag],1)</f>
        <v>14</v>
      </c>
      <c r="X1035" s="15">
        <f>performance_data[[#This Row],[underperform_flag_count]]/performance_data[[#This Row],[totalportfoliocount]]</f>
        <v>0.46666666666666667</v>
      </c>
    </row>
    <row r="1036" spans="1:24" x14ac:dyDescent="0.3">
      <c r="A1036">
        <v>2525</v>
      </c>
      <c r="B1036" s="1">
        <v>44922</v>
      </c>
      <c r="C1036">
        <v>123110.61</v>
      </c>
      <c r="D1036">
        <v>-4.1100000000000003</v>
      </c>
      <c r="E1036">
        <v>-4.28</v>
      </c>
      <c r="F1036">
        <v>8607.26</v>
      </c>
      <c r="G1036">
        <v>4661.53</v>
      </c>
      <c r="H1036" t="s">
        <v>2220</v>
      </c>
      <c r="I1036" t="s">
        <v>2217</v>
      </c>
      <c r="J1036">
        <v>12</v>
      </c>
      <c r="K1036" t="s">
        <v>2218</v>
      </c>
      <c r="L1036" t="str">
        <f>IF(performance_data[[#This Row],[return_percentage]]&gt;=performance_data[[#This Row],[benchmark_return]],"Higher","Lower")</f>
        <v>Higher</v>
      </c>
      <c r="M1036" s="14">
        <f xml:space="preserve"> _xlfn.MAXIFS(performance_data[date],performance_data[portfolio_id],performance_data[[#This Row],[portfolio_id]])</f>
        <v>45484</v>
      </c>
      <c r="N1036" s="14">
        <f xml:space="preserve"> _xlfn.MINIFS(performance_data[date],performance_data[portfolio_id],performance_data[[#This Row],[portfolio_id]])</f>
        <v>44832</v>
      </c>
      <c r="O1036" s="15">
        <f>_xlfn.MAXIFS(performance_data[portfolio_value],performance_data[portfolio_id],performance_data[[#This Row],[portfolio_id]],performance_data[date],performance_data[[#This Row],[latest_date]])</f>
        <v>417495.32</v>
      </c>
      <c r="P1036" s="15">
        <f>_xlfn.MAXIFS(performance_data[portfolio_value],performance_data[portfolio_id],performance_data[[#This Row],[portfolio_id]],performance_data[date],performance_data[[#This Row],[starting_date]])</f>
        <v>158793.56</v>
      </c>
      <c r="Q1036" s="15">
        <f>performance_data[[#This Row],[latest_value]]-performance_data[[#This Row],[starting_value]]</f>
        <v>258701.76</v>
      </c>
      <c r="R1036" s="15">
        <f>performance_data[[#This Row],[net_inflows]]-performance_data[[#This Row],[net_outflows]]</f>
        <v>3945.7300000000005</v>
      </c>
      <c r="S1036" s="15" t="str">
        <f>IF(performance_data[[#This Row],[net_inflows]]&gt;AVERAGE(performance_data[net_inflows]),"High","Low")</f>
        <v>Low</v>
      </c>
      <c r="T1036" s="15">
        <f>AVERAGEIF(performance_data[inflow_flag],performance_data[[#This Row],[inflow_flag]],performance_data[return_percentage])</f>
        <v>5.0457846277021572</v>
      </c>
      <c r="U1036" s="17">
        <f>IF(performance_data[[#This Row],[return_percentage]]&lt;performance_data[[#This Row],[benchmark_return]],1,0)</f>
        <v>0</v>
      </c>
      <c r="V1036" s="17">
        <f>COUNTIFS(performance_data[portfolio_id],performance_data[[#This Row],[portfolio_id]])</f>
        <v>30</v>
      </c>
      <c r="W1036" s="17">
        <f>COUNTIFS(performance_data[portfolio_id],performance_data[[#This Row],[portfolio_id]],
          performance_data[return_flag],1)</f>
        <v>14</v>
      </c>
      <c r="X1036" s="15">
        <f>performance_data[[#This Row],[underperform_flag_count]]/performance_data[[#This Row],[totalportfoliocount]]</f>
        <v>0.46666666666666667</v>
      </c>
    </row>
    <row r="1037" spans="1:24" x14ac:dyDescent="0.3">
      <c r="A1037">
        <v>2525</v>
      </c>
      <c r="B1037" s="1">
        <v>45028</v>
      </c>
      <c r="C1037">
        <v>55363.95</v>
      </c>
      <c r="D1037">
        <v>9.44</v>
      </c>
      <c r="E1037">
        <v>8.3699999999999992</v>
      </c>
      <c r="F1037">
        <v>9640.1200000000008</v>
      </c>
      <c r="G1037">
        <v>678.05</v>
      </c>
      <c r="H1037" t="s">
        <v>2213</v>
      </c>
      <c r="I1037" t="s">
        <v>2211</v>
      </c>
      <c r="J1037">
        <v>4</v>
      </c>
      <c r="K1037" t="s">
        <v>2216</v>
      </c>
      <c r="L1037" t="str">
        <f>IF(performance_data[[#This Row],[return_percentage]]&gt;=performance_data[[#This Row],[benchmark_return]],"Higher","Lower")</f>
        <v>Higher</v>
      </c>
      <c r="M1037" s="14">
        <f xml:space="preserve"> _xlfn.MAXIFS(performance_data[date],performance_data[portfolio_id],performance_data[[#This Row],[portfolio_id]])</f>
        <v>45484</v>
      </c>
      <c r="N1037" s="14">
        <f xml:space="preserve"> _xlfn.MINIFS(performance_data[date],performance_data[portfolio_id],performance_data[[#This Row],[portfolio_id]])</f>
        <v>44832</v>
      </c>
      <c r="O1037" s="15">
        <f>_xlfn.MAXIFS(performance_data[portfolio_value],performance_data[portfolio_id],performance_data[[#This Row],[portfolio_id]],performance_data[date],performance_data[[#This Row],[latest_date]])</f>
        <v>417495.32</v>
      </c>
      <c r="P1037" s="15">
        <f>_xlfn.MAXIFS(performance_data[portfolio_value],performance_data[portfolio_id],performance_data[[#This Row],[portfolio_id]],performance_data[date],performance_data[[#This Row],[starting_date]])</f>
        <v>158793.56</v>
      </c>
      <c r="Q1037" s="15">
        <f>performance_data[[#This Row],[latest_value]]-performance_data[[#This Row],[starting_value]]</f>
        <v>258701.76</v>
      </c>
      <c r="R1037" s="15">
        <f>performance_data[[#This Row],[net_inflows]]-performance_data[[#This Row],[net_outflows]]</f>
        <v>8962.0700000000015</v>
      </c>
      <c r="S1037" s="15" t="str">
        <f>IF(performance_data[[#This Row],[net_inflows]]&gt;AVERAGE(performance_data[net_inflows]),"High","Low")</f>
        <v>Low</v>
      </c>
      <c r="T1037" s="15">
        <f>AVERAGEIF(performance_data[inflow_flag],performance_data[[#This Row],[inflow_flag]],performance_data[return_percentage])</f>
        <v>5.0457846277021572</v>
      </c>
      <c r="U1037" s="17">
        <f>IF(performance_data[[#This Row],[return_percentage]]&lt;performance_data[[#This Row],[benchmark_return]],1,0)</f>
        <v>0</v>
      </c>
      <c r="V1037" s="17">
        <f>COUNTIFS(performance_data[portfolio_id],performance_data[[#This Row],[portfolio_id]])</f>
        <v>30</v>
      </c>
      <c r="W1037" s="17">
        <f>COUNTIFS(performance_data[portfolio_id],performance_data[[#This Row],[portfolio_id]],
          performance_data[return_flag],1)</f>
        <v>14</v>
      </c>
      <c r="X1037" s="15">
        <f>performance_data[[#This Row],[underperform_flag_count]]/performance_data[[#This Row],[totalportfoliocount]]</f>
        <v>0.46666666666666667</v>
      </c>
    </row>
    <row r="1038" spans="1:24" x14ac:dyDescent="0.3">
      <c r="A1038">
        <v>2525</v>
      </c>
      <c r="B1038" s="1">
        <v>45276</v>
      </c>
      <c r="C1038">
        <v>487593.37</v>
      </c>
      <c r="D1038">
        <v>-1.26</v>
      </c>
      <c r="E1038">
        <v>-1.21</v>
      </c>
      <c r="F1038">
        <v>10076</v>
      </c>
      <c r="G1038">
        <v>12647.2</v>
      </c>
      <c r="H1038" t="s">
        <v>2213</v>
      </c>
      <c r="I1038" t="s">
        <v>2217</v>
      </c>
      <c r="J1038">
        <v>12</v>
      </c>
      <c r="K1038" t="s">
        <v>2218</v>
      </c>
      <c r="L1038" t="str">
        <f>IF(performance_data[[#This Row],[return_percentage]]&gt;=performance_data[[#This Row],[benchmark_return]],"Higher","Lower")</f>
        <v>Lower</v>
      </c>
      <c r="M1038" s="14">
        <f xml:space="preserve"> _xlfn.MAXIFS(performance_data[date],performance_data[portfolio_id],performance_data[[#This Row],[portfolio_id]])</f>
        <v>45484</v>
      </c>
      <c r="N1038" s="14">
        <f xml:space="preserve"> _xlfn.MINIFS(performance_data[date],performance_data[portfolio_id],performance_data[[#This Row],[portfolio_id]])</f>
        <v>44832</v>
      </c>
      <c r="O1038" s="15">
        <f>_xlfn.MAXIFS(performance_data[portfolio_value],performance_data[portfolio_id],performance_data[[#This Row],[portfolio_id]],performance_data[date],performance_data[[#This Row],[latest_date]])</f>
        <v>417495.32</v>
      </c>
      <c r="P1038" s="15">
        <f>_xlfn.MAXIFS(performance_data[portfolio_value],performance_data[portfolio_id],performance_data[[#This Row],[portfolio_id]],performance_data[date],performance_data[[#This Row],[starting_date]])</f>
        <v>158793.56</v>
      </c>
      <c r="Q1038" s="15">
        <f>performance_data[[#This Row],[latest_value]]-performance_data[[#This Row],[starting_value]]</f>
        <v>258701.76</v>
      </c>
      <c r="R1038" s="15">
        <f>performance_data[[#This Row],[net_inflows]]-performance_data[[#This Row],[net_outflows]]</f>
        <v>-2571.2000000000007</v>
      </c>
      <c r="S1038" s="15" t="str">
        <f>IF(performance_data[[#This Row],[net_inflows]]&gt;AVERAGE(performance_data[net_inflows]),"High","Low")</f>
        <v>High</v>
      </c>
      <c r="T1038" s="15">
        <f>AVERAGEIF(performance_data[inflow_flag],performance_data[[#This Row],[inflow_flag]],performance_data[return_percentage])</f>
        <v>4.8467905675459724</v>
      </c>
      <c r="U1038" s="17">
        <f>IF(performance_data[[#This Row],[return_percentage]]&lt;performance_data[[#This Row],[benchmark_return]],1,0)</f>
        <v>1</v>
      </c>
      <c r="V1038" s="17">
        <f>COUNTIFS(performance_data[portfolio_id],performance_data[[#This Row],[portfolio_id]])</f>
        <v>30</v>
      </c>
      <c r="W1038" s="17">
        <f>COUNTIFS(performance_data[portfolio_id],performance_data[[#This Row],[portfolio_id]],
          performance_data[return_flag],1)</f>
        <v>14</v>
      </c>
      <c r="X1038" s="15">
        <f>performance_data[[#This Row],[underperform_flag_count]]/performance_data[[#This Row],[totalportfoliocount]]</f>
        <v>0.46666666666666667</v>
      </c>
    </row>
    <row r="1039" spans="1:24" x14ac:dyDescent="0.3">
      <c r="A1039">
        <v>2525</v>
      </c>
      <c r="B1039" s="1">
        <v>45406</v>
      </c>
      <c r="C1039">
        <v>371711.24</v>
      </c>
      <c r="D1039">
        <v>-6.25</v>
      </c>
      <c r="E1039">
        <v>-5.93</v>
      </c>
      <c r="F1039">
        <v>5961.13</v>
      </c>
      <c r="G1039">
        <v>7259.45</v>
      </c>
      <c r="H1039" t="s">
        <v>2205</v>
      </c>
      <c r="I1039" t="s">
        <v>2211</v>
      </c>
      <c r="J1039">
        <v>4</v>
      </c>
      <c r="K1039" t="s">
        <v>2216</v>
      </c>
      <c r="L1039" t="str">
        <f>IF(performance_data[[#This Row],[return_percentage]]&gt;=performance_data[[#This Row],[benchmark_return]],"Higher","Lower")</f>
        <v>Lower</v>
      </c>
      <c r="M1039" s="14">
        <f xml:space="preserve"> _xlfn.MAXIFS(performance_data[date],performance_data[portfolio_id],performance_data[[#This Row],[portfolio_id]])</f>
        <v>45484</v>
      </c>
      <c r="N1039" s="14">
        <f xml:space="preserve"> _xlfn.MINIFS(performance_data[date],performance_data[portfolio_id],performance_data[[#This Row],[portfolio_id]])</f>
        <v>44832</v>
      </c>
      <c r="O1039" s="15">
        <f>_xlfn.MAXIFS(performance_data[portfolio_value],performance_data[portfolio_id],performance_data[[#This Row],[portfolio_id]],performance_data[date],performance_data[[#This Row],[latest_date]])</f>
        <v>417495.32</v>
      </c>
      <c r="P1039" s="15">
        <f>_xlfn.MAXIFS(performance_data[portfolio_value],performance_data[portfolio_id],performance_data[[#This Row],[portfolio_id]],performance_data[date],performance_data[[#This Row],[starting_date]])</f>
        <v>158793.56</v>
      </c>
      <c r="Q1039" s="15">
        <f>performance_data[[#This Row],[latest_value]]-performance_data[[#This Row],[starting_value]]</f>
        <v>258701.76</v>
      </c>
      <c r="R1039" s="15">
        <f>performance_data[[#This Row],[net_inflows]]-performance_data[[#This Row],[net_outflows]]</f>
        <v>-1298.3199999999997</v>
      </c>
      <c r="S1039" s="15" t="str">
        <f>IF(performance_data[[#This Row],[net_inflows]]&gt;AVERAGE(performance_data[net_inflows]),"High","Low")</f>
        <v>Low</v>
      </c>
      <c r="T1039" s="15">
        <f>AVERAGEIF(performance_data[inflow_flag],performance_data[[#This Row],[inflow_flag]],performance_data[return_percentage])</f>
        <v>5.0457846277021572</v>
      </c>
      <c r="U1039" s="17">
        <f>IF(performance_data[[#This Row],[return_percentage]]&lt;performance_data[[#This Row],[benchmark_return]],1,0)</f>
        <v>1</v>
      </c>
      <c r="V1039" s="17">
        <f>COUNTIFS(performance_data[portfolio_id],performance_data[[#This Row],[portfolio_id]])</f>
        <v>30</v>
      </c>
      <c r="W1039" s="17">
        <f>COUNTIFS(performance_data[portfolio_id],performance_data[[#This Row],[portfolio_id]],
          performance_data[return_flag],1)</f>
        <v>14</v>
      </c>
      <c r="X1039" s="15">
        <f>performance_data[[#This Row],[underperform_flag_count]]/performance_data[[#This Row],[totalportfoliocount]]</f>
        <v>0.46666666666666667</v>
      </c>
    </row>
    <row r="1040" spans="1:24" x14ac:dyDescent="0.3">
      <c r="A1040">
        <v>2525</v>
      </c>
      <c r="B1040" s="1">
        <v>45034</v>
      </c>
      <c r="C1040">
        <v>344793.66</v>
      </c>
      <c r="D1040">
        <v>18.12</v>
      </c>
      <c r="E1040">
        <v>18.690000000000001</v>
      </c>
      <c r="F1040">
        <v>12902.19</v>
      </c>
      <c r="G1040">
        <v>3978.91</v>
      </c>
      <c r="H1040" t="s">
        <v>2213</v>
      </c>
      <c r="I1040" t="s">
        <v>2211</v>
      </c>
      <c r="J1040">
        <v>4</v>
      </c>
      <c r="K1040" t="s">
        <v>2216</v>
      </c>
      <c r="L1040" t="str">
        <f>IF(performance_data[[#This Row],[return_percentage]]&gt;=performance_data[[#This Row],[benchmark_return]],"Higher","Lower")</f>
        <v>Lower</v>
      </c>
      <c r="M1040" s="14">
        <f xml:space="preserve"> _xlfn.MAXIFS(performance_data[date],performance_data[portfolio_id],performance_data[[#This Row],[portfolio_id]])</f>
        <v>45484</v>
      </c>
      <c r="N1040" s="14">
        <f xml:space="preserve"> _xlfn.MINIFS(performance_data[date],performance_data[portfolio_id],performance_data[[#This Row],[portfolio_id]])</f>
        <v>44832</v>
      </c>
      <c r="O1040" s="15">
        <f>_xlfn.MAXIFS(performance_data[portfolio_value],performance_data[portfolio_id],performance_data[[#This Row],[portfolio_id]],performance_data[date],performance_data[[#This Row],[latest_date]])</f>
        <v>417495.32</v>
      </c>
      <c r="P1040" s="15">
        <f>_xlfn.MAXIFS(performance_data[portfolio_value],performance_data[portfolio_id],performance_data[[#This Row],[portfolio_id]],performance_data[date],performance_data[[#This Row],[starting_date]])</f>
        <v>158793.56</v>
      </c>
      <c r="Q1040" s="15">
        <f>performance_data[[#This Row],[latest_value]]-performance_data[[#This Row],[starting_value]]</f>
        <v>258701.76</v>
      </c>
      <c r="R1040" s="15">
        <f>performance_data[[#This Row],[net_inflows]]-performance_data[[#This Row],[net_outflows]]</f>
        <v>8923.2800000000007</v>
      </c>
      <c r="S1040" s="15" t="str">
        <f>IF(performance_data[[#This Row],[net_inflows]]&gt;AVERAGE(performance_data[net_inflows]),"High","Low")</f>
        <v>High</v>
      </c>
      <c r="T1040" s="15">
        <f>AVERAGEIF(performance_data[inflow_flag],performance_data[[#This Row],[inflow_flag]],performance_data[return_percentage])</f>
        <v>4.8467905675459724</v>
      </c>
      <c r="U1040" s="17">
        <f>IF(performance_data[[#This Row],[return_percentage]]&lt;performance_data[[#This Row],[benchmark_return]],1,0)</f>
        <v>1</v>
      </c>
      <c r="V1040" s="17">
        <f>COUNTIFS(performance_data[portfolio_id],performance_data[[#This Row],[portfolio_id]])</f>
        <v>30</v>
      </c>
      <c r="W1040" s="17">
        <f>COUNTIFS(performance_data[portfolio_id],performance_data[[#This Row],[portfolio_id]],
          performance_data[return_flag],1)</f>
        <v>14</v>
      </c>
      <c r="X1040" s="15">
        <f>performance_data[[#This Row],[underperform_flag_count]]/performance_data[[#This Row],[totalportfoliocount]]</f>
        <v>0.46666666666666667</v>
      </c>
    </row>
    <row r="1041" spans="1:24" x14ac:dyDescent="0.3">
      <c r="A1041">
        <v>2525</v>
      </c>
      <c r="B1041" s="1">
        <v>44943</v>
      </c>
      <c r="C1041">
        <v>288283.28000000003</v>
      </c>
      <c r="D1041">
        <v>2.65</v>
      </c>
      <c r="E1041">
        <v>2.4300000000000002</v>
      </c>
      <c r="F1041">
        <v>5617.7</v>
      </c>
      <c r="G1041">
        <v>10950.61</v>
      </c>
      <c r="H1041" t="s">
        <v>2213</v>
      </c>
      <c r="I1041" t="s">
        <v>2206</v>
      </c>
      <c r="J1041">
        <v>1</v>
      </c>
      <c r="K1041" t="s">
        <v>2207</v>
      </c>
      <c r="L1041" t="str">
        <f>IF(performance_data[[#This Row],[return_percentage]]&gt;=performance_data[[#This Row],[benchmark_return]],"Higher","Lower")</f>
        <v>Higher</v>
      </c>
      <c r="M1041" s="14">
        <f xml:space="preserve"> _xlfn.MAXIFS(performance_data[date],performance_data[portfolio_id],performance_data[[#This Row],[portfolio_id]])</f>
        <v>45484</v>
      </c>
      <c r="N1041" s="14">
        <f xml:space="preserve"> _xlfn.MINIFS(performance_data[date],performance_data[portfolio_id],performance_data[[#This Row],[portfolio_id]])</f>
        <v>44832</v>
      </c>
      <c r="O1041" s="15">
        <f>_xlfn.MAXIFS(performance_data[portfolio_value],performance_data[portfolio_id],performance_data[[#This Row],[portfolio_id]],performance_data[date],performance_data[[#This Row],[latest_date]])</f>
        <v>417495.32</v>
      </c>
      <c r="P1041" s="15">
        <f>_xlfn.MAXIFS(performance_data[portfolio_value],performance_data[portfolio_id],performance_data[[#This Row],[portfolio_id]],performance_data[date],performance_data[[#This Row],[starting_date]])</f>
        <v>158793.56</v>
      </c>
      <c r="Q1041" s="15">
        <f>performance_data[[#This Row],[latest_value]]-performance_data[[#This Row],[starting_value]]</f>
        <v>258701.76</v>
      </c>
      <c r="R1041" s="15">
        <f>performance_data[[#This Row],[net_inflows]]-performance_data[[#This Row],[net_outflows]]</f>
        <v>-5332.9100000000008</v>
      </c>
      <c r="S1041" s="15" t="str">
        <f>IF(performance_data[[#This Row],[net_inflows]]&gt;AVERAGE(performance_data[net_inflows]),"High","Low")</f>
        <v>Low</v>
      </c>
      <c r="T1041" s="15">
        <f>AVERAGEIF(performance_data[inflow_flag],performance_data[[#This Row],[inflow_flag]],performance_data[return_percentage])</f>
        <v>5.0457846277021572</v>
      </c>
      <c r="U1041" s="17">
        <f>IF(performance_data[[#This Row],[return_percentage]]&lt;performance_data[[#This Row],[benchmark_return]],1,0)</f>
        <v>0</v>
      </c>
      <c r="V1041" s="17">
        <f>COUNTIFS(performance_data[portfolio_id],performance_data[[#This Row],[portfolio_id]])</f>
        <v>30</v>
      </c>
      <c r="W1041" s="17">
        <f>COUNTIFS(performance_data[portfolio_id],performance_data[[#This Row],[portfolio_id]],
          performance_data[return_flag],1)</f>
        <v>14</v>
      </c>
      <c r="X1041" s="15">
        <f>performance_data[[#This Row],[underperform_flag_count]]/performance_data[[#This Row],[totalportfoliocount]]</f>
        <v>0.46666666666666667</v>
      </c>
    </row>
    <row r="1042" spans="1:24" x14ac:dyDescent="0.3">
      <c r="A1042">
        <v>2525</v>
      </c>
      <c r="B1042" s="1">
        <v>45064</v>
      </c>
      <c r="C1042">
        <v>203779.47</v>
      </c>
      <c r="D1042">
        <v>-0.91</v>
      </c>
      <c r="E1042">
        <v>-0.9</v>
      </c>
      <c r="F1042">
        <v>6148.41</v>
      </c>
      <c r="G1042">
        <v>18908.89</v>
      </c>
      <c r="H1042" t="s">
        <v>2213</v>
      </c>
      <c r="I1042" t="s">
        <v>2211</v>
      </c>
      <c r="J1042">
        <v>5</v>
      </c>
      <c r="K1042" t="s">
        <v>2223</v>
      </c>
      <c r="L1042" t="str">
        <f>IF(performance_data[[#This Row],[return_percentage]]&gt;=performance_data[[#This Row],[benchmark_return]],"Higher","Lower")</f>
        <v>Lower</v>
      </c>
      <c r="M1042" s="14">
        <f xml:space="preserve"> _xlfn.MAXIFS(performance_data[date],performance_data[portfolio_id],performance_data[[#This Row],[portfolio_id]])</f>
        <v>45484</v>
      </c>
      <c r="N1042" s="14">
        <f xml:space="preserve"> _xlfn.MINIFS(performance_data[date],performance_data[portfolio_id],performance_data[[#This Row],[portfolio_id]])</f>
        <v>44832</v>
      </c>
      <c r="O1042" s="15">
        <f>_xlfn.MAXIFS(performance_data[portfolio_value],performance_data[portfolio_id],performance_data[[#This Row],[portfolio_id]],performance_data[date],performance_data[[#This Row],[latest_date]])</f>
        <v>417495.32</v>
      </c>
      <c r="P1042" s="15">
        <f>_xlfn.MAXIFS(performance_data[portfolio_value],performance_data[portfolio_id],performance_data[[#This Row],[portfolio_id]],performance_data[date],performance_data[[#This Row],[starting_date]])</f>
        <v>158793.56</v>
      </c>
      <c r="Q1042" s="15">
        <f>performance_data[[#This Row],[latest_value]]-performance_data[[#This Row],[starting_value]]</f>
        <v>258701.76</v>
      </c>
      <c r="R1042" s="15">
        <f>performance_data[[#This Row],[net_inflows]]-performance_data[[#This Row],[net_outflows]]</f>
        <v>-12760.48</v>
      </c>
      <c r="S1042" s="15" t="str">
        <f>IF(performance_data[[#This Row],[net_inflows]]&gt;AVERAGE(performance_data[net_inflows]),"High","Low")</f>
        <v>Low</v>
      </c>
      <c r="T1042" s="15">
        <f>AVERAGEIF(performance_data[inflow_flag],performance_data[[#This Row],[inflow_flag]],performance_data[return_percentage])</f>
        <v>5.0457846277021572</v>
      </c>
      <c r="U1042" s="17">
        <f>IF(performance_data[[#This Row],[return_percentage]]&lt;performance_data[[#This Row],[benchmark_return]],1,0)</f>
        <v>1</v>
      </c>
      <c r="V1042" s="17">
        <f>COUNTIFS(performance_data[portfolio_id],performance_data[[#This Row],[portfolio_id]])</f>
        <v>30</v>
      </c>
      <c r="W1042" s="17">
        <f>COUNTIFS(performance_data[portfolio_id],performance_data[[#This Row],[portfolio_id]],
          performance_data[return_flag],1)</f>
        <v>14</v>
      </c>
      <c r="X1042" s="15">
        <f>performance_data[[#This Row],[underperform_flag_count]]/performance_data[[#This Row],[totalportfoliocount]]</f>
        <v>0.46666666666666667</v>
      </c>
    </row>
    <row r="1043" spans="1:24" x14ac:dyDescent="0.3">
      <c r="A1043">
        <v>2525</v>
      </c>
      <c r="B1043" s="1">
        <v>45224</v>
      </c>
      <c r="C1043">
        <v>242174.3</v>
      </c>
      <c r="D1043">
        <v>4.67</v>
      </c>
      <c r="E1043">
        <v>4.3899999999999997</v>
      </c>
      <c r="F1043">
        <v>4145.34</v>
      </c>
      <c r="G1043">
        <v>673.01</v>
      </c>
      <c r="H1043" t="s">
        <v>2213</v>
      </c>
      <c r="I1043" t="s">
        <v>2217</v>
      </c>
      <c r="J1043">
        <v>10</v>
      </c>
      <c r="K1043" t="s">
        <v>2224</v>
      </c>
      <c r="L1043" t="str">
        <f>IF(performance_data[[#This Row],[return_percentage]]&gt;=performance_data[[#This Row],[benchmark_return]],"Higher","Lower")</f>
        <v>Higher</v>
      </c>
      <c r="M1043" s="14">
        <f xml:space="preserve"> _xlfn.MAXIFS(performance_data[date],performance_data[portfolio_id],performance_data[[#This Row],[portfolio_id]])</f>
        <v>45484</v>
      </c>
      <c r="N1043" s="14">
        <f xml:space="preserve"> _xlfn.MINIFS(performance_data[date],performance_data[portfolio_id],performance_data[[#This Row],[portfolio_id]])</f>
        <v>44832</v>
      </c>
      <c r="O1043" s="15">
        <f>_xlfn.MAXIFS(performance_data[portfolio_value],performance_data[portfolio_id],performance_data[[#This Row],[portfolio_id]],performance_data[date],performance_data[[#This Row],[latest_date]])</f>
        <v>417495.32</v>
      </c>
      <c r="P1043" s="15">
        <f>_xlfn.MAXIFS(performance_data[portfolio_value],performance_data[portfolio_id],performance_data[[#This Row],[portfolio_id]],performance_data[date],performance_data[[#This Row],[starting_date]])</f>
        <v>158793.56</v>
      </c>
      <c r="Q1043" s="15">
        <f>performance_data[[#This Row],[latest_value]]-performance_data[[#This Row],[starting_value]]</f>
        <v>258701.76</v>
      </c>
      <c r="R1043" s="15">
        <f>performance_data[[#This Row],[net_inflows]]-performance_data[[#This Row],[net_outflows]]</f>
        <v>3472.33</v>
      </c>
      <c r="S1043" s="15" t="str">
        <f>IF(performance_data[[#This Row],[net_inflows]]&gt;AVERAGE(performance_data[net_inflows]),"High","Low")</f>
        <v>Low</v>
      </c>
      <c r="T1043" s="15">
        <f>AVERAGEIF(performance_data[inflow_flag],performance_data[[#This Row],[inflow_flag]],performance_data[return_percentage])</f>
        <v>5.0457846277021572</v>
      </c>
      <c r="U1043" s="17">
        <f>IF(performance_data[[#This Row],[return_percentage]]&lt;performance_data[[#This Row],[benchmark_return]],1,0)</f>
        <v>0</v>
      </c>
      <c r="V1043" s="17">
        <f>COUNTIFS(performance_data[portfolio_id],performance_data[[#This Row],[portfolio_id]])</f>
        <v>30</v>
      </c>
      <c r="W1043" s="17">
        <f>COUNTIFS(performance_data[portfolio_id],performance_data[[#This Row],[portfolio_id]],
          performance_data[return_flag],1)</f>
        <v>14</v>
      </c>
      <c r="X1043" s="15">
        <f>performance_data[[#This Row],[underperform_flag_count]]/performance_data[[#This Row],[totalportfoliocount]]</f>
        <v>0.46666666666666667</v>
      </c>
    </row>
    <row r="1044" spans="1:24" x14ac:dyDescent="0.3">
      <c r="A1044">
        <v>2525</v>
      </c>
      <c r="B1044" s="1">
        <v>44877</v>
      </c>
      <c r="C1044">
        <v>193058.43</v>
      </c>
      <c r="D1044">
        <v>5.14</v>
      </c>
      <c r="E1044">
        <v>5.09</v>
      </c>
      <c r="F1044">
        <v>15377.39</v>
      </c>
      <c r="G1044">
        <v>10727.78</v>
      </c>
      <c r="H1044" t="s">
        <v>2220</v>
      </c>
      <c r="I1044" t="s">
        <v>2217</v>
      </c>
      <c r="J1044">
        <v>11</v>
      </c>
      <c r="K1044" t="s">
        <v>2219</v>
      </c>
      <c r="L1044" t="str">
        <f>IF(performance_data[[#This Row],[return_percentage]]&gt;=performance_data[[#This Row],[benchmark_return]],"Higher","Lower")</f>
        <v>Higher</v>
      </c>
      <c r="M1044" s="14">
        <f xml:space="preserve"> _xlfn.MAXIFS(performance_data[date],performance_data[portfolio_id],performance_data[[#This Row],[portfolio_id]])</f>
        <v>45484</v>
      </c>
      <c r="N1044" s="14">
        <f xml:space="preserve"> _xlfn.MINIFS(performance_data[date],performance_data[portfolio_id],performance_data[[#This Row],[portfolio_id]])</f>
        <v>44832</v>
      </c>
      <c r="O1044" s="15">
        <f>_xlfn.MAXIFS(performance_data[portfolio_value],performance_data[portfolio_id],performance_data[[#This Row],[portfolio_id]],performance_data[date],performance_data[[#This Row],[latest_date]])</f>
        <v>417495.32</v>
      </c>
      <c r="P1044" s="15">
        <f>_xlfn.MAXIFS(performance_data[portfolio_value],performance_data[portfolio_id],performance_data[[#This Row],[portfolio_id]],performance_data[date],performance_data[[#This Row],[starting_date]])</f>
        <v>158793.56</v>
      </c>
      <c r="Q1044" s="15">
        <f>performance_data[[#This Row],[latest_value]]-performance_data[[#This Row],[starting_value]]</f>
        <v>258701.76</v>
      </c>
      <c r="R1044" s="15">
        <f>performance_data[[#This Row],[net_inflows]]-performance_data[[#This Row],[net_outflows]]</f>
        <v>4649.6099999999988</v>
      </c>
      <c r="S1044" s="15" t="str">
        <f>IF(performance_data[[#This Row],[net_inflows]]&gt;AVERAGE(performance_data[net_inflows]),"High","Low")</f>
        <v>High</v>
      </c>
      <c r="T1044" s="15">
        <f>AVERAGEIF(performance_data[inflow_flag],performance_data[[#This Row],[inflow_flag]],performance_data[return_percentage])</f>
        <v>4.8467905675459724</v>
      </c>
      <c r="U1044" s="17">
        <f>IF(performance_data[[#This Row],[return_percentage]]&lt;performance_data[[#This Row],[benchmark_return]],1,0)</f>
        <v>0</v>
      </c>
      <c r="V1044" s="17">
        <f>COUNTIFS(performance_data[portfolio_id],performance_data[[#This Row],[portfolio_id]])</f>
        <v>30</v>
      </c>
      <c r="W1044" s="17">
        <f>COUNTIFS(performance_data[portfolio_id],performance_data[[#This Row],[portfolio_id]],
          performance_data[return_flag],1)</f>
        <v>14</v>
      </c>
      <c r="X1044" s="15">
        <f>performance_data[[#This Row],[underperform_flag_count]]/performance_data[[#This Row],[totalportfoliocount]]</f>
        <v>0.46666666666666667</v>
      </c>
    </row>
    <row r="1045" spans="1:24" x14ac:dyDescent="0.3">
      <c r="A1045">
        <v>2525</v>
      </c>
      <c r="B1045" s="1">
        <v>45484</v>
      </c>
      <c r="C1045">
        <v>417495.32</v>
      </c>
      <c r="D1045">
        <v>8.2100000000000009</v>
      </c>
      <c r="E1045">
        <v>9.42</v>
      </c>
      <c r="F1045">
        <v>13517.11</v>
      </c>
      <c r="G1045">
        <v>4966.8599999999997</v>
      </c>
      <c r="H1045" t="s">
        <v>2205</v>
      </c>
      <c r="I1045" t="s">
        <v>2209</v>
      </c>
      <c r="J1045">
        <v>7</v>
      </c>
      <c r="K1045" t="s">
        <v>2210</v>
      </c>
      <c r="L1045" t="str">
        <f>IF(performance_data[[#This Row],[return_percentage]]&gt;=performance_data[[#This Row],[benchmark_return]],"Higher","Lower")</f>
        <v>Lower</v>
      </c>
      <c r="M1045" s="14">
        <f xml:space="preserve"> _xlfn.MAXIFS(performance_data[date],performance_data[portfolio_id],performance_data[[#This Row],[portfolio_id]])</f>
        <v>45484</v>
      </c>
      <c r="N1045" s="14">
        <f xml:space="preserve"> _xlfn.MINIFS(performance_data[date],performance_data[portfolio_id],performance_data[[#This Row],[portfolio_id]])</f>
        <v>44832</v>
      </c>
      <c r="O1045" s="15">
        <f>_xlfn.MAXIFS(performance_data[portfolio_value],performance_data[portfolio_id],performance_data[[#This Row],[portfolio_id]],performance_data[date],performance_data[[#This Row],[latest_date]])</f>
        <v>417495.32</v>
      </c>
      <c r="P1045" s="15">
        <f>_xlfn.MAXIFS(performance_data[portfolio_value],performance_data[portfolio_id],performance_data[[#This Row],[portfolio_id]],performance_data[date],performance_data[[#This Row],[starting_date]])</f>
        <v>158793.56</v>
      </c>
      <c r="Q1045" s="15">
        <f>performance_data[[#This Row],[latest_value]]-performance_data[[#This Row],[starting_value]]</f>
        <v>258701.76</v>
      </c>
      <c r="R1045" s="15">
        <f>performance_data[[#This Row],[net_inflows]]-performance_data[[#This Row],[net_outflows]]</f>
        <v>8550.25</v>
      </c>
      <c r="S1045" s="15" t="str">
        <f>IF(performance_data[[#This Row],[net_inflows]]&gt;AVERAGE(performance_data[net_inflows]),"High","Low")</f>
        <v>High</v>
      </c>
      <c r="T1045" s="15">
        <f>AVERAGEIF(performance_data[inflow_flag],performance_data[[#This Row],[inflow_flag]],performance_data[return_percentage])</f>
        <v>4.8467905675459724</v>
      </c>
      <c r="U1045" s="17">
        <f>IF(performance_data[[#This Row],[return_percentage]]&lt;performance_data[[#This Row],[benchmark_return]],1,0)</f>
        <v>1</v>
      </c>
      <c r="V1045" s="17">
        <f>COUNTIFS(performance_data[portfolio_id],performance_data[[#This Row],[portfolio_id]])</f>
        <v>30</v>
      </c>
      <c r="W1045" s="17">
        <f>COUNTIFS(performance_data[portfolio_id],performance_data[[#This Row],[portfolio_id]],
          performance_data[return_flag],1)</f>
        <v>14</v>
      </c>
      <c r="X1045" s="15">
        <f>performance_data[[#This Row],[underperform_flag_count]]/performance_data[[#This Row],[totalportfoliocount]]</f>
        <v>0.46666666666666667</v>
      </c>
    </row>
    <row r="1046" spans="1:24" x14ac:dyDescent="0.3">
      <c r="A1046">
        <v>2525</v>
      </c>
      <c r="B1046" s="1">
        <v>45457</v>
      </c>
      <c r="C1046">
        <v>349431.81</v>
      </c>
      <c r="D1046">
        <v>14.47</v>
      </c>
      <c r="E1046">
        <v>16.98</v>
      </c>
      <c r="F1046">
        <v>8172.7</v>
      </c>
      <c r="G1046">
        <v>9554.24</v>
      </c>
      <c r="H1046" t="s">
        <v>2205</v>
      </c>
      <c r="I1046" t="s">
        <v>2211</v>
      </c>
      <c r="J1046">
        <v>6</v>
      </c>
      <c r="K1046" t="s">
        <v>2212</v>
      </c>
      <c r="L1046" t="str">
        <f>IF(performance_data[[#This Row],[return_percentage]]&gt;=performance_data[[#This Row],[benchmark_return]],"Higher","Lower")</f>
        <v>Lower</v>
      </c>
      <c r="M1046" s="14">
        <f xml:space="preserve"> _xlfn.MAXIFS(performance_data[date],performance_data[portfolio_id],performance_data[[#This Row],[portfolio_id]])</f>
        <v>45484</v>
      </c>
      <c r="N1046" s="14">
        <f xml:space="preserve"> _xlfn.MINIFS(performance_data[date],performance_data[portfolio_id],performance_data[[#This Row],[portfolio_id]])</f>
        <v>44832</v>
      </c>
      <c r="O1046" s="15">
        <f>_xlfn.MAXIFS(performance_data[portfolio_value],performance_data[portfolio_id],performance_data[[#This Row],[portfolio_id]],performance_data[date],performance_data[[#This Row],[latest_date]])</f>
        <v>417495.32</v>
      </c>
      <c r="P1046" s="15">
        <f>_xlfn.MAXIFS(performance_data[portfolio_value],performance_data[portfolio_id],performance_data[[#This Row],[portfolio_id]],performance_data[date],performance_data[[#This Row],[starting_date]])</f>
        <v>158793.56</v>
      </c>
      <c r="Q1046" s="15">
        <f>performance_data[[#This Row],[latest_value]]-performance_data[[#This Row],[starting_value]]</f>
        <v>258701.76</v>
      </c>
      <c r="R1046" s="15">
        <f>performance_data[[#This Row],[net_inflows]]-performance_data[[#This Row],[net_outflows]]</f>
        <v>-1381.54</v>
      </c>
      <c r="S1046" s="15" t="str">
        <f>IF(performance_data[[#This Row],[net_inflows]]&gt;AVERAGE(performance_data[net_inflows]),"High","Low")</f>
        <v>Low</v>
      </c>
      <c r="T1046" s="15">
        <f>AVERAGEIF(performance_data[inflow_flag],performance_data[[#This Row],[inflow_flag]],performance_data[return_percentage])</f>
        <v>5.0457846277021572</v>
      </c>
      <c r="U1046" s="17">
        <f>IF(performance_data[[#This Row],[return_percentage]]&lt;performance_data[[#This Row],[benchmark_return]],1,0)</f>
        <v>1</v>
      </c>
      <c r="V1046" s="17">
        <f>COUNTIFS(performance_data[portfolio_id],performance_data[[#This Row],[portfolio_id]])</f>
        <v>30</v>
      </c>
      <c r="W1046" s="17">
        <f>COUNTIFS(performance_data[portfolio_id],performance_data[[#This Row],[portfolio_id]],
          performance_data[return_flag],1)</f>
        <v>14</v>
      </c>
      <c r="X1046" s="15">
        <f>performance_data[[#This Row],[underperform_flag_count]]/performance_data[[#This Row],[totalportfoliocount]]</f>
        <v>0.46666666666666667</v>
      </c>
    </row>
    <row r="1047" spans="1:24" x14ac:dyDescent="0.3">
      <c r="A1047">
        <v>2525</v>
      </c>
      <c r="B1047" s="1">
        <v>44832</v>
      </c>
      <c r="C1047">
        <v>158793.56</v>
      </c>
      <c r="D1047">
        <v>10.55</v>
      </c>
      <c r="E1047">
        <v>10.71</v>
      </c>
      <c r="F1047">
        <v>8788.73</v>
      </c>
      <c r="G1047">
        <v>5586.11</v>
      </c>
      <c r="H1047" t="s">
        <v>2220</v>
      </c>
      <c r="I1047" t="s">
        <v>2209</v>
      </c>
      <c r="J1047">
        <v>9</v>
      </c>
      <c r="K1047" t="s">
        <v>2221</v>
      </c>
      <c r="L1047" t="str">
        <f>IF(performance_data[[#This Row],[return_percentage]]&gt;=performance_data[[#This Row],[benchmark_return]],"Higher","Lower")</f>
        <v>Lower</v>
      </c>
      <c r="M1047" s="14">
        <f xml:space="preserve"> _xlfn.MAXIFS(performance_data[date],performance_data[portfolio_id],performance_data[[#This Row],[portfolio_id]])</f>
        <v>45484</v>
      </c>
      <c r="N1047" s="14">
        <f xml:space="preserve"> _xlfn.MINIFS(performance_data[date],performance_data[portfolio_id],performance_data[[#This Row],[portfolio_id]])</f>
        <v>44832</v>
      </c>
      <c r="O1047" s="15">
        <f>_xlfn.MAXIFS(performance_data[portfolio_value],performance_data[portfolio_id],performance_data[[#This Row],[portfolio_id]],performance_data[date],performance_data[[#This Row],[latest_date]])</f>
        <v>417495.32</v>
      </c>
      <c r="P1047" s="15">
        <f>_xlfn.MAXIFS(performance_data[portfolio_value],performance_data[portfolio_id],performance_data[[#This Row],[portfolio_id]],performance_data[date],performance_data[[#This Row],[starting_date]])</f>
        <v>158793.56</v>
      </c>
      <c r="Q1047" s="15">
        <f>performance_data[[#This Row],[latest_value]]-performance_data[[#This Row],[starting_value]]</f>
        <v>258701.76</v>
      </c>
      <c r="R1047" s="15">
        <f>performance_data[[#This Row],[net_inflows]]-performance_data[[#This Row],[net_outflows]]</f>
        <v>3202.62</v>
      </c>
      <c r="S1047" s="15" t="str">
        <f>IF(performance_data[[#This Row],[net_inflows]]&gt;AVERAGE(performance_data[net_inflows]),"High","Low")</f>
        <v>Low</v>
      </c>
      <c r="T1047" s="15">
        <f>AVERAGEIF(performance_data[inflow_flag],performance_data[[#This Row],[inflow_flag]],performance_data[return_percentage])</f>
        <v>5.0457846277021572</v>
      </c>
      <c r="U1047" s="17">
        <f>IF(performance_data[[#This Row],[return_percentage]]&lt;performance_data[[#This Row],[benchmark_return]],1,0)</f>
        <v>1</v>
      </c>
      <c r="V1047" s="17">
        <f>COUNTIFS(performance_data[portfolio_id],performance_data[[#This Row],[portfolio_id]])</f>
        <v>30</v>
      </c>
      <c r="W1047" s="17">
        <f>COUNTIFS(performance_data[portfolio_id],performance_data[[#This Row],[portfolio_id]],
          performance_data[return_flag],1)</f>
        <v>14</v>
      </c>
      <c r="X1047" s="15">
        <f>performance_data[[#This Row],[underperform_flag_count]]/performance_data[[#This Row],[totalportfoliocount]]</f>
        <v>0.46666666666666667</v>
      </c>
    </row>
    <row r="1048" spans="1:24" x14ac:dyDescent="0.3">
      <c r="A1048">
        <v>2525</v>
      </c>
      <c r="B1048" s="1">
        <v>45286</v>
      </c>
      <c r="C1048">
        <v>167313.64000000001</v>
      </c>
      <c r="D1048">
        <v>1.62</v>
      </c>
      <c r="E1048">
        <v>1.5</v>
      </c>
      <c r="F1048">
        <v>2971.07</v>
      </c>
      <c r="G1048">
        <v>12617.7</v>
      </c>
      <c r="H1048" t="s">
        <v>2213</v>
      </c>
      <c r="I1048" t="s">
        <v>2217</v>
      </c>
      <c r="J1048">
        <v>12</v>
      </c>
      <c r="K1048" t="s">
        <v>2218</v>
      </c>
      <c r="L1048" t="str">
        <f>IF(performance_data[[#This Row],[return_percentage]]&gt;=performance_data[[#This Row],[benchmark_return]],"Higher","Lower")</f>
        <v>Higher</v>
      </c>
      <c r="M1048" s="14">
        <f xml:space="preserve"> _xlfn.MAXIFS(performance_data[date],performance_data[portfolio_id],performance_data[[#This Row],[portfolio_id]])</f>
        <v>45484</v>
      </c>
      <c r="N1048" s="14">
        <f xml:space="preserve"> _xlfn.MINIFS(performance_data[date],performance_data[portfolio_id],performance_data[[#This Row],[portfolio_id]])</f>
        <v>44832</v>
      </c>
      <c r="O1048" s="15">
        <f>_xlfn.MAXIFS(performance_data[portfolio_value],performance_data[portfolio_id],performance_data[[#This Row],[portfolio_id]],performance_data[date],performance_data[[#This Row],[latest_date]])</f>
        <v>417495.32</v>
      </c>
      <c r="P1048" s="15">
        <f>_xlfn.MAXIFS(performance_data[portfolio_value],performance_data[portfolio_id],performance_data[[#This Row],[portfolio_id]],performance_data[date],performance_data[[#This Row],[starting_date]])</f>
        <v>158793.56</v>
      </c>
      <c r="Q1048" s="15">
        <f>performance_data[[#This Row],[latest_value]]-performance_data[[#This Row],[starting_value]]</f>
        <v>258701.76</v>
      </c>
      <c r="R1048" s="15">
        <f>performance_data[[#This Row],[net_inflows]]-performance_data[[#This Row],[net_outflows]]</f>
        <v>-9646.630000000001</v>
      </c>
      <c r="S1048" s="15" t="str">
        <f>IF(performance_data[[#This Row],[net_inflows]]&gt;AVERAGE(performance_data[net_inflows]),"High","Low")</f>
        <v>Low</v>
      </c>
      <c r="T1048" s="15">
        <f>AVERAGEIF(performance_data[inflow_flag],performance_data[[#This Row],[inflow_flag]],performance_data[return_percentage])</f>
        <v>5.0457846277021572</v>
      </c>
      <c r="U1048" s="17">
        <f>IF(performance_data[[#This Row],[return_percentage]]&lt;performance_data[[#This Row],[benchmark_return]],1,0)</f>
        <v>0</v>
      </c>
      <c r="V1048" s="17">
        <f>COUNTIFS(performance_data[portfolio_id],performance_data[[#This Row],[portfolio_id]])</f>
        <v>30</v>
      </c>
      <c r="W1048" s="17">
        <f>COUNTIFS(performance_data[portfolio_id],performance_data[[#This Row],[portfolio_id]],
          performance_data[return_flag],1)</f>
        <v>14</v>
      </c>
      <c r="X1048" s="15">
        <f>performance_data[[#This Row],[underperform_flag_count]]/performance_data[[#This Row],[totalportfoliocount]]</f>
        <v>0.46666666666666667</v>
      </c>
    </row>
    <row r="1049" spans="1:24" x14ac:dyDescent="0.3">
      <c r="A1049">
        <v>2525</v>
      </c>
      <c r="B1049" s="1">
        <v>44944</v>
      </c>
      <c r="C1049">
        <v>126930.09</v>
      </c>
      <c r="D1049">
        <v>13.51</v>
      </c>
      <c r="E1049">
        <v>14.52</v>
      </c>
      <c r="F1049">
        <v>7143.67</v>
      </c>
      <c r="G1049">
        <v>6655.92</v>
      </c>
      <c r="H1049" t="s">
        <v>2213</v>
      </c>
      <c r="I1049" t="s">
        <v>2206</v>
      </c>
      <c r="J1049">
        <v>1</v>
      </c>
      <c r="K1049" t="s">
        <v>2207</v>
      </c>
      <c r="L1049" t="str">
        <f>IF(performance_data[[#This Row],[return_percentage]]&gt;=performance_data[[#This Row],[benchmark_return]],"Higher","Lower")</f>
        <v>Lower</v>
      </c>
      <c r="M1049" s="14">
        <f xml:space="preserve"> _xlfn.MAXIFS(performance_data[date],performance_data[portfolio_id],performance_data[[#This Row],[portfolio_id]])</f>
        <v>45484</v>
      </c>
      <c r="N1049" s="14">
        <f xml:space="preserve"> _xlfn.MINIFS(performance_data[date],performance_data[portfolio_id],performance_data[[#This Row],[portfolio_id]])</f>
        <v>44832</v>
      </c>
      <c r="O1049" s="15">
        <f>_xlfn.MAXIFS(performance_data[portfolio_value],performance_data[portfolio_id],performance_data[[#This Row],[portfolio_id]],performance_data[date],performance_data[[#This Row],[latest_date]])</f>
        <v>417495.32</v>
      </c>
      <c r="P1049" s="15">
        <f>_xlfn.MAXIFS(performance_data[portfolio_value],performance_data[portfolio_id],performance_data[[#This Row],[portfolio_id]],performance_data[date],performance_data[[#This Row],[starting_date]])</f>
        <v>158793.56</v>
      </c>
      <c r="Q1049" s="15">
        <f>performance_data[[#This Row],[latest_value]]-performance_data[[#This Row],[starting_value]]</f>
        <v>258701.76</v>
      </c>
      <c r="R1049" s="15">
        <f>performance_data[[#This Row],[net_inflows]]-performance_data[[#This Row],[net_outflows]]</f>
        <v>487.75</v>
      </c>
      <c r="S1049" s="15" t="str">
        <f>IF(performance_data[[#This Row],[net_inflows]]&gt;AVERAGE(performance_data[net_inflows]),"High","Low")</f>
        <v>Low</v>
      </c>
      <c r="T1049" s="15">
        <f>AVERAGEIF(performance_data[inflow_flag],performance_data[[#This Row],[inflow_flag]],performance_data[return_percentage])</f>
        <v>5.0457846277021572</v>
      </c>
      <c r="U1049" s="17">
        <f>IF(performance_data[[#This Row],[return_percentage]]&lt;performance_data[[#This Row],[benchmark_return]],1,0)</f>
        <v>1</v>
      </c>
      <c r="V1049" s="17">
        <f>COUNTIFS(performance_data[portfolio_id],performance_data[[#This Row],[portfolio_id]])</f>
        <v>30</v>
      </c>
      <c r="W1049" s="17">
        <f>COUNTIFS(performance_data[portfolio_id],performance_data[[#This Row],[portfolio_id]],
          performance_data[return_flag],1)</f>
        <v>14</v>
      </c>
      <c r="X1049" s="15">
        <f>performance_data[[#This Row],[underperform_flag_count]]/performance_data[[#This Row],[totalportfoliocount]]</f>
        <v>0.46666666666666667</v>
      </c>
    </row>
    <row r="1050" spans="1:24" x14ac:dyDescent="0.3">
      <c r="A1050">
        <v>2525</v>
      </c>
      <c r="B1050" s="1">
        <v>45177</v>
      </c>
      <c r="C1050">
        <v>267441.55</v>
      </c>
      <c r="D1050">
        <v>-8.08</v>
      </c>
      <c r="E1050">
        <v>-8.52</v>
      </c>
      <c r="F1050">
        <v>17397.86</v>
      </c>
      <c r="G1050">
        <v>11388.46</v>
      </c>
      <c r="H1050" t="s">
        <v>2213</v>
      </c>
      <c r="I1050" t="s">
        <v>2209</v>
      </c>
      <c r="J1050">
        <v>9</v>
      </c>
      <c r="K1050" t="s">
        <v>2221</v>
      </c>
      <c r="L1050" t="str">
        <f>IF(performance_data[[#This Row],[return_percentage]]&gt;=performance_data[[#This Row],[benchmark_return]],"Higher","Lower")</f>
        <v>Higher</v>
      </c>
      <c r="M1050" s="14">
        <f xml:space="preserve"> _xlfn.MAXIFS(performance_data[date],performance_data[portfolio_id],performance_data[[#This Row],[portfolio_id]])</f>
        <v>45484</v>
      </c>
      <c r="N1050" s="14">
        <f xml:space="preserve"> _xlfn.MINIFS(performance_data[date],performance_data[portfolio_id],performance_data[[#This Row],[portfolio_id]])</f>
        <v>44832</v>
      </c>
      <c r="O1050" s="15">
        <f>_xlfn.MAXIFS(performance_data[portfolio_value],performance_data[portfolio_id],performance_data[[#This Row],[portfolio_id]],performance_data[date],performance_data[[#This Row],[latest_date]])</f>
        <v>417495.32</v>
      </c>
      <c r="P1050" s="15">
        <f>_xlfn.MAXIFS(performance_data[portfolio_value],performance_data[portfolio_id],performance_data[[#This Row],[portfolio_id]],performance_data[date],performance_data[[#This Row],[starting_date]])</f>
        <v>158793.56</v>
      </c>
      <c r="Q1050" s="15">
        <f>performance_data[[#This Row],[latest_value]]-performance_data[[#This Row],[starting_value]]</f>
        <v>258701.76</v>
      </c>
      <c r="R1050" s="15">
        <f>performance_data[[#This Row],[net_inflows]]-performance_data[[#This Row],[net_outflows]]</f>
        <v>6009.4000000000015</v>
      </c>
      <c r="S1050" s="15" t="str">
        <f>IF(performance_data[[#This Row],[net_inflows]]&gt;AVERAGE(performance_data[net_inflows]),"High","Low")</f>
        <v>High</v>
      </c>
      <c r="T1050" s="15">
        <f>AVERAGEIF(performance_data[inflow_flag],performance_data[[#This Row],[inflow_flag]],performance_data[return_percentage])</f>
        <v>4.8467905675459724</v>
      </c>
      <c r="U1050" s="17">
        <f>IF(performance_data[[#This Row],[return_percentage]]&lt;performance_data[[#This Row],[benchmark_return]],1,0)</f>
        <v>0</v>
      </c>
      <c r="V1050" s="17">
        <f>COUNTIFS(performance_data[portfolio_id],performance_data[[#This Row],[portfolio_id]])</f>
        <v>30</v>
      </c>
      <c r="W1050" s="17">
        <f>COUNTIFS(performance_data[portfolio_id],performance_data[[#This Row],[portfolio_id]],
          performance_data[return_flag],1)</f>
        <v>14</v>
      </c>
      <c r="X1050" s="15">
        <f>performance_data[[#This Row],[underperform_flag_count]]/performance_data[[#This Row],[totalportfoliocount]]</f>
        <v>0.46666666666666667</v>
      </c>
    </row>
    <row r="1051" spans="1:24" x14ac:dyDescent="0.3">
      <c r="A1051">
        <v>2525</v>
      </c>
      <c r="B1051" s="1">
        <v>45235</v>
      </c>
      <c r="C1051">
        <v>464326.45</v>
      </c>
      <c r="D1051">
        <v>-1.1200000000000001</v>
      </c>
      <c r="E1051">
        <v>-1.08</v>
      </c>
      <c r="F1051">
        <v>11161.34</v>
      </c>
      <c r="G1051">
        <v>8810.18</v>
      </c>
      <c r="H1051" t="s">
        <v>2213</v>
      </c>
      <c r="I1051" t="s">
        <v>2217</v>
      </c>
      <c r="J1051">
        <v>11</v>
      </c>
      <c r="K1051" t="s">
        <v>2219</v>
      </c>
      <c r="L1051" t="str">
        <f>IF(performance_data[[#This Row],[return_percentage]]&gt;=performance_data[[#This Row],[benchmark_return]],"Higher","Lower")</f>
        <v>Lower</v>
      </c>
      <c r="M1051" s="14">
        <f xml:space="preserve"> _xlfn.MAXIFS(performance_data[date],performance_data[portfolio_id],performance_data[[#This Row],[portfolio_id]])</f>
        <v>45484</v>
      </c>
      <c r="N1051" s="14">
        <f xml:space="preserve"> _xlfn.MINIFS(performance_data[date],performance_data[portfolio_id],performance_data[[#This Row],[portfolio_id]])</f>
        <v>44832</v>
      </c>
      <c r="O1051" s="15">
        <f>_xlfn.MAXIFS(performance_data[portfolio_value],performance_data[portfolio_id],performance_data[[#This Row],[portfolio_id]],performance_data[date],performance_data[[#This Row],[latest_date]])</f>
        <v>417495.32</v>
      </c>
      <c r="P1051" s="15">
        <f>_xlfn.MAXIFS(performance_data[portfolio_value],performance_data[portfolio_id],performance_data[[#This Row],[portfolio_id]],performance_data[date],performance_data[[#This Row],[starting_date]])</f>
        <v>158793.56</v>
      </c>
      <c r="Q1051" s="15">
        <f>performance_data[[#This Row],[latest_value]]-performance_data[[#This Row],[starting_value]]</f>
        <v>258701.76</v>
      </c>
      <c r="R1051" s="15">
        <f>performance_data[[#This Row],[net_inflows]]-performance_data[[#This Row],[net_outflows]]</f>
        <v>2351.16</v>
      </c>
      <c r="S1051" s="15" t="str">
        <f>IF(performance_data[[#This Row],[net_inflows]]&gt;AVERAGE(performance_data[net_inflows]),"High","Low")</f>
        <v>High</v>
      </c>
      <c r="T1051" s="15">
        <f>AVERAGEIF(performance_data[inflow_flag],performance_data[[#This Row],[inflow_flag]],performance_data[return_percentage])</f>
        <v>4.8467905675459724</v>
      </c>
      <c r="U1051" s="17">
        <f>IF(performance_data[[#This Row],[return_percentage]]&lt;performance_data[[#This Row],[benchmark_return]],1,0)</f>
        <v>1</v>
      </c>
      <c r="V1051" s="17">
        <f>COUNTIFS(performance_data[portfolio_id],performance_data[[#This Row],[portfolio_id]])</f>
        <v>30</v>
      </c>
      <c r="W1051" s="17">
        <f>COUNTIFS(performance_data[portfolio_id],performance_data[[#This Row],[portfolio_id]],
          performance_data[return_flag],1)</f>
        <v>14</v>
      </c>
      <c r="X1051" s="15">
        <f>performance_data[[#This Row],[underperform_flag_count]]/performance_data[[#This Row],[totalportfoliocount]]</f>
        <v>0.46666666666666667</v>
      </c>
    </row>
    <row r="1052" spans="1:24" x14ac:dyDescent="0.3">
      <c r="A1052">
        <v>2525</v>
      </c>
      <c r="B1052" s="1">
        <v>45481</v>
      </c>
      <c r="C1052">
        <v>432805.67</v>
      </c>
      <c r="D1052">
        <v>-7.75</v>
      </c>
      <c r="E1052">
        <v>-9.25</v>
      </c>
      <c r="F1052">
        <v>18921.759999999998</v>
      </c>
      <c r="G1052">
        <v>18858.25</v>
      </c>
      <c r="H1052" t="s">
        <v>2205</v>
      </c>
      <c r="I1052" t="s">
        <v>2209</v>
      </c>
      <c r="J1052">
        <v>7</v>
      </c>
      <c r="K1052" t="s">
        <v>2210</v>
      </c>
      <c r="L1052" t="str">
        <f>IF(performance_data[[#This Row],[return_percentage]]&gt;=performance_data[[#This Row],[benchmark_return]],"Higher","Lower")</f>
        <v>Higher</v>
      </c>
      <c r="M1052" s="14">
        <f xml:space="preserve"> _xlfn.MAXIFS(performance_data[date],performance_data[portfolio_id],performance_data[[#This Row],[portfolio_id]])</f>
        <v>45484</v>
      </c>
      <c r="N1052" s="14">
        <f xml:space="preserve"> _xlfn.MINIFS(performance_data[date],performance_data[portfolio_id],performance_data[[#This Row],[portfolio_id]])</f>
        <v>44832</v>
      </c>
      <c r="O1052" s="15">
        <f>_xlfn.MAXIFS(performance_data[portfolio_value],performance_data[portfolio_id],performance_data[[#This Row],[portfolio_id]],performance_data[date],performance_data[[#This Row],[latest_date]])</f>
        <v>417495.32</v>
      </c>
      <c r="P1052" s="15">
        <f>_xlfn.MAXIFS(performance_data[portfolio_value],performance_data[portfolio_id],performance_data[[#This Row],[portfolio_id]],performance_data[date],performance_data[[#This Row],[starting_date]])</f>
        <v>158793.56</v>
      </c>
      <c r="Q1052" s="15">
        <f>performance_data[[#This Row],[latest_value]]-performance_data[[#This Row],[starting_value]]</f>
        <v>258701.76</v>
      </c>
      <c r="R1052" s="15">
        <f>performance_data[[#This Row],[net_inflows]]-performance_data[[#This Row],[net_outflows]]</f>
        <v>63.509999999998399</v>
      </c>
      <c r="S1052" s="15" t="str">
        <f>IF(performance_data[[#This Row],[net_inflows]]&gt;AVERAGE(performance_data[net_inflows]),"High","Low")</f>
        <v>High</v>
      </c>
      <c r="T1052" s="15">
        <f>AVERAGEIF(performance_data[inflow_flag],performance_data[[#This Row],[inflow_flag]],performance_data[return_percentage])</f>
        <v>4.8467905675459724</v>
      </c>
      <c r="U1052" s="17">
        <f>IF(performance_data[[#This Row],[return_percentage]]&lt;performance_data[[#This Row],[benchmark_return]],1,0)</f>
        <v>0</v>
      </c>
      <c r="V1052" s="17">
        <f>COUNTIFS(performance_data[portfolio_id],performance_data[[#This Row],[portfolio_id]])</f>
        <v>30</v>
      </c>
      <c r="W1052" s="17">
        <f>COUNTIFS(performance_data[portfolio_id],performance_data[[#This Row],[portfolio_id]],
          performance_data[return_flag],1)</f>
        <v>14</v>
      </c>
      <c r="X1052" s="15">
        <f>performance_data[[#This Row],[underperform_flag_count]]/performance_data[[#This Row],[totalportfoliocount]]</f>
        <v>0.46666666666666667</v>
      </c>
    </row>
    <row r="1053" spans="1:24" x14ac:dyDescent="0.3">
      <c r="A1053">
        <v>2525</v>
      </c>
      <c r="B1053" s="1">
        <v>45378</v>
      </c>
      <c r="C1053">
        <v>5262.56</v>
      </c>
      <c r="D1053">
        <v>11.44</v>
      </c>
      <c r="E1053">
        <v>13.23</v>
      </c>
      <c r="F1053">
        <v>18938.099999999999</v>
      </c>
      <c r="G1053">
        <v>3915.77</v>
      </c>
      <c r="H1053" t="s">
        <v>2205</v>
      </c>
      <c r="I1053" t="s">
        <v>2206</v>
      </c>
      <c r="J1053">
        <v>3</v>
      </c>
      <c r="K1053" t="s">
        <v>2222</v>
      </c>
      <c r="L1053" t="str">
        <f>IF(performance_data[[#This Row],[return_percentage]]&gt;=performance_data[[#This Row],[benchmark_return]],"Higher","Lower")</f>
        <v>Lower</v>
      </c>
      <c r="M1053" s="14">
        <f xml:space="preserve"> _xlfn.MAXIFS(performance_data[date],performance_data[portfolio_id],performance_data[[#This Row],[portfolio_id]])</f>
        <v>45484</v>
      </c>
      <c r="N1053" s="14">
        <f xml:space="preserve"> _xlfn.MINIFS(performance_data[date],performance_data[portfolio_id],performance_data[[#This Row],[portfolio_id]])</f>
        <v>44832</v>
      </c>
      <c r="O1053" s="15">
        <f>_xlfn.MAXIFS(performance_data[portfolio_value],performance_data[portfolio_id],performance_data[[#This Row],[portfolio_id]],performance_data[date],performance_data[[#This Row],[latest_date]])</f>
        <v>417495.32</v>
      </c>
      <c r="P1053" s="15">
        <f>_xlfn.MAXIFS(performance_data[portfolio_value],performance_data[portfolio_id],performance_data[[#This Row],[portfolio_id]],performance_data[date],performance_data[[#This Row],[starting_date]])</f>
        <v>158793.56</v>
      </c>
      <c r="Q1053" s="15">
        <f>performance_data[[#This Row],[latest_value]]-performance_data[[#This Row],[starting_value]]</f>
        <v>258701.76</v>
      </c>
      <c r="R1053" s="15">
        <f>performance_data[[#This Row],[net_inflows]]-performance_data[[#This Row],[net_outflows]]</f>
        <v>15022.329999999998</v>
      </c>
      <c r="S1053" s="15" t="str">
        <f>IF(performance_data[[#This Row],[net_inflows]]&gt;AVERAGE(performance_data[net_inflows]),"High","Low")</f>
        <v>High</v>
      </c>
      <c r="T1053" s="15">
        <f>AVERAGEIF(performance_data[inflow_flag],performance_data[[#This Row],[inflow_flag]],performance_data[return_percentage])</f>
        <v>4.8467905675459724</v>
      </c>
      <c r="U1053" s="17">
        <f>IF(performance_data[[#This Row],[return_percentage]]&lt;performance_data[[#This Row],[benchmark_return]],1,0)</f>
        <v>1</v>
      </c>
      <c r="V1053" s="17">
        <f>COUNTIFS(performance_data[portfolio_id],performance_data[[#This Row],[portfolio_id]])</f>
        <v>30</v>
      </c>
      <c r="W1053" s="17">
        <f>COUNTIFS(performance_data[portfolio_id],performance_data[[#This Row],[portfolio_id]],
          performance_data[return_flag],1)</f>
        <v>14</v>
      </c>
      <c r="X1053" s="15">
        <f>performance_data[[#This Row],[underperform_flag_count]]/performance_data[[#This Row],[totalportfoliocount]]</f>
        <v>0.46666666666666667</v>
      </c>
    </row>
    <row r="1054" spans="1:24" x14ac:dyDescent="0.3">
      <c r="A1054">
        <v>2525</v>
      </c>
      <c r="B1054" s="1">
        <v>45291</v>
      </c>
      <c r="C1054">
        <v>80419.47</v>
      </c>
      <c r="D1054">
        <v>0.66</v>
      </c>
      <c r="E1054">
        <v>0.62</v>
      </c>
      <c r="F1054">
        <v>742.01</v>
      </c>
      <c r="G1054">
        <v>18679.099999999999</v>
      </c>
      <c r="H1054" t="s">
        <v>2213</v>
      </c>
      <c r="I1054" t="s">
        <v>2217</v>
      </c>
      <c r="J1054">
        <v>12</v>
      </c>
      <c r="K1054" t="s">
        <v>2218</v>
      </c>
      <c r="L1054" t="str">
        <f>IF(performance_data[[#This Row],[return_percentage]]&gt;=performance_data[[#This Row],[benchmark_return]],"Higher","Lower")</f>
        <v>Higher</v>
      </c>
      <c r="M1054" s="14">
        <f xml:space="preserve"> _xlfn.MAXIFS(performance_data[date],performance_data[portfolio_id],performance_data[[#This Row],[portfolio_id]])</f>
        <v>45484</v>
      </c>
      <c r="N1054" s="14">
        <f xml:space="preserve"> _xlfn.MINIFS(performance_data[date],performance_data[portfolio_id],performance_data[[#This Row],[portfolio_id]])</f>
        <v>44832</v>
      </c>
      <c r="O1054" s="15">
        <f>_xlfn.MAXIFS(performance_data[portfolio_value],performance_data[portfolio_id],performance_data[[#This Row],[portfolio_id]],performance_data[date],performance_data[[#This Row],[latest_date]])</f>
        <v>417495.32</v>
      </c>
      <c r="P1054" s="15">
        <f>_xlfn.MAXIFS(performance_data[portfolio_value],performance_data[portfolio_id],performance_data[[#This Row],[portfolio_id]],performance_data[date],performance_data[[#This Row],[starting_date]])</f>
        <v>158793.56</v>
      </c>
      <c r="Q1054" s="15">
        <f>performance_data[[#This Row],[latest_value]]-performance_data[[#This Row],[starting_value]]</f>
        <v>258701.76</v>
      </c>
      <c r="R1054" s="15">
        <f>performance_data[[#This Row],[net_inflows]]-performance_data[[#This Row],[net_outflows]]</f>
        <v>-17937.09</v>
      </c>
      <c r="S1054" s="15" t="str">
        <f>IF(performance_data[[#This Row],[net_inflows]]&gt;AVERAGE(performance_data[net_inflows]),"High","Low")</f>
        <v>Low</v>
      </c>
      <c r="T1054" s="15">
        <f>AVERAGEIF(performance_data[inflow_flag],performance_data[[#This Row],[inflow_flag]],performance_data[return_percentage])</f>
        <v>5.0457846277021572</v>
      </c>
      <c r="U1054" s="17">
        <f>IF(performance_data[[#This Row],[return_percentage]]&lt;performance_data[[#This Row],[benchmark_return]],1,0)</f>
        <v>0</v>
      </c>
      <c r="V1054" s="17">
        <f>COUNTIFS(performance_data[portfolio_id],performance_data[[#This Row],[portfolio_id]])</f>
        <v>30</v>
      </c>
      <c r="W1054" s="17">
        <f>COUNTIFS(performance_data[portfolio_id],performance_data[[#This Row],[portfolio_id]],
          performance_data[return_flag],1)</f>
        <v>14</v>
      </c>
      <c r="X1054" s="15">
        <f>performance_data[[#This Row],[underperform_flag_count]]/performance_data[[#This Row],[totalportfoliocount]]</f>
        <v>0.46666666666666667</v>
      </c>
    </row>
    <row r="1055" spans="1:24" x14ac:dyDescent="0.3">
      <c r="A1055">
        <v>2525</v>
      </c>
      <c r="B1055" s="1">
        <v>45362</v>
      </c>
      <c r="C1055">
        <v>33941.58</v>
      </c>
      <c r="D1055">
        <v>12.4</v>
      </c>
      <c r="E1055">
        <v>13.5</v>
      </c>
      <c r="F1055">
        <v>6789.29</v>
      </c>
      <c r="G1055">
        <v>13590.15</v>
      </c>
      <c r="H1055" t="s">
        <v>2205</v>
      </c>
      <c r="I1055" t="s">
        <v>2206</v>
      </c>
      <c r="J1055">
        <v>3</v>
      </c>
      <c r="K1055" t="s">
        <v>2222</v>
      </c>
      <c r="L1055" t="str">
        <f>IF(performance_data[[#This Row],[return_percentage]]&gt;=performance_data[[#This Row],[benchmark_return]],"Higher","Lower")</f>
        <v>Lower</v>
      </c>
      <c r="M1055" s="14">
        <f xml:space="preserve"> _xlfn.MAXIFS(performance_data[date],performance_data[portfolio_id],performance_data[[#This Row],[portfolio_id]])</f>
        <v>45484</v>
      </c>
      <c r="N1055" s="14">
        <f xml:space="preserve"> _xlfn.MINIFS(performance_data[date],performance_data[portfolio_id],performance_data[[#This Row],[portfolio_id]])</f>
        <v>44832</v>
      </c>
      <c r="O1055" s="15">
        <f>_xlfn.MAXIFS(performance_data[portfolio_value],performance_data[portfolio_id],performance_data[[#This Row],[portfolio_id]],performance_data[date],performance_data[[#This Row],[latest_date]])</f>
        <v>417495.32</v>
      </c>
      <c r="P1055" s="15">
        <f>_xlfn.MAXIFS(performance_data[portfolio_value],performance_data[portfolio_id],performance_data[[#This Row],[portfolio_id]],performance_data[date],performance_data[[#This Row],[starting_date]])</f>
        <v>158793.56</v>
      </c>
      <c r="Q1055" s="15">
        <f>performance_data[[#This Row],[latest_value]]-performance_data[[#This Row],[starting_value]]</f>
        <v>258701.76</v>
      </c>
      <c r="R1055" s="15">
        <f>performance_data[[#This Row],[net_inflows]]-performance_data[[#This Row],[net_outflows]]</f>
        <v>-6800.86</v>
      </c>
      <c r="S1055" s="15" t="str">
        <f>IF(performance_data[[#This Row],[net_inflows]]&gt;AVERAGE(performance_data[net_inflows]),"High","Low")</f>
        <v>Low</v>
      </c>
      <c r="T1055" s="15">
        <f>AVERAGEIF(performance_data[inflow_flag],performance_data[[#This Row],[inflow_flag]],performance_data[return_percentage])</f>
        <v>5.0457846277021572</v>
      </c>
      <c r="U1055" s="17">
        <f>IF(performance_data[[#This Row],[return_percentage]]&lt;performance_data[[#This Row],[benchmark_return]],1,0)</f>
        <v>1</v>
      </c>
      <c r="V1055" s="17">
        <f>COUNTIFS(performance_data[portfolio_id],performance_data[[#This Row],[portfolio_id]])</f>
        <v>30</v>
      </c>
      <c r="W1055" s="17">
        <f>COUNTIFS(performance_data[portfolio_id],performance_data[[#This Row],[portfolio_id]],
          performance_data[return_flag],1)</f>
        <v>14</v>
      </c>
      <c r="X1055" s="15">
        <f>performance_data[[#This Row],[underperform_flag_count]]/performance_data[[#This Row],[totalportfoliocount]]</f>
        <v>0.46666666666666667</v>
      </c>
    </row>
    <row r="1056" spans="1:24" x14ac:dyDescent="0.3">
      <c r="A1056">
        <v>2582</v>
      </c>
      <c r="B1056" s="1">
        <v>44888</v>
      </c>
      <c r="C1056">
        <v>301906.73</v>
      </c>
      <c r="D1056">
        <v>-0.89</v>
      </c>
      <c r="E1056">
        <v>-1.06</v>
      </c>
      <c r="F1056">
        <v>11803.62</v>
      </c>
      <c r="G1056">
        <v>3054.94</v>
      </c>
      <c r="H1056" t="s">
        <v>2220</v>
      </c>
      <c r="I1056" t="s">
        <v>2217</v>
      </c>
      <c r="J1056">
        <v>11</v>
      </c>
      <c r="K1056" t="s">
        <v>2219</v>
      </c>
      <c r="L1056" t="str">
        <f>IF(performance_data[[#This Row],[return_percentage]]&gt;=performance_data[[#This Row],[benchmark_return]],"Higher","Lower")</f>
        <v>Higher</v>
      </c>
      <c r="M1056" s="14">
        <f xml:space="preserve"> _xlfn.MAXIFS(performance_data[date],performance_data[portfolio_id],performance_data[[#This Row],[portfolio_id]])</f>
        <v>45550</v>
      </c>
      <c r="N1056" s="14">
        <f xml:space="preserve"> _xlfn.MINIFS(performance_data[date],performance_data[portfolio_id],performance_data[[#This Row],[portfolio_id]])</f>
        <v>44841</v>
      </c>
      <c r="O1056" s="15">
        <f>_xlfn.MAXIFS(performance_data[portfolio_value],performance_data[portfolio_id],performance_data[[#This Row],[portfolio_id]],performance_data[date],performance_data[[#This Row],[latest_date]])</f>
        <v>53611.46</v>
      </c>
      <c r="P1056" s="15">
        <f>_xlfn.MAXIFS(performance_data[portfolio_value],performance_data[portfolio_id],performance_data[[#This Row],[portfolio_id]],performance_data[date],performance_data[[#This Row],[starting_date]])</f>
        <v>280012.39</v>
      </c>
      <c r="Q1056" s="15">
        <f>performance_data[[#This Row],[latest_value]]-performance_data[[#This Row],[starting_value]]</f>
        <v>-226400.93000000002</v>
      </c>
      <c r="R1056" s="15">
        <f>performance_data[[#This Row],[net_inflows]]-performance_data[[#This Row],[net_outflows]]</f>
        <v>8748.68</v>
      </c>
      <c r="S1056" s="15" t="str">
        <f>IF(performance_data[[#This Row],[net_inflows]]&gt;AVERAGE(performance_data[net_inflows]),"High","Low")</f>
        <v>High</v>
      </c>
      <c r="T1056" s="15">
        <f>AVERAGEIF(performance_data[inflow_flag],performance_data[[#This Row],[inflow_flag]],performance_data[return_percentage])</f>
        <v>4.8467905675459724</v>
      </c>
      <c r="U1056" s="17">
        <f>IF(performance_data[[#This Row],[return_percentage]]&lt;performance_data[[#This Row],[benchmark_return]],1,0)</f>
        <v>0</v>
      </c>
      <c r="V1056" s="17">
        <f>COUNTIFS(performance_data[portfolio_id],performance_data[[#This Row],[portfolio_id]])</f>
        <v>31</v>
      </c>
      <c r="W1056" s="17">
        <f>COUNTIFS(performance_data[portfolio_id],performance_data[[#This Row],[portfolio_id]],
          performance_data[return_flag],1)</f>
        <v>16</v>
      </c>
      <c r="X1056" s="15">
        <f>performance_data[[#This Row],[underperform_flag_count]]/performance_data[[#This Row],[totalportfoliocount]]</f>
        <v>0.5161290322580645</v>
      </c>
    </row>
    <row r="1057" spans="1:24" x14ac:dyDescent="0.3">
      <c r="A1057">
        <v>2582</v>
      </c>
      <c r="B1057" s="1">
        <v>45459</v>
      </c>
      <c r="C1057">
        <v>70553.36</v>
      </c>
      <c r="D1057">
        <v>-8.19</v>
      </c>
      <c r="E1057">
        <v>-8.82</v>
      </c>
      <c r="F1057">
        <v>12368.61</v>
      </c>
      <c r="G1057">
        <v>10628.17</v>
      </c>
      <c r="H1057" t="s">
        <v>2205</v>
      </c>
      <c r="I1057" t="s">
        <v>2211</v>
      </c>
      <c r="J1057">
        <v>6</v>
      </c>
      <c r="K1057" t="s">
        <v>2212</v>
      </c>
      <c r="L1057" t="str">
        <f>IF(performance_data[[#This Row],[return_percentage]]&gt;=performance_data[[#This Row],[benchmark_return]],"Higher","Lower")</f>
        <v>Higher</v>
      </c>
      <c r="M1057" s="14">
        <f xml:space="preserve"> _xlfn.MAXIFS(performance_data[date],performance_data[portfolio_id],performance_data[[#This Row],[portfolio_id]])</f>
        <v>45550</v>
      </c>
      <c r="N1057" s="14">
        <f xml:space="preserve"> _xlfn.MINIFS(performance_data[date],performance_data[portfolio_id],performance_data[[#This Row],[portfolio_id]])</f>
        <v>44841</v>
      </c>
      <c r="O1057" s="15">
        <f>_xlfn.MAXIFS(performance_data[portfolio_value],performance_data[portfolio_id],performance_data[[#This Row],[portfolio_id]],performance_data[date],performance_data[[#This Row],[latest_date]])</f>
        <v>53611.46</v>
      </c>
      <c r="P1057" s="15">
        <f>_xlfn.MAXIFS(performance_data[portfolio_value],performance_data[portfolio_id],performance_data[[#This Row],[portfolio_id]],performance_data[date],performance_data[[#This Row],[starting_date]])</f>
        <v>280012.39</v>
      </c>
      <c r="Q1057" s="15">
        <f>performance_data[[#This Row],[latest_value]]-performance_data[[#This Row],[starting_value]]</f>
        <v>-226400.93000000002</v>
      </c>
      <c r="R1057" s="15">
        <f>performance_data[[#This Row],[net_inflows]]-performance_data[[#This Row],[net_outflows]]</f>
        <v>1740.4400000000005</v>
      </c>
      <c r="S1057" s="15" t="str">
        <f>IF(performance_data[[#This Row],[net_inflows]]&gt;AVERAGE(performance_data[net_inflows]),"High","Low")</f>
        <v>High</v>
      </c>
      <c r="T1057" s="15">
        <f>AVERAGEIF(performance_data[inflow_flag],performance_data[[#This Row],[inflow_flag]],performance_data[return_percentage])</f>
        <v>4.8467905675459724</v>
      </c>
      <c r="U1057" s="17">
        <f>IF(performance_data[[#This Row],[return_percentage]]&lt;performance_data[[#This Row],[benchmark_return]],1,0)</f>
        <v>0</v>
      </c>
      <c r="V1057" s="17">
        <f>COUNTIFS(performance_data[portfolio_id],performance_data[[#This Row],[portfolio_id]])</f>
        <v>31</v>
      </c>
      <c r="W1057" s="17">
        <f>COUNTIFS(performance_data[portfolio_id],performance_data[[#This Row],[portfolio_id]],
          performance_data[return_flag],1)</f>
        <v>16</v>
      </c>
      <c r="X1057" s="15">
        <f>performance_data[[#This Row],[underperform_flag_count]]/performance_data[[#This Row],[totalportfoliocount]]</f>
        <v>0.5161290322580645</v>
      </c>
    </row>
    <row r="1058" spans="1:24" x14ac:dyDescent="0.3">
      <c r="A1058">
        <v>2582</v>
      </c>
      <c r="B1058" s="1">
        <v>45056</v>
      </c>
      <c r="C1058">
        <v>252420.79</v>
      </c>
      <c r="D1058">
        <v>6.8</v>
      </c>
      <c r="E1058">
        <v>5.51</v>
      </c>
      <c r="F1058">
        <v>18661.37</v>
      </c>
      <c r="G1058">
        <v>14185.49</v>
      </c>
      <c r="H1058" t="s">
        <v>2213</v>
      </c>
      <c r="I1058" t="s">
        <v>2211</v>
      </c>
      <c r="J1058">
        <v>5</v>
      </c>
      <c r="K1058" t="s">
        <v>2223</v>
      </c>
      <c r="L1058" t="str">
        <f>IF(performance_data[[#This Row],[return_percentage]]&gt;=performance_data[[#This Row],[benchmark_return]],"Higher","Lower")</f>
        <v>Higher</v>
      </c>
      <c r="M1058" s="14">
        <f xml:space="preserve"> _xlfn.MAXIFS(performance_data[date],performance_data[portfolio_id],performance_data[[#This Row],[portfolio_id]])</f>
        <v>45550</v>
      </c>
      <c r="N1058" s="14">
        <f xml:space="preserve"> _xlfn.MINIFS(performance_data[date],performance_data[portfolio_id],performance_data[[#This Row],[portfolio_id]])</f>
        <v>44841</v>
      </c>
      <c r="O1058" s="15">
        <f>_xlfn.MAXIFS(performance_data[portfolio_value],performance_data[portfolio_id],performance_data[[#This Row],[portfolio_id]],performance_data[date],performance_data[[#This Row],[latest_date]])</f>
        <v>53611.46</v>
      </c>
      <c r="P1058" s="15">
        <f>_xlfn.MAXIFS(performance_data[portfolio_value],performance_data[portfolio_id],performance_data[[#This Row],[portfolio_id]],performance_data[date],performance_data[[#This Row],[starting_date]])</f>
        <v>280012.39</v>
      </c>
      <c r="Q1058" s="15">
        <f>performance_data[[#This Row],[latest_value]]-performance_data[[#This Row],[starting_value]]</f>
        <v>-226400.93000000002</v>
      </c>
      <c r="R1058" s="15">
        <f>performance_data[[#This Row],[net_inflows]]-performance_data[[#This Row],[net_outflows]]</f>
        <v>4475.8799999999992</v>
      </c>
      <c r="S1058" s="15" t="str">
        <f>IF(performance_data[[#This Row],[net_inflows]]&gt;AVERAGE(performance_data[net_inflows]),"High","Low")</f>
        <v>High</v>
      </c>
      <c r="T1058" s="15">
        <f>AVERAGEIF(performance_data[inflow_flag],performance_data[[#This Row],[inflow_flag]],performance_data[return_percentage])</f>
        <v>4.8467905675459724</v>
      </c>
      <c r="U1058" s="17">
        <f>IF(performance_data[[#This Row],[return_percentage]]&lt;performance_data[[#This Row],[benchmark_return]],1,0)</f>
        <v>0</v>
      </c>
      <c r="V1058" s="17">
        <f>COUNTIFS(performance_data[portfolio_id],performance_data[[#This Row],[portfolio_id]])</f>
        <v>31</v>
      </c>
      <c r="W1058" s="17">
        <f>COUNTIFS(performance_data[portfolio_id],performance_data[[#This Row],[portfolio_id]],
          performance_data[return_flag],1)</f>
        <v>16</v>
      </c>
      <c r="X1058" s="15">
        <f>performance_data[[#This Row],[underperform_flag_count]]/performance_data[[#This Row],[totalportfoliocount]]</f>
        <v>0.5161290322580645</v>
      </c>
    </row>
    <row r="1059" spans="1:24" x14ac:dyDescent="0.3">
      <c r="A1059">
        <v>2582</v>
      </c>
      <c r="B1059" s="1">
        <v>45549</v>
      </c>
      <c r="C1059">
        <v>487675.14</v>
      </c>
      <c r="D1059">
        <v>-3.29</v>
      </c>
      <c r="E1059">
        <v>-2.82</v>
      </c>
      <c r="F1059">
        <v>14428.47</v>
      </c>
      <c r="G1059">
        <v>16461.990000000002</v>
      </c>
      <c r="H1059" t="s">
        <v>2205</v>
      </c>
      <c r="I1059" t="s">
        <v>2209</v>
      </c>
      <c r="J1059">
        <v>9</v>
      </c>
      <c r="K1059" t="s">
        <v>2221</v>
      </c>
      <c r="L1059" t="str">
        <f>IF(performance_data[[#This Row],[return_percentage]]&gt;=performance_data[[#This Row],[benchmark_return]],"Higher","Lower")</f>
        <v>Lower</v>
      </c>
      <c r="M1059" s="14">
        <f xml:space="preserve"> _xlfn.MAXIFS(performance_data[date],performance_data[portfolio_id],performance_data[[#This Row],[portfolio_id]])</f>
        <v>45550</v>
      </c>
      <c r="N1059" s="14">
        <f xml:space="preserve"> _xlfn.MINIFS(performance_data[date],performance_data[portfolio_id],performance_data[[#This Row],[portfolio_id]])</f>
        <v>44841</v>
      </c>
      <c r="O1059" s="15">
        <f>_xlfn.MAXIFS(performance_data[portfolio_value],performance_data[portfolio_id],performance_data[[#This Row],[portfolio_id]],performance_data[date],performance_data[[#This Row],[latest_date]])</f>
        <v>53611.46</v>
      </c>
      <c r="P1059" s="15">
        <f>_xlfn.MAXIFS(performance_data[portfolio_value],performance_data[portfolio_id],performance_data[[#This Row],[portfolio_id]],performance_data[date],performance_data[[#This Row],[starting_date]])</f>
        <v>280012.39</v>
      </c>
      <c r="Q1059" s="15">
        <f>performance_data[[#This Row],[latest_value]]-performance_data[[#This Row],[starting_value]]</f>
        <v>-226400.93000000002</v>
      </c>
      <c r="R1059" s="15">
        <f>performance_data[[#This Row],[net_inflows]]-performance_data[[#This Row],[net_outflows]]</f>
        <v>-2033.5200000000023</v>
      </c>
      <c r="S1059" s="15" t="str">
        <f>IF(performance_data[[#This Row],[net_inflows]]&gt;AVERAGE(performance_data[net_inflows]),"High","Low")</f>
        <v>High</v>
      </c>
      <c r="T1059" s="15">
        <f>AVERAGEIF(performance_data[inflow_flag],performance_data[[#This Row],[inflow_flag]],performance_data[return_percentage])</f>
        <v>4.8467905675459724</v>
      </c>
      <c r="U1059" s="17">
        <f>IF(performance_data[[#This Row],[return_percentage]]&lt;performance_data[[#This Row],[benchmark_return]],1,0)</f>
        <v>1</v>
      </c>
      <c r="V1059" s="17">
        <f>COUNTIFS(performance_data[portfolio_id],performance_data[[#This Row],[portfolio_id]])</f>
        <v>31</v>
      </c>
      <c r="W1059" s="17">
        <f>COUNTIFS(performance_data[portfolio_id],performance_data[[#This Row],[portfolio_id]],
          performance_data[return_flag],1)</f>
        <v>16</v>
      </c>
      <c r="X1059" s="15">
        <f>performance_data[[#This Row],[underperform_flag_count]]/performance_data[[#This Row],[totalportfoliocount]]</f>
        <v>0.5161290322580645</v>
      </c>
    </row>
    <row r="1060" spans="1:24" x14ac:dyDescent="0.3">
      <c r="A1060">
        <v>2582</v>
      </c>
      <c r="B1060" s="1">
        <v>45190</v>
      </c>
      <c r="C1060">
        <v>166549.57</v>
      </c>
      <c r="D1060">
        <v>-1.1499999999999999</v>
      </c>
      <c r="E1060">
        <v>-1.36</v>
      </c>
      <c r="F1060">
        <v>1884.99</v>
      </c>
      <c r="G1060">
        <v>3164.28</v>
      </c>
      <c r="H1060" t="s">
        <v>2213</v>
      </c>
      <c r="I1060" t="s">
        <v>2209</v>
      </c>
      <c r="J1060">
        <v>9</v>
      </c>
      <c r="K1060" t="s">
        <v>2221</v>
      </c>
      <c r="L1060" t="str">
        <f>IF(performance_data[[#This Row],[return_percentage]]&gt;=performance_data[[#This Row],[benchmark_return]],"Higher","Lower")</f>
        <v>Higher</v>
      </c>
      <c r="M1060" s="14">
        <f xml:space="preserve"> _xlfn.MAXIFS(performance_data[date],performance_data[portfolio_id],performance_data[[#This Row],[portfolio_id]])</f>
        <v>45550</v>
      </c>
      <c r="N1060" s="14">
        <f xml:space="preserve"> _xlfn.MINIFS(performance_data[date],performance_data[portfolio_id],performance_data[[#This Row],[portfolio_id]])</f>
        <v>44841</v>
      </c>
      <c r="O1060" s="15">
        <f>_xlfn.MAXIFS(performance_data[portfolio_value],performance_data[portfolio_id],performance_data[[#This Row],[portfolio_id]],performance_data[date],performance_data[[#This Row],[latest_date]])</f>
        <v>53611.46</v>
      </c>
      <c r="P1060" s="15">
        <f>_xlfn.MAXIFS(performance_data[portfolio_value],performance_data[portfolio_id],performance_data[[#This Row],[portfolio_id]],performance_data[date],performance_data[[#This Row],[starting_date]])</f>
        <v>280012.39</v>
      </c>
      <c r="Q1060" s="15">
        <f>performance_data[[#This Row],[latest_value]]-performance_data[[#This Row],[starting_value]]</f>
        <v>-226400.93000000002</v>
      </c>
      <c r="R1060" s="15">
        <f>performance_data[[#This Row],[net_inflows]]-performance_data[[#This Row],[net_outflows]]</f>
        <v>-1279.2900000000002</v>
      </c>
      <c r="S1060" s="15" t="str">
        <f>IF(performance_data[[#This Row],[net_inflows]]&gt;AVERAGE(performance_data[net_inflows]),"High","Low")</f>
        <v>Low</v>
      </c>
      <c r="T1060" s="15">
        <f>AVERAGEIF(performance_data[inflow_flag],performance_data[[#This Row],[inflow_flag]],performance_data[return_percentage])</f>
        <v>5.0457846277021572</v>
      </c>
      <c r="U1060" s="17">
        <f>IF(performance_data[[#This Row],[return_percentage]]&lt;performance_data[[#This Row],[benchmark_return]],1,0)</f>
        <v>0</v>
      </c>
      <c r="V1060" s="17">
        <f>COUNTIFS(performance_data[portfolio_id],performance_data[[#This Row],[portfolio_id]])</f>
        <v>31</v>
      </c>
      <c r="W1060" s="17">
        <f>COUNTIFS(performance_data[portfolio_id],performance_data[[#This Row],[portfolio_id]],
          performance_data[return_flag],1)</f>
        <v>16</v>
      </c>
      <c r="X1060" s="15">
        <f>performance_data[[#This Row],[underperform_flag_count]]/performance_data[[#This Row],[totalportfoliocount]]</f>
        <v>0.5161290322580645</v>
      </c>
    </row>
    <row r="1061" spans="1:24" x14ac:dyDescent="0.3">
      <c r="A1061">
        <v>2582</v>
      </c>
      <c r="B1061" s="1">
        <v>45110</v>
      </c>
      <c r="C1061">
        <v>188865.46</v>
      </c>
      <c r="D1061">
        <v>12.69</v>
      </c>
      <c r="E1061">
        <v>10.85</v>
      </c>
      <c r="F1061">
        <v>659.02</v>
      </c>
      <c r="G1061">
        <v>1239.6300000000001</v>
      </c>
      <c r="H1061" t="s">
        <v>2213</v>
      </c>
      <c r="I1061" t="s">
        <v>2209</v>
      </c>
      <c r="J1061">
        <v>7</v>
      </c>
      <c r="K1061" t="s">
        <v>2210</v>
      </c>
      <c r="L1061" t="str">
        <f>IF(performance_data[[#This Row],[return_percentage]]&gt;=performance_data[[#This Row],[benchmark_return]],"Higher","Lower")</f>
        <v>Higher</v>
      </c>
      <c r="M1061" s="14">
        <f xml:space="preserve"> _xlfn.MAXIFS(performance_data[date],performance_data[portfolio_id],performance_data[[#This Row],[portfolio_id]])</f>
        <v>45550</v>
      </c>
      <c r="N1061" s="14">
        <f xml:space="preserve"> _xlfn.MINIFS(performance_data[date],performance_data[portfolio_id],performance_data[[#This Row],[portfolio_id]])</f>
        <v>44841</v>
      </c>
      <c r="O1061" s="15">
        <f>_xlfn.MAXIFS(performance_data[portfolio_value],performance_data[portfolio_id],performance_data[[#This Row],[portfolio_id]],performance_data[date],performance_data[[#This Row],[latest_date]])</f>
        <v>53611.46</v>
      </c>
      <c r="P1061" s="15">
        <f>_xlfn.MAXIFS(performance_data[portfolio_value],performance_data[portfolio_id],performance_data[[#This Row],[portfolio_id]],performance_data[date],performance_data[[#This Row],[starting_date]])</f>
        <v>280012.39</v>
      </c>
      <c r="Q1061" s="15">
        <f>performance_data[[#This Row],[latest_value]]-performance_data[[#This Row],[starting_value]]</f>
        <v>-226400.93000000002</v>
      </c>
      <c r="R1061" s="15">
        <f>performance_data[[#This Row],[net_inflows]]-performance_data[[#This Row],[net_outflows]]</f>
        <v>-580.61000000000013</v>
      </c>
      <c r="S1061" s="15" t="str">
        <f>IF(performance_data[[#This Row],[net_inflows]]&gt;AVERAGE(performance_data[net_inflows]),"High","Low")</f>
        <v>Low</v>
      </c>
      <c r="T1061" s="15">
        <f>AVERAGEIF(performance_data[inflow_flag],performance_data[[#This Row],[inflow_flag]],performance_data[return_percentage])</f>
        <v>5.0457846277021572</v>
      </c>
      <c r="U1061" s="17">
        <f>IF(performance_data[[#This Row],[return_percentage]]&lt;performance_data[[#This Row],[benchmark_return]],1,0)</f>
        <v>0</v>
      </c>
      <c r="V1061" s="17">
        <f>COUNTIFS(performance_data[portfolio_id],performance_data[[#This Row],[portfolio_id]])</f>
        <v>31</v>
      </c>
      <c r="W1061" s="17">
        <f>COUNTIFS(performance_data[portfolio_id],performance_data[[#This Row],[portfolio_id]],
          performance_data[return_flag],1)</f>
        <v>16</v>
      </c>
      <c r="X1061" s="15">
        <f>performance_data[[#This Row],[underperform_flag_count]]/performance_data[[#This Row],[totalportfoliocount]]</f>
        <v>0.5161290322580645</v>
      </c>
    </row>
    <row r="1062" spans="1:24" x14ac:dyDescent="0.3">
      <c r="A1062">
        <v>2582</v>
      </c>
      <c r="B1062" s="1">
        <v>45550</v>
      </c>
      <c r="C1062">
        <v>53611.46</v>
      </c>
      <c r="D1062">
        <v>10.1</v>
      </c>
      <c r="E1062">
        <v>8.89</v>
      </c>
      <c r="F1062">
        <v>10209.44</v>
      </c>
      <c r="G1062">
        <v>18500.18</v>
      </c>
      <c r="H1062" t="s">
        <v>2205</v>
      </c>
      <c r="I1062" t="s">
        <v>2209</v>
      </c>
      <c r="J1062">
        <v>9</v>
      </c>
      <c r="K1062" t="s">
        <v>2221</v>
      </c>
      <c r="L1062" t="str">
        <f>IF(performance_data[[#This Row],[return_percentage]]&gt;=performance_data[[#This Row],[benchmark_return]],"Higher","Lower")</f>
        <v>Higher</v>
      </c>
      <c r="M1062" s="14">
        <f xml:space="preserve"> _xlfn.MAXIFS(performance_data[date],performance_data[portfolio_id],performance_data[[#This Row],[portfolio_id]])</f>
        <v>45550</v>
      </c>
      <c r="N1062" s="14">
        <f xml:space="preserve"> _xlfn.MINIFS(performance_data[date],performance_data[portfolio_id],performance_data[[#This Row],[portfolio_id]])</f>
        <v>44841</v>
      </c>
      <c r="O1062" s="15">
        <f>_xlfn.MAXIFS(performance_data[portfolio_value],performance_data[portfolio_id],performance_data[[#This Row],[portfolio_id]],performance_data[date],performance_data[[#This Row],[latest_date]])</f>
        <v>53611.46</v>
      </c>
      <c r="P1062" s="15">
        <f>_xlfn.MAXIFS(performance_data[portfolio_value],performance_data[portfolio_id],performance_data[[#This Row],[portfolio_id]],performance_data[date],performance_data[[#This Row],[starting_date]])</f>
        <v>280012.39</v>
      </c>
      <c r="Q1062" s="15">
        <f>performance_data[[#This Row],[latest_value]]-performance_data[[#This Row],[starting_value]]</f>
        <v>-226400.93000000002</v>
      </c>
      <c r="R1062" s="15">
        <f>performance_data[[#This Row],[net_inflows]]-performance_data[[#This Row],[net_outflows]]</f>
        <v>-8290.74</v>
      </c>
      <c r="S1062" s="15" t="str">
        <f>IF(performance_data[[#This Row],[net_inflows]]&gt;AVERAGE(performance_data[net_inflows]),"High","Low")</f>
        <v>High</v>
      </c>
      <c r="T1062" s="15">
        <f>AVERAGEIF(performance_data[inflow_flag],performance_data[[#This Row],[inflow_flag]],performance_data[return_percentage])</f>
        <v>4.8467905675459724</v>
      </c>
      <c r="U1062" s="17">
        <f>IF(performance_data[[#This Row],[return_percentage]]&lt;performance_data[[#This Row],[benchmark_return]],1,0)</f>
        <v>0</v>
      </c>
      <c r="V1062" s="17">
        <f>COUNTIFS(performance_data[portfolio_id],performance_data[[#This Row],[portfolio_id]])</f>
        <v>31</v>
      </c>
      <c r="W1062" s="17">
        <f>COUNTIFS(performance_data[portfolio_id],performance_data[[#This Row],[portfolio_id]],
          performance_data[return_flag],1)</f>
        <v>16</v>
      </c>
      <c r="X1062" s="15">
        <f>performance_data[[#This Row],[underperform_flag_count]]/performance_data[[#This Row],[totalportfoliocount]]</f>
        <v>0.5161290322580645</v>
      </c>
    </row>
    <row r="1063" spans="1:24" x14ac:dyDescent="0.3">
      <c r="A1063">
        <v>2582</v>
      </c>
      <c r="B1063" s="1">
        <v>45151</v>
      </c>
      <c r="C1063">
        <v>123738.68</v>
      </c>
      <c r="D1063">
        <v>18.37</v>
      </c>
      <c r="E1063">
        <v>19.989999999999998</v>
      </c>
      <c r="F1063">
        <v>14039.78</v>
      </c>
      <c r="G1063">
        <v>8186.17</v>
      </c>
      <c r="H1063" t="s">
        <v>2213</v>
      </c>
      <c r="I1063" t="s">
        <v>2209</v>
      </c>
      <c r="J1063">
        <v>8</v>
      </c>
      <c r="K1063" t="s">
        <v>2214</v>
      </c>
      <c r="L1063" t="str">
        <f>IF(performance_data[[#This Row],[return_percentage]]&gt;=performance_data[[#This Row],[benchmark_return]],"Higher","Lower")</f>
        <v>Lower</v>
      </c>
      <c r="M1063" s="14">
        <f xml:space="preserve"> _xlfn.MAXIFS(performance_data[date],performance_data[portfolio_id],performance_data[[#This Row],[portfolio_id]])</f>
        <v>45550</v>
      </c>
      <c r="N1063" s="14">
        <f xml:space="preserve"> _xlfn.MINIFS(performance_data[date],performance_data[portfolio_id],performance_data[[#This Row],[portfolio_id]])</f>
        <v>44841</v>
      </c>
      <c r="O1063" s="15">
        <f>_xlfn.MAXIFS(performance_data[portfolio_value],performance_data[portfolio_id],performance_data[[#This Row],[portfolio_id]],performance_data[date],performance_data[[#This Row],[latest_date]])</f>
        <v>53611.46</v>
      </c>
      <c r="P1063" s="15">
        <f>_xlfn.MAXIFS(performance_data[portfolio_value],performance_data[portfolio_id],performance_data[[#This Row],[portfolio_id]],performance_data[date],performance_data[[#This Row],[starting_date]])</f>
        <v>280012.39</v>
      </c>
      <c r="Q1063" s="15">
        <f>performance_data[[#This Row],[latest_value]]-performance_data[[#This Row],[starting_value]]</f>
        <v>-226400.93000000002</v>
      </c>
      <c r="R1063" s="15">
        <f>performance_data[[#This Row],[net_inflows]]-performance_data[[#This Row],[net_outflows]]</f>
        <v>5853.6100000000006</v>
      </c>
      <c r="S1063" s="15" t="str">
        <f>IF(performance_data[[#This Row],[net_inflows]]&gt;AVERAGE(performance_data[net_inflows]),"High","Low")</f>
        <v>High</v>
      </c>
      <c r="T1063" s="15">
        <f>AVERAGEIF(performance_data[inflow_flag],performance_data[[#This Row],[inflow_flag]],performance_data[return_percentage])</f>
        <v>4.8467905675459724</v>
      </c>
      <c r="U1063" s="17">
        <f>IF(performance_data[[#This Row],[return_percentage]]&lt;performance_data[[#This Row],[benchmark_return]],1,0)</f>
        <v>1</v>
      </c>
      <c r="V1063" s="17">
        <f>COUNTIFS(performance_data[portfolio_id],performance_data[[#This Row],[portfolio_id]])</f>
        <v>31</v>
      </c>
      <c r="W1063" s="17">
        <f>COUNTIFS(performance_data[portfolio_id],performance_data[[#This Row],[portfolio_id]],
          performance_data[return_flag],1)</f>
        <v>16</v>
      </c>
      <c r="X1063" s="15">
        <f>performance_data[[#This Row],[underperform_flag_count]]/performance_data[[#This Row],[totalportfoliocount]]</f>
        <v>0.5161290322580645</v>
      </c>
    </row>
    <row r="1064" spans="1:24" x14ac:dyDescent="0.3">
      <c r="A1064">
        <v>2582</v>
      </c>
      <c r="B1064" s="1">
        <v>45234</v>
      </c>
      <c r="C1064">
        <v>409401.53</v>
      </c>
      <c r="D1064">
        <v>3.82</v>
      </c>
      <c r="E1064">
        <v>3.13</v>
      </c>
      <c r="F1064">
        <v>19018.62</v>
      </c>
      <c r="G1064">
        <v>12484.31</v>
      </c>
      <c r="H1064" t="s">
        <v>2213</v>
      </c>
      <c r="I1064" t="s">
        <v>2217</v>
      </c>
      <c r="J1064">
        <v>11</v>
      </c>
      <c r="K1064" t="s">
        <v>2219</v>
      </c>
      <c r="L1064" t="str">
        <f>IF(performance_data[[#This Row],[return_percentage]]&gt;=performance_data[[#This Row],[benchmark_return]],"Higher","Lower")</f>
        <v>Higher</v>
      </c>
      <c r="M1064" s="14">
        <f xml:space="preserve"> _xlfn.MAXIFS(performance_data[date],performance_data[portfolio_id],performance_data[[#This Row],[portfolio_id]])</f>
        <v>45550</v>
      </c>
      <c r="N1064" s="14">
        <f xml:space="preserve"> _xlfn.MINIFS(performance_data[date],performance_data[portfolio_id],performance_data[[#This Row],[portfolio_id]])</f>
        <v>44841</v>
      </c>
      <c r="O1064" s="15">
        <f>_xlfn.MAXIFS(performance_data[portfolio_value],performance_data[portfolio_id],performance_data[[#This Row],[portfolio_id]],performance_data[date],performance_data[[#This Row],[latest_date]])</f>
        <v>53611.46</v>
      </c>
      <c r="P1064" s="15">
        <f>_xlfn.MAXIFS(performance_data[portfolio_value],performance_data[portfolio_id],performance_data[[#This Row],[portfolio_id]],performance_data[date],performance_data[[#This Row],[starting_date]])</f>
        <v>280012.39</v>
      </c>
      <c r="Q1064" s="15">
        <f>performance_data[[#This Row],[latest_value]]-performance_data[[#This Row],[starting_value]]</f>
        <v>-226400.93000000002</v>
      </c>
      <c r="R1064" s="15">
        <f>performance_data[[#This Row],[net_inflows]]-performance_data[[#This Row],[net_outflows]]</f>
        <v>6534.3099999999995</v>
      </c>
      <c r="S1064" s="15" t="str">
        <f>IF(performance_data[[#This Row],[net_inflows]]&gt;AVERAGE(performance_data[net_inflows]),"High","Low")</f>
        <v>High</v>
      </c>
      <c r="T1064" s="15">
        <f>AVERAGEIF(performance_data[inflow_flag],performance_data[[#This Row],[inflow_flag]],performance_data[return_percentage])</f>
        <v>4.8467905675459724</v>
      </c>
      <c r="U1064" s="17">
        <f>IF(performance_data[[#This Row],[return_percentage]]&lt;performance_data[[#This Row],[benchmark_return]],1,0)</f>
        <v>0</v>
      </c>
      <c r="V1064" s="17">
        <f>COUNTIFS(performance_data[portfolio_id],performance_data[[#This Row],[portfolio_id]])</f>
        <v>31</v>
      </c>
      <c r="W1064" s="17">
        <f>COUNTIFS(performance_data[portfolio_id],performance_data[[#This Row],[portfolio_id]],
          performance_data[return_flag],1)</f>
        <v>16</v>
      </c>
      <c r="X1064" s="15">
        <f>performance_data[[#This Row],[underperform_flag_count]]/performance_data[[#This Row],[totalportfoliocount]]</f>
        <v>0.5161290322580645</v>
      </c>
    </row>
    <row r="1065" spans="1:24" x14ac:dyDescent="0.3">
      <c r="A1065">
        <v>2582</v>
      </c>
      <c r="B1065" s="1">
        <v>44926</v>
      </c>
      <c r="C1065">
        <v>265454.38</v>
      </c>
      <c r="D1065">
        <v>18.03</v>
      </c>
      <c r="E1065">
        <v>21.16</v>
      </c>
      <c r="F1065">
        <v>14283</v>
      </c>
      <c r="G1065">
        <v>5473.74</v>
      </c>
      <c r="H1065" t="s">
        <v>2220</v>
      </c>
      <c r="I1065" t="s">
        <v>2217</v>
      </c>
      <c r="J1065">
        <v>12</v>
      </c>
      <c r="K1065" t="s">
        <v>2218</v>
      </c>
      <c r="L1065" t="str">
        <f>IF(performance_data[[#This Row],[return_percentage]]&gt;=performance_data[[#This Row],[benchmark_return]],"Higher","Lower")</f>
        <v>Lower</v>
      </c>
      <c r="M1065" s="14">
        <f xml:space="preserve"> _xlfn.MAXIFS(performance_data[date],performance_data[portfolio_id],performance_data[[#This Row],[portfolio_id]])</f>
        <v>45550</v>
      </c>
      <c r="N1065" s="14">
        <f xml:space="preserve"> _xlfn.MINIFS(performance_data[date],performance_data[portfolio_id],performance_data[[#This Row],[portfolio_id]])</f>
        <v>44841</v>
      </c>
      <c r="O1065" s="15">
        <f>_xlfn.MAXIFS(performance_data[portfolio_value],performance_data[portfolio_id],performance_data[[#This Row],[portfolio_id]],performance_data[date],performance_data[[#This Row],[latest_date]])</f>
        <v>53611.46</v>
      </c>
      <c r="P1065" s="15">
        <f>_xlfn.MAXIFS(performance_data[portfolio_value],performance_data[portfolio_id],performance_data[[#This Row],[portfolio_id]],performance_data[date],performance_data[[#This Row],[starting_date]])</f>
        <v>280012.39</v>
      </c>
      <c r="Q1065" s="15">
        <f>performance_data[[#This Row],[latest_value]]-performance_data[[#This Row],[starting_value]]</f>
        <v>-226400.93000000002</v>
      </c>
      <c r="R1065" s="15">
        <f>performance_data[[#This Row],[net_inflows]]-performance_data[[#This Row],[net_outflows]]</f>
        <v>8809.26</v>
      </c>
      <c r="S1065" s="15" t="str">
        <f>IF(performance_data[[#This Row],[net_inflows]]&gt;AVERAGE(performance_data[net_inflows]),"High","Low")</f>
        <v>High</v>
      </c>
      <c r="T1065" s="15">
        <f>AVERAGEIF(performance_data[inflow_flag],performance_data[[#This Row],[inflow_flag]],performance_data[return_percentage])</f>
        <v>4.8467905675459724</v>
      </c>
      <c r="U1065" s="17">
        <f>IF(performance_data[[#This Row],[return_percentage]]&lt;performance_data[[#This Row],[benchmark_return]],1,0)</f>
        <v>1</v>
      </c>
      <c r="V1065" s="17">
        <f>COUNTIFS(performance_data[portfolio_id],performance_data[[#This Row],[portfolio_id]])</f>
        <v>31</v>
      </c>
      <c r="W1065" s="17">
        <f>COUNTIFS(performance_data[portfolio_id],performance_data[[#This Row],[portfolio_id]],
          performance_data[return_flag],1)</f>
        <v>16</v>
      </c>
      <c r="X1065" s="15">
        <f>performance_data[[#This Row],[underperform_flag_count]]/performance_data[[#This Row],[totalportfoliocount]]</f>
        <v>0.5161290322580645</v>
      </c>
    </row>
    <row r="1066" spans="1:24" x14ac:dyDescent="0.3">
      <c r="A1066">
        <v>2582</v>
      </c>
      <c r="B1066" s="1">
        <v>45163</v>
      </c>
      <c r="C1066">
        <v>187731.92</v>
      </c>
      <c r="D1066">
        <v>6.58</v>
      </c>
      <c r="E1066">
        <v>7.76</v>
      </c>
      <c r="F1066">
        <v>5111.82</v>
      </c>
      <c r="G1066">
        <v>8140.69</v>
      </c>
      <c r="H1066" t="s">
        <v>2213</v>
      </c>
      <c r="I1066" t="s">
        <v>2209</v>
      </c>
      <c r="J1066">
        <v>8</v>
      </c>
      <c r="K1066" t="s">
        <v>2214</v>
      </c>
      <c r="L1066" t="str">
        <f>IF(performance_data[[#This Row],[return_percentage]]&gt;=performance_data[[#This Row],[benchmark_return]],"Higher","Lower")</f>
        <v>Lower</v>
      </c>
      <c r="M1066" s="14">
        <f xml:space="preserve"> _xlfn.MAXIFS(performance_data[date],performance_data[portfolio_id],performance_data[[#This Row],[portfolio_id]])</f>
        <v>45550</v>
      </c>
      <c r="N1066" s="14">
        <f xml:space="preserve"> _xlfn.MINIFS(performance_data[date],performance_data[portfolio_id],performance_data[[#This Row],[portfolio_id]])</f>
        <v>44841</v>
      </c>
      <c r="O1066" s="15">
        <f>_xlfn.MAXIFS(performance_data[portfolio_value],performance_data[portfolio_id],performance_data[[#This Row],[portfolio_id]],performance_data[date],performance_data[[#This Row],[latest_date]])</f>
        <v>53611.46</v>
      </c>
      <c r="P1066" s="15">
        <f>_xlfn.MAXIFS(performance_data[portfolio_value],performance_data[portfolio_id],performance_data[[#This Row],[portfolio_id]],performance_data[date],performance_data[[#This Row],[starting_date]])</f>
        <v>280012.39</v>
      </c>
      <c r="Q1066" s="15">
        <f>performance_data[[#This Row],[latest_value]]-performance_data[[#This Row],[starting_value]]</f>
        <v>-226400.93000000002</v>
      </c>
      <c r="R1066" s="15">
        <f>performance_data[[#This Row],[net_inflows]]-performance_data[[#This Row],[net_outflows]]</f>
        <v>-3028.87</v>
      </c>
      <c r="S1066" s="15" t="str">
        <f>IF(performance_data[[#This Row],[net_inflows]]&gt;AVERAGE(performance_data[net_inflows]),"High","Low")</f>
        <v>Low</v>
      </c>
      <c r="T1066" s="15">
        <f>AVERAGEIF(performance_data[inflow_flag],performance_data[[#This Row],[inflow_flag]],performance_data[return_percentage])</f>
        <v>5.0457846277021572</v>
      </c>
      <c r="U1066" s="17">
        <f>IF(performance_data[[#This Row],[return_percentage]]&lt;performance_data[[#This Row],[benchmark_return]],1,0)</f>
        <v>1</v>
      </c>
      <c r="V1066" s="17">
        <f>COUNTIFS(performance_data[portfolio_id],performance_data[[#This Row],[portfolio_id]])</f>
        <v>31</v>
      </c>
      <c r="W1066" s="17">
        <f>COUNTIFS(performance_data[portfolio_id],performance_data[[#This Row],[portfolio_id]],
          performance_data[return_flag],1)</f>
        <v>16</v>
      </c>
      <c r="X1066" s="15">
        <f>performance_data[[#This Row],[underperform_flag_count]]/performance_data[[#This Row],[totalportfoliocount]]</f>
        <v>0.5161290322580645</v>
      </c>
    </row>
    <row r="1067" spans="1:24" x14ac:dyDescent="0.3">
      <c r="A1067">
        <v>2582</v>
      </c>
      <c r="B1067" s="1">
        <v>45032</v>
      </c>
      <c r="C1067">
        <v>163782.23000000001</v>
      </c>
      <c r="D1067">
        <v>-9.7100000000000009</v>
      </c>
      <c r="E1067">
        <v>-8.32</v>
      </c>
      <c r="F1067">
        <v>17548.61</v>
      </c>
      <c r="G1067">
        <v>15227.69</v>
      </c>
      <c r="H1067" t="s">
        <v>2213</v>
      </c>
      <c r="I1067" t="s">
        <v>2211</v>
      </c>
      <c r="J1067">
        <v>4</v>
      </c>
      <c r="K1067" t="s">
        <v>2216</v>
      </c>
      <c r="L1067" t="str">
        <f>IF(performance_data[[#This Row],[return_percentage]]&gt;=performance_data[[#This Row],[benchmark_return]],"Higher","Lower")</f>
        <v>Lower</v>
      </c>
      <c r="M1067" s="14">
        <f xml:space="preserve"> _xlfn.MAXIFS(performance_data[date],performance_data[portfolio_id],performance_data[[#This Row],[portfolio_id]])</f>
        <v>45550</v>
      </c>
      <c r="N1067" s="14">
        <f xml:space="preserve"> _xlfn.MINIFS(performance_data[date],performance_data[portfolio_id],performance_data[[#This Row],[portfolio_id]])</f>
        <v>44841</v>
      </c>
      <c r="O1067" s="15">
        <f>_xlfn.MAXIFS(performance_data[portfolio_value],performance_data[portfolio_id],performance_data[[#This Row],[portfolio_id]],performance_data[date],performance_data[[#This Row],[latest_date]])</f>
        <v>53611.46</v>
      </c>
      <c r="P1067" s="15">
        <f>_xlfn.MAXIFS(performance_data[portfolio_value],performance_data[portfolio_id],performance_data[[#This Row],[portfolio_id]],performance_data[date],performance_data[[#This Row],[starting_date]])</f>
        <v>280012.39</v>
      </c>
      <c r="Q1067" s="15">
        <f>performance_data[[#This Row],[latest_value]]-performance_data[[#This Row],[starting_value]]</f>
        <v>-226400.93000000002</v>
      </c>
      <c r="R1067" s="15">
        <f>performance_data[[#This Row],[net_inflows]]-performance_data[[#This Row],[net_outflows]]</f>
        <v>2320.92</v>
      </c>
      <c r="S1067" s="15" t="str">
        <f>IF(performance_data[[#This Row],[net_inflows]]&gt;AVERAGE(performance_data[net_inflows]),"High","Low")</f>
        <v>High</v>
      </c>
      <c r="T1067" s="15">
        <f>AVERAGEIF(performance_data[inflow_flag],performance_data[[#This Row],[inflow_flag]],performance_data[return_percentage])</f>
        <v>4.8467905675459724</v>
      </c>
      <c r="U1067" s="17">
        <f>IF(performance_data[[#This Row],[return_percentage]]&lt;performance_data[[#This Row],[benchmark_return]],1,0)</f>
        <v>1</v>
      </c>
      <c r="V1067" s="17">
        <f>COUNTIFS(performance_data[portfolio_id],performance_data[[#This Row],[portfolio_id]])</f>
        <v>31</v>
      </c>
      <c r="W1067" s="17">
        <f>COUNTIFS(performance_data[portfolio_id],performance_data[[#This Row],[portfolio_id]],
          performance_data[return_flag],1)</f>
        <v>16</v>
      </c>
      <c r="X1067" s="15">
        <f>performance_data[[#This Row],[underperform_flag_count]]/performance_data[[#This Row],[totalportfoliocount]]</f>
        <v>0.5161290322580645</v>
      </c>
    </row>
    <row r="1068" spans="1:24" x14ac:dyDescent="0.3">
      <c r="A1068">
        <v>2582</v>
      </c>
      <c r="B1068" s="1">
        <v>44879</v>
      </c>
      <c r="C1068">
        <v>276247.39</v>
      </c>
      <c r="D1068">
        <v>-9.86</v>
      </c>
      <c r="E1068">
        <v>-9.34</v>
      </c>
      <c r="F1068">
        <v>18716.23</v>
      </c>
      <c r="G1068">
        <v>14133.27</v>
      </c>
      <c r="H1068" t="s">
        <v>2220</v>
      </c>
      <c r="I1068" t="s">
        <v>2217</v>
      </c>
      <c r="J1068">
        <v>11</v>
      </c>
      <c r="K1068" t="s">
        <v>2219</v>
      </c>
      <c r="L1068" t="str">
        <f>IF(performance_data[[#This Row],[return_percentage]]&gt;=performance_data[[#This Row],[benchmark_return]],"Higher","Lower")</f>
        <v>Lower</v>
      </c>
      <c r="M1068" s="14">
        <f xml:space="preserve"> _xlfn.MAXIFS(performance_data[date],performance_data[portfolio_id],performance_data[[#This Row],[portfolio_id]])</f>
        <v>45550</v>
      </c>
      <c r="N1068" s="14">
        <f xml:space="preserve"> _xlfn.MINIFS(performance_data[date],performance_data[portfolio_id],performance_data[[#This Row],[portfolio_id]])</f>
        <v>44841</v>
      </c>
      <c r="O1068" s="15">
        <f>_xlfn.MAXIFS(performance_data[portfolio_value],performance_data[portfolio_id],performance_data[[#This Row],[portfolio_id]],performance_data[date],performance_data[[#This Row],[latest_date]])</f>
        <v>53611.46</v>
      </c>
      <c r="P1068" s="15">
        <f>_xlfn.MAXIFS(performance_data[portfolio_value],performance_data[portfolio_id],performance_data[[#This Row],[portfolio_id]],performance_data[date],performance_data[[#This Row],[starting_date]])</f>
        <v>280012.39</v>
      </c>
      <c r="Q1068" s="15">
        <f>performance_data[[#This Row],[latest_value]]-performance_data[[#This Row],[starting_value]]</f>
        <v>-226400.93000000002</v>
      </c>
      <c r="R1068" s="15">
        <f>performance_data[[#This Row],[net_inflows]]-performance_data[[#This Row],[net_outflows]]</f>
        <v>4582.9599999999991</v>
      </c>
      <c r="S1068" s="15" t="str">
        <f>IF(performance_data[[#This Row],[net_inflows]]&gt;AVERAGE(performance_data[net_inflows]),"High","Low")</f>
        <v>High</v>
      </c>
      <c r="T1068" s="15">
        <f>AVERAGEIF(performance_data[inflow_flag],performance_data[[#This Row],[inflow_flag]],performance_data[return_percentage])</f>
        <v>4.8467905675459724</v>
      </c>
      <c r="U1068" s="17">
        <f>IF(performance_data[[#This Row],[return_percentage]]&lt;performance_data[[#This Row],[benchmark_return]],1,0)</f>
        <v>1</v>
      </c>
      <c r="V1068" s="17">
        <f>COUNTIFS(performance_data[portfolio_id],performance_data[[#This Row],[portfolio_id]])</f>
        <v>31</v>
      </c>
      <c r="W1068" s="17">
        <f>COUNTIFS(performance_data[portfolio_id],performance_data[[#This Row],[portfolio_id]],
          performance_data[return_flag],1)</f>
        <v>16</v>
      </c>
      <c r="X1068" s="15">
        <f>performance_data[[#This Row],[underperform_flag_count]]/performance_data[[#This Row],[totalportfoliocount]]</f>
        <v>0.5161290322580645</v>
      </c>
    </row>
    <row r="1069" spans="1:24" x14ac:dyDescent="0.3">
      <c r="A1069">
        <v>2582</v>
      </c>
      <c r="B1069" s="1">
        <v>45276</v>
      </c>
      <c r="C1069">
        <v>457172.59</v>
      </c>
      <c r="D1069">
        <v>-5.27</v>
      </c>
      <c r="E1069">
        <v>-5.64</v>
      </c>
      <c r="F1069">
        <v>6770.97</v>
      </c>
      <c r="G1069">
        <v>8837.58</v>
      </c>
      <c r="H1069" t="s">
        <v>2213</v>
      </c>
      <c r="I1069" t="s">
        <v>2217</v>
      </c>
      <c r="J1069">
        <v>12</v>
      </c>
      <c r="K1069" t="s">
        <v>2218</v>
      </c>
      <c r="L1069" t="str">
        <f>IF(performance_data[[#This Row],[return_percentage]]&gt;=performance_data[[#This Row],[benchmark_return]],"Higher","Lower")</f>
        <v>Higher</v>
      </c>
      <c r="M1069" s="14">
        <f xml:space="preserve"> _xlfn.MAXIFS(performance_data[date],performance_data[portfolio_id],performance_data[[#This Row],[portfolio_id]])</f>
        <v>45550</v>
      </c>
      <c r="N1069" s="14">
        <f xml:space="preserve"> _xlfn.MINIFS(performance_data[date],performance_data[portfolio_id],performance_data[[#This Row],[portfolio_id]])</f>
        <v>44841</v>
      </c>
      <c r="O1069" s="15">
        <f>_xlfn.MAXIFS(performance_data[portfolio_value],performance_data[portfolio_id],performance_data[[#This Row],[portfolio_id]],performance_data[date],performance_data[[#This Row],[latest_date]])</f>
        <v>53611.46</v>
      </c>
      <c r="P1069" s="15">
        <f>_xlfn.MAXIFS(performance_data[portfolio_value],performance_data[portfolio_id],performance_data[[#This Row],[portfolio_id]],performance_data[date],performance_data[[#This Row],[starting_date]])</f>
        <v>280012.39</v>
      </c>
      <c r="Q1069" s="15">
        <f>performance_data[[#This Row],[latest_value]]-performance_data[[#This Row],[starting_value]]</f>
        <v>-226400.93000000002</v>
      </c>
      <c r="R1069" s="15">
        <f>performance_data[[#This Row],[net_inflows]]-performance_data[[#This Row],[net_outflows]]</f>
        <v>-2066.6099999999997</v>
      </c>
      <c r="S1069" s="15" t="str">
        <f>IF(performance_data[[#This Row],[net_inflows]]&gt;AVERAGE(performance_data[net_inflows]),"High","Low")</f>
        <v>Low</v>
      </c>
      <c r="T1069" s="15">
        <f>AVERAGEIF(performance_data[inflow_flag],performance_data[[#This Row],[inflow_flag]],performance_data[return_percentage])</f>
        <v>5.0457846277021572</v>
      </c>
      <c r="U1069" s="17">
        <f>IF(performance_data[[#This Row],[return_percentage]]&lt;performance_data[[#This Row],[benchmark_return]],1,0)</f>
        <v>0</v>
      </c>
      <c r="V1069" s="17">
        <f>COUNTIFS(performance_data[portfolio_id],performance_data[[#This Row],[portfolio_id]])</f>
        <v>31</v>
      </c>
      <c r="W1069" s="17">
        <f>COUNTIFS(performance_data[portfolio_id],performance_data[[#This Row],[portfolio_id]],
          performance_data[return_flag],1)</f>
        <v>16</v>
      </c>
      <c r="X1069" s="15">
        <f>performance_data[[#This Row],[underperform_flag_count]]/performance_data[[#This Row],[totalportfoliocount]]</f>
        <v>0.5161290322580645</v>
      </c>
    </row>
    <row r="1070" spans="1:24" x14ac:dyDescent="0.3">
      <c r="A1070">
        <v>2582</v>
      </c>
      <c r="B1070" s="1">
        <v>44905</v>
      </c>
      <c r="C1070">
        <v>260651.66</v>
      </c>
      <c r="D1070">
        <v>3.45</v>
      </c>
      <c r="E1070">
        <v>3.76</v>
      </c>
      <c r="F1070">
        <v>6765.73</v>
      </c>
      <c r="G1070">
        <v>3889.21</v>
      </c>
      <c r="H1070" t="s">
        <v>2220</v>
      </c>
      <c r="I1070" t="s">
        <v>2217</v>
      </c>
      <c r="J1070">
        <v>12</v>
      </c>
      <c r="K1070" t="s">
        <v>2218</v>
      </c>
      <c r="L1070" t="str">
        <f>IF(performance_data[[#This Row],[return_percentage]]&gt;=performance_data[[#This Row],[benchmark_return]],"Higher","Lower")</f>
        <v>Lower</v>
      </c>
      <c r="M1070" s="14">
        <f xml:space="preserve"> _xlfn.MAXIFS(performance_data[date],performance_data[portfolio_id],performance_data[[#This Row],[portfolio_id]])</f>
        <v>45550</v>
      </c>
      <c r="N1070" s="14">
        <f xml:space="preserve"> _xlfn.MINIFS(performance_data[date],performance_data[portfolio_id],performance_data[[#This Row],[portfolio_id]])</f>
        <v>44841</v>
      </c>
      <c r="O1070" s="15">
        <f>_xlfn.MAXIFS(performance_data[portfolio_value],performance_data[portfolio_id],performance_data[[#This Row],[portfolio_id]],performance_data[date],performance_data[[#This Row],[latest_date]])</f>
        <v>53611.46</v>
      </c>
      <c r="P1070" s="15">
        <f>_xlfn.MAXIFS(performance_data[portfolio_value],performance_data[portfolio_id],performance_data[[#This Row],[portfolio_id]],performance_data[date],performance_data[[#This Row],[starting_date]])</f>
        <v>280012.39</v>
      </c>
      <c r="Q1070" s="15">
        <f>performance_data[[#This Row],[latest_value]]-performance_data[[#This Row],[starting_value]]</f>
        <v>-226400.93000000002</v>
      </c>
      <c r="R1070" s="15">
        <f>performance_data[[#This Row],[net_inflows]]-performance_data[[#This Row],[net_outflows]]</f>
        <v>2876.5199999999995</v>
      </c>
      <c r="S1070" s="15" t="str">
        <f>IF(performance_data[[#This Row],[net_inflows]]&gt;AVERAGE(performance_data[net_inflows]),"High","Low")</f>
        <v>Low</v>
      </c>
      <c r="T1070" s="15">
        <f>AVERAGEIF(performance_data[inflow_flag],performance_data[[#This Row],[inflow_flag]],performance_data[return_percentage])</f>
        <v>5.0457846277021572</v>
      </c>
      <c r="U1070" s="17">
        <f>IF(performance_data[[#This Row],[return_percentage]]&lt;performance_data[[#This Row],[benchmark_return]],1,0)</f>
        <v>1</v>
      </c>
      <c r="V1070" s="17">
        <f>COUNTIFS(performance_data[portfolio_id],performance_data[[#This Row],[portfolio_id]])</f>
        <v>31</v>
      </c>
      <c r="W1070" s="17">
        <f>COUNTIFS(performance_data[portfolio_id],performance_data[[#This Row],[portfolio_id]],
          performance_data[return_flag],1)</f>
        <v>16</v>
      </c>
      <c r="X1070" s="15">
        <f>performance_data[[#This Row],[underperform_flag_count]]/performance_data[[#This Row],[totalportfoliocount]]</f>
        <v>0.5161290322580645</v>
      </c>
    </row>
    <row r="1071" spans="1:24" x14ac:dyDescent="0.3">
      <c r="A1071">
        <v>2582</v>
      </c>
      <c r="B1071" s="1">
        <v>45274</v>
      </c>
      <c r="C1071">
        <v>16673.37</v>
      </c>
      <c r="D1071">
        <v>-0.34</v>
      </c>
      <c r="E1071">
        <v>-0.39</v>
      </c>
      <c r="F1071">
        <v>12720.91</v>
      </c>
      <c r="G1071">
        <v>5026.41</v>
      </c>
      <c r="H1071" t="s">
        <v>2213</v>
      </c>
      <c r="I1071" t="s">
        <v>2217</v>
      </c>
      <c r="J1071">
        <v>12</v>
      </c>
      <c r="K1071" t="s">
        <v>2218</v>
      </c>
      <c r="L1071" t="str">
        <f>IF(performance_data[[#This Row],[return_percentage]]&gt;=performance_data[[#This Row],[benchmark_return]],"Higher","Lower")</f>
        <v>Higher</v>
      </c>
      <c r="M1071" s="14">
        <f xml:space="preserve"> _xlfn.MAXIFS(performance_data[date],performance_data[portfolio_id],performance_data[[#This Row],[portfolio_id]])</f>
        <v>45550</v>
      </c>
      <c r="N1071" s="14">
        <f xml:space="preserve"> _xlfn.MINIFS(performance_data[date],performance_data[portfolio_id],performance_data[[#This Row],[portfolio_id]])</f>
        <v>44841</v>
      </c>
      <c r="O1071" s="15">
        <f>_xlfn.MAXIFS(performance_data[portfolio_value],performance_data[portfolio_id],performance_data[[#This Row],[portfolio_id]],performance_data[date],performance_data[[#This Row],[latest_date]])</f>
        <v>53611.46</v>
      </c>
      <c r="P1071" s="15">
        <f>_xlfn.MAXIFS(performance_data[portfolio_value],performance_data[portfolio_id],performance_data[[#This Row],[portfolio_id]],performance_data[date],performance_data[[#This Row],[starting_date]])</f>
        <v>280012.39</v>
      </c>
      <c r="Q1071" s="15">
        <f>performance_data[[#This Row],[latest_value]]-performance_data[[#This Row],[starting_value]]</f>
        <v>-226400.93000000002</v>
      </c>
      <c r="R1071" s="15">
        <f>performance_data[[#This Row],[net_inflows]]-performance_data[[#This Row],[net_outflows]]</f>
        <v>7694.5</v>
      </c>
      <c r="S1071" s="15" t="str">
        <f>IF(performance_data[[#This Row],[net_inflows]]&gt;AVERAGE(performance_data[net_inflows]),"High","Low")</f>
        <v>High</v>
      </c>
      <c r="T1071" s="15">
        <f>AVERAGEIF(performance_data[inflow_flag],performance_data[[#This Row],[inflow_flag]],performance_data[return_percentage])</f>
        <v>4.8467905675459724</v>
      </c>
      <c r="U1071" s="17">
        <f>IF(performance_data[[#This Row],[return_percentage]]&lt;performance_data[[#This Row],[benchmark_return]],1,0)</f>
        <v>0</v>
      </c>
      <c r="V1071" s="17">
        <f>COUNTIFS(performance_data[portfolio_id],performance_data[[#This Row],[portfolio_id]])</f>
        <v>31</v>
      </c>
      <c r="W1071" s="17">
        <f>COUNTIFS(performance_data[portfolio_id],performance_data[[#This Row],[portfolio_id]],
          performance_data[return_flag],1)</f>
        <v>16</v>
      </c>
      <c r="X1071" s="15">
        <f>performance_data[[#This Row],[underperform_flag_count]]/performance_data[[#This Row],[totalportfoliocount]]</f>
        <v>0.5161290322580645</v>
      </c>
    </row>
    <row r="1072" spans="1:24" x14ac:dyDescent="0.3">
      <c r="A1072">
        <v>2582</v>
      </c>
      <c r="B1072" s="1">
        <v>45145</v>
      </c>
      <c r="C1072">
        <v>344841.11</v>
      </c>
      <c r="D1072">
        <v>4.49</v>
      </c>
      <c r="E1072">
        <v>4.08</v>
      </c>
      <c r="F1072">
        <v>6553.84</v>
      </c>
      <c r="G1072">
        <v>13042.42</v>
      </c>
      <c r="H1072" t="s">
        <v>2213</v>
      </c>
      <c r="I1072" t="s">
        <v>2209</v>
      </c>
      <c r="J1072">
        <v>8</v>
      </c>
      <c r="K1072" t="s">
        <v>2214</v>
      </c>
      <c r="L1072" t="str">
        <f>IF(performance_data[[#This Row],[return_percentage]]&gt;=performance_data[[#This Row],[benchmark_return]],"Higher","Lower")</f>
        <v>Higher</v>
      </c>
      <c r="M1072" s="14">
        <f xml:space="preserve"> _xlfn.MAXIFS(performance_data[date],performance_data[portfolio_id],performance_data[[#This Row],[portfolio_id]])</f>
        <v>45550</v>
      </c>
      <c r="N1072" s="14">
        <f xml:space="preserve"> _xlfn.MINIFS(performance_data[date],performance_data[portfolio_id],performance_data[[#This Row],[portfolio_id]])</f>
        <v>44841</v>
      </c>
      <c r="O1072" s="15">
        <f>_xlfn.MAXIFS(performance_data[portfolio_value],performance_data[portfolio_id],performance_data[[#This Row],[portfolio_id]],performance_data[date],performance_data[[#This Row],[latest_date]])</f>
        <v>53611.46</v>
      </c>
      <c r="P1072" s="15">
        <f>_xlfn.MAXIFS(performance_data[portfolio_value],performance_data[portfolio_id],performance_data[[#This Row],[portfolio_id]],performance_data[date],performance_data[[#This Row],[starting_date]])</f>
        <v>280012.39</v>
      </c>
      <c r="Q1072" s="15">
        <f>performance_data[[#This Row],[latest_value]]-performance_data[[#This Row],[starting_value]]</f>
        <v>-226400.93000000002</v>
      </c>
      <c r="R1072" s="15">
        <f>performance_data[[#This Row],[net_inflows]]-performance_data[[#This Row],[net_outflows]]</f>
        <v>-6488.58</v>
      </c>
      <c r="S1072" s="15" t="str">
        <f>IF(performance_data[[#This Row],[net_inflows]]&gt;AVERAGE(performance_data[net_inflows]),"High","Low")</f>
        <v>Low</v>
      </c>
      <c r="T1072" s="15">
        <f>AVERAGEIF(performance_data[inflow_flag],performance_data[[#This Row],[inflow_flag]],performance_data[return_percentage])</f>
        <v>5.0457846277021572</v>
      </c>
      <c r="U1072" s="17">
        <f>IF(performance_data[[#This Row],[return_percentage]]&lt;performance_data[[#This Row],[benchmark_return]],1,0)</f>
        <v>0</v>
      </c>
      <c r="V1072" s="17">
        <f>COUNTIFS(performance_data[portfolio_id],performance_data[[#This Row],[portfolio_id]])</f>
        <v>31</v>
      </c>
      <c r="W1072" s="17">
        <f>COUNTIFS(performance_data[portfolio_id],performance_data[[#This Row],[portfolio_id]],
          performance_data[return_flag],1)</f>
        <v>16</v>
      </c>
      <c r="X1072" s="15">
        <f>performance_data[[#This Row],[underperform_flag_count]]/performance_data[[#This Row],[totalportfoliocount]]</f>
        <v>0.5161290322580645</v>
      </c>
    </row>
    <row r="1073" spans="1:24" x14ac:dyDescent="0.3">
      <c r="A1073">
        <v>2582</v>
      </c>
      <c r="B1073" s="1">
        <v>45139</v>
      </c>
      <c r="C1073">
        <v>371196.34</v>
      </c>
      <c r="D1073">
        <v>10.86</v>
      </c>
      <c r="E1073">
        <v>11.6</v>
      </c>
      <c r="F1073">
        <v>14674.15</v>
      </c>
      <c r="G1073">
        <v>12357.87</v>
      </c>
      <c r="H1073" t="s">
        <v>2213</v>
      </c>
      <c r="I1073" t="s">
        <v>2209</v>
      </c>
      <c r="J1073">
        <v>8</v>
      </c>
      <c r="K1073" t="s">
        <v>2214</v>
      </c>
      <c r="L1073" t="str">
        <f>IF(performance_data[[#This Row],[return_percentage]]&gt;=performance_data[[#This Row],[benchmark_return]],"Higher","Lower")</f>
        <v>Lower</v>
      </c>
      <c r="M1073" s="14">
        <f xml:space="preserve"> _xlfn.MAXIFS(performance_data[date],performance_data[portfolio_id],performance_data[[#This Row],[portfolio_id]])</f>
        <v>45550</v>
      </c>
      <c r="N1073" s="14">
        <f xml:space="preserve"> _xlfn.MINIFS(performance_data[date],performance_data[portfolio_id],performance_data[[#This Row],[portfolio_id]])</f>
        <v>44841</v>
      </c>
      <c r="O1073" s="15">
        <f>_xlfn.MAXIFS(performance_data[portfolio_value],performance_data[portfolio_id],performance_data[[#This Row],[portfolio_id]],performance_data[date],performance_data[[#This Row],[latest_date]])</f>
        <v>53611.46</v>
      </c>
      <c r="P1073" s="15">
        <f>_xlfn.MAXIFS(performance_data[portfolio_value],performance_data[portfolio_id],performance_data[[#This Row],[portfolio_id]],performance_data[date],performance_data[[#This Row],[starting_date]])</f>
        <v>280012.39</v>
      </c>
      <c r="Q1073" s="15">
        <f>performance_data[[#This Row],[latest_value]]-performance_data[[#This Row],[starting_value]]</f>
        <v>-226400.93000000002</v>
      </c>
      <c r="R1073" s="15">
        <f>performance_data[[#This Row],[net_inflows]]-performance_data[[#This Row],[net_outflows]]</f>
        <v>2316.2799999999988</v>
      </c>
      <c r="S1073" s="15" t="str">
        <f>IF(performance_data[[#This Row],[net_inflows]]&gt;AVERAGE(performance_data[net_inflows]),"High","Low")</f>
        <v>High</v>
      </c>
      <c r="T1073" s="15">
        <f>AVERAGEIF(performance_data[inflow_flag],performance_data[[#This Row],[inflow_flag]],performance_data[return_percentage])</f>
        <v>4.8467905675459724</v>
      </c>
      <c r="U1073" s="17">
        <f>IF(performance_data[[#This Row],[return_percentage]]&lt;performance_data[[#This Row],[benchmark_return]],1,0)</f>
        <v>1</v>
      </c>
      <c r="V1073" s="17">
        <f>COUNTIFS(performance_data[portfolio_id],performance_data[[#This Row],[portfolio_id]])</f>
        <v>31</v>
      </c>
      <c r="W1073" s="17">
        <f>COUNTIFS(performance_data[portfolio_id],performance_data[[#This Row],[portfolio_id]],
          performance_data[return_flag],1)</f>
        <v>16</v>
      </c>
      <c r="X1073" s="15">
        <f>performance_data[[#This Row],[underperform_flag_count]]/performance_data[[#This Row],[totalportfoliocount]]</f>
        <v>0.5161290322580645</v>
      </c>
    </row>
    <row r="1074" spans="1:24" x14ac:dyDescent="0.3">
      <c r="A1074">
        <v>2582</v>
      </c>
      <c r="B1074" s="1">
        <v>45530</v>
      </c>
      <c r="C1074">
        <v>447964.73</v>
      </c>
      <c r="D1074">
        <v>9.5399999999999991</v>
      </c>
      <c r="E1074">
        <v>9.0399999999999991</v>
      </c>
      <c r="F1074">
        <v>17333.8</v>
      </c>
      <c r="G1074">
        <v>620.25</v>
      </c>
      <c r="H1074" t="s">
        <v>2205</v>
      </c>
      <c r="I1074" t="s">
        <v>2209</v>
      </c>
      <c r="J1074">
        <v>8</v>
      </c>
      <c r="K1074" t="s">
        <v>2214</v>
      </c>
      <c r="L1074" t="str">
        <f>IF(performance_data[[#This Row],[return_percentage]]&gt;=performance_data[[#This Row],[benchmark_return]],"Higher","Lower")</f>
        <v>Higher</v>
      </c>
      <c r="M1074" s="14">
        <f xml:space="preserve"> _xlfn.MAXIFS(performance_data[date],performance_data[portfolio_id],performance_data[[#This Row],[portfolio_id]])</f>
        <v>45550</v>
      </c>
      <c r="N1074" s="14">
        <f xml:space="preserve"> _xlfn.MINIFS(performance_data[date],performance_data[portfolio_id],performance_data[[#This Row],[portfolio_id]])</f>
        <v>44841</v>
      </c>
      <c r="O1074" s="15">
        <f>_xlfn.MAXIFS(performance_data[portfolio_value],performance_data[portfolio_id],performance_data[[#This Row],[portfolio_id]],performance_data[date],performance_data[[#This Row],[latest_date]])</f>
        <v>53611.46</v>
      </c>
      <c r="P1074" s="15">
        <f>_xlfn.MAXIFS(performance_data[portfolio_value],performance_data[portfolio_id],performance_data[[#This Row],[portfolio_id]],performance_data[date],performance_data[[#This Row],[starting_date]])</f>
        <v>280012.39</v>
      </c>
      <c r="Q1074" s="15">
        <f>performance_data[[#This Row],[latest_value]]-performance_data[[#This Row],[starting_value]]</f>
        <v>-226400.93000000002</v>
      </c>
      <c r="R1074" s="15">
        <f>performance_data[[#This Row],[net_inflows]]-performance_data[[#This Row],[net_outflows]]</f>
        <v>16713.55</v>
      </c>
      <c r="S1074" s="15" t="str">
        <f>IF(performance_data[[#This Row],[net_inflows]]&gt;AVERAGE(performance_data[net_inflows]),"High","Low")</f>
        <v>High</v>
      </c>
      <c r="T1074" s="15">
        <f>AVERAGEIF(performance_data[inflow_flag],performance_data[[#This Row],[inflow_flag]],performance_data[return_percentage])</f>
        <v>4.8467905675459724</v>
      </c>
      <c r="U1074" s="17">
        <f>IF(performance_data[[#This Row],[return_percentage]]&lt;performance_data[[#This Row],[benchmark_return]],1,0)</f>
        <v>0</v>
      </c>
      <c r="V1074" s="17">
        <f>COUNTIFS(performance_data[portfolio_id],performance_data[[#This Row],[portfolio_id]])</f>
        <v>31</v>
      </c>
      <c r="W1074" s="17">
        <f>COUNTIFS(performance_data[portfolio_id],performance_data[[#This Row],[portfolio_id]],
          performance_data[return_flag],1)</f>
        <v>16</v>
      </c>
      <c r="X1074" s="15">
        <f>performance_data[[#This Row],[underperform_flag_count]]/performance_data[[#This Row],[totalportfoliocount]]</f>
        <v>0.5161290322580645</v>
      </c>
    </row>
    <row r="1075" spans="1:24" x14ac:dyDescent="0.3">
      <c r="A1075">
        <v>2582</v>
      </c>
      <c r="B1075" s="1">
        <v>45406</v>
      </c>
      <c r="C1075">
        <v>396027.17</v>
      </c>
      <c r="D1075">
        <v>-1.04</v>
      </c>
      <c r="E1075">
        <v>-1.08</v>
      </c>
      <c r="F1075">
        <v>16065.55</v>
      </c>
      <c r="G1075">
        <v>8680.16</v>
      </c>
      <c r="H1075" t="s">
        <v>2205</v>
      </c>
      <c r="I1075" t="s">
        <v>2211</v>
      </c>
      <c r="J1075">
        <v>4</v>
      </c>
      <c r="K1075" t="s">
        <v>2216</v>
      </c>
      <c r="L1075" t="str">
        <f>IF(performance_data[[#This Row],[return_percentage]]&gt;=performance_data[[#This Row],[benchmark_return]],"Higher","Lower")</f>
        <v>Higher</v>
      </c>
      <c r="M1075" s="14">
        <f xml:space="preserve"> _xlfn.MAXIFS(performance_data[date],performance_data[portfolio_id],performance_data[[#This Row],[portfolio_id]])</f>
        <v>45550</v>
      </c>
      <c r="N1075" s="14">
        <f xml:space="preserve"> _xlfn.MINIFS(performance_data[date],performance_data[portfolio_id],performance_data[[#This Row],[portfolio_id]])</f>
        <v>44841</v>
      </c>
      <c r="O1075" s="15">
        <f>_xlfn.MAXIFS(performance_data[portfolio_value],performance_data[portfolio_id],performance_data[[#This Row],[portfolio_id]],performance_data[date],performance_data[[#This Row],[latest_date]])</f>
        <v>53611.46</v>
      </c>
      <c r="P1075" s="15">
        <f>_xlfn.MAXIFS(performance_data[portfolio_value],performance_data[portfolio_id],performance_data[[#This Row],[portfolio_id]],performance_data[date],performance_data[[#This Row],[starting_date]])</f>
        <v>280012.39</v>
      </c>
      <c r="Q1075" s="15">
        <f>performance_data[[#This Row],[latest_value]]-performance_data[[#This Row],[starting_value]]</f>
        <v>-226400.93000000002</v>
      </c>
      <c r="R1075" s="15">
        <f>performance_data[[#This Row],[net_inflows]]-performance_data[[#This Row],[net_outflows]]</f>
        <v>7385.3899999999994</v>
      </c>
      <c r="S1075" s="15" t="str">
        <f>IF(performance_data[[#This Row],[net_inflows]]&gt;AVERAGE(performance_data[net_inflows]),"High","Low")</f>
        <v>High</v>
      </c>
      <c r="T1075" s="15">
        <f>AVERAGEIF(performance_data[inflow_flag],performance_data[[#This Row],[inflow_flag]],performance_data[return_percentage])</f>
        <v>4.8467905675459724</v>
      </c>
      <c r="U1075" s="17">
        <f>IF(performance_data[[#This Row],[return_percentage]]&lt;performance_data[[#This Row],[benchmark_return]],1,0)</f>
        <v>0</v>
      </c>
      <c r="V1075" s="17">
        <f>COUNTIFS(performance_data[portfolio_id],performance_data[[#This Row],[portfolio_id]])</f>
        <v>31</v>
      </c>
      <c r="W1075" s="17">
        <f>COUNTIFS(performance_data[portfolio_id],performance_data[[#This Row],[portfolio_id]],
          performance_data[return_flag],1)</f>
        <v>16</v>
      </c>
      <c r="X1075" s="15">
        <f>performance_data[[#This Row],[underperform_flag_count]]/performance_data[[#This Row],[totalportfoliocount]]</f>
        <v>0.5161290322580645</v>
      </c>
    </row>
    <row r="1076" spans="1:24" x14ac:dyDescent="0.3">
      <c r="A1076">
        <v>2582</v>
      </c>
      <c r="B1076" s="1">
        <v>45192</v>
      </c>
      <c r="C1076">
        <v>481701.05</v>
      </c>
      <c r="D1076">
        <v>2.29</v>
      </c>
      <c r="E1076">
        <v>2.37</v>
      </c>
      <c r="F1076">
        <v>15429.36</v>
      </c>
      <c r="G1076">
        <v>16894.93</v>
      </c>
      <c r="H1076" t="s">
        <v>2213</v>
      </c>
      <c r="I1076" t="s">
        <v>2209</v>
      </c>
      <c r="J1076">
        <v>9</v>
      </c>
      <c r="K1076" t="s">
        <v>2221</v>
      </c>
      <c r="L1076" t="str">
        <f>IF(performance_data[[#This Row],[return_percentage]]&gt;=performance_data[[#This Row],[benchmark_return]],"Higher","Lower")</f>
        <v>Lower</v>
      </c>
      <c r="M1076" s="14">
        <f xml:space="preserve"> _xlfn.MAXIFS(performance_data[date],performance_data[portfolio_id],performance_data[[#This Row],[portfolio_id]])</f>
        <v>45550</v>
      </c>
      <c r="N1076" s="14">
        <f xml:space="preserve"> _xlfn.MINIFS(performance_data[date],performance_data[portfolio_id],performance_data[[#This Row],[portfolio_id]])</f>
        <v>44841</v>
      </c>
      <c r="O1076" s="15">
        <f>_xlfn.MAXIFS(performance_data[portfolio_value],performance_data[portfolio_id],performance_data[[#This Row],[portfolio_id]],performance_data[date],performance_data[[#This Row],[latest_date]])</f>
        <v>53611.46</v>
      </c>
      <c r="P1076" s="15">
        <f>_xlfn.MAXIFS(performance_data[portfolio_value],performance_data[portfolio_id],performance_data[[#This Row],[portfolio_id]],performance_data[date],performance_data[[#This Row],[starting_date]])</f>
        <v>280012.39</v>
      </c>
      <c r="Q1076" s="15">
        <f>performance_data[[#This Row],[latest_value]]-performance_data[[#This Row],[starting_value]]</f>
        <v>-226400.93000000002</v>
      </c>
      <c r="R1076" s="15">
        <f>performance_data[[#This Row],[net_inflows]]-performance_data[[#This Row],[net_outflows]]</f>
        <v>-1465.5699999999997</v>
      </c>
      <c r="S1076" s="15" t="str">
        <f>IF(performance_data[[#This Row],[net_inflows]]&gt;AVERAGE(performance_data[net_inflows]),"High","Low")</f>
        <v>High</v>
      </c>
      <c r="T1076" s="15">
        <f>AVERAGEIF(performance_data[inflow_flag],performance_data[[#This Row],[inflow_flag]],performance_data[return_percentage])</f>
        <v>4.8467905675459724</v>
      </c>
      <c r="U1076" s="17">
        <f>IF(performance_data[[#This Row],[return_percentage]]&lt;performance_data[[#This Row],[benchmark_return]],1,0)</f>
        <v>1</v>
      </c>
      <c r="V1076" s="17">
        <f>COUNTIFS(performance_data[portfolio_id],performance_data[[#This Row],[portfolio_id]])</f>
        <v>31</v>
      </c>
      <c r="W1076" s="17">
        <f>COUNTIFS(performance_data[portfolio_id],performance_data[[#This Row],[portfolio_id]],
          performance_data[return_flag],1)</f>
        <v>16</v>
      </c>
      <c r="X1076" s="15">
        <f>performance_data[[#This Row],[underperform_flag_count]]/performance_data[[#This Row],[totalportfoliocount]]</f>
        <v>0.5161290322580645</v>
      </c>
    </row>
    <row r="1077" spans="1:24" x14ac:dyDescent="0.3">
      <c r="A1077">
        <v>2582</v>
      </c>
      <c r="B1077" s="1">
        <v>45067</v>
      </c>
      <c r="C1077">
        <v>362469.18</v>
      </c>
      <c r="D1077">
        <v>-3.18</v>
      </c>
      <c r="E1077">
        <v>-2.71</v>
      </c>
      <c r="F1077">
        <v>1072.07</v>
      </c>
      <c r="G1077">
        <v>19553.04</v>
      </c>
      <c r="H1077" t="s">
        <v>2213</v>
      </c>
      <c r="I1077" t="s">
        <v>2211</v>
      </c>
      <c r="J1077">
        <v>5</v>
      </c>
      <c r="K1077" t="s">
        <v>2223</v>
      </c>
      <c r="L1077" t="str">
        <f>IF(performance_data[[#This Row],[return_percentage]]&gt;=performance_data[[#This Row],[benchmark_return]],"Higher","Lower")</f>
        <v>Lower</v>
      </c>
      <c r="M1077" s="14">
        <f xml:space="preserve"> _xlfn.MAXIFS(performance_data[date],performance_data[portfolio_id],performance_data[[#This Row],[portfolio_id]])</f>
        <v>45550</v>
      </c>
      <c r="N1077" s="14">
        <f xml:space="preserve"> _xlfn.MINIFS(performance_data[date],performance_data[portfolio_id],performance_data[[#This Row],[portfolio_id]])</f>
        <v>44841</v>
      </c>
      <c r="O1077" s="15">
        <f>_xlfn.MAXIFS(performance_data[portfolio_value],performance_data[portfolio_id],performance_data[[#This Row],[portfolio_id]],performance_data[date],performance_data[[#This Row],[latest_date]])</f>
        <v>53611.46</v>
      </c>
      <c r="P1077" s="15">
        <f>_xlfn.MAXIFS(performance_data[portfolio_value],performance_data[portfolio_id],performance_data[[#This Row],[portfolio_id]],performance_data[date],performance_data[[#This Row],[starting_date]])</f>
        <v>280012.39</v>
      </c>
      <c r="Q1077" s="15">
        <f>performance_data[[#This Row],[latest_value]]-performance_data[[#This Row],[starting_value]]</f>
        <v>-226400.93000000002</v>
      </c>
      <c r="R1077" s="15">
        <f>performance_data[[#This Row],[net_inflows]]-performance_data[[#This Row],[net_outflows]]</f>
        <v>-18480.97</v>
      </c>
      <c r="S1077" s="15" t="str">
        <f>IF(performance_data[[#This Row],[net_inflows]]&gt;AVERAGE(performance_data[net_inflows]),"High","Low")</f>
        <v>Low</v>
      </c>
      <c r="T1077" s="15">
        <f>AVERAGEIF(performance_data[inflow_flag],performance_data[[#This Row],[inflow_flag]],performance_data[return_percentage])</f>
        <v>5.0457846277021572</v>
      </c>
      <c r="U1077" s="17">
        <f>IF(performance_data[[#This Row],[return_percentage]]&lt;performance_data[[#This Row],[benchmark_return]],1,0)</f>
        <v>1</v>
      </c>
      <c r="V1077" s="17">
        <f>COUNTIFS(performance_data[portfolio_id],performance_data[[#This Row],[portfolio_id]])</f>
        <v>31</v>
      </c>
      <c r="W1077" s="17">
        <f>COUNTIFS(performance_data[portfolio_id],performance_data[[#This Row],[portfolio_id]],
          performance_data[return_flag],1)</f>
        <v>16</v>
      </c>
      <c r="X1077" s="15">
        <f>performance_data[[#This Row],[underperform_flag_count]]/performance_data[[#This Row],[totalportfoliocount]]</f>
        <v>0.5161290322580645</v>
      </c>
    </row>
    <row r="1078" spans="1:24" x14ac:dyDescent="0.3">
      <c r="A1078">
        <v>2582</v>
      </c>
      <c r="B1078" s="1">
        <v>45530</v>
      </c>
      <c r="C1078">
        <v>421351</v>
      </c>
      <c r="D1078">
        <v>5.48</v>
      </c>
      <c r="E1078">
        <v>6.4</v>
      </c>
      <c r="F1078">
        <v>215.24</v>
      </c>
      <c r="G1078">
        <v>12787.47</v>
      </c>
      <c r="H1078" t="s">
        <v>2205</v>
      </c>
      <c r="I1078" t="s">
        <v>2209</v>
      </c>
      <c r="J1078">
        <v>8</v>
      </c>
      <c r="K1078" t="s">
        <v>2214</v>
      </c>
      <c r="L1078" t="str">
        <f>IF(performance_data[[#This Row],[return_percentage]]&gt;=performance_data[[#This Row],[benchmark_return]],"Higher","Lower")</f>
        <v>Lower</v>
      </c>
      <c r="M1078" s="14">
        <f xml:space="preserve"> _xlfn.MAXIFS(performance_data[date],performance_data[portfolio_id],performance_data[[#This Row],[portfolio_id]])</f>
        <v>45550</v>
      </c>
      <c r="N1078" s="14">
        <f xml:space="preserve"> _xlfn.MINIFS(performance_data[date],performance_data[portfolio_id],performance_data[[#This Row],[portfolio_id]])</f>
        <v>44841</v>
      </c>
      <c r="O1078" s="15">
        <f>_xlfn.MAXIFS(performance_data[portfolio_value],performance_data[portfolio_id],performance_data[[#This Row],[portfolio_id]],performance_data[date],performance_data[[#This Row],[latest_date]])</f>
        <v>53611.46</v>
      </c>
      <c r="P1078" s="15">
        <f>_xlfn.MAXIFS(performance_data[portfolio_value],performance_data[portfolio_id],performance_data[[#This Row],[portfolio_id]],performance_data[date],performance_data[[#This Row],[starting_date]])</f>
        <v>280012.39</v>
      </c>
      <c r="Q1078" s="15">
        <f>performance_data[[#This Row],[latest_value]]-performance_data[[#This Row],[starting_value]]</f>
        <v>-226400.93000000002</v>
      </c>
      <c r="R1078" s="15">
        <f>performance_data[[#This Row],[net_inflows]]-performance_data[[#This Row],[net_outflows]]</f>
        <v>-12572.23</v>
      </c>
      <c r="S1078" s="15" t="str">
        <f>IF(performance_data[[#This Row],[net_inflows]]&gt;AVERAGE(performance_data[net_inflows]),"High","Low")</f>
        <v>Low</v>
      </c>
      <c r="T1078" s="15">
        <f>AVERAGEIF(performance_data[inflow_flag],performance_data[[#This Row],[inflow_flag]],performance_data[return_percentage])</f>
        <v>5.0457846277021572</v>
      </c>
      <c r="U1078" s="17">
        <f>IF(performance_data[[#This Row],[return_percentage]]&lt;performance_data[[#This Row],[benchmark_return]],1,0)</f>
        <v>1</v>
      </c>
      <c r="V1078" s="17">
        <f>COUNTIFS(performance_data[portfolio_id],performance_data[[#This Row],[portfolio_id]])</f>
        <v>31</v>
      </c>
      <c r="W1078" s="17">
        <f>COUNTIFS(performance_data[portfolio_id],performance_data[[#This Row],[portfolio_id]],
          performance_data[return_flag],1)</f>
        <v>16</v>
      </c>
      <c r="X1078" s="15">
        <f>performance_data[[#This Row],[underperform_flag_count]]/performance_data[[#This Row],[totalportfoliocount]]</f>
        <v>0.5161290322580645</v>
      </c>
    </row>
    <row r="1079" spans="1:24" x14ac:dyDescent="0.3">
      <c r="A1079">
        <v>2582</v>
      </c>
      <c r="B1079" s="1">
        <v>44922</v>
      </c>
      <c r="C1079">
        <v>99133.57</v>
      </c>
      <c r="D1079">
        <v>9.2799999999999994</v>
      </c>
      <c r="E1079">
        <v>9.93</v>
      </c>
      <c r="F1079">
        <v>19405.09</v>
      </c>
      <c r="G1079">
        <v>124.35</v>
      </c>
      <c r="H1079" t="s">
        <v>2220</v>
      </c>
      <c r="I1079" t="s">
        <v>2217</v>
      </c>
      <c r="J1079">
        <v>12</v>
      </c>
      <c r="K1079" t="s">
        <v>2218</v>
      </c>
      <c r="L1079" t="str">
        <f>IF(performance_data[[#This Row],[return_percentage]]&gt;=performance_data[[#This Row],[benchmark_return]],"Higher","Lower")</f>
        <v>Lower</v>
      </c>
      <c r="M1079" s="14">
        <f xml:space="preserve"> _xlfn.MAXIFS(performance_data[date],performance_data[portfolio_id],performance_data[[#This Row],[portfolio_id]])</f>
        <v>45550</v>
      </c>
      <c r="N1079" s="14">
        <f xml:space="preserve"> _xlfn.MINIFS(performance_data[date],performance_data[portfolio_id],performance_data[[#This Row],[portfolio_id]])</f>
        <v>44841</v>
      </c>
      <c r="O1079" s="15">
        <f>_xlfn.MAXIFS(performance_data[portfolio_value],performance_data[portfolio_id],performance_data[[#This Row],[portfolio_id]],performance_data[date],performance_data[[#This Row],[latest_date]])</f>
        <v>53611.46</v>
      </c>
      <c r="P1079" s="15">
        <f>_xlfn.MAXIFS(performance_data[portfolio_value],performance_data[portfolio_id],performance_data[[#This Row],[portfolio_id]],performance_data[date],performance_data[[#This Row],[starting_date]])</f>
        <v>280012.39</v>
      </c>
      <c r="Q1079" s="15">
        <f>performance_data[[#This Row],[latest_value]]-performance_data[[#This Row],[starting_value]]</f>
        <v>-226400.93000000002</v>
      </c>
      <c r="R1079" s="15">
        <f>performance_data[[#This Row],[net_inflows]]-performance_data[[#This Row],[net_outflows]]</f>
        <v>19280.740000000002</v>
      </c>
      <c r="S1079" s="15" t="str">
        <f>IF(performance_data[[#This Row],[net_inflows]]&gt;AVERAGE(performance_data[net_inflows]),"High","Low")</f>
        <v>High</v>
      </c>
      <c r="T1079" s="15">
        <f>AVERAGEIF(performance_data[inflow_flag],performance_data[[#This Row],[inflow_flag]],performance_data[return_percentage])</f>
        <v>4.8467905675459724</v>
      </c>
      <c r="U1079" s="17">
        <f>IF(performance_data[[#This Row],[return_percentage]]&lt;performance_data[[#This Row],[benchmark_return]],1,0)</f>
        <v>1</v>
      </c>
      <c r="V1079" s="17">
        <f>COUNTIFS(performance_data[portfolio_id],performance_data[[#This Row],[portfolio_id]])</f>
        <v>31</v>
      </c>
      <c r="W1079" s="17">
        <f>COUNTIFS(performance_data[portfolio_id],performance_data[[#This Row],[portfolio_id]],
          performance_data[return_flag],1)</f>
        <v>16</v>
      </c>
      <c r="X1079" s="15">
        <f>performance_data[[#This Row],[underperform_flag_count]]/performance_data[[#This Row],[totalportfoliocount]]</f>
        <v>0.5161290322580645</v>
      </c>
    </row>
    <row r="1080" spans="1:24" x14ac:dyDescent="0.3">
      <c r="A1080">
        <v>2582</v>
      </c>
      <c r="B1080" s="1">
        <v>45261</v>
      </c>
      <c r="C1080">
        <v>6501.19</v>
      </c>
      <c r="D1080">
        <v>16.02</v>
      </c>
      <c r="E1080">
        <v>13.35</v>
      </c>
      <c r="F1080">
        <v>4142.17</v>
      </c>
      <c r="G1080">
        <v>6998.79</v>
      </c>
      <c r="H1080" t="s">
        <v>2213</v>
      </c>
      <c r="I1080" t="s">
        <v>2217</v>
      </c>
      <c r="J1080">
        <v>12</v>
      </c>
      <c r="K1080" t="s">
        <v>2218</v>
      </c>
      <c r="L1080" t="str">
        <f>IF(performance_data[[#This Row],[return_percentage]]&gt;=performance_data[[#This Row],[benchmark_return]],"Higher","Lower")</f>
        <v>Higher</v>
      </c>
      <c r="M1080" s="14">
        <f xml:space="preserve"> _xlfn.MAXIFS(performance_data[date],performance_data[portfolio_id],performance_data[[#This Row],[portfolio_id]])</f>
        <v>45550</v>
      </c>
      <c r="N1080" s="14">
        <f xml:space="preserve"> _xlfn.MINIFS(performance_data[date],performance_data[portfolio_id],performance_data[[#This Row],[portfolio_id]])</f>
        <v>44841</v>
      </c>
      <c r="O1080" s="15">
        <f>_xlfn.MAXIFS(performance_data[portfolio_value],performance_data[portfolio_id],performance_data[[#This Row],[portfolio_id]],performance_data[date],performance_data[[#This Row],[latest_date]])</f>
        <v>53611.46</v>
      </c>
      <c r="P1080" s="15">
        <f>_xlfn.MAXIFS(performance_data[portfolio_value],performance_data[portfolio_id],performance_data[[#This Row],[portfolio_id]],performance_data[date],performance_data[[#This Row],[starting_date]])</f>
        <v>280012.39</v>
      </c>
      <c r="Q1080" s="15">
        <f>performance_data[[#This Row],[latest_value]]-performance_data[[#This Row],[starting_value]]</f>
        <v>-226400.93000000002</v>
      </c>
      <c r="R1080" s="15">
        <f>performance_data[[#This Row],[net_inflows]]-performance_data[[#This Row],[net_outflows]]</f>
        <v>-2856.62</v>
      </c>
      <c r="S1080" s="15" t="str">
        <f>IF(performance_data[[#This Row],[net_inflows]]&gt;AVERAGE(performance_data[net_inflows]),"High","Low")</f>
        <v>Low</v>
      </c>
      <c r="T1080" s="15">
        <f>AVERAGEIF(performance_data[inflow_flag],performance_data[[#This Row],[inflow_flag]],performance_data[return_percentage])</f>
        <v>5.0457846277021572</v>
      </c>
      <c r="U1080" s="17">
        <f>IF(performance_data[[#This Row],[return_percentage]]&lt;performance_data[[#This Row],[benchmark_return]],1,0)</f>
        <v>0</v>
      </c>
      <c r="V1080" s="17">
        <f>COUNTIFS(performance_data[portfolio_id],performance_data[[#This Row],[portfolio_id]])</f>
        <v>31</v>
      </c>
      <c r="W1080" s="17">
        <f>COUNTIFS(performance_data[portfolio_id],performance_data[[#This Row],[portfolio_id]],
          performance_data[return_flag],1)</f>
        <v>16</v>
      </c>
      <c r="X1080" s="15">
        <f>performance_data[[#This Row],[underperform_flag_count]]/performance_data[[#This Row],[totalportfoliocount]]</f>
        <v>0.5161290322580645</v>
      </c>
    </row>
    <row r="1081" spans="1:24" x14ac:dyDescent="0.3">
      <c r="A1081">
        <v>2582</v>
      </c>
      <c r="B1081" s="1">
        <v>45288</v>
      </c>
      <c r="C1081">
        <v>109700.05</v>
      </c>
      <c r="D1081">
        <v>13.9</v>
      </c>
      <c r="E1081">
        <v>15.19</v>
      </c>
      <c r="F1081">
        <v>5263.11</v>
      </c>
      <c r="G1081">
        <v>3152.07</v>
      </c>
      <c r="H1081" t="s">
        <v>2213</v>
      </c>
      <c r="I1081" t="s">
        <v>2217</v>
      </c>
      <c r="J1081">
        <v>12</v>
      </c>
      <c r="K1081" t="s">
        <v>2218</v>
      </c>
      <c r="L1081" t="str">
        <f>IF(performance_data[[#This Row],[return_percentage]]&gt;=performance_data[[#This Row],[benchmark_return]],"Higher","Lower")</f>
        <v>Lower</v>
      </c>
      <c r="M1081" s="14">
        <f xml:space="preserve"> _xlfn.MAXIFS(performance_data[date],performance_data[portfolio_id],performance_data[[#This Row],[portfolio_id]])</f>
        <v>45550</v>
      </c>
      <c r="N1081" s="14">
        <f xml:space="preserve"> _xlfn.MINIFS(performance_data[date],performance_data[portfolio_id],performance_data[[#This Row],[portfolio_id]])</f>
        <v>44841</v>
      </c>
      <c r="O1081" s="15">
        <f>_xlfn.MAXIFS(performance_data[portfolio_value],performance_data[portfolio_id],performance_data[[#This Row],[portfolio_id]],performance_data[date],performance_data[[#This Row],[latest_date]])</f>
        <v>53611.46</v>
      </c>
      <c r="P1081" s="15">
        <f>_xlfn.MAXIFS(performance_data[portfolio_value],performance_data[portfolio_id],performance_data[[#This Row],[portfolio_id]],performance_data[date],performance_data[[#This Row],[starting_date]])</f>
        <v>280012.39</v>
      </c>
      <c r="Q1081" s="15">
        <f>performance_data[[#This Row],[latest_value]]-performance_data[[#This Row],[starting_value]]</f>
        <v>-226400.93000000002</v>
      </c>
      <c r="R1081" s="15">
        <f>performance_data[[#This Row],[net_inflows]]-performance_data[[#This Row],[net_outflows]]</f>
        <v>2111.0399999999995</v>
      </c>
      <c r="S1081" s="15" t="str">
        <f>IF(performance_data[[#This Row],[net_inflows]]&gt;AVERAGE(performance_data[net_inflows]),"High","Low")</f>
        <v>Low</v>
      </c>
      <c r="T1081" s="15">
        <f>AVERAGEIF(performance_data[inflow_flag],performance_data[[#This Row],[inflow_flag]],performance_data[return_percentage])</f>
        <v>5.0457846277021572</v>
      </c>
      <c r="U1081" s="17">
        <f>IF(performance_data[[#This Row],[return_percentage]]&lt;performance_data[[#This Row],[benchmark_return]],1,0)</f>
        <v>1</v>
      </c>
      <c r="V1081" s="17">
        <f>COUNTIFS(performance_data[portfolio_id],performance_data[[#This Row],[portfolio_id]])</f>
        <v>31</v>
      </c>
      <c r="W1081" s="17">
        <f>COUNTIFS(performance_data[portfolio_id],performance_data[[#This Row],[portfolio_id]],
          performance_data[return_flag],1)</f>
        <v>16</v>
      </c>
      <c r="X1081" s="15">
        <f>performance_data[[#This Row],[underperform_flag_count]]/performance_data[[#This Row],[totalportfoliocount]]</f>
        <v>0.5161290322580645</v>
      </c>
    </row>
    <row r="1082" spans="1:24" x14ac:dyDescent="0.3">
      <c r="A1082">
        <v>2582</v>
      </c>
      <c r="B1082" s="1">
        <v>44987</v>
      </c>
      <c r="C1082">
        <v>464133.28</v>
      </c>
      <c r="D1082">
        <v>7.73</v>
      </c>
      <c r="E1082">
        <v>6.9</v>
      </c>
      <c r="F1082">
        <v>9707.2999999999993</v>
      </c>
      <c r="G1082">
        <v>371.27</v>
      </c>
      <c r="H1082" t="s">
        <v>2213</v>
      </c>
      <c r="I1082" t="s">
        <v>2206</v>
      </c>
      <c r="J1082">
        <v>3</v>
      </c>
      <c r="K1082" t="s">
        <v>2222</v>
      </c>
      <c r="L1082" t="str">
        <f>IF(performance_data[[#This Row],[return_percentage]]&gt;=performance_data[[#This Row],[benchmark_return]],"Higher","Lower")</f>
        <v>Higher</v>
      </c>
      <c r="M1082" s="14">
        <f xml:space="preserve"> _xlfn.MAXIFS(performance_data[date],performance_data[portfolio_id],performance_data[[#This Row],[portfolio_id]])</f>
        <v>45550</v>
      </c>
      <c r="N1082" s="14">
        <f xml:space="preserve"> _xlfn.MINIFS(performance_data[date],performance_data[portfolio_id],performance_data[[#This Row],[portfolio_id]])</f>
        <v>44841</v>
      </c>
      <c r="O1082" s="15">
        <f>_xlfn.MAXIFS(performance_data[portfolio_value],performance_data[portfolio_id],performance_data[[#This Row],[portfolio_id]],performance_data[date],performance_data[[#This Row],[latest_date]])</f>
        <v>53611.46</v>
      </c>
      <c r="P1082" s="15">
        <f>_xlfn.MAXIFS(performance_data[portfolio_value],performance_data[portfolio_id],performance_data[[#This Row],[portfolio_id]],performance_data[date],performance_data[[#This Row],[starting_date]])</f>
        <v>280012.39</v>
      </c>
      <c r="Q1082" s="15">
        <f>performance_data[[#This Row],[latest_value]]-performance_data[[#This Row],[starting_value]]</f>
        <v>-226400.93000000002</v>
      </c>
      <c r="R1082" s="15">
        <f>performance_data[[#This Row],[net_inflows]]-performance_data[[#This Row],[net_outflows]]</f>
        <v>9336.0299999999988</v>
      </c>
      <c r="S1082" s="15" t="str">
        <f>IF(performance_data[[#This Row],[net_inflows]]&gt;AVERAGE(performance_data[net_inflows]),"High","Low")</f>
        <v>Low</v>
      </c>
      <c r="T1082" s="15">
        <f>AVERAGEIF(performance_data[inflow_flag],performance_data[[#This Row],[inflow_flag]],performance_data[return_percentage])</f>
        <v>5.0457846277021572</v>
      </c>
      <c r="U1082" s="17">
        <f>IF(performance_data[[#This Row],[return_percentage]]&lt;performance_data[[#This Row],[benchmark_return]],1,0)</f>
        <v>0</v>
      </c>
      <c r="V1082" s="17">
        <f>COUNTIFS(performance_data[portfolio_id],performance_data[[#This Row],[portfolio_id]])</f>
        <v>31</v>
      </c>
      <c r="W1082" s="17">
        <f>COUNTIFS(performance_data[portfolio_id],performance_data[[#This Row],[portfolio_id]],
          performance_data[return_flag],1)</f>
        <v>16</v>
      </c>
      <c r="X1082" s="15">
        <f>performance_data[[#This Row],[underperform_flag_count]]/performance_data[[#This Row],[totalportfoliocount]]</f>
        <v>0.5161290322580645</v>
      </c>
    </row>
    <row r="1083" spans="1:24" x14ac:dyDescent="0.3">
      <c r="A1083">
        <v>2582</v>
      </c>
      <c r="B1083" s="1">
        <v>45328</v>
      </c>
      <c r="C1083">
        <v>274784.73</v>
      </c>
      <c r="D1083">
        <v>11.2</v>
      </c>
      <c r="E1083">
        <v>12.3</v>
      </c>
      <c r="F1083">
        <v>4136.1899999999996</v>
      </c>
      <c r="G1083">
        <v>10451.700000000001</v>
      </c>
      <c r="H1083" t="s">
        <v>2205</v>
      </c>
      <c r="I1083" t="s">
        <v>2206</v>
      </c>
      <c r="J1083">
        <v>2</v>
      </c>
      <c r="K1083" t="s">
        <v>2226</v>
      </c>
      <c r="L1083" t="str">
        <f>IF(performance_data[[#This Row],[return_percentage]]&gt;=performance_data[[#This Row],[benchmark_return]],"Higher","Lower")</f>
        <v>Lower</v>
      </c>
      <c r="M1083" s="14">
        <f xml:space="preserve"> _xlfn.MAXIFS(performance_data[date],performance_data[portfolio_id],performance_data[[#This Row],[portfolio_id]])</f>
        <v>45550</v>
      </c>
      <c r="N1083" s="14">
        <f xml:space="preserve"> _xlfn.MINIFS(performance_data[date],performance_data[portfolio_id],performance_data[[#This Row],[portfolio_id]])</f>
        <v>44841</v>
      </c>
      <c r="O1083" s="15">
        <f>_xlfn.MAXIFS(performance_data[portfolio_value],performance_data[portfolio_id],performance_data[[#This Row],[portfolio_id]],performance_data[date],performance_data[[#This Row],[latest_date]])</f>
        <v>53611.46</v>
      </c>
      <c r="P1083" s="15">
        <f>_xlfn.MAXIFS(performance_data[portfolio_value],performance_data[portfolio_id],performance_data[[#This Row],[portfolio_id]],performance_data[date],performance_data[[#This Row],[starting_date]])</f>
        <v>280012.39</v>
      </c>
      <c r="Q1083" s="15">
        <f>performance_data[[#This Row],[latest_value]]-performance_data[[#This Row],[starting_value]]</f>
        <v>-226400.93000000002</v>
      </c>
      <c r="R1083" s="15">
        <f>performance_data[[#This Row],[net_inflows]]-performance_data[[#This Row],[net_outflows]]</f>
        <v>-6315.5100000000011</v>
      </c>
      <c r="S1083" s="15" t="str">
        <f>IF(performance_data[[#This Row],[net_inflows]]&gt;AVERAGE(performance_data[net_inflows]),"High","Low")</f>
        <v>Low</v>
      </c>
      <c r="T1083" s="15">
        <f>AVERAGEIF(performance_data[inflow_flag],performance_data[[#This Row],[inflow_flag]],performance_data[return_percentage])</f>
        <v>5.0457846277021572</v>
      </c>
      <c r="U1083" s="17">
        <f>IF(performance_data[[#This Row],[return_percentage]]&lt;performance_data[[#This Row],[benchmark_return]],1,0)</f>
        <v>1</v>
      </c>
      <c r="V1083" s="17">
        <f>COUNTIFS(performance_data[portfolio_id],performance_data[[#This Row],[portfolio_id]])</f>
        <v>31</v>
      </c>
      <c r="W1083" s="17">
        <f>COUNTIFS(performance_data[portfolio_id],performance_data[[#This Row],[portfolio_id]],
          performance_data[return_flag],1)</f>
        <v>16</v>
      </c>
      <c r="X1083" s="15">
        <f>performance_data[[#This Row],[underperform_flag_count]]/performance_data[[#This Row],[totalportfoliocount]]</f>
        <v>0.5161290322580645</v>
      </c>
    </row>
    <row r="1084" spans="1:24" x14ac:dyDescent="0.3">
      <c r="A1084">
        <v>2582</v>
      </c>
      <c r="B1084" s="1">
        <v>44984</v>
      </c>
      <c r="C1084">
        <v>493056.38</v>
      </c>
      <c r="D1084">
        <v>-6.09</v>
      </c>
      <c r="E1084">
        <v>-5.5</v>
      </c>
      <c r="F1084">
        <v>13866.04</v>
      </c>
      <c r="G1084">
        <v>2697.79</v>
      </c>
      <c r="H1084" t="s">
        <v>2213</v>
      </c>
      <c r="I1084" t="s">
        <v>2206</v>
      </c>
      <c r="J1084">
        <v>2</v>
      </c>
      <c r="K1084" t="s">
        <v>2226</v>
      </c>
      <c r="L1084" t="str">
        <f>IF(performance_data[[#This Row],[return_percentage]]&gt;=performance_data[[#This Row],[benchmark_return]],"Higher","Lower")</f>
        <v>Lower</v>
      </c>
      <c r="M1084" s="14">
        <f xml:space="preserve"> _xlfn.MAXIFS(performance_data[date],performance_data[portfolio_id],performance_data[[#This Row],[portfolio_id]])</f>
        <v>45550</v>
      </c>
      <c r="N1084" s="14">
        <f xml:space="preserve"> _xlfn.MINIFS(performance_data[date],performance_data[portfolio_id],performance_data[[#This Row],[portfolio_id]])</f>
        <v>44841</v>
      </c>
      <c r="O1084" s="15">
        <f>_xlfn.MAXIFS(performance_data[portfolio_value],performance_data[portfolio_id],performance_data[[#This Row],[portfolio_id]],performance_data[date],performance_data[[#This Row],[latest_date]])</f>
        <v>53611.46</v>
      </c>
      <c r="P1084" s="15">
        <f>_xlfn.MAXIFS(performance_data[portfolio_value],performance_data[portfolio_id],performance_data[[#This Row],[portfolio_id]],performance_data[date],performance_data[[#This Row],[starting_date]])</f>
        <v>280012.39</v>
      </c>
      <c r="Q1084" s="15">
        <f>performance_data[[#This Row],[latest_value]]-performance_data[[#This Row],[starting_value]]</f>
        <v>-226400.93000000002</v>
      </c>
      <c r="R1084" s="15">
        <f>performance_data[[#This Row],[net_inflows]]-performance_data[[#This Row],[net_outflows]]</f>
        <v>11168.25</v>
      </c>
      <c r="S1084" s="15" t="str">
        <f>IF(performance_data[[#This Row],[net_inflows]]&gt;AVERAGE(performance_data[net_inflows]),"High","Low")</f>
        <v>High</v>
      </c>
      <c r="T1084" s="15">
        <f>AVERAGEIF(performance_data[inflow_flag],performance_data[[#This Row],[inflow_flag]],performance_data[return_percentage])</f>
        <v>4.8467905675459724</v>
      </c>
      <c r="U1084" s="17">
        <f>IF(performance_data[[#This Row],[return_percentage]]&lt;performance_data[[#This Row],[benchmark_return]],1,0)</f>
        <v>1</v>
      </c>
      <c r="V1084" s="17">
        <f>COUNTIFS(performance_data[portfolio_id],performance_data[[#This Row],[portfolio_id]])</f>
        <v>31</v>
      </c>
      <c r="W1084" s="17">
        <f>COUNTIFS(performance_data[portfolio_id],performance_data[[#This Row],[portfolio_id]],
          performance_data[return_flag],1)</f>
        <v>16</v>
      </c>
      <c r="X1084" s="15">
        <f>performance_data[[#This Row],[underperform_flag_count]]/performance_data[[#This Row],[totalportfoliocount]]</f>
        <v>0.5161290322580645</v>
      </c>
    </row>
    <row r="1085" spans="1:24" x14ac:dyDescent="0.3">
      <c r="A1085">
        <v>2582</v>
      </c>
      <c r="B1085" s="1">
        <v>44841</v>
      </c>
      <c r="C1085">
        <v>280012.39</v>
      </c>
      <c r="D1085">
        <v>19.66</v>
      </c>
      <c r="E1085">
        <v>17.88</v>
      </c>
      <c r="F1085">
        <v>10200.81</v>
      </c>
      <c r="G1085">
        <v>17952.43</v>
      </c>
      <c r="H1085" t="s">
        <v>2220</v>
      </c>
      <c r="I1085" t="s">
        <v>2217</v>
      </c>
      <c r="J1085">
        <v>10</v>
      </c>
      <c r="K1085" t="s">
        <v>2224</v>
      </c>
      <c r="L1085" t="str">
        <f>IF(performance_data[[#This Row],[return_percentage]]&gt;=performance_data[[#This Row],[benchmark_return]],"Higher","Lower")</f>
        <v>Higher</v>
      </c>
      <c r="M1085" s="14">
        <f xml:space="preserve"> _xlfn.MAXIFS(performance_data[date],performance_data[portfolio_id],performance_data[[#This Row],[portfolio_id]])</f>
        <v>45550</v>
      </c>
      <c r="N1085" s="14">
        <f xml:space="preserve"> _xlfn.MINIFS(performance_data[date],performance_data[portfolio_id],performance_data[[#This Row],[portfolio_id]])</f>
        <v>44841</v>
      </c>
      <c r="O1085" s="15">
        <f>_xlfn.MAXIFS(performance_data[portfolio_value],performance_data[portfolio_id],performance_data[[#This Row],[portfolio_id]],performance_data[date],performance_data[[#This Row],[latest_date]])</f>
        <v>53611.46</v>
      </c>
      <c r="P1085" s="15">
        <f>_xlfn.MAXIFS(performance_data[portfolio_value],performance_data[portfolio_id],performance_data[[#This Row],[portfolio_id]],performance_data[date],performance_data[[#This Row],[starting_date]])</f>
        <v>280012.39</v>
      </c>
      <c r="Q1085" s="15">
        <f>performance_data[[#This Row],[latest_value]]-performance_data[[#This Row],[starting_value]]</f>
        <v>-226400.93000000002</v>
      </c>
      <c r="R1085" s="15">
        <f>performance_data[[#This Row],[net_inflows]]-performance_data[[#This Row],[net_outflows]]</f>
        <v>-7751.6200000000008</v>
      </c>
      <c r="S1085" s="15" t="str">
        <f>IF(performance_data[[#This Row],[net_inflows]]&gt;AVERAGE(performance_data[net_inflows]),"High","Low")</f>
        <v>High</v>
      </c>
      <c r="T1085" s="15">
        <f>AVERAGEIF(performance_data[inflow_flag],performance_data[[#This Row],[inflow_flag]],performance_data[return_percentage])</f>
        <v>4.8467905675459724</v>
      </c>
      <c r="U1085" s="17">
        <f>IF(performance_data[[#This Row],[return_percentage]]&lt;performance_data[[#This Row],[benchmark_return]],1,0)</f>
        <v>0</v>
      </c>
      <c r="V1085" s="17">
        <f>COUNTIFS(performance_data[portfolio_id],performance_data[[#This Row],[portfolio_id]])</f>
        <v>31</v>
      </c>
      <c r="W1085" s="17">
        <f>COUNTIFS(performance_data[portfolio_id],performance_data[[#This Row],[portfolio_id]],
          performance_data[return_flag],1)</f>
        <v>16</v>
      </c>
      <c r="X1085" s="15">
        <f>performance_data[[#This Row],[underperform_flag_count]]/performance_data[[#This Row],[totalportfoliocount]]</f>
        <v>0.5161290322580645</v>
      </c>
    </row>
    <row r="1086" spans="1:24" x14ac:dyDescent="0.3">
      <c r="A1086">
        <v>2582</v>
      </c>
      <c r="B1086" s="1">
        <v>44933</v>
      </c>
      <c r="C1086">
        <v>474923.61</v>
      </c>
      <c r="D1086">
        <v>18.14</v>
      </c>
      <c r="E1086">
        <v>20.93</v>
      </c>
      <c r="F1086">
        <v>16095.3</v>
      </c>
      <c r="G1086">
        <v>12407.62</v>
      </c>
      <c r="H1086" t="s">
        <v>2213</v>
      </c>
      <c r="I1086" t="s">
        <v>2206</v>
      </c>
      <c r="J1086">
        <v>1</v>
      </c>
      <c r="K1086" t="s">
        <v>2207</v>
      </c>
      <c r="L1086" t="str">
        <f>IF(performance_data[[#This Row],[return_percentage]]&gt;=performance_data[[#This Row],[benchmark_return]],"Higher","Lower")</f>
        <v>Lower</v>
      </c>
      <c r="M1086" s="14">
        <f xml:space="preserve"> _xlfn.MAXIFS(performance_data[date],performance_data[portfolio_id],performance_data[[#This Row],[portfolio_id]])</f>
        <v>45550</v>
      </c>
      <c r="N1086" s="14">
        <f xml:space="preserve"> _xlfn.MINIFS(performance_data[date],performance_data[portfolio_id],performance_data[[#This Row],[portfolio_id]])</f>
        <v>44841</v>
      </c>
      <c r="O1086" s="15">
        <f>_xlfn.MAXIFS(performance_data[portfolio_value],performance_data[portfolio_id],performance_data[[#This Row],[portfolio_id]],performance_data[date],performance_data[[#This Row],[latest_date]])</f>
        <v>53611.46</v>
      </c>
      <c r="P1086" s="15">
        <f>_xlfn.MAXIFS(performance_data[portfolio_value],performance_data[portfolio_id],performance_data[[#This Row],[portfolio_id]],performance_data[date],performance_data[[#This Row],[starting_date]])</f>
        <v>280012.39</v>
      </c>
      <c r="Q1086" s="15">
        <f>performance_data[[#This Row],[latest_value]]-performance_data[[#This Row],[starting_value]]</f>
        <v>-226400.93000000002</v>
      </c>
      <c r="R1086" s="15">
        <f>performance_data[[#This Row],[net_inflows]]-performance_data[[#This Row],[net_outflows]]</f>
        <v>3687.6799999999985</v>
      </c>
      <c r="S1086" s="15" t="str">
        <f>IF(performance_data[[#This Row],[net_inflows]]&gt;AVERAGE(performance_data[net_inflows]),"High","Low")</f>
        <v>High</v>
      </c>
      <c r="T1086" s="15">
        <f>AVERAGEIF(performance_data[inflow_flag],performance_data[[#This Row],[inflow_flag]],performance_data[return_percentage])</f>
        <v>4.8467905675459724</v>
      </c>
      <c r="U1086" s="17">
        <f>IF(performance_data[[#This Row],[return_percentage]]&lt;performance_data[[#This Row],[benchmark_return]],1,0)</f>
        <v>1</v>
      </c>
      <c r="V1086" s="17">
        <f>COUNTIFS(performance_data[portfolio_id],performance_data[[#This Row],[portfolio_id]])</f>
        <v>31</v>
      </c>
      <c r="W1086" s="17">
        <f>COUNTIFS(performance_data[portfolio_id],performance_data[[#This Row],[portfolio_id]],
          performance_data[return_flag],1)</f>
        <v>16</v>
      </c>
      <c r="X1086" s="15">
        <f>performance_data[[#This Row],[underperform_flag_count]]/performance_data[[#This Row],[totalportfoliocount]]</f>
        <v>0.5161290322580645</v>
      </c>
    </row>
    <row r="1087" spans="1:24" x14ac:dyDescent="0.3">
      <c r="A1087">
        <v>2598</v>
      </c>
      <c r="B1087" s="1">
        <v>45110</v>
      </c>
      <c r="C1087">
        <v>139680.28</v>
      </c>
      <c r="D1087">
        <v>7.33</v>
      </c>
      <c r="E1087">
        <v>7.38</v>
      </c>
      <c r="F1087">
        <v>14007.81</v>
      </c>
      <c r="G1087">
        <v>19072.150000000001</v>
      </c>
      <c r="H1087" t="s">
        <v>2213</v>
      </c>
      <c r="I1087" t="s">
        <v>2209</v>
      </c>
      <c r="J1087">
        <v>7</v>
      </c>
      <c r="K1087" t="s">
        <v>2210</v>
      </c>
      <c r="L1087" t="str">
        <f>IF(performance_data[[#This Row],[return_percentage]]&gt;=performance_data[[#This Row],[benchmark_return]],"Higher","Lower")</f>
        <v>Lower</v>
      </c>
      <c r="M1087" s="14">
        <f xml:space="preserve"> _xlfn.MAXIFS(performance_data[date],performance_data[portfolio_id],performance_data[[#This Row],[portfolio_id]])</f>
        <v>45533</v>
      </c>
      <c r="N1087" s="14">
        <f xml:space="preserve"> _xlfn.MINIFS(performance_data[date],performance_data[portfolio_id],performance_data[[#This Row],[portfolio_id]])</f>
        <v>44841</v>
      </c>
      <c r="O1087" s="15">
        <f>_xlfn.MAXIFS(performance_data[portfolio_value],performance_data[portfolio_id],performance_data[[#This Row],[portfolio_id]],performance_data[date],performance_data[[#This Row],[latest_date]])</f>
        <v>43402.02</v>
      </c>
      <c r="P1087" s="15">
        <f>_xlfn.MAXIFS(performance_data[portfolio_value],performance_data[portfolio_id],performance_data[[#This Row],[portfolio_id]],performance_data[date],performance_data[[#This Row],[starting_date]])</f>
        <v>79568.509999999995</v>
      </c>
      <c r="Q1087" s="15">
        <f>performance_data[[#This Row],[latest_value]]-performance_data[[#This Row],[starting_value]]</f>
        <v>-36166.49</v>
      </c>
      <c r="R1087" s="15">
        <f>performance_data[[#This Row],[net_inflows]]-performance_data[[#This Row],[net_outflows]]</f>
        <v>-5064.340000000002</v>
      </c>
      <c r="S1087" s="15" t="str">
        <f>IF(performance_data[[#This Row],[net_inflows]]&gt;AVERAGE(performance_data[net_inflows]),"High","Low")</f>
        <v>High</v>
      </c>
      <c r="T1087" s="15">
        <f>AVERAGEIF(performance_data[inflow_flag],performance_data[[#This Row],[inflow_flag]],performance_data[return_percentage])</f>
        <v>4.8467905675459724</v>
      </c>
      <c r="U1087" s="17">
        <f>IF(performance_data[[#This Row],[return_percentage]]&lt;performance_data[[#This Row],[benchmark_return]],1,0)</f>
        <v>1</v>
      </c>
      <c r="V1087" s="17">
        <f>COUNTIFS(performance_data[portfolio_id],performance_data[[#This Row],[portfolio_id]])</f>
        <v>20</v>
      </c>
      <c r="W1087" s="17">
        <f>COUNTIFS(performance_data[portfolio_id],performance_data[[#This Row],[portfolio_id]],
          performance_data[return_flag],1)</f>
        <v>12</v>
      </c>
      <c r="X1087" s="15">
        <f>performance_data[[#This Row],[underperform_flag_count]]/performance_data[[#This Row],[totalportfoliocount]]</f>
        <v>0.6</v>
      </c>
    </row>
    <row r="1088" spans="1:24" x14ac:dyDescent="0.3">
      <c r="A1088">
        <v>2598</v>
      </c>
      <c r="B1088" s="1">
        <v>45358</v>
      </c>
      <c r="C1088">
        <v>420990.68</v>
      </c>
      <c r="D1088">
        <v>14.43</v>
      </c>
      <c r="E1088">
        <v>15.59</v>
      </c>
      <c r="F1088">
        <v>16747.330000000002</v>
      </c>
      <c r="G1088">
        <v>19936.87</v>
      </c>
      <c r="H1088" t="s">
        <v>2205</v>
      </c>
      <c r="I1088" t="s">
        <v>2206</v>
      </c>
      <c r="J1088">
        <v>3</v>
      </c>
      <c r="K1088" t="s">
        <v>2222</v>
      </c>
      <c r="L1088" t="str">
        <f>IF(performance_data[[#This Row],[return_percentage]]&gt;=performance_data[[#This Row],[benchmark_return]],"Higher","Lower")</f>
        <v>Lower</v>
      </c>
      <c r="M1088" s="14">
        <f xml:space="preserve"> _xlfn.MAXIFS(performance_data[date],performance_data[portfolio_id],performance_data[[#This Row],[portfolio_id]])</f>
        <v>45533</v>
      </c>
      <c r="N1088" s="14">
        <f xml:space="preserve"> _xlfn.MINIFS(performance_data[date],performance_data[portfolio_id],performance_data[[#This Row],[portfolio_id]])</f>
        <v>44841</v>
      </c>
      <c r="O1088" s="15">
        <f>_xlfn.MAXIFS(performance_data[portfolio_value],performance_data[portfolio_id],performance_data[[#This Row],[portfolio_id]],performance_data[date],performance_data[[#This Row],[latest_date]])</f>
        <v>43402.02</v>
      </c>
      <c r="P1088" s="15">
        <f>_xlfn.MAXIFS(performance_data[portfolio_value],performance_data[portfolio_id],performance_data[[#This Row],[portfolio_id]],performance_data[date],performance_data[[#This Row],[starting_date]])</f>
        <v>79568.509999999995</v>
      </c>
      <c r="Q1088" s="15">
        <f>performance_data[[#This Row],[latest_value]]-performance_data[[#This Row],[starting_value]]</f>
        <v>-36166.49</v>
      </c>
      <c r="R1088" s="15">
        <f>performance_data[[#This Row],[net_inflows]]-performance_data[[#This Row],[net_outflows]]</f>
        <v>-3189.5399999999972</v>
      </c>
      <c r="S1088" s="15" t="str">
        <f>IF(performance_data[[#This Row],[net_inflows]]&gt;AVERAGE(performance_data[net_inflows]),"High","Low")</f>
        <v>High</v>
      </c>
      <c r="T1088" s="15">
        <f>AVERAGEIF(performance_data[inflow_flag],performance_data[[#This Row],[inflow_flag]],performance_data[return_percentage])</f>
        <v>4.8467905675459724</v>
      </c>
      <c r="U1088" s="17">
        <f>IF(performance_data[[#This Row],[return_percentage]]&lt;performance_data[[#This Row],[benchmark_return]],1,0)</f>
        <v>1</v>
      </c>
      <c r="V1088" s="17">
        <f>COUNTIFS(performance_data[portfolio_id],performance_data[[#This Row],[portfolio_id]])</f>
        <v>20</v>
      </c>
      <c r="W1088" s="17">
        <f>COUNTIFS(performance_data[portfolio_id],performance_data[[#This Row],[portfolio_id]],
          performance_data[return_flag],1)</f>
        <v>12</v>
      </c>
      <c r="X1088" s="15">
        <f>performance_data[[#This Row],[underperform_flag_count]]/performance_data[[#This Row],[totalportfoliocount]]</f>
        <v>0.6</v>
      </c>
    </row>
    <row r="1089" spans="1:24" x14ac:dyDescent="0.3">
      <c r="A1089">
        <v>2598</v>
      </c>
      <c r="B1089" s="1">
        <v>44960</v>
      </c>
      <c r="C1089">
        <v>63175.42</v>
      </c>
      <c r="D1089">
        <v>-7.28</v>
      </c>
      <c r="E1089">
        <v>-7.64</v>
      </c>
      <c r="F1089">
        <v>19168.96</v>
      </c>
      <c r="G1089">
        <v>1920.33</v>
      </c>
      <c r="H1089" t="s">
        <v>2213</v>
      </c>
      <c r="I1089" t="s">
        <v>2206</v>
      </c>
      <c r="J1089">
        <v>2</v>
      </c>
      <c r="K1089" t="s">
        <v>2226</v>
      </c>
      <c r="L1089" t="str">
        <f>IF(performance_data[[#This Row],[return_percentage]]&gt;=performance_data[[#This Row],[benchmark_return]],"Higher","Lower")</f>
        <v>Higher</v>
      </c>
      <c r="M1089" s="14">
        <f xml:space="preserve"> _xlfn.MAXIFS(performance_data[date],performance_data[portfolio_id],performance_data[[#This Row],[portfolio_id]])</f>
        <v>45533</v>
      </c>
      <c r="N1089" s="14">
        <f xml:space="preserve"> _xlfn.MINIFS(performance_data[date],performance_data[portfolio_id],performance_data[[#This Row],[portfolio_id]])</f>
        <v>44841</v>
      </c>
      <c r="O1089" s="15">
        <f>_xlfn.MAXIFS(performance_data[portfolio_value],performance_data[portfolio_id],performance_data[[#This Row],[portfolio_id]],performance_data[date],performance_data[[#This Row],[latest_date]])</f>
        <v>43402.02</v>
      </c>
      <c r="P1089" s="15">
        <f>_xlfn.MAXIFS(performance_data[portfolio_value],performance_data[portfolio_id],performance_data[[#This Row],[portfolio_id]],performance_data[date],performance_data[[#This Row],[starting_date]])</f>
        <v>79568.509999999995</v>
      </c>
      <c r="Q1089" s="15">
        <f>performance_data[[#This Row],[latest_value]]-performance_data[[#This Row],[starting_value]]</f>
        <v>-36166.49</v>
      </c>
      <c r="R1089" s="15">
        <f>performance_data[[#This Row],[net_inflows]]-performance_data[[#This Row],[net_outflows]]</f>
        <v>17248.629999999997</v>
      </c>
      <c r="S1089" s="15" t="str">
        <f>IF(performance_data[[#This Row],[net_inflows]]&gt;AVERAGE(performance_data[net_inflows]),"High","Low")</f>
        <v>High</v>
      </c>
      <c r="T1089" s="15">
        <f>AVERAGEIF(performance_data[inflow_flag],performance_data[[#This Row],[inflow_flag]],performance_data[return_percentage])</f>
        <v>4.8467905675459724</v>
      </c>
      <c r="U1089" s="17">
        <f>IF(performance_data[[#This Row],[return_percentage]]&lt;performance_data[[#This Row],[benchmark_return]],1,0)</f>
        <v>0</v>
      </c>
      <c r="V1089" s="17">
        <f>COUNTIFS(performance_data[portfolio_id],performance_data[[#This Row],[portfolio_id]])</f>
        <v>20</v>
      </c>
      <c r="W1089" s="17">
        <f>COUNTIFS(performance_data[portfolio_id],performance_data[[#This Row],[portfolio_id]],
          performance_data[return_flag],1)</f>
        <v>12</v>
      </c>
      <c r="X1089" s="15">
        <f>performance_data[[#This Row],[underperform_flag_count]]/performance_data[[#This Row],[totalportfoliocount]]</f>
        <v>0.6</v>
      </c>
    </row>
    <row r="1090" spans="1:24" x14ac:dyDescent="0.3">
      <c r="A1090">
        <v>2598</v>
      </c>
      <c r="B1090" s="1">
        <v>44848</v>
      </c>
      <c r="C1090">
        <v>206530.27</v>
      </c>
      <c r="D1090">
        <v>17.98</v>
      </c>
      <c r="E1090">
        <v>20.51</v>
      </c>
      <c r="F1090">
        <v>14263.79</v>
      </c>
      <c r="G1090">
        <v>17646.11</v>
      </c>
      <c r="H1090" t="s">
        <v>2220</v>
      </c>
      <c r="I1090" t="s">
        <v>2217</v>
      </c>
      <c r="J1090">
        <v>10</v>
      </c>
      <c r="K1090" t="s">
        <v>2224</v>
      </c>
      <c r="L1090" t="str">
        <f>IF(performance_data[[#This Row],[return_percentage]]&gt;=performance_data[[#This Row],[benchmark_return]],"Higher","Lower")</f>
        <v>Lower</v>
      </c>
      <c r="M1090" s="14">
        <f xml:space="preserve"> _xlfn.MAXIFS(performance_data[date],performance_data[portfolio_id],performance_data[[#This Row],[portfolio_id]])</f>
        <v>45533</v>
      </c>
      <c r="N1090" s="14">
        <f xml:space="preserve"> _xlfn.MINIFS(performance_data[date],performance_data[portfolio_id],performance_data[[#This Row],[portfolio_id]])</f>
        <v>44841</v>
      </c>
      <c r="O1090" s="15">
        <f>_xlfn.MAXIFS(performance_data[portfolio_value],performance_data[portfolio_id],performance_data[[#This Row],[portfolio_id]],performance_data[date],performance_data[[#This Row],[latest_date]])</f>
        <v>43402.02</v>
      </c>
      <c r="P1090" s="15">
        <f>_xlfn.MAXIFS(performance_data[portfolio_value],performance_data[portfolio_id],performance_data[[#This Row],[portfolio_id]],performance_data[date],performance_data[[#This Row],[starting_date]])</f>
        <v>79568.509999999995</v>
      </c>
      <c r="Q1090" s="15">
        <f>performance_data[[#This Row],[latest_value]]-performance_data[[#This Row],[starting_value]]</f>
        <v>-36166.49</v>
      </c>
      <c r="R1090" s="15">
        <f>performance_data[[#This Row],[net_inflows]]-performance_data[[#This Row],[net_outflows]]</f>
        <v>-3382.3199999999997</v>
      </c>
      <c r="S1090" s="15" t="str">
        <f>IF(performance_data[[#This Row],[net_inflows]]&gt;AVERAGE(performance_data[net_inflows]),"High","Low")</f>
        <v>High</v>
      </c>
      <c r="T1090" s="15">
        <f>AVERAGEIF(performance_data[inflow_flag],performance_data[[#This Row],[inflow_flag]],performance_data[return_percentage])</f>
        <v>4.8467905675459724</v>
      </c>
      <c r="U1090" s="17">
        <f>IF(performance_data[[#This Row],[return_percentage]]&lt;performance_data[[#This Row],[benchmark_return]],1,0)</f>
        <v>1</v>
      </c>
      <c r="V1090" s="17">
        <f>COUNTIFS(performance_data[portfolio_id],performance_data[[#This Row],[portfolio_id]])</f>
        <v>20</v>
      </c>
      <c r="W1090" s="17">
        <f>COUNTIFS(performance_data[portfolio_id],performance_data[[#This Row],[portfolio_id]],
          performance_data[return_flag],1)</f>
        <v>12</v>
      </c>
      <c r="X1090" s="15">
        <f>performance_data[[#This Row],[underperform_flag_count]]/performance_data[[#This Row],[totalportfoliocount]]</f>
        <v>0.6</v>
      </c>
    </row>
    <row r="1091" spans="1:24" x14ac:dyDescent="0.3">
      <c r="A1091">
        <v>2598</v>
      </c>
      <c r="B1091" s="1">
        <v>45204</v>
      </c>
      <c r="C1091">
        <v>60287.39</v>
      </c>
      <c r="D1091">
        <v>14.92</v>
      </c>
      <c r="E1091">
        <v>16.190000000000001</v>
      </c>
      <c r="F1091">
        <v>7402.02</v>
      </c>
      <c r="G1091">
        <v>10440.01</v>
      </c>
      <c r="H1091" t="s">
        <v>2213</v>
      </c>
      <c r="I1091" t="s">
        <v>2217</v>
      </c>
      <c r="J1091">
        <v>10</v>
      </c>
      <c r="K1091" t="s">
        <v>2224</v>
      </c>
      <c r="L1091" t="str">
        <f>IF(performance_data[[#This Row],[return_percentage]]&gt;=performance_data[[#This Row],[benchmark_return]],"Higher","Lower")</f>
        <v>Lower</v>
      </c>
      <c r="M1091" s="14">
        <f xml:space="preserve"> _xlfn.MAXIFS(performance_data[date],performance_data[portfolio_id],performance_data[[#This Row],[portfolio_id]])</f>
        <v>45533</v>
      </c>
      <c r="N1091" s="14">
        <f xml:space="preserve"> _xlfn.MINIFS(performance_data[date],performance_data[portfolio_id],performance_data[[#This Row],[portfolio_id]])</f>
        <v>44841</v>
      </c>
      <c r="O1091" s="15">
        <f>_xlfn.MAXIFS(performance_data[portfolio_value],performance_data[portfolio_id],performance_data[[#This Row],[portfolio_id]],performance_data[date],performance_data[[#This Row],[latest_date]])</f>
        <v>43402.02</v>
      </c>
      <c r="P1091" s="15">
        <f>_xlfn.MAXIFS(performance_data[portfolio_value],performance_data[portfolio_id],performance_data[[#This Row],[portfolio_id]],performance_data[date],performance_data[[#This Row],[starting_date]])</f>
        <v>79568.509999999995</v>
      </c>
      <c r="Q1091" s="15">
        <f>performance_data[[#This Row],[latest_value]]-performance_data[[#This Row],[starting_value]]</f>
        <v>-36166.49</v>
      </c>
      <c r="R1091" s="15">
        <f>performance_data[[#This Row],[net_inflows]]-performance_data[[#This Row],[net_outflows]]</f>
        <v>-3037.99</v>
      </c>
      <c r="S1091" s="15" t="str">
        <f>IF(performance_data[[#This Row],[net_inflows]]&gt;AVERAGE(performance_data[net_inflows]),"High","Low")</f>
        <v>Low</v>
      </c>
      <c r="T1091" s="15">
        <f>AVERAGEIF(performance_data[inflow_flag],performance_data[[#This Row],[inflow_flag]],performance_data[return_percentage])</f>
        <v>5.0457846277021572</v>
      </c>
      <c r="U1091" s="17">
        <f>IF(performance_data[[#This Row],[return_percentage]]&lt;performance_data[[#This Row],[benchmark_return]],1,0)</f>
        <v>1</v>
      </c>
      <c r="V1091" s="17">
        <f>COUNTIFS(performance_data[portfolio_id],performance_data[[#This Row],[portfolio_id]])</f>
        <v>20</v>
      </c>
      <c r="W1091" s="17">
        <f>COUNTIFS(performance_data[portfolio_id],performance_data[[#This Row],[portfolio_id]],
          performance_data[return_flag],1)</f>
        <v>12</v>
      </c>
      <c r="X1091" s="15">
        <f>performance_data[[#This Row],[underperform_flag_count]]/performance_data[[#This Row],[totalportfoliocount]]</f>
        <v>0.6</v>
      </c>
    </row>
    <row r="1092" spans="1:24" x14ac:dyDescent="0.3">
      <c r="A1092">
        <v>2598</v>
      </c>
      <c r="B1092" s="1">
        <v>44980</v>
      </c>
      <c r="C1092">
        <v>289328.71999999997</v>
      </c>
      <c r="D1092">
        <v>-7.91</v>
      </c>
      <c r="E1092">
        <v>-6.92</v>
      </c>
      <c r="F1092">
        <v>8633.9699999999993</v>
      </c>
      <c r="G1092">
        <v>8323.27</v>
      </c>
      <c r="H1092" t="s">
        <v>2213</v>
      </c>
      <c r="I1092" t="s">
        <v>2206</v>
      </c>
      <c r="J1092">
        <v>2</v>
      </c>
      <c r="K1092" t="s">
        <v>2226</v>
      </c>
      <c r="L1092" t="str">
        <f>IF(performance_data[[#This Row],[return_percentage]]&gt;=performance_data[[#This Row],[benchmark_return]],"Higher","Lower")</f>
        <v>Lower</v>
      </c>
      <c r="M1092" s="14">
        <f xml:space="preserve"> _xlfn.MAXIFS(performance_data[date],performance_data[portfolio_id],performance_data[[#This Row],[portfolio_id]])</f>
        <v>45533</v>
      </c>
      <c r="N1092" s="14">
        <f xml:space="preserve"> _xlfn.MINIFS(performance_data[date],performance_data[portfolio_id],performance_data[[#This Row],[portfolio_id]])</f>
        <v>44841</v>
      </c>
      <c r="O1092" s="15">
        <f>_xlfn.MAXIFS(performance_data[portfolio_value],performance_data[portfolio_id],performance_data[[#This Row],[portfolio_id]],performance_data[date],performance_data[[#This Row],[latest_date]])</f>
        <v>43402.02</v>
      </c>
      <c r="P1092" s="15">
        <f>_xlfn.MAXIFS(performance_data[portfolio_value],performance_data[portfolio_id],performance_data[[#This Row],[portfolio_id]],performance_data[date],performance_data[[#This Row],[starting_date]])</f>
        <v>79568.509999999995</v>
      </c>
      <c r="Q1092" s="15">
        <f>performance_data[[#This Row],[latest_value]]-performance_data[[#This Row],[starting_value]]</f>
        <v>-36166.49</v>
      </c>
      <c r="R1092" s="15">
        <f>performance_data[[#This Row],[net_inflows]]-performance_data[[#This Row],[net_outflows]]</f>
        <v>310.69999999999891</v>
      </c>
      <c r="S1092" s="15" t="str">
        <f>IF(performance_data[[#This Row],[net_inflows]]&gt;AVERAGE(performance_data[net_inflows]),"High","Low")</f>
        <v>Low</v>
      </c>
      <c r="T1092" s="15">
        <f>AVERAGEIF(performance_data[inflow_flag],performance_data[[#This Row],[inflow_flag]],performance_data[return_percentage])</f>
        <v>5.0457846277021572</v>
      </c>
      <c r="U1092" s="17">
        <f>IF(performance_data[[#This Row],[return_percentage]]&lt;performance_data[[#This Row],[benchmark_return]],1,0)</f>
        <v>1</v>
      </c>
      <c r="V1092" s="17">
        <f>COUNTIFS(performance_data[portfolio_id],performance_data[[#This Row],[portfolio_id]])</f>
        <v>20</v>
      </c>
      <c r="W1092" s="17">
        <f>COUNTIFS(performance_data[portfolio_id],performance_data[[#This Row],[portfolio_id]],
          performance_data[return_flag],1)</f>
        <v>12</v>
      </c>
      <c r="X1092" s="15">
        <f>performance_data[[#This Row],[underperform_flag_count]]/performance_data[[#This Row],[totalportfoliocount]]</f>
        <v>0.6</v>
      </c>
    </row>
    <row r="1093" spans="1:24" x14ac:dyDescent="0.3">
      <c r="A1093">
        <v>2598</v>
      </c>
      <c r="B1093" s="1">
        <v>44871</v>
      </c>
      <c r="C1093">
        <v>6426.78</v>
      </c>
      <c r="D1093">
        <v>-2.4900000000000002</v>
      </c>
      <c r="E1093">
        <v>-2.09</v>
      </c>
      <c r="F1093">
        <v>8052.59</v>
      </c>
      <c r="G1093">
        <v>453.61</v>
      </c>
      <c r="H1093" t="s">
        <v>2220</v>
      </c>
      <c r="I1093" t="s">
        <v>2217</v>
      </c>
      <c r="J1093">
        <v>11</v>
      </c>
      <c r="K1093" t="s">
        <v>2219</v>
      </c>
      <c r="L1093" t="str">
        <f>IF(performance_data[[#This Row],[return_percentage]]&gt;=performance_data[[#This Row],[benchmark_return]],"Higher","Lower")</f>
        <v>Lower</v>
      </c>
      <c r="M1093" s="14">
        <f xml:space="preserve"> _xlfn.MAXIFS(performance_data[date],performance_data[portfolio_id],performance_data[[#This Row],[portfolio_id]])</f>
        <v>45533</v>
      </c>
      <c r="N1093" s="14">
        <f xml:space="preserve"> _xlfn.MINIFS(performance_data[date],performance_data[portfolio_id],performance_data[[#This Row],[portfolio_id]])</f>
        <v>44841</v>
      </c>
      <c r="O1093" s="15">
        <f>_xlfn.MAXIFS(performance_data[portfolio_value],performance_data[portfolio_id],performance_data[[#This Row],[portfolio_id]],performance_data[date],performance_data[[#This Row],[latest_date]])</f>
        <v>43402.02</v>
      </c>
      <c r="P1093" s="15">
        <f>_xlfn.MAXIFS(performance_data[portfolio_value],performance_data[portfolio_id],performance_data[[#This Row],[portfolio_id]],performance_data[date],performance_data[[#This Row],[starting_date]])</f>
        <v>79568.509999999995</v>
      </c>
      <c r="Q1093" s="15">
        <f>performance_data[[#This Row],[latest_value]]-performance_data[[#This Row],[starting_value]]</f>
        <v>-36166.49</v>
      </c>
      <c r="R1093" s="15">
        <f>performance_data[[#This Row],[net_inflows]]-performance_data[[#This Row],[net_outflows]]</f>
        <v>7598.9800000000005</v>
      </c>
      <c r="S1093" s="15" t="str">
        <f>IF(performance_data[[#This Row],[net_inflows]]&gt;AVERAGE(performance_data[net_inflows]),"High","Low")</f>
        <v>Low</v>
      </c>
      <c r="T1093" s="15">
        <f>AVERAGEIF(performance_data[inflow_flag],performance_data[[#This Row],[inflow_flag]],performance_data[return_percentage])</f>
        <v>5.0457846277021572</v>
      </c>
      <c r="U1093" s="17">
        <f>IF(performance_data[[#This Row],[return_percentage]]&lt;performance_data[[#This Row],[benchmark_return]],1,0)</f>
        <v>1</v>
      </c>
      <c r="V1093" s="17">
        <f>COUNTIFS(performance_data[portfolio_id],performance_data[[#This Row],[portfolio_id]])</f>
        <v>20</v>
      </c>
      <c r="W1093" s="17">
        <f>COUNTIFS(performance_data[portfolio_id],performance_data[[#This Row],[portfolio_id]],
          performance_data[return_flag],1)</f>
        <v>12</v>
      </c>
      <c r="X1093" s="15">
        <f>performance_data[[#This Row],[underperform_flag_count]]/performance_data[[#This Row],[totalportfoliocount]]</f>
        <v>0.6</v>
      </c>
    </row>
    <row r="1094" spans="1:24" x14ac:dyDescent="0.3">
      <c r="A1094">
        <v>2598</v>
      </c>
      <c r="B1094" s="1">
        <v>45533</v>
      </c>
      <c r="C1094">
        <v>43402.02</v>
      </c>
      <c r="D1094">
        <v>-5.23</v>
      </c>
      <c r="E1094">
        <v>-5.7</v>
      </c>
      <c r="F1094">
        <v>9880.25</v>
      </c>
      <c r="G1094">
        <v>16537.05</v>
      </c>
      <c r="H1094" t="s">
        <v>2205</v>
      </c>
      <c r="I1094" t="s">
        <v>2209</v>
      </c>
      <c r="J1094">
        <v>8</v>
      </c>
      <c r="K1094" t="s">
        <v>2214</v>
      </c>
      <c r="L1094" t="str">
        <f>IF(performance_data[[#This Row],[return_percentage]]&gt;=performance_data[[#This Row],[benchmark_return]],"Higher","Lower")</f>
        <v>Higher</v>
      </c>
      <c r="M1094" s="14">
        <f xml:space="preserve"> _xlfn.MAXIFS(performance_data[date],performance_data[portfolio_id],performance_data[[#This Row],[portfolio_id]])</f>
        <v>45533</v>
      </c>
      <c r="N1094" s="14">
        <f xml:space="preserve"> _xlfn.MINIFS(performance_data[date],performance_data[portfolio_id],performance_data[[#This Row],[portfolio_id]])</f>
        <v>44841</v>
      </c>
      <c r="O1094" s="15">
        <f>_xlfn.MAXIFS(performance_data[portfolio_value],performance_data[portfolio_id],performance_data[[#This Row],[portfolio_id]],performance_data[date],performance_data[[#This Row],[latest_date]])</f>
        <v>43402.02</v>
      </c>
      <c r="P1094" s="15">
        <f>_xlfn.MAXIFS(performance_data[portfolio_value],performance_data[portfolio_id],performance_data[[#This Row],[portfolio_id]],performance_data[date],performance_data[[#This Row],[starting_date]])</f>
        <v>79568.509999999995</v>
      </c>
      <c r="Q1094" s="15">
        <f>performance_data[[#This Row],[latest_value]]-performance_data[[#This Row],[starting_value]]</f>
        <v>-36166.49</v>
      </c>
      <c r="R1094" s="15">
        <f>performance_data[[#This Row],[net_inflows]]-performance_data[[#This Row],[net_outflows]]</f>
        <v>-6656.7999999999993</v>
      </c>
      <c r="S1094" s="15" t="str">
        <f>IF(performance_data[[#This Row],[net_inflows]]&gt;AVERAGE(performance_data[net_inflows]),"High","Low")</f>
        <v>Low</v>
      </c>
      <c r="T1094" s="15">
        <f>AVERAGEIF(performance_data[inflow_flag],performance_data[[#This Row],[inflow_flag]],performance_data[return_percentage])</f>
        <v>5.0457846277021572</v>
      </c>
      <c r="U1094" s="17">
        <f>IF(performance_data[[#This Row],[return_percentage]]&lt;performance_data[[#This Row],[benchmark_return]],1,0)</f>
        <v>0</v>
      </c>
      <c r="V1094" s="17">
        <f>COUNTIFS(performance_data[portfolio_id],performance_data[[#This Row],[portfolio_id]])</f>
        <v>20</v>
      </c>
      <c r="W1094" s="17">
        <f>COUNTIFS(performance_data[portfolio_id],performance_data[[#This Row],[portfolio_id]],
          performance_data[return_flag],1)</f>
        <v>12</v>
      </c>
      <c r="X1094" s="15">
        <f>performance_data[[#This Row],[underperform_flag_count]]/performance_data[[#This Row],[totalportfoliocount]]</f>
        <v>0.6</v>
      </c>
    </row>
    <row r="1095" spans="1:24" x14ac:dyDescent="0.3">
      <c r="A1095">
        <v>2598</v>
      </c>
      <c r="B1095" s="1">
        <v>45255</v>
      </c>
      <c r="C1095">
        <v>146029.38</v>
      </c>
      <c r="D1095">
        <v>6.07</v>
      </c>
      <c r="E1095">
        <v>5.44</v>
      </c>
      <c r="F1095">
        <v>5699.66</v>
      </c>
      <c r="G1095">
        <v>5256.22</v>
      </c>
      <c r="H1095" t="s">
        <v>2213</v>
      </c>
      <c r="I1095" t="s">
        <v>2217</v>
      </c>
      <c r="J1095">
        <v>11</v>
      </c>
      <c r="K1095" t="s">
        <v>2219</v>
      </c>
      <c r="L1095" t="str">
        <f>IF(performance_data[[#This Row],[return_percentage]]&gt;=performance_data[[#This Row],[benchmark_return]],"Higher","Lower")</f>
        <v>Higher</v>
      </c>
      <c r="M1095" s="14">
        <f xml:space="preserve"> _xlfn.MAXIFS(performance_data[date],performance_data[portfolio_id],performance_data[[#This Row],[portfolio_id]])</f>
        <v>45533</v>
      </c>
      <c r="N1095" s="14">
        <f xml:space="preserve"> _xlfn.MINIFS(performance_data[date],performance_data[portfolio_id],performance_data[[#This Row],[portfolio_id]])</f>
        <v>44841</v>
      </c>
      <c r="O1095" s="15">
        <f>_xlfn.MAXIFS(performance_data[portfolio_value],performance_data[portfolio_id],performance_data[[#This Row],[portfolio_id]],performance_data[date],performance_data[[#This Row],[latest_date]])</f>
        <v>43402.02</v>
      </c>
      <c r="P1095" s="15">
        <f>_xlfn.MAXIFS(performance_data[portfolio_value],performance_data[portfolio_id],performance_data[[#This Row],[portfolio_id]],performance_data[date],performance_data[[#This Row],[starting_date]])</f>
        <v>79568.509999999995</v>
      </c>
      <c r="Q1095" s="15">
        <f>performance_data[[#This Row],[latest_value]]-performance_data[[#This Row],[starting_value]]</f>
        <v>-36166.49</v>
      </c>
      <c r="R1095" s="15">
        <f>performance_data[[#This Row],[net_inflows]]-performance_data[[#This Row],[net_outflows]]</f>
        <v>443.4399999999996</v>
      </c>
      <c r="S1095" s="15" t="str">
        <f>IF(performance_data[[#This Row],[net_inflows]]&gt;AVERAGE(performance_data[net_inflows]),"High","Low")</f>
        <v>Low</v>
      </c>
      <c r="T1095" s="15">
        <f>AVERAGEIF(performance_data[inflow_flag],performance_data[[#This Row],[inflow_flag]],performance_data[return_percentage])</f>
        <v>5.0457846277021572</v>
      </c>
      <c r="U1095" s="17">
        <f>IF(performance_data[[#This Row],[return_percentage]]&lt;performance_data[[#This Row],[benchmark_return]],1,0)</f>
        <v>0</v>
      </c>
      <c r="V1095" s="17">
        <f>COUNTIFS(performance_data[portfolio_id],performance_data[[#This Row],[portfolio_id]])</f>
        <v>20</v>
      </c>
      <c r="W1095" s="17">
        <f>COUNTIFS(performance_data[portfolio_id],performance_data[[#This Row],[portfolio_id]],
          performance_data[return_flag],1)</f>
        <v>12</v>
      </c>
      <c r="X1095" s="15">
        <f>performance_data[[#This Row],[underperform_flag_count]]/performance_data[[#This Row],[totalportfoliocount]]</f>
        <v>0.6</v>
      </c>
    </row>
    <row r="1096" spans="1:24" x14ac:dyDescent="0.3">
      <c r="A1096">
        <v>2598</v>
      </c>
      <c r="B1096" s="1">
        <v>44973</v>
      </c>
      <c r="C1096">
        <v>184127.78</v>
      </c>
      <c r="D1096">
        <v>19.77</v>
      </c>
      <c r="E1096">
        <v>19.829999999999998</v>
      </c>
      <c r="F1096">
        <v>9492.1299999999992</v>
      </c>
      <c r="G1096">
        <v>2558.46</v>
      </c>
      <c r="H1096" t="s">
        <v>2213</v>
      </c>
      <c r="I1096" t="s">
        <v>2206</v>
      </c>
      <c r="J1096">
        <v>2</v>
      </c>
      <c r="K1096" t="s">
        <v>2226</v>
      </c>
      <c r="L1096" t="str">
        <f>IF(performance_data[[#This Row],[return_percentage]]&gt;=performance_data[[#This Row],[benchmark_return]],"Higher","Lower")</f>
        <v>Lower</v>
      </c>
      <c r="M1096" s="14">
        <f xml:space="preserve"> _xlfn.MAXIFS(performance_data[date],performance_data[portfolio_id],performance_data[[#This Row],[portfolio_id]])</f>
        <v>45533</v>
      </c>
      <c r="N1096" s="14">
        <f xml:space="preserve"> _xlfn.MINIFS(performance_data[date],performance_data[portfolio_id],performance_data[[#This Row],[portfolio_id]])</f>
        <v>44841</v>
      </c>
      <c r="O1096" s="15">
        <f>_xlfn.MAXIFS(performance_data[portfolio_value],performance_data[portfolio_id],performance_data[[#This Row],[portfolio_id]],performance_data[date],performance_data[[#This Row],[latest_date]])</f>
        <v>43402.02</v>
      </c>
      <c r="P1096" s="15">
        <f>_xlfn.MAXIFS(performance_data[portfolio_value],performance_data[portfolio_id],performance_data[[#This Row],[portfolio_id]],performance_data[date],performance_data[[#This Row],[starting_date]])</f>
        <v>79568.509999999995</v>
      </c>
      <c r="Q1096" s="15">
        <f>performance_data[[#This Row],[latest_value]]-performance_data[[#This Row],[starting_value]]</f>
        <v>-36166.49</v>
      </c>
      <c r="R1096" s="15">
        <f>performance_data[[#This Row],[net_inflows]]-performance_data[[#This Row],[net_outflows]]</f>
        <v>6933.6699999999992</v>
      </c>
      <c r="S1096" s="15" t="str">
        <f>IF(performance_data[[#This Row],[net_inflows]]&gt;AVERAGE(performance_data[net_inflows]),"High","Low")</f>
        <v>Low</v>
      </c>
      <c r="T1096" s="15">
        <f>AVERAGEIF(performance_data[inflow_flag],performance_data[[#This Row],[inflow_flag]],performance_data[return_percentage])</f>
        <v>5.0457846277021572</v>
      </c>
      <c r="U1096" s="17">
        <f>IF(performance_data[[#This Row],[return_percentage]]&lt;performance_data[[#This Row],[benchmark_return]],1,0)</f>
        <v>1</v>
      </c>
      <c r="V1096" s="17">
        <f>COUNTIFS(performance_data[portfolio_id],performance_data[[#This Row],[portfolio_id]])</f>
        <v>20</v>
      </c>
      <c r="W1096" s="17">
        <f>COUNTIFS(performance_data[portfolio_id],performance_data[[#This Row],[portfolio_id]],
          performance_data[return_flag],1)</f>
        <v>12</v>
      </c>
      <c r="X1096" s="15">
        <f>performance_data[[#This Row],[underperform_flag_count]]/performance_data[[#This Row],[totalportfoliocount]]</f>
        <v>0.6</v>
      </c>
    </row>
    <row r="1097" spans="1:24" x14ac:dyDescent="0.3">
      <c r="A1097">
        <v>2598</v>
      </c>
      <c r="B1097" s="1">
        <v>44841</v>
      </c>
      <c r="C1097">
        <v>79568.509999999995</v>
      </c>
      <c r="D1097">
        <v>-9.14</v>
      </c>
      <c r="E1097">
        <v>-10.68</v>
      </c>
      <c r="F1097">
        <v>18595.34</v>
      </c>
      <c r="G1097">
        <v>4491.92</v>
      </c>
      <c r="H1097" t="s">
        <v>2220</v>
      </c>
      <c r="I1097" t="s">
        <v>2217</v>
      </c>
      <c r="J1097">
        <v>10</v>
      </c>
      <c r="K1097" t="s">
        <v>2224</v>
      </c>
      <c r="L1097" t="str">
        <f>IF(performance_data[[#This Row],[return_percentage]]&gt;=performance_data[[#This Row],[benchmark_return]],"Higher","Lower")</f>
        <v>Higher</v>
      </c>
      <c r="M1097" s="14">
        <f xml:space="preserve"> _xlfn.MAXIFS(performance_data[date],performance_data[portfolio_id],performance_data[[#This Row],[portfolio_id]])</f>
        <v>45533</v>
      </c>
      <c r="N1097" s="14">
        <f xml:space="preserve"> _xlfn.MINIFS(performance_data[date],performance_data[portfolio_id],performance_data[[#This Row],[portfolio_id]])</f>
        <v>44841</v>
      </c>
      <c r="O1097" s="15">
        <f>_xlfn.MAXIFS(performance_data[portfolio_value],performance_data[portfolio_id],performance_data[[#This Row],[portfolio_id]],performance_data[date],performance_data[[#This Row],[latest_date]])</f>
        <v>43402.02</v>
      </c>
      <c r="P1097" s="15">
        <f>_xlfn.MAXIFS(performance_data[portfolio_value],performance_data[portfolio_id],performance_data[[#This Row],[portfolio_id]],performance_data[date],performance_data[[#This Row],[starting_date]])</f>
        <v>79568.509999999995</v>
      </c>
      <c r="Q1097" s="15">
        <f>performance_data[[#This Row],[latest_value]]-performance_data[[#This Row],[starting_value]]</f>
        <v>-36166.49</v>
      </c>
      <c r="R1097" s="15">
        <f>performance_data[[#This Row],[net_inflows]]-performance_data[[#This Row],[net_outflows]]</f>
        <v>14103.42</v>
      </c>
      <c r="S1097" s="15" t="str">
        <f>IF(performance_data[[#This Row],[net_inflows]]&gt;AVERAGE(performance_data[net_inflows]),"High","Low")</f>
        <v>High</v>
      </c>
      <c r="T1097" s="15">
        <f>AVERAGEIF(performance_data[inflow_flag],performance_data[[#This Row],[inflow_flag]],performance_data[return_percentage])</f>
        <v>4.8467905675459724</v>
      </c>
      <c r="U1097" s="17">
        <f>IF(performance_data[[#This Row],[return_percentage]]&lt;performance_data[[#This Row],[benchmark_return]],1,0)</f>
        <v>0</v>
      </c>
      <c r="V1097" s="17">
        <f>COUNTIFS(performance_data[portfolio_id],performance_data[[#This Row],[portfolio_id]])</f>
        <v>20</v>
      </c>
      <c r="W1097" s="17">
        <f>COUNTIFS(performance_data[portfolio_id],performance_data[[#This Row],[portfolio_id]],
          performance_data[return_flag],1)</f>
        <v>12</v>
      </c>
      <c r="X1097" s="15">
        <f>performance_data[[#This Row],[underperform_flag_count]]/performance_data[[#This Row],[totalportfoliocount]]</f>
        <v>0.6</v>
      </c>
    </row>
    <row r="1098" spans="1:24" x14ac:dyDescent="0.3">
      <c r="A1098">
        <v>2598</v>
      </c>
      <c r="B1098" s="1">
        <v>44844</v>
      </c>
      <c r="C1098">
        <v>224859.35</v>
      </c>
      <c r="D1098">
        <v>12.49</v>
      </c>
      <c r="E1098">
        <v>10.52</v>
      </c>
      <c r="F1098">
        <v>1414.75</v>
      </c>
      <c r="G1098">
        <v>15811.71</v>
      </c>
      <c r="H1098" t="s">
        <v>2220</v>
      </c>
      <c r="I1098" t="s">
        <v>2217</v>
      </c>
      <c r="J1098">
        <v>10</v>
      </c>
      <c r="K1098" t="s">
        <v>2224</v>
      </c>
      <c r="L1098" t="str">
        <f>IF(performance_data[[#This Row],[return_percentage]]&gt;=performance_data[[#This Row],[benchmark_return]],"Higher","Lower")</f>
        <v>Higher</v>
      </c>
      <c r="M1098" s="14">
        <f xml:space="preserve"> _xlfn.MAXIFS(performance_data[date],performance_data[portfolio_id],performance_data[[#This Row],[portfolio_id]])</f>
        <v>45533</v>
      </c>
      <c r="N1098" s="14">
        <f xml:space="preserve"> _xlfn.MINIFS(performance_data[date],performance_data[portfolio_id],performance_data[[#This Row],[portfolio_id]])</f>
        <v>44841</v>
      </c>
      <c r="O1098" s="15">
        <f>_xlfn.MAXIFS(performance_data[portfolio_value],performance_data[portfolio_id],performance_data[[#This Row],[portfolio_id]],performance_data[date],performance_data[[#This Row],[latest_date]])</f>
        <v>43402.02</v>
      </c>
      <c r="P1098" s="15">
        <f>_xlfn.MAXIFS(performance_data[portfolio_value],performance_data[portfolio_id],performance_data[[#This Row],[portfolio_id]],performance_data[date],performance_data[[#This Row],[starting_date]])</f>
        <v>79568.509999999995</v>
      </c>
      <c r="Q1098" s="15">
        <f>performance_data[[#This Row],[latest_value]]-performance_data[[#This Row],[starting_value]]</f>
        <v>-36166.49</v>
      </c>
      <c r="R1098" s="15">
        <f>performance_data[[#This Row],[net_inflows]]-performance_data[[#This Row],[net_outflows]]</f>
        <v>-14396.96</v>
      </c>
      <c r="S1098" s="15" t="str">
        <f>IF(performance_data[[#This Row],[net_inflows]]&gt;AVERAGE(performance_data[net_inflows]),"High","Low")</f>
        <v>Low</v>
      </c>
      <c r="T1098" s="15">
        <f>AVERAGEIF(performance_data[inflow_flag],performance_data[[#This Row],[inflow_flag]],performance_data[return_percentage])</f>
        <v>5.0457846277021572</v>
      </c>
      <c r="U1098" s="17">
        <f>IF(performance_data[[#This Row],[return_percentage]]&lt;performance_data[[#This Row],[benchmark_return]],1,0)</f>
        <v>0</v>
      </c>
      <c r="V1098" s="17">
        <f>COUNTIFS(performance_data[portfolio_id],performance_data[[#This Row],[portfolio_id]])</f>
        <v>20</v>
      </c>
      <c r="W1098" s="17">
        <f>COUNTIFS(performance_data[portfolio_id],performance_data[[#This Row],[portfolio_id]],
          performance_data[return_flag],1)</f>
        <v>12</v>
      </c>
      <c r="X1098" s="15">
        <f>performance_data[[#This Row],[underperform_flag_count]]/performance_data[[#This Row],[totalportfoliocount]]</f>
        <v>0.6</v>
      </c>
    </row>
    <row r="1099" spans="1:24" x14ac:dyDescent="0.3">
      <c r="A1099">
        <v>2598</v>
      </c>
      <c r="B1099" s="1">
        <v>45036</v>
      </c>
      <c r="C1099">
        <v>490128.71</v>
      </c>
      <c r="D1099">
        <v>13.01</v>
      </c>
      <c r="E1099">
        <v>14.83</v>
      </c>
      <c r="F1099">
        <v>16627.55</v>
      </c>
      <c r="G1099">
        <v>19924.46</v>
      </c>
      <c r="H1099" t="s">
        <v>2213</v>
      </c>
      <c r="I1099" t="s">
        <v>2211</v>
      </c>
      <c r="J1099">
        <v>4</v>
      </c>
      <c r="K1099" t="s">
        <v>2216</v>
      </c>
      <c r="L1099" t="str">
        <f>IF(performance_data[[#This Row],[return_percentage]]&gt;=performance_data[[#This Row],[benchmark_return]],"Higher","Lower")</f>
        <v>Lower</v>
      </c>
      <c r="M1099" s="14">
        <f xml:space="preserve"> _xlfn.MAXIFS(performance_data[date],performance_data[portfolio_id],performance_data[[#This Row],[portfolio_id]])</f>
        <v>45533</v>
      </c>
      <c r="N1099" s="14">
        <f xml:space="preserve"> _xlfn.MINIFS(performance_data[date],performance_data[portfolio_id],performance_data[[#This Row],[portfolio_id]])</f>
        <v>44841</v>
      </c>
      <c r="O1099" s="15">
        <f>_xlfn.MAXIFS(performance_data[portfolio_value],performance_data[portfolio_id],performance_data[[#This Row],[portfolio_id]],performance_data[date],performance_data[[#This Row],[latest_date]])</f>
        <v>43402.02</v>
      </c>
      <c r="P1099" s="15">
        <f>_xlfn.MAXIFS(performance_data[portfolio_value],performance_data[portfolio_id],performance_data[[#This Row],[portfolio_id]],performance_data[date],performance_data[[#This Row],[starting_date]])</f>
        <v>79568.509999999995</v>
      </c>
      <c r="Q1099" s="15">
        <f>performance_data[[#This Row],[latest_value]]-performance_data[[#This Row],[starting_value]]</f>
        <v>-36166.49</v>
      </c>
      <c r="R1099" s="15">
        <f>performance_data[[#This Row],[net_inflows]]-performance_data[[#This Row],[net_outflows]]</f>
        <v>-3296.91</v>
      </c>
      <c r="S1099" s="15" t="str">
        <f>IF(performance_data[[#This Row],[net_inflows]]&gt;AVERAGE(performance_data[net_inflows]),"High","Low")</f>
        <v>High</v>
      </c>
      <c r="T1099" s="15">
        <f>AVERAGEIF(performance_data[inflow_flag],performance_data[[#This Row],[inflow_flag]],performance_data[return_percentage])</f>
        <v>4.8467905675459724</v>
      </c>
      <c r="U1099" s="17">
        <f>IF(performance_data[[#This Row],[return_percentage]]&lt;performance_data[[#This Row],[benchmark_return]],1,0)</f>
        <v>1</v>
      </c>
      <c r="V1099" s="17">
        <f>COUNTIFS(performance_data[portfolio_id],performance_data[[#This Row],[portfolio_id]])</f>
        <v>20</v>
      </c>
      <c r="W1099" s="17">
        <f>COUNTIFS(performance_data[portfolio_id],performance_data[[#This Row],[portfolio_id]],
          performance_data[return_flag],1)</f>
        <v>12</v>
      </c>
      <c r="X1099" s="15">
        <f>performance_data[[#This Row],[underperform_flag_count]]/performance_data[[#This Row],[totalportfoliocount]]</f>
        <v>0.6</v>
      </c>
    </row>
    <row r="1100" spans="1:24" x14ac:dyDescent="0.3">
      <c r="A1100">
        <v>2598</v>
      </c>
      <c r="B1100" s="1">
        <v>45053</v>
      </c>
      <c r="C1100">
        <v>344608.05</v>
      </c>
      <c r="D1100">
        <v>6.84</v>
      </c>
      <c r="E1100">
        <v>8.14</v>
      </c>
      <c r="F1100">
        <v>11471.02</v>
      </c>
      <c r="G1100">
        <v>17766.919999999998</v>
      </c>
      <c r="H1100" t="s">
        <v>2213</v>
      </c>
      <c r="I1100" t="s">
        <v>2211</v>
      </c>
      <c r="J1100">
        <v>5</v>
      </c>
      <c r="K1100" t="s">
        <v>2223</v>
      </c>
      <c r="L1100" t="str">
        <f>IF(performance_data[[#This Row],[return_percentage]]&gt;=performance_data[[#This Row],[benchmark_return]],"Higher","Lower")</f>
        <v>Lower</v>
      </c>
      <c r="M1100" s="14">
        <f xml:space="preserve"> _xlfn.MAXIFS(performance_data[date],performance_data[portfolio_id],performance_data[[#This Row],[portfolio_id]])</f>
        <v>45533</v>
      </c>
      <c r="N1100" s="14">
        <f xml:space="preserve"> _xlfn.MINIFS(performance_data[date],performance_data[portfolio_id],performance_data[[#This Row],[portfolio_id]])</f>
        <v>44841</v>
      </c>
      <c r="O1100" s="15">
        <f>_xlfn.MAXIFS(performance_data[portfolio_value],performance_data[portfolio_id],performance_data[[#This Row],[portfolio_id]],performance_data[date],performance_data[[#This Row],[latest_date]])</f>
        <v>43402.02</v>
      </c>
      <c r="P1100" s="15">
        <f>_xlfn.MAXIFS(performance_data[portfolio_value],performance_data[portfolio_id],performance_data[[#This Row],[portfolio_id]],performance_data[date],performance_data[[#This Row],[starting_date]])</f>
        <v>79568.509999999995</v>
      </c>
      <c r="Q1100" s="15">
        <f>performance_data[[#This Row],[latest_value]]-performance_data[[#This Row],[starting_value]]</f>
        <v>-36166.49</v>
      </c>
      <c r="R1100" s="15">
        <f>performance_data[[#This Row],[net_inflows]]-performance_data[[#This Row],[net_outflows]]</f>
        <v>-6295.8999999999978</v>
      </c>
      <c r="S1100" s="15" t="str">
        <f>IF(performance_data[[#This Row],[net_inflows]]&gt;AVERAGE(performance_data[net_inflows]),"High","Low")</f>
        <v>High</v>
      </c>
      <c r="T1100" s="15">
        <f>AVERAGEIF(performance_data[inflow_flag],performance_data[[#This Row],[inflow_flag]],performance_data[return_percentage])</f>
        <v>4.8467905675459724</v>
      </c>
      <c r="U1100" s="17">
        <f>IF(performance_data[[#This Row],[return_percentage]]&lt;performance_data[[#This Row],[benchmark_return]],1,0)</f>
        <v>1</v>
      </c>
      <c r="V1100" s="17">
        <f>COUNTIFS(performance_data[portfolio_id],performance_data[[#This Row],[portfolio_id]])</f>
        <v>20</v>
      </c>
      <c r="W1100" s="17">
        <f>COUNTIFS(performance_data[portfolio_id],performance_data[[#This Row],[portfolio_id]],
          performance_data[return_flag],1)</f>
        <v>12</v>
      </c>
      <c r="X1100" s="15">
        <f>performance_data[[#This Row],[underperform_flag_count]]/performance_data[[#This Row],[totalportfoliocount]]</f>
        <v>0.6</v>
      </c>
    </row>
    <row r="1101" spans="1:24" x14ac:dyDescent="0.3">
      <c r="A1101">
        <v>2598</v>
      </c>
      <c r="B1101" s="1">
        <v>45395</v>
      </c>
      <c r="C1101">
        <v>390510.47</v>
      </c>
      <c r="D1101">
        <v>6.64</v>
      </c>
      <c r="E1101">
        <v>5.41</v>
      </c>
      <c r="F1101">
        <v>12236.4</v>
      </c>
      <c r="G1101">
        <v>11631.9</v>
      </c>
      <c r="H1101" t="s">
        <v>2205</v>
      </c>
      <c r="I1101" t="s">
        <v>2211</v>
      </c>
      <c r="J1101">
        <v>4</v>
      </c>
      <c r="K1101" t="s">
        <v>2216</v>
      </c>
      <c r="L1101" t="str">
        <f>IF(performance_data[[#This Row],[return_percentage]]&gt;=performance_data[[#This Row],[benchmark_return]],"Higher","Lower")</f>
        <v>Higher</v>
      </c>
      <c r="M1101" s="14">
        <f xml:space="preserve"> _xlfn.MAXIFS(performance_data[date],performance_data[portfolio_id],performance_data[[#This Row],[portfolio_id]])</f>
        <v>45533</v>
      </c>
      <c r="N1101" s="14">
        <f xml:space="preserve"> _xlfn.MINIFS(performance_data[date],performance_data[portfolio_id],performance_data[[#This Row],[portfolio_id]])</f>
        <v>44841</v>
      </c>
      <c r="O1101" s="15">
        <f>_xlfn.MAXIFS(performance_data[portfolio_value],performance_data[portfolio_id],performance_data[[#This Row],[portfolio_id]],performance_data[date],performance_data[[#This Row],[latest_date]])</f>
        <v>43402.02</v>
      </c>
      <c r="P1101" s="15">
        <f>_xlfn.MAXIFS(performance_data[portfolio_value],performance_data[portfolio_id],performance_data[[#This Row],[portfolio_id]],performance_data[date],performance_data[[#This Row],[starting_date]])</f>
        <v>79568.509999999995</v>
      </c>
      <c r="Q1101" s="15">
        <f>performance_data[[#This Row],[latest_value]]-performance_data[[#This Row],[starting_value]]</f>
        <v>-36166.49</v>
      </c>
      <c r="R1101" s="15">
        <f>performance_data[[#This Row],[net_inflows]]-performance_data[[#This Row],[net_outflows]]</f>
        <v>604.5</v>
      </c>
      <c r="S1101" s="15" t="str">
        <f>IF(performance_data[[#This Row],[net_inflows]]&gt;AVERAGE(performance_data[net_inflows]),"High","Low")</f>
        <v>High</v>
      </c>
      <c r="T1101" s="15">
        <f>AVERAGEIF(performance_data[inflow_flag],performance_data[[#This Row],[inflow_flag]],performance_data[return_percentage])</f>
        <v>4.8467905675459724</v>
      </c>
      <c r="U1101" s="17">
        <f>IF(performance_data[[#This Row],[return_percentage]]&lt;performance_data[[#This Row],[benchmark_return]],1,0)</f>
        <v>0</v>
      </c>
      <c r="V1101" s="17">
        <f>COUNTIFS(performance_data[portfolio_id],performance_data[[#This Row],[portfolio_id]])</f>
        <v>20</v>
      </c>
      <c r="W1101" s="17">
        <f>COUNTIFS(performance_data[portfolio_id],performance_data[[#This Row],[portfolio_id]],
          performance_data[return_flag],1)</f>
        <v>12</v>
      </c>
      <c r="X1101" s="15">
        <f>performance_data[[#This Row],[underperform_flag_count]]/performance_data[[#This Row],[totalportfoliocount]]</f>
        <v>0.6</v>
      </c>
    </row>
    <row r="1102" spans="1:24" x14ac:dyDescent="0.3">
      <c r="A1102">
        <v>2598</v>
      </c>
      <c r="B1102" s="1">
        <v>45291</v>
      </c>
      <c r="C1102">
        <v>371261.32</v>
      </c>
      <c r="D1102">
        <v>16.600000000000001</v>
      </c>
      <c r="E1102">
        <v>13.9</v>
      </c>
      <c r="F1102">
        <v>9640.11</v>
      </c>
      <c r="G1102">
        <v>8243.36</v>
      </c>
      <c r="H1102" t="s">
        <v>2213</v>
      </c>
      <c r="I1102" t="s">
        <v>2217</v>
      </c>
      <c r="J1102">
        <v>12</v>
      </c>
      <c r="K1102" t="s">
        <v>2218</v>
      </c>
      <c r="L1102" t="str">
        <f>IF(performance_data[[#This Row],[return_percentage]]&gt;=performance_data[[#This Row],[benchmark_return]],"Higher","Lower")</f>
        <v>Higher</v>
      </c>
      <c r="M1102" s="14">
        <f xml:space="preserve"> _xlfn.MAXIFS(performance_data[date],performance_data[portfolio_id],performance_data[[#This Row],[portfolio_id]])</f>
        <v>45533</v>
      </c>
      <c r="N1102" s="14">
        <f xml:space="preserve"> _xlfn.MINIFS(performance_data[date],performance_data[portfolio_id],performance_data[[#This Row],[portfolio_id]])</f>
        <v>44841</v>
      </c>
      <c r="O1102" s="15">
        <f>_xlfn.MAXIFS(performance_data[portfolio_value],performance_data[portfolio_id],performance_data[[#This Row],[portfolio_id]],performance_data[date],performance_data[[#This Row],[latest_date]])</f>
        <v>43402.02</v>
      </c>
      <c r="P1102" s="15">
        <f>_xlfn.MAXIFS(performance_data[portfolio_value],performance_data[portfolio_id],performance_data[[#This Row],[portfolio_id]],performance_data[date],performance_data[[#This Row],[starting_date]])</f>
        <v>79568.509999999995</v>
      </c>
      <c r="Q1102" s="15">
        <f>performance_data[[#This Row],[latest_value]]-performance_data[[#This Row],[starting_value]]</f>
        <v>-36166.49</v>
      </c>
      <c r="R1102" s="15">
        <f>performance_data[[#This Row],[net_inflows]]-performance_data[[#This Row],[net_outflows]]</f>
        <v>1396.75</v>
      </c>
      <c r="S1102" s="15" t="str">
        <f>IF(performance_data[[#This Row],[net_inflows]]&gt;AVERAGE(performance_data[net_inflows]),"High","Low")</f>
        <v>Low</v>
      </c>
      <c r="T1102" s="15">
        <f>AVERAGEIF(performance_data[inflow_flag],performance_data[[#This Row],[inflow_flag]],performance_data[return_percentage])</f>
        <v>5.0457846277021572</v>
      </c>
      <c r="U1102" s="17">
        <f>IF(performance_data[[#This Row],[return_percentage]]&lt;performance_data[[#This Row],[benchmark_return]],1,0)</f>
        <v>0</v>
      </c>
      <c r="V1102" s="17">
        <f>COUNTIFS(performance_data[portfolio_id],performance_data[[#This Row],[portfolio_id]])</f>
        <v>20</v>
      </c>
      <c r="W1102" s="17">
        <f>COUNTIFS(performance_data[portfolio_id],performance_data[[#This Row],[portfolio_id]],
          performance_data[return_flag],1)</f>
        <v>12</v>
      </c>
      <c r="X1102" s="15">
        <f>performance_data[[#This Row],[underperform_flag_count]]/performance_data[[#This Row],[totalportfoliocount]]</f>
        <v>0.6</v>
      </c>
    </row>
    <row r="1103" spans="1:24" x14ac:dyDescent="0.3">
      <c r="A1103">
        <v>2598</v>
      </c>
      <c r="B1103" s="1">
        <v>45036</v>
      </c>
      <c r="C1103">
        <v>94850.15</v>
      </c>
      <c r="D1103">
        <v>4.57</v>
      </c>
      <c r="E1103">
        <v>4.7699999999999996</v>
      </c>
      <c r="F1103">
        <v>11061.37</v>
      </c>
      <c r="G1103">
        <v>4373.32</v>
      </c>
      <c r="H1103" t="s">
        <v>2213</v>
      </c>
      <c r="I1103" t="s">
        <v>2211</v>
      </c>
      <c r="J1103">
        <v>4</v>
      </c>
      <c r="K1103" t="s">
        <v>2216</v>
      </c>
      <c r="L1103" t="str">
        <f>IF(performance_data[[#This Row],[return_percentage]]&gt;=performance_data[[#This Row],[benchmark_return]],"Higher","Lower")</f>
        <v>Lower</v>
      </c>
      <c r="M1103" s="14">
        <f xml:space="preserve"> _xlfn.MAXIFS(performance_data[date],performance_data[portfolio_id],performance_data[[#This Row],[portfolio_id]])</f>
        <v>45533</v>
      </c>
      <c r="N1103" s="14">
        <f xml:space="preserve"> _xlfn.MINIFS(performance_data[date],performance_data[portfolio_id],performance_data[[#This Row],[portfolio_id]])</f>
        <v>44841</v>
      </c>
      <c r="O1103" s="15">
        <f>_xlfn.MAXIFS(performance_data[portfolio_value],performance_data[portfolio_id],performance_data[[#This Row],[portfolio_id]],performance_data[date],performance_data[[#This Row],[latest_date]])</f>
        <v>43402.02</v>
      </c>
      <c r="P1103" s="15">
        <f>_xlfn.MAXIFS(performance_data[portfolio_value],performance_data[portfolio_id],performance_data[[#This Row],[portfolio_id]],performance_data[date],performance_data[[#This Row],[starting_date]])</f>
        <v>79568.509999999995</v>
      </c>
      <c r="Q1103" s="15">
        <f>performance_data[[#This Row],[latest_value]]-performance_data[[#This Row],[starting_value]]</f>
        <v>-36166.49</v>
      </c>
      <c r="R1103" s="15">
        <f>performance_data[[#This Row],[net_inflows]]-performance_data[[#This Row],[net_outflows]]</f>
        <v>6688.0500000000011</v>
      </c>
      <c r="S1103" s="15" t="str">
        <f>IF(performance_data[[#This Row],[net_inflows]]&gt;AVERAGE(performance_data[net_inflows]),"High","Low")</f>
        <v>High</v>
      </c>
      <c r="T1103" s="15">
        <f>AVERAGEIF(performance_data[inflow_flag],performance_data[[#This Row],[inflow_flag]],performance_data[return_percentage])</f>
        <v>4.8467905675459724</v>
      </c>
      <c r="U1103" s="17">
        <f>IF(performance_data[[#This Row],[return_percentage]]&lt;performance_data[[#This Row],[benchmark_return]],1,0)</f>
        <v>1</v>
      </c>
      <c r="V1103" s="17">
        <f>COUNTIFS(performance_data[portfolio_id],performance_data[[#This Row],[portfolio_id]])</f>
        <v>20</v>
      </c>
      <c r="W1103" s="17">
        <f>COUNTIFS(performance_data[portfolio_id],performance_data[[#This Row],[portfolio_id]],
          performance_data[return_flag],1)</f>
        <v>12</v>
      </c>
      <c r="X1103" s="15">
        <f>performance_data[[#This Row],[underperform_flag_count]]/performance_data[[#This Row],[totalportfoliocount]]</f>
        <v>0.6</v>
      </c>
    </row>
    <row r="1104" spans="1:24" x14ac:dyDescent="0.3">
      <c r="A1104">
        <v>2598</v>
      </c>
      <c r="B1104" s="1">
        <v>44938</v>
      </c>
      <c r="C1104">
        <v>417835.42</v>
      </c>
      <c r="D1104">
        <v>11.14</v>
      </c>
      <c r="E1104">
        <v>12.44</v>
      </c>
      <c r="F1104">
        <v>12666.63</v>
      </c>
      <c r="G1104">
        <v>803.17</v>
      </c>
      <c r="H1104" t="s">
        <v>2213</v>
      </c>
      <c r="I1104" t="s">
        <v>2206</v>
      </c>
      <c r="J1104">
        <v>1</v>
      </c>
      <c r="K1104" t="s">
        <v>2207</v>
      </c>
      <c r="L1104" t="str">
        <f>IF(performance_data[[#This Row],[return_percentage]]&gt;=performance_data[[#This Row],[benchmark_return]],"Higher","Lower")</f>
        <v>Lower</v>
      </c>
      <c r="M1104" s="14">
        <f xml:space="preserve"> _xlfn.MAXIFS(performance_data[date],performance_data[portfolio_id],performance_data[[#This Row],[portfolio_id]])</f>
        <v>45533</v>
      </c>
      <c r="N1104" s="14">
        <f xml:space="preserve"> _xlfn.MINIFS(performance_data[date],performance_data[portfolio_id],performance_data[[#This Row],[portfolio_id]])</f>
        <v>44841</v>
      </c>
      <c r="O1104" s="15">
        <f>_xlfn.MAXIFS(performance_data[portfolio_value],performance_data[portfolio_id],performance_data[[#This Row],[portfolio_id]],performance_data[date],performance_data[[#This Row],[latest_date]])</f>
        <v>43402.02</v>
      </c>
      <c r="P1104" s="15">
        <f>_xlfn.MAXIFS(performance_data[portfolio_value],performance_data[portfolio_id],performance_data[[#This Row],[portfolio_id]],performance_data[date],performance_data[[#This Row],[starting_date]])</f>
        <v>79568.509999999995</v>
      </c>
      <c r="Q1104" s="15">
        <f>performance_data[[#This Row],[latest_value]]-performance_data[[#This Row],[starting_value]]</f>
        <v>-36166.49</v>
      </c>
      <c r="R1104" s="15">
        <f>performance_data[[#This Row],[net_inflows]]-performance_data[[#This Row],[net_outflows]]</f>
        <v>11863.46</v>
      </c>
      <c r="S1104" s="15" t="str">
        <f>IF(performance_data[[#This Row],[net_inflows]]&gt;AVERAGE(performance_data[net_inflows]),"High","Low")</f>
        <v>High</v>
      </c>
      <c r="T1104" s="15">
        <f>AVERAGEIF(performance_data[inflow_flag],performance_data[[#This Row],[inflow_flag]],performance_data[return_percentage])</f>
        <v>4.8467905675459724</v>
      </c>
      <c r="U1104" s="17">
        <f>IF(performance_data[[#This Row],[return_percentage]]&lt;performance_data[[#This Row],[benchmark_return]],1,0)</f>
        <v>1</v>
      </c>
      <c r="V1104" s="17">
        <f>COUNTIFS(performance_data[portfolio_id],performance_data[[#This Row],[portfolio_id]])</f>
        <v>20</v>
      </c>
      <c r="W1104" s="17">
        <f>COUNTIFS(performance_data[portfolio_id],performance_data[[#This Row],[portfolio_id]],
          performance_data[return_flag],1)</f>
        <v>12</v>
      </c>
      <c r="X1104" s="15">
        <f>performance_data[[#This Row],[underperform_flag_count]]/performance_data[[#This Row],[totalportfoliocount]]</f>
        <v>0.6</v>
      </c>
    </row>
    <row r="1105" spans="1:24" x14ac:dyDescent="0.3">
      <c r="A1105">
        <v>2598</v>
      </c>
      <c r="B1105" s="1">
        <v>45070</v>
      </c>
      <c r="C1105">
        <v>479670.63</v>
      </c>
      <c r="D1105">
        <v>9.51</v>
      </c>
      <c r="E1105">
        <v>9.9</v>
      </c>
      <c r="F1105">
        <v>6369.19</v>
      </c>
      <c r="G1105">
        <v>6542.57</v>
      </c>
      <c r="H1105" t="s">
        <v>2213</v>
      </c>
      <c r="I1105" t="s">
        <v>2211</v>
      </c>
      <c r="J1105">
        <v>5</v>
      </c>
      <c r="K1105" t="s">
        <v>2223</v>
      </c>
      <c r="L1105" t="str">
        <f>IF(performance_data[[#This Row],[return_percentage]]&gt;=performance_data[[#This Row],[benchmark_return]],"Higher","Lower")</f>
        <v>Lower</v>
      </c>
      <c r="M1105" s="14">
        <f xml:space="preserve"> _xlfn.MAXIFS(performance_data[date],performance_data[portfolio_id],performance_data[[#This Row],[portfolio_id]])</f>
        <v>45533</v>
      </c>
      <c r="N1105" s="14">
        <f xml:space="preserve"> _xlfn.MINIFS(performance_data[date],performance_data[portfolio_id],performance_data[[#This Row],[portfolio_id]])</f>
        <v>44841</v>
      </c>
      <c r="O1105" s="15">
        <f>_xlfn.MAXIFS(performance_data[portfolio_value],performance_data[portfolio_id],performance_data[[#This Row],[portfolio_id]],performance_data[date],performance_data[[#This Row],[latest_date]])</f>
        <v>43402.02</v>
      </c>
      <c r="P1105" s="15">
        <f>_xlfn.MAXIFS(performance_data[portfolio_value],performance_data[portfolio_id],performance_data[[#This Row],[portfolio_id]],performance_data[date],performance_data[[#This Row],[starting_date]])</f>
        <v>79568.509999999995</v>
      </c>
      <c r="Q1105" s="15">
        <f>performance_data[[#This Row],[latest_value]]-performance_data[[#This Row],[starting_value]]</f>
        <v>-36166.49</v>
      </c>
      <c r="R1105" s="15">
        <f>performance_data[[#This Row],[net_inflows]]-performance_data[[#This Row],[net_outflows]]</f>
        <v>-173.38000000000011</v>
      </c>
      <c r="S1105" s="15" t="str">
        <f>IF(performance_data[[#This Row],[net_inflows]]&gt;AVERAGE(performance_data[net_inflows]),"High","Low")</f>
        <v>Low</v>
      </c>
      <c r="T1105" s="15">
        <f>AVERAGEIF(performance_data[inflow_flag],performance_data[[#This Row],[inflow_flag]],performance_data[return_percentage])</f>
        <v>5.0457846277021572</v>
      </c>
      <c r="U1105" s="17">
        <f>IF(performance_data[[#This Row],[return_percentage]]&lt;performance_data[[#This Row],[benchmark_return]],1,0)</f>
        <v>1</v>
      </c>
      <c r="V1105" s="17">
        <f>COUNTIFS(performance_data[portfolio_id],performance_data[[#This Row],[portfolio_id]])</f>
        <v>20</v>
      </c>
      <c r="W1105" s="17">
        <f>COUNTIFS(performance_data[portfolio_id],performance_data[[#This Row],[portfolio_id]],
          performance_data[return_flag],1)</f>
        <v>12</v>
      </c>
      <c r="X1105" s="15">
        <f>performance_data[[#This Row],[underperform_flag_count]]/performance_data[[#This Row],[totalportfoliocount]]</f>
        <v>0.6</v>
      </c>
    </row>
    <row r="1106" spans="1:24" x14ac:dyDescent="0.3">
      <c r="A1106">
        <v>2598</v>
      </c>
      <c r="B1106" s="1">
        <v>45150</v>
      </c>
      <c r="C1106">
        <v>462262.07</v>
      </c>
      <c r="D1106">
        <v>7.75</v>
      </c>
      <c r="E1106">
        <v>7.74</v>
      </c>
      <c r="F1106">
        <v>18824.91</v>
      </c>
      <c r="G1106">
        <v>1758.06</v>
      </c>
      <c r="H1106" t="s">
        <v>2213</v>
      </c>
      <c r="I1106" t="s">
        <v>2209</v>
      </c>
      <c r="J1106">
        <v>8</v>
      </c>
      <c r="K1106" t="s">
        <v>2214</v>
      </c>
      <c r="L1106" t="str">
        <f>IF(performance_data[[#This Row],[return_percentage]]&gt;=performance_data[[#This Row],[benchmark_return]],"Higher","Lower")</f>
        <v>Higher</v>
      </c>
      <c r="M1106" s="14">
        <f xml:space="preserve"> _xlfn.MAXIFS(performance_data[date],performance_data[portfolio_id],performance_data[[#This Row],[portfolio_id]])</f>
        <v>45533</v>
      </c>
      <c r="N1106" s="14">
        <f xml:space="preserve"> _xlfn.MINIFS(performance_data[date],performance_data[portfolio_id],performance_data[[#This Row],[portfolio_id]])</f>
        <v>44841</v>
      </c>
      <c r="O1106" s="15">
        <f>_xlfn.MAXIFS(performance_data[portfolio_value],performance_data[portfolio_id],performance_data[[#This Row],[portfolio_id]],performance_data[date],performance_data[[#This Row],[latest_date]])</f>
        <v>43402.02</v>
      </c>
      <c r="P1106" s="15">
        <f>_xlfn.MAXIFS(performance_data[portfolio_value],performance_data[portfolio_id],performance_data[[#This Row],[portfolio_id]],performance_data[date],performance_data[[#This Row],[starting_date]])</f>
        <v>79568.509999999995</v>
      </c>
      <c r="Q1106" s="15">
        <f>performance_data[[#This Row],[latest_value]]-performance_data[[#This Row],[starting_value]]</f>
        <v>-36166.49</v>
      </c>
      <c r="R1106" s="15">
        <f>performance_data[[#This Row],[net_inflows]]-performance_data[[#This Row],[net_outflows]]</f>
        <v>17066.849999999999</v>
      </c>
      <c r="S1106" s="15" t="str">
        <f>IF(performance_data[[#This Row],[net_inflows]]&gt;AVERAGE(performance_data[net_inflows]),"High","Low")</f>
        <v>High</v>
      </c>
      <c r="T1106" s="15">
        <f>AVERAGEIF(performance_data[inflow_flag],performance_data[[#This Row],[inflow_flag]],performance_data[return_percentage])</f>
        <v>4.8467905675459724</v>
      </c>
      <c r="U1106" s="17">
        <f>IF(performance_data[[#This Row],[return_percentage]]&lt;performance_data[[#This Row],[benchmark_return]],1,0)</f>
        <v>0</v>
      </c>
      <c r="V1106" s="17">
        <f>COUNTIFS(performance_data[portfolio_id],performance_data[[#This Row],[portfolio_id]])</f>
        <v>20</v>
      </c>
      <c r="W1106" s="17">
        <f>COUNTIFS(performance_data[portfolio_id],performance_data[[#This Row],[portfolio_id]],
          performance_data[return_flag],1)</f>
        <v>12</v>
      </c>
      <c r="X1106" s="15">
        <f>performance_data[[#This Row],[underperform_flag_count]]/performance_data[[#This Row],[totalportfoliocount]]</f>
        <v>0.6</v>
      </c>
    </row>
    <row r="1107" spans="1:24" x14ac:dyDescent="0.3">
      <c r="A1107">
        <v>2678</v>
      </c>
      <c r="B1107" s="1">
        <v>45277</v>
      </c>
      <c r="C1107">
        <v>178956.23</v>
      </c>
      <c r="D1107">
        <v>14.67</v>
      </c>
      <c r="E1107">
        <v>14.03</v>
      </c>
      <c r="F1107">
        <v>7420.24</v>
      </c>
      <c r="G1107">
        <v>1908.91</v>
      </c>
      <c r="H1107" t="s">
        <v>2213</v>
      </c>
      <c r="I1107" t="s">
        <v>2217</v>
      </c>
      <c r="J1107">
        <v>12</v>
      </c>
      <c r="K1107" t="s">
        <v>2218</v>
      </c>
      <c r="L1107" t="str">
        <f>IF(performance_data[[#This Row],[return_percentage]]&gt;=performance_data[[#This Row],[benchmark_return]],"Higher","Lower")</f>
        <v>Higher</v>
      </c>
      <c r="M1107" s="14">
        <f xml:space="preserve"> _xlfn.MAXIFS(performance_data[date],performance_data[portfolio_id],performance_data[[#This Row],[portfolio_id]])</f>
        <v>45557</v>
      </c>
      <c r="N1107" s="14">
        <f xml:space="preserve"> _xlfn.MINIFS(performance_data[date],performance_data[portfolio_id],performance_data[[#This Row],[portfolio_id]])</f>
        <v>44906</v>
      </c>
      <c r="O1107" s="15">
        <f>_xlfn.MAXIFS(performance_data[portfolio_value],performance_data[portfolio_id],performance_data[[#This Row],[portfolio_id]],performance_data[date],performance_data[[#This Row],[latest_date]])</f>
        <v>86297.03</v>
      </c>
      <c r="P1107" s="15">
        <f>_xlfn.MAXIFS(performance_data[portfolio_value],performance_data[portfolio_id],performance_data[[#This Row],[portfolio_id]],performance_data[date],performance_data[[#This Row],[starting_date]])</f>
        <v>495642.97</v>
      </c>
      <c r="Q1107" s="15">
        <f>performance_data[[#This Row],[latest_value]]-performance_data[[#This Row],[starting_value]]</f>
        <v>-409345.93999999994</v>
      </c>
      <c r="R1107" s="15">
        <f>performance_data[[#This Row],[net_inflows]]-performance_data[[#This Row],[net_outflows]]</f>
        <v>5511.33</v>
      </c>
      <c r="S1107" s="15" t="str">
        <f>IF(performance_data[[#This Row],[net_inflows]]&gt;AVERAGE(performance_data[net_inflows]),"High","Low")</f>
        <v>Low</v>
      </c>
      <c r="T1107" s="15">
        <f>AVERAGEIF(performance_data[inflow_flag],performance_data[[#This Row],[inflow_flag]],performance_data[return_percentage])</f>
        <v>5.0457846277021572</v>
      </c>
      <c r="U1107" s="17">
        <f>IF(performance_data[[#This Row],[return_percentage]]&lt;performance_data[[#This Row],[benchmark_return]],1,0)</f>
        <v>0</v>
      </c>
      <c r="V1107" s="17">
        <f>COUNTIFS(performance_data[portfolio_id],performance_data[[#This Row],[portfolio_id]])</f>
        <v>19</v>
      </c>
      <c r="W1107" s="17">
        <f>COUNTIFS(performance_data[portfolio_id],performance_data[[#This Row],[portfolio_id]],
          performance_data[return_flag],1)</f>
        <v>7</v>
      </c>
      <c r="X1107" s="15">
        <f>performance_data[[#This Row],[underperform_flag_count]]/performance_data[[#This Row],[totalportfoliocount]]</f>
        <v>0.36842105263157893</v>
      </c>
    </row>
    <row r="1108" spans="1:24" x14ac:dyDescent="0.3">
      <c r="A1108">
        <v>2678</v>
      </c>
      <c r="B1108" s="1">
        <v>44979</v>
      </c>
      <c r="C1108">
        <v>22606.13</v>
      </c>
      <c r="D1108">
        <v>8.07</v>
      </c>
      <c r="E1108">
        <v>6.52</v>
      </c>
      <c r="F1108">
        <v>7304.73</v>
      </c>
      <c r="G1108">
        <v>542.96</v>
      </c>
      <c r="H1108" t="s">
        <v>2213</v>
      </c>
      <c r="I1108" t="s">
        <v>2206</v>
      </c>
      <c r="J1108">
        <v>2</v>
      </c>
      <c r="K1108" t="s">
        <v>2226</v>
      </c>
      <c r="L1108" t="str">
        <f>IF(performance_data[[#This Row],[return_percentage]]&gt;=performance_data[[#This Row],[benchmark_return]],"Higher","Lower")</f>
        <v>Higher</v>
      </c>
      <c r="M1108" s="14">
        <f xml:space="preserve"> _xlfn.MAXIFS(performance_data[date],performance_data[portfolio_id],performance_data[[#This Row],[portfolio_id]])</f>
        <v>45557</v>
      </c>
      <c r="N1108" s="14">
        <f xml:space="preserve"> _xlfn.MINIFS(performance_data[date],performance_data[portfolio_id],performance_data[[#This Row],[portfolio_id]])</f>
        <v>44906</v>
      </c>
      <c r="O1108" s="15">
        <f>_xlfn.MAXIFS(performance_data[portfolio_value],performance_data[portfolio_id],performance_data[[#This Row],[portfolio_id]],performance_data[date],performance_data[[#This Row],[latest_date]])</f>
        <v>86297.03</v>
      </c>
      <c r="P1108" s="15">
        <f>_xlfn.MAXIFS(performance_data[portfolio_value],performance_data[portfolio_id],performance_data[[#This Row],[portfolio_id]],performance_data[date],performance_data[[#This Row],[starting_date]])</f>
        <v>495642.97</v>
      </c>
      <c r="Q1108" s="15">
        <f>performance_data[[#This Row],[latest_value]]-performance_data[[#This Row],[starting_value]]</f>
        <v>-409345.93999999994</v>
      </c>
      <c r="R1108" s="15">
        <f>performance_data[[#This Row],[net_inflows]]-performance_data[[#This Row],[net_outflows]]</f>
        <v>6761.7699999999995</v>
      </c>
      <c r="S1108" s="15" t="str">
        <f>IF(performance_data[[#This Row],[net_inflows]]&gt;AVERAGE(performance_data[net_inflows]),"High","Low")</f>
        <v>Low</v>
      </c>
      <c r="T1108" s="15">
        <f>AVERAGEIF(performance_data[inflow_flag],performance_data[[#This Row],[inflow_flag]],performance_data[return_percentage])</f>
        <v>5.0457846277021572</v>
      </c>
      <c r="U1108" s="17">
        <f>IF(performance_data[[#This Row],[return_percentage]]&lt;performance_data[[#This Row],[benchmark_return]],1,0)</f>
        <v>0</v>
      </c>
      <c r="V1108" s="17">
        <f>COUNTIFS(performance_data[portfolio_id],performance_data[[#This Row],[portfolio_id]])</f>
        <v>19</v>
      </c>
      <c r="W1108" s="17">
        <f>COUNTIFS(performance_data[portfolio_id],performance_data[[#This Row],[portfolio_id]],
          performance_data[return_flag],1)</f>
        <v>7</v>
      </c>
      <c r="X1108" s="15">
        <f>performance_data[[#This Row],[underperform_flag_count]]/performance_data[[#This Row],[totalportfoliocount]]</f>
        <v>0.36842105263157893</v>
      </c>
    </row>
    <row r="1109" spans="1:24" x14ac:dyDescent="0.3">
      <c r="A1109">
        <v>2678</v>
      </c>
      <c r="B1109" s="1">
        <v>45557</v>
      </c>
      <c r="C1109">
        <v>86297.03</v>
      </c>
      <c r="D1109">
        <v>7.35</v>
      </c>
      <c r="E1109">
        <v>7.23</v>
      </c>
      <c r="F1109">
        <v>1743.8</v>
      </c>
      <c r="G1109">
        <v>573.91</v>
      </c>
      <c r="H1109" t="s">
        <v>2205</v>
      </c>
      <c r="I1109" t="s">
        <v>2209</v>
      </c>
      <c r="J1109">
        <v>9</v>
      </c>
      <c r="K1109" t="s">
        <v>2221</v>
      </c>
      <c r="L1109" t="str">
        <f>IF(performance_data[[#This Row],[return_percentage]]&gt;=performance_data[[#This Row],[benchmark_return]],"Higher","Lower")</f>
        <v>Higher</v>
      </c>
      <c r="M1109" s="14">
        <f xml:space="preserve"> _xlfn.MAXIFS(performance_data[date],performance_data[portfolio_id],performance_data[[#This Row],[portfolio_id]])</f>
        <v>45557</v>
      </c>
      <c r="N1109" s="14">
        <f xml:space="preserve"> _xlfn.MINIFS(performance_data[date],performance_data[portfolio_id],performance_data[[#This Row],[portfolio_id]])</f>
        <v>44906</v>
      </c>
      <c r="O1109" s="15">
        <f>_xlfn.MAXIFS(performance_data[portfolio_value],performance_data[portfolio_id],performance_data[[#This Row],[portfolio_id]],performance_data[date],performance_data[[#This Row],[latest_date]])</f>
        <v>86297.03</v>
      </c>
      <c r="P1109" s="15">
        <f>_xlfn.MAXIFS(performance_data[portfolio_value],performance_data[portfolio_id],performance_data[[#This Row],[portfolio_id]],performance_data[date],performance_data[[#This Row],[starting_date]])</f>
        <v>495642.97</v>
      </c>
      <c r="Q1109" s="15">
        <f>performance_data[[#This Row],[latest_value]]-performance_data[[#This Row],[starting_value]]</f>
        <v>-409345.93999999994</v>
      </c>
      <c r="R1109" s="15">
        <f>performance_data[[#This Row],[net_inflows]]-performance_data[[#This Row],[net_outflows]]</f>
        <v>1169.8899999999999</v>
      </c>
      <c r="S1109" s="15" t="str">
        <f>IF(performance_data[[#This Row],[net_inflows]]&gt;AVERAGE(performance_data[net_inflows]),"High","Low")</f>
        <v>Low</v>
      </c>
      <c r="T1109" s="15">
        <f>AVERAGEIF(performance_data[inflow_flag],performance_data[[#This Row],[inflow_flag]],performance_data[return_percentage])</f>
        <v>5.0457846277021572</v>
      </c>
      <c r="U1109" s="17">
        <f>IF(performance_data[[#This Row],[return_percentage]]&lt;performance_data[[#This Row],[benchmark_return]],1,0)</f>
        <v>0</v>
      </c>
      <c r="V1109" s="17">
        <f>COUNTIFS(performance_data[portfolio_id],performance_data[[#This Row],[portfolio_id]])</f>
        <v>19</v>
      </c>
      <c r="W1109" s="17">
        <f>COUNTIFS(performance_data[portfolio_id],performance_data[[#This Row],[portfolio_id]],
          performance_data[return_flag],1)</f>
        <v>7</v>
      </c>
      <c r="X1109" s="15">
        <f>performance_data[[#This Row],[underperform_flag_count]]/performance_data[[#This Row],[totalportfoliocount]]</f>
        <v>0.36842105263157893</v>
      </c>
    </row>
    <row r="1110" spans="1:24" x14ac:dyDescent="0.3">
      <c r="A1110">
        <v>2678</v>
      </c>
      <c r="B1110" s="1">
        <v>45133</v>
      </c>
      <c r="C1110">
        <v>40302.21</v>
      </c>
      <c r="D1110">
        <v>13.64</v>
      </c>
      <c r="E1110">
        <v>13.36</v>
      </c>
      <c r="F1110">
        <v>16140.84</v>
      </c>
      <c r="G1110">
        <v>12977.58</v>
      </c>
      <c r="H1110" t="s">
        <v>2213</v>
      </c>
      <c r="I1110" t="s">
        <v>2209</v>
      </c>
      <c r="J1110">
        <v>7</v>
      </c>
      <c r="K1110" t="s">
        <v>2210</v>
      </c>
      <c r="L1110" t="str">
        <f>IF(performance_data[[#This Row],[return_percentage]]&gt;=performance_data[[#This Row],[benchmark_return]],"Higher","Lower")</f>
        <v>Higher</v>
      </c>
      <c r="M1110" s="14">
        <f xml:space="preserve"> _xlfn.MAXIFS(performance_data[date],performance_data[portfolio_id],performance_data[[#This Row],[portfolio_id]])</f>
        <v>45557</v>
      </c>
      <c r="N1110" s="14">
        <f xml:space="preserve"> _xlfn.MINIFS(performance_data[date],performance_data[portfolio_id],performance_data[[#This Row],[portfolio_id]])</f>
        <v>44906</v>
      </c>
      <c r="O1110" s="15">
        <f>_xlfn.MAXIFS(performance_data[portfolio_value],performance_data[portfolio_id],performance_data[[#This Row],[portfolio_id]],performance_data[date],performance_data[[#This Row],[latest_date]])</f>
        <v>86297.03</v>
      </c>
      <c r="P1110" s="15">
        <f>_xlfn.MAXIFS(performance_data[portfolio_value],performance_data[portfolio_id],performance_data[[#This Row],[portfolio_id]],performance_data[date],performance_data[[#This Row],[starting_date]])</f>
        <v>495642.97</v>
      </c>
      <c r="Q1110" s="15">
        <f>performance_data[[#This Row],[latest_value]]-performance_data[[#This Row],[starting_value]]</f>
        <v>-409345.93999999994</v>
      </c>
      <c r="R1110" s="15">
        <f>performance_data[[#This Row],[net_inflows]]-performance_data[[#This Row],[net_outflows]]</f>
        <v>3163.26</v>
      </c>
      <c r="S1110" s="15" t="str">
        <f>IF(performance_data[[#This Row],[net_inflows]]&gt;AVERAGE(performance_data[net_inflows]),"High","Low")</f>
        <v>High</v>
      </c>
      <c r="T1110" s="15">
        <f>AVERAGEIF(performance_data[inflow_flag],performance_data[[#This Row],[inflow_flag]],performance_data[return_percentage])</f>
        <v>4.8467905675459724</v>
      </c>
      <c r="U1110" s="17">
        <f>IF(performance_data[[#This Row],[return_percentage]]&lt;performance_data[[#This Row],[benchmark_return]],1,0)</f>
        <v>0</v>
      </c>
      <c r="V1110" s="17">
        <f>COUNTIFS(performance_data[portfolio_id],performance_data[[#This Row],[portfolio_id]])</f>
        <v>19</v>
      </c>
      <c r="W1110" s="17">
        <f>COUNTIFS(performance_data[portfolio_id],performance_data[[#This Row],[portfolio_id]],
          performance_data[return_flag],1)</f>
        <v>7</v>
      </c>
      <c r="X1110" s="15">
        <f>performance_data[[#This Row],[underperform_flag_count]]/performance_data[[#This Row],[totalportfoliocount]]</f>
        <v>0.36842105263157893</v>
      </c>
    </row>
    <row r="1111" spans="1:24" x14ac:dyDescent="0.3">
      <c r="A1111">
        <v>2678</v>
      </c>
      <c r="B1111" s="1">
        <v>44973</v>
      </c>
      <c r="C1111">
        <v>423265.49</v>
      </c>
      <c r="D1111">
        <v>16.71</v>
      </c>
      <c r="E1111">
        <v>17.850000000000001</v>
      </c>
      <c r="F1111">
        <v>14678.61</v>
      </c>
      <c r="G1111">
        <v>8782.68</v>
      </c>
      <c r="H1111" t="s">
        <v>2213</v>
      </c>
      <c r="I1111" t="s">
        <v>2206</v>
      </c>
      <c r="J1111">
        <v>2</v>
      </c>
      <c r="K1111" t="s">
        <v>2226</v>
      </c>
      <c r="L1111" t="str">
        <f>IF(performance_data[[#This Row],[return_percentage]]&gt;=performance_data[[#This Row],[benchmark_return]],"Higher","Lower")</f>
        <v>Lower</v>
      </c>
      <c r="M1111" s="14">
        <f xml:space="preserve"> _xlfn.MAXIFS(performance_data[date],performance_data[portfolio_id],performance_data[[#This Row],[portfolio_id]])</f>
        <v>45557</v>
      </c>
      <c r="N1111" s="14">
        <f xml:space="preserve"> _xlfn.MINIFS(performance_data[date],performance_data[portfolio_id],performance_data[[#This Row],[portfolio_id]])</f>
        <v>44906</v>
      </c>
      <c r="O1111" s="15">
        <f>_xlfn.MAXIFS(performance_data[portfolio_value],performance_data[portfolio_id],performance_data[[#This Row],[portfolio_id]],performance_data[date],performance_data[[#This Row],[latest_date]])</f>
        <v>86297.03</v>
      </c>
      <c r="P1111" s="15">
        <f>_xlfn.MAXIFS(performance_data[portfolio_value],performance_data[portfolio_id],performance_data[[#This Row],[portfolio_id]],performance_data[date],performance_data[[#This Row],[starting_date]])</f>
        <v>495642.97</v>
      </c>
      <c r="Q1111" s="15">
        <f>performance_data[[#This Row],[latest_value]]-performance_data[[#This Row],[starting_value]]</f>
        <v>-409345.93999999994</v>
      </c>
      <c r="R1111" s="15">
        <f>performance_data[[#This Row],[net_inflows]]-performance_data[[#This Row],[net_outflows]]</f>
        <v>5895.93</v>
      </c>
      <c r="S1111" s="15" t="str">
        <f>IF(performance_data[[#This Row],[net_inflows]]&gt;AVERAGE(performance_data[net_inflows]),"High","Low")</f>
        <v>High</v>
      </c>
      <c r="T1111" s="15">
        <f>AVERAGEIF(performance_data[inflow_flag],performance_data[[#This Row],[inflow_flag]],performance_data[return_percentage])</f>
        <v>4.8467905675459724</v>
      </c>
      <c r="U1111" s="17">
        <f>IF(performance_data[[#This Row],[return_percentage]]&lt;performance_data[[#This Row],[benchmark_return]],1,0)</f>
        <v>1</v>
      </c>
      <c r="V1111" s="17">
        <f>COUNTIFS(performance_data[portfolio_id],performance_data[[#This Row],[portfolio_id]])</f>
        <v>19</v>
      </c>
      <c r="W1111" s="17">
        <f>COUNTIFS(performance_data[portfolio_id],performance_data[[#This Row],[portfolio_id]],
          performance_data[return_flag],1)</f>
        <v>7</v>
      </c>
      <c r="X1111" s="15">
        <f>performance_data[[#This Row],[underperform_flag_count]]/performance_data[[#This Row],[totalportfoliocount]]</f>
        <v>0.36842105263157893</v>
      </c>
    </row>
    <row r="1112" spans="1:24" x14ac:dyDescent="0.3">
      <c r="A1112">
        <v>2678</v>
      </c>
      <c r="B1112" s="1">
        <v>44906</v>
      </c>
      <c r="C1112">
        <v>495642.97</v>
      </c>
      <c r="D1112">
        <v>9.15</v>
      </c>
      <c r="E1112">
        <v>8.5</v>
      </c>
      <c r="F1112">
        <v>9462.84</v>
      </c>
      <c r="G1112">
        <v>18641.77</v>
      </c>
      <c r="H1112" t="s">
        <v>2220</v>
      </c>
      <c r="I1112" t="s">
        <v>2217</v>
      </c>
      <c r="J1112">
        <v>12</v>
      </c>
      <c r="K1112" t="s">
        <v>2218</v>
      </c>
      <c r="L1112" t="str">
        <f>IF(performance_data[[#This Row],[return_percentage]]&gt;=performance_data[[#This Row],[benchmark_return]],"Higher","Lower")</f>
        <v>Higher</v>
      </c>
      <c r="M1112" s="14">
        <f xml:space="preserve"> _xlfn.MAXIFS(performance_data[date],performance_data[portfolio_id],performance_data[[#This Row],[portfolio_id]])</f>
        <v>45557</v>
      </c>
      <c r="N1112" s="14">
        <f xml:space="preserve"> _xlfn.MINIFS(performance_data[date],performance_data[portfolio_id],performance_data[[#This Row],[portfolio_id]])</f>
        <v>44906</v>
      </c>
      <c r="O1112" s="15">
        <f>_xlfn.MAXIFS(performance_data[portfolio_value],performance_data[portfolio_id],performance_data[[#This Row],[portfolio_id]],performance_data[date],performance_data[[#This Row],[latest_date]])</f>
        <v>86297.03</v>
      </c>
      <c r="P1112" s="15">
        <f>_xlfn.MAXIFS(performance_data[portfolio_value],performance_data[portfolio_id],performance_data[[#This Row],[portfolio_id]],performance_data[date],performance_data[[#This Row],[starting_date]])</f>
        <v>495642.97</v>
      </c>
      <c r="Q1112" s="15">
        <f>performance_data[[#This Row],[latest_value]]-performance_data[[#This Row],[starting_value]]</f>
        <v>-409345.93999999994</v>
      </c>
      <c r="R1112" s="15">
        <f>performance_data[[#This Row],[net_inflows]]-performance_data[[#This Row],[net_outflows]]</f>
        <v>-9178.93</v>
      </c>
      <c r="S1112" s="15" t="str">
        <f>IF(performance_data[[#This Row],[net_inflows]]&gt;AVERAGE(performance_data[net_inflows]),"High","Low")</f>
        <v>Low</v>
      </c>
      <c r="T1112" s="15">
        <f>AVERAGEIF(performance_data[inflow_flag],performance_data[[#This Row],[inflow_flag]],performance_data[return_percentage])</f>
        <v>5.0457846277021572</v>
      </c>
      <c r="U1112" s="17">
        <f>IF(performance_data[[#This Row],[return_percentage]]&lt;performance_data[[#This Row],[benchmark_return]],1,0)</f>
        <v>0</v>
      </c>
      <c r="V1112" s="17">
        <f>COUNTIFS(performance_data[portfolio_id],performance_data[[#This Row],[portfolio_id]])</f>
        <v>19</v>
      </c>
      <c r="W1112" s="17">
        <f>COUNTIFS(performance_data[portfolio_id],performance_data[[#This Row],[portfolio_id]],
          performance_data[return_flag],1)</f>
        <v>7</v>
      </c>
      <c r="X1112" s="15">
        <f>performance_data[[#This Row],[underperform_flag_count]]/performance_data[[#This Row],[totalportfoliocount]]</f>
        <v>0.36842105263157893</v>
      </c>
    </row>
    <row r="1113" spans="1:24" x14ac:dyDescent="0.3">
      <c r="A1113">
        <v>2678</v>
      </c>
      <c r="B1113" s="1">
        <v>45240</v>
      </c>
      <c r="C1113">
        <v>462986.18</v>
      </c>
      <c r="D1113">
        <v>19.47</v>
      </c>
      <c r="E1113">
        <v>17.21</v>
      </c>
      <c r="F1113">
        <v>19798.55</v>
      </c>
      <c r="G1113">
        <v>4905.99</v>
      </c>
      <c r="H1113" t="s">
        <v>2213</v>
      </c>
      <c r="I1113" t="s">
        <v>2217</v>
      </c>
      <c r="J1113">
        <v>11</v>
      </c>
      <c r="K1113" t="s">
        <v>2219</v>
      </c>
      <c r="L1113" t="str">
        <f>IF(performance_data[[#This Row],[return_percentage]]&gt;=performance_data[[#This Row],[benchmark_return]],"Higher","Lower")</f>
        <v>Higher</v>
      </c>
      <c r="M1113" s="14">
        <f xml:space="preserve"> _xlfn.MAXIFS(performance_data[date],performance_data[portfolio_id],performance_data[[#This Row],[portfolio_id]])</f>
        <v>45557</v>
      </c>
      <c r="N1113" s="14">
        <f xml:space="preserve"> _xlfn.MINIFS(performance_data[date],performance_data[portfolio_id],performance_data[[#This Row],[portfolio_id]])</f>
        <v>44906</v>
      </c>
      <c r="O1113" s="15">
        <f>_xlfn.MAXIFS(performance_data[portfolio_value],performance_data[portfolio_id],performance_data[[#This Row],[portfolio_id]],performance_data[date],performance_data[[#This Row],[latest_date]])</f>
        <v>86297.03</v>
      </c>
      <c r="P1113" s="15">
        <f>_xlfn.MAXIFS(performance_data[portfolio_value],performance_data[portfolio_id],performance_data[[#This Row],[portfolio_id]],performance_data[date],performance_data[[#This Row],[starting_date]])</f>
        <v>495642.97</v>
      </c>
      <c r="Q1113" s="15">
        <f>performance_data[[#This Row],[latest_value]]-performance_data[[#This Row],[starting_value]]</f>
        <v>-409345.93999999994</v>
      </c>
      <c r="R1113" s="15">
        <f>performance_data[[#This Row],[net_inflows]]-performance_data[[#This Row],[net_outflows]]</f>
        <v>14892.56</v>
      </c>
      <c r="S1113" s="15" t="str">
        <f>IF(performance_data[[#This Row],[net_inflows]]&gt;AVERAGE(performance_data[net_inflows]),"High","Low")</f>
        <v>High</v>
      </c>
      <c r="T1113" s="15">
        <f>AVERAGEIF(performance_data[inflow_flag],performance_data[[#This Row],[inflow_flag]],performance_data[return_percentage])</f>
        <v>4.8467905675459724</v>
      </c>
      <c r="U1113" s="17">
        <f>IF(performance_data[[#This Row],[return_percentage]]&lt;performance_data[[#This Row],[benchmark_return]],1,0)</f>
        <v>0</v>
      </c>
      <c r="V1113" s="17">
        <f>COUNTIFS(performance_data[portfolio_id],performance_data[[#This Row],[portfolio_id]])</f>
        <v>19</v>
      </c>
      <c r="W1113" s="17">
        <f>COUNTIFS(performance_data[portfolio_id],performance_data[[#This Row],[portfolio_id]],
          performance_data[return_flag],1)</f>
        <v>7</v>
      </c>
      <c r="X1113" s="15">
        <f>performance_data[[#This Row],[underperform_flag_count]]/performance_data[[#This Row],[totalportfoliocount]]</f>
        <v>0.36842105263157893</v>
      </c>
    </row>
    <row r="1114" spans="1:24" x14ac:dyDescent="0.3">
      <c r="A1114">
        <v>2678</v>
      </c>
      <c r="B1114" s="1">
        <v>45141</v>
      </c>
      <c r="C1114">
        <v>107196.46</v>
      </c>
      <c r="D1114">
        <v>3.64</v>
      </c>
      <c r="E1114">
        <v>3.26</v>
      </c>
      <c r="F1114">
        <v>17080.96</v>
      </c>
      <c r="G1114">
        <v>16493.13</v>
      </c>
      <c r="H1114" t="s">
        <v>2213</v>
      </c>
      <c r="I1114" t="s">
        <v>2209</v>
      </c>
      <c r="J1114">
        <v>8</v>
      </c>
      <c r="K1114" t="s">
        <v>2214</v>
      </c>
      <c r="L1114" t="str">
        <f>IF(performance_data[[#This Row],[return_percentage]]&gt;=performance_data[[#This Row],[benchmark_return]],"Higher","Lower")</f>
        <v>Higher</v>
      </c>
      <c r="M1114" s="14">
        <f xml:space="preserve"> _xlfn.MAXIFS(performance_data[date],performance_data[portfolio_id],performance_data[[#This Row],[portfolio_id]])</f>
        <v>45557</v>
      </c>
      <c r="N1114" s="14">
        <f xml:space="preserve"> _xlfn.MINIFS(performance_data[date],performance_data[portfolio_id],performance_data[[#This Row],[portfolio_id]])</f>
        <v>44906</v>
      </c>
      <c r="O1114" s="15">
        <f>_xlfn.MAXIFS(performance_data[portfolio_value],performance_data[portfolio_id],performance_data[[#This Row],[portfolio_id]],performance_data[date],performance_data[[#This Row],[latest_date]])</f>
        <v>86297.03</v>
      </c>
      <c r="P1114" s="15">
        <f>_xlfn.MAXIFS(performance_data[portfolio_value],performance_data[portfolio_id],performance_data[[#This Row],[portfolio_id]],performance_data[date],performance_data[[#This Row],[starting_date]])</f>
        <v>495642.97</v>
      </c>
      <c r="Q1114" s="15">
        <f>performance_data[[#This Row],[latest_value]]-performance_data[[#This Row],[starting_value]]</f>
        <v>-409345.93999999994</v>
      </c>
      <c r="R1114" s="15">
        <f>performance_data[[#This Row],[net_inflows]]-performance_data[[#This Row],[net_outflows]]</f>
        <v>587.82999999999811</v>
      </c>
      <c r="S1114" s="15" t="str">
        <f>IF(performance_data[[#This Row],[net_inflows]]&gt;AVERAGE(performance_data[net_inflows]),"High","Low")</f>
        <v>High</v>
      </c>
      <c r="T1114" s="15">
        <f>AVERAGEIF(performance_data[inflow_flag],performance_data[[#This Row],[inflow_flag]],performance_data[return_percentage])</f>
        <v>4.8467905675459724</v>
      </c>
      <c r="U1114" s="17">
        <f>IF(performance_data[[#This Row],[return_percentage]]&lt;performance_data[[#This Row],[benchmark_return]],1,0)</f>
        <v>0</v>
      </c>
      <c r="V1114" s="17">
        <f>COUNTIFS(performance_data[portfolio_id],performance_data[[#This Row],[portfolio_id]])</f>
        <v>19</v>
      </c>
      <c r="W1114" s="17">
        <f>COUNTIFS(performance_data[portfolio_id],performance_data[[#This Row],[portfolio_id]],
          performance_data[return_flag],1)</f>
        <v>7</v>
      </c>
      <c r="X1114" s="15">
        <f>performance_data[[#This Row],[underperform_flag_count]]/performance_data[[#This Row],[totalportfoliocount]]</f>
        <v>0.36842105263157893</v>
      </c>
    </row>
    <row r="1115" spans="1:24" x14ac:dyDescent="0.3">
      <c r="A1115">
        <v>2678</v>
      </c>
      <c r="B1115" s="1">
        <v>45063</v>
      </c>
      <c r="C1115">
        <v>387561</v>
      </c>
      <c r="D1115">
        <v>-7.58</v>
      </c>
      <c r="E1115">
        <v>-7.3</v>
      </c>
      <c r="F1115">
        <v>15033.52</v>
      </c>
      <c r="G1115">
        <v>2676.63</v>
      </c>
      <c r="H1115" t="s">
        <v>2213</v>
      </c>
      <c r="I1115" t="s">
        <v>2211</v>
      </c>
      <c r="J1115">
        <v>5</v>
      </c>
      <c r="K1115" t="s">
        <v>2223</v>
      </c>
      <c r="L1115" t="str">
        <f>IF(performance_data[[#This Row],[return_percentage]]&gt;=performance_data[[#This Row],[benchmark_return]],"Higher","Lower")</f>
        <v>Lower</v>
      </c>
      <c r="M1115" s="14">
        <f xml:space="preserve"> _xlfn.MAXIFS(performance_data[date],performance_data[portfolio_id],performance_data[[#This Row],[portfolio_id]])</f>
        <v>45557</v>
      </c>
      <c r="N1115" s="14">
        <f xml:space="preserve"> _xlfn.MINIFS(performance_data[date],performance_data[portfolio_id],performance_data[[#This Row],[portfolio_id]])</f>
        <v>44906</v>
      </c>
      <c r="O1115" s="15">
        <f>_xlfn.MAXIFS(performance_data[portfolio_value],performance_data[portfolio_id],performance_data[[#This Row],[portfolio_id]],performance_data[date],performance_data[[#This Row],[latest_date]])</f>
        <v>86297.03</v>
      </c>
      <c r="P1115" s="15">
        <f>_xlfn.MAXIFS(performance_data[portfolio_value],performance_data[portfolio_id],performance_data[[#This Row],[portfolio_id]],performance_data[date],performance_data[[#This Row],[starting_date]])</f>
        <v>495642.97</v>
      </c>
      <c r="Q1115" s="15">
        <f>performance_data[[#This Row],[latest_value]]-performance_data[[#This Row],[starting_value]]</f>
        <v>-409345.93999999994</v>
      </c>
      <c r="R1115" s="15">
        <f>performance_data[[#This Row],[net_inflows]]-performance_data[[#This Row],[net_outflows]]</f>
        <v>12356.89</v>
      </c>
      <c r="S1115" s="15" t="str">
        <f>IF(performance_data[[#This Row],[net_inflows]]&gt;AVERAGE(performance_data[net_inflows]),"High","Low")</f>
        <v>High</v>
      </c>
      <c r="T1115" s="15">
        <f>AVERAGEIF(performance_data[inflow_flag],performance_data[[#This Row],[inflow_flag]],performance_data[return_percentage])</f>
        <v>4.8467905675459724</v>
      </c>
      <c r="U1115" s="17">
        <f>IF(performance_data[[#This Row],[return_percentage]]&lt;performance_data[[#This Row],[benchmark_return]],1,0)</f>
        <v>1</v>
      </c>
      <c r="V1115" s="17">
        <f>COUNTIFS(performance_data[portfolio_id],performance_data[[#This Row],[portfolio_id]])</f>
        <v>19</v>
      </c>
      <c r="W1115" s="17">
        <f>COUNTIFS(performance_data[portfolio_id],performance_data[[#This Row],[portfolio_id]],
          performance_data[return_flag],1)</f>
        <v>7</v>
      </c>
      <c r="X1115" s="15">
        <f>performance_data[[#This Row],[underperform_flag_count]]/performance_data[[#This Row],[totalportfoliocount]]</f>
        <v>0.36842105263157893</v>
      </c>
    </row>
    <row r="1116" spans="1:24" x14ac:dyDescent="0.3">
      <c r="A1116">
        <v>2678</v>
      </c>
      <c r="B1116" s="1">
        <v>45532</v>
      </c>
      <c r="C1116">
        <v>422095.45</v>
      </c>
      <c r="D1116">
        <v>10.130000000000001</v>
      </c>
      <c r="E1116">
        <v>9.23</v>
      </c>
      <c r="F1116">
        <v>6533.29</v>
      </c>
      <c r="G1116">
        <v>9201.32</v>
      </c>
      <c r="H1116" t="s">
        <v>2205</v>
      </c>
      <c r="I1116" t="s">
        <v>2209</v>
      </c>
      <c r="J1116">
        <v>8</v>
      </c>
      <c r="K1116" t="s">
        <v>2214</v>
      </c>
      <c r="L1116" t="str">
        <f>IF(performance_data[[#This Row],[return_percentage]]&gt;=performance_data[[#This Row],[benchmark_return]],"Higher","Lower")</f>
        <v>Higher</v>
      </c>
      <c r="M1116" s="14">
        <f xml:space="preserve"> _xlfn.MAXIFS(performance_data[date],performance_data[portfolio_id],performance_data[[#This Row],[portfolio_id]])</f>
        <v>45557</v>
      </c>
      <c r="N1116" s="14">
        <f xml:space="preserve"> _xlfn.MINIFS(performance_data[date],performance_data[portfolio_id],performance_data[[#This Row],[portfolio_id]])</f>
        <v>44906</v>
      </c>
      <c r="O1116" s="15">
        <f>_xlfn.MAXIFS(performance_data[portfolio_value],performance_data[portfolio_id],performance_data[[#This Row],[portfolio_id]],performance_data[date],performance_data[[#This Row],[latest_date]])</f>
        <v>86297.03</v>
      </c>
      <c r="P1116" s="15">
        <f>_xlfn.MAXIFS(performance_data[portfolio_value],performance_data[portfolio_id],performance_data[[#This Row],[portfolio_id]],performance_data[date],performance_data[[#This Row],[starting_date]])</f>
        <v>495642.97</v>
      </c>
      <c r="Q1116" s="15">
        <f>performance_data[[#This Row],[latest_value]]-performance_data[[#This Row],[starting_value]]</f>
        <v>-409345.93999999994</v>
      </c>
      <c r="R1116" s="15">
        <f>performance_data[[#This Row],[net_inflows]]-performance_data[[#This Row],[net_outflows]]</f>
        <v>-2668.0299999999997</v>
      </c>
      <c r="S1116" s="15" t="str">
        <f>IF(performance_data[[#This Row],[net_inflows]]&gt;AVERAGE(performance_data[net_inflows]),"High","Low")</f>
        <v>Low</v>
      </c>
      <c r="T1116" s="15">
        <f>AVERAGEIF(performance_data[inflow_flag],performance_data[[#This Row],[inflow_flag]],performance_data[return_percentage])</f>
        <v>5.0457846277021572</v>
      </c>
      <c r="U1116" s="17">
        <f>IF(performance_data[[#This Row],[return_percentage]]&lt;performance_data[[#This Row],[benchmark_return]],1,0)</f>
        <v>0</v>
      </c>
      <c r="V1116" s="17">
        <f>COUNTIFS(performance_data[portfolio_id],performance_data[[#This Row],[portfolio_id]])</f>
        <v>19</v>
      </c>
      <c r="W1116" s="17">
        <f>COUNTIFS(performance_data[portfolio_id],performance_data[[#This Row],[portfolio_id]],
          performance_data[return_flag],1)</f>
        <v>7</v>
      </c>
      <c r="X1116" s="15">
        <f>performance_data[[#This Row],[underperform_flag_count]]/performance_data[[#This Row],[totalportfoliocount]]</f>
        <v>0.36842105263157893</v>
      </c>
    </row>
    <row r="1117" spans="1:24" x14ac:dyDescent="0.3">
      <c r="A1117">
        <v>2678</v>
      </c>
      <c r="B1117" s="1">
        <v>45179</v>
      </c>
      <c r="C1117">
        <v>398059.19</v>
      </c>
      <c r="D1117">
        <v>-4.9800000000000004</v>
      </c>
      <c r="E1117">
        <v>-5.41</v>
      </c>
      <c r="F1117">
        <v>4155.6099999999997</v>
      </c>
      <c r="G1117">
        <v>8913.31</v>
      </c>
      <c r="H1117" t="s">
        <v>2213</v>
      </c>
      <c r="I1117" t="s">
        <v>2209</v>
      </c>
      <c r="J1117">
        <v>9</v>
      </c>
      <c r="K1117" t="s">
        <v>2221</v>
      </c>
      <c r="L1117" t="str">
        <f>IF(performance_data[[#This Row],[return_percentage]]&gt;=performance_data[[#This Row],[benchmark_return]],"Higher","Lower")</f>
        <v>Higher</v>
      </c>
      <c r="M1117" s="14">
        <f xml:space="preserve"> _xlfn.MAXIFS(performance_data[date],performance_data[portfolio_id],performance_data[[#This Row],[portfolio_id]])</f>
        <v>45557</v>
      </c>
      <c r="N1117" s="14">
        <f xml:space="preserve"> _xlfn.MINIFS(performance_data[date],performance_data[portfolio_id],performance_data[[#This Row],[portfolio_id]])</f>
        <v>44906</v>
      </c>
      <c r="O1117" s="15">
        <f>_xlfn.MAXIFS(performance_data[portfolio_value],performance_data[portfolio_id],performance_data[[#This Row],[portfolio_id]],performance_data[date],performance_data[[#This Row],[latest_date]])</f>
        <v>86297.03</v>
      </c>
      <c r="P1117" s="15">
        <f>_xlfn.MAXIFS(performance_data[portfolio_value],performance_data[portfolio_id],performance_data[[#This Row],[portfolio_id]],performance_data[date],performance_data[[#This Row],[starting_date]])</f>
        <v>495642.97</v>
      </c>
      <c r="Q1117" s="15">
        <f>performance_data[[#This Row],[latest_value]]-performance_data[[#This Row],[starting_value]]</f>
        <v>-409345.93999999994</v>
      </c>
      <c r="R1117" s="15">
        <f>performance_data[[#This Row],[net_inflows]]-performance_data[[#This Row],[net_outflows]]</f>
        <v>-4757.7</v>
      </c>
      <c r="S1117" s="15" t="str">
        <f>IF(performance_data[[#This Row],[net_inflows]]&gt;AVERAGE(performance_data[net_inflows]),"High","Low")</f>
        <v>Low</v>
      </c>
      <c r="T1117" s="15">
        <f>AVERAGEIF(performance_data[inflow_flag],performance_data[[#This Row],[inflow_flag]],performance_data[return_percentage])</f>
        <v>5.0457846277021572</v>
      </c>
      <c r="U1117" s="17">
        <f>IF(performance_data[[#This Row],[return_percentage]]&lt;performance_data[[#This Row],[benchmark_return]],1,0)</f>
        <v>0</v>
      </c>
      <c r="V1117" s="17">
        <f>COUNTIFS(performance_data[portfolio_id],performance_data[[#This Row],[portfolio_id]])</f>
        <v>19</v>
      </c>
      <c r="W1117" s="17">
        <f>COUNTIFS(performance_data[portfolio_id],performance_data[[#This Row],[portfolio_id]],
          performance_data[return_flag],1)</f>
        <v>7</v>
      </c>
      <c r="X1117" s="15">
        <f>performance_data[[#This Row],[underperform_flag_count]]/performance_data[[#This Row],[totalportfoliocount]]</f>
        <v>0.36842105263157893</v>
      </c>
    </row>
    <row r="1118" spans="1:24" x14ac:dyDescent="0.3">
      <c r="A1118">
        <v>2678</v>
      </c>
      <c r="B1118" s="1">
        <v>45015</v>
      </c>
      <c r="C1118">
        <v>107305.85</v>
      </c>
      <c r="D1118">
        <v>15.02</v>
      </c>
      <c r="E1118">
        <v>14.72</v>
      </c>
      <c r="F1118">
        <v>6004.72</v>
      </c>
      <c r="G1118">
        <v>7056.89</v>
      </c>
      <c r="H1118" t="s">
        <v>2213</v>
      </c>
      <c r="I1118" t="s">
        <v>2206</v>
      </c>
      <c r="J1118">
        <v>3</v>
      </c>
      <c r="K1118" t="s">
        <v>2222</v>
      </c>
      <c r="L1118" t="str">
        <f>IF(performance_data[[#This Row],[return_percentage]]&gt;=performance_data[[#This Row],[benchmark_return]],"Higher","Lower")</f>
        <v>Higher</v>
      </c>
      <c r="M1118" s="14">
        <f xml:space="preserve"> _xlfn.MAXIFS(performance_data[date],performance_data[portfolio_id],performance_data[[#This Row],[portfolio_id]])</f>
        <v>45557</v>
      </c>
      <c r="N1118" s="14">
        <f xml:space="preserve"> _xlfn.MINIFS(performance_data[date],performance_data[portfolio_id],performance_data[[#This Row],[portfolio_id]])</f>
        <v>44906</v>
      </c>
      <c r="O1118" s="15">
        <f>_xlfn.MAXIFS(performance_data[portfolio_value],performance_data[portfolio_id],performance_data[[#This Row],[portfolio_id]],performance_data[date],performance_data[[#This Row],[latest_date]])</f>
        <v>86297.03</v>
      </c>
      <c r="P1118" s="15">
        <f>_xlfn.MAXIFS(performance_data[portfolio_value],performance_data[portfolio_id],performance_data[[#This Row],[portfolio_id]],performance_data[date],performance_data[[#This Row],[starting_date]])</f>
        <v>495642.97</v>
      </c>
      <c r="Q1118" s="15">
        <f>performance_data[[#This Row],[latest_value]]-performance_data[[#This Row],[starting_value]]</f>
        <v>-409345.93999999994</v>
      </c>
      <c r="R1118" s="15">
        <f>performance_data[[#This Row],[net_inflows]]-performance_data[[#This Row],[net_outflows]]</f>
        <v>-1052.17</v>
      </c>
      <c r="S1118" s="15" t="str">
        <f>IF(performance_data[[#This Row],[net_inflows]]&gt;AVERAGE(performance_data[net_inflows]),"High","Low")</f>
        <v>Low</v>
      </c>
      <c r="T1118" s="15">
        <f>AVERAGEIF(performance_data[inflow_flag],performance_data[[#This Row],[inflow_flag]],performance_data[return_percentage])</f>
        <v>5.0457846277021572</v>
      </c>
      <c r="U1118" s="17">
        <f>IF(performance_data[[#This Row],[return_percentage]]&lt;performance_data[[#This Row],[benchmark_return]],1,0)</f>
        <v>0</v>
      </c>
      <c r="V1118" s="17">
        <f>COUNTIFS(performance_data[portfolio_id],performance_data[[#This Row],[portfolio_id]])</f>
        <v>19</v>
      </c>
      <c r="W1118" s="17">
        <f>COUNTIFS(performance_data[portfolio_id],performance_data[[#This Row],[portfolio_id]],
          performance_data[return_flag],1)</f>
        <v>7</v>
      </c>
      <c r="X1118" s="15">
        <f>performance_data[[#This Row],[underperform_flag_count]]/performance_data[[#This Row],[totalportfoliocount]]</f>
        <v>0.36842105263157893</v>
      </c>
    </row>
    <row r="1119" spans="1:24" x14ac:dyDescent="0.3">
      <c r="A1119">
        <v>2678</v>
      </c>
      <c r="B1119" s="1">
        <v>45091</v>
      </c>
      <c r="C1119">
        <v>192412.44</v>
      </c>
      <c r="D1119">
        <v>-9.6999999999999993</v>
      </c>
      <c r="E1119">
        <v>-7.88</v>
      </c>
      <c r="F1119">
        <v>4413.03</v>
      </c>
      <c r="G1119">
        <v>5872.28</v>
      </c>
      <c r="H1119" t="s">
        <v>2213</v>
      </c>
      <c r="I1119" t="s">
        <v>2211</v>
      </c>
      <c r="J1119">
        <v>6</v>
      </c>
      <c r="K1119" t="s">
        <v>2212</v>
      </c>
      <c r="L1119" t="str">
        <f>IF(performance_data[[#This Row],[return_percentage]]&gt;=performance_data[[#This Row],[benchmark_return]],"Higher","Lower")</f>
        <v>Lower</v>
      </c>
      <c r="M1119" s="14">
        <f xml:space="preserve"> _xlfn.MAXIFS(performance_data[date],performance_data[portfolio_id],performance_data[[#This Row],[portfolio_id]])</f>
        <v>45557</v>
      </c>
      <c r="N1119" s="14">
        <f xml:space="preserve"> _xlfn.MINIFS(performance_data[date],performance_data[portfolio_id],performance_data[[#This Row],[portfolio_id]])</f>
        <v>44906</v>
      </c>
      <c r="O1119" s="15">
        <f>_xlfn.MAXIFS(performance_data[portfolio_value],performance_data[portfolio_id],performance_data[[#This Row],[portfolio_id]],performance_data[date],performance_data[[#This Row],[latest_date]])</f>
        <v>86297.03</v>
      </c>
      <c r="P1119" s="15">
        <f>_xlfn.MAXIFS(performance_data[portfolio_value],performance_data[portfolio_id],performance_data[[#This Row],[portfolio_id]],performance_data[date],performance_data[[#This Row],[starting_date]])</f>
        <v>495642.97</v>
      </c>
      <c r="Q1119" s="15">
        <f>performance_data[[#This Row],[latest_value]]-performance_data[[#This Row],[starting_value]]</f>
        <v>-409345.93999999994</v>
      </c>
      <c r="R1119" s="15">
        <f>performance_data[[#This Row],[net_inflows]]-performance_data[[#This Row],[net_outflows]]</f>
        <v>-1459.25</v>
      </c>
      <c r="S1119" s="15" t="str">
        <f>IF(performance_data[[#This Row],[net_inflows]]&gt;AVERAGE(performance_data[net_inflows]),"High","Low")</f>
        <v>Low</v>
      </c>
      <c r="T1119" s="15">
        <f>AVERAGEIF(performance_data[inflow_flag],performance_data[[#This Row],[inflow_flag]],performance_data[return_percentage])</f>
        <v>5.0457846277021572</v>
      </c>
      <c r="U1119" s="17">
        <f>IF(performance_data[[#This Row],[return_percentage]]&lt;performance_data[[#This Row],[benchmark_return]],1,0)</f>
        <v>1</v>
      </c>
      <c r="V1119" s="17">
        <f>COUNTIFS(performance_data[portfolio_id],performance_data[[#This Row],[portfolio_id]])</f>
        <v>19</v>
      </c>
      <c r="W1119" s="17">
        <f>COUNTIFS(performance_data[portfolio_id],performance_data[[#This Row],[portfolio_id]],
          performance_data[return_flag],1)</f>
        <v>7</v>
      </c>
      <c r="X1119" s="15">
        <f>performance_data[[#This Row],[underperform_flag_count]]/performance_data[[#This Row],[totalportfoliocount]]</f>
        <v>0.36842105263157893</v>
      </c>
    </row>
    <row r="1120" spans="1:24" x14ac:dyDescent="0.3">
      <c r="A1120">
        <v>2678</v>
      </c>
      <c r="B1120" s="1">
        <v>44928</v>
      </c>
      <c r="C1120">
        <v>279443.89</v>
      </c>
      <c r="D1120">
        <v>9.11</v>
      </c>
      <c r="E1120">
        <v>10.34</v>
      </c>
      <c r="F1120">
        <v>7820.01</v>
      </c>
      <c r="G1120">
        <v>6785.71</v>
      </c>
      <c r="H1120" t="s">
        <v>2213</v>
      </c>
      <c r="I1120" t="s">
        <v>2206</v>
      </c>
      <c r="J1120">
        <v>1</v>
      </c>
      <c r="K1120" t="s">
        <v>2207</v>
      </c>
      <c r="L1120" t="str">
        <f>IF(performance_data[[#This Row],[return_percentage]]&gt;=performance_data[[#This Row],[benchmark_return]],"Higher","Lower")</f>
        <v>Lower</v>
      </c>
      <c r="M1120" s="14">
        <f xml:space="preserve"> _xlfn.MAXIFS(performance_data[date],performance_data[portfolio_id],performance_data[[#This Row],[portfolio_id]])</f>
        <v>45557</v>
      </c>
      <c r="N1120" s="14">
        <f xml:space="preserve"> _xlfn.MINIFS(performance_data[date],performance_data[portfolio_id],performance_data[[#This Row],[portfolio_id]])</f>
        <v>44906</v>
      </c>
      <c r="O1120" s="15">
        <f>_xlfn.MAXIFS(performance_data[portfolio_value],performance_data[portfolio_id],performance_data[[#This Row],[portfolio_id]],performance_data[date],performance_data[[#This Row],[latest_date]])</f>
        <v>86297.03</v>
      </c>
      <c r="P1120" s="15">
        <f>_xlfn.MAXIFS(performance_data[portfolio_value],performance_data[portfolio_id],performance_data[[#This Row],[portfolio_id]],performance_data[date],performance_data[[#This Row],[starting_date]])</f>
        <v>495642.97</v>
      </c>
      <c r="Q1120" s="15">
        <f>performance_data[[#This Row],[latest_value]]-performance_data[[#This Row],[starting_value]]</f>
        <v>-409345.93999999994</v>
      </c>
      <c r="R1120" s="15">
        <f>performance_data[[#This Row],[net_inflows]]-performance_data[[#This Row],[net_outflows]]</f>
        <v>1034.3000000000002</v>
      </c>
      <c r="S1120" s="15" t="str">
        <f>IF(performance_data[[#This Row],[net_inflows]]&gt;AVERAGE(performance_data[net_inflows]),"High","Low")</f>
        <v>Low</v>
      </c>
      <c r="T1120" s="15">
        <f>AVERAGEIF(performance_data[inflow_flag],performance_data[[#This Row],[inflow_flag]],performance_data[return_percentage])</f>
        <v>5.0457846277021572</v>
      </c>
      <c r="U1120" s="17">
        <f>IF(performance_data[[#This Row],[return_percentage]]&lt;performance_data[[#This Row],[benchmark_return]],1,0)</f>
        <v>1</v>
      </c>
      <c r="V1120" s="17">
        <f>COUNTIFS(performance_data[portfolio_id],performance_data[[#This Row],[portfolio_id]])</f>
        <v>19</v>
      </c>
      <c r="W1120" s="17">
        <f>COUNTIFS(performance_data[portfolio_id],performance_data[[#This Row],[portfolio_id]],
          performance_data[return_flag],1)</f>
        <v>7</v>
      </c>
      <c r="X1120" s="15">
        <f>performance_data[[#This Row],[underperform_flag_count]]/performance_data[[#This Row],[totalportfoliocount]]</f>
        <v>0.36842105263157893</v>
      </c>
    </row>
    <row r="1121" spans="1:24" x14ac:dyDescent="0.3">
      <c r="A1121">
        <v>2678</v>
      </c>
      <c r="B1121" s="1">
        <v>45144</v>
      </c>
      <c r="C1121">
        <v>413321.05</v>
      </c>
      <c r="D1121">
        <v>-0.5</v>
      </c>
      <c r="E1121">
        <v>-0.56000000000000005</v>
      </c>
      <c r="F1121">
        <v>13859.55</v>
      </c>
      <c r="G1121">
        <v>3594.67</v>
      </c>
      <c r="H1121" t="s">
        <v>2213</v>
      </c>
      <c r="I1121" t="s">
        <v>2209</v>
      </c>
      <c r="J1121">
        <v>8</v>
      </c>
      <c r="K1121" t="s">
        <v>2214</v>
      </c>
      <c r="L1121" t="str">
        <f>IF(performance_data[[#This Row],[return_percentage]]&gt;=performance_data[[#This Row],[benchmark_return]],"Higher","Lower")</f>
        <v>Higher</v>
      </c>
      <c r="M1121" s="14">
        <f xml:space="preserve"> _xlfn.MAXIFS(performance_data[date],performance_data[portfolio_id],performance_data[[#This Row],[portfolio_id]])</f>
        <v>45557</v>
      </c>
      <c r="N1121" s="14">
        <f xml:space="preserve"> _xlfn.MINIFS(performance_data[date],performance_data[portfolio_id],performance_data[[#This Row],[portfolio_id]])</f>
        <v>44906</v>
      </c>
      <c r="O1121" s="15">
        <f>_xlfn.MAXIFS(performance_data[portfolio_value],performance_data[portfolio_id],performance_data[[#This Row],[portfolio_id]],performance_data[date],performance_data[[#This Row],[latest_date]])</f>
        <v>86297.03</v>
      </c>
      <c r="P1121" s="15">
        <f>_xlfn.MAXIFS(performance_data[portfolio_value],performance_data[portfolio_id],performance_data[[#This Row],[portfolio_id]],performance_data[date],performance_data[[#This Row],[starting_date]])</f>
        <v>495642.97</v>
      </c>
      <c r="Q1121" s="15">
        <f>performance_data[[#This Row],[latest_value]]-performance_data[[#This Row],[starting_value]]</f>
        <v>-409345.93999999994</v>
      </c>
      <c r="R1121" s="15">
        <f>performance_data[[#This Row],[net_inflows]]-performance_data[[#This Row],[net_outflows]]</f>
        <v>10264.879999999999</v>
      </c>
      <c r="S1121" s="15" t="str">
        <f>IF(performance_data[[#This Row],[net_inflows]]&gt;AVERAGE(performance_data[net_inflows]),"High","Low")</f>
        <v>High</v>
      </c>
      <c r="T1121" s="15">
        <f>AVERAGEIF(performance_data[inflow_flag],performance_data[[#This Row],[inflow_flag]],performance_data[return_percentage])</f>
        <v>4.8467905675459724</v>
      </c>
      <c r="U1121" s="17">
        <f>IF(performance_data[[#This Row],[return_percentage]]&lt;performance_data[[#This Row],[benchmark_return]],1,0)</f>
        <v>0</v>
      </c>
      <c r="V1121" s="17">
        <f>COUNTIFS(performance_data[portfolio_id],performance_data[[#This Row],[portfolio_id]])</f>
        <v>19</v>
      </c>
      <c r="W1121" s="17">
        <f>COUNTIFS(performance_data[portfolio_id],performance_data[[#This Row],[portfolio_id]],
          performance_data[return_flag],1)</f>
        <v>7</v>
      </c>
      <c r="X1121" s="15">
        <f>performance_data[[#This Row],[underperform_flag_count]]/performance_data[[#This Row],[totalportfoliocount]]</f>
        <v>0.36842105263157893</v>
      </c>
    </row>
    <row r="1122" spans="1:24" x14ac:dyDescent="0.3">
      <c r="A1122">
        <v>2678</v>
      </c>
      <c r="B1122" s="1">
        <v>45314</v>
      </c>
      <c r="C1122">
        <v>302581.62</v>
      </c>
      <c r="D1122">
        <v>15.85</v>
      </c>
      <c r="E1122">
        <v>16.72</v>
      </c>
      <c r="F1122">
        <v>16484.5</v>
      </c>
      <c r="G1122">
        <v>11852.29</v>
      </c>
      <c r="H1122" t="s">
        <v>2205</v>
      </c>
      <c r="I1122" t="s">
        <v>2206</v>
      </c>
      <c r="J1122">
        <v>1</v>
      </c>
      <c r="K1122" t="s">
        <v>2207</v>
      </c>
      <c r="L1122" t="str">
        <f>IF(performance_data[[#This Row],[return_percentage]]&gt;=performance_data[[#This Row],[benchmark_return]],"Higher","Lower")</f>
        <v>Lower</v>
      </c>
      <c r="M1122" s="14">
        <f xml:space="preserve"> _xlfn.MAXIFS(performance_data[date],performance_data[portfolio_id],performance_data[[#This Row],[portfolio_id]])</f>
        <v>45557</v>
      </c>
      <c r="N1122" s="14">
        <f xml:space="preserve"> _xlfn.MINIFS(performance_data[date],performance_data[portfolio_id],performance_data[[#This Row],[portfolio_id]])</f>
        <v>44906</v>
      </c>
      <c r="O1122" s="15">
        <f>_xlfn.MAXIFS(performance_data[portfolio_value],performance_data[portfolio_id],performance_data[[#This Row],[portfolio_id]],performance_data[date],performance_data[[#This Row],[latest_date]])</f>
        <v>86297.03</v>
      </c>
      <c r="P1122" s="15">
        <f>_xlfn.MAXIFS(performance_data[portfolio_value],performance_data[portfolio_id],performance_data[[#This Row],[portfolio_id]],performance_data[date],performance_data[[#This Row],[starting_date]])</f>
        <v>495642.97</v>
      </c>
      <c r="Q1122" s="15">
        <f>performance_data[[#This Row],[latest_value]]-performance_data[[#This Row],[starting_value]]</f>
        <v>-409345.93999999994</v>
      </c>
      <c r="R1122" s="15">
        <f>performance_data[[#This Row],[net_inflows]]-performance_data[[#This Row],[net_outflows]]</f>
        <v>4632.2099999999991</v>
      </c>
      <c r="S1122" s="15" t="str">
        <f>IF(performance_data[[#This Row],[net_inflows]]&gt;AVERAGE(performance_data[net_inflows]),"High","Low")</f>
        <v>High</v>
      </c>
      <c r="T1122" s="15">
        <f>AVERAGEIF(performance_data[inflow_flag],performance_data[[#This Row],[inflow_flag]],performance_data[return_percentage])</f>
        <v>4.8467905675459724</v>
      </c>
      <c r="U1122" s="17">
        <f>IF(performance_data[[#This Row],[return_percentage]]&lt;performance_data[[#This Row],[benchmark_return]],1,0)</f>
        <v>1</v>
      </c>
      <c r="V1122" s="17">
        <f>COUNTIFS(performance_data[portfolio_id],performance_data[[#This Row],[portfolio_id]])</f>
        <v>19</v>
      </c>
      <c r="W1122" s="17">
        <f>COUNTIFS(performance_data[portfolio_id],performance_data[[#This Row],[portfolio_id]],
          performance_data[return_flag],1)</f>
        <v>7</v>
      </c>
      <c r="X1122" s="15">
        <f>performance_data[[#This Row],[underperform_flag_count]]/performance_data[[#This Row],[totalportfoliocount]]</f>
        <v>0.36842105263157893</v>
      </c>
    </row>
    <row r="1123" spans="1:24" x14ac:dyDescent="0.3">
      <c r="A1123">
        <v>2678</v>
      </c>
      <c r="B1123" s="1">
        <v>45212</v>
      </c>
      <c r="C1123">
        <v>327214.74</v>
      </c>
      <c r="D1123">
        <v>3.28</v>
      </c>
      <c r="E1123">
        <v>3.89</v>
      </c>
      <c r="F1123">
        <v>15645.74</v>
      </c>
      <c r="G1123">
        <v>10265.26</v>
      </c>
      <c r="H1123" t="s">
        <v>2213</v>
      </c>
      <c r="I1123" t="s">
        <v>2217</v>
      </c>
      <c r="J1123">
        <v>10</v>
      </c>
      <c r="K1123" t="s">
        <v>2224</v>
      </c>
      <c r="L1123" t="str">
        <f>IF(performance_data[[#This Row],[return_percentage]]&gt;=performance_data[[#This Row],[benchmark_return]],"Higher","Lower")</f>
        <v>Lower</v>
      </c>
      <c r="M1123" s="14">
        <f xml:space="preserve"> _xlfn.MAXIFS(performance_data[date],performance_data[portfolio_id],performance_data[[#This Row],[portfolio_id]])</f>
        <v>45557</v>
      </c>
      <c r="N1123" s="14">
        <f xml:space="preserve"> _xlfn.MINIFS(performance_data[date],performance_data[portfolio_id],performance_data[[#This Row],[portfolio_id]])</f>
        <v>44906</v>
      </c>
      <c r="O1123" s="15">
        <f>_xlfn.MAXIFS(performance_data[portfolio_value],performance_data[portfolio_id],performance_data[[#This Row],[portfolio_id]],performance_data[date],performance_data[[#This Row],[latest_date]])</f>
        <v>86297.03</v>
      </c>
      <c r="P1123" s="15">
        <f>_xlfn.MAXIFS(performance_data[portfolio_value],performance_data[portfolio_id],performance_data[[#This Row],[portfolio_id]],performance_data[date],performance_data[[#This Row],[starting_date]])</f>
        <v>495642.97</v>
      </c>
      <c r="Q1123" s="15">
        <f>performance_data[[#This Row],[latest_value]]-performance_data[[#This Row],[starting_value]]</f>
        <v>-409345.93999999994</v>
      </c>
      <c r="R1123" s="15">
        <f>performance_data[[#This Row],[net_inflows]]-performance_data[[#This Row],[net_outflows]]</f>
        <v>5380.48</v>
      </c>
      <c r="S1123" s="15" t="str">
        <f>IF(performance_data[[#This Row],[net_inflows]]&gt;AVERAGE(performance_data[net_inflows]),"High","Low")</f>
        <v>High</v>
      </c>
      <c r="T1123" s="15">
        <f>AVERAGEIF(performance_data[inflow_flag],performance_data[[#This Row],[inflow_flag]],performance_data[return_percentage])</f>
        <v>4.8467905675459724</v>
      </c>
      <c r="U1123" s="17">
        <f>IF(performance_data[[#This Row],[return_percentage]]&lt;performance_data[[#This Row],[benchmark_return]],1,0)</f>
        <v>1</v>
      </c>
      <c r="V1123" s="17">
        <f>COUNTIFS(performance_data[portfolio_id],performance_data[[#This Row],[portfolio_id]])</f>
        <v>19</v>
      </c>
      <c r="W1123" s="17">
        <f>COUNTIFS(performance_data[portfolio_id],performance_data[[#This Row],[portfolio_id]],
          performance_data[return_flag],1)</f>
        <v>7</v>
      </c>
      <c r="X1123" s="15">
        <f>performance_data[[#This Row],[underperform_flag_count]]/performance_data[[#This Row],[totalportfoliocount]]</f>
        <v>0.36842105263157893</v>
      </c>
    </row>
    <row r="1124" spans="1:24" x14ac:dyDescent="0.3">
      <c r="A1124">
        <v>2678</v>
      </c>
      <c r="B1124" s="1">
        <v>44935</v>
      </c>
      <c r="C1124">
        <v>339794.49</v>
      </c>
      <c r="D1124">
        <v>-1.7</v>
      </c>
      <c r="E1124">
        <v>-1.47</v>
      </c>
      <c r="F1124">
        <v>18460.849999999999</v>
      </c>
      <c r="G1124">
        <v>3782.47</v>
      </c>
      <c r="H1124" t="s">
        <v>2213</v>
      </c>
      <c r="I1124" t="s">
        <v>2206</v>
      </c>
      <c r="J1124">
        <v>1</v>
      </c>
      <c r="K1124" t="s">
        <v>2207</v>
      </c>
      <c r="L1124" t="str">
        <f>IF(performance_data[[#This Row],[return_percentage]]&gt;=performance_data[[#This Row],[benchmark_return]],"Higher","Lower")</f>
        <v>Lower</v>
      </c>
      <c r="M1124" s="14">
        <f xml:space="preserve"> _xlfn.MAXIFS(performance_data[date],performance_data[portfolio_id],performance_data[[#This Row],[portfolio_id]])</f>
        <v>45557</v>
      </c>
      <c r="N1124" s="14">
        <f xml:space="preserve"> _xlfn.MINIFS(performance_data[date],performance_data[portfolio_id],performance_data[[#This Row],[portfolio_id]])</f>
        <v>44906</v>
      </c>
      <c r="O1124" s="15">
        <f>_xlfn.MAXIFS(performance_data[portfolio_value],performance_data[portfolio_id],performance_data[[#This Row],[portfolio_id]],performance_data[date],performance_data[[#This Row],[latest_date]])</f>
        <v>86297.03</v>
      </c>
      <c r="P1124" s="15">
        <f>_xlfn.MAXIFS(performance_data[portfolio_value],performance_data[portfolio_id],performance_data[[#This Row],[portfolio_id]],performance_data[date],performance_data[[#This Row],[starting_date]])</f>
        <v>495642.97</v>
      </c>
      <c r="Q1124" s="15">
        <f>performance_data[[#This Row],[latest_value]]-performance_data[[#This Row],[starting_value]]</f>
        <v>-409345.93999999994</v>
      </c>
      <c r="R1124" s="15">
        <f>performance_data[[#This Row],[net_inflows]]-performance_data[[#This Row],[net_outflows]]</f>
        <v>14678.38</v>
      </c>
      <c r="S1124" s="15" t="str">
        <f>IF(performance_data[[#This Row],[net_inflows]]&gt;AVERAGE(performance_data[net_inflows]),"High","Low")</f>
        <v>High</v>
      </c>
      <c r="T1124" s="15">
        <f>AVERAGEIF(performance_data[inflow_flag],performance_data[[#This Row],[inflow_flag]],performance_data[return_percentage])</f>
        <v>4.8467905675459724</v>
      </c>
      <c r="U1124" s="17">
        <f>IF(performance_data[[#This Row],[return_percentage]]&lt;performance_data[[#This Row],[benchmark_return]],1,0)</f>
        <v>1</v>
      </c>
      <c r="V1124" s="17">
        <f>COUNTIFS(performance_data[portfolio_id],performance_data[[#This Row],[portfolio_id]])</f>
        <v>19</v>
      </c>
      <c r="W1124" s="17">
        <f>COUNTIFS(performance_data[portfolio_id],performance_data[[#This Row],[portfolio_id]],
          performance_data[return_flag],1)</f>
        <v>7</v>
      </c>
      <c r="X1124" s="15">
        <f>performance_data[[#This Row],[underperform_flag_count]]/performance_data[[#This Row],[totalportfoliocount]]</f>
        <v>0.36842105263157893</v>
      </c>
    </row>
    <row r="1125" spans="1:24" x14ac:dyDescent="0.3">
      <c r="A1125">
        <v>2678</v>
      </c>
      <c r="B1125" s="1">
        <v>45079</v>
      </c>
      <c r="C1125">
        <v>6640.91</v>
      </c>
      <c r="D1125">
        <v>5.44</v>
      </c>
      <c r="E1125">
        <v>4.92</v>
      </c>
      <c r="F1125">
        <v>7203.99</v>
      </c>
      <c r="G1125">
        <v>5414.65</v>
      </c>
      <c r="H1125" t="s">
        <v>2213</v>
      </c>
      <c r="I1125" t="s">
        <v>2211</v>
      </c>
      <c r="J1125">
        <v>6</v>
      </c>
      <c r="K1125" t="s">
        <v>2212</v>
      </c>
      <c r="L1125" t="str">
        <f>IF(performance_data[[#This Row],[return_percentage]]&gt;=performance_data[[#This Row],[benchmark_return]],"Higher","Lower")</f>
        <v>Higher</v>
      </c>
      <c r="M1125" s="14">
        <f xml:space="preserve"> _xlfn.MAXIFS(performance_data[date],performance_data[portfolio_id],performance_data[[#This Row],[portfolio_id]])</f>
        <v>45557</v>
      </c>
      <c r="N1125" s="14">
        <f xml:space="preserve"> _xlfn.MINIFS(performance_data[date],performance_data[portfolio_id],performance_data[[#This Row],[portfolio_id]])</f>
        <v>44906</v>
      </c>
      <c r="O1125" s="15">
        <f>_xlfn.MAXIFS(performance_data[portfolio_value],performance_data[portfolio_id],performance_data[[#This Row],[portfolio_id]],performance_data[date],performance_data[[#This Row],[latest_date]])</f>
        <v>86297.03</v>
      </c>
      <c r="P1125" s="15">
        <f>_xlfn.MAXIFS(performance_data[portfolio_value],performance_data[portfolio_id],performance_data[[#This Row],[portfolio_id]],performance_data[date],performance_data[[#This Row],[starting_date]])</f>
        <v>495642.97</v>
      </c>
      <c r="Q1125" s="15">
        <f>performance_data[[#This Row],[latest_value]]-performance_data[[#This Row],[starting_value]]</f>
        <v>-409345.93999999994</v>
      </c>
      <c r="R1125" s="15">
        <f>performance_data[[#This Row],[net_inflows]]-performance_data[[#This Row],[net_outflows]]</f>
        <v>1789.3400000000001</v>
      </c>
      <c r="S1125" s="15" t="str">
        <f>IF(performance_data[[#This Row],[net_inflows]]&gt;AVERAGE(performance_data[net_inflows]),"High","Low")</f>
        <v>Low</v>
      </c>
      <c r="T1125" s="15">
        <f>AVERAGEIF(performance_data[inflow_flag],performance_data[[#This Row],[inflow_flag]],performance_data[return_percentage])</f>
        <v>5.0457846277021572</v>
      </c>
      <c r="U1125" s="17">
        <f>IF(performance_data[[#This Row],[return_percentage]]&lt;performance_data[[#This Row],[benchmark_return]],1,0)</f>
        <v>0</v>
      </c>
      <c r="V1125" s="17">
        <f>COUNTIFS(performance_data[portfolio_id],performance_data[[#This Row],[portfolio_id]])</f>
        <v>19</v>
      </c>
      <c r="W1125" s="17">
        <f>COUNTIFS(performance_data[portfolio_id],performance_data[[#This Row],[portfolio_id]],
          performance_data[return_flag],1)</f>
        <v>7</v>
      </c>
      <c r="X1125" s="15">
        <f>performance_data[[#This Row],[underperform_flag_count]]/performance_data[[#This Row],[totalportfoliocount]]</f>
        <v>0.36842105263157893</v>
      </c>
    </row>
    <row r="1126" spans="1:24" x14ac:dyDescent="0.3">
      <c r="A1126">
        <v>2696</v>
      </c>
      <c r="B1126" s="1">
        <v>45223</v>
      </c>
      <c r="C1126">
        <v>87414.18</v>
      </c>
      <c r="D1126">
        <v>14.1</v>
      </c>
      <c r="E1126">
        <v>12.94</v>
      </c>
      <c r="F1126">
        <v>8059.07</v>
      </c>
      <c r="G1126">
        <v>14325.75</v>
      </c>
      <c r="H1126" t="s">
        <v>2213</v>
      </c>
      <c r="I1126" t="s">
        <v>2217</v>
      </c>
      <c r="J1126">
        <v>10</v>
      </c>
      <c r="K1126" t="s">
        <v>2224</v>
      </c>
      <c r="L1126" t="str">
        <f>IF(performance_data[[#This Row],[return_percentage]]&gt;=performance_data[[#This Row],[benchmark_return]],"Higher","Lower")</f>
        <v>Higher</v>
      </c>
      <c r="M1126" s="14">
        <f xml:space="preserve"> _xlfn.MAXIFS(performance_data[date],performance_data[portfolio_id],performance_data[[#This Row],[portfolio_id]])</f>
        <v>45557</v>
      </c>
      <c r="N1126" s="14">
        <f xml:space="preserve"> _xlfn.MINIFS(performance_data[date],performance_data[portfolio_id],performance_data[[#This Row],[portfolio_id]])</f>
        <v>44948</v>
      </c>
      <c r="O1126" s="15">
        <f>_xlfn.MAXIFS(performance_data[portfolio_value],performance_data[portfolio_id],performance_data[[#This Row],[portfolio_id]],performance_data[date],performance_data[[#This Row],[latest_date]])</f>
        <v>72920.45</v>
      </c>
      <c r="P1126" s="15">
        <f>_xlfn.MAXIFS(performance_data[portfolio_value],performance_data[portfolio_id],performance_data[[#This Row],[portfolio_id]],performance_data[date],performance_data[[#This Row],[starting_date]])</f>
        <v>427729.57</v>
      </c>
      <c r="Q1126" s="15">
        <f>performance_data[[#This Row],[latest_value]]-performance_data[[#This Row],[starting_value]]</f>
        <v>-354809.12</v>
      </c>
      <c r="R1126" s="15">
        <f>performance_data[[#This Row],[net_inflows]]-performance_data[[#This Row],[net_outflows]]</f>
        <v>-6266.68</v>
      </c>
      <c r="S1126" s="15" t="str">
        <f>IF(performance_data[[#This Row],[net_inflows]]&gt;AVERAGE(performance_data[net_inflows]),"High","Low")</f>
        <v>Low</v>
      </c>
      <c r="T1126" s="15">
        <f>AVERAGEIF(performance_data[inflow_flag],performance_data[[#This Row],[inflow_flag]],performance_data[return_percentage])</f>
        <v>5.0457846277021572</v>
      </c>
      <c r="U1126" s="17">
        <f>IF(performance_data[[#This Row],[return_percentage]]&lt;performance_data[[#This Row],[benchmark_return]],1,0)</f>
        <v>0</v>
      </c>
      <c r="V1126" s="17">
        <f>COUNTIFS(performance_data[portfolio_id],performance_data[[#This Row],[portfolio_id]])</f>
        <v>19</v>
      </c>
      <c r="W1126" s="17">
        <f>COUNTIFS(performance_data[portfolio_id],performance_data[[#This Row],[portfolio_id]],
          performance_data[return_flag],1)</f>
        <v>9</v>
      </c>
      <c r="X1126" s="15">
        <f>performance_data[[#This Row],[underperform_flag_count]]/performance_data[[#This Row],[totalportfoliocount]]</f>
        <v>0.47368421052631576</v>
      </c>
    </row>
    <row r="1127" spans="1:24" x14ac:dyDescent="0.3">
      <c r="A1127">
        <v>2696</v>
      </c>
      <c r="B1127" s="1">
        <v>45188</v>
      </c>
      <c r="C1127">
        <v>144989.46</v>
      </c>
      <c r="D1127">
        <v>11</v>
      </c>
      <c r="E1127">
        <v>11.25</v>
      </c>
      <c r="F1127">
        <v>11259.82</v>
      </c>
      <c r="G1127">
        <v>18976.919999999998</v>
      </c>
      <c r="H1127" t="s">
        <v>2213</v>
      </c>
      <c r="I1127" t="s">
        <v>2209</v>
      </c>
      <c r="J1127">
        <v>9</v>
      </c>
      <c r="K1127" t="s">
        <v>2221</v>
      </c>
      <c r="L1127" t="str">
        <f>IF(performance_data[[#This Row],[return_percentage]]&gt;=performance_data[[#This Row],[benchmark_return]],"Higher","Lower")</f>
        <v>Lower</v>
      </c>
      <c r="M1127" s="14">
        <f xml:space="preserve"> _xlfn.MAXIFS(performance_data[date],performance_data[portfolio_id],performance_data[[#This Row],[portfolio_id]])</f>
        <v>45557</v>
      </c>
      <c r="N1127" s="14">
        <f xml:space="preserve"> _xlfn.MINIFS(performance_data[date],performance_data[portfolio_id],performance_data[[#This Row],[portfolio_id]])</f>
        <v>44948</v>
      </c>
      <c r="O1127" s="15">
        <f>_xlfn.MAXIFS(performance_data[portfolio_value],performance_data[portfolio_id],performance_data[[#This Row],[portfolio_id]],performance_data[date],performance_data[[#This Row],[latest_date]])</f>
        <v>72920.45</v>
      </c>
      <c r="P1127" s="15">
        <f>_xlfn.MAXIFS(performance_data[portfolio_value],performance_data[portfolio_id],performance_data[[#This Row],[portfolio_id]],performance_data[date],performance_data[[#This Row],[starting_date]])</f>
        <v>427729.57</v>
      </c>
      <c r="Q1127" s="15">
        <f>performance_data[[#This Row],[latest_value]]-performance_data[[#This Row],[starting_value]]</f>
        <v>-354809.12</v>
      </c>
      <c r="R1127" s="15">
        <f>performance_data[[#This Row],[net_inflows]]-performance_data[[#This Row],[net_outflows]]</f>
        <v>-7717.0999999999985</v>
      </c>
      <c r="S1127" s="15" t="str">
        <f>IF(performance_data[[#This Row],[net_inflows]]&gt;AVERAGE(performance_data[net_inflows]),"High","Low")</f>
        <v>High</v>
      </c>
      <c r="T1127" s="15">
        <f>AVERAGEIF(performance_data[inflow_flag],performance_data[[#This Row],[inflow_flag]],performance_data[return_percentage])</f>
        <v>4.8467905675459724</v>
      </c>
      <c r="U1127" s="17">
        <f>IF(performance_data[[#This Row],[return_percentage]]&lt;performance_data[[#This Row],[benchmark_return]],1,0)</f>
        <v>1</v>
      </c>
      <c r="V1127" s="17">
        <f>COUNTIFS(performance_data[portfolio_id],performance_data[[#This Row],[portfolio_id]])</f>
        <v>19</v>
      </c>
      <c r="W1127" s="17">
        <f>COUNTIFS(performance_data[portfolio_id],performance_data[[#This Row],[portfolio_id]],
          performance_data[return_flag],1)</f>
        <v>9</v>
      </c>
      <c r="X1127" s="15">
        <f>performance_data[[#This Row],[underperform_flag_count]]/performance_data[[#This Row],[totalportfoliocount]]</f>
        <v>0.47368421052631576</v>
      </c>
    </row>
    <row r="1128" spans="1:24" x14ac:dyDescent="0.3">
      <c r="A1128">
        <v>2696</v>
      </c>
      <c r="B1128" s="1">
        <v>45285</v>
      </c>
      <c r="C1128">
        <v>90560.56</v>
      </c>
      <c r="D1128">
        <v>19.09</v>
      </c>
      <c r="E1128">
        <v>18.71</v>
      </c>
      <c r="F1128">
        <v>19284.88</v>
      </c>
      <c r="G1128">
        <v>17019.61</v>
      </c>
      <c r="H1128" t="s">
        <v>2213</v>
      </c>
      <c r="I1128" t="s">
        <v>2217</v>
      </c>
      <c r="J1128">
        <v>12</v>
      </c>
      <c r="K1128" t="s">
        <v>2218</v>
      </c>
      <c r="L1128" t="str">
        <f>IF(performance_data[[#This Row],[return_percentage]]&gt;=performance_data[[#This Row],[benchmark_return]],"Higher","Lower")</f>
        <v>Higher</v>
      </c>
      <c r="M1128" s="14">
        <f xml:space="preserve"> _xlfn.MAXIFS(performance_data[date],performance_data[portfolio_id],performance_data[[#This Row],[portfolio_id]])</f>
        <v>45557</v>
      </c>
      <c r="N1128" s="14">
        <f xml:space="preserve"> _xlfn.MINIFS(performance_data[date],performance_data[portfolio_id],performance_data[[#This Row],[portfolio_id]])</f>
        <v>44948</v>
      </c>
      <c r="O1128" s="15">
        <f>_xlfn.MAXIFS(performance_data[portfolio_value],performance_data[portfolio_id],performance_data[[#This Row],[portfolio_id]],performance_data[date],performance_data[[#This Row],[latest_date]])</f>
        <v>72920.45</v>
      </c>
      <c r="P1128" s="15">
        <f>_xlfn.MAXIFS(performance_data[portfolio_value],performance_data[portfolio_id],performance_data[[#This Row],[portfolio_id]],performance_data[date],performance_data[[#This Row],[starting_date]])</f>
        <v>427729.57</v>
      </c>
      <c r="Q1128" s="15">
        <f>performance_data[[#This Row],[latest_value]]-performance_data[[#This Row],[starting_value]]</f>
        <v>-354809.12</v>
      </c>
      <c r="R1128" s="15">
        <f>performance_data[[#This Row],[net_inflows]]-performance_data[[#This Row],[net_outflows]]</f>
        <v>2265.2700000000004</v>
      </c>
      <c r="S1128" s="15" t="str">
        <f>IF(performance_data[[#This Row],[net_inflows]]&gt;AVERAGE(performance_data[net_inflows]),"High","Low")</f>
        <v>High</v>
      </c>
      <c r="T1128" s="15">
        <f>AVERAGEIF(performance_data[inflow_flag],performance_data[[#This Row],[inflow_flag]],performance_data[return_percentage])</f>
        <v>4.8467905675459724</v>
      </c>
      <c r="U1128" s="17">
        <f>IF(performance_data[[#This Row],[return_percentage]]&lt;performance_data[[#This Row],[benchmark_return]],1,0)</f>
        <v>0</v>
      </c>
      <c r="V1128" s="17">
        <f>COUNTIFS(performance_data[portfolio_id],performance_data[[#This Row],[portfolio_id]])</f>
        <v>19</v>
      </c>
      <c r="W1128" s="17">
        <f>COUNTIFS(performance_data[portfolio_id],performance_data[[#This Row],[portfolio_id]],
          performance_data[return_flag],1)</f>
        <v>9</v>
      </c>
      <c r="X1128" s="15">
        <f>performance_data[[#This Row],[underperform_flag_count]]/performance_data[[#This Row],[totalportfoliocount]]</f>
        <v>0.47368421052631576</v>
      </c>
    </row>
    <row r="1129" spans="1:24" x14ac:dyDescent="0.3">
      <c r="A1129">
        <v>2696</v>
      </c>
      <c r="B1129" s="1">
        <v>45078</v>
      </c>
      <c r="C1129">
        <v>287703.44</v>
      </c>
      <c r="D1129">
        <v>16.05</v>
      </c>
      <c r="E1129">
        <v>16.57</v>
      </c>
      <c r="F1129">
        <v>3651.29</v>
      </c>
      <c r="G1129">
        <v>10758.13</v>
      </c>
      <c r="H1129" t="s">
        <v>2213</v>
      </c>
      <c r="I1129" t="s">
        <v>2211</v>
      </c>
      <c r="J1129">
        <v>6</v>
      </c>
      <c r="K1129" t="s">
        <v>2212</v>
      </c>
      <c r="L1129" t="str">
        <f>IF(performance_data[[#This Row],[return_percentage]]&gt;=performance_data[[#This Row],[benchmark_return]],"Higher","Lower")</f>
        <v>Lower</v>
      </c>
      <c r="M1129" s="14">
        <f xml:space="preserve"> _xlfn.MAXIFS(performance_data[date],performance_data[portfolio_id],performance_data[[#This Row],[portfolio_id]])</f>
        <v>45557</v>
      </c>
      <c r="N1129" s="14">
        <f xml:space="preserve"> _xlfn.MINIFS(performance_data[date],performance_data[portfolio_id],performance_data[[#This Row],[portfolio_id]])</f>
        <v>44948</v>
      </c>
      <c r="O1129" s="15">
        <f>_xlfn.MAXIFS(performance_data[portfolio_value],performance_data[portfolio_id],performance_data[[#This Row],[portfolio_id]],performance_data[date],performance_data[[#This Row],[latest_date]])</f>
        <v>72920.45</v>
      </c>
      <c r="P1129" s="15">
        <f>_xlfn.MAXIFS(performance_data[portfolio_value],performance_data[portfolio_id],performance_data[[#This Row],[portfolio_id]],performance_data[date],performance_data[[#This Row],[starting_date]])</f>
        <v>427729.57</v>
      </c>
      <c r="Q1129" s="15">
        <f>performance_data[[#This Row],[latest_value]]-performance_data[[#This Row],[starting_value]]</f>
        <v>-354809.12</v>
      </c>
      <c r="R1129" s="15">
        <f>performance_data[[#This Row],[net_inflows]]-performance_data[[#This Row],[net_outflows]]</f>
        <v>-7106.8399999999992</v>
      </c>
      <c r="S1129" s="15" t="str">
        <f>IF(performance_data[[#This Row],[net_inflows]]&gt;AVERAGE(performance_data[net_inflows]),"High","Low")</f>
        <v>Low</v>
      </c>
      <c r="T1129" s="15">
        <f>AVERAGEIF(performance_data[inflow_flag],performance_data[[#This Row],[inflow_flag]],performance_data[return_percentage])</f>
        <v>5.0457846277021572</v>
      </c>
      <c r="U1129" s="17">
        <f>IF(performance_data[[#This Row],[return_percentage]]&lt;performance_data[[#This Row],[benchmark_return]],1,0)</f>
        <v>1</v>
      </c>
      <c r="V1129" s="17">
        <f>COUNTIFS(performance_data[portfolio_id],performance_data[[#This Row],[portfolio_id]])</f>
        <v>19</v>
      </c>
      <c r="W1129" s="17">
        <f>COUNTIFS(performance_data[portfolio_id],performance_data[[#This Row],[portfolio_id]],
          performance_data[return_flag],1)</f>
        <v>9</v>
      </c>
      <c r="X1129" s="15">
        <f>performance_data[[#This Row],[underperform_flag_count]]/performance_data[[#This Row],[totalportfoliocount]]</f>
        <v>0.47368421052631576</v>
      </c>
    </row>
    <row r="1130" spans="1:24" x14ac:dyDescent="0.3">
      <c r="A1130">
        <v>2696</v>
      </c>
      <c r="B1130" s="1">
        <v>45070</v>
      </c>
      <c r="C1130">
        <v>27995.32</v>
      </c>
      <c r="D1130">
        <v>19.18</v>
      </c>
      <c r="E1130">
        <v>20.309999999999999</v>
      </c>
      <c r="F1130">
        <v>9830.32</v>
      </c>
      <c r="G1130">
        <v>6929.32</v>
      </c>
      <c r="H1130" t="s">
        <v>2213</v>
      </c>
      <c r="I1130" t="s">
        <v>2211</v>
      </c>
      <c r="J1130">
        <v>5</v>
      </c>
      <c r="K1130" t="s">
        <v>2223</v>
      </c>
      <c r="L1130" t="str">
        <f>IF(performance_data[[#This Row],[return_percentage]]&gt;=performance_data[[#This Row],[benchmark_return]],"Higher","Lower")</f>
        <v>Lower</v>
      </c>
      <c r="M1130" s="14">
        <f xml:space="preserve"> _xlfn.MAXIFS(performance_data[date],performance_data[portfolio_id],performance_data[[#This Row],[portfolio_id]])</f>
        <v>45557</v>
      </c>
      <c r="N1130" s="14">
        <f xml:space="preserve"> _xlfn.MINIFS(performance_data[date],performance_data[portfolio_id],performance_data[[#This Row],[portfolio_id]])</f>
        <v>44948</v>
      </c>
      <c r="O1130" s="15">
        <f>_xlfn.MAXIFS(performance_data[portfolio_value],performance_data[portfolio_id],performance_data[[#This Row],[portfolio_id]],performance_data[date],performance_data[[#This Row],[latest_date]])</f>
        <v>72920.45</v>
      </c>
      <c r="P1130" s="15">
        <f>_xlfn.MAXIFS(performance_data[portfolio_value],performance_data[portfolio_id],performance_data[[#This Row],[portfolio_id]],performance_data[date],performance_data[[#This Row],[starting_date]])</f>
        <v>427729.57</v>
      </c>
      <c r="Q1130" s="15">
        <f>performance_data[[#This Row],[latest_value]]-performance_data[[#This Row],[starting_value]]</f>
        <v>-354809.12</v>
      </c>
      <c r="R1130" s="15">
        <f>performance_data[[#This Row],[net_inflows]]-performance_data[[#This Row],[net_outflows]]</f>
        <v>2901</v>
      </c>
      <c r="S1130" s="15" t="str">
        <f>IF(performance_data[[#This Row],[net_inflows]]&gt;AVERAGE(performance_data[net_inflows]),"High","Low")</f>
        <v>Low</v>
      </c>
      <c r="T1130" s="15">
        <f>AVERAGEIF(performance_data[inflow_flag],performance_data[[#This Row],[inflow_flag]],performance_data[return_percentage])</f>
        <v>5.0457846277021572</v>
      </c>
      <c r="U1130" s="17">
        <f>IF(performance_data[[#This Row],[return_percentage]]&lt;performance_data[[#This Row],[benchmark_return]],1,0)</f>
        <v>1</v>
      </c>
      <c r="V1130" s="17">
        <f>COUNTIFS(performance_data[portfolio_id],performance_data[[#This Row],[portfolio_id]])</f>
        <v>19</v>
      </c>
      <c r="W1130" s="17">
        <f>COUNTIFS(performance_data[portfolio_id],performance_data[[#This Row],[portfolio_id]],
          performance_data[return_flag],1)</f>
        <v>9</v>
      </c>
      <c r="X1130" s="15">
        <f>performance_data[[#This Row],[underperform_flag_count]]/performance_data[[#This Row],[totalportfoliocount]]</f>
        <v>0.47368421052631576</v>
      </c>
    </row>
    <row r="1131" spans="1:24" x14ac:dyDescent="0.3">
      <c r="A1131">
        <v>2696</v>
      </c>
      <c r="B1131" s="1">
        <v>45102</v>
      </c>
      <c r="C1131">
        <v>496282.39</v>
      </c>
      <c r="D1131">
        <v>-6.83</v>
      </c>
      <c r="E1131">
        <v>-6.61</v>
      </c>
      <c r="F1131">
        <v>5562.36</v>
      </c>
      <c r="G1131">
        <v>9216.76</v>
      </c>
      <c r="H1131" t="s">
        <v>2213</v>
      </c>
      <c r="I1131" t="s">
        <v>2211</v>
      </c>
      <c r="J1131">
        <v>6</v>
      </c>
      <c r="K1131" t="s">
        <v>2212</v>
      </c>
      <c r="L1131" t="str">
        <f>IF(performance_data[[#This Row],[return_percentage]]&gt;=performance_data[[#This Row],[benchmark_return]],"Higher","Lower")</f>
        <v>Lower</v>
      </c>
      <c r="M1131" s="14">
        <f xml:space="preserve"> _xlfn.MAXIFS(performance_data[date],performance_data[portfolio_id],performance_data[[#This Row],[portfolio_id]])</f>
        <v>45557</v>
      </c>
      <c r="N1131" s="14">
        <f xml:space="preserve"> _xlfn.MINIFS(performance_data[date],performance_data[portfolio_id],performance_data[[#This Row],[portfolio_id]])</f>
        <v>44948</v>
      </c>
      <c r="O1131" s="15">
        <f>_xlfn.MAXIFS(performance_data[portfolio_value],performance_data[portfolio_id],performance_data[[#This Row],[portfolio_id]],performance_data[date],performance_data[[#This Row],[latest_date]])</f>
        <v>72920.45</v>
      </c>
      <c r="P1131" s="15">
        <f>_xlfn.MAXIFS(performance_data[portfolio_value],performance_data[portfolio_id],performance_data[[#This Row],[portfolio_id]],performance_data[date],performance_data[[#This Row],[starting_date]])</f>
        <v>427729.57</v>
      </c>
      <c r="Q1131" s="15">
        <f>performance_data[[#This Row],[latest_value]]-performance_data[[#This Row],[starting_value]]</f>
        <v>-354809.12</v>
      </c>
      <c r="R1131" s="15">
        <f>performance_data[[#This Row],[net_inflows]]-performance_data[[#This Row],[net_outflows]]</f>
        <v>-3654.4000000000005</v>
      </c>
      <c r="S1131" s="15" t="str">
        <f>IF(performance_data[[#This Row],[net_inflows]]&gt;AVERAGE(performance_data[net_inflows]),"High","Low")</f>
        <v>Low</v>
      </c>
      <c r="T1131" s="15">
        <f>AVERAGEIF(performance_data[inflow_flag],performance_data[[#This Row],[inflow_flag]],performance_data[return_percentage])</f>
        <v>5.0457846277021572</v>
      </c>
      <c r="U1131" s="17">
        <f>IF(performance_data[[#This Row],[return_percentage]]&lt;performance_data[[#This Row],[benchmark_return]],1,0)</f>
        <v>1</v>
      </c>
      <c r="V1131" s="17">
        <f>COUNTIFS(performance_data[portfolio_id],performance_data[[#This Row],[portfolio_id]])</f>
        <v>19</v>
      </c>
      <c r="W1131" s="17">
        <f>COUNTIFS(performance_data[portfolio_id],performance_data[[#This Row],[portfolio_id]],
          performance_data[return_flag],1)</f>
        <v>9</v>
      </c>
      <c r="X1131" s="15">
        <f>performance_data[[#This Row],[underperform_flag_count]]/performance_data[[#This Row],[totalportfoliocount]]</f>
        <v>0.47368421052631576</v>
      </c>
    </row>
    <row r="1132" spans="1:24" x14ac:dyDescent="0.3">
      <c r="A1132">
        <v>2696</v>
      </c>
      <c r="B1132" s="1">
        <v>45108</v>
      </c>
      <c r="C1132">
        <v>470515.86</v>
      </c>
      <c r="D1132">
        <v>-3.52</v>
      </c>
      <c r="E1132">
        <v>-3.33</v>
      </c>
      <c r="F1132">
        <v>13475.58</v>
      </c>
      <c r="G1132">
        <v>2251.96</v>
      </c>
      <c r="H1132" t="s">
        <v>2213</v>
      </c>
      <c r="I1132" t="s">
        <v>2209</v>
      </c>
      <c r="J1132">
        <v>7</v>
      </c>
      <c r="K1132" t="s">
        <v>2210</v>
      </c>
      <c r="L1132" t="str">
        <f>IF(performance_data[[#This Row],[return_percentage]]&gt;=performance_data[[#This Row],[benchmark_return]],"Higher","Lower")</f>
        <v>Lower</v>
      </c>
      <c r="M1132" s="14">
        <f xml:space="preserve"> _xlfn.MAXIFS(performance_data[date],performance_data[portfolio_id],performance_data[[#This Row],[portfolio_id]])</f>
        <v>45557</v>
      </c>
      <c r="N1132" s="14">
        <f xml:space="preserve"> _xlfn.MINIFS(performance_data[date],performance_data[portfolio_id],performance_data[[#This Row],[portfolio_id]])</f>
        <v>44948</v>
      </c>
      <c r="O1132" s="15">
        <f>_xlfn.MAXIFS(performance_data[portfolio_value],performance_data[portfolio_id],performance_data[[#This Row],[portfolio_id]],performance_data[date],performance_data[[#This Row],[latest_date]])</f>
        <v>72920.45</v>
      </c>
      <c r="P1132" s="15">
        <f>_xlfn.MAXIFS(performance_data[portfolio_value],performance_data[portfolio_id],performance_data[[#This Row],[portfolio_id]],performance_data[date],performance_data[[#This Row],[starting_date]])</f>
        <v>427729.57</v>
      </c>
      <c r="Q1132" s="15">
        <f>performance_data[[#This Row],[latest_value]]-performance_data[[#This Row],[starting_value]]</f>
        <v>-354809.12</v>
      </c>
      <c r="R1132" s="15">
        <f>performance_data[[#This Row],[net_inflows]]-performance_data[[#This Row],[net_outflows]]</f>
        <v>11223.619999999999</v>
      </c>
      <c r="S1132" s="15" t="str">
        <f>IF(performance_data[[#This Row],[net_inflows]]&gt;AVERAGE(performance_data[net_inflows]),"High","Low")</f>
        <v>High</v>
      </c>
      <c r="T1132" s="15">
        <f>AVERAGEIF(performance_data[inflow_flag],performance_data[[#This Row],[inflow_flag]],performance_data[return_percentage])</f>
        <v>4.8467905675459724</v>
      </c>
      <c r="U1132" s="17">
        <f>IF(performance_data[[#This Row],[return_percentage]]&lt;performance_data[[#This Row],[benchmark_return]],1,0)</f>
        <v>1</v>
      </c>
      <c r="V1132" s="17">
        <f>COUNTIFS(performance_data[portfolio_id],performance_data[[#This Row],[portfolio_id]])</f>
        <v>19</v>
      </c>
      <c r="W1132" s="17">
        <f>COUNTIFS(performance_data[portfolio_id],performance_data[[#This Row],[portfolio_id]],
          performance_data[return_flag],1)</f>
        <v>9</v>
      </c>
      <c r="X1132" s="15">
        <f>performance_data[[#This Row],[underperform_flag_count]]/performance_data[[#This Row],[totalportfoliocount]]</f>
        <v>0.47368421052631576</v>
      </c>
    </row>
    <row r="1133" spans="1:24" x14ac:dyDescent="0.3">
      <c r="A1133">
        <v>2696</v>
      </c>
      <c r="B1133" s="1">
        <v>45557</v>
      </c>
      <c r="C1133">
        <v>72920.45</v>
      </c>
      <c r="D1133">
        <v>3.57</v>
      </c>
      <c r="E1133">
        <v>3.49</v>
      </c>
      <c r="F1133">
        <v>1793.92</v>
      </c>
      <c r="G1133">
        <v>7555.98</v>
      </c>
      <c r="H1133" t="s">
        <v>2205</v>
      </c>
      <c r="I1133" t="s">
        <v>2209</v>
      </c>
      <c r="J1133">
        <v>9</v>
      </c>
      <c r="K1133" t="s">
        <v>2221</v>
      </c>
      <c r="L1133" t="str">
        <f>IF(performance_data[[#This Row],[return_percentage]]&gt;=performance_data[[#This Row],[benchmark_return]],"Higher","Lower")</f>
        <v>Higher</v>
      </c>
      <c r="M1133" s="14">
        <f xml:space="preserve"> _xlfn.MAXIFS(performance_data[date],performance_data[portfolio_id],performance_data[[#This Row],[portfolio_id]])</f>
        <v>45557</v>
      </c>
      <c r="N1133" s="14">
        <f xml:space="preserve"> _xlfn.MINIFS(performance_data[date],performance_data[portfolio_id],performance_data[[#This Row],[portfolio_id]])</f>
        <v>44948</v>
      </c>
      <c r="O1133" s="15">
        <f>_xlfn.MAXIFS(performance_data[portfolio_value],performance_data[portfolio_id],performance_data[[#This Row],[portfolio_id]],performance_data[date],performance_data[[#This Row],[latest_date]])</f>
        <v>72920.45</v>
      </c>
      <c r="P1133" s="15">
        <f>_xlfn.MAXIFS(performance_data[portfolio_value],performance_data[portfolio_id],performance_data[[#This Row],[portfolio_id]],performance_data[date],performance_data[[#This Row],[starting_date]])</f>
        <v>427729.57</v>
      </c>
      <c r="Q1133" s="15">
        <f>performance_data[[#This Row],[latest_value]]-performance_data[[#This Row],[starting_value]]</f>
        <v>-354809.12</v>
      </c>
      <c r="R1133" s="15">
        <f>performance_data[[#This Row],[net_inflows]]-performance_data[[#This Row],[net_outflows]]</f>
        <v>-5762.0599999999995</v>
      </c>
      <c r="S1133" s="15" t="str">
        <f>IF(performance_data[[#This Row],[net_inflows]]&gt;AVERAGE(performance_data[net_inflows]),"High","Low")</f>
        <v>Low</v>
      </c>
      <c r="T1133" s="15">
        <f>AVERAGEIF(performance_data[inflow_flag],performance_data[[#This Row],[inflow_flag]],performance_data[return_percentage])</f>
        <v>5.0457846277021572</v>
      </c>
      <c r="U1133" s="17">
        <f>IF(performance_data[[#This Row],[return_percentage]]&lt;performance_data[[#This Row],[benchmark_return]],1,0)</f>
        <v>0</v>
      </c>
      <c r="V1133" s="17">
        <f>COUNTIFS(performance_data[portfolio_id],performance_data[[#This Row],[portfolio_id]])</f>
        <v>19</v>
      </c>
      <c r="W1133" s="17">
        <f>COUNTIFS(performance_data[portfolio_id],performance_data[[#This Row],[portfolio_id]],
          performance_data[return_flag],1)</f>
        <v>9</v>
      </c>
      <c r="X1133" s="15">
        <f>performance_data[[#This Row],[underperform_flag_count]]/performance_data[[#This Row],[totalportfoliocount]]</f>
        <v>0.47368421052631576</v>
      </c>
    </row>
    <row r="1134" spans="1:24" x14ac:dyDescent="0.3">
      <c r="A1134">
        <v>2696</v>
      </c>
      <c r="B1134" s="1">
        <v>45466</v>
      </c>
      <c r="C1134">
        <v>69803.899999999994</v>
      </c>
      <c r="D1134">
        <v>4.57</v>
      </c>
      <c r="E1134">
        <v>4.68</v>
      </c>
      <c r="F1134">
        <v>7997.87</v>
      </c>
      <c r="G1134">
        <v>15403.77</v>
      </c>
      <c r="H1134" t="s">
        <v>2205</v>
      </c>
      <c r="I1134" t="s">
        <v>2211</v>
      </c>
      <c r="J1134">
        <v>6</v>
      </c>
      <c r="K1134" t="s">
        <v>2212</v>
      </c>
      <c r="L1134" t="str">
        <f>IF(performance_data[[#This Row],[return_percentage]]&gt;=performance_data[[#This Row],[benchmark_return]],"Higher","Lower")</f>
        <v>Lower</v>
      </c>
      <c r="M1134" s="14">
        <f xml:space="preserve"> _xlfn.MAXIFS(performance_data[date],performance_data[portfolio_id],performance_data[[#This Row],[portfolio_id]])</f>
        <v>45557</v>
      </c>
      <c r="N1134" s="14">
        <f xml:space="preserve"> _xlfn.MINIFS(performance_data[date],performance_data[portfolio_id],performance_data[[#This Row],[portfolio_id]])</f>
        <v>44948</v>
      </c>
      <c r="O1134" s="15">
        <f>_xlfn.MAXIFS(performance_data[portfolio_value],performance_data[portfolio_id],performance_data[[#This Row],[portfolio_id]],performance_data[date],performance_data[[#This Row],[latest_date]])</f>
        <v>72920.45</v>
      </c>
      <c r="P1134" s="15">
        <f>_xlfn.MAXIFS(performance_data[portfolio_value],performance_data[portfolio_id],performance_data[[#This Row],[portfolio_id]],performance_data[date],performance_data[[#This Row],[starting_date]])</f>
        <v>427729.57</v>
      </c>
      <c r="Q1134" s="15">
        <f>performance_data[[#This Row],[latest_value]]-performance_data[[#This Row],[starting_value]]</f>
        <v>-354809.12</v>
      </c>
      <c r="R1134" s="15">
        <f>performance_data[[#This Row],[net_inflows]]-performance_data[[#This Row],[net_outflows]]</f>
        <v>-7405.9000000000005</v>
      </c>
      <c r="S1134" s="15" t="str">
        <f>IF(performance_data[[#This Row],[net_inflows]]&gt;AVERAGE(performance_data[net_inflows]),"High","Low")</f>
        <v>Low</v>
      </c>
      <c r="T1134" s="15">
        <f>AVERAGEIF(performance_data[inflow_flag],performance_data[[#This Row],[inflow_flag]],performance_data[return_percentage])</f>
        <v>5.0457846277021572</v>
      </c>
      <c r="U1134" s="17">
        <f>IF(performance_data[[#This Row],[return_percentage]]&lt;performance_data[[#This Row],[benchmark_return]],1,0)</f>
        <v>1</v>
      </c>
      <c r="V1134" s="17">
        <f>COUNTIFS(performance_data[portfolio_id],performance_data[[#This Row],[portfolio_id]])</f>
        <v>19</v>
      </c>
      <c r="W1134" s="17">
        <f>COUNTIFS(performance_data[portfolio_id],performance_data[[#This Row],[portfolio_id]],
          performance_data[return_flag],1)</f>
        <v>9</v>
      </c>
      <c r="X1134" s="15">
        <f>performance_data[[#This Row],[underperform_flag_count]]/performance_data[[#This Row],[totalportfoliocount]]</f>
        <v>0.47368421052631576</v>
      </c>
    </row>
    <row r="1135" spans="1:24" x14ac:dyDescent="0.3">
      <c r="A1135">
        <v>2696</v>
      </c>
      <c r="B1135" s="1">
        <v>45089</v>
      </c>
      <c r="C1135">
        <v>178240.12</v>
      </c>
      <c r="D1135">
        <v>6.49</v>
      </c>
      <c r="E1135">
        <v>5.52</v>
      </c>
      <c r="F1135">
        <v>2450.66</v>
      </c>
      <c r="G1135">
        <v>17281.580000000002</v>
      </c>
      <c r="H1135" t="s">
        <v>2213</v>
      </c>
      <c r="I1135" t="s">
        <v>2211</v>
      </c>
      <c r="J1135">
        <v>6</v>
      </c>
      <c r="K1135" t="s">
        <v>2212</v>
      </c>
      <c r="L1135" t="str">
        <f>IF(performance_data[[#This Row],[return_percentage]]&gt;=performance_data[[#This Row],[benchmark_return]],"Higher","Lower")</f>
        <v>Higher</v>
      </c>
      <c r="M1135" s="14">
        <f xml:space="preserve"> _xlfn.MAXIFS(performance_data[date],performance_data[portfolio_id],performance_data[[#This Row],[portfolio_id]])</f>
        <v>45557</v>
      </c>
      <c r="N1135" s="14">
        <f xml:space="preserve"> _xlfn.MINIFS(performance_data[date],performance_data[portfolio_id],performance_data[[#This Row],[portfolio_id]])</f>
        <v>44948</v>
      </c>
      <c r="O1135" s="15">
        <f>_xlfn.MAXIFS(performance_data[portfolio_value],performance_data[portfolio_id],performance_data[[#This Row],[portfolio_id]],performance_data[date],performance_data[[#This Row],[latest_date]])</f>
        <v>72920.45</v>
      </c>
      <c r="P1135" s="15">
        <f>_xlfn.MAXIFS(performance_data[portfolio_value],performance_data[portfolio_id],performance_data[[#This Row],[portfolio_id]],performance_data[date],performance_data[[#This Row],[starting_date]])</f>
        <v>427729.57</v>
      </c>
      <c r="Q1135" s="15">
        <f>performance_data[[#This Row],[latest_value]]-performance_data[[#This Row],[starting_value]]</f>
        <v>-354809.12</v>
      </c>
      <c r="R1135" s="15">
        <f>performance_data[[#This Row],[net_inflows]]-performance_data[[#This Row],[net_outflows]]</f>
        <v>-14830.920000000002</v>
      </c>
      <c r="S1135" s="15" t="str">
        <f>IF(performance_data[[#This Row],[net_inflows]]&gt;AVERAGE(performance_data[net_inflows]),"High","Low")</f>
        <v>Low</v>
      </c>
      <c r="T1135" s="15">
        <f>AVERAGEIF(performance_data[inflow_flag],performance_data[[#This Row],[inflow_flag]],performance_data[return_percentage])</f>
        <v>5.0457846277021572</v>
      </c>
      <c r="U1135" s="17">
        <f>IF(performance_data[[#This Row],[return_percentage]]&lt;performance_data[[#This Row],[benchmark_return]],1,0)</f>
        <v>0</v>
      </c>
      <c r="V1135" s="17">
        <f>COUNTIFS(performance_data[portfolio_id],performance_data[[#This Row],[portfolio_id]])</f>
        <v>19</v>
      </c>
      <c r="W1135" s="17">
        <f>COUNTIFS(performance_data[portfolio_id],performance_data[[#This Row],[portfolio_id]],
          performance_data[return_flag],1)</f>
        <v>9</v>
      </c>
      <c r="X1135" s="15">
        <f>performance_data[[#This Row],[underperform_flag_count]]/performance_data[[#This Row],[totalportfoliocount]]</f>
        <v>0.47368421052631576</v>
      </c>
    </row>
    <row r="1136" spans="1:24" x14ac:dyDescent="0.3">
      <c r="A1136">
        <v>2696</v>
      </c>
      <c r="B1136" s="1">
        <v>45327</v>
      </c>
      <c r="C1136">
        <v>11274.64</v>
      </c>
      <c r="D1136">
        <v>11.45</v>
      </c>
      <c r="E1136">
        <v>11.79</v>
      </c>
      <c r="F1136">
        <v>7669.26</v>
      </c>
      <c r="G1136">
        <v>6484.51</v>
      </c>
      <c r="H1136" t="s">
        <v>2205</v>
      </c>
      <c r="I1136" t="s">
        <v>2206</v>
      </c>
      <c r="J1136">
        <v>2</v>
      </c>
      <c r="K1136" t="s">
        <v>2226</v>
      </c>
      <c r="L1136" t="str">
        <f>IF(performance_data[[#This Row],[return_percentage]]&gt;=performance_data[[#This Row],[benchmark_return]],"Higher","Lower")</f>
        <v>Lower</v>
      </c>
      <c r="M1136" s="14">
        <f xml:space="preserve"> _xlfn.MAXIFS(performance_data[date],performance_data[portfolio_id],performance_data[[#This Row],[portfolio_id]])</f>
        <v>45557</v>
      </c>
      <c r="N1136" s="14">
        <f xml:space="preserve"> _xlfn.MINIFS(performance_data[date],performance_data[portfolio_id],performance_data[[#This Row],[portfolio_id]])</f>
        <v>44948</v>
      </c>
      <c r="O1136" s="15">
        <f>_xlfn.MAXIFS(performance_data[portfolio_value],performance_data[portfolio_id],performance_data[[#This Row],[portfolio_id]],performance_data[date],performance_data[[#This Row],[latest_date]])</f>
        <v>72920.45</v>
      </c>
      <c r="P1136" s="15">
        <f>_xlfn.MAXIFS(performance_data[portfolio_value],performance_data[portfolio_id],performance_data[[#This Row],[portfolio_id]],performance_data[date],performance_data[[#This Row],[starting_date]])</f>
        <v>427729.57</v>
      </c>
      <c r="Q1136" s="15">
        <f>performance_data[[#This Row],[latest_value]]-performance_data[[#This Row],[starting_value]]</f>
        <v>-354809.12</v>
      </c>
      <c r="R1136" s="15">
        <f>performance_data[[#This Row],[net_inflows]]-performance_data[[#This Row],[net_outflows]]</f>
        <v>1184.75</v>
      </c>
      <c r="S1136" s="15" t="str">
        <f>IF(performance_data[[#This Row],[net_inflows]]&gt;AVERAGE(performance_data[net_inflows]),"High","Low")</f>
        <v>Low</v>
      </c>
      <c r="T1136" s="15">
        <f>AVERAGEIF(performance_data[inflow_flag],performance_data[[#This Row],[inflow_flag]],performance_data[return_percentage])</f>
        <v>5.0457846277021572</v>
      </c>
      <c r="U1136" s="17">
        <f>IF(performance_data[[#This Row],[return_percentage]]&lt;performance_data[[#This Row],[benchmark_return]],1,0)</f>
        <v>1</v>
      </c>
      <c r="V1136" s="17">
        <f>COUNTIFS(performance_data[portfolio_id],performance_data[[#This Row],[portfolio_id]])</f>
        <v>19</v>
      </c>
      <c r="W1136" s="17">
        <f>COUNTIFS(performance_data[portfolio_id],performance_data[[#This Row],[portfolio_id]],
          performance_data[return_flag],1)</f>
        <v>9</v>
      </c>
      <c r="X1136" s="15">
        <f>performance_data[[#This Row],[underperform_flag_count]]/performance_data[[#This Row],[totalportfoliocount]]</f>
        <v>0.47368421052631576</v>
      </c>
    </row>
    <row r="1137" spans="1:24" x14ac:dyDescent="0.3">
      <c r="A1137">
        <v>2696</v>
      </c>
      <c r="B1137" s="1">
        <v>45040</v>
      </c>
      <c r="C1137">
        <v>331253.34000000003</v>
      </c>
      <c r="D1137">
        <v>1.62</v>
      </c>
      <c r="E1137">
        <v>1.58</v>
      </c>
      <c r="F1137">
        <v>10740.45</v>
      </c>
      <c r="G1137">
        <v>16993.16</v>
      </c>
      <c r="H1137" t="s">
        <v>2213</v>
      </c>
      <c r="I1137" t="s">
        <v>2211</v>
      </c>
      <c r="J1137">
        <v>4</v>
      </c>
      <c r="K1137" t="s">
        <v>2216</v>
      </c>
      <c r="L1137" t="str">
        <f>IF(performance_data[[#This Row],[return_percentage]]&gt;=performance_data[[#This Row],[benchmark_return]],"Higher","Lower")</f>
        <v>Higher</v>
      </c>
      <c r="M1137" s="14">
        <f xml:space="preserve"> _xlfn.MAXIFS(performance_data[date],performance_data[portfolio_id],performance_data[[#This Row],[portfolio_id]])</f>
        <v>45557</v>
      </c>
      <c r="N1137" s="14">
        <f xml:space="preserve"> _xlfn.MINIFS(performance_data[date],performance_data[portfolio_id],performance_data[[#This Row],[portfolio_id]])</f>
        <v>44948</v>
      </c>
      <c r="O1137" s="15">
        <f>_xlfn.MAXIFS(performance_data[portfolio_value],performance_data[portfolio_id],performance_data[[#This Row],[portfolio_id]],performance_data[date],performance_data[[#This Row],[latest_date]])</f>
        <v>72920.45</v>
      </c>
      <c r="P1137" s="15">
        <f>_xlfn.MAXIFS(performance_data[portfolio_value],performance_data[portfolio_id],performance_data[[#This Row],[portfolio_id]],performance_data[date],performance_data[[#This Row],[starting_date]])</f>
        <v>427729.57</v>
      </c>
      <c r="Q1137" s="15">
        <f>performance_data[[#This Row],[latest_value]]-performance_data[[#This Row],[starting_value]]</f>
        <v>-354809.12</v>
      </c>
      <c r="R1137" s="15">
        <f>performance_data[[#This Row],[net_inflows]]-performance_data[[#This Row],[net_outflows]]</f>
        <v>-6252.7099999999991</v>
      </c>
      <c r="S1137" s="15" t="str">
        <f>IF(performance_data[[#This Row],[net_inflows]]&gt;AVERAGE(performance_data[net_inflows]),"High","Low")</f>
        <v>High</v>
      </c>
      <c r="T1137" s="15">
        <f>AVERAGEIF(performance_data[inflow_flag],performance_data[[#This Row],[inflow_flag]],performance_data[return_percentage])</f>
        <v>4.8467905675459724</v>
      </c>
      <c r="U1137" s="17">
        <f>IF(performance_data[[#This Row],[return_percentage]]&lt;performance_data[[#This Row],[benchmark_return]],1,0)</f>
        <v>0</v>
      </c>
      <c r="V1137" s="17">
        <f>COUNTIFS(performance_data[portfolio_id],performance_data[[#This Row],[portfolio_id]])</f>
        <v>19</v>
      </c>
      <c r="W1137" s="17">
        <f>COUNTIFS(performance_data[portfolio_id],performance_data[[#This Row],[portfolio_id]],
          performance_data[return_flag],1)</f>
        <v>9</v>
      </c>
      <c r="X1137" s="15">
        <f>performance_data[[#This Row],[underperform_flag_count]]/performance_data[[#This Row],[totalportfoliocount]]</f>
        <v>0.47368421052631576</v>
      </c>
    </row>
    <row r="1138" spans="1:24" x14ac:dyDescent="0.3">
      <c r="A1138">
        <v>2696</v>
      </c>
      <c r="B1138" s="1">
        <v>45346</v>
      </c>
      <c r="C1138">
        <v>174365.03</v>
      </c>
      <c r="D1138">
        <v>15.78</v>
      </c>
      <c r="E1138">
        <v>14.77</v>
      </c>
      <c r="F1138">
        <v>8337.69</v>
      </c>
      <c r="G1138">
        <v>973.83</v>
      </c>
      <c r="H1138" t="s">
        <v>2205</v>
      </c>
      <c r="I1138" t="s">
        <v>2206</v>
      </c>
      <c r="J1138">
        <v>2</v>
      </c>
      <c r="K1138" t="s">
        <v>2226</v>
      </c>
      <c r="L1138" t="str">
        <f>IF(performance_data[[#This Row],[return_percentage]]&gt;=performance_data[[#This Row],[benchmark_return]],"Higher","Lower")</f>
        <v>Higher</v>
      </c>
      <c r="M1138" s="14">
        <f xml:space="preserve"> _xlfn.MAXIFS(performance_data[date],performance_data[portfolio_id],performance_data[[#This Row],[portfolio_id]])</f>
        <v>45557</v>
      </c>
      <c r="N1138" s="14">
        <f xml:space="preserve"> _xlfn.MINIFS(performance_data[date],performance_data[portfolio_id],performance_data[[#This Row],[portfolio_id]])</f>
        <v>44948</v>
      </c>
      <c r="O1138" s="15">
        <f>_xlfn.MAXIFS(performance_data[portfolio_value],performance_data[portfolio_id],performance_data[[#This Row],[portfolio_id]],performance_data[date],performance_data[[#This Row],[latest_date]])</f>
        <v>72920.45</v>
      </c>
      <c r="P1138" s="15">
        <f>_xlfn.MAXIFS(performance_data[portfolio_value],performance_data[portfolio_id],performance_data[[#This Row],[portfolio_id]],performance_data[date],performance_data[[#This Row],[starting_date]])</f>
        <v>427729.57</v>
      </c>
      <c r="Q1138" s="15">
        <f>performance_data[[#This Row],[latest_value]]-performance_data[[#This Row],[starting_value]]</f>
        <v>-354809.12</v>
      </c>
      <c r="R1138" s="15">
        <f>performance_data[[#This Row],[net_inflows]]-performance_data[[#This Row],[net_outflows]]</f>
        <v>7363.8600000000006</v>
      </c>
      <c r="S1138" s="15" t="str">
        <f>IF(performance_data[[#This Row],[net_inflows]]&gt;AVERAGE(performance_data[net_inflows]),"High","Low")</f>
        <v>Low</v>
      </c>
      <c r="T1138" s="15">
        <f>AVERAGEIF(performance_data[inflow_flag],performance_data[[#This Row],[inflow_flag]],performance_data[return_percentage])</f>
        <v>5.0457846277021572</v>
      </c>
      <c r="U1138" s="17">
        <f>IF(performance_data[[#This Row],[return_percentage]]&lt;performance_data[[#This Row],[benchmark_return]],1,0)</f>
        <v>0</v>
      </c>
      <c r="V1138" s="17">
        <f>COUNTIFS(performance_data[portfolio_id],performance_data[[#This Row],[portfolio_id]])</f>
        <v>19</v>
      </c>
      <c r="W1138" s="17">
        <f>COUNTIFS(performance_data[portfolio_id],performance_data[[#This Row],[portfolio_id]],
          performance_data[return_flag],1)</f>
        <v>9</v>
      </c>
      <c r="X1138" s="15">
        <f>performance_data[[#This Row],[underperform_flag_count]]/performance_data[[#This Row],[totalportfoliocount]]</f>
        <v>0.47368421052631576</v>
      </c>
    </row>
    <row r="1139" spans="1:24" x14ac:dyDescent="0.3">
      <c r="A1139">
        <v>2696</v>
      </c>
      <c r="B1139" s="1">
        <v>45030</v>
      </c>
      <c r="C1139">
        <v>185305.11</v>
      </c>
      <c r="D1139">
        <v>12.71</v>
      </c>
      <c r="E1139">
        <v>11.9</v>
      </c>
      <c r="F1139">
        <v>17091.310000000001</v>
      </c>
      <c r="G1139">
        <v>264.95999999999998</v>
      </c>
      <c r="H1139" t="s">
        <v>2213</v>
      </c>
      <c r="I1139" t="s">
        <v>2211</v>
      </c>
      <c r="J1139">
        <v>4</v>
      </c>
      <c r="K1139" t="s">
        <v>2216</v>
      </c>
      <c r="L1139" t="str">
        <f>IF(performance_data[[#This Row],[return_percentage]]&gt;=performance_data[[#This Row],[benchmark_return]],"Higher","Lower")</f>
        <v>Higher</v>
      </c>
      <c r="M1139" s="14">
        <f xml:space="preserve"> _xlfn.MAXIFS(performance_data[date],performance_data[portfolio_id],performance_data[[#This Row],[portfolio_id]])</f>
        <v>45557</v>
      </c>
      <c r="N1139" s="14">
        <f xml:space="preserve"> _xlfn.MINIFS(performance_data[date],performance_data[portfolio_id],performance_data[[#This Row],[portfolio_id]])</f>
        <v>44948</v>
      </c>
      <c r="O1139" s="15">
        <f>_xlfn.MAXIFS(performance_data[portfolio_value],performance_data[portfolio_id],performance_data[[#This Row],[portfolio_id]],performance_data[date],performance_data[[#This Row],[latest_date]])</f>
        <v>72920.45</v>
      </c>
      <c r="P1139" s="15">
        <f>_xlfn.MAXIFS(performance_data[portfolio_value],performance_data[portfolio_id],performance_data[[#This Row],[portfolio_id]],performance_data[date],performance_data[[#This Row],[starting_date]])</f>
        <v>427729.57</v>
      </c>
      <c r="Q1139" s="15">
        <f>performance_data[[#This Row],[latest_value]]-performance_data[[#This Row],[starting_value]]</f>
        <v>-354809.12</v>
      </c>
      <c r="R1139" s="15">
        <f>performance_data[[#This Row],[net_inflows]]-performance_data[[#This Row],[net_outflows]]</f>
        <v>16826.350000000002</v>
      </c>
      <c r="S1139" s="15" t="str">
        <f>IF(performance_data[[#This Row],[net_inflows]]&gt;AVERAGE(performance_data[net_inflows]),"High","Low")</f>
        <v>High</v>
      </c>
      <c r="T1139" s="15">
        <f>AVERAGEIF(performance_data[inflow_flag],performance_data[[#This Row],[inflow_flag]],performance_data[return_percentage])</f>
        <v>4.8467905675459724</v>
      </c>
      <c r="U1139" s="17">
        <f>IF(performance_data[[#This Row],[return_percentage]]&lt;performance_data[[#This Row],[benchmark_return]],1,0)</f>
        <v>0</v>
      </c>
      <c r="V1139" s="17">
        <f>COUNTIFS(performance_data[portfolio_id],performance_data[[#This Row],[portfolio_id]])</f>
        <v>19</v>
      </c>
      <c r="W1139" s="17">
        <f>COUNTIFS(performance_data[portfolio_id],performance_data[[#This Row],[portfolio_id]],
          performance_data[return_flag],1)</f>
        <v>9</v>
      </c>
      <c r="X1139" s="15">
        <f>performance_data[[#This Row],[underperform_flag_count]]/performance_data[[#This Row],[totalportfoliocount]]</f>
        <v>0.47368421052631576</v>
      </c>
    </row>
    <row r="1140" spans="1:24" x14ac:dyDescent="0.3">
      <c r="A1140">
        <v>2696</v>
      </c>
      <c r="B1140" s="1">
        <v>44948</v>
      </c>
      <c r="C1140">
        <v>427729.57</v>
      </c>
      <c r="D1140">
        <v>1.25</v>
      </c>
      <c r="E1140">
        <v>1.1100000000000001</v>
      </c>
      <c r="F1140">
        <v>5250.62</v>
      </c>
      <c r="G1140">
        <v>16939.8</v>
      </c>
      <c r="H1140" t="s">
        <v>2213</v>
      </c>
      <c r="I1140" t="s">
        <v>2206</v>
      </c>
      <c r="J1140">
        <v>1</v>
      </c>
      <c r="K1140" t="s">
        <v>2207</v>
      </c>
      <c r="L1140" t="str">
        <f>IF(performance_data[[#This Row],[return_percentage]]&gt;=performance_data[[#This Row],[benchmark_return]],"Higher","Lower")</f>
        <v>Higher</v>
      </c>
      <c r="M1140" s="14">
        <f xml:space="preserve"> _xlfn.MAXIFS(performance_data[date],performance_data[portfolio_id],performance_data[[#This Row],[portfolio_id]])</f>
        <v>45557</v>
      </c>
      <c r="N1140" s="14">
        <f xml:space="preserve"> _xlfn.MINIFS(performance_data[date],performance_data[portfolio_id],performance_data[[#This Row],[portfolio_id]])</f>
        <v>44948</v>
      </c>
      <c r="O1140" s="15">
        <f>_xlfn.MAXIFS(performance_data[portfolio_value],performance_data[portfolio_id],performance_data[[#This Row],[portfolio_id]],performance_data[date],performance_data[[#This Row],[latest_date]])</f>
        <v>72920.45</v>
      </c>
      <c r="P1140" s="15">
        <f>_xlfn.MAXIFS(performance_data[portfolio_value],performance_data[portfolio_id],performance_data[[#This Row],[portfolio_id]],performance_data[date],performance_data[[#This Row],[starting_date]])</f>
        <v>427729.57</v>
      </c>
      <c r="Q1140" s="15">
        <f>performance_data[[#This Row],[latest_value]]-performance_data[[#This Row],[starting_value]]</f>
        <v>-354809.12</v>
      </c>
      <c r="R1140" s="15">
        <f>performance_data[[#This Row],[net_inflows]]-performance_data[[#This Row],[net_outflows]]</f>
        <v>-11689.18</v>
      </c>
      <c r="S1140" s="15" t="str">
        <f>IF(performance_data[[#This Row],[net_inflows]]&gt;AVERAGE(performance_data[net_inflows]),"High","Low")</f>
        <v>Low</v>
      </c>
      <c r="T1140" s="15">
        <f>AVERAGEIF(performance_data[inflow_flag],performance_data[[#This Row],[inflow_flag]],performance_data[return_percentage])</f>
        <v>5.0457846277021572</v>
      </c>
      <c r="U1140" s="17">
        <f>IF(performance_data[[#This Row],[return_percentage]]&lt;performance_data[[#This Row],[benchmark_return]],1,0)</f>
        <v>0</v>
      </c>
      <c r="V1140" s="17">
        <f>COUNTIFS(performance_data[portfolio_id],performance_data[[#This Row],[portfolio_id]])</f>
        <v>19</v>
      </c>
      <c r="W1140" s="17">
        <f>COUNTIFS(performance_data[portfolio_id],performance_data[[#This Row],[portfolio_id]],
          performance_data[return_flag],1)</f>
        <v>9</v>
      </c>
      <c r="X1140" s="15">
        <f>performance_data[[#This Row],[underperform_flag_count]]/performance_data[[#This Row],[totalportfoliocount]]</f>
        <v>0.47368421052631576</v>
      </c>
    </row>
    <row r="1141" spans="1:24" x14ac:dyDescent="0.3">
      <c r="A1141">
        <v>2696</v>
      </c>
      <c r="B1141" s="1">
        <v>45462</v>
      </c>
      <c r="C1141">
        <v>76046.91</v>
      </c>
      <c r="D1141">
        <v>7.0000000000000007E-2</v>
      </c>
      <c r="E1141">
        <v>0.06</v>
      </c>
      <c r="F1141">
        <v>5267.57</v>
      </c>
      <c r="G1141">
        <v>12358.69</v>
      </c>
      <c r="H1141" t="s">
        <v>2205</v>
      </c>
      <c r="I1141" t="s">
        <v>2211</v>
      </c>
      <c r="J1141">
        <v>6</v>
      </c>
      <c r="K1141" t="s">
        <v>2212</v>
      </c>
      <c r="L1141" t="str">
        <f>IF(performance_data[[#This Row],[return_percentage]]&gt;=performance_data[[#This Row],[benchmark_return]],"Higher","Lower")</f>
        <v>Higher</v>
      </c>
      <c r="M1141" s="14">
        <f xml:space="preserve"> _xlfn.MAXIFS(performance_data[date],performance_data[portfolio_id],performance_data[[#This Row],[portfolio_id]])</f>
        <v>45557</v>
      </c>
      <c r="N1141" s="14">
        <f xml:space="preserve"> _xlfn.MINIFS(performance_data[date],performance_data[portfolio_id],performance_data[[#This Row],[portfolio_id]])</f>
        <v>44948</v>
      </c>
      <c r="O1141" s="15">
        <f>_xlfn.MAXIFS(performance_data[portfolio_value],performance_data[portfolio_id],performance_data[[#This Row],[portfolio_id]],performance_data[date],performance_data[[#This Row],[latest_date]])</f>
        <v>72920.45</v>
      </c>
      <c r="P1141" s="15">
        <f>_xlfn.MAXIFS(performance_data[portfolio_value],performance_data[portfolio_id],performance_data[[#This Row],[portfolio_id]],performance_data[date],performance_data[[#This Row],[starting_date]])</f>
        <v>427729.57</v>
      </c>
      <c r="Q1141" s="15">
        <f>performance_data[[#This Row],[latest_value]]-performance_data[[#This Row],[starting_value]]</f>
        <v>-354809.12</v>
      </c>
      <c r="R1141" s="15">
        <f>performance_data[[#This Row],[net_inflows]]-performance_data[[#This Row],[net_outflows]]</f>
        <v>-7091.1200000000008</v>
      </c>
      <c r="S1141" s="15" t="str">
        <f>IF(performance_data[[#This Row],[net_inflows]]&gt;AVERAGE(performance_data[net_inflows]),"High","Low")</f>
        <v>Low</v>
      </c>
      <c r="T1141" s="15">
        <f>AVERAGEIF(performance_data[inflow_flag],performance_data[[#This Row],[inflow_flag]],performance_data[return_percentage])</f>
        <v>5.0457846277021572</v>
      </c>
      <c r="U1141" s="17">
        <f>IF(performance_data[[#This Row],[return_percentage]]&lt;performance_data[[#This Row],[benchmark_return]],1,0)</f>
        <v>0</v>
      </c>
      <c r="V1141" s="17">
        <f>COUNTIFS(performance_data[portfolio_id],performance_data[[#This Row],[portfolio_id]])</f>
        <v>19</v>
      </c>
      <c r="W1141" s="17">
        <f>COUNTIFS(performance_data[portfolio_id],performance_data[[#This Row],[portfolio_id]],
          performance_data[return_flag],1)</f>
        <v>9</v>
      </c>
      <c r="X1141" s="15">
        <f>performance_data[[#This Row],[underperform_flag_count]]/performance_data[[#This Row],[totalportfoliocount]]</f>
        <v>0.47368421052631576</v>
      </c>
    </row>
    <row r="1142" spans="1:24" x14ac:dyDescent="0.3">
      <c r="A1142">
        <v>2696</v>
      </c>
      <c r="B1142" s="1">
        <v>44990</v>
      </c>
      <c r="C1142">
        <v>432034.86</v>
      </c>
      <c r="D1142">
        <v>3.2</v>
      </c>
      <c r="E1142">
        <v>2.66</v>
      </c>
      <c r="F1142">
        <v>16338.35</v>
      </c>
      <c r="G1142">
        <v>16616.509999999998</v>
      </c>
      <c r="H1142" t="s">
        <v>2213</v>
      </c>
      <c r="I1142" t="s">
        <v>2206</v>
      </c>
      <c r="J1142">
        <v>3</v>
      </c>
      <c r="K1142" t="s">
        <v>2222</v>
      </c>
      <c r="L1142" t="str">
        <f>IF(performance_data[[#This Row],[return_percentage]]&gt;=performance_data[[#This Row],[benchmark_return]],"Higher","Lower")</f>
        <v>Higher</v>
      </c>
      <c r="M1142" s="14">
        <f xml:space="preserve"> _xlfn.MAXIFS(performance_data[date],performance_data[portfolio_id],performance_data[[#This Row],[portfolio_id]])</f>
        <v>45557</v>
      </c>
      <c r="N1142" s="14">
        <f xml:space="preserve"> _xlfn.MINIFS(performance_data[date],performance_data[portfolio_id],performance_data[[#This Row],[portfolio_id]])</f>
        <v>44948</v>
      </c>
      <c r="O1142" s="15">
        <f>_xlfn.MAXIFS(performance_data[portfolio_value],performance_data[portfolio_id],performance_data[[#This Row],[portfolio_id]],performance_data[date],performance_data[[#This Row],[latest_date]])</f>
        <v>72920.45</v>
      </c>
      <c r="P1142" s="15">
        <f>_xlfn.MAXIFS(performance_data[portfolio_value],performance_data[portfolio_id],performance_data[[#This Row],[portfolio_id]],performance_data[date],performance_data[[#This Row],[starting_date]])</f>
        <v>427729.57</v>
      </c>
      <c r="Q1142" s="15">
        <f>performance_data[[#This Row],[latest_value]]-performance_data[[#This Row],[starting_value]]</f>
        <v>-354809.12</v>
      </c>
      <c r="R1142" s="15">
        <f>performance_data[[#This Row],[net_inflows]]-performance_data[[#This Row],[net_outflows]]</f>
        <v>-278.15999999999804</v>
      </c>
      <c r="S1142" s="15" t="str">
        <f>IF(performance_data[[#This Row],[net_inflows]]&gt;AVERAGE(performance_data[net_inflows]),"High","Low")</f>
        <v>High</v>
      </c>
      <c r="T1142" s="15">
        <f>AVERAGEIF(performance_data[inflow_flag],performance_data[[#This Row],[inflow_flag]],performance_data[return_percentage])</f>
        <v>4.8467905675459724</v>
      </c>
      <c r="U1142" s="17">
        <f>IF(performance_data[[#This Row],[return_percentage]]&lt;performance_data[[#This Row],[benchmark_return]],1,0)</f>
        <v>0</v>
      </c>
      <c r="V1142" s="17">
        <f>COUNTIFS(performance_data[portfolio_id],performance_data[[#This Row],[portfolio_id]])</f>
        <v>19</v>
      </c>
      <c r="W1142" s="17">
        <f>COUNTIFS(performance_data[portfolio_id],performance_data[[#This Row],[portfolio_id]],
          performance_data[return_flag],1)</f>
        <v>9</v>
      </c>
      <c r="X1142" s="15">
        <f>performance_data[[#This Row],[underperform_flag_count]]/performance_data[[#This Row],[totalportfoliocount]]</f>
        <v>0.47368421052631576</v>
      </c>
    </row>
    <row r="1143" spans="1:24" x14ac:dyDescent="0.3">
      <c r="A1143">
        <v>2696</v>
      </c>
      <c r="B1143" s="1">
        <v>45491</v>
      </c>
      <c r="C1143">
        <v>399337.4</v>
      </c>
      <c r="D1143">
        <v>12.88</v>
      </c>
      <c r="E1143">
        <v>14.13</v>
      </c>
      <c r="F1143">
        <v>9681.24</v>
      </c>
      <c r="G1143">
        <v>5437.23</v>
      </c>
      <c r="H1143" t="s">
        <v>2205</v>
      </c>
      <c r="I1143" t="s">
        <v>2209</v>
      </c>
      <c r="J1143">
        <v>7</v>
      </c>
      <c r="K1143" t="s">
        <v>2210</v>
      </c>
      <c r="L1143" t="str">
        <f>IF(performance_data[[#This Row],[return_percentage]]&gt;=performance_data[[#This Row],[benchmark_return]],"Higher","Lower")</f>
        <v>Lower</v>
      </c>
      <c r="M1143" s="14">
        <f xml:space="preserve"> _xlfn.MAXIFS(performance_data[date],performance_data[portfolio_id],performance_data[[#This Row],[portfolio_id]])</f>
        <v>45557</v>
      </c>
      <c r="N1143" s="14">
        <f xml:space="preserve"> _xlfn.MINIFS(performance_data[date],performance_data[portfolio_id],performance_data[[#This Row],[portfolio_id]])</f>
        <v>44948</v>
      </c>
      <c r="O1143" s="15">
        <f>_xlfn.MAXIFS(performance_data[portfolio_value],performance_data[portfolio_id],performance_data[[#This Row],[portfolio_id]],performance_data[date],performance_data[[#This Row],[latest_date]])</f>
        <v>72920.45</v>
      </c>
      <c r="P1143" s="15">
        <f>_xlfn.MAXIFS(performance_data[portfolio_value],performance_data[portfolio_id],performance_data[[#This Row],[portfolio_id]],performance_data[date],performance_data[[#This Row],[starting_date]])</f>
        <v>427729.57</v>
      </c>
      <c r="Q1143" s="15">
        <f>performance_data[[#This Row],[latest_value]]-performance_data[[#This Row],[starting_value]]</f>
        <v>-354809.12</v>
      </c>
      <c r="R1143" s="15">
        <f>performance_data[[#This Row],[net_inflows]]-performance_data[[#This Row],[net_outflows]]</f>
        <v>4244.01</v>
      </c>
      <c r="S1143" s="15" t="str">
        <f>IF(performance_data[[#This Row],[net_inflows]]&gt;AVERAGE(performance_data[net_inflows]),"High","Low")</f>
        <v>Low</v>
      </c>
      <c r="T1143" s="15">
        <f>AVERAGEIF(performance_data[inflow_flag],performance_data[[#This Row],[inflow_flag]],performance_data[return_percentage])</f>
        <v>5.0457846277021572</v>
      </c>
      <c r="U1143" s="17">
        <f>IF(performance_data[[#This Row],[return_percentage]]&lt;performance_data[[#This Row],[benchmark_return]],1,0)</f>
        <v>1</v>
      </c>
      <c r="V1143" s="17">
        <f>COUNTIFS(performance_data[portfolio_id],performance_data[[#This Row],[portfolio_id]])</f>
        <v>19</v>
      </c>
      <c r="W1143" s="17">
        <f>COUNTIFS(performance_data[portfolio_id],performance_data[[#This Row],[portfolio_id]],
          performance_data[return_flag],1)</f>
        <v>9</v>
      </c>
      <c r="X1143" s="15">
        <f>performance_data[[#This Row],[underperform_flag_count]]/performance_data[[#This Row],[totalportfoliocount]]</f>
        <v>0.47368421052631576</v>
      </c>
    </row>
    <row r="1144" spans="1:24" x14ac:dyDescent="0.3">
      <c r="A1144">
        <v>2696</v>
      </c>
      <c r="B1144" s="1">
        <v>45444</v>
      </c>
      <c r="C1144">
        <v>78507.37</v>
      </c>
      <c r="D1144">
        <v>5.49</v>
      </c>
      <c r="E1144">
        <v>6.44</v>
      </c>
      <c r="F1144">
        <v>14929.17</v>
      </c>
      <c r="G1144">
        <v>13728.38</v>
      </c>
      <c r="H1144" t="s">
        <v>2205</v>
      </c>
      <c r="I1144" t="s">
        <v>2211</v>
      </c>
      <c r="J1144">
        <v>6</v>
      </c>
      <c r="K1144" t="s">
        <v>2212</v>
      </c>
      <c r="L1144" t="str">
        <f>IF(performance_data[[#This Row],[return_percentage]]&gt;=performance_data[[#This Row],[benchmark_return]],"Higher","Lower")</f>
        <v>Lower</v>
      </c>
      <c r="M1144" s="14">
        <f xml:space="preserve"> _xlfn.MAXIFS(performance_data[date],performance_data[portfolio_id],performance_data[[#This Row],[portfolio_id]])</f>
        <v>45557</v>
      </c>
      <c r="N1144" s="14">
        <f xml:space="preserve"> _xlfn.MINIFS(performance_data[date],performance_data[portfolio_id],performance_data[[#This Row],[portfolio_id]])</f>
        <v>44948</v>
      </c>
      <c r="O1144" s="15">
        <f>_xlfn.MAXIFS(performance_data[portfolio_value],performance_data[portfolio_id],performance_data[[#This Row],[portfolio_id]],performance_data[date],performance_data[[#This Row],[latest_date]])</f>
        <v>72920.45</v>
      </c>
      <c r="P1144" s="15">
        <f>_xlfn.MAXIFS(performance_data[portfolio_value],performance_data[portfolio_id],performance_data[[#This Row],[portfolio_id]],performance_data[date],performance_data[[#This Row],[starting_date]])</f>
        <v>427729.57</v>
      </c>
      <c r="Q1144" s="15">
        <f>performance_data[[#This Row],[latest_value]]-performance_data[[#This Row],[starting_value]]</f>
        <v>-354809.12</v>
      </c>
      <c r="R1144" s="15">
        <f>performance_data[[#This Row],[net_inflows]]-performance_data[[#This Row],[net_outflows]]</f>
        <v>1200.7900000000009</v>
      </c>
      <c r="S1144" s="15" t="str">
        <f>IF(performance_data[[#This Row],[net_inflows]]&gt;AVERAGE(performance_data[net_inflows]),"High","Low")</f>
        <v>High</v>
      </c>
      <c r="T1144" s="15">
        <f>AVERAGEIF(performance_data[inflow_flag],performance_data[[#This Row],[inflow_flag]],performance_data[return_percentage])</f>
        <v>4.8467905675459724</v>
      </c>
      <c r="U1144" s="17">
        <f>IF(performance_data[[#This Row],[return_percentage]]&lt;performance_data[[#This Row],[benchmark_return]],1,0)</f>
        <v>1</v>
      </c>
      <c r="V1144" s="17">
        <f>COUNTIFS(performance_data[portfolio_id],performance_data[[#This Row],[portfolio_id]])</f>
        <v>19</v>
      </c>
      <c r="W1144" s="17">
        <f>COUNTIFS(performance_data[portfolio_id],performance_data[[#This Row],[portfolio_id]],
          performance_data[return_flag],1)</f>
        <v>9</v>
      </c>
      <c r="X1144" s="15">
        <f>performance_data[[#This Row],[underperform_flag_count]]/performance_data[[#This Row],[totalportfoliocount]]</f>
        <v>0.47368421052631576</v>
      </c>
    </row>
    <row r="1145" spans="1:24" x14ac:dyDescent="0.3">
      <c r="A1145">
        <v>2697</v>
      </c>
      <c r="B1145" s="1">
        <v>45393</v>
      </c>
      <c r="C1145">
        <v>473575.33</v>
      </c>
      <c r="D1145">
        <v>6.11</v>
      </c>
      <c r="E1145">
        <v>5.73</v>
      </c>
      <c r="F1145">
        <v>1636.14</v>
      </c>
      <c r="G1145">
        <v>19369.78</v>
      </c>
      <c r="H1145" t="s">
        <v>2205</v>
      </c>
      <c r="I1145" t="s">
        <v>2211</v>
      </c>
      <c r="J1145">
        <v>4</v>
      </c>
      <c r="K1145" t="s">
        <v>2216</v>
      </c>
      <c r="L1145" t="str">
        <f>IF(performance_data[[#This Row],[return_percentage]]&gt;=performance_data[[#This Row],[benchmark_return]],"Higher","Lower")</f>
        <v>Higher</v>
      </c>
      <c r="M1145" s="14">
        <f xml:space="preserve"> _xlfn.MAXIFS(performance_data[date],performance_data[portfolio_id],performance_data[[#This Row],[portfolio_id]])</f>
        <v>45544</v>
      </c>
      <c r="N1145" s="14">
        <f xml:space="preserve"> _xlfn.MINIFS(performance_data[date],performance_data[portfolio_id],performance_data[[#This Row],[portfolio_id]])</f>
        <v>44833</v>
      </c>
      <c r="O1145" s="15">
        <f>_xlfn.MAXIFS(performance_data[portfolio_value],performance_data[portfolio_id],performance_data[[#This Row],[portfolio_id]],performance_data[date],performance_data[[#This Row],[latest_date]])</f>
        <v>6369.47</v>
      </c>
      <c r="P1145" s="15">
        <f>_xlfn.MAXIFS(performance_data[portfolio_value],performance_data[portfolio_id],performance_data[[#This Row],[portfolio_id]],performance_data[date],performance_data[[#This Row],[starting_date]])</f>
        <v>53830.79</v>
      </c>
      <c r="Q1145" s="15">
        <f>performance_data[[#This Row],[latest_value]]-performance_data[[#This Row],[starting_value]]</f>
        <v>-47461.32</v>
      </c>
      <c r="R1145" s="15">
        <f>performance_data[[#This Row],[net_inflows]]-performance_data[[#This Row],[net_outflows]]</f>
        <v>-17733.64</v>
      </c>
      <c r="S1145" s="15" t="str">
        <f>IF(performance_data[[#This Row],[net_inflows]]&gt;AVERAGE(performance_data[net_inflows]),"High","Low")</f>
        <v>Low</v>
      </c>
      <c r="T1145" s="15">
        <f>AVERAGEIF(performance_data[inflow_flag],performance_data[[#This Row],[inflow_flag]],performance_data[return_percentage])</f>
        <v>5.0457846277021572</v>
      </c>
      <c r="U1145" s="17">
        <f>IF(performance_data[[#This Row],[return_percentage]]&lt;performance_data[[#This Row],[benchmark_return]],1,0)</f>
        <v>0</v>
      </c>
      <c r="V1145" s="17">
        <f>COUNTIFS(performance_data[portfolio_id],performance_data[[#This Row],[portfolio_id]])</f>
        <v>27</v>
      </c>
      <c r="W1145" s="17">
        <f>COUNTIFS(performance_data[portfolio_id],performance_data[[#This Row],[portfolio_id]],
          performance_data[return_flag],1)</f>
        <v>7</v>
      </c>
      <c r="X1145" s="15">
        <f>performance_data[[#This Row],[underperform_flag_count]]/performance_data[[#This Row],[totalportfoliocount]]</f>
        <v>0.25925925925925924</v>
      </c>
    </row>
    <row r="1146" spans="1:24" x14ac:dyDescent="0.3">
      <c r="A1146">
        <v>2697</v>
      </c>
      <c r="B1146" s="1">
        <v>45473</v>
      </c>
      <c r="C1146">
        <v>209923.69</v>
      </c>
      <c r="D1146">
        <v>6.92</v>
      </c>
      <c r="E1146">
        <v>7.88</v>
      </c>
      <c r="F1146">
        <v>2360.94</v>
      </c>
      <c r="G1146">
        <v>380.66</v>
      </c>
      <c r="H1146" t="s">
        <v>2205</v>
      </c>
      <c r="I1146" t="s">
        <v>2211</v>
      </c>
      <c r="J1146">
        <v>6</v>
      </c>
      <c r="K1146" t="s">
        <v>2212</v>
      </c>
      <c r="L1146" t="str">
        <f>IF(performance_data[[#This Row],[return_percentage]]&gt;=performance_data[[#This Row],[benchmark_return]],"Higher","Lower")</f>
        <v>Lower</v>
      </c>
      <c r="M1146" s="14">
        <f xml:space="preserve"> _xlfn.MAXIFS(performance_data[date],performance_data[portfolio_id],performance_data[[#This Row],[portfolio_id]])</f>
        <v>45544</v>
      </c>
      <c r="N1146" s="14">
        <f xml:space="preserve"> _xlfn.MINIFS(performance_data[date],performance_data[portfolio_id],performance_data[[#This Row],[portfolio_id]])</f>
        <v>44833</v>
      </c>
      <c r="O1146" s="15">
        <f>_xlfn.MAXIFS(performance_data[portfolio_value],performance_data[portfolio_id],performance_data[[#This Row],[portfolio_id]],performance_data[date],performance_data[[#This Row],[latest_date]])</f>
        <v>6369.47</v>
      </c>
      <c r="P1146" s="15">
        <f>_xlfn.MAXIFS(performance_data[portfolio_value],performance_data[portfolio_id],performance_data[[#This Row],[portfolio_id]],performance_data[date],performance_data[[#This Row],[starting_date]])</f>
        <v>53830.79</v>
      </c>
      <c r="Q1146" s="15">
        <f>performance_data[[#This Row],[latest_value]]-performance_data[[#This Row],[starting_value]]</f>
        <v>-47461.32</v>
      </c>
      <c r="R1146" s="15">
        <f>performance_data[[#This Row],[net_inflows]]-performance_data[[#This Row],[net_outflows]]</f>
        <v>1980.28</v>
      </c>
      <c r="S1146" s="15" t="str">
        <f>IF(performance_data[[#This Row],[net_inflows]]&gt;AVERAGE(performance_data[net_inflows]),"High","Low")</f>
        <v>Low</v>
      </c>
      <c r="T1146" s="15">
        <f>AVERAGEIF(performance_data[inflow_flag],performance_data[[#This Row],[inflow_flag]],performance_data[return_percentage])</f>
        <v>5.0457846277021572</v>
      </c>
      <c r="U1146" s="17">
        <f>IF(performance_data[[#This Row],[return_percentage]]&lt;performance_data[[#This Row],[benchmark_return]],1,0)</f>
        <v>1</v>
      </c>
      <c r="V1146" s="17">
        <f>COUNTIFS(performance_data[portfolio_id],performance_data[[#This Row],[portfolio_id]])</f>
        <v>27</v>
      </c>
      <c r="W1146" s="17">
        <f>COUNTIFS(performance_data[portfolio_id],performance_data[[#This Row],[portfolio_id]],
          performance_data[return_flag],1)</f>
        <v>7</v>
      </c>
      <c r="X1146" s="15">
        <f>performance_data[[#This Row],[underperform_flag_count]]/performance_data[[#This Row],[totalportfoliocount]]</f>
        <v>0.25925925925925924</v>
      </c>
    </row>
    <row r="1147" spans="1:24" x14ac:dyDescent="0.3">
      <c r="A1147">
        <v>2697</v>
      </c>
      <c r="B1147" s="1">
        <v>44929</v>
      </c>
      <c r="C1147">
        <v>160330.29999999999</v>
      </c>
      <c r="D1147">
        <v>8.7200000000000006</v>
      </c>
      <c r="E1147">
        <v>9.6</v>
      </c>
      <c r="F1147">
        <v>6134.24</v>
      </c>
      <c r="G1147">
        <v>16303.39</v>
      </c>
      <c r="H1147" t="s">
        <v>2213</v>
      </c>
      <c r="I1147" t="s">
        <v>2206</v>
      </c>
      <c r="J1147">
        <v>1</v>
      </c>
      <c r="K1147" t="s">
        <v>2207</v>
      </c>
      <c r="L1147" t="str">
        <f>IF(performance_data[[#This Row],[return_percentage]]&gt;=performance_data[[#This Row],[benchmark_return]],"Higher","Lower")</f>
        <v>Lower</v>
      </c>
      <c r="M1147" s="14">
        <f xml:space="preserve"> _xlfn.MAXIFS(performance_data[date],performance_data[portfolio_id],performance_data[[#This Row],[portfolio_id]])</f>
        <v>45544</v>
      </c>
      <c r="N1147" s="14">
        <f xml:space="preserve"> _xlfn.MINIFS(performance_data[date],performance_data[portfolio_id],performance_data[[#This Row],[portfolio_id]])</f>
        <v>44833</v>
      </c>
      <c r="O1147" s="15">
        <f>_xlfn.MAXIFS(performance_data[portfolio_value],performance_data[portfolio_id],performance_data[[#This Row],[portfolio_id]],performance_data[date],performance_data[[#This Row],[latest_date]])</f>
        <v>6369.47</v>
      </c>
      <c r="P1147" s="15">
        <f>_xlfn.MAXIFS(performance_data[portfolio_value],performance_data[portfolio_id],performance_data[[#This Row],[portfolio_id]],performance_data[date],performance_data[[#This Row],[starting_date]])</f>
        <v>53830.79</v>
      </c>
      <c r="Q1147" s="15">
        <f>performance_data[[#This Row],[latest_value]]-performance_data[[#This Row],[starting_value]]</f>
        <v>-47461.32</v>
      </c>
      <c r="R1147" s="15">
        <f>performance_data[[#This Row],[net_inflows]]-performance_data[[#This Row],[net_outflows]]</f>
        <v>-10169.15</v>
      </c>
      <c r="S1147" s="15" t="str">
        <f>IF(performance_data[[#This Row],[net_inflows]]&gt;AVERAGE(performance_data[net_inflows]),"High","Low")</f>
        <v>Low</v>
      </c>
      <c r="T1147" s="15">
        <f>AVERAGEIF(performance_data[inflow_flag],performance_data[[#This Row],[inflow_flag]],performance_data[return_percentage])</f>
        <v>5.0457846277021572</v>
      </c>
      <c r="U1147" s="17">
        <f>IF(performance_data[[#This Row],[return_percentage]]&lt;performance_data[[#This Row],[benchmark_return]],1,0)</f>
        <v>1</v>
      </c>
      <c r="V1147" s="17">
        <f>COUNTIFS(performance_data[portfolio_id],performance_data[[#This Row],[portfolio_id]])</f>
        <v>27</v>
      </c>
      <c r="W1147" s="17">
        <f>COUNTIFS(performance_data[portfolio_id],performance_data[[#This Row],[portfolio_id]],
          performance_data[return_flag],1)</f>
        <v>7</v>
      </c>
      <c r="X1147" s="15">
        <f>performance_data[[#This Row],[underperform_flag_count]]/performance_data[[#This Row],[totalportfoliocount]]</f>
        <v>0.25925925925925924</v>
      </c>
    </row>
    <row r="1148" spans="1:24" x14ac:dyDescent="0.3">
      <c r="A1148">
        <v>2697</v>
      </c>
      <c r="B1148" s="1">
        <v>44859</v>
      </c>
      <c r="C1148">
        <v>285294.90999999997</v>
      </c>
      <c r="D1148">
        <v>10.34</v>
      </c>
      <c r="E1148">
        <v>9.17</v>
      </c>
      <c r="F1148">
        <v>6412.6</v>
      </c>
      <c r="G1148">
        <v>10172</v>
      </c>
      <c r="H1148" t="s">
        <v>2220</v>
      </c>
      <c r="I1148" t="s">
        <v>2217</v>
      </c>
      <c r="J1148">
        <v>10</v>
      </c>
      <c r="K1148" t="s">
        <v>2224</v>
      </c>
      <c r="L1148" t="str">
        <f>IF(performance_data[[#This Row],[return_percentage]]&gt;=performance_data[[#This Row],[benchmark_return]],"Higher","Lower")</f>
        <v>Higher</v>
      </c>
      <c r="M1148" s="14">
        <f xml:space="preserve"> _xlfn.MAXIFS(performance_data[date],performance_data[portfolio_id],performance_data[[#This Row],[portfolio_id]])</f>
        <v>45544</v>
      </c>
      <c r="N1148" s="14">
        <f xml:space="preserve"> _xlfn.MINIFS(performance_data[date],performance_data[portfolio_id],performance_data[[#This Row],[portfolio_id]])</f>
        <v>44833</v>
      </c>
      <c r="O1148" s="15">
        <f>_xlfn.MAXIFS(performance_data[portfolio_value],performance_data[portfolio_id],performance_data[[#This Row],[portfolio_id]],performance_data[date],performance_data[[#This Row],[latest_date]])</f>
        <v>6369.47</v>
      </c>
      <c r="P1148" s="15">
        <f>_xlfn.MAXIFS(performance_data[portfolio_value],performance_data[portfolio_id],performance_data[[#This Row],[portfolio_id]],performance_data[date],performance_data[[#This Row],[starting_date]])</f>
        <v>53830.79</v>
      </c>
      <c r="Q1148" s="15">
        <f>performance_data[[#This Row],[latest_value]]-performance_data[[#This Row],[starting_value]]</f>
        <v>-47461.32</v>
      </c>
      <c r="R1148" s="15">
        <f>performance_data[[#This Row],[net_inflows]]-performance_data[[#This Row],[net_outflows]]</f>
        <v>-3759.3999999999996</v>
      </c>
      <c r="S1148" s="15" t="str">
        <f>IF(performance_data[[#This Row],[net_inflows]]&gt;AVERAGE(performance_data[net_inflows]),"High","Low")</f>
        <v>Low</v>
      </c>
      <c r="T1148" s="15">
        <f>AVERAGEIF(performance_data[inflow_flag],performance_data[[#This Row],[inflow_flag]],performance_data[return_percentage])</f>
        <v>5.0457846277021572</v>
      </c>
      <c r="U1148" s="17">
        <f>IF(performance_data[[#This Row],[return_percentage]]&lt;performance_data[[#This Row],[benchmark_return]],1,0)</f>
        <v>0</v>
      </c>
      <c r="V1148" s="17">
        <f>COUNTIFS(performance_data[portfolio_id],performance_data[[#This Row],[portfolio_id]])</f>
        <v>27</v>
      </c>
      <c r="W1148" s="17">
        <f>COUNTIFS(performance_data[portfolio_id],performance_data[[#This Row],[portfolio_id]],
          performance_data[return_flag],1)</f>
        <v>7</v>
      </c>
      <c r="X1148" s="15">
        <f>performance_data[[#This Row],[underperform_flag_count]]/performance_data[[#This Row],[totalportfoliocount]]</f>
        <v>0.25925925925925924</v>
      </c>
    </row>
    <row r="1149" spans="1:24" x14ac:dyDescent="0.3">
      <c r="A1149">
        <v>2697</v>
      </c>
      <c r="B1149" s="1">
        <v>45147</v>
      </c>
      <c r="C1149">
        <v>390921.25</v>
      </c>
      <c r="D1149">
        <v>16.149999999999999</v>
      </c>
      <c r="E1149">
        <v>13.19</v>
      </c>
      <c r="F1149">
        <v>8333.16</v>
      </c>
      <c r="G1149">
        <v>19369.849999999999</v>
      </c>
      <c r="H1149" t="s">
        <v>2213</v>
      </c>
      <c r="I1149" t="s">
        <v>2209</v>
      </c>
      <c r="J1149">
        <v>8</v>
      </c>
      <c r="K1149" t="s">
        <v>2214</v>
      </c>
      <c r="L1149" t="str">
        <f>IF(performance_data[[#This Row],[return_percentage]]&gt;=performance_data[[#This Row],[benchmark_return]],"Higher","Lower")</f>
        <v>Higher</v>
      </c>
      <c r="M1149" s="14">
        <f xml:space="preserve"> _xlfn.MAXIFS(performance_data[date],performance_data[portfolio_id],performance_data[[#This Row],[portfolio_id]])</f>
        <v>45544</v>
      </c>
      <c r="N1149" s="14">
        <f xml:space="preserve"> _xlfn.MINIFS(performance_data[date],performance_data[portfolio_id],performance_data[[#This Row],[portfolio_id]])</f>
        <v>44833</v>
      </c>
      <c r="O1149" s="15">
        <f>_xlfn.MAXIFS(performance_data[portfolio_value],performance_data[portfolio_id],performance_data[[#This Row],[portfolio_id]],performance_data[date],performance_data[[#This Row],[latest_date]])</f>
        <v>6369.47</v>
      </c>
      <c r="P1149" s="15">
        <f>_xlfn.MAXIFS(performance_data[portfolio_value],performance_data[portfolio_id],performance_data[[#This Row],[portfolio_id]],performance_data[date],performance_data[[#This Row],[starting_date]])</f>
        <v>53830.79</v>
      </c>
      <c r="Q1149" s="15">
        <f>performance_data[[#This Row],[latest_value]]-performance_data[[#This Row],[starting_value]]</f>
        <v>-47461.32</v>
      </c>
      <c r="R1149" s="15">
        <f>performance_data[[#This Row],[net_inflows]]-performance_data[[#This Row],[net_outflows]]</f>
        <v>-11036.689999999999</v>
      </c>
      <c r="S1149" s="15" t="str">
        <f>IF(performance_data[[#This Row],[net_inflows]]&gt;AVERAGE(performance_data[net_inflows]),"High","Low")</f>
        <v>Low</v>
      </c>
      <c r="T1149" s="15">
        <f>AVERAGEIF(performance_data[inflow_flag],performance_data[[#This Row],[inflow_flag]],performance_data[return_percentage])</f>
        <v>5.0457846277021572</v>
      </c>
      <c r="U1149" s="17">
        <f>IF(performance_data[[#This Row],[return_percentage]]&lt;performance_data[[#This Row],[benchmark_return]],1,0)</f>
        <v>0</v>
      </c>
      <c r="V1149" s="17">
        <f>COUNTIFS(performance_data[portfolio_id],performance_data[[#This Row],[portfolio_id]])</f>
        <v>27</v>
      </c>
      <c r="W1149" s="17">
        <f>COUNTIFS(performance_data[portfolio_id],performance_data[[#This Row],[portfolio_id]],
          performance_data[return_flag],1)</f>
        <v>7</v>
      </c>
      <c r="X1149" s="15">
        <f>performance_data[[#This Row],[underperform_flag_count]]/performance_data[[#This Row],[totalportfoliocount]]</f>
        <v>0.25925925925925924</v>
      </c>
    </row>
    <row r="1150" spans="1:24" x14ac:dyDescent="0.3">
      <c r="A1150">
        <v>2697</v>
      </c>
      <c r="B1150" s="1">
        <v>44833</v>
      </c>
      <c r="C1150">
        <v>53830.79</v>
      </c>
      <c r="D1150">
        <v>-9.4700000000000006</v>
      </c>
      <c r="E1150">
        <v>-11.31</v>
      </c>
      <c r="F1150">
        <v>4622.3</v>
      </c>
      <c r="G1150">
        <v>19867.25</v>
      </c>
      <c r="H1150" t="s">
        <v>2220</v>
      </c>
      <c r="I1150" t="s">
        <v>2209</v>
      </c>
      <c r="J1150">
        <v>9</v>
      </c>
      <c r="K1150" t="s">
        <v>2221</v>
      </c>
      <c r="L1150" t="str">
        <f>IF(performance_data[[#This Row],[return_percentage]]&gt;=performance_data[[#This Row],[benchmark_return]],"Higher","Lower")</f>
        <v>Higher</v>
      </c>
      <c r="M1150" s="14">
        <f xml:space="preserve"> _xlfn.MAXIFS(performance_data[date],performance_data[portfolio_id],performance_data[[#This Row],[portfolio_id]])</f>
        <v>45544</v>
      </c>
      <c r="N1150" s="14">
        <f xml:space="preserve"> _xlfn.MINIFS(performance_data[date],performance_data[portfolio_id],performance_data[[#This Row],[portfolio_id]])</f>
        <v>44833</v>
      </c>
      <c r="O1150" s="15">
        <f>_xlfn.MAXIFS(performance_data[portfolio_value],performance_data[portfolio_id],performance_data[[#This Row],[portfolio_id]],performance_data[date],performance_data[[#This Row],[latest_date]])</f>
        <v>6369.47</v>
      </c>
      <c r="P1150" s="15">
        <f>_xlfn.MAXIFS(performance_data[portfolio_value],performance_data[portfolio_id],performance_data[[#This Row],[portfolio_id]],performance_data[date],performance_data[[#This Row],[starting_date]])</f>
        <v>53830.79</v>
      </c>
      <c r="Q1150" s="15">
        <f>performance_data[[#This Row],[latest_value]]-performance_data[[#This Row],[starting_value]]</f>
        <v>-47461.32</v>
      </c>
      <c r="R1150" s="15">
        <f>performance_data[[#This Row],[net_inflows]]-performance_data[[#This Row],[net_outflows]]</f>
        <v>-15244.95</v>
      </c>
      <c r="S1150" s="15" t="str">
        <f>IF(performance_data[[#This Row],[net_inflows]]&gt;AVERAGE(performance_data[net_inflows]),"High","Low")</f>
        <v>Low</v>
      </c>
      <c r="T1150" s="15">
        <f>AVERAGEIF(performance_data[inflow_flag],performance_data[[#This Row],[inflow_flag]],performance_data[return_percentage])</f>
        <v>5.0457846277021572</v>
      </c>
      <c r="U1150" s="17">
        <f>IF(performance_data[[#This Row],[return_percentage]]&lt;performance_data[[#This Row],[benchmark_return]],1,0)</f>
        <v>0</v>
      </c>
      <c r="V1150" s="17">
        <f>COUNTIFS(performance_data[portfolio_id],performance_data[[#This Row],[portfolio_id]])</f>
        <v>27</v>
      </c>
      <c r="W1150" s="17">
        <f>COUNTIFS(performance_data[portfolio_id],performance_data[[#This Row],[portfolio_id]],
          performance_data[return_flag],1)</f>
        <v>7</v>
      </c>
      <c r="X1150" s="15">
        <f>performance_data[[#This Row],[underperform_flag_count]]/performance_data[[#This Row],[totalportfoliocount]]</f>
        <v>0.25925925925925924</v>
      </c>
    </row>
    <row r="1151" spans="1:24" x14ac:dyDescent="0.3">
      <c r="A1151">
        <v>2697</v>
      </c>
      <c r="B1151" s="1">
        <v>45224</v>
      </c>
      <c r="C1151">
        <v>328812.33</v>
      </c>
      <c r="D1151">
        <v>11.14</v>
      </c>
      <c r="E1151">
        <v>12.63</v>
      </c>
      <c r="F1151">
        <v>18711.39</v>
      </c>
      <c r="G1151">
        <v>18203.28</v>
      </c>
      <c r="H1151" t="s">
        <v>2213</v>
      </c>
      <c r="I1151" t="s">
        <v>2217</v>
      </c>
      <c r="J1151">
        <v>10</v>
      </c>
      <c r="K1151" t="s">
        <v>2224</v>
      </c>
      <c r="L1151" t="str">
        <f>IF(performance_data[[#This Row],[return_percentage]]&gt;=performance_data[[#This Row],[benchmark_return]],"Higher","Lower")</f>
        <v>Lower</v>
      </c>
      <c r="M1151" s="14">
        <f xml:space="preserve"> _xlfn.MAXIFS(performance_data[date],performance_data[portfolio_id],performance_data[[#This Row],[portfolio_id]])</f>
        <v>45544</v>
      </c>
      <c r="N1151" s="14">
        <f xml:space="preserve"> _xlfn.MINIFS(performance_data[date],performance_data[portfolio_id],performance_data[[#This Row],[portfolio_id]])</f>
        <v>44833</v>
      </c>
      <c r="O1151" s="15">
        <f>_xlfn.MAXIFS(performance_data[portfolio_value],performance_data[portfolio_id],performance_data[[#This Row],[portfolio_id]],performance_data[date],performance_data[[#This Row],[latest_date]])</f>
        <v>6369.47</v>
      </c>
      <c r="P1151" s="15">
        <f>_xlfn.MAXIFS(performance_data[portfolio_value],performance_data[portfolio_id],performance_data[[#This Row],[portfolio_id]],performance_data[date],performance_data[[#This Row],[starting_date]])</f>
        <v>53830.79</v>
      </c>
      <c r="Q1151" s="15">
        <f>performance_data[[#This Row],[latest_value]]-performance_data[[#This Row],[starting_value]]</f>
        <v>-47461.32</v>
      </c>
      <c r="R1151" s="15">
        <f>performance_data[[#This Row],[net_inflows]]-performance_data[[#This Row],[net_outflows]]</f>
        <v>508.11000000000058</v>
      </c>
      <c r="S1151" s="15" t="str">
        <f>IF(performance_data[[#This Row],[net_inflows]]&gt;AVERAGE(performance_data[net_inflows]),"High","Low")</f>
        <v>High</v>
      </c>
      <c r="T1151" s="15">
        <f>AVERAGEIF(performance_data[inflow_flag],performance_data[[#This Row],[inflow_flag]],performance_data[return_percentage])</f>
        <v>4.8467905675459724</v>
      </c>
      <c r="U1151" s="17">
        <f>IF(performance_data[[#This Row],[return_percentage]]&lt;performance_data[[#This Row],[benchmark_return]],1,0)</f>
        <v>1</v>
      </c>
      <c r="V1151" s="17">
        <f>COUNTIFS(performance_data[portfolio_id],performance_data[[#This Row],[portfolio_id]])</f>
        <v>27</v>
      </c>
      <c r="W1151" s="17">
        <f>COUNTIFS(performance_data[portfolio_id],performance_data[[#This Row],[portfolio_id]],
          performance_data[return_flag],1)</f>
        <v>7</v>
      </c>
      <c r="X1151" s="15">
        <f>performance_data[[#This Row],[underperform_flag_count]]/performance_data[[#This Row],[totalportfoliocount]]</f>
        <v>0.25925925925925924</v>
      </c>
    </row>
    <row r="1152" spans="1:24" x14ac:dyDescent="0.3">
      <c r="A1152">
        <v>2697</v>
      </c>
      <c r="B1152" s="1">
        <v>44894</v>
      </c>
      <c r="C1152">
        <v>496966.08</v>
      </c>
      <c r="D1152">
        <v>8.3000000000000007</v>
      </c>
      <c r="E1152">
        <v>6.65</v>
      </c>
      <c r="F1152">
        <v>9347.48</v>
      </c>
      <c r="G1152">
        <v>12974.63</v>
      </c>
      <c r="H1152" t="s">
        <v>2220</v>
      </c>
      <c r="I1152" t="s">
        <v>2217</v>
      </c>
      <c r="J1152">
        <v>11</v>
      </c>
      <c r="K1152" t="s">
        <v>2219</v>
      </c>
      <c r="L1152" t="str">
        <f>IF(performance_data[[#This Row],[return_percentage]]&gt;=performance_data[[#This Row],[benchmark_return]],"Higher","Lower")</f>
        <v>Higher</v>
      </c>
      <c r="M1152" s="14">
        <f xml:space="preserve"> _xlfn.MAXIFS(performance_data[date],performance_data[portfolio_id],performance_data[[#This Row],[portfolio_id]])</f>
        <v>45544</v>
      </c>
      <c r="N1152" s="14">
        <f xml:space="preserve"> _xlfn.MINIFS(performance_data[date],performance_data[portfolio_id],performance_data[[#This Row],[portfolio_id]])</f>
        <v>44833</v>
      </c>
      <c r="O1152" s="15">
        <f>_xlfn.MAXIFS(performance_data[portfolio_value],performance_data[portfolio_id],performance_data[[#This Row],[portfolio_id]],performance_data[date],performance_data[[#This Row],[latest_date]])</f>
        <v>6369.47</v>
      </c>
      <c r="P1152" s="15">
        <f>_xlfn.MAXIFS(performance_data[portfolio_value],performance_data[portfolio_id],performance_data[[#This Row],[portfolio_id]],performance_data[date],performance_data[[#This Row],[starting_date]])</f>
        <v>53830.79</v>
      </c>
      <c r="Q1152" s="15">
        <f>performance_data[[#This Row],[latest_value]]-performance_data[[#This Row],[starting_value]]</f>
        <v>-47461.32</v>
      </c>
      <c r="R1152" s="15">
        <f>performance_data[[#This Row],[net_inflows]]-performance_data[[#This Row],[net_outflows]]</f>
        <v>-3627.1499999999996</v>
      </c>
      <c r="S1152" s="15" t="str">
        <f>IF(performance_data[[#This Row],[net_inflows]]&gt;AVERAGE(performance_data[net_inflows]),"High","Low")</f>
        <v>Low</v>
      </c>
      <c r="T1152" s="15">
        <f>AVERAGEIF(performance_data[inflow_flag],performance_data[[#This Row],[inflow_flag]],performance_data[return_percentage])</f>
        <v>5.0457846277021572</v>
      </c>
      <c r="U1152" s="17">
        <f>IF(performance_data[[#This Row],[return_percentage]]&lt;performance_data[[#This Row],[benchmark_return]],1,0)</f>
        <v>0</v>
      </c>
      <c r="V1152" s="17">
        <f>COUNTIFS(performance_data[portfolio_id],performance_data[[#This Row],[portfolio_id]])</f>
        <v>27</v>
      </c>
      <c r="W1152" s="17">
        <f>COUNTIFS(performance_data[portfolio_id],performance_data[[#This Row],[portfolio_id]],
          performance_data[return_flag],1)</f>
        <v>7</v>
      </c>
      <c r="X1152" s="15">
        <f>performance_data[[#This Row],[underperform_flag_count]]/performance_data[[#This Row],[totalportfoliocount]]</f>
        <v>0.25925925925925924</v>
      </c>
    </row>
    <row r="1153" spans="1:24" x14ac:dyDescent="0.3">
      <c r="A1153">
        <v>2697</v>
      </c>
      <c r="B1153" s="1">
        <v>45544</v>
      </c>
      <c r="C1153">
        <v>6369.47</v>
      </c>
      <c r="D1153">
        <v>-2.94</v>
      </c>
      <c r="E1153">
        <v>-3.3</v>
      </c>
      <c r="F1153">
        <v>15030.62</v>
      </c>
      <c r="G1153">
        <v>3131.15</v>
      </c>
      <c r="H1153" t="s">
        <v>2205</v>
      </c>
      <c r="I1153" t="s">
        <v>2209</v>
      </c>
      <c r="J1153">
        <v>9</v>
      </c>
      <c r="K1153" t="s">
        <v>2221</v>
      </c>
      <c r="L1153" t="str">
        <f>IF(performance_data[[#This Row],[return_percentage]]&gt;=performance_data[[#This Row],[benchmark_return]],"Higher","Lower")</f>
        <v>Higher</v>
      </c>
      <c r="M1153" s="14">
        <f xml:space="preserve"> _xlfn.MAXIFS(performance_data[date],performance_data[portfolio_id],performance_data[[#This Row],[portfolio_id]])</f>
        <v>45544</v>
      </c>
      <c r="N1153" s="14">
        <f xml:space="preserve"> _xlfn.MINIFS(performance_data[date],performance_data[portfolio_id],performance_data[[#This Row],[portfolio_id]])</f>
        <v>44833</v>
      </c>
      <c r="O1153" s="15">
        <f>_xlfn.MAXIFS(performance_data[portfolio_value],performance_data[portfolio_id],performance_data[[#This Row],[portfolio_id]],performance_data[date],performance_data[[#This Row],[latest_date]])</f>
        <v>6369.47</v>
      </c>
      <c r="P1153" s="15">
        <f>_xlfn.MAXIFS(performance_data[portfolio_value],performance_data[portfolio_id],performance_data[[#This Row],[portfolio_id]],performance_data[date],performance_data[[#This Row],[starting_date]])</f>
        <v>53830.79</v>
      </c>
      <c r="Q1153" s="15">
        <f>performance_data[[#This Row],[latest_value]]-performance_data[[#This Row],[starting_value]]</f>
        <v>-47461.32</v>
      </c>
      <c r="R1153" s="15">
        <f>performance_data[[#This Row],[net_inflows]]-performance_data[[#This Row],[net_outflows]]</f>
        <v>11899.470000000001</v>
      </c>
      <c r="S1153" s="15" t="str">
        <f>IF(performance_data[[#This Row],[net_inflows]]&gt;AVERAGE(performance_data[net_inflows]),"High","Low")</f>
        <v>High</v>
      </c>
      <c r="T1153" s="15">
        <f>AVERAGEIF(performance_data[inflow_flag],performance_data[[#This Row],[inflow_flag]],performance_data[return_percentage])</f>
        <v>4.8467905675459724</v>
      </c>
      <c r="U1153" s="17">
        <f>IF(performance_data[[#This Row],[return_percentage]]&lt;performance_data[[#This Row],[benchmark_return]],1,0)</f>
        <v>0</v>
      </c>
      <c r="V1153" s="17">
        <f>COUNTIFS(performance_data[portfolio_id],performance_data[[#This Row],[portfolio_id]])</f>
        <v>27</v>
      </c>
      <c r="W1153" s="17">
        <f>COUNTIFS(performance_data[portfolio_id],performance_data[[#This Row],[portfolio_id]],
          performance_data[return_flag],1)</f>
        <v>7</v>
      </c>
      <c r="X1153" s="15">
        <f>performance_data[[#This Row],[underperform_flag_count]]/performance_data[[#This Row],[totalportfoliocount]]</f>
        <v>0.25925925925925924</v>
      </c>
    </row>
    <row r="1154" spans="1:24" x14ac:dyDescent="0.3">
      <c r="A1154">
        <v>2697</v>
      </c>
      <c r="B1154" s="1">
        <v>45134</v>
      </c>
      <c r="C1154">
        <v>467750.92</v>
      </c>
      <c r="D1154">
        <v>18.399999999999999</v>
      </c>
      <c r="E1154">
        <v>18</v>
      </c>
      <c r="F1154">
        <v>10475.76</v>
      </c>
      <c r="G1154">
        <v>18993.66</v>
      </c>
      <c r="H1154" t="s">
        <v>2213</v>
      </c>
      <c r="I1154" t="s">
        <v>2209</v>
      </c>
      <c r="J1154">
        <v>7</v>
      </c>
      <c r="K1154" t="s">
        <v>2210</v>
      </c>
      <c r="L1154" t="str">
        <f>IF(performance_data[[#This Row],[return_percentage]]&gt;=performance_data[[#This Row],[benchmark_return]],"Higher","Lower")</f>
        <v>Higher</v>
      </c>
      <c r="M1154" s="14">
        <f xml:space="preserve"> _xlfn.MAXIFS(performance_data[date],performance_data[portfolio_id],performance_data[[#This Row],[portfolio_id]])</f>
        <v>45544</v>
      </c>
      <c r="N1154" s="14">
        <f xml:space="preserve"> _xlfn.MINIFS(performance_data[date],performance_data[portfolio_id],performance_data[[#This Row],[portfolio_id]])</f>
        <v>44833</v>
      </c>
      <c r="O1154" s="15">
        <f>_xlfn.MAXIFS(performance_data[portfolio_value],performance_data[portfolio_id],performance_data[[#This Row],[portfolio_id]],performance_data[date],performance_data[[#This Row],[latest_date]])</f>
        <v>6369.47</v>
      </c>
      <c r="P1154" s="15">
        <f>_xlfn.MAXIFS(performance_data[portfolio_value],performance_data[portfolio_id],performance_data[[#This Row],[portfolio_id]],performance_data[date],performance_data[[#This Row],[starting_date]])</f>
        <v>53830.79</v>
      </c>
      <c r="Q1154" s="15">
        <f>performance_data[[#This Row],[latest_value]]-performance_data[[#This Row],[starting_value]]</f>
        <v>-47461.32</v>
      </c>
      <c r="R1154" s="15">
        <f>performance_data[[#This Row],[net_inflows]]-performance_data[[#This Row],[net_outflows]]</f>
        <v>-8517.9</v>
      </c>
      <c r="S1154" s="15" t="str">
        <f>IF(performance_data[[#This Row],[net_inflows]]&gt;AVERAGE(performance_data[net_inflows]),"High","Low")</f>
        <v>High</v>
      </c>
      <c r="T1154" s="15">
        <f>AVERAGEIF(performance_data[inflow_flag],performance_data[[#This Row],[inflow_flag]],performance_data[return_percentage])</f>
        <v>4.8467905675459724</v>
      </c>
      <c r="U1154" s="17">
        <f>IF(performance_data[[#This Row],[return_percentage]]&lt;performance_data[[#This Row],[benchmark_return]],1,0)</f>
        <v>0</v>
      </c>
      <c r="V1154" s="17">
        <f>COUNTIFS(performance_data[portfolio_id],performance_data[[#This Row],[portfolio_id]])</f>
        <v>27</v>
      </c>
      <c r="W1154" s="17">
        <f>COUNTIFS(performance_data[portfolio_id],performance_data[[#This Row],[portfolio_id]],
          performance_data[return_flag],1)</f>
        <v>7</v>
      </c>
      <c r="X1154" s="15">
        <f>performance_data[[#This Row],[underperform_flag_count]]/performance_data[[#This Row],[totalportfoliocount]]</f>
        <v>0.25925925925925924</v>
      </c>
    </row>
    <row r="1155" spans="1:24" x14ac:dyDescent="0.3">
      <c r="A1155">
        <v>2697</v>
      </c>
      <c r="B1155" s="1">
        <v>45519</v>
      </c>
      <c r="C1155">
        <v>343697.43</v>
      </c>
      <c r="D1155">
        <v>19.850000000000001</v>
      </c>
      <c r="E1155">
        <v>19.79</v>
      </c>
      <c r="F1155">
        <v>3346.86</v>
      </c>
      <c r="G1155">
        <v>2779.61</v>
      </c>
      <c r="H1155" t="s">
        <v>2205</v>
      </c>
      <c r="I1155" t="s">
        <v>2209</v>
      </c>
      <c r="J1155">
        <v>8</v>
      </c>
      <c r="K1155" t="s">
        <v>2214</v>
      </c>
      <c r="L1155" t="str">
        <f>IF(performance_data[[#This Row],[return_percentage]]&gt;=performance_data[[#This Row],[benchmark_return]],"Higher","Lower")</f>
        <v>Higher</v>
      </c>
      <c r="M1155" s="14">
        <f xml:space="preserve"> _xlfn.MAXIFS(performance_data[date],performance_data[portfolio_id],performance_data[[#This Row],[portfolio_id]])</f>
        <v>45544</v>
      </c>
      <c r="N1155" s="14">
        <f xml:space="preserve"> _xlfn.MINIFS(performance_data[date],performance_data[portfolio_id],performance_data[[#This Row],[portfolio_id]])</f>
        <v>44833</v>
      </c>
      <c r="O1155" s="15">
        <f>_xlfn.MAXIFS(performance_data[portfolio_value],performance_data[portfolio_id],performance_data[[#This Row],[portfolio_id]],performance_data[date],performance_data[[#This Row],[latest_date]])</f>
        <v>6369.47</v>
      </c>
      <c r="P1155" s="15">
        <f>_xlfn.MAXIFS(performance_data[portfolio_value],performance_data[portfolio_id],performance_data[[#This Row],[portfolio_id]],performance_data[date],performance_data[[#This Row],[starting_date]])</f>
        <v>53830.79</v>
      </c>
      <c r="Q1155" s="15">
        <f>performance_data[[#This Row],[latest_value]]-performance_data[[#This Row],[starting_value]]</f>
        <v>-47461.32</v>
      </c>
      <c r="R1155" s="15">
        <f>performance_data[[#This Row],[net_inflows]]-performance_data[[#This Row],[net_outflows]]</f>
        <v>567.25</v>
      </c>
      <c r="S1155" s="15" t="str">
        <f>IF(performance_data[[#This Row],[net_inflows]]&gt;AVERAGE(performance_data[net_inflows]),"High","Low")</f>
        <v>Low</v>
      </c>
      <c r="T1155" s="15">
        <f>AVERAGEIF(performance_data[inflow_flag],performance_data[[#This Row],[inflow_flag]],performance_data[return_percentage])</f>
        <v>5.0457846277021572</v>
      </c>
      <c r="U1155" s="17">
        <f>IF(performance_data[[#This Row],[return_percentage]]&lt;performance_data[[#This Row],[benchmark_return]],1,0)</f>
        <v>0</v>
      </c>
      <c r="V1155" s="17">
        <f>COUNTIFS(performance_data[portfolio_id],performance_data[[#This Row],[portfolio_id]])</f>
        <v>27</v>
      </c>
      <c r="W1155" s="17">
        <f>COUNTIFS(performance_data[portfolio_id],performance_data[[#This Row],[portfolio_id]],
          performance_data[return_flag],1)</f>
        <v>7</v>
      </c>
      <c r="X1155" s="15">
        <f>performance_data[[#This Row],[underperform_flag_count]]/performance_data[[#This Row],[totalportfoliocount]]</f>
        <v>0.25925925925925924</v>
      </c>
    </row>
    <row r="1156" spans="1:24" x14ac:dyDescent="0.3">
      <c r="A1156">
        <v>2697</v>
      </c>
      <c r="B1156" s="1">
        <v>45470</v>
      </c>
      <c r="C1156">
        <v>422164.47999999998</v>
      </c>
      <c r="D1156">
        <v>11.86</v>
      </c>
      <c r="E1156">
        <v>14.13</v>
      </c>
      <c r="F1156">
        <v>10736.86</v>
      </c>
      <c r="G1156">
        <v>2928.18</v>
      </c>
      <c r="H1156" t="s">
        <v>2205</v>
      </c>
      <c r="I1156" t="s">
        <v>2211</v>
      </c>
      <c r="J1156">
        <v>6</v>
      </c>
      <c r="K1156" t="s">
        <v>2212</v>
      </c>
      <c r="L1156" t="str">
        <f>IF(performance_data[[#This Row],[return_percentage]]&gt;=performance_data[[#This Row],[benchmark_return]],"Higher","Lower")</f>
        <v>Lower</v>
      </c>
      <c r="M1156" s="14">
        <f xml:space="preserve"> _xlfn.MAXIFS(performance_data[date],performance_data[portfolio_id],performance_data[[#This Row],[portfolio_id]])</f>
        <v>45544</v>
      </c>
      <c r="N1156" s="14">
        <f xml:space="preserve"> _xlfn.MINIFS(performance_data[date],performance_data[portfolio_id],performance_data[[#This Row],[portfolio_id]])</f>
        <v>44833</v>
      </c>
      <c r="O1156" s="15">
        <f>_xlfn.MAXIFS(performance_data[portfolio_value],performance_data[portfolio_id],performance_data[[#This Row],[portfolio_id]],performance_data[date],performance_data[[#This Row],[latest_date]])</f>
        <v>6369.47</v>
      </c>
      <c r="P1156" s="15">
        <f>_xlfn.MAXIFS(performance_data[portfolio_value],performance_data[portfolio_id],performance_data[[#This Row],[portfolio_id]],performance_data[date],performance_data[[#This Row],[starting_date]])</f>
        <v>53830.79</v>
      </c>
      <c r="Q1156" s="15">
        <f>performance_data[[#This Row],[latest_value]]-performance_data[[#This Row],[starting_value]]</f>
        <v>-47461.32</v>
      </c>
      <c r="R1156" s="15">
        <f>performance_data[[#This Row],[net_inflows]]-performance_data[[#This Row],[net_outflows]]</f>
        <v>7808.68</v>
      </c>
      <c r="S1156" s="15" t="str">
        <f>IF(performance_data[[#This Row],[net_inflows]]&gt;AVERAGE(performance_data[net_inflows]),"High","Low")</f>
        <v>High</v>
      </c>
      <c r="T1156" s="15">
        <f>AVERAGEIF(performance_data[inflow_flag],performance_data[[#This Row],[inflow_flag]],performance_data[return_percentage])</f>
        <v>4.8467905675459724</v>
      </c>
      <c r="U1156" s="17">
        <f>IF(performance_data[[#This Row],[return_percentage]]&lt;performance_data[[#This Row],[benchmark_return]],1,0)</f>
        <v>1</v>
      </c>
      <c r="V1156" s="17">
        <f>COUNTIFS(performance_data[portfolio_id],performance_data[[#This Row],[portfolio_id]])</f>
        <v>27</v>
      </c>
      <c r="W1156" s="17">
        <f>COUNTIFS(performance_data[portfolio_id],performance_data[[#This Row],[portfolio_id]],
          performance_data[return_flag],1)</f>
        <v>7</v>
      </c>
      <c r="X1156" s="15">
        <f>performance_data[[#This Row],[underperform_flag_count]]/performance_data[[#This Row],[totalportfoliocount]]</f>
        <v>0.25925925925925924</v>
      </c>
    </row>
    <row r="1157" spans="1:24" x14ac:dyDescent="0.3">
      <c r="A1157">
        <v>2697</v>
      </c>
      <c r="B1157" s="1">
        <v>45359</v>
      </c>
      <c r="C1157">
        <v>463403.77</v>
      </c>
      <c r="D1157">
        <v>6.07</v>
      </c>
      <c r="E1157">
        <v>5.17</v>
      </c>
      <c r="F1157">
        <v>5706.4</v>
      </c>
      <c r="G1157">
        <v>3203.44</v>
      </c>
      <c r="H1157" t="s">
        <v>2205</v>
      </c>
      <c r="I1157" t="s">
        <v>2206</v>
      </c>
      <c r="J1157">
        <v>3</v>
      </c>
      <c r="K1157" t="s">
        <v>2222</v>
      </c>
      <c r="L1157" t="str">
        <f>IF(performance_data[[#This Row],[return_percentage]]&gt;=performance_data[[#This Row],[benchmark_return]],"Higher","Lower")</f>
        <v>Higher</v>
      </c>
      <c r="M1157" s="14">
        <f xml:space="preserve"> _xlfn.MAXIFS(performance_data[date],performance_data[portfolio_id],performance_data[[#This Row],[portfolio_id]])</f>
        <v>45544</v>
      </c>
      <c r="N1157" s="14">
        <f xml:space="preserve"> _xlfn.MINIFS(performance_data[date],performance_data[portfolio_id],performance_data[[#This Row],[portfolio_id]])</f>
        <v>44833</v>
      </c>
      <c r="O1157" s="15">
        <f>_xlfn.MAXIFS(performance_data[portfolio_value],performance_data[portfolio_id],performance_data[[#This Row],[portfolio_id]],performance_data[date],performance_data[[#This Row],[latest_date]])</f>
        <v>6369.47</v>
      </c>
      <c r="P1157" s="15">
        <f>_xlfn.MAXIFS(performance_data[portfolio_value],performance_data[portfolio_id],performance_data[[#This Row],[portfolio_id]],performance_data[date],performance_data[[#This Row],[starting_date]])</f>
        <v>53830.79</v>
      </c>
      <c r="Q1157" s="15">
        <f>performance_data[[#This Row],[latest_value]]-performance_data[[#This Row],[starting_value]]</f>
        <v>-47461.32</v>
      </c>
      <c r="R1157" s="15">
        <f>performance_data[[#This Row],[net_inflows]]-performance_data[[#This Row],[net_outflows]]</f>
        <v>2502.9599999999996</v>
      </c>
      <c r="S1157" s="15" t="str">
        <f>IF(performance_data[[#This Row],[net_inflows]]&gt;AVERAGE(performance_data[net_inflows]),"High","Low")</f>
        <v>Low</v>
      </c>
      <c r="T1157" s="15">
        <f>AVERAGEIF(performance_data[inflow_flag],performance_data[[#This Row],[inflow_flag]],performance_data[return_percentage])</f>
        <v>5.0457846277021572</v>
      </c>
      <c r="U1157" s="17">
        <f>IF(performance_data[[#This Row],[return_percentage]]&lt;performance_data[[#This Row],[benchmark_return]],1,0)</f>
        <v>0</v>
      </c>
      <c r="V1157" s="17">
        <f>COUNTIFS(performance_data[portfolio_id],performance_data[[#This Row],[portfolio_id]])</f>
        <v>27</v>
      </c>
      <c r="W1157" s="17">
        <f>COUNTIFS(performance_data[portfolio_id],performance_data[[#This Row],[portfolio_id]],
          performance_data[return_flag],1)</f>
        <v>7</v>
      </c>
      <c r="X1157" s="15">
        <f>performance_data[[#This Row],[underperform_flag_count]]/performance_data[[#This Row],[totalportfoliocount]]</f>
        <v>0.25925925925925924</v>
      </c>
    </row>
    <row r="1158" spans="1:24" x14ac:dyDescent="0.3">
      <c r="A1158">
        <v>2697</v>
      </c>
      <c r="B1158" s="1">
        <v>45318</v>
      </c>
      <c r="C1158">
        <v>221074.33</v>
      </c>
      <c r="D1158">
        <v>-9.25</v>
      </c>
      <c r="E1158">
        <v>-10.91</v>
      </c>
      <c r="F1158">
        <v>11625.58</v>
      </c>
      <c r="G1158">
        <v>13950.68</v>
      </c>
      <c r="H1158" t="s">
        <v>2205</v>
      </c>
      <c r="I1158" t="s">
        <v>2206</v>
      </c>
      <c r="J1158">
        <v>1</v>
      </c>
      <c r="K1158" t="s">
        <v>2207</v>
      </c>
      <c r="L1158" t="str">
        <f>IF(performance_data[[#This Row],[return_percentage]]&gt;=performance_data[[#This Row],[benchmark_return]],"Higher","Lower")</f>
        <v>Higher</v>
      </c>
      <c r="M1158" s="14">
        <f xml:space="preserve"> _xlfn.MAXIFS(performance_data[date],performance_data[portfolio_id],performance_data[[#This Row],[portfolio_id]])</f>
        <v>45544</v>
      </c>
      <c r="N1158" s="14">
        <f xml:space="preserve"> _xlfn.MINIFS(performance_data[date],performance_data[portfolio_id],performance_data[[#This Row],[portfolio_id]])</f>
        <v>44833</v>
      </c>
      <c r="O1158" s="15">
        <f>_xlfn.MAXIFS(performance_data[portfolio_value],performance_data[portfolio_id],performance_data[[#This Row],[portfolio_id]],performance_data[date],performance_data[[#This Row],[latest_date]])</f>
        <v>6369.47</v>
      </c>
      <c r="P1158" s="15">
        <f>_xlfn.MAXIFS(performance_data[portfolio_value],performance_data[portfolio_id],performance_data[[#This Row],[portfolio_id]],performance_data[date],performance_data[[#This Row],[starting_date]])</f>
        <v>53830.79</v>
      </c>
      <c r="Q1158" s="15">
        <f>performance_data[[#This Row],[latest_value]]-performance_data[[#This Row],[starting_value]]</f>
        <v>-47461.32</v>
      </c>
      <c r="R1158" s="15">
        <f>performance_data[[#This Row],[net_inflows]]-performance_data[[#This Row],[net_outflows]]</f>
        <v>-2325.1000000000004</v>
      </c>
      <c r="S1158" s="15" t="str">
        <f>IF(performance_data[[#This Row],[net_inflows]]&gt;AVERAGE(performance_data[net_inflows]),"High","Low")</f>
        <v>High</v>
      </c>
      <c r="T1158" s="15">
        <f>AVERAGEIF(performance_data[inflow_flag],performance_data[[#This Row],[inflow_flag]],performance_data[return_percentage])</f>
        <v>4.8467905675459724</v>
      </c>
      <c r="U1158" s="17">
        <f>IF(performance_data[[#This Row],[return_percentage]]&lt;performance_data[[#This Row],[benchmark_return]],1,0)</f>
        <v>0</v>
      </c>
      <c r="V1158" s="17">
        <f>COUNTIFS(performance_data[portfolio_id],performance_data[[#This Row],[portfolio_id]])</f>
        <v>27</v>
      </c>
      <c r="W1158" s="17">
        <f>COUNTIFS(performance_data[portfolio_id],performance_data[[#This Row],[portfolio_id]],
          performance_data[return_flag],1)</f>
        <v>7</v>
      </c>
      <c r="X1158" s="15">
        <f>performance_data[[#This Row],[underperform_flag_count]]/performance_data[[#This Row],[totalportfoliocount]]</f>
        <v>0.25925925925925924</v>
      </c>
    </row>
    <row r="1159" spans="1:24" x14ac:dyDescent="0.3">
      <c r="A1159">
        <v>2697</v>
      </c>
      <c r="B1159" s="1">
        <v>44854</v>
      </c>
      <c r="C1159">
        <v>262832.44</v>
      </c>
      <c r="D1159">
        <v>-3.18</v>
      </c>
      <c r="E1159">
        <v>-2.96</v>
      </c>
      <c r="F1159">
        <v>4748.9399999999996</v>
      </c>
      <c r="G1159">
        <v>10565.55</v>
      </c>
      <c r="H1159" t="s">
        <v>2220</v>
      </c>
      <c r="I1159" t="s">
        <v>2217</v>
      </c>
      <c r="J1159">
        <v>10</v>
      </c>
      <c r="K1159" t="s">
        <v>2224</v>
      </c>
      <c r="L1159" t="str">
        <f>IF(performance_data[[#This Row],[return_percentage]]&gt;=performance_data[[#This Row],[benchmark_return]],"Higher","Lower")</f>
        <v>Lower</v>
      </c>
      <c r="M1159" s="14">
        <f xml:space="preserve"> _xlfn.MAXIFS(performance_data[date],performance_data[portfolio_id],performance_data[[#This Row],[portfolio_id]])</f>
        <v>45544</v>
      </c>
      <c r="N1159" s="14">
        <f xml:space="preserve"> _xlfn.MINIFS(performance_data[date],performance_data[portfolio_id],performance_data[[#This Row],[portfolio_id]])</f>
        <v>44833</v>
      </c>
      <c r="O1159" s="15">
        <f>_xlfn.MAXIFS(performance_data[portfolio_value],performance_data[portfolio_id],performance_data[[#This Row],[portfolio_id]],performance_data[date],performance_data[[#This Row],[latest_date]])</f>
        <v>6369.47</v>
      </c>
      <c r="P1159" s="15">
        <f>_xlfn.MAXIFS(performance_data[portfolio_value],performance_data[portfolio_id],performance_data[[#This Row],[portfolio_id]],performance_data[date],performance_data[[#This Row],[starting_date]])</f>
        <v>53830.79</v>
      </c>
      <c r="Q1159" s="15">
        <f>performance_data[[#This Row],[latest_value]]-performance_data[[#This Row],[starting_value]]</f>
        <v>-47461.32</v>
      </c>
      <c r="R1159" s="15">
        <f>performance_data[[#This Row],[net_inflows]]-performance_data[[#This Row],[net_outflows]]</f>
        <v>-5816.61</v>
      </c>
      <c r="S1159" s="15" t="str">
        <f>IF(performance_data[[#This Row],[net_inflows]]&gt;AVERAGE(performance_data[net_inflows]),"High","Low")</f>
        <v>Low</v>
      </c>
      <c r="T1159" s="15">
        <f>AVERAGEIF(performance_data[inflow_flag],performance_data[[#This Row],[inflow_flag]],performance_data[return_percentage])</f>
        <v>5.0457846277021572</v>
      </c>
      <c r="U1159" s="17">
        <f>IF(performance_data[[#This Row],[return_percentage]]&lt;performance_data[[#This Row],[benchmark_return]],1,0)</f>
        <v>1</v>
      </c>
      <c r="V1159" s="17">
        <f>COUNTIFS(performance_data[portfolio_id],performance_data[[#This Row],[portfolio_id]])</f>
        <v>27</v>
      </c>
      <c r="W1159" s="17">
        <f>COUNTIFS(performance_data[portfolio_id],performance_data[[#This Row],[portfolio_id]],
          performance_data[return_flag],1)</f>
        <v>7</v>
      </c>
      <c r="X1159" s="15">
        <f>performance_data[[#This Row],[underperform_flag_count]]/performance_data[[#This Row],[totalportfoliocount]]</f>
        <v>0.25925925925925924</v>
      </c>
    </row>
    <row r="1160" spans="1:24" x14ac:dyDescent="0.3">
      <c r="A1160">
        <v>2697</v>
      </c>
      <c r="B1160" s="1">
        <v>45119</v>
      </c>
      <c r="C1160">
        <v>418428.15</v>
      </c>
      <c r="D1160">
        <v>-5.48</v>
      </c>
      <c r="E1160">
        <v>-6.01</v>
      </c>
      <c r="F1160">
        <v>13926.22</v>
      </c>
      <c r="G1160">
        <v>17436.650000000001</v>
      </c>
      <c r="H1160" t="s">
        <v>2213</v>
      </c>
      <c r="I1160" t="s">
        <v>2209</v>
      </c>
      <c r="J1160">
        <v>7</v>
      </c>
      <c r="K1160" t="s">
        <v>2210</v>
      </c>
      <c r="L1160" t="str">
        <f>IF(performance_data[[#This Row],[return_percentage]]&gt;=performance_data[[#This Row],[benchmark_return]],"Higher","Lower")</f>
        <v>Higher</v>
      </c>
      <c r="M1160" s="14">
        <f xml:space="preserve"> _xlfn.MAXIFS(performance_data[date],performance_data[portfolio_id],performance_data[[#This Row],[portfolio_id]])</f>
        <v>45544</v>
      </c>
      <c r="N1160" s="14">
        <f xml:space="preserve"> _xlfn.MINIFS(performance_data[date],performance_data[portfolio_id],performance_data[[#This Row],[portfolio_id]])</f>
        <v>44833</v>
      </c>
      <c r="O1160" s="15">
        <f>_xlfn.MAXIFS(performance_data[portfolio_value],performance_data[portfolio_id],performance_data[[#This Row],[portfolio_id]],performance_data[date],performance_data[[#This Row],[latest_date]])</f>
        <v>6369.47</v>
      </c>
      <c r="P1160" s="15">
        <f>_xlfn.MAXIFS(performance_data[portfolio_value],performance_data[portfolio_id],performance_data[[#This Row],[portfolio_id]],performance_data[date],performance_data[[#This Row],[starting_date]])</f>
        <v>53830.79</v>
      </c>
      <c r="Q1160" s="15">
        <f>performance_data[[#This Row],[latest_value]]-performance_data[[#This Row],[starting_value]]</f>
        <v>-47461.32</v>
      </c>
      <c r="R1160" s="15">
        <f>performance_data[[#This Row],[net_inflows]]-performance_data[[#This Row],[net_outflows]]</f>
        <v>-3510.4300000000021</v>
      </c>
      <c r="S1160" s="15" t="str">
        <f>IF(performance_data[[#This Row],[net_inflows]]&gt;AVERAGE(performance_data[net_inflows]),"High","Low")</f>
        <v>High</v>
      </c>
      <c r="T1160" s="15">
        <f>AVERAGEIF(performance_data[inflow_flag],performance_data[[#This Row],[inflow_flag]],performance_data[return_percentage])</f>
        <v>4.8467905675459724</v>
      </c>
      <c r="U1160" s="17">
        <f>IF(performance_data[[#This Row],[return_percentage]]&lt;performance_data[[#This Row],[benchmark_return]],1,0)</f>
        <v>0</v>
      </c>
      <c r="V1160" s="17">
        <f>COUNTIFS(performance_data[portfolio_id],performance_data[[#This Row],[portfolio_id]])</f>
        <v>27</v>
      </c>
      <c r="W1160" s="17">
        <f>COUNTIFS(performance_data[portfolio_id],performance_data[[#This Row],[portfolio_id]],
          performance_data[return_flag],1)</f>
        <v>7</v>
      </c>
      <c r="X1160" s="15">
        <f>performance_data[[#This Row],[underperform_flag_count]]/performance_data[[#This Row],[totalportfoliocount]]</f>
        <v>0.25925925925925924</v>
      </c>
    </row>
    <row r="1161" spans="1:24" x14ac:dyDescent="0.3">
      <c r="A1161">
        <v>2697</v>
      </c>
      <c r="B1161" s="1">
        <v>45350</v>
      </c>
      <c r="C1161">
        <v>81521.509999999995</v>
      </c>
      <c r="D1161">
        <v>-2.98</v>
      </c>
      <c r="E1161">
        <v>-3.57</v>
      </c>
      <c r="F1161">
        <v>18706.47</v>
      </c>
      <c r="G1161">
        <v>3501.51</v>
      </c>
      <c r="H1161" t="s">
        <v>2205</v>
      </c>
      <c r="I1161" t="s">
        <v>2206</v>
      </c>
      <c r="J1161">
        <v>2</v>
      </c>
      <c r="K1161" t="s">
        <v>2226</v>
      </c>
      <c r="L1161" t="str">
        <f>IF(performance_data[[#This Row],[return_percentage]]&gt;=performance_data[[#This Row],[benchmark_return]],"Higher","Lower")</f>
        <v>Higher</v>
      </c>
      <c r="M1161" s="14">
        <f xml:space="preserve"> _xlfn.MAXIFS(performance_data[date],performance_data[portfolio_id],performance_data[[#This Row],[portfolio_id]])</f>
        <v>45544</v>
      </c>
      <c r="N1161" s="14">
        <f xml:space="preserve"> _xlfn.MINIFS(performance_data[date],performance_data[portfolio_id],performance_data[[#This Row],[portfolio_id]])</f>
        <v>44833</v>
      </c>
      <c r="O1161" s="15">
        <f>_xlfn.MAXIFS(performance_data[portfolio_value],performance_data[portfolio_id],performance_data[[#This Row],[portfolio_id]],performance_data[date],performance_data[[#This Row],[latest_date]])</f>
        <v>6369.47</v>
      </c>
      <c r="P1161" s="15">
        <f>_xlfn.MAXIFS(performance_data[portfolio_value],performance_data[portfolio_id],performance_data[[#This Row],[portfolio_id]],performance_data[date],performance_data[[#This Row],[starting_date]])</f>
        <v>53830.79</v>
      </c>
      <c r="Q1161" s="15">
        <f>performance_data[[#This Row],[latest_value]]-performance_data[[#This Row],[starting_value]]</f>
        <v>-47461.32</v>
      </c>
      <c r="R1161" s="15">
        <f>performance_data[[#This Row],[net_inflows]]-performance_data[[#This Row],[net_outflows]]</f>
        <v>15204.960000000001</v>
      </c>
      <c r="S1161" s="15" t="str">
        <f>IF(performance_data[[#This Row],[net_inflows]]&gt;AVERAGE(performance_data[net_inflows]),"High","Low")</f>
        <v>High</v>
      </c>
      <c r="T1161" s="15">
        <f>AVERAGEIF(performance_data[inflow_flag],performance_data[[#This Row],[inflow_flag]],performance_data[return_percentage])</f>
        <v>4.8467905675459724</v>
      </c>
      <c r="U1161" s="17">
        <f>IF(performance_data[[#This Row],[return_percentage]]&lt;performance_data[[#This Row],[benchmark_return]],1,0)</f>
        <v>0</v>
      </c>
      <c r="V1161" s="17">
        <f>COUNTIFS(performance_data[portfolio_id],performance_data[[#This Row],[portfolio_id]])</f>
        <v>27</v>
      </c>
      <c r="W1161" s="17">
        <f>COUNTIFS(performance_data[portfolio_id],performance_data[[#This Row],[portfolio_id]],
          performance_data[return_flag],1)</f>
        <v>7</v>
      </c>
      <c r="X1161" s="15">
        <f>performance_data[[#This Row],[underperform_flag_count]]/performance_data[[#This Row],[totalportfoliocount]]</f>
        <v>0.25925925925925924</v>
      </c>
    </row>
    <row r="1162" spans="1:24" x14ac:dyDescent="0.3">
      <c r="A1162">
        <v>2697</v>
      </c>
      <c r="B1162" s="1">
        <v>45328</v>
      </c>
      <c r="C1162">
        <v>101009.01</v>
      </c>
      <c r="D1162">
        <v>-3.5</v>
      </c>
      <c r="E1162">
        <v>-3.8</v>
      </c>
      <c r="F1162">
        <v>18720.68</v>
      </c>
      <c r="G1162">
        <v>9141.59</v>
      </c>
      <c r="H1162" t="s">
        <v>2205</v>
      </c>
      <c r="I1162" t="s">
        <v>2206</v>
      </c>
      <c r="J1162">
        <v>2</v>
      </c>
      <c r="K1162" t="s">
        <v>2226</v>
      </c>
      <c r="L1162" t="str">
        <f>IF(performance_data[[#This Row],[return_percentage]]&gt;=performance_data[[#This Row],[benchmark_return]],"Higher","Lower")</f>
        <v>Higher</v>
      </c>
      <c r="M1162" s="14">
        <f xml:space="preserve"> _xlfn.MAXIFS(performance_data[date],performance_data[portfolio_id],performance_data[[#This Row],[portfolio_id]])</f>
        <v>45544</v>
      </c>
      <c r="N1162" s="14">
        <f xml:space="preserve"> _xlfn.MINIFS(performance_data[date],performance_data[portfolio_id],performance_data[[#This Row],[portfolio_id]])</f>
        <v>44833</v>
      </c>
      <c r="O1162" s="15">
        <f>_xlfn.MAXIFS(performance_data[portfolio_value],performance_data[portfolio_id],performance_data[[#This Row],[portfolio_id]],performance_data[date],performance_data[[#This Row],[latest_date]])</f>
        <v>6369.47</v>
      </c>
      <c r="P1162" s="15">
        <f>_xlfn.MAXIFS(performance_data[portfolio_value],performance_data[portfolio_id],performance_data[[#This Row],[portfolio_id]],performance_data[date],performance_data[[#This Row],[starting_date]])</f>
        <v>53830.79</v>
      </c>
      <c r="Q1162" s="15">
        <f>performance_data[[#This Row],[latest_value]]-performance_data[[#This Row],[starting_value]]</f>
        <v>-47461.32</v>
      </c>
      <c r="R1162" s="15">
        <f>performance_data[[#This Row],[net_inflows]]-performance_data[[#This Row],[net_outflows]]</f>
        <v>9579.09</v>
      </c>
      <c r="S1162" s="15" t="str">
        <f>IF(performance_data[[#This Row],[net_inflows]]&gt;AVERAGE(performance_data[net_inflows]),"High","Low")</f>
        <v>High</v>
      </c>
      <c r="T1162" s="15">
        <f>AVERAGEIF(performance_data[inflow_flag],performance_data[[#This Row],[inflow_flag]],performance_data[return_percentage])</f>
        <v>4.8467905675459724</v>
      </c>
      <c r="U1162" s="17">
        <f>IF(performance_data[[#This Row],[return_percentage]]&lt;performance_data[[#This Row],[benchmark_return]],1,0)</f>
        <v>0</v>
      </c>
      <c r="V1162" s="17">
        <f>COUNTIFS(performance_data[portfolio_id],performance_data[[#This Row],[portfolio_id]])</f>
        <v>27</v>
      </c>
      <c r="W1162" s="17">
        <f>COUNTIFS(performance_data[portfolio_id],performance_data[[#This Row],[portfolio_id]],
          performance_data[return_flag],1)</f>
        <v>7</v>
      </c>
      <c r="X1162" s="15">
        <f>performance_data[[#This Row],[underperform_flag_count]]/performance_data[[#This Row],[totalportfoliocount]]</f>
        <v>0.25925925925925924</v>
      </c>
    </row>
    <row r="1163" spans="1:24" x14ac:dyDescent="0.3">
      <c r="A1163">
        <v>2697</v>
      </c>
      <c r="B1163" s="1">
        <v>45208</v>
      </c>
      <c r="C1163">
        <v>274621.09999999998</v>
      </c>
      <c r="D1163">
        <v>8.57</v>
      </c>
      <c r="E1163">
        <v>8.36</v>
      </c>
      <c r="F1163">
        <v>5510.46</v>
      </c>
      <c r="G1163">
        <v>18206.080000000002</v>
      </c>
      <c r="H1163" t="s">
        <v>2213</v>
      </c>
      <c r="I1163" t="s">
        <v>2217</v>
      </c>
      <c r="J1163">
        <v>10</v>
      </c>
      <c r="K1163" t="s">
        <v>2224</v>
      </c>
      <c r="L1163" t="str">
        <f>IF(performance_data[[#This Row],[return_percentage]]&gt;=performance_data[[#This Row],[benchmark_return]],"Higher","Lower")</f>
        <v>Higher</v>
      </c>
      <c r="M1163" s="14">
        <f xml:space="preserve"> _xlfn.MAXIFS(performance_data[date],performance_data[portfolio_id],performance_data[[#This Row],[portfolio_id]])</f>
        <v>45544</v>
      </c>
      <c r="N1163" s="14">
        <f xml:space="preserve"> _xlfn.MINIFS(performance_data[date],performance_data[portfolio_id],performance_data[[#This Row],[portfolio_id]])</f>
        <v>44833</v>
      </c>
      <c r="O1163" s="15">
        <f>_xlfn.MAXIFS(performance_data[portfolio_value],performance_data[portfolio_id],performance_data[[#This Row],[portfolio_id]],performance_data[date],performance_data[[#This Row],[latest_date]])</f>
        <v>6369.47</v>
      </c>
      <c r="P1163" s="15">
        <f>_xlfn.MAXIFS(performance_data[portfolio_value],performance_data[portfolio_id],performance_data[[#This Row],[portfolio_id]],performance_data[date],performance_data[[#This Row],[starting_date]])</f>
        <v>53830.79</v>
      </c>
      <c r="Q1163" s="15">
        <f>performance_data[[#This Row],[latest_value]]-performance_data[[#This Row],[starting_value]]</f>
        <v>-47461.32</v>
      </c>
      <c r="R1163" s="15">
        <f>performance_data[[#This Row],[net_inflows]]-performance_data[[#This Row],[net_outflows]]</f>
        <v>-12695.620000000003</v>
      </c>
      <c r="S1163" s="15" t="str">
        <f>IF(performance_data[[#This Row],[net_inflows]]&gt;AVERAGE(performance_data[net_inflows]),"High","Low")</f>
        <v>Low</v>
      </c>
      <c r="T1163" s="15">
        <f>AVERAGEIF(performance_data[inflow_flag],performance_data[[#This Row],[inflow_flag]],performance_data[return_percentage])</f>
        <v>5.0457846277021572</v>
      </c>
      <c r="U1163" s="17">
        <f>IF(performance_data[[#This Row],[return_percentage]]&lt;performance_data[[#This Row],[benchmark_return]],1,0)</f>
        <v>0</v>
      </c>
      <c r="V1163" s="17">
        <f>COUNTIFS(performance_data[portfolio_id],performance_data[[#This Row],[portfolio_id]])</f>
        <v>27</v>
      </c>
      <c r="W1163" s="17">
        <f>COUNTIFS(performance_data[portfolio_id],performance_data[[#This Row],[portfolio_id]],
          performance_data[return_flag],1)</f>
        <v>7</v>
      </c>
      <c r="X1163" s="15">
        <f>performance_data[[#This Row],[underperform_flag_count]]/performance_data[[#This Row],[totalportfoliocount]]</f>
        <v>0.25925925925925924</v>
      </c>
    </row>
    <row r="1164" spans="1:24" x14ac:dyDescent="0.3">
      <c r="A1164">
        <v>2697</v>
      </c>
      <c r="B1164" s="1">
        <v>45161</v>
      </c>
      <c r="C1164">
        <v>365850.4</v>
      </c>
      <c r="D1164">
        <v>0.92</v>
      </c>
      <c r="E1164">
        <v>1.1000000000000001</v>
      </c>
      <c r="F1164">
        <v>3165.32</v>
      </c>
      <c r="G1164">
        <v>2489.6</v>
      </c>
      <c r="H1164" t="s">
        <v>2213</v>
      </c>
      <c r="I1164" t="s">
        <v>2209</v>
      </c>
      <c r="J1164">
        <v>8</v>
      </c>
      <c r="K1164" t="s">
        <v>2214</v>
      </c>
      <c r="L1164" t="str">
        <f>IF(performance_data[[#This Row],[return_percentage]]&gt;=performance_data[[#This Row],[benchmark_return]],"Higher","Lower")</f>
        <v>Lower</v>
      </c>
      <c r="M1164" s="14">
        <f xml:space="preserve"> _xlfn.MAXIFS(performance_data[date],performance_data[portfolio_id],performance_data[[#This Row],[portfolio_id]])</f>
        <v>45544</v>
      </c>
      <c r="N1164" s="14">
        <f xml:space="preserve"> _xlfn.MINIFS(performance_data[date],performance_data[portfolio_id],performance_data[[#This Row],[portfolio_id]])</f>
        <v>44833</v>
      </c>
      <c r="O1164" s="15">
        <f>_xlfn.MAXIFS(performance_data[portfolio_value],performance_data[portfolio_id],performance_data[[#This Row],[portfolio_id]],performance_data[date],performance_data[[#This Row],[latest_date]])</f>
        <v>6369.47</v>
      </c>
      <c r="P1164" s="15">
        <f>_xlfn.MAXIFS(performance_data[portfolio_value],performance_data[portfolio_id],performance_data[[#This Row],[portfolio_id]],performance_data[date],performance_data[[#This Row],[starting_date]])</f>
        <v>53830.79</v>
      </c>
      <c r="Q1164" s="15">
        <f>performance_data[[#This Row],[latest_value]]-performance_data[[#This Row],[starting_value]]</f>
        <v>-47461.32</v>
      </c>
      <c r="R1164" s="15">
        <f>performance_data[[#This Row],[net_inflows]]-performance_data[[#This Row],[net_outflows]]</f>
        <v>675.72000000000025</v>
      </c>
      <c r="S1164" s="15" t="str">
        <f>IF(performance_data[[#This Row],[net_inflows]]&gt;AVERAGE(performance_data[net_inflows]),"High","Low")</f>
        <v>Low</v>
      </c>
      <c r="T1164" s="15">
        <f>AVERAGEIF(performance_data[inflow_flag],performance_data[[#This Row],[inflow_flag]],performance_data[return_percentage])</f>
        <v>5.0457846277021572</v>
      </c>
      <c r="U1164" s="17">
        <f>IF(performance_data[[#This Row],[return_percentage]]&lt;performance_data[[#This Row],[benchmark_return]],1,0)</f>
        <v>1</v>
      </c>
      <c r="V1164" s="17">
        <f>COUNTIFS(performance_data[portfolio_id],performance_data[[#This Row],[portfolio_id]])</f>
        <v>27</v>
      </c>
      <c r="W1164" s="17">
        <f>COUNTIFS(performance_data[portfolio_id],performance_data[[#This Row],[portfolio_id]],
          performance_data[return_flag],1)</f>
        <v>7</v>
      </c>
      <c r="X1164" s="15">
        <f>performance_data[[#This Row],[underperform_flag_count]]/performance_data[[#This Row],[totalportfoliocount]]</f>
        <v>0.25925925925925924</v>
      </c>
    </row>
    <row r="1165" spans="1:24" x14ac:dyDescent="0.3">
      <c r="A1165">
        <v>2697</v>
      </c>
      <c r="B1165" s="1">
        <v>44868</v>
      </c>
      <c r="C1165">
        <v>91971.53</v>
      </c>
      <c r="D1165">
        <v>-6.71</v>
      </c>
      <c r="E1165">
        <v>-5.49</v>
      </c>
      <c r="F1165">
        <v>5812.45</v>
      </c>
      <c r="G1165">
        <v>15889.4</v>
      </c>
      <c r="H1165" t="s">
        <v>2220</v>
      </c>
      <c r="I1165" t="s">
        <v>2217</v>
      </c>
      <c r="J1165">
        <v>11</v>
      </c>
      <c r="K1165" t="s">
        <v>2219</v>
      </c>
      <c r="L1165" t="str">
        <f>IF(performance_data[[#This Row],[return_percentage]]&gt;=performance_data[[#This Row],[benchmark_return]],"Higher","Lower")</f>
        <v>Lower</v>
      </c>
      <c r="M1165" s="14">
        <f xml:space="preserve"> _xlfn.MAXIFS(performance_data[date],performance_data[portfolio_id],performance_data[[#This Row],[portfolio_id]])</f>
        <v>45544</v>
      </c>
      <c r="N1165" s="14">
        <f xml:space="preserve"> _xlfn.MINIFS(performance_data[date],performance_data[portfolio_id],performance_data[[#This Row],[portfolio_id]])</f>
        <v>44833</v>
      </c>
      <c r="O1165" s="15">
        <f>_xlfn.MAXIFS(performance_data[portfolio_value],performance_data[portfolio_id],performance_data[[#This Row],[portfolio_id]],performance_data[date],performance_data[[#This Row],[latest_date]])</f>
        <v>6369.47</v>
      </c>
      <c r="P1165" s="15">
        <f>_xlfn.MAXIFS(performance_data[portfolio_value],performance_data[portfolio_id],performance_data[[#This Row],[portfolio_id]],performance_data[date],performance_data[[#This Row],[starting_date]])</f>
        <v>53830.79</v>
      </c>
      <c r="Q1165" s="15">
        <f>performance_data[[#This Row],[latest_value]]-performance_data[[#This Row],[starting_value]]</f>
        <v>-47461.32</v>
      </c>
      <c r="R1165" s="15">
        <f>performance_data[[#This Row],[net_inflows]]-performance_data[[#This Row],[net_outflows]]</f>
        <v>-10076.950000000001</v>
      </c>
      <c r="S1165" s="15" t="str">
        <f>IF(performance_data[[#This Row],[net_inflows]]&gt;AVERAGE(performance_data[net_inflows]),"High","Low")</f>
        <v>Low</v>
      </c>
      <c r="T1165" s="15">
        <f>AVERAGEIF(performance_data[inflow_flag],performance_data[[#This Row],[inflow_flag]],performance_data[return_percentage])</f>
        <v>5.0457846277021572</v>
      </c>
      <c r="U1165" s="17">
        <f>IF(performance_data[[#This Row],[return_percentage]]&lt;performance_data[[#This Row],[benchmark_return]],1,0)</f>
        <v>1</v>
      </c>
      <c r="V1165" s="17">
        <f>COUNTIFS(performance_data[portfolio_id],performance_data[[#This Row],[portfolio_id]])</f>
        <v>27</v>
      </c>
      <c r="W1165" s="17">
        <f>COUNTIFS(performance_data[portfolio_id],performance_data[[#This Row],[portfolio_id]],
          performance_data[return_flag],1)</f>
        <v>7</v>
      </c>
      <c r="X1165" s="15">
        <f>performance_data[[#This Row],[underperform_flag_count]]/performance_data[[#This Row],[totalportfoliocount]]</f>
        <v>0.25925925925925924</v>
      </c>
    </row>
    <row r="1166" spans="1:24" x14ac:dyDescent="0.3">
      <c r="A1166">
        <v>2697</v>
      </c>
      <c r="B1166" s="1">
        <v>45367</v>
      </c>
      <c r="C1166">
        <v>308357.92</v>
      </c>
      <c r="D1166">
        <v>17.809999999999999</v>
      </c>
      <c r="E1166">
        <v>17.57</v>
      </c>
      <c r="F1166">
        <v>6288.58</v>
      </c>
      <c r="G1166">
        <v>13819.27</v>
      </c>
      <c r="H1166" t="s">
        <v>2205</v>
      </c>
      <c r="I1166" t="s">
        <v>2206</v>
      </c>
      <c r="J1166">
        <v>3</v>
      </c>
      <c r="K1166" t="s">
        <v>2222</v>
      </c>
      <c r="L1166" t="str">
        <f>IF(performance_data[[#This Row],[return_percentage]]&gt;=performance_data[[#This Row],[benchmark_return]],"Higher","Lower")</f>
        <v>Higher</v>
      </c>
      <c r="M1166" s="14">
        <f xml:space="preserve"> _xlfn.MAXIFS(performance_data[date],performance_data[portfolio_id],performance_data[[#This Row],[portfolio_id]])</f>
        <v>45544</v>
      </c>
      <c r="N1166" s="14">
        <f xml:space="preserve"> _xlfn.MINIFS(performance_data[date],performance_data[portfolio_id],performance_data[[#This Row],[portfolio_id]])</f>
        <v>44833</v>
      </c>
      <c r="O1166" s="15">
        <f>_xlfn.MAXIFS(performance_data[portfolio_value],performance_data[portfolio_id],performance_data[[#This Row],[portfolio_id]],performance_data[date],performance_data[[#This Row],[latest_date]])</f>
        <v>6369.47</v>
      </c>
      <c r="P1166" s="15">
        <f>_xlfn.MAXIFS(performance_data[portfolio_value],performance_data[portfolio_id],performance_data[[#This Row],[portfolio_id]],performance_data[date],performance_data[[#This Row],[starting_date]])</f>
        <v>53830.79</v>
      </c>
      <c r="Q1166" s="15">
        <f>performance_data[[#This Row],[latest_value]]-performance_data[[#This Row],[starting_value]]</f>
        <v>-47461.32</v>
      </c>
      <c r="R1166" s="15">
        <f>performance_data[[#This Row],[net_inflows]]-performance_data[[#This Row],[net_outflows]]</f>
        <v>-7530.6900000000005</v>
      </c>
      <c r="S1166" s="15" t="str">
        <f>IF(performance_data[[#This Row],[net_inflows]]&gt;AVERAGE(performance_data[net_inflows]),"High","Low")</f>
        <v>Low</v>
      </c>
      <c r="T1166" s="15">
        <f>AVERAGEIF(performance_data[inflow_flag],performance_data[[#This Row],[inflow_flag]],performance_data[return_percentage])</f>
        <v>5.0457846277021572</v>
      </c>
      <c r="U1166" s="17">
        <f>IF(performance_data[[#This Row],[return_percentage]]&lt;performance_data[[#This Row],[benchmark_return]],1,0)</f>
        <v>0</v>
      </c>
      <c r="V1166" s="17">
        <f>COUNTIFS(performance_data[portfolio_id],performance_data[[#This Row],[portfolio_id]])</f>
        <v>27</v>
      </c>
      <c r="W1166" s="17">
        <f>COUNTIFS(performance_data[portfolio_id],performance_data[[#This Row],[portfolio_id]],
          performance_data[return_flag],1)</f>
        <v>7</v>
      </c>
      <c r="X1166" s="15">
        <f>performance_data[[#This Row],[underperform_flag_count]]/performance_data[[#This Row],[totalportfoliocount]]</f>
        <v>0.25925925925925924</v>
      </c>
    </row>
    <row r="1167" spans="1:24" x14ac:dyDescent="0.3">
      <c r="A1167">
        <v>2697</v>
      </c>
      <c r="B1167" s="1">
        <v>45061</v>
      </c>
      <c r="C1167">
        <v>79388.429999999993</v>
      </c>
      <c r="D1167">
        <v>-2.92</v>
      </c>
      <c r="E1167">
        <v>-2.93</v>
      </c>
      <c r="F1167">
        <v>14456.86</v>
      </c>
      <c r="G1167">
        <v>13336.78</v>
      </c>
      <c r="H1167" t="s">
        <v>2213</v>
      </c>
      <c r="I1167" t="s">
        <v>2211</v>
      </c>
      <c r="J1167">
        <v>5</v>
      </c>
      <c r="K1167" t="s">
        <v>2223</v>
      </c>
      <c r="L1167" t="str">
        <f>IF(performance_data[[#This Row],[return_percentage]]&gt;=performance_data[[#This Row],[benchmark_return]],"Higher","Lower")</f>
        <v>Higher</v>
      </c>
      <c r="M1167" s="14">
        <f xml:space="preserve"> _xlfn.MAXIFS(performance_data[date],performance_data[portfolio_id],performance_data[[#This Row],[portfolio_id]])</f>
        <v>45544</v>
      </c>
      <c r="N1167" s="14">
        <f xml:space="preserve"> _xlfn.MINIFS(performance_data[date],performance_data[portfolio_id],performance_data[[#This Row],[portfolio_id]])</f>
        <v>44833</v>
      </c>
      <c r="O1167" s="15">
        <f>_xlfn.MAXIFS(performance_data[portfolio_value],performance_data[portfolio_id],performance_data[[#This Row],[portfolio_id]],performance_data[date],performance_data[[#This Row],[latest_date]])</f>
        <v>6369.47</v>
      </c>
      <c r="P1167" s="15">
        <f>_xlfn.MAXIFS(performance_data[portfolio_value],performance_data[portfolio_id],performance_data[[#This Row],[portfolio_id]],performance_data[date],performance_data[[#This Row],[starting_date]])</f>
        <v>53830.79</v>
      </c>
      <c r="Q1167" s="15">
        <f>performance_data[[#This Row],[latest_value]]-performance_data[[#This Row],[starting_value]]</f>
        <v>-47461.32</v>
      </c>
      <c r="R1167" s="15">
        <f>performance_data[[#This Row],[net_inflows]]-performance_data[[#This Row],[net_outflows]]</f>
        <v>1120.08</v>
      </c>
      <c r="S1167" s="15" t="str">
        <f>IF(performance_data[[#This Row],[net_inflows]]&gt;AVERAGE(performance_data[net_inflows]),"High","Low")</f>
        <v>High</v>
      </c>
      <c r="T1167" s="15">
        <f>AVERAGEIF(performance_data[inflow_flag],performance_data[[#This Row],[inflow_flag]],performance_data[return_percentage])</f>
        <v>4.8467905675459724</v>
      </c>
      <c r="U1167" s="17">
        <f>IF(performance_data[[#This Row],[return_percentage]]&lt;performance_data[[#This Row],[benchmark_return]],1,0)</f>
        <v>0</v>
      </c>
      <c r="V1167" s="17">
        <f>COUNTIFS(performance_data[portfolio_id],performance_data[[#This Row],[portfolio_id]])</f>
        <v>27</v>
      </c>
      <c r="W1167" s="17">
        <f>COUNTIFS(performance_data[portfolio_id],performance_data[[#This Row],[portfolio_id]],
          performance_data[return_flag],1)</f>
        <v>7</v>
      </c>
      <c r="X1167" s="15">
        <f>performance_data[[#This Row],[underperform_flag_count]]/performance_data[[#This Row],[totalportfoliocount]]</f>
        <v>0.25925925925925924</v>
      </c>
    </row>
    <row r="1168" spans="1:24" x14ac:dyDescent="0.3">
      <c r="A1168">
        <v>2697</v>
      </c>
      <c r="B1168" s="1">
        <v>44971</v>
      </c>
      <c r="C1168">
        <v>153144.87</v>
      </c>
      <c r="D1168">
        <v>19.71</v>
      </c>
      <c r="E1168">
        <v>16.43</v>
      </c>
      <c r="F1168">
        <v>14516.08</v>
      </c>
      <c r="G1168">
        <v>12964.27</v>
      </c>
      <c r="H1168" t="s">
        <v>2213</v>
      </c>
      <c r="I1168" t="s">
        <v>2206</v>
      </c>
      <c r="J1168">
        <v>2</v>
      </c>
      <c r="K1168" t="s">
        <v>2226</v>
      </c>
      <c r="L1168" t="str">
        <f>IF(performance_data[[#This Row],[return_percentage]]&gt;=performance_data[[#This Row],[benchmark_return]],"Higher","Lower")</f>
        <v>Higher</v>
      </c>
      <c r="M1168" s="14">
        <f xml:space="preserve"> _xlfn.MAXIFS(performance_data[date],performance_data[portfolio_id],performance_data[[#This Row],[portfolio_id]])</f>
        <v>45544</v>
      </c>
      <c r="N1168" s="14">
        <f xml:space="preserve"> _xlfn.MINIFS(performance_data[date],performance_data[portfolio_id],performance_data[[#This Row],[portfolio_id]])</f>
        <v>44833</v>
      </c>
      <c r="O1168" s="15">
        <f>_xlfn.MAXIFS(performance_data[portfolio_value],performance_data[portfolio_id],performance_data[[#This Row],[portfolio_id]],performance_data[date],performance_data[[#This Row],[latest_date]])</f>
        <v>6369.47</v>
      </c>
      <c r="P1168" s="15">
        <f>_xlfn.MAXIFS(performance_data[portfolio_value],performance_data[portfolio_id],performance_data[[#This Row],[portfolio_id]],performance_data[date],performance_data[[#This Row],[starting_date]])</f>
        <v>53830.79</v>
      </c>
      <c r="Q1168" s="15">
        <f>performance_data[[#This Row],[latest_value]]-performance_data[[#This Row],[starting_value]]</f>
        <v>-47461.32</v>
      </c>
      <c r="R1168" s="15">
        <f>performance_data[[#This Row],[net_inflows]]-performance_data[[#This Row],[net_outflows]]</f>
        <v>1551.8099999999995</v>
      </c>
      <c r="S1168" s="15" t="str">
        <f>IF(performance_data[[#This Row],[net_inflows]]&gt;AVERAGE(performance_data[net_inflows]),"High","Low")</f>
        <v>High</v>
      </c>
      <c r="T1168" s="15">
        <f>AVERAGEIF(performance_data[inflow_flag],performance_data[[#This Row],[inflow_flag]],performance_data[return_percentage])</f>
        <v>4.8467905675459724</v>
      </c>
      <c r="U1168" s="17">
        <f>IF(performance_data[[#This Row],[return_percentage]]&lt;performance_data[[#This Row],[benchmark_return]],1,0)</f>
        <v>0</v>
      </c>
      <c r="V1168" s="17">
        <f>COUNTIFS(performance_data[portfolio_id],performance_data[[#This Row],[portfolio_id]])</f>
        <v>27</v>
      </c>
      <c r="W1168" s="17">
        <f>COUNTIFS(performance_data[portfolio_id],performance_data[[#This Row],[portfolio_id]],
          performance_data[return_flag],1)</f>
        <v>7</v>
      </c>
      <c r="X1168" s="15">
        <f>performance_data[[#This Row],[underperform_flag_count]]/performance_data[[#This Row],[totalportfoliocount]]</f>
        <v>0.25925925925925924</v>
      </c>
    </row>
    <row r="1169" spans="1:24" x14ac:dyDescent="0.3">
      <c r="A1169">
        <v>2697</v>
      </c>
      <c r="B1169" s="1">
        <v>45451</v>
      </c>
      <c r="C1169">
        <v>38932.550000000003</v>
      </c>
      <c r="D1169">
        <v>2.4500000000000002</v>
      </c>
      <c r="E1169">
        <v>2.4300000000000002</v>
      </c>
      <c r="F1169">
        <v>11692.05</v>
      </c>
      <c r="G1169">
        <v>15860.54</v>
      </c>
      <c r="H1169" t="s">
        <v>2205</v>
      </c>
      <c r="I1169" t="s">
        <v>2211</v>
      </c>
      <c r="J1169">
        <v>6</v>
      </c>
      <c r="K1169" t="s">
        <v>2212</v>
      </c>
      <c r="L1169" t="str">
        <f>IF(performance_data[[#This Row],[return_percentage]]&gt;=performance_data[[#This Row],[benchmark_return]],"Higher","Lower")</f>
        <v>Higher</v>
      </c>
      <c r="M1169" s="14">
        <f xml:space="preserve"> _xlfn.MAXIFS(performance_data[date],performance_data[portfolio_id],performance_data[[#This Row],[portfolio_id]])</f>
        <v>45544</v>
      </c>
      <c r="N1169" s="14">
        <f xml:space="preserve"> _xlfn.MINIFS(performance_data[date],performance_data[portfolio_id],performance_data[[#This Row],[portfolio_id]])</f>
        <v>44833</v>
      </c>
      <c r="O1169" s="15">
        <f>_xlfn.MAXIFS(performance_data[portfolio_value],performance_data[portfolio_id],performance_data[[#This Row],[portfolio_id]],performance_data[date],performance_data[[#This Row],[latest_date]])</f>
        <v>6369.47</v>
      </c>
      <c r="P1169" s="15">
        <f>_xlfn.MAXIFS(performance_data[portfolio_value],performance_data[portfolio_id],performance_data[[#This Row],[portfolio_id]],performance_data[date],performance_data[[#This Row],[starting_date]])</f>
        <v>53830.79</v>
      </c>
      <c r="Q1169" s="15">
        <f>performance_data[[#This Row],[latest_value]]-performance_data[[#This Row],[starting_value]]</f>
        <v>-47461.32</v>
      </c>
      <c r="R1169" s="15">
        <f>performance_data[[#This Row],[net_inflows]]-performance_data[[#This Row],[net_outflows]]</f>
        <v>-4168.4900000000016</v>
      </c>
      <c r="S1169" s="15" t="str">
        <f>IF(performance_data[[#This Row],[net_inflows]]&gt;AVERAGE(performance_data[net_inflows]),"High","Low")</f>
        <v>High</v>
      </c>
      <c r="T1169" s="15">
        <f>AVERAGEIF(performance_data[inflow_flag],performance_data[[#This Row],[inflow_flag]],performance_data[return_percentage])</f>
        <v>4.8467905675459724</v>
      </c>
      <c r="U1169" s="17">
        <f>IF(performance_data[[#This Row],[return_percentage]]&lt;performance_data[[#This Row],[benchmark_return]],1,0)</f>
        <v>0</v>
      </c>
      <c r="V1169" s="17">
        <f>COUNTIFS(performance_data[portfolio_id],performance_data[[#This Row],[portfolio_id]])</f>
        <v>27</v>
      </c>
      <c r="W1169" s="17">
        <f>COUNTIFS(performance_data[portfolio_id],performance_data[[#This Row],[portfolio_id]],
          performance_data[return_flag],1)</f>
        <v>7</v>
      </c>
      <c r="X1169" s="15">
        <f>performance_data[[#This Row],[underperform_flag_count]]/performance_data[[#This Row],[totalportfoliocount]]</f>
        <v>0.25925925925925924</v>
      </c>
    </row>
    <row r="1170" spans="1:24" x14ac:dyDescent="0.3">
      <c r="A1170">
        <v>2697</v>
      </c>
      <c r="B1170" s="1">
        <v>45497</v>
      </c>
      <c r="C1170">
        <v>334103.71999999997</v>
      </c>
      <c r="D1170">
        <v>18.72</v>
      </c>
      <c r="E1170">
        <v>18.47</v>
      </c>
      <c r="F1170">
        <v>12891.51</v>
      </c>
      <c r="G1170">
        <v>11873.83</v>
      </c>
      <c r="H1170" t="s">
        <v>2205</v>
      </c>
      <c r="I1170" t="s">
        <v>2209</v>
      </c>
      <c r="J1170">
        <v>7</v>
      </c>
      <c r="K1170" t="s">
        <v>2210</v>
      </c>
      <c r="L1170" t="str">
        <f>IF(performance_data[[#This Row],[return_percentage]]&gt;=performance_data[[#This Row],[benchmark_return]],"Higher","Lower")</f>
        <v>Higher</v>
      </c>
      <c r="M1170" s="14">
        <f xml:space="preserve"> _xlfn.MAXIFS(performance_data[date],performance_data[portfolio_id],performance_data[[#This Row],[portfolio_id]])</f>
        <v>45544</v>
      </c>
      <c r="N1170" s="14">
        <f xml:space="preserve"> _xlfn.MINIFS(performance_data[date],performance_data[portfolio_id],performance_data[[#This Row],[portfolio_id]])</f>
        <v>44833</v>
      </c>
      <c r="O1170" s="15">
        <f>_xlfn.MAXIFS(performance_data[portfolio_value],performance_data[portfolio_id],performance_data[[#This Row],[portfolio_id]],performance_data[date],performance_data[[#This Row],[latest_date]])</f>
        <v>6369.47</v>
      </c>
      <c r="P1170" s="15">
        <f>_xlfn.MAXIFS(performance_data[portfolio_value],performance_data[portfolio_id],performance_data[[#This Row],[portfolio_id]],performance_data[date],performance_data[[#This Row],[starting_date]])</f>
        <v>53830.79</v>
      </c>
      <c r="Q1170" s="15">
        <f>performance_data[[#This Row],[latest_value]]-performance_data[[#This Row],[starting_value]]</f>
        <v>-47461.32</v>
      </c>
      <c r="R1170" s="15">
        <f>performance_data[[#This Row],[net_inflows]]-performance_data[[#This Row],[net_outflows]]</f>
        <v>1017.6800000000003</v>
      </c>
      <c r="S1170" s="15" t="str">
        <f>IF(performance_data[[#This Row],[net_inflows]]&gt;AVERAGE(performance_data[net_inflows]),"High","Low")</f>
        <v>High</v>
      </c>
      <c r="T1170" s="15">
        <f>AVERAGEIF(performance_data[inflow_flag],performance_data[[#This Row],[inflow_flag]],performance_data[return_percentage])</f>
        <v>4.8467905675459724</v>
      </c>
      <c r="U1170" s="17">
        <f>IF(performance_data[[#This Row],[return_percentage]]&lt;performance_data[[#This Row],[benchmark_return]],1,0)</f>
        <v>0</v>
      </c>
      <c r="V1170" s="17">
        <f>COUNTIFS(performance_data[portfolio_id],performance_data[[#This Row],[portfolio_id]])</f>
        <v>27</v>
      </c>
      <c r="W1170" s="17">
        <f>COUNTIFS(performance_data[portfolio_id],performance_data[[#This Row],[portfolio_id]],
          performance_data[return_flag],1)</f>
        <v>7</v>
      </c>
      <c r="X1170" s="15">
        <f>performance_data[[#This Row],[underperform_flag_count]]/performance_data[[#This Row],[totalportfoliocount]]</f>
        <v>0.25925925925925924</v>
      </c>
    </row>
    <row r="1171" spans="1:24" x14ac:dyDescent="0.3">
      <c r="A1171">
        <v>2697</v>
      </c>
      <c r="B1171" s="1">
        <v>45444</v>
      </c>
      <c r="C1171">
        <v>123960.48</v>
      </c>
      <c r="D1171">
        <v>-5.49</v>
      </c>
      <c r="E1171">
        <v>-6.2</v>
      </c>
      <c r="F1171">
        <v>2377.7199999999998</v>
      </c>
      <c r="G1171">
        <v>10821.9</v>
      </c>
      <c r="H1171" t="s">
        <v>2205</v>
      </c>
      <c r="I1171" t="s">
        <v>2211</v>
      </c>
      <c r="J1171">
        <v>6</v>
      </c>
      <c r="K1171" t="s">
        <v>2212</v>
      </c>
      <c r="L1171" t="str">
        <f>IF(performance_data[[#This Row],[return_percentage]]&gt;=performance_data[[#This Row],[benchmark_return]],"Higher","Lower")</f>
        <v>Higher</v>
      </c>
      <c r="M1171" s="14">
        <f xml:space="preserve"> _xlfn.MAXIFS(performance_data[date],performance_data[portfolio_id],performance_data[[#This Row],[portfolio_id]])</f>
        <v>45544</v>
      </c>
      <c r="N1171" s="14">
        <f xml:space="preserve"> _xlfn.MINIFS(performance_data[date],performance_data[portfolio_id],performance_data[[#This Row],[portfolio_id]])</f>
        <v>44833</v>
      </c>
      <c r="O1171" s="15">
        <f>_xlfn.MAXIFS(performance_data[portfolio_value],performance_data[portfolio_id],performance_data[[#This Row],[portfolio_id]],performance_data[date],performance_data[[#This Row],[latest_date]])</f>
        <v>6369.47</v>
      </c>
      <c r="P1171" s="15">
        <f>_xlfn.MAXIFS(performance_data[portfolio_value],performance_data[portfolio_id],performance_data[[#This Row],[portfolio_id]],performance_data[date],performance_data[[#This Row],[starting_date]])</f>
        <v>53830.79</v>
      </c>
      <c r="Q1171" s="15">
        <f>performance_data[[#This Row],[latest_value]]-performance_data[[#This Row],[starting_value]]</f>
        <v>-47461.32</v>
      </c>
      <c r="R1171" s="15">
        <f>performance_data[[#This Row],[net_inflows]]-performance_data[[#This Row],[net_outflows]]</f>
        <v>-8444.18</v>
      </c>
      <c r="S1171" s="15" t="str">
        <f>IF(performance_data[[#This Row],[net_inflows]]&gt;AVERAGE(performance_data[net_inflows]),"High","Low")</f>
        <v>Low</v>
      </c>
      <c r="T1171" s="15">
        <f>AVERAGEIF(performance_data[inflow_flag],performance_data[[#This Row],[inflow_flag]],performance_data[return_percentage])</f>
        <v>5.0457846277021572</v>
      </c>
      <c r="U1171" s="17">
        <f>IF(performance_data[[#This Row],[return_percentage]]&lt;performance_data[[#This Row],[benchmark_return]],1,0)</f>
        <v>0</v>
      </c>
      <c r="V1171" s="17">
        <f>COUNTIFS(performance_data[portfolio_id],performance_data[[#This Row],[portfolio_id]])</f>
        <v>27</v>
      </c>
      <c r="W1171" s="17">
        <f>COUNTIFS(performance_data[portfolio_id],performance_data[[#This Row],[portfolio_id]],
          performance_data[return_flag],1)</f>
        <v>7</v>
      </c>
      <c r="X1171" s="15">
        <f>performance_data[[#This Row],[underperform_flag_count]]/performance_data[[#This Row],[totalportfoliocount]]</f>
        <v>0.25925925925925924</v>
      </c>
    </row>
    <row r="1172" spans="1:24" x14ac:dyDescent="0.3">
      <c r="A1172">
        <v>2720</v>
      </c>
      <c r="B1172" s="1">
        <v>45013</v>
      </c>
      <c r="C1172">
        <v>309215.5</v>
      </c>
      <c r="D1172">
        <v>-5.76</v>
      </c>
      <c r="E1172">
        <v>-6.42</v>
      </c>
      <c r="F1172">
        <v>18516.900000000001</v>
      </c>
      <c r="G1172">
        <v>12456.47</v>
      </c>
      <c r="H1172" t="s">
        <v>2213</v>
      </c>
      <c r="I1172" t="s">
        <v>2206</v>
      </c>
      <c r="J1172">
        <v>3</v>
      </c>
      <c r="K1172" t="s">
        <v>2222</v>
      </c>
      <c r="L1172" t="str">
        <f>IF(performance_data[[#This Row],[return_percentage]]&gt;=performance_data[[#This Row],[benchmark_return]],"Higher","Lower")</f>
        <v>Higher</v>
      </c>
      <c r="M1172" s="14">
        <f xml:space="preserve"> _xlfn.MAXIFS(performance_data[date],performance_data[portfolio_id],performance_data[[#This Row],[portfolio_id]])</f>
        <v>45522</v>
      </c>
      <c r="N1172" s="14">
        <f xml:space="preserve"> _xlfn.MINIFS(performance_data[date],performance_data[portfolio_id],performance_data[[#This Row],[portfolio_id]])</f>
        <v>44842</v>
      </c>
      <c r="O1172" s="15">
        <f>_xlfn.MAXIFS(performance_data[portfolio_value],performance_data[portfolio_id],performance_data[[#This Row],[portfolio_id]],performance_data[date],performance_data[[#This Row],[latest_date]])</f>
        <v>429218.99</v>
      </c>
      <c r="P1172" s="15">
        <f>_xlfn.MAXIFS(performance_data[portfolio_value],performance_data[portfolio_id],performance_data[[#This Row],[portfolio_id]],performance_data[date],performance_data[[#This Row],[starting_date]])</f>
        <v>240194.59</v>
      </c>
      <c r="Q1172" s="15">
        <f>performance_data[[#This Row],[latest_value]]-performance_data[[#This Row],[starting_value]]</f>
        <v>189024.4</v>
      </c>
      <c r="R1172" s="15">
        <f>performance_data[[#This Row],[net_inflows]]-performance_data[[#This Row],[net_outflows]]</f>
        <v>6060.4300000000021</v>
      </c>
      <c r="S1172" s="15" t="str">
        <f>IF(performance_data[[#This Row],[net_inflows]]&gt;AVERAGE(performance_data[net_inflows]),"High","Low")</f>
        <v>High</v>
      </c>
      <c r="T1172" s="15">
        <f>AVERAGEIF(performance_data[inflow_flag],performance_data[[#This Row],[inflow_flag]],performance_data[return_percentage])</f>
        <v>4.8467905675459724</v>
      </c>
      <c r="U1172" s="17">
        <f>IF(performance_data[[#This Row],[return_percentage]]&lt;performance_data[[#This Row],[benchmark_return]],1,0)</f>
        <v>0</v>
      </c>
      <c r="V1172" s="17">
        <f>COUNTIFS(performance_data[portfolio_id],performance_data[[#This Row],[portfolio_id]])</f>
        <v>25</v>
      </c>
      <c r="W1172" s="17">
        <f>COUNTIFS(performance_data[portfolio_id],performance_data[[#This Row],[portfolio_id]],
          performance_data[return_flag],1)</f>
        <v>9</v>
      </c>
      <c r="X1172" s="15">
        <f>performance_data[[#This Row],[underperform_flag_count]]/performance_data[[#This Row],[totalportfoliocount]]</f>
        <v>0.36</v>
      </c>
    </row>
    <row r="1173" spans="1:24" x14ac:dyDescent="0.3">
      <c r="A1173">
        <v>2720</v>
      </c>
      <c r="B1173" s="1">
        <v>45332</v>
      </c>
      <c r="C1173">
        <v>419090.91</v>
      </c>
      <c r="D1173">
        <v>-9.36</v>
      </c>
      <c r="E1173">
        <v>-8.1999999999999993</v>
      </c>
      <c r="F1173">
        <v>19019.66</v>
      </c>
      <c r="G1173">
        <v>11437.81</v>
      </c>
      <c r="H1173" t="s">
        <v>2205</v>
      </c>
      <c r="I1173" t="s">
        <v>2206</v>
      </c>
      <c r="J1173">
        <v>2</v>
      </c>
      <c r="K1173" t="s">
        <v>2226</v>
      </c>
      <c r="L1173" t="str">
        <f>IF(performance_data[[#This Row],[return_percentage]]&gt;=performance_data[[#This Row],[benchmark_return]],"Higher","Lower")</f>
        <v>Lower</v>
      </c>
      <c r="M1173" s="14">
        <f xml:space="preserve"> _xlfn.MAXIFS(performance_data[date],performance_data[portfolio_id],performance_data[[#This Row],[portfolio_id]])</f>
        <v>45522</v>
      </c>
      <c r="N1173" s="14">
        <f xml:space="preserve"> _xlfn.MINIFS(performance_data[date],performance_data[portfolio_id],performance_data[[#This Row],[portfolio_id]])</f>
        <v>44842</v>
      </c>
      <c r="O1173" s="15">
        <f>_xlfn.MAXIFS(performance_data[portfolio_value],performance_data[portfolio_id],performance_data[[#This Row],[portfolio_id]],performance_data[date],performance_data[[#This Row],[latest_date]])</f>
        <v>429218.99</v>
      </c>
      <c r="P1173" s="15">
        <f>_xlfn.MAXIFS(performance_data[portfolio_value],performance_data[portfolio_id],performance_data[[#This Row],[portfolio_id]],performance_data[date],performance_data[[#This Row],[starting_date]])</f>
        <v>240194.59</v>
      </c>
      <c r="Q1173" s="15">
        <f>performance_data[[#This Row],[latest_value]]-performance_data[[#This Row],[starting_value]]</f>
        <v>189024.4</v>
      </c>
      <c r="R1173" s="15">
        <f>performance_data[[#This Row],[net_inflows]]-performance_data[[#This Row],[net_outflows]]</f>
        <v>7581.85</v>
      </c>
      <c r="S1173" s="15" t="str">
        <f>IF(performance_data[[#This Row],[net_inflows]]&gt;AVERAGE(performance_data[net_inflows]),"High","Low")</f>
        <v>High</v>
      </c>
      <c r="T1173" s="15">
        <f>AVERAGEIF(performance_data[inflow_flag],performance_data[[#This Row],[inflow_flag]],performance_data[return_percentage])</f>
        <v>4.8467905675459724</v>
      </c>
      <c r="U1173" s="17">
        <f>IF(performance_data[[#This Row],[return_percentage]]&lt;performance_data[[#This Row],[benchmark_return]],1,0)</f>
        <v>1</v>
      </c>
      <c r="V1173" s="17">
        <f>COUNTIFS(performance_data[portfolio_id],performance_data[[#This Row],[portfolio_id]])</f>
        <v>25</v>
      </c>
      <c r="W1173" s="17">
        <f>COUNTIFS(performance_data[portfolio_id],performance_data[[#This Row],[portfolio_id]],
          performance_data[return_flag],1)</f>
        <v>9</v>
      </c>
      <c r="X1173" s="15">
        <f>performance_data[[#This Row],[underperform_flag_count]]/performance_data[[#This Row],[totalportfoliocount]]</f>
        <v>0.36</v>
      </c>
    </row>
    <row r="1174" spans="1:24" x14ac:dyDescent="0.3">
      <c r="A1174">
        <v>2720</v>
      </c>
      <c r="B1174" s="1">
        <v>45234</v>
      </c>
      <c r="C1174">
        <v>17021.91</v>
      </c>
      <c r="D1174">
        <v>3.73</v>
      </c>
      <c r="E1174">
        <v>3.95</v>
      </c>
      <c r="F1174">
        <v>192.76</v>
      </c>
      <c r="G1174">
        <v>930.95</v>
      </c>
      <c r="H1174" t="s">
        <v>2213</v>
      </c>
      <c r="I1174" t="s">
        <v>2217</v>
      </c>
      <c r="J1174">
        <v>11</v>
      </c>
      <c r="K1174" t="s">
        <v>2219</v>
      </c>
      <c r="L1174" t="str">
        <f>IF(performance_data[[#This Row],[return_percentage]]&gt;=performance_data[[#This Row],[benchmark_return]],"Higher","Lower")</f>
        <v>Lower</v>
      </c>
      <c r="M1174" s="14">
        <f xml:space="preserve"> _xlfn.MAXIFS(performance_data[date],performance_data[portfolio_id],performance_data[[#This Row],[portfolio_id]])</f>
        <v>45522</v>
      </c>
      <c r="N1174" s="14">
        <f xml:space="preserve"> _xlfn.MINIFS(performance_data[date],performance_data[portfolio_id],performance_data[[#This Row],[portfolio_id]])</f>
        <v>44842</v>
      </c>
      <c r="O1174" s="15">
        <f>_xlfn.MAXIFS(performance_data[portfolio_value],performance_data[portfolio_id],performance_data[[#This Row],[portfolio_id]],performance_data[date],performance_data[[#This Row],[latest_date]])</f>
        <v>429218.99</v>
      </c>
      <c r="P1174" s="15">
        <f>_xlfn.MAXIFS(performance_data[portfolio_value],performance_data[portfolio_id],performance_data[[#This Row],[portfolio_id]],performance_data[date],performance_data[[#This Row],[starting_date]])</f>
        <v>240194.59</v>
      </c>
      <c r="Q1174" s="15">
        <f>performance_data[[#This Row],[latest_value]]-performance_data[[#This Row],[starting_value]]</f>
        <v>189024.4</v>
      </c>
      <c r="R1174" s="15">
        <f>performance_data[[#This Row],[net_inflows]]-performance_data[[#This Row],[net_outflows]]</f>
        <v>-738.19</v>
      </c>
      <c r="S1174" s="15" t="str">
        <f>IF(performance_data[[#This Row],[net_inflows]]&gt;AVERAGE(performance_data[net_inflows]),"High","Low")</f>
        <v>Low</v>
      </c>
      <c r="T1174" s="15">
        <f>AVERAGEIF(performance_data[inflow_flag],performance_data[[#This Row],[inflow_flag]],performance_data[return_percentage])</f>
        <v>5.0457846277021572</v>
      </c>
      <c r="U1174" s="17">
        <f>IF(performance_data[[#This Row],[return_percentage]]&lt;performance_data[[#This Row],[benchmark_return]],1,0)</f>
        <v>1</v>
      </c>
      <c r="V1174" s="17">
        <f>COUNTIFS(performance_data[portfolio_id],performance_data[[#This Row],[portfolio_id]])</f>
        <v>25</v>
      </c>
      <c r="W1174" s="17">
        <f>COUNTIFS(performance_data[portfolio_id],performance_data[[#This Row],[portfolio_id]],
          performance_data[return_flag],1)</f>
        <v>9</v>
      </c>
      <c r="X1174" s="15">
        <f>performance_data[[#This Row],[underperform_flag_count]]/performance_data[[#This Row],[totalportfoliocount]]</f>
        <v>0.36</v>
      </c>
    </row>
    <row r="1175" spans="1:24" x14ac:dyDescent="0.3">
      <c r="A1175">
        <v>2720</v>
      </c>
      <c r="B1175" s="1">
        <v>45092</v>
      </c>
      <c r="C1175">
        <v>204851.33</v>
      </c>
      <c r="D1175">
        <v>9.98</v>
      </c>
      <c r="E1175">
        <v>10.96</v>
      </c>
      <c r="F1175">
        <v>1264.07</v>
      </c>
      <c r="G1175">
        <v>3741.6</v>
      </c>
      <c r="H1175" t="s">
        <v>2213</v>
      </c>
      <c r="I1175" t="s">
        <v>2211</v>
      </c>
      <c r="J1175">
        <v>6</v>
      </c>
      <c r="K1175" t="s">
        <v>2212</v>
      </c>
      <c r="L1175" t="str">
        <f>IF(performance_data[[#This Row],[return_percentage]]&gt;=performance_data[[#This Row],[benchmark_return]],"Higher","Lower")</f>
        <v>Lower</v>
      </c>
      <c r="M1175" s="14">
        <f xml:space="preserve"> _xlfn.MAXIFS(performance_data[date],performance_data[portfolio_id],performance_data[[#This Row],[portfolio_id]])</f>
        <v>45522</v>
      </c>
      <c r="N1175" s="14">
        <f xml:space="preserve"> _xlfn.MINIFS(performance_data[date],performance_data[portfolio_id],performance_data[[#This Row],[portfolio_id]])</f>
        <v>44842</v>
      </c>
      <c r="O1175" s="15">
        <f>_xlfn.MAXIFS(performance_data[portfolio_value],performance_data[portfolio_id],performance_data[[#This Row],[portfolio_id]],performance_data[date],performance_data[[#This Row],[latest_date]])</f>
        <v>429218.99</v>
      </c>
      <c r="P1175" s="15">
        <f>_xlfn.MAXIFS(performance_data[portfolio_value],performance_data[portfolio_id],performance_data[[#This Row],[portfolio_id]],performance_data[date],performance_data[[#This Row],[starting_date]])</f>
        <v>240194.59</v>
      </c>
      <c r="Q1175" s="15">
        <f>performance_data[[#This Row],[latest_value]]-performance_data[[#This Row],[starting_value]]</f>
        <v>189024.4</v>
      </c>
      <c r="R1175" s="15">
        <f>performance_data[[#This Row],[net_inflows]]-performance_data[[#This Row],[net_outflows]]</f>
        <v>-2477.5299999999997</v>
      </c>
      <c r="S1175" s="15" t="str">
        <f>IF(performance_data[[#This Row],[net_inflows]]&gt;AVERAGE(performance_data[net_inflows]),"High","Low")</f>
        <v>Low</v>
      </c>
      <c r="T1175" s="15">
        <f>AVERAGEIF(performance_data[inflow_flag],performance_data[[#This Row],[inflow_flag]],performance_data[return_percentage])</f>
        <v>5.0457846277021572</v>
      </c>
      <c r="U1175" s="17">
        <f>IF(performance_data[[#This Row],[return_percentage]]&lt;performance_data[[#This Row],[benchmark_return]],1,0)</f>
        <v>1</v>
      </c>
      <c r="V1175" s="17">
        <f>COUNTIFS(performance_data[portfolio_id],performance_data[[#This Row],[portfolio_id]])</f>
        <v>25</v>
      </c>
      <c r="W1175" s="17">
        <f>COUNTIFS(performance_data[portfolio_id],performance_data[[#This Row],[portfolio_id]],
          performance_data[return_flag],1)</f>
        <v>9</v>
      </c>
      <c r="X1175" s="15">
        <f>performance_data[[#This Row],[underperform_flag_count]]/performance_data[[#This Row],[totalportfoliocount]]</f>
        <v>0.36</v>
      </c>
    </row>
    <row r="1176" spans="1:24" x14ac:dyDescent="0.3">
      <c r="A1176">
        <v>2720</v>
      </c>
      <c r="B1176" s="1">
        <v>45126</v>
      </c>
      <c r="C1176">
        <v>249082.44</v>
      </c>
      <c r="D1176">
        <v>17.239999999999998</v>
      </c>
      <c r="E1176">
        <v>16.88</v>
      </c>
      <c r="F1176">
        <v>11673.43</v>
      </c>
      <c r="G1176">
        <v>10159.030000000001</v>
      </c>
      <c r="H1176" t="s">
        <v>2213</v>
      </c>
      <c r="I1176" t="s">
        <v>2209</v>
      </c>
      <c r="J1176">
        <v>7</v>
      </c>
      <c r="K1176" t="s">
        <v>2210</v>
      </c>
      <c r="L1176" t="str">
        <f>IF(performance_data[[#This Row],[return_percentage]]&gt;=performance_data[[#This Row],[benchmark_return]],"Higher","Lower")</f>
        <v>Higher</v>
      </c>
      <c r="M1176" s="14">
        <f xml:space="preserve"> _xlfn.MAXIFS(performance_data[date],performance_data[portfolio_id],performance_data[[#This Row],[portfolio_id]])</f>
        <v>45522</v>
      </c>
      <c r="N1176" s="14">
        <f xml:space="preserve"> _xlfn.MINIFS(performance_data[date],performance_data[portfolio_id],performance_data[[#This Row],[portfolio_id]])</f>
        <v>44842</v>
      </c>
      <c r="O1176" s="15">
        <f>_xlfn.MAXIFS(performance_data[portfolio_value],performance_data[portfolio_id],performance_data[[#This Row],[portfolio_id]],performance_data[date],performance_data[[#This Row],[latest_date]])</f>
        <v>429218.99</v>
      </c>
      <c r="P1176" s="15">
        <f>_xlfn.MAXIFS(performance_data[portfolio_value],performance_data[portfolio_id],performance_data[[#This Row],[portfolio_id]],performance_data[date],performance_data[[#This Row],[starting_date]])</f>
        <v>240194.59</v>
      </c>
      <c r="Q1176" s="15">
        <f>performance_data[[#This Row],[latest_value]]-performance_data[[#This Row],[starting_value]]</f>
        <v>189024.4</v>
      </c>
      <c r="R1176" s="15">
        <f>performance_data[[#This Row],[net_inflows]]-performance_data[[#This Row],[net_outflows]]</f>
        <v>1514.3999999999996</v>
      </c>
      <c r="S1176" s="15" t="str">
        <f>IF(performance_data[[#This Row],[net_inflows]]&gt;AVERAGE(performance_data[net_inflows]),"High","Low")</f>
        <v>High</v>
      </c>
      <c r="T1176" s="15">
        <f>AVERAGEIF(performance_data[inflow_flag],performance_data[[#This Row],[inflow_flag]],performance_data[return_percentage])</f>
        <v>4.8467905675459724</v>
      </c>
      <c r="U1176" s="17">
        <f>IF(performance_data[[#This Row],[return_percentage]]&lt;performance_data[[#This Row],[benchmark_return]],1,0)</f>
        <v>0</v>
      </c>
      <c r="V1176" s="17">
        <f>COUNTIFS(performance_data[portfolio_id],performance_data[[#This Row],[portfolio_id]])</f>
        <v>25</v>
      </c>
      <c r="W1176" s="17">
        <f>COUNTIFS(performance_data[portfolio_id],performance_data[[#This Row],[portfolio_id]],
          performance_data[return_flag],1)</f>
        <v>9</v>
      </c>
      <c r="X1176" s="15">
        <f>performance_data[[#This Row],[underperform_flag_count]]/performance_data[[#This Row],[totalportfoliocount]]</f>
        <v>0.36</v>
      </c>
    </row>
    <row r="1177" spans="1:24" x14ac:dyDescent="0.3">
      <c r="A1177">
        <v>2720</v>
      </c>
      <c r="B1177" s="1">
        <v>45499</v>
      </c>
      <c r="C1177">
        <v>31347.91</v>
      </c>
      <c r="D1177">
        <v>17.100000000000001</v>
      </c>
      <c r="E1177">
        <v>13.84</v>
      </c>
      <c r="F1177">
        <v>3641.06</v>
      </c>
      <c r="G1177">
        <v>10181.290000000001</v>
      </c>
      <c r="H1177" t="s">
        <v>2205</v>
      </c>
      <c r="I1177" t="s">
        <v>2209</v>
      </c>
      <c r="J1177">
        <v>7</v>
      </c>
      <c r="K1177" t="s">
        <v>2210</v>
      </c>
      <c r="L1177" t="str">
        <f>IF(performance_data[[#This Row],[return_percentage]]&gt;=performance_data[[#This Row],[benchmark_return]],"Higher","Lower")</f>
        <v>Higher</v>
      </c>
      <c r="M1177" s="14">
        <f xml:space="preserve"> _xlfn.MAXIFS(performance_data[date],performance_data[portfolio_id],performance_data[[#This Row],[portfolio_id]])</f>
        <v>45522</v>
      </c>
      <c r="N1177" s="14">
        <f xml:space="preserve"> _xlfn.MINIFS(performance_data[date],performance_data[portfolio_id],performance_data[[#This Row],[portfolio_id]])</f>
        <v>44842</v>
      </c>
      <c r="O1177" s="15">
        <f>_xlfn.MAXIFS(performance_data[portfolio_value],performance_data[portfolio_id],performance_data[[#This Row],[portfolio_id]],performance_data[date],performance_data[[#This Row],[latest_date]])</f>
        <v>429218.99</v>
      </c>
      <c r="P1177" s="15">
        <f>_xlfn.MAXIFS(performance_data[portfolio_value],performance_data[portfolio_id],performance_data[[#This Row],[portfolio_id]],performance_data[date],performance_data[[#This Row],[starting_date]])</f>
        <v>240194.59</v>
      </c>
      <c r="Q1177" s="15">
        <f>performance_data[[#This Row],[latest_value]]-performance_data[[#This Row],[starting_value]]</f>
        <v>189024.4</v>
      </c>
      <c r="R1177" s="15">
        <f>performance_data[[#This Row],[net_inflows]]-performance_data[[#This Row],[net_outflows]]</f>
        <v>-6540.2300000000014</v>
      </c>
      <c r="S1177" s="15" t="str">
        <f>IF(performance_data[[#This Row],[net_inflows]]&gt;AVERAGE(performance_data[net_inflows]),"High","Low")</f>
        <v>Low</v>
      </c>
      <c r="T1177" s="15">
        <f>AVERAGEIF(performance_data[inflow_flag],performance_data[[#This Row],[inflow_flag]],performance_data[return_percentage])</f>
        <v>5.0457846277021572</v>
      </c>
      <c r="U1177" s="17">
        <f>IF(performance_data[[#This Row],[return_percentage]]&lt;performance_data[[#This Row],[benchmark_return]],1,0)</f>
        <v>0</v>
      </c>
      <c r="V1177" s="17">
        <f>COUNTIFS(performance_data[portfolio_id],performance_data[[#This Row],[portfolio_id]])</f>
        <v>25</v>
      </c>
      <c r="W1177" s="17">
        <f>COUNTIFS(performance_data[portfolio_id],performance_data[[#This Row],[portfolio_id]],
          performance_data[return_flag],1)</f>
        <v>9</v>
      </c>
      <c r="X1177" s="15">
        <f>performance_data[[#This Row],[underperform_flag_count]]/performance_data[[#This Row],[totalportfoliocount]]</f>
        <v>0.36</v>
      </c>
    </row>
    <row r="1178" spans="1:24" x14ac:dyDescent="0.3">
      <c r="A1178">
        <v>2720</v>
      </c>
      <c r="B1178" s="1">
        <v>45062</v>
      </c>
      <c r="C1178">
        <v>20150.18</v>
      </c>
      <c r="D1178">
        <v>-6.12</v>
      </c>
      <c r="E1178">
        <v>-6.14</v>
      </c>
      <c r="F1178">
        <v>12704.56</v>
      </c>
      <c r="G1178">
        <v>13199.47</v>
      </c>
      <c r="H1178" t="s">
        <v>2213</v>
      </c>
      <c r="I1178" t="s">
        <v>2211</v>
      </c>
      <c r="J1178">
        <v>5</v>
      </c>
      <c r="K1178" t="s">
        <v>2223</v>
      </c>
      <c r="L1178" t="str">
        <f>IF(performance_data[[#This Row],[return_percentage]]&gt;=performance_data[[#This Row],[benchmark_return]],"Higher","Lower")</f>
        <v>Higher</v>
      </c>
      <c r="M1178" s="14">
        <f xml:space="preserve"> _xlfn.MAXIFS(performance_data[date],performance_data[portfolio_id],performance_data[[#This Row],[portfolio_id]])</f>
        <v>45522</v>
      </c>
      <c r="N1178" s="14">
        <f xml:space="preserve"> _xlfn.MINIFS(performance_data[date],performance_data[portfolio_id],performance_data[[#This Row],[portfolio_id]])</f>
        <v>44842</v>
      </c>
      <c r="O1178" s="15">
        <f>_xlfn.MAXIFS(performance_data[portfolio_value],performance_data[portfolio_id],performance_data[[#This Row],[portfolio_id]],performance_data[date],performance_data[[#This Row],[latest_date]])</f>
        <v>429218.99</v>
      </c>
      <c r="P1178" s="15">
        <f>_xlfn.MAXIFS(performance_data[portfolio_value],performance_data[portfolio_id],performance_data[[#This Row],[portfolio_id]],performance_data[date],performance_data[[#This Row],[starting_date]])</f>
        <v>240194.59</v>
      </c>
      <c r="Q1178" s="15">
        <f>performance_data[[#This Row],[latest_value]]-performance_data[[#This Row],[starting_value]]</f>
        <v>189024.4</v>
      </c>
      <c r="R1178" s="15">
        <f>performance_data[[#This Row],[net_inflows]]-performance_data[[#This Row],[net_outflows]]</f>
        <v>-494.90999999999985</v>
      </c>
      <c r="S1178" s="15" t="str">
        <f>IF(performance_data[[#This Row],[net_inflows]]&gt;AVERAGE(performance_data[net_inflows]),"High","Low")</f>
        <v>High</v>
      </c>
      <c r="T1178" s="15">
        <f>AVERAGEIF(performance_data[inflow_flag],performance_data[[#This Row],[inflow_flag]],performance_data[return_percentage])</f>
        <v>4.8467905675459724</v>
      </c>
      <c r="U1178" s="17">
        <f>IF(performance_data[[#This Row],[return_percentage]]&lt;performance_data[[#This Row],[benchmark_return]],1,0)</f>
        <v>0</v>
      </c>
      <c r="V1178" s="17">
        <f>COUNTIFS(performance_data[portfolio_id],performance_data[[#This Row],[portfolio_id]])</f>
        <v>25</v>
      </c>
      <c r="W1178" s="17">
        <f>COUNTIFS(performance_data[portfolio_id],performance_data[[#This Row],[portfolio_id]],
          performance_data[return_flag],1)</f>
        <v>9</v>
      </c>
      <c r="X1178" s="15">
        <f>performance_data[[#This Row],[underperform_flag_count]]/performance_data[[#This Row],[totalportfoliocount]]</f>
        <v>0.36</v>
      </c>
    </row>
    <row r="1179" spans="1:24" x14ac:dyDescent="0.3">
      <c r="A1179">
        <v>2720</v>
      </c>
      <c r="B1179" s="1">
        <v>45488</v>
      </c>
      <c r="C1179">
        <v>160500.68</v>
      </c>
      <c r="D1179">
        <v>11.26</v>
      </c>
      <c r="E1179">
        <v>12.08</v>
      </c>
      <c r="F1179">
        <v>1464.21</v>
      </c>
      <c r="G1179">
        <v>4850.3599999999997</v>
      </c>
      <c r="H1179" t="s">
        <v>2205</v>
      </c>
      <c r="I1179" t="s">
        <v>2209</v>
      </c>
      <c r="J1179">
        <v>7</v>
      </c>
      <c r="K1179" t="s">
        <v>2210</v>
      </c>
      <c r="L1179" t="str">
        <f>IF(performance_data[[#This Row],[return_percentage]]&gt;=performance_data[[#This Row],[benchmark_return]],"Higher","Lower")</f>
        <v>Lower</v>
      </c>
      <c r="M1179" s="14">
        <f xml:space="preserve"> _xlfn.MAXIFS(performance_data[date],performance_data[portfolio_id],performance_data[[#This Row],[portfolio_id]])</f>
        <v>45522</v>
      </c>
      <c r="N1179" s="14">
        <f xml:space="preserve"> _xlfn.MINIFS(performance_data[date],performance_data[portfolio_id],performance_data[[#This Row],[portfolio_id]])</f>
        <v>44842</v>
      </c>
      <c r="O1179" s="15">
        <f>_xlfn.MAXIFS(performance_data[portfolio_value],performance_data[portfolio_id],performance_data[[#This Row],[portfolio_id]],performance_data[date],performance_data[[#This Row],[latest_date]])</f>
        <v>429218.99</v>
      </c>
      <c r="P1179" s="15">
        <f>_xlfn.MAXIFS(performance_data[portfolio_value],performance_data[portfolio_id],performance_data[[#This Row],[portfolio_id]],performance_data[date],performance_data[[#This Row],[starting_date]])</f>
        <v>240194.59</v>
      </c>
      <c r="Q1179" s="15">
        <f>performance_data[[#This Row],[latest_value]]-performance_data[[#This Row],[starting_value]]</f>
        <v>189024.4</v>
      </c>
      <c r="R1179" s="15">
        <f>performance_data[[#This Row],[net_inflows]]-performance_data[[#This Row],[net_outflows]]</f>
        <v>-3386.1499999999996</v>
      </c>
      <c r="S1179" s="15" t="str">
        <f>IF(performance_data[[#This Row],[net_inflows]]&gt;AVERAGE(performance_data[net_inflows]),"High","Low")</f>
        <v>Low</v>
      </c>
      <c r="T1179" s="15">
        <f>AVERAGEIF(performance_data[inflow_flag],performance_data[[#This Row],[inflow_flag]],performance_data[return_percentage])</f>
        <v>5.0457846277021572</v>
      </c>
      <c r="U1179" s="17">
        <f>IF(performance_data[[#This Row],[return_percentage]]&lt;performance_data[[#This Row],[benchmark_return]],1,0)</f>
        <v>1</v>
      </c>
      <c r="V1179" s="17">
        <f>COUNTIFS(performance_data[portfolio_id],performance_data[[#This Row],[portfolio_id]])</f>
        <v>25</v>
      </c>
      <c r="W1179" s="17">
        <f>COUNTIFS(performance_data[portfolio_id],performance_data[[#This Row],[portfolio_id]],
          performance_data[return_flag],1)</f>
        <v>9</v>
      </c>
      <c r="X1179" s="15">
        <f>performance_data[[#This Row],[underperform_flag_count]]/performance_data[[#This Row],[totalportfoliocount]]</f>
        <v>0.36</v>
      </c>
    </row>
    <row r="1180" spans="1:24" x14ac:dyDescent="0.3">
      <c r="A1180">
        <v>2720</v>
      </c>
      <c r="B1180" s="1">
        <v>45132</v>
      </c>
      <c r="C1180">
        <v>259372.64</v>
      </c>
      <c r="D1180">
        <v>16.54</v>
      </c>
      <c r="E1180">
        <v>18.940000000000001</v>
      </c>
      <c r="F1180">
        <v>5737.85</v>
      </c>
      <c r="G1180">
        <v>18808.28</v>
      </c>
      <c r="H1180" t="s">
        <v>2213</v>
      </c>
      <c r="I1180" t="s">
        <v>2209</v>
      </c>
      <c r="J1180">
        <v>7</v>
      </c>
      <c r="K1180" t="s">
        <v>2210</v>
      </c>
      <c r="L1180" t="str">
        <f>IF(performance_data[[#This Row],[return_percentage]]&gt;=performance_data[[#This Row],[benchmark_return]],"Higher","Lower")</f>
        <v>Lower</v>
      </c>
      <c r="M1180" s="14">
        <f xml:space="preserve"> _xlfn.MAXIFS(performance_data[date],performance_data[portfolio_id],performance_data[[#This Row],[portfolio_id]])</f>
        <v>45522</v>
      </c>
      <c r="N1180" s="14">
        <f xml:space="preserve"> _xlfn.MINIFS(performance_data[date],performance_data[portfolio_id],performance_data[[#This Row],[portfolio_id]])</f>
        <v>44842</v>
      </c>
      <c r="O1180" s="15">
        <f>_xlfn.MAXIFS(performance_data[portfolio_value],performance_data[portfolio_id],performance_data[[#This Row],[portfolio_id]],performance_data[date],performance_data[[#This Row],[latest_date]])</f>
        <v>429218.99</v>
      </c>
      <c r="P1180" s="15">
        <f>_xlfn.MAXIFS(performance_data[portfolio_value],performance_data[portfolio_id],performance_data[[#This Row],[portfolio_id]],performance_data[date],performance_data[[#This Row],[starting_date]])</f>
        <v>240194.59</v>
      </c>
      <c r="Q1180" s="15">
        <f>performance_data[[#This Row],[latest_value]]-performance_data[[#This Row],[starting_value]]</f>
        <v>189024.4</v>
      </c>
      <c r="R1180" s="15">
        <f>performance_data[[#This Row],[net_inflows]]-performance_data[[#This Row],[net_outflows]]</f>
        <v>-13070.429999999998</v>
      </c>
      <c r="S1180" s="15" t="str">
        <f>IF(performance_data[[#This Row],[net_inflows]]&gt;AVERAGE(performance_data[net_inflows]),"High","Low")</f>
        <v>Low</v>
      </c>
      <c r="T1180" s="15">
        <f>AVERAGEIF(performance_data[inflow_flag],performance_data[[#This Row],[inflow_flag]],performance_data[return_percentage])</f>
        <v>5.0457846277021572</v>
      </c>
      <c r="U1180" s="17">
        <f>IF(performance_data[[#This Row],[return_percentage]]&lt;performance_data[[#This Row],[benchmark_return]],1,0)</f>
        <v>1</v>
      </c>
      <c r="V1180" s="17">
        <f>COUNTIFS(performance_data[portfolio_id],performance_data[[#This Row],[portfolio_id]])</f>
        <v>25</v>
      </c>
      <c r="W1180" s="17">
        <f>COUNTIFS(performance_data[portfolio_id],performance_data[[#This Row],[portfolio_id]],
          performance_data[return_flag],1)</f>
        <v>9</v>
      </c>
      <c r="X1180" s="15">
        <f>performance_data[[#This Row],[underperform_flag_count]]/performance_data[[#This Row],[totalportfoliocount]]</f>
        <v>0.36</v>
      </c>
    </row>
    <row r="1181" spans="1:24" x14ac:dyDescent="0.3">
      <c r="A1181">
        <v>2720</v>
      </c>
      <c r="B1181" s="1">
        <v>44980</v>
      </c>
      <c r="C1181">
        <v>395068.96</v>
      </c>
      <c r="D1181">
        <v>11.44</v>
      </c>
      <c r="E1181">
        <v>10.99</v>
      </c>
      <c r="F1181">
        <v>11202.02</v>
      </c>
      <c r="G1181">
        <v>6483.81</v>
      </c>
      <c r="H1181" t="s">
        <v>2213</v>
      </c>
      <c r="I1181" t="s">
        <v>2206</v>
      </c>
      <c r="J1181">
        <v>2</v>
      </c>
      <c r="K1181" t="s">
        <v>2226</v>
      </c>
      <c r="L1181" t="str">
        <f>IF(performance_data[[#This Row],[return_percentage]]&gt;=performance_data[[#This Row],[benchmark_return]],"Higher","Lower")</f>
        <v>Higher</v>
      </c>
      <c r="M1181" s="14">
        <f xml:space="preserve"> _xlfn.MAXIFS(performance_data[date],performance_data[portfolio_id],performance_data[[#This Row],[portfolio_id]])</f>
        <v>45522</v>
      </c>
      <c r="N1181" s="14">
        <f xml:space="preserve"> _xlfn.MINIFS(performance_data[date],performance_data[portfolio_id],performance_data[[#This Row],[portfolio_id]])</f>
        <v>44842</v>
      </c>
      <c r="O1181" s="15">
        <f>_xlfn.MAXIFS(performance_data[portfolio_value],performance_data[portfolio_id],performance_data[[#This Row],[portfolio_id]],performance_data[date],performance_data[[#This Row],[latest_date]])</f>
        <v>429218.99</v>
      </c>
      <c r="P1181" s="15">
        <f>_xlfn.MAXIFS(performance_data[portfolio_value],performance_data[portfolio_id],performance_data[[#This Row],[portfolio_id]],performance_data[date],performance_data[[#This Row],[starting_date]])</f>
        <v>240194.59</v>
      </c>
      <c r="Q1181" s="15">
        <f>performance_data[[#This Row],[latest_value]]-performance_data[[#This Row],[starting_value]]</f>
        <v>189024.4</v>
      </c>
      <c r="R1181" s="15">
        <f>performance_data[[#This Row],[net_inflows]]-performance_data[[#This Row],[net_outflows]]</f>
        <v>4718.21</v>
      </c>
      <c r="S1181" s="15" t="str">
        <f>IF(performance_data[[#This Row],[net_inflows]]&gt;AVERAGE(performance_data[net_inflows]),"High","Low")</f>
        <v>High</v>
      </c>
      <c r="T1181" s="15">
        <f>AVERAGEIF(performance_data[inflow_flag],performance_data[[#This Row],[inflow_flag]],performance_data[return_percentage])</f>
        <v>4.8467905675459724</v>
      </c>
      <c r="U1181" s="17">
        <f>IF(performance_data[[#This Row],[return_percentage]]&lt;performance_data[[#This Row],[benchmark_return]],1,0)</f>
        <v>0</v>
      </c>
      <c r="V1181" s="17">
        <f>COUNTIFS(performance_data[portfolio_id],performance_data[[#This Row],[portfolio_id]])</f>
        <v>25</v>
      </c>
      <c r="W1181" s="17">
        <f>COUNTIFS(performance_data[portfolio_id],performance_data[[#This Row],[portfolio_id]],
          performance_data[return_flag],1)</f>
        <v>9</v>
      </c>
      <c r="X1181" s="15">
        <f>performance_data[[#This Row],[underperform_flag_count]]/performance_data[[#This Row],[totalportfoliocount]]</f>
        <v>0.36</v>
      </c>
    </row>
    <row r="1182" spans="1:24" x14ac:dyDescent="0.3">
      <c r="A1182">
        <v>2720</v>
      </c>
      <c r="B1182" s="1">
        <v>45342</v>
      </c>
      <c r="C1182">
        <v>52783.32</v>
      </c>
      <c r="D1182">
        <v>11.1</v>
      </c>
      <c r="E1182">
        <v>11.51</v>
      </c>
      <c r="F1182">
        <v>8855.85</v>
      </c>
      <c r="G1182">
        <v>4134.42</v>
      </c>
      <c r="H1182" t="s">
        <v>2205</v>
      </c>
      <c r="I1182" t="s">
        <v>2206</v>
      </c>
      <c r="J1182">
        <v>2</v>
      </c>
      <c r="K1182" t="s">
        <v>2226</v>
      </c>
      <c r="L1182" t="str">
        <f>IF(performance_data[[#This Row],[return_percentage]]&gt;=performance_data[[#This Row],[benchmark_return]],"Higher","Lower")</f>
        <v>Lower</v>
      </c>
      <c r="M1182" s="14">
        <f xml:space="preserve"> _xlfn.MAXIFS(performance_data[date],performance_data[portfolio_id],performance_data[[#This Row],[portfolio_id]])</f>
        <v>45522</v>
      </c>
      <c r="N1182" s="14">
        <f xml:space="preserve"> _xlfn.MINIFS(performance_data[date],performance_data[portfolio_id],performance_data[[#This Row],[portfolio_id]])</f>
        <v>44842</v>
      </c>
      <c r="O1182" s="15">
        <f>_xlfn.MAXIFS(performance_data[portfolio_value],performance_data[portfolio_id],performance_data[[#This Row],[portfolio_id]],performance_data[date],performance_data[[#This Row],[latest_date]])</f>
        <v>429218.99</v>
      </c>
      <c r="P1182" s="15">
        <f>_xlfn.MAXIFS(performance_data[portfolio_value],performance_data[portfolio_id],performance_data[[#This Row],[portfolio_id]],performance_data[date],performance_data[[#This Row],[starting_date]])</f>
        <v>240194.59</v>
      </c>
      <c r="Q1182" s="15">
        <f>performance_data[[#This Row],[latest_value]]-performance_data[[#This Row],[starting_value]]</f>
        <v>189024.4</v>
      </c>
      <c r="R1182" s="15">
        <f>performance_data[[#This Row],[net_inflows]]-performance_data[[#This Row],[net_outflows]]</f>
        <v>4721.43</v>
      </c>
      <c r="S1182" s="15" t="str">
        <f>IF(performance_data[[#This Row],[net_inflows]]&gt;AVERAGE(performance_data[net_inflows]),"High","Low")</f>
        <v>Low</v>
      </c>
      <c r="T1182" s="15">
        <f>AVERAGEIF(performance_data[inflow_flag],performance_data[[#This Row],[inflow_flag]],performance_data[return_percentage])</f>
        <v>5.0457846277021572</v>
      </c>
      <c r="U1182" s="17">
        <f>IF(performance_data[[#This Row],[return_percentage]]&lt;performance_data[[#This Row],[benchmark_return]],1,0)</f>
        <v>1</v>
      </c>
      <c r="V1182" s="17">
        <f>COUNTIFS(performance_data[portfolio_id],performance_data[[#This Row],[portfolio_id]])</f>
        <v>25</v>
      </c>
      <c r="W1182" s="17">
        <f>COUNTIFS(performance_data[portfolio_id],performance_data[[#This Row],[portfolio_id]],
          performance_data[return_flag],1)</f>
        <v>9</v>
      </c>
      <c r="X1182" s="15">
        <f>performance_data[[#This Row],[underperform_flag_count]]/performance_data[[#This Row],[totalportfoliocount]]</f>
        <v>0.36</v>
      </c>
    </row>
    <row r="1183" spans="1:24" x14ac:dyDescent="0.3">
      <c r="A1183">
        <v>2720</v>
      </c>
      <c r="B1183" s="1">
        <v>44903</v>
      </c>
      <c r="C1183">
        <v>465124.18</v>
      </c>
      <c r="D1183">
        <v>16.399999999999999</v>
      </c>
      <c r="E1183">
        <v>13.95</v>
      </c>
      <c r="F1183">
        <v>13948.77</v>
      </c>
      <c r="G1183">
        <v>10460.629999999999</v>
      </c>
      <c r="H1183" t="s">
        <v>2220</v>
      </c>
      <c r="I1183" t="s">
        <v>2217</v>
      </c>
      <c r="J1183">
        <v>12</v>
      </c>
      <c r="K1183" t="s">
        <v>2218</v>
      </c>
      <c r="L1183" t="str">
        <f>IF(performance_data[[#This Row],[return_percentage]]&gt;=performance_data[[#This Row],[benchmark_return]],"Higher","Lower")</f>
        <v>Higher</v>
      </c>
      <c r="M1183" s="14">
        <f xml:space="preserve"> _xlfn.MAXIFS(performance_data[date],performance_data[portfolio_id],performance_data[[#This Row],[portfolio_id]])</f>
        <v>45522</v>
      </c>
      <c r="N1183" s="14">
        <f xml:space="preserve"> _xlfn.MINIFS(performance_data[date],performance_data[portfolio_id],performance_data[[#This Row],[portfolio_id]])</f>
        <v>44842</v>
      </c>
      <c r="O1183" s="15">
        <f>_xlfn.MAXIFS(performance_data[portfolio_value],performance_data[portfolio_id],performance_data[[#This Row],[portfolio_id]],performance_data[date],performance_data[[#This Row],[latest_date]])</f>
        <v>429218.99</v>
      </c>
      <c r="P1183" s="15">
        <f>_xlfn.MAXIFS(performance_data[portfolio_value],performance_data[portfolio_id],performance_data[[#This Row],[portfolio_id]],performance_data[date],performance_data[[#This Row],[starting_date]])</f>
        <v>240194.59</v>
      </c>
      <c r="Q1183" s="15">
        <f>performance_data[[#This Row],[latest_value]]-performance_data[[#This Row],[starting_value]]</f>
        <v>189024.4</v>
      </c>
      <c r="R1183" s="15">
        <f>performance_data[[#This Row],[net_inflows]]-performance_data[[#This Row],[net_outflows]]</f>
        <v>3488.1400000000012</v>
      </c>
      <c r="S1183" s="15" t="str">
        <f>IF(performance_data[[#This Row],[net_inflows]]&gt;AVERAGE(performance_data[net_inflows]),"High","Low")</f>
        <v>High</v>
      </c>
      <c r="T1183" s="15">
        <f>AVERAGEIF(performance_data[inflow_flag],performance_data[[#This Row],[inflow_flag]],performance_data[return_percentage])</f>
        <v>4.8467905675459724</v>
      </c>
      <c r="U1183" s="17">
        <f>IF(performance_data[[#This Row],[return_percentage]]&lt;performance_data[[#This Row],[benchmark_return]],1,0)</f>
        <v>0</v>
      </c>
      <c r="V1183" s="17">
        <f>COUNTIFS(performance_data[portfolio_id],performance_data[[#This Row],[portfolio_id]])</f>
        <v>25</v>
      </c>
      <c r="W1183" s="17">
        <f>COUNTIFS(performance_data[portfolio_id],performance_data[[#This Row],[portfolio_id]],
          performance_data[return_flag],1)</f>
        <v>9</v>
      </c>
      <c r="X1183" s="15">
        <f>performance_data[[#This Row],[underperform_flag_count]]/performance_data[[#This Row],[totalportfoliocount]]</f>
        <v>0.36</v>
      </c>
    </row>
    <row r="1184" spans="1:24" x14ac:dyDescent="0.3">
      <c r="A1184">
        <v>2720</v>
      </c>
      <c r="B1184" s="1">
        <v>45126</v>
      </c>
      <c r="C1184">
        <v>337361.01</v>
      </c>
      <c r="D1184">
        <v>-2.0499999999999998</v>
      </c>
      <c r="E1184">
        <v>-2.36</v>
      </c>
      <c r="F1184">
        <v>4156.7</v>
      </c>
      <c r="G1184">
        <v>13793.41</v>
      </c>
      <c r="H1184" t="s">
        <v>2213</v>
      </c>
      <c r="I1184" t="s">
        <v>2209</v>
      </c>
      <c r="J1184">
        <v>7</v>
      </c>
      <c r="K1184" t="s">
        <v>2210</v>
      </c>
      <c r="L1184" t="str">
        <f>IF(performance_data[[#This Row],[return_percentage]]&gt;=performance_data[[#This Row],[benchmark_return]],"Higher","Lower")</f>
        <v>Higher</v>
      </c>
      <c r="M1184" s="14">
        <f xml:space="preserve"> _xlfn.MAXIFS(performance_data[date],performance_data[portfolio_id],performance_data[[#This Row],[portfolio_id]])</f>
        <v>45522</v>
      </c>
      <c r="N1184" s="14">
        <f xml:space="preserve"> _xlfn.MINIFS(performance_data[date],performance_data[portfolio_id],performance_data[[#This Row],[portfolio_id]])</f>
        <v>44842</v>
      </c>
      <c r="O1184" s="15">
        <f>_xlfn.MAXIFS(performance_data[portfolio_value],performance_data[portfolio_id],performance_data[[#This Row],[portfolio_id]],performance_data[date],performance_data[[#This Row],[latest_date]])</f>
        <v>429218.99</v>
      </c>
      <c r="P1184" s="15">
        <f>_xlfn.MAXIFS(performance_data[portfolio_value],performance_data[portfolio_id],performance_data[[#This Row],[portfolio_id]],performance_data[date],performance_data[[#This Row],[starting_date]])</f>
        <v>240194.59</v>
      </c>
      <c r="Q1184" s="15">
        <f>performance_data[[#This Row],[latest_value]]-performance_data[[#This Row],[starting_value]]</f>
        <v>189024.4</v>
      </c>
      <c r="R1184" s="15">
        <f>performance_data[[#This Row],[net_inflows]]-performance_data[[#This Row],[net_outflows]]</f>
        <v>-9636.7099999999991</v>
      </c>
      <c r="S1184" s="15" t="str">
        <f>IF(performance_data[[#This Row],[net_inflows]]&gt;AVERAGE(performance_data[net_inflows]),"High","Low")</f>
        <v>Low</v>
      </c>
      <c r="T1184" s="15">
        <f>AVERAGEIF(performance_data[inflow_flag],performance_data[[#This Row],[inflow_flag]],performance_data[return_percentage])</f>
        <v>5.0457846277021572</v>
      </c>
      <c r="U1184" s="17">
        <f>IF(performance_data[[#This Row],[return_percentage]]&lt;performance_data[[#This Row],[benchmark_return]],1,0)</f>
        <v>0</v>
      </c>
      <c r="V1184" s="17">
        <f>COUNTIFS(performance_data[portfolio_id],performance_data[[#This Row],[portfolio_id]])</f>
        <v>25</v>
      </c>
      <c r="W1184" s="17">
        <f>COUNTIFS(performance_data[portfolio_id],performance_data[[#This Row],[portfolio_id]],
          performance_data[return_flag],1)</f>
        <v>9</v>
      </c>
      <c r="X1184" s="15">
        <f>performance_data[[#This Row],[underperform_flag_count]]/performance_data[[#This Row],[totalportfoliocount]]</f>
        <v>0.36</v>
      </c>
    </row>
    <row r="1185" spans="1:24" x14ac:dyDescent="0.3">
      <c r="A1185">
        <v>2720</v>
      </c>
      <c r="B1185" s="1">
        <v>44981</v>
      </c>
      <c r="C1185">
        <v>171754.68</v>
      </c>
      <c r="D1185">
        <v>-4.08</v>
      </c>
      <c r="E1185">
        <v>-3.92</v>
      </c>
      <c r="F1185">
        <v>11671.7</v>
      </c>
      <c r="G1185">
        <v>12058.97</v>
      </c>
      <c r="H1185" t="s">
        <v>2213</v>
      </c>
      <c r="I1185" t="s">
        <v>2206</v>
      </c>
      <c r="J1185">
        <v>2</v>
      </c>
      <c r="K1185" t="s">
        <v>2226</v>
      </c>
      <c r="L1185" t="str">
        <f>IF(performance_data[[#This Row],[return_percentage]]&gt;=performance_data[[#This Row],[benchmark_return]],"Higher","Lower")</f>
        <v>Lower</v>
      </c>
      <c r="M1185" s="14">
        <f xml:space="preserve"> _xlfn.MAXIFS(performance_data[date],performance_data[portfolio_id],performance_data[[#This Row],[portfolio_id]])</f>
        <v>45522</v>
      </c>
      <c r="N1185" s="14">
        <f xml:space="preserve"> _xlfn.MINIFS(performance_data[date],performance_data[portfolio_id],performance_data[[#This Row],[portfolio_id]])</f>
        <v>44842</v>
      </c>
      <c r="O1185" s="15">
        <f>_xlfn.MAXIFS(performance_data[portfolio_value],performance_data[portfolio_id],performance_data[[#This Row],[portfolio_id]],performance_data[date],performance_data[[#This Row],[latest_date]])</f>
        <v>429218.99</v>
      </c>
      <c r="P1185" s="15">
        <f>_xlfn.MAXIFS(performance_data[portfolio_value],performance_data[portfolio_id],performance_data[[#This Row],[portfolio_id]],performance_data[date],performance_data[[#This Row],[starting_date]])</f>
        <v>240194.59</v>
      </c>
      <c r="Q1185" s="15">
        <f>performance_data[[#This Row],[latest_value]]-performance_data[[#This Row],[starting_value]]</f>
        <v>189024.4</v>
      </c>
      <c r="R1185" s="15">
        <f>performance_data[[#This Row],[net_inflows]]-performance_data[[#This Row],[net_outflows]]</f>
        <v>-387.26999999999862</v>
      </c>
      <c r="S1185" s="15" t="str">
        <f>IF(performance_data[[#This Row],[net_inflows]]&gt;AVERAGE(performance_data[net_inflows]),"High","Low")</f>
        <v>High</v>
      </c>
      <c r="T1185" s="15">
        <f>AVERAGEIF(performance_data[inflow_flag],performance_data[[#This Row],[inflow_flag]],performance_data[return_percentage])</f>
        <v>4.8467905675459724</v>
      </c>
      <c r="U1185" s="17">
        <f>IF(performance_data[[#This Row],[return_percentage]]&lt;performance_data[[#This Row],[benchmark_return]],1,0)</f>
        <v>1</v>
      </c>
      <c r="V1185" s="17">
        <f>COUNTIFS(performance_data[portfolio_id],performance_data[[#This Row],[portfolio_id]])</f>
        <v>25</v>
      </c>
      <c r="W1185" s="17">
        <f>COUNTIFS(performance_data[portfolio_id],performance_data[[#This Row],[portfolio_id]],
          performance_data[return_flag],1)</f>
        <v>9</v>
      </c>
      <c r="X1185" s="15">
        <f>performance_data[[#This Row],[underperform_flag_count]]/performance_data[[#This Row],[totalportfoliocount]]</f>
        <v>0.36</v>
      </c>
    </row>
    <row r="1186" spans="1:24" x14ac:dyDescent="0.3">
      <c r="A1186">
        <v>2720</v>
      </c>
      <c r="B1186" s="1">
        <v>45144</v>
      </c>
      <c r="C1186">
        <v>69136.289999999994</v>
      </c>
      <c r="D1186">
        <v>-1.62</v>
      </c>
      <c r="E1186">
        <v>-1.91</v>
      </c>
      <c r="F1186">
        <v>16335.3</v>
      </c>
      <c r="G1186">
        <v>4701.96</v>
      </c>
      <c r="H1186" t="s">
        <v>2213</v>
      </c>
      <c r="I1186" t="s">
        <v>2209</v>
      </c>
      <c r="J1186">
        <v>8</v>
      </c>
      <c r="K1186" t="s">
        <v>2214</v>
      </c>
      <c r="L1186" t="str">
        <f>IF(performance_data[[#This Row],[return_percentage]]&gt;=performance_data[[#This Row],[benchmark_return]],"Higher","Lower")</f>
        <v>Higher</v>
      </c>
      <c r="M1186" s="14">
        <f xml:space="preserve"> _xlfn.MAXIFS(performance_data[date],performance_data[portfolio_id],performance_data[[#This Row],[portfolio_id]])</f>
        <v>45522</v>
      </c>
      <c r="N1186" s="14">
        <f xml:space="preserve"> _xlfn.MINIFS(performance_data[date],performance_data[portfolio_id],performance_data[[#This Row],[portfolio_id]])</f>
        <v>44842</v>
      </c>
      <c r="O1186" s="15">
        <f>_xlfn.MAXIFS(performance_data[portfolio_value],performance_data[portfolio_id],performance_data[[#This Row],[portfolio_id]],performance_data[date],performance_data[[#This Row],[latest_date]])</f>
        <v>429218.99</v>
      </c>
      <c r="P1186" s="15">
        <f>_xlfn.MAXIFS(performance_data[portfolio_value],performance_data[portfolio_id],performance_data[[#This Row],[portfolio_id]],performance_data[date],performance_data[[#This Row],[starting_date]])</f>
        <v>240194.59</v>
      </c>
      <c r="Q1186" s="15">
        <f>performance_data[[#This Row],[latest_value]]-performance_data[[#This Row],[starting_value]]</f>
        <v>189024.4</v>
      </c>
      <c r="R1186" s="15">
        <f>performance_data[[#This Row],[net_inflows]]-performance_data[[#This Row],[net_outflows]]</f>
        <v>11633.34</v>
      </c>
      <c r="S1186" s="15" t="str">
        <f>IF(performance_data[[#This Row],[net_inflows]]&gt;AVERAGE(performance_data[net_inflows]),"High","Low")</f>
        <v>High</v>
      </c>
      <c r="T1186" s="15">
        <f>AVERAGEIF(performance_data[inflow_flag],performance_data[[#This Row],[inflow_flag]],performance_data[return_percentage])</f>
        <v>4.8467905675459724</v>
      </c>
      <c r="U1186" s="17">
        <f>IF(performance_data[[#This Row],[return_percentage]]&lt;performance_data[[#This Row],[benchmark_return]],1,0)</f>
        <v>0</v>
      </c>
      <c r="V1186" s="17">
        <f>COUNTIFS(performance_data[portfolio_id],performance_data[[#This Row],[portfolio_id]])</f>
        <v>25</v>
      </c>
      <c r="W1186" s="17">
        <f>COUNTIFS(performance_data[portfolio_id],performance_data[[#This Row],[portfolio_id]],
          performance_data[return_flag],1)</f>
        <v>9</v>
      </c>
      <c r="X1186" s="15">
        <f>performance_data[[#This Row],[underperform_flag_count]]/performance_data[[#This Row],[totalportfoliocount]]</f>
        <v>0.36</v>
      </c>
    </row>
    <row r="1187" spans="1:24" x14ac:dyDescent="0.3">
      <c r="A1187">
        <v>2720</v>
      </c>
      <c r="B1187" s="1">
        <v>45085</v>
      </c>
      <c r="C1187">
        <v>498661.37</v>
      </c>
      <c r="D1187">
        <v>1.1100000000000001</v>
      </c>
      <c r="E1187">
        <v>0.97</v>
      </c>
      <c r="F1187">
        <v>2830.13</v>
      </c>
      <c r="G1187">
        <v>15110.53</v>
      </c>
      <c r="H1187" t="s">
        <v>2213</v>
      </c>
      <c r="I1187" t="s">
        <v>2211</v>
      </c>
      <c r="J1187">
        <v>6</v>
      </c>
      <c r="K1187" t="s">
        <v>2212</v>
      </c>
      <c r="L1187" t="str">
        <f>IF(performance_data[[#This Row],[return_percentage]]&gt;=performance_data[[#This Row],[benchmark_return]],"Higher","Lower")</f>
        <v>Higher</v>
      </c>
      <c r="M1187" s="14">
        <f xml:space="preserve"> _xlfn.MAXIFS(performance_data[date],performance_data[portfolio_id],performance_data[[#This Row],[portfolio_id]])</f>
        <v>45522</v>
      </c>
      <c r="N1187" s="14">
        <f xml:space="preserve"> _xlfn.MINIFS(performance_data[date],performance_data[portfolio_id],performance_data[[#This Row],[portfolio_id]])</f>
        <v>44842</v>
      </c>
      <c r="O1187" s="15">
        <f>_xlfn.MAXIFS(performance_data[portfolio_value],performance_data[portfolio_id],performance_data[[#This Row],[portfolio_id]],performance_data[date],performance_data[[#This Row],[latest_date]])</f>
        <v>429218.99</v>
      </c>
      <c r="P1187" s="15">
        <f>_xlfn.MAXIFS(performance_data[portfolio_value],performance_data[portfolio_id],performance_data[[#This Row],[portfolio_id]],performance_data[date],performance_data[[#This Row],[starting_date]])</f>
        <v>240194.59</v>
      </c>
      <c r="Q1187" s="15">
        <f>performance_data[[#This Row],[latest_value]]-performance_data[[#This Row],[starting_value]]</f>
        <v>189024.4</v>
      </c>
      <c r="R1187" s="15">
        <f>performance_data[[#This Row],[net_inflows]]-performance_data[[#This Row],[net_outflows]]</f>
        <v>-12280.400000000001</v>
      </c>
      <c r="S1187" s="15" t="str">
        <f>IF(performance_data[[#This Row],[net_inflows]]&gt;AVERAGE(performance_data[net_inflows]),"High","Low")</f>
        <v>Low</v>
      </c>
      <c r="T1187" s="15">
        <f>AVERAGEIF(performance_data[inflow_flag],performance_data[[#This Row],[inflow_flag]],performance_data[return_percentage])</f>
        <v>5.0457846277021572</v>
      </c>
      <c r="U1187" s="17">
        <f>IF(performance_data[[#This Row],[return_percentage]]&lt;performance_data[[#This Row],[benchmark_return]],1,0)</f>
        <v>0</v>
      </c>
      <c r="V1187" s="17">
        <f>COUNTIFS(performance_data[portfolio_id],performance_data[[#This Row],[portfolio_id]])</f>
        <v>25</v>
      </c>
      <c r="W1187" s="17">
        <f>COUNTIFS(performance_data[portfolio_id],performance_data[[#This Row],[portfolio_id]],
          performance_data[return_flag],1)</f>
        <v>9</v>
      </c>
      <c r="X1187" s="15">
        <f>performance_data[[#This Row],[underperform_flag_count]]/performance_data[[#This Row],[totalportfoliocount]]</f>
        <v>0.36</v>
      </c>
    </row>
    <row r="1188" spans="1:24" x14ac:dyDescent="0.3">
      <c r="A1188">
        <v>2720</v>
      </c>
      <c r="B1188" s="1">
        <v>45329</v>
      </c>
      <c r="C1188">
        <v>479072.4</v>
      </c>
      <c r="D1188">
        <v>-4.28</v>
      </c>
      <c r="E1188">
        <v>-4.7</v>
      </c>
      <c r="F1188">
        <v>16151.89</v>
      </c>
      <c r="G1188">
        <v>9984.9599999999991</v>
      </c>
      <c r="H1188" t="s">
        <v>2205</v>
      </c>
      <c r="I1188" t="s">
        <v>2206</v>
      </c>
      <c r="J1188">
        <v>2</v>
      </c>
      <c r="K1188" t="s">
        <v>2226</v>
      </c>
      <c r="L1188" t="str">
        <f>IF(performance_data[[#This Row],[return_percentage]]&gt;=performance_data[[#This Row],[benchmark_return]],"Higher","Lower")</f>
        <v>Higher</v>
      </c>
      <c r="M1188" s="14">
        <f xml:space="preserve"> _xlfn.MAXIFS(performance_data[date],performance_data[portfolio_id],performance_data[[#This Row],[portfolio_id]])</f>
        <v>45522</v>
      </c>
      <c r="N1188" s="14">
        <f xml:space="preserve"> _xlfn.MINIFS(performance_data[date],performance_data[portfolio_id],performance_data[[#This Row],[portfolio_id]])</f>
        <v>44842</v>
      </c>
      <c r="O1188" s="15">
        <f>_xlfn.MAXIFS(performance_data[portfolio_value],performance_data[portfolio_id],performance_data[[#This Row],[portfolio_id]],performance_data[date],performance_data[[#This Row],[latest_date]])</f>
        <v>429218.99</v>
      </c>
      <c r="P1188" s="15">
        <f>_xlfn.MAXIFS(performance_data[portfolio_value],performance_data[portfolio_id],performance_data[[#This Row],[portfolio_id]],performance_data[date],performance_data[[#This Row],[starting_date]])</f>
        <v>240194.59</v>
      </c>
      <c r="Q1188" s="15">
        <f>performance_data[[#This Row],[latest_value]]-performance_data[[#This Row],[starting_value]]</f>
        <v>189024.4</v>
      </c>
      <c r="R1188" s="15">
        <f>performance_data[[#This Row],[net_inflows]]-performance_data[[#This Row],[net_outflows]]</f>
        <v>6166.93</v>
      </c>
      <c r="S1188" s="15" t="str">
        <f>IF(performance_data[[#This Row],[net_inflows]]&gt;AVERAGE(performance_data[net_inflows]),"High","Low")</f>
        <v>High</v>
      </c>
      <c r="T1188" s="15">
        <f>AVERAGEIF(performance_data[inflow_flag],performance_data[[#This Row],[inflow_flag]],performance_data[return_percentage])</f>
        <v>4.8467905675459724</v>
      </c>
      <c r="U1188" s="17">
        <f>IF(performance_data[[#This Row],[return_percentage]]&lt;performance_data[[#This Row],[benchmark_return]],1,0)</f>
        <v>0</v>
      </c>
      <c r="V1188" s="17">
        <f>COUNTIFS(performance_data[portfolio_id],performance_data[[#This Row],[portfolio_id]])</f>
        <v>25</v>
      </c>
      <c r="W1188" s="17">
        <f>COUNTIFS(performance_data[portfolio_id],performance_data[[#This Row],[portfolio_id]],
          performance_data[return_flag],1)</f>
        <v>9</v>
      </c>
      <c r="X1188" s="15">
        <f>performance_data[[#This Row],[underperform_flag_count]]/performance_data[[#This Row],[totalportfoliocount]]</f>
        <v>0.36</v>
      </c>
    </row>
    <row r="1189" spans="1:24" x14ac:dyDescent="0.3">
      <c r="A1189">
        <v>2720</v>
      </c>
      <c r="B1189" s="1">
        <v>44842</v>
      </c>
      <c r="C1189">
        <v>240194.59</v>
      </c>
      <c r="D1189">
        <v>-0.99</v>
      </c>
      <c r="E1189">
        <v>-1.05</v>
      </c>
      <c r="F1189">
        <v>5489.96</v>
      </c>
      <c r="G1189">
        <v>9876.42</v>
      </c>
      <c r="H1189" t="s">
        <v>2220</v>
      </c>
      <c r="I1189" t="s">
        <v>2217</v>
      </c>
      <c r="J1189">
        <v>10</v>
      </c>
      <c r="K1189" t="s">
        <v>2224</v>
      </c>
      <c r="L1189" t="str">
        <f>IF(performance_data[[#This Row],[return_percentage]]&gt;=performance_data[[#This Row],[benchmark_return]],"Higher","Lower")</f>
        <v>Higher</v>
      </c>
      <c r="M1189" s="14">
        <f xml:space="preserve"> _xlfn.MAXIFS(performance_data[date],performance_data[portfolio_id],performance_data[[#This Row],[portfolio_id]])</f>
        <v>45522</v>
      </c>
      <c r="N1189" s="14">
        <f xml:space="preserve"> _xlfn.MINIFS(performance_data[date],performance_data[portfolio_id],performance_data[[#This Row],[portfolio_id]])</f>
        <v>44842</v>
      </c>
      <c r="O1189" s="15">
        <f>_xlfn.MAXIFS(performance_data[portfolio_value],performance_data[portfolio_id],performance_data[[#This Row],[portfolio_id]],performance_data[date],performance_data[[#This Row],[latest_date]])</f>
        <v>429218.99</v>
      </c>
      <c r="P1189" s="15">
        <f>_xlfn.MAXIFS(performance_data[portfolio_value],performance_data[portfolio_id],performance_data[[#This Row],[portfolio_id]],performance_data[date],performance_data[[#This Row],[starting_date]])</f>
        <v>240194.59</v>
      </c>
      <c r="Q1189" s="15">
        <f>performance_data[[#This Row],[latest_value]]-performance_data[[#This Row],[starting_value]]</f>
        <v>189024.4</v>
      </c>
      <c r="R1189" s="15">
        <f>performance_data[[#This Row],[net_inflows]]-performance_data[[#This Row],[net_outflows]]</f>
        <v>-4386.46</v>
      </c>
      <c r="S1189" s="15" t="str">
        <f>IF(performance_data[[#This Row],[net_inflows]]&gt;AVERAGE(performance_data[net_inflows]),"High","Low")</f>
        <v>Low</v>
      </c>
      <c r="T1189" s="15">
        <f>AVERAGEIF(performance_data[inflow_flag],performance_data[[#This Row],[inflow_flag]],performance_data[return_percentage])</f>
        <v>5.0457846277021572</v>
      </c>
      <c r="U1189" s="17">
        <f>IF(performance_data[[#This Row],[return_percentage]]&lt;performance_data[[#This Row],[benchmark_return]],1,0)</f>
        <v>0</v>
      </c>
      <c r="V1189" s="17">
        <f>COUNTIFS(performance_data[portfolio_id],performance_data[[#This Row],[portfolio_id]])</f>
        <v>25</v>
      </c>
      <c r="W1189" s="17">
        <f>COUNTIFS(performance_data[portfolio_id],performance_data[[#This Row],[portfolio_id]],
          performance_data[return_flag],1)</f>
        <v>9</v>
      </c>
      <c r="X1189" s="15">
        <f>performance_data[[#This Row],[underperform_flag_count]]/performance_data[[#This Row],[totalportfoliocount]]</f>
        <v>0.36</v>
      </c>
    </row>
    <row r="1190" spans="1:24" x14ac:dyDescent="0.3">
      <c r="A1190">
        <v>2720</v>
      </c>
      <c r="B1190" s="1">
        <v>45302</v>
      </c>
      <c r="C1190">
        <v>453049.29</v>
      </c>
      <c r="D1190">
        <v>-9.1300000000000008</v>
      </c>
      <c r="E1190">
        <v>-9.6</v>
      </c>
      <c r="F1190">
        <v>5013.6400000000003</v>
      </c>
      <c r="G1190">
        <v>11516.05</v>
      </c>
      <c r="H1190" t="s">
        <v>2205</v>
      </c>
      <c r="I1190" t="s">
        <v>2206</v>
      </c>
      <c r="J1190">
        <v>1</v>
      </c>
      <c r="K1190" t="s">
        <v>2207</v>
      </c>
      <c r="L1190" t="str">
        <f>IF(performance_data[[#This Row],[return_percentage]]&gt;=performance_data[[#This Row],[benchmark_return]],"Higher","Lower")</f>
        <v>Higher</v>
      </c>
      <c r="M1190" s="14">
        <f xml:space="preserve"> _xlfn.MAXIFS(performance_data[date],performance_data[portfolio_id],performance_data[[#This Row],[portfolio_id]])</f>
        <v>45522</v>
      </c>
      <c r="N1190" s="14">
        <f xml:space="preserve"> _xlfn.MINIFS(performance_data[date],performance_data[portfolio_id],performance_data[[#This Row],[portfolio_id]])</f>
        <v>44842</v>
      </c>
      <c r="O1190" s="15">
        <f>_xlfn.MAXIFS(performance_data[portfolio_value],performance_data[portfolio_id],performance_data[[#This Row],[portfolio_id]],performance_data[date],performance_data[[#This Row],[latest_date]])</f>
        <v>429218.99</v>
      </c>
      <c r="P1190" s="15">
        <f>_xlfn.MAXIFS(performance_data[portfolio_value],performance_data[portfolio_id],performance_data[[#This Row],[portfolio_id]],performance_data[date],performance_data[[#This Row],[starting_date]])</f>
        <v>240194.59</v>
      </c>
      <c r="Q1190" s="15">
        <f>performance_data[[#This Row],[latest_value]]-performance_data[[#This Row],[starting_value]]</f>
        <v>189024.4</v>
      </c>
      <c r="R1190" s="15">
        <f>performance_data[[#This Row],[net_inflows]]-performance_data[[#This Row],[net_outflows]]</f>
        <v>-6502.4099999999989</v>
      </c>
      <c r="S1190" s="15" t="str">
        <f>IF(performance_data[[#This Row],[net_inflows]]&gt;AVERAGE(performance_data[net_inflows]),"High","Low")</f>
        <v>Low</v>
      </c>
      <c r="T1190" s="15">
        <f>AVERAGEIF(performance_data[inflow_flag],performance_data[[#This Row],[inflow_flag]],performance_data[return_percentage])</f>
        <v>5.0457846277021572</v>
      </c>
      <c r="U1190" s="17">
        <f>IF(performance_data[[#This Row],[return_percentage]]&lt;performance_data[[#This Row],[benchmark_return]],1,0)</f>
        <v>0</v>
      </c>
      <c r="V1190" s="17">
        <f>COUNTIFS(performance_data[portfolio_id],performance_data[[#This Row],[portfolio_id]])</f>
        <v>25</v>
      </c>
      <c r="W1190" s="17">
        <f>COUNTIFS(performance_data[portfolio_id],performance_data[[#This Row],[portfolio_id]],
          performance_data[return_flag],1)</f>
        <v>9</v>
      </c>
      <c r="X1190" s="15">
        <f>performance_data[[#This Row],[underperform_flag_count]]/performance_data[[#This Row],[totalportfoliocount]]</f>
        <v>0.36</v>
      </c>
    </row>
    <row r="1191" spans="1:24" x14ac:dyDescent="0.3">
      <c r="A1191">
        <v>2720</v>
      </c>
      <c r="B1191" s="1">
        <v>45011</v>
      </c>
      <c r="C1191">
        <v>381396.39</v>
      </c>
      <c r="D1191">
        <v>9.64</v>
      </c>
      <c r="E1191">
        <v>10.37</v>
      </c>
      <c r="F1191">
        <v>6327.62</v>
      </c>
      <c r="G1191">
        <v>6976.77</v>
      </c>
      <c r="H1191" t="s">
        <v>2213</v>
      </c>
      <c r="I1191" t="s">
        <v>2206</v>
      </c>
      <c r="J1191">
        <v>3</v>
      </c>
      <c r="K1191" t="s">
        <v>2222</v>
      </c>
      <c r="L1191" t="str">
        <f>IF(performance_data[[#This Row],[return_percentage]]&gt;=performance_data[[#This Row],[benchmark_return]],"Higher","Lower")</f>
        <v>Lower</v>
      </c>
      <c r="M1191" s="14">
        <f xml:space="preserve"> _xlfn.MAXIFS(performance_data[date],performance_data[portfolio_id],performance_data[[#This Row],[portfolio_id]])</f>
        <v>45522</v>
      </c>
      <c r="N1191" s="14">
        <f xml:space="preserve"> _xlfn.MINIFS(performance_data[date],performance_data[portfolio_id],performance_data[[#This Row],[portfolio_id]])</f>
        <v>44842</v>
      </c>
      <c r="O1191" s="15">
        <f>_xlfn.MAXIFS(performance_data[portfolio_value],performance_data[portfolio_id],performance_data[[#This Row],[portfolio_id]],performance_data[date],performance_data[[#This Row],[latest_date]])</f>
        <v>429218.99</v>
      </c>
      <c r="P1191" s="15">
        <f>_xlfn.MAXIFS(performance_data[portfolio_value],performance_data[portfolio_id],performance_data[[#This Row],[portfolio_id]],performance_data[date],performance_data[[#This Row],[starting_date]])</f>
        <v>240194.59</v>
      </c>
      <c r="Q1191" s="15">
        <f>performance_data[[#This Row],[latest_value]]-performance_data[[#This Row],[starting_value]]</f>
        <v>189024.4</v>
      </c>
      <c r="R1191" s="15">
        <f>performance_data[[#This Row],[net_inflows]]-performance_data[[#This Row],[net_outflows]]</f>
        <v>-649.15000000000055</v>
      </c>
      <c r="S1191" s="15" t="str">
        <f>IF(performance_data[[#This Row],[net_inflows]]&gt;AVERAGE(performance_data[net_inflows]),"High","Low")</f>
        <v>Low</v>
      </c>
      <c r="T1191" s="15">
        <f>AVERAGEIF(performance_data[inflow_flag],performance_data[[#This Row],[inflow_flag]],performance_data[return_percentage])</f>
        <v>5.0457846277021572</v>
      </c>
      <c r="U1191" s="17">
        <f>IF(performance_data[[#This Row],[return_percentage]]&lt;performance_data[[#This Row],[benchmark_return]],1,0)</f>
        <v>1</v>
      </c>
      <c r="V1191" s="17">
        <f>COUNTIFS(performance_data[portfolio_id],performance_data[[#This Row],[portfolio_id]])</f>
        <v>25</v>
      </c>
      <c r="W1191" s="17">
        <f>COUNTIFS(performance_data[portfolio_id],performance_data[[#This Row],[portfolio_id]],
          performance_data[return_flag],1)</f>
        <v>9</v>
      </c>
      <c r="X1191" s="15">
        <f>performance_data[[#This Row],[underperform_flag_count]]/performance_data[[#This Row],[totalportfoliocount]]</f>
        <v>0.36</v>
      </c>
    </row>
    <row r="1192" spans="1:24" x14ac:dyDescent="0.3">
      <c r="A1192">
        <v>2720</v>
      </c>
      <c r="B1192" s="1">
        <v>45441</v>
      </c>
      <c r="C1192">
        <v>354314.03</v>
      </c>
      <c r="D1192">
        <v>-2.58</v>
      </c>
      <c r="E1192">
        <v>-2.79</v>
      </c>
      <c r="F1192">
        <v>8119.19</v>
      </c>
      <c r="G1192">
        <v>8303.7199999999993</v>
      </c>
      <c r="H1192" t="s">
        <v>2205</v>
      </c>
      <c r="I1192" t="s">
        <v>2211</v>
      </c>
      <c r="J1192">
        <v>5</v>
      </c>
      <c r="K1192" t="s">
        <v>2223</v>
      </c>
      <c r="L1192" t="str">
        <f>IF(performance_data[[#This Row],[return_percentage]]&gt;=performance_data[[#This Row],[benchmark_return]],"Higher","Lower")</f>
        <v>Higher</v>
      </c>
      <c r="M1192" s="14">
        <f xml:space="preserve"> _xlfn.MAXIFS(performance_data[date],performance_data[portfolio_id],performance_data[[#This Row],[portfolio_id]])</f>
        <v>45522</v>
      </c>
      <c r="N1192" s="14">
        <f xml:space="preserve"> _xlfn.MINIFS(performance_data[date],performance_data[portfolio_id],performance_data[[#This Row],[portfolio_id]])</f>
        <v>44842</v>
      </c>
      <c r="O1192" s="15">
        <f>_xlfn.MAXIFS(performance_data[portfolio_value],performance_data[portfolio_id],performance_data[[#This Row],[portfolio_id]],performance_data[date],performance_data[[#This Row],[latest_date]])</f>
        <v>429218.99</v>
      </c>
      <c r="P1192" s="15">
        <f>_xlfn.MAXIFS(performance_data[portfolio_value],performance_data[portfolio_id],performance_data[[#This Row],[portfolio_id]],performance_data[date],performance_data[[#This Row],[starting_date]])</f>
        <v>240194.59</v>
      </c>
      <c r="Q1192" s="15">
        <f>performance_data[[#This Row],[latest_value]]-performance_data[[#This Row],[starting_value]]</f>
        <v>189024.4</v>
      </c>
      <c r="R1192" s="15">
        <f>performance_data[[#This Row],[net_inflows]]-performance_data[[#This Row],[net_outflows]]</f>
        <v>-184.52999999999975</v>
      </c>
      <c r="S1192" s="15" t="str">
        <f>IF(performance_data[[#This Row],[net_inflows]]&gt;AVERAGE(performance_data[net_inflows]),"High","Low")</f>
        <v>Low</v>
      </c>
      <c r="T1192" s="15">
        <f>AVERAGEIF(performance_data[inflow_flag],performance_data[[#This Row],[inflow_flag]],performance_data[return_percentage])</f>
        <v>5.0457846277021572</v>
      </c>
      <c r="U1192" s="17">
        <f>IF(performance_data[[#This Row],[return_percentage]]&lt;performance_data[[#This Row],[benchmark_return]],1,0)</f>
        <v>0</v>
      </c>
      <c r="V1192" s="17">
        <f>COUNTIFS(performance_data[portfolio_id],performance_data[[#This Row],[portfolio_id]])</f>
        <v>25</v>
      </c>
      <c r="W1192" s="17">
        <f>COUNTIFS(performance_data[portfolio_id],performance_data[[#This Row],[portfolio_id]],
          performance_data[return_flag],1)</f>
        <v>9</v>
      </c>
      <c r="X1192" s="15">
        <f>performance_data[[#This Row],[underperform_flag_count]]/performance_data[[#This Row],[totalportfoliocount]]</f>
        <v>0.36</v>
      </c>
    </row>
    <row r="1193" spans="1:24" x14ac:dyDescent="0.3">
      <c r="A1193">
        <v>2720</v>
      </c>
      <c r="B1193" s="1">
        <v>44928</v>
      </c>
      <c r="C1193">
        <v>488095.76</v>
      </c>
      <c r="D1193">
        <v>0.88</v>
      </c>
      <c r="E1193">
        <v>0.82</v>
      </c>
      <c r="F1193">
        <v>15457.96</v>
      </c>
      <c r="G1193">
        <v>16459.14</v>
      </c>
      <c r="H1193" t="s">
        <v>2213</v>
      </c>
      <c r="I1193" t="s">
        <v>2206</v>
      </c>
      <c r="J1193">
        <v>1</v>
      </c>
      <c r="K1193" t="s">
        <v>2207</v>
      </c>
      <c r="L1193" t="str">
        <f>IF(performance_data[[#This Row],[return_percentage]]&gt;=performance_data[[#This Row],[benchmark_return]],"Higher","Lower")</f>
        <v>Higher</v>
      </c>
      <c r="M1193" s="14">
        <f xml:space="preserve"> _xlfn.MAXIFS(performance_data[date],performance_data[portfolio_id],performance_data[[#This Row],[portfolio_id]])</f>
        <v>45522</v>
      </c>
      <c r="N1193" s="14">
        <f xml:space="preserve"> _xlfn.MINIFS(performance_data[date],performance_data[portfolio_id],performance_data[[#This Row],[portfolio_id]])</f>
        <v>44842</v>
      </c>
      <c r="O1193" s="15">
        <f>_xlfn.MAXIFS(performance_data[portfolio_value],performance_data[portfolio_id],performance_data[[#This Row],[portfolio_id]],performance_data[date],performance_data[[#This Row],[latest_date]])</f>
        <v>429218.99</v>
      </c>
      <c r="P1193" s="15">
        <f>_xlfn.MAXIFS(performance_data[portfolio_value],performance_data[portfolio_id],performance_data[[#This Row],[portfolio_id]],performance_data[date],performance_data[[#This Row],[starting_date]])</f>
        <v>240194.59</v>
      </c>
      <c r="Q1193" s="15">
        <f>performance_data[[#This Row],[latest_value]]-performance_data[[#This Row],[starting_value]]</f>
        <v>189024.4</v>
      </c>
      <c r="R1193" s="15">
        <f>performance_data[[#This Row],[net_inflows]]-performance_data[[#This Row],[net_outflows]]</f>
        <v>-1001.1800000000003</v>
      </c>
      <c r="S1193" s="15" t="str">
        <f>IF(performance_data[[#This Row],[net_inflows]]&gt;AVERAGE(performance_data[net_inflows]),"High","Low")</f>
        <v>High</v>
      </c>
      <c r="T1193" s="15">
        <f>AVERAGEIF(performance_data[inflow_flag],performance_data[[#This Row],[inflow_flag]],performance_data[return_percentage])</f>
        <v>4.8467905675459724</v>
      </c>
      <c r="U1193" s="17">
        <f>IF(performance_data[[#This Row],[return_percentage]]&lt;performance_data[[#This Row],[benchmark_return]],1,0)</f>
        <v>0</v>
      </c>
      <c r="V1193" s="17">
        <f>COUNTIFS(performance_data[portfolio_id],performance_data[[#This Row],[portfolio_id]])</f>
        <v>25</v>
      </c>
      <c r="W1193" s="17">
        <f>COUNTIFS(performance_data[portfolio_id],performance_data[[#This Row],[portfolio_id]],
          performance_data[return_flag],1)</f>
        <v>9</v>
      </c>
      <c r="X1193" s="15">
        <f>performance_data[[#This Row],[underperform_flag_count]]/performance_data[[#This Row],[totalportfoliocount]]</f>
        <v>0.36</v>
      </c>
    </row>
    <row r="1194" spans="1:24" x14ac:dyDescent="0.3">
      <c r="A1194">
        <v>2720</v>
      </c>
      <c r="B1194" s="1">
        <v>45522</v>
      </c>
      <c r="C1194">
        <v>429218.99</v>
      </c>
      <c r="D1194">
        <v>12.7</v>
      </c>
      <c r="E1194">
        <v>10.51</v>
      </c>
      <c r="F1194">
        <v>6385.21</v>
      </c>
      <c r="G1194">
        <v>11158.05</v>
      </c>
      <c r="H1194" t="s">
        <v>2205</v>
      </c>
      <c r="I1194" t="s">
        <v>2209</v>
      </c>
      <c r="J1194">
        <v>8</v>
      </c>
      <c r="K1194" t="s">
        <v>2214</v>
      </c>
      <c r="L1194" t="str">
        <f>IF(performance_data[[#This Row],[return_percentage]]&gt;=performance_data[[#This Row],[benchmark_return]],"Higher","Lower")</f>
        <v>Higher</v>
      </c>
      <c r="M1194" s="14">
        <f xml:space="preserve"> _xlfn.MAXIFS(performance_data[date],performance_data[portfolio_id],performance_data[[#This Row],[portfolio_id]])</f>
        <v>45522</v>
      </c>
      <c r="N1194" s="14">
        <f xml:space="preserve"> _xlfn.MINIFS(performance_data[date],performance_data[portfolio_id],performance_data[[#This Row],[portfolio_id]])</f>
        <v>44842</v>
      </c>
      <c r="O1194" s="15">
        <f>_xlfn.MAXIFS(performance_data[portfolio_value],performance_data[portfolio_id],performance_data[[#This Row],[portfolio_id]],performance_data[date],performance_data[[#This Row],[latest_date]])</f>
        <v>429218.99</v>
      </c>
      <c r="P1194" s="15">
        <f>_xlfn.MAXIFS(performance_data[portfolio_value],performance_data[portfolio_id],performance_data[[#This Row],[portfolio_id]],performance_data[date],performance_data[[#This Row],[starting_date]])</f>
        <v>240194.59</v>
      </c>
      <c r="Q1194" s="15">
        <f>performance_data[[#This Row],[latest_value]]-performance_data[[#This Row],[starting_value]]</f>
        <v>189024.4</v>
      </c>
      <c r="R1194" s="15">
        <f>performance_data[[#This Row],[net_inflows]]-performance_data[[#This Row],[net_outflows]]</f>
        <v>-4772.8399999999992</v>
      </c>
      <c r="S1194" s="15" t="str">
        <f>IF(performance_data[[#This Row],[net_inflows]]&gt;AVERAGE(performance_data[net_inflows]),"High","Low")</f>
        <v>Low</v>
      </c>
      <c r="T1194" s="15">
        <f>AVERAGEIF(performance_data[inflow_flag],performance_data[[#This Row],[inflow_flag]],performance_data[return_percentage])</f>
        <v>5.0457846277021572</v>
      </c>
      <c r="U1194" s="17">
        <f>IF(performance_data[[#This Row],[return_percentage]]&lt;performance_data[[#This Row],[benchmark_return]],1,0)</f>
        <v>0</v>
      </c>
      <c r="V1194" s="17">
        <f>COUNTIFS(performance_data[portfolio_id],performance_data[[#This Row],[portfolio_id]])</f>
        <v>25</v>
      </c>
      <c r="W1194" s="17">
        <f>COUNTIFS(performance_data[portfolio_id],performance_data[[#This Row],[portfolio_id]],
          performance_data[return_flag],1)</f>
        <v>9</v>
      </c>
      <c r="X1194" s="15">
        <f>performance_data[[#This Row],[underperform_flag_count]]/performance_data[[#This Row],[totalportfoliocount]]</f>
        <v>0.36</v>
      </c>
    </row>
    <row r="1195" spans="1:24" x14ac:dyDescent="0.3">
      <c r="A1195">
        <v>2720</v>
      </c>
      <c r="B1195" s="1">
        <v>45149</v>
      </c>
      <c r="C1195">
        <v>7572.04</v>
      </c>
      <c r="D1195">
        <v>-1.62</v>
      </c>
      <c r="E1195">
        <v>-1.86</v>
      </c>
      <c r="F1195">
        <v>3119.98</v>
      </c>
      <c r="G1195">
        <v>18001.04</v>
      </c>
      <c r="H1195" t="s">
        <v>2213</v>
      </c>
      <c r="I1195" t="s">
        <v>2209</v>
      </c>
      <c r="J1195">
        <v>8</v>
      </c>
      <c r="K1195" t="s">
        <v>2214</v>
      </c>
      <c r="L1195" t="str">
        <f>IF(performance_data[[#This Row],[return_percentage]]&gt;=performance_data[[#This Row],[benchmark_return]],"Higher","Lower")</f>
        <v>Higher</v>
      </c>
      <c r="M1195" s="14">
        <f xml:space="preserve"> _xlfn.MAXIFS(performance_data[date],performance_data[portfolio_id],performance_data[[#This Row],[portfolio_id]])</f>
        <v>45522</v>
      </c>
      <c r="N1195" s="14">
        <f xml:space="preserve"> _xlfn.MINIFS(performance_data[date],performance_data[portfolio_id],performance_data[[#This Row],[portfolio_id]])</f>
        <v>44842</v>
      </c>
      <c r="O1195" s="15">
        <f>_xlfn.MAXIFS(performance_data[portfolio_value],performance_data[portfolio_id],performance_data[[#This Row],[portfolio_id]],performance_data[date],performance_data[[#This Row],[latest_date]])</f>
        <v>429218.99</v>
      </c>
      <c r="P1195" s="15">
        <f>_xlfn.MAXIFS(performance_data[portfolio_value],performance_data[portfolio_id],performance_data[[#This Row],[portfolio_id]],performance_data[date],performance_data[[#This Row],[starting_date]])</f>
        <v>240194.59</v>
      </c>
      <c r="Q1195" s="15">
        <f>performance_data[[#This Row],[latest_value]]-performance_data[[#This Row],[starting_value]]</f>
        <v>189024.4</v>
      </c>
      <c r="R1195" s="15">
        <f>performance_data[[#This Row],[net_inflows]]-performance_data[[#This Row],[net_outflows]]</f>
        <v>-14881.060000000001</v>
      </c>
      <c r="S1195" s="15" t="str">
        <f>IF(performance_data[[#This Row],[net_inflows]]&gt;AVERAGE(performance_data[net_inflows]),"High","Low")</f>
        <v>Low</v>
      </c>
      <c r="T1195" s="15">
        <f>AVERAGEIF(performance_data[inflow_flag],performance_data[[#This Row],[inflow_flag]],performance_data[return_percentage])</f>
        <v>5.0457846277021572</v>
      </c>
      <c r="U1195" s="17">
        <f>IF(performance_data[[#This Row],[return_percentage]]&lt;performance_data[[#This Row],[benchmark_return]],1,0)</f>
        <v>0</v>
      </c>
      <c r="V1195" s="17">
        <f>COUNTIFS(performance_data[portfolio_id],performance_data[[#This Row],[portfolio_id]])</f>
        <v>25</v>
      </c>
      <c r="W1195" s="17">
        <f>COUNTIFS(performance_data[portfolio_id],performance_data[[#This Row],[portfolio_id]],
          performance_data[return_flag],1)</f>
        <v>9</v>
      </c>
      <c r="X1195" s="15">
        <f>performance_data[[#This Row],[underperform_flag_count]]/performance_data[[#This Row],[totalportfoliocount]]</f>
        <v>0.36</v>
      </c>
    </row>
    <row r="1196" spans="1:24" x14ac:dyDescent="0.3">
      <c r="A1196">
        <v>2720</v>
      </c>
      <c r="B1196" s="1">
        <v>44886</v>
      </c>
      <c r="C1196">
        <v>483955.15</v>
      </c>
      <c r="D1196">
        <v>-4.7</v>
      </c>
      <c r="E1196">
        <v>-4.68</v>
      </c>
      <c r="F1196">
        <v>11113.37</v>
      </c>
      <c r="G1196">
        <v>8625.2999999999993</v>
      </c>
      <c r="H1196" t="s">
        <v>2220</v>
      </c>
      <c r="I1196" t="s">
        <v>2217</v>
      </c>
      <c r="J1196">
        <v>11</v>
      </c>
      <c r="K1196" t="s">
        <v>2219</v>
      </c>
      <c r="L1196" t="str">
        <f>IF(performance_data[[#This Row],[return_percentage]]&gt;=performance_data[[#This Row],[benchmark_return]],"Higher","Lower")</f>
        <v>Lower</v>
      </c>
      <c r="M1196" s="14">
        <f xml:space="preserve"> _xlfn.MAXIFS(performance_data[date],performance_data[portfolio_id],performance_data[[#This Row],[portfolio_id]])</f>
        <v>45522</v>
      </c>
      <c r="N1196" s="14">
        <f xml:space="preserve"> _xlfn.MINIFS(performance_data[date],performance_data[portfolio_id],performance_data[[#This Row],[portfolio_id]])</f>
        <v>44842</v>
      </c>
      <c r="O1196" s="15">
        <f>_xlfn.MAXIFS(performance_data[portfolio_value],performance_data[portfolio_id],performance_data[[#This Row],[portfolio_id]],performance_data[date],performance_data[[#This Row],[latest_date]])</f>
        <v>429218.99</v>
      </c>
      <c r="P1196" s="15">
        <f>_xlfn.MAXIFS(performance_data[portfolio_value],performance_data[portfolio_id],performance_data[[#This Row],[portfolio_id]],performance_data[date],performance_data[[#This Row],[starting_date]])</f>
        <v>240194.59</v>
      </c>
      <c r="Q1196" s="15">
        <f>performance_data[[#This Row],[latest_value]]-performance_data[[#This Row],[starting_value]]</f>
        <v>189024.4</v>
      </c>
      <c r="R1196" s="15">
        <f>performance_data[[#This Row],[net_inflows]]-performance_data[[#This Row],[net_outflows]]</f>
        <v>2488.0700000000015</v>
      </c>
      <c r="S1196" s="15" t="str">
        <f>IF(performance_data[[#This Row],[net_inflows]]&gt;AVERAGE(performance_data[net_inflows]),"High","Low")</f>
        <v>High</v>
      </c>
      <c r="T1196" s="15">
        <f>AVERAGEIF(performance_data[inflow_flag],performance_data[[#This Row],[inflow_flag]],performance_data[return_percentage])</f>
        <v>4.8467905675459724</v>
      </c>
      <c r="U1196" s="17">
        <f>IF(performance_data[[#This Row],[return_percentage]]&lt;performance_data[[#This Row],[benchmark_return]],1,0)</f>
        <v>1</v>
      </c>
      <c r="V1196" s="17">
        <f>COUNTIFS(performance_data[portfolio_id],performance_data[[#This Row],[portfolio_id]])</f>
        <v>25</v>
      </c>
      <c r="W1196" s="17">
        <f>COUNTIFS(performance_data[portfolio_id],performance_data[[#This Row],[portfolio_id]],
          performance_data[return_flag],1)</f>
        <v>9</v>
      </c>
      <c r="X1196" s="15">
        <f>performance_data[[#This Row],[underperform_flag_count]]/performance_data[[#This Row],[totalportfoliocount]]</f>
        <v>0.36</v>
      </c>
    </row>
    <row r="1197" spans="1:24" x14ac:dyDescent="0.3">
      <c r="A1197">
        <v>2823</v>
      </c>
      <c r="B1197" s="1">
        <v>45197</v>
      </c>
      <c r="C1197">
        <v>61349.93</v>
      </c>
      <c r="D1197">
        <v>8.33</v>
      </c>
      <c r="E1197">
        <v>9.49</v>
      </c>
      <c r="F1197">
        <v>12779.97</v>
      </c>
      <c r="G1197">
        <v>2622.24</v>
      </c>
      <c r="H1197" t="s">
        <v>2213</v>
      </c>
      <c r="I1197" t="s">
        <v>2209</v>
      </c>
      <c r="J1197">
        <v>9</v>
      </c>
      <c r="K1197" t="s">
        <v>2221</v>
      </c>
      <c r="L1197" t="str">
        <f>IF(performance_data[[#This Row],[return_percentage]]&gt;=performance_data[[#This Row],[benchmark_return]],"Higher","Lower")</f>
        <v>Lower</v>
      </c>
      <c r="M1197" s="14">
        <f xml:space="preserve"> _xlfn.MAXIFS(performance_data[date],performance_data[portfolio_id],performance_data[[#This Row],[portfolio_id]])</f>
        <v>45515</v>
      </c>
      <c r="N1197" s="14">
        <f xml:space="preserve"> _xlfn.MINIFS(performance_data[date],performance_data[portfolio_id],performance_data[[#This Row],[portfolio_id]])</f>
        <v>44842</v>
      </c>
      <c r="O1197" s="15">
        <f>_xlfn.MAXIFS(performance_data[portfolio_value],performance_data[portfolio_id],performance_data[[#This Row],[portfolio_id]],performance_data[date],performance_data[[#This Row],[latest_date]])</f>
        <v>364041.95</v>
      </c>
      <c r="P1197" s="15">
        <f>_xlfn.MAXIFS(performance_data[portfolio_value],performance_data[portfolio_id],performance_data[[#This Row],[portfolio_id]],performance_data[date],performance_data[[#This Row],[starting_date]])</f>
        <v>487679.25</v>
      </c>
      <c r="Q1197" s="15">
        <f>performance_data[[#This Row],[latest_value]]-performance_data[[#This Row],[starting_value]]</f>
        <v>-123637.29999999999</v>
      </c>
      <c r="R1197" s="15">
        <f>performance_data[[#This Row],[net_inflows]]-performance_data[[#This Row],[net_outflows]]</f>
        <v>10157.73</v>
      </c>
      <c r="S1197" s="15" t="str">
        <f>IF(performance_data[[#This Row],[net_inflows]]&gt;AVERAGE(performance_data[net_inflows]),"High","Low")</f>
        <v>High</v>
      </c>
      <c r="T1197" s="15">
        <f>AVERAGEIF(performance_data[inflow_flag],performance_data[[#This Row],[inflow_flag]],performance_data[return_percentage])</f>
        <v>4.8467905675459724</v>
      </c>
      <c r="U1197" s="17">
        <f>IF(performance_data[[#This Row],[return_percentage]]&lt;performance_data[[#This Row],[benchmark_return]],1,0)</f>
        <v>1</v>
      </c>
      <c r="V1197" s="17">
        <f>COUNTIFS(performance_data[portfolio_id],performance_data[[#This Row],[portfolio_id]])</f>
        <v>30</v>
      </c>
      <c r="W1197" s="17">
        <f>COUNTIFS(performance_data[portfolio_id],performance_data[[#This Row],[portfolio_id]],
          performance_data[return_flag],1)</f>
        <v>12</v>
      </c>
      <c r="X1197" s="15">
        <f>performance_data[[#This Row],[underperform_flag_count]]/performance_data[[#This Row],[totalportfoliocount]]</f>
        <v>0.4</v>
      </c>
    </row>
    <row r="1198" spans="1:24" x14ac:dyDescent="0.3">
      <c r="A1198">
        <v>2823</v>
      </c>
      <c r="B1198" s="1">
        <v>44963</v>
      </c>
      <c r="C1198">
        <v>326484.21000000002</v>
      </c>
      <c r="D1198">
        <v>-0.08</v>
      </c>
      <c r="E1198">
        <v>-0.06</v>
      </c>
      <c r="F1198">
        <v>6260.45</v>
      </c>
      <c r="G1198">
        <v>16278.11</v>
      </c>
      <c r="H1198" t="s">
        <v>2213</v>
      </c>
      <c r="I1198" t="s">
        <v>2206</v>
      </c>
      <c r="J1198">
        <v>2</v>
      </c>
      <c r="K1198" t="s">
        <v>2226</v>
      </c>
      <c r="L1198" t="str">
        <f>IF(performance_data[[#This Row],[return_percentage]]&gt;=performance_data[[#This Row],[benchmark_return]],"Higher","Lower")</f>
        <v>Lower</v>
      </c>
      <c r="M1198" s="14">
        <f xml:space="preserve"> _xlfn.MAXIFS(performance_data[date],performance_data[portfolio_id],performance_data[[#This Row],[portfolio_id]])</f>
        <v>45515</v>
      </c>
      <c r="N1198" s="14">
        <f xml:space="preserve"> _xlfn.MINIFS(performance_data[date],performance_data[portfolio_id],performance_data[[#This Row],[portfolio_id]])</f>
        <v>44842</v>
      </c>
      <c r="O1198" s="15">
        <f>_xlfn.MAXIFS(performance_data[portfolio_value],performance_data[portfolio_id],performance_data[[#This Row],[portfolio_id]],performance_data[date],performance_data[[#This Row],[latest_date]])</f>
        <v>364041.95</v>
      </c>
      <c r="P1198" s="15">
        <f>_xlfn.MAXIFS(performance_data[portfolio_value],performance_data[portfolio_id],performance_data[[#This Row],[portfolio_id]],performance_data[date],performance_data[[#This Row],[starting_date]])</f>
        <v>487679.25</v>
      </c>
      <c r="Q1198" s="15">
        <f>performance_data[[#This Row],[latest_value]]-performance_data[[#This Row],[starting_value]]</f>
        <v>-123637.29999999999</v>
      </c>
      <c r="R1198" s="15">
        <f>performance_data[[#This Row],[net_inflows]]-performance_data[[#This Row],[net_outflows]]</f>
        <v>-10017.66</v>
      </c>
      <c r="S1198" s="15" t="str">
        <f>IF(performance_data[[#This Row],[net_inflows]]&gt;AVERAGE(performance_data[net_inflows]),"High","Low")</f>
        <v>Low</v>
      </c>
      <c r="T1198" s="15">
        <f>AVERAGEIF(performance_data[inflow_flag],performance_data[[#This Row],[inflow_flag]],performance_data[return_percentage])</f>
        <v>5.0457846277021572</v>
      </c>
      <c r="U1198" s="17">
        <f>IF(performance_data[[#This Row],[return_percentage]]&lt;performance_data[[#This Row],[benchmark_return]],1,0)</f>
        <v>1</v>
      </c>
      <c r="V1198" s="17">
        <f>COUNTIFS(performance_data[portfolio_id],performance_data[[#This Row],[portfolio_id]])</f>
        <v>30</v>
      </c>
      <c r="W1198" s="17">
        <f>COUNTIFS(performance_data[portfolio_id],performance_data[[#This Row],[portfolio_id]],
          performance_data[return_flag],1)</f>
        <v>12</v>
      </c>
      <c r="X1198" s="15">
        <f>performance_data[[#This Row],[underperform_flag_count]]/performance_data[[#This Row],[totalportfoliocount]]</f>
        <v>0.4</v>
      </c>
    </row>
    <row r="1199" spans="1:24" x14ac:dyDescent="0.3">
      <c r="A1199">
        <v>2823</v>
      </c>
      <c r="B1199" s="1">
        <v>45443</v>
      </c>
      <c r="C1199">
        <v>334201.89</v>
      </c>
      <c r="D1199">
        <v>2.6</v>
      </c>
      <c r="E1199">
        <v>2.2400000000000002</v>
      </c>
      <c r="F1199">
        <v>358.89</v>
      </c>
      <c r="G1199">
        <v>4702.78</v>
      </c>
      <c r="H1199" t="s">
        <v>2205</v>
      </c>
      <c r="I1199" t="s">
        <v>2211</v>
      </c>
      <c r="J1199">
        <v>5</v>
      </c>
      <c r="K1199" t="s">
        <v>2223</v>
      </c>
      <c r="L1199" t="str">
        <f>IF(performance_data[[#This Row],[return_percentage]]&gt;=performance_data[[#This Row],[benchmark_return]],"Higher","Lower")</f>
        <v>Higher</v>
      </c>
      <c r="M1199" s="14">
        <f xml:space="preserve"> _xlfn.MAXIFS(performance_data[date],performance_data[portfolio_id],performance_data[[#This Row],[portfolio_id]])</f>
        <v>45515</v>
      </c>
      <c r="N1199" s="14">
        <f xml:space="preserve"> _xlfn.MINIFS(performance_data[date],performance_data[portfolio_id],performance_data[[#This Row],[portfolio_id]])</f>
        <v>44842</v>
      </c>
      <c r="O1199" s="15">
        <f>_xlfn.MAXIFS(performance_data[portfolio_value],performance_data[portfolio_id],performance_data[[#This Row],[portfolio_id]],performance_data[date],performance_data[[#This Row],[latest_date]])</f>
        <v>364041.95</v>
      </c>
      <c r="P1199" s="15">
        <f>_xlfn.MAXIFS(performance_data[portfolio_value],performance_data[portfolio_id],performance_data[[#This Row],[portfolio_id]],performance_data[date],performance_data[[#This Row],[starting_date]])</f>
        <v>487679.25</v>
      </c>
      <c r="Q1199" s="15">
        <f>performance_data[[#This Row],[latest_value]]-performance_data[[#This Row],[starting_value]]</f>
        <v>-123637.29999999999</v>
      </c>
      <c r="R1199" s="15">
        <f>performance_data[[#This Row],[net_inflows]]-performance_data[[#This Row],[net_outflows]]</f>
        <v>-4343.8899999999994</v>
      </c>
      <c r="S1199" s="15" t="str">
        <f>IF(performance_data[[#This Row],[net_inflows]]&gt;AVERAGE(performance_data[net_inflows]),"High","Low")</f>
        <v>Low</v>
      </c>
      <c r="T1199" s="15">
        <f>AVERAGEIF(performance_data[inflow_flag],performance_data[[#This Row],[inflow_flag]],performance_data[return_percentage])</f>
        <v>5.0457846277021572</v>
      </c>
      <c r="U1199" s="17">
        <f>IF(performance_data[[#This Row],[return_percentage]]&lt;performance_data[[#This Row],[benchmark_return]],1,0)</f>
        <v>0</v>
      </c>
      <c r="V1199" s="17">
        <f>COUNTIFS(performance_data[portfolio_id],performance_data[[#This Row],[portfolio_id]])</f>
        <v>30</v>
      </c>
      <c r="W1199" s="17">
        <f>COUNTIFS(performance_data[portfolio_id],performance_data[[#This Row],[portfolio_id]],
          performance_data[return_flag],1)</f>
        <v>12</v>
      </c>
      <c r="X1199" s="15">
        <f>performance_data[[#This Row],[underperform_flag_count]]/performance_data[[#This Row],[totalportfoliocount]]</f>
        <v>0.4</v>
      </c>
    </row>
    <row r="1200" spans="1:24" x14ac:dyDescent="0.3">
      <c r="A1200">
        <v>2823</v>
      </c>
      <c r="B1200" s="1">
        <v>45176</v>
      </c>
      <c r="C1200">
        <v>138301.60999999999</v>
      </c>
      <c r="D1200">
        <v>-8.25</v>
      </c>
      <c r="E1200">
        <v>-8.5</v>
      </c>
      <c r="F1200">
        <v>18069.38</v>
      </c>
      <c r="G1200">
        <v>1494.77</v>
      </c>
      <c r="H1200" t="s">
        <v>2213</v>
      </c>
      <c r="I1200" t="s">
        <v>2209</v>
      </c>
      <c r="J1200">
        <v>9</v>
      </c>
      <c r="K1200" t="s">
        <v>2221</v>
      </c>
      <c r="L1200" t="str">
        <f>IF(performance_data[[#This Row],[return_percentage]]&gt;=performance_data[[#This Row],[benchmark_return]],"Higher","Lower")</f>
        <v>Higher</v>
      </c>
      <c r="M1200" s="14">
        <f xml:space="preserve"> _xlfn.MAXIFS(performance_data[date],performance_data[portfolio_id],performance_data[[#This Row],[portfolio_id]])</f>
        <v>45515</v>
      </c>
      <c r="N1200" s="14">
        <f xml:space="preserve"> _xlfn.MINIFS(performance_data[date],performance_data[portfolio_id],performance_data[[#This Row],[portfolio_id]])</f>
        <v>44842</v>
      </c>
      <c r="O1200" s="15">
        <f>_xlfn.MAXIFS(performance_data[portfolio_value],performance_data[portfolio_id],performance_data[[#This Row],[portfolio_id]],performance_data[date],performance_data[[#This Row],[latest_date]])</f>
        <v>364041.95</v>
      </c>
      <c r="P1200" s="15">
        <f>_xlfn.MAXIFS(performance_data[portfolio_value],performance_data[portfolio_id],performance_data[[#This Row],[portfolio_id]],performance_data[date],performance_data[[#This Row],[starting_date]])</f>
        <v>487679.25</v>
      </c>
      <c r="Q1200" s="15">
        <f>performance_data[[#This Row],[latest_value]]-performance_data[[#This Row],[starting_value]]</f>
        <v>-123637.29999999999</v>
      </c>
      <c r="R1200" s="15">
        <f>performance_data[[#This Row],[net_inflows]]-performance_data[[#This Row],[net_outflows]]</f>
        <v>16574.61</v>
      </c>
      <c r="S1200" s="15" t="str">
        <f>IF(performance_data[[#This Row],[net_inflows]]&gt;AVERAGE(performance_data[net_inflows]),"High","Low")</f>
        <v>High</v>
      </c>
      <c r="T1200" s="15">
        <f>AVERAGEIF(performance_data[inflow_flag],performance_data[[#This Row],[inflow_flag]],performance_data[return_percentage])</f>
        <v>4.8467905675459724</v>
      </c>
      <c r="U1200" s="17">
        <f>IF(performance_data[[#This Row],[return_percentage]]&lt;performance_data[[#This Row],[benchmark_return]],1,0)</f>
        <v>0</v>
      </c>
      <c r="V1200" s="17">
        <f>COUNTIFS(performance_data[portfolio_id],performance_data[[#This Row],[portfolio_id]])</f>
        <v>30</v>
      </c>
      <c r="W1200" s="17">
        <f>COUNTIFS(performance_data[portfolio_id],performance_data[[#This Row],[portfolio_id]],
          performance_data[return_flag],1)</f>
        <v>12</v>
      </c>
      <c r="X1200" s="15">
        <f>performance_data[[#This Row],[underperform_flag_count]]/performance_data[[#This Row],[totalportfoliocount]]</f>
        <v>0.4</v>
      </c>
    </row>
    <row r="1201" spans="1:24" x14ac:dyDescent="0.3">
      <c r="A1201">
        <v>2823</v>
      </c>
      <c r="B1201" s="1">
        <v>45239</v>
      </c>
      <c r="C1201">
        <v>367077.62</v>
      </c>
      <c r="D1201">
        <v>15.98</v>
      </c>
      <c r="E1201">
        <v>15.5</v>
      </c>
      <c r="F1201">
        <v>16939.03</v>
      </c>
      <c r="G1201">
        <v>5268.04</v>
      </c>
      <c r="H1201" t="s">
        <v>2213</v>
      </c>
      <c r="I1201" t="s">
        <v>2217</v>
      </c>
      <c r="J1201">
        <v>11</v>
      </c>
      <c r="K1201" t="s">
        <v>2219</v>
      </c>
      <c r="L1201" t="str">
        <f>IF(performance_data[[#This Row],[return_percentage]]&gt;=performance_data[[#This Row],[benchmark_return]],"Higher","Lower")</f>
        <v>Higher</v>
      </c>
      <c r="M1201" s="14">
        <f xml:space="preserve"> _xlfn.MAXIFS(performance_data[date],performance_data[portfolio_id],performance_data[[#This Row],[portfolio_id]])</f>
        <v>45515</v>
      </c>
      <c r="N1201" s="14">
        <f xml:space="preserve"> _xlfn.MINIFS(performance_data[date],performance_data[portfolio_id],performance_data[[#This Row],[portfolio_id]])</f>
        <v>44842</v>
      </c>
      <c r="O1201" s="15">
        <f>_xlfn.MAXIFS(performance_data[portfolio_value],performance_data[portfolio_id],performance_data[[#This Row],[portfolio_id]],performance_data[date],performance_data[[#This Row],[latest_date]])</f>
        <v>364041.95</v>
      </c>
      <c r="P1201" s="15">
        <f>_xlfn.MAXIFS(performance_data[portfolio_value],performance_data[portfolio_id],performance_data[[#This Row],[portfolio_id]],performance_data[date],performance_data[[#This Row],[starting_date]])</f>
        <v>487679.25</v>
      </c>
      <c r="Q1201" s="15">
        <f>performance_data[[#This Row],[latest_value]]-performance_data[[#This Row],[starting_value]]</f>
        <v>-123637.29999999999</v>
      </c>
      <c r="R1201" s="15">
        <f>performance_data[[#This Row],[net_inflows]]-performance_data[[#This Row],[net_outflows]]</f>
        <v>11670.989999999998</v>
      </c>
      <c r="S1201" s="15" t="str">
        <f>IF(performance_data[[#This Row],[net_inflows]]&gt;AVERAGE(performance_data[net_inflows]),"High","Low")</f>
        <v>High</v>
      </c>
      <c r="T1201" s="15">
        <f>AVERAGEIF(performance_data[inflow_flag],performance_data[[#This Row],[inflow_flag]],performance_data[return_percentage])</f>
        <v>4.8467905675459724</v>
      </c>
      <c r="U1201" s="17">
        <f>IF(performance_data[[#This Row],[return_percentage]]&lt;performance_data[[#This Row],[benchmark_return]],1,0)</f>
        <v>0</v>
      </c>
      <c r="V1201" s="17">
        <f>COUNTIFS(performance_data[portfolio_id],performance_data[[#This Row],[portfolio_id]])</f>
        <v>30</v>
      </c>
      <c r="W1201" s="17">
        <f>COUNTIFS(performance_data[portfolio_id],performance_data[[#This Row],[portfolio_id]],
          performance_data[return_flag],1)</f>
        <v>12</v>
      </c>
      <c r="X1201" s="15">
        <f>performance_data[[#This Row],[underperform_flag_count]]/performance_data[[#This Row],[totalportfoliocount]]</f>
        <v>0.4</v>
      </c>
    </row>
    <row r="1202" spans="1:24" x14ac:dyDescent="0.3">
      <c r="A1202">
        <v>2823</v>
      </c>
      <c r="B1202" s="1">
        <v>45410</v>
      </c>
      <c r="C1202">
        <v>123531.86</v>
      </c>
      <c r="D1202">
        <v>-6.52</v>
      </c>
      <c r="E1202">
        <v>-6.29</v>
      </c>
      <c r="F1202">
        <v>4572.37</v>
      </c>
      <c r="G1202">
        <v>15356.84</v>
      </c>
      <c r="H1202" t="s">
        <v>2205</v>
      </c>
      <c r="I1202" t="s">
        <v>2211</v>
      </c>
      <c r="J1202">
        <v>4</v>
      </c>
      <c r="K1202" t="s">
        <v>2216</v>
      </c>
      <c r="L1202" t="str">
        <f>IF(performance_data[[#This Row],[return_percentage]]&gt;=performance_data[[#This Row],[benchmark_return]],"Higher","Lower")</f>
        <v>Lower</v>
      </c>
      <c r="M1202" s="14">
        <f xml:space="preserve"> _xlfn.MAXIFS(performance_data[date],performance_data[portfolio_id],performance_data[[#This Row],[portfolio_id]])</f>
        <v>45515</v>
      </c>
      <c r="N1202" s="14">
        <f xml:space="preserve"> _xlfn.MINIFS(performance_data[date],performance_data[portfolio_id],performance_data[[#This Row],[portfolio_id]])</f>
        <v>44842</v>
      </c>
      <c r="O1202" s="15">
        <f>_xlfn.MAXIFS(performance_data[portfolio_value],performance_data[portfolio_id],performance_data[[#This Row],[portfolio_id]],performance_data[date],performance_data[[#This Row],[latest_date]])</f>
        <v>364041.95</v>
      </c>
      <c r="P1202" s="15">
        <f>_xlfn.MAXIFS(performance_data[portfolio_value],performance_data[portfolio_id],performance_data[[#This Row],[portfolio_id]],performance_data[date],performance_data[[#This Row],[starting_date]])</f>
        <v>487679.25</v>
      </c>
      <c r="Q1202" s="15">
        <f>performance_data[[#This Row],[latest_value]]-performance_data[[#This Row],[starting_value]]</f>
        <v>-123637.29999999999</v>
      </c>
      <c r="R1202" s="15">
        <f>performance_data[[#This Row],[net_inflows]]-performance_data[[#This Row],[net_outflows]]</f>
        <v>-10784.470000000001</v>
      </c>
      <c r="S1202" s="15" t="str">
        <f>IF(performance_data[[#This Row],[net_inflows]]&gt;AVERAGE(performance_data[net_inflows]),"High","Low")</f>
        <v>Low</v>
      </c>
      <c r="T1202" s="15">
        <f>AVERAGEIF(performance_data[inflow_flag],performance_data[[#This Row],[inflow_flag]],performance_data[return_percentage])</f>
        <v>5.0457846277021572</v>
      </c>
      <c r="U1202" s="17">
        <f>IF(performance_data[[#This Row],[return_percentage]]&lt;performance_data[[#This Row],[benchmark_return]],1,0)</f>
        <v>1</v>
      </c>
      <c r="V1202" s="17">
        <f>COUNTIFS(performance_data[portfolio_id],performance_data[[#This Row],[portfolio_id]])</f>
        <v>30</v>
      </c>
      <c r="W1202" s="17">
        <f>COUNTIFS(performance_data[portfolio_id],performance_data[[#This Row],[portfolio_id]],
          performance_data[return_flag],1)</f>
        <v>12</v>
      </c>
      <c r="X1202" s="15">
        <f>performance_data[[#This Row],[underperform_flag_count]]/performance_data[[#This Row],[totalportfoliocount]]</f>
        <v>0.4</v>
      </c>
    </row>
    <row r="1203" spans="1:24" x14ac:dyDescent="0.3">
      <c r="A1203">
        <v>2823</v>
      </c>
      <c r="B1203" s="1">
        <v>45272</v>
      </c>
      <c r="C1203">
        <v>117454.47</v>
      </c>
      <c r="D1203">
        <v>5.5</v>
      </c>
      <c r="E1203">
        <v>5.14</v>
      </c>
      <c r="F1203">
        <v>2671.98</v>
      </c>
      <c r="G1203">
        <v>10366.77</v>
      </c>
      <c r="H1203" t="s">
        <v>2213</v>
      </c>
      <c r="I1203" t="s">
        <v>2217</v>
      </c>
      <c r="J1203">
        <v>12</v>
      </c>
      <c r="K1203" t="s">
        <v>2218</v>
      </c>
      <c r="L1203" t="str">
        <f>IF(performance_data[[#This Row],[return_percentage]]&gt;=performance_data[[#This Row],[benchmark_return]],"Higher","Lower")</f>
        <v>Higher</v>
      </c>
      <c r="M1203" s="14">
        <f xml:space="preserve"> _xlfn.MAXIFS(performance_data[date],performance_data[portfolio_id],performance_data[[#This Row],[portfolio_id]])</f>
        <v>45515</v>
      </c>
      <c r="N1203" s="14">
        <f xml:space="preserve"> _xlfn.MINIFS(performance_data[date],performance_data[portfolio_id],performance_data[[#This Row],[portfolio_id]])</f>
        <v>44842</v>
      </c>
      <c r="O1203" s="15">
        <f>_xlfn.MAXIFS(performance_data[portfolio_value],performance_data[portfolio_id],performance_data[[#This Row],[portfolio_id]],performance_data[date],performance_data[[#This Row],[latest_date]])</f>
        <v>364041.95</v>
      </c>
      <c r="P1203" s="15">
        <f>_xlfn.MAXIFS(performance_data[portfolio_value],performance_data[portfolio_id],performance_data[[#This Row],[portfolio_id]],performance_data[date],performance_data[[#This Row],[starting_date]])</f>
        <v>487679.25</v>
      </c>
      <c r="Q1203" s="15">
        <f>performance_data[[#This Row],[latest_value]]-performance_data[[#This Row],[starting_value]]</f>
        <v>-123637.29999999999</v>
      </c>
      <c r="R1203" s="15">
        <f>performance_data[[#This Row],[net_inflows]]-performance_data[[#This Row],[net_outflows]]</f>
        <v>-7694.7900000000009</v>
      </c>
      <c r="S1203" s="15" t="str">
        <f>IF(performance_data[[#This Row],[net_inflows]]&gt;AVERAGE(performance_data[net_inflows]),"High","Low")</f>
        <v>Low</v>
      </c>
      <c r="T1203" s="15">
        <f>AVERAGEIF(performance_data[inflow_flag],performance_data[[#This Row],[inflow_flag]],performance_data[return_percentage])</f>
        <v>5.0457846277021572</v>
      </c>
      <c r="U1203" s="17">
        <f>IF(performance_data[[#This Row],[return_percentage]]&lt;performance_data[[#This Row],[benchmark_return]],1,0)</f>
        <v>0</v>
      </c>
      <c r="V1203" s="17">
        <f>COUNTIFS(performance_data[portfolio_id],performance_data[[#This Row],[portfolio_id]])</f>
        <v>30</v>
      </c>
      <c r="W1203" s="17">
        <f>COUNTIFS(performance_data[portfolio_id],performance_data[[#This Row],[portfolio_id]],
          performance_data[return_flag],1)</f>
        <v>12</v>
      </c>
      <c r="X1203" s="15">
        <f>performance_data[[#This Row],[underperform_flag_count]]/performance_data[[#This Row],[totalportfoliocount]]</f>
        <v>0.4</v>
      </c>
    </row>
    <row r="1204" spans="1:24" x14ac:dyDescent="0.3">
      <c r="A1204">
        <v>2823</v>
      </c>
      <c r="B1204" s="1">
        <v>45043</v>
      </c>
      <c r="C1204">
        <v>80245.33</v>
      </c>
      <c r="D1204">
        <v>1.18</v>
      </c>
      <c r="E1204">
        <v>1.2</v>
      </c>
      <c r="F1204">
        <v>12139.91</v>
      </c>
      <c r="G1204">
        <v>16731.14</v>
      </c>
      <c r="H1204" t="s">
        <v>2213</v>
      </c>
      <c r="I1204" t="s">
        <v>2211</v>
      </c>
      <c r="J1204">
        <v>4</v>
      </c>
      <c r="K1204" t="s">
        <v>2216</v>
      </c>
      <c r="L1204" t="str">
        <f>IF(performance_data[[#This Row],[return_percentage]]&gt;=performance_data[[#This Row],[benchmark_return]],"Higher","Lower")</f>
        <v>Lower</v>
      </c>
      <c r="M1204" s="14">
        <f xml:space="preserve"> _xlfn.MAXIFS(performance_data[date],performance_data[portfolio_id],performance_data[[#This Row],[portfolio_id]])</f>
        <v>45515</v>
      </c>
      <c r="N1204" s="14">
        <f xml:space="preserve"> _xlfn.MINIFS(performance_data[date],performance_data[portfolio_id],performance_data[[#This Row],[portfolio_id]])</f>
        <v>44842</v>
      </c>
      <c r="O1204" s="15">
        <f>_xlfn.MAXIFS(performance_data[portfolio_value],performance_data[portfolio_id],performance_data[[#This Row],[portfolio_id]],performance_data[date],performance_data[[#This Row],[latest_date]])</f>
        <v>364041.95</v>
      </c>
      <c r="P1204" s="15">
        <f>_xlfn.MAXIFS(performance_data[portfolio_value],performance_data[portfolio_id],performance_data[[#This Row],[portfolio_id]],performance_data[date],performance_data[[#This Row],[starting_date]])</f>
        <v>487679.25</v>
      </c>
      <c r="Q1204" s="15">
        <f>performance_data[[#This Row],[latest_value]]-performance_data[[#This Row],[starting_value]]</f>
        <v>-123637.29999999999</v>
      </c>
      <c r="R1204" s="15">
        <f>performance_data[[#This Row],[net_inflows]]-performance_data[[#This Row],[net_outflows]]</f>
        <v>-4591.2299999999996</v>
      </c>
      <c r="S1204" s="15" t="str">
        <f>IF(performance_data[[#This Row],[net_inflows]]&gt;AVERAGE(performance_data[net_inflows]),"High","Low")</f>
        <v>High</v>
      </c>
      <c r="T1204" s="15">
        <f>AVERAGEIF(performance_data[inflow_flag],performance_data[[#This Row],[inflow_flag]],performance_data[return_percentage])</f>
        <v>4.8467905675459724</v>
      </c>
      <c r="U1204" s="17">
        <f>IF(performance_data[[#This Row],[return_percentage]]&lt;performance_data[[#This Row],[benchmark_return]],1,0)</f>
        <v>1</v>
      </c>
      <c r="V1204" s="17">
        <f>COUNTIFS(performance_data[portfolio_id],performance_data[[#This Row],[portfolio_id]])</f>
        <v>30</v>
      </c>
      <c r="W1204" s="17">
        <f>COUNTIFS(performance_data[portfolio_id],performance_data[[#This Row],[portfolio_id]],
          performance_data[return_flag],1)</f>
        <v>12</v>
      </c>
      <c r="X1204" s="15">
        <f>performance_data[[#This Row],[underperform_flag_count]]/performance_data[[#This Row],[totalportfoliocount]]</f>
        <v>0.4</v>
      </c>
    </row>
    <row r="1205" spans="1:24" x14ac:dyDescent="0.3">
      <c r="A1205">
        <v>2823</v>
      </c>
      <c r="B1205" s="1">
        <v>45211</v>
      </c>
      <c r="C1205">
        <v>338263</v>
      </c>
      <c r="D1205">
        <v>4.0999999999999996</v>
      </c>
      <c r="E1205">
        <v>4.3499999999999996</v>
      </c>
      <c r="F1205">
        <v>6924.07</v>
      </c>
      <c r="G1205">
        <v>17601.099999999999</v>
      </c>
      <c r="H1205" t="s">
        <v>2213</v>
      </c>
      <c r="I1205" t="s">
        <v>2217</v>
      </c>
      <c r="J1205">
        <v>10</v>
      </c>
      <c r="K1205" t="s">
        <v>2224</v>
      </c>
      <c r="L1205" t="str">
        <f>IF(performance_data[[#This Row],[return_percentage]]&gt;=performance_data[[#This Row],[benchmark_return]],"Higher","Lower")</f>
        <v>Lower</v>
      </c>
      <c r="M1205" s="14">
        <f xml:space="preserve"> _xlfn.MAXIFS(performance_data[date],performance_data[portfolio_id],performance_data[[#This Row],[portfolio_id]])</f>
        <v>45515</v>
      </c>
      <c r="N1205" s="14">
        <f xml:space="preserve"> _xlfn.MINIFS(performance_data[date],performance_data[portfolio_id],performance_data[[#This Row],[portfolio_id]])</f>
        <v>44842</v>
      </c>
      <c r="O1205" s="15">
        <f>_xlfn.MAXIFS(performance_data[portfolio_value],performance_data[portfolio_id],performance_data[[#This Row],[portfolio_id]],performance_data[date],performance_data[[#This Row],[latest_date]])</f>
        <v>364041.95</v>
      </c>
      <c r="P1205" s="15">
        <f>_xlfn.MAXIFS(performance_data[portfolio_value],performance_data[portfolio_id],performance_data[[#This Row],[portfolio_id]],performance_data[date],performance_data[[#This Row],[starting_date]])</f>
        <v>487679.25</v>
      </c>
      <c r="Q1205" s="15">
        <f>performance_data[[#This Row],[latest_value]]-performance_data[[#This Row],[starting_value]]</f>
        <v>-123637.29999999999</v>
      </c>
      <c r="R1205" s="15">
        <f>performance_data[[#This Row],[net_inflows]]-performance_data[[#This Row],[net_outflows]]</f>
        <v>-10677.029999999999</v>
      </c>
      <c r="S1205" s="15" t="str">
        <f>IF(performance_data[[#This Row],[net_inflows]]&gt;AVERAGE(performance_data[net_inflows]),"High","Low")</f>
        <v>Low</v>
      </c>
      <c r="T1205" s="15">
        <f>AVERAGEIF(performance_data[inflow_flag],performance_data[[#This Row],[inflow_flag]],performance_data[return_percentage])</f>
        <v>5.0457846277021572</v>
      </c>
      <c r="U1205" s="17">
        <f>IF(performance_data[[#This Row],[return_percentage]]&lt;performance_data[[#This Row],[benchmark_return]],1,0)</f>
        <v>1</v>
      </c>
      <c r="V1205" s="17">
        <f>COUNTIFS(performance_data[portfolio_id],performance_data[[#This Row],[portfolio_id]])</f>
        <v>30</v>
      </c>
      <c r="W1205" s="17">
        <f>COUNTIFS(performance_data[portfolio_id],performance_data[[#This Row],[portfolio_id]],
          performance_data[return_flag],1)</f>
        <v>12</v>
      </c>
      <c r="X1205" s="15">
        <f>performance_data[[#This Row],[underperform_flag_count]]/performance_data[[#This Row],[totalportfoliocount]]</f>
        <v>0.4</v>
      </c>
    </row>
    <row r="1206" spans="1:24" x14ac:dyDescent="0.3">
      <c r="A1206">
        <v>2823</v>
      </c>
      <c r="B1206" s="1">
        <v>45464</v>
      </c>
      <c r="C1206">
        <v>23635.61</v>
      </c>
      <c r="D1206">
        <v>6.56</v>
      </c>
      <c r="E1206">
        <v>6</v>
      </c>
      <c r="F1206">
        <v>18181.75</v>
      </c>
      <c r="G1206">
        <v>19237.04</v>
      </c>
      <c r="H1206" t="s">
        <v>2205</v>
      </c>
      <c r="I1206" t="s">
        <v>2211</v>
      </c>
      <c r="J1206">
        <v>6</v>
      </c>
      <c r="K1206" t="s">
        <v>2212</v>
      </c>
      <c r="L1206" t="str">
        <f>IF(performance_data[[#This Row],[return_percentage]]&gt;=performance_data[[#This Row],[benchmark_return]],"Higher","Lower")</f>
        <v>Higher</v>
      </c>
      <c r="M1206" s="14">
        <f xml:space="preserve"> _xlfn.MAXIFS(performance_data[date],performance_data[portfolio_id],performance_data[[#This Row],[portfolio_id]])</f>
        <v>45515</v>
      </c>
      <c r="N1206" s="14">
        <f xml:space="preserve"> _xlfn.MINIFS(performance_data[date],performance_data[portfolio_id],performance_data[[#This Row],[portfolio_id]])</f>
        <v>44842</v>
      </c>
      <c r="O1206" s="15">
        <f>_xlfn.MAXIFS(performance_data[portfolio_value],performance_data[portfolio_id],performance_data[[#This Row],[portfolio_id]],performance_data[date],performance_data[[#This Row],[latest_date]])</f>
        <v>364041.95</v>
      </c>
      <c r="P1206" s="15">
        <f>_xlfn.MAXIFS(performance_data[portfolio_value],performance_data[portfolio_id],performance_data[[#This Row],[portfolio_id]],performance_data[date],performance_data[[#This Row],[starting_date]])</f>
        <v>487679.25</v>
      </c>
      <c r="Q1206" s="15">
        <f>performance_data[[#This Row],[latest_value]]-performance_data[[#This Row],[starting_value]]</f>
        <v>-123637.29999999999</v>
      </c>
      <c r="R1206" s="15">
        <f>performance_data[[#This Row],[net_inflows]]-performance_data[[#This Row],[net_outflows]]</f>
        <v>-1055.2900000000009</v>
      </c>
      <c r="S1206" s="15" t="str">
        <f>IF(performance_data[[#This Row],[net_inflows]]&gt;AVERAGE(performance_data[net_inflows]),"High","Low")</f>
        <v>High</v>
      </c>
      <c r="T1206" s="15">
        <f>AVERAGEIF(performance_data[inflow_flag],performance_data[[#This Row],[inflow_flag]],performance_data[return_percentage])</f>
        <v>4.8467905675459724</v>
      </c>
      <c r="U1206" s="17">
        <f>IF(performance_data[[#This Row],[return_percentage]]&lt;performance_data[[#This Row],[benchmark_return]],1,0)</f>
        <v>0</v>
      </c>
      <c r="V1206" s="17">
        <f>COUNTIFS(performance_data[portfolio_id],performance_data[[#This Row],[portfolio_id]])</f>
        <v>30</v>
      </c>
      <c r="W1206" s="17">
        <f>COUNTIFS(performance_data[portfolio_id],performance_data[[#This Row],[portfolio_id]],
          performance_data[return_flag],1)</f>
        <v>12</v>
      </c>
      <c r="X1206" s="15">
        <f>performance_data[[#This Row],[underperform_flag_count]]/performance_data[[#This Row],[totalportfoliocount]]</f>
        <v>0.4</v>
      </c>
    </row>
    <row r="1207" spans="1:24" x14ac:dyDescent="0.3">
      <c r="A1207">
        <v>2823</v>
      </c>
      <c r="B1207" s="1">
        <v>45294</v>
      </c>
      <c r="C1207">
        <v>280035.52</v>
      </c>
      <c r="D1207">
        <v>3.88</v>
      </c>
      <c r="E1207">
        <v>3.81</v>
      </c>
      <c r="F1207">
        <v>8198.0499999999993</v>
      </c>
      <c r="G1207">
        <v>13898.22</v>
      </c>
      <c r="H1207" t="s">
        <v>2205</v>
      </c>
      <c r="I1207" t="s">
        <v>2206</v>
      </c>
      <c r="J1207">
        <v>1</v>
      </c>
      <c r="K1207" t="s">
        <v>2207</v>
      </c>
      <c r="L1207" t="str">
        <f>IF(performance_data[[#This Row],[return_percentage]]&gt;=performance_data[[#This Row],[benchmark_return]],"Higher","Lower")</f>
        <v>Higher</v>
      </c>
      <c r="M1207" s="14">
        <f xml:space="preserve"> _xlfn.MAXIFS(performance_data[date],performance_data[portfolio_id],performance_data[[#This Row],[portfolio_id]])</f>
        <v>45515</v>
      </c>
      <c r="N1207" s="14">
        <f xml:space="preserve"> _xlfn.MINIFS(performance_data[date],performance_data[portfolio_id],performance_data[[#This Row],[portfolio_id]])</f>
        <v>44842</v>
      </c>
      <c r="O1207" s="15">
        <f>_xlfn.MAXIFS(performance_data[portfolio_value],performance_data[portfolio_id],performance_data[[#This Row],[portfolio_id]],performance_data[date],performance_data[[#This Row],[latest_date]])</f>
        <v>364041.95</v>
      </c>
      <c r="P1207" s="15">
        <f>_xlfn.MAXIFS(performance_data[portfolio_value],performance_data[portfolio_id],performance_data[[#This Row],[portfolio_id]],performance_data[date],performance_data[[#This Row],[starting_date]])</f>
        <v>487679.25</v>
      </c>
      <c r="Q1207" s="15">
        <f>performance_data[[#This Row],[latest_value]]-performance_data[[#This Row],[starting_value]]</f>
        <v>-123637.29999999999</v>
      </c>
      <c r="R1207" s="15">
        <f>performance_data[[#This Row],[net_inflows]]-performance_data[[#This Row],[net_outflows]]</f>
        <v>-5700.17</v>
      </c>
      <c r="S1207" s="15" t="str">
        <f>IF(performance_data[[#This Row],[net_inflows]]&gt;AVERAGE(performance_data[net_inflows]),"High","Low")</f>
        <v>Low</v>
      </c>
      <c r="T1207" s="15">
        <f>AVERAGEIF(performance_data[inflow_flag],performance_data[[#This Row],[inflow_flag]],performance_data[return_percentage])</f>
        <v>5.0457846277021572</v>
      </c>
      <c r="U1207" s="17">
        <f>IF(performance_data[[#This Row],[return_percentage]]&lt;performance_data[[#This Row],[benchmark_return]],1,0)</f>
        <v>0</v>
      </c>
      <c r="V1207" s="17">
        <f>COUNTIFS(performance_data[portfolio_id],performance_data[[#This Row],[portfolio_id]])</f>
        <v>30</v>
      </c>
      <c r="W1207" s="17">
        <f>COUNTIFS(performance_data[portfolio_id],performance_data[[#This Row],[portfolio_id]],
          performance_data[return_flag],1)</f>
        <v>12</v>
      </c>
      <c r="X1207" s="15">
        <f>performance_data[[#This Row],[underperform_flag_count]]/performance_data[[#This Row],[totalportfoliocount]]</f>
        <v>0.4</v>
      </c>
    </row>
    <row r="1208" spans="1:24" x14ac:dyDescent="0.3">
      <c r="A1208">
        <v>2823</v>
      </c>
      <c r="B1208" s="1">
        <v>45071</v>
      </c>
      <c r="C1208">
        <v>421518.1</v>
      </c>
      <c r="D1208">
        <v>-7.88</v>
      </c>
      <c r="E1208">
        <v>-8.27</v>
      </c>
      <c r="F1208">
        <v>18337.03</v>
      </c>
      <c r="G1208">
        <v>19206.98</v>
      </c>
      <c r="H1208" t="s">
        <v>2213</v>
      </c>
      <c r="I1208" t="s">
        <v>2211</v>
      </c>
      <c r="J1208">
        <v>5</v>
      </c>
      <c r="K1208" t="s">
        <v>2223</v>
      </c>
      <c r="L1208" t="str">
        <f>IF(performance_data[[#This Row],[return_percentage]]&gt;=performance_data[[#This Row],[benchmark_return]],"Higher","Lower")</f>
        <v>Higher</v>
      </c>
      <c r="M1208" s="14">
        <f xml:space="preserve"> _xlfn.MAXIFS(performance_data[date],performance_data[portfolio_id],performance_data[[#This Row],[portfolio_id]])</f>
        <v>45515</v>
      </c>
      <c r="N1208" s="14">
        <f xml:space="preserve"> _xlfn.MINIFS(performance_data[date],performance_data[portfolio_id],performance_data[[#This Row],[portfolio_id]])</f>
        <v>44842</v>
      </c>
      <c r="O1208" s="15">
        <f>_xlfn.MAXIFS(performance_data[portfolio_value],performance_data[portfolio_id],performance_data[[#This Row],[portfolio_id]],performance_data[date],performance_data[[#This Row],[latest_date]])</f>
        <v>364041.95</v>
      </c>
      <c r="P1208" s="15">
        <f>_xlfn.MAXIFS(performance_data[portfolio_value],performance_data[portfolio_id],performance_data[[#This Row],[portfolio_id]],performance_data[date],performance_data[[#This Row],[starting_date]])</f>
        <v>487679.25</v>
      </c>
      <c r="Q1208" s="15">
        <f>performance_data[[#This Row],[latest_value]]-performance_data[[#This Row],[starting_value]]</f>
        <v>-123637.29999999999</v>
      </c>
      <c r="R1208" s="15">
        <f>performance_data[[#This Row],[net_inflows]]-performance_data[[#This Row],[net_outflows]]</f>
        <v>-869.95000000000073</v>
      </c>
      <c r="S1208" s="15" t="str">
        <f>IF(performance_data[[#This Row],[net_inflows]]&gt;AVERAGE(performance_data[net_inflows]),"High","Low")</f>
        <v>High</v>
      </c>
      <c r="T1208" s="15">
        <f>AVERAGEIF(performance_data[inflow_flag],performance_data[[#This Row],[inflow_flag]],performance_data[return_percentage])</f>
        <v>4.8467905675459724</v>
      </c>
      <c r="U1208" s="17">
        <f>IF(performance_data[[#This Row],[return_percentage]]&lt;performance_data[[#This Row],[benchmark_return]],1,0)</f>
        <v>0</v>
      </c>
      <c r="V1208" s="17">
        <f>COUNTIFS(performance_data[portfolio_id],performance_data[[#This Row],[portfolio_id]])</f>
        <v>30</v>
      </c>
      <c r="W1208" s="17">
        <f>COUNTIFS(performance_data[portfolio_id],performance_data[[#This Row],[portfolio_id]],
          performance_data[return_flag],1)</f>
        <v>12</v>
      </c>
      <c r="X1208" s="15">
        <f>performance_data[[#This Row],[underperform_flag_count]]/performance_data[[#This Row],[totalportfoliocount]]</f>
        <v>0.4</v>
      </c>
    </row>
    <row r="1209" spans="1:24" x14ac:dyDescent="0.3">
      <c r="A1209">
        <v>2823</v>
      </c>
      <c r="B1209" s="1">
        <v>45127</v>
      </c>
      <c r="C1209">
        <v>436972.69</v>
      </c>
      <c r="D1209">
        <v>-0.03</v>
      </c>
      <c r="E1209">
        <v>-0.03</v>
      </c>
      <c r="F1209">
        <v>3554.68</v>
      </c>
      <c r="G1209">
        <v>6320.37</v>
      </c>
      <c r="H1209" t="s">
        <v>2213</v>
      </c>
      <c r="I1209" t="s">
        <v>2209</v>
      </c>
      <c r="J1209">
        <v>7</v>
      </c>
      <c r="K1209" t="s">
        <v>2210</v>
      </c>
      <c r="L1209" t="str">
        <f>IF(performance_data[[#This Row],[return_percentage]]&gt;=performance_data[[#This Row],[benchmark_return]],"Higher","Lower")</f>
        <v>Higher</v>
      </c>
      <c r="M1209" s="14">
        <f xml:space="preserve"> _xlfn.MAXIFS(performance_data[date],performance_data[portfolio_id],performance_data[[#This Row],[portfolio_id]])</f>
        <v>45515</v>
      </c>
      <c r="N1209" s="14">
        <f xml:space="preserve"> _xlfn.MINIFS(performance_data[date],performance_data[portfolio_id],performance_data[[#This Row],[portfolio_id]])</f>
        <v>44842</v>
      </c>
      <c r="O1209" s="15">
        <f>_xlfn.MAXIFS(performance_data[portfolio_value],performance_data[portfolio_id],performance_data[[#This Row],[portfolio_id]],performance_data[date],performance_data[[#This Row],[latest_date]])</f>
        <v>364041.95</v>
      </c>
      <c r="P1209" s="15">
        <f>_xlfn.MAXIFS(performance_data[portfolio_value],performance_data[portfolio_id],performance_data[[#This Row],[portfolio_id]],performance_data[date],performance_data[[#This Row],[starting_date]])</f>
        <v>487679.25</v>
      </c>
      <c r="Q1209" s="15">
        <f>performance_data[[#This Row],[latest_value]]-performance_data[[#This Row],[starting_value]]</f>
        <v>-123637.29999999999</v>
      </c>
      <c r="R1209" s="15">
        <f>performance_data[[#This Row],[net_inflows]]-performance_data[[#This Row],[net_outflows]]</f>
        <v>-2765.69</v>
      </c>
      <c r="S1209" s="15" t="str">
        <f>IF(performance_data[[#This Row],[net_inflows]]&gt;AVERAGE(performance_data[net_inflows]),"High","Low")</f>
        <v>Low</v>
      </c>
      <c r="T1209" s="15">
        <f>AVERAGEIF(performance_data[inflow_flag],performance_data[[#This Row],[inflow_flag]],performance_data[return_percentage])</f>
        <v>5.0457846277021572</v>
      </c>
      <c r="U1209" s="17">
        <f>IF(performance_data[[#This Row],[return_percentage]]&lt;performance_data[[#This Row],[benchmark_return]],1,0)</f>
        <v>0</v>
      </c>
      <c r="V1209" s="17">
        <f>COUNTIFS(performance_data[portfolio_id],performance_data[[#This Row],[portfolio_id]])</f>
        <v>30</v>
      </c>
      <c r="W1209" s="17">
        <f>COUNTIFS(performance_data[portfolio_id],performance_data[[#This Row],[portfolio_id]],
          performance_data[return_flag],1)</f>
        <v>12</v>
      </c>
      <c r="X1209" s="15">
        <f>performance_data[[#This Row],[underperform_flag_count]]/performance_data[[#This Row],[totalportfoliocount]]</f>
        <v>0.4</v>
      </c>
    </row>
    <row r="1210" spans="1:24" x14ac:dyDescent="0.3">
      <c r="A1210">
        <v>2823</v>
      </c>
      <c r="B1210" s="1">
        <v>45384</v>
      </c>
      <c r="C1210">
        <v>266044.23</v>
      </c>
      <c r="D1210">
        <v>8.39</v>
      </c>
      <c r="E1210">
        <v>7.79</v>
      </c>
      <c r="F1210">
        <v>5313.24</v>
      </c>
      <c r="G1210">
        <v>11342.05</v>
      </c>
      <c r="H1210" t="s">
        <v>2205</v>
      </c>
      <c r="I1210" t="s">
        <v>2211</v>
      </c>
      <c r="J1210">
        <v>4</v>
      </c>
      <c r="K1210" t="s">
        <v>2216</v>
      </c>
      <c r="L1210" t="str">
        <f>IF(performance_data[[#This Row],[return_percentage]]&gt;=performance_data[[#This Row],[benchmark_return]],"Higher","Lower")</f>
        <v>Higher</v>
      </c>
      <c r="M1210" s="14">
        <f xml:space="preserve"> _xlfn.MAXIFS(performance_data[date],performance_data[portfolio_id],performance_data[[#This Row],[portfolio_id]])</f>
        <v>45515</v>
      </c>
      <c r="N1210" s="14">
        <f xml:space="preserve"> _xlfn.MINIFS(performance_data[date],performance_data[portfolio_id],performance_data[[#This Row],[portfolio_id]])</f>
        <v>44842</v>
      </c>
      <c r="O1210" s="15">
        <f>_xlfn.MAXIFS(performance_data[portfolio_value],performance_data[portfolio_id],performance_data[[#This Row],[portfolio_id]],performance_data[date],performance_data[[#This Row],[latest_date]])</f>
        <v>364041.95</v>
      </c>
      <c r="P1210" s="15">
        <f>_xlfn.MAXIFS(performance_data[portfolio_value],performance_data[portfolio_id],performance_data[[#This Row],[portfolio_id]],performance_data[date],performance_data[[#This Row],[starting_date]])</f>
        <v>487679.25</v>
      </c>
      <c r="Q1210" s="15">
        <f>performance_data[[#This Row],[latest_value]]-performance_data[[#This Row],[starting_value]]</f>
        <v>-123637.29999999999</v>
      </c>
      <c r="R1210" s="15">
        <f>performance_data[[#This Row],[net_inflows]]-performance_data[[#This Row],[net_outflows]]</f>
        <v>-6028.8099999999995</v>
      </c>
      <c r="S1210" s="15" t="str">
        <f>IF(performance_data[[#This Row],[net_inflows]]&gt;AVERAGE(performance_data[net_inflows]),"High","Low")</f>
        <v>Low</v>
      </c>
      <c r="T1210" s="15">
        <f>AVERAGEIF(performance_data[inflow_flag],performance_data[[#This Row],[inflow_flag]],performance_data[return_percentage])</f>
        <v>5.0457846277021572</v>
      </c>
      <c r="U1210" s="17">
        <f>IF(performance_data[[#This Row],[return_percentage]]&lt;performance_data[[#This Row],[benchmark_return]],1,0)</f>
        <v>0</v>
      </c>
      <c r="V1210" s="17">
        <f>COUNTIFS(performance_data[portfolio_id],performance_data[[#This Row],[portfolio_id]])</f>
        <v>30</v>
      </c>
      <c r="W1210" s="17">
        <f>COUNTIFS(performance_data[portfolio_id],performance_data[[#This Row],[portfolio_id]],
          performance_data[return_flag],1)</f>
        <v>12</v>
      </c>
      <c r="X1210" s="15">
        <f>performance_data[[#This Row],[underperform_flag_count]]/performance_data[[#This Row],[totalportfoliocount]]</f>
        <v>0.4</v>
      </c>
    </row>
    <row r="1211" spans="1:24" x14ac:dyDescent="0.3">
      <c r="A1211">
        <v>2823</v>
      </c>
      <c r="B1211" s="1">
        <v>45132</v>
      </c>
      <c r="C1211">
        <v>419237.39</v>
      </c>
      <c r="D1211">
        <v>18.05</v>
      </c>
      <c r="E1211">
        <v>19.98</v>
      </c>
      <c r="F1211">
        <v>4913.38</v>
      </c>
      <c r="G1211">
        <v>12700.79</v>
      </c>
      <c r="H1211" t="s">
        <v>2213</v>
      </c>
      <c r="I1211" t="s">
        <v>2209</v>
      </c>
      <c r="J1211">
        <v>7</v>
      </c>
      <c r="K1211" t="s">
        <v>2210</v>
      </c>
      <c r="L1211" t="str">
        <f>IF(performance_data[[#This Row],[return_percentage]]&gt;=performance_data[[#This Row],[benchmark_return]],"Higher","Lower")</f>
        <v>Lower</v>
      </c>
      <c r="M1211" s="14">
        <f xml:space="preserve"> _xlfn.MAXIFS(performance_data[date],performance_data[portfolio_id],performance_data[[#This Row],[portfolio_id]])</f>
        <v>45515</v>
      </c>
      <c r="N1211" s="14">
        <f xml:space="preserve"> _xlfn.MINIFS(performance_data[date],performance_data[portfolio_id],performance_data[[#This Row],[portfolio_id]])</f>
        <v>44842</v>
      </c>
      <c r="O1211" s="15">
        <f>_xlfn.MAXIFS(performance_data[portfolio_value],performance_data[portfolio_id],performance_data[[#This Row],[portfolio_id]],performance_data[date],performance_data[[#This Row],[latest_date]])</f>
        <v>364041.95</v>
      </c>
      <c r="P1211" s="15">
        <f>_xlfn.MAXIFS(performance_data[portfolio_value],performance_data[portfolio_id],performance_data[[#This Row],[portfolio_id]],performance_data[date],performance_data[[#This Row],[starting_date]])</f>
        <v>487679.25</v>
      </c>
      <c r="Q1211" s="15">
        <f>performance_data[[#This Row],[latest_value]]-performance_data[[#This Row],[starting_value]]</f>
        <v>-123637.29999999999</v>
      </c>
      <c r="R1211" s="15">
        <f>performance_data[[#This Row],[net_inflows]]-performance_data[[#This Row],[net_outflows]]</f>
        <v>-7787.4100000000008</v>
      </c>
      <c r="S1211" s="15" t="str">
        <f>IF(performance_data[[#This Row],[net_inflows]]&gt;AVERAGE(performance_data[net_inflows]),"High","Low")</f>
        <v>Low</v>
      </c>
      <c r="T1211" s="15">
        <f>AVERAGEIF(performance_data[inflow_flag],performance_data[[#This Row],[inflow_flag]],performance_data[return_percentage])</f>
        <v>5.0457846277021572</v>
      </c>
      <c r="U1211" s="17">
        <f>IF(performance_data[[#This Row],[return_percentage]]&lt;performance_data[[#This Row],[benchmark_return]],1,0)</f>
        <v>1</v>
      </c>
      <c r="V1211" s="17">
        <f>COUNTIFS(performance_data[portfolio_id],performance_data[[#This Row],[portfolio_id]])</f>
        <v>30</v>
      </c>
      <c r="W1211" s="17">
        <f>COUNTIFS(performance_data[portfolio_id],performance_data[[#This Row],[portfolio_id]],
          performance_data[return_flag],1)</f>
        <v>12</v>
      </c>
      <c r="X1211" s="15">
        <f>performance_data[[#This Row],[underperform_flag_count]]/performance_data[[#This Row],[totalportfoliocount]]</f>
        <v>0.4</v>
      </c>
    </row>
    <row r="1212" spans="1:24" x14ac:dyDescent="0.3">
      <c r="A1212">
        <v>2823</v>
      </c>
      <c r="B1212" s="1">
        <v>45360</v>
      </c>
      <c r="C1212">
        <v>212359.39</v>
      </c>
      <c r="D1212">
        <v>-8.01</v>
      </c>
      <c r="E1212">
        <v>-9.6</v>
      </c>
      <c r="F1212">
        <v>12533.02</v>
      </c>
      <c r="G1212">
        <v>15515.15</v>
      </c>
      <c r="H1212" t="s">
        <v>2205</v>
      </c>
      <c r="I1212" t="s">
        <v>2206</v>
      </c>
      <c r="J1212">
        <v>3</v>
      </c>
      <c r="K1212" t="s">
        <v>2222</v>
      </c>
      <c r="L1212" t="str">
        <f>IF(performance_data[[#This Row],[return_percentage]]&gt;=performance_data[[#This Row],[benchmark_return]],"Higher","Lower")</f>
        <v>Higher</v>
      </c>
      <c r="M1212" s="14">
        <f xml:space="preserve"> _xlfn.MAXIFS(performance_data[date],performance_data[portfolio_id],performance_data[[#This Row],[portfolio_id]])</f>
        <v>45515</v>
      </c>
      <c r="N1212" s="14">
        <f xml:space="preserve"> _xlfn.MINIFS(performance_data[date],performance_data[portfolio_id],performance_data[[#This Row],[portfolio_id]])</f>
        <v>44842</v>
      </c>
      <c r="O1212" s="15">
        <f>_xlfn.MAXIFS(performance_data[portfolio_value],performance_data[portfolio_id],performance_data[[#This Row],[portfolio_id]],performance_data[date],performance_data[[#This Row],[latest_date]])</f>
        <v>364041.95</v>
      </c>
      <c r="P1212" s="15">
        <f>_xlfn.MAXIFS(performance_data[portfolio_value],performance_data[portfolio_id],performance_data[[#This Row],[portfolio_id]],performance_data[date],performance_data[[#This Row],[starting_date]])</f>
        <v>487679.25</v>
      </c>
      <c r="Q1212" s="15">
        <f>performance_data[[#This Row],[latest_value]]-performance_data[[#This Row],[starting_value]]</f>
        <v>-123637.29999999999</v>
      </c>
      <c r="R1212" s="15">
        <f>performance_data[[#This Row],[net_inflows]]-performance_data[[#This Row],[net_outflows]]</f>
        <v>-2982.1299999999992</v>
      </c>
      <c r="S1212" s="15" t="str">
        <f>IF(performance_data[[#This Row],[net_inflows]]&gt;AVERAGE(performance_data[net_inflows]),"High","Low")</f>
        <v>High</v>
      </c>
      <c r="T1212" s="15">
        <f>AVERAGEIF(performance_data[inflow_flag],performance_data[[#This Row],[inflow_flag]],performance_data[return_percentage])</f>
        <v>4.8467905675459724</v>
      </c>
      <c r="U1212" s="17">
        <f>IF(performance_data[[#This Row],[return_percentage]]&lt;performance_data[[#This Row],[benchmark_return]],1,0)</f>
        <v>0</v>
      </c>
      <c r="V1212" s="17">
        <f>COUNTIFS(performance_data[portfolio_id],performance_data[[#This Row],[portfolio_id]])</f>
        <v>30</v>
      </c>
      <c r="W1212" s="17">
        <f>COUNTIFS(performance_data[portfolio_id],performance_data[[#This Row],[portfolio_id]],
          performance_data[return_flag],1)</f>
        <v>12</v>
      </c>
      <c r="X1212" s="15">
        <f>performance_data[[#This Row],[underperform_flag_count]]/performance_data[[#This Row],[totalportfoliocount]]</f>
        <v>0.4</v>
      </c>
    </row>
    <row r="1213" spans="1:24" x14ac:dyDescent="0.3">
      <c r="A1213">
        <v>2823</v>
      </c>
      <c r="B1213" s="1">
        <v>44981</v>
      </c>
      <c r="C1213">
        <v>219154.6</v>
      </c>
      <c r="D1213">
        <v>1.35</v>
      </c>
      <c r="E1213">
        <v>1.28</v>
      </c>
      <c r="F1213">
        <v>7500.66</v>
      </c>
      <c r="G1213">
        <v>11597.46</v>
      </c>
      <c r="H1213" t="s">
        <v>2213</v>
      </c>
      <c r="I1213" t="s">
        <v>2206</v>
      </c>
      <c r="J1213">
        <v>2</v>
      </c>
      <c r="K1213" t="s">
        <v>2226</v>
      </c>
      <c r="L1213" t="str">
        <f>IF(performance_data[[#This Row],[return_percentage]]&gt;=performance_data[[#This Row],[benchmark_return]],"Higher","Lower")</f>
        <v>Higher</v>
      </c>
      <c r="M1213" s="14">
        <f xml:space="preserve"> _xlfn.MAXIFS(performance_data[date],performance_data[portfolio_id],performance_data[[#This Row],[portfolio_id]])</f>
        <v>45515</v>
      </c>
      <c r="N1213" s="14">
        <f xml:space="preserve"> _xlfn.MINIFS(performance_data[date],performance_data[portfolio_id],performance_data[[#This Row],[portfolio_id]])</f>
        <v>44842</v>
      </c>
      <c r="O1213" s="15">
        <f>_xlfn.MAXIFS(performance_data[portfolio_value],performance_data[portfolio_id],performance_data[[#This Row],[portfolio_id]],performance_data[date],performance_data[[#This Row],[latest_date]])</f>
        <v>364041.95</v>
      </c>
      <c r="P1213" s="15">
        <f>_xlfn.MAXIFS(performance_data[portfolio_value],performance_data[portfolio_id],performance_data[[#This Row],[portfolio_id]],performance_data[date],performance_data[[#This Row],[starting_date]])</f>
        <v>487679.25</v>
      </c>
      <c r="Q1213" s="15">
        <f>performance_data[[#This Row],[latest_value]]-performance_data[[#This Row],[starting_value]]</f>
        <v>-123637.29999999999</v>
      </c>
      <c r="R1213" s="15">
        <f>performance_data[[#This Row],[net_inflows]]-performance_data[[#This Row],[net_outflows]]</f>
        <v>-4096.7999999999993</v>
      </c>
      <c r="S1213" s="15" t="str">
        <f>IF(performance_data[[#This Row],[net_inflows]]&gt;AVERAGE(performance_data[net_inflows]),"High","Low")</f>
        <v>Low</v>
      </c>
      <c r="T1213" s="15">
        <f>AVERAGEIF(performance_data[inflow_flag],performance_data[[#This Row],[inflow_flag]],performance_data[return_percentage])</f>
        <v>5.0457846277021572</v>
      </c>
      <c r="U1213" s="17">
        <f>IF(performance_data[[#This Row],[return_percentage]]&lt;performance_data[[#This Row],[benchmark_return]],1,0)</f>
        <v>0</v>
      </c>
      <c r="V1213" s="17">
        <f>COUNTIFS(performance_data[portfolio_id],performance_data[[#This Row],[portfolio_id]])</f>
        <v>30</v>
      </c>
      <c r="W1213" s="17">
        <f>COUNTIFS(performance_data[portfolio_id],performance_data[[#This Row],[portfolio_id]],
          performance_data[return_flag],1)</f>
        <v>12</v>
      </c>
      <c r="X1213" s="15">
        <f>performance_data[[#This Row],[underperform_flag_count]]/performance_data[[#This Row],[totalportfoliocount]]</f>
        <v>0.4</v>
      </c>
    </row>
    <row r="1214" spans="1:24" x14ac:dyDescent="0.3">
      <c r="A1214">
        <v>2823</v>
      </c>
      <c r="B1214" s="1">
        <v>44864</v>
      </c>
      <c r="C1214">
        <v>271717.27</v>
      </c>
      <c r="D1214">
        <v>-9.8800000000000008</v>
      </c>
      <c r="E1214">
        <v>-11.35</v>
      </c>
      <c r="F1214">
        <v>6948.62</v>
      </c>
      <c r="G1214">
        <v>1018</v>
      </c>
      <c r="H1214" t="s">
        <v>2220</v>
      </c>
      <c r="I1214" t="s">
        <v>2217</v>
      </c>
      <c r="J1214">
        <v>10</v>
      </c>
      <c r="K1214" t="s">
        <v>2224</v>
      </c>
      <c r="L1214" t="str">
        <f>IF(performance_data[[#This Row],[return_percentage]]&gt;=performance_data[[#This Row],[benchmark_return]],"Higher","Lower")</f>
        <v>Higher</v>
      </c>
      <c r="M1214" s="14">
        <f xml:space="preserve"> _xlfn.MAXIFS(performance_data[date],performance_data[portfolio_id],performance_data[[#This Row],[portfolio_id]])</f>
        <v>45515</v>
      </c>
      <c r="N1214" s="14">
        <f xml:space="preserve"> _xlfn.MINIFS(performance_data[date],performance_data[portfolio_id],performance_data[[#This Row],[portfolio_id]])</f>
        <v>44842</v>
      </c>
      <c r="O1214" s="15">
        <f>_xlfn.MAXIFS(performance_data[portfolio_value],performance_data[portfolio_id],performance_data[[#This Row],[portfolio_id]],performance_data[date],performance_data[[#This Row],[latest_date]])</f>
        <v>364041.95</v>
      </c>
      <c r="P1214" s="15">
        <f>_xlfn.MAXIFS(performance_data[portfolio_value],performance_data[portfolio_id],performance_data[[#This Row],[portfolio_id]],performance_data[date],performance_data[[#This Row],[starting_date]])</f>
        <v>487679.25</v>
      </c>
      <c r="Q1214" s="15">
        <f>performance_data[[#This Row],[latest_value]]-performance_data[[#This Row],[starting_value]]</f>
        <v>-123637.29999999999</v>
      </c>
      <c r="R1214" s="15">
        <f>performance_data[[#This Row],[net_inflows]]-performance_data[[#This Row],[net_outflows]]</f>
        <v>5930.62</v>
      </c>
      <c r="S1214" s="15" t="str">
        <f>IF(performance_data[[#This Row],[net_inflows]]&gt;AVERAGE(performance_data[net_inflows]),"High","Low")</f>
        <v>Low</v>
      </c>
      <c r="T1214" s="15">
        <f>AVERAGEIF(performance_data[inflow_flag],performance_data[[#This Row],[inflow_flag]],performance_data[return_percentage])</f>
        <v>5.0457846277021572</v>
      </c>
      <c r="U1214" s="17">
        <f>IF(performance_data[[#This Row],[return_percentage]]&lt;performance_data[[#This Row],[benchmark_return]],1,0)</f>
        <v>0</v>
      </c>
      <c r="V1214" s="17">
        <f>COUNTIFS(performance_data[portfolio_id],performance_data[[#This Row],[portfolio_id]])</f>
        <v>30</v>
      </c>
      <c r="W1214" s="17">
        <f>COUNTIFS(performance_data[portfolio_id],performance_data[[#This Row],[portfolio_id]],
          performance_data[return_flag],1)</f>
        <v>12</v>
      </c>
      <c r="X1214" s="15">
        <f>performance_data[[#This Row],[underperform_flag_count]]/performance_data[[#This Row],[totalportfoliocount]]</f>
        <v>0.4</v>
      </c>
    </row>
    <row r="1215" spans="1:24" x14ac:dyDescent="0.3">
      <c r="A1215">
        <v>2823</v>
      </c>
      <c r="B1215" s="1">
        <v>45338</v>
      </c>
      <c r="C1215">
        <v>119452.02</v>
      </c>
      <c r="D1215">
        <v>17.46</v>
      </c>
      <c r="E1215">
        <v>17.45</v>
      </c>
      <c r="F1215">
        <v>11320.01</v>
      </c>
      <c r="G1215">
        <v>15730.27</v>
      </c>
      <c r="H1215" t="s">
        <v>2205</v>
      </c>
      <c r="I1215" t="s">
        <v>2206</v>
      </c>
      <c r="J1215">
        <v>2</v>
      </c>
      <c r="K1215" t="s">
        <v>2226</v>
      </c>
      <c r="L1215" t="str">
        <f>IF(performance_data[[#This Row],[return_percentage]]&gt;=performance_data[[#This Row],[benchmark_return]],"Higher","Lower")</f>
        <v>Higher</v>
      </c>
      <c r="M1215" s="14">
        <f xml:space="preserve"> _xlfn.MAXIFS(performance_data[date],performance_data[portfolio_id],performance_data[[#This Row],[portfolio_id]])</f>
        <v>45515</v>
      </c>
      <c r="N1215" s="14">
        <f xml:space="preserve"> _xlfn.MINIFS(performance_data[date],performance_data[portfolio_id],performance_data[[#This Row],[portfolio_id]])</f>
        <v>44842</v>
      </c>
      <c r="O1215" s="15">
        <f>_xlfn.MAXIFS(performance_data[portfolio_value],performance_data[portfolio_id],performance_data[[#This Row],[portfolio_id]],performance_data[date],performance_data[[#This Row],[latest_date]])</f>
        <v>364041.95</v>
      </c>
      <c r="P1215" s="15">
        <f>_xlfn.MAXIFS(performance_data[portfolio_value],performance_data[portfolio_id],performance_data[[#This Row],[portfolio_id]],performance_data[date],performance_data[[#This Row],[starting_date]])</f>
        <v>487679.25</v>
      </c>
      <c r="Q1215" s="15">
        <f>performance_data[[#This Row],[latest_value]]-performance_data[[#This Row],[starting_value]]</f>
        <v>-123637.29999999999</v>
      </c>
      <c r="R1215" s="15">
        <f>performance_data[[#This Row],[net_inflows]]-performance_data[[#This Row],[net_outflows]]</f>
        <v>-4410.26</v>
      </c>
      <c r="S1215" s="15" t="str">
        <f>IF(performance_data[[#This Row],[net_inflows]]&gt;AVERAGE(performance_data[net_inflows]),"High","Low")</f>
        <v>High</v>
      </c>
      <c r="T1215" s="15">
        <f>AVERAGEIF(performance_data[inflow_flag],performance_data[[#This Row],[inflow_flag]],performance_data[return_percentage])</f>
        <v>4.8467905675459724</v>
      </c>
      <c r="U1215" s="17">
        <f>IF(performance_data[[#This Row],[return_percentage]]&lt;performance_data[[#This Row],[benchmark_return]],1,0)</f>
        <v>0</v>
      </c>
      <c r="V1215" s="17">
        <f>COUNTIFS(performance_data[portfolio_id],performance_data[[#This Row],[portfolio_id]])</f>
        <v>30</v>
      </c>
      <c r="W1215" s="17">
        <f>COUNTIFS(performance_data[portfolio_id],performance_data[[#This Row],[portfolio_id]],
          performance_data[return_flag],1)</f>
        <v>12</v>
      </c>
      <c r="X1215" s="15">
        <f>performance_data[[#This Row],[underperform_flag_count]]/performance_data[[#This Row],[totalportfoliocount]]</f>
        <v>0.4</v>
      </c>
    </row>
    <row r="1216" spans="1:24" x14ac:dyDescent="0.3">
      <c r="A1216">
        <v>2823</v>
      </c>
      <c r="B1216" s="1">
        <v>45355</v>
      </c>
      <c r="C1216">
        <v>432698.3</v>
      </c>
      <c r="D1216">
        <v>16.72</v>
      </c>
      <c r="E1216">
        <v>17.22</v>
      </c>
      <c r="F1216">
        <v>2445.3200000000002</v>
      </c>
      <c r="G1216">
        <v>5654.15</v>
      </c>
      <c r="H1216" t="s">
        <v>2205</v>
      </c>
      <c r="I1216" t="s">
        <v>2206</v>
      </c>
      <c r="J1216">
        <v>3</v>
      </c>
      <c r="K1216" t="s">
        <v>2222</v>
      </c>
      <c r="L1216" t="str">
        <f>IF(performance_data[[#This Row],[return_percentage]]&gt;=performance_data[[#This Row],[benchmark_return]],"Higher","Lower")</f>
        <v>Lower</v>
      </c>
      <c r="M1216" s="14">
        <f xml:space="preserve"> _xlfn.MAXIFS(performance_data[date],performance_data[portfolio_id],performance_data[[#This Row],[portfolio_id]])</f>
        <v>45515</v>
      </c>
      <c r="N1216" s="14">
        <f xml:space="preserve"> _xlfn.MINIFS(performance_data[date],performance_data[portfolio_id],performance_data[[#This Row],[portfolio_id]])</f>
        <v>44842</v>
      </c>
      <c r="O1216" s="15">
        <f>_xlfn.MAXIFS(performance_data[portfolio_value],performance_data[portfolio_id],performance_data[[#This Row],[portfolio_id]],performance_data[date],performance_data[[#This Row],[latest_date]])</f>
        <v>364041.95</v>
      </c>
      <c r="P1216" s="15">
        <f>_xlfn.MAXIFS(performance_data[portfolio_value],performance_data[portfolio_id],performance_data[[#This Row],[portfolio_id]],performance_data[date],performance_data[[#This Row],[starting_date]])</f>
        <v>487679.25</v>
      </c>
      <c r="Q1216" s="15">
        <f>performance_data[[#This Row],[latest_value]]-performance_data[[#This Row],[starting_value]]</f>
        <v>-123637.29999999999</v>
      </c>
      <c r="R1216" s="15">
        <f>performance_data[[#This Row],[net_inflows]]-performance_data[[#This Row],[net_outflows]]</f>
        <v>-3208.8299999999995</v>
      </c>
      <c r="S1216" s="15" t="str">
        <f>IF(performance_data[[#This Row],[net_inflows]]&gt;AVERAGE(performance_data[net_inflows]),"High","Low")</f>
        <v>Low</v>
      </c>
      <c r="T1216" s="15">
        <f>AVERAGEIF(performance_data[inflow_flag],performance_data[[#This Row],[inflow_flag]],performance_data[return_percentage])</f>
        <v>5.0457846277021572</v>
      </c>
      <c r="U1216" s="17">
        <f>IF(performance_data[[#This Row],[return_percentage]]&lt;performance_data[[#This Row],[benchmark_return]],1,0)</f>
        <v>1</v>
      </c>
      <c r="V1216" s="17">
        <f>COUNTIFS(performance_data[portfolio_id],performance_data[[#This Row],[portfolio_id]])</f>
        <v>30</v>
      </c>
      <c r="W1216" s="17">
        <f>COUNTIFS(performance_data[portfolio_id],performance_data[[#This Row],[portfolio_id]],
          performance_data[return_flag],1)</f>
        <v>12</v>
      </c>
      <c r="X1216" s="15">
        <f>performance_data[[#This Row],[underperform_flag_count]]/performance_data[[#This Row],[totalportfoliocount]]</f>
        <v>0.4</v>
      </c>
    </row>
    <row r="1217" spans="1:24" x14ac:dyDescent="0.3">
      <c r="A1217">
        <v>2823</v>
      </c>
      <c r="B1217" s="1">
        <v>45515</v>
      </c>
      <c r="C1217">
        <v>364041.95</v>
      </c>
      <c r="D1217">
        <v>-3.92</v>
      </c>
      <c r="E1217">
        <v>-3.89</v>
      </c>
      <c r="F1217">
        <v>16165.8</v>
      </c>
      <c r="G1217">
        <v>10152.799999999999</v>
      </c>
      <c r="H1217" t="s">
        <v>2205</v>
      </c>
      <c r="I1217" t="s">
        <v>2209</v>
      </c>
      <c r="J1217">
        <v>8</v>
      </c>
      <c r="K1217" t="s">
        <v>2214</v>
      </c>
      <c r="L1217" t="str">
        <f>IF(performance_data[[#This Row],[return_percentage]]&gt;=performance_data[[#This Row],[benchmark_return]],"Higher","Lower")</f>
        <v>Lower</v>
      </c>
      <c r="M1217" s="14">
        <f xml:space="preserve"> _xlfn.MAXIFS(performance_data[date],performance_data[portfolio_id],performance_data[[#This Row],[portfolio_id]])</f>
        <v>45515</v>
      </c>
      <c r="N1217" s="14">
        <f xml:space="preserve"> _xlfn.MINIFS(performance_data[date],performance_data[portfolio_id],performance_data[[#This Row],[portfolio_id]])</f>
        <v>44842</v>
      </c>
      <c r="O1217" s="15">
        <f>_xlfn.MAXIFS(performance_data[portfolio_value],performance_data[portfolio_id],performance_data[[#This Row],[portfolio_id]],performance_data[date],performance_data[[#This Row],[latest_date]])</f>
        <v>364041.95</v>
      </c>
      <c r="P1217" s="15">
        <f>_xlfn.MAXIFS(performance_data[portfolio_value],performance_data[portfolio_id],performance_data[[#This Row],[portfolio_id]],performance_data[date],performance_data[[#This Row],[starting_date]])</f>
        <v>487679.25</v>
      </c>
      <c r="Q1217" s="15">
        <f>performance_data[[#This Row],[latest_value]]-performance_data[[#This Row],[starting_value]]</f>
        <v>-123637.29999999999</v>
      </c>
      <c r="R1217" s="15">
        <f>performance_data[[#This Row],[net_inflows]]-performance_data[[#This Row],[net_outflows]]</f>
        <v>6013</v>
      </c>
      <c r="S1217" s="15" t="str">
        <f>IF(performance_data[[#This Row],[net_inflows]]&gt;AVERAGE(performance_data[net_inflows]),"High","Low")</f>
        <v>High</v>
      </c>
      <c r="T1217" s="15">
        <f>AVERAGEIF(performance_data[inflow_flag],performance_data[[#This Row],[inflow_flag]],performance_data[return_percentage])</f>
        <v>4.8467905675459724</v>
      </c>
      <c r="U1217" s="17">
        <f>IF(performance_data[[#This Row],[return_percentage]]&lt;performance_data[[#This Row],[benchmark_return]],1,0)</f>
        <v>1</v>
      </c>
      <c r="V1217" s="17">
        <f>COUNTIFS(performance_data[portfolio_id],performance_data[[#This Row],[portfolio_id]])</f>
        <v>30</v>
      </c>
      <c r="W1217" s="17">
        <f>COUNTIFS(performance_data[portfolio_id],performance_data[[#This Row],[portfolio_id]],
          performance_data[return_flag],1)</f>
        <v>12</v>
      </c>
      <c r="X1217" s="15">
        <f>performance_data[[#This Row],[underperform_flag_count]]/performance_data[[#This Row],[totalportfoliocount]]</f>
        <v>0.4</v>
      </c>
    </row>
    <row r="1218" spans="1:24" x14ac:dyDescent="0.3">
      <c r="A1218">
        <v>2823</v>
      </c>
      <c r="B1218" s="1">
        <v>45434</v>
      </c>
      <c r="C1218">
        <v>288939.53000000003</v>
      </c>
      <c r="D1218">
        <v>18.5</v>
      </c>
      <c r="E1218">
        <v>15.27</v>
      </c>
      <c r="F1218">
        <v>3400.63</v>
      </c>
      <c r="G1218">
        <v>17078.830000000002</v>
      </c>
      <c r="H1218" t="s">
        <v>2205</v>
      </c>
      <c r="I1218" t="s">
        <v>2211</v>
      </c>
      <c r="J1218">
        <v>5</v>
      </c>
      <c r="K1218" t="s">
        <v>2223</v>
      </c>
      <c r="L1218" t="str">
        <f>IF(performance_data[[#This Row],[return_percentage]]&gt;=performance_data[[#This Row],[benchmark_return]],"Higher","Lower")</f>
        <v>Higher</v>
      </c>
      <c r="M1218" s="14">
        <f xml:space="preserve"> _xlfn.MAXIFS(performance_data[date],performance_data[portfolio_id],performance_data[[#This Row],[portfolio_id]])</f>
        <v>45515</v>
      </c>
      <c r="N1218" s="14">
        <f xml:space="preserve"> _xlfn.MINIFS(performance_data[date],performance_data[portfolio_id],performance_data[[#This Row],[portfolio_id]])</f>
        <v>44842</v>
      </c>
      <c r="O1218" s="15">
        <f>_xlfn.MAXIFS(performance_data[portfolio_value],performance_data[portfolio_id],performance_data[[#This Row],[portfolio_id]],performance_data[date],performance_data[[#This Row],[latest_date]])</f>
        <v>364041.95</v>
      </c>
      <c r="P1218" s="15">
        <f>_xlfn.MAXIFS(performance_data[portfolio_value],performance_data[portfolio_id],performance_data[[#This Row],[portfolio_id]],performance_data[date],performance_data[[#This Row],[starting_date]])</f>
        <v>487679.25</v>
      </c>
      <c r="Q1218" s="15">
        <f>performance_data[[#This Row],[latest_value]]-performance_data[[#This Row],[starting_value]]</f>
        <v>-123637.29999999999</v>
      </c>
      <c r="R1218" s="15">
        <f>performance_data[[#This Row],[net_inflows]]-performance_data[[#This Row],[net_outflows]]</f>
        <v>-13678.2</v>
      </c>
      <c r="S1218" s="15" t="str">
        <f>IF(performance_data[[#This Row],[net_inflows]]&gt;AVERAGE(performance_data[net_inflows]),"High","Low")</f>
        <v>Low</v>
      </c>
      <c r="T1218" s="15">
        <f>AVERAGEIF(performance_data[inflow_flag],performance_data[[#This Row],[inflow_flag]],performance_data[return_percentage])</f>
        <v>5.0457846277021572</v>
      </c>
      <c r="U1218" s="17">
        <f>IF(performance_data[[#This Row],[return_percentage]]&lt;performance_data[[#This Row],[benchmark_return]],1,0)</f>
        <v>0</v>
      </c>
      <c r="V1218" s="17">
        <f>COUNTIFS(performance_data[portfolio_id],performance_data[[#This Row],[portfolio_id]])</f>
        <v>30</v>
      </c>
      <c r="W1218" s="17">
        <f>COUNTIFS(performance_data[portfolio_id],performance_data[[#This Row],[portfolio_id]],
          performance_data[return_flag],1)</f>
        <v>12</v>
      </c>
      <c r="X1218" s="15">
        <f>performance_data[[#This Row],[underperform_flag_count]]/performance_data[[#This Row],[totalportfoliocount]]</f>
        <v>0.4</v>
      </c>
    </row>
    <row r="1219" spans="1:24" x14ac:dyDescent="0.3">
      <c r="A1219">
        <v>2823</v>
      </c>
      <c r="B1219" s="1">
        <v>45211</v>
      </c>
      <c r="C1219">
        <v>412914.2</v>
      </c>
      <c r="D1219">
        <v>13.92</v>
      </c>
      <c r="E1219">
        <v>13.32</v>
      </c>
      <c r="F1219">
        <v>109.8</v>
      </c>
      <c r="G1219">
        <v>9746.51</v>
      </c>
      <c r="H1219" t="s">
        <v>2213</v>
      </c>
      <c r="I1219" t="s">
        <v>2217</v>
      </c>
      <c r="J1219">
        <v>10</v>
      </c>
      <c r="K1219" t="s">
        <v>2224</v>
      </c>
      <c r="L1219" t="str">
        <f>IF(performance_data[[#This Row],[return_percentage]]&gt;=performance_data[[#This Row],[benchmark_return]],"Higher","Lower")</f>
        <v>Higher</v>
      </c>
      <c r="M1219" s="14">
        <f xml:space="preserve"> _xlfn.MAXIFS(performance_data[date],performance_data[portfolio_id],performance_data[[#This Row],[portfolio_id]])</f>
        <v>45515</v>
      </c>
      <c r="N1219" s="14">
        <f xml:space="preserve"> _xlfn.MINIFS(performance_data[date],performance_data[portfolio_id],performance_data[[#This Row],[portfolio_id]])</f>
        <v>44842</v>
      </c>
      <c r="O1219" s="15">
        <f>_xlfn.MAXIFS(performance_data[portfolio_value],performance_data[portfolio_id],performance_data[[#This Row],[portfolio_id]],performance_data[date],performance_data[[#This Row],[latest_date]])</f>
        <v>364041.95</v>
      </c>
      <c r="P1219" s="15">
        <f>_xlfn.MAXIFS(performance_data[portfolio_value],performance_data[portfolio_id],performance_data[[#This Row],[portfolio_id]],performance_data[date],performance_data[[#This Row],[starting_date]])</f>
        <v>487679.25</v>
      </c>
      <c r="Q1219" s="15">
        <f>performance_data[[#This Row],[latest_value]]-performance_data[[#This Row],[starting_value]]</f>
        <v>-123637.29999999999</v>
      </c>
      <c r="R1219" s="15">
        <f>performance_data[[#This Row],[net_inflows]]-performance_data[[#This Row],[net_outflows]]</f>
        <v>-9636.7100000000009</v>
      </c>
      <c r="S1219" s="15" t="str">
        <f>IF(performance_data[[#This Row],[net_inflows]]&gt;AVERAGE(performance_data[net_inflows]),"High","Low")</f>
        <v>Low</v>
      </c>
      <c r="T1219" s="15">
        <f>AVERAGEIF(performance_data[inflow_flag],performance_data[[#This Row],[inflow_flag]],performance_data[return_percentage])</f>
        <v>5.0457846277021572</v>
      </c>
      <c r="U1219" s="17">
        <f>IF(performance_data[[#This Row],[return_percentage]]&lt;performance_data[[#This Row],[benchmark_return]],1,0)</f>
        <v>0</v>
      </c>
      <c r="V1219" s="17">
        <f>COUNTIFS(performance_data[portfolio_id],performance_data[[#This Row],[portfolio_id]])</f>
        <v>30</v>
      </c>
      <c r="W1219" s="17">
        <f>COUNTIFS(performance_data[portfolio_id],performance_data[[#This Row],[portfolio_id]],
          performance_data[return_flag],1)</f>
        <v>12</v>
      </c>
      <c r="X1219" s="15">
        <f>performance_data[[#This Row],[underperform_flag_count]]/performance_data[[#This Row],[totalportfoliocount]]</f>
        <v>0.4</v>
      </c>
    </row>
    <row r="1220" spans="1:24" x14ac:dyDescent="0.3">
      <c r="A1220">
        <v>2823</v>
      </c>
      <c r="B1220" s="1">
        <v>44985</v>
      </c>
      <c r="C1220">
        <v>333351.23</v>
      </c>
      <c r="D1220">
        <v>-4.62</v>
      </c>
      <c r="E1220">
        <v>-3.8</v>
      </c>
      <c r="F1220">
        <v>1650.07</v>
      </c>
      <c r="G1220">
        <v>16814.490000000002</v>
      </c>
      <c r="H1220" t="s">
        <v>2213</v>
      </c>
      <c r="I1220" t="s">
        <v>2206</v>
      </c>
      <c r="J1220">
        <v>2</v>
      </c>
      <c r="K1220" t="s">
        <v>2226</v>
      </c>
      <c r="L1220" t="str">
        <f>IF(performance_data[[#This Row],[return_percentage]]&gt;=performance_data[[#This Row],[benchmark_return]],"Higher","Lower")</f>
        <v>Lower</v>
      </c>
      <c r="M1220" s="14">
        <f xml:space="preserve"> _xlfn.MAXIFS(performance_data[date],performance_data[portfolio_id],performance_data[[#This Row],[portfolio_id]])</f>
        <v>45515</v>
      </c>
      <c r="N1220" s="14">
        <f xml:space="preserve"> _xlfn.MINIFS(performance_data[date],performance_data[portfolio_id],performance_data[[#This Row],[portfolio_id]])</f>
        <v>44842</v>
      </c>
      <c r="O1220" s="15">
        <f>_xlfn.MAXIFS(performance_data[portfolio_value],performance_data[portfolio_id],performance_data[[#This Row],[portfolio_id]],performance_data[date],performance_data[[#This Row],[latest_date]])</f>
        <v>364041.95</v>
      </c>
      <c r="P1220" s="15">
        <f>_xlfn.MAXIFS(performance_data[portfolio_value],performance_data[portfolio_id],performance_data[[#This Row],[portfolio_id]],performance_data[date],performance_data[[#This Row],[starting_date]])</f>
        <v>487679.25</v>
      </c>
      <c r="Q1220" s="15">
        <f>performance_data[[#This Row],[latest_value]]-performance_data[[#This Row],[starting_value]]</f>
        <v>-123637.29999999999</v>
      </c>
      <c r="R1220" s="15">
        <f>performance_data[[#This Row],[net_inflows]]-performance_data[[#This Row],[net_outflows]]</f>
        <v>-15164.420000000002</v>
      </c>
      <c r="S1220" s="15" t="str">
        <f>IF(performance_data[[#This Row],[net_inflows]]&gt;AVERAGE(performance_data[net_inflows]),"High","Low")</f>
        <v>Low</v>
      </c>
      <c r="T1220" s="15">
        <f>AVERAGEIF(performance_data[inflow_flag],performance_data[[#This Row],[inflow_flag]],performance_data[return_percentage])</f>
        <v>5.0457846277021572</v>
      </c>
      <c r="U1220" s="17">
        <f>IF(performance_data[[#This Row],[return_percentage]]&lt;performance_data[[#This Row],[benchmark_return]],1,0)</f>
        <v>1</v>
      </c>
      <c r="V1220" s="17">
        <f>COUNTIFS(performance_data[portfolio_id],performance_data[[#This Row],[portfolio_id]])</f>
        <v>30</v>
      </c>
      <c r="W1220" s="17">
        <f>COUNTIFS(performance_data[portfolio_id],performance_data[[#This Row],[portfolio_id]],
          performance_data[return_flag],1)</f>
        <v>12</v>
      </c>
      <c r="X1220" s="15">
        <f>performance_data[[#This Row],[underperform_flag_count]]/performance_data[[#This Row],[totalportfoliocount]]</f>
        <v>0.4</v>
      </c>
    </row>
    <row r="1221" spans="1:24" x14ac:dyDescent="0.3">
      <c r="A1221">
        <v>2823</v>
      </c>
      <c r="B1221" s="1">
        <v>45104</v>
      </c>
      <c r="C1221">
        <v>324465.37</v>
      </c>
      <c r="D1221">
        <v>-7.2</v>
      </c>
      <c r="E1221">
        <v>-6.08</v>
      </c>
      <c r="F1221">
        <v>16069.32</v>
      </c>
      <c r="G1221">
        <v>4984.37</v>
      </c>
      <c r="H1221" t="s">
        <v>2213</v>
      </c>
      <c r="I1221" t="s">
        <v>2211</v>
      </c>
      <c r="J1221">
        <v>6</v>
      </c>
      <c r="K1221" t="s">
        <v>2212</v>
      </c>
      <c r="L1221" t="str">
        <f>IF(performance_data[[#This Row],[return_percentage]]&gt;=performance_data[[#This Row],[benchmark_return]],"Higher","Lower")</f>
        <v>Lower</v>
      </c>
      <c r="M1221" s="14">
        <f xml:space="preserve"> _xlfn.MAXIFS(performance_data[date],performance_data[portfolio_id],performance_data[[#This Row],[portfolio_id]])</f>
        <v>45515</v>
      </c>
      <c r="N1221" s="14">
        <f xml:space="preserve"> _xlfn.MINIFS(performance_data[date],performance_data[portfolio_id],performance_data[[#This Row],[portfolio_id]])</f>
        <v>44842</v>
      </c>
      <c r="O1221" s="15">
        <f>_xlfn.MAXIFS(performance_data[portfolio_value],performance_data[portfolio_id],performance_data[[#This Row],[portfolio_id]],performance_data[date],performance_data[[#This Row],[latest_date]])</f>
        <v>364041.95</v>
      </c>
      <c r="P1221" s="15">
        <f>_xlfn.MAXIFS(performance_data[portfolio_value],performance_data[portfolio_id],performance_data[[#This Row],[portfolio_id]],performance_data[date],performance_data[[#This Row],[starting_date]])</f>
        <v>487679.25</v>
      </c>
      <c r="Q1221" s="15">
        <f>performance_data[[#This Row],[latest_value]]-performance_data[[#This Row],[starting_value]]</f>
        <v>-123637.29999999999</v>
      </c>
      <c r="R1221" s="15">
        <f>performance_data[[#This Row],[net_inflows]]-performance_data[[#This Row],[net_outflows]]</f>
        <v>11084.95</v>
      </c>
      <c r="S1221" s="15" t="str">
        <f>IF(performance_data[[#This Row],[net_inflows]]&gt;AVERAGE(performance_data[net_inflows]),"High","Low")</f>
        <v>High</v>
      </c>
      <c r="T1221" s="15">
        <f>AVERAGEIF(performance_data[inflow_flag],performance_data[[#This Row],[inflow_flag]],performance_data[return_percentage])</f>
        <v>4.8467905675459724</v>
      </c>
      <c r="U1221" s="17">
        <f>IF(performance_data[[#This Row],[return_percentage]]&lt;performance_data[[#This Row],[benchmark_return]],1,0)</f>
        <v>1</v>
      </c>
      <c r="V1221" s="17">
        <f>COUNTIFS(performance_data[portfolio_id],performance_data[[#This Row],[portfolio_id]])</f>
        <v>30</v>
      </c>
      <c r="W1221" s="17">
        <f>COUNTIFS(performance_data[portfolio_id],performance_data[[#This Row],[portfolio_id]],
          performance_data[return_flag],1)</f>
        <v>12</v>
      </c>
      <c r="X1221" s="15">
        <f>performance_data[[#This Row],[underperform_flag_count]]/performance_data[[#This Row],[totalportfoliocount]]</f>
        <v>0.4</v>
      </c>
    </row>
    <row r="1222" spans="1:24" x14ac:dyDescent="0.3">
      <c r="A1222">
        <v>2823</v>
      </c>
      <c r="B1222" s="1">
        <v>45465</v>
      </c>
      <c r="C1222">
        <v>133717.42000000001</v>
      </c>
      <c r="D1222">
        <v>-8.64</v>
      </c>
      <c r="E1222">
        <v>-9.99</v>
      </c>
      <c r="F1222">
        <v>6381.22</v>
      </c>
      <c r="G1222">
        <v>8075.79</v>
      </c>
      <c r="H1222" t="s">
        <v>2205</v>
      </c>
      <c r="I1222" t="s">
        <v>2211</v>
      </c>
      <c r="J1222">
        <v>6</v>
      </c>
      <c r="K1222" t="s">
        <v>2212</v>
      </c>
      <c r="L1222" t="str">
        <f>IF(performance_data[[#This Row],[return_percentage]]&gt;=performance_data[[#This Row],[benchmark_return]],"Higher","Lower")</f>
        <v>Higher</v>
      </c>
      <c r="M1222" s="14">
        <f xml:space="preserve"> _xlfn.MAXIFS(performance_data[date],performance_data[portfolio_id],performance_data[[#This Row],[portfolio_id]])</f>
        <v>45515</v>
      </c>
      <c r="N1222" s="14">
        <f xml:space="preserve"> _xlfn.MINIFS(performance_data[date],performance_data[portfolio_id],performance_data[[#This Row],[portfolio_id]])</f>
        <v>44842</v>
      </c>
      <c r="O1222" s="15">
        <f>_xlfn.MAXIFS(performance_data[portfolio_value],performance_data[portfolio_id],performance_data[[#This Row],[portfolio_id]],performance_data[date],performance_data[[#This Row],[latest_date]])</f>
        <v>364041.95</v>
      </c>
      <c r="P1222" s="15">
        <f>_xlfn.MAXIFS(performance_data[portfolio_value],performance_data[portfolio_id],performance_data[[#This Row],[portfolio_id]],performance_data[date],performance_data[[#This Row],[starting_date]])</f>
        <v>487679.25</v>
      </c>
      <c r="Q1222" s="15">
        <f>performance_data[[#This Row],[latest_value]]-performance_data[[#This Row],[starting_value]]</f>
        <v>-123637.29999999999</v>
      </c>
      <c r="R1222" s="15">
        <f>performance_data[[#This Row],[net_inflows]]-performance_data[[#This Row],[net_outflows]]</f>
        <v>-1694.5699999999997</v>
      </c>
      <c r="S1222" s="15" t="str">
        <f>IF(performance_data[[#This Row],[net_inflows]]&gt;AVERAGE(performance_data[net_inflows]),"High","Low")</f>
        <v>Low</v>
      </c>
      <c r="T1222" s="15">
        <f>AVERAGEIF(performance_data[inflow_flag],performance_data[[#This Row],[inflow_flag]],performance_data[return_percentage])</f>
        <v>5.0457846277021572</v>
      </c>
      <c r="U1222" s="17">
        <f>IF(performance_data[[#This Row],[return_percentage]]&lt;performance_data[[#This Row],[benchmark_return]],1,0)</f>
        <v>0</v>
      </c>
      <c r="V1222" s="17">
        <f>COUNTIFS(performance_data[portfolio_id],performance_data[[#This Row],[portfolio_id]])</f>
        <v>30</v>
      </c>
      <c r="W1222" s="17">
        <f>COUNTIFS(performance_data[portfolio_id],performance_data[[#This Row],[portfolio_id]],
          performance_data[return_flag],1)</f>
        <v>12</v>
      </c>
      <c r="X1222" s="15">
        <f>performance_data[[#This Row],[underperform_flag_count]]/performance_data[[#This Row],[totalportfoliocount]]</f>
        <v>0.4</v>
      </c>
    </row>
    <row r="1223" spans="1:24" x14ac:dyDescent="0.3">
      <c r="A1223">
        <v>2823</v>
      </c>
      <c r="B1223" s="1">
        <v>44882</v>
      </c>
      <c r="C1223">
        <v>434399.24</v>
      </c>
      <c r="D1223">
        <v>14.28</v>
      </c>
      <c r="E1223">
        <v>12.46</v>
      </c>
      <c r="F1223">
        <v>876.89</v>
      </c>
      <c r="G1223">
        <v>15255.47</v>
      </c>
      <c r="H1223" t="s">
        <v>2220</v>
      </c>
      <c r="I1223" t="s">
        <v>2217</v>
      </c>
      <c r="J1223">
        <v>11</v>
      </c>
      <c r="K1223" t="s">
        <v>2219</v>
      </c>
      <c r="L1223" t="str">
        <f>IF(performance_data[[#This Row],[return_percentage]]&gt;=performance_data[[#This Row],[benchmark_return]],"Higher","Lower")</f>
        <v>Higher</v>
      </c>
      <c r="M1223" s="14">
        <f xml:space="preserve"> _xlfn.MAXIFS(performance_data[date],performance_data[portfolio_id],performance_data[[#This Row],[portfolio_id]])</f>
        <v>45515</v>
      </c>
      <c r="N1223" s="14">
        <f xml:space="preserve"> _xlfn.MINIFS(performance_data[date],performance_data[portfolio_id],performance_data[[#This Row],[portfolio_id]])</f>
        <v>44842</v>
      </c>
      <c r="O1223" s="15">
        <f>_xlfn.MAXIFS(performance_data[portfolio_value],performance_data[portfolio_id],performance_data[[#This Row],[portfolio_id]],performance_data[date],performance_data[[#This Row],[latest_date]])</f>
        <v>364041.95</v>
      </c>
      <c r="P1223" s="15">
        <f>_xlfn.MAXIFS(performance_data[portfolio_value],performance_data[portfolio_id],performance_data[[#This Row],[portfolio_id]],performance_data[date],performance_data[[#This Row],[starting_date]])</f>
        <v>487679.25</v>
      </c>
      <c r="Q1223" s="15">
        <f>performance_data[[#This Row],[latest_value]]-performance_data[[#This Row],[starting_value]]</f>
        <v>-123637.29999999999</v>
      </c>
      <c r="R1223" s="15">
        <f>performance_data[[#This Row],[net_inflows]]-performance_data[[#This Row],[net_outflows]]</f>
        <v>-14378.58</v>
      </c>
      <c r="S1223" s="15" t="str">
        <f>IF(performance_data[[#This Row],[net_inflows]]&gt;AVERAGE(performance_data[net_inflows]),"High","Low")</f>
        <v>Low</v>
      </c>
      <c r="T1223" s="15">
        <f>AVERAGEIF(performance_data[inflow_flag],performance_data[[#This Row],[inflow_flag]],performance_data[return_percentage])</f>
        <v>5.0457846277021572</v>
      </c>
      <c r="U1223" s="17">
        <f>IF(performance_data[[#This Row],[return_percentage]]&lt;performance_data[[#This Row],[benchmark_return]],1,0)</f>
        <v>0</v>
      </c>
      <c r="V1223" s="17">
        <f>COUNTIFS(performance_data[portfolio_id],performance_data[[#This Row],[portfolio_id]])</f>
        <v>30</v>
      </c>
      <c r="W1223" s="17">
        <f>COUNTIFS(performance_data[portfolio_id],performance_data[[#This Row],[portfolio_id]],
          performance_data[return_flag],1)</f>
        <v>12</v>
      </c>
      <c r="X1223" s="15">
        <f>performance_data[[#This Row],[underperform_flag_count]]/performance_data[[#This Row],[totalportfoliocount]]</f>
        <v>0.4</v>
      </c>
    </row>
    <row r="1224" spans="1:24" x14ac:dyDescent="0.3">
      <c r="A1224">
        <v>2823</v>
      </c>
      <c r="B1224" s="1">
        <v>44842</v>
      </c>
      <c r="C1224">
        <v>487679.25</v>
      </c>
      <c r="D1224">
        <v>15.37</v>
      </c>
      <c r="E1224">
        <v>16.079999999999998</v>
      </c>
      <c r="F1224">
        <v>1309.95</v>
      </c>
      <c r="G1224">
        <v>19932.310000000001</v>
      </c>
      <c r="H1224" t="s">
        <v>2220</v>
      </c>
      <c r="I1224" t="s">
        <v>2217</v>
      </c>
      <c r="J1224">
        <v>10</v>
      </c>
      <c r="K1224" t="s">
        <v>2224</v>
      </c>
      <c r="L1224" t="str">
        <f>IF(performance_data[[#This Row],[return_percentage]]&gt;=performance_data[[#This Row],[benchmark_return]],"Higher","Lower")</f>
        <v>Lower</v>
      </c>
      <c r="M1224" s="14">
        <f xml:space="preserve"> _xlfn.MAXIFS(performance_data[date],performance_data[portfolio_id],performance_data[[#This Row],[portfolio_id]])</f>
        <v>45515</v>
      </c>
      <c r="N1224" s="14">
        <f xml:space="preserve"> _xlfn.MINIFS(performance_data[date],performance_data[portfolio_id],performance_data[[#This Row],[portfolio_id]])</f>
        <v>44842</v>
      </c>
      <c r="O1224" s="15">
        <f>_xlfn.MAXIFS(performance_data[portfolio_value],performance_data[portfolio_id],performance_data[[#This Row],[portfolio_id]],performance_data[date],performance_data[[#This Row],[latest_date]])</f>
        <v>364041.95</v>
      </c>
      <c r="P1224" s="15">
        <f>_xlfn.MAXIFS(performance_data[portfolio_value],performance_data[portfolio_id],performance_data[[#This Row],[portfolio_id]],performance_data[date],performance_data[[#This Row],[starting_date]])</f>
        <v>487679.25</v>
      </c>
      <c r="Q1224" s="15">
        <f>performance_data[[#This Row],[latest_value]]-performance_data[[#This Row],[starting_value]]</f>
        <v>-123637.29999999999</v>
      </c>
      <c r="R1224" s="15">
        <f>performance_data[[#This Row],[net_inflows]]-performance_data[[#This Row],[net_outflows]]</f>
        <v>-18622.36</v>
      </c>
      <c r="S1224" s="15" t="str">
        <f>IF(performance_data[[#This Row],[net_inflows]]&gt;AVERAGE(performance_data[net_inflows]),"High","Low")</f>
        <v>Low</v>
      </c>
      <c r="T1224" s="15">
        <f>AVERAGEIF(performance_data[inflow_flag],performance_data[[#This Row],[inflow_flag]],performance_data[return_percentage])</f>
        <v>5.0457846277021572</v>
      </c>
      <c r="U1224" s="17">
        <f>IF(performance_data[[#This Row],[return_percentage]]&lt;performance_data[[#This Row],[benchmark_return]],1,0)</f>
        <v>1</v>
      </c>
      <c r="V1224" s="17">
        <f>COUNTIFS(performance_data[portfolio_id],performance_data[[#This Row],[portfolio_id]])</f>
        <v>30</v>
      </c>
      <c r="W1224" s="17">
        <f>COUNTIFS(performance_data[portfolio_id],performance_data[[#This Row],[portfolio_id]],
          performance_data[return_flag],1)</f>
        <v>12</v>
      </c>
      <c r="X1224" s="15">
        <f>performance_data[[#This Row],[underperform_flag_count]]/performance_data[[#This Row],[totalportfoliocount]]</f>
        <v>0.4</v>
      </c>
    </row>
    <row r="1225" spans="1:24" x14ac:dyDescent="0.3">
      <c r="A1225">
        <v>2823</v>
      </c>
      <c r="B1225" s="1">
        <v>45274</v>
      </c>
      <c r="C1225">
        <v>313673.26</v>
      </c>
      <c r="D1225">
        <v>-0.45</v>
      </c>
      <c r="E1225">
        <v>-0.51</v>
      </c>
      <c r="F1225">
        <v>1658.39</v>
      </c>
      <c r="G1225">
        <v>11985.56</v>
      </c>
      <c r="H1225" t="s">
        <v>2213</v>
      </c>
      <c r="I1225" t="s">
        <v>2217</v>
      </c>
      <c r="J1225">
        <v>12</v>
      </c>
      <c r="K1225" t="s">
        <v>2218</v>
      </c>
      <c r="L1225" t="str">
        <f>IF(performance_data[[#This Row],[return_percentage]]&gt;=performance_data[[#This Row],[benchmark_return]],"Higher","Lower")</f>
        <v>Higher</v>
      </c>
      <c r="M1225" s="14">
        <f xml:space="preserve"> _xlfn.MAXIFS(performance_data[date],performance_data[portfolio_id],performance_data[[#This Row],[portfolio_id]])</f>
        <v>45515</v>
      </c>
      <c r="N1225" s="14">
        <f xml:space="preserve"> _xlfn.MINIFS(performance_data[date],performance_data[portfolio_id],performance_data[[#This Row],[portfolio_id]])</f>
        <v>44842</v>
      </c>
      <c r="O1225" s="15">
        <f>_xlfn.MAXIFS(performance_data[portfolio_value],performance_data[portfolio_id],performance_data[[#This Row],[portfolio_id]],performance_data[date],performance_data[[#This Row],[latest_date]])</f>
        <v>364041.95</v>
      </c>
      <c r="P1225" s="15">
        <f>_xlfn.MAXIFS(performance_data[portfolio_value],performance_data[portfolio_id],performance_data[[#This Row],[portfolio_id]],performance_data[date],performance_data[[#This Row],[starting_date]])</f>
        <v>487679.25</v>
      </c>
      <c r="Q1225" s="15">
        <f>performance_data[[#This Row],[latest_value]]-performance_data[[#This Row],[starting_value]]</f>
        <v>-123637.29999999999</v>
      </c>
      <c r="R1225" s="15">
        <f>performance_data[[#This Row],[net_inflows]]-performance_data[[#This Row],[net_outflows]]</f>
        <v>-10327.17</v>
      </c>
      <c r="S1225" s="15" t="str">
        <f>IF(performance_data[[#This Row],[net_inflows]]&gt;AVERAGE(performance_data[net_inflows]),"High","Low")</f>
        <v>Low</v>
      </c>
      <c r="T1225" s="15">
        <f>AVERAGEIF(performance_data[inflow_flag],performance_data[[#This Row],[inflow_flag]],performance_data[return_percentage])</f>
        <v>5.0457846277021572</v>
      </c>
      <c r="U1225" s="17">
        <f>IF(performance_data[[#This Row],[return_percentage]]&lt;performance_data[[#This Row],[benchmark_return]],1,0)</f>
        <v>0</v>
      </c>
      <c r="V1225" s="17">
        <f>COUNTIFS(performance_data[portfolio_id],performance_data[[#This Row],[portfolio_id]])</f>
        <v>30</v>
      </c>
      <c r="W1225" s="17">
        <f>COUNTIFS(performance_data[portfolio_id],performance_data[[#This Row],[portfolio_id]],
          performance_data[return_flag],1)</f>
        <v>12</v>
      </c>
      <c r="X1225" s="15">
        <f>performance_data[[#This Row],[underperform_flag_count]]/performance_data[[#This Row],[totalportfoliocount]]</f>
        <v>0.4</v>
      </c>
    </row>
    <row r="1226" spans="1:24" x14ac:dyDescent="0.3">
      <c r="A1226">
        <v>2823</v>
      </c>
      <c r="B1226" s="1">
        <v>44903</v>
      </c>
      <c r="C1226">
        <v>73237.22</v>
      </c>
      <c r="D1226">
        <v>-8</v>
      </c>
      <c r="E1226">
        <v>-7.8</v>
      </c>
      <c r="F1226">
        <v>15105.74</v>
      </c>
      <c r="G1226">
        <v>17610.599999999999</v>
      </c>
      <c r="H1226" t="s">
        <v>2220</v>
      </c>
      <c r="I1226" t="s">
        <v>2217</v>
      </c>
      <c r="J1226">
        <v>12</v>
      </c>
      <c r="K1226" t="s">
        <v>2218</v>
      </c>
      <c r="L1226" t="str">
        <f>IF(performance_data[[#This Row],[return_percentage]]&gt;=performance_data[[#This Row],[benchmark_return]],"Higher","Lower")</f>
        <v>Lower</v>
      </c>
      <c r="M1226" s="14">
        <f xml:space="preserve"> _xlfn.MAXIFS(performance_data[date],performance_data[portfolio_id],performance_data[[#This Row],[portfolio_id]])</f>
        <v>45515</v>
      </c>
      <c r="N1226" s="14">
        <f xml:space="preserve"> _xlfn.MINIFS(performance_data[date],performance_data[portfolio_id],performance_data[[#This Row],[portfolio_id]])</f>
        <v>44842</v>
      </c>
      <c r="O1226" s="15">
        <f>_xlfn.MAXIFS(performance_data[portfolio_value],performance_data[portfolio_id],performance_data[[#This Row],[portfolio_id]],performance_data[date],performance_data[[#This Row],[latest_date]])</f>
        <v>364041.95</v>
      </c>
      <c r="P1226" s="15">
        <f>_xlfn.MAXIFS(performance_data[portfolio_value],performance_data[portfolio_id],performance_data[[#This Row],[portfolio_id]],performance_data[date],performance_data[[#This Row],[starting_date]])</f>
        <v>487679.25</v>
      </c>
      <c r="Q1226" s="15">
        <f>performance_data[[#This Row],[latest_value]]-performance_data[[#This Row],[starting_value]]</f>
        <v>-123637.29999999999</v>
      </c>
      <c r="R1226" s="15">
        <f>performance_data[[#This Row],[net_inflows]]-performance_data[[#This Row],[net_outflows]]</f>
        <v>-2504.8599999999988</v>
      </c>
      <c r="S1226" s="15" t="str">
        <f>IF(performance_data[[#This Row],[net_inflows]]&gt;AVERAGE(performance_data[net_inflows]),"High","Low")</f>
        <v>High</v>
      </c>
      <c r="T1226" s="15">
        <f>AVERAGEIF(performance_data[inflow_flag],performance_data[[#This Row],[inflow_flag]],performance_data[return_percentage])</f>
        <v>4.8467905675459724</v>
      </c>
      <c r="U1226" s="17">
        <f>IF(performance_data[[#This Row],[return_percentage]]&lt;performance_data[[#This Row],[benchmark_return]],1,0)</f>
        <v>1</v>
      </c>
      <c r="V1226" s="17">
        <f>COUNTIFS(performance_data[portfolio_id],performance_data[[#This Row],[portfolio_id]])</f>
        <v>30</v>
      </c>
      <c r="W1226" s="17">
        <f>COUNTIFS(performance_data[portfolio_id],performance_data[[#This Row],[portfolio_id]],
          performance_data[return_flag],1)</f>
        <v>12</v>
      </c>
      <c r="X1226" s="15">
        <f>performance_data[[#This Row],[underperform_flag_count]]/performance_data[[#This Row],[totalportfoliocount]]</f>
        <v>0.4</v>
      </c>
    </row>
    <row r="1227" spans="1:24" x14ac:dyDescent="0.3">
      <c r="A1227">
        <v>3109</v>
      </c>
      <c r="B1227" s="1">
        <v>45264</v>
      </c>
      <c r="C1227">
        <v>15804.58</v>
      </c>
      <c r="D1227">
        <v>11.41</v>
      </c>
      <c r="E1227">
        <v>11.29</v>
      </c>
      <c r="F1227">
        <v>12071.29</v>
      </c>
      <c r="G1227">
        <v>15969.02</v>
      </c>
      <c r="H1227" t="s">
        <v>2213</v>
      </c>
      <c r="I1227" t="s">
        <v>2217</v>
      </c>
      <c r="J1227">
        <v>12</v>
      </c>
      <c r="K1227" t="s">
        <v>2218</v>
      </c>
      <c r="L1227" t="str">
        <f>IF(performance_data[[#This Row],[return_percentage]]&gt;=performance_data[[#This Row],[benchmark_return]],"Higher","Lower")</f>
        <v>Higher</v>
      </c>
      <c r="M1227" s="14">
        <f xml:space="preserve"> _xlfn.MAXIFS(performance_data[date],performance_data[portfolio_id],performance_data[[#This Row],[portfolio_id]])</f>
        <v>45560</v>
      </c>
      <c r="N1227" s="14">
        <f xml:space="preserve"> _xlfn.MINIFS(performance_data[date],performance_data[portfolio_id],performance_data[[#This Row],[portfolio_id]])</f>
        <v>44873</v>
      </c>
      <c r="O1227" s="15">
        <f>_xlfn.MAXIFS(performance_data[portfolio_value],performance_data[portfolio_id],performance_data[[#This Row],[portfolio_id]],performance_data[date],performance_data[[#This Row],[latest_date]])</f>
        <v>446531.3</v>
      </c>
      <c r="P1227" s="15">
        <f>_xlfn.MAXIFS(performance_data[portfolio_value],performance_data[portfolio_id],performance_data[[#This Row],[portfolio_id]],performance_data[date],performance_data[[#This Row],[starting_date]])</f>
        <v>61846.12</v>
      </c>
      <c r="Q1227" s="15">
        <f>performance_data[[#This Row],[latest_value]]-performance_data[[#This Row],[starting_value]]</f>
        <v>384685.18</v>
      </c>
      <c r="R1227" s="15">
        <f>performance_data[[#This Row],[net_inflows]]-performance_data[[#This Row],[net_outflows]]</f>
        <v>-3897.7299999999996</v>
      </c>
      <c r="S1227" s="15" t="str">
        <f>IF(performance_data[[#This Row],[net_inflows]]&gt;AVERAGE(performance_data[net_inflows]),"High","Low")</f>
        <v>High</v>
      </c>
      <c r="T1227" s="15">
        <f>AVERAGEIF(performance_data[inflow_flag],performance_data[[#This Row],[inflow_flag]],performance_data[return_percentage])</f>
        <v>4.8467905675459724</v>
      </c>
      <c r="U1227" s="17">
        <f>IF(performance_data[[#This Row],[return_percentage]]&lt;performance_data[[#This Row],[benchmark_return]],1,0)</f>
        <v>0</v>
      </c>
      <c r="V1227" s="17">
        <f>COUNTIFS(performance_data[portfolio_id],performance_data[[#This Row],[portfolio_id]])</f>
        <v>32</v>
      </c>
      <c r="W1227" s="17">
        <f>COUNTIFS(performance_data[portfolio_id],performance_data[[#This Row],[portfolio_id]],
          performance_data[return_flag],1)</f>
        <v>13</v>
      </c>
      <c r="X1227" s="15">
        <f>performance_data[[#This Row],[underperform_flag_count]]/performance_data[[#This Row],[totalportfoliocount]]</f>
        <v>0.40625</v>
      </c>
    </row>
    <row r="1228" spans="1:24" x14ac:dyDescent="0.3">
      <c r="A1228">
        <v>3109</v>
      </c>
      <c r="B1228" s="1">
        <v>44978</v>
      </c>
      <c r="C1228">
        <v>11677.43</v>
      </c>
      <c r="D1228">
        <v>-5.5</v>
      </c>
      <c r="E1228">
        <v>-4.93</v>
      </c>
      <c r="F1228">
        <v>11939.2</v>
      </c>
      <c r="G1228">
        <v>2941.88</v>
      </c>
      <c r="H1228" t="s">
        <v>2213</v>
      </c>
      <c r="I1228" t="s">
        <v>2206</v>
      </c>
      <c r="J1228">
        <v>2</v>
      </c>
      <c r="K1228" t="s">
        <v>2226</v>
      </c>
      <c r="L1228" t="str">
        <f>IF(performance_data[[#This Row],[return_percentage]]&gt;=performance_data[[#This Row],[benchmark_return]],"Higher","Lower")</f>
        <v>Lower</v>
      </c>
      <c r="M1228" s="14">
        <f xml:space="preserve"> _xlfn.MAXIFS(performance_data[date],performance_data[portfolio_id],performance_data[[#This Row],[portfolio_id]])</f>
        <v>45560</v>
      </c>
      <c r="N1228" s="14">
        <f xml:space="preserve"> _xlfn.MINIFS(performance_data[date],performance_data[portfolio_id],performance_data[[#This Row],[portfolio_id]])</f>
        <v>44873</v>
      </c>
      <c r="O1228" s="15">
        <f>_xlfn.MAXIFS(performance_data[portfolio_value],performance_data[portfolio_id],performance_data[[#This Row],[portfolio_id]],performance_data[date],performance_data[[#This Row],[latest_date]])</f>
        <v>446531.3</v>
      </c>
      <c r="P1228" s="15">
        <f>_xlfn.MAXIFS(performance_data[portfolio_value],performance_data[portfolio_id],performance_data[[#This Row],[portfolio_id]],performance_data[date],performance_data[[#This Row],[starting_date]])</f>
        <v>61846.12</v>
      </c>
      <c r="Q1228" s="15">
        <f>performance_data[[#This Row],[latest_value]]-performance_data[[#This Row],[starting_value]]</f>
        <v>384685.18</v>
      </c>
      <c r="R1228" s="15">
        <f>performance_data[[#This Row],[net_inflows]]-performance_data[[#This Row],[net_outflows]]</f>
        <v>8997.32</v>
      </c>
      <c r="S1228" s="15" t="str">
        <f>IF(performance_data[[#This Row],[net_inflows]]&gt;AVERAGE(performance_data[net_inflows]),"High","Low")</f>
        <v>High</v>
      </c>
      <c r="T1228" s="15">
        <f>AVERAGEIF(performance_data[inflow_flag],performance_data[[#This Row],[inflow_flag]],performance_data[return_percentage])</f>
        <v>4.8467905675459724</v>
      </c>
      <c r="U1228" s="17">
        <f>IF(performance_data[[#This Row],[return_percentage]]&lt;performance_data[[#This Row],[benchmark_return]],1,0)</f>
        <v>1</v>
      </c>
      <c r="V1228" s="17">
        <f>COUNTIFS(performance_data[portfolio_id],performance_data[[#This Row],[portfolio_id]])</f>
        <v>32</v>
      </c>
      <c r="W1228" s="17">
        <f>COUNTIFS(performance_data[portfolio_id],performance_data[[#This Row],[portfolio_id]],
          performance_data[return_flag],1)</f>
        <v>13</v>
      </c>
      <c r="X1228" s="15">
        <f>performance_data[[#This Row],[underperform_flag_count]]/performance_data[[#This Row],[totalportfoliocount]]</f>
        <v>0.40625</v>
      </c>
    </row>
    <row r="1229" spans="1:24" x14ac:dyDescent="0.3">
      <c r="A1229">
        <v>3109</v>
      </c>
      <c r="B1229" s="1">
        <v>44967</v>
      </c>
      <c r="C1229">
        <v>465599.82</v>
      </c>
      <c r="D1229">
        <v>-0.4</v>
      </c>
      <c r="E1229">
        <v>-0.46</v>
      </c>
      <c r="F1229">
        <v>18299.98</v>
      </c>
      <c r="G1229">
        <v>17035.830000000002</v>
      </c>
      <c r="H1229" t="s">
        <v>2213</v>
      </c>
      <c r="I1229" t="s">
        <v>2206</v>
      </c>
      <c r="J1229">
        <v>2</v>
      </c>
      <c r="K1229" t="s">
        <v>2226</v>
      </c>
      <c r="L1229" t="str">
        <f>IF(performance_data[[#This Row],[return_percentage]]&gt;=performance_data[[#This Row],[benchmark_return]],"Higher","Lower")</f>
        <v>Higher</v>
      </c>
      <c r="M1229" s="14">
        <f xml:space="preserve"> _xlfn.MAXIFS(performance_data[date],performance_data[portfolio_id],performance_data[[#This Row],[portfolio_id]])</f>
        <v>45560</v>
      </c>
      <c r="N1229" s="14">
        <f xml:space="preserve"> _xlfn.MINIFS(performance_data[date],performance_data[portfolio_id],performance_data[[#This Row],[portfolio_id]])</f>
        <v>44873</v>
      </c>
      <c r="O1229" s="15">
        <f>_xlfn.MAXIFS(performance_data[portfolio_value],performance_data[portfolio_id],performance_data[[#This Row],[portfolio_id]],performance_data[date],performance_data[[#This Row],[latest_date]])</f>
        <v>446531.3</v>
      </c>
      <c r="P1229" s="15">
        <f>_xlfn.MAXIFS(performance_data[portfolio_value],performance_data[portfolio_id],performance_data[[#This Row],[portfolio_id]],performance_data[date],performance_data[[#This Row],[starting_date]])</f>
        <v>61846.12</v>
      </c>
      <c r="Q1229" s="15">
        <f>performance_data[[#This Row],[latest_value]]-performance_data[[#This Row],[starting_value]]</f>
        <v>384685.18</v>
      </c>
      <c r="R1229" s="15">
        <f>performance_data[[#This Row],[net_inflows]]-performance_data[[#This Row],[net_outflows]]</f>
        <v>1264.1499999999978</v>
      </c>
      <c r="S1229" s="15" t="str">
        <f>IF(performance_data[[#This Row],[net_inflows]]&gt;AVERAGE(performance_data[net_inflows]),"High","Low")</f>
        <v>High</v>
      </c>
      <c r="T1229" s="15">
        <f>AVERAGEIF(performance_data[inflow_flag],performance_data[[#This Row],[inflow_flag]],performance_data[return_percentage])</f>
        <v>4.8467905675459724</v>
      </c>
      <c r="U1229" s="17">
        <f>IF(performance_data[[#This Row],[return_percentage]]&lt;performance_data[[#This Row],[benchmark_return]],1,0)</f>
        <v>0</v>
      </c>
      <c r="V1229" s="17">
        <f>COUNTIFS(performance_data[portfolio_id],performance_data[[#This Row],[portfolio_id]])</f>
        <v>32</v>
      </c>
      <c r="W1229" s="17">
        <f>COUNTIFS(performance_data[portfolio_id],performance_data[[#This Row],[portfolio_id]],
          performance_data[return_flag],1)</f>
        <v>13</v>
      </c>
      <c r="X1229" s="15">
        <f>performance_data[[#This Row],[underperform_flag_count]]/performance_data[[#This Row],[totalportfoliocount]]</f>
        <v>0.40625</v>
      </c>
    </row>
    <row r="1230" spans="1:24" x14ac:dyDescent="0.3">
      <c r="A1230">
        <v>3109</v>
      </c>
      <c r="B1230" s="1">
        <v>44941</v>
      </c>
      <c r="C1230">
        <v>430685.15</v>
      </c>
      <c r="D1230">
        <v>13.75</v>
      </c>
      <c r="E1230">
        <v>15.03</v>
      </c>
      <c r="F1230">
        <v>7205.58</v>
      </c>
      <c r="G1230">
        <v>15865.31</v>
      </c>
      <c r="H1230" t="s">
        <v>2213</v>
      </c>
      <c r="I1230" t="s">
        <v>2206</v>
      </c>
      <c r="J1230">
        <v>1</v>
      </c>
      <c r="K1230" t="s">
        <v>2207</v>
      </c>
      <c r="L1230" t="str">
        <f>IF(performance_data[[#This Row],[return_percentage]]&gt;=performance_data[[#This Row],[benchmark_return]],"Higher","Lower")</f>
        <v>Lower</v>
      </c>
      <c r="M1230" s="14">
        <f xml:space="preserve"> _xlfn.MAXIFS(performance_data[date],performance_data[portfolio_id],performance_data[[#This Row],[portfolio_id]])</f>
        <v>45560</v>
      </c>
      <c r="N1230" s="14">
        <f xml:space="preserve"> _xlfn.MINIFS(performance_data[date],performance_data[portfolio_id],performance_data[[#This Row],[portfolio_id]])</f>
        <v>44873</v>
      </c>
      <c r="O1230" s="15">
        <f>_xlfn.MAXIFS(performance_data[portfolio_value],performance_data[portfolio_id],performance_data[[#This Row],[portfolio_id]],performance_data[date],performance_data[[#This Row],[latest_date]])</f>
        <v>446531.3</v>
      </c>
      <c r="P1230" s="15">
        <f>_xlfn.MAXIFS(performance_data[portfolio_value],performance_data[portfolio_id],performance_data[[#This Row],[portfolio_id]],performance_data[date],performance_data[[#This Row],[starting_date]])</f>
        <v>61846.12</v>
      </c>
      <c r="Q1230" s="15">
        <f>performance_data[[#This Row],[latest_value]]-performance_data[[#This Row],[starting_value]]</f>
        <v>384685.18</v>
      </c>
      <c r="R1230" s="15">
        <f>performance_data[[#This Row],[net_inflows]]-performance_data[[#This Row],[net_outflows]]</f>
        <v>-8659.73</v>
      </c>
      <c r="S1230" s="15" t="str">
        <f>IF(performance_data[[#This Row],[net_inflows]]&gt;AVERAGE(performance_data[net_inflows]),"High","Low")</f>
        <v>Low</v>
      </c>
      <c r="T1230" s="15">
        <f>AVERAGEIF(performance_data[inflow_flag],performance_data[[#This Row],[inflow_flag]],performance_data[return_percentage])</f>
        <v>5.0457846277021572</v>
      </c>
      <c r="U1230" s="17">
        <f>IF(performance_data[[#This Row],[return_percentage]]&lt;performance_data[[#This Row],[benchmark_return]],1,0)</f>
        <v>1</v>
      </c>
      <c r="V1230" s="17">
        <f>COUNTIFS(performance_data[portfolio_id],performance_data[[#This Row],[portfolio_id]])</f>
        <v>32</v>
      </c>
      <c r="W1230" s="17">
        <f>COUNTIFS(performance_data[portfolio_id],performance_data[[#This Row],[portfolio_id]],
          performance_data[return_flag],1)</f>
        <v>13</v>
      </c>
      <c r="X1230" s="15">
        <f>performance_data[[#This Row],[underperform_flag_count]]/performance_data[[#This Row],[totalportfoliocount]]</f>
        <v>0.40625</v>
      </c>
    </row>
    <row r="1231" spans="1:24" x14ac:dyDescent="0.3">
      <c r="A1231">
        <v>3109</v>
      </c>
      <c r="B1231" s="1">
        <v>45138</v>
      </c>
      <c r="C1231">
        <v>498681.34</v>
      </c>
      <c r="D1231">
        <v>-1.76</v>
      </c>
      <c r="E1231">
        <v>-1.64</v>
      </c>
      <c r="F1231">
        <v>17509.689999999999</v>
      </c>
      <c r="G1231">
        <v>8231.25</v>
      </c>
      <c r="H1231" t="s">
        <v>2213</v>
      </c>
      <c r="I1231" t="s">
        <v>2209</v>
      </c>
      <c r="J1231">
        <v>7</v>
      </c>
      <c r="K1231" t="s">
        <v>2210</v>
      </c>
      <c r="L1231" t="str">
        <f>IF(performance_data[[#This Row],[return_percentage]]&gt;=performance_data[[#This Row],[benchmark_return]],"Higher","Lower")</f>
        <v>Lower</v>
      </c>
      <c r="M1231" s="14">
        <f xml:space="preserve"> _xlfn.MAXIFS(performance_data[date],performance_data[portfolio_id],performance_data[[#This Row],[portfolio_id]])</f>
        <v>45560</v>
      </c>
      <c r="N1231" s="14">
        <f xml:space="preserve"> _xlfn.MINIFS(performance_data[date],performance_data[portfolio_id],performance_data[[#This Row],[portfolio_id]])</f>
        <v>44873</v>
      </c>
      <c r="O1231" s="15">
        <f>_xlfn.MAXIFS(performance_data[portfolio_value],performance_data[portfolio_id],performance_data[[#This Row],[portfolio_id]],performance_data[date],performance_data[[#This Row],[latest_date]])</f>
        <v>446531.3</v>
      </c>
      <c r="P1231" s="15">
        <f>_xlfn.MAXIFS(performance_data[portfolio_value],performance_data[portfolio_id],performance_data[[#This Row],[portfolio_id]],performance_data[date],performance_data[[#This Row],[starting_date]])</f>
        <v>61846.12</v>
      </c>
      <c r="Q1231" s="15">
        <f>performance_data[[#This Row],[latest_value]]-performance_data[[#This Row],[starting_value]]</f>
        <v>384685.18</v>
      </c>
      <c r="R1231" s="15">
        <f>performance_data[[#This Row],[net_inflows]]-performance_data[[#This Row],[net_outflows]]</f>
        <v>9278.4399999999987</v>
      </c>
      <c r="S1231" s="15" t="str">
        <f>IF(performance_data[[#This Row],[net_inflows]]&gt;AVERAGE(performance_data[net_inflows]),"High","Low")</f>
        <v>High</v>
      </c>
      <c r="T1231" s="15">
        <f>AVERAGEIF(performance_data[inflow_flag],performance_data[[#This Row],[inflow_flag]],performance_data[return_percentage])</f>
        <v>4.8467905675459724</v>
      </c>
      <c r="U1231" s="17">
        <f>IF(performance_data[[#This Row],[return_percentage]]&lt;performance_data[[#This Row],[benchmark_return]],1,0)</f>
        <v>1</v>
      </c>
      <c r="V1231" s="17">
        <f>COUNTIFS(performance_data[portfolio_id],performance_data[[#This Row],[portfolio_id]])</f>
        <v>32</v>
      </c>
      <c r="W1231" s="17">
        <f>COUNTIFS(performance_data[portfolio_id],performance_data[[#This Row],[portfolio_id]],
          performance_data[return_flag],1)</f>
        <v>13</v>
      </c>
      <c r="X1231" s="15">
        <f>performance_data[[#This Row],[underperform_flag_count]]/performance_data[[#This Row],[totalportfoliocount]]</f>
        <v>0.40625</v>
      </c>
    </row>
    <row r="1232" spans="1:24" x14ac:dyDescent="0.3">
      <c r="A1232">
        <v>3109</v>
      </c>
      <c r="B1232" s="1">
        <v>45376</v>
      </c>
      <c r="C1232">
        <v>380166.43</v>
      </c>
      <c r="D1232">
        <v>16.170000000000002</v>
      </c>
      <c r="E1232">
        <v>13.72</v>
      </c>
      <c r="F1232">
        <v>5396.77</v>
      </c>
      <c r="G1232">
        <v>10712.78</v>
      </c>
      <c r="H1232" t="s">
        <v>2205</v>
      </c>
      <c r="I1232" t="s">
        <v>2206</v>
      </c>
      <c r="J1232">
        <v>3</v>
      </c>
      <c r="K1232" t="s">
        <v>2222</v>
      </c>
      <c r="L1232" t="str">
        <f>IF(performance_data[[#This Row],[return_percentage]]&gt;=performance_data[[#This Row],[benchmark_return]],"Higher","Lower")</f>
        <v>Higher</v>
      </c>
      <c r="M1232" s="14">
        <f xml:space="preserve"> _xlfn.MAXIFS(performance_data[date],performance_data[portfolio_id],performance_data[[#This Row],[portfolio_id]])</f>
        <v>45560</v>
      </c>
      <c r="N1232" s="14">
        <f xml:space="preserve"> _xlfn.MINIFS(performance_data[date],performance_data[portfolio_id],performance_data[[#This Row],[portfolio_id]])</f>
        <v>44873</v>
      </c>
      <c r="O1232" s="15">
        <f>_xlfn.MAXIFS(performance_data[portfolio_value],performance_data[portfolio_id],performance_data[[#This Row],[portfolio_id]],performance_data[date],performance_data[[#This Row],[latest_date]])</f>
        <v>446531.3</v>
      </c>
      <c r="P1232" s="15">
        <f>_xlfn.MAXIFS(performance_data[portfolio_value],performance_data[portfolio_id],performance_data[[#This Row],[portfolio_id]],performance_data[date],performance_data[[#This Row],[starting_date]])</f>
        <v>61846.12</v>
      </c>
      <c r="Q1232" s="15">
        <f>performance_data[[#This Row],[latest_value]]-performance_data[[#This Row],[starting_value]]</f>
        <v>384685.18</v>
      </c>
      <c r="R1232" s="15">
        <f>performance_data[[#This Row],[net_inflows]]-performance_data[[#This Row],[net_outflows]]</f>
        <v>-5316.01</v>
      </c>
      <c r="S1232" s="15" t="str">
        <f>IF(performance_data[[#This Row],[net_inflows]]&gt;AVERAGE(performance_data[net_inflows]),"High","Low")</f>
        <v>Low</v>
      </c>
      <c r="T1232" s="15">
        <f>AVERAGEIF(performance_data[inflow_flag],performance_data[[#This Row],[inflow_flag]],performance_data[return_percentage])</f>
        <v>5.0457846277021572</v>
      </c>
      <c r="U1232" s="17">
        <f>IF(performance_data[[#This Row],[return_percentage]]&lt;performance_data[[#This Row],[benchmark_return]],1,0)</f>
        <v>0</v>
      </c>
      <c r="V1232" s="17">
        <f>COUNTIFS(performance_data[portfolio_id],performance_data[[#This Row],[portfolio_id]])</f>
        <v>32</v>
      </c>
      <c r="W1232" s="17">
        <f>COUNTIFS(performance_data[portfolio_id],performance_data[[#This Row],[portfolio_id]],
          performance_data[return_flag],1)</f>
        <v>13</v>
      </c>
      <c r="X1232" s="15">
        <f>performance_data[[#This Row],[underperform_flag_count]]/performance_data[[#This Row],[totalportfoliocount]]</f>
        <v>0.40625</v>
      </c>
    </row>
    <row r="1233" spans="1:24" x14ac:dyDescent="0.3">
      <c r="A1233">
        <v>3109</v>
      </c>
      <c r="B1233" s="1">
        <v>45514</v>
      </c>
      <c r="C1233">
        <v>290995.93</v>
      </c>
      <c r="D1233">
        <v>18.420000000000002</v>
      </c>
      <c r="E1233">
        <v>16.55</v>
      </c>
      <c r="F1233">
        <v>15462.27</v>
      </c>
      <c r="G1233">
        <v>15265.88</v>
      </c>
      <c r="H1233" t="s">
        <v>2205</v>
      </c>
      <c r="I1233" t="s">
        <v>2209</v>
      </c>
      <c r="J1233">
        <v>8</v>
      </c>
      <c r="K1233" t="s">
        <v>2214</v>
      </c>
      <c r="L1233" t="str">
        <f>IF(performance_data[[#This Row],[return_percentage]]&gt;=performance_data[[#This Row],[benchmark_return]],"Higher","Lower")</f>
        <v>Higher</v>
      </c>
      <c r="M1233" s="14">
        <f xml:space="preserve"> _xlfn.MAXIFS(performance_data[date],performance_data[portfolio_id],performance_data[[#This Row],[portfolio_id]])</f>
        <v>45560</v>
      </c>
      <c r="N1233" s="14">
        <f xml:space="preserve"> _xlfn.MINIFS(performance_data[date],performance_data[portfolio_id],performance_data[[#This Row],[portfolio_id]])</f>
        <v>44873</v>
      </c>
      <c r="O1233" s="15">
        <f>_xlfn.MAXIFS(performance_data[portfolio_value],performance_data[portfolio_id],performance_data[[#This Row],[portfolio_id]],performance_data[date],performance_data[[#This Row],[latest_date]])</f>
        <v>446531.3</v>
      </c>
      <c r="P1233" s="15">
        <f>_xlfn.MAXIFS(performance_data[portfolio_value],performance_data[portfolio_id],performance_data[[#This Row],[portfolio_id]],performance_data[date],performance_data[[#This Row],[starting_date]])</f>
        <v>61846.12</v>
      </c>
      <c r="Q1233" s="15">
        <f>performance_data[[#This Row],[latest_value]]-performance_data[[#This Row],[starting_value]]</f>
        <v>384685.18</v>
      </c>
      <c r="R1233" s="15">
        <f>performance_data[[#This Row],[net_inflows]]-performance_data[[#This Row],[net_outflows]]</f>
        <v>196.39000000000124</v>
      </c>
      <c r="S1233" s="15" t="str">
        <f>IF(performance_data[[#This Row],[net_inflows]]&gt;AVERAGE(performance_data[net_inflows]),"High","Low")</f>
        <v>High</v>
      </c>
      <c r="T1233" s="15">
        <f>AVERAGEIF(performance_data[inflow_flag],performance_data[[#This Row],[inflow_flag]],performance_data[return_percentage])</f>
        <v>4.8467905675459724</v>
      </c>
      <c r="U1233" s="17">
        <f>IF(performance_data[[#This Row],[return_percentage]]&lt;performance_data[[#This Row],[benchmark_return]],1,0)</f>
        <v>0</v>
      </c>
      <c r="V1233" s="17">
        <f>COUNTIFS(performance_data[portfolio_id],performance_data[[#This Row],[portfolio_id]])</f>
        <v>32</v>
      </c>
      <c r="W1233" s="17">
        <f>COUNTIFS(performance_data[portfolio_id],performance_data[[#This Row],[portfolio_id]],
          performance_data[return_flag],1)</f>
        <v>13</v>
      </c>
      <c r="X1233" s="15">
        <f>performance_data[[#This Row],[underperform_flag_count]]/performance_data[[#This Row],[totalportfoliocount]]</f>
        <v>0.40625</v>
      </c>
    </row>
    <row r="1234" spans="1:24" x14ac:dyDescent="0.3">
      <c r="A1234">
        <v>3109</v>
      </c>
      <c r="B1234" s="1">
        <v>45318</v>
      </c>
      <c r="C1234">
        <v>396627.56</v>
      </c>
      <c r="D1234">
        <v>11.02</v>
      </c>
      <c r="E1234">
        <v>8.9499999999999993</v>
      </c>
      <c r="F1234">
        <v>6571.78</v>
      </c>
      <c r="G1234">
        <v>11079.82</v>
      </c>
      <c r="H1234" t="s">
        <v>2205</v>
      </c>
      <c r="I1234" t="s">
        <v>2206</v>
      </c>
      <c r="J1234">
        <v>1</v>
      </c>
      <c r="K1234" t="s">
        <v>2207</v>
      </c>
      <c r="L1234" t="str">
        <f>IF(performance_data[[#This Row],[return_percentage]]&gt;=performance_data[[#This Row],[benchmark_return]],"Higher","Lower")</f>
        <v>Higher</v>
      </c>
      <c r="M1234" s="14">
        <f xml:space="preserve"> _xlfn.MAXIFS(performance_data[date],performance_data[portfolio_id],performance_data[[#This Row],[portfolio_id]])</f>
        <v>45560</v>
      </c>
      <c r="N1234" s="14">
        <f xml:space="preserve"> _xlfn.MINIFS(performance_data[date],performance_data[portfolio_id],performance_data[[#This Row],[portfolio_id]])</f>
        <v>44873</v>
      </c>
      <c r="O1234" s="15">
        <f>_xlfn.MAXIFS(performance_data[portfolio_value],performance_data[portfolio_id],performance_data[[#This Row],[portfolio_id]],performance_data[date],performance_data[[#This Row],[latest_date]])</f>
        <v>446531.3</v>
      </c>
      <c r="P1234" s="15">
        <f>_xlfn.MAXIFS(performance_data[portfolio_value],performance_data[portfolio_id],performance_data[[#This Row],[portfolio_id]],performance_data[date],performance_data[[#This Row],[starting_date]])</f>
        <v>61846.12</v>
      </c>
      <c r="Q1234" s="15">
        <f>performance_data[[#This Row],[latest_value]]-performance_data[[#This Row],[starting_value]]</f>
        <v>384685.18</v>
      </c>
      <c r="R1234" s="15">
        <f>performance_data[[#This Row],[net_inflows]]-performance_data[[#This Row],[net_outflows]]</f>
        <v>-4508.04</v>
      </c>
      <c r="S1234" s="15" t="str">
        <f>IF(performance_data[[#This Row],[net_inflows]]&gt;AVERAGE(performance_data[net_inflows]),"High","Low")</f>
        <v>Low</v>
      </c>
      <c r="T1234" s="15">
        <f>AVERAGEIF(performance_data[inflow_flag],performance_data[[#This Row],[inflow_flag]],performance_data[return_percentage])</f>
        <v>5.0457846277021572</v>
      </c>
      <c r="U1234" s="17">
        <f>IF(performance_data[[#This Row],[return_percentage]]&lt;performance_data[[#This Row],[benchmark_return]],1,0)</f>
        <v>0</v>
      </c>
      <c r="V1234" s="17">
        <f>COUNTIFS(performance_data[portfolio_id],performance_data[[#This Row],[portfolio_id]])</f>
        <v>32</v>
      </c>
      <c r="W1234" s="17">
        <f>COUNTIFS(performance_data[portfolio_id],performance_data[[#This Row],[portfolio_id]],
          performance_data[return_flag],1)</f>
        <v>13</v>
      </c>
      <c r="X1234" s="15">
        <f>performance_data[[#This Row],[underperform_flag_count]]/performance_data[[#This Row],[totalportfoliocount]]</f>
        <v>0.40625</v>
      </c>
    </row>
    <row r="1235" spans="1:24" x14ac:dyDescent="0.3">
      <c r="A1235">
        <v>3109</v>
      </c>
      <c r="B1235" s="1">
        <v>45505</v>
      </c>
      <c r="C1235">
        <v>262996.27</v>
      </c>
      <c r="D1235">
        <v>18.329999999999998</v>
      </c>
      <c r="E1235">
        <v>20.58</v>
      </c>
      <c r="F1235">
        <v>14956.22</v>
      </c>
      <c r="G1235">
        <v>17708.37</v>
      </c>
      <c r="H1235" t="s">
        <v>2205</v>
      </c>
      <c r="I1235" t="s">
        <v>2209</v>
      </c>
      <c r="J1235">
        <v>8</v>
      </c>
      <c r="K1235" t="s">
        <v>2214</v>
      </c>
      <c r="L1235" t="str">
        <f>IF(performance_data[[#This Row],[return_percentage]]&gt;=performance_data[[#This Row],[benchmark_return]],"Higher","Lower")</f>
        <v>Lower</v>
      </c>
      <c r="M1235" s="14">
        <f xml:space="preserve"> _xlfn.MAXIFS(performance_data[date],performance_data[portfolio_id],performance_data[[#This Row],[portfolio_id]])</f>
        <v>45560</v>
      </c>
      <c r="N1235" s="14">
        <f xml:space="preserve"> _xlfn.MINIFS(performance_data[date],performance_data[portfolio_id],performance_data[[#This Row],[portfolio_id]])</f>
        <v>44873</v>
      </c>
      <c r="O1235" s="15">
        <f>_xlfn.MAXIFS(performance_data[portfolio_value],performance_data[portfolio_id],performance_data[[#This Row],[portfolio_id]],performance_data[date],performance_data[[#This Row],[latest_date]])</f>
        <v>446531.3</v>
      </c>
      <c r="P1235" s="15">
        <f>_xlfn.MAXIFS(performance_data[portfolio_value],performance_data[portfolio_id],performance_data[[#This Row],[portfolio_id]],performance_data[date],performance_data[[#This Row],[starting_date]])</f>
        <v>61846.12</v>
      </c>
      <c r="Q1235" s="15">
        <f>performance_data[[#This Row],[latest_value]]-performance_data[[#This Row],[starting_value]]</f>
        <v>384685.18</v>
      </c>
      <c r="R1235" s="15">
        <f>performance_data[[#This Row],[net_inflows]]-performance_data[[#This Row],[net_outflows]]</f>
        <v>-2752.1499999999996</v>
      </c>
      <c r="S1235" s="15" t="str">
        <f>IF(performance_data[[#This Row],[net_inflows]]&gt;AVERAGE(performance_data[net_inflows]),"High","Low")</f>
        <v>High</v>
      </c>
      <c r="T1235" s="15">
        <f>AVERAGEIF(performance_data[inflow_flag],performance_data[[#This Row],[inflow_flag]],performance_data[return_percentage])</f>
        <v>4.8467905675459724</v>
      </c>
      <c r="U1235" s="17">
        <f>IF(performance_data[[#This Row],[return_percentage]]&lt;performance_data[[#This Row],[benchmark_return]],1,0)</f>
        <v>1</v>
      </c>
      <c r="V1235" s="17">
        <f>COUNTIFS(performance_data[portfolio_id],performance_data[[#This Row],[portfolio_id]])</f>
        <v>32</v>
      </c>
      <c r="W1235" s="17">
        <f>COUNTIFS(performance_data[portfolio_id],performance_data[[#This Row],[portfolio_id]],
          performance_data[return_flag],1)</f>
        <v>13</v>
      </c>
      <c r="X1235" s="15">
        <f>performance_data[[#This Row],[underperform_flag_count]]/performance_data[[#This Row],[totalportfoliocount]]</f>
        <v>0.40625</v>
      </c>
    </row>
    <row r="1236" spans="1:24" x14ac:dyDescent="0.3">
      <c r="A1236">
        <v>3109</v>
      </c>
      <c r="B1236" s="1">
        <v>45359</v>
      </c>
      <c r="C1236">
        <v>149825.66</v>
      </c>
      <c r="D1236">
        <v>12</v>
      </c>
      <c r="E1236">
        <v>13.89</v>
      </c>
      <c r="F1236">
        <v>1324.19</v>
      </c>
      <c r="G1236">
        <v>5086.75</v>
      </c>
      <c r="H1236" t="s">
        <v>2205</v>
      </c>
      <c r="I1236" t="s">
        <v>2206</v>
      </c>
      <c r="J1236">
        <v>3</v>
      </c>
      <c r="K1236" t="s">
        <v>2222</v>
      </c>
      <c r="L1236" t="str">
        <f>IF(performance_data[[#This Row],[return_percentage]]&gt;=performance_data[[#This Row],[benchmark_return]],"Higher","Lower")</f>
        <v>Lower</v>
      </c>
      <c r="M1236" s="14">
        <f xml:space="preserve"> _xlfn.MAXIFS(performance_data[date],performance_data[portfolio_id],performance_data[[#This Row],[portfolio_id]])</f>
        <v>45560</v>
      </c>
      <c r="N1236" s="14">
        <f xml:space="preserve"> _xlfn.MINIFS(performance_data[date],performance_data[portfolio_id],performance_data[[#This Row],[portfolio_id]])</f>
        <v>44873</v>
      </c>
      <c r="O1236" s="15">
        <f>_xlfn.MAXIFS(performance_data[portfolio_value],performance_data[portfolio_id],performance_data[[#This Row],[portfolio_id]],performance_data[date],performance_data[[#This Row],[latest_date]])</f>
        <v>446531.3</v>
      </c>
      <c r="P1236" s="15">
        <f>_xlfn.MAXIFS(performance_data[portfolio_value],performance_data[portfolio_id],performance_data[[#This Row],[portfolio_id]],performance_data[date],performance_data[[#This Row],[starting_date]])</f>
        <v>61846.12</v>
      </c>
      <c r="Q1236" s="15">
        <f>performance_data[[#This Row],[latest_value]]-performance_data[[#This Row],[starting_value]]</f>
        <v>384685.18</v>
      </c>
      <c r="R1236" s="15">
        <f>performance_data[[#This Row],[net_inflows]]-performance_data[[#This Row],[net_outflows]]</f>
        <v>-3762.56</v>
      </c>
      <c r="S1236" s="15" t="str">
        <f>IF(performance_data[[#This Row],[net_inflows]]&gt;AVERAGE(performance_data[net_inflows]),"High","Low")</f>
        <v>Low</v>
      </c>
      <c r="T1236" s="15">
        <f>AVERAGEIF(performance_data[inflow_flag],performance_data[[#This Row],[inflow_flag]],performance_data[return_percentage])</f>
        <v>5.0457846277021572</v>
      </c>
      <c r="U1236" s="17">
        <f>IF(performance_data[[#This Row],[return_percentage]]&lt;performance_data[[#This Row],[benchmark_return]],1,0)</f>
        <v>1</v>
      </c>
      <c r="V1236" s="17">
        <f>COUNTIFS(performance_data[portfolio_id],performance_data[[#This Row],[portfolio_id]])</f>
        <v>32</v>
      </c>
      <c r="W1236" s="17">
        <f>COUNTIFS(performance_data[portfolio_id],performance_data[[#This Row],[portfolio_id]],
          performance_data[return_flag],1)</f>
        <v>13</v>
      </c>
      <c r="X1236" s="15">
        <f>performance_data[[#This Row],[underperform_flag_count]]/performance_data[[#This Row],[totalportfoliocount]]</f>
        <v>0.40625</v>
      </c>
    </row>
    <row r="1237" spans="1:24" x14ac:dyDescent="0.3">
      <c r="A1237">
        <v>3109</v>
      </c>
      <c r="B1237" s="1">
        <v>45528</v>
      </c>
      <c r="C1237">
        <v>292162.33</v>
      </c>
      <c r="D1237">
        <v>-6.95</v>
      </c>
      <c r="E1237">
        <v>-8.15</v>
      </c>
      <c r="F1237">
        <v>7132.68</v>
      </c>
      <c r="G1237">
        <v>6515.3</v>
      </c>
      <c r="H1237" t="s">
        <v>2205</v>
      </c>
      <c r="I1237" t="s">
        <v>2209</v>
      </c>
      <c r="J1237">
        <v>8</v>
      </c>
      <c r="K1237" t="s">
        <v>2214</v>
      </c>
      <c r="L1237" t="str">
        <f>IF(performance_data[[#This Row],[return_percentage]]&gt;=performance_data[[#This Row],[benchmark_return]],"Higher","Lower")</f>
        <v>Higher</v>
      </c>
      <c r="M1237" s="14">
        <f xml:space="preserve"> _xlfn.MAXIFS(performance_data[date],performance_data[portfolio_id],performance_data[[#This Row],[portfolio_id]])</f>
        <v>45560</v>
      </c>
      <c r="N1237" s="14">
        <f xml:space="preserve"> _xlfn.MINIFS(performance_data[date],performance_data[portfolio_id],performance_data[[#This Row],[portfolio_id]])</f>
        <v>44873</v>
      </c>
      <c r="O1237" s="15">
        <f>_xlfn.MAXIFS(performance_data[portfolio_value],performance_data[portfolio_id],performance_data[[#This Row],[portfolio_id]],performance_data[date],performance_data[[#This Row],[latest_date]])</f>
        <v>446531.3</v>
      </c>
      <c r="P1237" s="15">
        <f>_xlfn.MAXIFS(performance_data[portfolio_value],performance_data[portfolio_id],performance_data[[#This Row],[portfolio_id]],performance_data[date],performance_data[[#This Row],[starting_date]])</f>
        <v>61846.12</v>
      </c>
      <c r="Q1237" s="15">
        <f>performance_data[[#This Row],[latest_value]]-performance_data[[#This Row],[starting_value]]</f>
        <v>384685.18</v>
      </c>
      <c r="R1237" s="15">
        <f>performance_data[[#This Row],[net_inflows]]-performance_data[[#This Row],[net_outflows]]</f>
        <v>617.38000000000011</v>
      </c>
      <c r="S1237" s="15" t="str">
        <f>IF(performance_data[[#This Row],[net_inflows]]&gt;AVERAGE(performance_data[net_inflows]),"High","Low")</f>
        <v>Low</v>
      </c>
      <c r="T1237" s="15">
        <f>AVERAGEIF(performance_data[inflow_flag],performance_data[[#This Row],[inflow_flag]],performance_data[return_percentage])</f>
        <v>5.0457846277021572</v>
      </c>
      <c r="U1237" s="17">
        <f>IF(performance_data[[#This Row],[return_percentage]]&lt;performance_data[[#This Row],[benchmark_return]],1,0)</f>
        <v>0</v>
      </c>
      <c r="V1237" s="17">
        <f>COUNTIFS(performance_data[portfolio_id],performance_data[[#This Row],[portfolio_id]])</f>
        <v>32</v>
      </c>
      <c r="W1237" s="17">
        <f>COUNTIFS(performance_data[portfolio_id],performance_data[[#This Row],[portfolio_id]],
          performance_data[return_flag],1)</f>
        <v>13</v>
      </c>
      <c r="X1237" s="15">
        <f>performance_data[[#This Row],[underperform_flag_count]]/performance_data[[#This Row],[totalportfoliocount]]</f>
        <v>0.40625</v>
      </c>
    </row>
    <row r="1238" spans="1:24" x14ac:dyDescent="0.3">
      <c r="A1238">
        <v>3109</v>
      </c>
      <c r="B1238" s="1">
        <v>45450</v>
      </c>
      <c r="C1238">
        <v>347402.26</v>
      </c>
      <c r="D1238">
        <v>7.5</v>
      </c>
      <c r="E1238">
        <v>6.12</v>
      </c>
      <c r="F1238">
        <v>3454.78</v>
      </c>
      <c r="G1238">
        <v>5666.08</v>
      </c>
      <c r="H1238" t="s">
        <v>2205</v>
      </c>
      <c r="I1238" t="s">
        <v>2211</v>
      </c>
      <c r="J1238">
        <v>6</v>
      </c>
      <c r="K1238" t="s">
        <v>2212</v>
      </c>
      <c r="L1238" t="str">
        <f>IF(performance_data[[#This Row],[return_percentage]]&gt;=performance_data[[#This Row],[benchmark_return]],"Higher","Lower")</f>
        <v>Higher</v>
      </c>
      <c r="M1238" s="14">
        <f xml:space="preserve"> _xlfn.MAXIFS(performance_data[date],performance_data[portfolio_id],performance_data[[#This Row],[portfolio_id]])</f>
        <v>45560</v>
      </c>
      <c r="N1238" s="14">
        <f xml:space="preserve"> _xlfn.MINIFS(performance_data[date],performance_data[portfolio_id],performance_data[[#This Row],[portfolio_id]])</f>
        <v>44873</v>
      </c>
      <c r="O1238" s="15">
        <f>_xlfn.MAXIFS(performance_data[portfolio_value],performance_data[portfolio_id],performance_data[[#This Row],[portfolio_id]],performance_data[date],performance_data[[#This Row],[latest_date]])</f>
        <v>446531.3</v>
      </c>
      <c r="P1238" s="15">
        <f>_xlfn.MAXIFS(performance_data[portfolio_value],performance_data[portfolio_id],performance_data[[#This Row],[portfolio_id]],performance_data[date],performance_data[[#This Row],[starting_date]])</f>
        <v>61846.12</v>
      </c>
      <c r="Q1238" s="15">
        <f>performance_data[[#This Row],[latest_value]]-performance_data[[#This Row],[starting_value]]</f>
        <v>384685.18</v>
      </c>
      <c r="R1238" s="15">
        <f>performance_data[[#This Row],[net_inflows]]-performance_data[[#This Row],[net_outflows]]</f>
        <v>-2211.2999999999997</v>
      </c>
      <c r="S1238" s="15" t="str">
        <f>IF(performance_data[[#This Row],[net_inflows]]&gt;AVERAGE(performance_data[net_inflows]),"High","Low")</f>
        <v>Low</v>
      </c>
      <c r="T1238" s="15">
        <f>AVERAGEIF(performance_data[inflow_flag],performance_data[[#This Row],[inflow_flag]],performance_data[return_percentage])</f>
        <v>5.0457846277021572</v>
      </c>
      <c r="U1238" s="17">
        <f>IF(performance_data[[#This Row],[return_percentage]]&lt;performance_data[[#This Row],[benchmark_return]],1,0)</f>
        <v>0</v>
      </c>
      <c r="V1238" s="17">
        <f>COUNTIFS(performance_data[portfolio_id],performance_data[[#This Row],[portfolio_id]])</f>
        <v>32</v>
      </c>
      <c r="W1238" s="17">
        <f>COUNTIFS(performance_data[portfolio_id],performance_data[[#This Row],[portfolio_id]],
          performance_data[return_flag],1)</f>
        <v>13</v>
      </c>
      <c r="X1238" s="15">
        <f>performance_data[[#This Row],[underperform_flag_count]]/performance_data[[#This Row],[totalportfoliocount]]</f>
        <v>0.40625</v>
      </c>
    </row>
    <row r="1239" spans="1:24" x14ac:dyDescent="0.3">
      <c r="A1239">
        <v>3109</v>
      </c>
      <c r="B1239" s="1">
        <v>45288</v>
      </c>
      <c r="C1239">
        <v>250597.11</v>
      </c>
      <c r="D1239">
        <v>11.77</v>
      </c>
      <c r="E1239">
        <v>9.94</v>
      </c>
      <c r="F1239">
        <v>775.58</v>
      </c>
      <c r="G1239">
        <v>9597.25</v>
      </c>
      <c r="H1239" t="s">
        <v>2213</v>
      </c>
      <c r="I1239" t="s">
        <v>2217</v>
      </c>
      <c r="J1239">
        <v>12</v>
      </c>
      <c r="K1239" t="s">
        <v>2218</v>
      </c>
      <c r="L1239" t="str">
        <f>IF(performance_data[[#This Row],[return_percentage]]&gt;=performance_data[[#This Row],[benchmark_return]],"Higher","Lower")</f>
        <v>Higher</v>
      </c>
      <c r="M1239" s="14">
        <f xml:space="preserve"> _xlfn.MAXIFS(performance_data[date],performance_data[portfolio_id],performance_data[[#This Row],[portfolio_id]])</f>
        <v>45560</v>
      </c>
      <c r="N1239" s="14">
        <f xml:space="preserve"> _xlfn.MINIFS(performance_data[date],performance_data[portfolio_id],performance_data[[#This Row],[portfolio_id]])</f>
        <v>44873</v>
      </c>
      <c r="O1239" s="15">
        <f>_xlfn.MAXIFS(performance_data[portfolio_value],performance_data[portfolio_id],performance_data[[#This Row],[portfolio_id]],performance_data[date],performance_data[[#This Row],[latest_date]])</f>
        <v>446531.3</v>
      </c>
      <c r="P1239" s="15">
        <f>_xlfn.MAXIFS(performance_data[portfolio_value],performance_data[portfolio_id],performance_data[[#This Row],[portfolio_id]],performance_data[date],performance_data[[#This Row],[starting_date]])</f>
        <v>61846.12</v>
      </c>
      <c r="Q1239" s="15">
        <f>performance_data[[#This Row],[latest_value]]-performance_data[[#This Row],[starting_value]]</f>
        <v>384685.18</v>
      </c>
      <c r="R1239" s="15">
        <f>performance_data[[#This Row],[net_inflows]]-performance_data[[#This Row],[net_outflows]]</f>
        <v>-8821.67</v>
      </c>
      <c r="S1239" s="15" t="str">
        <f>IF(performance_data[[#This Row],[net_inflows]]&gt;AVERAGE(performance_data[net_inflows]),"High","Low")</f>
        <v>Low</v>
      </c>
      <c r="T1239" s="15">
        <f>AVERAGEIF(performance_data[inflow_flag],performance_data[[#This Row],[inflow_flag]],performance_data[return_percentage])</f>
        <v>5.0457846277021572</v>
      </c>
      <c r="U1239" s="17">
        <f>IF(performance_data[[#This Row],[return_percentage]]&lt;performance_data[[#This Row],[benchmark_return]],1,0)</f>
        <v>0</v>
      </c>
      <c r="V1239" s="17">
        <f>COUNTIFS(performance_data[portfolio_id],performance_data[[#This Row],[portfolio_id]])</f>
        <v>32</v>
      </c>
      <c r="W1239" s="17">
        <f>COUNTIFS(performance_data[portfolio_id],performance_data[[#This Row],[portfolio_id]],
          performance_data[return_flag],1)</f>
        <v>13</v>
      </c>
      <c r="X1239" s="15">
        <f>performance_data[[#This Row],[underperform_flag_count]]/performance_data[[#This Row],[totalportfoliocount]]</f>
        <v>0.40625</v>
      </c>
    </row>
    <row r="1240" spans="1:24" x14ac:dyDescent="0.3">
      <c r="A1240">
        <v>3109</v>
      </c>
      <c r="B1240" s="1">
        <v>45560</v>
      </c>
      <c r="C1240">
        <v>446531.3</v>
      </c>
      <c r="D1240">
        <v>19.68</v>
      </c>
      <c r="E1240">
        <v>21.93</v>
      </c>
      <c r="F1240">
        <v>3984.17</v>
      </c>
      <c r="G1240">
        <v>18468.29</v>
      </c>
      <c r="H1240" t="s">
        <v>2205</v>
      </c>
      <c r="I1240" t="s">
        <v>2209</v>
      </c>
      <c r="J1240">
        <v>9</v>
      </c>
      <c r="K1240" t="s">
        <v>2221</v>
      </c>
      <c r="L1240" t="str">
        <f>IF(performance_data[[#This Row],[return_percentage]]&gt;=performance_data[[#This Row],[benchmark_return]],"Higher","Lower")</f>
        <v>Lower</v>
      </c>
      <c r="M1240" s="14">
        <f xml:space="preserve"> _xlfn.MAXIFS(performance_data[date],performance_data[portfolio_id],performance_data[[#This Row],[portfolio_id]])</f>
        <v>45560</v>
      </c>
      <c r="N1240" s="14">
        <f xml:space="preserve"> _xlfn.MINIFS(performance_data[date],performance_data[portfolio_id],performance_data[[#This Row],[portfolio_id]])</f>
        <v>44873</v>
      </c>
      <c r="O1240" s="15">
        <f>_xlfn.MAXIFS(performance_data[portfolio_value],performance_data[portfolio_id],performance_data[[#This Row],[portfolio_id]],performance_data[date],performance_data[[#This Row],[latest_date]])</f>
        <v>446531.3</v>
      </c>
      <c r="P1240" s="15">
        <f>_xlfn.MAXIFS(performance_data[portfolio_value],performance_data[portfolio_id],performance_data[[#This Row],[portfolio_id]],performance_data[date],performance_data[[#This Row],[starting_date]])</f>
        <v>61846.12</v>
      </c>
      <c r="Q1240" s="15">
        <f>performance_data[[#This Row],[latest_value]]-performance_data[[#This Row],[starting_value]]</f>
        <v>384685.18</v>
      </c>
      <c r="R1240" s="15">
        <f>performance_data[[#This Row],[net_inflows]]-performance_data[[#This Row],[net_outflows]]</f>
        <v>-14484.12</v>
      </c>
      <c r="S1240" s="15" t="str">
        <f>IF(performance_data[[#This Row],[net_inflows]]&gt;AVERAGE(performance_data[net_inflows]),"High","Low")</f>
        <v>Low</v>
      </c>
      <c r="T1240" s="15">
        <f>AVERAGEIF(performance_data[inflow_flag],performance_data[[#This Row],[inflow_flag]],performance_data[return_percentage])</f>
        <v>5.0457846277021572</v>
      </c>
      <c r="U1240" s="17">
        <f>IF(performance_data[[#This Row],[return_percentage]]&lt;performance_data[[#This Row],[benchmark_return]],1,0)</f>
        <v>1</v>
      </c>
      <c r="V1240" s="17">
        <f>COUNTIFS(performance_data[portfolio_id],performance_data[[#This Row],[portfolio_id]])</f>
        <v>32</v>
      </c>
      <c r="W1240" s="17">
        <f>COUNTIFS(performance_data[portfolio_id],performance_data[[#This Row],[portfolio_id]],
          performance_data[return_flag],1)</f>
        <v>13</v>
      </c>
      <c r="X1240" s="15">
        <f>performance_data[[#This Row],[underperform_flag_count]]/performance_data[[#This Row],[totalportfoliocount]]</f>
        <v>0.40625</v>
      </c>
    </row>
    <row r="1241" spans="1:24" x14ac:dyDescent="0.3">
      <c r="A1241">
        <v>3109</v>
      </c>
      <c r="B1241" s="1">
        <v>45409</v>
      </c>
      <c r="C1241">
        <v>367664.74</v>
      </c>
      <c r="D1241">
        <v>17.329999999999998</v>
      </c>
      <c r="E1241">
        <v>16.579999999999998</v>
      </c>
      <c r="F1241">
        <v>10076.040000000001</v>
      </c>
      <c r="G1241">
        <v>12477.75</v>
      </c>
      <c r="H1241" t="s">
        <v>2205</v>
      </c>
      <c r="I1241" t="s">
        <v>2211</v>
      </c>
      <c r="J1241">
        <v>4</v>
      </c>
      <c r="K1241" t="s">
        <v>2216</v>
      </c>
      <c r="L1241" t="str">
        <f>IF(performance_data[[#This Row],[return_percentage]]&gt;=performance_data[[#This Row],[benchmark_return]],"Higher","Lower")</f>
        <v>Higher</v>
      </c>
      <c r="M1241" s="14">
        <f xml:space="preserve"> _xlfn.MAXIFS(performance_data[date],performance_data[portfolio_id],performance_data[[#This Row],[portfolio_id]])</f>
        <v>45560</v>
      </c>
      <c r="N1241" s="14">
        <f xml:space="preserve"> _xlfn.MINIFS(performance_data[date],performance_data[portfolio_id],performance_data[[#This Row],[portfolio_id]])</f>
        <v>44873</v>
      </c>
      <c r="O1241" s="15">
        <f>_xlfn.MAXIFS(performance_data[portfolio_value],performance_data[portfolio_id],performance_data[[#This Row],[portfolio_id]],performance_data[date],performance_data[[#This Row],[latest_date]])</f>
        <v>446531.3</v>
      </c>
      <c r="P1241" s="15">
        <f>_xlfn.MAXIFS(performance_data[portfolio_value],performance_data[portfolio_id],performance_data[[#This Row],[portfolio_id]],performance_data[date],performance_data[[#This Row],[starting_date]])</f>
        <v>61846.12</v>
      </c>
      <c r="Q1241" s="15">
        <f>performance_data[[#This Row],[latest_value]]-performance_data[[#This Row],[starting_value]]</f>
        <v>384685.18</v>
      </c>
      <c r="R1241" s="15">
        <f>performance_data[[#This Row],[net_inflows]]-performance_data[[#This Row],[net_outflows]]</f>
        <v>-2401.7099999999991</v>
      </c>
      <c r="S1241" s="15" t="str">
        <f>IF(performance_data[[#This Row],[net_inflows]]&gt;AVERAGE(performance_data[net_inflows]),"High","Low")</f>
        <v>High</v>
      </c>
      <c r="T1241" s="15">
        <f>AVERAGEIF(performance_data[inflow_flag],performance_data[[#This Row],[inflow_flag]],performance_data[return_percentage])</f>
        <v>4.8467905675459724</v>
      </c>
      <c r="U1241" s="17">
        <f>IF(performance_data[[#This Row],[return_percentage]]&lt;performance_data[[#This Row],[benchmark_return]],1,0)</f>
        <v>0</v>
      </c>
      <c r="V1241" s="17">
        <f>COUNTIFS(performance_data[portfolio_id],performance_data[[#This Row],[portfolio_id]])</f>
        <v>32</v>
      </c>
      <c r="W1241" s="17">
        <f>COUNTIFS(performance_data[portfolio_id],performance_data[[#This Row],[portfolio_id]],
          performance_data[return_flag],1)</f>
        <v>13</v>
      </c>
      <c r="X1241" s="15">
        <f>performance_data[[#This Row],[underperform_flag_count]]/performance_data[[#This Row],[totalportfoliocount]]</f>
        <v>0.40625</v>
      </c>
    </row>
    <row r="1242" spans="1:24" x14ac:dyDescent="0.3">
      <c r="A1242">
        <v>3109</v>
      </c>
      <c r="B1242" s="1">
        <v>45437</v>
      </c>
      <c r="C1242">
        <v>397080.19</v>
      </c>
      <c r="D1242">
        <v>-7.48</v>
      </c>
      <c r="E1242">
        <v>-8.3000000000000007</v>
      </c>
      <c r="F1242">
        <v>18385.68</v>
      </c>
      <c r="G1242">
        <v>9618.75</v>
      </c>
      <c r="H1242" t="s">
        <v>2205</v>
      </c>
      <c r="I1242" t="s">
        <v>2211</v>
      </c>
      <c r="J1242">
        <v>5</v>
      </c>
      <c r="K1242" t="s">
        <v>2223</v>
      </c>
      <c r="L1242" t="str">
        <f>IF(performance_data[[#This Row],[return_percentage]]&gt;=performance_data[[#This Row],[benchmark_return]],"Higher","Lower")</f>
        <v>Higher</v>
      </c>
      <c r="M1242" s="14">
        <f xml:space="preserve"> _xlfn.MAXIFS(performance_data[date],performance_data[portfolio_id],performance_data[[#This Row],[portfolio_id]])</f>
        <v>45560</v>
      </c>
      <c r="N1242" s="14">
        <f xml:space="preserve"> _xlfn.MINIFS(performance_data[date],performance_data[portfolio_id],performance_data[[#This Row],[portfolio_id]])</f>
        <v>44873</v>
      </c>
      <c r="O1242" s="15">
        <f>_xlfn.MAXIFS(performance_data[portfolio_value],performance_data[portfolio_id],performance_data[[#This Row],[portfolio_id]],performance_data[date],performance_data[[#This Row],[latest_date]])</f>
        <v>446531.3</v>
      </c>
      <c r="P1242" s="15">
        <f>_xlfn.MAXIFS(performance_data[portfolio_value],performance_data[portfolio_id],performance_data[[#This Row],[portfolio_id]],performance_data[date],performance_data[[#This Row],[starting_date]])</f>
        <v>61846.12</v>
      </c>
      <c r="Q1242" s="15">
        <f>performance_data[[#This Row],[latest_value]]-performance_data[[#This Row],[starting_value]]</f>
        <v>384685.18</v>
      </c>
      <c r="R1242" s="15">
        <f>performance_data[[#This Row],[net_inflows]]-performance_data[[#This Row],[net_outflows]]</f>
        <v>8766.93</v>
      </c>
      <c r="S1242" s="15" t="str">
        <f>IF(performance_data[[#This Row],[net_inflows]]&gt;AVERAGE(performance_data[net_inflows]),"High","Low")</f>
        <v>High</v>
      </c>
      <c r="T1242" s="15">
        <f>AVERAGEIF(performance_data[inflow_flag],performance_data[[#This Row],[inflow_flag]],performance_data[return_percentage])</f>
        <v>4.8467905675459724</v>
      </c>
      <c r="U1242" s="17">
        <f>IF(performance_data[[#This Row],[return_percentage]]&lt;performance_data[[#This Row],[benchmark_return]],1,0)</f>
        <v>0</v>
      </c>
      <c r="V1242" s="17">
        <f>COUNTIFS(performance_data[portfolio_id],performance_data[[#This Row],[portfolio_id]])</f>
        <v>32</v>
      </c>
      <c r="W1242" s="17">
        <f>COUNTIFS(performance_data[portfolio_id],performance_data[[#This Row],[portfolio_id]],
          performance_data[return_flag],1)</f>
        <v>13</v>
      </c>
      <c r="X1242" s="15">
        <f>performance_data[[#This Row],[underperform_flag_count]]/performance_data[[#This Row],[totalportfoliocount]]</f>
        <v>0.40625</v>
      </c>
    </row>
    <row r="1243" spans="1:24" x14ac:dyDescent="0.3">
      <c r="A1243">
        <v>3109</v>
      </c>
      <c r="B1243" s="1">
        <v>45534</v>
      </c>
      <c r="C1243">
        <v>309856.03999999998</v>
      </c>
      <c r="D1243">
        <v>17.27</v>
      </c>
      <c r="E1243">
        <v>16.2</v>
      </c>
      <c r="F1243">
        <v>2993.74</v>
      </c>
      <c r="G1243">
        <v>2059.06</v>
      </c>
      <c r="H1243" t="s">
        <v>2205</v>
      </c>
      <c r="I1243" t="s">
        <v>2209</v>
      </c>
      <c r="J1243">
        <v>8</v>
      </c>
      <c r="K1243" t="s">
        <v>2214</v>
      </c>
      <c r="L1243" t="str">
        <f>IF(performance_data[[#This Row],[return_percentage]]&gt;=performance_data[[#This Row],[benchmark_return]],"Higher","Lower")</f>
        <v>Higher</v>
      </c>
      <c r="M1243" s="14">
        <f xml:space="preserve"> _xlfn.MAXIFS(performance_data[date],performance_data[portfolio_id],performance_data[[#This Row],[portfolio_id]])</f>
        <v>45560</v>
      </c>
      <c r="N1243" s="14">
        <f xml:space="preserve"> _xlfn.MINIFS(performance_data[date],performance_data[portfolio_id],performance_data[[#This Row],[portfolio_id]])</f>
        <v>44873</v>
      </c>
      <c r="O1243" s="15">
        <f>_xlfn.MAXIFS(performance_data[portfolio_value],performance_data[portfolio_id],performance_data[[#This Row],[portfolio_id]],performance_data[date],performance_data[[#This Row],[latest_date]])</f>
        <v>446531.3</v>
      </c>
      <c r="P1243" s="15">
        <f>_xlfn.MAXIFS(performance_data[portfolio_value],performance_data[portfolio_id],performance_data[[#This Row],[portfolio_id]],performance_data[date],performance_data[[#This Row],[starting_date]])</f>
        <v>61846.12</v>
      </c>
      <c r="Q1243" s="15">
        <f>performance_data[[#This Row],[latest_value]]-performance_data[[#This Row],[starting_value]]</f>
        <v>384685.18</v>
      </c>
      <c r="R1243" s="15">
        <f>performance_data[[#This Row],[net_inflows]]-performance_data[[#This Row],[net_outflows]]</f>
        <v>934.67999999999984</v>
      </c>
      <c r="S1243" s="15" t="str">
        <f>IF(performance_data[[#This Row],[net_inflows]]&gt;AVERAGE(performance_data[net_inflows]),"High","Low")</f>
        <v>Low</v>
      </c>
      <c r="T1243" s="15">
        <f>AVERAGEIF(performance_data[inflow_flag],performance_data[[#This Row],[inflow_flag]],performance_data[return_percentage])</f>
        <v>5.0457846277021572</v>
      </c>
      <c r="U1243" s="17">
        <f>IF(performance_data[[#This Row],[return_percentage]]&lt;performance_data[[#This Row],[benchmark_return]],1,0)</f>
        <v>0</v>
      </c>
      <c r="V1243" s="17">
        <f>COUNTIFS(performance_data[portfolio_id],performance_data[[#This Row],[portfolio_id]])</f>
        <v>32</v>
      </c>
      <c r="W1243" s="17">
        <f>COUNTIFS(performance_data[portfolio_id],performance_data[[#This Row],[portfolio_id]],
          performance_data[return_flag],1)</f>
        <v>13</v>
      </c>
      <c r="X1243" s="15">
        <f>performance_data[[#This Row],[underperform_flag_count]]/performance_data[[#This Row],[totalportfoliocount]]</f>
        <v>0.40625</v>
      </c>
    </row>
    <row r="1244" spans="1:24" x14ac:dyDescent="0.3">
      <c r="A1244">
        <v>3109</v>
      </c>
      <c r="B1244" s="1">
        <v>45408</v>
      </c>
      <c r="C1244">
        <v>378498.34</v>
      </c>
      <c r="D1244">
        <v>2.39</v>
      </c>
      <c r="E1244">
        <v>2.0099999999999998</v>
      </c>
      <c r="F1244">
        <v>1351.95</v>
      </c>
      <c r="G1244">
        <v>13284.01</v>
      </c>
      <c r="H1244" t="s">
        <v>2205</v>
      </c>
      <c r="I1244" t="s">
        <v>2211</v>
      </c>
      <c r="J1244">
        <v>4</v>
      </c>
      <c r="K1244" t="s">
        <v>2216</v>
      </c>
      <c r="L1244" t="str">
        <f>IF(performance_data[[#This Row],[return_percentage]]&gt;=performance_data[[#This Row],[benchmark_return]],"Higher","Lower")</f>
        <v>Higher</v>
      </c>
      <c r="M1244" s="14">
        <f xml:space="preserve"> _xlfn.MAXIFS(performance_data[date],performance_data[portfolio_id],performance_data[[#This Row],[portfolio_id]])</f>
        <v>45560</v>
      </c>
      <c r="N1244" s="14">
        <f xml:space="preserve"> _xlfn.MINIFS(performance_data[date],performance_data[portfolio_id],performance_data[[#This Row],[portfolio_id]])</f>
        <v>44873</v>
      </c>
      <c r="O1244" s="15">
        <f>_xlfn.MAXIFS(performance_data[portfolio_value],performance_data[portfolio_id],performance_data[[#This Row],[portfolio_id]],performance_data[date],performance_data[[#This Row],[latest_date]])</f>
        <v>446531.3</v>
      </c>
      <c r="P1244" s="15">
        <f>_xlfn.MAXIFS(performance_data[portfolio_value],performance_data[portfolio_id],performance_data[[#This Row],[portfolio_id]],performance_data[date],performance_data[[#This Row],[starting_date]])</f>
        <v>61846.12</v>
      </c>
      <c r="Q1244" s="15">
        <f>performance_data[[#This Row],[latest_value]]-performance_data[[#This Row],[starting_value]]</f>
        <v>384685.18</v>
      </c>
      <c r="R1244" s="15">
        <f>performance_data[[#This Row],[net_inflows]]-performance_data[[#This Row],[net_outflows]]</f>
        <v>-11932.06</v>
      </c>
      <c r="S1244" s="15" t="str">
        <f>IF(performance_data[[#This Row],[net_inflows]]&gt;AVERAGE(performance_data[net_inflows]),"High","Low")</f>
        <v>Low</v>
      </c>
      <c r="T1244" s="15">
        <f>AVERAGEIF(performance_data[inflow_flag],performance_data[[#This Row],[inflow_flag]],performance_data[return_percentage])</f>
        <v>5.0457846277021572</v>
      </c>
      <c r="U1244" s="17">
        <f>IF(performance_data[[#This Row],[return_percentage]]&lt;performance_data[[#This Row],[benchmark_return]],1,0)</f>
        <v>0</v>
      </c>
      <c r="V1244" s="17">
        <f>COUNTIFS(performance_data[portfolio_id],performance_data[[#This Row],[portfolio_id]])</f>
        <v>32</v>
      </c>
      <c r="W1244" s="17">
        <f>COUNTIFS(performance_data[portfolio_id],performance_data[[#This Row],[portfolio_id]],
          performance_data[return_flag],1)</f>
        <v>13</v>
      </c>
      <c r="X1244" s="15">
        <f>performance_data[[#This Row],[underperform_flag_count]]/performance_data[[#This Row],[totalportfoliocount]]</f>
        <v>0.40625</v>
      </c>
    </row>
    <row r="1245" spans="1:24" x14ac:dyDescent="0.3">
      <c r="A1245">
        <v>3109</v>
      </c>
      <c r="B1245" s="1">
        <v>45222</v>
      </c>
      <c r="C1245">
        <v>46275.83</v>
      </c>
      <c r="D1245">
        <v>17.16</v>
      </c>
      <c r="E1245">
        <v>19.760000000000002</v>
      </c>
      <c r="F1245">
        <v>6441.1</v>
      </c>
      <c r="G1245">
        <v>3920.46</v>
      </c>
      <c r="H1245" t="s">
        <v>2213</v>
      </c>
      <c r="I1245" t="s">
        <v>2217</v>
      </c>
      <c r="J1245">
        <v>10</v>
      </c>
      <c r="K1245" t="s">
        <v>2224</v>
      </c>
      <c r="L1245" t="str">
        <f>IF(performance_data[[#This Row],[return_percentage]]&gt;=performance_data[[#This Row],[benchmark_return]],"Higher","Lower")</f>
        <v>Lower</v>
      </c>
      <c r="M1245" s="14">
        <f xml:space="preserve"> _xlfn.MAXIFS(performance_data[date],performance_data[portfolio_id],performance_data[[#This Row],[portfolio_id]])</f>
        <v>45560</v>
      </c>
      <c r="N1245" s="14">
        <f xml:space="preserve"> _xlfn.MINIFS(performance_data[date],performance_data[portfolio_id],performance_data[[#This Row],[portfolio_id]])</f>
        <v>44873</v>
      </c>
      <c r="O1245" s="15">
        <f>_xlfn.MAXIFS(performance_data[portfolio_value],performance_data[portfolio_id],performance_data[[#This Row],[portfolio_id]],performance_data[date],performance_data[[#This Row],[latest_date]])</f>
        <v>446531.3</v>
      </c>
      <c r="P1245" s="15">
        <f>_xlfn.MAXIFS(performance_data[portfolio_value],performance_data[portfolio_id],performance_data[[#This Row],[portfolio_id]],performance_data[date],performance_data[[#This Row],[starting_date]])</f>
        <v>61846.12</v>
      </c>
      <c r="Q1245" s="15">
        <f>performance_data[[#This Row],[latest_value]]-performance_data[[#This Row],[starting_value]]</f>
        <v>384685.18</v>
      </c>
      <c r="R1245" s="15">
        <f>performance_data[[#This Row],[net_inflows]]-performance_data[[#This Row],[net_outflows]]</f>
        <v>2520.6400000000003</v>
      </c>
      <c r="S1245" s="15" t="str">
        <f>IF(performance_data[[#This Row],[net_inflows]]&gt;AVERAGE(performance_data[net_inflows]),"High","Low")</f>
        <v>Low</v>
      </c>
      <c r="T1245" s="15">
        <f>AVERAGEIF(performance_data[inflow_flag],performance_data[[#This Row],[inflow_flag]],performance_data[return_percentage])</f>
        <v>5.0457846277021572</v>
      </c>
      <c r="U1245" s="17">
        <f>IF(performance_data[[#This Row],[return_percentage]]&lt;performance_data[[#This Row],[benchmark_return]],1,0)</f>
        <v>1</v>
      </c>
      <c r="V1245" s="17">
        <f>COUNTIFS(performance_data[portfolio_id],performance_data[[#This Row],[portfolio_id]])</f>
        <v>32</v>
      </c>
      <c r="W1245" s="17">
        <f>COUNTIFS(performance_data[portfolio_id],performance_data[[#This Row],[portfolio_id]],
          performance_data[return_flag],1)</f>
        <v>13</v>
      </c>
      <c r="X1245" s="15">
        <f>performance_data[[#This Row],[underperform_flag_count]]/performance_data[[#This Row],[totalportfoliocount]]</f>
        <v>0.40625</v>
      </c>
    </row>
    <row r="1246" spans="1:24" x14ac:dyDescent="0.3">
      <c r="A1246">
        <v>3109</v>
      </c>
      <c r="B1246" s="1">
        <v>45216</v>
      </c>
      <c r="C1246">
        <v>173273.49</v>
      </c>
      <c r="D1246">
        <v>8.31</v>
      </c>
      <c r="E1246">
        <v>8.14</v>
      </c>
      <c r="F1246">
        <v>8518.2099999999991</v>
      </c>
      <c r="G1246">
        <v>11925.37</v>
      </c>
      <c r="H1246" t="s">
        <v>2213</v>
      </c>
      <c r="I1246" t="s">
        <v>2217</v>
      </c>
      <c r="J1246">
        <v>10</v>
      </c>
      <c r="K1246" t="s">
        <v>2224</v>
      </c>
      <c r="L1246" t="str">
        <f>IF(performance_data[[#This Row],[return_percentage]]&gt;=performance_data[[#This Row],[benchmark_return]],"Higher","Lower")</f>
        <v>Higher</v>
      </c>
      <c r="M1246" s="14">
        <f xml:space="preserve"> _xlfn.MAXIFS(performance_data[date],performance_data[portfolio_id],performance_data[[#This Row],[portfolio_id]])</f>
        <v>45560</v>
      </c>
      <c r="N1246" s="14">
        <f xml:space="preserve"> _xlfn.MINIFS(performance_data[date],performance_data[portfolio_id],performance_data[[#This Row],[portfolio_id]])</f>
        <v>44873</v>
      </c>
      <c r="O1246" s="15">
        <f>_xlfn.MAXIFS(performance_data[portfolio_value],performance_data[portfolio_id],performance_data[[#This Row],[portfolio_id]],performance_data[date],performance_data[[#This Row],[latest_date]])</f>
        <v>446531.3</v>
      </c>
      <c r="P1246" s="15">
        <f>_xlfn.MAXIFS(performance_data[portfolio_value],performance_data[portfolio_id],performance_data[[#This Row],[portfolio_id]],performance_data[date],performance_data[[#This Row],[starting_date]])</f>
        <v>61846.12</v>
      </c>
      <c r="Q1246" s="15">
        <f>performance_data[[#This Row],[latest_value]]-performance_data[[#This Row],[starting_value]]</f>
        <v>384685.18</v>
      </c>
      <c r="R1246" s="15">
        <f>performance_data[[#This Row],[net_inflows]]-performance_data[[#This Row],[net_outflows]]</f>
        <v>-3407.1600000000017</v>
      </c>
      <c r="S1246" s="15" t="str">
        <f>IF(performance_data[[#This Row],[net_inflows]]&gt;AVERAGE(performance_data[net_inflows]),"High","Low")</f>
        <v>Low</v>
      </c>
      <c r="T1246" s="15">
        <f>AVERAGEIF(performance_data[inflow_flag],performance_data[[#This Row],[inflow_flag]],performance_data[return_percentage])</f>
        <v>5.0457846277021572</v>
      </c>
      <c r="U1246" s="17">
        <f>IF(performance_data[[#This Row],[return_percentage]]&lt;performance_data[[#This Row],[benchmark_return]],1,0)</f>
        <v>0</v>
      </c>
      <c r="V1246" s="17">
        <f>COUNTIFS(performance_data[portfolio_id],performance_data[[#This Row],[portfolio_id]])</f>
        <v>32</v>
      </c>
      <c r="W1246" s="17">
        <f>COUNTIFS(performance_data[portfolio_id],performance_data[[#This Row],[portfolio_id]],
          performance_data[return_flag],1)</f>
        <v>13</v>
      </c>
      <c r="X1246" s="15">
        <f>performance_data[[#This Row],[underperform_flag_count]]/performance_data[[#This Row],[totalportfoliocount]]</f>
        <v>0.40625</v>
      </c>
    </row>
    <row r="1247" spans="1:24" x14ac:dyDescent="0.3">
      <c r="A1247">
        <v>3109</v>
      </c>
      <c r="B1247" s="1">
        <v>45505</v>
      </c>
      <c r="C1247">
        <v>290078.62</v>
      </c>
      <c r="D1247">
        <v>-5.38</v>
      </c>
      <c r="E1247">
        <v>-4.3499999999999996</v>
      </c>
      <c r="F1247">
        <v>15552.39</v>
      </c>
      <c r="G1247">
        <v>580.54999999999995</v>
      </c>
      <c r="H1247" t="s">
        <v>2205</v>
      </c>
      <c r="I1247" t="s">
        <v>2209</v>
      </c>
      <c r="J1247">
        <v>8</v>
      </c>
      <c r="K1247" t="s">
        <v>2214</v>
      </c>
      <c r="L1247" t="str">
        <f>IF(performance_data[[#This Row],[return_percentage]]&gt;=performance_data[[#This Row],[benchmark_return]],"Higher","Lower")</f>
        <v>Lower</v>
      </c>
      <c r="M1247" s="14">
        <f xml:space="preserve"> _xlfn.MAXIFS(performance_data[date],performance_data[portfolio_id],performance_data[[#This Row],[portfolio_id]])</f>
        <v>45560</v>
      </c>
      <c r="N1247" s="14">
        <f xml:space="preserve"> _xlfn.MINIFS(performance_data[date],performance_data[portfolio_id],performance_data[[#This Row],[portfolio_id]])</f>
        <v>44873</v>
      </c>
      <c r="O1247" s="15">
        <f>_xlfn.MAXIFS(performance_data[portfolio_value],performance_data[portfolio_id],performance_data[[#This Row],[portfolio_id]],performance_data[date],performance_data[[#This Row],[latest_date]])</f>
        <v>446531.3</v>
      </c>
      <c r="P1247" s="15">
        <f>_xlfn.MAXIFS(performance_data[portfolio_value],performance_data[portfolio_id],performance_data[[#This Row],[portfolio_id]],performance_data[date],performance_data[[#This Row],[starting_date]])</f>
        <v>61846.12</v>
      </c>
      <c r="Q1247" s="15">
        <f>performance_data[[#This Row],[latest_value]]-performance_data[[#This Row],[starting_value]]</f>
        <v>384685.18</v>
      </c>
      <c r="R1247" s="15">
        <f>performance_data[[#This Row],[net_inflows]]-performance_data[[#This Row],[net_outflows]]</f>
        <v>14971.84</v>
      </c>
      <c r="S1247" s="15" t="str">
        <f>IF(performance_data[[#This Row],[net_inflows]]&gt;AVERAGE(performance_data[net_inflows]),"High","Low")</f>
        <v>High</v>
      </c>
      <c r="T1247" s="15">
        <f>AVERAGEIF(performance_data[inflow_flag],performance_data[[#This Row],[inflow_flag]],performance_data[return_percentage])</f>
        <v>4.8467905675459724</v>
      </c>
      <c r="U1247" s="17">
        <f>IF(performance_data[[#This Row],[return_percentage]]&lt;performance_data[[#This Row],[benchmark_return]],1,0)</f>
        <v>1</v>
      </c>
      <c r="V1247" s="17">
        <f>COUNTIFS(performance_data[portfolio_id],performance_data[[#This Row],[portfolio_id]])</f>
        <v>32</v>
      </c>
      <c r="W1247" s="17">
        <f>COUNTIFS(performance_data[portfolio_id],performance_data[[#This Row],[portfolio_id]],
          performance_data[return_flag],1)</f>
        <v>13</v>
      </c>
      <c r="X1247" s="15">
        <f>performance_data[[#This Row],[underperform_flag_count]]/performance_data[[#This Row],[totalportfoliocount]]</f>
        <v>0.40625</v>
      </c>
    </row>
    <row r="1248" spans="1:24" x14ac:dyDescent="0.3">
      <c r="A1248">
        <v>3109</v>
      </c>
      <c r="B1248" s="1">
        <v>45320</v>
      </c>
      <c r="C1248">
        <v>143070.23000000001</v>
      </c>
      <c r="D1248">
        <v>13.78</v>
      </c>
      <c r="E1248">
        <v>15.19</v>
      </c>
      <c r="F1248">
        <v>6507.52</v>
      </c>
      <c r="G1248">
        <v>6935.85</v>
      </c>
      <c r="H1248" t="s">
        <v>2205</v>
      </c>
      <c r="I1248" t="s">
        <v>2206</v>
      </c>
      <c r="J1248">
        <v>1</v>
      </c>
      <c r="K1248" t="s">
        <v>2207</v>
      </c>
      <c r="L1248" t="str">
        <f>IF(performance_data[[#This Row],[return_percentage]]&gt;=performance_data[[#This Row],[benchmark_return]],"Higher","Lower")</f>
        <v>Lower</v>
      </c>
      <c r="M1248" s="14">
        <f xml:space="preserve"> _xlfn.MAXIFS(performance_data[date],performance_data[portfolio_id],performance_data[[#This Row],[portfolio_id]])</f>
        <v>45560</v>
      </c>
      <c r="N1248" s="14">
        <f xml:space="preserve"> _xlfn.MINIFS(performance_data[date],performance_data[portfolio_id],performance_data[[#This Row],[portfolio_id]])</f>
        <v>44873</v>
      </c>
      <c r="O1248" s="15">
        <f>_xlfn.MAXIFS(performance_data[portfolio_value],performance_data[portfolio_id],performance_data[[#This Row],[portfolio_id]],performance_data[date],performance_data[[#This Row],[latest_date]])</f>
        <v>446531.3</v>
      </c>
      <c r="P1248" s="15">
        <f>_xlfn.MAXIFS(performance_data[portfolio_value],performance_data[portfolio_id],performance_data[[#This Row],[portfolio_id]],performance_data[date],performance_data[[#This Row],[starting_date]])</f>
        <v>61846.12</v>
      </c>
      <c r="Q1248" s="15">
        <f>performance_data[[#This Row],[latest_value]]-performance_data[[#This Row],[starting_value]]</f>
        <v>384685.18</v>
      </c>
      <c r="R1248" s="15">
        <f>performance_data[[#This Row],[net_inflows]]-performance_data[[#This Row],[net_outflows]]</f>
        <v>-428.32999999999993</v>
      </c>
      <c r="S1248" s="15" t="str">
        <f>IF(performance_data[[#This Row],[net_inflows]]&gt;AVERAGE(performance_data[net_inflows]),"High","Low")</f>
        <v>Low</v>
      </c>
      <c r="T1248" s="15">
        <f>AVERAGEIF(performance_data[inflow_flag],performance_data[[#This Row],[inflow_flag]],performance_data[return_percentage])</f>
        <v>5.0457846277021572</v>
      </c>
      <c r="U1248" s="17">
        <f>IF(performance_data[[#This Row],[return_percentage]]&lt;performance_data[[#This Row],[benchmark_return]],1,0)</f>
        <v>1</v>
      </c>
      <c r="V1248" s="17">
        <f>COUNTIFS(performance_data[portfolio_id],performance_data[[#This Row],[portfolio_id]])</f>
        <v>32</v>
      </c>
      <c r="W1248" s="17">
        <f>COUNTIFS(performance_data[portfolio_id],performance_data[[#This Row],[portfolio_id]],
          performance_data[return_flag],1)</f>
        <v>13</v>
      </c>
      <c r="X1248" s="15">
        <f>performance_data[[#This Row],[underperform_flag_count]]/performance_data[[#This Row],[totalportfoliocount]]</f>
        <v>0.40625</v>
      </c>
    </row>
    <row r="1249" spans="1:24" x14ac:dyDescent="0.3">
      <c r="A1249">
        <v>3109</v>
      </c>
      <c r="B1249" s="1">
        <v>45407</v>
      </c>
      <c r="C1249">
        <v>160969.53</v>
      </c>
      <c r="D1249">
        <v>-2.2799999999999998</v>
      </c>
      <c r="E1249">
        <v>-2.66</v>
      </c>
      <c r="F1249">
        <v>17141.22</v>
      </c>
      <c r="G1249">
        <v>7555.34</v>
      </c>
      <c r="H1249" t="s">
        <v>2205</v>
      </c>
      <c r="I1249" t="s">
        <v>2211</v>
      </c>
      <c r="J1249">
        <v>4</v>
      </c>
      <c r="K1249" t="s">
        <v>2216</v>
      </c>
      <c r="L1249" t="str">
        <f>IF(performance_data[[#This Row],[return_percentage]]&gt;=performance_data[[#This Row],[benchmark_return]],"Higher","Lower")</f>
        <v>Higher</v>
      </c>
      <c r="M1249" s="14">
        <f xml:space="preserve"> _xlfn.MAXIFS(performance_data[date],performance_data[portfolio_id],performance_data[[#This Row],[portfolio_id]])</f>
        <v>45560</v>
      </c>
      <c r="N1249" s="14">
        <f xml:space="preserve"> _xlfn.MINIFS(performance_data[date],performance_data[portfolio_id],performance_data[[#This Row],[portfolio_id]])</f>
        <v>44873</v>
      </c>
      <c r="O1249" s="15">
        <f>_xlfn.MAXIFS(performance_data[portfolio_value],performance_data[portfolio_id],performance_data[[#This Row],[portfolio_id]],performance_data[date],performance_data[[#This Row],[latest_date]])</f>
        <v>446531.3</v>
      </c>
      <c r="P1249" s="15">
        <f>_xlfn.MAXIFS(performance_data[portfolio_value],performance_data[portfolio_id],performance_data[[#This Row],[portfolio_id]],performance_data[date],performance_data[[#This Row],[starting_date]])</f>
        <v>61846.12</v>
      </c>
      <c r="Q1249" s="15">
        <f>performance_data[[#This Row],[latest_value]]-performance_data[[#This Row],[starting_value]]</f>
        <v>384685.18</v>
      </c>
      <c r="R1249" s="15">
        <f>performance_data[[#This Row],[net_inflows]]-performance_data[[#This Row],[net_outflows]]</f>
        <v>9585.880000000001</v>
      </c>
      <c r="S1249" s="15" t="str">
        <f>IF(performance_data[[#This Row],[net_inflows]]&gt;AVERAGE(performance_data[net_inflows]),"High","Low")</f>
        <v>High</v>
      </c>
      <c r="T1249" s="15">
        <f>AVERAGEIF(performance_data[inflow_flag],performance_data[[#This Row],[inflow_flag]],performance_data[return_percentage])</f>
        <v>4.8467905675459724</v>
      </c>
      <c r="U1249" s="17">
        <f>IF(performance_data[[#This Row],[return_percentage]]&lt;performance_data[[#This Row],[benchmark_return]],1,0)</f>
        <v>0</v>
      </c>
      <c r="V1249" s="17">
        <f>COUNTIFS(performance_data[portfolio_id],performance_data[[#This Row],[portfolio_id]])</f>
        <v>32</v>
      </c>
      <c r="W1249" s="17">
        <f>COUNTIFS(performance_data[portfolio_id],performance_data[[#This Row],[portfolio_id]],
          performance_data[return_flag],1)</f>
        <v>13</v>
      </c>
      <c r="X1249" s="15">
        <f>performance_data[[#This Row],[underperform_flag_count]]/performance_data[[#This Row],[totalportfoliocount]]</f>
        <v>0.40625</v>
      </c>
    </row>
    <row r="1250" spans="1:24" x14ac:dyDescent="0.3">
      <c r="A1250">
        <v>3109</v>
      </c>
      <c r="B1250" s="1">
        <v>45161</v>
      </c>
      <c r="C1250">
        <v>227266.61</v>
      </c>
      <c r="D1250">
        <v>16.07</v>
      </c>
      <c r="E1250">
        <v>14.12</v>
      </c>
      <c r="F1250">
        <v>13807.25</v>
      </c>
      <c r="G1250">
        <v>12645.65</v>
      </c>
      <c r="H1250" t="s">
        <v>2213</v>
      </c>
      <c r="I1250" t="s">
        <v>2209</v>
      </c>
      <c r="J1250">
        <v>8</v>
      </c>
      <c r="K1250" t="s">
        <v>2214</v>
      </c>
      <c r="L1250" t="str">
        <f>IF(performance_data[[#This Row],[return_percentage]]&gt;=performance_data[[#This Row],[benchmark_return]],"Higher","Lower")</f>
        <v>Higher</v>
      </c>
      <c r="M1250" s="14">
        <f xml:space="preserve"> _xlfn.MAXIFS(performance_data[date],performance_data[portfolio_id],performance_data[[#This Row],[portfolio_id]])</f>
        <v>45560</v>
      </c>
      <c r="N1250" s="14">
        <f xml:space="preserve"> _xlfn.MINIFS(performance_data[date],performance_data[portfolio_id],performance_data[[#This Row],[portfolio_id]])</f>
        <v>44873</v>
      </c>
      <c r="O1250" s="15">
        <f>_xlfn.MAXIFS(performance_data[portfolio_value],performance_data[portfolio_id],performance_data[[#This Row],[portfolio_id]],performance_data[date],performance_data[[#This Row],[latest_date]])</f>
        <v>446531.3</v>
      </c>
      <c r="P1250" s="15">
        <f>_xlfn.MAXIFS(performance_data[portfolio_value],performance_data[portfolio_id],performance_data[[#This Row],[portfolio_id]],performance_data[date],performance_data[[#This Row],[starting_date]])</f>
        <v>61846.12</v>
      </c>
      <c r="Q1250" s="15">
        <f>performance_data[[#This Row],[latest_value]]-performance_data[[#This Row],[starting_value]]</f>
        <v>384685.18</v>
      </c>
      <c r="R1250" s="15">
        <f>performance_data[[#This Row],[net_inflows]]-performance_data[[#This Row],[net_outflows]]</f>
        <v>1161.6000000000004</v>
      </c>
      <c r="S1250" s="15" t="str">
        <f>IF(performance_data[[#This Row],[net_inflows]]&gt;AVERAGE(performance_data[net_inflows]),"High","Low")</f>
        <v>High</v>
      </c>
      <c r="T1250" s="15">
        <f>AVERAGEIF(performance_data[inflow_flag],performance_data[[#This Row],[inflow_flag]],performance_data[return_percentage])</f>
        <v>4.8467905675459724</v>
      </c>
      <c r="U1250" s="17">
        <f>IF(performance_data[[#This Row],[return_percentage]]&lt;performance_data[[#This Row],[benchmark_return]],1,0)</f>
        <v>0</v>
      </c>
      <c r="V1250" s="17">
        <f>COUNTIFS(performance_data[portfolio_id],performance_data[[#This Row],[portfolio_id]])</f>
        <v>32</v>
      </c>
      <c r="W1250" s="17">
        <f>COUNTIFS(performance_data[portfolio_id],performance_data[[#This Row],[portfolio_id]],
          performance_data[return_flag],1)</f>
        <v>13</v>
      </c>
      <c r="X1250" s="15">
        <f>performance_data[[#This Row],[underperform_flag_count]]/performance_data[[#This Row],[totalportfoliocount]]</f>
        <v>0.40625</v>
      </c>
    </row>
    <row r="1251" spans="1:24" x14ac:dyDescent="0.3">
      <c r="A1251">
        <v>3109</v>
      </c>
      <c r="B1251" s="1">
        <v>44881</v>
      </c>
      <c r="C1251">
        <v>265327.65999999997</v>
      </c>
      <c r="D1251">
        <v>13.77</v>
      </c>
      <c r="E1251">
        <v>13.28</v>
      </c>
      <c r="F1251">
        <v>15906.81</v>
      </c>
      <c r="G1251">
        <v>11346.77</v>
      </c>
      <c r="H1251" t="s">
        <v>2220</v>
      </c>
      <c r="I1251" t="s">
        <v>2217</v>
      </c>
      <c r="J1251">
        <v>11</v>
      </c>
      <c r="K1251" t="s">
        <v>2219</v>
      </c>
      <c r="L1251" t="str">
        <f>IF(performance_data[[#This Row],[return_percentage]]&gt;=performance_data[[#This Row],[benchmark_return]],"Higher","Lower")</f>
        <v>Higher</v>
      </c>
      <c r="M1251" s="14">
        <f xml:space="preserve"> _xlfn.MAXIFS(performance_data[date],performance_data[portfolio_id],performance_data[[#This Row],[portfolio_id]])</f>
        <v>45560</v>
      </c>
      <c r="N1251" s="14">
        <f xml:space="preserve"> _xlfn.MINIFS(performance_data[date],performance_data[portfolio_id],performance_data[[#This Row],[portfolio_id]])</f>
        <v>44873</v>
      </c>
      <c r="O1251" s="15">
        <f>_xlfn.MAXIFS(performance_data[portfolio_value],performance_data[portfolio_id],performance_data[[#This Row],[portfolio_id]],performance_data[date],performance_data[[#This Row],[latest_date]])</f>
        <v>446531.3</v>
      </c>
      <c r="P1251" s="15">
        <f>_xlfn.MAXIFS(performance_data[portfolio_value],performance_data[portfolio_id],performance_data[[#This Row],[portfolio_id]],performance_data[date],performance_data[[#This Row],[starting_date]])</f>
        <v>61846.12</v>
      </c>
      <c r="Q1251" s="15">
        <f>performance_data[[#This Row],[latest_value]]-performance_data[[#This Row],[starting_value]]</f>
        <v>384685.18</v>
      </c>
      <c r="R1251" s="15">
        <f>performance_data[[#This Row],[net_inflows]]-performance_data[[#This Row],[net_outflows]]</f>
        <v>4560.0399999999991</v>
      </c>
      <c r="S1251" s="15" t="str">
        <f>IF(performance_data[[#This Row],[net_inflows]]&gt;AVERAGE(performance_data[net_inflows]),"High","Low")</f>
        <v>High</v>
      </c>
      <c r="T1251" s="15">
        <f>AVERAGEIF(performance_data[inflow_flag],performance_data[[#This Row],[inflow_flag]],performance_data[return_percentage])</f>
        <v>4.8467905675459724</v>
      </c>
      <c r="U1251" s="17">
        <f>IF(performance_data[[#This Row],[return_percentage]]&lt;performance_data[[#This Row],[benchmark_return]],1,0)</f>
        <v>0</v>
      </c>
      <c r="V1251" s="17">
        <f>COUNTIFS(performance_data[portfolio_id],performance_data[[#This Row],[portfolio_id]])</f>
        <v>32</v>
      </c>
      <c r="W1251" s="17">
        <f>COUNTIFS(performance_data[portfolio_id],performance_data[[#This Row],[portfolio_id]],
          performance_data[return_flag],1)</f>
        <v>13</v>
      </c>
      <c r="X1251" s="15">
        <f>performance_data[[#This Row],[underperform_flag_count]]/performance_data[[#This Row],[totalportfoliocount]]</f>
        <v>0.40625</v>
      </c>
    </row>
    <row r="1252" spans="1:24" x14ac:dyDescent="0.3">
      <c r="A1252">
        <v>3109</v>
      </c>
      <c r="B1252" s="1">
        <v>44873</v>
      </c>
      <c r="C1252">
        <v>61846.12</v>
      </c>
      <c r="D1252">
        <v>-2.61</v>
      </c>
      <c r="E1252">
        <v>-2.2000000000000002</v>
      </c>
      <c r="F1252">
        <v>14516.65</v>
      </c>
      <c r="G1252">
        <v>13392.17</v>
      </c>
      <c r="H1252" t="s">
        <v>2220</v>
      </c>
      <c r="I1252" t="s">
        <v>2217</v>
      </c>
      <c r="J1252">
        <v>11</v>
      </c>
      <c r="K1252" t="s">
        <v>2219</v>
      </c>
      <c r="L1252" t="str">
        <f>IF(performance_data[[#This Row],[return_percentage]]&gt;=performance_data[[#This Row],[benchmark_return]],"Higher","Lower")</f>
        <v>Lower</v>
      </c>
      <c r="M1252" s="14">
        <f xml:space="preserve"> _xlfn.MAXIFS(performance_data[date],performance_data[portfolio_id],performance_data[[#This Row],[portfolio_id]])</f>
        <v>45560</v>
      </c>
      <c r="N1252" s="14">
        <f xml:space="preserve"> _xlfn.MINIFS(performance_data[date],performance_data[portfolio_id],performance_data[[#This Row],[portfolio_id]])</f>
        <v>44873</v>
      </c>
      <c r="O1252" s="15">
        <f>_xlfn.MAXIFS(performance_data[portfolio_value],performance_data[portfolio_id],performance_data[[#This Row],[portfolio_id]],performance_data[date],performance_data[[#This Row],[latest_date]])</f>
        <v>446531.3</v>
      </c>
      <c r="P1252" s="15">
        <f>_xlfn.MAXIFS(performance_data[portfolio_value],performance_data[portfolio_id],performance_data[[#This Row],[portfolio_id]],performance_data[date],performance_data[[#This Row],[starting_date]])</f>
        <v>61846.12</v>
      </c>
      <c r="Q1252" s="15">
        <f>performance_data[[#This Row],[latest_value]]-performance_data[[#This Row],[starting_value]]</f>
        <v>384685.18</v>
      </c>
      <c r="R1252" s="15">
        <f>performance_data[[#This Row],[net_inflows]]-performance_data[[#This Row],[net_outflows]]</f>
        <v>1124.4799999999996</v>
      </c>
      <c r="S1252" s="15" t="str">
        <f>IF(performance_data[[#This Row],[net_inflows]]&gt;AVERAGE(performance_data[net_inflows]),"High","Low")</f>
        <v>High</v>
      </c>
      <c r="T1252" s="15">
        <f>AVERAGEIF(performance_data[inflow_flag],performance_data[[#This Row],[inflow_flag]],performance_data[return_percentage])</f>
        <v>4.8467905675459724</v>
      </c>
      <c r="U1252" s="17">
        <f>IF(performance_data[[#This Row],[return_percentage]]&lt;performance_data[[#This Row],[benchmark_return]],1,0)</f>
        <v>1</v>
      </c>
      <c r="V1252" s="17">
        <f>COUNTIFS(performance_data[portfolio_id],performance_data[[#This Row],[portfolio_id]])</f>
        <v>32</v>
      </c>
      <c r="W1252" s="17">
        <f>COUNTIFS(performance_data[portfolio_id],performance_data[[#This Row],[portfolio_id]],
          performance_data[return_flag],1)</f>
        <v>13</v>
      </c>
      <c r="X1252" s="15">
        <f>performance_data[[#This Row],[underperform_flag_count]]/performance_data[[#This Row],[totalportfoliocount]]</f>
        <v>0.40625</v>
      </c>
    </row>
    <row r="1253" spans="1:24" x14ac:dyDescent="0.3">
      <c r="A1253">
        <v>3109</v>
      </c>
      <c r="B1253" s="1">
        <v>45182</v>
      </c>
      <c r="C1253">
        <v>472530.47</v>
      </c>
      <c r="D1253">
        <v>16.7</v>
      </c>
      <c r="E1253">
        <v>13.57</v>
      </c>
      <c r="F1253">
        <v>146.35</v>
      </c>
      <c r="G1253">
        <v>14263.33</v>
      </c>
      <c r="H1253" t="s">
        <v>2213</v>
      </c>
      <c r="I1253" t="s">
        <v>2209</v>
      </c>
      <c r="J1253">
        <v>9</v>
      </c>
      <c r="K1253" t="s">
        <v>2221</v>
      </c>
      <c r="L1253" t="str">
        <f>IF(performance_data[[#This Row],[return_percentage]]&gt;=performance_data[[#This Row],[benchmark_return]],"Higher","Lower")</f>
        <v>Higher</v>
      </c>
      <c r="M1253" s="14">
        <f xml:space="preserve"> _xlfn.MAXIFS(performance_data[date],performance_data[portfolio_id],performance_data[[#This Row],[portfolio_id]])</f>
        <v>45560</v>
      </c>
      <c r="N1253" s="14">
        <f xml:space="preserve"> _xlfn.MINIFS(performance_data[date],performance_data[portfolio_id],performance_data[[#This Row],[portfolio_id]])</f>
        <v>44873</v>
      </c>
      <c r="O1253" s="15">
        <f>_xlfn.MAXIFS(performance_data[portfolio_value],performance_data[portfolio_id],performance_data[[#This Row],[portfolio_id]],performance_data[date],performance_data[[#This Row],[latest_date]])</f>
        <v>446531.3</v>
      </c>
      <c r="P1253" s="15">
        <f>_xlfn.MAXIFS(performance_data[portfolio_value],performance_data[portfolio_id],performance_data[[#This Row],[portfolio_id]],performance_data[date],performance_data[[#This Row],[starting_date]])</f>
        <v>61846.12</v>
      </c>
      <c r="Q1253" s="15">
        <f>performance_data[[#This Row],[latest_value]]-performance_data[[#This Row],[starting_value]]</f>
        <v>384685.18</v>
      </c>
      <c r="R1253" s="15">
        <f>performance_data[[#This Row],[net_inflows]]-performance_data[[#This Row],[net_outflows]]</f>
        <v>-14116.98</v>
      </c>
      <c r="S1253" s="15" t="str">
        <f>IF(performance_data[[#This Row],[net_inflows]]&gt;AVERAGE(performance_data[net_inflows]),"High","Low")</f>
        <v>Low</v>
      </c>
      <c r="T1253" s="15">
        <f>AVERAGEIF(performance_data[inflow_flag],performance_data[[#This Row],[inflow_flag]],performance_data[return_percentage])</f>
        <v>5.0457846277021572</v>
      </c>
      <c r="U1253" s="17">
        <f>IF(performance_data[[#This Row],[return_percentage]]&lt;performance_data[[#This Row],[benchmark_return]],1,0)</f>
        <v>0</v>
      </c>
      <c r="V1253" s="17">
        <f>COUNTIFS(performance_data[portfolio_id],performance_data[[#This Row],[portfolio_id]])</f>
        <v>32</v>
      </c>
      <c r="W1253" s="17">
        <f>COUNTIFS(performance_data[portfolio_id],performance_data[[#This Row],[portfolio_id]],
          performance_data[return_flag],1)</f>
        <v>13</v>
      </c>
      <c r="X1253" s="15">
        <f>performance_data[[#This Row],[underperform_flag_count]]/performance_data[[#This Row],[totalportfoliocount]]</f>
        <v>0.40625</v>
      </c>
    </row>
    <row r="1254" spans="1:24" x14ac:dyDescent="0.3">
      <c r="A1254">
        <v>3109</v>
      </c>
      <c r="B1254" s="1">
        <v>45409</v>
      </c>
      <c r="C1254">
        <v>489155.62</v>
      </c>
      <c r="D1254">
        <v>-7.65</v>
      </c>
      <c r="E1254">
        <v>-7.3</v>
      </c>
      <c r="F1254">
        <v>7333.26</v>
      </c>
      <c r="G1254">
        <v>16892.38</v>
      </c>
      <c r="H1254" t="s">
        <v>2205</v>
      </c>
      <c r="I1254" t="s">
        <v>2211</v>
      </c>
      <c r="J1254">
        <v>4</v>
      </c>
      <c r="K1254" t="s">
        <v>2216</v>
      </c>
      <c r="L1254" t="str">
        <f>IF(performance_data[[#This Row],[return_percentage]]&gt;=performance_data[[#This Row],[benchmark_return]],"Higher","Lower")</f>
        <v>Lower</v>
      </c>
      <c r="M1254" s="14">
        <f xml:space="preserve"> _xlfn.MAXIFS(performance_data[date],performance_data[portfolio_id],performance_data[[#This Row],[portfolio_id]])</f>
        <v>45560</v>
      </c>
      <c r="N1254" s="14">
        <f xml:space="preserve"> _xlfn.MINIFS(performance_data[date],performance_data[portfolio_id],performance_data[[#This Row],[portfolio_id]])</f>
        <v>44873</v>
      </c>
      <c r="O1254" s="15">
        <f>_xlfn.MAXIFS(performance_data[portfolio_value],performance_data[portfolio_id],performance_data[[#This Row],[portfolio_id]],performance_data[date],performance_data[[#This Row],[latest_date]])</f>
        <v>446531.3</v>
      </c>
      <c r="P1254" s="15">
        <f>_xlfn.MAXIFS(performance_data[portfolio_value],performance_data[portfolio_id],performance_data[[#This Row],[portfolio_id]],performance_data[date],performance_data[[#This Row],[starting_date]])</f>
        <v>61846.12</v>
      </c>
      <c r="Q1254" s="15">
        <f>performance_data[[#This Row],[latest_value]]-performance_data[[#This Row],[starting_value]]</f>
        <v>384685.18</v>
      </c>
      <c r="R1254" s="15">
        <f>performance_data[[#This Row],[net_inflows]]-performance_data[[#This Row],[net_outflows]]</f>
        <v>-9559.1200000000008</v>
      </c>
      <c r="S1254" s="15" t="str">
        <f>IF(performance_data[[#This Row],[net_inflows]]&gt;AVERAGE(performance_data[net_inflows]),"High","Low")</f>
        <v>Low</v>
      </c>
      <c r="T1254" s="15">
        <f>AVERAGEIF(performance_data[inflow_flag],performance_data[[#This Row],[inflow_flag]],performance_data[return_percentage])</f>
        <v>5.0457846277021572</v>
      </c>
      <c r="U1254" s="17">
        <f>IF(performance_data[[#This Row],[return_percentage]]&lt;performance_data[[#This Row],[benchmark_return]],1,0)</f>
        <v>1</v>
      </c>
      <c r="V1254" s="17">
        <f>COUNTIFS(performance_data[portfolio_id],performance_data[[#This Row],[portfolio_id]])</f>
        <v>32</v>
      </c>
      <c r="W1254" s="17">
        <f>COUNTIFS(performance_data[portfolio_id],performance_data[[#This Row],[portfolio_id]],
          performance_data[return_flag],1)</f>
        <v>13</v>
      </c>
      <c r="X1254" s="15">
        <f>performance_data[[#This Row],[underperform_flag_count]]/performance_data[[#This Row],[totalportfoliocount]]</f>
        <v>0.40625</v>
      </c>
    </row>
    <row r="1255" spans="1:24" x14ac:dyDescent="0.3">
      <c r="A1255">
        <v>3109</v>
      </c>
      <c r="B1255" s="1">
        <v>45366</v>
      </c>
      <c r="C1255">
        <v>352901.55</v>
      </c>
      <c r="D1255">
        <v>4.5599999999999996</v>
      </c>
      <c r="E1255">
        <v>5.13</v>
      </c>
      <c r="F1255">
        <v>15910.71</v>
      </c>
      <c r="G1255">
        <v>3834.18</v>
      </c>
      <c r="H1255" t="s">
        <v>2205</v>
      </c>
      <c r="I1255" t="s">
        <v>2206</v>
      </c>
      <c r="J1255">
        <v>3</v>
      </c>
      <c r="K1255" t="s">
        <v>2222</v>
      </c>
      <c r="L1255" t="str">
        <f>IF(performance_data[[#This Row],[return_percentage]]&gt;=performance_data[[#This Row],[benchmark_return]],"Higher","Lower")</f>
        <v>Lower</v>
      </c>
      <c r="M1255" s="14">
        <f xml:space="preserve"> _xlfn.MAXIFS(performance_data[date],performance_data[portfolio_id],performance_data[[#This Row],[portfolio_id]])</f>
        <v>45560</v>
      </c>
      <c r="N1255" s="14">
        <f xml:space="preserve"> _xlfn.MINIFS(performance_data[date],performance_data[portfolio_id],performance_data[[#This Row],[portfolio_id]])</f>
        <v>44873</v>
      </c>
      <c r="O1255" s="15">
        <f>_xlfn.MAXIFS(performance_data[portfolio_value],performance_data[portfolio_id],performance_data[[#This Row],[portfolio_id]],performance_data[date],performance_data[[#This Row],[latest_date]])</f>
        <v>446531.3</v>
      </c>
      <c r="P1255" s="15">
        <f>_xlfn.MAXIFS(performance_data[portfolio_value],performance_data[portfolio_id],performance_data[[#This Row],[portfolio_id]],performance_data[date],performance_data[[#This Row],[starting_date]])</f>
        <v>61846.12</v>
      </c>
      <c r="Q1255" s="15">
        <f>performance_data[[#This Row],[latest_value]]-performance_data[[#This Row],[starting_value]]</f>
        <v>384685.18</v>
      </c>
      <c r="R1255" s="15">
        <f>performance_data[[#This Row],[net_inflows]]-performance_data[[#This Row],[net_outflows]]</f>
        <v>12076.529999999999</v>
      </c>
      <c r="S1255" s="15" t="str">
        <f>IF(performance_data[[#This Row],[net_inflows]]&gt;AVERAGE(performance_data[net_inflows]),"High","Low")</f>
        <v>High</v>
      </c>
      <c r="T1255" s="15">
        <f>AVERAGEIF(performance_data[inflow_flag],performance_data[[#This Row],[inflow_flag]],performance_data[return_percentage])</f>
        <v>4.8467905675459724</v>
      </c>
      <c r="U1255" s="17">
        <f>IF(performance_data[[#This Row],[return_percentage]]&lt;performance_data[[#This Row],[benchmark_return]],1,0)</f>
        <v>1</v>
      </c>
      <c r="V1255" s="17">
        <f>COUNTIFS(performance_data[portfolio_id],performance_data[[#This Row],[portfolio_id]])</f>
        <v>32</v>
      </c>
      <c r="W1255" s="17">
        <f>COUNTIFS(performance_data[portfolio_id],performance_data[[#This Row],[portfolio_id]],
          performance_data[return_flag],1)</f>
        <v>13</v>
      </c>
      <c r="X1255" s="15">
        <f>performance_data[[#This Row],[underperform_flag_count]]/performance_data[[#This Row],[totalportfoliocount]]</f>
        <v>0.40625</v>
      </c>
    </row>
    <row r="1256" spans="1:24" x14ac:dyDescent="0.3">
      <c r="A1256">
        <v>3109</v>
      </c>
      <c r="B1256" s="1">
        <v>45216</v>
      </c>
      <c r="C1256">
        <v>367299.89</v>
      </c>
      <c r="D1256">
        <v>-0.96</v>
      </c>
      <c r="E1256">
        <v>-1.07</v>
      </c>
      <c r="F1256">
        <v>18168.62</v>
      </c>
      <c r="G1256">
        <v>17577.64</v>
      </c>
      <c r="H1256" t="s">
        <v>2213</v>
      </c>
      <c r="I1256" t="s">
        <v>2217</v>
      </c>
      <c r="J1256">
        <v>10</v>
      </c>
      <c r="K1256" t="s">
        <v>2224</v>
      </c>
      <c r="L1256" t="str">
        <f>IF(performance_data[[#This Row],[return_percentage]]&gt;=performance_data[[#This Row],[benchmark_return]],"Higher","Lower")</f>
        <v>Higher</v>
      </c>
      <c r="M1256" s="14">
        <f xml:space="preserve"> _xlfn.MAXIFS(performance_data[date],performance_data[portfolio_id],performance_data[[#This Row],[portfolio_id]])</f>
        <v>45560</v>
      </c>
      <c r="N1256" s="14">
        <f xml:space="preserve"> _xlfn.MINIFS(performance_data[date],performance_data[portfolio_id],performance_data[[#This Row],[portfolio_id]])</f>
        <v>44873</v>
      </c>
      <c r="O1256" s="15">
        <f>_xlfn.MAXIFS(performance_data[portfolio_value],performance_data[portfolio_id],performance_data[[#This Row],[portfolio_id]],performance_data[date],performance_data[[#This Row],[latest_date]])</f>
        <v>446531.3</v>
      </c>
      <c r="P1256" s="15">
        <f>_xlfn.MAXIFS(performance_data[portfolio_value],performance_data[portfolio_id],performance_data[[#This Row],[portfolio_id]],performance_data[date],performance_data[[#This Row],[starting_date]])</f>
        <v>61846.12</v>
      </c>
      <c r="Q1256" s="15">
        <f>performance_data[[#This Row],[latest_value]]-performance_data[[#This Row],[starting_value]]</f>
        <v>384685.18</v>
      </c>
      <c r="R1256" s="15">
        <f>performance_data[[#This Row],[net_inflows]]-performance_data[[#This Row],[net_outflows]]</f>
        <v>590.97999999999956</v>
      </c>
      <c r="S1256" s="15" t="str">
        <f>IF(performance_data[[#This Row],[net_inflows]]&gt;AVERAGE(performance_data[net_inflows]),"High","Low")</f>
        <v>High</v>
      </c>
      <c r="T1256" s="15">
        <f>AVERAGEIF(performance_data[inflow_flag],performance_data[[#This Row],[inflow_flag]],performance_data[return_percentage])</f>
        <v>4.8467905675459724</v>
      </c>
      <c r="U1256" s="17">
        <f>IF(performance_data[[#This Row],[return_percentage]]&lt;performance_data[[#This Row],[benchmark_return]],1,0)</f>
        <v>0</v>
      </c>
      <c r="V1256" s="17">
        <f>COUNTIFS(performance_data[portfolio_id],performance_data[[#This Row],[portfolio_id]])</f>
        <v>32</v>
      </c>
      <c r="W1256" s="17">
        <f>COUNTIFS(performance_data[portfolio_id],performance_data[[#This Row],[portfolio_id]],
          performance_data[return_flag],1)</f>
        <v>13</v>
      </c>
      <c r="X1256" s="15">
        <f>performance_data[[#This Row],[underperform_flag_count]]/performance_data[[#This Row],[totalportfoliocount]]</f>
        <v>0.40625</v>
      </c>
    </row>
    <row r="1257" spans="1:24" x14ac:dyDescent="0.3">
      <c r="A1257">
        <v>3109</v>
      </c>
      <c r="B1257" s="1">
        <v>45486</v>
      </c>
      <c r="C1257">
        <v>265433.18</v>
      </c>
      <c r="D1257">
        <v>17.12</v>
      </c>
      <c r="E1257">
        <v>18.97</v>
      </c>
      <c r="F1257">
        <v>12349.52</v>
      </c>
      <c r="G1257">
        <v>16900.21</v>
      </c>
      <c r="H1257" t="s">
        <v>2205</v>
      </c>
      <c r="I1257" t="s">
        <v>2209</v>
      </c>
      <c r="J1257">
        <v>7</v>
      </c>
      <c r="K1257" t="s">
        <v>2210</v>
      </c>
      <c r="L1257" t="str">
        <f>IF(performance_data[[#This Row],[return_percentage]]&gt;=performance_data[[#This Row],[benchmark_return]],"Higher","Lower")</f>
        <v>Lower</v>
      </c>
      <c r="M1257" s="14">
        <f xml:space="preserve"> _xlfn.MAXIFS(performance_data[date],performance_data[portfolio_id],performance_data[[#This Row],[portfolio_id]])</f>
        <v>45560</v>
      </c>
      <c r="N1257" s="14">
        <f xml:space="preserve"> _xlfn.MINIFS(performance_data[date],performance_data[portfolio_id],performance_data[[#This Row],[portfolio_id]])</f>
        <v>44873</v>
      </c>
      <c r="O1257" s="15">
        <f>_xlfn.MAXIFS(performance_data[portfolio_value],performance_data[portfolio_id],performance_data[[#This Row],[portfolio_id]],performance_data[date],performance_data[[#This Row],[latest_date]])</f>
        <v>446531.3</v>
      </c>
      <c r="P1257" s="15">
        <f>_xlfn.MAXIFS(performance_data[portfolio_value],performance_data[portfolio_id],performance_data[[#This Row],[portfolio_id]],performance_data[date],performance_data[[#This Row],[starting_date]])</f>
        <v>61846.12</v>
      </c>
      <c r="Q1257" s="15">
        <f>performance_data[[#This Row],[latest_value]]-performance_data[[#This Row],[starting_value]]</f>
        <v>384685.18</v>
      </c>
      <c r="R1257" s="15">
        <f>performance_data[[#This Row],[net_inflows]]-performance_data[[#This Row],[net_outflows]]</f>
        <v>-4550.6899999999987</v>
      </c>
      <c r="S1257" s="15" t="str">
        <f>IF(performance_data[[#This Row],[net_inflows]]&gt;AVERAGE(performance_data[net_inflows]),"High","Low")</f>
        <v>High</v>
      </c>
      <c r="T1257" s="15">
        <f>AVERAGEIF(performance_data[inflow_flag],performance_data[[#This Row],[inflow_flag]],performance_data[return_percentage])</f>
        <v>4.8467905675459724</v>
      </c>
      <c r="U1257" s="17">
        <f>IF(performance_data[[#This Row],[return_percentage]]&lt;performance_data[[#This Row],[benchmark_return]],1,0)</f>
        <v>1</v>
      </c>
      <c r="V1257" s="17">
        <f>COUNTIFS(performance_data[portfolio_id],performance_data[[#This Row],[portfolio_id]])</f>
        <v>32</v>
      </c>
      <c r="W1257" s="17">
        <f>COUNTIFS(performance_data[portfolio_id],performance_data[[#This Row],[portfolio_id]],
          performance_data[return_flag],1)</f>
        <v>13</v>
      </c>
      <c r="X1257" s="15">
        <f>performance_data[[#This Row],[underperform_flag_count]]/performance_data[[#This Row],[totalportfoliocount]]</f>
        <v>0.40625</v>
      </c>
    </row>
    <row r="1258" spans="1:24" x14ac:dyDescent="0.3">
      <c r="A1258">
        <v>3109</v>
      </c>
      <c r="B1258" s="1">
        <v>44963</v>
      </c>
      <c r="C1258">
        <v>275811.06</v>
      </c>
      <c r="D1258">
        <v>12.05</v>
      </c>
      <c r="E1258">
        <v>9.8800000000000008</v>
      </c>
      <c r="F1258">
        <v>7778.44</v>
      </c>
      <c r="G1258">
        <v>4484.3599999999997</v>
      </c>
      <c r="H1258" t="s">
        <v>2213</v>
      </c>
      <c r="I1258" t="s">
        <v>2206</v>
      </c>
      <c r="J1258">
        <v>2</v>
      </c>
      <c r="K1258" t="s">
        <v>2226</v>
      </c>
      <c r="L1258" t="str">
        <f>IF(performance_data[[#This Row],[return_percentage]]&gt;=performance_data[[#This Row],[benchmark_return]],"Higher","Lower")</f>
        <v>Higher</v>
      </c>
      <c r="M1258" s="14">
        <f xml:space="preserve"> _xlfn.MAXIFS(performance_data[date],performance_data[portfolio_id],performance_data[[#This Row],[portfolio_id]])</f>
        <v>45560</v>
      </c>
      <c r="N1258" s="14">
        <f xml:space="preserve"> _xlfn.MINIFS(performance_data[date],performance_data[portfolio_id],performance_data[[#This Row],[portfolio_id]])</f>
        <v>44873</v>
      </c>
      <c r="O1258" s="15">
        <f>_xlfn.MAXIFS(performance_data[portfolio_value],performance_data[portfolio_id],performance_data[[#This Row],[portfolio_id]],performance_data[date],performance_data[[#This Row],[latest_date]])</f>
        <v>446531.3</v>
      </c>
      <c r="P1258" s="15">
        <f>_xlfn.MAXIFS(performance_data[portfolio_value],performance_data[portfolio_id],performance_data[[#This Row],[portfolio_id]],performance_data[date],performance_data[[#This Row],[starting_date]])</f>
        <v>61846.12</v>
      </c>
      <c r="Q1258" s="15">
        <f>performance_data[[#This Row],[latest_value]]-performance_data[[#This Row],[starting_value]]</f>
        <v>384685.18</v>
      </c>
      <c r="R1258" s="15">
        <f>performance_data[[#This Row],[net_inflows]]-performance_data[[#This Row],[net_outflows]]</f>
        <v>3294.08</v>
      </c>
      <c r="S1258" s="15" t="str">
        <f>IF(performance_data[[#This Row],[net_inflows]]&gt;AVERAGE(performance_data[net_inflows]),"High","Low")</f>
        <v>Low</v>
      </c>
      <c r="T1258" s="15">
        <f>AVERAGEIF(performance_data[inflow_flag],performance_data[[#This Row],[inflow_flag]],performance_data[return_percentage])</f>
        <v>5.0457846277021572</v>
      </c>
      <c r="U1258" s="17">
        <f>IF(performance_data[[#This Row],[return_percentage]]&lt;performance_data[[#This Row],[benchmark_return]],1,0)</f>
        <v>0</v>
      </c>
      <c r="V1258" s="17">
        <f>COUNTIFS(performance_data[portfolio_id],performance_data[[#This Row],[portfolio_id]])</f>
        <v>32</v>
      </c>
      <c r="W1258" s="17">
        <f>COUNTIFS(performance_data[portfolio_id],performance_data[[#This Row],[portfolio_id]],
          performance_data[return_flag],1)</f>
        <v>13</v>
      </c>
      <c r="X1258" s="15">
        <f>performance_data[[#This Row],[underperform_flag_count]]/performance_data[[#This Row],[totalportfoliocount]]</f>
        <v>0.40625</v>
      </c>
    </row>
    <row r="1259" spans="1:24" x14ac:dyDescent="0.3">
      <c r="A1259">
        <v>3112</v>
      </c>
      <c r="B1259" s="1">
        <v>45366</v>
      </c>
      <c r="C1259">
        <v>160779.72</v>
      </c>
      <c r="D1259">
        <v>0.87</v>
      </c>
      <c r="E1259">
        <v>0.77</v>
      </c>
      <c r="F1259">
        <v>5889.6</v>
      </c>
      <c r="G1259">
        <v>7273.21</v>
      </c>
      <c r="H1259" t="s">
        <v>2205</v>
      </c>
      <c r="I1259" t="s">
        <v>2206</v>
      </c>
      <c r="J1259">
        <v>3</v>
      </c>
      <c r="K1259" t="s">
        <v>2222</v>
      </c>
      <c r="L1259" t="str">
        <f>IF(performance_data[[#This Row],[return_percentage]]&gt;=performance_data[[#This Row],[benchmark_return]],"Higher","Lower")</f>
        <v>Higher</v>
      </c>
      <c r="M1259" s="14">
        <f xml:space="preserve"> _xlfn.MAXIFS(performance_data[date],performance_data[portfolio_id],performance_data[[#This Row],[portfolio_id]])</f>
        <v>45550</v>
      </c>
      <c r="N1259" s="14">
        <f xml:space="preserve"> _xlfn.MINIFS(performance_data[date],performance_data[portfolio_id],performance_data[[#This Row],[portfolio_id]])</f>
        <v>44886</v>
      </c>
      <c r="O1259" s="15">
        <f>_xlfn.MAXIFS(performance_data[portfolio_value],performance_data[portfolio_id],performance_data[[#This Row],[portfolio_id]],performance_data[date],performance_data[[#This Row],[latest_date]])</f>
        <v>35830.769999999997</v>
      </c>
      <c r="P1259" s="15">
        <f>_xlfn.MAXIFS(performance_data[portfolio_value],performance_data[portfolio_id],performance_data[[#This Row],[portfolio_id]],performance_data[date],performance_data[[#This Row],[starting_date]])</f>
        <v>342329.42</v>
      </c>
      <c r="Q1259" s="15">
        <f>performance_data[[#This Row],[latest_value]]-performance_data[[#This Row],[starting_value]]</f>
        <v>-306498.64999999997</v>
      </c>
      <c r="R1259" s="15">
        <f>performance_data[[#This Row],[net_inflows]]-performance_data[[#This Row],[net_outflows]]</f>
        <v>-1383.6099999999997</v>
      </c>
      <c r="S1259" s="15" t="str">
        <f>IF(performance_data[[#This Row],[net_inflows]]&gt;AVERAGE(performance_data[net_inflows]),"High","Low")</f>
        <v>Low</v>
      </c>
      <c r="T1259" s="15">
        <f>AVERAGEIF(performance_data[inflow_flag],performance_data[[#This Row],[inflow_flag]],performance_data[return_percentage])</f>
        <v>5.0457846277021572</v>
      </c>
      <c r="U1259" s="17">
        <f>IF(performance_data[[#This Row],[return_percentage]]&lt;performance_data[[#This Row],[benchmark_return]],1,0)</f>
        <v>0</v>
      </c>
      <c r="V1259" s="17">
        <f>COUNTIFS(performance_data[portfolio_id],performance_data[[#This Row],[portfolio_id]])</f>
        <v>16</v>
      </c>
      <c r="W1259" s="17">
        <f>COUNTIFS(performance_data[portfolio_id],performance_data[[#This Row],[portfolio_id]],
          performance_data[return_flag],1)</f>
        <v>9</v>
      </c>
      <c r="X1259" s="15">
        <f>performance_data[[#This Row],[underperform_flag_count]]/performance_data[[#This Row],[totalportfoliocount]]</f>
        <v>0.5625</v>
      </c>
    </row>
    <row r="1260" spans="1:24" x14ac:dyDescent="0.3">
      <c r="A1260">
        <v>3112</v>
      </c>
      <c r="B1260" s="1">
        <v>45143</v>
      </c>
      <c r="C1260">
        <v>256329.99</v>
      </c>
      <c r="D1260">
        <v>12.42</v>
      </c>
      <c r="E1260">
        <v>12.16</v>
      </c>
      <c r="F1260">
        <v>11056.09</v>
      </c>
      <c r="G1260">
        <v>441.92</v>
      </c>
      <c r="H1260" t="s">
        <v>2213</v>
      </c>
      <c r="I1260" t="s">
        <v>2209</v>
      </c>
      <c r="J1260">
        <v>8</v>
      </c>
      <c r="K1260" t="s">
        <v>2214</v>
      </c>
      <c r="L1260" t="str">
        <f>IF(performance_data[[#This Row],[return_percentage]]&gt;=performance_data[[#This Row],[benchmark_return]],"Higher","Lower")</f>
        <v>Higher</v>
      </c>
      <c r="M1260" s="14">
        <f xml:space="preserve"> _xlfn.MAXIFS(performance_data[date],performance_data[portfolio_id],performance_data[[#This Row],[portfolio_id]])</f>
        <v>45550</v>
      </c>
      <c r="N1260" s="14">
        <f xml:space="preserve"> _xlfn.MINIFS(performance_data[date],performance_data[portfolio_id],performance_data[[#This Row],[portfolio_id]])</f>
        <v>44886</v>
      </c>
      <c r="O1260" s="15">
        <f>_xlfn.MAXIFS(performance_data[portfolio_value],performance_data[portfolio_id],performance_data[[#This Row],[portfolio_id]],performance_data[date],performance_data[[#This Row],[latest_date]])</f>
        <v>35830.769999999997</v>
      </c>
      <c r="P1260" s="15">
        <f>_xlfn.MAXIFS(performance_data[portfolio_value],performance_data[portfolio_id],performance_data[[#This Row],[portfolio_id]],performance_data[date],performance_data[[#This Row],[starting_date]])</f>
        <v>342329.42</v>
      </c>
      <c r="Q1260" s="15">
        <f>performance_data[[#This Row],[latest_value]]-performance_data[[#This Row],[starting_value]]</f>
        <v>-306498.64999999997</v>
      </c>
      <c r="R1260" s="15">
        <f>performance_data[[#This Row],[net_inflows]]-performance_data[[#This Row],[net_outflows]]</f>
        <v>10614.17</v>
      </c>
      <c r="S1260" s="15" t="str">
        <f>IF(performance_data[[#This Row],[net_inflows]]&gt;AVERAGE(performance_data[net_inflows]),"High","Low")</f>
        <v>High</v>
      </c>
      <c r="T1260" s="15">
        <f>AVERAGEIF(performance_data[inflow_flag],performance_data[[#This Row],[inflow_flag]],performance_data[return_percentage])</f>
        <v>4.8467905675459724</v>
      </c>
      <c r="U1260" s="17">
        <f>IF(performance_data[[#This Row],[return_percentage]]&lt;performance_data[[#This Row],[benchmark_return]],1,0)</f>
        <v>0</v>
      </c>
      <c r="V1260" s="17">
        <f>COUNTIFS(performance_data[portfolio_id],performance_data[[#This Row],[portfolio_id]])</f>
        <v>16</v>
      </c>
      <c r="W1260" s="17">
        <f>COUNTIFS(performance_data[portfolio_id],performance_data[[#This Row],[portfolio_id]],
          performance_data[return_flag],1)</f>
        <v>9</v>
      </c>
      <c r="X1260" s="15">
        <f>performance_data[[#This Row],[underperform_flag_count]]/performance_data[[#This Row],[totalportfoliocount]]</f>
        <v>0.5625</v>
      </c>
    </row>
    <row r="1261" spans="1:24" x14ac:dyDescent="0.3">
      <c r="A1261">
        <v>3112</v>
      </c>
      <c r="B1261" s="1">
        <v>44938</v>
      </c>
      <c r="C1261">
        <v>147763.34</v>
      </c>
      <c r="D1261">
        <v>-5.04</v>
      </c>
      <c r="E1261">
        <v>-5.18</v>
      </c>
      <c r="F1261">
        <v>5986.52</v>
      </c>
      <c r="G1261">
        <v>18331.7</v>
      </c>
      <c r="H1261" t="s">
        <v>2213</v>
      </c>
      <c r="I1261" t="s">
        <v>2206</v>
      </c>
      <c r="J1261">
        <v>1</v>
      </c>
      <c r="K1261" t="s">
        <v>2207</v>
      </c>
      <c r="L1261" t="str">
        <f>IF(performance_data[[#This Row],[return_percentage]]&gt;=performance_data[[#This Row],[benchmark_return]],"Higher","Lower")</f>
        <v>Higher</v>
      </c>
      <c r="M1261" s="14">
        <f xml:space="preserve"> _xlfn.MAXIFS(performance_data[date],performance_data[portfolio_id],performance_data[[#This Row],[portfolio_id]])</f>
        <v>45550</v>
      </c>
      <c r="N1261" s="14">
        <f xml:space="preserve"> _xlfn.MINIFS(performance_data[date],performance_data[portfolio_id],performance_data[[#This Row],[portfolio_id]])</f>
        <v>44886</v>
      </c>
      <c r="O1261" s="15">
        <f>_xlfn.MAXIFS(performance_data[portfolio_value],performance_data[portfolio_id],performance_data[[#This Row],[portfolio_id]],performance_data[date],performance_data[[#This Row],[latest_date]])</f>
        <v>35830.769999999997</v>
      </c>
      <c r="P1261" s="15">
        <f>_xlfn.MAXIFS(performance_data[portfolio_value],performance_data[portfolio_id],performance_data[[#This Row],[portfolio_id]],performance_data[date],performance_data[[#This Row],[starting_date]])</f>
        <v>342329.42</v>
      </c>
      <c r="Q1261" s="15">
        <f>performance_data[[#This Row],[latest_value]]-performance_data[[#This Row],[starting_value]]</f>
        <v>-306498.64999999997</v>
      </c>
      <c r="R1261" s="15">
        <f>performance_data[[#This Row],[net_inflows]]-performance_data[[#This Row],[net_outflows]]</f>
        <v>-12345.18</v>
      </c>
      <c r="S1261" s="15" t="str">
        <f>IF(performance_data[[#This Row],[net_inflows]]&gt;AVERAGE(performance_data[net_inflows]),"High","Low")</f>
        <v>Low</v>
      </c>
      <c r="T1261" s="15">
        <f>AVERAGEIF(performance_data[inflow_flag],performance_data[[#This Row],[inflow_flag]],performance_data[return_percentage])</f>
        <v>5.0457846277021572</v>
      </c>
      <c r="U1261" s="17">
        <f>IF(performance_data[[#This Row],[return_percentage]]&lt;performance_data[[#This Row],[benchmark_return]],1,0)</f>
        <v>0</v>
      </c>
      <c r="V1261" s="17">
        <f>COUNTIFS(performance_data[portfolio_id],performance_data[[#This Row],[portfolio_id]])</f>
        <v>16</v>
      </c>
      <c r="W1261" s="17">
        <f>COUNTIFS(performance_data[portfolio_id],performance_data[[#This Row],[portfolio_id]],
          performance_data[return_flag],1)</f>
        <v>9</v>
      </c>
      <c r="X1261" s="15">
        <f>performance_data[[#This Row],[underperform_flag_count]]/performance_data[[#This Row],[totalportfoliocount]]</f>
        <v>0.5625</v>
      </c>
    </row>
    <row r="1262" spans="1:24" x14ac:dyDescent="0.3">
      <c r="A1262">
        <v>3112</v>
      </c>
      <c r="B1262" s="1">
        <v>45209</v>
      </c>
      <c r="C1262">
        <v>197984.08</v>
      </c>
      <c r="D1262">
        <v>1.43</v>
      </c>
      <c r="E1262">
        <v>1.67</v>
      </c>
      <c r="F1262">
        <v>15854.76</v>
      </c>
      <c r="G1262">
        <v>17970.84</v>
      </c>
      <c r="H1262" t="s">
        <v>2213</v>
      </c>
      <c r="I1262" t="s">
        <v>2217</v>
      </c>
      <c r="J1262">
        <v>10</v>
      </c>
      <c r="K1262" t="s">
        <v>2224</v>
      </c>
      <c r="L1262" t="str">
        <f>IF(performance_data[[#This Row],[return_percentage]]&gt;=performance_data[[#This Row],[benchmark_return]],"Higher","Lower")</f>
        <v>Lower</v>
      </c>
      <c r="M1262" s="14">
        <f xml:space="preserve"> _xlfn.MAXIFS(performance_data[date],performance_data[portfolio_id],performance_data[[#This Row],[portfolio_id]])</f>
        <v>45550</v>
      </c>
      <c r="N1262" s="14">
        <f xml:space="preserve"> _xlfn.MINIFS(performance_data[date],performance_data[portfolio_id],performance_data[[#This Row],[portfolio_id]])</f>
        <v>44886</v>
      </c>
      <c r="O1262" s="15">
        <f>_xlfn.MAXIFS(performance_data[portfolio_value],performance_data[portfolio_id],performance_data[[#This Row],[portfolio_id]],performance_data[date],performance_data[[#This Row],[latest_date]])</f>
        <v>35830.769999999997</v>
      </c>
      <c r="P1262" s="15">
        <f>_xlfn.MAXIFS(performance_data[portfolio_value],performance_data[portfolio_id],performance_data[[#This Row],[portfolio_id]],performance_data[date],performance_data[[#This Row],[starting_date]])</f>
        <v>342329.42</v>
      </c>
      <c r="Q1262" s="15">
        <f>performance_data[[#This Row],[latest_value]]-performance_data[[#This Row],[starting_value]]</f>
        <v>-306498.64999999997</v>
      </c>
      <c r="R1262" s="15">
        <f>performance_data[[#This Row],[net_inflows]]-performance_data[[#This Row],[net_outflows]]</f>
        <v>-2116.08</v>
      </c>
      <c r="S1262" s="15" t="str">
        <f>IF(performance_data[[#This Row],[net_inflows]]&gt;AVERAGE(performance_data[net_inflows]),"High","Low")</f>
        <v>High</v>
      </c>
      <c r="T1262" s="15">
        <f>AVERAGEIF(performance_data[inflow_flag],performance_data[[#This Row],[inflow_flag]],performance_data[return_percentage])</f>
        <v>4.8467905675459724</v>
      </c>
      <c r="U1262" s="17">
        <f>IF(performance_data[[#This Row],[return_percentage]]&lt;performance_data[[#This Row],[benchmark_return]],1,0)</f>
        <v>1</v>
      </c>
      <c r="V1262" s="17">
        <f>COUNTIFS(performance_data[portfolio_id],performance_data[[#This Row],[portfolio_id]])</f>
        <v>16</v>
      </c>
      <c r="W1262" s="17">
        <f>COUNTIFS(performance_data[portfolio_id],performance_data[[#This Row],[portfolio_id]],
          performance_data[return_flag],1)</f>
        <v>9</v>
      </c>
      <c r="X1262" s="15">
        <f>performance_data[[#This Row],[underperform_flag_count]]/performance_data[[#This Row],[totalportfoliocount]]</f>
        <v>0.5625</v>
      </c>
    </row>
    <row r="1263" spans="1:24" x14ac:dyDescent="0.3">
      <c r="A1263">
        <v>3112</v>
      </c>
      <c r="B1263" s="1">
        <v>45472</v>
      </c>
      <c r="C1263">
        <v>35872.379999999997</v>
      </c>
      <c r="D1263">
        <v>1.72</v>
      </c>
      <c r="E1263">
        <v>1.84</v>
      </c>
      <c r="F1263">
        <v>19960.97</v>
      </c>
      <c r="G1263">
        <v>16829.22</v>
      </c>
      <c r="H1263" t="s">
        <v>2205</v>
      </c>
      <c r="I1263" t="s">
        <v>2211</v>
      </c>
      <c r="J1263">
        <v>6</v>
      </c>
      <c r="K1263" t="s">
        <v>2212</v>
      </c>
      <c r="L1263" t="str">
        <f>IF(performance_data[[#This Row],[return_percentage]]&gt;=performance_data[[#This Row],[benchmark_return]],"Higher","Lower")</f>
        <v>Lower</v>
      </c>
      <c r="M1263" s="14">
        <f xml:space="preserve"> _xlfn.MAXIFS(performance_data[date],performance_data[portfolio_id],performance_data[[#This Row],[portfolio_id]])</f>
        <v>45550</v>
      </c>
      <c r="N1263" s="14">
        <f xml:space="preserve"> _xlfn.MINIFS(performance_data[date],performance_data[portfolio_id],performance_data[[#This Row],[portfolio_id]])</f>
        <v>44886</v>
      </c>
      <c r="O1263" s="15">
        <f>_xlfn.MAXIFS(performance_data[portfolio_value],performance_data[portfolio_id],performance_data[[#This Row],[portfolio_id]],performance_data[date],performance_data[[#This Row],[latest_date]])</f>
        <v>35830.769999999997</v>
      </c>
      <c r="P1263" s="15">
        <f>_xlfn.MAXIFS(performance_data[portfolio_value],performance_data[portfolio_id],performance_data[[#This Row],[portfolio_id]],performance_data[date],performance_data[[#This Row],[starting_date]])</f>
        <v>342329.42</v>
      </c>
      <c r="Q1263" s="15">
        <f>performance_data[[#This Row],[latest_value]]-performance_data[[#This Row],[starting_value]]</f>
        <v>-306498.64999999997</v>
      </c>
      <c r="R1263" s="15">
        <f>performance_data[[#This Row],[net_inflows]]-performance_data[[#This Row],[net_outflows]]</f>
        <v>3131.75</v>
      </c>
      <c r="S1263" s="15" t="str">
        <f>IF(performance_data[[#This Row],[net_inflows]]&gt;AVERAGE(performance_data[net_inflows]),"High","Low")</f>
        <v>High</v>
      </c>
      <c r="T1263" s="15">
        <f>AVERAGEIF(performance_data[inflow_flag],performance_data[[#This Row],[inflow_flag]],performance_data[return_percentage])</f>
        <v>4.8467905675459724</v>
      </c>
      <c r="U1263" s="17">
        <f>IF(performance_data[[#This Row],[return_percentage]]&lt;performance_data[[#This Row],[benchmark_return]],1,0)</f>
        <v>1</v>
      </c>
      <c r="V1263" s="17">
        <f>COUNTIFS(performance_data[portfolio_id],performance_data[[#This Row],[portfolio_id]])</f>
        <v>16</v>
      </c>
      <c r="W1263" s="17">
        <f>COUNTIFS(performance_data[portfolio_id],performance_data[[#This Row],[portfolio_id]],
          performance_data[return_flag],1)</f>
        <v>9</v>
      </c>
      <c r="X1263" s="15">
        <f>performance_data[[#This Row],[underperform_flag_count]]/performance_data[[#This Row],[totalportfoliocount]]</f>
        <v>0.5625</v>
      </c>
    </row>
    <row r="1264" spans="1:24" x14ac:dyDescent="0.3">
      <c r="A1264">
        <v>3112</v>
      </c>
      <c r="B1264" s="1">
        <v>44954</v>
      </c>
      <c r="C1264">
        <v>474587.51</v>
      </c>
      <c r="D1264">
        <v>-2.54</v>
      </c>
      <c r="E1264">
        <v>-2.4700000000000002</v>
      </c>
      <c r="F1264">
        <v>14692.17</v>
      </c>
      <c r="G1264">
        <v>16874.32</v>
      </c>
      <c r="H1264" t="s">
        <v>2213</v>
      </c>
      <c r="I1264" t="s">
        <v>2206</v>
      </c>
      <c r="J1264">
        <v>1</v>
      </c>
      <c r="K1264" t="s">
        <v>2207</v>
      </c>
      <c r="L1264" t="str">
        <f>IF(performance_data[[#This Row],[return_percentage]]&gt;=performance_data[[#This Row],[benchmark_return]],"Higher","Lower")</f>
        <v>Lower</v>
      </c>
      <c r="M1264" s="14">
        <f xml:space="preserve"> _xlfn.MAXIFS(performance_data[date],performance_data[portfolio_id],performance_data[[#This Row],[portfolio_id]])</f>
        <v>45550</v>
      </c>
      <c r="N1264" s="14">
        <f xml:space="preserve"> _xlfn.MINIFS(performance_data[date],performance_data[portfolio_id],performance_data[[#This Row],[portfolio_id]])</f>
        <v>44886</v>
      </c>
      <c r="O1264" s="15">
        <f>_xlfn.MAXIFS(performance_data[portfolio_value],performance_data[portfolio_id],performance_data[[#This Row],[portfolio_id]],performance_data[date],performance_data[[#This Row],[latest_date]])</f>
        <v>35830.769999999997</v>
      </c>
      <c r="P1264" s="15">
        <f>_xlfn.MAXIFS(performance_data[portfolio_value],performance_data[portfolio_id],performance_data[[#This Row],[portfolio_id]],performance_data[date],performance_data[[#This Row],[starting_date]])</f>
        <v>342329.42</v>
      </c>
      <c r="Q1264" s="15">
        <f>performance_data[[#This Row],[latest_value]]-performance_data[[#This Row],[starting_value]]</f>
        <v>-306498.64999999997</v>
      </c>
      <c r="R1264" s="15">
        <f>performance_data[[#This Row],[net_inflows]]-performance_data[[#This Row],[net_outflows]]</f>
        <v>-2182.1499999999996</v>
      </c>
      <c r="S1264" s="15" t="str">
        <f>IF(performance_data[[#This Row],[net_inflows]]&gt;AVERAGE(performance_data[net_inflows]),"High","Low")</f>
        <v>High</v>
      </c>
      <c r="T1264" s="15">
        <f>AVERAGEIF(performance_data[inflow_flag],performance_data[[#This Row],[inflow_flag]],performance_data[return_percentage])</f>
        <v>4.8467905675459724</v>
      </c>
      <c r="U1264" s="17">
        <f>IF(performance_data[[#This Row],[return_percentage]]&lt;performance_data[[#This Row],[benchmark_return]],1,0)</f>
        <v>1</v>
      </c>
      <c r="V1264" s="17">
        <f>COUNTIFS(performance_data[portfolio_id],performance_data[[#This Row],[portfolio_id]])</f>
        <v>16</v>
      </c>
      <c r="W1264" s="17">
        <f>COUNTIFS(performance_data[portfolio_id],performance_data[[#This Row],[portfolio_id]],
          performance_data[return_flag],1)</f>
        <v>9</v>
      </c>
      <c r="X1264" s="15">
        <f>performance_data[[#This Row],[underperform_flag_count]]/performance_data[[#This Row],[totalportfoliocount]]</f>
        <v>0.5625</v>
      </c>
    </row>
    <row r="1265" spans="1:24" x14ac:dyDescent="0.3">
      <c r="A1265">
        <v>3112</v>
      </c>
      <c r="B1265" s="1">
        <v>45479</v>
      </c>
      <c r="C1265">
        <v>487971</v>
      </c>
      <c r="D1265">
        <v>17.489999999999998</v>
      </c>
      <c r="E1265">
        <v>18.809999999999999</v>
      </c>
      <c r="F1265">
        <v>11983.16</v>
      </c>
      <c r="G1265">
        <v>8116.65</v>
      </c>
      <c r="H1265" t="s">
        <v>2205</v>
      </c>
      <c r="I1265" t="s">
        <v>2209</v>
      </c>
      <c r="J1265">
        <v>7</v>
      </c>
      <c r="K1265" t="s">
        <v>2210</v>
      </c>
      <c r="L1265" t="str">
        <f>IF(performance_data[[#This Row],[return_percentage]]&gt;=performance_data[[#This Row],[benchmark_return]],"Higher","Lower")</f>
        <v>Lower</v>
      </c>
      <c r="M1265" s="14">
        <f xml:space="preserve"> _xlfn.MAXIFS(performance_data[date],performance_data[portfolio_id],performance_data[[#This Row],[portfolio_id]])</f>
        <v>45550</v>
      </c>
      <c r="N1265" s="14">
        <f xml:space="preserve"> _xlfn.MINIFS(performance_data[date],performance_data[portfolio_id],performance_data[[#This Row],[portfolio_id]])</f>
        <v>44886</v>
      </c>
      <c r="O1265" s="15">
        <f>_xlfn.MAXIFS(performance_data[portfolio_value],performance_data[portfolio_id],performance_data[[#This Row],[portfolio_id]],performance_data[date],performance_data[[#This Row],[latest_date]])</f>
        <v>35830.769999999997</v>
      </c>
      <c r="P1265" s="15">
        <f>_xlfn.MAXIFS(performance_data[portfolio_value],performance_data[portfolio_id],performance_data[[#This Row],[portfolio_id]],performance_data[date],performance_data[[#This Row],[starting_date]])</f>
        <v>342329.42</v>
      </c>
      <c r="Q1265" s="15">
        <f>performance_data[[#This Row],[latest_value]]-performance_data[[#This Row],[starting_value]]</f>
        <v>-306498.64999999997</v>
      </c>
      <c r="R1265" s="15">
        <f>performance_data[[#This Row],[net_inflows]]-performance_data[[#This Row],[net_outflows]]</f>
        <v>3866.51</v>
      </c>
      <c r="S1265" s="15" t="str">
        <f>IF(performance_data[[#This Row],[net_inflows]]&gt;AVERAGE(performance_data[net_inflows]),"High","Low")</f>
        <v>High</v>
      </c>
      <c r="T1265" s="15">
        <f>AVERAGEIF(performance_data[inflow_flag],performance_data[[#This Row],[inflow_flag]],performance_data[return_percentage])</f>
        <v>4.8467905675459724</v>
      </c>
      <c r="U1265" s="17">
        <f>IF(performance_data[[#This Row],[return_percentage]]&lt;performance_data[[#This Row],[benchmark_return]],1,0)</f>
        <v>1</v>
      </c>
      <c r="V1265" s="17">
        <f>COUNTIFS(performance_data[portfolio_id],performance_data[[#This Row],[portfolio_id]])</f>
        <v>16</v>
      </c>
      <c r="W1265" s="17">
        <f>COUNTIFS(performance_data[portfolio_id],performance_data[[#This Row],[portfolio_id]],
          performance_data[return_flag],1)</f>
        <v>9</v>
      </c>
      <c r="X1265" s="15">
        <f>performance_data[[#This Row],[underperform_flag_count]]/performance_data[[#This Row],[totalportfoliocount]]</f>
        <v>0.5625</v>
      </c>
    </row>
    <row r="1266" spans="1:24" x14ac:dyDescent="0.3">
      <c r="A1266">
        <v>3112</v>
      </c>
      <c r="B1266" s="1">
        <v>45242</v>
      </c>
      <c r="C1266">
        <v>61234.2</v>
      </c>
      <c r="D1266">
        <v>-8.08</v>
      </c>
      <c r="E1266">
        <v>-6.75</v>
      </c>
      <c r="F1266">
        <v>5062.05</v>
      </c>
      <c r="G1266">
        <v>13646.86</v>
      </c>
      <c r="H1266" t="s">
        <v>2213</v>
      </c>
      <c r="I1266" t="s">
        <v>2217</v>
      </c>
      <c r="J1266">
        <v>11</v>
      </c>
      <c r="K1266" t="s">
        <v>2219</v>
      </c>
      <c r="L1266" t="str">
        <f>IF(performance_data[[#This Row],[return_percentage]]&gt;=performance_data[[#This Row],[benchmark_return]],"Higher","Lower")</f>
        <v>Lower</v>
      </c>
      <c r="M1266" s="14">
        <f xml:space="preserve"> _xlfn.MAXIFS(performance_data[date],performance_data[portfolio_id],performance_data[[#This Row],[portfolio_id]])</f>
        <v>45550</v>
      </c>
      <c r="N1266" s="14">
        <f xml:space="preserve"> _xlfn.MINIFS(performance_data[date],performance_data[portfolio_id],performance_data[[#This Row],[portfolio_id]])</f>
        <v>44886</v>
      </c>
      <c r="O1266" s="15">
        <f>_xlfn.MAXIFS(performance_data[portfolio_value],performance_data[portfolio_id],performance_data[[#This Row],[portfolio_id]],performance_data[date],performance_data[[#This Row],[latest_date]])</f>
        <v>35830.769999999997</v>
      </c>
      <c r="P1266" s="15">
        <f>_xlfn.MAXIFS(performance_data[portfolio_value],performance_data[portfolio_id],performance_data[[#This Row],[portfolio_id]],performance_data[date],performance_data[[#This Row],[starting_date]])</f>
        <v>342329.42</v>
      </c>
      <c r="Q1266" s="15">
        <f>performance_data[[#This Row],[latest_value]]-performance_data[[#This Row],[starting_value]]</f>
        <v>-306498.64999999997</v>
      </c>
      <c r="R1266" s="15">
        <f>performance_data[[#This Row],[net_inflows]]-performance_data[[#This Row],[net_outflows]]</f>
        <v>-8584.8100000000013</v>
      </c>
      <c r="S1266" s="15" t="str">
        <f>IF(performance_data[[#This Row],[net_inflows]]&gt;AVERAGE(performance_data[net_inflows]),"High","Low")</f>
        <v>Low</v>
      </c>
      <c r="T1266" s="15">
        <f>AVERAGEIF(performance_data[inflow_flag],performance_data[[#This Row],[inflow_flag]],performance_data[return_percentage])</f>
        <v>5.0457846277021572</v>
      </c>
      <c r="U1266" s="17">
        <f>IF(performance_data[[#This Row],[return_percentage]]&lt;performance_data[[#This Row],[benchmark_return]],1,0)</f>
        <v>1</v>
      </c>
      <c r="V1266" s="17">
        <f>COUNTIFS(performance_data[portfolio_id],performance_data[[#This Row],[portfolio_id]])</f>
        <v>16</v>
      </c>
      <c r="W1266" s="17">
        <f>COUNTIFS(performance_data[portfolio_id],performance_data[[#This Row],[portfolio_id]],
          performance_data[return_flag],1)</f>
        <v>9</v>
      </c>
      <c r="X1266" s="15">
        <f>performance_data[[#This Row],[underperform_flag_count]]/performance_data[[#This Row],[totalportfoliocount]]</f>
        <v>0.5625</v>
      </c>
    </row>
    <row r="1267" spans="1:24" x14ac:dyDescent="0.3">
      <c r="A1267">
        <v>3112</v>
      </c>
      <c r="B1267" s="1">
        <v>44895</v>
      </c>
      <c r="C1267">
        <v>191474.03</v>
      </c>
      <c r="D1267">
        <v>14.32</v>
      </c>
      <c r="E1267">
        <v>15.94</v>
      </c>
      <c r="F1267">
        <v>9576.2199999999993</v>
      </c>
      <c r="G1267">
        <v>9605.43</v>
      </c>
      <c r="H1267" t="s">
        <v>2220</v>
      </c>
      <c r="I1267" t="s">
        <v>2217</v>
      </c>
      <c r="J1267">
        <v>11</v>
      </c>
      <c r="K1267" t="s">
        <v>2219</v>
      </c>
      <c r="L1267" t="str">
        <f>IF(performance_data[[#This Row],[return_percentage]]&gt;=performance_data[[#This Row],[benchmark_return]],"Higher","Lower")</f>
        <v>Lower</v>
      </c>
      <c r="M1267" s="14">
        <f xml:space="preserve"> _xlfn.MAXIFS(performance_data[date],performance_data[portfolio_id],performance_data[[#This Row],[portfolio_id]])</f>
        <v>45550</v>
      </c>
      <c r="N1267" s="14">
        <f xml:space="preserve"> _xlfn.MINIFS(performance_data[date],performance_data[portfolio_id],performance_data[[#This Row],[portfolio_id]])</f>
        <v>44886</v>
      </c>
      <c r="O1267" s="15">
        <f>_xlfn.MAXIFS(performance_data[portfolio_value],performance_data[portfolio_id],performance_data[[#This Row],[portfolio_id]],performance_data[date],performance_data[[#This Row],[latest_date]])</f>
        <v>35830.769999999997</v>
      </c>
      <c r="P1267" s="15">
        <f>_xlfn.MAXIFS(performance_data[portfolio_value],performance_data[portfolio_id],performance_data[[#This Row],[portfolio_id]],performance_data[date],performance_data[[#This Row],[starting_date]])</f>
        <v>342329.42</v>
      </c>
      <c r="Q1267" s="15">
        <f>performance_data[[#This Row],[latest_value]]-performance_data[[#This Row],[starting_value]]</f>
        <v>-306498.64999999997</v>
      </c>
      <c r="R1267" s="15">
        <f>performance_data[[#This Row],[net_inflows]]-performance_data[[#This Row],[net_outflows]]</f>
        <v>-29.210000000000946</v>
      </c>
      <c r="S1267" s="15" t="str">
        <f>IF(performance_data[[#This Row],[net_inflows]]&gt;AVERAGE(performance_data[net_inflows]),"High","Low")</f>
        <v>Low</v>
      </c>
      <c r="T1267" s="15">
        <f>AVERAGEIF(performance_data[inflow_flag],performance_data[[#This Row],[inflow_flag]],performance_data[return_percentage])</f>
        <v>5.0457846277021572</v>
      </c>
      <c r="U1267" s="17">
        <f>IF(performance_data[[#This Row],[return_percentage]]&lt;performance_data[[#This Row],[benchmark_return]],1,0)</f>
        <v>1</v>
      </c>
      <c r="V1267" s="17">
        <f>COUNTIFS(performance_data[portfolio_id],performance_data[[#This Row],[portfolio_id]])</f>
        <v>16</v>
      </c>
      <c r="W1267" s="17">
        <f>COUNTIFS(performance_data[portfolio_id],performance_data[[#This Row],[portfolio_id]],
          performance_data[return_flag],1)</f>
        <v>9</v>
      </c>
      <c r="X1267" s="15">
        <f>performance_data[[#This Row],[underperform_flag_count]]/performance_data[[#This Row],[totalportfoliocount]]</f>
        <v>0.5625</v>
      </c>
    </row>
    <row r="1268" spans="1:24" x14ac:dyDescent="0.3">
      <c r="A1268">
        <v>3112</v>
      </c>
      <c r="B1268" s="1">
        <v>45202</v>
      </c>
      <c r="C1268">
        <v>34076.93</v>
      </c>
      <c r="D1268">
        <v>9.07</v>
      </c>
      <c r="E1268">
        <v>9.3800000000000008</v>
      </c>
      <c r="F1268">
        <v>6681.57</v>
      </c>
      <c r="G1268">
        <v>4114.0200000000004</v>
      </c>
      <c r="H1268" t="s">
        <v>2213</v>
      </c>
      <c r="I1268" t="s">
        <v>2217</v>
      </c>
      <c r="J1268">
        <v>10</v>
      </c>
      <c r="K1268" t="s">
        <v>2224</v>
      </c>
      <c r="L1268" t="str">
        <f>IF(performance_data[[#This Row],[return_percentage]]&gt;=performance_data[[#This Row],[benchmark_return]],"Higher","Lower")</f>
        <v>Lower</v>
      </c>
      <c r="M1268" s="14">
        <f xml:space="preserve"> _xlfn.MAXIFS(performance_data[date],performance_data[portfolio_id],performance_data[[#This Row],[portfolio_id]])</f>
        <v>45550</v>
      </c>
      <c r="N1268" s="14">
        <f xml:space="preserve"> _xlfn.MINIFS(performance_data[date],performance_data[portfolio_id],performance_data[[#This Row],[portfolio_id]])</f>
        <v>44886</v>
      </c>
      <c r="O1268" s="15">
        <f>_xlfn.MAXIFS(performance_data[portfolio_value],performance_data[portfolio_id],performance_data[[#This Row],[portfolio_id]],performance_data[date],performance_data[[#This Row],[latest_date]])</f>
        <v>35830.769999999997</v>
      </c>
      <c r="P1268" s="15">
        <f>_xlfn.MAXIFS(performance_data[portfolio_value],performance_data[portfolio_id],performance_data[[#This Row],[portfolio_id]],performance_data[date],performance_data[[#This Row],[starting_date]])</f>
        <v>342329.42</v>
      </c>
      <c r="Q1268" s="15">
        <f>performance_data[[#This Row],[latest_value]]-performance_data[[#This Row],[starting_value]]</f>
        <v>-306498.64999999997</v>
      </c>
      <c r="R1268" s="15">
        <f>performance_data[[#This Row],[net_inflows]]-performance_data[[#This Row],[net_outflows]]</f>
        <v>2567.5499999999993</v>
      </c>
      <c r="S1268" s="15" t="str">
        <f>IF(performance_data[[#This Row],[net_inflows]]&gt;AVERAGE(performance_data[net_inflows]),"High","Low")</f>
        <v>Low</v>
      </c>
      <c r="T1268" s="15">
        <f>AVERAGEIF(performance_data[inflow_flag],performance_data[[#This Row],[inflow_flag]],performance_data[return_percentage])</f>
        <v>5.0457846277021572</v>
      </c>
      <c r="U1268" s="17">
        <f>IF(performance_data[[#This Row],[return_percentage]]&lt;performance_data[[#This Row],[benchmark_return]],1,0)</f>
        <v>1</v>
      </c>
      <c r="V1268" s="17">
        <f>COUNTIFS(performance_data[portfolio_id],performance_data[[#This Row],[portfolio_id]])</f>
        <v>16</v>
      </c>
      <c r="W1268" s="17">
        <f>COUNTIFS(performance_data[portfolio_id],performance_data[[#This Row],[portfolio_id]],
          performance_data[return_flag],1)</f>
        <v>9</v>
      </c>
      <c r="X1268" s="15">
        <f>performance_data[[#This Row],[underperform_flag_count]]/performance_data[[#This Row],[totalportfoliocount]]</f>
        <v>0.5625</v>
      </c>
    </row>
    <row r="1269" spans="1:24" x14ac:dyDescent="0.3">
      <c r="A1269">
        <v>3112</v>
      </c>
      <c r="B1269" s="1">
        <v>45550</v>
      </c>
      <c r="C1269">
        <v>35830.769999999997</v>
      </c>
      <c r="D1269">
        <v>3.14</v>
      </c>
      <c r="E1269">
        <v>3.45</v>
      </c>
      <c r="F1269">
        <v>12414.45</v>
      </c>
      <c r="G1269">
        <v>8800.94</v>
      </c>
      <c r="H1269" t="s">
        <v>2205</v>
      </c>
      <c r="I1269" t="s">
        <v>2209</v>
      </c>
      <c r="J1269">
        <v>9</v>
      </c>
      <c r="K1269" t="s">
        <v>2221</v>
      </c>
      <c r="L1269" t="str">
        <f>IF(performance_data[[#This Row],[return_percentage]]&gt;=performance_data[[#This Row],[benchmark_return]],"Higher","Lower")</f>
        <v>Lower</v>
      </c>
      <c r="M1269" s="14">
        <f xml:space="preserve"> _xlfn.MAXIFS(performance_data[date],performance_data[portfolio_id],performance_data[[#This Row],[portfolio_id]])</f>
        <v>45550</v>
      </c>
      <c r="N1269" s="14">
        <f xml:space="preserve"> _xlfn.MINIFS(performance_data[date],performance_data[portfolio_id],performance_data[[#This Row],[portfolio_id]])</f>
        <v>44886</v>
      </c>
      <c r="O1269" s="15">
        <f>_xlfn.MAXIFS(performance_data[portfolio_value],performance_data[portfolio_id],performance_data[[#This Row],[portfolio_id]],performance_data[date],performance_data[[#This Row],[latest_date]])</f>
        <v>35830.769999999997</v>
      </c>
      <c r="P1269" s="15">
        <f>_xlfn.MAXIFS(performance_data[portfolio_value],performance_data[portfolio_id],performance_data[[#This Row],[portfolio_id]],performance_data[date],performance_data[[#This Row],[starting_date]])</f>
        <v>342329.42</v>
      </c>
      <c r="Q1269" s="15">
        <f>performance_data[[#This Row],[latest_value]]-performance_data[[#This Row],[starting_value]]</f>
        <v>-306498.64999999997</v>
      </c>
      <c r="R1269" s="15">
        <f>performance_data[[#This Row],[net_inflows]]-performance_data[[#This Row],[net_outflows]]</f>
        <v>3613.51</v>
      </c>
      <c r="S1269" s="15" t="str">
        <f>IF(performance_data[[#This Row],[net_inflows]]&gt;AVERAGE(performance_data[net_inflows]),"High","Low")</f>
        <v>High</v>
      </c>
      <c r="T1269" s="15">
        <f>AVERAGEIF(performance_data[inflow_flag],performance_data[[#This Row],[inflow_flag]],performance_data[return_percentage])</f>
        <v>4.8467905675459724</v>
      </c>
      <c r="U1269" s="17">
        <f>IF(performance_data[[#This Row],[return_percentage]]&lt;performance_data[[#This Row],[benchmark_return]],1,0)</f>
        <v>1</v>
      </c>
      <c r="V1269" s="17">
        <f>COUNTIFS(performance_data[portfolio_id],performance_data[[#This Row],[portfolio_id]])</f>
        <v>16</v>
      </c>
      <c r="W1269" s="17">
        <f>COUNTIFS(performance_data[portfolio_id],performance_data[[#This Row],[portfolio_id]],
          performance_data[return_flag],1)</f>
        <v>9</v>
      </c>
      <c r="X1269" s="15">
        <f>performance_data[[#This Row],[underperform_flag_count]]/performance_data[[#This Row],[totalportfoliocount]]</f>
        <v>0.5625</v>
      </c>
    </row>
    <row r="1270" spans="1:24" x14ac:dyDescent="0.3">
      <c r="A1270">
        <v>3112</v>
      </c>
      <c r="B1270" s="1">
        <v>44975</v>
      </c>
      <c r="C1270">
        <v>36650.230000000003</v>
      </c>
      <c r="D1270">
        <v>2.74</v>
      </c>
      <c r="E1270">
        <v>2.4500000000000002</v>
      </c>
      <c r="F1270">
        <v>6143.24</v>
      </c>
      <c r="G1270">
        <v>16463.53</v>
      </c>
      <c r="H1270" t="s">
        <v>2213</v>
      </c>
      <c r="I1270" t="s">
        <v>2206</v>
      </c>
      <c r="J1270">
        <v>2</v>
      </c>
      <c r="K1270" t="s">
        <v>2226</v>
      </c>
      <c r="L1270" t="str">
        <f>IF(performance_data[[#This Row],[return_percentage]]&gt;=performance_data[[#This Row],[benchmark_return]],"Higher","Lower")</f>
        <v>Higher</v>
      </c>
      <c r="M1270" s="14">
        <f xml:space="preserve"> _xlfn.MAXIFS(performance_data[date],performance_data[portfolio_id],performance_data[[#This Row],[portfolio_id]])</f>
        <v>45550</v>
      </c>
      <c r="N1270" s="14">
        <f xml:space="preserve"> _xlfn.MINIFS(performance_data[date],performance_data[portfolio_id],performance_data[[#This Row],[portfolio_id]])</f>
        <v>44886</v>
      </c>
      <c r="O1270" s="15">
        <f>_xlfn.MAXIFS(performance_data[portfolio_value],performance_data[portfolio_id],performance_data[[#This Row],[portfolio_id]],performance_data[date],performance_data[[#This Row],[latest_date]])</f>
        <v>35830.769999999997</v>
      </c>
      <c r="P1270" s="15">
        <f>_xlfn.MAXIFS(performance_data[portfolio_value],performance_data[portfolio_id],performance_data[[#This Row],[portfolio_id]],performance_data[date],performance_data[[#This Row],[starting_date]])</f>
        <v>342329.42</v>
      </c>
      <c r="Q1270" s="15">
        <f>performance_data[[#This Row],[latest_value]]-performance_data[[#This Row],[starting_value]]</f>
        <v>-306498.64999999997</v>
      </c>
      <c r="R1270" s="15">
        <f>performance_data[[#This Row],[net_inflows]]-performance_data[[#This Row],[net_outflows]]</f>
        <v>-10320.289999999999</v>
      </c>
      <c r="S1270" s="15" t="str">
        <f>IF(performance_data[[#This Row],[net_inflows]]&gt;AVERAGE(performance_data[net_inflows]),"High","Low")</f>
        <v>Low</v>
      </c>
      <c r="T1270" s="15">
        <f>AVERAGEIF(performance_data[inflow_flag],performance_data[[#This Row],[inflow_flag]],performance_data[return_percentage])</f>
        <v>5.0457846277021572</v>
      </c>
      <c r="U1270" s="17">
        <f>IF(performance_data[[#This Row],[return_percentage]]&lt;performance_data[[#This Row],[benchmark_return]],1,0)</f>
        <v>0</v>
      </c>
      <c r="V1270" s="17">
        <f>COUNTIFS(performance_data[portfolio_id],performance_data[[#This Row],[portfolio_id]])</f>
        <v>16</v>
      </c>
      <c r="W1270" s="17">
        <f>COUNTIFS(performance_data[portfolio_id],performance_data[[#This Row],[portfolio_id]],
          performance_data[return_flag],1)</f>
        <v>9</v>
      </c>
      <c r="X1270" s="15">
        <f>performance_data[[#This Row],[underperform_flag_count]]/performance_data[[#This Row],[totalportfoliocount]]</f>
        <v>0.5625</v>
      </c>
    </row>
    <row r="1271" spans="1:24" x14ac:dyDescent="0.3">
      <c r="A1271">
        <v>3112</v>
      </c>
      <c r="B1271" s="1">
        <v>45534</v>
      </c>
      <c r="C1271">
        <v>89052.47</v>
      </c>
      <c r="D1271">
        <v>-4.74</v>
      </c>
      <c r="E1271">
        <v>-5.0999999999999996</v>
      </c>
      <c r="F1271">
        <v>15266.49</v>
      </c>
      <c r="G1271">
        <v>5467.5</v>
      </c>
      <c r="H1271" t="s">
        <v>2205</v>
      </c>
      <c r="I1271" t="s">
        <v>2209</v>
      </c>
      <c r="J1271">
        <v>8</v>
      </c>
      <c r="K1271" t="s">
        <v>2214</v>
      </c>
      <c r="L1271" t="str">
        <f>IF(performance_data[[#This Row],[return_percentage]]&gt;=performance_data[[#This Row],[benchmark_return]],"Higher","Lower")</f>
        <v>Higher</v>
      </c>
      <c r="M1271" s="14">
        <f xml:space="preserve"> _xlfn.MAXIFS(performance_data[date],performance_data[portfolio_id],performance_data[[#This Row],[portfolio_id]])</f>
        <v>45550</v>
      </c>
      <c r="N1271" s="14">
        <f xml:space="preserve"> _xlfn.MINIFS(performance_data[date],performance_data[portfolio_id],performance_data[[#This Row],[portfolio_id]])</f>
        <v>44886</v>
      </c>
      <c r="O1271" s="15">
        <f>_xlfn.MAXIFS(performance_data[portfolio_value],performance_data[portfolio_id],performance_data[[#This Row],[portfolio_id]],performance_data[date],performance_data[[#This Row],[latest_date]])</f>
        <v>35830.769999999997</v>
      </c>
      <c r="P1271" s="15">
        <f>_xlfn.MAXIFS(performance_data[portfolio_value],performance_data[portfolio_id],performance_data[[#This Row],[portfolio_id]],performance_data[date],performance_data[[#This Row],[starting_date]])</f>
        <v>342329.42</v>
      </c>
      <c r="Q1271" s="15">
        <f>performance_data[[#This Row],[latest_value]]-performance_data[[#This Row],[starting_value]]</f>
        <v>-306498.64999999997</v>
      </c>
      <c r="R1271" s="15">
        <f>performance_data[[#This Row],[net_inflows]]-performance_data[[#This Row],[net_outflows]]</f>
        <v>9798.99</v>
      </c>
      <c r="S1271" s="15" t="str">
        <f>IF(performance_data[[#This Row],[net_inflows]]&gt;AVERAGE(performance_data[net_inflows]),"High","Low")</f>
        <v>High</v>
      </c>
      <c r="T1271" s="15">
        <f>AVERAGEIF(performance_data[inflow_flag],performance_data[[#This Row],[inflow_flag]],performance_data[return_percentage])</f>
        <v>4.8467905675459724</v>
      </c>
      <c r="U1271" s="17">
        <f>IF(performance_data[[#This Row],[return_percentage]]&lt;performance_data[[#This Row],[benchmark_return]],1,0)</f>
        <v>0</v>
      </c>
      <c r="V1271" s="17">
        <f>COUNTIFS(performance_data[portfolio_id],performance_data[[#This Row],[portfolio_id]])</f>
        <v>16</v>
      </c>
      <c r="W1271" s="17">
        <f>COUNTIFS(performance_data[portfolio_id],performance_data[[#This Row],[portfolio_id]],
          performance_data[return_flag],1)</f>
        <v>9</v>
      </c>
      <c r="X1271" s="15">
        <f>performance_data[[#This Row],[underperform_flag_count]]/performance_data[[#This Row],[totalportfoliocount]]</f>
        <v>0.5625</v>
      </c>
    </row>
    <row r="1272" spans="1:24" x14ac:dyDescent="0.3">
      <c r="A1272">
        <v>3112</v>
      </c>
      <c r="B1272" s="1">
        <v>44886</v>
      </c>
      <c r="C1272">
        <v>342329.42</v>
      </c>
      <c r="D1272">
        <v>0.69</v>
      </c>
      <c r="E1272">
        <v>0.71</v>
      </c>
      <c r="F1272">
        <v>12056.25</v>
      </c>
      <c r="G1272">
        <v>4493.6499999999996</v>
      </c>
      <c r="H1272" t="s">
        <v>2220</v>
      </c>
      <c r="I1272" t="s">
        <v>2217</v>
      </c>
      <c r="J1272">
        <v>11</v>
      </c>
      <c r="K1272" t="s">
        <v>2219</v>
      </c>
      <c r="L1272" t="str">
        <f>IF(performance_data[[#This Row],[return_percentage]]&gt;=performance_data[[#This Row],[benchmark_return]],"Higher","Lower")</f>
        <v>Lower</v>
      </c>
      <c r="M1272" s="14">
        <f xml:space="preserve"> _xlfn.MAXIFS(performance_data[date],performance_data[portfolio_id],performance_data[[#This Row],[portfolio_id]])</f>
        <v>45550</v>
      </c>
      <c r="N1272" s="14">
        <f xml:space="preserve"> _xlfn.MINIFS(performance_data[date],performance_data[portfolio_id],performance_data[[#This Row],[portfolio_id]])</f>
        <v>44886</v>
      </c>
      <c r="O1272" s="15">
        <f>_xlfn.MAXIFS(performance_data[portfolio_value],performance_data[portfolio_id],performance_data[[#This Row],[portfolio_id]],performance_data[date],performance_data[[#This Row],[latest_date]])</f>
        <v>35830.769999999997</v>
      </c>
      <c r="P1272" s="15">
        <f>_xlfn.MAXIFS(performance_data[portfolio_value],performance_data[portfolio_id],performance_data[[#This Row],[portfolio_id]],performance_data[date],performance_data[[#This Row],[starting_date]])</f>
        <v>342329.42</v>
      </c>
      <c r="Q1272" s="15">
        <f>performance_data[[#This Row],[latest_value]]-performance_data[[#This Row],[starting_value]]</f>
        <v>-306498.64999999997</v>
      </c>
      <c r="R1272" s="15">
        <f>performance_data[[#This Row],[net_inflows]]-performance_data[[#This Row],[net_outflows]]</f>
        <v>7562.6</v>
      </c>
      <c r="S1272" s="15" t="str">
        <f>IF(performance_data[[#This Row],[net_inflows]]&gt;AVERAGE(performance_data[net_inflows]),"High","Low")</f>
        <v>High</v>
      </c>
      <c r="T1272" s="15">
        <f>AVERAGEIF(performance_data[inflow_flag],performance_data[[#This Row],[inflow_flag]],performance_data[return_percentage])</f>
        <v>4.8467905675459724</v>
      </c>
      <c r="U1272" s="17">
        <f>IF(performance_data[[#This Row],[return_percentage]]&lt;performance_data[[#This Row],[benchmark_return]],1,0)</f>
        <v>1</v>
      </c>
      <c r="V1272" s="17">
        <f>COUNTIFS(performance_data[portfolio_id],performance_data[[#This Row],[portfolio_id]])</f>
        <v>16</v>
      </c>
      <c r="W1272" s="17">
        <f>COUNTIFS(performance_data[portfolio_id],performance_data[[#This Row],[portfolio_id]],
          performance_data[return_flag],1)</f>
        <v>9</v>
      </c>
      <c r="X1272" s="15">
        <f>performance_data[[#This Row],[underperform_flag_count]]/performance_data[[#This Row],[totalportfoliocount]]</f>
        <v>0.5625</v>
      </c>
    </row>
    <row r="1273" spans="1:24" x14ac:dyDescent="0.3">
      <c r="A1273">
        <v>3112</v>
      </c>
      <c r="B1273" s="1">
        <v>45541</v>
      </c>
      <c r="C1273">
        <v>383640.43</v>
      </c>
      <c r="D1273">
        <v>8.99</v>
      </c>
      <c r="E1273">
        <v>7.57</v>
      </c>
      <c r="F1273">
        <v>9263.76</v>
      </c>
      <c r="G1273">
        <v>15685.92</v>
      </c>
      <c r="H1273" t="s">
        <v>2205</v>
      </c>
      <c r="I1273" t="s">
        <v>2209</v>
      </c>
      <c r="J1273">
        <v>9</v>
      </c>
      <c r="K1273" t="s">
        <v>2221</v>
      </c>
      <c r="L1273" t="str">
        <f>IF(performance_data[[#This Row],[return_percentage]]&gt;=performance_data[[#This Row],[benchmark_return]],"Higher","Lower")</f>
        <v>Higher</v>
      </c>
      <c r="M1273" s="14">
        <f xml:space="preserve"> _xlfn.MAXIFS(performance_data[date],performance_data[portfolio_id],performance_data[[#This Row],[portfolio_id]])</f>
        <v>45550</v>
      </c>
      <c r="N1273" s="14">
        <f xml:space="preserve"> _xlfn.MINIFS(performance_data[date],performance_data[portfolio_id],performance_data[[#This Row],[portfolio_id]])</f>
        <v>44886</v>
      </c>
      <c r="O1273" s="15">
        <f>_xlfn.MAXIFS(performance_data[portfolio_value],performance_data[portfolio_id],performance_data[[#This Row],[portfolio_id]],performance_data[date],performance_data[[#This Row],[latest_date]])</f>
        <v>35830.769999999997</v>
      </c>
      <c r="P1273" s="15">
        <f>_xlfn.MAXIFS(performance_data[portfolio_value],performance_data[portfolio_id],performance_data[[#This Row],[portfolio_id]],performance_data[date],performance_data[[#This Row],[starting_date]])</f>
        <v>342329.42</v>
      </c>
      <c r="Q1273" s="15">
        <f>performance_data[[#This Row],[latest_value]]-performance_data[[#This Row],[starting_value]]</f>
        <v>-306498.64999999997</v>
      </c>
      <c r="R1273" s="15">
        <f>performance_data[[#This Row],[net_inflows]]-performance_data[[#This Row],[net_outflows]]</f>
        <v>-6422.16</v>
      </c>
      <c r="S1273" s="15" t="str">
        <f>IF(performance_data[[#This Row],[net_inflows]]&gt;AVERAGE(performance_data[net_inflows]),"High","Low")</f>
        <v>Low</v>
      </c>
      <c r="T1273" s="15">
        <f>AVERAGEIF(performance_data[inflow_flag],performance_data[[#This Row],[inflow_flag]],performance_data[return_percentage])</f>
        <v>5.0457846277021572</v>
      </c>
      <c r="U1273" s="17">
        <f>IF(performance_data[[#This Row],[return_percentage]]&lt;performance_data[[#This Row],[benchmark_return]],1,0)</f>
        <v>0</v>
      </c>
      <c r="V1273" s="17">
        <f>COUNTIFS(performance_data[portfolio_id],performance_data[[#This Row],[portfolio_id]])</f>
        <v>16</v>
      </c>
      <c r="W1273" s="17">
        <f>COUNTIFS(performance_data[portfolio_id],performance_data[[#This Row],[portfolio_id]],
          performance_data[return_flag],1)</f>
        <v>9</v>
      </c>
      <c r="X1273" s="15">
        <f>performance_data[[#This Row],[underperform_flag_count]]/performance_data[[#This Row],[totalportfoliocount]]</f>
        <v>0.5625</v>
      </c>
    </row>
    <row r="1274" spans="1:24" x14ac:dyDescent="0.3">
      <c r="A1274">
        <v>3112</v>
      </c>
      <c r="B1274" s="1">
        <v>45449</v>
      </c>
      <c r="C1274">
        <v>438343.67</v>
      </c>
      <c r="D1274">
        <v>16.02</v>
      </c>
      <c r="E1274">
        <v>13.47</v>
      </c>
      <c r="F1274">
        <v>10527.77</v>
      </c>
      <c r="G1274">
        <v>17800.310000000001</v>
      </c>
      <c r="H1274" t="s">
        <v>2205</v>
      </c>
      <c r="I1274" t="s">
        <v>2211</v>
      </c>
      <c r="J1274">
        <v>6</v>
      </c>
      <c r="K1274" t="s">
        <v>2212</v>
      </c>
      <c r="L1274" t="str">
        <f>IF(performance_data[[#This Row],[return_percentage]]&gt;=performance_data[[#This Row],[benchmark_return]],"Higher","Lower")</f>
        <v>Higher</v>
      </c>
      <c r="M1274" s="14">
        <f xml:space="preserve"> _xlfn.MAXIFS(performance_data[date],performance_data[portfolio_id],performance_data[[#This Row],[portfolio_id]])</f>
        <v>45550</v>
      </c>
      <c r="N1274" s="14">
        <f xml:space="preserve"> _xlfn.MINIFS(performance_data[date],performance_data[portfolio_id],performance_data[[#This Row],[portfolio_id]])</f>
        <v>44886</v>
      </c>
      <c r="O1274" s="15">
        <f>_xlfn.MAXIFS(performance_data[portfolio_value],performance_data[portfolio_id],performance_data[[#This Row],[portfolio_id]],performance_data[date],performance_data[[#This Row],[latest_date]])</f>
        <v>35830.769999999997</v>
      </c>
      <c r="P1274" s="15">
        <f>_xlfn.MAXIFS(performance_data[portfolio_value],performance_data[portfolio_id],performance_data[[#This Row],[portfolio_id]],performance_data[date],performance_data[[#This Row],[starting_date]])</f>
        <v>342329.42</v>
      </c>
      <c r="Q1274" s="15">
        <f>performance_data[[#This Row],[latest_value]]-performance_data[[#This Row],[starting_value]]</f>
        <v>-306498.64999999997</v>
      </c>
      <c r="R1274" s="15">
        <f>performance_data[[#This Row],[net_inflows]]-performance_data[[#This Row],[net_outflows]]</f>
        <v>-7272.5400000000009</v>
      </c>
      <c r="S1274" s="15" t="str">
        <f>IF(performance_data[[#This Row],[net_inflows]]&gt;AVERAGE(performance_data[net_inflows]),"High","Low")</f>
        <v>High</v>
      </c>
      <c r="T1274" s="15">
        <f>AVERAGEIF(performance_data[inflow_flag],performance_data[[#This Row],[inflow_flag]],performance_data[return_percentage])</f>
        <v>4.8467905675459724</v>
      </c>
      <c r="U1274" s="17">
        <f>IF(performance_data[[#This Row],[return_percentage]]&lt;performance_data[[#This Row],[benchmark_return]],1,0)</f>
        <v>0</v>
      </c>
      <c r="V1274" s="17">
        <f>COUNTIFS(performance_data[portfolio_id],performance_data[[#This Row],[portfolio_id]])</f>
        <v>16</v>
      </c>
      <c r="W1274" s="17">
        <f>COUNTIFS(performance_data[portfolio_id],performance_data[[#This Row],[portfolio_id]],
          performance_data[return_flag],1)</f>
        <v>9</v>
      </c>
      <c r="X1274" s="15">
        <f>performance_data[[#This Row],[underperform_flag_count]]/performance_data[[#This Row],[totalportfoliocount]]</f>
        <v>0.5625</v>
      </c>
    </row>
    <row r="1275" spans="1:24" x14ac:dyDescent="0.3">
      <c r="A1275">
        <v>3120</v>
      </c>
      <c r="B1275" s="1">
        <v>44941</v>
      </c>
      <c r="C1275">
        <v>400601.61</v>
      </c>
      <c r="D1275">
        <v>16.47</v>
      </c>
      <c r="E1275">
        <v>19.010000000000002</v>
      </c>
      <c r="F1275">
        <v>6850.37</v>
      </c>
      <c r="G1275">
        <v>12568.58</v>
      </c>
      <c r="H1275" t="s">
        <v>2213</v>
      </c>
      <c r="I1275" t="s">
        <v>2206</v>
      </c>
      <c r="J1275">
        <v>1</v>
      </c>
      <c r="K1275" t="s">
        <v>2207</v>
      </c>
      <c r="L1275" t="str">
        <f>IF(performance_data[[#This Row],[return_percentage]]&gt;=performance_data[[#This Row],[benchmark_return]],"Higher","Lower")</f>
        <v>Lower</v>
      </c>
      <c r="M1275" s="14">
        <f xml:space="preserve"> _xlfn.MAXIFS(performance_data[date],performance_data[portfolio_id],performance_data[[#This Row],[portfolio_id]])</f>
        <v>45504</v>
      </c>
      <c r="N1275" s="14">
        <f xml:space="preserve"> _xlfn.MINIFS(performance_data[date],performance_data[portfolio_id],performance_data[[#This Row],[portfolio_id]])</f>
        <v>44835</v>
      </c>
      <c r="O1275" s="15">
        <f>_xlfn.MAXIFS(performance_data[portfolio_value],performance_data[portfolio_id],performance_data[[#This Row],[portfolio_id]],performance_data[date],performance_data[[#This Row],[latest_date]])</f>
        <v>443379.74</v>
      </c>
      <c r="P1275" s="15">
        <f>_xlfn.MAXIFS(performance_data[portfolio_value],performance_data[portfolio_id],performance_data[[#This Row],[portfolio_id]],performance_data[date],performance_data[[#This Row],[starting_date]])</f>
        <v>212326.13</v>
      </c>
      <c r="Q1275" s="15">
        <f>performance_data[[#This Row],[latest_value]]-performance_data[[#This Row],[starting_value]]</f>
        <v>231053.61</v>
      </c>
      <c r="R1275" s="15">
        <f>performance_data[[#This Row],[net_inflows]]-performance_data[[#This Row],[net_outflows]]</f>
        <v>-5718.21</v>
      </c>
      <c r="S1275" s="15" t="str">
        <f>IF(performance_data[[#This Row],[net_inflows]]&gt;AVERAGE(performance_data[net_inflows]),"High","Low")</f>
        <v>Low</v>
      </c>
      <c r="T1275" s="15">
        <f>AVERAGEIF(performance_data[inflow_flag],performance_data[[#This Row],[inflow_flag]],performance_data[return_percentage])</f>
        <v>5.0457846277021572</v>
      </c>
      <c r="U1275" s="17">
        <f>IF(performance_data[[#This Row],[return_percentage]]&lt;performance_data[[#This Row],[benchmark_return]],1,0)</f>
        <v>1</v>
      </c>
      <c r="V1275" s="17">
        <f>COUNTIFS(performance_data[portfolio_id],performance_data[[#This Row],[portfolio_id]])</f>
        <v>29</v>
      </c>
      <c r="W1275" s="17">
        <f>COUNTIFS(performance_data[portfolio_id],performance_data[[#This Row],[portfolio_id]],
          performance_data[return_flag],1)</f>
        <v>16</v>
      </c>
      <c r="X1275" s="15">
        <f>performance_data[[#This Row],[underperform_flag_count]]/performance_data[[#This Row],[totalportfoliocount]]</f>
        <v>0.55172413793103448</v>
      </c>
    </row>
    <row r="1276" spans="1:24" x14ac:dyDescent="0.3">
      <c r="A1276">
        <v>3120</v>
      </c>
      <c r="B1276" s="1">
        <v>45253</v>
      </c>
      <c r="C1276">
        <v>371406.88</v>
      </c>
      <c r="D1276">
        <v>1.57</v>
      </c>
      <c r="E1276">
        <v>1.62</v>
      </c>
      <c r="F1276">
        <v>7359.97</v>
      </c>
      <c r="G1276">
        <v>11638.97</v>
      </c>
      <c r="H1276" t="s">
        <v>2213</v>
      </c>
      <c r="I1276" t="s">
        <v>2217</v>
      </c>
      <c r="J1276">
        <v>11</v>
      </c>
      <c r="K1276" t="s">
        <v>2219</v>
      </c>
      <c r="L1276" t="str">
        <f>IF(performance_data[[#This Row],[return_percentage]]&gt;=performance_data[[#This Row],[benchmark_return]],"Higher","Lower")</f>
        <v>Lower</v>
      </c>
      <c r="M1276" s="14">
        <f xml:space="preserve"> _xlfn.MAXIFS(performance_data[date],performance_data[portfolio_id],performance_data[[#This Row],[portfolio_id]])</f>
        <v>45504</v>
      </c>
      <c r="N1276" s="14">
        <f xml:space="preserve"> _xlfn.MINIFS(performance_data[date],performance_data[portfolio_id],performance_data[[#This Row],[portfolio_id]])</f>
        <v>44835</v>
      </c>
      <c r="O1276" s="15">
        <f>_xlfn.MAXIFS(performance_data[portfolio_value],performance_data[portfolio_id],performance_data[[#This Row],[portfolio_id]],performance_data[date],performance_data[[#This Row],[latest_date]])</f>
        <v>443379.74</v>
      </c>
      <c r="P1276" s="15">
        <f>_xlfn.MAXIFS(performance_data[portfolio_value],performance_data[portfolio_id],performance_data[[#This Row],[portfolio_id]],performance_data[date],performance_data[[#This Row],[starting_date]])</f>
        <v>212326.13</v>
      </c>
      <c r="Q1276" s="15">
        <f>performance_data[[#This Row],[latest_value]]-performance_data[[#This Row],[starting_value]]</f>
        <v>231053.61</v>
      </c>
      <c r="R1276" s="15">
        <f>performance_data[[#This Row],[net_inflows]]-performance_data[[#This Row],[net_outflows]]</f>
        <v>-4278.9999999999991</v>
      </c>
      <c r="S1276" s="15" t="str">
        <f>IF(performance_data[[#This Row],[net_inflows]]&gt;AVERAGE(performance_data[net_inflows]),"High","Low")</f>
        <v>Low</v>
      </c>
      <c r="T1276" s="15">
        <f>AVERAGEIF(performance_data[inflow_flag],performance_data[[#This Row],[inflow_flag]],performance_data[return_percentage])</f>
        <v>5.0457846277021572</v>
      </c>
      <c r="U1276" s="17">
        <f>IF(performance_data[[#This Row],[return_percentage]]&lt;performance_data[[#This Row],[benchmark_return]],1,0)</f>
        <v>1</v>
      </c>
      <c r="V1276" s="17">
        <f>COUNTIFS(performance_data[portfolio_id],performance_data[[#This Row],[portfolio_id]])</f>
        <v>29</v>
      </c>
      <c r="W1276" s="17">
        <f>COUNTIFS(performance_data[portfolio_id],performance_data[[#This Row],[portfolio_id]],
          performance_data[return_flag],1)</f>
        <v>16</v>
      </c>
      <c r="X1276" s="15">
        <f>performance_data[[#This Row],[underperform_flag_count]]/performance_data[[#This Row],[totalportfoliocount]]</f>
        <v>0.55172413793103448</v>
      </c>
    </row>
    <row r="1277" spans="1:24" x14ac:dyDescent="0.3">
      <c r="A1277">
        <v>3120</v>
      </c>
      <c r="B1277" s="1">
        <v>45175</v>
      </c>
      <c r="C1277">
        <v>297917.01</v>
      </c>
      <c r="D1277">
        <v>-7.0000000000000007E-2</v>
      </c>
      <c r="E1277">
        <v>-0.08</v>
      </c>
      <c r="F1277">
        <v>12491.88</v>
      </c>
      <c r="G1277">
        <v>5502.81</v>
      </c>
      <c r="H1277" t="s">
        <v>2213</v>
      </c>
      <c r="I1277" t="s">
        <v>2209</v>
      </c>
      <c r="J1277">
        <v>9</v>
      </c>
      <c r="K1277" t="s">
        <v>2221</v>
      </c>
      <c r="L1277" t="str">
        <f>IF(performance_data[[#This Row],[return_percentage]]&gt;=performance_data[[#This Row],[benchmark_return]],"Higher","Lower")</f>
        <v>Higher</v>
      </c>
      <c r="M1277" s="14">
        <f xml:space="preserve"> _xlfn.MAXIFS(performance_data[date],performance_data[portfolio_id],performance_data[[#This Row],[portfolio_id]])</f>
        <v>45504</v>
      </c>
      <c r="N1277" s="14">
        <f xml:space="preserve"> _xlfn.MINIFS(performance_data[date],performance_data[portfolio_id],performance_data[[#This Row],[portfolio_id]])</f>
        <v>44835</v>
      </c>
      <c r="O1277" s="15">
        <f>_xlfn.MAXIFS(performance_data[portfolio_value],performance_data[portfolio_id],performance_data[[#This Row],[portfolio_id]],performance_data[date],performance_data[[#This Row],[latest_date]])</f>
        <v>443379.74</v>
      </c>
      <c r="P1277" s="15">
        <f>_xlfn.MAXIFS(performance_data[portfolio_value],performance_data[portfolio_id],performance_data[[#This Row],[portfolio_id]],performance_data[date],performance_data[[#This Row],[starting_date]])</f>
        <v>212326.13</v>
      </c>
      <c r="Q1277" s="15">
        <f>performance_data[[#This Row],[latest_value]]-performance_data[[#This Row],[starting_value]]</f>
        <v>231053.61</v>
      </c>
      <c r="R1277" s="15">
        <f>performance_data[[#This Row],[net_inflows]]-performance_data[[#This Row],[net_outflows]]</f>
        <v>6989.0699999999988</v>
      </c>
      <c r="S1277" s="15" t="str">
        <f>IF(performance_data[[#This Row],[net_inflows]]&gt;AVERAGE(performance_data[net_inflows]),"High","Low")</f>
        <v>High</v>
      </c>
      <c r="T1277" s="15">
        <f>AVERAGEIF(performance_data[inflow_flag],performance_data[[#This Row],[inflow_flag]],performance_data[return_percentage])</f>
        <v>4.8467905675459724</v>
      </c>
      <c r="U1277" s="17">
        <f>IF(performance_data[[#This Row],[return_percentage]]&lt;performance_data[[#This Row],[benchmark_return]],1,0)</f>
        <v>0</v>
      </c>
      <c r="V1277" s="17">
        <f>COUNTIFS(performance_data[portfolio_id],performance_data[[#This Row],[portfolio_id]])</f>
        <v>29</v>
      </c>
      <c r="W1277" s="17">
        <f>COUNTIFS(performance_data[portfolio_id],performance_data[[#This Row],[portfolio_id]],
          performance_data[return_flag],1)</f>
        <v>16</v>
      </c>
      <c r="X1277" s="15">
        <f>performance_data[[#This Row],[underperform_flag_count]]/performance_data[[#This Row],[totalportfoliocount]]</f>
        <v>0.55172413793103448</v>
      </c>
    </row>
    <row r="1278" spans="1:24" x14ac:dyDescent="0.3">
      <c r="A1278">
        <v>3120</v>
      </c>
      <c r="B1278" s="1">
        <v>45400</v>
      </c>
      <c r="C1278">
        <v>43532.91</v>
      </c>
      <c r="D1278">
        <v>10.67</v>
      </c>
      <c r="E1278">
        <v>11.59</v>
      </c>
      <c r="F1278">
        <v>5989.72</v>
      </c>
      <c r="G1278">
        <v>19485.98</v>
      </c>
      <c r="H1278" t="s">
        <v>2205</v>
      </c>
      <c r="I1278" t="s">
        <v>2211</v>
      </c>
      <c r="J1278">
        <v>4</v>
      </c>
      <c r="K1278" t="s">
        <v>2216</v>
      </c>
      <c r="L1278" t="str">
        <f>IF(performance_data[[#This Row],[return_percentage]]&gt;=performance_data[[#This Row],[benchmark_return]],"Higher","Lower")</f>
        <v>Lower</v>
      </c>
      <c r="M1278" s="14">
        <f xml:space="preserve"> _xlfn.MAXIFS(performance_data[date],performance_data[portfolio_id],performance_data[[#This Row],[portfolio_id]])</f>
        <v>45504</v>
      </c>
      <c r="N1278" s="14">
        <f xml:space="preserve"> _xlfn.MINIFS(performance_data[date],performance_data[portfolio_id],performance_data[[#This Row],[portfolio_id]])</f>
        <v>44835</v>
      </c>
      <c r="O1278" s="15">
        <f>_xlfn.MAXIFS(performance_data[portfolio_value],performance_data[portfolio_id],performance_data[[#This Row],[portfolio_id]],performance_data[date],performance_data[[#This Row],[latest_date]])</f>
        <v>443379.74</v>
      </c>
      <c r="P1278" s="15">
        <f>_xlfn.MAXIFS(performance_data[portfolio_value],performance_data[portfolio_id],performance_data[[#This Row],[portfolio_id]],performance_data[date],performance_data[[#This Row],[starting_date]])</f>
        <v>212326.13</v>
      </c>
      <c r="Q1278" s="15">
        <f>performance_data[[#This Row],[latest_value]]-performance_data[[#This Row],[starting_value]]</f>
        <v>231053.61</v>
      </c>
      <c r="R1278" s="15">
        <f>performance_data[[#This Row],[net_inflows]]-performance_data[[#This Row],[net_outflows]]</f>
        <v>-13496.259999999998</v>
      </c>
      <c r="S1278" s="15" t="str">
        <f>IF(performance_data[[#This Row],[net_inflows]]&gt;AVERAGE(performance_data[net_inflows]),"High","Low")</f>
        <v>Low</v>
      </c>
      <c r="T1278" s="15">
        <f>AVERAGEIF(performance_data[inflow_flag],performance_data[[#This Row],[inflow_flag]],performance_data[return_percentage])</f>
        <v>5.0457846277021572</v>
      </c>
      <c r="U1278" s="17">
        <f>IF(performance_data[[#This Row],[return_percentage]]&lt;performance_data[[#This Row],[benchmark_return]],1,0)</f>
        <v>1</v>
      </c>
      <c r="V1278" s="17">
        <f>COUNTIFS(performance_data[portfolio_id],performance_data[[#This Row],[portfolio_id]])</f>
        <v>29</v>
      </c>
      <c r="W1278" s="17">
        <f>COUNTIFS(performance_data[portfolio_id],performance_data[[#This Row],[portfolio_id]],
          performance_data[return_flag],1)</f>
        <v>16</v>
      </c>
      <c r="X1278" s="15">
        <f>performance_data[[#This Row],[underperform_flag_count]]/performance_data[[#This Row],[totalportfoliocount]]</f>
        <v>0.55172413793103448</v>
      </c>
    </row>
    <row r="1279" spans="1:24" x14ac:dyDescent="0.3">
      <c r="A1279">
        <v>3120</v>
      </c>
      <c r="B1279" s="1">
        <v>45233</v>
      </c>
      <c r="C1279">
        <v>193090.31</v>
      </c>
      <c r="D1279">
        <v>9.33</v>
      </c>
      <c r="E1279">
        <v>9.84</v>
      </c>
      <c r="F1279">
        <v>11857.64</v>
      </c>
      <c r="G1279">
        <v>15783.5</v>
      </c>
      <c r="H1279" t="s">
        <v>2213</v>
      </c>
      <c r="I1279" t="s">
        <v>2217</v>
      </c>
      <c r="J1279">
        <v>11</v>
      </c>
      <c r="K1279" t="s">
        <v>2219</v>
      </c>
      <c r="L1279" t="str">
        <f>IF(performance_data[[#This Row],[return_percentage]]&gt;=performance_data[[#This Row],[benchmark_return]],"Higher","Lower")</f>
        <v>Lower</v>
      </c>
      <c r="M1279" s="14">
        <f xml:space="preserve"> _xlfn.MAXIFS(performance_data[date],performance_data[portfolio_id],performance_data[[#This Row],[portfolio_id]])</f>
        <v>45504</v>
      </c>
      <c r="N1279" s="14">
        <f xml:space="preserve"> _xlfn.MINIFS(performance_data[date],performance_data[portfolio_id],performance_data[[#This Row],[portfolio_id]])</f>
        <v>44835</v>
      </c>
      <c r="O1279" s="15">
        <f>_xlfn.MAXIFS(performance_data[portfolio_value],performance_data[portfolio_id],performance_data[[#This Row],[portfolio_id]],performance_data[date],performance_data[[#This Row],[latest_date]])</f>
        <v>443379.74</v>
      </c>
      <c r="P1279" s="15">
        <f>_xlfn.MAXIFS(performance_data[portfolio_value],performance_data[portfolio_id],performance_data[[#This Row],[portfolio_id]],performance_data[date],performance_data[[#This Row],[starting_date]])</f>
        <v>212326.13</v>
      </c>
      <c r="Q1279" s="15">
        <f>performance_data[[#This Row],[latest_value]]-performance_data[[#This Row],[starting_value]]</f>
        <v>231053.61</v>
      </c>
      <c r="R1279" s="15">
        <f>performance_data[[#This Row],[net_inflows]]-performance_data[[#This Row],[net_outflows]]</f>
        <v>-3925.8600000000006</v>
      </c>
      <c r="S1279" s="15" t="str">
        <f>IF(performance_data[[#This Row],[net_inflows]]&gt;AVERAGE(performance_data[net_inflows]),"High","Low")</f>
        <v>High</v>
      </c>
      <c r="T1279" s="15">
        <f>AVERAGEIF(performance_data[inflow_flag],performance_data[[#This Row],[inflow_flag]],performance_data[return_percentage])</f>
        <v>4.8467905675459724</v>
      </c>
      <c r="U1279" s="17">
        <f>IF(performance_data[[#This Row],[return_percentage]]&lt;performance_data[[#This Row],[benchmark_return]],1,0)</f>
        <v>1</v>
      </c>
      <c r="V1279" s="17">
        <f>COUNTIFS(performance_data[portfolio_id],performance_data[[#This Row],[portfolio_id]])</f>
        <v>29</v>
      </c>
      <c r="W1279" s="17">
        <f>COUNTIFS(performance_data[portfolio_id],performance_data[[#This Row],[portfolio_id]],
          performance_data[return_flag],1)</f>
        <v>16</v>
      </c>
      <c r="X1279" s="15">
        <f>performance_data[[#This Row],[underperform_flag_count]]/performance_data[[#This Row],[totalportfoliocount]]</f>
        <v>0.55172413793103448</v>
      </c>
    </row>
    <row r="1280" spans="1:24" x14ac:dyDescent="0.3">
      <c r="A1280">
        <v>3120</v>
      </c>
      <c r="B1280" s="1">
        <v>45318</v>
      </c>
      <c r="C1280">
        <v>254989.5</v>
      </c>
      <c r="D1280">
        <v>3.48</v>
      </c>
      <c r="E1280">
        <v>2.92</v>
      </c>
      <c r="F1280">
        <v>10732.94</v>
      </c>
      <c r="G1280">
        <v>295.60000000000002</v>
      </c>
      <c r="H1280" t="s">
        <v>2205</v>
      </c>
      <c r="I1280" t="s">
        <v>2206</v>
      </c>
      <c r="J1280">
        <v>1</v>
      </c>
      <c r="K1280" t="s">
        <v>2207</v>
      </c>
      <c r="L1280" t="str">
        <f>IF(performance_data[[#This Row],[return_percentage]]&gt;=performance_data[[#This Row],[benchmark_return]],"Higher","Lower")</f>
        <v>Higher</v>
      </c>
      <c r="M1280" s="14">
        <f xml:space="preserve"> _xlfn.MAXIFS(performance_data[date],performance_data[portfolio_id],performance_data[[#This Row],[portfolio_id]])</f>
        <v>45504</v>
      </c>
      <c r="N1280" s="14">
        <f xml:space="preserve"> _xlfn.MINIFS(performance_data[date],performance_data[portfolio_id],performance_data[[#This Row],[portfolio_id]])</f>
        <v>44835</v>
      </c>
      <c r="O1280" s="15">
        <f>_xlfn.MAXIFS(performance_data[portfolio_value],performance_data[portfolio_id],performance_data[[#This Row],[portfolio_id]],performance_data[date],performance_data[[#This Row],[latest_date]])</f>
        <v>443379.74</v>
      </c>
      <c r="P1280" s="15">
        <f>_xlfn.MAXIFS(performance_data[portfolio_value],performance_data[portfolio_id],performance_data[[#This Row],[portfolio_id]],performance_data[date],performance_data[[#This Row],[starting_date]])</f>
        <v>212326.13</v>
      </c>
      <c r="Q1280" s="15">
        <f>performance_data[[#This Row],[latest_value]]-performance_data[[#This Row],[starting_value]]</f>
        <v>231053.61</v>
      </c>
      <c r="R1280" s="15">
        <f>performance_data[[#This Row],[net_inflows]]-performance_data[[#This Row],[net_outflows]]</f>
        <v>10437.34</v>
      </c>
      <c r="S1280" s="15" t="str">
        <f>IF(performance_data[[#This Row],[net_inflows]]&gt;AVERAGE(performance_data[net_inflows]),"High","Low")</f>
        <v>High</v>
      </c>
      <c r="T1280" s="15">
        <f>AVERAGEIF(performance_data[inflow_flag],performance_data[[#This Row],[inflow_flag]],performance_data[return_percentage])</f>
        <v>4.8467905675459724</v>
      </c>
      <c r="U1280" s="17">
        <f>IF(performance_data[[#This Row],[return_percentage]]&lt;performance_data[[#This Row],[benchmark_return]],1,0)</f>
        <v>0</v>
      </c>
      <c r="V1280" s="17">
        <f>COUNTIFS(performance_data[portfolio_id],performance_data[[#This Row],[portfolio_id]])</f>
        <v>29</v>
      </c>
      <c r="W1280" s="17">
        <f>COUNTIFS(performance_data[portfolio_id],performance_data[[#This Row],[portfolio_id]],
          performance_data[return_flag],1)</f>
        <v>16</v>
      </c>
      <c r="X1280" s="15">
        <f>performance_data[[#This Row],[underperform_flag_count]]/performance_data[[#This Row],[totalportfoliocount]]</f>
        <v>0.55172413793103448</v>
      </c>
    </row>
    <row r="1281" spans="1:24" x14ac:dyDescent="0.3">
      <c r="A1281">
        <v>3120</v>
      </c>
      <c r="B1281" s="1">
        <v>44874</v>
      </c>
      <c r="C1281">
        <v>188549.75</v>
      </c>
      <c r="D1281">
        <v>-4.24</v>
      </c>
      <c r="E1281">
        <v>-3.68</v>
      </c>
      <c r="F1281">
        <v>14733.13</v>
      </c>
      <c r="G1281">
        <v>147.75</v>
      </c>
      <c r="H1281" t="s">
        <v>2220</v>
      </c>
      <c r="I1281" t="s">
        <v>2217</v>
      </c>
      <c r="J1281">
        <v>11</v>
      </c>
      <c r="K1281" t="s">
        <v>2219</v>
      </c>
      <c r="L1281" t="str">
        <f>IF(performance_data[[#This Row],[return_percentage]]&gt;=performance_data[[#This Row],[benchmark_return]],"Higher","Lower")</f>
        <v>Lower</v>
      </c>
      <c r="M1281" s="14">
        <f xml:space="preserve"> _xlfn.MAXIFS(performance_data[date],performance_data[portfolio_id],performance_data[[#This Row],[portfolio_id]])</f>
        <v>45504</v>
      </c>
      <c r="N1281" s="14">
        <f xml:space="preserve"> _xlfn.MINIFS(performance_data[date],performance_data[portfolio_id],performance_data[[#This Row],[portfolio_id]])</f>
        <v>44835</v>
      </c>
      <c r="O1281" s="15">
        <f>_xlfn.MAXIFS(performance_data[portfolio_value],performance_data[portfolio_id],performance_data[[#This Row],[portfolio_id]],performance_data[date],performance_data[[#This Row],[latest_date]])</f>
        <v>443379.74</v>
      </c>
      <c r="P1281" s="15">
        <f>_xlfn.MAXIFS(performance_data[portfolio_value],performance_data[portfolio_id],performance_data[[#This Row],[portfolio_id]],performance_data[date],performance_data[[#This Row],[starting_date]])</f>
        <v>212326.13</v>
      </c>
      <c r="Q1281" s="15">
        <f>performance_data[[#This Row],[latest_value]]-performance_data[[#This Row],[starting_value]]</f>
        <v>231053.61</v>
      </c>
      <c r="R1281" s="15">
        <f>performance_data[[#This Row],[net_inflows]]-performance_data[[#This Row],[net_outflows]]</f>
        <v>14585.38</v>
      </c>
      <c r="S1281" s="15" t="str">
        <f>IF(performance_data[[#This Row],[net_inflows]]&gt;AVERAGE(performance_data[net_inflows]),"High","Low")</f>
        <v>High</v>
      </c>
      <c r="T1281" s="15">
        <f>AVERAGEIF(performance_data[inflow_flag],performance_data[[#This Row],[inflow_flag]],performance_data[return_percentage])</f>
        <v>4.8467905675459724</v>
      </c>
      <c r="U1281" s="17">
        <f>IF(performance_data[[#This Row],[return_percentage]]&lt;performance_data[[#This Row],[benchmark_return]],1,0)</f>
        <v>1</v>
      </c>
      <c r="V1281" s="17">
        <f>COUNTIFS(performance_data[portfolio_id],performance_data[[#This Row],[portfolio_id]])</f>
        <v>29</v>
      </c>
      <c r="W1281" s="17">
        <f>COUNTIFS(performance_data[portfolio_id],performance_data[[#This Row],[portfolio_id]],
          performance_data[return_flag],1)</f>
        <v>16</v>
      </c>
      <c r="X1281" s="15">
        <f>performance_data[[#This Row],[underperform_flag_count]]/performance_data[[#This Row],[totalportfoliocount]]</f>
        <v>0.55172413793103448</v>
      </c>
    </row>
    <row r="1282" spans="1:24" x14ac:dyDescent="0.3">
      <c r="A1282">
        <v>3120</v>
      </c>
      <c r="B1282" s="1">
        <v>45001</v>
      </c>
      <c r="C1282">
        <v>263972.5</v>
      </c>
      <c r="D1282">
        <v>1.47</v>
      </c>
      <c r="E1282">
        <v>1.26</v>
      </c>
      <c r="F1282">
        <v>6634.74</v>
      </c>
      <c r="G1282">
        <v>10063.719999999999</v>
      </c>
      <c r="H1282" t="s">
        <v>2213</v>
      </c>
      <c r="I1282" t="s">
        <v>2206</v>
      </c>
      <c r="J1282">
        <v>3</v>
      </c>
      <c r="K1282" t="s">
        <v>2222</v>
      </c>
      <c r="L1282" t="str">
        <f>IF(performance_data[[#This Row],[return_percentage]]&gt;=performance_data[[#This Row],[benchmark_return]],"Higher","Lower")</f>
        <v>Higher</v>
      </c>
      <c r="M1282" s="14">
        <f xml:space="preserve"> _xlfn.MAXIFS(performance_data[date],performance_data[portfolio_id],performance_data[[#This Row],[portfolio_id]])</f>
        <v>45504</v>
      </c>
      <c r="N1282" s="14">
        <f xml:space="preserve"> _xlfn.MINIFS(performance_data[date],performance_data[portfolio_id],performance_data[[#This Row],[portfolio_id]])</f>
        <v>44835</v>
      </c>
      <c r="O1282" s="15">
        <f>_xlfn.MAXIFS(performance_data[portfolio_value],performance_data[portfolio_id],performance_data[[#This Row],[portfolio_id]],performance_data[date],performance_data[[#This Row],[latest_date]])</f>
        <v>443379.74</v>
      </c>
      <c r="P1282" s="15">
        <f>_xlfn.MAXIFS(performance_data[portfolio_value],performance_data[portfolio_id],performance_data[[#This Row],[portfolio_id]],performance_data[date],performance_data[[#This Row],[starting_date]])</f>
        <v>212326.13</v>
      </c>
      <c r="Q1282" s="15">
        <f>performance_data[[#This Row],[latest_value]]-performance_data[[#This Row],[starting_value]]</f>
        <v>231053.61</v>
      </c>
      <c r="R1282" s="15">
        <f>performance_data[[#This Row],[net_inflows]]-performance_data[[#This Row],[net_outflows]]</f>
        <v>-3428.9799999999996</v>
      </c>
      <c r="S1282" s="15" t="str">
        <f>IF(performance_data[[#This Row],[net_inflows]]&gt;AVERAGE(performance_data[net_inflows]),"High","Low")</f>
        <v>Low</v>
      </c>
      <c r="T1282" s="15">
        <f>AVERAGEIF(performance_data[inflow_flag],performance_data[[#This Row],[inflow_flag]],performance_data[return_percentage])</f>
        <v>5.0457846277021572</v>
      </c>
      <c r="U1282" s="17">
        <f>IF(performance_data[[#This Row],[return_percentage]]&lt;performance_data[[#This Row],[benchmark_return]],1,0)</f>
        <v>0</v>
      </c>
      <c r="V1282" s="17">
        <f>COUNTIFS(performance_data[portfolio_id],performance_data[[#This Row],[portfolio_id]])</f>
        <v>29</v>
      </c>
      <c r="W1282" s="17">
        <f>COUNTIFS(performance_data[portfolio_id],performance_data[[#This Row],[portfolio_id]],
          performance_data[return_flag],1)</f>
        <v>16</v>
      </c>
      <c r="X1282" s="15">
        <f>performance_data[[#This Row],[underperform_flag_count]]/performance_data[[#This Row],[totalportfoliocount]]</f>
        <v>0.55172413793103448</v>
      </c>
    </row>
    <row r="1283" spans="1:24" x14ac:dyDescent="0.3">
      <c r="A1283">
        <v>3120</v>
      </c>
      <c r="B1283" s="1">
        <v>45151</v>
      </c>
      <c r="C1283">
        <v>244987.75</v>
      </c>
      <c r="D1283">
        <v>2.58</v>
      </c>
      <c r="E1283">
        <v>2.93</v>
      </c>
      <c r="F1283">
        <v>515.84</v>
      </c>
      <c r="G1283">
        <v>2696.29</v>
      </c>
      <c r="H1283" t="s">
        <v>2213</v>
      </c>
      <c r="I1283" t="s">
        <v>2209</v>
      </c>
      <c r="J1283">
        <v>8</v>
      </c>
      <c r="K1283" t="s">
        <v>2214</v>
      </c>
      <c r="L1283" t="str">
        <f>IF(performance_data[[#This Row],[return_percentage]]&gt;=performance_data[[#This Row],[benchmark_return]],"Higher","Lower")</f>
        <v>Lower</v>
      </c>
      <c r="M1283" s="14">
        <f xml:space="preserve"> _xlfn.MAXIFS(performance_data[date],performance_data[portfolio_id],performance_data[[#This Row],[portfolio_id]])</f>
        <v>45504</v>
      </c>
      <c r="N1283" s="14">
        <f xml:space="preserve"> _xlfn.MINIFS(performance_data[date],performance_data[portfolio_id],performance_data[[#This Row],[portfolio_id]])</f>
        <v>44835</v>
      </c>
      <c r="O1283" s="15">
        <f>_xlfn.MAXIFS(performance_data[portfolio_value],performance_data[portfolio_id],performance_data[[#This Row],[portfolio_id]],performance_data[date],performance_data[[#This Row],[latest_date]])</f>
        <v>443379.74</v>
      </c>
      <c r="P1283" s="15">
        <f>_xlfn.MAXIFS(performance_data[portfolio_value],performance_data[portfolio_id],performance_data[[#This Row],[portfolio_id]],performance_data[date],performance_data[[#This Row],[starting_date]])</f>
        <v>212326.13</v>
      </c>
      <c r="Q1283" s="15">
        <f>performance_data[[#This Row],[latest_value]]-performance_data[[#This Row],[starting_value]]</f>
        <v>231053.61</v>
      </c>
      <c r="R1283" s="15">
        <f>performance_data[[#This Row],[net_inflows]]-performance_data[[#This Row],[net_outflows]]</f>
        <v>-2180.4499999999998</v>
      </c>
      <c r="S1283" s="15" t="str">
        <f>IF(performance_data[[#This Row],[net_inflows]]&gt;AVERAGE(performance_data[net_inflows]),"High","Low")</f>
        <v>Low</v>
      </c>
      <c r="T1283" s="15">
        <f>AVERAGEIF(performance_data[inflow_flag],performance_data[[#This Row],[inflow_flag]],performance_data[return_percentage])</f>
        <v>5.0457846277021572</v>
      </c>
      <c r="U1283" s="17">
        <f>IF(performance_data[[#This Row],[return_percentage]]&lt;performance_data[[#This Row],[benchmark_return]],1,0)</f>
        <v>1</v>
      </c>
      <c r="V1283" s="17">
        <f>COUNTIFS(performance_data[portfolio_id],performance_data[[#This Row],[portfolio_id]])</f>
        <v>29</v>
      </c>
      <c r="W1283" s="17">
        <f>COUNTIFS(performance_data[portfolio_id],performance_data[[#This Row],[portfolio_id]],
          performance_data[return_flag],1)</f>
        <v>16</v>
      </c>
      <c r="X1283" s="15">
        <f>performance_data[[#This Row],[underperform_flag_count]]/performance_data[[#This Row],[totalportfoliocount]]</f>
        <v>0.55172413793103448</v>
      </c>
    </row>
    <row r="1284" spans="1:24" x14ac:dyDescent="0.3">
      <c r="A1284">
        <v>3120</v>
      </c>
      <c r="B1284" s="1">
        <v>44931</v>
      </c>
      <c r="C1284">
        <v>251302.66</v>
      </c>
      <c r="D1284">
        <v>-6.19</v>
      </c>
      <c r="E1284">
        <v>-7.07</v>
      </c>
      <c r="F1284">
        <v>13238.51</v>
      </c>
      <c r="G1284">
        <v>17612.62</v>
      </c>
      <c r="H1284" t="s">
        <v>2213</v>
      </c>
      <c r="I1284" t="s">
        <v>2206</v>
      </c>
      <c r="J1284">
        <v>1</v>
      </c>
      <c r="K1284" t="s">
        <v>2207</v>
      </c>
      <c r="L1284" t="str">
        <f>IF(performance_data[[#This Row],[return_percentage]]&gt;=performance_data[[#This Row],[benchmark_return]],"Higher","Lower")</f>
        <v>Higher</v>
      </c>
      <c r="M1284" s="14">
        <f xml:space="preserve"> _xlfn.MAXIFS(performance_data[date],performance_data[portfolio_id],performance_data[[#This Row],[portfolio_id]])</f>
        <v>45504</v>
      </c>
      <c r="N1284" s="14">
        <f xml:space="preserve"> _xlfn.MINIFS(performance_data[date],performance_data[portfolio_id],performance_data[[#This Row],[portfolio_id]])</f>
        <v>44835</v>
      </c>
      <c r="O1284" s="15">
        <f>_xlfn.MAXIFS(performance_data[portfolio_value],performance_data[portfolio_id],performance_data[[#This Row],[portfolio_id]],performance_data[date],performance_data[[#This Row],[latest_date]])</f>
        <v>443379.74</v>
      </c>
      <c r="P1284" s="15">
        <f>_xlfn.MAXIFS(performance_data[portfolio_value],performance_data[portfolio_id],performance_data[[#This Row],[portfolio_id]],performance_data[date],performance_data[[#This Row],[starting_date]])</f>
        <v>212326.13</v>
      </c>
      <c r="Q1284" s="15">
        <f>performance_data[[#This Row],[latest_value]]-performance_data[[#This Row],[starting_value]]</f>
        <v>231053.61</v>
      </c>
      <c r="R1284" s="15">
        <f>performance_data[[#This Row],[net_inflows]]-performance_data[[#This Row],[net_outflows]]</f>
        <v>-4374.1099999999988</v>
      </c>
      <c r="S1284" s="15" t="str">
        <f>IF(performance_data[[#This Row],[net_inflows]]&gt;AVERAGE(performance_data[net_inflows]),"High","Low")</f>
        <v>High</v>
      </c>
      <c r="T1284" s="15">
        <f>AVERAGEIF(performance_data[inflow_flag],performance_data[[#This Row],[inflow_flag]],performance_data[return_percentage])</f>
        <v>4.8467905675459724</v>
      </c>
      <c r="U1284" s="17">
        <f>IF(performance_data[[#This Row],[return_percentage]]&lt;performance_data[[#This Row],[benchmark_return]],1,0)</f>
        <v>0</v>
      </c>
      <c r="V1284" s="17">
        <f>COUNTIFS(performance_data[portfolio_id],performance_data[[#This Row],[portfolio_id]])</f>
        <v>29</v>
      </c>
      <c r="W1284" s="17">
        <f>COUNTIFS(performance_data[portfolio_id],performance_data[[#This Row],[portfolio_id]],
          performance_data[return_flag],1)</f>
        <v>16</v>
      </c>
      <c r="X1284" s="15">
        <f>performance_data[[#This Row],[underperform_flag_count]]/performance_data[[#This Row],[totalportfoliocount]]</f>
        <v>0.55172413793103448</v>
      </c>
    </row>
    <row r="1285" spans="1:24" x14ac:dyDescent="0.3">
      <c r="A1285">
        <v>3120</v>
      </c>
      <c r="B1285" s="1">
        <v>44835</v>
      </c>
      <c r="C1285">
        <v>212326.13</v>
      </c>
      <c r="D1285">
        <v>6.76</v>
      </c>
      <c r="E1285">
        <v>5.77</v>
      </c>
      <c r="F1285">
        <v>17395.77</v>
      </c>
      <c r="G1285">
        <v>16093.82</v>
      </c>
      <c r="H1285" t="s">
        <v>2220</v>
      </c>
      <c r="I1285" t="s">
        <v>2217</v>
      </c>
      <c r="J1285">
        <v>10</v>
      </c>
      <c r="K1285" t="s">
        <v>2224</v>
      </c>
      <c r="L1285" t="str">
        <f>IF(performance_data[[#This Row],[return_percentage]]&gt;=performance_data[[#This Row],[benchmark_return]],"Higher","Lower")</f>
        <v>Higher</v>
      </c>
      <c r="M1285" s="14">
        <f xml:space="preserve"> _xlfn.MAXIFS(performance_data[date],performance_data[portfolio_id],performance_data[[#This Row],[portfolio_id]])</f>
        <v>45504</v>
      </c>
      <c r="N1285" s="14">
        <f xml:space="preserve"> _xlfn.MINIFS(performance_data[date],performance_data[portfolio_id],performance_data[[#This Row],[portfolio_id]])</f>
        <v>44835</v>
      </c>
      <c r="O1285" s="15">
        <f>_xlfn.MAXIFS(performance_data[portfolio_value],performance_data[portfolio_id],performance_data[[#This Row],[portfolio_id]],performance_data[date],performance_data[[#This Row],[latest_date]])</f>
        <v>443379.74</v>
      </c>
      <c r="P1285" s="15">
        <f>_xlfn.MAXIFS(performance_data[portfolio_value],performance_data[portfolio_id],performance_data[[#This Row],[portfolio_id]],performance_data[date],performance_data[[#This Row],[starting_date]])</f>
        <v>212326.13</v>
      </c>
      <c r="Q1285" s="15">
        <f>performance_data[[#This Row],[latest_value]]-performance_data[[#This Row],[starting_value]]</f>
        <v>231053.61</v>
      </c>
      <c r="R1285" s="15">
        <f>performance_data[[#This Row],[net_inflows]]-performance_data[[#This Row],[net_outflows]]</f>
        <v>1301.9500000000007</v>
      </c>
      <c r="S1285" s="15" t="str">
        <f>IF(performance_data[[#This Row],[net_inflows]]&gt;AVERAGE(performance_data[net_inflows]),"High","Low")</f>
        <v>High</v>
      </c>
      <c r="T1285" s="15">
        <f>AVERAGEIF(performance_data[inflow_flag],performance_data[[#This Row],[inflow_flag]],performance_data[return_percentage])</f>
        <v>4.8467905675459724</v>
      </c>
      <c r="U1285" s="17">
        <f>IF(performance_data[[#This Row],[return_percentage]]&lt;performance_data[[#This Row],[benchmark_return]],1,0)</f>
        <v>0</v>
      </c>
      <c r="V1285" s="17">
        <f>COUNTIFS(performance_data[portfolio_id],performance_data[[#This Row],[portfolio_id]])</f>
        <v>29</v>
      </c>
      <c r="W1285" s="17">
        <f>COUNTIFS(performance_data[portfolio_id],performance_data[[#This Row],[portfolio_id]],
          performance_data[return_flag],1)</f>
        <v>16</v>
      </c>
      <c r="X1285" s="15">
        <f>performance_data[[#This Row],[underperform_flag_count]]/performance_data[[#This Row],[totalportfoliocount]]</f>
        <v>0.55172413793103448</v>
      </c>
    </row>
    <row r="1286" spans="1:24" x14ac:dyDescent="0.3">
      <c r="A1286">
        <v>3120</v>
      </c>
      <c r="B1286" s="1">
        <v>44976</v>
      </c>
      <c r="C1286">
        <v>425921.91</v>
      </c>
      <c r="D1286">
        <v>10.83</v>
      </c>
      <c r="E1286">
        <v>10.39</v>
      </c>
      <c r="F1286">
        <v>14411.18</v>
      </c>
      <c r="G1286">
        <v>6171.97</v>
      </c>
      <c r="H1286" t="s">
        <v>2213</v>
      </c>
      <c r="I1286" t="s">
        <v>2206</v>
      </c>
      <c r="J1286">
        <v>2</v>
      </c>
      <c r="K1286" t="s">
        <v>2226</v>
      </c>
      <c r="L1286" t="str">
        <f>IF(performance_data[[#This Row],[return_percentage]]&gt;=performance_data[[#This Row],[benchmark_return]],"Higher","Lower")</f>
        <v>Higher</v>
      </c>
      <c r="M1286" s="14">
        <f xml:space="preserve"> _xlfn.MAXIFS(performance_data[date],performance_data[portfolio_id],performance_data[[#This Row],[portfolio_id]])</f>
        <v>45504</v>
      </c>
      <c r="N1286" s="14">
        <f xml:space="preserve"> _xlfn.MINIFS(performance_data[date],performance_data[portfolio_id],performance_data[[#This Row],[portfolio_id]])</f>
        <v>44835</v>
      </c>
      <c r="O1286" s="15">
        <f>_xlfn.MAXIFS(performance_data[portfolio_value],performance_data[portfolio_id],performance_data[[#This Row],[portfolio_id]],performance_data[date],performance_data[[#This Row],[latest_date]])</f>
        <v>443379.74</v>
      </c>
      <c r="P1286" s="15">
        <f>_xlfn.MAXIFS(performance_data[portfolio_value],performance_data[portfolio_id],performance_data[[#This Row],[portfolio_id]],performance_data[date],performance_data[[#This Row],[starting_date]])</f>
        <v>212326.13</v>
      </c>
      <c r="Q1286" s="15">
        <f>performance_data[[#This Row],[latest_value]]-performance_data[[#This Row],[starting_value]]</f>
        <v>231053.61</v>
      </c>
      <c r="R1286" s="15">
        <f>performance_data[[#This Row],[net_inflows]]-performance_data[[#This Row],[net_outflows]]</f>
        <v>8239.2099999999991</v>
      </c>
      <c r="S1286" s="15" t="str">
        <f>IF(performance_data[[#This Row],[net_inflows]]&gt;AVERAGE(performance_data[net_inflows]),"High","Low")</f>
        <v>High</v>
      </c>
      <c r="T1286" s="15">
        <f>AVERAGEIF(performance_data[inflow_flag],performance_data[[#This Row],[inflow_flag]],performance_data[return_percentage])</f>
        <v>4.8467905675459724</v>
      </c>
      <c r="U1286" s="17">
        <f>IF(performance_data[[#This Row],[return_percentage]]&lt;performance_data[[#This Row],[benchmark_return]],1,0)</f>
        <v>0</v>
      </c>
      <c r="V1286" s="17">
        <f>COUNTIFS(performance_data[portfolio_id],performance_data[[#This Row],[portfolio_id]])</f>
        <v>29</v>
      </c>
      <c r="W1286" s="17">
        <f>COUNTIFS(performance_data[portfolio_id],performance_data[[#This Row],[portfolio_id]],
          performance_data[return_flag],1)</f>
        <v>16</v>
      </c>
      <c r="X1286" s="15">
        <f>performance_data[[#This Row],[underperform_flag_count]]/performance_data[[#This Row],[totalportfoliocount]]</f>
        <v>0.55172413793103448</v>
      </c>
    </row>
    <row r="1287" spans="1:24" x14ac:dyDescent="0.3">
      <c r="A1287">
        <v>3120</v>
      </c>
      <c r="B1287" s="1">
        <v>45499</v>
      </c>
      <c r="C1287">
        <v>177872.35</v>
      </c>
      <c r="D1287">
        <v>5.25</v>
      </c>
      <c r="E1287">
        <v>5.0199999999999996</v>
      </c>
      <c r="F1287">
        <v>17135.16</v>
      </c>
      <c r="G1287">
        <v>15812.23</v>
      </c>
      <c r="H1287" t="s">
        <v>2205</v>
      </c>
      <c r="I1287" t="s">
        <v>2209</v>
      </c>
      <c r="J1287">
        <v>7</v>
      </c>
      <c r="K1287" t="s">
        <v>2210</v>
      </c>
      <c r="L1287" t="str">
        <f>IF(performance_data[[#This Row],[return_percentage]]&gt;=performance_data[[#This Row],[benchmark_return]],"Higher","Lower")</f>
        <v>Higher</v>
      </c>
      <c r="M1287" s="14">
        <f xml:space="preserve"> _xlfn.MAXIFS(performance_data[date],performance_data[portfolio_id],performance_data[[#This Row],[portfolio_id]])</f>
        <v>45504</v>
      </c>
      <c r="N1287" s="14">
        <f xml:space="preserve"> _xlfn.MINIFS(performance_data[date],performance_data[portfolio_id],performance_data[[#This Row],[portfolio_id]])</f>
        <v>44835</v>
      </c>
      <c r="O1287" s="15">
        <f>_xlfn.MAXIFS(performance_data[portfolio_value],performance_data[portfolio_id],performance_data[[#This Row],[portfolio_id]],performance_data[date],performance_data[[#This Row],[latest_date]])</f>
        <v>443379.74</v>
      </c>
      <c r="P1287" s="15">
        <f>_xlfn.MAXIFS(performance_data[portfolio_value],performance_data[portfolio_id],performance_data[[#This Row],[portfolio_id]],performance_data[date],performance_data[[#This Row],[starting_date]])</f>
        <v>212326.13</v>
      </c>
      <c r="Q1287" s="15">
        <f>performance_data[[#This Row],[latest_value]]-performance_data[[#This Row],[starting_value]]</f>
        <v>231053.61</v>
      </c>
      <c r="R1287" s="15">
        <f>performance_data[[#This Row],[net_inflows]]-performance_data[[#This Row],[net_outflows]]</f>
        <v>1322.9300000000003</v>
      </c>
      <c r="S1287" s="15" t="str">
        <f>IF(performance_data[[#This Row],[net_inflows]]&gt;AVERAGE(performance_data[net_inflows]),"High","Low")</f>
        <v>High</v>
      </c>
      <c r="T1287" s="15">
        <f>AVERAGEIF(performance_data[inflow_flag],performance_data[[#This Row],[inflow_flag]],performance_data[return_percentage])</f>
        <v>4.8467905675459724</v>
      </c>
      <c r="U1287" s="17">
        <f>IF(performance_data[[#This Row],[return_percentage]]&lt;performance_data[[#This Row],[benchmark_return]],1,0)</f>
        <v>0</v>
      </c>
      <c r="V1287" s="17">
        <f>COUNTIFS(performance_data[portfolio_id],performance_data[[#This Row],[portfolio_id]])</f>
        <v>29</v>
      </c>
      <c r="W1287" s="17">
        <f>COUNTIFS(performance_data[portfolio_id],performance_data[[#This Row],[portfolio_id]],
          performance_data[return_flag],1)</f>
        <v>16</v>
      </c>
      <c r="X1287" s="15">
        <f>performance_data[[#This Row],[underperform_flag_count]]/performance_data[[#This Row],[totalportfoliocount]]</f>
        <v>0.55172413793103448</v>
      </c>
    </row>
    <row r="1288" spans="1:24" x14ac:dyDescent="0.3">
      <c r="A1288">
        <v>3120</v>
      </c>
      <c r="B1288" s="1">
        <v>44886</v>
      </c>
      <c r="C1288">
        <v>223369.91</v>
      </c>
      <c r="D1288">
        <v>8.39</v>
      </c>
      <c r="E1288">
        <v>7.78</v>
      </c>
      <c r="F1288">
        <v>12540.93</v>
      </c>
      <c r="G1288">
        <v>1616.39</v>
      </c>
      <c r="H1288" t="s">
        <v>2220</v>
      </c>
      <c r="I1288" t="s">
        <v>2217</v>
      </c>
      <c r="J1288">
        <v>11</v>
      </c>
      <c r="K1288" t="s">
        <v>2219</v>
      </c>
      <c r="L1288" t="str">
        <f>IF(performance_data[[#This Row],[return_percentage]]&gt;=performance_data[[#This Row],[benchmark_return]],"Higher","Lower")</f>
        <v>Higher</v>
      </c>
      <c r="M1288" s="14">
        <f xml:space="preserve"> _xlfn.MAXIFS(performance_data[date],performance_data[portfolio_id],performance_data[[#This Row],[portfolio_id]])</f>
        <v>45504</v>
      </c>
      <c r="N1288" s="14">
        <f xml:space="preserve"> _xlfn.MINIFS(performance_data[date],performance_data[portfolio_id],performance_data[[#This Row],[portfolio_id]])</f>
        <v>44835</v>
      </c>
      <c r="O1288" s="15">
        <f>_xlfn.MAXIFS(performance_data[portfolio_value],performance_data[portfolio_id],performance_data[[#This Row],[portfolio_id]],performance_data[date],performance_data[[#This Row],[latest_date]])</f>
        <v>443379.74</v>
      </c>
      <c r="P1288" s="15">
        <f>_xlfn.MAXIFS(performance_data[portfolio_value],performance_data[portfolio_id],performance_data[[#This Row],[portfolio_id]],performance_data[date],performance_data[[#This Row],[starting_date]])</f>
        <v>212326.13</v>
      </c>
      <c r="Q1288" s="15">
        <f>performance_data[[#This Row],[latest_value]]-performance_data[[#This Row],[starting_value]]</f>
        <v>231053.61</v>
      </c>
      <c r="R1288" s="15">
        <f>performance_data[[#This Row],[net_inflows]]-performance_data[[#This Row],[net_outflows]]</f>
        <v>10924.54</v>
      </c>
      <c r="S1288" s="15" t="str">
        <f>IF(performance_data[[#This Row],[net_inflows]]&gt;AVERAGE(performance_data[net_inflows]),"High","Low")</f>
        <v>High</v>
      </c>
      <c r="T1288" s="15">
        <f>AVERAGEIF(performance_data[inflow_flag],performance_data[[#This Row],[inflow_flag]],performance_data[return_percentage])</f>
        <v>4.8467905675459724</v>
      </c>
      <c r="U1288" s="17">
        <f>IF(performance_data[[#This Row],[return_percentage]]&lt;performance_data[[#This Row],[benchmark_return]],1,0)</f>
        <v>0</v>
      </c>
      <c r="V1288" s="17">
        <f>COUNTIFS(performance_data[portfolio_id],performance_data[[#This Row],[portfolio_id]])</f>
        <v>29</v>
      </c>
      <c r="W1288" s="17">
        <f>COUNTIFS(performance_data[portfolio_id],performance_data[[#This Row],[portfolio_id]],
          performance_data[return_flag],1)</f>
        <v>16</v>
      </c>
      <c r="X1288" s="15">
        <f>performance_data[[#This Row],[underperform_flag_count]]/performance_data[[#This Row],[totalportfoliocount]]</f>
        <v>0.55172413793103448</v>
      </c>
    </row>
    <row r="1289" spans="1:24" x14ac:dyDescent="0.3">
      <c r="A1289">
        <v>3120</v>
      </c>
      <c r="B1289" s="1">
        <v>45273</v>
      </c>
      <c r="C1289">
        <v>226983.79</v>
      </c>
      <c r="D1289">
        <v>14.59</v>
      </c>
      <c r="E1289">
        <v>12.34</v>
      </c>
      <c r="F1289">
        <v>19331.16</v>
      </c>
      <c r="G1289">
        <v>11199.58</v>
      </c>
      <c r="H1289" t="s">
        <v>2213</v>
      </c>
      <c r="I1289" t="s">
        <v>2217</v>
      </c>
      <c r="J1289">
        <v>12</v>
      </c>
      <c r="K1289" t="s">
        <v>2218</v>
      </c>
      <c r="L1289" t="str">
        <f>IF(performance_data[[#This Row],[return_percentage]]&gt;=performance_data[[#This Row],[benchmark_return]],"Higher","Lower")</f>
        <v>Higher</v>
      </c>
      <c r="M1289" s="14">
        <f xml:space="preserve"> _xlfn.MAXIFS(performance_data[date],performance_data[portfolio_id],performance_data[[#This Row],[portfolio_id]])</f>
        <v>45504</v>
      </c>
      <c r="N1289" s="14">
        <f xml:space="preserve"> _xlfn.MINIFS(performance_data[date],performance_data[portfolio_id],performance_data[[#This Row],[portfolio_id]])</f>
        <v>44835</v>
      </c>
      <c r="O1289" s="15">
        <f>_xlfn.MAXIFS(performance_data[portfolio_value],performance_data[portfolio_id],performance_data[[#This Row],[portfolio_id]],performance_data[date],performance_data[[#This Row],[latest_date]])</f>
        <v>443379.74</v>
      </c>
      <c r="P1289" s="15">
        <f>_xlfn.MAXIFS(performance_data[portfolio_value],performance_data[portfolio_id],performance_data[[#This Row],[portfolio_id]],performance_data[date],performance_data[[#This Row],[starting_date]])</f>
        <v>212326.13</v>
      </c>
      <c r="Q1289" s="15">
        <f>performance_data[[#This Row],[latest_value]]-performance_data[[#This Row],[starting_value]]</f>
        <v>231053.61</v>
      </c>
      <c r="R1289" s="15">
        <f>performance_data[[#This Row],[net_inflows]]-performance_data[[#This Row],[net_outflows]]</f>
        <v>8131.58</v>
      </c>
      <c r="S1289" s="15" t="str">
        <f>IF(performance_data[[#This Row],[net_inflows]]&gt;AVERAGE(performance_data[net_inflows]),"High","Low")</f>
        <v>High</v>
      </c>
      <c r="T1289" s="15">
        <f>AVERAGEIF(performance_data[inflow_flag],performance_data[[#This Row],[inflow_flag]],performance_data[return_percentage])</f>
        <v>4.8467905675459724</v>
      </c>
      <c r="U1289" s="17">
        <f>IF(performance_data[[#This Row],[return_percentage]]&lt;performance_data[[#This Row],[benchmark_return]],1,0)</f>
        <v>0</v>
      </c>
      <c r="V1289" s="17">
        <f>COUNTIFS(performance_data[portfolio_id],performance_data[[#This Row],[portfolio_id]])</f>
        <v>29</v>
      </c>
      <c r="W1289" s="17">
        <f>COUNTIFS(performance_data[portfolio_id],performance_data[[#This Row],[portfolio_id]],
          performance_data[return_flag],1)</f>
        <v>16</v>
      </c>
      <c r="X1289" s="15">
        <f>performance_data[[#This Row],[underperform_flag_count]]/performance_data[[#This Row],[totalportfoliocount]]</f>
        <v>0.55172413793103448</v>
      </c>
    </row>
    <row r="1290" spans="1:24" x14ac:dyDescent="0.3">
      <c r="A1290">
        <v>3120</v>
      </c>
      <c r="B1290" s="1">
        <v>45437</v>
      </c>
      <c r="C1290">
        <v>83704.59</v>
      </c>
      <c r="D1290">
        <v>9.6199999999999992</v>
      </c>
      <c r="E1290">
        <v>8.92</v>
      </c>
      <c r="F1290">
        <v>12179.74</v>
      </c>
      <c r="G1290">
        <v>6931.82</v>
      </c>
      <c r="H1290" t="s">
        <v>2205</v>
      </c>
      <c r="I1290" t="s">
        <v>2211</v>
      </c>
      <c r="J1290">
        <v>5</v>
      </c>
      <c r="K1290" t="s">
        <v>2223</v>
      </c>
      <c r="L1290" t="str">
        <f>IF(performance_data[[#This Row],[return_percentage]]&gt;=performance_data[[#This Row],[benchmark_return]],"Higher","Lower")</f>
        <v>Higher</v>
      </c>
      <c r="M1290" s="14">
        <f xml:space="preserve"> _xlfn.MAXIFS(performance_data[date],performance_data[portfolio_id],performance_data[[#This Row],[portfolio_id]])</f>
        <v>45504</v>
      </c>
      <c r="N1290" s="14">
        <f xml:space="preserve"> _xlfn.MINIFS(performance_data[date],performance_data[portfolio_id],performance_data[[#This Row],[portfolio_id]])</f>
        <v>44835</v>
      </c>
      <c r="O1290" s="15">
        <f>_xlfn.MAXIFS(performance_data[portfolio_value],performance_data[portfolio_id],performance_data[[#This Row],[portfolio_id]],performance_data[date],performance_data[[#This Row],[latest_date]])</f>
        <v>443379.74</v>
      </c>
      <c r="P1290" s="15">
        <f>_xlfn.MAXIFS(performance_data[portfolio_value],performance_data[portfolio_id],performance_data[[#This Row],[portfolio_id]],performance_data[date],performance_data[[#This Row],[starting_date]])</f>
        <v>212326.13</v>
      </c>
      <c r="Q1290" s="15">
        <f>performance_data[[#This Row],[latest_value]]-performance_data[[#This Row],[starting_value]]</f>
        <v>231053.61</v>
      </c>
      <c r="R1290" s="15">
        <f>performance_data[[#This Row],[net_inflows]]-performance_data[[#This Row],[net_outflows]]</f>
        <v>5247.92</v>
      </c>
      <c r="S1290" s="15" t="str">
        <f>IF(performance_data[[#This Row],[net_inflows]]&gt;AVERAGE(performance_data[net_inflows]),"High","Low")</f>
        <v>High</v>
      </c>
      <c r="T1290" s="15">
        <f>AVERAGEIF(performance_data[inflow_flag],performance_data[[#This Row],[inflow_flag]],performance_data[return_percentage])</f>
        <v>4.8467905675459724</v>
      </c>
      <c r="U1290" s="17">
        <f>IF(performance_data[[#This Row],[return_percentage]]&lt;performance_data[[#This Row],[benchmark_return]],1,0)</f>
        <v>0</v>
      </c>
      <c r="V1290" s="17">
        <f>COUNTIFS(performance_data[portfolio_id],performance_data[[#This Row],[portfolio_id]])</f>
        <v>29</v>
      </c>
      <c r="W1290" s="17">
        <f>COUNTIFS(performance_data[portfolio_id],performance_data[[#This Row],[portfolio_id]],
          performance_data[return_flag],1)</f>
        <v>16</v>
      </c>
      <c r="X1290" s="15">
        <f>performance_data[[#This Row],[underperform_flag_count]]/performance_data[[#This Row],[totalportfoliocount]]</f>
        <v>0.55172413793103448</v>
      </c>
    </row>
    <row r="1291" spans="1:24" x14ac:dyDescent="0.3">
      <c r="A1291">
        <v>3120</v>
      </c>
      <c r="B1291" s="1">
        <v>45010</v>
      </c>
      <c r="C1291">
        <v>83212.84</v>
      </c>
      <c r="D1291">
        <v>4.67</v>
      </c>
      <c r="E1291">
        <v>4.9000000000000004</v>
      </c>
      <c r="F1291">
        <v>358.15</v>
      </c>
      <c r="G1291">
        <v>17885.14</v>
      </c>
      <c r="H1291" t="s">
        <v>2213</v>
      </c>
      <c r="I1291" t="s">
        <v>2206</v>
      </c>
      <c r="J1291">
        <v>3</v>
      </c>
      <c r="K1291" t="s">
        <v>2222</v>
      </c>
      <c r="L1291" t="str">
        <f>IF(performance_data[[#This Row],[return_percentage]]&gt;=performance_data[[#This Row],[benchmark_return]],"Higher","Lower")</f>
        <v>Lower</v>
      </c>
      <c r="M1291" s="14">
        <f xml:space="preserve"> _xlfn.MAXIFS(performance_data[date],performance_data[portfolio_id],performance_data[[#This Row],[portfolio_id]])</f>
        <v>45504</v>
      </c>
      <c r="N1291" s="14">
        <f xml:space="preserve"> _xlfn.MINIFS(performance_data[date],performance_data[portfolio_id],performance_data[[#This Row],[portfolio_id]])</f>
        <v>44835</v>
      </c>
      <c r="O1291" s="15">
        <f>_xlfn.MAXIFS(performance_data[portfolio_value],performance_data[portfolio_id],performance_data[[#This Row],[portfolio_id]],performance_data[date],performance_data[[#This Row],[latest_date]])</f>
        <v>443379.74</v>
      </c>
      <c r="P1291" s="15">
        <f>_xlfn.MAXIFS(performance_data[portfolio_value],performance_data[portfolio_id],performance_data[[#This Row],[portfolio_id]],performance_data[date],performance_data[[#This Row],[starting_date]])</f>
        <v>212326.13</v>
      </c>
      <c r="Q1291" s="15">
        <f>performance_data[[#This Row],[latest_value]]-performance_data[[#This Row],[starting_value]]</f>
        <v>231053.61</v>
      </c>
      <c r="R1291" s="15">
        <f>performance_data[[#This Row],[net_inflows]]-performance_data[[#This Row],[net_outflows]]</f>
        <v>-17526.989999999998</v>
      </c>
      <c r="S1291" s="15" t="str">
        <f>IF(performance_data[[#This Row],[net_inflows]]&gt;AVERAGE(performance_data[net_inflows]),"High","Low")</f>
        <v>Low</v>
      </c>
      <c r="T1291" s="15">
        <f>AVERAGEIF(performance_data[inflow_flag],performance_data[[#This Row],[inflow_flag]],performance_data[return_percentage])</f>
        <v>5.0457846277021572</v>
      </c>
      <c r="U1291" s="17">
        <f>IF(performance_data[[#This Row],[return_percentage]]&lt;performance_data[[#This Row],[benchmark_return]],1,0)</f>
        <v>1</v>
      </c>
      <c r="V1291" s="17">
        <f>COUNTIFS(performance_data[portfolio_id],performance_data[[#This Row],[portfolio_id]])</f>
        <v>29</v>
      </c>
      <c r="W1291" s="17">
        <f>COUNTIFS(performance_data[portfolio_id],performance_data[[#This Row],[portfolio_id]],
          performance_data[return_flag],1)</f>
        <v>16</v>
      </c>
      <c r="X1291" s="15">
        <f>performance_data[[#This Row],[underperform_flag_count]]/performance_data[[#This Row],[totalportfoliocount]]</f>
        <v>0.55172413793103448</v>
      </c>
    </row>
    <row r="1292" spans="1:24" x14ac:dyDescent="0.3">
      <c r="A1292">
        <v>3120</v>
      </c>
      <c r="B1292" s="1">
        <v>45242</v>
      </c>
      <c r="C1292">
        <v>391065.86</v>
      </c>
      <c r="D1292">
        <v>-3.69</v>
      </c>
      <c r="E1292">
        <v>-3.4</v>
      </c>
      <c r="F1292">
        <v>12535.18</v>
      </c>
      <c r="G1292">
        <v>6768.42</v>
      </c>
      <c r="H1292" t="s">
        <v>2213</v>
      </c>
      <c r="I1292" t="s">
        <v>2217</v>
      </c>
      <c r="J1292">
        <v>11</v>
      </c>
      <c r="K1292" t="s">
        <v>2219</v>
      </c>
      <c r="L1292" t="str">
        <f>IF(performance_data[[#This Row],[return_percentage]]&gt;=performance_data[[#This Row],[benchmark_return]],"Higher","Lower")</f>
        <v>Lower</v>
      </c>
      <c r="M1292" s="14">
        <f xml:space="preserve"> _xlfn.MAXIFS(performance_data[date],performance_data[portfolio_id],performance_data[[#This Row],[portfolio_id]])</f>
        <v>45504</v>
      </c>
      <c r="N1292" s="14">
        <f xml:space="preserve"> _xlfn.MINIFS(performance_data[date],performance_data[portfolio_id],performance_data[[#This Row],[portfolio_id]])</f>
        <v>44835</v>
      </c>
      <c r="O1292" s="15">
        <f>_xlfn.MAXIFS(performance_data[portfolio_value],performance_data[portfolio_id],performance_data[[#This Row],[portfolio_id]],performance_data[date],performance_data[[#This Row],[latest_date]])</f>
        <v>443379.74</v>
      </c>
      <c r="P1292" s="15">
        <f>_xlfn.MAXIFS(performance_data[portfolio_value],performance_data[portfolio_id],performance_data[[#This Row],[portfolio_id]],performance_data[date],performance_data[[#This Row],[starting_date]])</f>
        <v>212326.13</v>
      </c>
      <c r="Q1292" s="15">
        <f>performance_data[[#This Row],[latest_value]]-performance_data[[#This Row],[starting_value]]</f>
        <v>231053.61</v>
      </c>
      <c r="R1292" s="15">
        <f>performance_data[[#This Row],[net_inflows]]-performance_data[[#This Row],[net_outflows]]</f>
        <v>5766.76</v>
      </c>
      <c r="S1292" s="15" t="str">
        <f>IF(performance_data[[#This Row],[net_inflows]]&gt;AVERAGE(performance_data[net_inflows]),"High","Low")</f>
        <v>High</v>
      </c>
      <c r="T1292" s="15">
        <f>AVERAGEIF(performance_data[inflow_flag],performance_data[[#This Row],[inflow_flag]],performance_data[return_percentage])</f>
        <v>4.8467905675459724</v>
      </c>
      <c r="U1292" s="17">
        <f>IF(performance_data[[#This Row],[return_percentage]]&lt;performance_data[[#This Row],[benchmark_return]],1,0)</f>
        <v>1</v>
      </c>
      <c r="V1292" s="17">
        <f>COUNTIFS(performance_data[portfolio_id],performance_data[[#This Row],[portfolio_id]])</f>
        <v>29</v>
      </c>
      <c r="W1292" s="17">
        <f>COUNTIFS(performance_data[portfolio_id],performance_data[[#This Row],[portfolio_id]],
          performance_data[return_flag],1)</f>
        <v>16</v>
      </c>
      <c r="X1292" s="15">
        <f>performance_data[[#This Row],[underperform_flag_count]]/performance_data[[#This Row],[totalportfoliocount]]</f>
        <v>0.55172413793103448</v>
      </c>
    </row>
    <row r="1293" spans="1:24" x14ac:dyDescent="0.3">
      <c r="A1293">
        <v>3120</v>
      </c>
      <c r="B1293" s="1">
        <v>45280</v>
      </c>
      <c r="C1293">
        <v>99993.06</v>
      </c>
      <c r="D1293">
        <v>-3.45</v>
      </c>
      <c r="E1293">
        <v>-3.4</v>
      </c>
      <c r="F1293">
        <v>8631.15</v>
      </c>
      <c r="G1293">
        <v>272.5</v>
      </c>
      <c r="H1293" t="s">
        <v>2213</v>
      </c>
      <c r="I1293" t="s">
        <v>2217</v>
      </c>
      <c r="J1293">
        <v>12</v>
      </c>
      <c r="K1293" t="s">
        <v>2218</v>
      </c>
      <c r="L1293" t="str">
        <f>IF(performance_data[[#This Row],[return_percentage]]&gt;=performance_data[[#This Row],[benchmark_return]],"Higher","Lower")</f>
        <v>Lower</v>
      </c>
      <c r="M1293" s="14">
        <f xml:space="preserve"> _xlfn.MAXIFS(performance_data[date],performance_data[portfolio_id],performance_data[[#This Row],[portfolio_id]])</f>
        <v>45504</v>
      </c>
      <c r="N1293" s="14">
        <f xml:space="preserve"> _xlfn.MINIFS(performance_data[date],performance_data[portfolio_id],performance_data[[#This Row],[portfolio_id]])</f>
        <v>44835</v>
      </c>
      <c r="O1293" s="15">
        <f>_xlfn.MAXIFS(performance_data[portfolio_value],performance_data[portfolio_id],performance_data[[#This Row],[portfolio_id]],performance_data[date],performance_data[[#This Row],[latest_date]])</f>
        <v>443379.74</v>
      </c>
      <c r="P1293" s="15">
        <f>_xlfn.MAXIFS(performance_data[portfolio_value],performance_data[portfolio_id],performance_data[[#This Row],[portfolio_id]],performance_data[date],performance_data[[#This Row],[starting_date]])</f>
        <v>212326.13</v>
      </c>
      <c r="Q1293" s="15">
        <f>performance_data[[#This Row],[latest_value]]-performance_data[[#This Row],[starting_value]]</f>
        <v>231053.61</v>
      </c>
      <c r="R1293" s="15">
        <f>performance_data[[#This Row],[net_inflows]]-performance_data[[#This Row],[net_outflows]]</f>
        <v>8358.65</v>
      </c>
      <c r="S1293" s="15" t="str">
        <f>IF(performance_data[[#This Row],[net_inflows]]&gt;AVERAGE(performance_data[net_inflows]),"High","Low")</f>
        <v>Low</v>
      </c>
      <c r="T1293" s="15">
        <f>AVERAGEIF(performance_data[inflow_flag],performance_data[[#This Row],[inflow_flag]],performance_data[return_percentage])</f>
        <v>5.0457846277021572</v>
      </c>
      <c r="U1293" s="17">
        <f>IF(performance_data[[#This Row],[return_percentage]]&lt;performance_data[[#This Row],[benchmark_return]],1,0)</f>
        <v>1</v>
      </c>
      <c r="V1293" s="17">
        <f>COUNTIFS(performance_data[portfolio_id],performance_data[[#This Row],[portfolio_id]])</f>
        <v>29</v>
      </c>
      <c r="W1293" s="17">
        <f>COUNTIFS(performance_data[portfolio_id],performance_data[[#This Row],[portfolio_id]],
          performance_data[return_flag],1)</f>
        <v>16</v>
      </c>
      <c r="X1293" s="15">
        <f>performance_data[[#This Row],[underperform_flag_count]]/performance_data[[#This Row],[totalportfoliocount]]</f>
        <v>0.55172413793103448</v>
      </c>
    </row>
    <row r="1294" spans="1:24" x14ac:dyDescent="0.3">
      <c r="A1294">
        <v>3120</v>
      </c>
      <c r="B1294" s="1">
        <v>45446</v>
      </c>
      <c r="C1294">
        <v>133062.56</v>
      </c>
      <c r="D1294">
        <v>11.18</v>
      </c>
      <c r="E1294">
        <v>11.99</v>
      </c>
      <c r="F1294">
        <v>12572.08</v>
      </c>
      <c r="G1294">
        <v>16816.45</v>
      </c>
      <c r="H1294" t="s">
        <v>2205</v>
      </c>
      <c r="I1294" t="s">
        <v>2211</v>
      </c>
      <c r="J1294">
        <v>6</v>
      </c>
      <c r="K1294" t="s">
        <v>2212</v>
      </c>
      <c r="L1294" t="str">
        <f>IF(performance_data[[#This Row],[return_percentage]]&gt;=performance_data[[#This Row],[benchmark_return]],"Higher","Lower")</f>
        <v>Lower</v>
      </c>
      <c r="M1294" s="14">
        <f xml:space="preserve"> _xlfn.MAXIFS(performance_data[date],performance_data[portfolio_id],performance_data[[#This Row],[portfolio_id]])</f>
        <v>45504</v>
      </c>
      <c r="N1294" s="14">
        <f xml:space="preserve"> _xlfn.MINIFS(performance_data[date],performance_data[portfolio_id],performance_data[[#This Row],[portfolio_id]])</f>
        <v>44835</v>
      </c>
      <c r="O1294" s="15">
        <f>_xlfn.MAXIFS(performance_data[portfolio_value],performance_data[portfolio_id],performance_data[[#This Row],[portfolio_id]],performance_data[date],performance_data[[#This Row],[latest_date]])</f>
        <v>443379.74</v>
      </c>
      <c r="P1294" s="15">
        <f>_xlfn.MAXIFS(performance_data[portfolio_value],performance_data[portfolio_id],performance_data[[#This Row],[portfolio_id]],performance_data[date],performance_data[[#This Row],[starting_date]])</f>
        <v>212326.13</v>
      </c>
      <c r="Q1294" s="15">
        <f>performance_data[[#This Row],[latest_value]]-performance_data[[#This Row],[starting_value]]</f>
        <v>231053.61</v>
      </c>
      <c r="R1294" s="15">
        <f>performance_data[[#This Row],[net_inflows]]-performance_data[[#This Row],[net_outflows]]</f>
        <v>-4244.3700000000008</v>
      </c>
      <c r="S1294" s="15" t="str">
        <f>IF(performance_data[[#This Row],[net_inflows]]&gt;AVERAGE(performance_data[net_inflows]),"High","Low")</f>
        <v>High</v>
      </c>
      <c r="T1294" s="15">
        <f>AVERAGEIF(performance_data[inflow_flag],performance_data[[#This Row],[inflow_flag]],performance_data[return_percentage])</f>
        <v>4.8467905675459724</v>
      </c>
      <c r="U1294" s="17">
        <f>IF(performance_data[[#This Row],[return_percentage]]&lt;performance_data[[#This Row],[benchmark_return]],1,0)</f>
        <v>1</v>
      </c>
      <c r="V1294" s="17">
        <f>COUNTIFS(performance_data[portfolio_id],performance_data[[#This Row],[portfolio_id]])</f>
        <v>29</v>
      </c>
      <c r="W1294" s="17">
        <f>COUNTIFS(performance_data[portfolio_id],performance_data[[#This Row],[portfolio_id]],
          performance_data[return_flag],1)</f>
        <v>16</v>
      </c>
      <c r="X1294" s="15">
        <f>performance_data[[#This Row],[underperform_flag_count]]/performance_data[[#This Row],[totalportfoliocount]]</f>
        <v>0.55172413793103448</v>
      </c>
    </row>
    <row r="1295" spans="1:24" x14ac:dyDescent="0.3">
      <c r="A1295">
        <v>3120</v>
      </c>
      <c r="B1295" s="1">
        <v>44916</v>
      </c>
      <c r="C1295">
        <v>317718.15000000002</v>
      </c>
      <c r="D1295">
        <v>19.38</v>
      </c>
      <c r="E1295">
        <v>20.71</v>
      </c>
      <c r="F1295">
        <v>417.96</v>
      </c>
      <c r="G1295">
        <v>11720.45</v>
      </c>
      <c r="H1295" t="s">
        <v>2220</v>
      </c>
      <c r="I1295" t="s">
        <v>2217</v>
      </c>
      <c r="J1295">
        <v>12</v>
      </c>
      <c r="K1295" t="s">
        <v>2218</v>
      </c>
      <c r="L1295" t="str">
        <f>IF(performance_data[[#This Row],[return_percentage]]&gt;=performance_data[[#This Row],[benchmark_return]],"Higher","Lower")</f>
        <v>Lower</v>
      </c>
      <c r="M1295" s="14">
        <f xml:space="preserve"> _xlfn.MAXIFS(performance_data[date],performance_data[portfolio_id],performance_data[[#This Row],[portfolio_id]])</f>
        <v>45504</v>
      </c>
      <c r="N1295" s="14">
        <f xml:space="preserve"> _xlfn.MINIFS(performance_data[date],performance_data[portfolio_id],performance_data[[#This Row],[portfolio_id]])</f>
        <v>44835</v>
      </c>
      <c r="O1295" s="15">
        <f>_xlfn.MAXIFS(performance_data[portfolio_value],performance_data[portfolio_id],performance_data[[#This Row],[portfolio_id]],performance_data[date],performance_data[[#This Row],[latest_date]])</f>
        <v>443379.74</v>
      </c>
      <c r="P1295" s="15">
        <f>_xlfn.MAXIFS(performance_data[portfolio_value],performance_data[portfolio_id],performance_data[[#This Row],[portfolio_id]],performance_data[date],performance_data[[#This Row],[starting_date]])</f>
        <v>212326.13</v>
      </c>
      <c r="Q1295" s="15">
        <f>performance_data[[#This Row],[latest_value]]-performance_data[[#This Row],[starting_value]]</f>
        <v>231053.61</v>
      </c>
      <c r="R1295" s="15">
        <f>performance_data[[#This Row],[net_inflows]]-performance_data[[#This Row],[net_outflows]]</f>
        <v>-11302.490000000002</v>
      </c>
      <c r="S1295" s="15" t="str">
        <f>IF(performance_data[[#This Row],[net_inflows]]&gt;AVERAGE(performance_data[net_inflows]),"High","Low")</f>
        <v>Low</v>
      </c>
      <c r="T1295" s="15">
        <f>AVERAGEIF(performance_data[inflow_flag],performance_data[[#This Row],[inflow_flag]],performance_data[return_percentage])</f>
        <v>5.0457846277021572</v>
      </c>
      <c r="U1295" s="17">
        <f>IF(performance_data[[#This Row],[return_percentage]]&lt;performance_data[[#This Row],[benchmark_return]],1,0)</f>
        <v>1</v>
      </c>
      <c r="V1295" s="17">
        <f>COUNTIFS(performance_data[portfolio_id],performance_data[[#This Row],[portfolio_id]])</f>
        <v>29</v>
      </c>
      <c r="W1295" s="17">
        <f>COUNTIFS(performance_data[portfolio_id],performance_data[[#This Row],[portfolio_id]],
          performance_data[return_flag],1)</f>
        <v>16</v>
      </c>
      <c r="X1295" s="15">
        <f>performance_data[[#This Row],[underperform_flag_count]]/performance_data[[#This Row],[totalportfoliocount]]</f>
        <v>0.55172413793103448</v>
      </c>
    </row>
    <row r="1296" spans="1:24" x14ac:dyDescent="0.3">
      <c r="A1296">
        <v>3120</v>
      </c>
      <c r="B1296" s="1">
        <v>44892</v>
      </c>
      <c r="C1296">
        <v>200884.53</v>
      </c>
      <c r="D1296">
        <v>17.559999999999999</v>
      </c>
      <c r="E1296">
        <v>18.48</v>
      </c>
      <c r="F1296">
        <v>4892.67</v>
      </c>
      <c r="G1296">
        <v>16348.25</v>
      </c>
      <c r="H1296" t="s">
        <v>2220</v>
      </c>
      <c r="I1296" t="s">
        <v>2217</v>
      </c>
      <c r="J1296">
        <v>11</v>
      </c>
      <c r="K1296" t="s">
        <v>2219</v>
      </c>
      <c r="L1296" t="str">
        <f>IF(performance_data[[#This Row],[return_percentage]]&gt;=performance_data[[#This Row],[benchmark_return]],"Higher","Lower")</f>
        <v>Lower</v>
      </c>
      <c r="M1296" s="14">
        <f xml:space="preserve"> _xlfn.MAXIFS(performance_data[date],performance_data[portfolio_id],performance_data[[#This Row],[portfolio_id]])</f>
        <v>45504</v>
      </c>
      <c r="N1296" s="14">
        <f xml:space="preserve"> _xlfn.MINIFS(performance_data[date],performance_data[portfolio_id],performance_data[[#This Row],[portfolio_id]])</f>
        <v>44835</v>
      </c>
      <c r="O1296" s="15">
        <f>_xlfn.MAXIFS(performance_data[portfolio_value],performance_data[portfolio_id],performance_data[[#This Row],[portfolio_id]],performance_data[date],performance_data[[#This Row],[latest_date]])</f>
        <v>443379.74</v>
      </c>
      <c r="P1296" s="15">
        <f>_xlfn.MAXIFS(performance_data[portfolio_value],performance_data[portfolio_id],performance_data[[#This Row],[portfolio_id]],performance_data[date],performance_data[[#This Row],[starting_date]])</f>
        <v>212326.13</v>
      </c>
      <c r="Q1296" s="15">
        <f>performance_data[[#This Row],[latest_value]]-performance_data[[#This Row],[starting_value]]</f>
        <v>231053.61</v>
      </c>
      <c r="R1296" s="15">
        <f>performance_data[[#This Row],[net_inflows]]-performance_data[[#This Row],[net_outflows]]</f>
        <v>-11455.58</v>
      </c>
      <c r="S1296" s="15" t="str">
        <f>IF(performance_data[[#This Row],[net_inflows]]&gt;AVERAGE(performance_data[net_inflows]),"High","Low")</f>
        <v>Low</v>
      </c>
      <c r="T1296" s="15">
        <f>AVERAGEIF(performance_data[inflow_flag],performance_data[[#This Row],[inflow_flag]],performance_data[return_percentage])</f>
        <v>5.0457846277021572</v>
      </c>
      <c r="U1296" s="17">
        <f>IF(performance_data[[#This Row],[return_percentage]]&lt;performance_data[[#This Row],[benchmark_return]],1,0)</f>
        <v>1</v>
      </c>
      <c r="V1296" s="17">
        <f>COUNTIFS(performance_data[portfolio_id],performance_data[[#This Row],[portfolio_id]])</f>
        <v>29</v>
      </c>
      <c r="W1296" s="17">
        <f>COUNTIFS(performance_data[portfolio_id],performance_data[[#This Row],[portfolio_id]],
          performance_data[return_flag],1)</f>
        <v>16</v>
      </c>
      <c r="X1296" s="15">
        <f>performance_data[[#This Row],[underperform_flag_count]]/performance_data[[#This Row],[totalportfoliocount]]</f>
        <v>0.55172413793103448</v>
      </c>
    </row>
    <row r="1297" spans="1:24" x14ac:dyDescent="0.3">
      <c r="A1297">
        <v>3120</v>
      </c>
      <c r="B1297" s="1">
        <v>45160</v>
      </c>
      <c r="C1297">
        <v>381277.18</v>
      </c>
      <c r="D1297">
        <v>-3.41</v>
      </c>
      <c r="E1297">
        <v>-2.83</v>
      </c>
      <c r="F1297">
        <v>18364.38</v>
      </c>
      <c r="G1297">
        <v>1411.83</v>
      </c>
      <c r="H1297" t="s">
        <v>2213</v>
      </c>
      <c r="I1297" t="s">
        <v>2209</v>
      </c>
      <c r="J1297">
        <v>8</v>
      </c>
      <c r="K1297" t="s">
        <v>2214</v>
      </c>
      <c r="L1297" t="str">
        <f>IF(performance_data[[#This Row],[return_percentage]]&gt;=performance_data[[#This Row],[benchmark_return]],"Higher","Lower")</f>
        <v>Lower</v>
      </c>
      <c r="M1297" s="14">
        <f xml:space="preserve"> _xlfn.MAXIFS(performance_data[date],performance_data[portfolio_id],performance_data[[#This Row],[portfolio_id]])</f>
        <v>45504</v>
      </c>
      <c r="N1297" s="14">
        <f xml:space="preserve"> _xlfn.MINIFS(performance_data[date],performance_data[portfolio_id],performance_data[[#This Row],[portfolio_id]])</f>
        <v>44835</v>
      </c>
      <c r="O1297" s="15">
        <f>_xlfn.MAXIFS(performance_data[portfolio_value],performance_data[portfolio_id],performance_data[[#This Row],[portfolio_id]],performance_data[date],performance_data[[#This Row],[latest_date]])</f>
        <v>443379.74</v>
      </c>
      <c r="P1297" s="15">
        <f>_xlfn.MAXIFS(performance_data[portfolio_value],performance_data[portfolio_id],performance_data[[#This Row],[portfolio_id]],performance_data[date],performance_data[[#This Row],[starting_date]])</f>
        <v>212326.13</v>
      </c>
      <c r="Q1297" s="15">
        <f>performance_data[[#This Row],[latest_value]]-performance_data[[#This Row],[starting_value]]</f>
        <v>231053.61</v>
      </c>
      <c r="R1297" s="15">
        <f>performance_data[[#This Row],[net_inflows]]-performance_data[[#This Row],[net_outflows]]</f>
        <v>16952.550000000003</v>
      </c>
      <c r="S1297" s="15" t="str">
        <f>IF(performance_data[[#This Row],[net_inflows]]&gt;AVERAGE(performance_data[net_inflows]),"High","Low")</f>
        <v>High</v>
      </c>
      <c r="T1297" s="15">
        <f>AVERAGEIF(performance_data[inflow_flag],performance_data[[#This Row],[inflow_flag]],performance_data[return_percentage])</f>
        <v>4.8467905675459724</v>
      </c>
      <c r="U1297" s="17">
        <f>IF(performance_data[[#This Row],[return_percentage]]&lt;performance_data[[#This Row],[benchmark_return]],1,0)</f>
        <v>1</v>
      </c>
      <c r="V1297" s="17">
        <f>COUNTIFS(performance_data[portfolio_id],performance_data[[#This Row],[portfolio_id]])</f>
        <v>29</v>
      </c>
      <c r="W1297" s="17">
        <f>COUNTIFS(performance_data[portfolio_id],performance_data[[#This Row],[portfolio_id]],
          performance_data[return_flag],1)</f>
        <v>16</v>
      </c>
      <c r="X1297" s="15">
        <f>performance_data[[#This Row],[underperform_flag_count]]/performance_data[[#This Row],[totalportfoliocount]]</f>
        <v>0.55172413793103448</v>
      </c>
    </row>
    <row r="1298" spans="1:24" x14ac:dyDescent="0.3">
      <c r="A1298">
        <v>3120</v>
      </c>
      <c r="B1298" s="1">
        <v>45504</v>
      </c>
      <c r="C1298">
        <v>443379.74</v>
      </c>
      <c r="D1298">
        <v>-2.66</v>
      </c>
      <c r="E1298">
        <v>-2.92</v>
      </c>
      <c r="F1298">
        <v>17058.21</v>
      </c>
      <c r="G1298">
        <v>2180.31</v>
      </c>
      <c r="H1298" t="s">
        <v>2205</v>
      </c>
      <c r="I1298" t="s">
        <v>2209</v>
      </c>
      <c r="J1298">
        <v>7</v>
      </c>
      <c r="K1298" t="s">
        <v>2210</v>
      </c>
      <c r="L1298" t="str">
        <f>IF(performance_data[[#This Row],[return_percentage]]&gt;=performance_data[[#This Row],[benchmark_return]],"Higher","Lower")</f>
        <v>Higher</v>
      </c>
      <c r="M1298" s="14">
        <f xml:space="preserve"> _xlfn.MAXIFS(performance_data[date],performance_data[portfolio_id],performance_data[[#This Row],[portfolio_id]])</f>
        <v>45504</v>
      </c>
      <c r="N1298" s="14">
        <f xml:space="preserve"> _xlfn.MINIFS(performance_data[date],performance_data[portfolio_id],performance_data[[#This Row],[portfolio_id]])</f>
        <v>44835</v>
      </c>
      <c r="O1298" s="15">
        <f>_xlfn.MAXIFS(performance_data[portfolio_value],performance_data[portfolio_id],performance_data[[#This Row],[portfolio_id]],performance_data[date],performance_data[[#This Row],[latest_date]])</f>
        <v>443379.74</v>
      </c>
      <c r="P1298" s="15">
        <f>_xlfn.MAXIFS(performance_data[portfolio_value],performance_data[portfolio_id],performance_data[[#This Row],[portfolio_id]],performance_data[date],performance_data[[#This Row],[starting_date]])</f>
        <v>212326.13</v>
      </c>
      <c r="Q1298" s="15">
        <f>performance_data[[#This Row],[latest_value]]-performance_data[[#This Row],[starting_value]]</f>
        <v>231053.61</v>
      </c>
      <c r="R1298" s="15">
        <f>performance_data[[#This Row],[net_inflows]]-performance_data[[#This Row],[net_outflows]]</f>
        <v>14877.9</v>
      </c>
      <c r="S1298" s="15" t="str">
        <f>IF(performance_data[[#This Row],[net_inflows]]&gt;AVERAGE(performance_data[net_inflows]),"High","Low")</f>
        <v>High</v>
      </c>
      <c r="T1298" s="15">
        <f>AVERAGEIF(performance_data[inflow_flag],performance_data[[#This Row],[inflow_flag]],performance_data[return_percentage])</f>
        <v>4.8467905675459724</v>
      </c>
      <c r="U1298" s="17">
        <f>IF(performance_data[[#This Row],[return_percentage]]&lt;performance_data[[#This Row],[benchmark_return]],1,0)</f>
        <v>0</v>
      </c>
      <c r="V1298" s="17">
        <f>COUNTIFS(performance_data[portfolio_id],performance_data[[#This Row],[portfolio_id]])</f>
        <v>29</v>
      </c>
      <c r="W1298" s="17">
        <f>COUNTIFS(performance_data[portfolio_id],performance_data[[#This Row],[portfolio_id]],
          performance_data[return_flag],1)</f>
        <v>16</v>
      </c>
      <c r="X1298" s="15">
        <f>performance_data[[#This Row],[underperform_flag_count]]/performance_data[[#This Row],[totalportfoliocount]]</f>
        <v>0.55172413793103448</v>
      </c>
    </row>
    <row r="1299" spans="1:24" x14ac:dyDescent="0.3">
      <c r="A1299">
        <v>3120</v>
      </c>
      <c r="B1299" s="1">
        <v>45112</v>
      </c>
      <c r="C1299">
        <v>96020.44</v>
      </c>
      <c r="D1299">
        <v>10.32</v>
      </c>
      <c r="E1299">
        <v>11.51</v>
      </c>
      <c r="F1299">
        <v>18681.32</v>
      </c>
      <c r="G1299">
        <v>5363.23</v>
      </c>
      <c r="H1299" t="s">
        <v>2213</v>
      </c>
      <c r="I1299" t="s">
        <v>2209</v>
      </c>
      <c r="J1299">
        <v>7</v>
      </c>
      <c r="K1299" t="s">
        <v>2210</v>
      </c>
      <c r="L1299" t="str">
        <f>IF(performance_data[[#This Row],[return_percentage]]&gt;=performance_data[[#This Row],[benchmark_return]],"Higher","Lower")</f>
        <v>Lower</v>
      </c>
      <c r="M1299" s="14">
        <f xml:space="preserve"> _xlfn.MAXIFS(performance_data[date],performance_data[portfolio_id],performance_data[[#This Row],[portfolio_id]])</f>
        <v>45504</v>
      </c>
      <c r="N1299" s="14">
        <f xml:space="preserve"> _xlfn.MINIFS(performance_data[date],performance_data[portfolio_id],performance_data[[#This Row],[portfolio_id]])</f>
        <v>44835</v>
      </c>
      <c r="O1299" s="15">
        <f>_xlfn.MAXIFS(performance_data[portfolio_value],performance_data[portfolio_id],performance_data[[#This Row],[portfolio_id]],performance_data[date],performance_data[[#This Row],[latest_date]])</f>
        <v>443379.74</v>
      </c>
      <c r="P1299" s="15">
        <f>_xlfn.MAXIFS(performance_data[portfolio_value],performance_data[portfolio_id],performance_data[[#This Row],[portfolio_id]],performance_data[date],performance_data[[#This Row],[starting_date]])</f>
        <v>212326.13</v>
      </c>
      <c r="Q1299" s="15">
        <f>performance_data[[#This Row],[latest_value]]-performance_data[[#This Row],[starting_value]]</f>
        <v>231053.61</v>
      </c>
      <c r="R1299" s="15">
        <f>performance_data[[#This Row],[net_inflows]]-performance_data[[#This Row],[net_outflows]]</f>
        <v>13318.09</v>
      </c>
      <c r="S1299" s="15" t="str">
        <f>IF(performance_data[[#This Row],[net_inflows]]&gt;AVERAGE(performance_data[net_inflows]),"High","Low")</f>
        <v>High</v>
      </c>
      <c r="T1299" s="15">
        <f>AVERAGEIF(performance_data[inflow_flag],performance_data[[#This Row],[inflow_flag]],performance_data[return_percentage])</f>
        <v>4.8467905675459724</v>
      </c>
      <c r="U1299" s="17">
        <f>IF(performance_data[[#This Row],[return_percentage]]&lt;performance_data[[#This Row],[benchmark_return]],1,0)</f>
        <v>1</v>
      </c>
      <c r="V1299" s="17">
        <f>COUNTIFS(performance_data[portfolio_id],performance_data[[#This Row],[portfolio_id]])</f>
        <v>29</v>
      </c>
      <c r="W1299" s="17">
        <f>COUNTIFS(performance_data[portfolio_id],performance_data[[#This Row],[portfolio_id]],
          performance_data[return_flag],1)</f>
        <v>16</v>
      </c>
      <c r="X1299" s="15">
        <f>performance_data[[#This Row],[underperform_flag_count]]/performance_data[[#This Row],[totalportfoliocount]]</f>
        <v>0.55172413793103448</v>
      </c>
    </row>
    <row r="1300" spans="1:24" x14ac:dyDescent="0.3">
      <c r="A1300">
        <v>3120</v>
      </c>
      <c r="B1300" s="1">
        <v>45025</v>
      </c>
      <c r="C1300">
        <v>44675.45</v>
      </c>
      <c r="D1300">
        <v>3.95</v>
      </c>
      <c r="E1300">
        <v>3.18</v>
      </c>
      <c r="F1300">
        <v>15302.71</v>
      </c>
      <c r="G1300">
        <v>17332.25</v>
      </c>
      <c r="H1300" t="s">
        <v>2213</v>
      </c>
      <c r="I1300" t="s">
        <v>2211</v>
      </c>
      <c r="J1300">
        <v>4</v>
      </c>
      <c r="K1300" t="s">
        <v>2216</v>
      </c>
      <c r="L1300" t="str">
        <f>IF(performance_data[[#This Row],[return_percentage]]&gt;=performance_data[[#This Row],[benchmark_return]],"Higher","Lower")</f>
        <v>Higher</v>
      </c>
      <c r="M1300" s="14">
        <f xml:space="preserve"> _xlfn.MAXIFS(performance_data[date],performance_data[portfolio_id],performance_data[[#This Row],[portfolio_id]])</f>
        <v>45504</v>
      </c>
      <c r="N1300" s="14">
        <f xml:space="preserve"> _xlfn.MINIFS(performance_data[date],performance_data[portfolio_id],performance_data[[#This Row],[portfolio_id]])</f>
        <v>44835</v>
      </c>
      <c r="O1300" s="15">
        <f>_xlfn.MAXIFS(performance_data[portfolio_value],performance_data[portfolio_id],performance_data[[#This Row],[portfolio_id]],performance_data[date],performance_data[[#This Row],[latest_date]])</f>
        <v>443379.74</v>
      </c>
      <c r="P1300" s="15">
        <f>_xlfn.MAXIFS(performance_data[portfolio_value],performance_data[portfolio_id],performance_data[[#This Row],[portfolio_id]],performance_data[date],performance_data[[#This Row],[starting_date]])</f>
        <v>212326.13</v>
      </c>
      <c r="Q1300" s="15">
        <f>performance_data[[#This Row],[latest_value]]-performance_data[[#This Row],[starting_value]]</f>
        <v>231053.61</v>
      </c>
      <c r="R1300" s="15">
        <f>performance_data[[#This Row],[net_inflows]]-performance_data[[#This Row],[net_outflows]]</f>
        <v>-2029.5400000000009</v>
      </c>
      <c r="S1300" s="15" t="str">
        <f>IF(performance_data[[#This Row],[net_inflows]]&gt;AVERAGE(performance_data[net_inflows]),"High","Low")</f>
        <v>High</v>
      </c>
      <c r="T1300" s="15">
        <f>AVERAGEIF(performance_data[inflow_flag],performance_data[[#This Row],[inflow_flag]],performance_data[return_percentage])</f>
        <v>4.8467905675459724</v>
      </c>
      <c r="U1300" s="17">
        <f>IF(performance_data[[#This Row],[return_percentage]]&lt;performance_data[[#This Row],[benchmark_return]],1,0)</f>
        <v>0</v>
      </c>
      <c r="V1300" s="17">
        <f>COUNTIFS(performance_data[portfolio_id],performance_data[[#This Row],[portfolio_id]])</f>
        <v>29</v>
      </c>
      <c r="W1300" s="17">
        <f>COUNTIFS(performance_data[portfolio_id],performance_data[[#This Row],[portfolio_id]],
          performance_data[return_flag],1)</f>
        <v>16</v>
      </c>
      <c r="X1300" s="15">
        <f>performance_data[[#This Row],[underperform_flag_count]]/performance_data[[#This Row],[totalportfoliocount]]</f>
        <v>0.55172413793103448</v>
      </c>
    </row>
    <row r="1301" spans="1:24" x14ac:dyDescent="0.3">
      <c r="A1301">
        <v>3120</v>
      </c>
      <c r="B1301" s="1">
        <v>44926</v>
      </c>
      <c r="C1301">
        <v>135016.26</v>
      </c>
      <c r="D1301">
        <v>6.46</v>
      </c>
      <c r="E1301">
        <v>5.67</v>
      </c>
      <c r="F1301">
        <v>19903.71</v>
      </c>
      <c r="G1301">
        <v>6498.68</v>
      </c>
      <c r="H1301" t="s">
        <v>2220</v>
      </c>
      <c r="I1301" t="s">
        <v>2217</v>
      </c>
      <c r="J1301">
        <v>12</v>
      </c>
      <c r="K1301" t="s">
        <v>2218</v>
      </c>
      <c r="L1301" t="str">
        <f>IF(performance_data[[#This Row],[return_percentage]]&gt;=performance_data[[#This Row],[benchmark_return]],"Higher","Lower")</f>
        <v>Higher</v>
      </c>
      <c r="M1301" s="14">
        <f xml:space="preserve"> _xlfn.MAXIFS(performance_data[date],performance_data[portfolio_id],performance_data[[#This Row],[portfolio_id]])</f>
        <v>45504</v>
      </c>
      <c r="N1301" s="14">
        <f xml:space="preserve"> _xlfn.MINIFS(performance_data[date],performance_data[portfolio_id],performance_data[[#This Row],[portfolio_id]])</f>
        <v>44835</v>
      </c>
      <c r="O1301" s="15">
        <f>_xlfn.MAXIFS(performance_data[portfolio_value],performance_data[portfolio_id],performance_data[[#This Row],[portfolio_id]],performance_data[date],performance_data[[#This Row],[latest_date]])</f>
        <v>443379.74</v>
      </c>
      <c r="P1301" s="15">
        <f>_xlfn.MAXIFS(performance_data[portfolio_value],performance_data[portfolio_id],performance_data[[#This Row],[portfolio_id]],performance_data[date],performance_data[[#This Row],[starting_date]])</f>
        <v>212326.13</v>
      </c>
      <c r="Q1301" s="15">
        <f>performance_data[[#This Row],[latest_value]]-performance_data[[#This Row],[starting_value]]</f>
        <v>231053.61</v>
      </c>
      <c r="R1301" s="15">
        <f>performance_data[[#This Row],[net_inflows]]-performance_data[[#This Row],[net_outflows]]</f>
        <v>13405.029999999999</v>
      </c>
      <c r="S1301" s="15" t="str">
        <f>IF(performance_data[[#This Row],[net_inflows]]&gt;AVERAGE(performance_data[net_inflows]),"High","Low")</f>
        <v>High</v>
      </c>
      <c r="T1301" s="15">
        <f>AVERAGEIF(performance_data[inflow_flag],performance_data[[#This Row],[inflow_flag]],performance_data[return_percentage])</f>
        <v>4.8467905675459724</v>
      </c>
      <c r="U1301" s="17">
        <f>IF(performance_data[[#This Row],[return_percentage]]&lt;performance_data[[#This Row],[benchmark_return]],1,0)</f>
        <v>0</v>
      </c>
      <c r="V1301" s="17">
        <f>COUNTIFS(performance_data[portfolio_id],performance_data[[#This Row],[portfolio_id]])</f>
        <v>29</v>
      </c>
      <c r="W1301" s="17">
        <f>COUNTIFS(performance_data[portfolio_id],performance_data[[#This Row],[portfolio_id]],
          performance_data[return_flag],1)</f>
        <v>16</v>
      </c>
      <c r="X1301" s="15">
        <f>performance_data[[#This Row],[underperform_flag_count]]/performance_data[[#This Row],[totalportfoliocount]]</f>
        <v>0.55172413793103448</v>
      </c>
    </row>
    <row r="1302" spans="1:24" x14ac:dyDescent="0.3">
      <c r="A1302">
        <v>3120</v>
      </c>
      <c r="B1302" s="1">
        <v>45374</v>
      </c>
      <c r="C1302">
        <v>386193.48</v>
      </c>
      <c r="D1302">
        <v>17.850000000000001</v>
      </c>
      <c r="E1302">
        <v>20.91</v>
      </c>
      <c r="F1302">
        <v>18341.48</v>
      </c>
      <c r="G1302">
        <v>5580.31</v>
      </c>
      <c r="H1302" t="s">
        <v>2205</v>
      </c>
      <c r="I1302" t="s">
        <v>2206</v>
      </c>
      <c r="J1302">
        <v>3</v>
      </c>
      <c r="K1302" t="s">
        <v>2222</v>
      </c>
      <c r="L1302" t="str">
        <f>IF(performance_data[[#This Row],[return_percentage]]&gt;=performance_data[[#This Row],[benchmark_return]],"Higher","Lower")</f>
        <v>Lower</v>
      </c>
      <c r="M1302" s="14">
        <f xml:space="preserve"> _xlfn.MAXIFS(performance_data[date],performance_data[portfolio_id],performance_data[[#This Row],[portfolio_id]])</f>
        <v>45504</v>
      </c>
      <c r="N1302" s="14">
        <f xml:space="preserve"> _xlfn.MINIFS(performance_data[date],performance_data[portfolio_id],performance_data[[#This Row],[portfolio_id]])</f>
        <v>44835</v>
      </c>
      <c r="O1302" s="15">
        <f>_xlfn.MAXIFS(performance_data[portfolio_value],performance_data[portfolio_id],performance_data[[#This Row],[portfolio_id]],performance_data[date],performance_data[[#This Row],[latest_date]])</f>
        <v>443379.74</v>
      </c>
      <c r="P1302" s="15">
        <f>_xlfn.MAXIFS(performance_data[portfolio_value],performance_data[portfolio_id],performance_data[[#This Row],[portfolio_id]],performance_data[date],performance_data[[#This Row],[starting_date]])</f>
        <v>212326.13</v>
      </c>
      <c r="Q1302" s="15">
        <f>performance_data[[#This Row],[latest_value]]-performance_data[[#This Row],[starting_value]]</f>
        <v>231053.61</v>
      </c>
      <c r="R1302" s="15">
        <f>performance_data[[#This Row],[net_inflows]]-performance_data[[#This Row],[net_outflows]]</f>
        <v>12761.169999999998</v>
      </c>
      <c r="S1302" s="15" t="str">
        <f>IF(performance_data[[#This Row],[net_inflows]]&gt;AVERAGE(performance_data[net_inflows]),"High","Low")</f>
        <v>High</v>
      </c>
      <c r="T1302" s="15">
        <f>AVERAGEIF(performance_data[inflow_flag],performance_data[[#This Row],[inflow_flag]],performance_data[return_percentage])</f>
        <v>4.8467905675459724</v>
      </c>
      <c r="U1302" s="17">
        <f>IF(performance_data[[#This Row],[return_percentage]]&lt;performance_data[[#This Row],[benchmark_return]],1,0)</f>
        <v>1</v>
      </c>
      <c r="V1302" s="17">
        <f>COUNTIFS(performance_data[portfolio_id],performance_data[[#This Row],[portfolio_id]])</f>
        <v>29</v>
      </c>
      <c r="W1302" s="17">
        <f>COUNTIFS(performance_data[portfolio_id],performance_data[[#This Row],[portfolio_id]],
          performance_data[return_flag],1)</f>
        <v>16</v>
      </c>
      <c r="X1302" s="15">
        <f>performance_data[[#This Row],[underperform_flag_count]]/performance_data[[#This Row],[totalportfoliocount]]</f>
        <v>0.55172413793103448</v>
      </c>
    </row>
    <row r="1303" spans="1:24" x14ac:dyDescent="0.3">
      <c r="A1303">
        <v>3120</v>
      </c>
      <c r="B1303" s="1">
        <v>44917</v>
      </c>
      <c r="C1303">
        <v>258305.92000000001</v>
      </c>
      <c r="D1303">
        <v>6.84</v>
      </c>
      <c r="E1303">
        <v>7.11</v>
      </c>
      <c r="F1303">
        <v>8019.55</v>
      </c>
      <c r="G1303">
        <v>11237.34</v>
      </c>
      <c r="H1303" t="s">
        <v>2220</v>
      </c>
      <c r="I1303" t="s">
        <v>2217</v>
      </c>
      <c r="J1303">
        <v>12</v>
      </c>
      <c r="K1303" t="s">
        <v>2218</v>
      </c>
      <c r="L1303" t="str">
        <f>IF(performance_data[[#This Row],[return_percentage]]&gt;=performance_data[[#This Row],[benchmark_return]],"Higher","Lower")</f>
        <v>Lower</v>
      </c>
      <c r="M1303" s="14">
        <f xml:space="preserve"> _xlfn.MAXIFS(performance_data[date],performance_data[portfolio_id],performance_data[[#This Row],[portfolio_id]])</f>
        <v>45504</v>
      </c>
      <c r="N1303" s="14">
        <f xml:space="preserve"> _xlfn.MINIFS(performance_data[date],performance_data[portfolio_id],performance_data[[#This Row],[portfolio_id]])</f>
        <v>44835</v>
      </c>
      <c r="O1303" s="15">
        <f>_xlfn.MAXIFS(performance_data[portfolio_value],performance_data[portfolio_id],performance_data[[#This Row],[portfolio_id]],performance_data[date],performance_data[[#This Row],[latest_date]])</f>
        <v>443379.74</v>
      </c>
      <c r="P1303" s="15">
        <f>_xlfn.MAXIFS(performance_data[portfolio_value],performance_data[portfolio_id],performance_data[[#This Row],[portfolio_id]],performance_data[date],performance_data[[#This Row],[starting_date]])</f>
        <v>212326.13</v>
      </c>
      <c r="Q1303" s="15">
        <f>performance_data[[#This Row],[latest_value]]-performance_data[[#This Row],[starting_value]]</f>
        <v>231053.61</v>
      </c>
      <c r="R1303" s="15">
        <f>performance_data[[#This Row],[net_inflows]]-performance_data[[#This Row],[net_outflows]]</f>
        <v>-3217.79</v>
      </c>
      <c r="S1303" s="15" t="str">
        <f>IF(performance_data[[#This Row],[net_inflows]]&gt;AVERAGE(performance_data[net_inflows]),"High","Low")</f>
        <v>Low</v>
      </c>
      <c r="T1303" s="15">
        <f>AVERAGEIF(performance_data[inflow_flag],performance_data[[#This Row],[inflow_flag]],performance_data[return_percentage])</f>
        <v>5.0457846277021572</v>
      </c>
      <c r="U1303" s="17">
        <f>IF(performance_data[[#This Row],[return_percentage]]&lt;performance_data[[#This Row],[benchmark_return]],1,0)</f>
        <v>1</v>
      </c>
      <c r="V1303" s="17">
        <f>COUNTIFS(performance_data[portfolio_id],performance_data[[#This Row],[portfolio_id]])</f>
        <v>29</v>
      </c>
      <c r="W1303" s="17">
        <f>COUNTIFS(performance_data[portfolio_id],performance_data[[#This Row],[portfolio_id]],
          performance_data[return_flag],1)</f>
        <v>16</v>
      </c>
      <c r="X1303" s="15">
        <f>performance_data[[#This Row],[underperform_flag_count]]/performance_data[[#This Row],[totalportfoliocount]]</f>
        <v>0.55172413793103448</v>
      </c>
    </row>
    <row r="1304" spans="1:24" x14ac:dyDescent="0.3">
      <c r="A1304">
        <v>3193</v>
      </c>
      <c r="B1304" s="1">
        <v>45117</v>
      </c>
      <c r="C1304">
        <v>98830.12</v>
      </c>
      <c r="D1304">
        <v>19.18</v>
      </c>
      <c r="E1304">
        <v>22.28</v>
      </c>
      <c r="F1304">
        <v>6969.43</v>
      </c>
      <c r="G1304">
        <v>15141.97</v>
      </c>
      <c r="H1304" t="s">
        <v>2213</v>
      </c>
      <c r="I1304" t="s">
        <v>2209</v>
      </c>
      <c r="J1304">
        <v>7</v>
      </c>
      <c r="K1304" t="s">
        <v>2210</v>
      </c>
      <c r="L1304" t="str">
        <f>IF(performance_data[[#This Row],[return_percentage]]&gt;=performance_data[[#This Row],[benchmark_return]],"Higher","Lower")</f>
        <v>Lower</v>
      </c>
      <c r="M1304" s="14">
        <f xml:space="preserve"> _xlfn.MAXIFS(performance_data[date],performance_data[portfolio_id],performance_data[[#This Row],[portfolio_id]])</f>
        <v>45557</v>
      </c>
      <c r="N1304" s="14">
        <f xml:space="preserve"> _xlfn.MINIFS(performance_data[date],performance_data[portfolio_id],performance_data[[#This Row],[portfolio_id]])</f>
        <v>44870</v>
      </c>
      <c r="O1304" s="15">
        <f>_xlfn.MAXIFS(performance_data[portfolio_value],performance_data[portfolio_id],performance_data[[#This Row],[portfolio_id]],performance_data[date],performance_data[[#This Row],[latest_date]])</f>
        <v>105380</v>
      </c>
      <c r="P1304" s="15">
        <f>_xlfn.MAXIFS(performance_data[portfolio_value],performance_data[portfolio_id],performance_data[[#This Row],[portfolio_id]],performance_data[date],performance_data[[#This Row],[starting_date]])</f>
        <v>40630.04</v>
      </c>
      <c r="Q1304" s="15">
        <f>performance_data[[#This Row],[latest_value]]-performance_data[[#This Row],[starting_value]]</f>
        <v>64749.96</v>
      </c>
      <c r="R1304" s="15">
        <f>performance_data[[#This Row],[net_inflows]]-performance_data[[#This Row],[net_outflows]]</f>
        <v>-8172.5399999999991</v>
      </c>
      <c r="S1304" s="15" t="str">
        <f>IF(performance_data[[#This Row],[net_inflows]]&gt;AVERAGE(performance_data[net_inflows]),"High","Low")</f>
        <v>Low</v>
      </c>
      <c r="T1304" s="15">
        <f>AVERAGEIF(performance_data[inflow_flag],performance_data[[#This Row],[inflow_flag]],performance_data[return_percentage])</f>
        <v>5.0457846277021572</v>
      </c>
      <c r="U1304" s="17">
        <f>IF(performance_data[[#This Row],[return_percentage]]&lt;performance_data[[#This Row],[benchmark_return]],1,0)</f>
        <v>1</v>
      </c>
      <c r="V1304" s="17">
        <f>COUNTIFS(performance_data[portfolio_id],performance_data[[#This Row],[portfolio_id]])</f>
        <v>15</v>
      </c>
      <c r="W1304" s="17">
        <f>COUNTIFS(performance_data[portfolio_id],performance_data[[#This Row],[portfolio_id]],
          performance_data[return_flag],1)</f>
        <v>10</v>
      </c>
      <c r="X1304" s="15">
        <f>performance_data[[#This Row],[underperform_flag_count]]/performance_data[[#This Row],[totalportfoliocount]]</f>
        <v>0.66666666666666663</v>
      </c>
    </row>
    <row r="1305" spans="1:24" x14ac:dyDescent="0.3">
      <c r="A1305">
        <v>3193</v>
      </c>
      <c r="B1305" s="1">
        <v>45256</v>
      </c>
      <c r="C1305">
        <v>273826.52</v>
      </c>
      <c r="D1305">
        <v>-2.54</v>
      </c>
      <c r="E1305">
        <v>-2.54</v>
      </c>
      <c r="F1305">
        <v>12934.43</v>
      </c>
      <c r="G1305">
        <v>1509.83</v>
      </c>
      <c r="H1305" t="s">
        <v>2213</v>
      </c>
      <c r="I1305" t="s">
        <v>2217</v>
      </c>
      <c r="J1305">
        <v>11</v>
      </c>
      <c r="K1305" t="s">
        <v>2219</v>
      </c>
      <c r="L1305" t="str">
        <f>IF(performance_data[[#This Row],[return_percentage]]&gt;=performance_data[[#This Row],[benchmark_return]],"Higher","Lower")</f>
        <v>Higher</v>
      </c>
      <c r="M1305" s="14">
        <f xml:space="preserve"> _xlfn.MAXIFS(performance_data[date],performance_data[portfolio_id],performance_data[[#This Row],[portfolio_id]])</f>
        <v>45557</v>
      </c>
      <c r="N1305" s="14">
        <f xml:space="preserve"> _xlfn.MINIFS(performance_data[date],performance_data[portfolio_id],performance_data[[#This Row],[portfolio_id]])</f>
        <v>44870</v>
      </c>
      <c r="O1305" s="15">
        <f>_xlfn.MAXIFS(performance_data[portfolio_value],performance_data[portfolio_id],performance_data[[#This Row],[portfolio_id]],performance_data[date],performance_data[[#This Row],[latest_date]])</f>
        <v>105380</v>
      </c>
      <c r="P1305" s="15">
        <f>_xlfn.MAXIFS(performance_data[portfolio_value],performance_data[portfolio_id],performance_data[[#This Row],[portfolio_id]],performance_data[date],performance_data[[#This Row],[starting_date]])</f>
        <v>40630.04</v>
      </c>
      <c r="Q1305" s="15">
        <f>performance_data[[#This Row],[latest_value]]-performance_data[[#This Row],[starting_value]]</f>
        <v>64749.96</v>
      </c>
      <c r="R1305" s="15">
        <f>performance_data[[#This Row],[net_inflows]]-performance_data[[#This Row],[net_outflows]]</f>
        <v>11424.6</v>
      </c>
      <c r="S1305" s="15" t="str">
        <f>IF(performance_data[[#This Row],[net_inflows]]&gt;AVERAGE(performance_data[net_inflows]),"High","Low")</f>
        <v>High</v>
      </c>
      <c r="T1305" s="15">
        <f>AVERAGEIF(performance_data[inflow_flag],performance_data[[#This Row],[inflow_flag]],performance_data[return_percentage])</f>
        <v>4.8467905675459724</v>
      </c>
      <c r="U1305" s="17">
        <f>IF(performance_data[[#This Row],[return_percentage]]&lt;performance_data[[#This Row],[benchmark_return]],1,0)</f>
        <v>0</v>
      </c>
      <c r="V1305" s="17">
        <f>COUNTIFS(performance_data[portfolio_id],performance_data[[#This Row],[portfolio_id]])</f>
        <v>15</v>
      </c>
      <c r="W1305" s="17">
        <f>COUNTIFS(performance_data[portfolio_id],performance_data[[#This Row],[portfolio_id]],
          performance_data[return_flag],1)</f>
        <v>10</v>
      </c>
      <c r="X1305" s="15">
        <f>performance_data[[#This Row],[underperform_flag_count]]/performance_data[[#This Row],[totalportfoliocount]]</f>
        <v>0.66666666666666663</v>
      </c>
    </row>
    <row r="1306" spans="1:24" x14ac:dyDescent="0.3">
      <c r="A1306">
        <v>3193</v>
      </c>
      <c r="B1306" s="1">
        <v>45045</v>
      </c>
      <c r="C1306">
        <v>67847.05</v>
      </c>
      <c r="D1306">
        <v>14.8</v>
      </c>
      <c r="E1306">
        <v>16.25</v>
      </c>
      <c r="F1306">
        <v>13385.09</v>
      </c>
      <c r="G1306">
        <v>447.59</v>
      </c>
      <c r="H1306" t="s">
        <v>2213</v>
      </c>
      <c r="I1306" t="s">
        <v>2211</v>
      </c>
      <c r="J1306">
        <v>4</v>
      </c>
      <c r="K1306" t="s">
        <v>2216</v>
      </c>
      <c r="L1306" t="str">
        <f>IF(performance_data[[#This Row],[return_percentage]]&gt;=performance_data[[#This Row],[benchmark_return]],"Higher","Lower")</f>
        <v>Lower</v>
      </c>
      <c r="M1306" s="14">
        <f xml:space="preserve"> _xlfn.MAXIFS(performance_data[date],performance_data[portfolio_id],performance_data[[#This Row],[portfolio_id]])</f>
        <v>45557</v>
      </c>
      <c r="N1306" s="14">
        <f xml:space="preserve"> _xlfn.MINIFS(performance_data[date],performance_data[portfolio_id],performance_data[[#This Row],[portfolio_id]])</f>
        <v>44870</v>
      </c>
      <c r="O1306" s="15">
        <f>_xlfn.MAXIFS(performance_data[portfolio_value],performance_data[portfolio_id],performance_data[[#This Row],[portfolio_id]],performance_data[date],performance_data[[#This Row],[latest_date]])</f>
        <v>105380</v>
      </c>
      <c r="P1306" s="15">
        <f>_xlfn.MAXIFS(performance_data[portfolio_value],performance_data[portfolio_id],performance_data[[#This Row],[portfolio_id]],performance_data[date],performance_data[[#This Row],[starting_date]])</f>
        <v>40630.04</v>
      </c>
      <c r="Q1306" s="15">
        <f>performance_data[[#This Row],[latest_value]]-performance_data[[#This Row],[starting_value]]</f>
        <v>64749.96</v>
      </c>
      <c r="R1306" s="15">
        <f>performance_data[[#This Row],[net_inflows]]-performance_data[[#This Row],[net_outflows]]</f>
        <v>12937.5</v>
      </c>
      <c r="S1306" s="15" t="str">
        <f>IF(performance_data[[#This Row],[net_inflows]]&gt;AVERAGE(performance_data[net_inflows]),"High","Low")</f>
        <v>High</v>
      </c>
      <c r="T1306" s="15">
        <f>AVERAGEIF(performance_data[inflow_flag],performance_data[[#This Row],[inflow_flag]],performance_data[return_percentage])</f>
        <v>4.8467905675459724</v>
      </c>
      <c r="U1306" s="17">
        <f>IF(performance_data[[#This Row],[return_percentage]]&lt;performance_data[[#This Row],[benchmark_return]],1,0)</f>
        <v>1</v>
      </c>
      <c r="V1306" s="17">
        <f>COUNTIFS(performance_data[portfolio_id],performance_data[[#This Row],[portfolio_id]])</f>
        <v>15</v>
      </c>
      <c r="W1306" s="17">
        <f>COUNTIFS(performance_data[portfolio_id],performance_data[[#This Row],[portfolio_id]],
          performance_data[return_flag],1)</f>
        <v>10</v>
      </c>
      <c r="X1306" s="15">
        <f>performance_data[[#This Row],[underperform_flag_count]]/performance_data[[#This Row],[totalportfoliocount]]</f>
        <v>0.66666666666666663</v>
      </c>
    </row>
    <row r="1307" spans="1:24" x14ac:dyDescent="0.3">
      <c r="A1307">
        <v>3193</v>
      </c>
      <c r="B1307" s="1">
        <v>44907</v>
      </c>
      <c r="C1307">
        <v>6265.57</v>
      </c>
      <c r="D1307">
        <v>4.76</v>
      </c>
      <c r="E1307">
        <v>5.27</v>
      </c>
      <c r="F1307">
        <v>1650.5</v>
      </c>
      <c r="G1307">
        <v>3344.81</v>
      </c>
      <c r="H1307" t="s">
        <v>2220</v>
      </c>
      <c r="I1307" t="s">
        <v>2217</v>
      </c>
      <c r="J1307">
        <v>12</v>
      </c>
      <c r="K1307" t="s">
        <v>2218</v>
      </c>
      <c r="L1307" t="str">
        <f>IF(performance_data[[#This Row],[return_percentage]]&gt;=performance_data[[#This Row],[benchmark_return]],"Higher","Lower")</f>
        <v>Lower</v>
      </c>
      <c r="M1307" s="14">
        <f xml:space="preserve"> _xlfn.MAXIFS(performance_data[date],performance_data[portfolio_id],performance_data[[#This Row],[portfolio_id]])</f>
        <v>45557</v>
      </c>
      <c r="N1307" s="14">
        <f xml:space="preserve"> _xlfn.MINIFS(performance_data[date],performance_data[portfolio_id],performance_data[[#This Row],[portfolio_id]])</f>
        <v>44870</v>
      </c>
      <c r="O1307" s="15">
        <f>_xlfn.MAXIFS(performance_data[portfolio_value],performance_data[portfolio_id],performance_data[[#This Row],[portfolio_id]],performance_data[date],performance_data[[#This Row],[latest_date]])</f>
        <v>105380</v>
      </c>
      <c r="P1307" s="15">
        <f>_xlfn.MAXIFS(performance_data[portfolio_value],performance_data[portfolio_id],performance_data[[#This Row],[portfolio_id]],performance_data[date],performance_data[[#This Row],[starting_date]])</f>
        <v>40630.04</v>
      </c>
      <c r="Q1307" s="15">
        <f>performance_data[[#This Row],[latest_value]]-performance_data[[#This Row],[starting_value]]</f>
        <v>64749.96</v>
      </c>
      <c r="R1307" s="15">
        <f>performance_data[[#This Row],[net_inflows]]-performance_data[[#This Row],[net_outflows]]</f>
        <v>-1694.31</v>
      </c>
      <c r="S1307" s="15" t="str">
        <f>IF(performance_data[[#This Row],[net_inflows]]&gt;AVERAGE(performance_data[net_inflows]),"High","Low")</f>
        <v>Low</v>
      </c>
      <c r="T1307" s="15">
        <f>AVERAGEIF(performance_data[inflow_flag],performance_data[[#This Row],[inflow_flag]],performance_data[return_percentage])</f>
        <v>5.0457846277021572</v>
      </c>
      <c r="U1307" s="17">
        <f>IF(performance_data[[#This Row],[return_percentage]]&lt;performance_data[[#This Row],[benchmark_return]],1,0)</f>
        <v>1</v>
      </c>
      <c r="V1307" s="17">
        <f>COUNTIFS(performance_data[portfolio_id],performance_data[[#This Row],[portfolio_id]])</f>
        <v>15</v>
      </c>
      <c r="W1307" s="17">
        <f>COUNTIFS(performance_data[portfolio_id],performance_data[[#This Row],[portfolio_id]],
          performance_data[return_flag],1)</f>
        <v>10</v>
      </c>
      <c r="X1307" s="15">
        <f>performance_data[[#This Row],[underperform_flag_count]]/performance_data[[#This Row],[totalportfoliocount]]</f>
        <v>0.66666666666666663</v>
      </c>
    </row>
    <row r="1308" spans="1:24" x14ac:dyDescent="0.3">
      <c r="A1308">
        <v>3193</v>
      </c>
      <c r="B1308" s="1">
        <v>45245</v>
      </c>
      <c r="C1308">
        <v>388624.96</v>
      </c>
      <c r="D1308">
        <v>-2.4900000000000002</v>
      </c>
      <c r="E1308">
        <v>-2.1</v>
      </c>
      <c r="F1308">
        <v>15205.98</v>
      </c>
      <c r="G1308">
        <v>1077.47</v>
      </c>
      <c r="H1308" t="s">
        <v>2213</v>
      </c>
      <c r="I1308" t="s">
        <v>2217</v>
      </c>
      <c r="J1308">
        <v>11</v>
      </c>
      <c r="K1308" t="s">
        <v>2219</v>
      </c>
      <c r="L1308" t="str">
        <f>IF(performance_data[[#This Row],[return_percentage]]&gt;=performance_data[[#This Row],[benchmark_return]],"Higher","Lower")</f>
        <v>Lower</v>
      </c>
      <c r="M1308" s="14">
        <f xml:space="preserve"> _xlfn.MAXIFS(performance_data[date],performance_data[portfolio_id],performance_data[[#This Row],[portfolio_id]])</f>
        <v>45557</v>
      </c>
      <c r="N1308" s="14">
        <f xml:space="preserve"> _xlfn.MINIFS(performance_data[date],performance_data[portfolio_id],performance_data[[#This Row],[portfolio_id]])</f>
        <v>44870</v>
      </c>
      <c r="O1308" s="15">
        <f>_xlfn.MAXIFS(performance_data[portfolio_value],performance_data[portfolio_id],performance_data[[#This Row],[portfolio_id]],performance_data[date],performance_data[[#This Row],[latest_date]])</f>
        <v>105380</v>
      </c>
      <c r="P1308" s="15">
        <f>_xlfn.MAXIFS(performance_data[portfolio_value],performance_data[portfolio_id],performance_data[[#This Row],[portfolio_id]],performance_data[date],performance_data[[#This Row],[starting_date]])</f>
        <v>40630.04</v>
      </c>
      <c r="Q1308" s="15">
        <f>performance_data[[#This Row],[latest_value]]-performance_data[[#This Row],[starting_value]]</f>
        <v>64749.96</v>
      </c>
      <c r="R1308" s="15">
        <f>performance_data[[#This Row],[net_inflows]]-performance_data[[#This Row],[net_outflows]]</f>
        <v>14128.51</v>
      </c>
      <c r="S1308" s="15" t="str">
        <f>IF(performance_data[[#This Row],[net_inflows]]&gt;AVERAGE(performance_data[net_inflows]),"High","Low")</f>
        <v>High</v>
      </c>
      <c r="T1308" s="15">
        <f>AVERAGEIF(performance_data[inflow_flag],performance_data[[#This Row],[inflow_flag]],performance_data[return_percentage])</f>
        <v>4.8467905675459724</v>
      </c>
      <c r="U1308" s="17">
        <f>IF(performance_data[[#This Row],[return_percentage]]&lt;performance_data[[#This Row],[benchmark_return]],1,0)</f>
        <v>1</v>
      </c>
      <c r="V1308" s="17">
        <f>COUNTIFS(performance_data[portfolio_id],performance_data[[#This Row],[portfolio_id]])</f>
        <v>15</v>
      </c>
      <c r="W1308" s="17">
        <f>COUNTIFS(performance_data[portfolio_id],performance_data[[#This Row],[portfolio_id]],
          performance_data[return_flag],1)</f>
        <v>10</v>
      </c>
      <c r="X1308" s="15">
        <f>performance_data[[#This Row],[underperform_flag_count]]/performance_data[[#This Row],[totalportfoliocount]]</f>
        <v>0.66666666666666663</v>
      </c>
    </row>
    <row r="1309" spans="1:24" x14ac:dyDescent="0.3">
      <c r="A1309">
        <v>3193</v>
      </c>
      <c r="B1309" s="1">
        <v>44870</v>
      </c>
      <c r="C1309">
        <v>40630.04</v>
      </c>
      <c r="D1309">
        <v>3.02</v>
      </c>
      <c r="E1309">
        <v>2.92</v>
      </c>
      <c r="F1309">
        <v>7145.48</v>
      </c>
      <c r="G1309">
        <v>16764.599999999999</v>
      </c>
      <c r="H1309" t="s">
        <v>2220</v>
      </c>
      <c r="I1309" t="s">
        <v>2217</v>
      </c>
      <c r="J1309">
        <v>11</v>
      </c>
      <c r="K1309" t="s">
        <v>2219</v>
      </c>
      <c r="L1309" t="str">
        <f>IF(performance_data[[#This Row],[return_percentage]]&gt;=performance_data[[#This Row],[benchmark_return]],"Higher","Lower")</f>
        <v>Higher</v>
      </c>
      <c r="M1309" s="14">
        <f xml:space="preserve"> _xlfn.MAXIFS(performance_data[date],performance_data[portfolio_id],performance_data[[#This Row],[portfolio_id]])</f>
        <v>45557</v>
      </c>
      <c r="N1309" s="14">
        <f xml:space="preserve"> _xlfn.MINIFS(performance_data[date],performance_data[portfolio_id],performance_data[[#This Row],[portfolio_id]])</f>
        <v>44870</v>
      </c>
      <c r="O1309" s="15">
        <f>_xlfn.MAXIFS(performance_data[portfolio_value],performance_data[portfolio_id],performance_data[[#This Row],[portfolio_id]],performance_data[date],performance_data[[#This Row],[latest_date]])</f>
        <v>105380</v>
      </c>
      <c r="P1309" s="15">
        <f>_xlfn.MAXIFS(performance_data[portfolio_value],performance_data[portfolio_id],performance_data[[#This Row],[portfolio_id]],performance_data[date],performance_data[[#This Row],[starting_date]])</f>
        <v>40630.04</v>
      </c>
      <c r="Q1309" s="15">
        <f>performance_data[[#This Row],[latest_value]]-performance_data[[#This Row],[starting_value]]</f>
        <v>64749.96</v>
      </c>
      <c r="R1309" s="15">
        <f>performance_data[[#This Row],[net_inflows]]-performance_data[[#This Row],[net_outflows]]</f>
        <v>-9619.119999999999</v>
      </c>
      <c r="S1309" s="15" t="str">
        <f>IF(performance_data[[#This Row],[net_inflows]]&gt;AVERAGE(performance_data[net_inflows]),"High","Low")</f>
        <v>Low</v>
      </c>
      <c r="T1309" s="15">
        <f>AVERAGEIF(performance_data[inflow_flag],performance_data[[#This Row],[inflow_flag]],performance_data[return_percentage])</f>
        <v>5.0457846277021572</v>
      </c>
      <c r="U1309" s="17">
        <f>IF(performance_data[[#This Row],[return_percentage]]&lt;performance_data[[#This Row],[benchmark_return]],1,0)</f>
        <v>0</v>
      </c>
      <c r="V1309" s="17">
        <f>COUNTIFS(performance_data[portfolio_id],performance_data[[#This Row],[portfolio_id]])</f>
        <v>15</v>
      </c>
      <c r="W1309" s="17">
        <f>COUNTIFS(performance_data[portfolio_id],performance_data[[#This Row],[portfolio_id]],
          performance_data[return_flag],1)</f>
        <v>10</v>
      </c>
      <c r="X1309" s="15">
        <f>performance_data[[#This Row],[underperform_flag_count]]/performance_data[[#This Row],[totalportfoliocount]]</f>
        <v>0.66666666666666663</v>
      </c>
    </row>
    <row r="1310" spans="1:24" x14ac:dyDescent="0.3">
      <c r="A1310">
        <v>3193</v>
      </c>
      <c r="B1310" s="1">
        <v>45170</v>
      </c>
      <c r="C1310">
        <v>158715.15</v>
      </c>
      <c r="D1310">
        <v>13.61</v>
      </c>
      <c r="E1310">
        <v>14.95</v>
      </c>
      <c r="F1310">
        <v>5181.3100000000004</v>
      </c>
      <c r="G1310">
        <v>11413.86</v>
      </c>
      <c r="H1310" t="s">
        <v>2213</v>
      </c>
      <c r="I1310" t="s">
        <v>2209</v>
      </c>
      <c r="J1310">
        <v>9</v>
      </c>
      <c r="K1310" t="s">
        <v>2221</v>
      </c>
      <c r="L1310" t="str">
        <f>IF(performance_data[[#This Row],[return_percentage]]&gt;=performance_data[[#This Row],[benchmark_return]],"Higher","Lower")</f>
        <v>Lower</v>
      </c>
      <c r="M1310" s="14">
        <f xml:space="preserve"> _xlfn.MAXIFS(performance_data[date],performance_data[portfolio_id],performance_data[[#This Row],[portfolio_id]])</f>
        <v>45557</v>
      </c>
      <c r="N1310" s="14">
        <f xml:space="preserve"> _xlfn.MINIFS(performance_data[date],performance_data[portfolio_id],performance_data[[#This Row],[portfolio_id]])</f>
        <v>44870</v>
      </c>
      <c r="O1310" s="15">
        <f>_xlfn.MAXIFS(performance_data[portfolio_value],performance_data[portfolio_id],performance_data[[#This Row],[portfolio_id]],performance_data[date],performance_data[[#This Row],[latest_date]])</f>
        <v>105380</v>
      </c>
      <c r="P1310" s="15">
        <f>_xlfn.MAXIFS(performance_data[portfolio_value],performance_data[portfolio_id],performance_data[[#This Row],[portfolio_id]],performance_data[date],performance_data[[#This Row],[starting_date]])</f>
        <v>40630.04</v>
      </c>
      <c r="Q1310" s="15">
        <f>performance_data[[#This Row],[latest_value]]-performance_data[[#This Row],[starting_value]]</f>
        <v>64749.96</v>
      </c>
      <c r="R1310" s="15">
        <f>performance_data[[#This Row],[net_inflows]]-performance_data[[#This Row],[net_outflows]]</f>
        <v>-6232.55</v>
      </c>
      <c r="S1310" s="15" t="str">
        <f>IF(performance_data[[#This Row],[net_inflows]]&gt;AVERAGE(performance_data[net_inflows]),"High","Low")</f>
        <v>Low</v>
      </c>
      <c r="T1310" s="15">
        <f>AVERAGEIF(performance_data[inflow_flag],performance_data[[#This Row],[inflow_flag]],performance_data[return_percentage])</f>
        <v>5.0457846277021572</v>
      </c>
      <c r="U1310" s="17">
        <f>IF(performance_data[[#This Row],[return_percentage]]&lt;performance_data[[#This Row],[benchmark_return]],1,0)</f>
        <v>1</v>
      </c>
      <c r="V1310" s="17">
        <f>COUNTIFS(performance_data[portfolio_id],performance_data[[#This Row],[portfolio_id]])</f>
        <v>15</v>
      </c>
      <c r="W1310" s="17">
        <f>COUNTIFS(performance_data[portfolio_id],performance_data[[#This Row],[portfolio_id]],
          performance_data[return_flag],1)</f>
        <v>10</v>
      </c>
      <c r="X1310" s="15">
        <f>performance_data[[#This Row],[underperform_flag_count]]/performance_data[[#This Row],[totalportfoliocount]]</f>
        <v>0.66666666666666663</v>
      </c>
    </row>
    <row r="1311" spans="1:24" x14ac:dyDescent="0.3">
      <c r="A1311">
        <v>3193</v>
      </c>
      <c r="B1311" s="1">
        <v>45408</v>
      </c>
      <c r="C1311">
        <v>409764.32</v>
      </c>
      <c r="D1311">
        <v>0.34</v>
      </c>
      <c r="E1311">
        <v>0.36</v>
      </c>
      <c r="F1311">
        <v>18228.47</v>
      </c>
      <c r="G1311">
        <v>17371.95</v>
      </c>
      <c r="H1311" t="s">
        <v>2205</v>
      </c>
      <c r="I1311" t="s">
        <v>2211</v>
      </c>
      <c r="J1311">
        <v>4</v>
      </c>
      <c r="K1311" t="s">
        <v>2216</v>
      </c>
      <c r="L1311" t="str">
        <f>IF(performance_data[[#This Row],[return_percentage]]&gt;=performance_data[[#This Row],[benchmark_return]],"Higher","Lower")</f>
        <v>Lower</v>
      </c>
      <c r="M1311" s="14">
        <f xml:space="preserve"> _xlfn.MAXIFS(performance_data[date],performance_data[portfolio_id],performance_data[[#This Row],[portfolio_id]])</f>
        <v>45557</v>
      </c>
      <c r="N1311" s="14">
        <f xml:space="preserve"> _xlfn.MINIFS(performance_data[date],performance_data[portfolio_id],performance_data[[#This Row],[portfolio_id]])</f>
        <v>44870</v>
      </c>
      <c r="O1311" s="15">
        <f>_xlfn.MAXIFS(performance_data[portfolio_value],performance_data[portfolio_id],performance_data[[#This Row],[portfolio_id]],performance_data[date],performance_data[[#This Row],[latest_date]])</f>
        <v>105380</v>
      </c>
      <c r="P1311" s="15">
        <f>_xlfn.MAXIFS(performance_data[portfolio_value],performance_data[portfolio_id],performance_data[[#This Row],[portfolio_id]],performance_data[date],performance_data[[#This Row],[starting_date]])</f>
        <v>40630.04</v>
      </c>
      <c r="Q1311" s="15">
        <f>performance_data[[#This Row],[latest_value]]-performance_data[[#This Row],[starting_value]]</f>
        <v>64749.96</v>
      </c>
      <c r="R1311" s="15">
        <f>performance_data[[#This Row],[net_inflows]]-performance_data[[#This Row],[net_outflows]]</f>
        <v>856.52000000000044</v>
      </c>
      <c r="S1311" s="15" t="str">
        <f>IF(performance_data[[#This Row],[net_inflows]]&gt;AVERAGE(performance_data[net_inflows]),"High","Low")</f>
        <v>High</v>
      </c>
      <c r="T1311" s="15">
        <f>AVERAGEIF(performance_data[inflow_flag],performance_data[[#This Row],[inflow_flag]],performance_data[return_percentage])</f>
        <v>4.8467905675459724</v>
      </c>
      <c r="U1311" s="17">
        <f>IF(performance_data[[#This Row],[return_percentage]]&lt;performance_data[[#This Row],[benchmark_return]],1,0)</f>
        <v>1</v>
      </c>
      <c r="V1311" s="17">
        <f>COUNTIFS(performance_data[portfolio_id],performance_data[[#This Row],[portfolio_id]])</f>
        <v>15</v>
      </c>
      <c r="W1311" s="17">
        <f>COUNTIFS(performance_data[portfolio_id],performance_data[[#This Row],[portfolio_id]],
          performance_data[return_flag],1)</f>
        <v>10</v>
      </c>
      <c r="X1311" s="15">
        <f>performance_data[[#This Row],[underperform_flag_count]]/performance_data[[#This Row],[totalportfoliocount]]</f>
        <v>0.66666666666666663</v>
      </c>
    </row>
    <row r="1312" spans="1:24" x14ac:dyDescent="0.3">
      <c r="A1312">
        <v>3193</v>
      </c>
      <c r="B1312" s="1">
        <v>45050</v>
      </c>
      <c r="C1312">
        <v>376286.5</v>
      </c>
      <c r="D1312">
        <v>15.47</v>
      </c>
      <c r="E1312">
        <v>12.5</v>
      </c>
      <c r="F1312">
        <v>3829.87</v>
      </c>
      <c r="G1312">
        <v>6574.93</v>
      </c>
      <c r="H1312" t="s">
        <v>2213</v>
      </c>
      <c r="I1312" t="s">
        <v>2211</v>
      </c>
      <c r="J1312">
        <v>5</v>
      </c>
      <c r="K1312" t="s">
        <v>2223</v>
      </c>
      <c r="L1312" t="str">
        <f>IF(performance_data[[#This Row],[return_percentage]]&gt;=performance_data[[#This Row],[benchmark_return]],"Higher","Lower")</f>
        <v>Higher</v>
      </c>
      <c r="M1312" s="14">
        <f xml:space="preserve"> _xlfn.MAXIFS(performance_data[date],performance_data[portfolio_id],performance_data[[#This Row],[portfolio_id]])</f>
        <v>45557</v>
      </c>
      <c r="N1312" s="14">
        <f xml:space="preserve"> _xlfn.MINIFS(performance_data[date],performance_data[portfolio_id],performance_data[[#This Row],[portfolio_id]])</f>
        <v>44870</v>
      </c>
      <c r="O1312" s="15">
        <f>_xlfn.MAXIFS(performance_data[portfolio_value],performance_data[portfolio_id],performance_data[[#This Row],[portfolio_id]],performance_data[date],performance_data[[#This Row],[latest_date]])</f>
        <v>105380</v>
      </c>
      <c r="P1312" s="15">
        <f>_xlfn.MAXIFS(performance_data[portfolio_value],performance_data[portfolio_id],performance_data[[#This Row],[portfolio_id]],performance_data[date],performance_data[[#This Row],[starting_date]])</f>
        <v>40630.04</v>
      </c>
      <c r="Q1312" s="15">
        <f>performance_data[[#This Row],[latest_value]]-performance_data[[#This Row],[starting_value]]</f>
        <v>64749.96</v>
      </c>
      <c r="R1312" s="15">
        <f>performance_data[[#This Row],[net_inflows]]-performance_data[[#This Row],[net_outflows]]</f>
        <v>-2745.0600000000004</v>
      </c>
      <c r="S1312" s="15" t="str">
        <f>IF(performance_data[[#This Row],[net_inflows]]&gt;AVERAGE(performance_data[net_inflows]),"High","Low")</f>
        <v>Low</v>
      </c>
      <c r="T1312" s="15">
        <f>AVERAGEIF(performance_data[inflow_flag],performance_data[[#This Row],[inflow_flag]],performance_data[return_percentage])</f>
        <v>5.0457846277021572</v>
      </c>
      <c r="U1312" s="17">
        <f>IF(performance_data[[#This Row],[return_percentage]]&lt;performance_data[[#This Row],[benchmark_return]],1,0)</f>
        <v>0</v>
      </c>
      <c r="V1312" s="17">
        <f>COUNTIFS(performance_data[portfolio_id],performance_data[[#This Row],[portfolio_id]])</f>
        <v>15</v>
      </c>
      <c r="W1312" s="17">
        <f>COUNTIFS(performance_data[portfolio_id],performance_data[[#This Row],[portfolio_id]],
          performance_data[return_flag],1)</f>
        <v>10</v>
      </c>
      <c r="X1312" s="15">
        <f>performance_data[[#This Row],[underperform_flag_count]]/performance_data[[#This Row],[totalportfoliocount]]</f>
        <v>0.66666666666666663</v>
      </c>
    </row>
    <row r="1313" spans="1:24" x14ac:dyDescent="0.3">
      <c r="A1313">
        <v>3193</v>
      </c>
      <c r="B1313" s="1">
        <v>45440</v>
      </c>
      <c r="C1313">
        <v>342620.38</v>
      </c>
      <c r="D1313">
        <v>17.059999999999999</v>
      </c>
      <c r="E1313">
        <v>18.52</v>
      </c>
      <c r="F1313">
        <v>17999.78</v>
      </c>
      <c r="G1313">
        <v>2863.27</v>
      </c>
      <c r="H1313" t="s">
        <v>2205</v>
      </c>
      <c r="I1313" t="s">
        <v>2211</v>
      </c>
      <c r="J1313">
        <v>5</v>
      </c>
      <c r="K1313" t="s">
        <v>2223</v>
      </c>
      <c r="L1313" t="str">
        <f>IF(performance_data[[#This Row],[return_percentage]]&gt;=performance_data[[#This Row],[benchmark_return]],"Higher","Lower")</f>
        <v>Lower</v>
      </c>
      <c r="M1313" s="14">
        <f xml:space="preserve"> _xlfn.MAXIFS(performance_data[date],performance_data[portfolio_id],performance_data[[#This Row],[portfolio_id]])</f>
        <v>45557</v>
      </c>
      <c r="N1313" s="14">
        <f xml:space="preserve"> _xlfn.MINIFS(performance_data[date],performance_data[portfolio_id],performance_data[[#This Row],[portfolio_id]])</f>
        <v>44870</v>
      </c>
      <c r="O1313" s="15">
        <f>_xlfn.MAXIFS(performance_data[portfolio_value],performance_data[portfolio_id],performance_data[[#This Row],[portfolio_id]],performance_data[date],performance_data[[#This Row],[latest_date]])</f>
        <v>105380</v>
      </c>
      <c r="P1313" s="15">
        <f>_xlfn.MAXIFS(performance_data[portfolio_value],performance_data[portfolio_id],performance_data[[#This Row],[portfolio_id]],performance_data[date],performance_data[[#This Row],[starting_date]])</f>
        <v>40630.04</v>
      </c>
      <c r="Q1313" s="15">
        <f>performance_data[[#This Row],[latest_value]]-performance_data[[#This Row],[starting_value]]</f>
        <v>64749.96</v>
      </c>
      <c r="R1313" s="15">
        <f>performance_data[[#This Row],[net_inflows]]-performance_data[[#This Row],[net_outflows]]</f>
        <v>15136.509999999998</v>
      </c>
      <c r="S1313" s="15" t="str">
        <f>IF(performance_data[[#This Row],[net_inflows]]&gt;AVERAGE(performance_data[net_inflows]),"High","Low")</f>
        <v>High</v>
      </c>
      <c r="T1313" s="15">
        <f>AVERAGEIF(performance_data[inflow_flag],performance_data[[#This Row],[inflow_flag]],performance_data[return_percentage])</f>
        <v>4.8467905675459724</v>
      </c>
      <c r="U1313" s="17">
        <f>IF(performance_data[[#This Row],[return_percentage]]&lt;performance_data[[#This Row],[benchmark_return]],1,0)</f>
        <v>1</v>
      </c>
      <c r="V1313" s="17">
        <f>COUNTIFS(performance_data[portfolio_id],performance_data[[#This Row],[portfolio_id]])</f>
        <v>15</v>
      </c>
      <c r="W1313" s="17">
        <f>COUNTIFS(performance_data[portfolio_id],performance_data[[#This Row],[portfolio_id]],
          performance_data[return_flag],1)</f>
        <v>10</v>
      </c>
      <c r="X1313" s="15">
        <f>performance_data[[#This Row],[underperform_flag_count]]/performance_data[[#This Row],[totalportfoliocount]]</f>
        <v>0.66666666666666663</v>
      </c>
    </row>
    <row r="1314" spans="1:24" x14ac:dyDescent="0.3">
      <c r="A1314">
        <v>3193</v>
      </c>
      <c r="B1314" s="1">
        <v>45036</v>
      </c>
      <c r="C1314">
        <v>212662.7</v>
      </c>
      <c r="D1314">
        <v>3.33</v>
      </c>
      <c r="E1314">
        <v>3.55</v>
      </c>
      <c r="F1314">
        <v>5141.71</v>
      </c>
      <c r="G1314">
        <v>17962.310000000001</v>
      </c>
      <c r="H1314" t="s">
        <v>2213</v>
      </c>
      <c r="I1314" t="s">
        <v>2211</v>
      </c>
      <c r="J1314">
        <v>4</v>
      </c>
      <c r="K1314" t="s">
        <v>2216</v>
      </c>
      <c r="L1314" t="str">
        <f>IF(performance_data[[#This Row],[return_percentage]]&gt;=performance_data[[#This Row],[benchmark_return]],"Higher","Lower")</f>
        <v>Lower</v>
      </c>
      <c r="M1314" s="14">
        <f xml:space="preserve"> _xlfn.MAXIFS(performance_data[date],performance_data[portfolio_id],performance_data[[#This Row],[portfolio_id]])</f>
        <v>45557</v>
      </c>
      <c r="N1314" s="14">
        <f xml:space="preserve"> _xlfn.MINIFS(performance_data[date],performance_data[portfolio_id],performance_data[[#This Row],[portfolio_id]])</f>
        <v>44870</v>
      </c>
      <c r="O1314" s="15">
        <f>_xlfn.MAXIFS(performance_data[portfolio_value],performance_data[portfolio_id],performance_data[[#This Row],[portfolio_id]],performance_data[date],performance_data[[#This Row],[latest_date]])</f>
        <v>105380</v>
      </c>
      <c r="P1314" s="15">
        <f>_xlfn.MAXIFS(performance_data[portfolio_value],performance_data[portfolio_id],performance_data[[#This Row],[portfolio_id]],performance_data[date],performance_data[[#This Row],[starting_date]])</f>
        <v>40630.04</v>
      </c>
      <c r="Q1314" s="15">
        <f>performance_data[[#This Row],[latest_value]]-performance_data[[#This Row],[starting_value]]</f>
        <v>64749.96</v>
      </c>
      <c r="R1314" s="15">
        <f>performance_data[[#This Row],[net_inflows]]-performance_data[[#This Row],[net_outflows]]</f>
        <v>-12820.600000000002</v>
      </c>
      <c r="S1314" s="15" t="str">
        <f>IF(performance_data[[#This Row],[net_inflows]]&gt;AVERAGE(performance_data[net_inflows]),"High","Low")</f>
        <v>Low</v>
      </c>
      <c r="T1314" s="15">
        <f>AVERAGEIF(performance_data[inflow_flag],performance_data[[#This Row],[inflow_flag]],performance_data[return_percentage])</f>
        <v>5.0457846277021572</v>
      </c>
      <c r="U1314" s="17">
        <f>IF(performance_data[[#This Row],[return_percentage]]&lt;performance_data[[#This Row],[benchmark_return]],1,0)</f>
        <v>1</v>
      </c>
      <c r="V1314" s="17">
        <f>COUNTIFS(performance_data[portfolio_id],performance_data[[#This Row],[portfolio_id]])</f>
        <v>15</v>
      </c>
      <c r="W1314" s="17">
        <f>COUNTIFS(performance_data[portfolio_id],performance_data[[#This Row],[portfolio_id]],
          performance_data[return_flag],1)</f>
        <v>10</v>
      </c>
      <c r="X1314" s="15">
        <f>performance_data[[#This Row],[underperform_flag_count]]/performance_data[[#This Row],[totalportfoliocount]]</f>
        <v>0.66666666666666663</v>
      </c>
    </row>
    <row r="1315" spans="1:24" x14ac:dyDescent="0.3">
      <c r="A1315">
        <v>3193</v>
      </c>
      <c r="B1315" s="1">
        <v>45557</v>
      </c>
      <c r="C1315">
        <v>105380</v>
      </c>
      <c r="D1315">
        <v>6.68</v>
      </c>
      <c r="E1315">
        <v>7.56</v>
      </c>
      <c r="F1315">
        <v>651.94000000000005</v>
      </c>
      <c r="G1315">
        <v>5280.9</v>
      </c>
      <c r="H1315" t="s">
        <v>2205</v>
      </c>
      <c r="I1315" t="s">
        <v>2209</v>
      </c>
      <c r="J1315">
        <v>9</v>
      </c>
      <c r="K1315" t="s">
        <v>2221</v>
      </c>
      <c r="L1315" t="str">
        <f>IF(performance_data[[#This Row],[return_percentage]]&gt;=performance_data[[#This Row],[benchmark_return]],"Higher","Lower")</f>
        <v>Lower</v>
      </c>
      <c r="M1315" s="14">
        <f xml:space="preserve"> _xlfn.MAXIFS(performance_data[date],performance_data[portfolio_id],performance_data[[#This Row],[portfolio_id]])</f>
        <v>45557</v>
      </c>
      <c r="N1315" s="14">
        <f xml:space="preserve"> _xlfn.MINIFS(performance_data[date],performance_data[portfolio_id],performance_data[[#This Row],[portfolio_id]])</f>
        <v>44870</v>
      </c>
      <c r="O1315" s="15">
        <f>_xlfn.MAXIFS(performance_data[portfolio_value],performance_data[portfolio_id],performance_data[[#This Row],[portfolio_id]],performance_data[date],performance_data[[#This Row],[latest_date]])</f>
        <v>105380</v>
      </c>
      <c r="P1315" s="15">
        <f>_xlfn.MAXIFS(performance_data[portfolio_value],performance_data[portfolio_id],performance_data[[#This Row],[portfolio_id]],performance_data[date],performance_data[[#This Row],[starting_date]])</f>
        <v>40630.04</v>
      </c>
      <c r="Q1315" s="15">
        <f>performance_data[[#This Row],[latest_value]]-performance_data[[#This Row],[starting_value]]</f>
        <v>64749.96</v>
      </c>
      <c r="R1315" s="15">
        <f>performance_data[[#This Row],[net_inflows]]-performance_data[[#This Row],[net_outflows]]</f>
        <v>-4628.9599999999991</v>
      </c>
      <c r="S1315" s="15" t="str">
        <f>IF(performance_data[[#This Row],[net_inflows]]&gt;AVERAGE(performance_data[net_inflows]),"High","Low")</f>
        <v>Low</v>
      </c>
      <c r="T1315" s="15">
        <f>AVERAGEIF(performance_data[inflow_flag],performance_data[[#This Row],[inflow_flag]],performance_data[return_percentage])</f>
        <v>5.0457846277021572</v>
      </c>
      <c r="U1315" s="17">
        <f>IF(performance_data[[#This Row],[return_percentage]]&lt;performance_data[[#This Row],[benchmark_return]],1,0)</f>
        <v>1</v>
      </c>
      <c r="V1315" s="17">
        <f>COUNTIFS(performance_data[portfolio_id],performance_data[[#This Row],[portfolio_id]])</f>
        <v>15</v>
      </c>
      <c r="W1315" s="17">
        <f>COUNTIFS(performance_data[portfolio_id],performance_data[[#This Row],[portfolio_id]],
          performance_data[return_flag],1)</f>
        <v>10</v>
      </c>
      <c r="X1315" s="15">
        <f>performance_data[[#This Row],[underperform_flag_count]]/performance_data[[#This Row],[totalportfoliocount]]</f>
        <v>0.66666666666666663</v>
      </c>
    </row>
    <row r="1316" spans="1:24" x14ac:dyDescent="0.3">
      <c r="A1316">
        <v>3193</v>
      </c>
      <c r="B1316" s="1">
        <v>45230</v>
      </c>
      <c r="C1316">
        <v>249294.78</v>
      </c>
      <c r="D1316">
        <v>11.28</v>
      </c>
      <c r="E1316">
        <v>12.81</v>
      </c>
      <c r="F1316">
        <v>11941.97</v>
      </c>
      <c r="G1316">
        <v>10592.4</v>
      </c>
      <c r="H1316" t="s">
        <v>2213</v>
      </c>
      <c r="I1316" t="s">
        <v>2217</v>
      </c>
      <c r="J1316">
        <v>10</v>
      </c>
      <c r="K1316" t="s">
        <v>2224</v>
      </c>
      <c r="L1316" t="str">
        <f>IF(performance_data[[#This Row],[return_percentage]]&gt;=performance_data[[#This Row],[benchmark_return]],"Higher","Lower")</f>
        <v>Lower</v>
      </c>
      <c r="M1316" s="14">
        <f xml:space="preserve"> _xlfn.MAXIFS(performance_data[date],performance_data[portfolio_id],performance_data[[#This Row],[portfolio_id]])</f>
        <v>45557</v>
      </c>
      <c r="N1316" s="14">
        <f xml:space="preserve"> _xlfn.MINIFS(performance_data[date],performance_data[portfolio_id],performance_data[[#This Row],[portfolio_id]])</f>
        <v>44870</v>
      </c>
      <c r="O1316" s="15">
        <f>_xlfn.MAXIFS(performance_data[portfolio_value],performance_data[portfolio_id],performance_data[[#This Row],[portfolio_id]],performance_data[date],performance_data[[#This Row],[latest_date]])</f>
        <v>105380</v>
      </c>
      <c r="P1316" s="15">
        <f>_xlfn.MAXIFS(performance_data[portfolio_value],performance_data[portfolio_id],performance_data[[#This Row],[portfolio_id]],performance_data[date],performance_data[[#This Row],[starting_date]])</f>
        <v>40630.04</v>
      </c>
      <c r="Q1316" s="15">
        <f>performance_data[[#This Row],[latest_value]]-performance_data[[#This Row],[starting_value]]</f>
        <v>64749.96</v>
      </c>
      <c r="R1316" s="15">
        <f>performance_data[[#This Row],[net_inflows]]-performance_data[[#This Row],[net_outflows]]</f>
        <v>1349.5699999999997</v>
      </c>
      <c r="S1316" s="15" t="str">
        <f>IF(performance_data[[#This Row],[net_inflows]]&gt;AVERAGE(performance_data[net_inflows]),"High","Low")</f>
        <v>High</v>
      </c>
      <c r="T1316" s="15">
        <f>AVERAGEIF(performance_data[inflow_flag],performance_data[[#This Row],[inflow_flag]],performance_data[return_percentage])</f>
        <v>4.8467905675459724</v>
      </c>
      <c r="U1316" s="17">
        <f>IF(performance_data[[#This Row],[return_percentage]]&lt;performance_data[[#This Row],[benchmark_return]],1,0)</f>
        <v>1</v>
      </c>
      <c r="V1316" s="17">
        <f>COUNTIFS(performance_data[portfolio_id],performance_data[[#This Row],[portfolio_id]])</f>
        <v>15</v>
      </c>
      <c r="W1316" s="17">
        <f>COUNTIFS(performance_data[portfolio_id],performance_data[[#This Row],[portfolio_id]],
          performance_data[return_flag],1)</f>
        <v>10</v>
      </c>
      <c r="X1316" s="15">
        <f>performance_data[[#This Row],[underperform_flag_count]]/performance_data[[#This Row],[totalportfoliocount]]</f>
        <v>0.66666666666666663</v>
      </c>
    </row>
    <row r="1317" spans="1:24" x14ac:dyDescent="0.3">
      <c r="A1317">
        <v>3193</v>
      </c>
      <c r="B1317" s="1">
        <v>44960</v>
      </c>
      <c r="C1317">
        <v>234031.29</v>
      </c>
      <c r="D1317">
        <v>13.52</v>
      </c>
      <c r="E1317">
        <v>12.96</v>
      </c>
      <c r="F1317">
        <v>15113.44</v>
      </c>
      <c r="G1317">
        <v>3597.33</v>
      </c>
      <c r="H1317" t="s">
        <v>2213</v>
      </c>
      <c r="I1317" t="s">
        <v>2206</v>
      </c>
      <c r="J1317">
        <v>2</v>
      </c>
      <c r="K1317" t="s">
        <v>2226</v>
      </c>
      <c r="L1317" t="str">
        <f>IF(performance_data[[#This Row],[return_percentage]]&gt;=performance_data[[#This Row],[benchmark_return]],"Higher","Lower")</f>
        <v>Higher</v>
      </c>
      <c r="M1317" s="14">
        <f xml:space="preserve"> _xlfn.MAXIFS(performance_data[date],performance_data[portfolio_id],performance_data[[#This Row],[portfolio_id]])</f>
        <v>45557</v>
      </c>
      <c r="N1317" s="14">
        <f xml:space="preserve"> _xlfn.MINIFS(performance_data[date],performance_data[portfolio_id],performance_data[[#This Row],[portfolio_id]])</f>
        <v>44870</v>
      </c>
      <c r="O1317" s="15">
        <f>_xlfn.MAXIFS(performance_data[portfolio_value],performance_data[portfolio_id],performance_data[[#This Row],[portfolio_id]],performance_data[date],performance_data[[#This Row],[latest_date]])</f>
        <v>105380</v>
      </c>
      <c r="P1317" s="15">
        <f>_xlfn.MAXIFS(performance_data[portfolio_value],performance_data[portfolio_id],performance_data[[#This Row],[portfolio_id]],performance_data[date],performance_data[[#This Row],[starting_date]])</f>
        <v>40630.04</v>
      </c>
      <c r="Q1317" s="15">
        <f>performance_data[[#This Row],[latest_value]]-performance_data[[#This Row],[starting_value]]</f>
        <v>64749.96</v>
      </c>
      <c r="R1317" s="15">
        <f>performance_data[[#This Row],[net_inflows]]-performance_data[[#This Row],[net_outflows]]</f>
        <v>11516.11</v>
      </c>
      <c r="S1317" s="15" t="str">
        <f>IF(performance_data[[#This Row],[net_inflows]]&gt;AVERAGE(performance_data[net_inflows]),"High","Low")</f>
        <v>High</v>
      </c>
      <c r="T1317" s="15">
        <f>AVERAGEIF(performance_data[inflow_flag],performance_data[[#This Row],[inflow_flag]],performance_data[return_percentage])</f>
        <v>4.8467905675459724</v>
      </c>
      <c r="U1317" s="17">
        <f>IF(performance_data[[#This Row],[return_percentage]]&lt;performance_data[[#This Row],[benchmark_return]],1,0)</f>
        <v>0</v>
      </c>
      <c r="V1317" s="17">
        <f>COUNTIFS(performance_data[portfolio_id],performance_data[[#This Row],[portfolio_id]])</f>
        <v>15</v>
      </c>
      <c r="W1317" s="17">
        <f>COUNTIFS(performance_data[portfolio_id],performance_data[[#This Row],[portfolio_id]],
          performance_data[return_flag],1)</f>
        <v>10</v>
      </c>
      <c r="X1317" s="15">
        <f>performance_data[[#This Row],[underperform_flag_count]]/performance_data[[#This Row],[totalportfoliocount]]</f>
        <v>0.66666666666666663</v>
      </c>
    </row>
    <row r="1318" spans="1:24" x14ac:dyDescent="0.3">
      <c r="A1318">
        <v>3193</v>
      </c>
      <c r="B1318" s="1">
        <v>45190</v>
      </c>
      <c r="C1318">
        <v>208233.31</v>
      </c>
      <c r="D1318">
        <v>-8.8800000000000008</v>
      </c>
      <c r="E1318">
        <v>-10.23</v>
      </c>
      <c r="F1318">
        <v>1680</v>
      </c>
      <c r="G1318">
        <v>14053.82</v>
      </c>
      <c r="H1318" t="s">
        <v>2213</v>
      </c>
      <c r="I1318" t="s">
        <v>2209</v>
      </c>
      <c r="J1318">
        <v>9</v>
      </c>
      <c r="K1318" t="s">
        <v>2221</v>
      </c>
      <c r="L1318" t="str">
        <f>IF(performance_data[[#This Row],[return_percentage]]&gt;=performance_data[[#This Row],[benchmark_return]],"Higher","Lower")</f>
        <v>Higher</v>
      </c>
      <c r="M1318" s="14">
        <f xml:space="preserve"> _xlfn.MAXIFS(performance_data[date],performance_data[portfolio_id],performance_data[[#This Row],[portfolio_id]])</f>
        <v>45557</v>
      </c>
      <c r="N1318" s="14">
        <f xml:space="preserve"> _xlfn.MINIFS(performance_data[date],performance_data[portfolio_id],performance_data[[#This Row],[portfolio_id]])</f>
        <v>44870</v>
      </c>
      <c r="O1318" s="15">
        <f>_xlfn.MAXIFS(performance_data[portfolio_value],performance_data[portfolio_id],performance_data[[#This Row],[portfolio_id]],performance_data[date],performance_data[[#This Row],[latest_date]])</f>
        <v>105380</v>
      </c>
      <c r="P1318" s="15">
        <f>_xlfn.MAXIFS(performance_data[portfolio_value],performance_data[portfolio_id],performance_data[[#This Row],[portfolio_id]],performance_data[date],performance_data[[#This Row],[starting_date]])</f>
        <v>40630.04</v>
      </c>
      <c r="Q1318" s="15">
        <f>performance_data[[#This Row],[latest_value]]-performance_data[[#This Row],[starting_value]]</f>
        <v>64749.96</v>
      </c>
      <c r="R1318" s="15">
        <f>performance_data[[#This Row],[net_inflows]]-performance_data[[#This Row],[net_outflows]]</f>
        <v>-12373.82</v>
      </c>
      <c r="S1318" s="15" t="str">
        <f>IF(performance_data[[#This Row],[net_inflows]]&gt;AVERAGE(performance_data[net_inflows]),"High","Low")</f>
        <v>Low</v>
      </c>
      <c r="T1318" s="15">
        <f>AVERAGEIF(performance_data[inflow_flag],performance_data[[#This Row],[inflow_flag]],performance_data[return_percentage])</f>
        <v>5.0457846277021572</v>
      </c>
      <c r="U1318" s="17">
        <f>IF(performance_data[[#This Row],[return_percentage]]&lt;performance_data[[#This Row],[benchmark_return]],1,0)</f>
        <v>0</v>
      </c>
      <c r="V1318" s="17">
        <f>COUNTIFS(performance_data[portfolio_id],performance_data[[#This Row],[portfolio_id]])</f>
        <v>15</v>
      </c>
      <c r="W1318" s="17">
        <f>COUNTIFS(performance_data[portfolio_id],performance_data[[#This Row],[portfolio_id]],
          performance_data[return_flag],1)</f>
        <v>10</v>
      </c>
      <c r="X1318" s="15">
        <f>performance_data[[#This Row],[underperform_flag_count]]/performance_data[[#This Row],[totalportfoliocount]]</f>
        <v>0.66666666666666663</v>
      </c>
    </row>
    <row r="1319" spans="1:24" x14ac:dyDescent="0.3">
      <c r="A1319">
        <v>3258</v>
      </c>
      <c r="B1319" s="1">
        <v>45447</v>
      </c>
      <c r="C1319">
        <v>144938.82</v>
      </c>
      <c r="D1319">
        <v>2.75</v>
      </c>
      <c r="E1319">
        <v>2.8</v>
      </c>
      <c r="F1319">
        <v>11127.75</v>
      </c>
      <c r="G1319">
        <v>11105.97</v>
      </c>
      <c r="H1319" t="s">
        <v>2205</v>
      </c>
      <c r="I1319" t="s">
        <v>2211</v>
      </c>
      <c r="J1319">
        <v>6</v>
      </c>
      <c r="K1319" t="s">
        <v>2212</v>
      </c>
      <c r="L1319" t="str">
        <f>IF(performance_data[[#This Row],[return_percentage]]&gt;=performance_data[[#This Row],[benchmark_return]],"Higher","Lower")</f>
        <v>Lower</v>
      </c>
      <c r="M1319" s="14">
        <f xml:space="preserve"> _xlfn.MAXIFS(performance_data[date],performance_data[portfolio_id],performance_data[[#This Row],[portfolio_id]])</f>
        <v>45560</v>
      </c>
      <c r="N1319" s="14">
        <f xml:space="preserve"> _xlfn.MINIFS(performance_data[date],performance_data[portfolio_id],performance_data[[#This Row],[portfolio_id]])</f>
        <v>44862</v>
      </c>
      <c r="O1319" s="15">
        <f>_xlfn.MAXIFS(performance_data[portfolio_value],performance_data[portfolio_id],performance_data[[#This Row],[portfolio_id]],performance_data[date],performance_data[[#This Row],[latest_date]])</f>
        <v>110585.41</v>
      </c>
      <c r="P1319" s="15">
        <f>_xlfn.MAXIFS(performance_data[portfolio_value],performance_data[portfolio_id],performance_data[[#This Row],[portfolio_id]],performance_data[date],performance_data[[#This Row],[starting_date]])</f>
        <v>298459.94</v>
      </c>
      <c r="Q1319" s="15">
        <f>performance_data[[#This Row],[latest_value]]-performance_data[[#This Row],[starting_value]]</f>
        <v>-187874.53</v>
      </c>
      <c r="R1319" s="15">
        <f>performance_data[[#This Row],[net_inflows]]-performance_data[[#This Row],[net_outflows]]</f>
        <v>21.780000000000655</v>
      </c>
      <c r="S1319" s="15" t="str">
        <f>IF(performance_data[[#This Row],[net_inflows]]&gt;AVERAGE(performance_data[net_inflows]),"High","Low")</f>
        <v>High</v>
      </c>
      <c r="T1319" s="15">
        <f>AVERAGEIF(performance_data[inflow_flag],performance_data[[#This Row],[inflow_flag]],performance_data[return_percentage])</f>
        <v>4.8467905675459724</v>
      </c>
      <c r="U1319" s="17">
        <f>IF(performance_data[[#This Row],[return_percentage]]&lt;performance_data[[#This Row],[benchmark_return]],1,0)</f>
        <v>1</v>
      </c>
      <c r="V1319" s="17">
        <f>COUNTIFS(performance_data[portfolio_id],performance_data[[#This Row],[portfolio_id]])</f>
        <v>32</v>
      </c>
      <c r="W1319" s="17">
        <f>COUNTIFS(performance_data[portfolio_id],performance_data[[#This Row],[portfolio_id]],
          performance_data[return_flag],1)</f>
        <v>17</v>
      </c>
      <c r="X1319" s="15">
        <f>performance_data[[#This Row],[underperform_flag_count]]/performance_data[[#This Row],[totalportfoliocount]]</f>
        <v>0.53125</v>
      </c>
    </row>
    <row r="1320" spans="1:24" x14ac:dyDescent="0.3">
      <c r="A1320">
        <v>3258</v>
      </c>
      <c r="B1320" s="1">
        <v>45244</v>
      </c>
      <c r="C1320">
        <v>52237</v>
      </c>
      <c r="D1320">
        <v>12.4</v>
      </c>
      <c r="E1320">
        <v>10.76</v>
      </c>
      <c r="F1320">
        <v>14480.49</v>
      </c>
      <c r="G1320">
        <v>1638.98</v>
      </c>
      <c r="H1320" t="s">
        <v>2213</v>
      </c>
      <c r="I1320" t="s">
        <v>2217</v>
      </c>
      <c r="J1320">
        <v>11</v>
      </c>
      <c r="K1320" t="s">
        <v>2219</v>
      </c>
      <c r="L1320" t="str">
        <f>IF(performance_data[[#This Row],[return_percentage]]&gt;=performance_data[[#This Row],[benchmark_return]],"Higher","Lower")</f>
        <v>Higher</v>
      </c>
      <c r="M1320" s="14">
        <f xml:space="preserve"> _xlfn.MAXIFS(performance_data[date],performance_data[portfolio_id],performance_data[[#This Row],[portfolio_id]])</f>
        <v>45560</v>
      </c>
      <c r="N1320" s="14">
        <f xml:space="preserve"> _xlfn.MINIFS(performance_data[date],performance_data[portfolio_id],performance_data[[#This Row],[portfolio_id]])</f>
        <v>44862</v>
      </c>
      <c r="O1320" s="15">
        <f>_xlfn.MAXIFS(performance_data[portfolio_value],performance_data[portfolio_id],performance_data[[#This Row],[portfolio_id]],performance_data[date],performance_data[[#This Row],[latest_date]])</f>
        <v>110585.41</v>
      </c>
      <c r="P1320" s="15">
        <f>_xlfn.MAXIFS(performance_data[portfolio_value],performance_data[portfolio_id],performance_data[[#This Row],[portfolio_id]],performance_data[date],performance_data[[#This Row],[starting_date]])</f>
        <v>298459.94</v>
      </c>
      <c r="Q1320" s="15">
        <f>performance_data[[#This Row],[latest_value]]-performance_data[[#This Row],[starting_value]]</f>
        <v>-187874.53</v>
      </c>
      <c r="R1320" s="15">
        <f>performance_data[[#This Row],[net_inflows]]-performance_data[[#This Row],[net_outflows]]</f>
        <v>12841.51</v>
      </c>
      <c r="S1320" s="15" t="str">
        <f>IF(performance_data[[#This Row],[net_inflows]]&gt;AVERAGE(performance_data[net_inflows]),"High","Low")</f>
        <v>High</v>
      </c>
      <c r="T1320" s="15">
        <f>AVERAGEIF(performance_data[inflow_flag],performance_data[[#This Row],[inflow_flag]],performance_data[return_percentage])</f>
        <v>4.8467905675459724</v>
      </c>
      <c r="U1320" s="17">
        <f>IF(performance_data[[#This Row],[return_percentage]]&lt;performance_data[[#This Row],[benchmark_return]],1,0)</f>
        <v>0</v>
      </c>
      <c r="V1320" s="17">
        <f>COUNTIFS(performance_data[portfolio_id],performance_data[[#This Row],[portfolio_id]])</f>
        <v>32</v>
      </c>
      <c r="W1320" s="17">
        <f>COUNTIFS(performance_data[portfolio_id],performance_data[[#This Row],[portfolio_id]],
          performance_data[return_flag],1)</f>
        <v>17</v>
      </c>
      <c r="X1320" s="15">
        <f>performance_data[[#This Row],[underperform_flag_count]]/performance_data[[#This Row],[totalportfoliocount]]</f>
        <v>0.53125</v>
      </c>
    </row>
    <row r="1321" spans="1:24" x14ac:dyDescent="0.3">
      <c r="A1321">
        <v>3258</v>
      </c>
      <c r="B1321" s="1">
        <v>45027</v>
      </c>
      <c r="C1321">
        <v>217919.98</v>
      </c>
      <c r="D1321">
        <v>-4.55</v>
      </c>
      <c r="E1321">
        <v>-5.24</v>
      </c>
      <c r="F1321">
        <v>14815.84</v>
      </c>
      <c r="G1321">
        <v>2872.32</v>
      </c>
      <c r="H1321" t="s">
        <v>2213</v>
      </c>
      <c r="I1321" t="s">
        <v>2211</v>
      </c>
      <c r="J1321">
        <v>4</v>
      </c>
      <c r="K1321" t="s">
        <v>2216</v>
      </c>
      <c r="L1321" t="str">
        <f>IF(performance_data[[#This Row],[return_percentage]]&gt;=performance_data[[#This Row],[benchmark_return]],"Higher","Lower")</f>
        <v>Higher</v>
      </c>
      <c r="M1321" s="14">
        <f xml:space="preserve"> _xlfn.MAXIFS(performance_data[date],performance_data[portfolio_id],performance_data[[#This Row],[portfolio_id]])</f>
        <v>45560</v>
      </c>
      <c r="N1321" s="14">
        <f xml:space="preserve"> _xlfn.MINIFS(performance_data[date],performance_data[portfolio_id],performance_data[[#This Row],[portfolio_id]])</f>
        <v>44862</v>
      </c>
      <c r="O1321" s="15">
        <f>_xlfn.MAXIFS(performance_data[portfolio_value],performance_data[portfolio_id],performance_data[[#This Row],[portfolio_id]],performance_data[date],performance_data[[#This Row],[latest_date]])</f>
        <v>110585.41</v>
      </c>
      <c r="P1321" s="15">
        <f>_xlfn.MAXIFS(performance_data[portfolio_value],performance_data[portfolio_id],performance_data[[#This Row],[portfolio_id]],performance_data[date],performance_data[[#This Row],[starting_date]])</f>
        <v>298459.94</v>
      </c>
      <c r="Q1321" s="15">
        <f>performance_data[[#This Row],[latest_value]]-performance_data[[#This Row],[starting_value]]</f>
        <v>-187874.53</v>
      </c>
      <c r="R1321" s="15">
        <f>performance_data[[#This Row],[net_inflows]]-performance_data[[#This Row],[net_outflows]]</f>
        <v>11943.52</v>
      </c>
      <c r="S1321" s="15" t="str">
        <f>IF(performance_data[[#This Row],[net_inflows]]&gt;AVERAGE(performance_data[net_inflows]),"High","Low")</f>
        <v>High</v>
      </c>
      <c r="T1321" s="15">
        <f>AVERAGEIF(performance_data[inflow_flag],performance_data[[#This Row],[inflow_flag]],performance_data[return_percentage])</f>
        <v>4.8467905675459724</v>
      </c>
      <c r="U1321" s="17">
        <f>IF(performance_data[[#This Row],[return_percentage]]&lt;performance_data[[#This Row],[benchmark_return]],1,0)</f>
        <v>0</v>
      </c>
      <c r="V1321" s="17">
        <f>COUNTIFS(performance_data[portfolio_id],performance_data[[#This Row],[portfolio_id]])</f>
        <v>32</v>
      </c>
      <c r="W1321" s="17">
        <f>COUNTIFS(performance_data[portfolio_id],performance_data[[#This Row],[portfolio_id]],
          performance_data[return_flag],1)</f>
        <v>17</v>
      </c>
      <c r="X1321" s="15">
        <f>performance_data[[#This Row],[underperform_flag_count]]/performance_data[[#This Row],[totalportfoliocount]]</f>
        <v>0.53125</v>
      </c>
    </row>
    <row r="1322" spans="1:24" x14ac:dyDescent="0.3">
      <c r="A1322">
        <v>3258</v>
      </c>
      <c r="B1322" s="1">
        <v>44972</v>
      </c>
      <c r="C1322">
        <v>29816.57</v>
      </c>
      <c r="D1322">
        <v>-2.93</v>
      </c>
      <c r="E1322">
        <v>-2.37</v>
      </c>
      <c r="F1322">
        <v>15849.82</v>
      </c>
      <c r="G1322">
        <v>11817.38</v>
      </c>
      <c r="H1322" t="s">
        <v>2213</v>
      </c>
      <c r="I1322" t="s">
        <v>2206</v>
      </c>
      <c r="J1322">
        <v>2</v>
      </c>
      <c r="K1322" t="s">
        <v>2226</v>
      </c>
      <c r="L1322" t="str">
        <f>IF(performance_data[[#This Row],[return_percentage]]&gt;=performance_data[[#This Row],[benchmark_return]],"Higher","Lower")</f>
        <v>Lower</v>
      </c>
      <c r="M1322" s="14">
        <f xml:space="preserve"> _xlfn.MAXIFS(performance_data[date],performance_data[portfolio_id],performance_data[[#This Row],[portfolio_id]])</f>
        <v>45560</v>
      </c>
      <c r="N1322" s="14">
        <f xml:space="preserve"> _xlfn.MINIFS(performance_data[date],performance_data[portfolio_id],performance_data[[#This Row],[portfolio_id]])</f>
        <v>44862</v>
      </c>
      <c r="O1322" s="15">
        <f>_xlfn.MAXIFS(performance_data[portfolio_value],performance_data[portfolio_id],performance_data[[#This Row],[portfolio_id]],performance_data[date],performance_data[[#This Row],[latest_date]])</f>
        <v>110585.41</v>
      </c>
      <c r="P1322" s="15">
        <f>_xlfn.MAXIFS(performance_data[portfolio_value],performance_data[portfolio_id],performance_data[[#This Row],[portfolio_id]],performance_data[date],performance_data[[#This Row],[starting_date]])</f>
        <v>298459.94</v>
      </c>
      <c r="Q1322" s="15">
        <f>performance_data[[#This Row],[latest_value]]-performance_data[[#This Row],[starting_value]]</f>
        <v>-187874.53</v>
      </c>
      <c r="R1322" s="15">
        <f>performance_data[[#This Row],[net_inflows]]-performance_data[[#This Row],[net_outflows]]</f>
        <v>4032.4400000000005</v>
      </c>
      <c r="S1322" s="15" t="str">
        <f>IF(performance_data[[#This Row],[net_inflows]]&gt;AVERAGE(performance_data[net_inflows]),"High","Low")</f>
        <v>High</v>
      </c>
      <c r="T1322" s="15">
        <f>AVERAGEIF(performance_data[inflow_flag],performance_data[[#This Row],[inflow_flag]],performance_data[return_percentage])</f>
        <v>4.8467905675459724</v>
      </c>
      <c r="U1322" s="17">
        <f>IF(performance_data[[#This Row],[return_percentage]]&lt;performance_data[[#This Row],[benchmark_return]],1,0)</f>
        <v>1</v>
      </c>
      <c r="V1322" s="17">
        <f>COUNTIFS(performance_data[portfolio_id],performance_data[[#This Row],[portfolio_id]])</f>
        <v>32</v>
      </c>
      <c r="W1322" s="17">
        <f>COUNTIFS(performance_data[portfolio_id],performance_data[[#This Row],[portfolio_id]],
          performance_data[return_flag],1)</f>
        <v>17</v>
      </c>
      <c r="X1322" s="15">
        <f>performance_data[[#This Row],[underperform_flag_count]]/performance_data[[#This Row],[totalportfoliocount]]</f>
        <v>0.53125</v>
      </c>
    </row>
    <row r="1323" spans="1:24" x14ac:dyDescent="0.3">
      <c r="A1323">
        <v>3258</v>
      </c>
      <c r="B1323" s="1">
        <v>45269</v>
      </c>
      <c r="C1323">
        <v>315252</v>
      </c>
      <c r="D1323">
        <v>-4.68</v>
      </c>
      <c r="E1323">
        <v>-4.7300000000000004</v>
      </c>
      <c r="F1323">
        <v>15780.09</v>
      </c>
      <c r="G1323">
        <v>10116.209999999999</v>
      </c>
      <c r="H1323" t="s">
        <v>2213</v>
      </c>
      <c r="I1323" t="s">
        <v>2217</v>
      </c>
      <c r="J1323">
        <v>12</v>
      </c>
      <c r="K1323" t="s">
        <v>2218</v>
      </c>
      <c r="L1323" t="str">
        <f>IF(performance_data[[#This Row],[return_percentage]]&gt;=performance_data[[#This Row],[benchmark_return]],"Higher","Lower")</f>
        <v>Higher</v>
      </c>
      <c r="M1323" s="14">
        <f xml:space="preserve"> _xlfn.MAXIFS(performance_data[date],performance_data[portfolio_id],performance_data[[#This Row],[portfolio_id]])</f>
        <v>45560</v>
      </c>
      <c r="N1323" s="14">
        <f xml:space="preserve"> _xlfn.MINIFS(performance_data[date],performance_data[portfolio_id],performance_data[[#This Row],[portfolio_id]])</f>
        <v>44862</v>
      </c>
      <c r="O1323" s="15">
        <f>_xlfn.MAXIFS(performance_data[portfolio_value],performance_data[portfolio_id],performance_data[[#This Row],[portfolio_id]],performance_data[date],performance_data[[#This Row],[latest_date]])</f>
        <v>110585.41</v>
      </c>
      <c r="P1323" s="15">
        <f>_xlfn.MAXIFS(performance_data[portfolio_value],performance_data[portfolio_id],performance_data[[#This Row],[portfolio_id]],performance_data[date],performance_data[[#This Row],[starting_date]])</f>
        <v>298459.94</v>
      </c>
      <c r="Q1323" s="15">
        <f>performance_data[[#This Row],[latest_value]]-performance_data[[#This Row],[starting_value]]</f>
        <v>-187874.53</v>
      </c>
      <c r="R1323" s="15">
        <f>performance_data[[#This Row],[net_inflows]]-performance_data[[#This Row],[net_outflows]]</f>
        <v>5663.880000000001</v>
      </c>
      <c r="S1323" s="15" t="str">
        <f>IF(performance_data[[#This Row],[net_inflows]]&gt;AVERAGE(performance_data[net_inflows]),"High","Low")</f>
        <v>High</v>
      </c>
      <c r="T1323" s="15">
        <f>AVERAGEIF(performance_data[inflow_flag],performance_data[[#This Row],[inflow_flag]],performance_data[return_percentage])</f>
        <v>4.8467905675459724</v>
      </c>
      <c r="U1323" s="17">
        <f>IF(performance_data[[#This Row],[return_percentage]]&lt;performance_data[[#This Row],[benchmark_return]],1,0)</f>
        <v>0</v>
      </c>
      <c r="V1323" s="17">
        <f>COUNTIFS(performance_data[portfolio_id],performance_data[[#This Row],[portfolio_id]])</f>
        <v>32</v>
      </c>
      <c r="W1323" s="17">
        <f>COUNTIFS(performance_data[portfolio_id],performance_data[[#This Row],[portfolio_id]],
          performance_data[return_flag],1)</f>
        <v>17</v>
      </c>
      <c r="X1323" s="15">
        <f>performance_data[[#This Row],[underperform_flag_count]]/performance_data[[#This Row],[totalportfoliocount]]</f>
        <v>0.53125</v>
      </c>
    </row>
    <row r="1324" spans="1:24" x14ac:dyDescent="0.3">
      <c r="A1324">
        <v>3258</v>
      </c>
      <c r="B1324" s="1">
        <v>45258</v>
      </c>
      <c r="C1324">
        <v>190903.83</v>
      </c>
      <c r="D1324">
        <v>19.86</v>
      </c>
      <c r="E1324">
        <v>17.18</v>
      </c>
      <c r="F1324">
        <v>9073.7900000000009</v>
      </c>
      <c r="G1324">
        <v>18473.93</v>
      </c>
      <c r="H1324" t="s">
        <v>2213</v>
      </c>
      <c r="I1324" t="s">
        <v>2217</v>
      </c>
      <c r="J1324">
        <v>11</v>
      </c>
      <c r="K1324" t="s">
        <v>2219</v>
      </c>
      <c r="L1324" t="str">
        <f>IF(performance_data[[#This Row],[return_percentage]]&gt;=performance_data[[#This Row],[benchmark_return]],"Higher","Lower")</f>
        <v>Higher</v>
      </c>
      <c r="M1324" s="14">
        <f xml:space="preserve"> _xlfn.MAXIFS(performance_data[date],performance_data[portfolio_id],performance_data[[#This Row],[portfolio_id]])</f>
        <v>45560</v>
      </c>
      <c r="N1324" s="14">
        <f xml:space="preserve"> _xlfn.MINIFS(performance_data[date],performance_data[portfolio_id],performance_data[[#This Row],[portfolio_id]])</f>
        <v>44862</v>
      </c>
      <c r="O1324" s="15">
        <f>_xlfn.MAXIFS(performance_data[portfolio_value],performance_data[portfolio_id],performance_data[[#This Row],[portfolio_id]],performance_data[date],performance_data[[#This Row],[latest_date]])</f>
        <v>110585.41</v>
      </c>
      <c r="P1324" s="15">
        <f>_xlfn.MAXIFS(performance_data[portfolio_value],performance_data[portfolio_id],performance_data[[#This Row],[portfolio_id]],performance_data[date],performance_data[[#This Row],[starting_date]])</f>
        <v>298459.94</v>
      </c>
      <c r="Q1324" s="15">
        <f>performance_data[[#This Row],[latest_value]]-performance_data[[#This Row],[starting_value]]</f>
        <v>-187874.53</v>
      </c>
      <c r="R1324" s="15">
        <f>performance_data[[#This Row],[net_inflows]]-performance_data[[#This Row],[net_outflows]]</f>
        <v>-9400.14</v>
      </c>
      <c r="S1324" s="15" t="str">
        <f>IF(performance_data[[#This Row],[net_inflows]]&gt;AVERAGE(performance_data[net_inflows]),"High","Low")</f>
        <v>Low</v>
      </c>
      <c r="T1324" s="15">
        <f>AVERAGEIF(performance_data[inflow_flag],performance_data[[#This Row],[inflow_flag]],performance_data[return_percentage])</f>
        <v>5.0457846277021572</v>
      </c>
      <c r="U1324" s="17">
        <f>IF(performance_data[[#This Row],[return_percentage]]&lt;performance_data[[#This Row],[benchmark_return]],1,0)</f>
        <v>0</v>
      </c>
      <c r="V1324" s="17">
        <f>COUNTIFS(performance_data[portfolio_id],performance_data[[#This Row],[portfolio_id]])</f>
        <v>32</v>
      </c>
      <c r="W1324" s="17">
        <f>COUNTIFS(performance_data[portfolio_id],performance_data[[#This Row],[portfolio_id]],
          performance_data[return_flag],1)</f>
        <v>17</v>
      </c>
      <c r="X1324" s="15">
        <f>performance_data[[#This Row],[underperform_flag_count]]/performance_data[[#This Row],[totalportfoliocount]]</f>
        <v>0.53125</v>
      </c>
    </row>
    <row r="1325" spans="1:24" x14ac:dyDescent="0.3">
      <c r="A1325">
        <v>3258</v>
      </c>
      <c r="B1325" s="1">
        <v>44894</v>
      </c>
      <c r="C1325">
        <v>424065.2</v>
      </c>
      <c r="D1325">
        <v>2.82</v>
      </c>
      <c r="E1325">
        <v>3.16</v>
      </c>
      <c r="F1325">
        <v>10244.94</v>
      </c>
      <c r="G1325">
        <v>6743.37</v>
      </c>
      <c r="H1325" t="s">
        <v>2220</v>
      </c>
      <c r="I1325" t="s">
        <v>2217</v>
      </c>
      <c r="J1325">
        <v>11</v>
      </c>
      <c r="K1325" t="s">
        <v>2219</v>
      </c>
      <c r="L1325" t="str">
        <f>IF(performance_data[[#This Row],[return_percentage]]&gt;=performance_data[[#This Row],[benchmark_return]],"Higher","Lower")</f>
        <v>Lower</v>
      </c>
      <c r="M1325" s="14">
        <f xml:space="preserve"> _xlfn.MAXIFS(performance_data[date],performance_data[portfolio_id],performance_data[[#This Row],[portfolio_id]])</f>
        <v>45560</v>
      </c>
      <c r="N1325" s="14">
        <f xml:space="preserve"> _xlfn.MINIFS(performance_data[date],performance_data[portfolio_id],performance_data[[#This Row],[portfolio_id]])</f>
        <v>44862</v>
      </c>
      <c r="O1325" s="15">
        <f>_xlfn.MAXIFS(performance_data[portfolio_value],performance_data[portfolio_id],performance_data[[#This Row],[portfolio_id]],performance_data[date],performance_data[[#This Row],[latest_date]])</f>
        <v>110585.41</v>
      </c>
      <c r="P1325" s="15">
        <f>_xlfn.MAXIFS(performance_data[portfolio_value],performance_data[portfolio_id],performance_data[[#This Row],[portfolio_id]],performance_data[date],performance_data[[#This Row],[starting_date]])</f>
        <v>298459.94</v>
      </c>
      <c r="Q1325" s="15">
        <f>performance_data[[#This Row],[latest_value]]-performance_data[[#This Row],[starting_value]]</f>
        <v>-187874.53</v>
      </c>
      <c r="R1325" s="15">
        <f>performance_data[[#This Row],[net_inflows]]-performance_data[[#This Row],[net_outflows]]</f>
        <v>3501.5700000000006</v>
      </c>
      <c r="S1325" s="15" t="str">
        <f>IF(performance_data[[#This Row],[net_inflows]]&gt;AVERAGE(performance_data[net_inflows]),"High","Low")</f>
        <v>High</v>
      </c>
      <c r="T1325" s="15">
        <f>AVERAGEIF(performance_data[inflow_flag],performance_data[[#This Row],[inflow_flag]],performance_data[return_percentage])</f>
        <v>4.8467905675459724</v>
      </c>
      <c r="U1325" s="17">
        <f>IF(performance_data[[#This Row],[return_percentage]]&lt;performance_data[[#This Row],[benchmark_return]],1,0)</f>
        <v>1</v>
      </c>
      <c r="V1325" s="17">
        <f>COUNTIFS(performance_data[portfolio_id],performance_data[[#This Row],[portfolio_id]])</f>
        <v>32</v>
      </c>
      <c r="W1325" s="17">
        <f>COUNTIFS(performance_data[portfolio_id],performance_data[[#This Row],[portfolio_id]],
          performance_data[return_flag],1)</f>
        <v>17</v>
      </c>
      <c r="X1325" s="15">
        <f>performance_data[[#This Row],[underperform_flag_count]]/performance_data[[#This Row],[totalportfoliocount]]</f>
        <v>0.53125</v>
      </c>
    </row>
    <row r="1326" spans="1:24" x14ac:dyDescent="0.3">
      <c r="A1326">
        <v>3258</v>
      </c>
      <c r="B1326" s="1">
        <v>44913</v>
      </c>
      <c r="C1326">
        <v>437077.04</v>
      </c>
      <c r="D1326">
        <v>16.98</v>
      </c>
      <c r="E1326">
        <v>20.21</v>
      </c>
      <c r="F1326">
        <v>8526.66</v>
      </c>
      <c r="G1326">
        <v>12549.6</v>
      </c>
      <c r="H1326" t="s">
        <v>2220</v>
      </c>
      <c r="I1326" t="s">
        <v>2217</v>
      </c>
      <c r="J1326">
        <v>12</v>
      </c>
      <c r="K1326" t="s">
        <v>2218</v>
      </c>
      <c r="L1326" t="str">
        <f>IF(performance_data[[#This Row],[return_percentage]]&gt;=performance_data[[#This Row],[benchmark_return]],"Higher","Lower")</f>
        <v>Lower</v>
      </c>
      <c r="M1326" s="14">
        <f xml:space="preserve"> _xlfn.MAXIFS(performance_data[date],performance_data[portfolio_id],performance_data[[#This Row],[portfolio_id]])</f>
        <v>45560</v>
      </c>
      <c r="N1326" s="14">
        <f xml:space="preserve"> _xlfn.MINIFS(performance_data[date],performance_data[portfolio_id],performance_data[[#This Row],[portfolio_id]])</f>
        <v>44862</v>
      </c>
      <c r="O1326" s="15">
        <f>_xlfn.MAXIFS(performance_data[portfolio_value],performance_data[portfolio_id],performance_data[[#This Row],[portfolio_id]],performance_data[date],performance_data[[#This Row],[latest_date]])</f>
        <v>110585.41</v>
      </c>
      <c r="P1326" s="15">
        <f>_xlfn.MAXIFS(performance_data[portfolio_value],performance_data[portfolio_id],performance_data[[#This Row],[portfolio_id]],performance_data[date],performance_data[[#This Row],[starting_date]])</f>
        <v>298459.94</v>
      </c>
      <c r="Q1326" s="15">
        <f>performance_data[[#This Row],[latest_value]]-performance_data[[#This Row],[starting_value]]</f>
        <v>-187874.53</v>
      </c>
      <c r="R1326" s="15">
        <f>performance_data[[#This Row],[net_inflows]]-performance_data[[#This Row],[net_outflows]]</f>
        <v>-4022.9400000000005</v>
      </c>
      <c r="S1326" s="15" t="str">
        <f>IF(performance_data[[#This Row],[net_inflows]]&gt;AVERAGE(performance_data[net_inflows]),"High","Low")</f>
        <v>Low</v>
      </c>
      <c r="T1326" s="15">
        <f>AVERAGEIF(performance_data[inflow_flag],performance_data[[#This Row],[inflow_flag]],performance_data[return_percentage])</f>
        <v>5.0457846277021572</v>
      </c>
      <c r="U1326" s="17">
        <f>IF(performance_data[[#This Row],[return_percentage]]&lt;performance_data[[#This Row],[benchmark_return]],1,0)</f>
        <v>1</v>
      </c>
      <c r="V1326" s="17">
        <f>COUNTIFS(performance_data[portfolio_id],performance_data[[#This Row],[portfolio_id]])</f>
        <v>32</v>
      </c>
      <c r="W1326" s="17">
        <f>COUNTIFS(performance_data[portfolio_id],performance_data[[#This Row],[portfolio_id]],
          performance_data[return_flag],1)</f>
        <v>17</v>
      </c>
      <c r="X1326" s="15">
        <f>performance_data[[#This Row],[underperform_flag_count]]/performance_data[[#This Row],[totalportfoliocount]]</f>
        <v>0.53125</v>
      </c>
    </row>
    <row r="1327" spans="1:24" x14ac:dyDescent="0.3">
      <c r="A1327">
        <v>3258</v>
      </c>
      <c r="B1327" s="1">
        <v>45188</v>
      </c>
      <c r="C1327">
        <v>98952.16</v>
      </c>
      <c r="D1327">
        <v>-2.2000000000000002</v>
      </c>
      <c r="E1327">
        <v>-1.96</v>
      </c>
      <c r="F1327">
        <v>5070.79</v>
      </c>
      <c r="G1327">
        <v>10948.46</v>
      </c>
      <c r="H1327" t="s">
        <v>2213</v>
      </c>
      <c r="I1327" t="s">
        <v>2209</v>
      </c>
      <c r="J1327">
        <v>9</v>
      </c>
      <c r="K1327" t="s">
        <v>2221</v>
      </c>
      <c r="L1327" t="str">
        <f>IF(performance_data[[#This Row],[return_percentage]]&gt;=performance_data[[#This Row],[benchmark_return]],"Higher","Lower")</f>
        <v>Lower</v>
      </c>
      <c r="M1327" s="14">
        <f xml:space="preserve"> _xlfn.MAXIFS(performance_data[date],performance_data[portfolio_id],performance_data[[#This Row],[portfolio_id]])</f>
        <v>45560</v>
      </c>
      <c r="N1327" s="14">
        <f xml:space="preserve"> _xlfn.MINIFS(performance_data[date],performance_data[portfolio_id],performance_data[[#This Row],[portfolio_id]])</f>
        <v>44862</v>
      </c>
      <c r="O1327" s="15">
        <f>_xlfn.MAXIFS(performance_data[portfolio_value],performance_data[portfolio_id],performance_data[[#This Row],[portfolio_id]],performance_data[date],performance_data[[#This Row],[latest_date]])</f>
        <v>110585.41</v>
      </c>
      <c r="P1327" s="15">
        <f>_xlfn.MAXIFS(performance_data[portfolio_value],performance_data[portfolio_id],performance_data[[#This Row],[portfolio_id]],performance_data[date],performance_data[[#This Row],[starting_date]])</f>
        <v>298459.94</v>
      </c>
      <c r="Q1327" s="15">
        <f>performance_data[[#This Row],[latest_value]]-performance_data[[#This Row],[starting_value]]</f>
        <v>-187874.53</v>
      </c>
      <c r="R1327" s="15">
        <f>performance_data[[#This Row],[net_inflows]]-performance_data[[#This Row],[net_outflows]]</f>
        <v>-5877.6699999999992</v>
      </c>
      <c r="S1327" s="15" t="str">
        <f>IF(performance_data[[#This Row],[net_inflows]]&gt;AVERAGE(performance_data[net_inflows]),"High","Low")</f>
        <v>Low</v>
      </c>
      <c r="T1327" s="15">
        <f>AVERAGEIF(performance_data[inflow_flag],performance_data[[#This Row],[inflow_flag]],performance_data[return_percentage])</f>
        <v>5.0457846277021572</v>
      </c>
      <c r="U1327" s="17">
        <f>IF(performance_data[[#This Row],[return_percentage]]&lt;performance_data[[#This Row],[benchmark_return]],1,0)</f>
        <v>1</v>
      </c>
      <c r="V1327" s="17">
        <f>COUNTIFS(performance_data[portfolio_id],performance_data[[#This Row],[portfolio_id]])</f>
        <v>32</v>
      </c>
      <c r="W1327" s="17">
        <f>COUNTIFS(performance_data[portfolio_id],performance_data[[#This Row],[portfolio_id]],
          performance_data[return_flag],1)</f>
        <v>17</v>
      </c>
      <c r="X1327" s="15">
        <f>performance_data[[#This Row],[underperform_flag_count]]/performance_data[[#This Row],[totalportfoliocount]]</f>
        <v>0.53125</v>
      </c>
    </row>
    <row r="1328" spans="1:24" x14ac:dyDescent="0.3">
      <c r="A1328">
        <v>3258</v>
      </c>
      <c r="B1328" s="1">
        <v>44995</v>
      </c>
      <c r="C1328">
        <v>414583.03</v>
      </c>
      <c r="D1328">
        <v>19.98</v>
      </c>
      <c r="E1328">
        <v>17.46</v>
      </c>
      <c r="F1328">
        <v>6630.95</v>
      </c>
      <c r="G1328">
        <v>17185.759999999998</v>
      </c>
      <c r="H1328" t="s">
        <v>2213</v>
      </c>
      <c r="I1328" t="s">
        <v>2206</v>
      </c>
      <c r="J1328">
        <v>3</v>
      </c>
      <c r="K1328" t="s">
        <v>2222</v>
      </c>
      <c r="L1328" t="str">
        <f>IF(performance_data[[#This Row],[return_percentage]]&gt;=performance_data[[#This Row],[benchmark_return]],"Higher","Lower")</f>
        <v>Higher</v>
      </c>
      <c r="M1328" s="14">
        <f xml:space="preserve"> _xlfn.MAXIFS(performance_data[date],performance_data[portfolio_id],performance_data[[#This Row],[portfolio_id]])</f>
        <v>45560</v>
      </c>
      <c r="N1328" s="14">
        <f xml:space="preserve"> _xlfn.MINIFS(performance_data[date],performance_data[portfolio_id],performance_data[[#This Row],[portfolio_id]])</f>
        <v>44862</v>
      </c>
      <c r="O1328" s="15">
        <f>_xlfn.MAXIFS(performance_data[portfolio_value],performance_data[portfolio_id],performance_data[[#This Row],[portfolio_id]],performance_data[date],performance_data[[#This Row],[latest_date]])</f>
        <v>110585.41</v>
      </c>
      <c r="P1328" s="15">
        <f>_xlfn.MAXIFS(performance_data[portfolio_value],performance_data[portfolio_id],performance_data[[#This Row],[portfolio_id]],performance_data[date],performance_data[[#This Row],[starting_date]])</f>
        <v>298459.94</v>
      </c>
      <c r="Q1328" s="15">
        <f>performance_data[[#This Row],[latest_value]]-performance_data[[#This Row],[starting_value]]</f>
        <v>-187874.53</v>
      </c>
      <c r="R1328" s="15">
        <f>performance_data[[#This Row],[net_inflows]]-performance_data[[#This Row],[net_outflows]]</f>
        <v>-10554.809999999998</v>
      </c>
      <c r="S1328" s="15" t="str">
        <f>IF(performance_data[[#This Row],[net_inflows]]&gt;AVERAGE(performance_data[net_inflows]),"High","Low")</f>
        <v>Low</v>
      </c>
      <c r="T1328" s="15">
        <f>AVERAGEIF(performance_data[inflow_flag],performance_data[[#This Row],[inflow_flag]],performance_data[return_percentage])</f>
        <v>5.0457846277021572</v>
      </c>
      <c r="U1328" s="17">
        <f>IF(performance_data[[#This Row],[return_percentage]]&lt;performance_data[[#This Row],[benchmark_return]],1,0)</f>
        <v>0</v>
      </c>
      <c r="V1328" s="17">
        <f>COUNTIFS(performance_data[portfolio_id],performance_data[[#This Row],[portfolio_id]])</f>
        <v>32</v>
      </c>
      <c r="W1328" s="17">
        <f>COUNTIFS(performance_data[portfolio_id],performance_data[[#This Row],[portfolio_id]],
          performance_data[return_flag],1)</f>
        <v>17</v>
      </c>
      <c r="X1328" s="15">
        <f>performance_data[[#This Row],[underperform_flag_count]]/performance_data[[#This Row],[totalportfoliocount]]</f>
        <v>0.53125</v>
      </c>
    </row>
    <row r="1329" spans="1:24" x14ac:dyDescent="0.3">
      <c r="A1329">
        <v>3258</v>
      </c>
      <c r="B1329" s="1">
        <v>45309</v>
      </c>
      <c r="C1329">
        <v>53669.3</v>
      </c>
      <c r="D1329">
        <v>-4.28</v>
      </c>
      <c r="E1329">
        <v>-4.1100000000000003</v>
      </c>
      <c r="F1329">
        <v>12129.22</v>
      </c>
      <c r="G1329">
        <v>13105.25</v>
      </c>
      <c r="H1329" t="s">
        <v>2205</v>
      </c>
      <c r="I1329" t="s">
        <v>2206</v>
      </c>
      <c r="J1329">
        <v>1</v>
      </c>
      <c r="K1329" t="s">
        <v>2207</v>
      </c>
      <c r="L1329" t="str">
        <f>IF(performance_data[[#This Row],[return_percentage]]&gt;=performance_data[[#This Row],[benchmark_return]],"Higher","Lower")</f>
        <v>Lower</v>
      </c>
      <c r="M1329" s="14">
        <f xml:space="preserve"> _xlfn.MAXIFS(performance_data[date],performance_data[portfolio_id],performance_data[[#This Row],[portfolio_id]])</f>
        <v>45560</v>
      </c>
      <c r="N1329" s="14">
        <f xml:space="preserve"> _xlfn.MINIFS(performance_data[date],performance_data[portfolio_id],performance_data[[#This Row],[portfolio_id]])</f>
        <v>44862</v>
      </c>
      <c r="O1329" s="15">
        <f>_xlfn.MAXIFS(performance_data[portfolio_value],performance_data[portfolio_id],performance_data[[#This Row],[portfolio_id]],performance_data[date],performance_data[[#This Row],[latest_date]])</f>
        <v>110585.41</v>
      </c>
      <c r="P1329" s="15">
        <f>_xlfn.MAXIFS(performance_data[portfolio_value],performance_data[portfolio_id],performance_data[[#This Row],[portfolio_id]],performance_data[date],performance_data[[#This Row],[starting_date]])</f>
        <v>298459.94</v>
      </c>
      <c r="Q1329" s="15">
        <f>performance_data[[#This Row],[latest_value]]-performance_data[[#This Row],[starting_value]]</f>
        <v>-187874.53</v>
      </c>
      <c r="R1329" s="15">
        <f>performance_data[[#This Row],[net_inflows]]-performance_data[[#This Row],[net_outflows]]</f>
        <v>-976.03000000000065</v>
      </c>
      <c r="S1329" s="15" t="str">
        <f>IF(performance_data[[#This Row],[net_inflows]]&gt;AVERAGE(performance_data[net_inflows]),"High","Low")</f>
        <v>High</v>
      </c>
      <c r="T1329" s="15">
        <f>AVERAGEIF(performance_data[inflow_flag],performance_data[[#This Row],[inflow_flag]],performance_data[return_percentage])</f>
        <v>4.8467905675459724</v>
      </c>
      <c r="U1329" s="17">
        <f>IF(performance_data[[#This Row],[return_percentage]]&lt;performance_data[[#This Row],[benchmark_return]],1,0)</f>
        <v>1</v>
      </c>
      <c r="V1329" s="17">
        <f>COUNTIFS(performance_data[portfolio_id],performance_data[[#This Row],[portfolio_id]])</f>
        <v>32</v>
      </c>
      <c r="W1329" s="17">
        <f>COUNTIFS(performance_data[portfolio_id],performance_data[[#This Row],[portfolio_id]],
          performance_data[return_flag],1)</f>
        <v>17</v>
      </c>
      <c r="X1329" s="15">
        <f>performance_data[[#This Row],[underperform_flag_count]]/performance_data[[#This Row],[totalportfoliocount]]</f>
        <v>0.53125</v>
      </c>
    </row>
    <row r="1330" spans="1:24" x14ac:dyDescent="0.3">
      <c r="A1330">
        <v>3258</v>
      </c>
      <c r="B1330" s="1">
        <v>44891</v>
      </c>
      <c r="C1330">
        <v>11654.06</v>
      </c>
      <c r="D1330">
        <v>8.74</v>
      </c>
      <c r="E1330">
        <v>8.7899999999999991</v>
      </c>
      <c r="F1330">
        <v>16395.18</v>
      </c>
      <c r="G1330">
        <v>1196.08</v>
      </c>
      <c r="H1330" t="s">
        <v>2220</v>
      </c>
      <c r="I1330" t="s">
        <v>2217</v>
      </c>
      <c r="J1330">
        <v>11</v>
      </c>
      <c r="K1330" t="s">
        <v>2219</v>
      </c>
      <c r="L1330" t="str">
        <f>IF(performance_data[[#This Row],[return_percentage]]&gt;=performance_data[[#This Row],[benchmark_return]],"Higher","Lower")</f>
        <v>Lower</v>
      </c>
      <c r="M1330" s="14">
        <f xml:space="preserve"> _xlfn.MAXIFS(performance_data[date],performance_data[portfolio_id],performance_data[[#This Row],[portfolio_id]])</f>
        <v>45560</v>
      </c>
      <c r="N1330" s="14">
        <f xml:space="preserve"> _xlfn.MINIFS(performance_data[date],performance_data[portfolio_id],performance_data[[#This Row],[portfolio_id]])</f>
        <v>44862</v>
      </c>
      <c r="O1330" s="15">
        <f>_xlfn.MAXIFS(performance_data[portfolio_value],performance_data[portfolio_id],performance_data[[#This Row],[portfolio_id]],performance_data[date],performance_data[[#This Row],[latest_date]])</f>
        <v>110585.41</v>
      </c>
      <c r="P1330" s="15">
        <f>_xlfn.MAXIFS(performance_data[portfolio_value],performance_data[portfolio_id],performance_data[[#This Row],[portfolio_id]],performance_data[date],performance_data[[#This Row],[starting_date]])</f>
        <v>298459.94</v>
      </c>
      <c r="Q1330" s="15">
        <f>performance_data[[#This Row],[latest_value]]-performance_data[[#This Row],[starting_value]]</f>
        <v>-187874.53</v>
      </c>
      <c r="R1330" s="15">
        <f>performance_data[[#This Row],[net_inflows]]-performance_data[[#This Row],[net_outflows]]</f>
        <v>15199.1</v>
      </c>
      <c r="S1330" s="15" t="str">
        <f>IF(performance_data[[#This Row],[net_inflows]]&gt;AVERAGE(performance_data[net_inflows]),"High","Low")</f>
        <v>High</v>
      </c>
      <c r="T1330" s="15">
        <f>AVERAGEIF(performance_data[inflow_flag],performance_data[[#This Row],[inflow_flag]],performance_data[return_percentage])</f>
        <v>4.8467905675459724</v>
      </c>
      <c r="U1330" s="17">
        <f>IF(performance_data[[#This Row],[return_percentage]]&lt;performance_data[[#This Row],[benchmark_return]],1,0)</f>
        <v>1</v>
      </c>
      <c r="V1330" s="17">
        <f>COUNTIFS(performance_data[portfolio_id],performance_data[[#This Row],[portfolio_id]])</f>
        <v>32</v>
      </c>
      <c r="W1330" s="17">
        <f>COUNTIFS(performance_data[portfolio_id],performance_data[[#This Row],[portfolio_id]],
          performance_data[return_flag],1)</f>
        <v>17</v>
      </c>
      <c r="X1330" s="15">
        <f>performance_data[[#This Row],[underperform_flag_count]]/performance_data[[#This Row],[totalportfoliocount]]</f>
        <v>0.53125</v>
      </c>
    </row>
    <row r="1331" spans="1:24" x14ac:dyDescent="0.3">
      <c r="A1331">
        <v>3258</v>
      </c>
      <c r="B1331" s="1">
        <v>45293</v>
      </c>
      <c r="C1331">
        <v>228696.23</v>
      </c>
      <c r="D1331">
        <v>-1.86</v>
      </c>
      <c r="E1331">
        <v>-2.2200000000000002</v>
      </c>
      <c r="F1331">
        <v>9745.74</v>
      </c>
      <c r="G1331">
        <v>6567.98</v>
      </c>
      <c r="H1331" t="s">
        <v>2205</v>
      </c>
      <c r="I1331" t="s">
        <v>2206</v>
      </c>
      <c r="J1331">
        <v>1</v>
      </c>
      <c r="K1331" t="s">
        <v>2207</v>
      </c>
      <c r="L1331" t="str">
        <f>IF(performance_data[[#This Row],[return_percentage]]&gt;=performance_data[[#This Row],[benchmark_return]],"Higher","Lower")</f>
        <v>Higher</v>
      </c>
      <c r="M1331" s="14">
        <f xml:space="preserve"> _xlfn.MAXIFS(performance_data[date],performance_data[portfolio_id],performance_data[[#This Row],[portfolio_id]])</f>
        <v>45560</v>
      </c>
      <c r="N1331" s="14">
        <f xml:space="preserve"> _xlfn.MINIFS(performance_data[date],performance_data[portfolio_id],performance_data[[#This Row],[portfolio_id]])</f>
        <v>44862</v>
      </c>
      <c r="O1331" s="15">
        <f>_xlfn.MAXIFS(performance_data[portfolio_value],performance_data[portfolio_id],performance_data[[#This Row],[portfolio_id]],performance_data[date],performance_data[[#This Row],[latest_date]])</f>
        <v>110585.41</v>
      </c>
      <c r="P1331" s="15">
        <f>_xlfn.MAXIFS(performance_data[portfolio_value],performance_data[portfolio_id],performance_data[[#This Row],[portfolio_id]],performance_data[date],performance_data[[#This Row],[starting_date]])</f>
        <v>298459.94</v>
      </c>
      <c r="Q1331" s="15">
        <f>performance_data[[#This Row],[latest_value]]-performance_data[[#This Row],[starting_value]]</f>
        <v>-187874.53</v>
      </c>
      <c r="R1331" s="15">
        <f>performance_data[[#This Row],[net_inflows]]-performance_data[[#This Row],[net_outflows]]</f>
        <v>3177.76</v>
      </c>
      <c r="S1331" s="15" t="str">
        <f>IF(performance_data[[#This Row],[net_inflows]]&gt;AVERAGE(performance_data[net_inflows]),"High","Low")</f>
        <v>Low</v>
      </c>
      <c r="T1331" s="15">
        <f>AVERAGEIF(performance_data[inflow_flag],performance_data[[#This Row],[inflow_flag]],performance_data[return_percentage])</f>
        <v>5.0457846277021572</v>
      </c>
      <c r="U1331" s="17">
        <f>IF(performance_data[[#This Row],[return_percentage]]&lt;performance_data[[#This Row],[benchmark_return]],1,0)</f>
        <v>0</v>
      </c>
      <c r="V1331" s="17">
        <f>COUNTIFS(performance_data[portfolio_id],performance_data[[#This Row],[portfolio_id]])</f>
        <v>32</v>
      </c>
      <c r="W1331" s="17">
        <f>COUNTIFS(performance_data[portfolio_id],performance_data[[#This Row],[portfolio_id]],
          performance_data[return_flag],1)</f>
        <v>17</v>
      </c>
      <c r="X1331" s="15">
        <f>performance_data[[#This Row],[underperform_flag_count]]/performance_data[[#This Row],[totalportfoliocount]]</f>
        <v>0.53125</v>
      </c>
    </row>
    <row r="1332" spans="1:24" x14ac:dyDescent="0.3">
      <c r="A1332">
        <v>3258</v>
      </c>
      <c r="B1332" s="1">
        <v>44882</v>
      </c>
      <c r="C1332">
        <v>246304.64000000001</v>
      </c>
      <c r="D1332">
        <v>-0.49</v>
      </c>
      <c r="E1332">
        <v>-0.44</v>
      </c>
      <c r="F1332">
        <v>15932.86</v>
      </c>
      <c r="G1332">
        <v>17102.48</v>
      </c>
      <c r="H1332" t="s">
        <v>2220</v>
      </c>
      <c r="I1332" t="s">
        <v>2217</v>
      </c>
      <c r="J1332">
        <v>11</v>
      </c>
      <c r="K1332" t="s">
        <v>2219</v>
      </c>
      <c r="L1332" t="str">
        <f>IF(performance_data[[#This Row],[return_percentage]]&gt;=performance_data[[#This Row],[benchmark_return]],"Higher","Lower")</f>
        <v>Lower</v>
      </c>
      <c r="M1332" s="14">
        <f xml:space="preserve"> _xlfn.MAXIFS(performance_data[date],performance_data[portfolio_id],performance_data[[#This Row],[portfolio_id]])</f>
        <v>45560</v>
      </c>
      <c r="N1332" s="14">
        <f xml:space="preserve"> _xlfn.MINIFS(performance_data[date],performance_data[portfolio_id],performance_data[[#This Row],[portfolio_id]])</f>
        <v>44862</v>
      </c>
      <c r="O1332" s="15">
        <f>_xlfn.MAXIFS(performance_data[portfolio_value],performance_data[portfolio_id],performance_data[[#This Row],[portfolio_id]],performance_data[date],performance_data[[#This Row],[latest_date]])</f>
        <v>110585.41</v>
      </c>
      <c r="P1332" s="15">
        <f>_xlfn.MAXIFS(performance_data[portfolio_value],performance_data[portfolio_id],performance_data[[#This Row],[portfolio_id]],performance_data[date],performance_data[[#This Row],[starting_date]])</f>
        <v>298459.94</v>
      </c>
      <c r="Q1332" s="15">
        <f>performance_data[[#This Row],[latest_value]]-performance_data[[#This Row],[starting_value]]</f>
        <v>-187874.53</v>
      </c>
      <c r="R1332" s="15">
        <f>performance_data[[#This Row],[net_inflows]]-performance_data[[#This Row],[net_outflows]]</f>
        <v>-1169.619999999999</v>
      </c>
      <c r="S1332" s="15" t="str">
        <f>IF(performance_data[[#This Row],[net_inflows]]&gt;AVERAGE(performance_data[net_inflows]),"High","Low")</f>
        <v>High</v>
      </c>
      <c r="T1332" s="15">
        <f>AVERAGEIF(performance_data[inflow_flag],performance_data[[#This Row],[inflow_flag]],performance_data[return_percentage])</f>
        <v>4.8467905675459724</v>
      </c>
      <c r="U1332" s="17">
        <f>IF(performance_data[[#This Row],[return_percentage]]&lt;performance_data[[#This Row],[benchmark_return]],1,0)</f>
        <v>1</v>
      </c>
      <c r="V1332" s="17">
        <f>COUNTIFS(performance_data[portfolio_id],performance_data[[#This Row],[portfolio_id]])</f>
        <v>32</v>
      </c>
      <c r="W1332" s="17">
        <f>COUNTIFS(performance_data[portfolio_id],performance_data[[#This Row],[portfolio_id]],
          performance_data[return_flag],1)</f>
        <v>17</v>
      </c>
      <c r="X1332" s="15">
        <f>performance_data[[#This Row],[underperform_flag_count]]/performance_data[[#This Row],[totalportfoliocount]]</f>
        <v>0.53125</v>
      </c>
    </row>
    <row r="1333" spans="1:24" x14ac:dyDescent="0.3">
      <c r="A1333">
        <v>3258</v>
      </c>
      <c r="B1333" s="1">
        <v>45150</v>
      </c>
      <c r="C1333">
        <v>296079.11</v>
      </c>
      <c r="D1333">
        <v>-5.68</v>
      </c>
      <c r="E1333">
        <v>-5.79</v>
      </c>
      <c r="F1333">
        <v>8353.0400000000009</v>
      </c>
      <c r="G1333">
        <v>5362.74</v>
      </c>
      <c r="H1333" t="s">
        <v>2213</v>
      </c>
      <c r="I1333" t="s">
        <v>2209</v>
      </c>
      <c r="J1333">
        <v>8</v>
      </c>
      <c r="K1333" t="s">
        <v>2214</v>
      </c>
      <c r="L1333" t="str">
        <f>IF(performance_data[[#This Row],[return_percentage]]&gt;=performance_data[[#This Row],[benchmark_return]],"Higher","Lower")</f>
        <v>Higher</v>
      </c>
      <c r="M1333" s="14">
        <f xml:space="preserve"> _xlfn.MAXIFS(performance_data[date],performance_data[portfolio_id],performance_data[[#This Row],[portfolio_id]])</f>
        <v>45560</v>
      </c>
      <c r="N1333" s="14">
        <f xml:space="preserve"> _xlfn.MINIFS(performance_data[date],performance_data[portfolio_id],performance_data[[#This Row],[portfolio_id]])</f>
        <v>44862</v>
      </c>
      <c r="O1333" s="15">
        <f>_xlfn.MAXIFS(performance_data[portfolio_value],performance_data[portfolio_id],performance_data[[#This Row],[portfolio_id]],performance_data[date],performance_data[[#This Row],[latest_date]])</f>
        <v>110585.41</v>
      </c>
      <c r="P1333" s="15">
        <f>_xlfn.MAXIFS(performance_data[portfolio_value],performance_data[portfolio_id],performance_data[[#This Row],[portfolio_id]],performance_data[date],performance_data[[#This Row],[starting_date]])</f>
        <v>298459.94</v>
      </c>
      <c r="Q1333" s="15">
        <f>performance_data[[#This Row],[latest_value]]-performance_data[[#This Row],[starting_value]]</f>
        <v>-187874.53</v>
      </c>
      <c r="R1333" s="15">
        <f>performance_data[[#This Row],[net_inflows]]-performance_data[[#This Row],[net_outflows]]</f>
        <v>2990.3000000000011</v>
      </c>
      <c r="S1333" s="15" t="str">
        <f>IF(performance_data[[#This Row],[net_inflows]]&gt;AVERAGE(performance_data[net_inflows]),"High","Low")</f>
        <v>Low</v>
      </c>
      <c r="T1333" s="15">
        <f>AVERAGEIF(performance_data[inflow_flag],performance_data[[#This Row],[inflow_flag]],performance_data[return_percentage])</f>
        <v>5.0457846277021572</v>
      </c>
      <c r="U1333" s="17">
        <f>IF(performance_data[[#This Row],[return_percentage]]&lt;performance_data[[#This Row],[benchmark_return]],1,0)</f>
        <v>0</v>
      </c>
      <c r="V1333" s="17">
        <f>COUNTIFS(performance_data[portfolio_id],performance_data[[#This Row],[portfolio_id]])</f>
        <v>32</v>
      </c>
      <c r="W1333" s="17">
        <f>COUNTIFS(performance_data[portfolio_id],performance_data[[#This Row],[portfolio_id]],
          performance_data[return_flag],1)</f>
        <v>17</v>
      </c>
      <c r="X1333" s="15">
        <f>performance_data[[#This Row],[underperform_flag_count]]/performance_data[[#This Row],[totalportfoliocount]]</f>
        <v>0.53125</v>
      </c>
    </row>
    <row r="1334" spans="1:24" x14ac:dyDescent="0.3">
      <c r="A1334">
        <v>3258</v>
      </c>
      <c r="B1334" s="1">
        <v>45284</v>
      </c>
      <c r="C1334">
        <v>409554.05</v>
      </c>
      <c r="D1334">
        <v>9.75</v>
      </c>
      <c r="E1334">
        <v>9.42</v>
      </c>
      <c r="F1334">
        <v>11329.12</v>
      </c>
      <c r="G1334">
        <v>12238.82</v>
      </c>
      <c r="H1334" t="s">
        <v>2213</v>
      </c>
      <c r="I1334" t="s">
        <v>2217</v>
      </c>
      <c r="J1334">
        <v>12</v>
      </c>
      <c r="K1334" t="s">
        <v>2218</v>
      </c>
      <c r="L1334" t="str">
        <f>IF(performance_data[[#This Row],[return_percentage]]&gt;=performance_data[[#This Row],[benchmark_return]],"Higher","Lower")</f>
        <v>Higher</v>
      </c>
      <c r="M1334" s="14">
        <f xml:space="preserve"> _xlfn.MAXIFS(performance_data[date],performance_data[portfolio_id],performance_data[[#This Row],[portfolio_id]])</f>
        <v>45560</v>
      </c>
      <c r="N1334" s="14">
        <f xml:space="preserve"> _xlfn.MINIFS(performance_data[date],performance_data[portfolio_id],performance_data[[#This Row],[portfolio_id]])</f>
        <v>44862</v>
      </c>
      <c r="O1334" s="15">
        <f>_xlfn.MAXIFS(performance_data[portfolio_value],performance_data[portfolio_id],performance_data[[#This Row],[portfolio_id]],performance_data[date],performance_data[[#This Row],[latest_date]])</f>
        <v>110585.41</v>
      </c>
      <c r="P1334" s="15">
        <f>_xlfn.MAXIFS(performance_data[portfolio_value],performance_data[portfolio_id],performance_data[[#This Row],[portfolio_id]],performance_data[date],performance_data[[#This Row],[starting_date]])</f>
        <v>298459.94</v>
      </c>
      <c r="Q1334" s="15">
        <f>performance_data[[#This Row],[latest_value]]-performance_data[[#This Row],[starting_value]]</f>
        <v>-187874.53</v>
      </c>
      <c r="R1334" s="15">
        <f>performance_data[[#This Row],[net_inflows]]-performance_data[[#This Row],[net_outflows]]</f>
        <v>-909.69999999999891</v>
      </c>
      <c r="S1334" s="15" t="str">
        <f>IF(performance_data[[#This Row],[net_inflows]]&gt;AVERAGE(performance_data[net_inflows]),"High","Low")</f>
        <v>High</v>
      </c>
      <c r="T1334" s="15">
        <f>AVERAGEIF(performance_data[inflow_flag],performance_data[[#This Row],[inflow_flag]],performance_data[return_percentage])</f>
        <v>4.8467905675459724</v>
      </c>
      <c r="U1334" s="17">
        <f>IF(performance_data[[#This Row],[return_percentage]]&lt;performance_data[[#This Row],[benchmark_return]],1,0)</f>
        <v>0</v>
      </c>
      <c r="V1334" s="17">
        <f>COUNTIFS(performance_data[portfolio_id],performance_data[[#This Row],[portfolio_id]])</f>
        <v>32</v>
      </c>
      <c r="W1334" s="17">
        <f>COUNTIFS(performance_data[portfolio_id],performance_data[[#This Row],[portfolio_id]],
          performance_data[return_flag],1)</f>
        <v>17</v>
      </c>
      <c r="X1334" s="15">
        <f>performance_data[[#This Row],[underperform_flag_count]]/performance_data[[#This Row],[totalportfoliocount]]</f>
        <v>0.53125</v>
      </c>
    </row>
    <row r="1335" spans="1:24" x14ac:dyDescent="0.3">
      <c r="A1335">
        <v>3258</v>
      </c>
      <c r="B1335" s="1">
        <v>44981</v>
      </c>
      <c r="C1335">
        <v>147376.21</v>
      </c>
      <c r="D1335">
        <v>0.99</v>
      </c>
      <c r="E1335">
        <v>1.18</v>
      </c>
      <c r="F1335">
        <v>2113.19</v>
      </c>
      <c r="G1335">
        <v>12131.61</v>
      </c>
      <c r="H1335" t="s">
        <v>2213</v>
      </c>
      <c r="I1335" t="s">
        <v>2206</v>
      </c>
      <c r="J1335">
        <v>2</v>
      </c>
      <c r="K1335" t="s">
        <v>2226</v>
      </c>
      <c r="L1335" t="str">
        <f>IF(performance_data[[#This Row],[return_percentage]]&gt;=performance_data[[#This Row],[benchmark_return]],"Higher","Lower")</f>
        <v>Lower</v>
      </c>
      <c r="M1335" s="14">
        <f xml:space="preserve"> _xlfn.MAXIFS(performance_data[date],performance_data[portfolio_id],performance_data[[#This Row],[portfolio_id]])</f>
        <v>45560</v>
      </c>
      <c r="N1335" s="14">
        <f xml:space="preserve"> _xlfn.MINIFS(performance_data[date],performance_data[portfolio_id],performance_data[[#This Row],[portfolio_id]])</f>
        <v>44862</v>
      </c>
      <c r="O1335" s="15">
        <f>_xlfn.MAXIFS(performance_data[portfolio_value],performance_data[portfolio_id],performance_data[[#This Row],[portfolio_id]],performance_data[date],performance_data[[#This Row],[latest_date]])</f>
        <v>110585.41</v>
      </c>
      <c r="P1335" s="15">
        <f>_xlfn.MAXIFS(performance_data[portfolio_value],performance_data[portfolio_id],performance_data[[#This Row],[portfolio_id]],performance_data[date],performance_data[[#This Row],[starting_date]])</f>
        <v>298459.94</v>
      </c>
      <c r="Q1335" s="15">
        <f>performance_data[[#This Row],[latest_value]]-performance_data[[#This Row],[starting_value]]</f>
        <v>-187874.53</v>
      </c>
      <c r="R1335" s="15">
        <f>performance_data[[#This Row],[net_inflows]]-performance_data[[#This Row],[net_outflows]]</f>
        <v>-10018.42</v>
      </c>
      <c r="S1335" s="15" t="str">
        <f>IF(performance_data[[#This Row],[net_inflows]]&gt;AVERAGE(performance_data[net_inflows]),"High","Low")</f>
        <v>Low</v>
      </c>
      <c r="T1335" s="15">
        <f>AVERAGEIF(performance_data[inflow_flag],performance_data[[#This Row],[inflow_flag]],performance_data[return_percentage])</f>
        <v>5.0457846277021572</v>
      </c>
      <c r="U1335" s="17">
        <f>IF(performance_data[[#This Row],[return_percentage]]&lt;performance_data[[#This Row],[benchmark_return]],1,0)</f>
        <v>1</v>
      </c>
      <c r="V1335" s="17">
        <f>COUNTIFS(performance_data[portfolio_id],performance_data[[#This Row],[portfolio_id]])</f>
        <v>32</v>
      </c>
      <c r="W1335" s="17">
        <f>COUNTIFS(performance_data[portfolio_id],performance_data[[#This Row],[portfolio_id]],
          performance_data[return_flag],1)</f>
        <v>17</v>
      </c>
      <c r="X1335" s="15">
        <f>performance_data[[#This Row],[underperform_flag_count]]/performance_data[[#This Row],[totalportfoliocount]]</f>
        <v>0.53125</v>
      </c>
    </row>
    <row r="1336" spans="1:24" x14ac:dyDescent="0.3">
      <c r="A1336">
        <v>3258</v>
      </c>
      <c r="B1336" s="1">
        <v>45490</v>
      </c>
      <c r="C1336">
        <v>481770.28</v>
      </c>
      <c r="D1336">
        <v>-2.2000000000000002</v>
      </c>
      <c r="E1336">
        <v>-2.46</v>
      </c>
      <c r="F1336">
        <v>16979.900000000001</v>
      </c>
      <c r="G1336">
        <v>1012.54</v>
      </c>
      <c r="H1336" t="s">
        <v>2205</v>
      </c>
      <c r="I1336" t="s">
        <v>2209</v>
      </c>
      <c r="J1336">
        <v>7</v>
      </c>
      <c r="K1336" t="s">
        <v>2210</v>
      </c>
      <c r="L1336" t="str">
        <f>IF(performance_data[[#This Row],[return_percentage]]&gt;=performance_data[[#This Row],[benchmark_return]],"Higher","Lower")</f>
        <v>Higher</v>
      </c>
      <c r="M1336" s="14">
        <f xml:space="preserve"> _xlfn.MAXIFS(performance_data[date],performance_data[portfolio_id],performance_data[[#This Row],[portfolio_id]])</f>
        <v>45560</v>
      </c>
      <c r="N1336" s="14">
        <f xml:space="preserve"> _xlfn.MINIFS(performance_data[date],performance_data[portfolio_id],performance_data[[#This Row],[portfolio_id]])</f>
        <v>44862</v>
      </c>
      <c r="O1336" s="15">
        <f>_xlfn.MAXIFS(performance_data[portfolio_value],performance_data[portfolio_id],performance_data[[#This Row],[portfolio_id]],performance_data[date],performance_data[[#This Row],[latest_date]])</f>
        <v>110585.41</v>
      </c>
      <c r="P1336" s="15">
        <f>_xlfn.MAXIFS(performance_data[portfolio_value],performance_data[portfolio_id],performance_data[[#This Row],[portfolio_id]],performance_data[date],performance_data[[#This Row],[starting_date]])</f>
        <v>298459.94</v>
      </c>
      <c r="Q1336" s="15">
        <f>performance_data[[#This Row],[latest_value]]-performance_data[[#This Row],[starting_value]]</f>
        <v>-187874.53</v>
      </c>
      <c r="R1336" s="15">
        <f>performance_data[[#This Row],[net_inflows]]-performance_data[[#This Row],[net_outflows]]</f>
        <v>15967.36</v>
      </c>
      <c r="S1336" s="15" t="str">
        <f>IF(performance_data[[#This Row],[net_inflows]]&gt;AVERAGE(performance_data[net_inflows]),"High","Low")</f>
        <v>High</v>
      </c>
      <c r="T1336" s="15">
        <f>AVERAGEIF(performance_data[inflow_flag],performance_data[[#This Row],[inflow_flag]],performance_data[return_percentage])</f>
        <v>4.8467905675459724</v>
      </c>
      <c r="U1336" s="17">
        <f>IF(performance_data[[#This Row],[return_percentage]]&lt;performance_data[[#This Row],[benchmark_return]],1,0)</f>
        <v>0</v>
      </c>
      <c r="V1336" s="17">
        <f>COUNTIFS(performance_data[portfolio_id],performance_data[[#This Row],[portfolio_id]])</f>
        <v>32</v>
      </c>
      <c r="W1336" s="17">
        <f>COUNTIFS(performance_data[portfolio_id],performance_data[[#This Row],[portfolio_id]],
          performance_data[return_flag],1)</f>
        <v>17</v>
      </c>
      <c r="X1336" s="15">
        <f>performance_data[[#This Row],[underperform_flag_count]]/performance_data[[#This Row],[totalportfoliocount]]</f>
        <v>0.53125</v>
      </c>
    </row>
    <row r="1337" spans="1:24" x14ac:dyDescent="0.3">
      <c r="A1337">
        <v>3258</v>
      </c>
      <c r="B1337" s="1">
        <v>45560</v>
      </c>
      <c r="C1337">
        <v>110585.41</v>
      </c>
      <c r="D1337">
        <v>14.68</v>
      </c>
      <c r="E1337">
        <v>16.97</v>
      </c>
      <c r="F1337">
        <v>11333.69</v>
      </c>
      <c r="G1337">
        <v>13570.97</v>
      </c>
      <c r="H1337" t="s">
        <v>2205</v>
      </c>
      <c r="I1337" t="s">
        <v>2209</v>
      </c>
      <c r="J1337">
        <v>9</v>
      </c>
      <c r="K1337" t="s">
        <v>2221</v>
      </c>
      <c r="L1337" t="str">
        <f>IF(performance_data[[#This Row],[return_percentage]]&gt;=performance_data[[#This Row],[benchmark_return]],"Higher","Lower")</f>
        <v>Lower</v>
      </c>
      <c r="M1337" s="14">
        <f xml:space="preserve"> _xlfn.MAXIFS(performance_data[date],performance_data[portfolio_id],performance_data[[#This Row],[portfolio_id]])</f>
        <v>45560</v>
      </c>
      <c r="N1337" s="14">
        <f xml:space="preserve"> _xlfn.MINIFS(performance_data[date],performance_data[portfolio_id],performance_data[[#This Row],[portfolio_id]])</f>
        <v>44862</v>
      </c>
      <c r="O1337" s="15">
        <f>_xlfn.MAXIFS(performance_data[portfolio_value],performance_data[portfolio_id],performance_data[[#This Row],[portfolio_id]],performance_data[date],performance_data[[#This Row],[latest_date]])</f>
        <v>110585.41</v>
      </c>
      <c r="P1337" s="15">
        <f>_xlfn.MAXIFS(performance_data[portfolio_value],performance_data[portfolio_id],performance_data[[#This Row],[portfolio_id]],performance_data[date],performance_data[[#This Row],[starting_date]])</f>
        <v>298459.94</v>
      </c>
      <c r="Q1337" s="15">
        <f>performance_data[[#This Row],[latest_value]]-performance_data[[#This Row],[starting_value]]</f>
        <v>-187874.53</v>
      </c>
      <c r="R1337" s="15">
        <f>performance_data[[#This Row],[net_inflows]]-performance_data[[#This Row],[net_outflows]]</f>
        <v>-2237.2799999999988</v>
      </c>
      <c r="S1337" s="15" t="str">
        <f>IF(performance_data[[#This Row],[net_inflows]]&gt;AVERAGE(performance_data[net_inflows]),"High","Low")</f>
        <v>High</v>
      </c>
      <c r="T1337" s="15">
        <f>AVERAGEIF(performance_data[inflow_flag],performance_data[[#This Row],[inflow_flag]],performance_data[return_percentage])</f>
        <v>4.8467905675459724</v>
      </c>
      <c r="U1337" s="17">
        <f>IF(performance_data[[#This Row],[return_percentage]]&lt;performance_data[[#This Row],[benchmark_return]],1,0)</f>
        <v>1</v>
      </c>
      <c r="V1337" s="17">
        <f>COUNTIFS(performance_data[portfolio_id],performance_data[[#This Row],[portfolio_id]])</f>
        <v>32</v>
      </c>
      <c r="W1337" s="17">
        <f>COUNTIFS(performance_data[portfolio_id],performance_data[[#This Row],[portfolio_id]],
          performance_data[return_flag],1)</f>
        <v>17</v>
      </c>
      <c r="X1337" s="15">
        <f>performance_data[[#This Row],[underperform_flag_count]]/performance_data[[#This Row],[totalportfoliocount]]</f>
        <v>0.53125</v>
      </c>
    </row>
    <row r="1338" spans="1:24" x14ac:dyDescent="0.3">
      <c r="A1338">
        <v>3258</v>
      </c>
      <c r="B1338" s="1">
        <v>45534</v>
      </c>
      <c r="C1338">
        <v>129175.5</v>
      </c>
      <c r="D1338">
        <v>1.54</v>
      </c>
      <c r="E1338">
        <v>1.53</v>
      </c>
      <c r="F1338">
        <v>15319.93</v>
      </c>
      <c r="G1338">
        <v>5098.08</v>
      </c>
      <c r="H1338" t="s">
        <v>2205</v>
      </c>
      <c r="I1338" t="s">
        <v>2209</v>
      </c>
      <c r="J1338">
        <v>8</v>
      </c>
      <c r="K1338" t="s">
        <v>2214</v>
      </c>
      <c r="L1338" t="str">
        <f>IF(performance_data[[#This Row],[return_percentage]]&gt;=performance_data[[#This Row],[benchmark_return]],"Higher","Lower")</f>
        <v>Higher</v>
      </c>
      <c r="M1338" s="14">
        <f xml:space="preserve"> _xlfn.MAXIFS(performance_data[date],performance_data[portfolio_id],performance_data[[#This Row],[portfolio_id]])</f>
        <v>45560</v>
      </c>
      <c r="N1338" s="14">
        <f xml:space="preserve"> _xlfn.MINIFS(performance_data[date],performance_data[portfolio_id],performance_data[[#This Row],[portfolio_id]])</f>
        <v>44862</v>
      </c>
      <c r="O1338" s="15">
        <f>_xlfn.MAXIFS(performance_data[portfolio_value],performance_data[portfolio_id],performance_data[[#This Row],[portfolio_id]],performance_data[date],performance_data[[#This Row],[latest_date]])</f>
        <v>110585.41</v>
      </c>
      <c r="P1338" s="15">
        <f>_xlfn.MAXIFS(performance_data[portfolio_value],performance_data[portfolio_id],performance_data[[#This Row],[portfolio_id]],performance_data[date],performance_data[[#This Row],[starting_date]])</f>
        <v>298459.94</v>
      </c>
      <c r="Q1338" s="15">
        <f>performance_data[[#This Row],[latest_value]]-performance_data[[#This Row],[starting_value]]</f>
        <v>-187874.53</v>
      </c>
      <c r="R1338" s="15">
        <f>performance_data[[#This Row],[net_inflows]]-performance_data[[#This Row],[net_outflows]]</f>
        <v>10221.85</v>
      </c>
      <c r="S1338" s="15" t="str">
        <f>IF(performance_data[[#This Row],[net_inflows]]&gt;AVERAGE(performance_data[net_inflows]),"High","Low")</f>
        <v>High</v>
      </c>
      <c r="T1338" s="15">
        <f>AVERAGEIF(performance_data[inflow_flag],performance_data[[#This Row],[inflow_flag]],performance_data[return_percentage])</f>
        <v>4.8467905675459724</v>
      </c>
      <c r="U1338" s="17">
        <f>IF(performance_data[[#This Row],[return_percentage]]&lt;performance_data[[#This Row],[benchmark_return]],1,0)</f>
        <v>0</v>
      </c>
      <c r="V1338" s="17">
        <f>COUNTIFS(performance_data[portfolio_id],performance_data[[#This Row],[portfolio_id]])</f>
        <v>32</v>
      </c>
      <c r="W1338" s="17">
        <f>COUNTIFS(performance_data[portfolio_id],performance_data[[#This Row],[portfolio_id]],
          performance_data[return_flag],1)</f>
        <v>17</v>
      </c>
      <c r="X1338" s="15">
        <f>performance_data[[#This Row],[underperform_flag_count]]/performance_data[[#This Row],[totalportfoliocount]]</f>
        <v>0.53125</v>
      </c>
    </row>
    <row r="1339" spans="1:24" x14ac:dyDescent="0.3">
      <c r="A1339">
        <v>3258</v>
      </c>
      <c r="B1339" s="1">
        <v>45014</v>
      </c>
      <c r="C1339">
        <v>328647.89</v>
      </c>
      <c r="D1339">
        <v>-1.35</v>
      </c>
      <c r="E1339">
        <v>-1.34</v>
      </c>
      <c r="F1339">
        <v>10003.36</v>
      </c>
      <c r="G1339">
        <v>374.35</v>
      </c>
      <c r="H1339" t="s">
        <v>2213</v>
      </c>
      <c r="I1339" t="s">
        <v>2206</v>
      </c>
      <c r="J1339">
        <v>3</v>
      </c>
      <c r="K1339" t="s">
        <v>2222</v>
      </c>
      <c r="L1339" t="str">
        <f>IF(performance_data[[#This Row],[return_percentage]]&gt;=performance_data[[#This Row],[benchmark_return]],"Higher","Lower")</f>
        <v>Lower</v>
      </c>
      <c r="M1339" s="14">
        <f xml:space="preserve"> _xlfn.MAXIFS(performance_data[date],performance_data[portfolio_id],performance_data[[#This Row],[portfolio_id]])</f>
        <v>45560</v>
      </c>
      <c r="N1339" s="14">
        <f xml:space="preserve"> _xlfn.MINIFS(performance_data[date],performance_data[portfolio_id],performance_data[[#This Row],[portfolio_id]])</f>
        <v>44862</v>
      </c>
      <c r="O1339" s="15">
        <f>_xlfn.MAXIFS(performance_data[portfolio_value],performance_data[portfolio_id],performance_data[[#This Row],[portfolio_id]],performance_data[date],performance_data[[#This Row],[latest_date]])</f>
        <v>110585.41</v>
      </c>
      <c r="P1339" s="15">
        <f>_xlfn.MAXIFS(performance_data[portfolio_value],performance_data[portfolio_id],performance_data[[#This Row],[portfolio_id]],performance_data[date],performance_data[[#This Row],[starting_date]])</f>
        <v>298459.94</v>
      </c>
      <c r="Q1339" s="15">
        <f>performance_data[[#This Row],[latest_value]]-performance_data[[#This Row],[starting_value]]</f>
        <v>-187874.53</v>
      </c>
      <c r="R1339" s="15">
        <f>performance_data[[#This Row],[net_inflows]]-performance_data[[#This Row],[net_outflows]]</f>
        <v>9629.01</v>
      </c>
      <c r="S1339" s="15" t="str">
        <f>IF(performance_data[[#This Row],[net_inflows]]&gt;AVERAGE(performance_data[net_inflows]),"High","Low")</f>
        <v>Low</v>
      </c>
      <c r="T1339" s="15">
        <f>AVERAGEIF(performance_data[inflow_flag],performance_data[[#This Row],[inflow_flag]],performance_data[return_percentage])</f>
        <v>5.0457846277021572</v>
      </c>
      <c r="U1339" s="17">
        <f>IF(performance_data[[#This Row],[return_percentage]]&lt;performance_data[[#This Row],[benchmark_return]],1,0)</f>
        <v>1</v>
      </c>
      <c r="V1339" s="17">
        <f>COUNTIFS(performance_data[portfolio_id],performance_data[[#This Row],[portfolio_id]])</f>
        <v>32</v>
      </c>
      <c r="W1339" s="17">
        <f>COUNTIFS(performance_data[portfolio_id],performance_data[[#This Row],[portfolio_id]],
          performance_data[return_flag],1)</f>
        <v>17</v>
      </c>
      <c r="X1339" s="15">
        <f>performance_data[[#This Row],[underperform_flag_count]]/performance_data[[#This Row],[totalportfoliocount]]</f>
        <v>0.53125</v>
      </c>
    </row>
    <row r="1340" spans="1:24" x14ac:dyDescent="0.3">
      <c r="A1340">
        <v>3258</v>
      </c>
      <c r="B1340" s="1">
        <v>44901</v>
      </c>
      <c r="C1340">
        <v>252347.24</v>
      </c>
      <c r="D1340">
        <v>4.45</v>
      </c>
      <c r="E1340">
        <v>5.25</v>
      </c>
      <c r="F1340">
        <v>4761.43</v>
      </c>
      <c r="G1340">
        <v>12468.27</v>
      </c>
      <c r="H1340" t="s">
        <v>2220</v>
      </c>
      <c r="I1340" t="s">
        <v>2217</v>
      </c>
      <c r="J1340">
        <v>12</v>
      </c>
      <c r="K1340" t="s">
        <v>2218</v>
      </c>
      <c r="L1340" t="str">
        <f>IF(performance_data[[#This Row],[return_percentage]]&gt;=performance_data[[#This Row],[benchmark_return]],"Higher","Lower")</f>
        <v>Lower</v>
      </c>
      <c r="M1340" s="14">
        <f xml:space="preserve"> _xlfn.MAXIFS(performance_data[date],performance_data[portfolio_id],performance_data[[#This Row],[portfolio_id]])</f>
        <v>45560</v>
      </c>
      <c r="N1340" s="14">
        <f xml:space="preserve"> _xlfn.MINIFS(performance_data[date],performance_data[portfolio_id],performance_data[[#This Row],[portfolio_id]])</f>
        <v>44862</v>
      </c>
      <c r="O1340" s="15">
        <f>_xlfn.MAXIFS(performance_data[portfolio_value],performance_data[portfolio_id],performance_data[[#This Row],[portfolio_id]],performance_data[date],performance_data[[#This Row],[latest_date]])</f>
        <v>110585.41</v>
      </c>
      <c r="P1340" s="15">
        <f>_xlfn.MAXIFS(performance_data[portfolio_value],performance_data[portfolio_id],performance_data[[#This Row],[portfolio_id]],performance_data[date],performance_data[[#This Row],[starting_date]])</f>
        <v>298459.94</v>
      </c>
      <c r="Q1340" s="15">
        <f>performance_data[[#This Row],[latest_value]]-performance_data[[#This Row],[starting_value]]</f>
        <v>-187874.53</v>
      </c>
      <c r="R1340" s="15">
        <f>performance_data[[#This Row],[net_inflows]]-performance_data[[#This Row],[net_outflows]]</f>
        <v>-7706.84</v>
      </c>
      <c r="S1340" s="15" t="str">
        <f>IF(performance_data[[#This Row],[net_inflows]]&gt;AVERAGE(performance_data[net_inflows]),"High","Low")</f>
        <v>Low</v>
      </c>
      <c r="T1340" s="15">
        <f>AVERAGEIF(performance_data[inflow_flag],performance_data[[#This Row],[inflow_flag]],performance_data[return_percentage])</f>
        <v>5.0457846277021572</v>
      </c>
      <c r="U1340" s="17">
        <f>IF(performance_data[[#This Row],[return_percentage]]&lt;performance_data[[#This Row],[benchmark_return]],1,0)</f>
        <v>1</v>
      </c>
      <c r="V1340" s="17">
        <f>COUNTIFS(performance_data[portfolio_id],performance_data[[#This Row],[portfolio_id]])</f>
        <v>32</v>
      </c>
      <c r="W1340" s="17">
        <f>COUNTIFS(performance_data[portfolio_id],performance_data[[#This Row],[portfolio_id]],
          performance_data[return_flag],1)</f>
        <v>17</v>
      </c>
      <c r="X1340" s="15">
        <f>performance_data[[#This Row],[underperform_flag_count]]/performance_data[[#This Row],[totalportfoliocount]]</f>
        <v>0.53125</v>
      </c>
    </row>
    <row r="1341" spans="1:24" x14ac:dyDescent="0.3">
      <c r="A1341">
        <v>3258</v>
      </c>
      <c r="B1341" s="1">
        <v>44915</v>
      </c>
      <c r="C1341">
        <v>116336.56</v>
      </c>
      <c r="D1341">
        <v>0.13</v>
      </c>
      <c r="E1341">
        <v>0.13</v>
      </c>
      <c r="F1341">
        <v>14354.74</v>
      </c>
      <c r="G1341">
        <v>16686.02</v>
      </c>
      <c r="H1341" t="s">
        <v>2220</v>
      </c>
      <c r="I1341" t="s">
        <v>2217</v>
      </c>
      <c r="J1341">
        <v>12</v>
      </c>
      <c r="K1341" t="s">
        <v>2218</v>
      </c>
      <c r="L1341" t="str">
        <f>IF(performance_data[[#This Row],[return_percentage]]&gt;=performance_data[[#This Row],[benchmark_return]],"Higher","Lower")</f>
        <v>Higher</v>
      </c>
      <c r="M1341" s="14">
        <f xml:space="preserve"> _xlfn.MAXIFS(performance_data[date],performance_data[portfolio_id],performance_data[[#This Row],[portfolio_id]])</f>
        <v>45560</v>
      </c>
      <c r="N1341" s="14">
        <f xml:space="preserve"> _xlfn.MINIFS(performance_data[date],performance_data[portfolio_id],performance_data[[#This Row],[portfolio_id]])</f>
        <v>44862</v>
      </c>
      <c r="O1341" s="15">
        <f>_xlfn.MAXIFS(performance_data[portfolio_value],performance_data[portfolio_id],performance_data[[#This Row],[portfolio_id]],performance_data[date],performance_data[[#This Row],[latest_date]])</f>
        <v>110585.41</v>
      </c>
      <c r="P1341" s="15">
        <f>_xlfn.MAXIFS(performance_data[portfolio_value],performance_data[portfolio_id],performance_data[[#This Row],[portfolio_id]],performance_data[date],performance_data[[#This Row],[starting_date]])</f>
        <v>298459.94</v>
      </c>
      <c r="Q1341" s="15">
        <f>performance_data[[#This Row],[latest_value]]-performance_data[[#This Row],[starting_value]]</f>
        <v>-187874.53</v>
      </c>
      <c r="R1341" s="15">
        <f>performance_data[[#This Row],[net_inflows]]-performance_data[[#This Row],[net_outflows]]</f>
        <v>-2331.2800000000007</v>
      </c>
      <c r="S1341" s="15" t="str">
        <f>IF(performance_data[[#This Row],[net_inflows]]&gt;AVERAGE(performance_data[net_inflows]),"High","Low")</f>
        <v>High</v>
      </c>
      <c r="T1341" s="15">
        <f>AVERAGEIF(performance_data[inflow_flag],performance_data[[#This Row],[inflow_flag]],performance_data[return_percentage])</f>
        <v>4.8467905675459724</v>
      </c>
      <c r="U1341" s="17">
        <f>IF(performance_data[[#This Row],[return_percentage]]&lt;performance_data[[#This Row],[benchmark_return]],1,0)</f>
        <v>0</v>
      </c>
      <c r="V1341" s="17">
        <f>COUNTIFS(performance_data[portfolio_id],performance_data[[#This Row],[portfolio_id]])</f>
        <v>32</v>
      </c>
      <c r="W1341" s="17">
        <f>COUNTIFS(performance_data[portfolio_id],performance_data[[#This Row],[portfolio_id]],
          performance_data[return_flag],1)</f>
        <v>17</v>
      </c>
      <c r="X1341" s="15">
        <f>performance_data[[#This Row],[underperform_flag_count]]/performance_data[[#This Row],[totalportfoliocount]]</f>
        <v>0.53125</v>
      </c>
    </row>
    <row r="1342" spans="1:24" x14ac:dyDescent="0.3">
      <c r="A1342">
        <v>3258</v>
      </c>
      <c r="B1342" s="1">
        <v>44862</v>
      </c>
      <c r="C1342">
        <v>298459.94</v>
      </c>
      <c r="D1342">
        <v>2.08</v>
      </c>
      <c r="E1342">
        <v>2.19</v>
      </c>
      <c r="F1342">
        <v>13771.89</v>
      </c>
      <c r="G1342">
        <v>2488.5300000000002</v>
      </c>
      <c r="H1342" t="s">
        <v>2220</v>
      </c>
      <c r="I1342" t="s">
        <v>2217</v>
      </c>
      <c r="J1342">
        <v>10</v>
      </c>
      <c r="K1342" t="s">
        <v>2224</v>
      </c>
      <c r="L1342" t="str">
        <f>IF(performance_data[[#This Row],[return_percentage]]&gt;=performance_data[[#This Row],[benchmark_return]],"Higher","Lower")</f>
        <v>Lower</v>
      </c>
      <c r="M1342" s="14">
        <f xml:space="preserve"> _xlfn.MAXIFS(performance_data[date],performance_data[portfolio_id],performance_data[[#This Row],[portfolio_id]])</f>
        <v>45560</v>
      </c>
      <c r="N1342" s="14">
        <f xml:space="preserve"> _xlfn.MINIFS(performance_data[date],performance_data[portfolio_id],performance_data[[#This Row],[portfolio_id]])</f>
        <v>44862</v>
      </c>
      <c r="O1342" s="15">
        <f>_xlfn.MAXIFS(performance_data[portfolio_value],performance_data[portfolio_id],performance_data[[#This Row],[portfolio_id]],performance_data[date],performance_data[[#This Row],[latest_date]])</f>
        <v>110585.41</v>
      </c>
      <c r="P1342" s="15">
        <f>_xlfn.MAXIFS(performance_data[portfolio_value],performance_data[portfolio_id],performance_data[[#This Row],[portfolio_id]],performance_data[date],performance_data[[#This Row],[starting_date]])</f>
        <v>298459.94</v>
      </c>
      <c r="Q1342" s="15">
        <f>performance_data[[#This Row],[latest_value]]-performance_data[[#This Row],[starting_value]]</f>
        <v>-187874.53</v>
      </c>
      <c r="R1342" s="15">
        <f>performance_data[[#This Row],[net_inflows]]-performance_data[[#This Row],[net_outflows]]</f>
        <v>11283.359999999999</v>
      </c>
      <c r="S1342" s="15" t="str">
        <f>IF(performance_data[[#This Row],[net_inflows]]&gt;AVERAGE(performance_data[net_inflows]),"High","Low")</f>
        <v>High</v>
      </c>
      <c r="T1342" s="15">
        <f>AVERAGEIF(performance_data[inflow_flag],performance_data[[#This Row],[inflow_flag]],performance_data[return_percentage])</f>
        <v>4.8467905675459724</v>
      </c>
      <c r="U1342" s="17">
        <f>IF(performance_data[[#This Row],[return_percentage]]&lt;performance_data[[#This Row],[benchmark_return]],1,0)</f>
        <v>1</v>
      </c>
      <c r="V1342" s="17">
        <f>COUNTIFS(performance_data[portfolio_id],performance_data[[#This Row],[portfolio_id]])</f>
        <v>32</v>
      </c>
      <c r="W1342" s="17">
        <f>COUNTIFS(performance_data[portfolio_id],performance_data[[#This Row],[portfolio_id]],
          performance_data[return_flag],1)</f>
        <v>17</v>
      </c>
      <c r="X1342" s="15">
        <f>performance_data[[#This Row],[underperform_flag_count]]/performance_data[[#This Row],[totalportfoliocount]]</f>
        <v>0.53125</v>
      </c>
    </row>
    <row r="1343" spans="1:24" x14ac:dyDescent="0.3">
      <c r="A1343">
        <v>3258</v>
      </c>
      <c r="B1343" s="1">
        <v>45213</v>
      </c>
      <c r="C1343">
        <v>386177</v>
      </c>
      <c r="D1343">
        <v>-6.2</v>
      </c>
      <c r="E1343">
        <v>-6.37</v>
      </c>
      <c r="F1343">
        <v>17048.28</v>
      </c>
      <c r="G1343">
        <v>15732.28</v>
      </c>
      <c r="H1343" t="s">
        <v>2213</v>
      </c>
      <c r="I1343" t="s">
        <v>2217</v>
      </c>
      <c r="J1343">
        <v>10</v>
      </c>
      <c r="K1343" t="s">
        <v>2224</v>
      </c>
      <c r="L1343" t="str">
        <f>IF(performance_data[[#This Row],[return_percentage]]&gt;=performance_data[[#This Row],[benchmark_return]],"Higher","Lower")</f>
        <v>Higher</v>
      </c>
      <c r="M1343" s="14">
        <f xml:space="preserve"> _xlfn.MAXIFS(performance_data[date],performance_data[portfolio_id],performance_data[[#This Row],[portfolio_id]])</f>
        <v>45560</v>
      </c>
      <c r="N1343" s="14">
        <f xml:space="preserve"> _xlfn.MINIFS(performance_data[date],performance_data[portfolio_id],performance_data[[#This Row],[portfolio_id]])</f>
        <v>44862</v>
      </c>
      <c r="O1343" s="15">
        <f>_xlfn.MAXIFS(performance_data[portfolio_value],performance_data[portfolio_id],performance_data[[#This Row],[portfolio_id]],performance_data[date],performance_data[[#This Row],[latest_date]])</f>
        <v>110585.41</v>
      </c>
      <c r="P1343" s="15">
        <f>_xlfn.MAXIFS(performance_data[portfolio_value],performance_data[portfolio_id],performance_data[[#This Row],[portfolio_id]],performance_data[date],performance_data[[#This Row],[starting_date]])</f>
        <v>298459.94</v>
      </c>
      <c r="Q1343" s="15">
        <f>performance_data[[#This Row],[latest_value]]-performance_data[[#This Row],[starting_value]]</f>
        <v>-187874.53</v>
      </c>
      <c r="R1343" s="15">
        <f>performance_data[[#This Row],[net_inflows]]-performance_data[[#This Row],[net_outflows]]</f>
        <v>1315.9999999999982</v>
      </c>
      <c r="S1343" s="15" t="str">
        <f>IF(performance_data[[#This Row],[net_inflows]]&gt;AVERAGE(performance_data[net_inflows]),"High","Low")</f>
        <v>High</v>
      </c>
      <c r="T1343" s="15">
        <f>AVERAGEIF(performance_data[inflow_flag],performance_data[[#This Row],[inflow_flag]],performance_data[return_percentage])</f>
        <v>4.8467905675459724</v>
      </c>
      <c r="U1343" s="17">
        <f>IF(performance_data[[#This Row],[return_percentage]]&lt;performance_data[[#This Row],[benchmark_return]],1,0)</f>
        <v>0</v>
      </c>
      <c r="V1343" s="17">
        <f>COUNTIFS(performance_data[portfolio_id],performance_data[[#This Row],[portfolio_id]])</f>
        <v>32</v>
      </c>
      <c r="W1343" s="17">
        <f>COUNTIFS(performance_data[portfolio_id],performance_data[[#This Row],[portfolio_id]],
          performance_data[return_flag],1)</f>
        <v>17</v>
      </c>
      <c r="X1343" s="15">
        <f>performance_data[[#This Row],[underperform_flag_count]]/performance_data[[#This Row],[totalportfoliocount]]</f>
        <v>0.53125</v>
      </c>
    </row>
    <row r="1344" spans="1:24" x14ac:dyDescent="0.3">
      <c r="A1344">
        <v>3258</v>
      </c>
      <c r="B1344" s="1">
        <v>45207</v>
      </c>
      <c r="C1344">
        <v>76112.88</v>
      </c>
      <c r="D1344">
        <v>7.1</v>
      </c>
      <c r="E1344">
        <v>7.21</v>
      </c>
      <c r="F1344">
        <v>17148.22</v>
      </c>
      <c r="G1344">
        <v>3247.74</v>
      </c>
      <c r="H1344" t="s">
        <v>2213</v>
      </c>
      <c r="I1344" t="s">
        <v>2217</v>
      </c>
      <c r="J1344">
        <v>10</v>
      </c>
      <c r="K1344" t="s">
        <v>2224</v>
      </c>
      <c r="L1344" t="str">
        <f>IF(performance_data[[#This Row],[return_percentage]]&gt;=performance_data[[#This Row],[benchmark_return]],"Higher","Lower")</f>
        <v>Lower</v>
      </c>
      <c r="M1344" s="14">
        <f xml:space="preserve"> _xlfn.MAXIFS(performance_data[date],performance_data[portfolio_id],performance_data[[#This Row],[portfolio_id]])</f>
        <v>45560</v>
      </c>
      <c r="N1344" s="14">
        <f xml:space="preserve"> _xlfn.MINIFS(performance_data[date],performance_data[portfolio_id],performance_data[[#This Row],[portfolio_id]])</f>
        <v>44862</v>
      </c>
      <c r="O1344" s="15">
        <f>_xlfn.MAXIFS(performance_data[portfolio_value],performance_data[portfolio_id],performance_data[[#This Row],[portfolio_id]],performance_data[date],performance_data[[#This Row],[latest_date]])</f>
        <v>110585.41</v>
      </c>
      <c r="P1344" s="15">
        <f>_xlfn.MAXIFS(performance_data[portfolio_value],performance_data[portfolio_id],performance_data[[#This Row],[portfolio_id]],performance_data[date],performance_data[[#This Row],[starting_date]])</f>
        <v>298459.94</v>
      </c>
      <c r="Q1344" s="15">
        <f>performance_data[[#This Row],[latest_value]]-performance_data[[#This Row],[starting_value]]</f>
        <v>-187874.53</v>
      </c>
      <c r="R1344" s="15">
        <f>performance_data[[#This Row],[net_inflows]]-performance_data[[#This Row],[net_outflows]]</f>
        <v>13900.480000000001</v>
      </c>
      <c r="S1344" s="15" t="str">
        <f>IF(performance_data[[#This Row],[net_inflows]]&gt;AVERAGE(performance_data[net_inflows]),"High","Low")</f>
        <v>High</v>
      </c>
      <c r="T1344" s="15">
        <f>AVERAGEIF(performance_data[inflow_flag],performance_data[[#This Row],[inflow_flag]],performance_data[return_percentage])</f>
        <v>4.8467905675459724</v>
      </c>
      <c r="U1344" s="17">
        <f>IF(performance_data[[#This Row],[return_percentage]]&lt;performance_data[[#This Row],[benchmark_return]],1,0)</f>
        <v>1</v>
      </c>
      <c r="V1344" s="17">
        <f>COUNTIFS(performance_data[portfolio_id],performance_data[[#This Row],[portfolio_id]])</f>
        <v>32</v>
      </c>
      <c r="W1344" s="17">
        <f>COUNTIFS(performance_data[portfolio_id],performance_data[[#This Row],[portfolio_id]],
          performance_data[return_flag],1)</f>
        <v>17</v>
      </c>
      <c r="X1344" s="15">
        <f>performance_data[[#This Row],[underperform_flag_count]]/performance_data[[#This Row],[totalportfoliocount]]</f>
        <v>0.53125</v>
      </c>
    </row>
    <row r="1345" spans="1:24" x14ac:dyDescent="0.3">
      <c r="A1345">
        <v>3258</v>
      </c>
      <c r="B1345" s="1">
        <v>45225</v>
      </c>
      <c r="C1345">
        <v>437472.25</v>
      </c>
      <c r="D1345">
        <v>14.13</v>
      </c>
      <c r="E1345">
        <v>15.86</v>
      </c>
      <c r="F1345">
        <v>3363.7</v>
      </c>
      <c r="G1345">
        <v>15649.03</v>
      </c>
      <c r="H1345" t="s">
        <v>2213</v>
      </c>
      <c r="I1345" t="s">
        <v>2217</v>
      </c>
      <c r="J1345">
        <v>10</v>
      </c>
      <c r="K1345" t="s">
        <v>2224</v>
      </c>
      <c r="L1345" t="str">
        <f>IF(performance_data[[#This Row],[return_percentage]]&gt;=performance_data[[#This Row],[benchmark_return]],"Higher","Lower")</f>
        <v>Lower</v>
      </c>
      <c r="M1345" s="14">
        <f xml:space="preserve"> _xlfn.MAXIFS(performance_data[date],performance_data[portfolio_id],performance_data[[#This Row],[portfolio_id]])</f>
        <v>45560</v>
      </c>
      <c r="N1345" s="14">
        <f xml:space="preserve"> _xlfn.MINIFS(performance_data[date],performance_data[portfolio_id],performance_data[[#This Row],[portfolio_id]])</f>
        <v>44862</v>
      </c>
      <c r="O1345" s="15">
        <f>_xlfn.MAXIFS(performance_data[portfolio_value],performance_data[portfolio_id],performance_data[[#This Row],[portfolio_id]],performance_data[date],performance_data[[#This Row],[latest_date]])</f>
        <v>110585.41</v>
      </c>
      <c r="P1345" s="15">
        <f>_xlfn.MAXIFS(performance_data[portfolio_value],performance_data[portfolio_id],performance_data[[#This Row],[portfolio_id]],performance_data[date],performance_data[[#This Row],[starting_date]])</f>
        <v>298459.94</v>
      </c>
      <c r="Q1345" s="15">
        <f>performance_data[[#This Row],[latest_value]]-performance_data[[#This Row],[starting_value]]</f>
        <v>-187874.53</v>
      </c>
      <c r="R1345" s="15">
        <f>performance_data[[#This Row],[net_inflows]]-performance_data[[#This Row],[net_outflows]]</f>
        <v>-12285.330000000002</v>
      </c>
      <c r="S1345" s="15" t="str">
        <f>IF(performance_data[[#This Row],[net_inflows]]&gt;AVERAGE(performance_data[net_inflows]),"High","Low")</f>
        <v>Low</v>
      </c>
      <c r="T1345" s="15">
        <f>AVERAGEIF(performance_data[inflow_flag],performance_data[[#This Row],[inflow_flag]],performance_data[return_percentage])</f>
        <v>5.0457846277021572</v>
      </c>
      <c r="U1345" s="17">
        <f>IF(performance_data[[#This Row],[return_percentage]]&lt;performance_data[[#This Row],[benchmark_return]],1,0)</f>
        <v>1</v>
      </c>
      <c r="V1345" s="17">
        <f>COUNTIFS(performance_data[portfolio_id],performance_data[[#This Row],[portfolio_id]])</f>
        <v>32</v>
      </c>
      <c r="W1345" s="17">
        <f>COUNTIFS(performance_data[portfolio_id],performance_data[[#This Row],[portfolio_id]],
          performance_data[return_flag],1)</f>
        <v>17</v>
      </c>
      <c r="X1345" s="15">
        <f>performance_data[[#This Row],[underperform_flag_count]]/performance_data[[#This Row],[totalportfoliocount]]</f>
        <v>0.53125</v>
      </c>
    </row>
    <row r="1346" spans="1:24" x14ac:dyDescent="0.3">
      <c r="A1346">
        <v>3258</v>
      </c>
      <c r="B1346" s="1">
        <v>45330</v>
      </c>
      <c r="C1346">
        <v>481624.38</v>
      </c>
      <c r="D1346">
        <v>15.58</v>
      </c>
      <c r="E1346">
        <v>15.13</v>
      </c>
      <c r="F1346">
        <v>18741.349999999999</v>
      </c>
      <c r="G1346">
        <v>12088.45</v>
      </c>
      <c r="H1346" t="s">
        <v>2205</v>
      </c>
      <c r="I1346" t="s">
        <v>2206</v>
      </c>
      <c r="J1346">
        <v>2</v>
      </c>
      <c r="K1346" t="s">
        <v>2226</v>
      </c>
      <c r="L1346" t="str">
        <f>IF(performance_data[[#This Row],[return_percentage]]&gt;=performance_data[[#This Row],[benchmark_return]],"Higher","Lower")</f>
        <v>Higher</v>
      </c>
      <c r="M1346" s="14">
        <f xml:space="preserve"> _xlfn.MAXIFS(performance_data[date],performance_data[portfolio_id],performance_data[[#This Row],[portfolio_id]])</f>
        <v>45560</v>
      </c>
      <c r="N1346" s="14">
        <f xml:space="preserve"> _xlfn.MINIFS(performance_data[date],performance_data[portfolio_id],performance_data[[#This Row],[portfolio_id]])</f>
        <v>44862</v>
      </c>
      <c r="O1346" s="15">
        <f>_xlfn.MAXIFS(performance_data[portfolio_value],performance_data[portfolio_id],performance_data[[#This Row],[portfolio_id]],performance_data[date],performance_data[[#This Row],[latest_date]])</f>
        <v>110585.41</v>
      </c>
      <c r="P1346" s="15">
        <f>_xlfn.MAXIFS(performance_data[portfolio_value],performance_data[portfolio_id],performance_data[[#This Row],[portfolio_id]],performance_data[date],performance_data[[#This Row],[starting_date]])</f>
        <v>298459.94</v>
      </c>
      <c r="Q1346" s="15">
        <f>performance_data[[#This Row],[latest_value]]-performance_data[[#This Row],[starting_value]]</f>
        <v>-187874.53</v>
      </c>
      <c r="R1346" s="15">
        <f>performance_data[[#This Row],[net_inflows]]-performance_data[[#This Row],[net_outflows]]</f>
        <v>6652.8999999999978</v>
      </c>
      <c r="S1346" s="15" t="str">
        <f>IF(performance_data[[#This Row],[net_inflows]]&gt;AVERAGE(performance_data[net_inflows]),"High","Low")</f>
        <v>High</v>
      </c>
      <c r="T1346" s="15">
        <f>AVERAGEIF(performance_data[inflow_flag],performance_data[[#This Row],[inflow_flag]],performance_data[return_percentage])</f>
        <v>4.8467905675459724</v>
      </c>
      <c r="U1346" s="17">
        <f>IF(performance_data[[#This Row],[return_percentage]]&lt;performance_data[[#This Row],[benchmark_return]],1,0)</f>
        <v>0</v>
      </c>
      <c r="V1346" s="17">
        <f>COUNTIFS(performance_data[portfolio_id],performance_data[[#This Row],[portfolio_id]])</f>
        <v>32</v>
      </c>
      <c r="W1346" s="17">
        <f>COUNTIFS(performance_data[portfolio_id],performance_data[[#This Row],[portfolio_id]],
          performance_data[return_flag],1)</f>
        <v>17</v>
      </c>
      <c r="X1346" s="15">
        <f>performance_data[[#This Row],[underperform_flag_count]]/performance_data[[#This Row],[totalportfoliocount]]</f>
        <v>0.53125</v>
      </c>
    </row>
    <row r="1347" spans="1:24" x14ac:dyDescent="0.3">
      <c r="A1347">
        <v>3258</v>
      </c>
      <c r="B1347" s="1">
        <v>45347</v>
      </c>
      <c r="C1347">
        <v>340595.52</v>
      </c>
      <c r="D1347">
        <v>12.05</v>
      </c>
      <c r="E1347">
        <v>10.5</v>
      </c>
      <c r="F1347">
        <v>8191.32</v>
      </c>
      <c r="G1347">
        <v>17116.419999999998</v>
      </c>
      <c r="H1347" t="s">
        <v>2205</v>
      </c>
      <c r="I1347" t="s">
        <v>2206</v>
      </c>
      <c r="J1347">
        <v>2</v>
      </c>
      <c r="K1347" t="s">
        <v>2226</v>
      </c>
      <c r="L1347" t="str">
        <f>IF(performance_data[[#This Row],[return_percentage]]&gt;=performance_data[[#This Row],[benchmark_return]],"Higher","Lower")</f>
        <v>Higher</v>
      </c>
      <c r="M1347" s="14">
        <f xml:space="preserve"> _xlfn.MAXIFS(performance_data[date],performance_data[portfolio_id],performance_data[[#This Row],[portfolio_id]])</f>
        <v>45560</v>
      </c>
      <c r="N1347" s="14">
        <f xml:space="preserve"> _xlfn.MINIFS(performance_data[date],performance_data[portfolio_id],performance_data[[#This Row],[portfolio_id]])</f>
        <v>44862</v>
      </c>
      <c r="O1347" s="15">
        <f>_xlfn.MAXIFS(performance_data[portfolio_value],performance_data[portfolio_id],performance_data[[#This Row],[portfolio_id]],performance_data[date],performance_data[[#This Row],[latest_date]])</f>
        <v>110585.41</v>
      </c>
      <c r="P1347" s="15">
        <f>_xlfn.MAXIFS(performance_data[portfolio_value],performance_data[portfolio_id],performance_data[[#This Row],[portfolio_id]],performance_data[date],performance_data[[#This Row],[starting_date]])</f>
        <v>298459.94</v>
      </c>
      <c r="Q1347" s="15">
        <f>performance_data[[#This Row],[latest_value]]-performance_data[[#This Row],[starting_value]]</f>
        <v>-187874.53</v>
      </c>
      <c r="R1347" s="15">
        <f>performance_data[[#This Row],[net_inflows]]-performance_data[[#This Row],[net_outflows]]</f>
        <v>-8925.0999999999985</v>
      </c>
      <c r="S1347" s="15" t="str">
        <f>IF(performance_data[[#This Row],[net_inflows]]&gt;AVERAGE(performance_data[net_inflows]),"High","Low")</f>
        <v>Low</v>
      </c>
      <c r="T1347" s="15">
        <f>AVERAGEIF(performance_data[inflow_flag],performance_data[[#This Row],[inflow_flag]],performance_data[return_percentage])</f>
        <v>5.0457846277021572</v>
      </c>
      <c r="U1347" s="17">
        <f>IF(performance_data[[#This Row],[return_percentage]]&lt;performance_data[[#This Row],[benchmark_return]],1,0)</f>
        <v>0</v>
      </c>
      <c r="V1347" s="17">
        <f>COUNTIFS(performance_data[portfolio_id],performance_data[[#This Row],[portfolio_id]])</f>
        <v>32</v>
      </c>
      <c r="W1347" s="17">
        <f>COUNTIFS(performance_data[portfolio_id],performance_data[[#This Row],[portfolio_id]],
          performance_data[return_flag],1)</f>
        <v>17</v>
      </c>
      <c r="X1347" s="15">
        <f>performance_data[[#This Row],[underperform_flag_count]]/performance_data[[#This Row],[totalportfoliocount]]</f>
        <v>0.53125</v>
      </c>
    </row>
    <row r="1348" spans="1:24" x14ac:dyDescent="0.3">
      <c r="A1348">
        <v>3258</v>
      </c>
      <c r="B1348" s="1">
        <v>45456</v>
      </c>
      <c r="C1348">
        <v>40975.620000000003</v>
      </c>
      <c r="D1348">
        <v>6.49</v>
      </c>
      <c r="E1348">
        <v>7.47</v>
      </c>
      <c r="F1348">
        <v>11633.12</v>
      </c>
      <c r="G1348">
        <v>11966.05</v>
      </c>
      <c r="H1348" t="s">
        <v>2205</v>
      </c>
      <c r="I1348" t="s">
        <v>2211</v>
      </c>
      <c r="J1348">
        <v>6</v>
      </c>
      <c r="K1348" t="s">
        <v>2212</v>
      </c>
      <c r="L1348" t="str">
        <f>IF(performance_data[[#This Row],[return_percentage]]&gt;=performance_data[[#This Row],[benchmark_return]],"Higher","Lower")</f>
        <v>Lower</v>
      </c>
      <c r="M1348" s="14">
        <f xml:space="preserve"> _xlfn.MAXIFS(performance_data[date],performance_data[portfolio_id],performance_data[[#This Row],[portfolio_id]])</f>
        <v>45560</v>
      </c>
      <c r="N1348" s="14">
        <f xml:space="preserve"> _xlfn.MINIFS(performance_data[date],performance_data[portfolio_id],performance_data[[#This Row],[portfolio_id]])</f>
        <v>44862</v>
      </c>
      <c r="O1348" s="15">
        <f>_xlfn.MAXIFS(performance_data[portfolio_value],performance_data[portfolio_id],performance_data[[#This Row],[portfolio_id]],performance_data[date],performance_data[[#This Row],[latest_date]])</f>
        <v>110585.41</v>
      </c>
      <c r="P1348" s="15">
        <f>_xlfn.MAXIFS(performance_data[portfolio_value],performance_data[portfolio_id],performance_data[[#This Row],[portfolio_id]],performance_data[date],performance_data[[#This Row],[starting_date]])</f>
        <v>298459.94</v>
      </c>
      <c r="Q1348" s="15">
        <f>performance_data[[#This Row],[latest_value]]-performance_data[[#This Row],[starting_value]]</f>
        <v>-187874.53</v>
      </c>
      <c r="R1348" s="15">
        <f>performance_data[[#This Row],[net_inflows]]-performance_data[[#This Row],[net_outflows]]</f>
        <v>-332.92999999999847</v>
      </c>
      <c r="S1348" s="15" t="str">
        <f>IF(performance_data[[#This Row],[net_inflows]]&gt;AVERAGE(performance_data[net_inflows]),"High","Low")</f>
        <v>High</v>
      </c>
      <c r="T1348" s="15">
        <f>AVERAGEIF(performance_data[inflow_flag],performance_data[[#This Row],[inflow_flag]],performance_data[return_percentage])</f>
        <v>4.8467905675459724</v>
      </c>
      <c r="U1348" s="17">
        <f>IF(performance_data[[#This Row],[return_percentage]]&lt;performance_data[[#This Row],[benchmark_return]],1,0)</f>
        <v>1</v>
      </c>
      <c r="V1348" s="17">
        <f>COUNTIFS(performance_data[portfolio_id],performance_data[[#This Row],[portfolio_id]])</f>
        <v>32</v>
      </c>
      <c r="W1348" s="17">
        <f>COUNTIFS(performance_data[portfolio_id],performance_data[[#This Row],[portfolio_id]],
          performance_data[return_flag],1)</f>
        <v>17</v>
      </c>
      <c r="X1348" s="15">
        <f>performance_data[[#This Row],[underperform_flag_count]]/performance_data[[#This Row],[totalportfoliocount]]</f>
        <v>0.53125</v>
      </c>
    </row>
    <row r="1349" spans="1:24" x14ac:dyDescent="0.3">
      <c r="A1349">
        <v>3258</v>
      </c>
      <c r="B1349" s="1">
        <v>45528</v>
      </c>
      <c r="C1349">
        <v>407502.17</v>
      </c>
      <c r="D1349">
        <v>2.0699999999999998</v>
      </c>
      <c r="E1349">
        <v>2.3199999999999998</v>
      </c>
      <c r="F1349">
        <v>18748.759999999998</v>
      </c>
      <c r="G1349">
        <v>16793.400000000001</v>
      </c>
      <c r="H1349" t="s">
        <v>2205</v>
      </c>
      <c r="I1349" t="s">
        <v>2209</v>
      </c>
      <c r="J1349">
        <v>8</v>
      </c>
      <c r="K1349" t="s">
        <v>2214</v>
      </c>
      <c r="L1349" t="str">
        <f>IF(performance_data[[#This Row],[return_percentage]]&gt;=performance_data[[#This Row],[benchmark_return]],"Higher","Lower")</f>
        <v>Lower</v>
      </c>
      <c r="M1349" s="14">
        <f xml:space="preserve"> _xlfn.MAXIFS(performance_data[date],performance_data[portfolio_id],performance_data[[#This Row],[portfolio_id]])</f>
        <v>45560</v>
      </c>
      <c r="N1349" s="14">
        <f xml:space="preserve"> _xlfn.MINIFS(performance_data[date],performance_data[portfolio_id],performance_data[[#This Row],[portfolio_id]])</f>
        <v>44862</v>
      </c>
      <c r="O1349" s="15">
        <f>_xlfn.MAXIFS(performance_data[portfolio_value],performance_data[portfolio_id],performance_data[[#This Row],[portfolio_id]],performance_data[date],performance_data[[#This Row],[latest_date]])</f>
        <v>110585.41</v>
      </c>
      <c r="P1349" s="15">
        <f>_xlfn.MAXIFS(performance_data[portfolio_value],performance_data[portfolio_id],performance_data[[#This Row],[portfolio_id]],performance_data[date],performance_data[[#This Row],[starting_date]])</f>
        <v>298459.94</v>
      </c>
      <c r="Q1349" s="15">
        <f>performance_data[[#This Row],[latest_value]]-performance_data[[#This Row],[starting_value]]</f>
        <v>-187874.53</v>
      </c>
      <c r="R1349" s="15">
        <f>performance_data[[#This Row],[net_inflows]]-performance_data[[#This Row],[net_outflows]]</f>
        <v>1955.3599999999969</v>
      </c>
      <c r="S1349" s="15" t="str">
        <f>IF(performance_data[[#This Row],[net_inflows]]&gt;AVERAGE(performance_data[net_inflows]),"High","Low")</f>
        <v>High</v>
      </c>
      <c r="T1349" s="15">
        <f>AVERAGEIF(performance_data[inflow_flag],performance_data[[#This Row],[inflow_flag]],performance_data[return_percentage])</f>
        <v>4.8467905675459724</v>
      </c>
      <c r="U1349" s="17">
        <f>IF(performance_data[[#This Row],[return_percentage]]&lt;performance_data[[#This Row],[benchmark_return]],1,0)</f>
        <v>1</v>
      </c>
      <c r="V1349" s="17">
        <f>COUNTIFS(performance_data[portfolio_id],performance_data[[#This Row],[portfolio_id]])</f>
        <v>32</v>
      </c>
      <c r="W1349" s="17">
        <f>COUNTIFS(performance_data[portfolio_id],performance_data[[#This Row],[portfolio_id]],
          performance_data[return_flag],1)</f>
        <v>17</v>
      </c>
      <c r="X1349" s="15">
        <f>performance_data[[#This Row],[underperform_flag_count]]/performance_data[[#This Row],[totalportfoliocount]]</f>
        <v>0.53125</v>
      </c>
    </row>
    <row r="1350" spans="1:24" x14ac:dyDescent="0.3">
      <c r="A1350">
        <v>3258</v>
      </c>
      <c r="B1350" s="1">
        <v>45360</v>
      </c>
      <c r="C1350">
        <v>390335.65</v>
      </c>
      <c r="D1350">
        <v>16.68</v>
      </c>
      <c r="E1350">
        <v>15.55</v>
      </c>
      <c r="F1350">
        <v>91.12</v>
      </c>
      <c r="G1350">
        <v>5765.93</v>
      </c>
      <c r="H1350" t="s">
        <v>2205</v>
      </c>
      <c r="I1350" t="s">
        <v>2206</v>
      </c>
      <c r="J1350">
        <v>3</v>
      </c>
      <c r="K1350" t="s">
        <v>2222</v>
      </c>
      <c r="L1350" t="str">
        <f>IF(performance_data[[#This Row],[return_percentage]]&gt;=performance_data[[#This Row],[benchmark_return]],"Higher","Lower")</f>
        <v>Higher</v>
      </c>
      <c r="M1350" s="14">
        <f xml:space="preserve"> _xlfn.MAXIFS(performance_data[date],performance_data[portfolio_id],performance_data[[#This Row],[portfolio_id]])</f>
        <v>45560</v>
      </c>
      <c r="N1350" s="14">
        <f xml:space="preserve"> _xlfn.MINIFS(performance_data[date],performance_data[portfolio_id],performance_data[[#This Row],[portfolio_id]])</f>
        <v>44862</v>
      </c>
      <c r="O1350" s="15">
        <f>_xlfn.MAXIFS(performance_data[portfolio_value],performance_data[portfolio_id],performance_data[[#This Row],[portfolio_id]],performance_data[date],performance_data[[#This Row],[latest_date]])</f>
        <v>110585.41</v>
      </c>
      <c r="P1350" s="15">
        <f>_xlfn.MAXIFS(performance_data[portfolio_value],performance_data[portfolio_id],performance_data[[#This Row],[portfolio_id]],performance_data[date],performance_data[[#This Row],[starting_date]])</f>
        <v>298459.94</v>
      </c>
      <c r="Q1350" s="15">
        <f>performance_data[[#This Row],[latest_value]]-performance_data[[#This Row],[starting_value]]</f>
        <v>-187874.53</v>
      </c>
      <c r="R1350" s="15">
        <f>performance_data[[#This Row],[net_inflows]]-performance_data[[#This Row],[net_outflows]]</f>
        <v>-5674.81</v>
      </c>
      <c r="S1350" s="15" t="str">
        <f>IF(performance_data[[#This Row],[net_inflows]]&gt;AVERAGE(performance_data[net_inflows]),"High","Low")</f>
        <v>Low</v>
      </c>
      <c r="T1350" s="15">
        <f>AVERAGEIF(performance_data[inflow_flag],performance_data[[#This Row],[inflow_flag]],performance_data[return_percentage])</f>
        <v>5.0457846277021572</v>
      </c>
      <c r="U1350" s="17">
        <f>IF(performance_data[[#This Row],[return_percentage]]&lt;performance_data[[#This Row],[benchmark_return]],1,0)</f>
        <v>0</v>
      </c>
      <c r="V1350" s="17">
        <f>COUNTIFS(performance_data[portfolio_id],performance_data[[#This Row],[portfolio_id]])</f>
        <v>32</v>
      </c>
      <c r="W1350" s="17">
        <f>COUNTIFS(performance_data[portfolio_id],performance_data[[#This Row],[portfolio_id]],
          performance_data[return_flag],1)</f>
        <v>17</v>
      </c>
      <c r="X1350" s="15">
        <f>performance_data[[#This Row],[underperform_flag_count]]/performance_data[[#This Row],[totalportfoliocount]]</f>
        <v>0.53125</v>
      </c>
    </row>
    <row r="1351" spans="1:24" x14ac:dyDescent="0.3">
      <c r="A1351">
        <v>3300</v>
      </c>
      <c r="B1351" s="1">
        <v>45489</v>
      </c>
      <c r="C1351">
        <v>279694.26</v>
      </c>
      <c r="D1351">
        <v>2.13</v>
      </c>
      <c r="E1351">
        <v>2.31</v>
      </c>
      <c r="F1351">
        <v>17691.669999999998</v>
      </c>
      <c r="G1351">
        <v>6995.15</v>
      </c>
      <c r="H1351" t="s">
        <v>2205</v>
      </c>
      <c r="I1351" t="s">
        <v>2209</v>
      </c>
      <c r="J1351">
        <v>7</v>
      </c>
      <c r="K1351" t="s">
        <v>2210</v>
      </c>
      <c r="L1351" t="str">
        <f>IF(performance_data[[#This Row],[return_percentage]]&gt;=performance_data[[#This Row],[benchmark_return]],"Higher","Lower")</f>
        <v>Lower</v>
      </c>
      <c r="M1351" s="14">
        <f xml:space="preserve"> _xlfn.MAXIFS(performance_data[date],performance_data[portfolio_id],performance_data[[#This Row],[portfolio_id]])</f>
        <v>45496</v>
      </c>
      <c r="N1351" s="14">
        <f xml:space="preserve"> _xlfn.MINIFS(performance_data[date],performance_data[portfolio_id],performance_data[[#This Row],[portfolio_id]])</f>
        <v>44832</v>
      </c>
      <c r="O1351" s="15">
        <f>_xlfn.MAXIFS(performance_data[portfolio_value],performance_data[portfolio_id],performance_data[[#This Row],[portfolio_id]],performance_data[date],performance_data[[#This Row],[latest_date]])</f>
        <v>369910.82</v>
      </c>
      <c r="P1351" s="15">
        <f>_xlfn.MAXIFS(performance_data[portfolio_value],performance_data[portfolio_id],performance_data[[#This Row],[portfolio_id]],performance_data[date],performance_data[[#This Row],[starting_date]])</f>
        <v>148550.26999999999</v>
      </c>
      <c r="Q1351" s="15">
        <f>performance_data[[#This Row],[latest_value]]-performance_data[[#This Row],[starting_value]]</f>
        <v>221360.55000000002</v>
      </c>
      <c r="R1351" s="15">
        <f>performance_data[[#This Row],[net_inflows]]-performance_data[[#This Row],[net_outflows]]</f>
        <v>10696.519999999999</v>
      </c>
      <c r="S1351" s="15" t="str">
        <f>IF(performance_data[[#This Row],[net_inflows]]&gt;AVERAGE(performance_data[net_inflows]),"High","Low")</f>
        <v>High</v>
      </c>
      <c r="T1351" s="15">
        <f>AVERAGEIF(performance_data[inflow_flag],performance_data[[#This Row],[inflow_flag]],performance_data[return_percentage])</f>
        <v>4.8467905675459724</v>
      </c>
      <c r="U1351" s="17">
        <f>IF(performance_data[[#This Row],[return_percentage]]&lt;performance_data[[#This Row],[benchmark_return]],1,0)</f>
        <v>1</v>
      </c>
      <c r="V1351" s="17">
        <f>COUNTIFS(performance_data[portfolio_id],performance_data[[#This Row],[portfolio_id]])</f>
        <v>21</v>
      </c>
      <c r="W1351" s="17">
        <f>COUNTIFS(performance_data[portfolio_id],performance_data[[#This Row],[portfolio_id]],
          performance_data[return_flag],1)</f>
        <v>10</v>
      </c>
      <c r="X1351" s="15">
        <f>performance_data[[#This Row],[underperform_flag_count]]/performance_data[[#This Row],[totalportfoliocount]]</f>
        <v>0.47619047619047616</v>
      </c>
    </row>
    <row r="1352" spans="1:24" x14ac:dyDescent="0.3">
      <c r="A1352">
        <v>3300</v>
      </c>
      <c r="B1352" s="1">
        <v>45181</v>
      </c>
      <c r="C1352">
        <v>418500.05</v>
      </c>
      <c r="D1352">
        <v>15.89</v>
      </c>
      <c r="E1352">
        <v>12.9</v>
      </c>
      <c r="F1352">
        <v>10503.44</v>
      </c>
      <c r="G1352">
        <v>13212.66</v>
      </c>
      <c r="H1352" t="s">
        <v>2213</v>
      </c>
      <c r="I1352" t="s">
        <v>2209</v>
      </c>
      <c r="J1352">
        <v>9</v>
      </c>
      <c r="K1352" t="s">
        <v>2221</v>
      </c>
      <c r="L1352" t="str">
        <f>IF(performance_data[[#This Row],[return_percentage]]&gt;=performance_data[[#This Row],[benchmark_return]],"Higher","Lower")</f>
        <v>Higher</v>
      </c>
      <c r="M1352" s="14">
        <f xml:space="preserve"> _xlfn.MAXIFS(performance_data[date],performance_data[portfolio_id],performance_data[[#This Row],[portfolio_id]])</f>
        <v>45496</v>
      </c>
      <c r="N1352" s="14">
        <f xml:space="preserve"> _xlfn.MINIFS(performance_data[date],performance_data[portfolio_id],performance_data[[#This Row],[portfolio_id]])</f>
        <v>44832</v>
      </c>
      <c r="O1352" s="15">
        <f>_xlfn.MAXIFS(performance_data[portfolio_value],performance_data[portfolio_id],performance_data[[#This Row],[portfolio_id]],performance_data[date],performance_data[[#This Row],[latest_date]])</f>
        <v>369910.82</v>
      </c>
      <c r="P1352" s="15">
        <f>_xlfn.MAXIFS(performance_data[portfolio_value],performance_data[portfolio_id],performance_data[[#This Row],[portfolio_id]],performance_data[date],performance_data[[#This Row],[starting_date]])</f>
        <v>148550.26999999999</v>
      </c>
      <c r="Q1352" s="15">
        <f>performance_data[[#This Row],[latest_value]]-performance_data[[#This Row],[starting_value]]</f>
        <v>221360.55000000002</v>
      </c>
      <c r="R1352" s="15">
        <f>performance_data[[#This Row],[net_inflows]]-performance_data[[#This Row],[net_outflows]]</f>
        <v>-2709.2199999999993</v>
      </c>
      <c r="S1352" s="15" t="str">
        <f>IF(performance_data[[#This Row],[net_inflows]]&gt;AVERAGE(performance_data[net_inflows]),"High","Low")</f>
        <v>High</v>
      </c>
      <c r="T1352" s="15">
        <f>AVERAGEIF(performance_data[inflow_flag],performance_data[[#This Row],[inflow_flag]],performance_data[return_percentage])</f>
        <v>4.8467905675459724</v>
      </c>
      <c r="U1352" s="17">
        <f>IF(performance_data[[#This Row],[return_percentage]]&lt;performance_data[[#This Row],[benchmark_return]],1,0)</f>
        <v>0</v>
      </c>
      <c r="V1352" s="17">
        <f>COUNTIFS(performance_data[portfolio_id],performance_data[[#This Row],[portfolio_id]])</f>
        <v>21</v>
      </c>
      <c r="W1352" s="17">
        <f>COUNTIFS(performance_data[portfolio_id],performance_data[[#This Row],[portfolio_id]],
          performance_data[return_flag],1)</f>
        <v>10</v>
      </c>
      <c r="X1352" s="15">
        <f>performance_data[[#This Row],[underperform_flag_count]]/performance_data[[#This Row],[totalportfoliocount]]</f>
        <v>0.47619047619047616</v>
      </c>
    </row>
    <row r="1353" spans="1:24" x14ac:dyDescent="0.3">
      <c r="A1353">
        <v>3300</v>
      </c>
      <c r="B1353" s="1">
        <v>44881</v>
      </c>
      <c r="C1353">
        <v>201706.33</v>
      </c>
      <c r="D1353">
        <v>-4.13</v>
      </c>
      <c r="E1353">
        <v>-3.72</v>
      </c>
      <c r="F1353">
        <v>5328.85</v>
      </c>
      <c r="G1353">
        <v>8670.5</v>
      </c>
      <c r="H1353" t="s">
        <v>2220</v>
      </c>
      <c r="I1353" t="s">
        <v>2217</v>
      </c>
      <c r="J1353">
        <v>11</v>
      </c>
      <c r="K1353" t="s">
        <v>2219</v>
      </c>
      <c r="L1353" t="str">
        <f>IF(performance_data[[#This Row],[return_percentage]]&gt;=performance_data[[#This Row],[benchmark_return]],"Higher","Lower")</f>
        <v>Lower</v>
      </c>
      <c r="M1353" s="14">
        <f xml:space="preserve"> _xlfn.MAXIFS(performance_data[date],performance_data[portfolio_id],performance_data[[#This Row],[portfolio_id]])</f>
        <v>45496</v>
      </c>
      <c r="N1353" s="14">
        <f xml:space="preserve"> _xlfn.MINIFS(performance_data[date],performance_data[portfolio_id],performance_data[[#This Row],[portfolio_id]])</f>
        <v>44832</v>
      </c>
      <c r="O1353" s="15">
        <f>_xlfn.MAXIFS(performance_data[portfolio_value],performance_data[portfolio_id],performance_data[[#This Row],[portfolio_id]],performance_data[date],performance_data[[#This Row],[latest_date]])</f>
        <v>369910.82</v>
      </c>
      <c r="P1353" s="15">
        <f>_xlfn.MAXIFS(performance_data[portfolio_value],performance_data[portfolio_id],performance_data[[#This Row],[portfolio_id]],performance_data[date],performance_data[[#This Row],[starting_date]])</f>
        <v>148550.26999999999</v>
      </c>
      <c r="Q1353" s="15">
        <f>performance_data[[#This Row],[latest_value]]-performance_data[[#This Row],[starting_value]]</f>
        <v>221360.55000000002</v>
      </c>
      <c r="R1353" s="15">
        <f>performance_data[[#This Row],[net_inflows]]-performance_data[[#This Row],[net_outflows]]</f>
        <v>-3341.6499999999996</v>
      </c>
      <c r="S1353" s="15" t="str">
        <f>IF(performance_data[[#This Row],[net_inflows]]&gt;AVERAGE(performance_data[net_inflows]),"High","Low")</f>
        <v>Low</v>
      </c>
      <c r="T1353" s="15">
        <f>AVERAGEIF(performance_data[inflow_flag],performance_data[[#This Row],[inflow_flag]],performance_data[return_percentage])</f>
        <v>5.0457846277021572</v>
      </c>
      <c r="U1353" s="17">
        <f>IF(performance_data[[#This Row],[return_percentage]]&lt;performance_data[[#This Row],[benchmark_return]],1,0)</f>
        <v>1</v>
      </c>
      <c r="V1353" s="17">
        <f>COUNTIFS(performance_data[portfolio_id],performance_data[[#This Row],[portfolio_id]])</f>
        <v>21</v>
      </c>
      <c r="W1353" s="17">
        <f>COUNTIFS(performance_data[portfolio_id],performance_data[[#This Row],[portfolio_id]],
          performance_data[return_flag],1)</f>
        <v>10</v>
      </c>
      <c r="X1353" s="15">
        <f>performance_data[[#This Row],[underperform_flag_count]]/performance_data[[#This Row],[totalportfoliocount]]</f>
        <v>0.47619047619047616</v>
      </c>
    </row>
    <row r="1354" spans="1:24" x14ac:dyDescent="0.3">
      <c r="A1354">
        <v>3300</v>
      </c>
      <c r="B1354" s="1">
        <v>44832</v>
      </c>
      <c r="C1354">
        <v>148550.26999999999</v>
      </c>
      <c r="D1354">
        <v>8.0299999999999994</v>
      </c>
      <c r="E1354">
        <v>9.0299999999999994</v>
      </c>
      <c r="F1354">
        <v>402.1</v>
      </c>
      <c r="G1354">
        <v>9715.08</v>
      </c>
      <c r="H1354" t="s">
        <v>2220</v>
      </c>
      <c r="I1354" t="s">
        <v>2209</v>
      </c>
      <c r="J1354">
        <v>9</v>
      </c>
      <c r="K1354" t="s">
        <v>2221</v>
      </c>
      <c r="L1354" t="str">
        <f>IF(performance_data[[#This Row],[return_percentage]]&gt;=performance_data[[#This Row],[benchmark_return]],"Higher","Lower")</f>
        <v>Lower</v>
      </c>
      <c r="M1354" s="14">
        <f xml:space="preserve"> _xlfn.MAXIFS(performance_data[date],performance_data[portfolio_id],performance_data[[#This Row],[portfolio_id]])</f>
        <v>45496</v>
      </c>
      <c r="N1354" s="14">
        <f xml:space="preserve"> _xlfn.MINIFS(performance_data[date],performance_data[portfolio_id],performance_data[[#This Row],[portfolio_id]])</f>
        <v>44832</v>
      </c>
      <c r="O1354" s="15">
        <f>_xlfn.MAXIFS(performance_data[portfolio_value],performance_data[portfolio_id],performance_data[[#This Row],[portfolio_id]],performance_data[date],performance_data[[#This Row],[latest_date]])</f>
        <v>369910.82</v>
      </c>
      <c r="P1354" s="15">
        <f>_xlfn.MAXIFS(performance_data[portfolio_value],performance_data[portfolio_id],performance_data[[#This Row],[portfolio_id]],performance_data[date],performance_data[[#This Row],[starting_date]])</f>
        <v>148550.26999999999</v>
      </c>
      <c r="Q1354" s="15">
        <f>performance_data[[#This Row],[latest_value]]-performance_data[[#This Row],[starting_value]]</f>
        <v>221360.55000000002</v>
      </c>
      <c r="R1354" s="15">
        <f>performance_data[[#This Row],[net_inflows]]-performance_data[[#This Row],[net_outflows]]</f>
        <v>-9312.98</v>
      </c>
      <c r="S1354" s="15" t="str">
        <f>IF(performance_data[[#This Row],[net_inflows]]&gt;AVERAGE(performance_data[net_inflows]),"High","Low")</f>
        <v>Low</v>
      </c>
      <c r="T1354" s="15">
        <f>AVERAGEIF(performance_data[inflow_flag],performance_data[[#This Row],[inflow_flag]],performance_data[return_percentage])</f>
        <v>5.0457846277021572</v>
      </c>
      <c r="U1354" s="17">
        <f>IF(performance_data[[#This Row],[return_percentage]]&lt;performance_data[[#This Row],[benchmark_return]],1,0)</f>
        <v>1</v>
      </c>
      <c r="V1354" s="17">
        <f>COUNTIFS(performance_data[portfolio_id],performance_data[[#This Row],[portfolio_id]])</f>
        <v>21</v>
      </c>
      <c r="W1354" s="17">
        <f>COUNTIFS(performance_data[portfolio_id],performance_data[[#This Row],[portfolio_id]],
          performance_data[return_flag],1)</f>
        <v>10</v>
      </c>
      <c r="X1354" s="15">
        <f>performance_data[[#This Row],[underperform_flag_count]]/performance_data[[#This Row],[totalportfoliocount]]</f>
        <v>0.47619047619047616</v>
      </c>
    </row>
    <row r="1355" spans="1:24" x14ac:dyDescent="0.3">
      <c r="A1355">
        <v>3300</v>
      </c>
      <c r="B1355" s="1">
        <v>44955</v>
      </c>
      <c r="C1355">
        <v>156741.89000000001</v>
      </c>
      <c r="D1355">
        <v>19.91</v>
      </c>
      <c r="E1355">
        <v>17.13</v>
      </c>
      <c r="F1355">
        <v>5288.03</v>
      </c>
      <c r="G1355">
        <v>6719.95</v>
      </c>
      <c r="H1355" t="s">
        <v>2213</v>
      </c>
      <c r="I1355" t="s">
        <v>2206</v>
      </c>
      <c r="J1355">
        <v>1</v>
      </c>
      <c r="K1355" t="s">
        <v>2207</v>
      </c>
      <c r="L1355" t="str">
        <f>IF(performance_data[[#This Row],[return_percentage]]&gt;=performance_data[[#This Row],[benchmark_return]],"Higher","Lower")</f>
        <v>Higher</v>
      </c>
      <c r="M1355" s="14">
        <f xml:space="preserve"> _xlfn.MAXIFS(performance_data[date],performance_data[portfolio_id],performance_data[[#This Row],[portfolio_id]])</f>
        <v>45496</v>
      </c>
      <c r="N1355" s="14">
        <f xml:space="preserve"> _xlfn.MINIFS(performance_data[date],performance_data[portfolio_id],performance_data[[#This Row],[portfolio_id]])</f>
        <v>44832</v>
      </c>
      <c r="O1355" s="15">
        <f>_xlfn.MAXIFS(performance_data[portfolio_value],performance_data[portfolio_id],performance_data[[#This Row],[portfolio_id]],performance_data[date],performance_data[[#This Row],[latest_date]])</f>
        <v>369910.82</v>
      </c>
      <c r="P1355" s="15">
        <f>_xlfn.MAXIFS(performance_data[portfolio_value],performance_data[portfolio_id],performance_data[[#This Row],[portfolio_id]],performance_data[date],performance_data[[#This Row],[starting_date]])</f>
        <v>148550.26999999999</v>
      </c>
      <c r="Q1355" s="15">
        <f>performance_data[[#This Row],[latest_value]]-performance_data[[#This Row],[starting_value]]</f>
        <v>221360.55000000002</v>
      </c>
      <c r="R1355" s="15">
        <f>performance_data[[#This Row],[net_inflows]]-performance_data[[#This Row],[net_outflows]]</f>
        <v>-1431.92</v>
      </c>
      <c r="S1355" s="15" t="str">
        <f>IF(performance_data[[#This Row],[net_inflows]]&gt;AVERAGE(performance_data[net_inflows]),"High","Low")</f>
        <v>Low</v>
      </c>
      <c r="T1355" s="15">
        <f>AVERAGEIF(performance_data[inflow_flag],performance_data[[#This Row],[inflow_flag]],performance_data[return_percentage])</f>
        <v>5.0457846277021572</v>
      </c>
      <c r="U1355" s="17">
        <f>IF(performance_data[[#This Row],[return_percentage]]&lt;performance_data[[#This Row],[benchmark_return]],1,0)</f>
        <v>0</v>
      </c>
      <c r="V1355" s="17">
        <f>COUNTIFS(performance_data[portfolio_id],performance_data[[#This Row],[portfolio_id]])</f>
        <v>21</v>
      </c>
      <c r="W1355" s="17">
        <f>COUNTIFS(performance_data[portfolio_id],performance_data[[#This Row],[portfolio_id]],
          performance_data[return_flag],1)</f>
        <v>10</v>
      </c>
      <c r="X1355" s="15">
        <f>performance_data[[#This Row],[underperform_flag_count]]/performance_data[[#This Row],[totalportfoliocount]]</f>
        <v>0.47619047619047616</v>
      </c>
    </row>
    <row r="1356" spans="1:24" x14ac:dyDescent="0.3">
      <c r="A1356">
        <v>3300</v>
      </c>
      <c r="B1356" s="1">
        <v>44955</v>
      </c>
      <c r="C1356">
        <v>118111.83</v>
      </c>
      <c r="D1356">
        <v>14.02</v>
      </c>
      <c r="E1356">
        <v>12.98</v>
      </c>
      <c r="F1356">
        <v>12834.48</v>
      </c>
      <c r="G1356">
        <v>5080.66</v>
      </c>
      <c r="H1356" t="s">
        <v>2213</v>
      </c>
      <c r="I1356" t="s">
        <v>2206</v>
      </c>
      <c r="J1356">
        <v>1</v>
      </c>
      <c r="K1356" t="s">
        <v>2207</v>
      </c>
      <c r="L1356" t="str">
        <f>IF(performance_data[[#This Row],[return_percentage]]&gt;=performance_data[[#This Row],[benchmark_return]],"Higher","Lower")</f>
        <v>Higher</v>
      </c>
      <c r="M1356" s="14">
        <f xml:space="preserve"> _xlfn.MAXIFS(performance_data[date],performance_data[portfolio_id],performance_data[[#This Row],[portfolio_id]])</f>
        <v>45496</v>
      </c>
      <c r="N1356" s="14">
        <f xml:space="preserve"> _xlfn.MINIFS(performance_data[date],performance_data[portfolio_id],performance_data[[#This Row],[portfolio_id]])</f>
        <v>44832</v>
      </c>
      <c r="O1356" s="15">
        <f>_xlfn.MAXIFS(performance_data[portfolio_value],performance_data[portfolio_id],performance_data[[#This Row],[portfolio_id]],performance_data[date],performance_data[[#This Row],[latest_date]])</f>
        <v>369910.82</v>
      </c>
      <c r="P1356" s="15">
        <f>_xlfn.MAXIFS(performance_data[portfolio_value],performance_data[portfolio_id],performance_data[[#This Row],[portfolio_id]],performance_data[date],performance_data[[#This Row],[starting_date]])</f>
        <v>148550.26999999999</v>
      </c>
      <c r="Q1356" s="15">
        <f>performance_data[[#This Row],[latest_value]]-performance_data[[#This Row],[starting_value]]</f>
        <v>221360.55000000002</v>
      </c>
      <c r="R1356" s="15">
        <f>performance_data[[#This Row],[net_inflows]]-performance_data[[#This Row],[net_outflows]]</f>
        <v>7753.82</v>
      </c>
      <c r="S1356" s="15" t="str">
        <f>IF(performance_data[[#This Row],[net_inflows]]&gt;AVERAGE(performance_data[net_inflows]),"High","Low")</f>
        <v>High</v>
      </c>
      <c r="T1356" s="15">
        <f>AVERAGEIF(performance_data[inflow_flag],performance_data[[#This Row],[inflow_flag]],performance_data[return_percentage])</f>
        <v>4.8467905675459724</v>
      </c>
      <c r="U1356" s="17">
        <f>IF(performance_data[[#This Row],[return_percentage]]&lt;performance_data[[#This Row],[benchmark_return]],1,0)</f>
        <v>0</v>
      </c>
      <c r="V1356" s="17">
        <f>COUNTIFS(performance_data[portfolio_id],performance_data[[#This Row],[portfolio_id]])</f>
        <v>21</v>
      </c>
      <c r="W1356" s="17">
        <f>COUNTIFS(performance_data[portfolio_id],performance_data[[#This Row],[portfolio_id]],
          performance_data[return_flag],1)</f>
        <v>10</v>
      </c>
      <c r="X1356" s="15">
        <f>performance_data[[#This Row],[underperform_flag_count]]/performance_data[[#This Row],[totalportfoliocount]]</f>
        <v>0.47619047619047616</v>
      </c>
    </row>
    <row r="1357" spans="1:24" x14ac:dyDescent="0.3">
      <c r="A1357">
        <v>3300</v>
      </c>
      <c r="B1357" s="1">
        <v>45248</v>
      </c>
      <c r="C1357">
        <v>24771.64</v>
      </c>
      <c r="D1357">
        <v>19.89</v>
      </c>
      <c r="E1357">
        <v>18.75</v>
      </c>
      <c r="F1357">
        <v>4275.41</v>
      </c>
      <c r="G1357">
        <v>12388.39</v>
      </c>
      <c r="H1357" t="s">
        <v>2213</v>
      </c>
      <c r="I1357" t="s">
        <v>2217</v>
      </c>
      <c r="J1357">
        <v>11</v>
      </c>
      <c r="K1357" t="s">
        <v>2219</v>
      </c>
      <c r="L1357" t="str">
        <f>IF(performance_data[[#This Row],[return_percentage]]&gt;=performance_data[[#This Row],[benchmark_return]],"Higher","Lower")</f>
        <v>Higher</v>
      </c>
      <c r="M1357" s="14">
        <f xml:space="preserve"> _xlfn.MAXIFS(performance_data[date],performance_data[portfolio_id],performance_data[[#This Row],[portfolio_id]])</f>
        <v>45496</v>
      </c>
      <c r="N1357" s="14">
        <f xml:space="preserve"> _xlfn.MINIFS(performance_data[date],performance_data[portfolio_id],performance_data[[#This Row],[portfolio_id]])</f>
        <v>44832</v>
      </c>
      <c r="O1357" s="15">
        <f>_xlfn.MAXIFS(performance_data[portfolio_value],performance_data[portfolio_id],performance_data[[#This Row],[portfolio_id]],performance_data[date],performance_data[[#This Row],[latest_date]])</f>
        <v>369910.82</v>
      </c>
      <c r="P1357" s="15">
        <f>_xlfn.MAXIFS(performance_data[portfolio_value],performance_data[portfolio_id],performance_data[[#This Row],[portfolio_id]],performance_data[date],performance_data[[#This Row],[starting_date]])</f>
        <v>148550.26999999999</v>
      </c>
      <c r="Q1357" s="15">
        <f>performance_data[[#This Row],[latest_value]]-performance_data[[#This Row],[starting_value]]</f>
        <v>221360.55000000002</v>
      </c>
      <c r="R1357" s="15">
        <f>performance_data[[#This Row],[net_inflows]]-performance_data[[#This Row],[net_outflows]]</f>
        <v>-8112.98</v>
      </c>
      <c r="S1357" s="15" t="str">
        <f>IF(performance_data[[#This Row],[net_inflows]]&gt;AVERAGE(performance_data[net_inflows]),"High","Low")</f>
        <v>Low</v>
      </c>
      <c r="T1357" s="15">
        <f>AVERAGEIF(performance_data[inflow_flag],performance_data[[#This Row],[inflow_flag]],performance_data[return_percentage])</f>
        <v>5.0457846277021572</v>
      </c>
      <c r="U1357" s="17">
        <f>IF(performance_data[[#This Row],[return_percentage]]&lt;performance_data[[#This Row],[benchmark_return]],1,0)</f>
        <v>0</v>
      </c>
      <c r="V1357" s="17">
        <f>COUNTIFS(performance_data[portfolio_id],performance_data[[#This Row],[portfolio_id]])</f>
        <v>21</v>
      </c>
      <c r="W1357" s="17">
        <f>COUNTIFS(performance_data[portfolio_id],performance_data[[#This Row],[portfolio_id]],
          performance_data[return_flag],1)</f>
        <v>10</v>
      </c>
      <c r="X1357" s="15">
        <f>performance_data[[#This Row],[underperform_flag_count]]/performance_data[[#This Row],[totalportfoliocount]]</f>
        <v>0.47619047619047616</v>
      </c>
    </row>
    <row r="1358" spans="1:24" x14ac:dyDescent="0.3">
      <c r="A1358">
        <v>3300</v>
      </c>
      <c r="B1358" s="1">
        <v>45095</v>
      </c>
      <c r="C1358">
        <v>482957.42</v>
      </c>
      <c r="D1358">
        <v>-2.29</v>
      </c>
      <c r="E1358">
        <v>-2.5</v>
      </c>
      <c r="F1358">
        <v>363.6</v>
      </c>
      <c r="G1358">
        <v>358.73</v>
      </c>
      <c r="H1358" t="s">
        <v>2213</v>
      </c>
      <c r="I1358" t="s">
        <v>2211</v>
      </c>
      <c r="J1358">
        <v>6</v>
      </c>
      <c r="K1358" t="s">
        <v>2212</v>
      </c>
      <c r="L1358" t="str">
        <f>IF(performance_data[[#This Row],[return_percentage]]&gt;=performance_data[[#This Row],[benchmark_return]],"Higher","Lower")</f>
        <v>Higher</v>
      </c>
      <c r="M1358" s="14">
        <f xml:space="preserve"> _xlfn.MAXIFS(performance_data[date],performance_data[portfolio_id],performance_data[[#This Row],[portfolio_id]])</f>
        <v>45496</v>
      </c>
      <c r="N1358" s="14">
        <f xml:space="preserve"> _xlfn.MINIFS(performance_data[date],performance_data[portfolio_id],performance_data[[#This Row],[portfolio_id]])</f>
        <v>44832</v>
      </c>
      <c r="O1358" s="15">
        <f>_xlfn.MAXIFS(performance_data[portfolio_value],performance_data[portfolio_id],performance_data[[#This Row],[portfolio_id]],performance_data[date],performance_data[[#This Row],[latest_date]])</f>
        <v>369910.82</v>
      </c>
      <c r="P1358" s="15">
        <f>_xlfn.MAXIFS(performance_data[portfolio_value],performance_data[portfolio_id],performance_data[[#This Row],[portfolio_id]],performance_data[date],performance_data[[#This Row],[starting_date]])</f>
        <v>148550.26999999999</v>
      </c>
      <c r="Q1358" s="15">
        <f>performance_data[[#This Row],[latest_value]]-performance_data[[#This Row],[starting_value]]</f>
        <v>221360.55000000002</v>
      </c>
      <c r="R1358" s="15">
        <f>performance_data[[#This Row],[net_inflows]]-performance_data[[#This Row],[net_outflows]]</f>
        <v>4.8700000000000045</v>
      </c>
      <c r="S1358" s="15" t="str">
        <f>IF(performance_data[[#This Row],[net_inflows]]&gt;AVERAGE(performance_data[net_inflows]),"High","Low")</f>
        <v>Low</v>
      </c>
      <c r="T1358" s="15">
        <f>AVERAGEIF(performance_data[inflow_flag],performance_data[[#This Row],[inflow_flag]],performance_data[return_percentage])</f>
        <v>5.0457846277021572</v>
      </c>
      <c r="U1358" s="17">
        <f>IF(performance_data[[#This Row],[return_percentage]]&lt;performance_data[[#This Row],[benchmark_return]],1,0)</f>
        <v>0</v>
      </c>
      <c r="V1358" s="17">
        <f>COUNTIFS(performance_data[portfolio_id],performance_data[[#This Row],[portfolio_id]])</f>
        <v>21</v>
      </c>
      <c r="W1358" s="17">
        <f>COUNTIFS(performance_data[portfolio_id],performance_data[[#This Row],[portfolio_id]],
          performance_data[return_flag],1)</f>
        <v>10</v>
      </c>
      <c r="X1358" s="15">
        <f>performance_data[[#This Row],[underperform_flag_count]]/performance_data[[#This Row],[totalportfoliocount]]</f>
        <v>0.47619047619047616</v>
      </c>
    </row>
    <row r="1359" spans="1:24" x14ac:dyDescent="0.3">
      <c r="A1359">
        <v>3300</v>
      </c>
      <c r="B1359" s="1">
        <v>45496</v>
      </c>
      <c r="C1359">
        <v>369910.82</v>
      </c>
      <c r="D1359">
        <v>0.46</v>
      </c>
      <c r="E1359">
        <v>0.47</v>
      </c>
      <c r="F1359">
        <v>12905.46</v>
      </c>
      <c r="G1359">
        <v>8519.9</v>
      </c>
      <c r="H1359" t="s">
        <v>2205</v>
      </c>
      <c r="I1359" t="s">
        <v>2209</v>
      </c>
      <c r="J1359">
        <v>7</v>
      </c>
      <c r="K1359" t="s">
        <v>2210</v>
      </c>
      <c r="L1359" t="str">
        <f>IF(performance_data[[#This Row],[return_percentage]]&gt;=performance_data[[#This Row],[benchmark_return]],"Higher","Lower")</f>
        <v>Lower</v>
      </c>
      <c r="M1359" s="14">
        <f xml:space="preserve"> _xlfn.MAXIFS(performance_data[date],performance_data[portfolio_id],performance_data[[#This Row],[portfolio_id]])</f>
        <v>45496</v>
      </c>
      <c r="N1359" s="14">
        <f xml:space="preserve"> _xlfn.MINIFS(performance_data[date],performance_data[portfolio_id],performance_data[[#This Row],[portfolio_id]])</f>
        <v>44832</v>
      </c>
      <c r="O1359" s="15">
        <f>_xlfn.MAXIFS(performance_data[portfolio_value],performance_data[portfolio_id],performance_data[[#This Row],[portfolio_id]],performance_data[date],performance_data[[#This Row],[latest_date]])</f>
        <v>369910.82</v>
      </c>
      <c r="P1359" s="15">
        <f>_xlfn.MAXIFS(performance_data[portfolio_value],performance_data[portfolio_id],performance_data[[#This Row],[portfolio_id]],performance_data[date],performance_data[[#This Row],[starting_date]])</f>
        <v>148550.26999999999</v>
      </c>
      <c r="Q1359" s="15">
        <f>performance_data[[#This Row],[latest_value]]-performance_data[[#This Row],[starting_value]]</f>
        <v>221360.55000000002</v>
      </c>
      <c r="R1359" s="15">
        <f>performance_data[[#This Row],[net_inflows]]-performance_data[[#This Row],[net_outflows]]</f>
        <v>4385.5599999999995</v>
      </c>
      <c r="S1359" s="15" t="str">
        <f>IF(performance_data[[#This Row],[net_inflows]]&gt;AVERAGE(performance_data[net_inflows]),"High","Low")</f>
        <v>High</v>
      </c>
      <c r="T1359" s="15">
        <f>AVERAGEIF(performance_data[inflow_flag],performance_data[[#This Row],[inflow_flag]],performance_data[return_percentage])</f>
        <v>4.8467905675459724</v>
      </c>
      <c r="U1359" s="17">
        <f>IF(performance_data[[#This Row],[return_percentage]]&lt;performance_data[[#This Row],[benchmark_return]],1,0)</f>
        <v>1</v>
      </c>
      <c r="V1359" s="17">
        <f>COUNTIFS(performance_data[portfolio_id],performance_data[[#This Row],[portfolio_id]])</f>
        <v>21</v>
      </c>
      <c r="W1359" s="17">
        <f>COUNTIFS(performance_data[portfolio_id],performance_data[[#This Row],[portfolio_id]],
          performance_data[return_flag],1)</f>
        <v>10</v>
      </c>
      <c r="X1359" s="15">
        <f>performance_data[[#This Row],[underperform_flag_count]]/performance_data[[#This Row],[totalportfoliocount]]</f>
        <v>0.47619047619047616</v>
      </c>
    </row>
    <row r="1360" spans="1:24" x14ac:dyDescent="0.3">
      <c r="A1360">
        <v>3300</v>
      </c>
      <c r="B1360" s="1">
        <v>45216</v>
      </c>
      <c r="C1360">
        <v>83445.67</v>
      </c>
      <c r="D1360">
        <v>2.95</v>
      </c>
      <c r="E1360">
        <v>2.69</v>
      </c>
      <c r="F1360">
        <v>17518.349999999999</v>
      </c>
      <c r="G1360">
        <v>13194.47</v>
      </c>
      <c r="H1360" t="s">
        <v>2213</v>
      </c>
      <c r="I1360" t="s">
        <v>2217</v>
      </c>
      <c r="J1360">
        <v>10</v>
      </c>
      <c r="K1360" t="s">
        <v>2224</v>
      </c>
      <c r="L1360" t="str">
        <f>IF(performance_data[[#This Row],[return_percentage]]&gt;=performance_data[[#This Row],[benchmark_return]],"Higher","Lower")</f>
        <v>Higher</v>
      </c>
      <c r="M1360" s="14">
        <f xml:space="preserve"> _xlfn.MAXIFS(performance_data[date],performance_data[portfolio_id],performance_data[[#This Row],[portfolio_id]])</f>
        <v>45496</v>
      </c>
      <c r="N1360" s="14">
        <f xml:space="preserve"> _xlfn.MINIFS(performance_data[date],performance_data[portfolio_id],performance_data[[#This Row],[portfolio_id]])</f>
        <v>44832</v>
      </c>
      <c r="O1360" s="15">
        <f>_xlfn.MAXIFS(performance_data[portfolio_value],performance_data[portfolio_id],performance_data[[#This Row],[portfolio_id]],performance_data[date],performance_data[[#This Row],[latest_date]])</f>
        <v>369910.82</v>
      </c>
      <c r="P1360" s="15">
        <f>_xlfn.MAXIFS(performance_data[portfolio_value],performance_data[portfolio_id],performance_data[[#This Row],[portfolio_id]],performance_data[date],performance_data[[#This Row],[starting_date]])</f>
        <v>148550.26999999999</v>
      </c>
      <c r="Q1360" s="15">
        <f>performance_data[[#This Row],[latest_value]]-performance_data[[#This Row],[starting_value]]</f>
        <v>221360.55000000002</v>
      </c>
      <c r="R1360" s="15">
        <f>performance_data[[#This Row],[net_inflows]]-performance_data[[#This Row],[net_outflows]]</f>
        <v>4323.8799999999992</v>
      </c>
      <c r="S1360" s="15" t="str">
        <f>IF(performance_data[[#This Row],[net_inflows]]&gt;AVERAGE(performance_data[net_inflows]),"High","Low")</f>
        <v>High</v>
      </c>
      <c r="T1360" s="15">
        <f>AVERAGEIF(performance_data[inflow_flag],performance_data[[#This Row],[inflow_flag]],performance_data[return_percentage])</f>
        <v>4.8467905675459724</v>
      </c>
      <c r="U1360" s="17">
        <f>IF(performance_data[[#This Row],[return_percentage]]&lt;performance_data[[#This Row],[benchmark_return]],1,0)</f>
        <v>0</v>
      </c>
      <c r="V1360" s="17">
        <f>COUNTIFS(performance_data[portfolio_id],performance_data[[#This Row],[portfolio_id]])</f>
        <v>21</v>
      </c>
      <c r="W1360" s="17">
        <f>COUNTIFS(performance_data[portfolio_id],performance_data[[#This Row],[portfolio_id]],
          performance_data[return_flag],1)</f>
        <v>10</v>
      </c>
      <c r="X1360" s="15">
        <f>performance_data[[#This Row],[underperform_flag_count]]/performance_data[[#This Row],[totalportfoliocount]]</f>
        <v>0.47619047619047616</v>
      </c>
    </row>
    <row r="1361" spans="1:24" x14ac:dyDescent="0.3">
      <c r="A1361">
        <v>3300</v>
      </c>
      <c r="B1361" s="1">
        <v>45074</v>
      </c>
      <c r="C1361">
        <v>293893.15000000002</v>
      </c>
      <c r="D1361">
        <v>17.64</v>
      </c>
      <c r="E1361">
        <v>15.66</v>
      </c>
      <c r="F1361">
        <v>4545.6400000000003</v>
      </c>
      <c r="G1361">
        <v>15867.95</v>
      </c>
      <c r="H1361" t="s">
        <v>2213</v>
      </c>
      <c r="I1361" t="s">
        <v>2211</v>
      </c>
      <c r="J1361">
        <v>5</v>
      </c>
      <c r="K1361" t="s">
        <v>2223</v>
      </c>
      <c r="L1361" t="str">
        <f>IF(performance_data[[#This Row],[return_percentage]]&gt;=performance_data[[#This Row],[benchmark_return]],"Higher","Lower")</f>
        <v>Higher</v>
      </c>
      <c r="M1361" s="14">
        <f xml:space="preserve"> _xlfn.MAXIFS(performance_data[date],performance_data[portfolio_id],performance_data[[#This Row],[portfolio_id]])</f>
        <v>45496</v>
      </c>
      <c r="N1361" s="14">
        <f xml:space="preserve"> _xlfn.MINIFS(performance_data[date],performance_data[portfolio_id],performance_data[[#This Row],[portfolio_id]])</f>
        <v>44832</v>
      </c>
      <c r="O1361" s="15">
        <f>_xlfn.MAXIFS(performance_data[portfolio_value],performance_data[portfolio_id],performance_data[[#This Row],[portfolio_id]],performance_data[date],performance_data[[#This Row],[latest_date]])</f>
        <v>369910.82</v>
      </c>
      <c r="P1361" s="15">
        <f>_xlfn.MAXIFS(performance_data[portfolio_value],performance_data[portfolio_id],performance_data[[#This Row],[portfolio_id]],performance_data[date],performance_data[[#This Row],[starting_date]])</f>
        <v>148550.26999999999</v>
      </c>
      <c r="Q1361" s="15">
        <f>performance_data[[#This Row],[latest_value]]-performance_data[[#This Row],[starting_value]]</f>
        <v>221360.55000000002</v>
      </c>
      <c r="R1361" s="15">
        <f>performance_data[[#This Row],[net_inflows]]-performance_data[[#This Row],[net_outflows]]</f>
        <v>-11322.310000000001</v>
      </c>
      <c r="S1361" s="15" t="str">
        <f>IF(performance_data[[#This Row],[net_inflows]]&gt;AVERAGE(performance_data[net_inflows]),"High","Low")</f>
        <v>Low</v>
      </c>
      <c r="T1361" s="15">
        <f>AVERAGEIF(performance_data[inflow_flag],performance_data[[#This Row],[inflow_flag]],performance_data[return_percentage])</f>
        <v>5.0457846277021572</v>
      </c>
      <c r="U1361" s="17">
        <f>IF(performance_data[[#This Row],[return_percentage]]&lt;performance_data[[#This Row],[benchmark_return]],1,0)</f>
        <v>0</v>
      </c>
      <c r="V1361" s="17">
        <f>COUNTIFS(performance_data[portfolio_id],performance_data[[#This Row],[portfolio_id]])</f>
        <v>21</v>
      </c>
      <c r="W1361" s="17">
        <f>COUNTIFS(performance_data[portfolio_id],performance_data[[#This Row],[portfolio_id]],
          performance_data[return_flag],1)</f>
        <v>10</v>
      </c>
      <c r="X1361" s="15">
        <f>performance_data[[#This Row],[underperform_flag_count]]/performance_data[[#This Row],[totalportfoliocount]]</f>
        <v>0.47619047619047616</v>
      </c>
    </row>
    <row r="1362" spans="1:24" x14ac:dyDescent="0.3">
      <c r="A1362">
        <v>3300</v>
      </c>
      <c r="B1362" s="1">
        <v>45101</v>
      </c>
      <c r="C1362">
        <v>356463.58</v>
      </c>
      <c r="D1362">
        <v>-6.08</v>
      </c>
      <c r="E1362">
        <v>-5.63</v>
      </c>
      <c r="F1362">
        <v>15942.26</v>
      </c>
      <c r="G1362">
        <v>4106.55</v>
      </c>
      <c r="H1362" t="s">
        <v>2213</v>
      </c>
      <c r="I1362" t="s">
        <v>2211</v>
      </c>
      <c r="J1362">
        <v>6</v>
      </c>
      <c r="K1362" t="s">
        <v>2212</v>
      </c>
      <c r="L1362" t="str">
        <f>IF(performance_data[[#This Row],[return_percentage]]&gt;=performance_data[[#This Row],[benchmark_return]],"Higher","Lower")</f>
        <v>Lower</v>
      </c>
      <c r="M1362" s="14">
        <f xml:space="preserve"> _xlfn.MAXIFS(performance_data[date],performance_data[portfolio_id],performance_data[[#This Row],[portfolio_id]])</f>
        <v>45496</v>
      </c>
      <c r="N1362" s="14">
        <f xml:space="preserve"> _xlfn.MINIFS(performance_data[date],performance_data[portfolio_id],performance_data[[#This Row],[portfolio_id]])</f>
        <v>44832</v>
      </c>
      <c r="O1362" s="15">
        <f>_xlfn.MAXIFS(performance_data[portfolio_value],performance_data[portfolio_id],performance_data[[#This Row],[portfolio_id]],performance_data[date],performance_data[[#This Row],[latest_date]])</f>
        <v>369910.82</v>
      </c>
      <c r="P1362" s="15">
        <f>_xlfn.MAXIFS(performance_data[portfolio_value],performance_data[portfolio_id],performance_data[[#This Row],[portfolio_id]],performance_data[date],performance_data[[#This Row],[starting_date]])</f>
        <v>148550.26999999999</v>
      </c>
      <c r="Q1362" s="15">
        <f>performance_data[[#This Row],[latest_value]]-performance_data[[#This Row],[starting_value]]</f>
        <v>221360.55000000002</v>
      </c>
      <c r="R1362" s="15">
        <f>performance_data[[#This Row],[net_inflows]]-performance_data[[#This Row],[net_outflows]]</f>
        <v>11835.71</v>
      </c>
      <c r="S1362" s="15" t="str">
        <f>IF(performance_data[[#This Row],[net_inflows]]&gt;AVERAGE(performance_data[net_inflows]),"High","Low")</f>
        <v>High</v>
      </c>
      <c r="T1362" s="15">
        <f>AVERAGEIF(performance_data[inflow_flag],performance_data[[#This Row],[inflow_flag]],performance_data[return_percentage])</f>
        <v>4.8467905675459724</v>
      </c>
      <c r="U1362" s="17">
        <f>IF(performance_data[[#This Row],[return_percentage]]&lt;performance_data[[#This Row],[benchmark_return]],1,0)</f>
        <v>1</v>
      </c>
      <c r="V1362" s="17">
        <f>COUNTIFS(performance_data[portfolio_id],performance_data[[#This Row],[portfolio_id]])</f>
        <v>21</v>
      </c>
      <c r="W1362" s="17">
        <f>COUNTIFS(performance_data[portfolio_id],performance_data[[#This Row],[portfolio_id]],
          performance_data[return_flag],1)</f>
        <v>10</v>
      </c>
      <c r="X1362" s="15">
        <f>performance_data[[#This Row],[underperform_flag_count]]/performance_data[[#This Row],[totalportfoliocount]]</f>
        <v>0.47619047619047616</v>
      </c>
    </row>
    <row r="1363" spans="1:24" x14ac:dyDescent="0.3">
      <c r="A1363">
        <v>3300</v>
      </c>
      <c r="B1363" s="1">
        <v>45075</v>
      </c>
      <c r="C1363">
        <v>466083.05</v>
      </c>
      <c r="D1363">
        <v>17.41</v>
      </c>
      <c r="E1363">
        <v>19.11</v>
      </c>
      <c r="F1363">
        <v>19314.32</v>
      </c>
      <c r="G1363">
        <v>1086.08</v>
      </c>
      <c r="H1363" t="s">
        <v>2213</v>
      </c>
      <c r="I1363" t="s">
        <v>2211</v>
      </c>
      <c r="J1363">
        <v>5</v>
      </c>
      <c r="K1363" t="s">
        <v>2223</v>
      </c>
      <c r="L1363" t="str">
        <f>IF(performance_data[[#This Row],[return_percentage]]&gt;=performance_data[[#This Row],[benchmark_return]],"Higher","Lower")</f>
        <v>Lower</v>
      </c>
      <c r="M1363" s="14">
        <f xml:space="preserve"> _xlfn.MAXIFS(performance_data[date],performance_data[portfolio_id],performance_data[[#This Row],[portfolio_id]])</f>
        <v>45496</v>
      </c>
      <c r="N1363" s="14">
        <f xml:space="preserve"> _xlfn.MINIFS(performance_data[date],performance_data[portfolio_id],performance_data[[#This Row],[portfolio_id]])</f>
        <v>44832</v>
      </c>
      <c r="O1363" s="15">
        <f>_xlfn.MAXIFS(performance_data[portfolio_value],performance_data[portfolio_id],performance_data[[#This Row],[portfolio_id]],performance_data[date],performance_data[[#This Row],[latest_date]])</f>
        <v>369910.82</v>
      </c>
      <c r="P1363" s="15">
        <f>_xlfn.MAXIFS(performance_data[portfolio_value],performance_data[portfolio_id],performance_data[[#This Row],[portfolio_id]],performance_data[date],performance_data[[#This Row],[starting_date]])</f>
        <v>148550.26999999999</v>
      </c>
      <c r="Q1363" s="15">
        <f>performance_data[[#This Row],[latest_value]]-performance_data[[#This Row],[starting_value]]</f>
        <v>221360.55000000002</v>
      </c>
      <c r="R1363" s="15">
        <f>performance_data[[#This Row],[net_inflows]]-performance_data[[#This Row],[net_outflows]]</f>
        <v>18228.239999999998</v>
      </c>
      <c r="S1363" s="15" t="str">
        <f>IF(performance_data[[#This Row],[net_inflows]]&gt;AVERAGE(performance_data[net_inflows]),"High","Low")</f>
        <v>High</v>
      </c>
      <c r="T1363" s="15">
        <f>AVERAGEIF(performance_data[inflow_flag],performance_data[[#This Row],[inflow_flag]],performance_data[return_percentage])</f>
        <v>4.8467905675459724</v>
      </c>
      <c r="U1363" s="17">
        <f>IF(performance_data[[#This Row],[return_percentage]]&lt;performance_data[[#This Row],[benchmark_return]],1,0)</f>
        <v>1</v>
      </c>
      <c r="V1363" s="17">
        <f>COUNTIFS(performance_data[portfolio_id],performance_data[[#This Row],[portfolio_id]])</f>
        <v>21</v>
      </c>
      <c r="W1363" s="17">
        <f>COUNTIFS(performance_data[portfolio_id],performance_data[[#This Row],[portfolio_id]],
          performance_data[return_flag],1)</f>
        <v>10</v>
      </c>
      <c r="X1363" s="15">
        <f>performance_data[[#This Row],[underperform_flag_count]]/performance_data[[#This Row],[totalportfoliocount]]</f>
        <v>0.47619047619047616</v>
      </c>
    </row>
    <row r="1364" spans="1:24" x14ac:dyDescent="0.3">
      <c r="A1364">
        <v>3300</v>
      </c>
      <c r="B1364" s="1">
        <v>45366</v>
      </c>
      <c r="C1364">
        <v>247176.21</v>
      </c>
      <c r="D1364">
        <v>18.579999999999998</v>
      </c>
      <c r="E1364">
        <v>15.26</v>
      </c>
      <c r="F1364">
        <v>18257.89</v>
      </c>
      <c r="G1364">
        <v>17037.12</v>
      </c>
      <c r="H1364" t="s">
        <v>2205</v>
      </c>
      <c r="I1364" t="s">
        <v>2206</v>
      </c>
      <c r="J1364">
        <v>3</v>
      </c>
      <c r="K1364" t="s">
        <v>2222</v>
      </c>
      <c r="L1364" t="str">
        <f>IF(performance_data[[#This Row],[return_percentage]]&gt;=performance_data[[#This Row],[benchmark_return]],"Higher","Lower")</f>
        <v>Higher</v>
      </c>
      <c r="M1364" s="14">
        <f xml:space="preserve"> _xlfn.MAXIFS(performance_data[date],performance_data[portfolio_id],performance_data[[#This Row],[portfolio_id]])</f>
        <v>45496</v>
      </c>
      <c r="N1364" s="14">
        <f xml:space="preserve"> _xlfn.MINIFS(performance_data[date],performance_data[portfolio_id],performance_data[[#This Row],[portfolio_id]])</f>
        <v>44832</v>
      </c>
      <c r="O1364" s="15">
        <f>_xlfn.MAXIFS(performance_data[portfolio_value],performance_data[portfolio_id],performance_data[[#This Row],[portfolio_id]],performance_data[date],performance_data[[#This Row],[latest_date]])</f>
        <v>369910.82</v>
      </c>
      <c r="P1364" s="15">
        <f>_xlfn.MAXIFS(performance_data[portfolio_value],performance_data[portfolio_id],performance_data[[#This Row],[portfolio_id]],performance_data[date],performance_data[[#This Row],[starting_date]])</f>
        <v>148550.26999999999</v>
      </c>
      <c r="Q1364" s="15">
        <f>performance_data[[#This Row],[latest_value]]-performance_data[[#This Row],[starting_value]]</f>
        <v>221360.55000000002</v>
      </c>
      <c r="R1364" s="15">
        <f>performance_data[[#This Row],[net_inflows]]-performance_data[[#This Row],[net_outflows]]</f>
        <v>1220.7700000000004</v>
      </c>
      <c r="S1364" s="15" t="str">
        <f>IF(performance_data[[#This Row],[net_inflows]]&gt;AVERAGE(performance_data[net_inflows]),"High","Low")</f>
        <v>High</v>
      </c>
      <c r="T1364" s="15">
        <f>AVERAGEIF(performance_data[inflow_flag],performance_data[[#This Row],[inflow_flag]],performance_data[return_percentage])</f>
        <v>4.8467905675459724</v>
      </c>
      <c r="U1364" s="17">
        <f>IF(performance_data[[#This Row],[return_percentage]]&lt;performance_data[[#This Row],[benchmark_return]],1,0)</f>
        <v>0</v>
      </c>
      <c r="V1364" s="17">
        <f>COUNTIFS(performance_data[portfolio_id],performance_data[[#This Row],[portfolio_id]])</f>
        <v>21</v>
      </c>
      <c r="W1364" s="17">
        <f>COUNTIFS(performance_data[portfolio_id],performance_data[[#This Row],[portfolio_id]],
          performance_data[return_flag],1)</f>
        <v>10</v>
      </c>
      <c r="X1364" s="15">
        <f>performance_data[[#This Row],[underperform_flag_count]]/performance_data[[#This Row],[totalportfoliocount]]</f>
        <v>0.47619047619047616</v>
      </c>
    </row>
    <row r="1365" spans="1:24" x14ac:dyDescent="0.3">
      <c r="A1365">
        <v>3300</v>
      </c>
      <c r="B1365" s="1">
        <v>45100</v>
      </c>
      <c r="C1365">
        <v>466052.34</v>
      </c>
      <c r="D1365">
        <v>-3.75</v>
      </c>
      <c r="E1365">
        <v>-3.46</v>
      </c>
      <c r="F1365">
        <v>19926.939999999999</v>
      </c>
      <c r="G1365">
        <v>16141.46</v>
      </c>
      <c r="H1365" t="s">
        <v>2213</v>
      </c>
      <c r="I1365" t="s">
        <v>2211</v>
      </c>
      <c r="J1365">
        <v>6</v>
      </c>
      <c r="K1365" t="s">
        <v>2212</v>
      </c>
      <c r="L1365" t="str">
        <f>IF(performance_data[[#This Row],[return_percentage]]&gt;=performance_data[[#This Row],[benchmark_return]],"Higher","Lower")</f>
        <v>Lower</v>
      </c>
      <c r="M1365" s="14">
        <f xml:space="preserve"> _xlfn.MAXIFS(performance_data[date],performance_data[portfolio_id],performance_data[[#This Row],[portfolio_id]])</f>
        <v>45496</v>
      </c>
      <c r="N1365" s="14">
        <f xml:space="preserve"> _xlfn.MINIFS(performance_data[date],performance_data[portfolio_id],performance_data[[#This Row],[portfolio_id]])</f>
        <v>44832</v>
      </c>
      <c r="O1365" s="15">
        <f>_xlfn.MAXIFS(performance_data[portfolio_value],performance_data[portfolio_id],performance_data[[#This Row],[portfolio_id]],performance_data[date],performance_data[[#This Row],[latest_date]])</f>
        <v>369910.82</v>
      </c>
      <c r="P1365" s="15">
        <f>_xlfn.MAXIFS(performance_data[portfolio_value],performance_data[portfolio_id],performance_data[[#This Row],[portfolio_id]],performance_data[date],performance_data[[#This Row],[starting_date]])</f>
        <v>148550.26999999999</v>
      </c>
      <c r="Q1365" s="15">
        <f>performance_data[[#This Row],[latest_value]]-performance_data[[#This Row],[starting_value]]</f>
        <v>221360.55000000002</v>
      </c>
      <c r="R1365" s="15">
        <f>performance_data[[#This Row],[net_inflows]]-performance_data[[#This Row],[net_outflows]]</f>
        <v>3785.4799999999996</v>
      </c>
      <c r="S1365" s="15" t="str">
        <f>IF(performance_data[[#This Row],[net_inflows]]&gt;AVERAGE(performance_data[net_inflows]),"High","Low")</f>
        <v>High</v>
      </c>
      <c r="T1365" s="15">
        <f>AVERAGEIF(performance_data[inflow_flag],performance_data[[#This Row],[inflow_flag]],performance_data[return_percentage])</f>
        <v>4.8467905675459724</v>
      </c>
      <c r="U1365" s="17">
        <f>IF(performance_data[[#This Row],[return_percentage]]&lt;performance_data[[#This Row],[benchmark_return]],1,0)</f>
        <v>1</v>
      </c>
      <c r="V1365" s="17">
        <f>COUNTIFS(performance_data[portfolio_id],performance_data[[#This Row],[portfolio_id]])</f>
        <v>21</v>
      </c>
      <c r="W1365" s="17">
        <f>COUNTIFS(performance_data[portfolio_id],performance_data[[#This Row],[portfolio_id]],
          performance_data[return_flag],1)</f>
        <v>10</v>
      </c>
      <c r="X1365" s="15">
        <f>performance_data[[#This Row],[underperform_flag_count]]/performance_data[[#This Row],[totalportfoliocount]]</f>
        <v>0.47619047619047616</v>
      </c>
    </row>
    <row r="1366" spans="1:24" x14ac:dyDescent="0.3">
      <c r="A1366">
        <v>3300</v>
      </c>
      <c r="B1366" s="1">
        <v>45003</v>
      </c>
      <c r="C1366">
        <v>372143.75</v>
      </c>
      <c r="D1366">
        <v>5.5</v>
      </c>
      <c r="E1366">
        <v>5.26</v>
      </c>
      <c r="F1366">
        <v>1599.59</v>
      </c>
      <c r="G1366">
        <v>9736.24</v>
      </c>
      <c r="H1366" t="s">
        <v>2213</v>
      </c>
      <c r="I1366" t="s">
        <v>2206</v>
      </c>
      <c r="J1366">
        <v>3</v>
      </c>
      <c r="K1366" t="s">
        <v>2222</v>
      </c>
      <c r="L1366" t="str">
        <f>IF(performance_data[[#This Row],[return_percentage]]&gt;=performance_data[[#This Row],[benchmark_return]],"Higher","Lower")</f>
        <v>Higher</v>
      </c>
      <c r="M1366" s="14">
        <f xml:space="preserve"> _xlfn.MAXIFS(performance_data[date],performance_data[portfolio_id],performance_data[[#This Row],[portfolio_id]])</f>
        <v>45496</v>
      </c>
      <c r="N1366" s="14">
        <f xml:space="preserve"> _xlfn.MINIFS(performance_data[date],performance_data[portfolio_id],performance_data[[#This Row],[portfolio_id]])</f>
        <v>44832</v>
      </c>
      <c r="O1366" s="15">
        <f>_xlfn.MAXIFS(performance_data[portfolio_value],performance_data[portfolio_id],performance_data[[#This Row],[portfolio_id]],performance_data[date],performance_data[[#This Row],[latest_date]])</f>
        <v>369910.82</v>
      </c>
      <c r="P1366" s="15">
        <f>_xlfn.MAXIFS(performance_data[portfolio_value],performance_data[portfolio_id],performance_data[[#This Row],[portfolio_id]],performance_data[date],performance_data[[#This Row],[starting_date]])</f>
        <v>148550.26999999999</v>
      </c>
      <c r="Q1366" s="15">
        <f>performance_data[[#This Row],[latest_value]]-performance_data[[#This Row],[starting_value]]</f>
        <v>221360.55000000002</v>
      </c>
      <c r="R1366" s="15">
        <f>performance_data[[#This Row],[net_inflows]]-performance_data[[#This Row],[net_outflows]]</f>
        <v>-8136.65</v>
      </c>
      <c r="S1366" s="15" t="str">
        <f>IF(performance_data[[#This Row],[net_inflows]]&gt;AVERAGE(performance_data[net_inflows]),"High","Low")</f>
        <v>Low</v>
      </c>
      <c r="T1366" s="15">
        <f>AVERAGEIF(performance_data[inflow_flag],performance_data[[#This Row],[inflow_flag]],performance_data[return_percentage])</f>
        <v>5.0457846277021572</v>
      </c>
      <c r="U1366" s="17">
        <f>IF(performance_data[[#This Row],[return_percentage]]&lt;performance_data[[#This Row],[benchmark_return]],1,0)</f>
        <v>0</v>
      </c>
      <c r="V1366" s="17">
        <f>COUNTIFS(performance_data[portfolio_id],performance_data[[#This Row],[portfolio_id]])</f>
        <v>21</v>
      </c>
      <c r="W1366" s="17">
        <f>COUNTIFS(performance_data[portfolio_id],performance_data[[#This Row],[portfolio_id]],
          performance_data[return_flag],1)</f>
        <v>10</v>
      </c>
      <c r="X1366" s="15">
        <f>performance_data[[#This Row],[underperform_flag_count]]/performance_data[[#This Row],[totalportfoliocount]]</f>
        <v>0.47619047619047616</v>
      </c>
    </row>
    <row r="1367" spans="1:24" x14ac:dyDescent="0.3">
      <c r="A1367">
        <v>3300</v>
      </c>
      <c r="B1367" s="1">
        <v>45217</v>
      </c>
      <c r="C1367">
        <v>283499.2</v>
      </c>
      <c r="D1367">
        <v>7.11</v>
      </c>
      <c r="E1367">
        <v>6.28</v>
      </c>
      <c r="F1367">
        <v>16161.11</v>
      </c>
      <c r="G1367">
        <v>16209.08</v>
      </c>
      <c r="H1367" t="s">
        <v>2213</v>
      </c>
      <c r="I1367" t="s">
        <v>2217</v>
      </c>
      <c r="J1367">
        <v>10</v>
      </c>
      <c r="K1367" t="s">
        <v>2224</v>
      </c>
      <c r="L1367" t="str">
        <f>IF(performance_data[[#This Row],[return_percentage]]&gt;=performance_data[[#This Row],[benchmark_return]],"Higher","Lower")</f>
        <v>Higher</v>
      </c>
      <c r="M1367" s="14">
        <f xml:space="preserve"> _xlfn.MAXIFS(performance_data[date],performance_data[portfolio_id],performance_data[[#This Row],[portfolio_id]])</f>
        <v>45496</v>
      </c>
      <c r="N1367" s="14">
        <f xml:space="preserve"> _xlfn.MINIFS(performance_data[date],performance_data[portfolio_id],performance_data[[#This Row],[portfolio_id]])</f>
        <v>44832</v>
      </c>
      <c r="O1367" s="15">
        <f>_xlfn.MAXIFS(performance_data[portfolio_value],performance_data[portfolio_id],performance_data[[#This Row],[portfolio_id]],performance_data[date],performance_data[[#This Row],[latest_date]])</f>
        <v>369910.82</v>
      </c>
      <c r="P1367" s="15">
        <f>_xlfn.MAXIFS(performance_data[portfolio_value],performance_data[portfolio_id],performance_data[[#This Row],[portfolio_id]],performance_data[date],performance_data[[#This Row],[starting_date]])</f>
        <v>148550.26999999999</v>
      </c>
      <c r="Q1367" s="15">
        <f>performance_data[[#This Row],[latest_value]]-performance_data[[#This Row],[starting_value]]</f>
        <v>221360.55000000002</v>
      </c>
      <c r="R1367" s="15">
        <f>performance_data[[#This Row],[net_inflows]]-performance_data[[#This Row],[net_outflows]]</f>
        <v>-47.969999999999345</v>
      </c>
      <c r="S1367" s="15" t="str">
        <f>IF(performance_data[[#This Row],[net_inflows]]&gt;AVERAGE(performance_data[net_inflows]),"High","Low")</f>
        <v>High</v>
      </c>
      <c r="T1367" s="15">
        <f>AVERAGEIF(performance_data[inflow_flag],performance_data[[#This Row],[inflow_flag]],performance_data[return_percentage])</f>
        <v>4.8467905675459724</v>
      </c>
      <c r="U1367" s="17">
        <f>IF(performance_data[[#This Row],[return_percentage]]&lt;performance_data[[#This Row],[benchmark_return]],1,0)</f>
        <v>0</v>
      </c>
      <c r="V1367" s="17">
        <f>COUNTIFS(performance_data[portfolio_id],performance_data[[#This Row],[portfolio_id]])</f>
        <v>21</v>
      </c>
      <c r="W1367" s="17">
        <f>COUNTIFS(performance_data[portfolio_id],performance_data[[#This Row],[portfolio_id]],
          performance_data[return_flag],1)</f>
        <v>10</v>
      </c>
      <c r="X1367" s="15">
        <f>performance_data[[#This Row],[underperform_flag_count]]/performance_data[[#This Row],[totalportfoliocount]]</f>
        <v>0.47619047619047616</v>
      </c>
    </row>
    <row r="1368" spans="1:24" x14ac:dyDescent="0.3">
      <c r="A1368">
        <v>3300</v>
      </c>
      <c r="B1368" s="1">
        <v>45007</v>
      </c>
      <c r="C1368">
        <v>141184.01</v>
      </c>
      <c r="D1368">
        <v>14.89</v>
      </c>
      <c r="E1368">
        <v>16.38</v>
      </c>
      <c r="F1368">
        <v>18054.63</v>
      </c>
      <c r="G1368">
        <v>4443.8500000000004</v>
      </c>
      <c r="H1368" t="s">
        <v>2213</v>
      </c>
      <c r="I1368" t="s">
        <v>2206</v>
      </c>
      <c r="J1368">
        <v>3</v>
      </c>
      <c r="K1368" t="s">
        <v>2222</v>
      </c>
      <c r="L1368" t="str">
        <f>IF(performance_data[[#This Row],[return_percentage]]&gt;=performance_data[[#This Row],[benchmark_return]],"Higher","Lower")</f>
        <v>Lower</v>
      </c>
      <c r="M1368" s="14">
        <f xml:space="preserve"> _xlfn.MAXIFS(performance_data[date],performance_data[portfolio_id],performance_data[[#This Row],[portfolio_id]])</f>
        <v>45496</v>
      </c>
      <c r="N1368" s="14">
        <f xml:space="preserve"> _xlfn.MINIFS(performance_data[date],performance_data[portfolio_id],performance_data[[#This Row],[portfolio_id]])</f>
        <v>44832</v>
      </c>
      <c r="O1368" s="15">
        <f>_xlfn.MAXIFS(performance_data[portfolio_value],performance_data[portfolio_id],performance_data[[#This Row],[portfolio_id]],performance_data[date],performance_data[[#This Row],[latest_date]])</f>
        <v>369910.82</v>
      </c>
      <c r="P1368" s="15">
        <f>_xlfn.MAXIFS(performance_data[portfolio_value],performance_data[portfolio_id],performance_data[[#This Row],[portfolio_id]],performance_data[date],performance_data[[#This Row],[starting_date]])</f>
        <v>148550.26999999999</v>
      </c>
      <c r="Q1368" s="15">
        <f>performance_data[[#This Row],[latest_value]]-performance_data[[#This Row],[starting_value]]</f>
        <v>221360.55000000002</v>
      </c>
      <c r="R1368" s="15">
        <f>performance_data[[#This Row],[net_inflows]]-performance_data[[#This Row],[net_outflows]]</f>
        <v>13610.78</v>
      </c>
      <c r="S1368" s="15" t="str">
        <f>IF(performance_data[[#This Row],[net_inflows]]&gt;AVERAGE(performance_data[net_inflows]),"High","Low")</f>
        <v>High</v>
      </c>
      <c r="T1368" s="15">
        <f>AVERAGEIF(performance_data[inflow_flag],performance_data[[#This Row],[inflow_flag]],performance_data[return_percentage])</f>
        <v>4.8467905675459724</v>
      </c>
      <c r="U1368" s="17">
        <f>IF(performance_data[[#This Row],[return_percentage]]&lt;performance_data[[#This Row],[benchmark_return]],1,0)</f>
        <v>1</v>
      </c>
      <c r="V1368" s="17">
        <f>COUNTIFS(performance_data[portfolio_id],performance_data[[#This Row],[portfolio_id]])</f>
        <v>21</v>
      </c>
      <c r="W1368" s="17">
        <f>COUNTIFS(performance_data[portfolio_id],performance_data[[#This Row],[portfolio_id]],
          performance_data[return_flag],1)</f>
        <v>10</v>
      </c>
      <c r="X1368" s="15">
        <f>performance_data[[#This Row],[underperform_flag_count]]/performance_data[[#This Row],[totalportfoliocount]]</f>
        <v>0.47619047619047616</v>
      </c>
    </row>
    <row r="1369" spans="1:24" x14ac:dyDescent="0.3">
      <c r="A1369">
        <v>3300</v>
      </c>
      <c r="B1369" s="1">
        <v>44871</v>
      </c>
      <c r="C1369">
        <v>153469.74</v>
      </c>
      <c r="D1369">
        <v>-5.37</v>
      </c>
      <c r="E1369">
        <v>-4.9400000000000004</v>
      </c>
      <c r="F1369">
        <v>8218.34</v>
      </c>
      <c r="G1369">
        <v>6573.94</v>
      </c>
      <c r="H1369" t="s">
        <v>2220</v>
      </c>
      <c r="I1369" t="s">
        <v>2217</v>
      </c>
      <c r="J1369">
        <v>11</v>
      </c>
      <c r="K1369" t="s">
        <v>2219</v>
      </c>
      <c r="L1369" t="str">
        <f>IF(performance_data[[#This Row],[return_percentage]]&gt;=performance_data[[#This Row],[benchmark_return]],"Higher","Lower")</f>
        <v>Lower</v>
      </c>
      <c r="M1369" s="14">
        <f xml:space="preserve"> _xlfn.MAXIFS(performance_data[date],performance_data[portfolio_id],performance_data[[#This Row],[portfolio_id]])</f>
        <v>45496</v>
      </c>
      <c r="N1369" s="14">
        <f xml:space="preserve"> _xlfn.MINIFS(performance_data[date],performance_data[portfolio_id],performance_data[[#This Row],[portfolio_id]])</f>
        <v>44832</v>
      </c>
      <c r="O1369" s="15">
        <f>_xlfn.MAXIFS(performance_data[portfolio_value],performance_data[portfolio_id],performance_data[[#This Row],[portfolio_id]],performance_data[date],performance_data[[#This Row],[latest_date]])</f>
        <v>369910.82</v>
      </c>
      <c r="P1369" s="15">
        <f>_xlfn.MAXIFS(performance_data[portfolio_value],performance_data[portfolio_id],performance_data[[#This Row],[portfolio_id]],performance_data[date],performance_data[[#This Row],[starting_date]])</f>
        <v>148550.26999999999</v>
      </c>
      <c r="Q1369" s="15">
        <f>performance_data[[#This Row],[latest_value]]-performance_data[[#This Row],[starting_value]]</f>
        <v>221360.55000000002</v>
      </c>
      <c r="R1369" s="15">
        <f>performance_data[[#This Row],[net_inflows]]-performance_data[[#This Row],[net_outflows]]</f>
        <v>1644.4000000000005</v>
      </c>
      <c r="S1369" s="15" t="str">
        <f>IF(performance_data[[#This Row],[net_inflows]]&gt;AVERAGE(performance_data[net_inflows]),"High","Low")</f>
        <v>Low</v>
      </c>
      <c r="T1369" s="15">
        <f>AVERAGEIF(performance_data[inflow_flag],performance_data[[#This Row],[inflow_flag]],performance_data[return_percentage])</f>
        <v>5.0457846277021572</v>
      </c>
      <c r="U1369" s="17">
        <f>IF(performance_data[[#This Row],[return_percentage]]&lt;performance_data[[#This Row],[benchmark_return]],1,0)</f>
        <v>1</v>
      </c>
      <c r="V1369" s="17">
        <f>COUNTIFS(performance_data[portfolio_id],performance_data[[#This Row],[portfolio_id]])</f>
        <v>21</v>
      </c>
      <c r="W1369" s="17">
        <f>COUNTIFS(performance_data[portfolio_id],performance_data[[#This Row],[portfolio_id]],
          performance_data[return_flag],1)</f>
        <v>10</v>
      </c>
      <c r="X1369" s="15">
        <f>performance_data[[#This Row],[underperform_flag_count]]/performance_data[[#This Row],[totalportfoliocount]]</f>
        <v>0.47619047619047616</v>
      </c>
    </row>
    <row r="1370" spans="1:24" x14ac:dyDescent="0.3">
      <c r="A1370">
        <v>3300</v>
      </c>
      <c r="B1370" s="1">
        <v>44834</v>
      </c>
      <c r="C1370">
        <v>337217.27</v>
      </c>
      <c r="D1370">
        <v>5.65</v>
      </c>
      <c r="E1370">
        <v>6.05</v>
      </c>
      <c r="F1370">
        <v>7419.05</v>
      </c>
      <c r="G1370">
        <v>12467.16</v>
      </c>
      <c r="H1370" t="s">
        <v>2220</v>
      </c>
      <c r="I1370" t="s">
        <v>2209</v>
      </c>
      <c r="J1370">
        <v>9</v>
      </c>
      <c r="K1370" t="s">
        <v>2221</v>
      </c>
      <c r="L1370" t="str">
        <f>IF(performance_data[[#This Row],[return_percentage]]&gt;=performance_data[[#This Row],[benchmark_return]],"Higher","Lower")</f>
        <v>Lower</v>
      </c>
      <c r="M1370" s="14">
        <f xml:space="preserve"> _xlfn.MAXIFS(performance_data[date],performance_data[portfolio_id],performance_data[[#This Row],[portfolio_id]])</f>
        <v>45496</v>
      </c>
      <c r="N1370" s="14">
        <f xml:space="preserve"> _xlfn.MINIFS(performance_data[date],performance_data[portfolio_id],performance_data[[#This Row],[portfolio_id]])</f>
        <v>44832</v>
      </c>
      <c r="O1370" s="15">
        <f>_xlfn.MAXIFS(performance_data[portfolio_value],performance_data[portfolio_id],performance_data[[#This Row],[portfolio_id]],performance_data[date],performance_data[[#This Row],[latest_date]])</f>
        <v>369910.82</v>
      </c>
      <c r="P1370" s="15">
        <f>_xlfn.MAXIFS(performance_data[portfolio_value],performance_data[portfolio_id],performance_data[[#This Row],[portfolio_id]],performance_data[date],performance_data[[#This Row],[starting_date]])</f>
        <v>148550.26999999999</v>
      </c>
      <c r="Q1370" s="15">
        <f>performance_data[[#This Row],[latest_value]]-performance_data[[#This Row],[starting_value]]</f>
        <v>221360.55000000002</v>
      </c>
      <c r="R1370" s="15">
        <f>performance_data[[#This Row],[net_inflows]]-performance_data[[#This Row],[net_outflows]]</f>
        <v>-5048.1099999999997</v>
      </c>
      <c r="S1370" s="15" t="str">
        <f>IF(performance_data[[#This Row],[net_inflows]]&gt;AVERAGE(performance_data[net_inflows]),"High","Low")</f>
        <v>Low</v>
      </c>
      <c r="T1370" s="15">
        <f>AVERAGEIF(performance_data[inflow_flag],performance_data[[#This Row],[inflow_flag]],performance_data[return_percentage])</f>
        <v>5.0457846277021572</v>
      </c>
      <c r="U1370" s="17">
        <f>IF(performance_data[[#This Row],[return_percentage]]&lt;performance_data[[#This Row],[benchmark_return]],1,0)</f>
        <v>1</v>
      </c>
      <c r="V1370" s="17">
        <f>COUNTIFS(performance_data[portfolio_id],performance_data[[#This Row],[portfolio_id]])</f>
        <v>21</v>
      </c>
      <c r="W1370" s="17">
        <f>COUNTIFS(performance_data[portfolio_id],performance_data[[#This Row],[portfolio_id]],
          performance_data[return_flag],1)</f>
        <v>10</v>
      </c>
      <c r="X1370" s="15">
        <f>performance_data[[#This Row],[underperform_flag_count]]/performance_data[[#This Row],[totalportfoliocount]]</f>
        <v>0.47619047619047616</v>
      </c>
    </row>
    <row r="1371" spans="1:24" x14ac:dyDescent="0.3">
      <c r="A1371">
        <v>3300</v>
      </c>
      <c r="B1371" s="1">
        <v>45320</v>
      </c>
      <c r="C1371">
        <v>381611.08</v>
      </c>
      <c r="D1371">
        <v>-5.23</v>
      </c>
      <c r="E1371">
        <v>-5.89</v>
      </c>
      <c r="F1371">
        <v>10912.46</v>
      </c>
      <c r="G1371">
        <v>471.32</v>
      </c>
      <c r="H1371" t="s">
        <v>2205</v>
      </c>
      <c r="I1371" t="s">
        <v>2206</v>
      </c>
      <c r="J1371">
        <v>1</v>
      </c>
      <c r="K1371" t="s">
        <v>2207</v>
      </c>
      <c r="L1371" t="str">
        <f>IF(performance_data[[#This Row],[return_percentage]]&gt;=performance_data[[#This Row],[benchmark_return]],"Higher","Lower")</f>
        <v>Higher</v>
      </c>
      <c r="M1371" s="14">
        <f xml:space="preserve"> _xlfn.MAXIFS(performance_data[date],performance_data[portfolio_id],performance_data[[#This Row],[portfolio_id]])</f>
        <v>45496</v>
      </c>
      <c r="N1371" s="14">
        <f xml:space="preserve"> _xlfn.MINIFS(performance_data[date],performance_data[portfolio_id],performance_data[[#This Row],[portfolio_id]])</f>
        <v>44832</v>
      </c>
      <c r="O1371" s="15">
        <f>_xlfn.MAXIFS(performance_data[portfolio_value],performance_data[portfolio_id],performance_data[[#This Row],[portfolio_id]],performance_data[date],performance_data[[#This Row],[latest_date]])</f>
        <v>369910.82</v>
      </c>
      <c r="P1371" s="15">
        <f>_xlfn.MAXIFS(performance_data[portfolio_value],performance_data[portfolio_id],performance_data[[#This Row],[portfolio_id]],performance_data[date],performance_data[[#This Row],[starting_date]])</f>
        <v>148550.26999999999</v>
      </c>
      <c r="Q1371" s="15">
        <f>performance_data[[#This Row],[latest_value]]-performance_data[[#This Row],[starting_value]]</f>
        <v>221360.55000000002</v>
      </c>
      <c r="R1371" s="15">
        <f>performance_data[[#This Row],[net_inflows]]-performance_data[[#This Row],[net_outflows]]</f>
        <v>10441.14</v>
      </c>
      <c r="S1371" s="15" t="str">
        <f>IF(performance_data[[#This Row],[net_inflows]]&gt;AVERAGE(performance_data[net_inflows]),"High","Low")</f>
        <v>High</v>
      </c>
      <c r="T1371" s="15">
        <f>AVERAGEIF(performance_data[inflow_flag],performance_data[[#This Row],[inflow_flag]],performance_data[return_percentage])</f>
        <v>4.8467905675459724</v>
      </c>
      <c r="U1371" s="17">
        <f>IF(performance_data[[#This Row],[return_percentage]]&lt;performance_data[[#This Row],[benchmark_return]],1,0)</f>
        <v>0</v>
      </c>
      <c r="V1371" s="17">
        <f>COUNTIFS(performance_data[portfolio_id],performance_data[[#This Row],[portfolio_id]])</f>
        <v>21</v>
      </c>
      <c r="W1371" s="17">
        <f>COUNTIFS(performance_data[portfolio_id],performance_data[[#This Row],[portfolio_id]],
          performance_data[return_flag],1)</f>
        <v>10</v>
      </c>
      <c r="X1371" s="15">
        <f>performance_data[[#This Row],[underperform_flag_count]]/performance_data[[#This Row],[totalportfoliocount]]</f>
        <v>0.47619047619047616</v>
      </c>
    </row>
    <row r="1372" spans="1:24" x14ac:dyDescent="0.3">
      <c r="A1372">
        <v>3302</v>
      </c>
      <c r="B1372" s="1">
        <v>45548</v>
      </c>
      <c r="C1372">
        <v>118531.93</v>
      </c>
      <c r="D1372">
        <v>-2.2999999999999998</v>
      </c>
      <c r="E1372">
        <v>-2.52</v>
      </c>
      <c r="F1372">
        <v>187.15</v>
      </c>
      <c r="G1372">
        <v>4615.07</v>
      </c>
      <c r="H1372" t="s">
        <v>2205</v>
      </c>
      <c r="I1372" t="s">
        <v>2209</v>
      </c>
      <c r="J1372">
        <v>9</v>
      </c>
      <c r="K1372" t="s">
        <v>2221</v>
      </c>
      <c r="L1372" t="str">
        <f>IF(performance_data[[#This Row],[return_percentage]]&gt;=performance_data[[#This Row],[benchmark_return]],"Higher","Lower")</f>
        <v>Higher</v>
      </c>
      <c r="M1372" s="14">
        <f xml:space="preserve"> _xlfn.MAXIFS(performance_data[date],performance_data[portfolio_id],performance_data[[#This Row],[portfolio_id]])</f>
        <v>45560</v>
      </c>
      <c r="N1372" s="14">
        <f xml:space="preserve"> _xlfn.MINIFS(performance_data[date],performance_data[portfolio_id],performance_data[[#This Row],[portfolio_id]])</f>
        <v>44866</v>
      </c>
      <c r="O1372" s="15">
        <f>_xlfn.MAXIFS(performance_data[portfolio_value],performance_data[portfolio_id],performance_data[[#This Row],[portfolio_id]],performance_data[date],performance_data[[#This Row],[latest_date]])</f>
        <v>413161.52</v>
      </c>
      <c r="P1372" s="15">
        <f>_xlfn.MAXIFS(performance_data[portfolio_value],performance_data[portfolio_id],performance_data[[#This Row],[portfolio_id]],performance_data[date],performance_data[[#This Row],[starting_date]])</f>
        <v>307057.94</v>
      </c>
      <c r="Q1372" s="15">
        <f>performance_data[[#This Row],[latest_value]]-performance_data[[#This Row],[starting_value]]</f>
        <v>106103.58000000002</v>
      </c>
      <c r="R1372" s="15">
        <f>performance_data[[#This Row],[net_inflows]]-performance_data[[#This Row],[net_outflows]]</f>
        <v>-4427.92</v>
      </c>
      <c r="S1372" s="15" t="str">
        <f>IF(performance_data[[#This Row],[net_inflows]]&gt;AVERAGE(performance_data[net_inflows]),"High","Low")</f>
        <v>Low</v>
      </c>
      <c r="T1372" s="15">
        <f>AVERAGEIF(performance_data[inflow_flag],performance_data[[#This Row],[inflow_flag]],performance_data[return_percentage])</f>
        <v>5.0457846277021572</v>
      </c>
      <c r="U1372" s="17">
        <f>IF(performance_data[[#This Row],[return_percentage]]&lt;performance_data[[#This Row],[benchmark_return]],1,0)</f>
        <v>0</v>
      </c>
      <c r="V1372" s="17">
        <f>COUNTIFS(performance_data[portfolio_id],performance_data[[#This Row],[portfolio_id]])</f>
        <v>31</v>
      </c>
      <c r="W1372" s="17">
        <f>COUNTIFS(performance_data[portfolio_id],performance_data[[#This Row],[portfolio_id]],
          performance_data[return_flag],1)</f>
        <v>16</v>
      </c>
      <c r="X1372" s="15">
        <f>performance_data[[#This Row],[underperform_flag_count]]/performance_data[[#This Row],[totalportfoliocount]]</f>
        <v>0.5161290322580645</v>
      </c>
    </row>
    <row r="1373" spans="1:24" x14ac:dyDescent="0.3">
      <c r="A1373">
        <v>3302</v>
      </c>
      <c r="B1373" s="1">
        <v>45029</v>
      </c>
      <c r="C1373">
        <v>215109.55</v>
      </c>
      <c r="D1373">
        <v>1.5</v>
      </c>
      <c r="E1373">
        <v>1.61</v>
      </c>
      <c r="F1373">
        <v>5226.07</v>
      </c>
      <c r="G1373">
        <v>13889.78</v>
      </c>
      <c r="H1373" t="s">
        <v>2213</v>
      </c>
      <c r="I1373" t="s">
        <v>2211</v>
      </c>
      <c r="J1373">
        <v>4</v>
      </c>
      <c r="K1373" t="s">
        <v>2216</v>
      </c>
      <c r="L1373" t="str">
        <f>IF(performance_data[[#This Row],[return_percentage]]&gt;=performance_data[[#This Row],[benchmark_return]],"Higher","Lower")</f>
        <v>Lower</v>
      </c>
      <c r="M1373" s="14">
        <f xml:space="preserve"> _xlfn.MAXIFS(performance_data[date],performance_data[portfolio_id],performance_data[[#This Row],[portfolio_id]])</f>
        <v>45560</v>
      </c>
      <c r="N1373" s="14">
        <f xml:space="preserve"> _xlfn.MINIFS(performance_data[date],performance_data[portfolio_id],performance_data[[#This Row],[portfolio_id]])</f>
        <v>44866</v>
      </c>
      <c r="O1373" s="15">
        <f>_xlfn.MAXIFS(performance_data[portfolio_value],performance_data[portfolio_id],performance_data[[#This Row],[portfolio_id]],performance_data[date],performance_data[[#This Row],[latest_date]])</f>
        <v>413161.52</v>
      </c>
      <c r="P1373" s="15">
        <f>_xlfn.MAXIFS(performance_data[portfolio_value],performance_data[portfolio_id],performance_data[[#This Row],[portfolio_id]],performance_data[date],performance_data[[#This Row],[starting_date]])</f>
        <v>307057.94</v>
      </c>
      <c r="Q1373" s="15">
        <f>performance_data[[#This Row],[latest_value]]-performance_data[[#This Row],[starting_value]]</f>
        <v>106103.58000000002</v>
      </c>
      <c r="R1373" s="15">
        <f>performance_data[[#This Row],[net_inflows]]-performance_data[[#This Row],[net_outflows]]</f>
        <v>-8663.7100000000009</v>
      </c>
      <c r="S1373" s="15" t="str">
        <f>IF(performance_data[[#This Row],[net_inflows]]&gt;AVERAGE(performance_data[net_inflows]),"High","Low")</f>
        <v>Low</v>
      </c>
      <c r="T1373" s="15">
        <f>AVERAGEIF(performance_data[inflow_flag],performance_data[[#This Row],[inflow_flag]],performance_data[return_percentage])</f>
        <v>5.0457846277021572</v>
      </c>
      <c r="U1373" s="17">
        <f>IF(performance_data[[#This Row],[return_percentage]]&lt;performance_data[[#This Row],[benchmark_return]],1,0)</f>
        <v>1</v>
      </c>
      <c r="V1373" s="17">
        <f>COUNTIFS(performance_data[portfolio_id],performance_data[[#This Row],[portfolio_id]])</f>
        <v>31</v>
      </c>
      <c r="W1373" s="17">
        <f>COUNTIFS(performance_data[portfolio_id],performance_data[[#This Row],[portfolio_id]],
          performance_data[return_flag],1)</f>
        <v>16</v>
      </c>
      <c r="X1373" s="15">
        <f>performance_data[[#This Row],[underperform_flag_count]]/performance_data[[#This Row],[totalportfoliocount]]</f>
        <v>0.5161290322580645</v>
      </c>
    </row>
    <row r="1374" spans="1:24" x14ac:dyDescent="0.3">
      <c r="A1374">
        <v>3302</v>
      </c>
      <c r="B1374" s="1">
        <v>45404</v>
      </c>
      <c r="C1374">
        <v>126983.38</v>
      </c>
      <c r="D1374">
        <v>8.6199999999999992</v>
      </c>
      <c r="E1374">
        <v>9.14</v>
      </c>
      <c r="F1374">
        <v>18981.900000000001</v>
      </c>
      <c r="G1374">
        <v>12212.07</v>
      </c>
      <c r="H1374" t="s">
        <v>2205</v>
      </c>
      <c r="I1374" t="s">
        <v>2211</v>
      </c>
      <c r="J1374">
        <v>4</v>
      </c>
      <c r="K1374" t="s">
        <v>2216</v>
      </c>
      <c r="L1374" t="str">
        <f>IF(performance_data[[#This Row],[return_percentage]]&gt;=performance_data[[#This Row],[benchmark_return]],"Higher","Lower")</f>
        <v>Lower</v>
      </c>
      <c r="M1374" s="14">
        <f xml:space="preserve"> _xlfn.MAXIFS(performance_data[date],performance_data[portfolio_id],performance_data[[#This Row],[portfolio_id]])</f>
        <v>45560</v>
      </c>
      <c r="N1374" s="14">
        <f xml:space="preserve"> _xlfn.MINIFS(performance_data[date],performance_data[portfolio_id],performance_data[[#This Row],[portfolio_id]])</f>
        <v>44866</v>
      </c>
      <c r="O1374" s="15">
        <f>_xlfn.MAXIFS(performance_data[portfolio_value],performance_data[portfolio_id],performance_data[[#This Row],[portfolio_id]],performance_data[date],performance_data[[#This Row],[latest_date]])</f>
        <v>413161.52</v>
      </c>
      <c r="P1374" s="15">
        <f>_xlfn.MAXIFS(performance_data[portfolio_value],performance_data[portfolio_id],performance_data[[#This Row],[portfolio_id]],performance_data[date],performance_data[[#This Row],[starting_date]])</f>
        <v>307057.94</v>
      </c>
      <c r="Q1374" s="15">
        <f>performance_data[[#This Row],[latest_value]]-performance_data[[#This Row],[starting_value]]</f>
        <v>106103.58000000002</v>
      </c>
      <c r="R1374" s="15">
        <f>performance_data[[#This Row],[net_inflows]]-performance_data[[#This Row],[net_outflows]]</f>
        <v>6769.8300000000017</v>
      </c>
      <c r="S1374" s="15" t="str">
        <f>IF(performance_data[[#This Row],[net_inflows]]&gt;AVERAGE(performance_data[net_inflows]),"High","Low")</f>
        <v>High</v>
      </c>
      <c r="T1374" s="15">
        <f>AVERAGEIF(performance_data[inflow_flag],performance_data[[#This Row],[inflow_flag]],performance_data[return_percentage])</f>
        <v>4.8467905675459724</v>
      </c>
      <c r="U1374" s="17">
        <f>IF(performance_data[[#This Row],[return_percentage]]&lt;performance_data[[#This Row],[benchmark_return]],1,0)</f>
        <v>1</v>
      </c>
      <c r="V1374" s="17">
        <f>COUNTIFS(performance_data[portfolio_id],performance_data[[#This Row],[portfolio_id]])</f>
        <v>31</v>
      </c>
      <c r="W1374" s="17">
        <f>COUNTIFS(performance_data[portfolio_id],performance_data[[#This Row],[portfolio_id]],
          performance_data[return_flag],1)</f>
        <v>16</v>
      </c>
      <c r="X1374" s="15">
        <f>performance_data[[#This Row],[underperform_flag_count]]/performance_data[[#This Row],[totalportfoliocount]]</f>
        <v>0.5161290322580645</v>
      </c>
    </row>
    <row r="1375" spans="1:24" x14ac:dyDescent="0.3">
      <c r="A1375">
        <v>3302</v>
      </c>
      <c r="B1375" s="1">
        <v>44866</v>
      </c>
      <c r="C1375">
        <v>307057.94</v>
      </c>
      <c r="D1375">
        <v>1.58</v>
      </c>
      <c r="E1375">
        <v>1.7</v>
      </c>
      <c r="F1375">
        <v>10193.52</v>
      </c>
      <c r="G1375">
        <v>18567.54</v>
      </c>
      <c r="H1375" t="s">
        <v>2220</v>
      </c>
      <c r="I1375" t="s">
        <v>2217</v>
      </c>
      <c r="J1375">
        <v>11</v>
      </c>
      <c r="K1375" t="s">
        <v>2219</v>
      </c>
      <c r="L1375" t="str">
        <f>IF(performance_data[[#This Row],[return_percentage]]&gt;=performance_data[[#This Row],[benchmark_return]],"Higher","Lower")</f>
        <v>Lower</v>
      </c>
      <c r="M1375" s="14">
        <f xml:space="preserve"> _xlfn.MAXIFS(performance_data[date],performance_data[portfolio_id],performance_data[[#This Row],[portfolio_id]])</f>
        <v>45560</v>
      </c>
      <c r="N1375" s="14">
        <f xml:space="preserve"> _xlfn.MINIFS(performance_data[date],performance_data[portfolio_id],performance_data[[#This Row],[portfolio_id]])</f>
        <v>44866</v>
      </c>
      <c r="O1375" s="15">
        <f>_xlfn.MAXIFS(performance_data[portfolio_value],performance_data[portfolio_id],performance_data[[#This Row],[portfolio_id]],performance_data[date],performance_data[[#This Row],[latest_date]])</f>
        <v>413161.52</v>
      </c>
      <c r="P1375" s="15">
        <f>_xlfn.MAXIFS(performance_data[portfolio_value],performance_data[portfolio_id],performance_data[[#This Row],[portfolio_id]],performance_data[date],performance_data[[#This Row],[starting_date]])</f>
        <v>307057.94</v>
      </c>
      <c r="Q1375" s="15">
        <f>performance_data[[#This Row],[latest_value]]-performance_data[[#This Row],[starting_value]]</f>
        <v>106103.58000000002</v>
      </c>
      <c r="R1375" s="15">
        <f>performance_data[[#This Row],[net_inflows]]-performance_data[[#This Row],[net_outflows]]</f>
        <v>-8374.02</v>
      </c>
      <c r="S1375" s="15" t="str">
        <f>IF(performance_data[[#This Row],[net_inflows]]&gt;AVERAGE(performance_data[net_inflows]),"High","Low")</f>
        <v>High</v>
      </c>
      <c r="T1375" s="15">
        <f>AVERAGEIF(performance_data[inflow_flag],performance_data[[#This Row],[inflow_flag]],performance_data[return_percentage])</f>
        <v>4.8467905675459724</v>
      </c>
      <c r="U1375" s="17">
        <f>IF(performance_data[[#This Row],[return_percentage]]&lt;performance_data[[#This Row],[benchmark_return]],1,0)</f>
        <v>1</v>
      </c>
      <c r="V1375" s="17">
        <f>COUNTIFS(performance_data[portfolio_id],performance_data[[#This Row],[portfolio_id]])</f>
        <v>31</v>
      </c>
      <c r="W1375" s="17">
        <f>COUNTIFS(performance_data[portfolio_id],performance_data[[#This Row],[portfolio_id]],
          performance_data[return_flag],1)</f>
        <v>16</v>
      </c>
      <c r="X1375" s="15">
        <f>performance_data[[#This Row],[underperform_flag_count]]/performance_data[[#This Row],[totalportfoliocount]]</f>
        <v>0.5161290322580645</v>
      </c>
    </row>
    <row r="1376" spans="1:24" x14ac:dyDescent="0.3">
      <c r="A1376">
        <v>3302</v>
      </c>
      <c r="B1376" s="1">
        <v>45329</v>
      </c>
      <c r="C1376">
        <v>278796.56</v>
      </c>
      <c r="D1376">
        <v>8.27</v>
      </c>
      <c r="E1376">
        <v>9.26</v>
      </c>
      <c r="F1376">
        <v>6604.33</v>
      </c>
      <c r="G1376">
        <v>9111.2199999999993</v>
      </c>
      <c r="H1376" t="s">
        <v>2205</v>
      </c>
      <c r="I1376" t="s">
        <v>2206</v>
      </c>
      <c r="J1376">
        <v>2</v>
      </c>
      <c r="K1376" t="s">
        <v>2226</v>
      </c>
      <c r="L1376" t="str">
        <f>IF(performance_data[[#This Row],[return_percentage]]&gt;=performance_data[[#This Row],[benchmark_return]],"Higher","Lower")</f>
        <v>Lower</v>
      </c>
      <c r="M1376" s="14">
        <f xml:space="preserve"> _xlfn.MAXIFS(performance_data[date],performance_data[portfolio_id],performance_data[[#This Row],[portfolio_id]])</f>
        <v>45560</v>
      </c>
      <c r="N1376" s="14">
        <f xml:space="preserve"> _xlfn.MINIFS(performance_data[date],performance_data[portfolio_id],performance_data[[#This Row],[portfolio_id]])</f>
        <v>44866</v>
      </c>
      <c r="O1376" s="15">
        <f>_xlfn.MAXIFS(performance_data[portfolio_value],performance_data[portfolio_id],performance_data[[#This Row],[portfolio_id]],performance_data[date],performance_data[[#This Row],[latest_date]])</f>
        <v>413161.52</v>
      </c>
      <c r="P1376" s="15">
        <f>_xlfn.MAXIFS(performance_data[portfolio_value],performance_data[portfolio_id],performance_data[[#This Row],[portfolio_id]],performance_data[date],performance_data[[#This Row],[starting_date]])</f>
        <v>307057.94</v>
      </c>
      <c r="Q1376" s="15">
        <f>performance_data[[#This Row],[latest_value]]-performance_data[[#This Row],[starting_value]]</f>
        <v>106103.58000000002</v>
      </c>
      <c r="R1376" s="15">
        <f>performance_data[[#This Row],[net_inflows]]-performance_data[[#This Row],[net_outflows]]</f>
        <v>-2506.8899999999994</v>
      </c>
      <c r="S1376" s="15" t="str">
        <f>IF(performance_data[[#This Row],[net_inflows]]&gt;AVERAGE(performance_data[net_inflows]),"High","Low")</f>
        <v>Low</v>
      </c>
      <c r="T1376" s="15">
        <f>AVERAGEIF(performance_data[inflow_flag],performance_data[[#This Row],[inflow_flag]],performance_data[return_percentage])</f>
        <v>5.0457846277021572</v>
      </c>
      <c r="U1376" s="17">
        <f>IF(performance_data[[#This Row],[return_percentage]]&lt;performance_data[[#This Row],[benchmark_return]],1,0)</f>
        <v>1</v>
      </c>
      <c r="V1376" s="17">
        <f>COUNTIFS(performance_data[portfolio_id],performance_data[[#This Row],[portfolio_id]])</f>
        <v>31</v>
      </c>
      <c r="W1376" s="17">
        <f>COUNTIFS(performance_data[portfolio_id],performance_data[[#This Row],[portfolio_id]],
          performance_data[return_flag],1)</f>
        <v>16</v>
      </c>
      <c r="X1376" s="15">
        <f>performance_data[[#This Row],[underperform_flag_count]]/performance_data[[#This Row],[totalportfoliocount]]</f>
        <v>0.5161290322580645</v>
      </c>
    </row>
    <row r="1377" spans="1:24" x14ac:dyDescent="0.3">
      <c r="A1377">
        <v>3302</v>
      </c>
      <c r="B1377" s="1">
        <v>45069</v>
      </c>
      <c r="C1377">
        <v>110924.34</v>
      </c>
      <c r="D1377">
        <v>2.46</v>
      </c>
      <c r="E1377">
        <v>2.29</v>
      </c>
      <c r="F1377">
        <v>14157.23</v>
      </c>
      <c r="G1377">
        <v>16279.47</v>
      </c>
      <c r="H1377" t="s">
        <v>2213</v>
      </c>
      <c r="I1377" t="s">
        <v>2211</v>
      </c>
      <c r="J1377">
        <v>5</v>
      </c>
      <c r="K1377" t="s">
        <v>2223</v>
      </c>
      <c r="L1377" t="str">
        <f>IF(performance_data[[#This Row],[return_percentage]]&gt;=performance_data[[#This Row],[benchmark_return]],"Higher","Lower")</f>
        <v>Higher</v>
      </c>
      <c r="M1377" s="14">
        <f xml:space="preserve"> _xlfn.MAXIFS(performance_data[date],performance_data[portfolio_id],performance_data[[#This Row],[portfolio_id]])</f>
        <v>45560</v>
      </c>
      <c r="N1377" s="14">
        <f xml:space="preserve"> _xlfn.MINIFS(performance_data[date],performance_data[portfolio_id],performance_data[[#This Row],[portfolio_id]])</f>
        <v>44866</v>
      </c>
      <c r="O1377" s="15">
        <f>_xlfn.MAXIFS(performance_data[portfolio_value],performance_data[portfolio_id],performance_data[[#This Row],[portfolio_id]],performance_data[date],performance_data[[#This Row],[latest_date]])</f>
        <v>413161.52</v>
      </c>
      <c r="P1377" s="15">
        <f>_xlfn.MAXIFS(performance_data[portfolio_value],performance_data[portfolio_id],performance_data[[#This Row],[portfolio_id]],performance_data[date],performance_data[[#This Row],[starting_date]])</f>
        <v>307057.94</v>
      </c>
      <c r="Q1377" s="15">
        <f>performance_data[[#This Row],[latest_value]]-performance_data[[#This Row],[starting_value]]</f>
        <v>106103.58000000002</v>
      </c>
      <c r="R1377" s="15">
        <f>performance_data[[#This Row],[net_inflows]]-performance_data[[#This Row],[net_outflows]]</f>
        <v>-2122.2399999999998</v>
      </c>
      <c r="S1377" s="15" t="str">
        <f>IF(performance_data[[#This Row],[net_inflows]]&gt;AVERAGE(performance_data[net_inflows]),"High","Low")</f>
        <v>High</v>
      </c>
      <c r="T1377" s="15">
        <f>AVERAGEIF(performance_data[inflow_flag],performance_data[[#This Row],[inflow_flag]],performance_data[return_percentage])</f>
        <v>4.8467905675459724</v>
      </c>
      <c r="U1377" s="17">
        <f>IF(performance_data[[#This Row],[return_percentage]]&lt;performance_data[[#This Row],[benchmark_return]],1,0)</f>
        <v>0</v>
      </c>
      <c r="V1377" s="17">
        <f>COUNTIFS(performance_data[portfolio_id],performance_data[[#This Row],[portfolio_id]])</f>
        <v>31</v>
      </c>
      <c r="W1377" s="17">
        <f>COUNTIFS(performance_data[portfolio_id],performance_data[[#This Row],[portfolio_id]],
          performance_data[return_flag],1)</f>
        <v>16</v>
      </c>
      <c r="X1377" s="15">
        <f>performance_data[[#This Row],[underperform_flag_count]]/performance_data[[#This Row],[totalportfoliocount]]</f>
        <v>0.5161290322580645</v>
      </c>
    </row>
    <row r="1378" spans="1:24" x14ac:dyDescent="0.3">
      <c r="A1378">
        <v>3302</v>
      </c>
      <c r="B1378" s="1">
        <v>45458</v>
      </c>
      <c r="C1378">
        <v>260751.66</v>
      </c>
      <c r="D1378">
        <v>-9.09</v>
      </c>
      <c r="E1378">
        <v>-7.39</v>
      </c>
      <c r="F1378">
        <v>12905.26</v>
      </c>
      <c r="G1378">
        <v>3660.15</v>
      </c>
      <c r="H1378" t="s">
        <v>2205</v>
      </c>
      <c r="I1378" t="s">
        <v>2211</v>
      </c>
      <c r="J1378">
        <v>6</v>
      </c>
      <c r="K1378" t="s">
        <v>2212</v>
      </c>
      <c r="L1378" t="str">
        <f>IF(performance_data[[#This Row],[return_percentage]]&gt;=performance_data[[#This Row],[benchmark_return]],"Higher","Lower")</f>
        <v>Lower</v>
      </c>
      <c r="M1378" s="14">
        <f xml:space="preserve"> _xlfn.MAXIFS(performance_data[date],performance_data[portfolio_id],performance_data[[#This Row],[portfolio_id]])</f>
        <v>45560</v>
      </c>
      <c r="N1378" s="14">
        <f xml:space="preserve"> _xlfn.MINIFS(performance_data[date],performance_data[portfolio_id],performance_data[[#This Row],[portfolio_id]])</f>
        <v>44866</v>
      </c>
      <c r="O1378" s="15">
        <f>_xlfn.MAXIFS(performance_data[portfolio_value],performance_data[portfolio_id],performance_data[[#This Row],[portfolio_id]],performance_data[date],performance_data[[#This Row],[latest_date]])</f>
        <v>413161.52</v>
      </c>
      <c r="P1378" s="15">
        <f>_xlfn.MAXIFS(performance_data[portfolio_value],performance_data[portfolio_id],performance_data[[#This Row],[portfolio_id]],performance_data[date],performance_data[[#This Row],[starting_date]])</f>
        <v>307057.94</v>
      </c>
      <c r="Q1378" s="15">
        <f>performance_data[[#This Row],[latest_value]]-performance_data[[#This Row],[starting_value]]</f>
        <v>106103.58000000002</v>
      </c>
      <c r="R1378" s="15">
        <f>performance_data[[#This Row],[net_inflows]]-performance_data[[#This Row],[net_outflows]]</f>
        <v>9245.11</v>
      </c>
      <c r="S1378" s="15" t="str">
        <f>IF(performance_data[[#This Row],[net_inflows]]&gt;AVERAGE(performance_data[net_inflows]),"High","Low")</f>
        <v>High</v>
      </c>
      <c r="T1378" s="15">
        <f>AVERAGEIF(performance_data[inflow_flag],performance_data[[#This Row],[inflow_flag]],performance_data[return_percentage])</f>
        <v>4.8467905675459724</v>
      </c>
      <c r="U1378" s="17">
        <f>IF(performance_data[[#This Row],[return_percentage]]&lt;performance_data[[#This Row],[benchmark_return]],1,0)</f>
        <v>1</v>
      </c>
      <c r="V1378" s="17">
        <f>COUNTIFS(performance_data[portfolio_id],performance_data[[#This Row],[portfolio_id]])</f>
        <v>31</v>
      </c>
      <c r="W1378" s="17">
        <f>COUNTIFS(performance_data[portfolio_id],performance_data[[#This Row],[portfolio_id]],
          performance_data[return_flag],1)</f>
        <v>16</v>
      </c>
      <c r="X1378" s="15">
        <f>performance_data[[#This Row],[underperform_flag_count]]/performance_data[[#This Row],[totalportfoliocount]]</f>
        <v>0.5161290322580645</v>
      </c>
    </row>
    <row r="1379" spans="1:24" x14ac:dyDescent="0.3">
      <c r="A1379">
        <v>3302</v>
      </c>
      <c r="B1379" s="1">
        <v>44968</v>
      </c>
      <c r="C1379">
        <v>455436.66</v>
      </c>
      <c r="D1379">
        <v>17.63</v>
      </c>
      <c r="E1379">
        <v>17.25</v>
      </c>
      <c r="F1379">
        <v>15444.09</v>
      </c>
      <c r="G1379">
        <v>3819.5</v>
      </c>
      <c r="H1379" t="s">
        <v>2213</v>
      </c>
      <c r="I1379" t="s">
        <v>2206</v>
      </c>
      <c r="J1379">
        <v>2</v>
      </c>
      <c r="K1379" t="s">
        <v>2226</v>
      </c>
      <c r="L1379" t="str">
        <f>IF(performance_data[[#This Row],[return_percentage]]&gt;=performance_data[[#This Row],[benchmark_return]],"Higher","Lower")</f>
        <v>Higher</v>
      </c>
      <c r="M1379" s="14">
        <f xml:space="preserve"> _xlfn.MAXIFS(performance_data[date],performance_data[portfolio_id],performance_data[[#This Row],[portfolio_id]])</f>
        <v>45560</v>
      </c>
      <c r="N1379" s="14">
        <f xml:space="preserve"> _xlfn.MINIFS(performance_data[date],performance_data[portfolio_id],performance_data[[#This Row],[portfolio_id]])</f>
        <v>44866</v>
      </c>
      <c r="O1379" s="15">
        <f>_xlfn.MAXIFS(performance_data[portfolio_value],performance_data[portfolio_id],performance_data[[#This Row],[portfolio_id]],performance_data[date],performance_data[[#This Row],[latest_date]])</f>
        <v>413161.52</v>
      </c>
      <c r="P1379" s="15">
        <f>_xlfn.MAXIFS(performance_data[portfolio_value],performance_data[portfolio_id],performance_data[[#This Row],[portfolio_id]],performance_data[date],performance_data[[#This Row],[starting_date]])</f>
        <v>307057.94</v>
      </c>
      <c r="Q1379" s="15">
        <f>performance_data[[#This Row],[latest_value]]-performance_data[[#This Row],[starting_value]]</f>
        <v>106103.58000000002</v>
      </c>
      <c r="R1379" s="15">
        <f>performance_data[[#This Row],[net_inflows]]-performance_data[[#This Row],[net_outflows]]</f>
        <v>11624.59</v>
      </c>
      <c r="S1379" s="15" t="str">
        <f>IF(performance_data[[#This Row],[net_inflows]]&gt;AVERAGE(performance_data[net_inflows]),"High","Low")</f>
        <v>High</v>
      </c>
      <c r="T1379" s="15">
        <f>AVERAGEIF(performance_data[inflow_flag],performance_data[[#This Row],[inflow_flag]],performance_data[return_percentage])</f>
        <v>4.8467905675459724</v>
      </c>
      <c r="U1379" s="17">
        <f>IF(performance_data[[#This Row],[return_percentage]]&lt;performance_data[[#This Row],[benchmark_return]],1,0)</f>
        <v>0</v>
      </c>
      <c r="V1379" s="17">
        <f>COUNTIFS(performance_data[portfolio_id],performance_data[[#This Row],[portfolio_id]])</f>
        <v>31</v>
      </c>
      <c r="W1379" s="17">
        <f>COUNTIFS(performance_data[portfolio_id],performance_data[[#This Row],[portfolio_id]],
          performance_data[return_flag],1)</f>
        <v>16</v>
      </c>
      <c r="X1379" s="15">
        <f>performance_data[[#This Row],[underperform_flag_count]]/performance_data[[#This Row],[totalportfoliocount]]</f>
        <v>0.5161290322580645</v>
      </c>
    </row>
    <row r="1380" spans="1:24" x14ac:dyDescent="0.3">
      <c r="A1380">
        <v>3302</v>
      </c>
      <c r="B1380" s="1">
        <v>44986</v>
      </c>
      <c r="C1380">
        <v>44966.57</v>
      </c>
      <c r="D1380">
        <v>15.29</v>
      </c>
      <c r="E1380">
        <v>15.08</v>
      </c>
      <c r="F1380">
        <v>19868.59</v>
      </c>
      <c r="G1380">
        <v>832.51</v>
      </c>
      <c r="H1380" t="s">
        <v>2213</v>
      </c>
      <c r="I1380" t="s">
        <v>2206</v>
      </c>
      <c r="J1380">
        <v>3</v>
      </c>
      <c r="K1380" t="s">
        <v>2222</v>
      </c>
      <c r="L1380" t="str">
        <f>IF(performance_data[[#This Row],[return_percentage]]&gt;=performance_data[[#This Row],[benchmark_return]],"Higher","Lower")</f>
        <v>Higher</v>
      </c>
      <c r="M1380" s="14">
        <f xml:space="preserve"> _xlfn.MAXIFS(performance_data[date],performance_data[portfolio_id],performance_data[[#This Row],[portfolio_id]])</f>
        <v>45560</v>
      </c>
      <c r="N1380" s="14">
        <f xml:space="preserve"> _xlfn.MINIFS(performance_data[date],performance_data[portfolio_id],performance_data[[#This Row],[portfolio_id]])</f>
        <v>44866</v>
      </c>
      <c r="O1380" s="15">
        <f>_xlfn.MAXIFS(performance_data[portfolio_value],performance_data[portfolio_id],performance_data[[#This Row],[portfolio_id]],performance_data[date],performance_data[[#This Row],[latest_date]])</f>
        <v>413161.52</v>
      </c>
      <c r="P1380" s="15">
        <f>_xlfn.MAXIFS(performance_data[portfolio_value],performance_data[portfolio_id],performance_data[[#This Row],[portfolio_id]],performance_data[date],performance_data[[#This Row],[starting_date]])</f>
        <v>307057.94</v>
      </c>
      <c r="Q1380" s="15">
        <f>performance_data[[#This Row],[latest_value]]-performance_data[[#This Row],[starting_value]]</f>
        <v>106103.58000000002</v>
      </c>
      <c r="R1380" s="15">
        <f>performance_data[[#This Row],[net_inflows]]-performance_data[[#This Row],[net_outflows]]</f>
        <v>19036.080000000002</v>
      </c>
      <c r="S1380" s="15" t="str">
        <f>IF(performance_data[[#This Row],[net_inflows]]&gt;AVERAGE(performance_data[net_inflows]),"High","Low")</f>
        <v>High</v>
      </c>
      <c r="T1380" s="15">
        <f>AVERAGEIF(performance_data[inflow_flag],performance_data[[#This Row],[inflow_flag]],performance_data[return_percentage])</f>
        <v>4.8467905675459724</v>
      </c>
      <c r="U1380" s="17">
        <f>IF(performance_data[[#This Row],[return_percentage]]&lt;performance_data[[#This Row],[benchmark_return]],1,0)</f>
        <v>0</v>
      </c>
      <c r="V1380" s="17">
        <f>COUNTIFS(performance_data[portfolio_id],performance_data[[#This Row],[portfolio_id]])</f>
        <v>31</v>
      </c>
      <c r="W1380" s="17">
        <f>COUNTIFS(performance_data[portfolio_id],performance_data[[#This Row],[portfolio_id]],
          performance_data[return_flag],1)</f>
        <v>16</v>
      </c>
      <c r="X1380" s="15">
        <f>performance_data[[#This Row],[underperform_flag_count]]/performance_data[[#This Row],[totalportfoliocount]]</f>
        <v>0.5161290322580645</v>
      </c>
    </row>
    <row r="1381" spans="1:24" x14ac:dyDescent="0.3">
      <c r="A1381">
        <v>3302</v>
      </c>
      <c r="B1381" s="1">
        <v>45245</v>
      </c>
      <c r="C1381">
        <v>481473.73</v>
      </c>
      <c r="D1381">
        <v>14.47</v>
      </c>
      <c r="E1381">
        <v>12.69</v>
      </c>
      <c r="F1381">
        <v>2605.9899999999998</v>
      </c>
      <c r="G1381">
        <v>3156.59</v>
      </c>
      <c r="H1381" t="s">
        <v>2213</v>
      </c>
      <c r="I1381" t="s">
        <v>2217</v>
      </c>
      <c r="J1381">
        <v>11</v>
      </c>
      <c r="K1381" t="s">
        <v>2219</v>
      </c>
      <c r="L1381" t="str">
        <f>IF(performance_data[[#This Row],[return_percentage]]&gt;=performance_data[[#This Row],[benchmark_return]],"Higher","Lower")</f>
        <v>Higher</v>
      </c>
      <c r="M1381" s="14">
        <f xml:space="preserve"> _xlfn.MAXIFS(performance_data[date],performance_data[portfolio_id],performance_data[[#This Row],[portfolio_id]])</f>
        <v>45560</v>
      </c>
      <c r="N1381" s="14">
        <f xml:space="preserve"> _xlfn.MINIFS(performance_data[date],performance_data[portfolio_id],performance_data[[#This Row],[portfolio_id]])</f>
        <v>44866</v>
      </c>
      <c r="O1381" s="15">
        <f>_xlfn.MAXIFS(performance_data[portfolio_value],performance_data[portfolio_id],performance_data[[#This Row],[portfolio_id]],performance_data[date],performance_data[[#This Row],[latest_date]])</f>
        <v>413161.52</v>
      </c>
      <c r="P1381" s="15">
        <f>_xlfn.MAXIFS(performance_data[portfolio_value],performance_data[portfolio_id],performance_data[[#This Row],[portfolio_id]],performance_data[date],performance_data[[#This Row],[starting_date]])</f>
        <v>307057.94</v>
      </c>
      <c r="Q1381" s="15">
        <f>performance_data[[#This Row],[latest_value]]-performance_data[[#This Row],[starting_value]]</f>
        <v>106103.58000000002</v>
      </c>
      <c r="R1381" s="15">
        <f>performance_data[[#This Row],[net_inflows]]-performance_data[[#This Row],[net_outflows]]</f>
        <v>-550.60000000000036</v>
      </c>
      <c r="S1381" s="15" t="str">
        <f>IF(performance_data[[#This Row],[net_inflows]]&gt;AVERAGE(performance_data[net_inflows]),"High","Low")</f>
        <v>Low</v>
      </c>
      <c r="T1381" s="15">
        <f>AVERAGEIF(performance_data[inflow_flag],performance_data[[#This Row],[inflow_flag]],performance_data[return_percentage])</f>
        <v>5.0457846277021572</v>
      </c>
      <c r="U1381" s="17">
        <f>IF(performance_data[[#This Row],[return_percentage]]&lt;performance_data[[#This Row],[benchmark_return]],1,0)</f>
        <v>0</v>
      </c>
      <c r="V1381" s="17">
        <f>COUNTIFS(performance_data[portfolio_id],performance_data[[#This Row],[portfolio_id]])</f>
        <v>31</v>
      </c>
      <c r="W1381" s="17">
        <f>COUNTIFS(performance_data[portfolio_id],performance_data[[#This Row],[portfolio_id]],
          performance_data[return_flag],1)</f>
        <v>16</v>
      </c>
      <c r="X1381" s="15">
        <f>performance_data[[#This Row],[underperform_flag_count]]/performance_data[[#This Row],[totalportfoliocount]]</f>
        <v>0.5161290322580645</v>
      </c>
    </row>
    <row r="1382" spans="1:24" x14ac:dyDescent="0.3">
      <c r="A1382">
        <v>3302</v>
      </c>
      <c r="B1382" s="1">
        <v>45457</v>
      </c>
      <c r="C1382">
        <v>57327.13</v>
      </c>
      <c r="D1382">
        <v>17.96</v>
      </c>
      <c r="E1382">
        <v>21.07</v>
      </c>
      <c r="F1382">
        <v>14792.61</v>
      </c>
      <c r="G1382">
        <v>7007.9</v>
      </c>
      <c r="H1382" t="s">
        <v>2205</v>
      </c>
      <c r="I1382" t="s">
        <v>2211</v>
      </c>
      <c r="J1382">
        <v>6</v>
      </c>
      <c r="K1382" t="s">
        <v>2212</v>
      </c>
      <c r="L1382" t="str">
        <f>IF(performance_data[[#This Row],[return_percentage]]&gt;=performance_data[[#This Row],[benchmark_return]],"Higher","Lower")</f>
        <v>Lower</v>
      </c>
      <c r="M1382" s="14">
        <f xml:space="preserve"> _xlfn.MAXIFS(performance_data[date],performance_data[portfolio_id],performance_data[[#This Row],[portfolio_id]])</f>
        <v>45560</v>
      </c>
      <c r="N1382" s="14">
        <f xml:space="preserve"> _xlfn.MINIFS(performance_data[date],performance_data[portfolio_id],performance_data[[#This Row],[portfolio_id]])</f>
        <v>44866</v>
      </c>
      <c r="O1382" s="15">
        <f>_xlfn.MAXIFS(performance_data[portfolio_value],performance_data[portfolio_id],performance_data[[#This Row],[portfolio_id]],performance_data[date],performance_data[[#This Row],[latest_date]])</f>
        <v>413161.52</v>
      </c>
      <c r="P1382" s="15">
        <f>_xlfn.MAXIFS(performance_data[portfolio_value],performance_data[portfolio_id],performance_data[[#This Row],[portfolio_id]],performance_data[date],performance_data[[#This Row],[starting_date]])</f>
        <v>307057.94</v>
      </c>
      <c r="Q1382" s="15">
        <f>performance_data[[#This Row],[latest_value]]-performance_data[[#This Row],[starting_value]]</f>
        <v>106103.58000000002</v>
      </c>
      <c r="R1382" s="15">
        <f>performance_data[[#This Row],[net_inflows]]-performance_data[[#This Row],[net_outflows]]</f>
        <v>7784.7100000000009</v>
      </c>
      <c r="S1382" s="15" t="str">
        <f>IF(performance_data[[#This Row],[net_inflows]]&gt;AVERAGE(performance_data[net_inflows]),"High","Low")</f>
        <v>High</v>
      </c>
      <c r="T1382" s="15">
        <f>AVERAGEIF(performance_data[inflow_flag],performance_data[[#This Row],[inflow_flag]],performance_data[return_percentage])</f>
        <v>4.8467905675459724</v>
      </c>
      <c r="U1382" s="17">
        <f>IF(performance_data[[#This Row],[return_percentage]]&lt;performance_data[[#This Row],[benchmark_return]],1,0)</f>
        <v>1</v>
      </c>
      <c r="V1382" s="17">
        <f>COUNTIFS(performance_data[portfolio_id],performance_data[[#This Row],[portfolio_id]])</f>
        <v>31</v>
      </c>
      <c r="W1382" s="17">
        <f>COUNTIFS(performance_data[portfolio_id],performance_data[[#This Row],[portfolio_id]],
          performance_data[return_flag],1)</f>
        <v>16</v>
      </c>
      <c r="X1382" s="15">
        <f>performance_data[[#This Row],[underperform_flag_count]]/performance_data[[#This Row],[totalportfoliocount]]</f>
        <v>0.5161290322580645</v>
      </c>
    </row>
    <row r="1383" spans="1:24" x14ac:dyDescent="0.3">
      <c r="A1383">
        <v>3302</v>
      </c>
      <c r="B1383" s="1">
        <v>44974</v>
      </c>
      <c r="C1383">
        <v>130162.8</v>
      </c>
      <c r="D1383">
        <v>-9.89</v>
      </c>
      <c r="E1383">
        <v>-10.02</v>
      </c>
      <c r="F1383">
        <v>15489.72</v>
      </c>
      <c r="G1383">
        <v>5814.74</v>
      </c>
      <c r="H1383" t="s">
        <v>2213</v>
      </c>
      <c r="I1383" t="s">
        <v>2206</v>
      </c>
      <c r="J1383">
        <v>2</v>
      </c>
      <c r="K1383" t="s">
        <v>2226</v>
      </c>
      <c r="L1383" t="str">
        <f>IF(performance_data[[#This Row],[return_percentage]]&gt;=performance_data[[#This Row],[benchmark_return]],"Higher","Lower")</f>
        <v>Higher</v>
      </c>
      <c r="M1383" s="14">
        <f xml:space="preserve"> _xlfn.MAXIFS(performance_data[date],performance_data[portfolio_id],performance_data[[#This Row],[portfolio_id]])</f>
        <v>45560</v>
      </c>
      <c r="N1383" s="14">
        <f xml:space="preserve"> _xlfn.MINIFS(performance_data[date],performance_data[portfolio_id],performance_data[[#This Row],[portfolio_id]])</f>
        <v>44866</v>
      </c>
      <c r="O1383" s="15">
        <f>_xlfn.MAXIFS(performance_data[portfolio_value],performance_data[portfolio_id],performance_data[[#This Row],[portfolio_id]],performance_data[date],performance_data[[#This Row],[latest_date]])</f>
        <v>413161.52</v>
      </c>
      <c r="P1383" s="15">
        <f>_xlfn.MAXIFS(performance_data[portfolio_value],performance_data[portfolio_id],performance_data[[#This Row],[portfolio_id]],performance_data[date],performance_data[[#This Row],[starting_date]])</f>
        <v>307057.94</v>
      </c>
      <c r="Q1383" s="15">
        <f>performance_data[[#This Row],[latest_value]]-performance_data[[#This Row],[starting_value]]</f>
        <v>106103.58000000002</v>
      </c>
      <c r="R1383" s="15">
        <f>performance_data[[#This Row],[net_inflows]]-performance_data[[#This Row],[net_outflows]]</f>
        <v>9674.98</v>
      </c>
      <c r="S1383" s="15" t="str">
        <f>IF(performance_data[[#This Row],[net_inflows]]&gt;AVERAGE(performance_data[net_inflows]),"High","Low")</f>
        <v>High</v>
      </c>
      <c r="T1383" s="15">
        <f>AVERAGEIF(performance_data[inflow_flag],performance_data[[#This Row],[inflow_flag]],performance_data[return_percentage])</f>
        <v>4.8467905675459724</v>
      </c>
      <c r="U1383" s="17">
        <f>IF(performance_data[[#This Row],[return_percentage]]&lt;performance_data[[#This Row],[benchmark_return]],1,0)</f>
        <v>0</v>
      </c>
      <c r="V1383" s="17">
        <f>COUNTIFS(performance_data[portfolio_id],performance_data[[#This Row],[portfolio_id]])</f>
        <v>31</v>
      </c>
      <c r="W1383" s="17">
        <f>COUNTIFS(performance_data[portfolio_id],performance_data[[#This Row],[portfolio_id]],
          performance_data[return_flag],1)</f>
        <v>16</v>
      </c>
      <c r="X1383" s="15">
        <f>performance_data[[#This Row],[underperform_flag_count]]/performance_data[[#This Row],[totalportfoliocount]]</f>
        <v>0.5161290322580645</v>
      </c>
    </row>
    <row r="1384" spans="1:24" x14ac:dyDescent="0.3">
      <c r="A1384">
        <v>3302</v>
      </c>
      <c r="B1384" s="1">
        <v>45537</v>
      </c>
      <c r="C1384">
        <v>391486.09</v>
      </c>
      <c r="D1384">
        <v>18.7</v>
      </c>
      <c r="E1384">
        <v>21.9</v>
      </c>
      <c r="F1384">
        <v>15584</v>
      </c>
      <c r="G1384">
        <v>13142.88</v>
      </c>
      <c r="H1384" t="s">
        <v>2205</v>
      </c>
      <c r="I1384" t="s">
        <v>2209</v>
      </c>
      <c r="J1384">
        <v>9</v>
      </c>
      <c r="K1384" t="s">
        <v>2221</v>
      </c>
      <c r="L1384" t="str">
        <f>IF(performance_data[[#This Row],[return_percentage]]&gt;=performance_data[[#This Row],[benchmark_return]],"Higher","Lower")</f>
        <v>Lower</v>
      </c>
      <c r="M1384" s="14">
        <f xml:space="preserve"> _xlfn.MAXIFS(performance_data[date],performance_data[portfolio_id],performance_data[[#This Row],[portfolio_id]])</f>
        <v>45560</v>
      </c>
      <c r="N1384" s="14">
        <f xml:space="preserve"> _xlfn.MINIFS(performance_data[date],performance_data[portfolio_id],performance_data[[#This Row],[portfolio_id]])</f>
        <v>44866</v>
      </c>
      <c r="O1384" s="15">
        <f>_xlfn.MAXIFS(performance_data[portfolio_value],performance_data[portfolio_id],performance_data[[#This Row],[portfolio_id]],performance_data[date],performance_data[[#This Row],[latest_date]])</f>
        <v>413161.52</v>
      </c>
      <c r="P1384" s="15">
        <f>_xlfn.MAXIFS(performance_data[portfolio_value],performance_data[portfolio_id],performance_data[[#This Row],[portfolio_id]],performance_data[date],performance_data[[#This Row],[starting_date]])</f>
        <v>307057.94</v>
      </c>
      <c r="Q1384" s="15">
        <f>performance_data[[#This Row],[latest_value]]-performance_data[[#This Row],[starting_value]]</f>
        <v>106103.58000000002</v>
      </c>
      <c r="R1384" s="15">
        <f>performance_data[[#This Row],[net_inflows]]-performance_data[[#This Row],[net_outflows]]</f>
        <v>2441.1200000000008</v>
      </c>
      <c r="S1384" s="15" t="str">
        <f>IF(performance_data[[#This Row],[net_inflows]]&gt;AVERAGE(performance_data[net_inflows]),"High","Low")</f>
        <v>High</v>
      </c>
      <c r="T1384" s="15">
        <f>AVERAGEIF(performance_data[inflow_flag],performance_data[[#This Row],[inflow_flag]],performance_data[return_percentage])</f>
        <v>4.8467905675459724</v>
      </c>
      <c r="U1384" s="17">
        <f>IF(performance_data[[#This Row],[return_percentage]]&lt;performance_data[[#This Row],[benchmark_return]],1,0)</f>
        <v>1</v>
      </c>
      <c r="V1384" s="17">
        <f>COUNTIFS(performance_data[portfolio_id],performance_data[[#This Row],[portfolio_id]])</f>
        <v>31</v>
      </c>
      <c r="W1384" s="17">
        <f>COUNTIFS(performance_data[portfolio_id],performance_data[[#This Row],[portfolio_id]],
          performance_data[return_flag],1)</f>
        <v>16</v>
      </c>
      <c r="X1384" s="15">
        <f>performance_data[[#This Row],[underperform_flag_count]]/performance_data[[#This Row],[totalportfoliocount]]</f>
        <v>0.5161290322580645</v>
      </c>
    </row>
    <row r="1385" spans="1:24" x14ac:dyDescent="0.3">
      <c r="A1385">
        <v>3302</v>
      </c>
      <c r="B1385" s="1">
        <v>45296</v>
      </c>
      <c r="C1385">
        <v>239906.66</v>
      </c>
      <c r="D1385">
        <v>7.93</v>
      </c>
      <c r="E1385">
        <v>8.06</v>
      </c>
      <c r="F1385">
        <v>16073.75</v>
      </c>
      <c r="G1385">
        <v>10292.6</v>
      </c>
      <c r="H1385" t="s">
        <v>2205</v>
      </c>
      <c r="I1385" t="s">
        <v>2206</v>
      </c>
      <c r="J1385">
        <v>1</v>
      </c>
      <c r="K1385" t="s">
        <v>2207</v>
      </c>
      <c r="L1385" t="str">
        <f>IF(performance_data[[#This Row],[return_percentage]]&gt;=performance_data[[#This Row],[benchmark_return]],"Higher","Lower")</f>
        <v>Lower</v>
      </c>
      <c r="M1385" s="14">
        <f xml:space="preserve"> _xlfn.MAXIFS(performance_data[date],performance_data[portfolio_id],performance_data[[#This Row],[portfolio_id]])</f>
        <v>45560</v>
      </c>
      <c r="N1385" s="14">
        <f xml:space="preserve"> _xlfn.MINIFS(performance_data[date],performance_data[portfolio_id],performance_data[[#This Row],[portfolio_id]])</f>
        <v>44866</v>
      </c>
      <c r="O1385" s="15">
        <f>_xlfn.MAXIFS(performance_data[portfolio_value],performance_data[portfolio_id],performance_data[[#This Row],[portfolio_id]],performance_data[date],performance_data[[#This Row],[latest_date]])</f>
        <v>413161.52</v>
      </c>
      <c r="P1385" s="15">
        <f>_xlfn.MAXIFS(performance_data[portfolio_value],performance_data[portfolio_id],performance_data[[#This Row],[portfolio_id]],performance_data[date],performance_data[[#This Row],[starting_date]])</f>
        <v>307057.94</v>
      </c>
      <c r="Q1385" s="15">
        <f>performance_data[[#This Row],[latest_value]]-performance_data[[#This Row],[starting_value]]</f>
        <v>106103.58000000002</v>
      </c>
      <c r="R1385" s="15">
        <f>performance_data[[#This Row],[net_inflows]]-performance_data[[#This Row],[net_outflows]]</f>
        <v>5781.15</v>
      </c>
      <c r="S1385" s="15" t="str">
        <f>IF(performance_data[[#This Row],[net_inflows]]&gt;AVERAGE(performance_data[net_inflows]),"High","Low")</f>
        <v>High</v>
      </c>
      <c r="T1385" s="15">
        <f>AVERAGEIF(performance_data[inflow_flag],performance_data[[#This Row],[inflow_flag]],performance_data[return_percentage])</f>
        <v>4.8467905675459724</v>
      </c>
      <c r="U1385" s="17">
        <f>IF(performance_data[[#This Row],[return_percentage]]&lt;performance_data[[#This Row],[benchmark_return]],1,0)</f>
        <v>1</v>
      </c>
      <c r="V1385" s="17">
        <f>COUNTIFS(performance_data[portfolio_id],performance_data[[#This Row],[portfolio_id]])</f>
        <v>31</v>
      </c>
      <c r="W1385" s="17">
        <f>COUNTIFS(performance_data[portfolio_id],performance_data[[#This Row],[portfolio_id]],
          performance_data[return_flag],1)</f>
        <v>16</v>
      </c>
      <c r="X1385" s="15">
        <f>performance_data[[#This Row],[underperform_flag_count]]/performance_data[[#This Row],[totalportfoliocount]]</f>
        <v>0.5161290322580645</v>
      </c>
    </row>
    <row r="1386" spans="1:24" x14ac:dyDescent="0.3">
      <c r="A1386">
        <v>3302</v>
      </c>
      <c r="B1386" s="1">
        <v>45163</v>
      </c>
      <c r="C1386">
        <v>205424.48</v>
      </c>
      <c r="D1386">
        <v>5.21</v>
      </c>
      <c r="E1386">
        <v>4.75</v>
      </c>
      <c r="F1386">
        <v>5111.32</v>
      </c>
      <c r="G1386">
        <v>19702</v>
      </c>
      <c r="H1386" t="s">
        <v>2213</v>
      </c>
      <c r="I1386" t="s">
        <v>2209</v>
      </c>
      <c r="J1386">
        <v>8</v>
      </c>
      <c r="K1386" t="s">
        <v>2214</v>
      </c>
      <c r="L1386" t="str">
        <f>IF(performance_data[[#This Row],[return_percentage]]&gt;=performance_data[[#This Row],[benchmark_return]],"Higher","Lower")</f>
        <v>Higher</v>
      </c>
      <c r="M1386" s="14">
        <f xml:space="preserve"> _xlfn.MAXIFS(performance_data[date],performance_data[portfolio_id],performance_data[[#This Row],[portfolio_id]])</f>
        <v>45560</v>
      </c>
      <c r="N1386" s="14">
        <f xml:space="preserve"> _xlfn.MINIFS(performance_data[date],performance_data[portfolio_id],performance_data[[#This Row],[portfolio_id]])</f>
        <v>44866</v>
      </c>
      <c r="O1386" s="15">
        <f>_xlfn.MAXIFS(performance_data[portfolio_value],performance_data[portfolio_id],performance_data[[#This Row],[portfolio_id]],performance_data[date],performance_data[[#This Row],[latest_date]])</f>
        <v>413161.52</v>
      </c>
      <c r="P1386" s="15">
        <f>_xlfn.MAXIFS(performance_data[portfolio_value],performance_data[portfolio_id],performance_data[[#This Row],[portfolio_id]],performance_data[date],performance_data[[#This Row],[starting_date]])</f>
        <v>307057.94</v>
      </c>
      <c r="Q1386" s="15">
        <f>performance_data[[#This Row],[latest_value]]-performance_data[[#This Row],[starting_value]]</f>
        <v>106103.58000000002</v>
      </c>
      <c r="R1386" s="15">
        <f>performance_data[[#This Row],[net_inflows]]-performance_data[[#This Row],[net_outflows]]</f>
        <v>-14590.68</v>
      </c>
      <c r="S1386" s="15" t="str">
        <f>IF(performance_data[[#This Row],[net_inflows]]&gt;AVERAGE(performance_data[net_inflows]),"High","Low")</f>
        <v>Low</v>
      </c>
      <c r="T1386" s="15">
        <f>AVERAGEIF(performance_data[inflow_flag],performance_data[[#This Row],[inflow_flag]],performance_data[return_percentage])</f>
        <v>5.0457846277021572</v>
      </c>
      <c r="U1386" s="17">
        <f>IF(performance_data[[#This Row],[return_percentage]]&lt;performance_data[[#This Row],[benchmark_return]],1,0)</f>
        <v>0</v>
      </c>
      <c r="V1386" s="17">
        <f>COUNTIFS(performance_data[portfolio_id],performance_data[[#This Row],[portfolio_id]])</f>
        <v>31</v>
      </c>
      <c r="W1386" s="17">
        <f>COUNTIFS(performance_data[portfolio_id],performance_data[[#This Row],[portfolio_id]],
          performance_data[return_flag],1)</f>
        <v>16</v>
      </c>
      <c r="X1386" s="15">
        <f>performance_data[[#This Row],[underperform_flag_count]]/performance_data[[#This Row],[totalportfoliocount]]</f>
        <v>0.5161290322580645</v>
      </c>
    </row>
    <row r="1387" spans="1:24" x14ac:dyDescent="0.3">
      <c r="A1387">
        <v>3302</v>
      </c>
      <c r="B1387" s="1">
        <v>45320</v>
      </c>
      <c r="C1387">
        <v>214874.71</v>
      </c>
      <c r="D1387">
        <v>-3.16</v>
      </c>
      <c r="E1387">
        <v>-3.78</v>
      </c>
      <c r="F1387">
        <v>282.97000000000003</v>
      </c>
      <c r="G1387">
        <v>8675.3799999999992</v>
      </c>
      <c r="H1387" t="s">
        <v>2205</v>
      </c>
      <c r="I1387" t="s">
        <v>2206</v>
      </c>
      <c r="J1387">
        <v>1</v>
      </c>
      <c r="K1387" t="s">
        <v>2207</v>
      </c>
      <c r="L1387" t="str">
        <f>IF(performance_data[[#This Row],[return_percentage]]&gt;=performance_data[[#This Row],[benchmark_return]],"Higher","Lower")</f>
        <v>Higher</v>
      </c>
      <c r="M1387" s="14">
        <f xml:space="preserve"> _xlfn.MAXIFS(performance_data[date],performance_data[portfolio_id],performance_data[[#This Row],[portfolio_id]])</f>
        <v>45560</v>
      </c>
      <c r="N1387" s="14">
        <f xml:space="preserve"> _xlfn.MINIFS(performance_data[date],performance_data[portfolio_id],performance_data[[#This Row],[portfolio_id]])</f>
        <v>44866</v>
      </c>
      <c r="O1387" s="15">
        <f>_xlfn.MAXIFS(performance_data[portfolio_value],performance_data[portfolio_id],performance_data[[#This Row],[portfolio_id]],performance_data[date],performance_data[[#This Row],[latest_date]])</f>
        <v>413161.52</v>
      </c>
      <c r="P1387" s="15">
        <f>_xlfn.MAXIFS(performance_data[portfolio_value],performance_data[portfolio_id],performance_data[[#This Row],[portfolio_id]],performance_data[date],performance_data[[#This Row],[starting_date]])</f>
        <v>307057.94</v>
      </c>
      <c r="Q1387" s="15">
        <f>performance_data[[#This Row],[latest_value]]-performance_data[[#This Row],[starting_value]]</f>
        <v>106103.58000000002</v>
      </c>
      <c r="R1387" s="15">
        <f>performance_data[[#This Row],[net_inflows]]-performance_data[[#This Row],[net_outflows]]</f>
        <v>-8392.41</v>
      </c>
      <c r="S1387" s="15" t="str">
        <f>IF(performance_data[[#This Row],[net_inflows]]&gt;AVERAGE(performance_data[net_inflows]),"High","Low")</f>
        <v>Low</v>
      </c>
      <c r="T1387" s="15">
        <f>AVERAGEIF(performance_data[inflow_flag],performance_data[[#This Row],[inflow_flag]],performance_data[return_percentage])</f>
        <v>5.0457846277021572</v>
      </c>
      <c r="U1387" s="17">
        <f>IF(performance_data[[#This Row],[return_percentage]]&lt;performance_data[[#This Row],[benchmark_return]],1,0)</f>
        <v>0</v>
      </c>
      <c r="V1387" s="17">
        <f>COUNTIFS(performance_data[portfolio_id],performance_data[[#This Row],[portfolio_id]])</f>
        <v>31</v>
      </c>
      <c r="W1387" s="17">
        <f>COUNTIFS(performance_data[portfolio_id],performance_data[[#This Row],[portfolio_id]],
          performance_data[return_flag],1)</f>
        <v>16</v>
      </c>
      <c r="X1387" s="15">
        <f>performance_data[[#This Row],[underperform_flag_count]]/performance_data[[#This Row],[totalportfoliocount]]</f>
        <v>0.5161290322580645</v>
      </c>
    </row>
    <row r="1388" spans="1:24" x14ac:dyDescent="0.3">
      <c r="A1388">
        <v>3302</v>
      </c>
      <c r="B1388" s="1">
        <v>45560</v>
      </c>
      <c r="C1388">
        <v>413161.52</v>
      </c>
      <c r="D1388">
        <v>-1.42</v>
      </c>
      <c r="E1388">
        <v>-1.59</v>
      </c>
      <c r="F1388">
        <v>7286.81</v>
      </c>
      <c r="G1388">
        <v>105.54</v>
      </c>
      <c r="H1388" t="s">
        <v>2205</v>
      </c>
      <c r="I1388" t="s">
        <v>2209</v>
      </c>
      <c r="J1388">
        <v>9</v>
      </c>
      <c r="K1388" t="s">
        <v>2221</v>
      </c>
      <c r="L1388" t="str">
        <f>IF(performance_data[[#This Row],[return_percentage]]&gt;=performance_data[[#This Row],[benchmark_return]],"Higher","Lower")</f>
        <v>Higher</v>
      </c>
      <c r="M1388" s="14">
        <f xml:space="preserve"> _xlfn.MAXIFS(performance_data[date],performance_data[portfolio_id],performance_data[[#This Row],[portfolio_id]])</f>
        <v>45560</v>
      </c>
      <c r="N1388" s="14">
        <f xml:space="preserve"> _xlfn.MINIFS(performance_data[date],performance_data[portfolio_id],performance_data[[#This Row],[portfolio_id]])</f>
        <v>44866</v>
      </c>
      <c r="O1388" s="15">
        <f>_xlfn.MAXIFS(performance_data[portfolio_value],performance_data[portfolio_id],performance_data[[#This Row],[portfolio_id]],performance_data[date],performance_data[[#This Row],[latest_date]])</f>
        <v>413161.52</v>
      </c>
      <c r="P1388" s="15">
        <f>_xlfn.MAXIFS(performance_data[portfolio_value],performance_data[portfolio_id],performance_data[[#This Row],[portfolio_id]],performance_data[date],performance_data[[#This Row],[starting_date]])</f>
        <v>307057.94</v>
      </c>
      <c r="Q1388" s="15">
        <f>performance_data[[#This Row],[latest_value]]-performance_data[[#This Row],[starting_value]]</f>
        <v>106103.58000000002</v>
      </c>
      <c r="R1388" s="15">
        <f>performance_data[[#This Row],[net_inflows]]-performance_data[[#This Row],[net_outflows]]</f>
        <v>7181.27</v>
      </c>
      <c r="S1388" s="15" t="str">
        <f>IF(performance_data[[#This Row],[net_inflows]]&gt;AVERAGE(performance_data[net_inflows]),"High","Low")</f>
        <v>Low</v>
      </c>
      <c r="T1388" s="15">
        <f>AVERAGEIF(performance_data[inflow_flag],performance_data[[#This Row],[inflow_flag]],performance_data[return_percentage])</f>
        <v>5.0457846277021572</v>
      </c>
      <c r="U1388" s="17">
        <f>IF(performance_data[[#This Row],[return_percentage]]&lt;performance_data[[#This Row],[benchmark_return]],1,0)</f>
        <v>0</v>
      </c>
      <c r="V1388" s="17">
        <f>COUNTIFS(performance_data[portfolio_id],performance_data[[#This Row],[portfolio_id]])</f>
        <v>31</v>
      </c>
      <c r="W1388" s="17">
        <f>COUNTIFS(performance_data[portfolio_id],performance_data[[#This Row],[portfolio_id]],
          performance_data[return_flag],1)</f>
        <v>16</v>
      </c>
      <c r="X1388" s="15">
        <f>performance_data[[#This Row],[underperform_flag_count]]/performance_data[[#This Row],[totalportfoliocount]]</f>
        <v>0.5161290322580645</v>
      </c>
    </row>
    <row r="1389" spans="1:24" x14ac:dyDescent="0.3">
      <c r="A1389">
        <v>3302</v>
      </c>
      <c r="B1389" s="1">
        <v>44945</v>
      </c>
      <c r="C1389">
        <v>486857.63</v>
      </c>
      <c r="D1389">
        <v>10.1</v>
      </c>
      <c r="E1389">
        <v>9.92</v>
      </c>
      <c r="F1389">
        <v>2647.94</v>
      </c>
      <c r="G1389">
        <v>11816.61</v>
      </c>
      <c r="H1389" t="s">
        <v>2213</v>
      </c>
      <c r="I1389" t="s">
        <v>2206</v>
      </c>
      <c r="J1389">
        <v>1</v>
      </c>
      <c r="K1389" t="s">
        <v>2207</v>
      </c>
      <c r="L1389" t="str">
        <f>IF(performance_data[[#This Row],[return_percentage]]&gt;=performance_data[[#This Row],[benchmark_return]],"Higher","Lower")</f>
        <v>Higher</v>
      </c>
      <c r="M1389" s="14">
        <f xml:space="preserve"> _xlfn.MAXIFS(performance_data[date],performance_data[portfolio_id],performance_data[[#This Row],[portfolio_id]])</f>
        <v>45560</v>
      </c>
      <c r="N1389" s="14">
        <f xml:space="preserve"> _xlfn.MINIFS(performance_data[date],performance_data[portfolio_id],performance_data[[#This Row],[portfolio_id]])</f>
        <v>44866</v>
      </c>
      <c r="O1389" s="15">
        <f>_xlfn.MAXIFS(performance_data[portfolio_value],performance_data[portfolio_id],performance_data[[#This Row],[portfolio_id]],performance_data[date],performance_data[[#This Row],[latest_date]])</f>
        <v>413161.52</v>
      </c>
      <c r="P1389" s="15">
        <f>_xlfn.MAXIFS(performance_data[portfolio_value],performance_data[portfolio_id],performance_data[[#This Row],[portfolio_id]],performance_data[date],performance_data[[#This Row],[starting_date]])</f>
        <v>307057.94</v>
      </c>
      <c r="Q1389" s="15">
        <f>performance_data[[#This Row],[latest_value]]-performance_data[[#This Row],[starting_value]]</f>
        <v>106103.58000000002</v>
      </c>
      <c r="R1389" s="15">
        <f>performance_data[[#This Row],[net_inflows]]-performance_data[[#This Row],[net_outflows]]</f>
        <v>-9168.67</v>
      </c>
      <c r="S1389" s="15" t="str">
        <f>IF(performance_data[[#This Row],[net_inflows]]&gt;AVERAGE(performance_data[net_inflows]),"High","Low")</f>
        <v>Low</v>
      </c>
      <c r="T1389" s="15">
        <f>AVERAGEIF(performance_data[inflow_flag],performance_data[[#This Row],[inflow_flag]],performance_data[return_percentage])</f>
        <v>5.0457846277021572</v>
      </c>
      <c r="U1389" s="17">
        <f>IF(performance_data[[#This Row],[return_percentage]]&lt;performance_data[[#This Row],[benchmark_return]],1,0)</f>
        <v>0</v>
      </c>
      <c r="V1389" s="17">
        <f>COUNTIFS(performance_data[portfolio_id],performance_data[[#This Row],[portfolio_id]])</f>
        <v>31</v>
      </c>
      <c r="W1389" s="17">
        <f>COUNTIFS(performance_data[portfolio_id],performance_data[[#This Row],[portfolio_id]],
          performance_data[return_flag],1)</f>
        <v>16</v>
      </c>
      <c r="X1389" s="15">
        <f>performance_data[[#This Row],[underperform_flag_count]]/performance_data[[#This Row],[totalportfoliocount]]</f>
        <v>0.5161290322580645</v>
      </c>
    </row>
    <row r="1390" spans="1:24" x14ac:dyDescent="0.3">
      <c r="A1390">
        <v>3302</v>
      </c>
      <c r="B1390" s="1">
        <v>45033</v>
      </c>
      <c r="C1390">
        <v>46827.77</v>
      </c>
      <c r="D1390">
        <v>4.42</v>
      </c>
      <c r="E1390">
        <v>4.75</v>
      </c>
      <c r="F1390">
        <v>17933.88</v>
      </c>
      <c r="G1390">
        <v>1507.56</v>
      </c>
      <c r="H1390" t="s">
        <v>2213</v>
      </c>
      <c r="I1390" t="s">
        <v>2211</v>
      </c>
      <c r="J1390">
        <v>4</v>
      </c>
      <c r="K1390" t="s">
        <v>2216</v>
      </c>
      <c r="L1390" t="str">
        <f>IF(performance_data[[#This Row],[return_percentage]]&gt;=performance_data[[#This Row],[benchmark_return]],"Higher","Lower")</f>
        <v>Lower</v>
      </c>
      <c r="M1390" s="14">
        <f xml:space="preserve"> _xlfn.MAXIFS(performance_data[date],performance_data[portfolio_id],performance_data[[#This Row],[portfolio_id]])</f>
        <v>45560</v>
      </c>
      <c r="N1390" s="14">
        <f xml:space="preserve"> _xlfn.MINIFS(performance_data[date],performance_data[portfolio_id],performance_data[[#This Row],[portfolio_id]])</f>
        <v>44866</v>
      </c>
      <c r="O1390" s="15">
        <f>_xlfn.MAXIFS(performance_data[portfolio_value],performance_data[portfolio_id],performance_data[[#This Row],[portfolio_id]],performance_data[date],performance_data[[#This Row],[latest_date]])</f>
        <v>413161.52</v>
      </c>
      <c r="P1390" s="15">
        <f>_xlfn.MAXIFS(performance_data[portfolio_value],performance_data[portfolio_id],performance_data[[#This Row],[portfolio_id]],performance_data[date],performance_data[[#This Row],[starting_date]])</f>
        <v>307057.94</v>
      </c>
      <c r="Q1390" s="15">
        <f>performance_data[[#This Row],[latest_value]]-performance_data[[#This Row],[starting_value]]</f>
        <v>106103.58000000002</v>
      </c>
      <c r="R1390" s="15">
        <f>performance_data[[#This Row],[net_inflows]]-performance_data[[#This Row],[net_outflows]]</f>
        <v>16426.32</v>
      </c>
      <c r="S1390" s="15" t="str">
        <f>IF(performance_data[[#This Row],[net_inflows]]&gt;AVERAGE(performance_data[net_inflows]),"High","Low")</f>
        <v>High</v>
      </c>
      <c r="T1390" s="15">
        <f>AVERAGEIF(performance_data[inflow_flag],performance_data[[#This Row],[inflow_flag]],performance_data[return_percentage])</f>
        <v>4.8467905675459724</v>
      </c>
      <c r="U1390" s="17">
        <f>IF(performance_data[[#This Row],[return_percentage]]&lt;performance_data[[#This Row],[benchmark_return]],1,0)</f>
        <v>1</v>
      </c>
      <c r="V1390" s="17">
        <f>COUNTIFS(performance_data[portfolio_id],performance_data[[#This Row],[portfolio_id]])</f>
        <v>31</v>
      </c>
      <c r="W1390" s="17">
        <f>COUNTIFS(performance_data[portfolio_id],performance_data[[#This Row],[portfolio_id]],
          performance_data[return_flag],1)</f>
        <v>16</v>
      </c>
      <c r="X1390" s="15">
        <f>performance_data[[#This Row],[underperform_flag_count]]/performance_data[[#This Row],[totalportfoliocount]]</f>
        <v>0.5161290322580645</v>
      </c>
    </row>
    <row r="1391" spans="1:24" x14ac:dyDescent="0.3">
      <c r="A1391">
        <v>3302</v>
      </c>
      <c r="B1391" s="1">
        <v>45405</v>
      </c>
      <c r="C1391">
        <v>282877.81</v>
      </c>
      <c r="D1391">
        <v>0.57999999999999996</v>
      </c>
      <c r="E1391">
        <v>0.69</v>
      </c>
      <c r="F1391">
        <v>17452.96</v>
      </c>
      <c r="G1391">
        <v>17839.86</v>
      </c>
      <c r="H1391" t="s">
        <v>2205</v>
      </c>
      <c r="I1391" t="s">
        <v>2211</v>
      </c>
      <c r="J1391">
        <v>4</v>
      </c>
      <c r="K1391" t="s">
        <v>2216</v>
      </c>
      <c r="L1391" t="str">
        <f>IF(performance_data[[#This Row],[return_percentage]]&gt;=performance_data[[#This Row],[benchmark_return]],"Higher","Lower")</f>
        <v>Lower</v>
      </c>
      <c r="M1391" s="14">
        <f xml:space="preserve"> _xlfn.MAXIFS(performance_data[date],performance_data[portfolio_id],performance_data[[#This Row],[portfolio_id]])</f>
        <v>45560</v>
      </c>
      <c r="N1391" s="14">
        <f xml:space="preserve"> _xlfn.MINIFS(performance_data[date],performance_data[portfolio_id],performance_data[[#This Row],[portfolio_id]])</f>
        <v>44866</v>
      </c>
      <c r="O1391" s="15">
        <f>_xlfn.MAXIFS(performance_data[portfolio_value],performance_data[portfolio_id],performance_data[[#This Row],[portfolio_id]],performance_data[date],performance_data[[#This Row],[latest_date]])</f>
        <v>413161.52</v>
      </c>
      <c r="P1391" s="15">
        <f>_xlfn.MAXIFS(performance_data[portfolio_value],performance_data[portfolio_id],performance_data[[#This Row],[portfolio_id]],performance_data[date],performance_data[[#This Row],[starting_date]])</f>
        <v>307057.94</v>
      </c>
      <c r="Q1391" s="15">
        <f>performance_data[[#This Row],[latest_value]]-performance_data[[#This Row],[starting_value]]</f>
        <v>106103.58000000002</v>
      </c>
      <c r="R1391" s="15">
        <f>performance_data[[#This Row],[net_inflows]]-performance_data[[#This Row],[net_outflows]]</f>
        <v>-386.90000000000146</v>
      </c>
      <c r="S1391" s="15" t="str">
        <f>IF(performance_data[[#This Row],[net_inflows]]&gt;AVERAGE(performance_data[net_inflows]),"High","Low")</f>
        <v>High</v>
      </c>
      <c r="T1391" s="15">
        <f>AVERAGEIF(performance_data[inflow_flag],performance_data[[#This Row],[inflow_flag]],performance_data[return_percentage])</f>
        <v>4.8467905675459724</v>
      </c>
      <c r="U1391" s="17">
        <f>IF(performance_data[[#This Row],[return_percentage]]&lt;performance_data[[#This Row],[benchmark_return]],1,0)</f>
        <v>1</v>
      </c>
      <c r="V1391" s="17">
        <f>COUNTIFS(performance_data[portfolio_id],performance_data[[#This Row],[portfolio_id]])</f>
        <v>31</v>
      </c>
      <c r="W1391" s="17">
        <f>COUNTIFS(performance_data[portfolio_id],performance_data[[#This Row],[portfolio_id]],
          performance_data[return_flag],1)</f>
        <v>16</v>
      </c>
      <c r="X1391" s="15">
        <f>performance_data[[#This Row],[underperform_flag_count]]/performance_data[[#This Row],[totalportfoliocount]]</f>
        <v>0.5161290322580645</v>
      </c>
    </row>
    <row r="1392" spans="1:24" x14ac:dyDescent="0.3">
      <c r="A1392">
        <v>3302</v>
      </c>
      <c r="B1392" s="1">
        <v>45406</v>
      </c>
      <c r="C1392">
        <v>211477.39</v>
      </c>
      <c r="D1392">
        <v>13.51</v>
      </c>
      <c r="E1392">
        <v>12.93</v>
      </c>
      <c r="F1392">
        <v>10821.22</v>
      </c>
      <c r="G1392">
        <v>7153.39</v>
      </c>
      <c r="H1392" t="s">
        <v>2205</v>
      </c>
      <c r="I1392" t="s">
        <v>2211</v>
      </c>
      <c r="J1392">
        <v>4</v>
      </c>
      <c r="K1392" t="s">
        <v>2216</v>
      </c>
      <c r="L1392" t="str">
        <f>IF(performance_data[[#This Row],[return_percentage]]&gt;=performance_data[[#This Row],[benchmark_return]],"Higher","Lower")</f>
        <v>Higher</v>
      </c>
      <c r="M1392" s="14">
        <f xml:space="preserve"> _xlfn.MAXIFS(performance_data[date],performance_data[portfolio_id],performance_data[[#This Row],[portfolio_id]])</f>
        <v>45560</v>
      </c>
      <c r="N1392" s="14">
        <f xml:space="preserve"> _xlfn.MINIFS(performance_data[date],performance_data[portfolio_id],performance_data[[#This Row],[portfolio_id]])</f>
        <v>44866</v>
      </c>
      <c r="O1392" s="15">
        <f>_xlfn.MAXIFS(performance_data[portfolio_value],performance_data[portfolio_id],performance_data[[#This Row],[portfolio_id]],performance_data[date],performance_data[[#This Row],[latest_date]])</f>
        <v>413161.52</v>
      </c>
      <c r="P1392" s="15">
        <f>_xlfn.MAXIFS(performance_data[portfolio_value],performance_data[portfolio_id],performance_data[[#This Row],[portfolio_id]],performance_data[date],performance_data[[#This Row],[starting_date]])</f>
        <v>307057.94</v>
      </c>
      <c r="Q1392" s="15">
        <f>performance_data[[#This Row],[latest_value]]-performance_data[[#This Row],[starting_value]]</f>
        <v>106103.58000000002</v>
      </c>
      <c r="R1392" s="15">
        <f>performance_data[[#This Row],[net_inflows]]-performance_data[[#This Row],[net_outflows]]</f>
        <v>3667.829999999999</v>
      </c>
      <c r="S1392" s="15" t="str">
        <f>IF(performance_data[[#This Row],[net_inflows]]&gt;AVERAGE(performance_data[net_inflows]),"High","Low")</f>
        <v>High</v>
      </c>
      <c r="T1392" s="15">
        <f>AVERAGEIF(performance_data[inflow_flag],performance_data[[#This Row],[inflow_flag]],performance_data[return_percentage])</f>
        <v>4.8467905675459724</v>
      </c>
      <c r="U1392" s="17">
        <f>IF(performance_data[[#This Row],[return_percentage]]&lt;performance_data[[#This Row],[benchmark_return]],1,0)</f>
        <v>0</v>
      </c>
      <c r="V1392" s="17">
        <f>COUNTIFS(performance_data[portfolio_id],performance_data[[#This Row],[portfolio_id]])</f>
        <v>31</v>
      </c>
      <c r="W1392" s="17">
        <f>COUNTIFS(performance_data[portfolio_id],performance_data[[#This Row],[portfolio_id]],
          performance_data[return_flag],1)</f>
        <v>16</v>
      </c>
      <c r="X1392" s="15">
        <f>performance_data[[#This Row],[underperform_flag_count]]/performance_data[[#This Row],[totalportfoliocount]]</f>
        <v>0.5161290322580645</v>
      </c>
    </row>
    <row r="1393" spans="1:24" x14ac:dyDescent="0.3">
      <c r="A1393">
        <v>3302</v>
      </c>
      <c r="B1393" s="1">
        <v>45023</v>
      </c>
      <c r="C1393">
        <v>227298.13</v>
      </c>
      <c r="D1393">
        <v>7.25</v>
      </c>
      <c r="E1393">
        <v>7.93</v>
      </c>
      <c r="F1393">
        <v>12840.77</v>
      </c>
      <c r="G1393">
        <v>1648.49</v>
      </c>
      <c r="H1393" t="s">
        <v>2213</v>
      </c>
      <c r="I1393" t="s">
        <v>2211</v>
      </c>
      <c r="J1393">
        <v>4</v>
      </c>
      <c r="K1393" t="s">
        <v>2216</v>
      </c>
      <c r="L1393" t="str">
        <f>IF(performance_data[[#This Row],[return_percentage]]&gt;=performance_data[[#This Row],[benchmark_return]],"Higher","Lower")</f>
        <v>Lower</v>
      </c>
      <c r="M1393" s="14">
        <f xml:space="preserve"> _xlfn.MAXIFS(performance_data[date],performance_data[portfolio_id],performance_data[[#This Row],[portfolio_id]])</f>
        <v>45560</v>
      </c>
      <c r="N1393" s="14">
        <f xml:space="preserve"> _xlfn.MINIFS(performance_data[date],performance_data[portfolio_id],performance_data[[#This Row],[portfolio_id]])</f>
        <v>44866</v>
      </c>
      <c r="O1393" s="15">
        <f>_xlfn.MAXIFS(performance_data[portfolio_value],performance_data[portfolio_id],performance_data[[#This Row],[portfolio_id]],performance_data[date],performance_data[[#This Row],[latest_date]])</f>
        <v>413161.52</v>
      </c>
      <c r="P1393" s="15">
        <f>_xlfn.MAXIFS(performance_data[portfolio_value],performance_data[portfolio_id],performance_data[[#This Row],[portfolio_id]],performance_data[date],performance_data[[#This Row],[starting_date]])</f>
        <v>307057.94</v>
      </c>
      <c r="Q1393" s="15">
        <f>performance_data[[#This Row],[latest_value]]-performance_data[[#This Row],[starting_value]]</f>
        <v>106103.58000000002</v>
      </c>
      <c r="R1393" s="15">
        <f>performance_data[[#This Row],[net_inflows]]-performance_data[[#This Row],[net_outflows]]</f>
        <v>11192.28</v>
      </c>
      <c r="S1393" s="15" t="str">
        <f>IF(performance_data[[#This Row],[net_inflows]]&gt;AVERAGE(performance_data[net_inflows]),"High","Low")</f>
        <v>High</v>
      </c>
      <c r="T1393" s="15">
        <f>AVERAGEIF(performance_data[inflow_flag],performance_data[[#This Row],[inflow_flag]],performance_data[return_percentage])</f>
        <v>4.8467905675459724</v>
      </c>
      <c r="U1393" s="17">
        <f>IF(performance_data[[#This Row],[return_percentage]]&lt;performance_data[[#This Row],[benchmark_return]],1,0)</f>
        <v>1</v>
      </c>
      <c r="V1393" s="17">
        <f>COUNTIFS(performance_data[portfolio_id],performance_data[[#This Row],[portfolio_id]])</f>
        <v>31</v>
      </c>
      <c r="W1393" s="17">
        <f>COUNTIFS(performance_data[portfolio_id],performance_data[[#This Row],[portfolio_id]],
          performance_data[return_flag],1)</f>
        <v>16</v>
      </c>
      <c r="X1393" s="15">
        <f>performance_data[[#This Row],[underperform_flag_count]]/performance_data[[#This Row],[totalportfoliocount]]</f>
        <v>0.5161290322580645</v>
      </c>
    </row>
    <row r="1394" spans="1:24" x14ac:dyDescent="0.3">
      <c r="A1394">
        <v>3302</v>
      </c>
      <c r="B1394" s="1">
        <v>45539</v>
      </c>
      <c r="C1394">
        <v>209515.17</v>
      </c>
      <c r="D1394">
        <v>-1.7</v>
      </c>
      <c r="E1394">
        <v>-1.8</v>
      </c>
      <c r="F1394">
        <v>16089.32</v>
      </c>
      <c r="G1394">
        <v>1365.3</v>
      </c>
      <c r="H1394" t="s">
        <v>2205</v>
      </c>
      <c r="I1394" t="s">
        <v>2209</v>
      </c>
      <c r="J1394">
        <v>9</v>
      </c>
      <c r="K1394" t="s">
        <v>2221</v>
      </c>
      <c r="L1394" t="str">
        <f>IF(performance_data[[#This Row],[return_percentage]]&gt;=performance_data[[#This Row],[benchmark_return]],"Higher","Lower")</f>
        <v>Higher</v>
      </c>
      <c r="M1394" s="14">
        <f xml:space="preserve"> _xlfn.MAXIFS(performance_data[date],performance_data[portfolio_id],performance_data[[#This Row],[portfolio_id]])</f>
        <v>45560</v>
      </c>
      <c r="N1394" s="14">
        <f xml:space="preserve"> _xlfn.MINIFS(performance_data[date],performance_data[portfolio_id],performance_data[[#This Row],[portfolio_id]])</f>
        <v>44866</v>
      </c>
      <c r="O1394" s="15">
        <f>_xlfn.MAXIFS(performance_data[portfolio_value],performance_data[portfolio_id],performance_data[[#This Row],[portfolio_id]],performance_data[date],performance_data[[#This Row],[latest_date]])</f>
        <v>413161.52</v>
      </c>
      <c r="P1394" s="15">
        <f>_xlfn.MAXIFS(performance_data[portfolio_value],performance_data[portfolio_id],performance_data[[#This Row],[portfolio_id]],performance_data[date],performance_data[[#This Row],[starting_date]])</f>
        <v>307057.94</v>
      </c>
      <c r="Q1394" s="15">
        <f>performance_data[[#This Row],[latest_value]]-performance_data[[#This Row],[starting_value]]</f>
        <v>106103.58000000002</v>
      </c>
      <c r="R1394" s="15">
        <f>performance_data[[#This Row],[net_inflows]]-performance_data[[#This Row],[net_outflows]]</f>
        <v>14724.02</v>
      </c>
      <c r="S1394" s="15" t="str">
        <f>IF(performance_data[[#This Row],[net_inflows]]&gt;AVERAGE(performance_data[net_inflows]),"High","Low")</f>
        <v>High</v>
      </c>
      <c r="T1394" s="15">
        <f>AVERAGEIF(performance_data[inflow_flag],performance_data[[#This Row],[inflow_flag]],performance_data[return_percentage])</f>
        <v>4.8467905675459724</v>
      </c>
      <c r="U1394" s="17">
        <f>IF(performance_data[[#This Row],[return_percentage]]&lt;performance_data[[#This Row],[benchmark_return]],1,0)</f>
        <v>0</v>
      </c>
      <c r="V1394" s="17">
        <f>COUNTIFS(performance_data[portfolio_id],performance_data[[#This Row],[portfolio_id]])</f>
        <v>31</v>
      </c>
      <c r="W1394" s="17">
        <f>COUNTIFS(performance_data[portfolio_id],performance_data[[#This Row],[portfolio_id]],
          performance_data[return_flag],1)</f>
        <v>16</v>
      </c>
      <c r="X1394" s="15">
        <f>performance_data[[#This Row],[underperform_flag_count]]/performance_data[[#This Row],[totalportfoliocount]]</f>
        <v>0.5161290322580645</v>
      </c>
    </row>
    <row r="1395" spans="1:24" x14ac:dyDescent="0.3">
      <c r="A1395">
        <v>3302</v>
      </c>
      <c r="B1395" s="1">
        <v>45061</v>
      </c>
      <c r="C1395">
        <v>408965.51</v>
      </c>
      <c r="D1395">
        <v>9.34</v>
      </c>
      <c r="E1395">
        <v>8.69</v>
      </c>
      <c r="F1395">
        <v>13586.11</v>
      </c>
      <c r="G1395">
        <v>8435.7099999999991</v>
      </c>
      <c r="H1395" t="s">
        <v>2213</v>
      </c>
      <c r="I1395" t="s">
        <v>2211</v>
      </c>
      <c r="J1395">
        <v>5</v>
      </c>
      <c r="K1395" t="s">
        <v>2223</v>
      </c>
      <c r="L1395" t="str">
        <f>IF(performance_data[[#This Row],[return_percentage]]&gt;=performance_data[[#This Row],[benchmark_return]],"Higher","Lower")</f>
        <v>Higher</v>
      </c>
      <c r="M1395" s="14">
        <f xml:space="preserve"> _xlfn.MAXIFS(performance_data[date],performance_data[portfolio_id],performance_data[[#This Row],[portfolio_id]])</f>
        <v>45560</v>
      </c>
      <c r="N1395" s="14">
        <f xml:space="preserve"> _xlfn.MINIFS(performance_data[date],performance_data[portfolio_id],performance_data[[#This Row],[portfolio_id]])</f>
        <v>44866</v>
      </c>
      <c r="O1395" s="15">
        <f>_xlfn.MAXIFS(performance_data[portfolio_value],performance_data[portfolio_id],performance_data[[#This Row],[portfolio_id]],performance_data[date],performance_data[[#This Row],[latest_date]])</f>
        <v>413161.52</v>
      </c>
      <c r="P1395" s="15">
        <f>_xlfn.MAXIFS(performance_data[portfolio_value],performance_data[portfolio_id],performance_data[[#This Row],[portfolio_id]],performance_data[date],performance_data[[#This Row],[starting_date]])</f>
        <v>307057.94</v>
      </c>
      <c r="Q1395" s="15">
        <f>performance_data[[#This Row],[latest_value]]-performance_data[[#This Row],[starting_value]]</f>
        <v>106103.58000000002</v>
      </c>
      <c r="R1395" s="15">
        <f>performance_data[[#This Row],[net_inflows]]-performance_data[[#This Row],[net_outflows]]</f>
        <v>5150.4000000000015</v>
      </c>
      <c r="S1395" s="15" t="str">
        <f>IF(performance_data[[#This Row],[net_inflows]]&gt;AVERAGE(performance_data[net_inflows]),"High","Low")</f>
        <v>High</v>
      </c>
      <c r="T1395" s="15">
        <f>AVERAGEIF(performance_data[inflow_flag],performance_data[[#This Row],[inflow_flag]],performance_data[return_percentage])</f>
        <v>4.8467905675459724</v>
      </c>
      <c r="U1395" s="17">
        <f>IF(performance_data[[#This Row],[return_percentage]]&lt;performance_data[[#This Row],[benchmark_return]],1,0)</f>
        <v>0</v>
      </c>
      <c r="V1395" s="17">
        <f>COUNTIFS(performance_data[portfolio_id],performance_data[[#This Row],[portfolio_id]])</f>
        <v>31</v>
      </c>
      <c r="W1395" s="17">
        <f>COUNTIFS(performance_data[portfolio_id],performance_data[[#This Row],[portfolio_id]],
          performance_data[return_flag],1)</f>
        <v>16</v>
      </c>
      <c r="X1395" s="15">
        <f>performance_data[[#This Row],[underperform_flag_count]]/performance_data[[#This Row],[totalportfoliocount]]</f>
        <v>0.5161290322580645</v>
      </c>
    </row>
    <row r="1396" spans="1:24" x14ac:dyDescent="0.3">
      <c r="A1396">
        <v>3302</v>
      </c>
      <c r="B1396" s="1">
        <v>45046</v>
      </c>
      <c r="C1396">
        <v>452994.16</v>
      </c>
      <c r="D1396">
        <v>-1.19</v>
      </c>
      <c r="E1396">
        <v>-1.1399999999999999</v>
      </c>
      <c r="F1396">
        <v>1981.78</v>
      </c>
      <c r="G1396">
        <v>2992.47</v>
      </c>
      <c r="H1396" t="s">
        <v>2213</v>
      </c>
      <c r="I1396" t="s">
        <v>2211</v>
      </c>
      <c r="J1396">
        <v>4</v>
      </c>
      <c r="K1396" t="s">
        <v>2216</v>
      </c>
      <c r="L1396" t="str">
        <f>IF(performance_data[[#This Row],[return_percentage]]&gt;=performance_data[[#This Row],[benchmark_return]],"Higher","Lower")</f>
        <v>Lower</v>
      </c>
      <c r="M1396" s="14">
        <f xml:space="preserve"> _xlfn.MAXIFS(performance_data[date],performance_data[portfolio_id],performance_data[[#This Row],[portfolio_id]])</f>
        <v>45560</v>
      </c>
      <c r="N1396" s="14">
        <f xml:space="preserve"> _xlfn.MINIFS(performance_data[date],performance_data[portfolio_id],performance_data[[#This Row],[portfolio_id]])</f>
        <v>44866</v>
      </c>
      <c r="O1396" s="15">
        <f>_xlfn.MAXIFS(performance_data[portfolio_value],performance_data[portfolio_id],performance_data[[#This Row],[portfolio_id]],performance_data[date],performance_data[[#This Row],[latest_date]])</f>
        <v>413161.52</v>
      </c>
      <c r="P1396" s="15">
        <f>_xlfn.MAXIFS(performance_data[portfolio_value],performance_data[portfolio_id],performance_data[[#This Row],[portfolio_id]],performance_data[date],performance_data[[#This Row],[starting_date]])</f>
        <v>307057.94</v>
      </c>
      <c r="Q1396" s="15">
        <f>performance_data[[#This Row],[latest_value]]-performance_data[[#This Row],[starting_value]]</f>
        <v>106103.58000000002</v>
      </c>
      <c r="R1396" s="15">
        <f>performance_data[[#This Row],[net_inflows]]-performance_data[[#This Row],[net_outflows]]</f>
        <v>-1010.6899999999998</v>
      </c>
      <c r="S1396" s="15" t="str">
        <f>IF(performance_data[[#This Row],[net_inflows]]&gt;AVERAGE(performance_data[net_inflows]),"High","Low")</f>
        <v>Low</v>
      </c>
      <c r="T1396" s="15">
        <f>AVERAGEIF(performance_data[inflow_flag],performance_data[[#This Row],[inflow_flag]],performance_data[return_percentage])</f>
        <v>5.0457846277021572</v>
      </c>
      <c r="U1396" s="17">
        <f>IF(performance_data[[#This Row],[return_percentage]]&lt;performance_data[[#This Row],[benchmark_return]],1,0)</f>
        <v>1</v>
      </c>
      <c r="V1396" s="17">
        <f>COUNTIFS(performance_data[portfolio_id],performance_data[[#This Row],[portfolio_id]])</f>
        <v>31</v>
      </c>
      <c r="W1396" s="17">
        <f>COUNTIFS(performance_data[portfolio_id],performance_data[[#This Row],[portfolio_id]],
          performance_data[return_flag],1)</f>
        <v>16</v>
      </c>
      <c r="X1396" s="15">
        <f>performance_data[[#This Row],[underperform_flag_count]]/performance_data[[#This Row],[totalportfoliocount]]</f>
        <v>0.5161290322580645</v>
      </c>
    </row>
    <row r="1397" spans="1:24" x14ac:dyDescent="0.3">
      <c r="A1397">
        <v>3302</v>
      </c>
      <c r="B1397" s="1">
        <v>45467</v>
      </c>
      <c r="C1397">
        <v>231866.44</v>
      </c>
      <c r="D1397">
        <v>-1.74</v>
      </c>
      <c r="E1397">
        <v>-1.88</v>
      </c>
      <c r="F1397">
        <v>1215.8</v>
      </c>
      <c r="G1397">
        <v>11496.56</v>
      </c>
      <c r="H1397" t="s">
        <v>2205</v>
      </c>
      <c r="I1397" t="s">
        <v>2211</v>
      </c>
      <c r="J1397">
        <v>6</v>
      </c>
      <c r="K1397" t="s">
        <v>2212</v>
      </c>
      <c r="L1397" t="str">
        <f>IF(performance_data[[#This Row],[return_percentage]]&gt;=performance_data[[#This Row],[benchmark_return]],"Higher","Lower")</f>
        <v>Higher</v>
      </c>
      <c r="M1397" s="14">
        <f xml:space="preserve"> _xlfn.MAXIFS(performance_data[date],performance_data[portfolio_id],performance_data[[#This Row],[portfolio_id]])</f>
        <v>45560</v>
      </c>
      <c r="N1397" s="14">
        <f xml:space="preserve"> _xlfn.MINIFS(performance_data[date],performance_data[portfolio_id],performance_data[[#This Row],[portfolio_id]])</f>
        <v>44866</v>
      </c>
      <c r="O1397" s="15">
        <f>_xlfn.MAXIFS(performance_data[portfolio_value],performance_data[portfolio_id],performance_data[[#This Row],[portfolio_id]],performance_data[date],performance_data[[#This Row],[latest_date]])</f>
        <v>413161.52</v>
      </c>
      <c r="P1397" s="15">
        <f>_xlfn.MAXIFS(performance_data[portfolio_value],performance_data[portfolio_id],performance_data[[#This Row],[portfolio_id]],performance_data[date],performance_data[[#This Row],[starting_date]])</f>
        <v>307057.94</v>
      </c>
      <c r="Q1397" s="15">
        <f>performance_data[[#This Row],[latest_value]]-performance_data[[#This Row],[starting_value]]</f>
        <v>106103.58000000002</v>
      </c>
      <c r="R1397" s="15">
        <f>performance_data[[#This Row],[net_inflows]]-performance_data[[#This Row],[net_outflows]]</f>
        <v>-10280.76</v>
      </c>
      <c r="S1397" s="15" t="str">
        <f>IF(performance_data[[#This Row],[net_inflows]]&gt;AVERAGE(performance_data[net_inflows]),"High","Low")</f>
        <v>Low</v>
      </c>
      <c r="T1397" s="15">
        <f>AVERAGEIF(performance_data[inflow_flag],performance_data[[#This Row],[inflow_flag]],performance_data[return_percentage])</f>
        <v>5.0457846277021572</v>
      </c>
      <c r="U1397" s="17">
        <f>IF(performance_data[[#This Row],[return_percentage]]&lt;performance_data[[#This Row],[benchmark_return]],1,0)</f>
        <v>0</v>
      </c>
      <c r="V1397" s="17">
        <f>COUNTIFS(performance_data[portfolio_id],performance_data[[#This Row],[portfolio_id]])</f>
        <v>31</v>
      </c>
      <c r="W1397" s="17">
        <f>COUNTIFS(performance_data[portfolio_id],performance_data[[#This Row],[portfolio_id]],
          performance_data[return_flag],1)</f>
        <v>16</v>
      </c>
      <c r="X1397" s="15">
        <f>performance_data[[#This Row],[underperform_flag_count]]/performance_data[[#This Row],[totalportfoliocount]]</f>
        <v>0.5161290322580645</v>
      </c>
    </row>
    <row r="1398" spans="1:24" x14ac:dyDescent="0.3">
      <c r="A1398">
        <v>3302</v>
      </c>
      <c r="B1398" s="1">
        <v>45445</v>
      </c>
      <c r="C1398">
        <v>428598.28</v>
      </c>
      <c r="D1398">
        <v>0.73</v>
      </c>
      <c r="E1398">
        <v>0.76</v>
      </c>
      <c r="F1398">
        <v>5487.56</v>
      </c>
      <c r="G1398">
        <v>3792.44</v>
      </c>
      <c r="H1398" t="s">
        <v>2205</v>
      </c>
      <c r="I1398" t="s">
        <v>2211</v>
      </c>
      <c r="J1398">
        <v>6</v>
      </c>
      <c r="K1398" t="s">
        <v>2212</v>
      </c>
      <c r="L1398" t="str">
        <f>IF(performance_data[[#This Row],[return_percentage]]&gt;=performance_data[[#This Row],[benchmark_return]],"Higher","Lower")</f>
        <v>Lower</v>
      </c>
      <c r="M1398" s="14">
        <f xml:space="preserve"> _xlfn.MAXIFS(performance_data[date],performance_data[portfolio_id],performance_data[[#This Row],[portfolio_id]])</f>
        <v>45560</v>
      </c>
      <c r="N1398" s="14">
        <f xml:space="preserve"> _xlfn.MINIFS(performance_data[date],performance_data[portfolio_id],performance_data[[#This Row],[portfolio_id]])</f>
        <v>44866</v>
      </c>
      <c r="O1398" s="15">
        <f>_xlfn.MAXIFS(performance_data[portfolio_value],performance_data[portfolio_id],performance_data[[#This Row],[portfolio_id]],performance_data[date],performance_data[[#This Row],[latest_date]])</f>
        <v>413161.52</v>
      </c>
      <c r="P1398" s="15">
        <f>_xlfn.MAXIFS(performance_data[portfolio_value],performance_data[portfolio_id],performance_data[[#This Row],[portfolio_id]],performance_data[date],performance_data[[#This Row],[starting_date]])</f>
        <v>307057.94</v>
      </c>
      <c r="Q1398" s="15">
        <f>performance_data[[#This Row],[latest_value]]-performance_data[[#This Row],[starting_value]]</f>
        <v>106103.58000000002</v>
      </c>
      <c r="R1398" s="15">
        <f>performance_data[[#This Row],[net_inflows]]-performance_data[[#This Row],[net_outflows]]</f>
        <v>1695.1200000000003</v>
      </c>
      <c r="S1398" s="15" t="str">
        <f>IF(performance_data[[#This Row],[net_inflows]]&gt;AVERAGE(performance_data[net_inflows]),"High","Low")</f>
        <v>Low</v>
      </c>
      <c r="T1398" s="15">
        <f>AVERAGEIF(performance_data[inflow_flag],performance_data[[#This Row],[inflow_flag]],performance_data[return_percentage])</f>
        <v>5.0457846277021572</v>
      </c>
      <c r="U1398" s="17">
        <f>IF(performance_data[[#This Row],[return_percentage]]&lt;performance_data[[#This Row],[benchmark_return]],1,0)</f>
        <v>1</v>
      </c>
      <c r="V1398" s="17">
        <f>COUNTIFS(performance_data[portfolio_id],performance_data[[#This Row],[portfolio_id]])</f>
        <v>31</v>
      </c>
      <c r="W1398" s="17">
        <f>COUNTIFS(performance_data[portfolio_id],performance_data[[#This Row],[portfolio_id]],
          performance_data[return_flag],1)</f>
        <v>16</v>
      </c>
      <c r="X1398" s="15">
        <f>performance_data[[#This Row],[underperform_flag_count]]/performance_data[[#This Row],[totalportfoliocount]]</f>
        <v>0.5161290322580645</v>
      </c>
    </row>
    <row r="1399" spans="1:24" x14ac:dyDescent="0.3">
      <c r="A1399">
        <v>3302</v>
      </c>
      <c r="B1399" s="1">
        <v>45535</v>
      </c>
      <c r="C1399">
        <v>150454.31</v>
      </c>
      <c r="D1399">
        <v>-2.16</v>
      </c>
      <c r="E1399">
        <v>-1.85</v>
      </c>
      <c r="F1399">
        <v>6169.82</v>
      </c>
      <c r="G1399">
        <v>9256.81</v>
      </c>
      <c r="H1399" t="s">
        <v>2205</v>
      </c>
      <c r="I1399" t="s">
        <v>2209</v>
      </c>
      <c r="J1399">
        <v>8</v>
      </c>
      <c r="K1399" t="s">
        <v>2214</v>
      </c>
      <c r="L1399" t="str">
        <f>IF(performance_data[[#This Row],[return_percentage]]&gt;=performance_data[[#This Row],[benchmark_return]],"Higher","Lower")</f>
        <v>Lower</v>
      </c>
      <c r="M1399" s="14">
        <f xml:space="preserve"> _xlfn.MAXIFS(performance_data[date],performance_data[portfolio_id],performance_data[[#This Row],[portfolio_id]])</f>
        <v>45560</v>
      </c>
      <c r="N1399" s="14">
        <f xml:space="preserve"> _xlfn.MINIFS(performance_data[date],performance_data[portfolio_id],performance_data[[#This Row],[portfolio_id]])</f>
        <v>44866</v>
      </c>
      <c r="O1399" s="15">
        <f>_xlfn.MAXIFS(performance_data[portfolio_value],performance_data[portfolio_id],performance_data[[#This Row],[portfolio_id]],performance_data[date],performance_data[[#This Row],[latest_date]])</f>
        <v>413161.52</v>
      </c>
      <c r="P1399" s="15">
        <f>_xlfn.MAXIFS(performance_data[portfolio_value],performance_data[portfolio_id],performance_data[[#This Row],[portfolio_id]],performance_data[date],performance_data[[#This Row],[starting_date]])</f>
        <v>307057.94</v>
      </c>
      <c r="Q1399" s="15">
        <f>performance_data[[#This Row],[latest_value]]-performance_data[[#This Row],[starting_value]]</f>
        <v>106103.58000000002</v>
      </c>
      <c r="R1399" s="15">
        <f>performance_data[[#This Row],[net_inflows]]-performance_data[[#This Row],[net_outflows]]</f>
        <v>-3086.99</v>
      </c>
      <c r="S1399" s="15" t="str">
        <f>IF(performance_data[[#This Row],[net_inflows]]&gt;AVERAGE(performance_data[net_inflows]),"High","Low")</f>
        <v>Low</v>
      </c>
      <c r="T1399" s="15">
        <f>AVERAGEIF(performance_data[inflow_flag],performance_data[[#This Row],[inflow_flag]],performance_data[return_percentage])</f>
        <v>5.0457846277021572</v>
      </c>
      <c r="U1399" s="17">
        <f>IF(performance_data[[#This Row],[return_percentage]]&lt;performance_data[[#This Row],[benchmark_return]],1,0)</f>
        <v>1</v>
      </c>
      <c r="V1399" s="17">
        <f>COUNTIFS(performance_data[portfolio_id],performance_data[[#This Row],[portfolio_id]])</f>
        <v>31</v>
      </c>
      <c r="W1399" s="17">
        <f>COUNTIFS(performance_data[portfolio_id],performance_data[[#This Row],[portfolio_id]],
          performance_data[return_flag],1)</f>
        <v>16</v>
      </c>
      <c r="X1399" s="15">
        <f>performance_data[[#This Row],[underperform_flag_count]]/performance_data[[#This Row],[totalportfoliocount]]</f>
        <v>0.5161290322580645</v>
      </c>
    </row>
    <row r="1400" spans="1:24" x14ac:dyDescent="0.3">
      <c r="A1400">
        <v>3302</v>
      </c>
      <c r="B1400" s="1">
        <v>45460</v>
      </c>
      <c r="C1400">
        <v>22473.11</v>
      </c>
      <c r="D1400">
        <v>-2.93</v>
      </c>
      <c r="E1400">
        <v>-2.65</v>
      </c>
      <c r="F1400">
        <v>7889.23</v>
      </c>
      <c r="G1400">
        <v>14746.4</v>
      </c>
      <c r="H1400" t="s">
        <v>2205</v>
      </c>
      <c r="I1400" t="s">
        <v>2211</v>
      </c>
      <c r="J1400">
        <v>6</v>
      </c>
      <c r="K1400" t="s">
        <v>2212</v>
      </c>
      <c r="L1400" t="str">
        <f>IF(performance_data[[#This Row],[return_percentage]]&gt;=performance_data[[#This Row],[benchmark_return]],"Higher","Lower")</f>
        <v>Lower</v>
      </c>
      <c r="M1400" s="14">
        <f xml:space="preserve"> _xlfn.MAXIFS(performance_data[date],performance_data[portfolio_id],performance_data[[#This Row],[portfolio_id]])</f>
        <v>45560</v>
      </c>
      <c r="N1400" s="14">
        <f xml:space="preserve"> _xlfn.MINIFS(performance_data[date],performance_data[portfolio_id],performance_data[[#This Row],[portfolio_id]])</f>
        <v>44866</v>
      </c>
      <c r="O1400" s="15">
        <f>_xlfn.MAXIFS(performance_data[portfolio_value],performance_data[portfolio_id],performance_data[[#This Row],[portfolio_id]],performance_data[date],performance_data[[#This Row],[latest_date]])</f>
        <v>413161.52</v>
      </c>
      <c r="P1400" s="15">
        <f>_xlfn.MAXIFS(performance_data[portfolio_value],performance_data[portfolio_id],performance_data[[#This Row],[portfolio_id]],performance_data[date],performance_data[[#This Row],[starting_date]])</f>
        <v>307057.94</v>
      </c>
      <c r="Q1400" s="15">
        <f>performance_data[[#This Row],[latest_value]]-performance_data[[#This Row],[starting_value]]</f>
        <v>106103.58000000002</v>
      </c>
      <c r="R1400" s="15">
        <f>performance_data[[#This Row],[net_inflows]]-performance_data[[#This Row],[net_outflows]]</f>
        <v>-6857.17</v>
      </c>
      <c r="S1400" s="15" t="str">
        <f>IF(performance_data[[#This Row],[net_inflows]]&gt;AVERAGE(performance_data[net_inflows]),"High","Low")</f>
        <v>Low</v>
      </c>
      <c r="T1400" s="15">
        <f>AVERAGEIF(performance_data[inflow_flag],performance_data[[#This Row],[inflow_flag]],performance_data[return_percentage])</f>
        <v>5.0457846277021572</v>
      </c>
      <c r="U1400" s="17">
        <f>IF(performance_data[[#This Row],[return_percentage]]&lt;performance_data[[#This Row],[benchmark_return]],1,0)</f>
        <v>1</v>
      </c>
      <c r="V1400" s="17">
        <f>COUNTIFS(performance_data[portfolio_id],performance_data[[#This Row],[portfolio_id]])</f>
        <v>31</v>
      </c>
      <c r="W1400" s="17">
        <f>COUNTIFS(performance_data[portfolio_id],performance_data[[#This Row],[portfolio_id]],
          performance_data[return_flag],1)</f>
        <v>16</v>
      </c>
      <c r="X1400" s="15">
        <f>performance_data[[#This Row],[underperform_flag_count]]/performance_data[[#This Row],[totalportfoliocount]]</f>
        <v>0.5161290322580645</v>
      </c>
    </row>
    <row r="1401" spans="1:24" x14ac:dyDescent="0.3">
      <c r="A1401">
        <v>3302</v>
      </c>
      <c r="B1401" s="1">
        <v>45428</v>
      </c>
      <c r="C1401">
        <v>40354.53</v>
      </c>
      <c r="D1401">
        <v>9.91</v>
      </c>
      <c r="E1401">
        <v>8.08</v>
      </c>
      <c r="F1401">
        <v>1770.48</v>
      </c>
      <c r="G1401">
        <v>15815.64</v>
      </c>
      <c r="H1401" t="s">
        <v>2205</v>
      </c>
      <c r="I1401" t="s">
        <v>2211</v>
      </c>
      <c r="J1401">
        <v>5</v>
      </c>
      <c r="K1401" t="s">
        <v>2223</v>
      </c>
      <c r="L1401" t="str">
        <f>IF(performance_data[[#This Row],[return_percentage]]&gt;=performance_data[[#This Row],[benchmark_return]],"Higher","Lower")</f>
        <v>Higher</v>
      </c>
      <c r="M1401" s="14">
        <f xml:space="preserve"> _xlfn.MAXIFS(performance_data[date],performance_data[portfolio_id],performance_data[[#This Row],[portfolio_id]])</f>
        <v>45560</v>
      </c>
      <c r="N1401" s="14">
        <f xml:space="preserve"> _xlfn.MINIFS(performance_data[date],performance_data[portfolio_id],performance_data[[#This Row],[portfolio_id]])</f>
        <v>44866</v>
      </c>
      <c r="O1401" s="15">
        <f>_xlfn.MAXIFS(performance_data[portfolio_value],performance_data[portfolio_id],performance_data[[#This Row],[portfolio_id]],performance_data[date],performance_data[[#This Row],[latest_date]])</f>
        <v>413161.52</v>
      </c>
      <c r="P1401" s="15">
        <f>_xlfn.MAXIFS(performance_data[portfolio_value],performance_data[portfolio_id],performance_data[[#This Row],[portfolio_id]],performance_data[date],performance_data[[#This Row],[starting_date]])</f>
        <v>307057.94</v>
      </c>
      <c r="Q1401" s="15">
        <f>performance_data[[#This Row],[latest_value]]-performance_data[[#This Row],[starting_value]]</f>
        <v>106103.58000000002</v>
      </c>
      <c r="R1401" s="15">
        <f>performance_data[[#This Row],[net_inflows]]-performance_data[[#This Row],[net_outflows]]</f>
        <v>-14045.16</v>
      </c>
      <c r="S1401" s="15" t="str">
        <f>IF(performance_data[[#This Row],[net_inflows]]&gt;AVERAGE(performance_data[net_inflows]),"High","Low")</f>
        <v>Low</v>
      </c>
      <c r="T1401" s="15">
        <f>AVERAGEIF(performance_data[inflow_flag],performance_data[[#This Row],[inflow_flag]],performance_data[return_percentage])</f>
        <v>5.0457846277021572</v>
      </c>
      <c r="U1401" s="17">
        <f>IF(performance_data[[#This Row],[return_percentage]]&lt;performance_data[[#This Row],[benchmark_return]],1,0)</f>
        <v>0</v>
      </c>
      <c r="V1401" s="17">
        <f>COUNTIFS(performance_data[portfolio_id],performance_data[[#This Row],[portfolio_id]])</f>
        <v>31</v>
      </c>
      <c r="W1401" s="17">
        <f>COUNTIFS(performance_data[portfolio_id],performance_data[[#This Row],[portfolio_id]],
          performance_data[return_flag],1)</f>
        <v>16</v>
      </c>
      <c r="X1401" s="15">
        <f>performance_data[[#This Row],[underperform_flag_count]]/performance_data[[#This Row],[totalportfoliocount]]</f>
        <v>0.5161290322580645</v>
      </c>
    </row>
    <row r="1402" spans="1:24" x14ac:dyDescent="0.3">
      <c r="A1402">
        <v>3302</v>
      </c>
      <c r="B1402" s="1">
        <v>45469</v>
      </c>
      <c r="C1402">
        <v>302818.46999999997</v>
      </c>
      <c r="D1402">
        <v>-8.27</v>
      </c>
      <c r="E1402">
        <v>-7.3</v>
      </c>
      <c r="F1402">
        <v>1523.7</v>
      </c>
      <c r="G1402">
        <v>13398.91</v>
      </c>
      <c r="H1402" t="s">
        <v>2205</v>
      </c>
      <c r="I1402" t="s">
        <v>2211</v>
      </c>
      <c r="J1402">
        <v>6</v>
      </c>
      <c r="K1402" t="s">
        <v>2212</v>
      </c>
      <c r="L1402" t="str">
        <f>IF(performance_data[[#This Row],[return_percentage]]&gt;=performance_data[[#This Row],[benchmark_return]],"Higher","Lower")</f>
        <v>Lower</v>
      </c>
      <c r="M1402" s="14">
        <f xml:space="preserve"> _xlfn.MAXIFS(performance_data[date],performance_data[portfolio_id],performance_data[[#This Row],[portfolio_id]])</f>
        <v>45560</v>
      </c>
      <c r="N1402" s="14">
        <f xml:space="preserve"> _xlfn.MINIFS(performance_data[date],performance_data[portfolio_id],performance_data[[#This Row],[portfolio_id]])</f>
        <v>44866</v>
      </c>
      <c r="O1402" s="15">
        <f>_xlfn.MAXIFS(performance_data[portfolio_value],performance_data[portfolio_id],performance_data[[#This Row],[portfolio_id]],performance_data[date],performance_data[[#This Row],[latest_date]])</f>
        <v>413161.52</v>
      </c>
      <c r="P1402" s="15">
        <f>_xlfn.MAXIFS(performance_data[portfolio_value],performance_data[portfolio_id],performance_data[[#This Row],[portfolio_id]],performance_data[date],performance_data[[#This Row],[starting_date]])</f>
        <v>307057.94</v>
      </c>
      <c r="Q1402" s="15">
        <f>performance_data[[#This Row],[latest_value]]-performance_data[[#This Row],[starting_value]]</f>
        <v>106103.58000000002</v>
      </c>
      <c r="R1402" s="15">
        <f>performance_data[[#This Row],[net_inflows]]-performance_data[[#This Row],[net_outflows]]</f>
        <v>-11875.21</v>
      </c>
      <c r="S1402" s="15" t="str">
        <f>IF(performance_data[[#This Row],[net_inflows]]&gt;AVERAGE(performance_data[net_inflows]),"High","Low")</f>
        <v>Low</v>
      </c>
      <c r="T1402" s="15">
        <f>AVERAGEIF(performance_data[inflow_flag],performance_data[[#This Row],[inflow_flag]],performance_data[return_percentage])</f>
        <v>5.0457846277021572</v>
      </c>
      <c r="U1402" s="17">
        <f>IF(performance_data[[#This Row],[return_percentage]]&lt;performance_data[[#This Row],[benchmark_return]],1,0)</f>
        <v>1</v>
      </c>
      <c r="V1402" s="17">
        <f>COUNTIFS(performance_data[portfolio_id],performance_data[[#This Row],[portfolio_id]])</f>
        <v>31</v>
      </c>
      <c r="W1402" s="17">
        <f>COUNTIFS(performance_data[portfolio_id],performance_data[[#This Row],[portfolio_id]],
          performance_data[return_flag],1)</f>
        <v>16</v>
      </c>
      <c r="X1402" s="15">
        <f>performance_data[[#This Row],[underperform_flag_count]]/performance_data[[#This Row],[totalportfoliocount]]</f>
        <v>0.5161290322580645</v>
      </c>
    </row>
    <row r="1403" spans="1:24" x14ac:dyDescent="0.3">
      <c r="A1403">
        <v>3504</v>
      </c>
      <c r="B1403" s="1">
        <v>45534</v>
      </c>
      <c r="C1403">
        <v>161252.18</v>
      </c>
      <c r="D1403">
        <v>19.940000000000001</v>
      </c>
      <c r="E1403">
        <v>18.32</v>
      </c>
      <c r="F1403">
        <v>14240.3</v>
      </c>
      <c r="G1403">
        <v>14311.09</v>
      </c>
      <c r="H1403" t="s">
        <v>2205</v>
      </c>
      <c r="I1403" t="s">
        <v>2209</v>
      </c>
      <c r="J1403">
        <v>8</v>
      </c>
      <c r="K1403" t="s">
        <v>2214</v>
      </c>
      <c r="L1403" t="str">
        <f>IF(performance_data[[#This Row],[return_percentage]]&gt;=performance_data[[#This Row],[benchmark_return]],"Higher","Lower")</f>
        <v>Higher</v>
      </c>
      <c r="M1403" s="14">
        <f xml:space="preserve"> _xlfn.MAXIFS(performance_data[date],performance_data[portfolio_id],performance_data[[#This Row],[portfolio_id]])</f>
        <v>45534</v>
      </c>
      <c r="N1403" s="14">
        <f xml:space="preserve"> _xlfn.MINIFS(performance_data[date],performance_data[portfolio_id],performance_data[[#This Row],[portfolio_id]])</f>
        <v>44874</v>
      </c>
      <c r="O1403" s="15">
        <f>_xlfn.MAXIFS(performance_data[portfolio_value],performance_data[portfolio_id],performance_data[[#This Row],[portfolio_id]],performance_data[date],performance_data[[#This Row],[latest_date]])</f>
        <v>161252.18</v>
      </c>
      <c r="P1403" s="15">
        <f>_xlfn.MAXIFS(performance_data[portfolio_value],performance_data[portfolio_id],performance_data[[#This Row],[portfolio_id]],performance_data[date],performance_data[[#This Row],[starting_date]])</f>
        <v>258822.33</v>
      </c>
      <c r="Q1403" s="15">
        <f>performance_data[[#This Row],[latest_value]]-performance_data[[#This Row],[starting_value]]</f>
        <v>-97570.15</v>
      </c>
      <c r="R1403" s="15">
        <f>performance_data[[#This Row],[net_inflows]]-performance_data[[#This Row],[net_outflows]]</f>
        <v>-70.790000000000873</v>
      </c>
      <c r="S1403" s="15" t="str">
        <f>IF(performance_data[[#This Row],[net_inflows]]&gt;AVERAGE(performance_data[net_inflows]),"High","Low")</f>
        <v>High</v>
      </c>
      <c r="T1403" s="15">
        <f>AVERAGEIF(performance_data[inflow_flag],performance_data[[#This Row],[inflow_flag]],performance_data[return_percentage])</f>
        <v>4.8467905675459724</v>
      </c>
      <c r="U1403" s="17">
        <f>IF(performance_data[[#This Row],[return_percentage]]&lt;performance_data[[#This Row],[benchmark_return]],1,0)</f>
        <v>0</v>
      </c>
      <c r="V1403" s="17">
        <f>COUNTIFS(performance_data[portfolio_id],performance_data[[#This Row],[portfolio_id]])</f>
        <v>32</v>
      </c>
      <c r="W1403" s="17">
        <f>COUNTIFS(performance_data[portfolio_id],performance_data[[#This Row],[portfolio_id]],
          performance_data[return_flag],1)</f>
        <v>13</v>
      </c>
      <c r="X1403" s="15">
        <f>performance_data[[#This Row],[underperform_flag_count]]/performance_data[[#This Row],[totalportfoliocount]]</f>
        <v>0.40625</v>
      </c>
    </row>
    <row r="1404" spans="1:24" x14ac:dyDescent="0.3">
      <c r="A1404">
        <v>3504</v>
      </c>
      <c r="B1404" s="1">
        <v>45275</v>
      </c>
      <c r="C1404">
        <v>259323.14</v>
      </c>
      <c r="D1404">
        <v>19.64</v>
      </c>
      <c r="E1404">
        <v>16.2</v>
      </c>
      <c r="F1404">
        <v>1601.37</v>
      </c>
      <c r="G1404">
        <v>10140.91</v>
      </c>
      <c r="H1404" t="s">
        <v>2213</v>
      </c>
      <c r="I1404" t="s">
        <v>2217</v>
      </c>
      <c r="J1404">
        <v>12</v>
      </c>
      <c r="K1404" t="s">
        <v>2218</v>
      </c>
      <c r="L1404" t="str">
        <f>IF(performance_data[[#This Row],[return_percentage]]&gt;=performance_data[[#This Row],[benchmark_return]],"Higher","Lower")</f>
        <v>Higher</v>
      </c>
      <c r="M1404" s="14">
        <f xml:space="preserve"> _xlfn.MAXIFS(performance_data[date],performance_data[portfolio_id],performance_data[[#This Row],[portfolio_id]])</f>
        <v>45534</v>
      </c>
      <c r="N1404" s="14">
        <f xml:space="preserve"> _xlfn.MINIFS(performance_data[date],performance_data[portfolio_id],performance_data[[#This Row],[portfolio_id]])</f>
        <v>44874</v>
      </c>
      <c r="O1404" s="15">
        <f>_xlfn.MAXIFS(performance_data[portfolio_value],performance_data[portfolio_id],performance_data[[#This Row],[portfolio_id]],performance_data[date],performance_data[[#This Row],[latest_date]])</f>
        <v>161252.18</v>
      </c>
      <c r="P1404" s="15">
        <f>_xlfn.MAXIFS(performance_data[portfolio_value],performance_data[portfolio_id],performance_data[[#This Row],[portfolio_id]],performance_data[date],performance_data[[#This Row],[starting_date]])</f>
        <v>258822.33</v>
      </c>
      <c r="Q1404" s="15">
        <f>performance_data[[#This Row],[latest_value]]-performance_data[[#This Row],[starting_value]]</f>
        <v>-97570.15</v>
      </c>
      <c r="R1404" s="15">
        <f>performance_data[[#This Row],[net_inflows]]-performance_data[[#This Row],[net_outflows]]</f>
        <v>-8539.5400000000009</v>
      </c>
      <c r="S1404" s="15" t="str">
        <f>IF(performance_data[[#This Row],[net_inflows]]&gt;AVERAGE(performance_data[net_inflows]),"High","Low")</f>
        <v>Low</v>
      </c>
      <c r="T1404" s="15">
        <f>AVERAGEIF(performance_data[inflow_flag],performance_data[[#This Row],[inflow_flag]],performance_data[return_percentage])</f>
        <v>5.0457846277021572</v>
      </c>
      <c r="U1404" s="17">
        <f>IF(performance_data[[#This Row],[return_percentage]]&lt;performance_data[[#This Row],[benchmark_return]],1,0)</f>
        <v>0</v>
      </c>
      <c r="V1404" s="17">
        <f>COUNTIFS(performance_data[portfolio_id],performance_data[[#This Row],[portfolio_id]])</f>
        <v>32</v>
      </c>
      <c r="W1404" s="17">
        <f>COUNTIFS(performance_data[portfolio_id],performance_data[[#This Row],[portfolio_id]],
          performance_data[return_flag],1)</f>
        <v>13</v>
      </c>
      <c r="X1404" s="15">
        <f>performance_data[[#This Row],[underperform_flag_count]]/performance_data[[#This Row],[totalportfoliocount]]</f>
        <v>0.40625</v>
      </c>
    </row>
    <row r="1405" spans="1:24" x14ac:dyDescent="0.3">
      <c r="A1405">
        <v>3504</v>
      </c>
      <c r="B1405" s="1">
        <v>44893</v>
      </c>
      <c r="C1405">
        <v>375177.35</v>
      </c>
      <c r="D1405">
        <v>-0.53</v>
      </c>
      <c r="E1405">
        <v>-0.44</v>
      </c>
      <c r="F1405">
        <v>14416.42</v>
      </c>
      <c r="G1405">
        <v>6728.01</v>
      </c>
      <c r="H1405" t="s">
        <v>2220</v>
      </c>
      <c r="I1405" t="s">
        <v>2217</v>
      </c>
      <c r="J1405">
        <v>11</v>
      </c>
      <c r="K1405" t="s">
        <v>2219</v>
      </c>
      <c r="L1405" t="str">
        <f>IF(performance_data[[#This Row],[return_percentage]]&gt;=performance_data[[#This Row],[benchmark_return]],"Higher","Lower")</f>
        <v>Lower</v>
      </c>
      <c r="M1405" s="14">
        <f xml:space="preserve"> _xlfn.MAXIFS(performance_data[date],performance_data[portfolio_id],performance_data[[#This Row],[portfolio_id]])</f>
        <v>45534</v>
      </c>
      <c r="N1405" s="14">
        <f xml:space="preserve"> _xlfn.MINIFS(performance_data[date],performance_data[portfolio_id],performance_data[[#This Row],[portfolio_id]])</f>
        <v>44874</v>
      </c>
      <c r="O1405" s="15">
        <f>_xlfn.MAXIFS(performance_data[portfolio_value],performance_data[portfolio_id],performance_data[[#This Row],[portfolio_id]],performance_data[date],performance_data[[#This Row],[latest_date]])</f>
        <v>161252.18</v>
      </c>
      <c r="P1405" s="15">
        <f>_xlfn.MAXIFS(performance_data[portfolio_value],performance_data[portfolio_id],performance_data[[#This Row],[portfolio_id]],performance_data[date],performance_data[[#This Row],[starting_date]])</f>
        <v>258822.33</v>
      </c>
      <c r="Q1405" s="15">
        <f>performance_data[[#This Row],[latest_value]]-performance_data[[#This Row],[starting_value]]</f>
        <v>-97570.15</v>
      </c>
      <c r="R1405" s="15">
        <f>performance_data[[#This Row],[net_inflows]]-performance_data[[#This Row],[net_outflows]]</f>
        <v>7688.41</v>
      </c>
      <c r="S1405" s="15" t="str">
        <f>IF(performance_data[[#This Row],[net_inflows]]&gt;AVERAGE(performance_data[net_inflows]),"High","Low")</f>
        <v>High</v>
      </c>
      <c r="T1405" s="15">
        <f>AVERAGEIF(performance_data[inflow_flag],performance_data[[#This Row],[inflow_flag]],performance_data[return_percentage])</f>
        <v>4.8467905675459724</v>
      </c>
      <c r="U1405" s="17">
        <f>IF(performance_data[[#This Row],[return_percentage]]&lt;performance_data[[#This Row],[benchmark_return]],1,0)</f>
        <v>1</v>
      </c>
      <c r="V1405" s="17">
        <f>COUNTIFS(performance_data[portfolio_id],performance_data[[#This Row],[portfolio_id]])</f>
        <v>32</v>
      </c>
      <c r="W1405" s="17">
        <f>COUNTIFS(performance_data[portfolio_id],performance_data[[#This Row],[portfolio_id]],
          performance_data[return_flag],1)</f>
        <v>13</v>
      </c>
      <c r="X1405" s="15">
        <f>performance_data[[#This Row],[underperform_flag_count]]/performance_data[[#This Row],[totalportfoliocount]]</f>
        <v>0.40625</v>
      </c>
    </row>
    <row r="1406" spans="1:24" x14ac:dyDescent="0.3">
      <c r="A1406">
        <v>3504</v>
      </c>
      <c r="B1406" s="1">
        <v>45506</v>
      </c>
      <c r="C1406">
        <v>455029.4</v>
      </c>
      <c r="D1406">
        <v>9.18</v>
      </c>
      <c r="E1406">
        <v>9.24</v>
      </c>
      <c r="F1406">
        <v>1430.26</v>
      </c>
      <c r="G1406">
        <v>13701.02</v>
      </c>
      <c r="H1406" t="s">
        <v>2205</v>
      </c>
      <c r="I1406" t="s">
        <v>2209</v>
      </c>
      <c r="J1406">
        <v>8</v>
      </c>
      <c r="K1406" t="s">
        <v>2214</v>
      </c>
      <c r="L1406" t="str">
        <f>IF(performance_data[[#This Row],[return_percentage]]&gt;=performance_data[[#This Row],[benchmark_return]],"Higher","Lower")</f>
        <v>Lower</v>
      </c>
      <c r="M1406" s="14">
        <f xml:space="preserve"> _xlfn.MAXIFS(performance_data[date],performance_data[portfolio_id],performance_data[[#This Row],[portfolio_id]])</f>
        <v>45534</v>
      </c>
      <c r="N1406" s="14">
        <f xml:space="preserve"> _xlfn.MINIFS(performance_data[date],performance_data[portfolio_id],performance_data[[#This Row],[portfolio_id]])</f>
        <v>44874</v>
      </c>
      <c r="O1406" s="15">
        <f>_xlfn.MAXIFS(performance_data[portfolio_value],performance_data[portfolio_id],performance_data[[#This Row],[portfolio_id]],performance_data[date],performance_data[[#This Row],[latest_date]])</f>
        <v>161252.18</v>
      </c>
      <c r="P1406" s="15">
        <f>_xlfn.MAXIFS(performance_data[portfolio_value],performance_data[portfolio_id],performance_data[[#This Row],[portfolio_id]],performance_data[date],performance_data[[#This Row],[starting_date]])</f>
        <v>258822.33</v>
      </c>
      <c r="Q1406" s="15">
        <f>performance_data[[#This Row],[latest_value]]-performance_data[[#This Row],[starting_value]]</f>
        <v>-97570.15</v>
      </c>
      <c r="R1406" s="15">
        <f>performance_data[[#This Row],[net_inflows]]-performance_data[[#This Row],[net_outflows]]</f>
        <v>-12270.76</v>
      </c>
      <c r="S1406" s="15" t="str">
        <f>IF(performance_data[[#This Row],[net_inflows]]&gt;AVERAGE(performance_data[net_inflows]),"High","Low")</f>
        <v>Low</v>
      </c>
      <c r="T1406" s="15">
        <f>AVERAGEIF(performance_data[inflow_flag],performance_data[[#This Row],[inflow_flag]],performance_data[return_percentage])</f>
        <v>5.0457846277021572</v>
      </c>
      <c r="U1406" s="17">
        <f>IF(performance_data[[#This Row],[return_percentage]]&lt;performance_data[[#This Row],[benchmark_return]],1,0)</f>
        <v>1</v>
      </c>
      <c r="V1406" s="17">
        <f>COUNTIFS(performance_data[portfolio_id],performance_data[[#This Row],[portfolio_id]])</f>
        <v>32</v>
      </c>
      <c r="W1406" s="17">
        <f>COUNTIFS(performance_data[portfolio_id],performance_data[[#This Row],[portfolio_id]],
          performance_data[return_flag],1)</f>
        <v>13</v>
      </c>
      <c r="X1406" s="15">
        <f>performance_data[[#This Row],[underperform_flag_count]]/performance_data[[#This Row],[totalportfoliocount]]</f>
        <v>0.40625</v>
      </c>
    </row>
    <row r="1407" spans="1:24" x14ac:dyDescent="0.3">
      <c r="A1407">
        <v>3504</v>
      </c>
      <c r="B1407" s="1">
        <v>44885</v>
      </c>
      <c r="C1407">
        <v>80026.320000000007</v>
      </c>
      <c r="D1407">
        <v>15.32</v>
      </c>
      <c r="E1407">
        <v>14.74</v>
      </c>
      <c r="F1407">
        <v>7918.76</v>
      </c>
      <c r="G1407">
        <v>11590.31</v>
      </c>
      <c r="H1407" t="s">
        <v>2220</v>
      </c>
      <c r="I1407" t="s">
        <v>2217</v>
      </c>
      <c r="J1407">
        <v>11</v>
      </c>
      <c r="K1407" t="s">
        <v>2219</v>
      </c>
      <c r="L1407" t="str">
        <f>IF(performance_data[[#This Row],[return_percentage]]&gt;=performance_data[[#This Row],[benchmark_return]],"Higher","Lower")</f>
        <v>Higher</v>
      </c>
      <c r="M1407" s="14">
        <f xml:space="preserve"> _xlfn.MAXIFS(performance_data[date],performance_data[portfolio_id],performance_data[[#This Row],[portfolio_id]])</f>
        <v>45534</v>
      </c>
      <c r="N1407" s="14">
        <f xml:space="preserve"> _xlfn.MINIFS(performance_data[date],performance_data[portfolio_id],performance_data[[#This Row],[portfolio_id]])</f>
        <v>44874</v>
      </c>
      <c r="O1407" s="15">
        <f>_xlfn.MAXIFS(performance_data[portfolio_value],performance_data[portfolio_id],performance_data[[#This Row],[portfolio_id]],performance_data[date],performance_data[[#This Row],[latest_date]])</f>
        <v>161252.18</v>
      </c>
      <c r="P1407" s="15">
        <f>_xlfn.MAXIFS(performance_data[portfolio_value],performance_data[portfolio_id],performance_data[[#This Row],[portfolio_id]],performance_data[date],performance_data[[#This Row],[starting_date]])</f>
        <v>258822.33</v>
      </c>
      <c r="Q1407" s="15">
        <f>performance_data[[#This Row],[latest_value]]-performance_data[[#This Row],[starting_value]]</f>
        <v>-97570.15</v>
      </c>
      <c r="R1407" s="15">
        <f>performance_data[[#This Row],[net_inflows]]-performance_data[[#This Row],[net_outflows]]</f>
        <v>-3671.5499999999993</v>
      </c>
      <c r="S1407" s="15" t="str">
        <f>IF(performance_data[[#This Row],[net_inflows]]&gt;AVERAGE(performance_data[net_inflows]),"High","Low")</f>
        <v>Low</v>
      </c>
      <c r="T1407" s="15">
        <f>AVERAGEIF(performance_data[inflow_flag],performance_data[[#This Row],[inflow_flag]],performance_data[return_percentage])</f>
        <v>5.0457846277021572</v>
      </c>
      <c r="U1407" s="17">
        <f>IF(performance_data[[#This Row],[return_percentage]]&lt;performance_data[[#This Row],[benchmark_return]],1,0)</f>
        <v>0</v>
      </c>
      <c r="V1407" s="17">
        <f>COUNTIFS(performance_data[portfolio_id],performance_data[[#This Row],[portfolio_id]])</f>
        <v>32</v>
      </c>
      <c r="W1407" s="17">
        <f>COUNTIFS(performance_data[portfolio_id],performance_data[[#This Row],[portfolio_id]],
          performance_data[return_flag],1)</f>
        <v>13</v>
      </c>
      <c r="X1407" s="15">
        <f>performance_data[[#This Row],[underperform_flag_count]]/performance_data[[#This Row],[totalportfoliocount]]</f>
        <v>0.40625</v>
      </c>
    </row>
    <row r="1408" spans="1:24" x14ac:dyDescent="0.3">
      <c r="A1408">
        <v>3504</v>
      </c>
      <c r="B1408" s="1">
        <v>44874</v>
      </c>
      <c r="C1408">
        <v>258822.33</v>
      </c>
      <c r="D1408">
        <v>12.8</v>
      </c>
      <c r="E1408">
        <v>13.47</v>
      </c>
      <c r="F1408">
        <v>6065.02</v>
      </c>
      <c r="G1408">
        <v>9073.69</v>
      </c>
      <c r="H1408" t="s">
        <v>2220</v>
      </c>
      <c r="I1408" t="s">
        <v>2217</v>
      </c>
      <c r="J1408">
        <v>11</v>
      </c>
      <c r="K1408" t="s">
        <v>2219</v>
      </c>
      <c r="L1408" t="str">
        <f>IF(performance_data[[#This Row],[return_percentage]]&gt;=performance_data[[#This Row],[benchmark_return]],"Higher","Lower")</f>
        <v>Lower</v>
      </c>
      <c r="M1408" s="14">
        <f xml:space="preserve"> _xlfn.MAXIFS(performance_data[date],performance_data[portfolio_id],performance_data[[#This Row],[portfolio_id]])</f>
        <v>45534</v>
      </c>
      <c r="N1408" s="14">
        <f xml:space="preserve"> _xlfn.MINIFS(performance_data[date],performance_data[portfolio_id],performance_data[[#This Row],[portfolio_id]])</f>
        <v>44874</v>
      </c>
      <c r="O1408" s="15">
        <f>_xlfn.MAXIFS(performance_data[portfolio_value],performance_data[portfolio_id],performance_data[[#This Row],[portfolio_id]],performance_data[date],performance_data[[#This Row],[latest_date]])</f>
        <v>161252.18</v>
      </c>
      <c r="P1408" s="15">
        <f>_xlfn.MAXIFS(performance_data[portfolio_value],performance_data[portfolio_id],performance_data[[#This Row],[portfolio_id]],performance_data[date],performance_data[[#This Row],[starting_date]])</f>
        <v>258822.33</v>
      </c>
      <c r="Q1408" s="15">
        <f>performance_data[[#This Row],[latest_value]]-performance_data[[#This Row],[starting_value]]</f>
        <v>-97570.15</v>
      </c>
      <c r="R1408" s="15">
        <f>performance_data[[#This Row],[net_inflows]]-performance_data[[#This Row],[net_outflows]]</f>
        <v>-3008.67</v>
      </c>
      <c r="S1408" s="15" t="str">
        <f>IF(performance_data[[#This Row],[net_inflows]]&gt;AVERAGE(performance_data[net_inflows]),"High","Low")</f>
        <v>Low</v>
      </c>
      <c r="T1408" s="15">
        <f>AVERAGEIF(performance_data[inflow_flag],performance_data[[#This Row],[inflow_flag]],performance_data[return_percentage])</f>
        <v>5.0457846277021572</v>
      </c>
      <c r="U1408" s="17">
        <f>IF(performance_data[[#This Row],[return_percentage]]&lt;performance_data[[#This Row],[benchmark_return]],1,0)</f>
        <v>1</v>
      </c>
      <c r="V1408" s="17">
        <f>COUNTIFS(performance_data[portfolio_id],performance_data[[#This Row],[portfolio_id]])</f>
        <v>32</v>
      </c>
      <c r="W1408" s="17">
        <f>COUNTIFS(performance_data[portfolio_id],performance_data[[#This Row],[portfolio_id]],
          performance_data[return_flag],1)</f>
        <v>13</v>
      </c>
      <c r="X1408" s="15">
        <f>performance_data[[#This Row],[underperform_flag_count]]/performance_data[[#This Row],[totalportfoliocount]]</f>
        <v>0.40625</v>
      </c>
    </row>
    <row r="1409" spans="1:24" x14ac:dyDescent="0.3">
      <c r="A1409">
        <v>3504</v>
      </c>
      <c r="B1409" s="1">
        <v>44942</v>
      </c>
      <c r="C1409">
        <v>351838.66</v>
      </c>
      <c r="D1409">
        <v>5.96</v>
      </c>
      <c r="E1409">
        <v>6</v>
      </c>
      <c r="F1409">
        <v>18202.79</v>
      </c>
      <c r="G1409">
        <v>14262.57</v>
      </c>
      <c r="H1409" t="s">
        <v>2213</v>
      </c>
      <c r="I1409" t="s">
        <v>2206</v>
      </c>
      <c r="J1409">
        <v>1</v>
      </c>
      <c r="K1409" t="s">
        <v>2207</v>
      </c>
      <c r="L1409" t="str">
        <f>IF(performance_data[[#This Row],[return_percentage]]&gt;=performance_data[[#This Row],[benchmark_return]],"Higher","Lower")</f>
        <v>Lower</v>
      </c>
      <c r="M1409" s="14">
        <f xml:space="preserve"> _xlfn.MAXIFS(performance_data[date],performance_data[portfolio_id],performance_data[[#This Row],[portfolio_id]])</f>
        <v>45534</v>
      </c>
      <c r="N1409" s="14">
        <f xml:space="preserve"> _xlfn.MINIFS(performance_data[date],performance_data[portfolio_id],performance_data[[#This Row],[portfolio_id]])</f>
        <v>44874</v>
      </c>
      <c r="O1409" s="15">
        <f>_xlfn.MAXIFS(performance_data[portfolio_value],performance_data[portfolio_id],performance_data[[#This Row],[portfolio_id]],performance_data[date],performance_data[[#This Row],[latest_date]])</f>
        <v>161252.18</v>
      </c>
      <c r="P1409" s="15">
        <f>_xlfn.MAXIFS(performance_data[portfolio_value],performance_data[portfolio_id],performance_data[[#This Row],[portfolio_id]],performance_data[date],performance_data[[#This Row],[starting_date]])</f>
        <v>258822.33</v>
      </c>
      <c r="Q1409" s="15">
        <f>performance_data[[#This Row],[latest_value]]-performance_data[[#This Row],[starting_value]]</f>
        <v>-97570.15</v>
      </c>
      <c r="R1409" s="15">
        <f>performance_data[[#This Row],[net_inflows]]-performance_data[[#This Row],[net_outflows]]</f>
        <v>3940.2200000000012</v>
      </c>
      <c r="S1409" s="15" t="str">
        <f>IF(performance_data[[#This Row],[net_inflows]]&gt;AVERAGE(performance_data[net_inflows]),"High","Low")</f>
        <v>High</v>
      </c>
      <c r="T1409" s="15">
        <f>AVERAGEIF(performance_data[inflow_flag],performance_data[[#This Row],[inflow_flag]],performance_data[return_percentage])</f>
        <v>4.8467905675459724</v>
      </c>
      <c r="U1409" s="17">
        <f>IF(performance_data[[#This Row],[return_percentage]]&lt;performance_data[[#This Row],[benchmark_return]],1,0)</f>
        <v>1</v>
      </c>
      <c r="V1409" s="17">
        <f>COUNTIFS(performance_data[portfolio_id],performance_data[[#This Row],[portfolio_id]])</f>
        <v>32</v>
      </c>
      <c r="W1409" s="17">
        <f>COUNTIFS(performance_data[portfolio_id],performance_data[[#This Row],[portfolio_id]],
          performance_data[return_flag],1)</f>
        <v>13</v>
      </c>
      <c r="X1409" s="15">
        <f>performance_data[[#This Row],[underperform_flag_count]]/performance_data[[#This Row],[totalportfoliocount]]</f>
        <v>0.40625</v>
      </c>
    </row>
    <row r="1410" spans="1:24" x14ac:dyDescent="0.3">
      <c r="A1410">
        <v>3504</v>
      </c>
      <c r="B1410" s="1">
        <v>44880</v>
      </c>
      <c r="C1410">
        <v>450796.52</v>
      </c>
      <c r="D1410">
        <v>16.02</v>
      </c>
      <c r="E1410">
        <v>16.809999999999999</v>
      </c>
      <c r="F1410">
        <v>12254.84</v>
      </c>
      <c r="G1410">
        <v>19273.16</v>
      </c>
      <c r="H1410" t="s">
        <v>2220</v>
      </c>
      <c r="I1410" t="s">
        <v>2217</v>
      </c>
      <c r="J1410">
        <v>11</v>
      </c>
      <c r="K1410" t="s">
        <v>2219</v>
      </c>
      <c r="L1410" t="str">
        <f>IF(performance_data[[#This Row],[return_percentage]]&gt;=performance_data[[#This Row],[benchmark_return]],"Higher","Lower")</f>
        <v>Lower</v>
      </c>
      <c r="M1410" s="14">
        <f xml:space="preserve"> _xlfn.MAXIFS(performance_data[date],performance_data[portfolio_id],performance_data[[#This Row],[portfolio_id]])</f>
        <v>45534</v>
      </c>
      <c r="N1410" s="14">
        <f xml:space="preserve"> _xlfn.MINIFS(performance_data[date],performance_data[portfolio_id],performance_data[[#This Row],[portfolio_id]])</f>
        <v>44874</v>
      </c>
      <c r="O1410" s="15">
        <f>_xlfn.MAXIFS(performance_data[portfolio_value],performance_data[portfolio_id],performance_data[[#This Row],[portfolio_id]],performance_data[date],performance_data[[#This Row],[latest_date]])</f>
        <v>161252.18</v>
      </c>
      <c r="P1410" s="15">
        <f>_xlfn.MAXIFS(performance_data[portfolio_value],performance_data[portfolio_id],performance_data[[#This Row],[portfolio_id]],performance_data[date],performance_data[[#This Row],[starting_date]])</f>
        <v>258822.33</v>
      </c>
      <c r="Q1410" s="15">
        <f>performance_data[[#This Row],[latest_value]]-performance_data[[#This Row],[starting_value]]</f>
        <v>-97570.15</v>
      </c>
      <c r="R1410" s="15">
        <f>performance_data[[#This Row],[net_inflows]]-performance_data[[#This Row],[net_outflows]]</f>
        <v>-7018.32</v>
      </c>
      <c r="S1410" s="15" t="str">
        <f>IF(performance_data[[#This Row],[net_inflows]]&gt;AVERAGE(performance_data[net_inflows]),"High","Low")</f>
        <v>High</v>
      </c>
      <c r="T1410" s="15">
        <f>AVERAGEIF(performance_data[inflow_flag],performance_data[[#This Row],[inflow_flag]],performance_data[return_percentage])</f>
        <v>4.8467905675459724</v>
      </c>
      <c r="U1410" s="17">
        <f>IF(performance_data[[#This Row],[return_percentage]]&lt;performance_data[[#This Row],[benchmark_return]],1,0)</f>
        <v>1</v>
      </c>
      <c r="V1410" s="17">
        <f>COUNTIFS(performance_data[portfolio_id],performance_data[[#This Row],[portfolio_id]])</f>
        <v>32</v>
      </c>
      <c r="W1410" s="17">
        <f>COUNTIFS(performance_data[portfolio_id],performance_data[[#This Row],[portfolio_id]],
          performance_data[return_flag],1)</f>
        <v>13</v>
      </c>
      <c r="X1410" s="15">
        <f>performance_data[[#This Row],[underperform_flag_count]]/performance_data[[#This Row],[totalportfoliocount]]</f>
        <v>0.40625</v>
      </c>
    </row>
    <row r="1411" spans="1:24" x14ac:dyDescent="0.3">
      <c r="A1411">
        <v>3504</v>
      </c>
      <c r="B1411" s="1">
        <v>44917</v>
      </c>
      <c r="C1411">
        <v>109738.43</v>
      </c>
      <c r="D1411">
        <v>5.54</v>
      </c>
      <c r="E1411">
        <v>6.2</v>
      </c>
      <c r="F1411">
        <v>1221.23</v>
      </c>
      <c r="G1411">
        <v>14033.17</v>
      </c>
      <c r="H1411" t="s">
        <v>2220</v>
      </c>
      <c r="I1411" t="s">
        <v>2217</v>
      </c>
      <c r="J1411">
        <v>12</v>
      </c>
      <c r="K1411" t="s">
        <v>2218</v>
      </c>
      <c r="L1411" t="str">
        <f>IF(performance_data[[#This Row],[return_percentage]]&gt;=performance_data[[#This Row],[benchmark_return]],"Higher","Lower")</f>
        <v>Lower</v>
      </c>
      <c r="M1411" s="14">
        <f xml:space="preserve"> _xlfn.MAXIFS(performance_data[date],performance_data[portfolio_id],performance_data[[#This Row],[portfolio_id]])</f>
        <v>45534</v>
      </c>
      <c r="N1411" s="14">
        <f xml:space="preserve"> _xlfn.MINIFS(performance_data[date],performance_data[portfolio_id],performance_data[[#This Row],[portfolio_id]])</f>
        <v>44874</v>
      </c>
      <c r="O1411" s="15">
        <f>_xlfn.MAXIFS(performance_data[portfolio_value],performance_data[portfolio_id],performance_data[[#This Row],[portfolio_id]],performance_data[date],performance_data[[#This Row],[latest_date]])</f>
        <v>161252.18</v>
      </c>
      <c r="P1411" s="15">
        <f>_xlfn.MAXIFS(performance_data[portfolio_value],performance_data[portfolio_id],performance_data[[#This Row],[portfolio_id]],performance_data[date],performance_data[[#This Row],[starting_date]])</f>
        <v>258822.33</v>
      </c>
      <c r="Q1411" s="15">
        <f>performance_data[[#This Row],[latest_value]]-performance_data[[#This Row],[starting_value]]</f>
        <v>-97570.15</v>
      </c>
      <c r="R1411" s="15">
        <f>performance_data[[#This Row],[net_inflows]]-performance_data[[#This Row],[net_outflows]]</f>
        <v>-12811.94</v>
      </c>
      <c r="S1411" s="15" t="str">
        <f>IF(performance_data[[#This Row],[net_inflows]]&gt;AVERAGE(performance_data[net_inflows]),"High","Low")</f>
        <v>Low</v>
      </c>
      <c r="T1411" s="15">
        <f>AVERAGEIF(performance_data[inflow_flag],performance_data[[#This Row],[inflow_flag]],performance_data[return_percentage])</f>
        <v>5.0457846277021572</v>
      </c>
      <c r="U1411" s="17">
        <f>IF(performance_data[[#This Row],[return_percentage]]&lt;performance_data[[#This Row],[benchmark_return]],1,0)</f>
        <v>1</v>
      </c>
      <c r="V1411" s="17">
        <f>COUNTIFS(performance_data[portfolio_id],performance_data[[#This Row],[portfolio_id]])</f>
        <v>32</v>
      </c>
      <c r="W1411" s="17">
        <f>COUNTIFS(performance_data[portfolio_id],performance_data[[#This Row],[portfolio_id]],
          performance_data[return_flag],1)</f>
        <v>13</v>
      </c>
      <c r="X1411" s="15">
        <f>performance_data[[#This Row],[underperform_flag_count]]/performance_data[[#This Row],[totalportfoliocount]]</f>
        <v>0.40625</v>
      </c>
    </row>
    <row r="1412" spans="1:24" x14ac:dyDescent="0.3">
      <c r="A1412">
        <v>3504</v>
      </c>
      <c r="B1412" s="1">
        <v>45364</v>
      </c>
      <c r="C1412">
        <v>454189.78</v>
      </c>
      <c r="D1412">
        <v>-3.26</v>
      </c>
      <c r="E1412">
        <v>-3.77</v>
      </c>
      <c r="F1412">
        <v>19626.669999999998</v>
      </c>
      <c r="G1412">
        <v>19535.02</v>
      </c>
      <c r="H1412" t="s">
        <v>2205</v>
      </c>
      <c r="I1412" t="s">
        <v>2206</v>
      </c>
      <c r="J1412">
        <v>3</v>
      </c>
      <c r="K1412" t="s">
        <v>2222</v>
      </c>
      <c r="L1412" t="str">
        <f>IF(performance_data[[#This Row],[return_percentage]]&gt;=performance_data[[#This Row],[benchmark_return]],"Higher","Lower")</f>
        <v>Higher</v>
      </c>
      <c r="M1412" s="14">
        <f xml:space="preserve"> _xlfn.MAXIFS(performance_data[date],performance_data[portfolio_id],performance_data[[#This Row],[portfolio_id]])</f>
        <v>45534</v>
      </c>
      <c r="N1412" s="14">
        <f xml:space="preserve"> _xlfn.MINIFS(performance_data[date],performance_data[portfolio_id],performance_data[[#This Row],[portfolio_id]])</f>
        <v>44874</v>
      </c>
      <c r="O1412" s="15">
        <f>_xlfn.MAXIFS(performance_data[portfolio_value],performance_data[portfolio_id],performance_data[[#This Row],[portfolio_id]],performance_data[date],performance_data[[#This Row],[latest_date]])</f>
        <v>161252.18</v>
      </c>
      <c r="P1412" s="15">
        <f>_xlfn.MAXIFS(performance_data[portfolio_value],performance_data[portfolio_id],performance_data[[#This Row],[portfolio_id]],performance_data[date],performance_data[[#This Row],[starting_date]])</f>
        <v>258822.33</v>
      </c>
      <c r="Q1412" s="15">
        <f>performance_data[[#This Row],[latest_value]]-performance_data[[#This Row],[starting_value]]</f>
        <v>-97570.15</v>
      </c>
      <c r="R1412" s="15">
        <f>performance_data[[#This Row],[net_inflows]]-performance_data[[#This Row],[net_outflows]]</f>
        <v>91.649999999997817</v>
      </c>
      <c r="S1412" s="15" t="str">
        <f>IF(performance_data[[#This Row],[net_inflows]]&gt;AVERAGE(performance_data[net_inflows]),"High","Low")</f>
        <v>High</v>
      </c>
      <c r="T1412" s="15">
        <f>AVERAGEIF(performance_data[inflow_flag],performance_data[[#This Row],[inflow_flag]],performance_data[return_percentage])</f>
        <v>4.8467905675459724</v>
      </c>
      <c r="U1412" s="17">
        <f>IF(performance_data[[#This Row],[return_percentage]]&lt;performance_data[[#This Row],[benchmark_return]],1,0)</f>
        <v>0</v>
      </c>
      <c r="V1412" s="17">
        <f>COUNTIFS(performance_data[portfolio_id],performance_data[[#This Row],[portfolio_id]])</f>
        <v>32</v>
      </c>
      <c r="W1412" s="17">
        <f>COUNTIFS(performance_data[portfolio_id],performance_data[[#This Row],[portfolio_id]],
          performance_data[return_flag],1)</f>
        <v>13</v>
      </c>
      <c r="X1412" s="15">
        <f>performance_data[[#This Row],[underperform_flag_count]]/performance_data[[#This Row],[totalportfoliocount]]</f>
        <v>0.40625</v>
      </c>
    </row>
    <row r="1413" spans="1:24" x14ac:dyDescent="0.3">
      <c r="A1413">
        <v>3504</v>
      </c>
      <c r="B1413" s="1">
        <v>45330</v>
      </c>
      <c r="C1413">
        <v>471046.78</v>
      </c>
      <c r="D1413">
        <v>-5.83</v>
      </c>
      <c r="E1413">
        <v>-6.37</v>
      </c>
      <c r="F1413">
        <v>8370.4500000000007</v>
      </c>
      <c r="G1413">
        <v>18997.189999999999</v>
      </c>
      <c r="H1413" t="s">
        <v>2205</v>
      </c>
      <c r="I1413" t="s">
        <v>2206</v>
      </c>
      <c r="J1413">
        <v>2</v>
      </c>
      <c r="K1413" t="s">
        <v>2226</v>
      </c>
      <c r="L1413" t="str">
        <f>IF(performance_data[[#This Row],[return_percentage]]&gt;=performance_data[[#This Row],[benchmark_return]],"Higher","Lower")</f>
        <v>Higher</v>
      </c>
      <c r="M1413" s="14">
        <f xml:space="preserve"> _xlfn.MAXIFS(performance_data[date],performance_data[portfolio_id],performance_data[[#This Row],[portfolio_id]])</f>
        <v>45534</v>
      </c>
      <c r="N1413" s="14">
        <f xml:space="preserve"> _xlfn.MINIFS(performance_data[date],performance_data[portfolio_id],performance_data[[#This Row],[portfolio_id]])</f>
        <v>44874</v>
      </c>
      <c r="O1413" s="15">
        <f>_xlfn.MAXIFS(performance_data[portfolio_value],performance_data[portfolio_id],performance_data[[#This Row],[portfolio_id]],performance_data[date],performance_data[[#This Row],[latest_date]])</f>
        <v>161252.18</v>
      </c>
      <c r="P1413" s="15">
        <f>_xlfn.MAXIFS(performance_data[portfolio_value],performance_data[portfolio_id],performance_data[[#This Row],[portfolio_id]],performance_data[date],performance_data[[#This Row],[starting_date]])</f>
        <v>258822.33</v>
      </c>
      <c r="Q1413" s="15">
        <f>performance_data[[#This Row],[latest_value]]-performance_data[[#This Row],[starting_value]]</f>
        <v>-97570.15</v>
      </c>
      <c r="R1413" s="15">
        <f>performance_data[[#This Row],[net_inflows]]-performance_data[[#This Row],[net_outflows]]</f>
        <v>-10626.739999999998</v>
      </c>
      <c r="S1413" s="15" t="str">
        <f>IF(performance_data[[#This Row],[net_inflows]]&gt;AVERAGE(performance_data[net_inflows]),"High","Low")</f>
        <v>Low</v>
      </c>
      <c r="T1413" s="15">
        <f>AVERAGEIF(performance_data[inflow_flag],performance_data[[#This Row],[inflow_flag]],performance_data[return_percentage])</f>
        <v>5.0457846277021572</v>
      </c>
      <c r="U1413" s="17">
        <f>IF(performance_data[[#This Row],[return_percentage]]&lt;performance_data[[#This Row],[benchmark_return]],1,0)</f>
        <v>0</v>
      </c>
      <c r="V1413" s="17">
        <f>COUNTIFS(performance_data[portfolio_id],performance_data[[#This Row],[portfolio_id]])</f>
        <v>32</v>
      </c>
      <c r="W1413" s="17">
        <f>COUNTIFS(performance_data[portfolio_id],performance_data[[#This Row],[portfolio_id]],
          performance_data[return_flag],1)</f>
        <v>13</v>
      </c>
      <c r="X1413" s="15">
        <f>performance_data[[#This Row],[underperform_flag_count]]/performance_data[[#This Row],[totalportfoliocount]]</f>
        <v>0.40625</v>
      </c>
    </row>
    <row r="1414" spans="1:24" x14ac:dyDescent="0.3">
      <c r="A1414">
        <v>3504</v>
      </c>
      <c r="B1414" s="1">
        <v>45127</v>
      </c>
      <c r="C1414">
        <v>18066.87</v>
      </c>
      <c r="D1414">
        <v>-3.6</v>
      </c>
      <c r="E1414">
        <v>-3.96</v>
      </c>
      <c r="F1414">
        <v>13630.78</v>
      </c>
      <c r="G1414">
        <v>1362.67</v>
      </c>
      <c r="H1414" t="s">
        <v>2213</v>
      </c>
      <c r="I1414" t="s">
        <v>2209</v>
      </c>
      <c r="J1414">
        <v>7</v>
      </c>
      <c r="K1414" t="s">
        <v>2210</v>
      </c>
      <c r="L1414" t="str">
        <f>IF(performance_data[[#This Row],[return_percentage]]&gt;=performance_data[[#This Row],[benchmark_return]],"Higher","Lower")</f>
        <v>Higher</v>
      </c>
      <c r="M1414" s="14">
        <f xml:space="preserve"> _xlfn.MAXIFS(performance_data[date],performance_data[portfolio_id],performance_data[[#This Row],[portfolio_id]])</f>
        <v>45534</v>
      </c>
      <c r="N1414" s="14">
        <f xml:space="preserve"> _xlfn.MINIFS(performance_data[date],performance_data[portfolio_id],performance_data[[#This Row],[portfolio_id]])</f>
        <v>44874</v>
      </c>
      <c r="O1414" s="15">
        <f>_xlfn.MAXIFS(performance_data[portfolio_value],performance_data[portfolio_id],performance_data[[#This Row],[portfolio_id]],performance_data[date],performance_data[[#This Row],[latest_date]])</f>
        <v>161252.18</v>
      </c>
      <c r="P1414" s="15">
        <f>_xlfn.MAXIFS(performance_data[portfolio_value],performance_data[portfolio_id],performance_data[[#This Row],[portfolio_id]],performance_data[date],performance_data[[#This Row],[starting_date]])</f>
        <v>258822.33</v>
      </c>
      <c r="Q1414" s="15">
        <f>performance_data[[#This Row],[latest_value]]-performance_data[[#This Row],[starting_value]]</f>
        <v>-97570.15</v>
      </c>
      <c r="R1414" s="15">
        <f>performance_data[[#This Row],[net_inflows]]-performance_data[[#This Row],[net_outflows]]</f>
        <v>12268.11</v>
      </c>
      <c r="S1414" s="15" t="str">
        <f>IF(performance_data[[#This Row],[net_inflows]]&gt;AVERAGE(performance_data[net_inflows]),"High","Low")</f>
        <v>High</v>
      </c>
      <c r="T1414" s="15">
        <f>AVERAGEIF(performance_data[inflow_flag],performance_data[[#This Row],[inflow_flag]],performance_data[return_percentage])</f>
        <v>4.8467905675459724</v>
      </c>
      <c r="U1414" s="17">
        <f>IF(performance_data[[#This Row],[return_percentage]]&lt;performance_data[[#This Row],[benchmark_return]],1,0)</f>
        <v>0</v>
      </c>
      <c r="V1414" s="17">
        <f>COUNTIFS(performance_data[portfolio_id],performance_data[[#This Row],[portfolio_id]])</f>
        <v>32</v>
      </c>
      <c r="W1414" s="17">
        <f>COUNTIFS(performance_data[portfolio_id],performance_data[[#This Row],[portfolio_id]],
          performance_data[return_flag],1)</f>
        <v>13</v>
      </c>
      <c r="X1414" s="15">
        <f>performance_data[[#This Row],[underperform_flag_count]]/performance_data[[#This Row],[totalportfoliocount]]</f>
        <v>0.40625</v>
      </c>
    </row>
    <row r="1415" spans="1:24" x14ac:dyDescent="0.3">
      <c r="A1415">
        <v>3504</v>
      </c>
      <c r="B1415" s="1">
        <v>45483</v>
      </c>
      <c r="C1415">
        <v>104654.03</v>
      </c>
      <c r="D1415">
        <v>-9.3699999999999992</v>
      </c>
      <c r="E1415">
        <v>-10.61</v>
      </c>
      <c r="F1415">
        <v>1515.64</v>
      </c>
      <c r="G1415">
        <v>14953.95</v>
      </c>
      <c r="H1415" t="s">
        <v>2205</v>
      </c>
      <c r="I1415" t="s">
        <v>2209</v>
      </c>
      <c r="J1415">
        <v>7</v>
      </c>
      <c r="K1415" t="s">
        <v>2210</v>
      </c>
      <c r="L1415" t="str">
        <f>IF(performance_data[[#This Row],[return_percentage]]&gt;=performance_data[[#This Row],[benchmark_return]],"Higher","Lower")</f>
        <v>Higher</v>
      </c>
      <c r="M1415" s="14">
        <f xml:space="preserve"> _xlfn.MAXIFS(performance_data[date],performance_data[portfolio_id],performance_data[[#This Row],[portfolio_id]])</f>
        <v>45534</v>
      </c>
      <c r="N1415" s="14">
        <f xml:space="preserve"> _xlfn.MINIFS(performance_data[date],performance_data[portfolio_id],performance_data[[#This Row],[portfolio_id]])</f>
        <v>44874</v>
      </c>
      <c r="O1415" s="15">
        <f>_xlfn.MAXIFS(performance_data[portfolio_value],performance_data[portfolio_id],performance_data[[#This Row],[portfolio_id]],performance_data[date],performance_data[[#This Row],[latest_date]])</f>
        <v>161252.18</v>
      </c>
      <c r="P1415" s="15">
        <f>_xlfn.MAXIFS(performance_data[portfolio_value],performance_data[portfolio_id],performance_data[[#This Row],[portfolio_id]],performance_data[date],performance_data[[#This Row],[starting_date]])</f>
        <v>258822.33</v>
      </c>
      <c r="Q1415" s="15">
        <f>performance_data[[#This Row],[latest_value]]-performance_data[[#This Row],[starting_value]]</f>
        <v>-97570.15</v>
      </c>
      <c r="R1415" s="15">
        <f>performance_data[[#This Row],[net_inflows]]-performance_data[[#This Row],[net_outflows]]</f>
        <v>-13438.310000000001</v>
      </c>
      <c r="S1415" s="15" t="str">
        <f>IF(performance_data[[#This Row],[net_inflows]]&gt;AVERAGE(performance_data[net_inflows]),"High","Low")</f>
        <v>Low</v>
      </c>
      <c r="T1415" s="15">
        <f>AVERAGEIF(performance_data[inflow_flag],performance_data[[#This Row],[inflow_flag]],performance_data[return_percentage])</f>
        <v>5.0457846277021572</v>
      </c>
      <c r="U1415" s="17">
        <f>IF(performance_data[[#This Row],[return_percentage]]&lt;performance_data[[#This Row],[benchmark_return]],1,0)</f>
        <v>0</v>
      </c>
      <c r="V1415" s="17">
        <f>COUNTIFS(performance_data[portfolio_id],performance_data[[#This Row],[portfolio_id]])</f>
        <v>32</v>
      </c>
      <c r="W1415" s="17">
        <f>COUNTIFS(performance_data[portfolio_id],performance_data[[#This Row],[portfolio_id]],
          performance_data[return_flag],1)</f>
        <v>13</v>
      </c>
      <c r="X1415" s="15">
        <f>performance_data[[#This Row],[underperform_flag_count]]/performance_data[[#This Row],[totalportfoliocount]]</f>
        <v>0.40625</v>
      </c>
    </row>
    <row r="1416" spans="1:24" x14ac:dyDescent="0.3">
      <c r="A1416">
        <v>3504</v>
      </c>
      <c r="B1416" s="1">
        <v>44890</v>
      </c>
      <c r="C1416">
        <v>51299.17</v>
      </c>
      <c r="D1416">
        <v>9.83</v>
      </c>
      <c r="E1416">
        <v>8.61</v>
      </c>
      <c r="F1416">
        <v>15358.61</v>
      </c>
      <c r="G1416">
        <v>4409.2</v>
      </c>
      <c r="H1416" t="s">
        <v>2220</v>
      </c>
      <c r="I1416" t="s">
        <v>2217</v>
      </c>
      <c r="J1416">
        <v>11</v>
      </c>
      <c r="K1416" t="s">
        <v>2219</v>
      </c>
      <c r="L1416" t="str">
        <f>IF(performance_data[[#This Row],[return_percentage]]&gt;=performance_data[[#This Row],[benchmark_return]],"Higher","Lower")</f>
        <v>Higher</v>
      </c>
      <c r="M1416" s="14">
        <f xml:space="preserve"> _xlfn.MAXIFS(performance_data[date],performance_data[portfolio_id],performance_data[[#This Row],[portfolio_id]])</f>
        <v>45534</v>
      </c>
      <c r="N1416" s="14">
        <f xml:space="preserve"> _xlfn.MINIFS(performance_data[date],performance_data[portfolio_id],performance_data[[#This Row],[portfolio_id]])</f>
        <v>44874</v>
      </c>
      <c r="O1416" s="15">
        <f>_xlfn.MAXIFS(performance_data[portfolio_value],performance_data[portfolio_id],performance_data[[#This Row],[portfolio_id]],performance_data[date],performance_data[[#This Row],[latest_date]])</f>
        <v>161252.18</v>
      </c>
      <c r="P1416" s="15">
        <f>_xlfn.MAXIFS(performance_data[portfolio_value],performance_data[portfolio_id],performance_data[[#This Row],[portfolio_id]],performance_data[date],performance_data[[#This Row],[starting_date]])</f>
        <v>258822.33</v>
      </c>
      <c r="Q1416" s="15">
        <f>performance_data[[#This Row],[latest_value]]-performance_data[[#This Row],[starting_value]]</f>
        <v>-97570.15</v>
      </c>
      <c r="R1416" s="15">
        <f>performance_data[[#This Row],[net_inflows]]-performance_data[[#This Row],[net_outflows]]</f>
        <v>10949.41</v>
      </c>
      <c r="S1416" s="15" t="str">
        <f>IF(performance_data[[#This Row],[net_inflows]]&gt;AVERAGE(performance_data[net_inflows]),"High","Low")</f>
        <v>High</v>
      </c>
      <c r="T1416" s="15">
        <f>AVERAGEIF(performance_data[inflow_flag],performance_data[[#This Row],[inflow_flag]],performance_data[return_percentage])</f>
        <v>4.8467905675459724</v>
      </c>
      <c r="U1416" s="17">
        <f>IF(performance_data[[#This Row],[return_percentage]]&lt;performance_data[[#This Row],[benchmark_return]],1,0)</f>
        <v>0</v>
      </c>
      <c r="V1416" s="17">
        <f>COUNTIFS(performance_data[portfolio_id],performance_data[[#This Row],[portfolio_id]])</f>
        <v>32</v>
      </c>
      <c r="W1416" s="17">
        <f>COUNTIFS(performance_data[portfolio_id],performance_data[[#This Row],[portfolio_id]],
          performance_data[return_flag],1)</f>
        <v>13</v>
      </c>
      <c r="X1416" s="15">
        <f>performance_data[[#This Row],[underperform_flag_count]]/performance_data[[#This Row],[totalportfoliocount]]</f>
        <v>0.40625</v>
      </c>
    </row>
    <row r="1417" spans="1:24" x14ac:dyDescent="0.3">
      <c r="A1417">
        <v>3504</v>
      </c>
      <c r="B1417" s="1">
        <v>44931</v>
      </c>
      <c r="C1417">
        <v>473878.48</v>
      </c>
      <c r="D1417">
        <v>-9.48</v>
      </c>
      <c r="E1417">
        <v>-11.26</v>
      </c>
      <c r="F1417">
        <v>13940.44</v>
      </c>
      <c r="G1417">
        <v>17905.990000000002</v>
      </c>
      <c r="H1417" t="s">
        <v>2213</v>
      </c>
      <c r="I1417" t="s">
        <v>2206</v>
      </c>
      <c r="J1417">
        <v>1</v>
      </c>
      <c r="K1417" t="s">
        <v>2207</v>
      </c>
      <c r="L1417" t="str">
        <f>IF(performance_data[[#This Row],[return_percentage]]&gt;=performance_data[[#This Row],[benchmark_return]],"Higher","Lower")</f>
        <v>Higher</v>
      </c>
      <c r="M1417" s="14">
        <f xml:space="preserve"> _xlfn.MAXIFS(performance_data[date],performance_data[portfolio_id],performance_data[[#This Row],[portfolio_id]])</f>
        <v>45534</v>
      </c>
      <c r="N1417" s="14">
        <f xml:space="preserve"> _xlfn.MINIFS(performance_data[date],performance_data[portfolio_id],performance_data[[#This Row],[portfolio_id]])</f>
        <v>44874</v>
      </c>
      <c r="O1417" s="15">
        <f>_xlfn.MAXIFS(performance_data[portfolio_value],performance_data[portfolio_id],performance_data[[#This Row],[portfolio_id]],performance_data[date],performance_data[[#This Row],[latest_date]])</f>
        <v>161252.18</v>
      </c>
      <c r="P1417" s="15">
        <f>_xlfn.MAXIFS(performance_data[portfolio_value],performance_data[portfolio_id],performance_data[[#This Row],[portfolio_id]],performance_data[date],performance_data[[#This Row],[starting_date]])</f>
        <v>258822.33</v>
      </c>
      <c r="Q1417" s="15">
        <f>performance_data[[#This Row],[latest_value]]-performance_data[[#This Row],[starting_value]]</f>
        <v>-97570.15</v>
      </c>
      <c r="R1417" s="15">
        <f>performance_data[[#This Row],[net_inflows]]-performance_data[[#This Row],[net_outflows]]</f>
        <v>-3965.5500000000011</v>
      </c>
      <c r="S1417" s="15" t="str">
        <f>IF(performance_data[[#This Row],[net_inflows]]&gt;AVERAGE(performance_data[net_inflows]),"High","Low")</f>
        <v>High</v>
      </c>
      <c r="T1417" s="15">
        <f>AVERAGEIF(performance_data[inflow_flag],performance_data[[#This Row],[inflow_flag]],performance_data[return_percentage])</f>
        <v>4.8467905675459724</v>
      </c>
      <c r="U1417" s="17">
        <f>IF(performance_data[[#This Row],[return_percentage]]&lt;performance_data[[#This Row],[benchmark_return]],1,0)</f>
        <v>0</v>
      </c>
      <c r="V1417" s="17">
        <f>COUNTIFS(performance_data[portfolio_id],performance_data[[#This Row],[portfolio_id]])</f>
        <v>32</v>
      </c>
      <c r="W1417" s="17">
        <f>COUNTIFS(performance_data[portfolio_id],performance_data[[#This Row],[portfolio_id]],
          performance_data[return_flag],1)</f>
        <v>13</v>
      </c>
      <c r="X1417" s="15">
        <f>performance_data[[#This Row],[underperform_flag_count]]/performance_data[[#This Row],[totalportfoliocount]]</f>
        <v>0.40625</v>
      </c>
    </row>
    <row r="1418" spans="1:24" x14ac:dyDescent="0.3">
      <c r="A1418">
        <v>3504</v>
      </c>
      <c r="B1418" s="1">
        <v>45201</v>
      </c>
      <c r="C1418">
        <v>219951.48</v>
      </c>
      <c r="D1418">
        <v>7.86</v>
      </c>
      <c r="E1418">
        <v>8.61</v>
      </c>
      <c r="F1418">
        <v>6360.53</v>
      </c>
      <c r="G1418">
        <v>8981.24</v>
      </c>
      <c r="H1418" t="s">
        <v>2213</v>
      </c>
      <c r="I1418" t="s">
        <v>2217</v>
      </c>
      <c r="J1418">
        <v>10</v>
      </c>
      <c r="K1418" t="s">
        <v>2224</v>
      </c>
      <c r="L1418" t="str">
        <f>IF(performance_data[[#This Row],[return_percentage]]&gt;=performance_data[[#This Row],[benchmark_return]],"Higher","Lower")</f>
        <v>Lower</v>
      </c>
      <c r="M1418" s="14">
        <f xml:space="preserve"> _xlfn.MAXIFS(performance_data[date],performance_data[portfolio_id],performance_data[[#This Row],[portfolio_id]])</f>
        <v>45534</v>
      </c>
      <c r="N1418" s="14">
        <f xml:space="preserve"> _xlfn.MINIFS(performance_data[date],performance_data[portfolio_id],performance_data[[#This Row],[portfolio_id]])</f>
        <v>44874</v>
      </c>
      <c r="O1418" s="15">
        <f>_xlfn.MAXIFS(performance_data[portfolio_value],performance_data[portfolio_id],performance_data[[#This Row],[portfolio_id]],performance_data[date],performance_data[[#This Row],[latest_date]])</f>
        <v>161252.18</v>
      </c>
      <c r="P1418" s="15">
        <f>_xlfn.MAXIFS(performance_data[portfolio_value],performance_data[portfolio_id],performance_data[[#This Row],[portfolio_id]],performance_data[date],performance_data[[#This Row],[starting_date]])</f>
        <v>258822.33</v>
      </c>
      <c r="Q1418" s="15">
        <f>performance_data[[#This Row],[latest_value]]-performance_data[[#This Row],[starting_value]]</f>
        <v>-97570.15</v>
      </c>
      <c r="R1418" s="15">
        <f>performance_data[[#This Row],[net_inflows]]-performance_data[[#This Row],[net_outflows]]</f>
        <v>-2620.71</v>
      </c>
      <c r="S1418" s="15" t="str">
        <f>IF(performance_data[[#This Row],[net_inflows]]&gt;AVERAGE(performance_data[net_inflows]),"High","Low")</f>
        <v>Low</v>
      </c>
      <c r="T1418" s="15">
        <f>AVERAGEIF(performance_data[inflow_flag],performance_data[[#This Row],[inflow_flag]],performance_data[return_percentage])</f>
        <v>5.0457846277021572</v>
      </c>
      <c r="U1418" s="17">
        <f>IF(performance_data[[#This Row],[return_percentage]]&lt;performance_data[[#This Row],[benchmark_return]],1,0)</f>
        <v>1</v>
      </c>
      <c r="V1418" s="17">
        <f>COUNTIFS(performance_data[portfolio_id],performance_data[[#This Row],[portfolio_id]])</f>
        <v>32</v>
      </c>
      <c r="W1418" s="17">
        <f>COUNTIFS(performance_data[portfolio_id],performance_data[[#This Row],[portfolio_id]],
          performance_data[return_flag],1)</f>
        <v>13</v>
      </c>
      <c r="X1418" s="15">
        <f>performance_data[[#This Row],[underperform_flag_count]]/performance_data[[#This Row],[totalportfoliocount]]</f>
        <v>0.40625</v>
      </c>
    </row>
    <row r="1419" spans="1:24" x14ac:dyDescent="0.3">
      <c r="A1419">
        <v>3504</v>
      </c>
      <c r="B1419" s="1">
        <v>45238</v>
      </c>
      <c r="C1419">
        <v>368081.93</v>
      </c>
      <c r="D1419">
        <v>19.2</v>
      </c>
      <c r="E1419">
        <v>17.64</v>
      </c>
      <c r="F1419">
        <v>6272.28</v>
      </c>
      <c r="G1419">
        <v>5095.38</v>
      </c>
      <c r="H1419" t="s">
        <v>2213</v>
      </c>
      <c r="I1419" t="s">
        <v>2217</v>
      </c>
      <c r="J1419">
        <v>11</v>
      </c>
      <c r="K1419" t="s">
        <v>2219</v>
      </c>
      <c r="L1419" t="str">
        <f>IF(performance_data[[#This Row],[return_percentage]]&gt;=performance_data[[#This Row],[benchmark_return]],"Higher","Lower")</f>
        <v>Higher</v>
      </c>
      <c r="M1419" s="14">
        <f xml:space="preserve"> _xlfn.MAXIFS(performance_data[date],performance_data[portfolio_id],performance_data[[#This Row],[portfolio_id]])</f>
        <v>45534</v>
      </c>
      <c r="N1419" s="14">
        <f xml:space="preserve"> _xlfn.MINIFS(performance_data[date],performance_data[portfolio_id],performance_data[[#This Row],[portfolio_id]])</f>
        <v>44874</v>
      </c>
      <c r="O1419" s="15">
        <f>_xlfn.MAXIFS(performance_data[portfolio_value],performance_data[portfolio_id],performance_data[[#This Row],[portfolio_id]],performance_data[date],performance_data[[#This Row],[latest_date]])</f>
        <v>161252.18</v>
      </c>
      <c r="P1419" s="15">
        <f>_xlfn.MAXIFS(performance_data[portfolio_value],performance_data[portfolio_id],performance_data[[#This Row],[portfolio_id]],performance_data[date],performance_data[[#This Row],[starting_date]])</f>
        <v>258822.33</v>
      </c>
      <c r="Q1419" s="15">
        <f>performance_data[[#This Row],[latest_value]]-performance_data[[#This Row],[starting_value]]</f>
        <v>-97570.15</v>
      </c>
      <c r="R1419" s="15">
        <f>performance_data[[#This Row],[net_inflows]]-performance_data[[#This Row],[net_outflows]]</f>
        <v>1176.8999999999996</v>
      </c>
      <c r="S1419" s="15" t="str">
        <f>IF(performance_data[[#This Row],[net_inflows]]&gt;AVERAGE(performance_data[net_inflows]),"High","Low")</f>
        <v>Low</v>
      </c>
      <c r="T1419" s="15">
        <f>AVERAGEIF(performance_data[inflow_flag],performance_data[[#This Row],[inflow_flag]],performance_data[return_percentage])</f>
        <v>5.0457846277021572</v>
      </c>
      <c r="U1419" s="17">
        <f>IF(performance_data[[#This Row],[return_percentage]]&lt;performance_data[[#This Row],[benchmark_return]],1,0)</f>
        <v>0</v>
      </c>
      <c r="V1419" s="17">
        <f>COUNTIFS(performance_data[portfolio_id],performance_data[[#This Row],[portfolio_id]])</f>
        <v>32</v>
      </c>
      <c r="W1419" s="17">
        <f>COUNTIFS(performance_data[portfolio_id],performance_data[[#This Row],[portfolio_id]],
          performance_data[return_flag],1)</f>
        <v>13</v>
      </c>
      <c r="X1419" s="15">
        <f>performance_data[[#This Row],[underperform_flag_count]]/performance_data[[#This Row],[totalportfoliocount]]</f>
        <v>0.40625</v>
      </c>
    </row>
    <row r="1420" spans="1:24" x14ac:dyDescent="0.3">
      <c r="A1420">
        <v>3504</v>
      </c>
      <c r="B1420" s="1">
        <v>45527</v>
      </c>
      <c r="C1420">
        <v>162382.65</v>
      </c>
      <c r="D1420">
        <v>4.83</v>
      </c>
      <c r="E1420">
        <v>5.04</v>
      </c>
      <c r="F1420">
        <v>18926.759999999998</v>
      </c>
      <c r="G1420">
        <v>7531.32</v>
      </c>
      <c r="H1420" t="s">
        <v>2205</v>
      </c>
      <c r="I1420" t="s">
        <v>2209</v>
      </c>
      <c r="J1420">
        <v>8</v>
      </c>
      <c r="K1420" t="s">
        <v>2214</v>
      </c>
      <c r="L1420" t="str">
        <f>IF(performance_data[[#This Row],[return_percentage]]&gt;=performance_data[[#This Row],[benchmark_return]],"Higher","Lower")</f>
        <v>Lower</v>
      </c>
      <c r="M1420" s="14">
        <f xml:space="preserve"> _xlfn.MAXIFS(performance_data[date],performance_data[portfolio_id],performance_data[[#This Row],[portfolio_id]])</f>
        <v>45534</v>
      </c>
      <c r="N1420" s="14">
        <f xml:space="preserve"> _xlfn.MINIFS(performance_data[date],performance_data[portfolio_id],performance_data[[#This Row],[portfolio_id]])</f>
        <v>44874</v>
      </c>
      <c r="O1420" s="15">
        <f>_xlfn.MAXIFS(performance_data[portfolio_value],performance_data[portfolio_id],performance_data[[#This Row],[portfolio_id]],performance_data[date],performance_data[[#This Row],[latest_date]])</f>
        <v>161252.18</v>
      </c>
      <c r="P1420" s="15">
        <f>_xlfn.MAXIFS(performance_data[portfolio_value],performance_data[portfolio_id],performance_data[[#This Row],[portfolio_id]],performance_data[date],performance_data[[#This Row],[starting_date]])</f>
        <v>258822.33</v>
      </c>
      <c r="Q1420" s="15">
        <f>performance_data[[#This Row],[latest_value]]-performance_data[[#This Row],[starting_value]]</f>
        <v>-97570.15</v>
      </c>
      <c r="R1420" s="15">
        <f>performance_data[[#This Row],[net_inflows]]-performance_data[[#This Row],[net_outflows]]</f>
        <v>11395.439999999999</v>
      </c>
      <c r="S1420" s="15" t="str">
        <f>IF(performance_data[[#This Row],[net_inflows]]&gt;AVERAGE(performance_data[net_inflows]),"High","Low")</f>
        <v>High</v>
      </c>
      <c r="T1420" s="15">
        <f>AVERAGEIF(performance_data[inflow_flag],performance_data[[#This Row],[inflow_flag]],performance_data[return_percentage])</f>
        <v>4.8467905675459724</v>
      </c>
      <c r="U1420" s="17">
        <f>IF(performance_data[[#This Row],[return_percentage]]&lt;performance_data[[#This Row],[benchmark_return]],1,0)</f>
        <v>1</v>
      </c>
      <c r="V1420" s="17">
        <f>COUNTIFS(performance_data[portfolio_id],performance_data[[#This Row],[portfolio_id]])</f>
        <v>32</v>
      </c>
      <c r="W1420" s="17">
        <f>COUNTIFS(performance_data[portfolio_id],performance_data[[#This Row],[portfolio_id]],
          performance_data[return_flag],1)</f>
        <v>13</v>
      </c>
      <c r="X1420" s="15">
        <f>performance_data[[#This Row],[underperform_flag_count]]/performance_data[[#This Row],[totalportfoliocount]]</f>
        <v>0.40625</v>
      </c>
    </row>
    <row r="1421" spans="1:24" x14ac:dyDescent="0.3">
      <c r="A1421">
        <v>3504</v>
      </c>
      <c r="B1421" s="1">
        <v>44943</v>
      </c>
      <c r="C1421">
        <v>162655.84</v>
      </c>
      <c r="D1421">
        <v>2.35</v>
      </c>
      <c r="E1421">
        <v>2.08</v>
      </c>
      <c r="F1421">
        <v>6202.64</v>
      </c>
      <c r="G1421">
        <v>17842.86</v>
      </c>
      <c r="H1421" t="s">
        <v>2213</v>
      </c>
      <c r="I1421" t="s">
        <v>2206</v>
      </c>
      <c r="J1421">
        <v>1</v>
      </c>
      <c r="K1421" t="s">
        <v>2207</v>
      </c>
      <c r="L1421" t="str">
        <f>IF(performance_data[[#This Row],[return_percentage]]&gt;=performance_data[[#This Row],[benchmark_return]],"Higher","Lower")</f>
        <v>Higher</v>
      </c>
      <c r="M1421" s="14">
        <f xml:space="preserve"> _xlfn.MAXIFS(performance_data[date],performance_data[portfolio_id],performance_data[[#This Row],[portfolio_id]])</f>
        <v>45534</v>
      </c>
      <c r="N1421" s="14">
        <f xml:space="preserve"> _xlfn.MINIFS(performance_data[date],performance_data[portfolio_id],performance_data[[#This Row],[portfolio_id]])</f>
        <v>44874</v>
      </c>
      <c r="O1421" s="15">
        <f>_xlfn.MAXIFS(performance_data[portfolio_value],performance_data[portfolio_id],performance_data[[#This Row],[portfolio_id]],performance_data[date],performance_data[[#This Row],[latest_date]])</f>
        <v>161252.18</v>
      </c>
      <c r="P1421" s="15">
        <f>_xlfn.MAXIFS(performance_data[portfolio_value],performance_data[portfolio_id],performance_data[[#This Row],[portfolio_id]],performance_data[date],performance_data[[#This Row],[starting_date]])</f>
        <v>258822.33</v>
      </c>
      <c r="Q1421" s="15">
        <f>performance_data[[#This Row],[latest_value]]-performance_data[[#This Row],[starting_value]]</f>
        <v>-97570.15</v>
      </c>
      <c r="R1421" s="15">
        <f>performance_data[[#This Row],[net_inflows]]-performance_data[[#This Row],[net_outflows]]</f>
        <v>-11640.220000000001</v>
      </c>
      <c r="S1421" s="15" t="str">
        <f>IF(performance_data[[#This Row],[net_inflows]]&gt;AVERAGE(performance_data[net_inflows]),"High","Low")</f>
        <v>Low</v>
      </c>
      <c r="T1421" s="15">
        <f>AVERAGEIF(performance_data[inflow_flag],performance_data[[#This Row],[inflow_flag]],performance_data[return_percentage])</f>
        <v>5.0457846277021572</v>
      </c>
      <c r="U1421" s="17">
        <f>IF(performance_data[[#This Row],[return_percentage]]&lt;performance_data[[#This Row],[benchmark_return]],1,0)</f>
        <v>0</v>
      </c>
      <c r="V1421" s="17">
        <f>COUNTIFS(performance_data[portfolio_id],performance_data[[#This Row],[portfolio_id]])</f>
        <v>32</v>
      </c>
      <c r="W1421" s="17">
        <f>COUNTIFS(performance_data[portfolio_id],performance_data[[#This Row],[portfolio_id]],
          performance_data[return_flag],1)</f>
        <v>13</v>
      </c>
      <c r="X1421" s="15">
        <f>performance_data[[#This Row],[underperform_flag_count]]/performance_data[[#This Row],[totalportfoliocount]]</f>
        <v>0.40625</v>
      </c>
    </row>
    <row r="1422" spans="1:24" x14ac:dyDescent="0.3">
      <c r="A1422">
        <v>3504</v>
      </c>
      <c r="B1422" s="1">
        <v>45176</v>
      </c>
      <c r="C1422">
        <v>119393.49</v>
      </c>
      <c r="D1422">
        <v>11.85</v>
      </c>
      <c r="E1422">
        <v>10.92</v>
      </c>
      <c r="F1422">
        <v>6021.79</v>
      </c>
      <c r="G1422">
        <v>11760.76</v>
      </c>
      <c r="H1422" t="s">
        <v>2213</v>
      </c>
      <c r="I1422" t="s">
        <v>2209</v>
      </c>
      <c r="J1422">
        <v>9</v>
      </c>
      <c r="K1422" t="s">
        <v>2221</v>
      </c>
      <c r="L1422" t="str">
        <f>IF(performance_data[[#This Row],[return_percentage]]&gt;=performance_data[[#This Row],[benchmark_return]],"Higher","Lower")</f>
        <v>Higher</v>
      </c>
      <c r="M1422" s="14">
        <f xml:space="preserve"> _xlfn.MAXIFS(performance_data[date],performance_data[portfolio_id],performance_data[[#This Row],[portfolio_id]])</f>
        <v>45534</v>
      </c>
      <c r="N1422" s="14">
        <f xml:space="preserve"> _xlfn.MINIFS(performance_data[date],performance_data[portfolio_id],performance_data[[#This Row],[portfolio_id]])</f>
        <v>44874</v>
      </c>
      <c r="O1422" s="15">
        <f>_xlfn.MAXIFS(performance_data[portfolio_value],performance_data[portfolio_id],performance_data[[#This Row],[portfolio_id]],performance_data[date],performance_data[[#This Row],[latest_date]])</f>
        <v>161252.18</v>
      </c>
      <c r="P1422" s="15">
        <f>_xlfn.MAXIFS(performance_data[portfolio_value],performance_data[portfolio_id],performance_data[[#This Row],[portfolio_id]],performance_data[date],performance_data[[#This Row],[starting_date]])</f>
        <v>258822.33</v>
      </c>
      <c r="Q1422" s="15">
        <f>performance_data[[#This Row],[latest_value]]-performance_data[[#This Row],[starting_value]]</f>
        <v>-97570.15</v>
      </c>
      <c r="R1422" s="15">
        <f>performance_data[[#This Row],[net_inflows]]-performance_data[[#This Row],[net_outflows]]</f>
        <v>-5738.97</v>
      </c>
      <c r="S1422" s="15" t="str">
        <f>IF(performance_data[[#This Row],[net_inflows]]&gt;AVERAGE(performance_data[net_inflows]),"High","Low")</f>
        <v>Low</v>
      </c>
      <c r="T1422" s="15">
        <f>AVERAGEIF(performance_data[inflow_flag],performance_data[[#This Row],[inflow_flag]],performance_data[return_percentage])</f>
        <v>5.0457846277021572</v>
      </c>
      <c r="U1422" s="17">
        <f>IF(performance_data[[#This Row],[return_percentage]]&lt;performance_data[[#This Row],[benchmark_return]],1,0)</f>
        <v>0</v>
      </c>
      <c r="V1422" s="17">
        <f>COUNTIFS(performance_data[portfolio_id],performance_data[[#This Row],[portfolio_id]])</f>
        <v>32</v>
      </c>
      <c r="W1422" s="17">
        <f>COUNTIFS(performance_data[portfolio_id],performance_data[[#This Row],[portfolio_id]],
          performance_data[return_flag],1)</f>
        <v>13</v>
      </c>
      <c r="X1422" s="15">
        <f>performance_data[[#This Row],[underperform_flag_count]]/performance_data[[#This Row],[totalportfoliocount]]</f>
        <v>0.40625</v>
      </c>
    </row>
    <row r="1423" spans="1:24" x14ac:dyDescent="0.3">
      <c r="A1423">
        <v>3504</v>
      </c>
      <c r="B1423" s="1">
        <v>44920</v>
      </c>
      <c r="C1423">
        <v>242828.7</v>
      </c>
      <c r="D1423">
        <v>3.18</v>
      </c>
      <c r="E1423">
        <v>2.58</v>
      </c>
      <c r="F1423">
        <v>13304.43</v>
      </c>
      <c r="G1423">
        <v>4772.96</v>
      </c>
      <c r="H1423" t="s">
        <v>2220</v>
      </c>
      <c r="I1423" t="s">
        <v>2217</v>
      </c>
      <c r="J1423">
        <v>12</v>
      </c>
      <c r="K1423" t="s">
        <v>2218</v>
      </c>
      <c r="L1423" t="str">
        <f>IF(performance_data[[#This Row],[return_percentage]]&gt;=performance_data[[#This Row],[benchmark_return]],"Higher","Lower")</f>
        <v>Higher</v>
      </c>
      <c r="M1423" s="14">
        <f xml:space="preserve"> _xlfn.MAXIFS(performance_data[date],performance_data[portfolio_id],performance_data[[#This Row],[portfolio_id]])</f>
        <v>45534</v>
      </c>
      <c r="N1423" s="14">
        <f xml:space="preserve"> _xlfn.MINIFS(performance_data[date],performance_data[portfolio_id],performance_data[[#This Row],[portfolio_id]])</f>
        <v>44874</v>
      </c>
      <c r="O1423" s="15">
        <f>_xlfn.MAXIFS(performance_data[portfolio_value],performance_data[portfolio_id],performance_data[[#This Row],[portfolio_id]],performance_data[date],performance_data[[#This Row],[latest_date]])</f>
        <v>161252.18</v>
      </c>
      <c r="P1423" s="15">
        <f>_xlfn.MAXIFS(performance_data[portfolio_value],performance_data[portfolio_id],performance_data[[#This Row],[portfolio_id]],performance_data[date],performance_data[[#This Row],[starting_date]])</f>
        <v>258822.33</v>
      </c>
      <c r="Q1423" s="15">
        <f>performance_data[[#This Row],[latest_value]]-performance_data[[#This Row],[starting_value]]</f>
        <v>-97570.15</v>
      </c>
      <c r="R1423" s="15">
        <f>performance_data[[#This Row],[net_inflows]]-performance_data[[#This Row],[net_outflows]]</f>
        <v>8531.4700000000012</v>
      </c>
      <c r="S1423" s="15" t="str">
        <f>IF(performance_data[[#This Row],[net_inflows]]&gt;AVERAGE(performance_data[net_inflows]),"High","Low")</f>
        <v>High</v>
      </c>
      <c r="T1423" s="15">
        <f>AVERAGEIF(performance_data[inflow_flag],performance_data[[#This Row],[inflow_flag]],performance_data[return_percentage])</f>
        <v>4.8467905675459724</v>
      </c>
      <c r="U1423" s="17">
        <f>IF(performance_data[[#This Row],[return_percentage]]&lt;performance_data[[#This Row],[benchmark_return]],1,0)</f>
        <v>0</v>
      </c>
      <c r="V1423" s="17">
        <f>COUNTIFS(performance_data[portfolio_id],performance_data[[#This Row],[portfolio_id]])</f>
        <v>32</v>
      </c>
      <c r="W1423" s="17">
        <f>COUNTIFS(performance_data[portfolio_id],performance_data[[#This Row],[portfolio_id]],
          performance_data[return_flag],1)</f>
        <v>13</v>
      </c>
      <c r="X1423" s="15">
        <f>performance_data[[#This Row],[underperform_flag_count]]/performance_data[[#This Row],[totalportfoliocount]]</f>
        <v>0.40625</v>
      </c>
    </row>
    <row r="1424" spans="1:24" x14ac:dyDescent="0.3">
      <c r="A1424">
        <v>3504</v>
      </c>
      <c r="B1424" s="1">
        <v>45407</v>
      </c>
      <c r="C1424">
        <v>99456.48</v>
      </c>
      <c r="D1424">
        <v>4.51</v>
      </c>
      <c r="E1424">
        <v>3.64</v>
      </c>
      <c r="F1424">
        <v>479.01</v>
      </c>
      <c r="G1424">
        <v>5858.85</v>
      </c>
      <c r="H1424" t="s">
        <v>2205</v>
      </c>
      <c r="I1424" t="s">
        <v>2211</v>
      </c>
      <c r="J1424">
        <v>4</v>
      </c>
      <c r="K1424" t="s">
        <v>2216</v>
      </c>
      <c r="L1424" t="str">
        <f>IF(performance_data[[#This Row],[return_percentage]]&gt;=performance_data[[#This Row],[benchmark_return]],"Higher","Lower")</f>
        <v>Higher</v>
      </c>
      <c r="M1424" s="14">
        <f xml:space="preserve"> _xlfn.MAXIFS(performance_data[date],performance_data[portfolio_id],performance_data[[#This Row],[portfolio_id]])</f>
        <v>45534</v>
      </c>
      <c r="N1424" s="14">
        <f xml:space="preserve"> _xlfn.MINIFS(performance_data[date],performance_data[portfolio_id],performance_data[[#This Row],[portfolio_id]])</f>
        <v>44874</v>
      </c>
      <c r="O1424" s="15">
        <f>_xlfn.MAXIFS(performance_data[portfolio_value],performance_data[portfolio_id],performance_data[[#This Row],[portfolio_id]],performance_data[date],performance_data[[#This Row],[latest_date]])</f>
        <v>161252.18</v>
      </c>
      <c r="P1424" s="15">
        <f>_xlfn.MAXIFS(performance_data[portfolio_value],performance_data[portfolio_id],performance_data[[#This Row],[portfolio_id]],performance_data[date],performance_data[[#This Row],[starting_date]])</f>
        <v>258822.33</v>
      </c>
      <c r="Q1424" s="15">
        <f>performance_data[[#This Row],[latest_value]]-performance_data[[#This Row],[starting_value]]</f>
        <v>-97570.15</v>
      </c>
      <c r="R1424" s="15">
        <f>performance_data[[#This Row],[net_inflows]]-performance_data[[#This Row],[net_outflows]]</f>
        <v>-5379.84</v>
      </c>
      <c r="S1424" s="15" t="str">
        <f>IF(performance_data[[#This Row],[net_inflows]]&gt;AVERAGE(performance_data[net_inflows]),"High","Low")</f>
        <v>Low</v>
      </c>
      <c r="T1424" s="15">
        <f>AVERAGEIF(performance_data[inflow_flag],performance_data[[#This Row],[inflow_flag]],performance_data[return_percentage])</f>
        <v>5.0457846277021572</v>
      </c>
      <c r="U1424" s="17">
        <f>IF(performance_data[[#This Row],[return_percentage]]&lt;performance_data[[#This Row],[benchmark_return]],1,0)</f>
        <v>0</v>
      </c>
      <c r="V1424" s="17">
        <f>COUNTIFS(performance_data[portfolio_id],performance_data[[#This Row],[portfolio_id]])</f>
        <v>32</v>
      </c>
      <c r="W1424" s="17">
        <f>COUNTIFS(performance_data[portfolio_id],performance_data[[#This Row],[portfolio_id]],
          performance_data[return_flag],1)</f>
        <v>13</v>
      </c>
      <c r="X1424" s="15">
        <f>performance_data[[#This Row],[underperform_flag_count]]/performance_data[[#This Row],[totalportfoliocount]]</f>
        <v>0.40625</v>
      </c>
    </row>
    <row r="1425" spans="1:24" x14ac:dyDescent="0.3">
      <c r="A1425">
        <v>3504</v>
      </c>
      <c r="B1425" s="1">
        <v>45245</v>
      </c>
      <c r="C1425">
        <v>139710.72</v>
      </c>
      <c r="D1425">
        <v>4.6500000000000004</v>
      </c>
      <c r="E1425">
        <v>3.83</v>
      </c>
      <c r="F1425">
        <v>8950.1200000000008</v>
      </c>
      <c r="G1425">
        <v>8967.01</v>
      </c>
      <c r="H1425" t="s">
        <v>2213</v>
      </c>
      <c r="I1425" t="s">
        <v>2217</v>
      </c>
      <c r="J1425">
        <v>11</v>
      </c>
      <c r="K1425" t="s">
        <v>2219</v>
      </c>
      <c r="L1425" t="str">
        <f>IF(performance_data[[#This Row],[return_percentage]]&gt;=performance_data[[#This Row],[benchmark_return]],"Higher","Lower")</f>
        <v>Higher</v>
      </c>
      <c r="M1425" s="14">
        <f xml:space="preserve"> _xlfn.MAXIFS(performance_data[date],performance_data[portfolio_id],performance_data[[#This Row],[portfolio_id]])</f>
        <v>45534</v>
      </c>
      <c r="N1425" s="14">
        <f xml:space="preserve"> _xlfn.MINIFS(performance_data[date],performance_data[portfolio_id],performance_data[[#This Row],[portfolio_id]])</f>
        <v>44874</v>
      </c>
      <c r="O1425" s="15">
        <f>_xlfn.MAXIFS(performance_data[portfolio_value],performance_data[portfolio_id],performance_data[[#This Row],[portfolio_id]],performance_data[date],performance_data[[#This Row],[latest_date]])</f>
        <v>161252.18</v>
      </c>
      <c r="P1425" s="15">
        <f>_xlfn.MAXIFS(performance_data[portfolio_value],performance_data[portfolio_id],performance_data[[#This Row],[portfolio_id]],performance_data[date],performance_data[[#This Row],[starting_date]])</f>
        <v>258822.33</v>
      </c>
      <c r="Q1425" s="15">
        <f>performance_data[[#This Row],[latest_value]]-performance_data[[#This Row],[starting_value]]</f>
        <v>-97570.15</v>
      </c>
      <c r="R1425" s="15">
        <f>performance_data[[#This Row],[net_inflows]]-performance_data[[#This Row],[net_outflows]]</f>
        <v>-16.889999999999418</v>
      </c>
      <c r="S1425" s="15" t="str">
        <f>IF(performance_data[[#This Row],[net_inflows]]&gt;AVERAGE(performance_data[net_inflows]),"High","Low")</f>
        <v>Low</v>
      </c>
      <c r="T1425" s="15">
        <f>AVERAGEIF(performance_data[inflow_flag],performance_data[[#This Row],[inflow_flag]],performance_data[return_percentage])</f>
        <v>5.0457846277021572</v>
      </c>
      <c r="U1425" s="17">
        <f>IF(performance_data[[#This Row],[return_percentage]]&lt;performance_data[[#This Row],[benchmark_return]],1,0)</f>
        <v>0</v>
      </c>
      <c r="V1425" s="17">
        <f>COUNTIFS(performance_data[portfolio_id],performance_data[[#This Row],[portfolio_id]])</f>
        <v>32</v>
      </c>
      <c r="W1425" s="17">
        <f>COUNTIFS(performance_data[portfolio_id],performance_data[[#This Row],[portfolio_id]],
          performance_data[return_flag],1)</f>
        <v>13</v>
      </c>
      <c r="X1425" s="15">
        <f>performance_data[[#This Row],[underperform_flag_count]]/performance_data[[#This Row],[totalportfoliocount]]</f>
        <v>0.40625</v>
      </c>
    </row>
    <row r="1426" spans="1:24" x14ac:dyDescent="0.3">
      <c r="A1426">
        <v>3504</v>
      </c>
      <c r="B1426" s="1">
        <v>45064</v>
      </c>
      <c r="C1426">
        <v>403131.49</v>
      </c>
      <c r="D1426">
        <v>-9.2899999999999991</v>
      </c>
      <c r="E1426">
        <v>-9.17</v>
      </c>
      <c r="F1426">
        <v>7645.11</v>
      </c>
      <c r="G1426">
        <v>15371.61</v>
      </c>
      <c r="H1426" t="s">
        <v>2213</v>
      </c>
      <c r="I1426" t="s">
        <v>2211</v>
      </c>
      <c r="J1426">
        <v>5</v>
      </c>
      <c r="K1426" t="s">
        <v>2223</v>
      </c>
      <c r="L1426" t="str">
        <f>IF(performance_data[[#This Row],[return_percentage]]&gt;=performance_data[[#This Row],[benchmark_return]],"Higher","Lower")</f>
        <v>Lower</v>
      </c>
      <c r="M1426" s="14">
        <f xml:space="preserve"> _xlfn.MAXIFS(performance_data[date],performance_data[portfolio_id],performance_data[[#This Row],[portfolio_id]])</f>
        <v>45534</v>
      </c>
      <c r="N1426" s="14">
        <f xml:space="preserve"> _xlfn.MINIFS(performance_data[date],performance_data[portfolio_id],performance_data[[#This Row],[portfolio_id]])</f>
        <v>44874</v>
      </c>
      <c r="O1426" s="15">
        <f>_xlfn.MAXIFS(performance_data[portfolio_value],performance_data[portfolio_id],performance_data[[#This Row],[portfolio_id]],performance_data[date],performance_data[[#This Row],[latest_date]])</f>
        <v>161252.18</v>
      </c>
      <c r="P1426" s="15">
        <f>_xlfn.MAXIFS(performance_data[portfolio_value],performance_data[portfolio_id],performance_data[[#This Row],[portfolio_id]],performance_data[date],performance_data[[#This Row],[starting_date]])</f>
        <v>258822.33</v>
      </c>
      <c r="Q1426" s="15">
        <f>performance_data[[#This Row],[latest_value]]-performance_data[[#This Row],[starting_value]]</f>
        <v>-97570.15</v>
      </c>
      <c r="R1426" s="15">
        <f>performance_data[[#This Row],[net_inflows]]-performance_data[[#This Row],[net_outflows]]</f>
        <v>-7726.5000000000009</v>
      </c>
      <c r="S1426" s="15" t="str">
        <f>IF(performance_data[[#This Row],[net_inflows]]&gt;AVERAGE(performance_data[net_inflows]),"High","Low")</f>
        <v>Low</v>
      </c>
      <c r="T1426" s="15">
        <f>AVERAGEIF(performance_data[inflow_flag],performance_data[[#This Row],[inflow_flag]],performance_data[return_percentage])</f>
        <v>5.0457846277021572</v>
      </c>
      <c r="U1426" s="17">
        <f>IF(performance_data[[#This Row],[return_percentage]]&lt;performance_data[[#This Row],[benchmark_return]],1,0)</f>
        <v>1</v>
      </c>
      <c r="V1426" s="17">
        <f>COUNTIFS(performance_data[portfolio_id],performance_data[[#This Row],[portfolio_id]])</f>
        <v>32</v>
      </c>
      <c r="W1426" s="17">
        <f>COUNTIFS(performance_data[portfolio_id],performance_data[[#This Row],[portfolio_id]],
          performance_data[return_flag],1)</f>
        <v>13</v>
      </c>
      <c r="X1426" s="15">
        <f>performance_data[[#This Row],[underperform_flag_count]]/performance_data[[#This Row],[totalportfoliocount]]</f>
        <v>0.40625</v>
      </c>
    </row>
    <row r="1427" spans="1:24" x14ac:dyDescent="0.3">
      <c r="A1427">
        <v>3504</v>
      </c>
      <c r="B1427" s="1">
        <v>45416</v>
      </c>
      <c r="C1427">
        <v>425097.28</v>
      </c>
      <c r="D1427">
        <v>-2.54</v>
      </c>
      <c r="E1427">
        <v>-2.2799999999999998</v>
      </c>
      <c r="F1427">
        <v>10655.66</v>
      </c>
      <c r="G1427">
        <v>10639.69</v>
      </c>
      <c r="H1427" t="s">
        <v>2205</v>
      </c>
      <c r="I1427" t="s">
        <v>2211</v>
      </c>
      <c r="J1427">
        <v>5</v>
      </c>
      <c r="K1427" t="s">
        <v>2223</v>
      </c>
      <c r="L1427" t="str">
        <f>IF(performance_data[[#This Row],[return_percentage]]&gt;=performance_data[[#This Row],[benchmark_return]],"Higher","Lower")</f>
        <v>Lower</v>
      </c>
      <c r="M1427" s="14">
        <f xml:space="preserve"> _xlfn.MAXIFS(performance_data[date],performance_data[portfolio_id],performance_data[[#This Row],[portfolio_id]])</f>
        <v>45534</v>
      </c>
      <c r="N1427" s="14">
        <f xml:space="preserve"> _xlfn.MINIFS(performance_data[date],performance_data[portfolio_id],performance_data[[#This Row],[portfolio_id]])</f>
        <v>44874</v>
      </c>
      <c r="O1427" s="15">
        <f>_xlfn.MAXIFS(performance_data[portfolio_value],performance_data[portfolio_id],performance_data[[#This Row],[portfolio_id]],performance_data[date],performance_data[[#This Row],[latest_date]])</f>
        <v>161252.18</v>
      </c>
      <c r="P1427" s="15">
        <f>_xlfn.MAXIFS(performance_data[portfolio_value],performance_data[portfolio_id],performance_data[[#This Row],[portfolio_id]],performance_data[date],performance_data[[#This Row],[starting_date]])</f>
        <v>258822.33</v>
      </c>
      <c r="Q1427" s="15">
        <f>performance_data[[#This Row],[latest_value]]-performance_data[[#This Row],[starting_value]]</f>
        <v>-97570.15</v>
      </c>
      <c r="R1427" s="15">
        <f>performance_data[[#This Row],[net_inflows]]-performance_data[[#This Row],[net_outflows]]</f>
        <v>15.969999999999345</v>
      </c>
      <c r="S1427" s="15" t="str">
        <f>IF(performance_data[[#This Row],[net_inflows]]&gt;AVERAGE(performance_data[net_inflows]),"High","Low")</f>
        <v>High</v>
      </c>
      <c r="T1427" s="15">
        <f>AVERAGEIF(performance_data[inflow_flag],performance_data[[#This Row],[inflow_flag]],performance_data[return_percentage])</f>
        <v>4.8467905675459724</v>
      </c>
      <c r="U1427" s="17">
        <f>IF(performance_data[[#This Row],[return_percentage]]&lt;performance_data[[#This Row],[benchmark_return]],1,0)</f>
        <v>1</v>
      </c>
      <c r="V1427" s="17">
        <f>COUNTIFS(performance_data[portfolio_id],performance_data[[#This Row],[portfolio_id]])</f>
        <v>32</v>
      </c>
      <c r="W1427" s="17">
        <f>COUNTIFS(performance_data[portfolio_id],performance_data[[#This Row],[portfolio_id]],
          performance_data[return_flag],1)</f>
        <v>13</v>
      </c>
      <c r="X1427" s="15">
        <f>performance_data[[#This Row],[underperform_flag_count]]/performance_data[[#This Row],[totalportfoliocount]]</f>
        <v>0.40625</v>
      </c>
    </row>
    <row r="1428" spans="1:24" x14ac:dyDescent="0.3">
      <c r="A1428">
        <v>3504</v>
      </c>
      <c r="B1428" s="1">
        <v>45412</v>
      </c>
      <c r="C1428">
        <v>273135.24</v>
      </c>
      <c r="D1428">
        <v>-7.72</v>
      </c>
      <c r="E1428">
        <v>-7.37</v>
      </c>
      <c r="F1428">
        <v>14544.89</v>
      </c>
      <c r="G1428">
        <v>17017.14</v>
      </c>
      <c r="H1428" t="s">
        <v>2205</v>
      </c>
      <c r="I1428" t="s">
        <v>2211</v>
      </c>
      <c r="J1428">
        <v>4</v>
      </c>
      <c r="K1428" t="s">
        <v>2216</v>
      </c>
      <c r="L1428" t="str">
        <f>IF(performance_data[[#This Row],[return_percentage]]&gt;=performance_data[[#This Row],[benchmark_return]],"Higher","Lower")</f>
        <v>Lower</v>
      </c>
      <c r="M1428" s="14">
        <f xml:space="preserve"> _xlfn.MAXIFS(performance_data[date],performance_data[portfolio_id],performance_data[[#This Row],[portfolio_id]])</f>
        <v>45534</v>
      </c>
      <c r="N1428" s="14">
        <f xml:space="preserve"> _xlfn.MINIFS(performance_data[date],performance_data[portfolio_id],performance_data[[#This Row],[portfolio_id]])</f>
        <v>44874</v>
      </c>
      <c r="O1428" s="15">
        <f>_xlfn.MAXIFS(performance_data[portfolio_value],performance_data[portfolio_id],performance_data[[#This Row],[portfolio_id]],performance_data[date],performance_data[[#This Row],[latest_date]])</f>
        <v>161252.18</v>
      </c>
      <c r="P1428" s="15">
        <f>_xlfn.MAXIFS(performance_data[portfolio_value],performance_data[portfolio_id],performance_data[[#This Row],[portfolio_id]],performance_data[date],performance_data[[#This Row],[starting_date]])</f>
        <v>258822.33</v>
      </c>
      <c r="Q1428" s="15">
        <f>performance_data[[#This Row],[latest_value]]-performance_data[[#This Row],[starting_value]]</f>
        <v>-97570.15</v>
      </c>
      <c r="R1428" s="15">
        <f>performance_data[[#This Row],[net_inflows]]-performance_data[[#This Row],[net_outflows]]</f>
        <v>-2472.25</v>
      </c>
      <c r="S1428" s="15" t="str">
        <f>IF(performance_data[[#This Row],[net_inflows]]&gt;AVERAGE(performance_data[net_inflows]),"High","Low")</f>
        <v>High</v>
      </c>
      <c r="T1428" s="15">
        <f>AVERAGEIF(performance_data[inflow_flag],performance_data[[#This Row],[inflow_flag]],performance_data[return_percentage])</f>
        <v>4.8467905675459724</v>
      </c>
      <c r="U1428" s="17">
        <f>IF(performance_data[[#This Row],[return_percentage]]&lt;performance_data[[#This Row],[benchmark_return]],1,0)</f>
        <v>1</v>
      </c>
      <c r="V1428" s="17">
        <f>COUNTIFS(performance_data[portfolio_id],performance_data[[#This Row],[portfolio_id]])</f>
        <v>32</v>
      </c>
      <c r="W1428" s="17">
        <f>COUNTIFS(performance_data[portfolio_id],performance_data[[#This Row],[portfolio_id]],
          performance_data[return_flag],1)</f>
        <v>13</v>
      </c>
      <c r="X1428" s="15">
        <f>performance_data[[#This Row],[underperform_flag_count]]/performance_data[[#This Row],[totalportfoliocount]]</f>
        <v>0.40625</v>
      </c>
    </row>
    <row r="1429" spans="1:24" x14ac:dyDescent="0.3">
      <c r="A1429">
        <v>3504</v>
      </c>
      <c r="B1429" s="1">
        <v>45433</v>
      </c>
      <c r="C1429">
        <v>487562.44</v>
      </c>
      <c r="D1429">
        <v>4.07</v>
      </c>
      <c r="E1429">
        <v>4.1399999999999997</v>
      </c>
      <c r="F1429">
        <v>4187.99</v>
      </c>
      <c r="G1429">
        <v>16252.41</v>
      </c>
      <c r="H1429" t="s">
        <v>2205</v>
      </c>
      <c r="I1429" t="s">
        <v>2211</v>
      </c>
      <c r="J1429">
        <v>5</v>
      </c>
      <c r="K1429" t="s">
        <v>2223</v>
      </c>
      <c r="L1429" t="str">
        <f>IF(performance_data[[#This Row],[return_percentage]]&gt;=performance_data[[#This Row],[benchmark_return]],"Higher","Lower")</f>
        <v>Lower</v>
      </c>
      <c r="M1429" s="14">
        <f xml:space="preserve"> _xlfn.MAXIFS(performance_data[date],performance_data[portfolio_id],performance_data[[#This Row],[portfolio_id]])</f>
        <v>45534</v>
      </c>
      <c r="N1429" s="14">
        <f xml:space="preserve"> _xlfn.MINIFS(performance_data[date],performance_data[portfolio_id],performance_data[[#This Row],[portfolio_id]])</f>
        <v>44874</v>
      </c>
      <c r="O1429" s="15">
        <f>_xlfn.MAXIFS(performance_data[portfolio_value],performance_data[portfolio_id],performance_data[[#This Row],[portfolio_id]],performance_data[date],performance_data[[#This Row],[latest_date]])</f>
        <v>161252.18</v>
      </c>
      <c r="P1429" s="15">
        <f>_xlfn.MAXIFS(performance_data[portfolio_value],performance_data[portfolio_id],performance_data[[#This Row],[portfolio_id]],performance_data[date],performance_data[[#This Row],[starting_date]])</f>
        <v>258822.33</v>
      </c>
      <c r="Q1429" s="15">
        <f>performance_data[[#This Row],[latest_value]]-performance_data[[#This Row],[starting_value]]</f>
        <v>-97570.15</v>
      </c>
      <c r="R1429" s="15">
        <f>performance_data[[#This Row],[net_inflows]]-performance_data[[#This Row],[net_outflows]]</f>
        <v>-12064.42</v>
      </c>
      <c r="S1429" s="15" t="str">
        <f>IF(performance_data[[#This Row],[net_inflows]]&gt;AVERAGE(performance_data[net_inflows]),"High","Low")</f>
        <v>Low</v>
      </c>
      <c r="T1429" s="15">
        <f>AVERAGEIF(performance_data[inflow_flag],performance_data[[#This Row],[inflow_flag]],performance_data[return_percentage])</f>
        <v>5.0457846277021572</v>
      </c>
      <c r="U1429" s="17">
        <f>IF(performance_data[[#This Row],[return_percentage]]&lt;performance_data[[#This Row],[benchmark_return]],1,0)</f>
        <v>1</v>
      </c>
      <c r="V1429" s="17">
        <f>COUNTIFS(performance_data[portfolio_id],performance_data[[#This Row],[portfolio_id]])</f>
        <v>32</v>
      </c>
      <c r="W1429" s="17">
        <f>COUNTIFS(performance_data[portfolio_id],performance_data[[#This Row],[portfolio_id]],
          performance_data[return_flag],1)</f>
        <v>13</v>
      </c>
      <c r="X1429" s="15">
        <f>performance_data[[#This Row],[underperform_flag_count]]/performance_data[[#This Row],[totalportfoliocount]]</f>
        <v>0.40625</v>
      </c>
    </row>
    <row r="1430" spans="1:24" x14ac:dyDescent="0.3">
      <c r="A1430">
        <v>3504</v>
      </c>
      <c r="B1430" s="1">
        <v>45326</v>
      </c>
      <c r="C1430">
        <v>218651.86</v>
      </c>
      <c r="D1430">
        <v>-8.98</v>
      </c>
      <c r="E1430">
        <v>-9.7100000000000009</v>
      </c>
      <c r="F1430">
        <v>10811.59</v>
      </c>
      <c r="G1430">
        <v>18571.73</v>
      </c>
      <c r="H1430" t="s">
        <v>2205</v>
      </c>
      <c r="I1430" t="s">
        <v>2206</v>
      </c>
      <c r="J1430">
        <v>2</v>
      </c>
      <c r="K1430" t="s">
        <v>2226</v>
      </c>
      <c r="L1430" t="str">
        <f>IF(performance_data[[#This Row],[return_percentage]]&gt;=performance_data[[#This Row],[benchmark_return]],"Higher","Lower")</f>
        <v>Higher</v>
      </c>
      <c r="M1430" s="14">
        <f xml:space="preserve"> _xlfn.MAXIFS(performance_data[date],performance_data[portfolio_id],performance_data[[#This Row],[portfolio_id]])</f>
        <v>45534</v>
      </c>
      <c r="N1430" s="14">
        <f xml:space="preserve"> _xlfn.MINIFS(performance_data[date],performance_data[portfolio_id],performance_data[[#This Row],[portfolio_id]])</f>
        <v>44874</v>
      </c>
      <c r="O1430" s="15">
        <f>_xlfn.MAXIFS(performance_data[portfolio_value],performance_data[portfolio_id],performance_data[[#This Row],[portfolio_id]],performance_data[date],performance_data[[#This Row],[latest_date]])</f>
        <v>161252.18</v>
      </c>
      <c r="P1430" s="15">
        <f>_xlfn.MAXIFS(performance_data[portfolio_value],performance_data[portfolio_id],performance_data[[#This Row],[portfolio_id]],performance_data[date],performance_data[[#This Row],[starting_date]])</f>
        <v>258822.33</v>
      </c>
      <c r="Q1430" s="15">
        <f>performance_data[[#This Row],[latest_value]]-performance_data[[#This Row],[starting_value]]</f>
        <v>-97570.15</v>
      </c>
      <c r="R1430" s="15">
        <f>performance_data[[#This Row],[net_inflows]]-performance_data[[#This Row],[net_outflows]]</f>
        <v>-7760.1399999999994</v>
      </c>
      <c r="S1430" s="15" t="str">
        <f>IF(performance_data[[#This Row],[net_inflows]]&gt;AVERAGE(performance_data[net_inflows]),"High","Low")</f>
        <v>High</v>
      </c>
      <c r="T1430" s="15">
        <f>AVERAGEIF(performance_data[inflow_flag],performance_data[[#This Row],[inflow_flag]],performance_data[return_percentage])</f>
        <v>4.8467905675459724</v>
      </c>
      <c r="U1430" s="17">
        <f>IF(performance_data[[#This Row],[return_percentage]]&lt;performance_data[[#This Row],[benchmark_return]],1,0)</f>
        <v>0</v>
      </c>
      <c r="V1430" s="17">
        <f>COUNTIFS(performance_data[portfolio_id],performance_data[[#This Row],[portfolio_id]])</f>
        <v>32</v>
      </c>
      <c r="W1430" s="17">
        <f>COUNTIFS(performance_data[portfolio_id],performance_data[[#This Row],[portfolio_id]],
          performance_data[return_flag],1)</f>
        <v>13</v>
      </c>
      <c r="X1430" s="15">
        <f>performance_data[[#This Row],[underperform_flag_count]]/performance_data[[#This Row],[totalportfoliocount]]</f>
        <v>0.40625</v>
      </c>
    </row>
    <row r="1431" spans="1:24" x14ac:dyDescent="0.3">
      <c r="A1431">
        <v>3504</v>
      </c>
      <c r="B1431" s="1">
        <v>45128</v>
      </c>
      <c r="C1431">
        <v>44727.33</v>
      </c>
      <c r="D1431">
        <v>-8.8699999999999992</v>
      </c>
      <c r="E1431">
        <v>-9.2899999999999991</v>
      </c>
      <c r="F1431">
        <v>13690.35</v>
      </c>
      <c r="G1431">
        <v>15242.12</v>
      </c>
      <c r="H1431" t="s">
        <v>2213</v>
      </c>
      <c r="I1431" t="s">
        <v>2209</v>
      </c>
      <c r="J1431">
        <v>7</v>
      </c>
      <c r="K1431" t="s">
        <v>2210</v>
      </c>
      <c r="L1431" t="str">
        <f>IF(performance_data[[#This Row],[return_percentage]]&gt;=performance_data[[#This Row],[benchmark_return]],"Higher","Lower")</f>
        <v>Higher</v>
      </c>
      <c r="M1431" s="14">
        <f xml:space="preserve"> _xlfn.MAXIFS(performance_data[date],performance_data[portfolio_id],performance_data[[#This Row],[portfolio_id]])</f>
        <v>45534</v>
      </c>
      <c r="N1431" s="14">
        <f xml:space="preserve"> _xlfn.MINIFS(performance_data[date],performance_data[portfolio_id],performance_data[[#This Row],[portfolio_id]])</f>
        <v>44874</v>
      </c>
      <c r="O1431" s="15">
        <f>_xlfn.MAXIFS(performance_data[portfolio_value],performance_data[portfolio_id],performance_data[[#This Row],[portfolio_id]],performance_data[date],performance_data[[#This Row],[latest_date]])</f>
        <v>161252.18</v>
      </c>
      <c r="P1431" s="15">
        <f>_xlfn.MAXIFS(performance_data[portfolio_value],performance_data[portfolio_id],performance_data[[#This Row],[portfolio_id]],performance_data[date],performance_data[[#This Row],[starting_date]])</f>
        <v>258822.33</v>
      </c>
      <c r="Q1431" s="15">
        <f>performance_data[[#This Row],[latest_value]]-performance_data[[#This Row],[starting_value]]</f>
        <v>-97570.15</v>
      </c>
      <c r="R1431" s="15">
        <f>performance_data[[#This Row],[net_inflows]]-performance_data[[#This Row],[net_outflows]]</f>
        <v>-1551.7700000000004</v>
      </c>
      <c r="S1431" s="15" t="str">
        <f>IF(performance_data[[#This Row],[net_inflows]]&gt;AVERAGE(performance_data[net_inflows]),"High","Low")</f>
        <v>High</v>
      </c>
      <c r="T1431" s="15">
        <f>AVERAGEIF(performance_data[inflow_flag],performance_data[[#This Row],[inflow_flag]],performance_data[return_percentage])</f>
        <v>4.8467905675459724</v>
      </c>
      <c r="U1431" s="17">
        <f>IF(performance_data[[#This Row],[return_percentage]]&lt;performance_data[[#This Row],[benchmark_return]],1,0)</f>
        <v>0</v>
      </c>
      <c r="V1431" s="17">
        <f>COUNTIFS(performance_data[portfolio_id],performance_data[[#This Row],[portfolio_id]])</f>
        <v>32</v>
      </c>
      <c r="W1431" s="17">
        <f>COUNTIFS(performance_data[portfolio_id],performance_data[[#This Row],[portfolio_id]],
          performance_data[return_flag],1)</f>
        <v>13</v>
      </c>
      <c r="X1431" s="15">
        <f>performance_data[[#This Row],[underperform_flag_count]]/performance_data[[#This Row],[totalportfoliocount]]</f>
        <v>0.40625</v>
      </c>
    </row>
    <row r="1432" spans="1:24" x14ac:dyDescent="0.3">
      <c r="A1432">
        <v>3504</v>
      </c>
      <c r="B1432" s="1">
        <v>44962</v>
      </c>
      <c r="C1432">
        <v>262003.6</v>
      </c>
      <c r="D1432">
        <v>1.85</v>
      </c>
      <c r="E1432">
        <v>2.17</v>
      </c>
      <c r="F1432">
        <v>12605.77</v>
      </c>
      <c r="G1432">
        <v>19924.650000000001</v>
      </c>
      <c r="H1432" t="s">
        <v>2213</v>
      </c>
      <c r="I1432" t="s">
        <v>2206</v>
      </c>
      <c r="J1432">
        <v>2</v>
      </c>
      <c r="K1432" t="s">
        <v>2226</v>
      </c>
      <c r="L1432" t="str">
        <f>IF(performance_data[[#This Row],[return_percentage]]&gt;=performance_data[[#This Row],[benchmark_return]],"Higher","Lower")</f>
        <v>Lower</v>
      </c>
      <c r="M1432" s="14">
        <f xml:space="preserve"> _xlfn.MAXIFS(performance_data[date],performance_data[portfolio_id],performance_data[[#This Row],[portfolio_id]])</f>
        <v>45534</v>
      </c>
      <c r="N1432" s="14">
        <f xml:space="preserve"> _xlfn.MINIFS(performance_data[date],performance_data[portfolio_id],performance_data[[#This Row],[portfolio_id]])</f>
        <v>44874</v>
      </c>
      <c r="O1432" s="15">
        <f>_xlfn.MAXIFS(performance_data[portfolio_value],performance_data[portfolio_id],performance_data[[#This Row],[portfolio_id]],performance_data[date],performance_data[[#This Row],[latest_date]])</f>
        <v>161252.18</v>
      </c>
      <c r="P1432" s="15">
        <f>_xlfn.MAXIFS(performance_data[portfolio_value],performance_data[portfolio_id],performance_data[[#This Row],[portfolio_id]],performance_data[date],performance_data[[#This Row],[starting_date]])</f>
        <v>258822.33</v>
      </c>
      <c r="Q1432" s="15">
        <f>performance_data[[#This Row],[latest_value]]-performance_data[[#This Row],[starting_value]]</f>
        <v>-97570.15</v>
      </c>
      <c r="R1432" s="15">
        <f>performance_data[[#This Row],[net_inflows]]-performance_data[[#This Row],[net_outflows]]</f>
        <v>-7318.880000000001</v>
      </c>
      <c r="S1432" s="15" t="str">
        <f>IF(performance_data[[#This Row],[net_inflows]]&gt;AVERAGE(performance_data[net_inflows]),"High","Low")</f>
        <v>High</v>
      </c>
      <c r="T1432" s="15">
        <f>AVERAGEIF(performance_data[inflow_flag],performance_data[[#This Row],[inflow_flag]],performance_data[return_percentage])</f>
        <v>4.8467905675459724</v>
      </c>
      <c r="U1432" s="17">
        <f>IF(performance_data[[#This Row],[return_percentage]]&lt;performance_data[[#This Row],[benchmark_return]],1,0)</f>
        <v>1</v>
      </c>
      <c r="V1432" s="17">
        <f>COUNTIFS(performance_data[portfolio_id],performance_data[[#This Row],[portfolio_id]])</f>
        <v>32</v>
      </c>
      <c r="W1432" s="17">
        <f>COUNTIFS(performance_data[portfolio_id],performance_data[[#This Row],[portfolio_id]],
          performance_data[return_flag],1)</f>
        <v>13</v>
      </c>
      <c r="X1432" s="15">
        <f>performance_data[[#This Row],[underperform_flag_count]]/performance_data[[#This Row],[totalportfoliocount]]</f>
        <v>0.40625</v>
      </c>
    </row>
    <row r="1433" spans="1:24" x14ac:dyDescent="0.3">
      <c r="A1433">
        <v>3504</v>
      </c>
      <c r="B1433" s="1">
        <v>45035</v>
      </c>
      <c r="C1433">
        <v>160871.26</v>
      </c>
      <c r="D1433">
        <v>-2.34</v>
      </c>
      <c r="E1433">
        <v>-2.71</v>
      </c>
      <c r="F1433">
        <v>14254.79</v>
      </c>
      <c r="G1433">
        <v>4232.84</v>
      </c>
      <c r="H1433" t="s">
        <v>2213</v>
      </c>
      <c r="I1433" t="s">
        <v>2211</v>
      </c>
      <c r="J1433">
        <v>4</v>
      </c>
      <c r="K1433" t="s">
        <v>2216</v>
      </c>
      <c r="L1433" t="str">
        <f>IF(performance_data[[#This Row],[return_percentage]]&gt;=performance_data[[#This Row],[benchmark_return]],"Higher","Lower")</f>
        <v>Higher</v>
      </c>
      <c r="M1433" s="14">
        <f xml:space="preserve"> _xlfn.MAXIFS(performance_data[date],performance_data[portfolio_id],performance_data[[#This Row],[portfolio_id]])</f>
        <v>45534</v>
      </c>
      <c r="N1433" s="14">
        <f xml:space="preserve"> _xlfn.MINIFS(performance_data[date],performance_data[portfolio_id],performance_data[[#This Row],[portfolio_id]])</f>
        <v>44874</v>
      </c>
      <c r="O1433" s="15">
        <f>_xlfn.MAXIFS(performance_data[portfolio_value],performance_data[portfolio_id],performance_data[[#This Row],[portfolio_id]],performance_data[date],performance_data[[#This Row],[latest_date]])</f>
        <v>161252.18</v>
      </c>
      <c r="P1433" s="15">
        <f>_xlfn.MAXIFS(performance_data[portfolio_value],performance_data[portfolio_id],performance_data[[#This Row],[portfolio_id]],performance_data[date],performance_data[[#This Row],[starting_date]])</f>
        <v>258822.33</v>
      </c>
      <c r="Q1433" s="15">
        <f>performance_data[[#This Row],[latest_value]]-performance_data[[#This Row],[starting_value]]</f>
        <v>-97570.15</v>
      </c>
      <c r="R1433" s="15">
        <f>performance_data[[#This Row],[net_inflows]]-performance_data[[#This Row],[net_outflows]]</f>
        <v>10021.950000000001</v>
      </c>
      <c r="S1433" s="15" t="str">
        <f>IF(performance_data[[#This Row],[net_inflows]]&gt;AVERAGE(performance_data[net_inflows]),"High","Low")</f>
        <v>High</v>
      </c>
      <c r="T1433" s="15">
        <f>AVERAGEIF(performance_data[inflow_flag],performance_data[[#This Row],[inflow_flag]],performance_data[return_percentage])</f>
        <v>4.8467905675459724</v>
      </c>
      <c r="U1433" s="17">
        <f>IF(performance_data[[#This Row],[return_percentage]]&lt;performance_data[[#This Row],[benchmark_return]],1,0)</f>
        <v>0</v>
      </c>
      <c r="V1433" s="17">
        <f>COUNTIFS(performance_data[portfolio_id],performance_data[[#This Row],[portfolio_id]])</f>
        <v>32</v>
      </c>
      <c r="W1433" s="17">
        <f>COUNTIFS(performance_data[portfolio_id],performance_data[[#This Row],[portfolio_id]],
          performance_data[return_flag],1)</f>
        <v>13</v>
      </c>
      <c r="X1433" s="15">
        <f>performance_data[[#This Row],[underperform_flag_count]]/performance_data[[#This Row],[totalportfoliocount]]</f>
        <v>0.40625</v>
      </c>
    </row>
    <row r="1434" spans="1:24" x14ac:dyDescent="0.3">
      <c r="A1434">
        <v>3504</v>
      </c>
      <c r="B1434" s="1">
        <v>45210</v>
      </c>
      <c r="C1434">
        <v>350136.74</v>
      </c>
      <c r="D1434">
        <v>17.88</v>
      </c>
      <c r="E1434">
        <v>15.45</v>
      </c>
      <c r="F1434">
        <v>17742.310000000001</v>
      </c>
      <c r="G1434">
        <v>5288.86</v>
      </c>
      <c r="H1434" t="s">
        <v>2213</v>
      </c>
      <c r="I1434" t="s">
        <v>2217</v>
      </c>
      <c r="J1434">
        <v>10</v>
      </c>
      <c r="K1434" t="s">
        <v>2224</v>
      </c>
      <c r="L1434" t="str">
        <f>IF(performance_data[[#This Row],[return_percentage]]&gt;=performance_data[[#This Row],[benchmark_return]],"Higher","Lower")</f>
        <v>Higher</v>
      </c>
      <c r="M1434" s="14">
        <f xml:space="preserve"> _xlfn.MAXIFS(performance_data[date],performance_data[portfolio_id],performance_data[[#This Row],[portfolio_id]])</f>
        <v>45534</v>
      </c>
      <c r="N1434" s="14">
        <f xml:space="preserve"> _xlfn.MINIFS(performance_data[date],performance_data[portfolio_id],performance_data[[#This Row],[portfolio_id]])</f>
        <v>44874</v>
      </c>
      <c r="O1434" s="15">
        <f>_xlfn.MAXIFS(performance_data[portfolio_value],performance_data[portfolio_id],performance_data[[#This Row],[portfolio_id]],performance_data[date],performance_data[[#This Row],[latest_date]])</f>
        <v>161252.18</v>
      </c>
      <c r="P1434" s="15">
        <f>_xlfn.MAXIFS(performance_data[portfolio_value],performance_data[portfolio_id],performance_data[[#This Row],[portfolio_id]],performance_data[date],performance_data[[#This Row],[starting_date]])</f>
        <v>258822.33</v>
      </c>
      <c r="Q1434" s="15">
        <f>performance_data[[#This Row],[latest_value]]-performance_data[[#This Row],[starting_value]]</f>
        <v>-97570.15</v>
      </c>
      <c r="R1434" s="15">
        <f>performance_data[[#This Row],[net_inflows]]-performance_data[[#This Row],[net_outflows]]</f>
        <v>12453.45</v>
      </c>
      <c r="S1434" s="15" t="str">
        <f>IF(performance_data[[#This Row],[net_inflows]]&gt;AVERAGE(performance_data[net_inflows]),"High","Low")</f>
        <v>High</v>
      </c>
      <c r="T1434" s="15">
        <f>AVERAGEIF(performance_data[inflow_flag],performance_data[[#This Row],[inflow_flag]],performance_data[return_percentage])</f>
        <v>4.8467905675459724</v>
      </c>
      <c r="U1434" s="17">
        <f>IF(performance_data[[#This Row],[return_percentage]]&lt;performance_data[[#This Row],[benchmark_return]],1,0)</f>
        <v>0</v>
      </c>
      <c r="V1434" s="17">
        <f>COUNTIFS(performance_data[portfolio_id],performance_data[[#This Row],[portfolio_id]])</f>
        <v>32</v>
      </c>
      <c r="W1434" s="17">
        <f>COUNTIFS(performance_data[portfolio_id],performance_data[[#This Row],[portfolio_id]],
          performance_data[return_flag],1)</f>
        <v>13</v>
      </c>
      <c r="X1434" s="15">
        <f>performance_data[[#This Row],[underperform_flag_count]]/performance_data[[#This Row],[totalportfoliocount]]</f>
        <v>0.40625</v>
      </c>
    </row>
    <row r="1435" spans="1:24" x14ac:dyDescent="0.3">
      <c r="A1435">
        <v>3558</v>
      </c>
      <c r="B1435" s="1">
        <v>45437</v>
      </c>
      <c r="C1435">
        <v>437592.95</v>
      </c>
      <c r="D1435">
        <v>-0.08</v>
      </c>
      <c r="E1435">
        <v>-7.0000000000000007E-2</v>
      </c>
      <c r="F1435">
        <v>15777.83</v>
      </c>
      <c r="G1435">
        <v>10530.87</v>
      </c>
      <c r="H1435" t="s">
        <v>2205</v>
      </c>
      <c r="I1435" t="s">
        <v>2211</v>
      </c>
      <c r="J1435">
        <v>5</v>
      </c>
      <c r="K1435" t="s">
        <v>2223</v>
      </c>
      <c r="L1435" t="str">
        <f>IF(performance_data[[#This Row],[return_percentage]]&gt;=performance_data[[#This Row],[benchmark_return]],"Higher","Lower")</f>
        <v>Lower</v>
      </c>
      <c r="M1435" s="14">
        <f xml:space="preserve"> _xlfn.MAXIFS(performance_data[date],performance_data[portfolio_id],performance_data[[#This Row],[portfolio_id]])</f>
        <v>45552</v>
      </c>
      <c r="N1435" s="14">
        <f xml:space="preserve"> _xlfn.MINIFS(performance_data[date],performance_data[portfolio_id],performance_data[[#This Row],[portfolio_id]])</f>
        <v>44854</v>
      </c>
      <c r="O1435" s="15">
        <f>_xlfn.MAXIFS(performance_data[portfolio_value],performance_data[portfolio_id],performance_data[[#This Row],[portfolio_id]],performance_data[date],performance_data[[#This Row],[latest_date]])</f>
        <v>181907.23</v>
      </c>
      <c r="P1435" s="15">
        <f>_xlfn.MAXIFS(performance_data[portfolio_value],performance_data[portfolio_id],performance_data[[#This Row],[portfolio_id]],performance_data[date],performance_data[[#This Row],[starting_date]])</f>
        <v>14415.89</v>
      </c>
      <c r="Q1435" s="15">
        <f>performance_data[[#This Row],[latest_value]]-performance_data[[#This Row],[starting_value]]</f>
        <v>167491.34000000003</v>
      </c>
      <c r="R1435" s="15">
        <f>performance_data[[#This Row],[net_inflows]]-performance_data[[#This Row],[net_outflows]]</f>
        <v>5246.9599999999991</v>
      </c>
      <c r="S1435" s="15" t="str">
        <f>IF(performance_data[[#This Row],[net_inflows]]&gt;AVERAGE(performance_data[net_inflows]),"High","Low")</f>
        <v>High</v>
      </c>
      <c r="T1435" s="15">
        <f>AVERAGEIF(performance_data[inflow_flag],performance_data[[#This Row],[inflow_flag]],performance_data[return_percentage])</f>
        <v>4.8467905675459724</v>
      </c>
      <c r="U1435" s="17">
        <f>IF(performance_data[[#This Row],[return_percentage]]&lt;performance_data[[#This Row],[benchmark_return]],1,0)</f>
        <v>1</v>
      </c>
      <c r="V1435" s="17">
        <f>COUNTIFS(performance_data[portfolio_id],performance_data[[#This Row],[portfolio_id]])</f>
        <v>20</v>
      </c>
      <c r="W1435" s="17">
        <f>COUNTIFS(performance_data[portfolio_id],performance_data[[#This Row],[portfolio_id]],
          performance_data[return_flag],1)</f>
        <v>11</v>
      </c>
      <c r="X1435" s="15">
        <f>performance_data[[#This Row],[underperform_flag_count]]/performance_data[[#This Row],[totalportfoliocount]]</f>
        <v>0.55000000000000004</v>
      </c>
    </row>
    <row r="1436" spans="1:24" x14ac:dyDescent="0.3">
      <c r="A1436">
        <v>3558</v>
      </c>
      <c r="B1436" s="1">
        <v>45404</v>
      </c>
      <c r="C1436">
        <v>141888.72</v>
      </c>
      <c r="D1436">
        <v>-4.5599999999999996</v>
      </c>
      <c r="E1436">
        <v>-3.66</v>
      </c>
      <c r="F1436">
        <v>2185.7199999999998</v>
      </c>
      <c r="G1436">
        <v>2348.4</v>
      </c>
      <c r="H1436" t="s">
        <v>2205</v>
      </c>
      <c r="I1436" t="s">
        <v>2211</v>
      </c>
      <c r="J1436">
        <v>4</v>
      </c>
      <c r="K1436" t="s">
        <v>2216</v>
      </c>
      <c r="L1436" t="str">
        <f>IF(performance_data[[#This Row],[return_percentage]]&gt;=performance_data[[#This Row],[benchmark_return]],"Higher","Lower")</f>
        <v>Lower</v>
      </c>
      <c r="M1436" s="14">
        <f xml:space="preserve"> _xlfn.MAXIFS(performance_data[date],performance_data[portfolio_id],performance_data[[#This Row],[portfolio_id]])</f>
        <v>45552</v>
      </c>
      <c r="N1436" s="14">
        <f xml:space="preserve"> _xlfn.MINIFS(performance_data[date],performance_data[portfolio_id],performance_data[[#This Row],[portfolio_id]])</f>
        <v>44854</v>
      </c>
      <c r="O1436" s="15">
        <f>_xlfn.MAXIFS(performance_data[portfolio_value],performance_data[portfolio_id],performance_data[[#This Row],[portfolio_id]],performance_data[date],performance_data[[#This Row],[latest_date]])</f>
        <v>181907.23</v>
      </c>
      <c r="P1436" s="15">
        <f>_xlfn.MAXIFS(performance_data[portfolio_value],performance_data[portfolio_id],performance_data[[#This Row],[portfolio_id]],performance_data[date],performance_data[[#This Row],[starting_date]])</f>
        <v>14415.89</v>
      </c>
      <c r="Q1436" s="15">
        <f>performance_data[[#This Row],[latest_value]]-performance_data[[#This Row],[starting_value]]</f>
        <v>167491.34000000003</v>
      </c>
      <c r="R1436" s="15">
        <f>performance_data[[#This Row],[net_inflows]]-performance_data[[#This Row],[net_outflows]]</f>
        <v>-162.68000000000029</v>
      </c>
      <c r="S1436" s="15" t="str">
        <f>IF(performance_data[[#This Row],[net_inflows]]&gt;AVERAGE(performance_data[net_inflows]),"High","Low")</f>
        <v>Low</v>
      </c>
      <c r="T1436" s="15">
        <f>AVERAGEIF(performance_data[inflow_flag],performance_data[[#This Row],[inflow_flag]],performance_data[return_percentage])</f>
        <v>5.0457846277021572</v>
      </c>
      <c r="U1436" s="17">
        <f>IF(performance_data[[#This Row],[return_percentage]]&lt;performance_data[[#This Row],[benchmark_return]],1,0)</f>
        <v>1</v>
      </c>
      <c r="V1436" s="17">
        <f>COUNTIFS(performance_data[portfolio_id],performance_data[[#This Row],[portfolio_id]])</f>
        <v>20</v>
      </c>
      <c r="W1436" s="17">
        <f>COUNTIFS(performance_data[portfolio_id],performance_data[[#This Row],[portfolio_id]],
          performance_data[return_flag],1)</f>
        <v>11</v>
      </c>
      <c r="X1436" s="15">
        <f>performance_data[[#This Row],[underperform_flag_count]]/performance_data[[#This Row],[totalportfoliocount]]</f>
        <v>0.55000000000000004</v>
      </c>
    </row>
    <row r="1437" spans="1:24" x14ac:dyDescent="0.3">
      <c r="A1437">
        <v>3558</v>
      </c>
      <c r="B1437" s="1">
        <v>45552</v>
      </c>
      <c r="C1437">
        <v>181907.23</v>
      </c>
      <c r="D1437">
        <v>-2.46</v>
      </c>
      <c r="E1437">
        <v>-2.57</v>
      </c>
      <c r="F1437">
        <v>18308.29</v>
      </c>
      <c r="G1437">
        <v>19720.55</v>
      </c>
      <c r="H1437" t="s">
        <v>2205</v>
      </c>
      <c r="I1437" t="s">
        <v>2209</v>
      </c>
      <c r="J1437">
        <v>9</v>
      </c>
      <c r="K1437" t="s">
        <v>2221</v>
      </c>
      <c r="L1437" t="str">
        <f>IF(performance_data[[#This Row],[return_percentage]]&gt;=performance_data[[#This Row],[benchmark_return]],"Higher","Lower")</f>
        <v>Higher</v>
      </c>
      <c r="M1437" s="14">
        <f xml:space="preserve"> _xlfn.MAXIFS(performance_data[date],performance_data[portfolio_id],performance_data[[#This Row],[portfolio_id]])</f>
        <v>45552</v>
      </c>
      <c r="N1437" s="14">
        <f xml:space="preserve"> _xlfn.MINIFS(performance_data[date],performance_data[portfolio_id],performance_data[[#This Row],[portfolio_id]])</f>
        <v>44854</v>
      </c>
      <c r="O1437" s="15">
        <f>_xlfn.MAXIFS(performance_data[portfolio_value],performance_data[portfolio_id],performance_data[[#This Row],[portfolio_id]],performance_data[date],performance_data[[#This Row],[latest_date]])</f>
        <v>181907.23</v>
      </c>
      <c r="P1437" s="15">
        <f>_xlfn.MAXIFS(performance_data[portfolio_value],performance_data[portfolio_id],performance_data[[#This Row],[portfolio_id]],performance_data[date],performance_data[[#This Row],[starting_date]])</f>
        <v>14415.89</v>
      </c>
      <c r="Q1437" s="15">
        <f>performance_data[[#This Row],[latest_value]]-performance_data[[#This Row],[starting_value]]</f>
        <v>167491.34000000003</v>
      </c>
      <c r="R1437" s="15">
        <f>performance_data[[#This Row],[net_inflows]]-performance_data[[#This Row],[net_outflows]]</f>
        <v>-1412.2599999999984</v>
      </c>
      <c r="S1437" s="15" t="str">
        <f>IF(performance_data[[#This Row],[net_inflows]]&gt;AVERAGE(performance_data[net_inflows]),"High","Low")</f>
        <v>High</v>
      </c>
      <c r="T1437" s="15">
        <f>AVERAGEIF(performance_data[inflow_flag],performance_data[[#This Row],[inflow_flag]],performance_data[return_percentage])</f>
        <v>4.8467905675459724</v>
      </c>
      <c r="U1437" s="17">
        <f>IF(performance_data[[#This Row],[return_percentage]]&lt;performance_data[[#This Row],[benchmark_return]],1,0)</f>
        <v>0</v>
      </c>
      <c r="V1437" s="17">
        <f>COUNTIFS(performance_data[portfolio_id],performance_data[[#This Row],[portfolio_id]])</f>
        <v>20</v>
      </c>
      <c r="W1437" s="17">
        <f>COUNTIFS(performance_data[portfolio_id],performance_data[[#This Row],[portfolio_id]],
          performance_data[return_flag],1)</f>
        <v>11</v>
      </c>
      <c r="X1437" s="15">
        <f>performance_data[[#This Row],[underperform_flag_count]]/performance_data[[#This Row],[totalportfoliocount]]</f>
        <v>0.55000000000000004</v>
      </c>
    </row>
    <row r="1438" spans="1:24" x14ac:dyDescent="0.3">
      <c r="A1438">
        <v>3558</v>
      </c>
      <c r="B1438" s="1">
        <v>44854</v>
      </c>
      <c r="C1438">
        <v>14415.89</v>
      </c>
      <c r="D1438">
        <v>8.6199999999999992</v>
      </c>
      <c r="E1438">
        <v>9.9700000000000006</v>
      </c>
      <c r="F1438">
        <v>6782.48</v>
      </c>
      <c r="G1438">
        <v>7802.7</v>
      </c>
      <c r="H1438" t="s">
        <v>2220</v>
      </c>
      <c r="I1438" t="s">
        <v>2217</v>
      </c>
      <c r="J1438">
        <v>10</v>
      </c>
      <c r="K1438" t="s">
        <v>2224</v>
      </c>
      <c r="L1438" t="str">
        <f>IF(performance_data[[#This Row],[return_percentage]]&gt;=performance_data[[#This Row],[benchmark_return]],"Higher","Lower")</f>
        <v>Lower</v>
      </c>
      <c r="M1438" s="14">
        <f xml:space="preserve"> _xlfn.MAXIFS(performance_data[date],performance_data[portfolio_id],performance_data[[#This Row],[portfolio_id]])</f>
        <v>45552</v>
      </c>
      <c r="N1438" s="14">
        <f xml:space="preserve"> _xlfn.MINIFS(performance_data[date],performance_data[portfolio_id],performance_data[[#This Row],[portfolio_id]])</f>
        <v>44854</v>
      </c>
      <c r="O1438" s="15">
        <f>_xlfn.MAXIFS(performance_data[portfolio_value],performance_data[portfolio_id],performance_data[[#This Row],[portfolio_id]],performance_data[date],performance_data[[#This Row],[latest_date]])</f>
        <v>181907.23</v>
      </c>
      <c r="P1438" s="15">
        <f>_xlfn.MAXIFS(performance_data[portfolio_value],performance_data[portfolio_id],performance_data[[#This Row],[portfolio_id]],performance_data[date],performance_data[[#This Row],[starting_date]])</f>
        <v>14415.89</v>
      </c>
      <c r="Q1438" s="15">
        <f>performance_data[[#This Row],[latest_value]]-performance_data[[#This Row],[starting_value]]</f>
        <v>167491.34000000003</v>
      </c>
      <c r="R1438" s="15">
        <f>performance_data[[#This Row],[net_inflows]]-performance_data[[#This Row],[net_outflows]]</f>
        <v>-1020.2200000000003</v>
      </c>
      <c r="S1438" s="15" t="str">
        <f>IF(performance_data[[#This Row],[net_inflows]]&gt;AVERAGE(performance_data[net_inflows]),"High","Low")</f>
        <v>Low</v>
      </c>
      <c r="T1438" s="15">
        <f>AVERAGEIF(performance_data[inflow_flag],performance_data[[#This Row],[inflow_flag]],performance_data[return_percentage])</f>
        <v>5.0457846277021572</v>
      </c>
      <c r="U1438" s="17">
        <f>IF(performance_data[[#This Row],[return_percentage]]&lt;performance_data[[#This Row],[benchmark_return]],1,0)</f>
        <v>1</v>
      </c>
      <c r="V1438" s="17">
        <f>COUNTIFS(performance_data[portfolio_id],performance_data[[#This Row],[portfolio_id]])</f>
        <v>20</v>
      </c>
      <c r="W1438" s="17">
        <f>COUNTIFS(performance_data[portfolio_id],performance_data[[#This Row],[portfolio_id]],
          performance_data[return_flag],1)</f>
        <v>11</v>
      </c>
      <c r="X1438" s="15">
        <f>performance_data[[#This Row],[underperform_flag_count]]/performance_data[[#This Row],[totalportfoliocount]]</f>
        <v>0.55000000000000004</v>
      </c>
    </row>
    <row r="1439" spans="1:24" x14ac:dyDescent="0.3">
      <c r="A1439">
        <v>3558</v>
      </c>
      <c r="B1439" s="1">
        <v>44967</v>
      </c>
      <c r="C1439">
        <v>184001.88</v>
      </c>
      <c r="D1439">
        <v>-6.07</v>
      </c>
      <c r="E1439">
        <v>-6.25</v>
      </c>
      <c r="F1439">
        <v>9893.59</v>
      </c>
      <c r="G1439">
        <v>9451.34</v>
      </c>
      <c r="H1439" t="s">
        <v>2213</v>
      </c>
      <c r="I1439" t="s">
        <v>2206</v>
      </c>
      <c r="J1439">
        <v>2</v>
      </c>
      <c r="K1439" t="s">
        <v>2226</v>
      </c>
      <c r="L1439" t="str">
        <f>IF(performance_data[[#This Row],[return_percentage]]&gt;=performance_data[[#This Row],[benchmark_return]],"Higher","Lower")</f>
        <v>Higher</v>
      </c>
      <c r="M1439" s="14">
        <f xml:space="preserve"> _xlfn.MAXIFS(performance_data[date],performance_data[portfolio_id],performance_data[[#This Row],[portfolio_id]])</f>
        <v>45552</v>
      </c>
      <c r="N1439" s="14">
        <f xml:space="preserve"> _xlfn.MINIFS(performance_data[date],performance_data[portfolio_id],performance_data[[#This Row],[portfolio_id]])</f>
        <v>44854</v>
      </c>
      <c r="O1439" s="15">
        <f>_xlfn.MAXIFS(performance_data[portfolio_value],performance_data[portfolio_id],performance_data[[#This Row],[portfolio_id]],performance_data[date],performance_data[[#This Row],[latest_date]])</f>
        <v>181907.23</v>
      </c>
      <c r="P1439" s="15">
        <f>_xlfn.MAXIFS(performance_data[portfolio_value],performance_data[portfolio_id],performance_data[[#This Row],[portfolio_id]],performance_data[date],performance_data[[#This Row],[starting_date]])</f>
        <v>14415.89</v>
      </c>
      <c r="Q1439" s="15">
        <f>performance_data[[#This Row],[latest_value]]-performance_data[[#This Row],[starting_value]]</f>
        <v>167491.34000000003</v>
      </c>
      <c r="R1439" s="15">
        <f>performance_data[[#This Row],[net_inflows]]-performance_data[[#This Row],[net_outflows]]</f>
        <v>442.25</v>
      </c>
      <c r="S1439" s="15" t="str">
        <f>IF(performance_data[[#This Row],[net_inflows]]&gt;AVERAGE(performance_data[net_inflows]),"High","Low")</f>
        <v>Low</v>
      </c>
      <c r="T1439" s="15">
        <f>AVERAGEIF(performance_data[inflow_flag],performance_data[[#This Row],[inflow_flag]],performance_data[return_percentage])</f>
        <v>5.0457846277021572</v>
      </c>
      <c r="U1439" s="17">
        <f>IF(performance_data[[#This Row],[return_percentage]]&lt;performance_data[[#This Row],[benchmark_return]],1,0)</f>
        <v>0</v>
      </c>
      <c r="V1439" s="17">
        <f>COUNTIFS(performance_data[portfolio_id],performance_data[[#This Row],[portfolio_id]])</f>
        <v>20</v>
      </c>
      <c r="W1439" s="17">
        <f>COUNTIFS(performance_data[portfolio_id],performance_data[[#This Row],[portfolio_id]],
          performance_data[return_flag],1)</f>
        <v>11</v>
      </c>
      <c r="X1439" s="15">
        <f>performance_data[[#This Row],[underperform_flag_count]]/performance_data[[#This Row],[totalportfoliocount]]</f>
        <v>0.55000000000000004</v>
      </c>
    </row>
    <row r="1440" spans="1:24" x14ac:dyDescent="0.3">
      <c r="A1440">
        <v>3558</v>
      </c>
      <c r="B1440" s="1">
        <v>44954</v>
      </c>
      <c r="C1440">
        <v>354550.4</v>
      </c>
      <c r="D1440">
        <v>13.95</v>
      </c>
      <c r="E1440">
        <v>13.97</v>
      </c>
      <c r="F1440">
        <v>14125.42</v>
      </c>
      <c r="G1440">
        <v>8893.98</v>
      </c>
      <c r="H1440" t="s">
        <v>2213</v>
      </c>
      <c r="I1440" t="s">
        <v>2206</v>
      </c>
      <c r="J1440">
        <v>1</v>
      </c>
      <c r="K1440" t="s">
        <v>2207</v>
      </c>
      <c r="L1440" t="str">
        <f>IF(performance_data[[#This Row],[return_percentage]]&gt;=performance_data[[#This Row],[benchmark_return]],"Higher","Lower")</f>
        <v>Lower</v>
      </c>
      <c r="M1440" s="14">
        <f xml:space="preserve"> _xlfn.MAXIFS(performance_data[date],performance_data[portfolio_id],performance_data[[#This Row],[portfolio_id]])</f>
        <v>45552</v>
      </c>
      <c r="N1440" s="14">
        <f xml:space="preserve"> _xlfn.MINIFS(performance_data[date],performance_data[portfolio_id],performance_data[[#This Row],[portfolio_id]])</f>
        <v>44854</v>
      </c>
      <c r="O1440" s="15">
        <f>_xlfn.MAXIFS(performance_data[portfolio_value],performance_data[portfolio_id],performance_data[[#This Row],[portfolio_id]],performance_data[date],performance_data[[#This Row],[latest_date]])</f>
        <v>181907.23</v>
      </c>
      <c r="P1440" s="15">
        <f>_xlfn.MAXIFS(performance_data[portfolio_value],performance_data[portfolio_id],performance_data[[#This Row],[portfolio_id]],performance_data[date],performance_data[[#This Row],[starting_date]])</f>
        <v>14415.89</v>
      </c>
      <c r="Q1440" s="15">
        <f>performance_data[[#This Row],[latest_value]]-performance_data[[#This Row],[starting_value]]</f>
        <v>167491.34000000003</v>
      </c>
      <c r="R1440" s="15">
        <f>performance_data[[#This Row],[net_inflows]]-performance_data[[#This Row],[net_outflows]]</f>
        <v>5231.4400000000005</v>
      </c>
      <c r="S1440" s="15" t="str">
        <f>IF(performance_data[[#This Row],[net_inflows]]&gt;AVERAGE(performance_data[net_inflows]),"High","Low")</f>
        <v>High</v>
      </c>
      <c r="T1440" s="15">
        <f>AVERAGEIF(performance_data[inflow_flag],performance_data[[#This Row],[inflow_flag]],performance_data[return_percentage])</f>
        <v>4.8467905675459724</v>
      </c>
      <c r="U1440" s="17">
        <f>IF(performance_data[[#This Row],[return_percentage]]&lt;performance_data[[#This Row],[benchmark_return]],1,0)</f>
        <v>1</v>
      </c>
      <c r="V1440" s="17">
        <f>COUNTIFS(performance_data[portfolio_id],performance_data[[#This Row],[portfolio_id]])</f>
        <v>20</v>
      </c>
      <c r="W1440" s="17">
        <f>COUNTIFS(performance_data[portfolio_id],performance_data[[#This Row],[portfolio_id]],
          performance_data[return_flag],1)</f>
        <v>11</v>
      </c>
      <c r="X1440" s="15">
        <f>performance_data[[#This Row],[underperform_flag_count]]/performance_data[[#This Row],[totalportfoliocount]]</f>
        <v>0.55000000000000004</v>
      </c>
    </row>
    <row r="1441" spans="1:24" x14ac:dyDescent="0.3">
      <c r="A1441">
        <v>3558</v>
      </c>
      <c r="B1441" s="1">
        <v>45052</v>
      </c>
      <c r="C1441">
        <v>96705.54</v>
      </c>
      <c r="D1441">
        <v>10.47</v>
      </c>
      <c r="E1441">
        <v>11.95</v>
      </c>
      <c r="F1441">
        <v>16415.63</v>
      </c>
      <c r="G1441">
        <v>5557.89</v>
      </c>
      <c r="H1441" t="s">
        <v>2213</v>
      </c>
      <c r="I1441" t="s">
        <v>2211</v>
      </c>
      <c r="J1441">
        <v>5</v>
      </c>
      <c r="K1441" t="s">
        <v>2223</v>
      </c>
      <c r="L1441" t="str">
        <f>IF(performance_data[[#This Row],[return_percentage]]&gt;=performance_data[[#This Row],[benchmark_return]],"Higher","Lower")</f>
        <v>Lower</v>
      </c>
      <c r="M1441" s="14">
        <f xml:space="preserve"> _xlfn.MAXIFS(performance_data[date],performance_data[portfolio_id],performance_data[[#This Row],[portfolio_id]])</f>
        <v>45552</v>
      </c>
      <c r="N1441" s="14">
        <f xml:space="preserve"> _xlfn.MINIFS(performance_data[date],performance_data[portfolio_id],performance_data[[#This Row],[portfolio_id]])</f>
        <v>44854</v>
      </c>
      <c r="O1441" s="15">
        <f>_xlfn.MAXIFS(performance_data[portfolio_value],performance_data[portfolio_id],performance_data[[#This Row],[portfolio_id]],performance_data[date],performance_data[[#This Row],[latest_date]])</f>
        <v>181907.23</v>
      </c>
      <c r="P1441" s="15">
        <f>_xlfn.MAXIFS(performance_data[portfolio_value],performance_data[portfolio_id],performance_data[[#This Row],[portfolio_id]],performance_data[date],performance_data[[#This Row],[starting_date]])</f>
        <v>14415.89</v>
      </c>
      <c r="Q1441" s="15">
        <f>performance_data[[#This Row],[latest_value]]-performance_data[[#This Row],[starting_value]]</f>
        <v>167491.34000000003</v>
      </c>
      <c r="R1441" s="15">
        <f>performance_data[[#This Row],[net_inflows]]-performance_data[[#This Row],[net_outflows]]</f>
        <v>10857.740000000002</v>
      </c>
      <c r="S1441" s="15" t="str">
        <f>IF(performance_data[[#This Row],[net_inflows]]&gt;AVERAGE(performance_data[net_inflows]),"High","Low")</f>
        <v>High</v>
      </c>
      <c r="T1441" s="15">
        <f>AVERAGEIF(performance_data[inflow_flag],performance_data[[#This Row],[inflow_flag]],performance_data[return_percentage])</f>
        <v>4.8467905675459724</v>
      </c>
      <c r="U1441" s="17">
        <f>IF(performance_data[[#This Row],[return_percentage]]&lt;performance_data[[#This Row],[benchmark_return]],1,0)</f>
        <v>1</v>
      </c>
      <c r="V1441" s="17">
        <f>COUNTIFS(performance_data[portfolio_id],performance_data[[#This Row],[portfolio_id]])</f>
        <v>20</v>
      </c>
      <c r="W1441" s="17">
        <f>COUNTIFS(performance_data[portfolio_id],performance_data[[#This Row],[portfolio_id]],
          performance_data[return_flag],1)</f>
        <v>11</v>
      </c>
      <c r="X1441" s="15">
        <f>performance_data[[#This Row],[underperform_flag_count]]/performance_data[[#This Row],[totalportfoliocount]]</f>
        <v>0.55000000000000004</v>
      </c>
    </row>
    <row r="1442" spans="1:24" x14ac:dyDescent="0.3">
      <c r="A1442">
        <v>3558</v>
      </c>
      <c r="B1442" s="1">
        <v>45270</v>
      </c>
      <c r="C1442">
        <v>88533.82</v>
      </c>
      <c r="D1442">
        <v>15.5</v>
      </c>
      <c r="E1442">
        <v>17.39</v>
      </c>
      <c r="F1442">
        <v>10053.01</v>
      </c>
      <c r="G1442">
        <v>8984.26</v>
      </c>
      <c r="H1442" t="s">
        <v>2213</v>
      </c>
      <c r="I1442" t="s">
        <v>2217</v>
      </c>
      <c r="J1442">
        <v>12</v>
      </c>
      <c r="K1442" t="s">
        <v>2218</v>
      </c>
      <c r="L1442" t="str">
        <f>IF(performance_data[[#This Row],[return_percentage]]&gt;=performance_data[[#This Row],[benchmark_return]],"Higher","Lower")</f>
        <v>Lower</v>
      </c>
      <c r="M1442" s="14">
        <f xml:space="preserve"> _xlfn.MAXIFS(performance_data[date],performance_data[portfolio_id],performance_data[[#This Row],[portfolio_id]])</f>
        <v>45552</v>
      </c>
      <c r="N1442" s="14">
        <f xml:space="preserve"> _xlfn.MINIFS(performance_data[date],performance_data[portfolio_id],performance_data[[#This Row],[portfolio_id]])</f>
        <v>44854</v>
      </c>
      <c r="O1442" s="15">
        <f>_xlfn.MAXIFS(performance_data[portfolio_value],performance_data[portfolio_id],performance_data[[#This Row],[portfolio_id]],performance_data[date],performance_data[[#This Row],[latest_date]])</f>
        <v>181907.23</v>
      </c>
      <c r="P1442" s="15">
        <f>_xlfn.MAXIFS(performance_data[portfolio_value],performance_data[portfolio_id],performance_data[[#This Row],[portfolio_id]],performance_data[date],performance_data[[#This Row],[starting_date]])</f>
        <v>14415.89</v>
      </c>
      <c r="Q1442" s="15">
        <f>performance_data[[#This Row],[latest_value]]-performance_data[[#This Row],[starting_value]]</f>
        <v>167491.34000000003</v>
      </c>
      <c r="R1442" s="15">
        <f>performance_data[[#This Row],[net_inflows]]-performance_data[[#This Row],[net_outflows]]</f>
        <v>1068.75</v>
      </c>
      <c r="S1442" s="15" t="str">
        <f>IF(performance_data[[#This Row],[net_inflows]]&gt;AVERAGE(performance_data[net_inflows]),"High","Low")</f>
        <v>High</v>
      </c>
      <c r="T1442" s="15">
        <f>AVERAGEIF(performance_data[inflow_flag],performance_data[[#This Row],[inflow_flag]],performance_data[return_percentage])</f>
        <v>4.8467905675459724</v>
      </c>
      <c r="U1442" s="17">
        <f>IF(performance_data[[#This Row],[return_percentage]]&lt;performance_data[[#This Row],[benchmark_return]],1,0)</f>
        <v>1</v>
      </c>
      <c r="V1442" s="17">
        <f>COUNTIFS(performance_data[portfolio_id],performance_data[[#This Row],[portfolio_id]])</f>
        <v>20</v>
      </c>
      <c r="W1442" s="17">
        <f>COUNTIFS(performance_data[portfolio_id],performance_data[[#This Row],[portfolio_id]],
          performance_data[return_flag],1)</f>
        <v>11</v>
      </c>
      <c r="X1442" s="15">
        <f>performance_data[[#This Row],[underperform_flag_count]]/performance_data[[#This Row],[totalportfoliocount]]</f>
        <v>0.55000000000000004</v>
      </c>
    </row>
    <row r="1443" spans="1:24" x14ac:dyDescent="0.3">
      <c r="A1443">
        <v>3558</v>
      </c>
      <c r="B1443" s="1">
        <v>45322</v>
      </c>
      <c r="C1443">
        <v>389833.72</v>
      </c>
      <c r="D1443">
        <v>18.29</v>
      </c>
      <c r="E1443">
        <v>16.36</v>
      </c>
      <c r="F1443">
        <v>960.62</v>
      </c>
      <c r="G1443">
        <v>5698.46</v>
      </c>
      <c r="H1443" t="s">
        <v>2205</v>
      </c>
      <c r="I1443" t="s">
        <v>2206</v>
      </c>
      <c r="J1443">
        <v>1</v>
      </c>
      <c r="K1443" t="s">
        <v>2207</v>
      </c>
      <c r="L1443" t="str">
        <f>IF(performance_data[[#This Row],[return_percentage]]&gt;=performance_data[[#This Row],[benchmark_return]],"Higher","Lower")</f>
        <v>Higher</v>
      </c>
      <c r="M1443" s="14">
        <f xml:space="preserve"> _xlfn.MAXIFS(performance_data[date],performance_data[portfolio_id],performance_data[[#This Row],[portfolio_id]])</f>
        <v>45552</v>
      </c>
      <c r="N1443" s="14">
        <f xml:space="preserve"> _xlfn.MINIFS(performance_data[date],performance_data[portfolio_id],performance_data[[#This Row],[portfolio_id]])</f>
        <v>44854</v>
      </c>
      <c r="O1443" s="15">
        <f>_xlfn.MAXIFS(performance_data[portfolio_value],performance_data[portfolio_id],performance_data[[#This Row],[portfolio_id]],performance_data[date],performance_data[[#This Row],[latest_date]])</f>
        <v>181907.23</v>
      </c>
      <c r="P1443" s="15">
        <f>_xlfn.MAXIFS(performance_data[portfolio_value],performance_data[portfolio_id],performance_data[[#This Row],[portfolio_id]],performance_data[date],performance_data[[#This Row],[starting_date]])</f>
        <v>14415.89</v>
      </c>
      <c r="Q1443" s="15">
        <f>performance_data[[#This Row],[latest_value]]-performance_data[[#This Row],[starting_value]]</f>
        <v>167491.34000000003</v>
      </c>
      <c r="R1443" s="15">
        <f>performance_data[[#This Row],[net_inflows]]-performance_data[[#This Row],[net_outflows]]</f>
        <v>-4737.84</v>
      </c>
      <c r="S1443" s="15" t="str">
        <f>IF(performance_data[[#This Row],[net_inflows]]&gt;AVERAGE(performance_data[net_inflows]),"High","Low")</f>
        <v>Low</v>
      </c>
      <c r="T1443" s="15">
        <f>AVERAGEIF(performance_data[inflow_flag],performance_data[[#This Row],[inflow_flag]],performance_data[return_percentage])</f>
        <v>5.0457846277021572</v>
      </c>
      <c r="U1443" s="17">
        <f>IF(performance_data[[#This Row],[return_percentage]]&lt;performance_data[[#This Row],[benchmark_return]],1,0)</f>
        <v>0</v>
      </c>
      <c r="V1443" s="17">
        <f>COUNTIFS(performance_data[portfolio_id],performance_data[[#This Row],[portfolio_id]])</f>
        <v>20</v>
      </c>
      <c r="W1443" s="17">
        <f>COUNTIFS(performance_data[portfolio_id],performance_data[[#This Row],[portfolio_id]],
          performance_data[return_flag],1)</f>
        <v>11</v>
      </c>
      <c r="X1443" s="15">
        <f>performance_data[[#This Row],[underperform_flag_count]]/performance_data[[#This Row],[totalportfoliocount]]</f>
        <v>0.55000000000000004</v>
      </c>
    </row>
    <row r="1444" spans="1:24" x14ac:dyDescent="0.3">
      <c r="A1444">
        <v>3558</v>
      </c>
      <c r="B1444" s="1">
        <v>45002</v>
      </c>
      <c r="C1444">
        <v>216669.08</v>
      </c>
      <c r="D1444">
        <v>4.59</v>
      </c>
      <c r="E1444">
        <v>3.9</v>
      </c>
      <c r="F1444">
        <v>1956.03</v>
      </c>
      <c r="G1444">
        <v>13221.19</v>
      </c>
      <c r="H1444" t="s">
        <v>2213</v>
      </c>
      <c r="I1444" t="s">
        <v>2206</v>
      </c>
      <c r="J1444">
        <v>3</v>
      </c>
      <c r="K1444" t="s">
        <v>2222</v>
      </c>
      <c r="L1444" t="str">
        <f>IF(performance_data[[#This Row],[return_percentage]]&gt;=performance_data[[#This Row],[benchmark_return]],"Higher","Lower")</f>
        <v>Higher</v>
      </c>
      <c r="M1444" s="14">
        <f xml:space="preserve"> _xlfn.MAXIFS(performance_data[date],performance_data[portfolio_id],performance_data[[#This Row],[portfolio_id]])</f>
        <v>45552</v>
      </c>
      <c r="N1444" s="14">
        <f xml:space="preserve"> _xlfn.MINIFS(performance_data[date],performance_data[portfolio_id],performance_data[[#This Row],[portfolio_id]])</f>
        <v>44854</v>
      </c>
      <c r="O1444" s="15">
        <f>_xlfn.MAXIFS(performance_data[portfolio_value],performance_data[portfolio_id],performance_data[[#This Row],[portfolio_id]],performance_data[date],performance_data[[#This Row],[latest_date]])</f>
        <v>181907.23</v>
      </c>
      <c r="P1444" s="15">
        <f>_xlfn.MAXIFS(performance_data[portfolio_value],performance_data[portfolio_id],performance_data[[#This Row],[portfolio_id]],performance_data[date],performance_data[[#This Row],[starting_date]])</f>
        <v>14415.89</v>
      </c>
      <c r="Q1444" s="15">
        <f>performance_data[[#This Row],[latest_value]]-performance_data[[#This Row],[starting_value]]</f>
        <v>167491.34000000003</v>
      </c>
      <c r="R1444" s="15">
        <f>performance_data[[#This Row],[net_inflows]]-performance_data[[#This Row],[net_outflows]]</f>
        <v>-11265.16</v>
      </c>
      <c r="S1444" s="15" t="str">
        <f>IF(performance_data[[#This Row],[net_inflows]]&gt;AVERAGE(performance_data[net_inflows]),"High","Low")</f>
        <v>Low</v>
      </c>
      <c r="T1444" s="15">
        <f>AVERAGEIF(performance_data[inflow_flag],performance_data[[#This Row],[inflow_flag]],performance_data[return_percentage])</f>
        <v>5.0457846277021572</v>
      </c>
      <c r="U1444" s="17">
        <f>IF(performance_data[[#This Row],[return_percentage]]&lt;performance_data[[#This Row],[benchmark_return]],1,0)</f>
        <v>0</v>
      </c>
      <c r="V1444" s="17">
        <f>COUNTIFS(performance_data[portfolio_id],performance_data[[#This Row],[portfolio_id]])</f>
        <v>20</v>
      </c>
      <c r="W1444" s="17">
        <f>COUNTIFS(performance_data[portfolio_id],performance_data[[#This Row],[portfolio_id]],
          performance_data[return_flag],1)</f>
        <v>11</v>
      </c>
      <c r="X1444" s="15">
        <f>performance_data[[#This Row],[underperform_flag_count]]/performance_data[[#This Row],[totalportfoliocount]]</f>
        <v>0.55000000000000004</v>
      </c>
    </row>
    <row r="1445" spans="1:24" x14ac:dyDescent="0.3">
      <c r="A1445">
        <v>3558</v>
      </c>
      <c r="B1445" s="1">
        <v>45410</v>
      </c>
      <c r="C1445">
        <v>414938.93</v>
      </c>
      <c r="D1445">
        <v>18.64</v>
      </c>
      <c r="E1445">
        <v>20.9</v>
      </c>
      <c r="F1445">
        <v>5167.87</v>
      </c>
      <c r="G1445">
        <v>1468.97</v>
      </c>
      <c r="H1445" t="s">
        <v>2205</v>
      </c>
      <c r="I1445" t="s">
        <v>2211</v>
      </c>
      <c r="J1445">
        <v>4</v>
      </c>
      <c r="K1445" t="s">
        <v>2216</v>
      </c>
      <c r="L1445" t="str">
        <f>IF(performance_data[[#This Row],[return_percentage]]&gt;=performance_data[[#This Row],[benchmark_return]],"Higher","Lower")</f>
        <v>Lower</v>
      </c>
      <c r="M1445" s="14">
        <f xml:space="preserve"> _xlfn.MAXIFS(performance_data[date],performance_data[portfolio_id],performance_data[[#This Row],[portfolio_id]])</f>
        <v>45552</v>
      </c>
      <c r="N1445" s="14">
        <f xml:space="preserve"> _xlfn.MINIFS(performance_data[date],performance_data[portfolio_id],performance_data[[#This Row],[portfolio_id]])</f>
        <v>44854</v>
      </c>
      <c r="O1445" s="15">
        <f>_xlfn.MAXIFS(performance_data[portfolio_value],performance_data[portfolio_id],performance_data[[#This Row],[portfolio_id]],performance_data[date],performance_data[[#This Row],[latest_date]])</f>
        <v>181907.23</v>
      </c>
      <c r="P1445" s="15">
        <f>_xlfn.MAXIFS(performance_data[portfolio_value],performance_data[portfolio_id],performance_data[[#This Row],[portfolio_id]],performance_data[date],performance_data[[#This Row],[starting_date]])</f>
        <v>14415.89</v>
      </c>
      <c r="Q1445" s="15">
        <f>performance_data[[#This Row],[latest_value]]-performance_data[[#This Row],[starting_value]]</f>
        <v>167491.34000000003</v>
      </c>
      <c r="R1445" s="15">
        <f>performance_data[[#This Row],[net_inflows]]-performance_data[[#This Row],[net_outflows]]</f>
        <v>3698.8999999999996</v>
      </c>
      <c r="S1445" s="15" t="str">
        <f>IF(performance_data[[#This Row],[net_inflows]]&gt;AVERAGE(performance_data[net_inflows]),"High","Low")</f>
        <v>Low</v>
      </c>
      <c r="T1445" s="15">
        <f>AVERAGEIF(performance_data[inflow_flag],performance_data[[#This Row],[inflow_flag]],performance_data[return_percentage])</f>
        <v>5.0457846277021572</v>
      </c>
      <c r="U1445" s="17">
        <f>IF(performance_data[[#This Row],[return_percentage]]&lt;performance_data[[#This Row],[benchmark_return]],1,0)</f>
        <v>1</v>
      </c>
      <c r="V1445" s="17">
        <f>COUNTIFS(performance_data[portfolio_id],performance_data[[#This Row],[portfolio_id]])</f>
        <v>20</v>
      </c>
      <c r="W1445" s="17">
        <f>COUNTIFS(performance_data[portfolio_id],performance_data[[#This Row],[portfolio_id]],
          performance_data[return_flag],1)</f>
        <v>11</v>
      </c>
      <c r="X1445" s="15">
        <f>performance_data[[#This Row],[underperform_flag_count]]/performance_data[[#This Row],[totalportfoliocount]]</f>
        <v>0.55000000000000004</v>
      </c>
    </row>
    <row r="1446" spans="1:24" x14ac:dyDescent="0.3">
      <c r="A1446">
        <v>3558</v>
      </c>
      <c r="B1446" s="1">
        <v>45040</v>
      </c>
      <c r="C1446">
        <v>439840.64</v>
      </c>
      <c r="D1446">
        <v>-6.51</v>
      </c>
      <c r="E1446">
        <v>-7.08</v>
      </c>
      <c r="F1446">
        <v>12857.52</v>
      </c>
      <c r="G1446">
        <v>3776.58</v>
      </c>
      <c r="H1446" t="s">
        <v>2213</v>
      </c>
      <c r="I1446" t="s">
        <v>2211</v>
      </c>
      <c r="J1446">
        <v>4</v>
      </c>
      <c r="K1446" t="s">
        <v>2216</v>
      </c>
      <c r="L1446" t="str">
        <f>IF(performance_data[[#This Row],[return_percentage]]&gt;=performance_data[[#This Row],[benchmark_return]],"Higher","Lower")</f>
        <v>Higher</v>
      </c>
      <c r="M1446" s="14">
        <f xml:space="preserve"> _xlfn.MAXIFS(performance_data[date],performance_data[portfolio_id],performance_data[[#This Row],[portfolio_id]])</f>
        <v>45552</v>
      </c>
      <c r="N1446" s="14">
        <f xml:space="preserve"> _xlfn.MINIFS(performance_data[date],performance_data[portfolio_id],performance_data[[#This Row],[portfolio_id]])</f>
        <v>44854</v>
      </c>
      <c r="O1446" s="15">
        <f>_xlfn.MAXIFS(performance_data[portfolio_value],performance_data[portfolio_id],performance_data[[#This Row],[portfolio_id]],performance_data[date],performance_data[[#This Row],[latest_date]])</f>
        <v>181907.23</v>
      </c>
      <c r="P1446" s="15">
        <f>_xlfn.MAXIFS(performance_data[portfolio_value],performance_data[portfolio_id],performance_data[[#This Row],[portfolio_id]],performance_data[date],performance_data[[#This Row],[starting_date]])</f>
        <v>14415.89</v>
      </c>
      <c r="Q1446" s="15">
        <f>performance_data[[#This Row],[latest_value]]-performance_data[[#This Row],[starting_value]]</f>
        <v>167491.34000000003</v>
      </c>
      <c r="R1446" s="15">
        <f>performance_data[[#This Row],[net_inflows]]-performance_data[[#This Row],[net_outflows]]</f>
        <v>9080.94</v>
      </c>
      <c r="S1446" s="15" t="str">
        <f>IF(performance_data[[#This Row],[net_inflows]]&gt;AVERAGE(performance_data[net_inflows]),"High","Low")</f>
        <v>High</v>
      </c>
      <c r="T1446" s="15">
        <f>AVERAGEIF(performance_data[inflow_flag],performance_data[[#This Row],[inflow_flag]],performance_data[return_percentage])</f>
        <v>4.8467905675459724</v>
      </c>
      <c r="U1446" s="17">
        <f>IF(performance_data[[#This Row],[return_percentage]]&lt;performance_data[[#This Row],[benchmark_return]],1,0)</f>
        <v>0</v>
      </c>
      <c r="V1446" s="17">
        <f>COUNTIFS(performance_data[portfolio_id],performance_data[[#This Row],[portfolio_id]])</f>
        <v>20</v>
      </c>
      <c r="W1446" s="17">
        <f>COUNTIFS(performance_data[portfolio_id],performance_data[[#This Row],[portfolio_id]],
          performance_data[return_flag],1)</f>
        <v>11</v>
      </c>
      <c r="X1446" s="15">
        <f>performance_data[[#This Row],[underperform_flag_count]]/performance_data[[#This Row],[totalportfoliocount]]</f>
        <v>0.55000000000000004</v>
      </c>
    </row>
    <row r="1447" spans="1:24" x14ac:dyDescent="0.3">
      <c r="A1447">
        <v>3558</v>
      </c>
      <c r="B1447" s="1">
        <v>45265</v>
      </c>
      <c r="C1447">
        <v>202255.76</v>
      </c>
      <c r="D1447">
        <v>-3.59</v>
      </c>
      <c r="E1447">
        <v>-3.8</v>
      </c>
      <c r="F1447">
        <v>18249.29</v>
      </c>
      <c r="G1447">
        <v>13795.13</v>
      </c>
      <c r="H1447" t="s">
        <v>2213</v>
      </c>
      <c r="I1447" t="s">
        <v>2217</v>
      </c>
      <c r="J1447">
        <v>12</v>
      </c>
      <c r="K1447" t="s">
        <v>2218</v>
      </c>
      <c r="L1447" t="str">
        <f>IF(performance_data[[#This Row],[return_percentage]]&gt;=performance_data[[#This Row],[benchmark_return]],"Higher","Lower")</f>
        <v>Higher</v>
      </c>
      <c r="M1447" s="14">
        <f xml:space="preserve"> _xlfn.MAXIFS(performance_data[date],performance_data[portfolio_id],performance_data[[#This Row],[portfolio_id]])</f>
        <v>45552</v>
      </c>
      <c r="N1447" s="14">
        <f xml:space="preserve"> _xlfn.MINIFS(performance_data[date],performance_data[portfolio_id],performance_data[[#This Row],[portfolio_id]])</f>
        <v>44854</v>
      </c>
      <c r="O1447" s="15">
        <f>_xlfn.MAXIFS(performance_data[portfolio_value],performance_data[portfolio_id],performance_data[[#This Row],[portfolio_id]],performance_data[date],performance_data[[#This Row],[latest_date]])</f>
        <v>181907.23</v>
      </c>
      <c r="P1447" s="15">
        <f>_xlfn.MAXIFS(performance_data[portfolio_value],performance_data[portfolio_id],performance_data[[#This Row],[portfolio_id]],performance_data[date],performance_data[[#This Row],[starting_date]])</f>
        <v>14415.89</v>
      </c>
      <c r="Q1447" s="15">
        <f>performance_data[[#This Row],[latest_value]]-performance_data[[#This Row],[starting_value]]</f>
        <v>167491.34000000003</v>
      </c>
      <c r="R1447" s="15">
        <f>performance_data[[#This Row],[net_inflows]]-performance_data[[#This Row],[net_outflows]]</f>
        <v>4454.1600000000017</v>
      </c>
      <c r="S1447" s="15" t="str">
        <f>IF(performance_data[[#This Row],[net_inflows]]&gt;AVERAGE(performance_data[net_inflows]),"High","Low")</f>
        <v>High</v>
      </c>
      <c r="T1447" s="15">
        <f>AVERAGEIF(performance_data[inflow_flag],performance_data[[#This Row],[inflow_flag]],performance_data[return_percentage])</f>
        <v>4.8467905675459724</v>
      </c>
      <c r="U1447" s="17">
        <f>IF(performance_data[[#This Row],[return_percentage]]&lt;performance_data[[#This Row],[benchmark_return]],1,0)</f>
        <v>0</v>
      </c>
      <c r="V1447" s="17">
        <f>COUNTIFS(performance_data[portfolio_id],performance_data[[#This Row],[portfolio_id]])</f>
        <v>20</v>
      </c>
      <c r="W1447" s="17">
        <f>COUNTIFS(performance_data[portfolio_id],performance_data[[#This Row],[portfolio_id]],
          performance_data[return_flag],1)</f>
        <v>11</v>
      </c>
      <c r="X1447" s="15">
        <f>performance_data[[#This Row],[underperform_flag_count]]/performance_data[[#This Row],[totalportfoliocount]]</f>
        <v>0.55000000000000004</v>
      </c>
    </row>
    <row r="1448" spans="1:24" x14ac:dyDescent="0.3">
      <c r="A1448">
        <v>3558</v>
      </c>
      <c r="B1448" s="1">
        <v>45112</v>
      </c>
      <c r="C1448">
        <v>164825.54</v>
      </c>
      <c r="D1448">
        <v>2.81</v>
      </c>
      <c r="E1448">
        <v>2.56</v>
      </c>
      <c r="F1448">
        <v>19107.12</v>
      </c>
      <c r="G1448">
        <v>7361.11</v>
      </c>
      <c r="H1448" t="s">
        <v>2213</v>
      </c>
      <c r="I1448" t="s">
        <v>2209</v>
      </c>
      <c r="J1448">
        <v>7</v>
      </c>
      <c r="K1448" t="s">
        <v>2210</v>
      </c>
      <c r="L1448" t="str">
        <f>IF(performance_data[[#This Row],[return_percentage]]&gt;=performance_data[[#This Row],[benchmark_return]],"Higher","Lower")</f>
        <v>Higher</v>
      </c>
      <c r="M1448" s="14">
        <f xml:space="preserve"> _xlfn.MAXIFS(performance_data[date],performance_data[portfolio_id],performance_data[[#This Row],[portfolio_id]])</f>
        <v>45552</v>
      </c>
      <c r="N1448" s="14">
        <f xml:space="preserve"> _xlfn.MINIFS(performance_data[date],performance_data[portfolio_id],performance_data[[#This Row],[portfolio_id]])</f>
        <v>44854</v>
      </c>
      <c r="O1448" s="15">
        <f>_xlfn.MAXIFS(performance_data[portfolio_value],performance_data[portfolio_id],performance_data[[#This Row],[portfolio_id]],performance_data[date],performance_data[[#This Row],[latest_date]])</f>
        <v>181907.23</v>
      </c>
      <c r="P1448" s="15">
        <f>_xlfn.MAXIFS(performance_data[portfolio_value],performance_data[portfolio_id],performance_data[[#This Row],[portfolio_id]],performance_data[date],performance_data[[#This Row],[starting_date]])</f>
        <v>14415.89</v>
      </c>
      <c r="Q1448" s="15">
        <f>performance_data[[#This Row],[latest_value]]-performance_data[[#This Row],[starting_value]]</f>
        <v>167491.34000000003</v>
      </c>
      <c r="R1448" s="15">
        <f>performance_data[[#This Row],[net_inflows]]-performance_data[[#This Row],[net_outflows]]</f>
        <v>11746.009999999998</v>
      </c>
      <c r="S1448" s="15" t="str">
        <f>IF(performance_data[[#This Row],[net_inflows]]&gt;AVERAGE(performance_data[net_inflows]),"High","Low")</f>
        <v>High</v>
      </c>
      <c r="T1448" s="15">
        <f>AVERAGEIF(performance_data[inflow_flag],performance_data[[#This Row],[inflow_flag]],performance_data[return_percentage])</f>
        <v>4.8467905675459724</v>
      </c>
      <c r="U1448" s="17">
        <f>IF(performance_data[[#This Row],[return_percentage]]&lt;performance_data[[#This Row],[benchmark_return]],1,0)</f>
        <v>0</v>
      </c>
      <c r="V1448" s="17">
        <f>COUNTIFS(performance_data[portfolio_id],performance_data[[#This Row],[portfolio_id]])</f>
        <v>20</v>
      </c>
      <c r="W1448" s="17">
        <f>COUNTIFS(performance_data[portfolio_id],performance_data[[#This Row],[portfolio_id]],
          performance_data[return_flag],1)</f>
        <v>11</v>
      </c>
      <c r="X1448" s="15">
        <f>performance_data[[#This Row],[underperform_flag_count]]/performance_data[[#This Row],[totalportfoliocount]]</f>
        <v>0.55000000000000004</v>
      </c>
    </row>
    <row r="1449" spans="1:24" x14ac:dyDescent="0.3">
      <c r="A1449">
        <v>3558</v>
      </c>
      <c r="B1449" s="1">
        <v>44894</v>
      </c>
      <c r="C1449">
        <v>213778.16</v>
      </c>
      <c r="D1449">
        <v>9.69</v>
      </c>
      <c r="E1449">
        <v>11.12</v>
      </c>
      <c r="F1449">
        <v>764.86</v>
      </c>
      <c r="G1449">
        <v>11326.73</v>
      </c>
      <c r="H1449" t="s">
        <v>2220</v>
      </c>
      <c r="I1449" t="s">
        <v>2217</v>
      </c>
      <c r="J1449">
        <v>11</v>
      </c>
      <c r="K1449" t="s">
        <v>2219</v>
      </c>
      <c r="L1449" t="str">
        <f>IF(performance_data[[#This Row],[return_percentage]]&gt;=performance_data[[#This Row],[benchmark_return]],"Higher","Lower")</f>
        <v>Lower</v>
      </c>
      <c r="M1449" s="14">
        <f xml:space="preserve"> _xlfn.MAXIFS(performance_data[date],performance_data[portfolio_id],performance_data[[#This Row],[portfolio_id]])</f>
        <v>45552</v>
      </c>
      <c r="N1449" s="14">
        <f xml:space="preserve"> _xlfn.MINIFS(performance_data[date],performance_data[portfolio_id],performance_data[[#This Row],[portfolio_id]])</f>
        <v>44854</v>
      </c>
      <c r="O1449" s="15">
        <f>_xlfn.MAXIFS(performance_data[portfolio_value],performance_data[portfolio_id],performance_data[[#This Row],[portfolio_id]],performance_data[date],performance_data[[#This Row],[latest_date]])</f>
        <v>181907.23</v>
      </c>
      <c r="P1449" s="15">
        <f>_xlfn.MAXIFS(performance_data[portfolio_value],performance_data[portfolio_id],performance_data[[#This Row],[portfolio_id]],performance_data[date],performance_data[[#This Row],[starting_date]])</f>
        <v>14415.89</v>
      </c>
      <c r="Q1449" s="15">
        <f>performance_data[[#This Row],[latest_value]]-performance_data[[#This Row],[starting_value]]</f>
        <v>167491.34000000003</v>
      </c>
      <c r="R1449" s="15">
        <f>performance_data[[#This Row],[net_inflows]]-performance_data[[#This Row],[net_outflows]]</f>
        <v>-10561.869999999999</v>
      </c>
      <c r="S1449" s="15" t="str">
        <f>IF(performance_data[[#This Row],[net_inflows]]&gt;AVERAGE(performance_data[net_inflows]),"High","Low")</f>
        <v>Low</v>
      </c>
      <c r="T1449" s="15">
        <f>AVERAGEIF(performance_data[inflow_flag],performance_data[[#This Row],[inflow_flag]],performance_data[return_percentage])</f>
        <v>5.0457846277021572</v>
      </c>
      <c r="U1449" s="17">
        <f>IF(performance_data[[#This Row],[return_percentage]]&lt;performance_data[[#This Row],[benchmark_return]],1,0)</f>
        <v>1</v>
      </c>
      <c r="V1449" s="17">
        <f>COUNTIFS(performance_data[portfolio_id],performance_data[[#This Row],[portfolio_id]])</f>
        <v>20</v>
      </c>
      <c r="W1449" s="17">
        <f>COUNTIFS(performance_data[portfolio_id],performance_data[[#This Row],[portfolio_id]],
          performance_data[return_flag],1)</f>
        <v>11</v>
      </c>
      <c r="X1449" s="15">
        <f>performance_data[[#This Row],[underperform_flag_count]]/performance_data[[#This Row],[totalportfoliocount]]</f>
        <v>0.55000000000000004</v>
      </c>
    </row>
    <row r="1450" spans="1:24" x14ac:dyDescent="0.3">
      <c r="A1450">
        <v>3558</v>
      </c>
      <c r="B1450" s="1">
        <v>45458</v>
      </c>
      <c r="C1450">
        <v>269938.40999999997</v>
      </c>
      <c r="D1450">
        <v>16.2</v>
      </c>
      <c r="E1450">
        <v>18.12</v>
      </c>
      <c r="F1450">
        <v>2232.17</v>
      </c>
      <c r="G1450">
        <v>15146.82</v>
      </c>
      <c r="H1450" t="s">
        <v>2205</v>
      </c>
      <c r="I1450" t="s">
        <v>2211</v>
      </c>
      <c r="J1450">
        <v>6</v>
      </c>
      <c r="K1450" t="s">
        <v>2212</v>
      </c>
      <c r="L1450" t="str">
        <f>IF(performance_data[[#This Row],[return_percentage]]&gt;=performance_data[[#This Row],[benchmark_return]],"Higher","Lower")</f>
        <v>Lower</v>
      </c>
      <c r="M1450" s="14">
        <f xml:space="preserve"> _xlfn.MAXIFS(performance_data[date],performance_data[portfolio_id],performance_data[[#This Row],[portfolio_id]])</f>
        <v>45552</v>
      </c>
      <c r="N1450" s="14">
        <f xml:space="preserve"> _xlfn.MINIFS(performance_data[date],performance_data[portfolio_id],performance_data[[#This Row],[portfolio_id]])</f>
        <v>44854</v>
      </c>
      <c r="O1450" s="15">
        <f>_xlfn.MAXIFS(performance_data[portfolio_value],performance_data[portfolio_id],performance_data[[#This Row],[portfolio_id]],performance_data[date],performance_data[[#This Row],[latest_date]])</f>
        <v>181907.23</v>
      </c>
      <c r="P1450" s="15">
        <f>_xlfn.MAXIFS(performance_data[portfolio_value],performance_data[portfolio_id],performance_data[[#This Row],[portfolio_id]],performance_data[date],performance_data[[#This Row],[starting_date]])</f>
        <v>14415.89</v>
      </c>
      <c r="Q1450" s="15">
        <f>performance_data[[#This Row],[latest_value]]-performance_data[[#This Row],[starting_value]]</f>
        <v>167491.34000000003</v>
      </c>
      <c r="R1450" s="15">
        <f>performance_data[[#This Row],[net_inflows]]-performance_data[[#This Row],[net_outflows]]</f>
        <v>-12914.65</v>
      </c>
      <c r="S1450" s="15" t="str">
        <f>IF(performance_data[[#This Row],[net_inflows]]&gt;AVERAGE(performance_data[net_inflows]),"High","Low")</f>
        <v>Low</v>
      </c>
      <c r="T1450" s="15">
        <f>AVERAGEIF(performance_data[inflow_flag],performance_data[[#This Row],[inflow_flag]],performance_data[return_percentage])</f>
        <v>5.0457846277021572</v>
      </c>
      <c r="U1450" s="17">
        <f>IF(performance_data[[#This Row],[return_percentage]]&lt;performance_data[[#This Row],[benchmark_return]],1,0)</f>
        <v>1</v>
      </c>
      <c r="V1450" s="17">
        <f>COUNTIFS(performance_data[portfolio_id],performance_data[[#This Row],[portfolio_id]])</f>
        <v>20</v>
      </c>
      <c r="W1450" s="17">
        <f>COUNTIFS(performance_data[portfolio_id],performance_data[[#This Row],[portfolio_id]],
          performance_data[return_flag],1)</f>
        <v>11</v>
      </c>
      <c r="X1450" s="15">
        <f>performance_data[[#This Row],[underperform_flag_count]]/performance_data[[#This Row],[totalportfoliocount]]</f>
        <v>0.55000000000000004</v>
      </c>
    </row>
    <row r="1451" spans="1:24" x14ac:dyDescent="0.3">
      <c r="A1451">
        <v>3558</v>
      </c>
      <c r="B1451" s="1">
        <v>45548</v>
      </c>
      <c r="C1451">
        <v>116498.8</v>
      </c>
      <c r="D1451">
        <v>12.18</v>
      </c>
      <c r="E1451">
        <v>11.25</v>
      </c>
      <c r="F1451">
        <v>16608.72</v>
      </c>
      <c r="G1451">
        <v>616.1</v>
      </c>
      <c r="H1451" t="s">
        <v>2205</v>
      </c>
      <c r="I1451" t="s">
        <v>2209</v>
      </c>
      <c r="J1451">
        <v>9</v>
      </c>
      <c r="K1451" t="s">
        <v>2221</v>
      </c>
      <c r="L1451" t="str">
        <f>IF(performance_data[[#This Row],[return_percentage]]&gt;=performance_data[[#This Row],[benchmark_return]],"Higher","Lower")</f>
        <v>Higher</v>
      </c>
      <c r="M1451" s="14">
        <f xml:space="preserve"> _xlfn.MAXIFS(performance_data[date],performance_data[portfolio_id],performance_data[[#This Row],[portfolio_id]])</f>
        <v>45552</v>
      </c>
      <c r="N1451" s="14">
        <f xml:space="preserve"> _xlfn.MINIFS(performance_data[date],performance_data[portfolio_id],performance_data[[#This Row],[portfolio_id]])</f>
        <v>44854</v>
      </c>
      <c r="O1451" s="15">
        <f>_xlfn.MAXIFS(performance_data[portfolio_value],performance_data[portfolio_id],performance_data[[#This Row],[portfolio_id]],performance_data[date],performance_data[[#This Row],[latest_date]])</f>
        <v>181907.23</v>
      </c>
      <c r="P1451" s="15">
        <f>_xlfn.MAXIFS(performance_data[portfolio_value],performance_data[portfolio_id],performance_data[[#This Row],[portfolio_id]],performance_data[date],performance_data[[#This Row],[starting_date]])</f>
        <v>14415.89</v>
      </c>
      <c r="Q1451" s="15">
        <f>performance_data[[#This Row],[latest_value]]-performance_data[[#This Row],[starting_value]]</f>
        <v>167491.34000000003</v>
      </c>
      <c r="R1451" s="15">
        <f>performance_data[[#This Row],[net_inflows]]-performance_data[[#This Row],[net_outflows]]</f>
        <v>15992.62</v>
      </c>
      <c r="S1451" s="15" t="str">
        <f>IF(performance_data[[#This Row],[net_inflows]]&gt;AVERAGE(performance_data[net_inflows]),"High","Low")</f>
        <v>High</v>
      </c>
      <c r="T1451" s="15">
        <f>AVERAGEIF(performance_data[inflow_flag],performance_data[[#This Row],[inflow_flag]],performance_data[return_percentage])</f>
        <v>4.8467905675459724</v>
      </c>
      <c r="U1451" s="17">
        <f>IF(performance_data[[#This Row],[return_percentage]]&lt;performance_data[[#This Row],[benchmark_return]],1,0)</f>
        <v>0</v>
      </c>
      <c r="V1451" s="17">
        <f>COUNTIFS(performance_data[portfolio_id],performance_data[[#This Row],[portfolio_id]])</f>
        <v>20</v>
      </c>
      <c r="W1451" s="17">
        <f>COUNTIFS(performance_data[portfolio_id],performance_data[[#This Row],[portfolio_id]],
          performance_data[return_flag],1)</f>
        <v>11</v>
      </c>
      <c r="X1451" s="15">
        <f>performance_data[[#This Row],[underperform_flag_count]]/performance_data[[#This Row],[totalportfoliocount]]</f>
        <v>0.55000000000000004</v>
      </c>
    </row>
    <row r="1452" spans="1:24" x14ac:dyDescent="0.3">
      <c r="A1452">
        <v>3558</v>
      </c>
      <c r="B1452" s="1">
        <v>45243</v>
      </c>
      <c r="C1452">
        <v>310569.21000000002</v>
      </c>
      <c r="D1452">
        <v>-8.81</v>
      </c>
      <c r="E1452">
        <v>-8.77</v>
      </c>
      <c r="F1452">
        <v>17855.2</v>
      </c>
      <c r="G1452">
        <v>13142</v>
      </c>
      <c r="H1452" t="s">
        <v>2213</v>
      </c>
      <c r="I1452" t="s">
        <v>2217</v>
      </c>
      <c r="J1452">
        <v>11</v>
      </c>
      <c r="K1452" t="s">
        <v>2219</v>
      </c>
      <c r="L1452" t="str">
        <f>IF(performance_data[[#This Row],[return_percentage]]&gt;=performance_data[[#This Row],[benchmark_return]],"Higher","Lower")</f>
        <v>Lower</v>
      </c>
      <c r="M1452" s="14">
        <f xml:space="preserve"> _xlfn.MAXIFS(performance_data[date],performance_data[portfolio_id],performance_data[[#This Row],[portfolio_id]])</f>
        <v>45552</v>
      </c>
      <c r="N1452" s="14">
        <f xml:space="preserve"> _xlfn.MINIFS(performance_data[date],performance_data[portfolio_id],performance_data[[#This Row],[portfolio_id]])</f>
        <v>44854</v>
      </c>
      <c r="O1452" s="15">
        <f>_xlfn.MAXIFS(performance_data[portfolio_value],performance_data[portfolio_id],performance_data[[#This Row],[portfolio_id]],performance_data[date],performance_data[[#This Row],[latest_date]])</f>
        <v>181907.23</v>
      </c>
      <c r="P1452" s="15">
        <f>_xlfn.MAXIFS(performance_data[portfolio_value],performance_data[portfolio_id],performance_data[[#This Row],[portfolio_id]],performance_data[date],performance_data[[#This Row],[starting_date]])</f>
        <v>14415.89</v>
      </c>
      <c r="Q1452" s="15">
        <f>performance_data[[#This Row],[latest_value]]-performance_data[[#This Row],[starting_value]]</f>
        <v>167491.34000000003</v>
      </c>
      <c r="R1452" s="15">
        <f>performance_data[[#This Row],[net_inflows]]-performance_data[[#This Row],[net_outflows]]</f>
        <v>4713.2000000000007</v>
      </c>
      <c r="S1452" s="15" t="str">
        <f>IF(performance_data[[#This Row],[net_inflows]]&gt;AVERAGE(performance_data[net_inflows]),"High","Low")</f>
        <v>High</v>
      </c>
      <c r="T1452" s="15">
        <f>AVERAGEIF(performance_data[inflow_flag],performance_data[[#This Row],[inflow_flag]],performance_data[return_percentage])</f>
        <v>4.8467905675459724</v>
      </c>
      <c r="U1452" s="17">
        <f>IF(performance_data[[#This Row],[return_percentage]]&lt;performance_data[[#This Row],[benchmark_return]],1,0)</f>
        <v>1</v>
      </c>
      <c r="V1452" s="17">
        <f>COUNTIFS(performance_data[portfolio_id],performance_data[[#This Row],[portfolio_id]])</f>
        <v>20</v>
      </c>
      <c r="W1452" s="17">
        <f>COUNTIFS(performance_data[portfolio_id],performance_data[[#This Row],[portfolio_id]],
          performance_data[return_flag],1)</f>
        <v>11</v>
      </c>
      <c r="X1452" s="15">
        <f>performance_data[[#This Row],[underperform_flag_count]]/performance_data[[#This Row],[totalportfoliocount]]</f>
        <v>0.55000000000000004</v>
      </c>
    </row>
    <row r="1453" spans="1:24" x14ac:dyDescent="0.3">
      <c r="A1453">
        <v>3558</v>
      </c>
      <c r="B1453" s="1">
        <v>45390</v>
      </c>
      <c r="C1453">
        <v>137976.4</v>
      </c>
      <c r="D1453">
        <v>1.48</v>
      </c>
      <c r="E1453">
        <v>1.64</v>
      </c>
      <c r="F1453">
        <v>3840.23</v>
      </c>
      <c r="G1453">
        <v>7534.37</v>
      </c>
      <c r="H1453" t="s">
        <v>2205</v>
      </c>
      <c r="I1453" t="s">
        <v>2211</v>
      </c>
      <c r="J1453">
        <v>4</v>
      </c>
      <c r="K1453" t="s">
        <v>2216</v>
      </c>
      <c r="L1453" t="str">
        <f>IF(performance_data[[#This Row],[return_percentage]]&gt;=performance_data[[#This Row],[benchmark_return]],"Higher","Lower")</f>
        <v>Lower</v>
      </c>
      <c r="M1453" s="14">
        <f xml:space="preserve"> _xlfn.MAXIFS(performance_data[date],performance_data[portfolio_id],performance_data[[#This Row],[portfolio_id]])</f>
        <v>45552</v>
      </c>
      <c r="N1453" s="14">
        <f xml:space="preserve"> _xlfn.MINIFS(performance_data[date],performance_data[portfolio_id],performance_data[[#This Row],[portfolio_id]])</f>
        <v>44854</v>
      </c>
      <c r="O1453" s="15">
        <f>_xlfn.MAXIFS(performance_data[portfolio_value],performance_data[portfolio_id],performance_data[[#This Row],[portfolio_id]],performance_data[date],performance_data[[#This Row],[latest_date]])</f>
        <v>181907.23</v>
      </c>
      <c r="P1453" s="15">
        <f>_xlfn.MAXIFS(performance_data[portfolio_value],performance_data[portfolio_id],performance_data[[#This Row],[portfolio_id]],performance_data[date],performance_data[[#This Row],[starting_date]])</f>
        <v>14415.89</v>
      </c>
      <c r="Q1453" s="15">
        <f>performance_data[[#This Row],[latest_value]]-performance_data[[#This Row],[starting_value]]</f>
        <v>167491.34000000003</v>
      </c>
      <c r="R1453" s="15">
        <f>performance_data[[#This Row],[net_inflows]]-performance_data[[#This Row],[net_outflows]]</f>
        <v>-3694.14</v>
      </c>
      <c r="S1453" s="15" t="str">
        <f>IF(performance_data[[#This Row],[net_inflows]]&gt;AVERAGE(performance_data[net_inflows]),"High","Low")</f>
        <v>Low</v>
      </c>
      <c r="T1453" s="15">
        <f>AVERAGEIF(performance_data[inflow_flag],performance_data[[#This Row],[inflow_flag]],performance_data[return_percentage])</f>
        <v>5.0457846277021572</v>
      </c>
      <c r="U1453" s="17">
        <f>IF(performance_data[[#This Row],[return_percentage]]&lt;performance_data[[#This Row],[benchmark_return]],1,0)</f>
        <v>1</v>
      </c>
      <c r="V1453" s="17">
        <f>COUNTIFS(performance_data[portfolio_id],performance_data[[#This Row],[portfolio_id]])</f>
        <v>20</v>
      </c>
      <c r="W1453" s="17">
        <f>COUNTIFS(performance_data[portfolio_id],performance_data[[#This Row],[portfolio_id]],
          performance_data[return_flag],1)</f>
        <v>11</v>
      </c>
      <c r="X1453" s="15">
        <f>performance_data[[#This Row],[underperform_flag_count]]/performance_data[[#This Row],[totalportfoliocount]]</f>
        <v>0.55000000000000004</v>
      </c>
    </row>
    <row r="1454" spans="1:24" x14ac:dyDescent="0.3">
      <c r="A1454">
        <v>3558</v>
      </c>
      <c r="B1454" s="1">
        <v>44983</v>
      </c>
      <c r="C1454">
        <v>78624.320000000007</v>
      </c>
      <c r="D1454">
        <v>8.51</v>
      </c>
      <c r="E1454">
        <v>6.91</v>
      </c>
      <c r="F1454">
        <v>6976.26</v>
      </c>
      <c r="G1454">
        <v>17378.22</v>
      </c>
      <c r="H1454" t="s">
        <v>2213</v>
      </c>
      <c r="I1454" t="s">
        <v>2206</v>
      </c>
      <c r="J1454">
        <v>2</v>
      </c>
      <c r="K1454" t="s">
        <v>2226</v>
      </c>
      <c r="L1454" t="str">
        <f>IF(performance_data[[#This Row],[return_percentage]]&gt;=performance_data[[#This Row],[benchmark_return]],"Higher","Lower")</f>
        <v>Higher</v>
      </c>
      <c r="M1454" s="14">
        <f xml:space="preserve"> _xlfn.MAXIFS(performance_data[date],performance_data[portfolio_id],performance_data[[#This Row],[portfolio_id]])</f>
        <v>45552</v>
      </c>
      <c r="N1454" s="14">
        <f xml:space="preserve"> _xlfn.MINIFS(performance_data[date],performance_data[portfolio_id],performance_data[[#This Row],[portfolio_id]])</f>
        <v>44854</v>
      </c>
      <c r="O1454" s="15">
        <f>_xlfn.MAXIFS(performance_data[portfolio_value],performance_data[portfolio_id],performance_data[[#This Row],[portfolio_id]],performance_data[date],performance_data[[#This Row],[latest_date]])</f>
        <v>181907.23</v>
      </c>
      <c r="P1454" s="15">
        <f>_xlfn.MAXIFS(performance_data[portfolio_value],performance_data[portfolio_id],performance_data[[#This Row],[portfolio_id]],performance_data[date],performance_data[[#This Row],[starting_date]])</f>
        <v>14415.89</v>
      </c>
      <c r="Q1454" s="15">
        <f>performance_data[[#This Row],[latest_value]]-performance_data[[#This Row],[starting_value]]</f>
        <v>167491.34000000003</v>
      </c>
      <c r="R1454" s="15">
        <f>performance_data[[#This Row],[net_inflows]]-performance_data[[#This Row],[net_outflows]]</f>
        <v>-10401.960000000001</v>
      </c>
      <c r="S1454" s="15" t="str">
        <f>IF(performance_data[[#This Row],[net_inflows]]&gt;AVERAGE(performance_data[net_inflows]),"High","Low")</f>
        <v>Low</v>
      </c>
      <c r="T1454" s="15">
        <f>AVERAGEIF(performance_data[inflow_flag],performance_data[[#This Row],[inflow_flag]],performance_data[return_percentage])</f>
        <v>5.0457846277021572</v>
      </c>
      <c r="U1454" s="17">
        <f>IF(performance_data[[#This Row],[return_percentage]]&lt;performance_data[[#This Row],[benchmark_return]],1,0)</f>
        <v>0</v>
      </c>
      <c r="V1454" s="17">
        <f>COUNTIFS(performance_data[portfolio_id],performance_data[[#This Row],[portfolio_id]])</f>
        <v>20</v>
      </c>
      <c r="W1454" s="17">
        <f>COUNTIFS(performance_data[portfolio_id],performance_data[[#This Row],[portfolio_id]],
          performance_data[return_flag],1)</f>
        <v>11</v>
      </c>
      <c r="X1454" s="15">
        <f>performance_data[[#This Row],[underperform_flag_count]]/performance_data[[#This Row],[totalportfoliocount]]</f>
        <v>0.55000000000000004</v>
      </c>
    </row>
    <row r="1455" spans="1:24" x14ac:dyDescent="0.3">
      <c r="A1455">
        <v>3574</v>
      </c>
      <c r="B1455" s="1">
        <v>45092</v>
      </c>
      <c r="C1455">
        <v>80502.399999999994</v>
      </c>
      <c r="D1455">
        <v>-3.65</v>
      </c>
      <c r="E1455">
        <v>-3.52</v>
      </c>
      <c r="F1455">
        <v>8033.76</v>
      </c>
      <c r="G1455">
        <v>16996.310000000001</v>
      </c>
      <c r="H1455" t="s">
        <v>2213</v>
      </c>
      <c r="I1455" t="s">
        <v>2211</v>
      </c>
      <c r="J1455">
        <v>6</v>
      </c>
      <c r="K1455" t="s">
        <v>2212</v>
      </c>
      <c r="L1455" t="str">
        <f>IF(performance_data[[#This Row],[return_percentage]]&gt;=performance_data[[#This Row],[benchmark_return]],"Higher","Lower")</f>
        <v>Lower</v>
      </c>
      <c r="M1455" s="14">
        <f xml:space="preserve"> _xlfn.MAXIFS(performance_data[date],performance_data[portfolio_id],performance_data[[#This Row],[portfolio_id]])</f>
        <v>45549</v>
      </c>
      <c r="N1455" s="14">
        <f xml:space="preserve"> _xlfn.MINIFS(performance_data[date],performance_data[portfolio_id],performance_data[[#This Row],[portfolio_id]])</f>
        <v>44850</v>
      </c>
      <c r="O1455" s="15">
        <f>_xlfn.MAXIFS(performance_data[portfolio_value],performance_data[portfolio_id],performance_data[[#This Row],[portfolio_id]],performance_data[date],performance_data[[#This Row],[latest_date]])</f>
        <v>497641.8</v>
      </c>
      <c r="P1455" s="15">
        <f>_xlfn.MAXIFS(performance_data[portfolio_value],performance_data[portfolio_id],performance_data[[#This Row],[portfolio_id]],performance_data[date],performance_data[[#This Row],[starting_date]])</f>
        <v>163085.24</v>
      </c>
      <c r="Q1455" s="15">
        <f>performance_data[[#This Row],[latest_value]]-performance_data[[#This Row],[starting_value]]</f>
        <v>334556.56</v>
      </c>
      <c r="R1455" s="15">
        <f>performance_data[[#This Row],[net_inflows]]-performance_data[[#This Row],[net_outflows]]</f>
        <v>-8962.5500000000011</v>
      </c>
      <c r="S1455" s="15" t="str">
        <f>IF(performance_data[[#This Row],[net_inflows]]&gt;AVERAGE(performance_data[net_inflows]),"High","Low")</f>
        <v>Low</v>
      </c>
      <c r="T1455" s="15">
        <f>AVERAGEIF(performance_data[inflow_flag],performance_data[[#This Row],[inflow_flag]],performance_data[return_percentage])</f>
        <v>5.0457846277021572</v>
      </c>
      <c r="U1455" s="17">
        <f>IF(performance_data[[#This Row],[return_percentage]]&lt;performance_data[[#This Row],[benchmark_return]],1,0)</f>
        <v>1</v>
      </c>
      <c r="V1455" s="17">
        <f>COUNTIFS(performance_data[portfolio_id],performance_data[[#This Row],[portfolio_id]])</f>
        <v>30</v>
      </c>
      <c r="W1455" s="17">
        <f>COUNTIFS(performance_data[portfolio_id],performance_data[[#This Row],[portfolio_id]],
          performance_data[return_flag],1)</f>
        <v>16</v>
      </c>
      <c r="X1455" s="15">
        <f>performance_data[[#This Row],[underperform_flag_count]]/performance_data[[#This Row],[totalportfoliocount]]</f>
        <v>0.53333333333333333</v>
      </c>
    </row>
    <row r="1456" spans="1:24" x14ac:dyDescent="0.3">
      <c r="A1456">
        <v>3574</v>
      </c>
      <c r="B1456" s="1">
        <v>44917</v>
      </c>
      <c r="C1456">
        <v>387669.07</v>
      </c>
      <c r="D1456">
        <v>1.67</v>
      </c>
      <c r="E1456">
        <v>1.78</v>
      </c>
      <c r="F1456">
        <v>15315.81</v>
      </c>
      <c r="G1456">
        <v>6771.37</v>
      </c>
      <c r="H1456" t="s">
        <v>2220</v>
      </c>
      <c r="I1456" t="s">
        <v>2217</v>
      </c>
      <c r="J1456">
        <v>12</v>
      </c>
      <c r="K1456" t="s">
        <v>2218</v>
      </c>
      <c r="L1456" t="str">
        <f>IF(performance_data[[#This Row],[return_percentage]]&gt;=performance_data[[#This Row],[benchmark_return]],"Higher","Lower")</f>
        <v>Lower</v>
      </c>
      <c r="M1456" s="14">
        <f xml:space="preserve"> _xlfn.MAXIFS(performance_data[date],performance_data[portfolio_id],performance_data[[#This Row],[portfolio_id]])</f>
        <v>45549</v>
      </c>
      <c r="N1456" s="14">
        <f xml:space="preserve"> _xlfn.MINIFS(performance_data[date],performance_data[portfolio_id],performance_data[[#This Row],[portfolio_id]])</f>
        <v>44850</v>
      </c>
      <c r="O1456" s="15">
        <f>_xlfn.MAXIFS(performance_data[portfolio_value],performance_data[portfolio_id],performance_data[[#This Row],[portfolio_id]],performance_data[date],performance_data[[#This Row],[latest_date]])</f>
        <v>497641.8</v>
      </c>
      <c r="P1456" s="15">
        <f>_xlfn.MAXIFS(performance_data[portfolio_value],performance_data[portfolio_id],performance_data[[#This Row],[portfolio_id]],performance_data[date],performance_data[[#This Row],[starting_date]])</f>
        <v>163085.24</v>
      </c>
      <c r="Q1456" s="15">
        <f>performance_data[[#This Row],[latest_value]]-performance_data[[#This Row],[starting_value]]</f>
        <v>334556.56</v>
      </c>
      <c r="R1456" s="15">
        <f>performance_data[[#This Row],[net_inflows]]-performance_data[[#This Row],[net_outflows]]</f>
        <v>8544.4399999999987</v>
      </c>
      <c r="S1456" s="15" t="str">
        <f>IF(performance_data[[#This Row],[net_inflows]]&gt;AVERAGE(performance_data[net_inflows]),"High","Low")</f>
        <v>High</v>
      </c>
      <c r="T1456" s="15">
        <f>AVERAGEIF(performance_data[inflow_flag],performance_data[[#This Row],[inflow_flag]],performance_data[return_percentage])</f>
        <v>4.8467905675459724</v>
      </c>
      <c r="U1456" s="17">
        <f>IF(performance_data[[#This Row],[return_percentage]]&lt;performance_data[[#This Row],[benchmark_return]],1,0)</f>
        <v>1</v>
      </c>
      <c r="V1456" s="17">
        <f>COUNTIFS(performance_data[portfolio_id],performance_data[[#This Row],[portfolio_id]])</f>
        <v>30</v>
      </c>
      <c r="W1456" s="17">
        <f>COUNTIFS(performance_data[portfolio_id],performance_data[[#This Row],[portfolio_id]],
          performance_data[return_flag],1)</f>
        <v>16</v>
      </c>
      <c r="X1456" s="15">
        <f>performance_data[[#This Row],[underperform_flag_count]]/performance_data[[#This Row],[totalportfoliocount]]</f>
        <v>0.53333333333333333</v>
      </c>
    </row>
    <row r="1457" spans="1:24" x14ac:dyDescent="0.3">
      <c r="A1457">
        <v>3574</v>
      </c>
      <c r="B1457" s="1">
        <v>45549</v>
      </c>
      <c r="C1457">
        <v>59516.12</v>
      </c>
      <c r="D1457">
        <v>11.51</v>
      </c>
      <c r="E1457">
        <v>13.24</v>
      </c>
      <c r="F1457">
        <v>17267.060000000001</v>
      </c>
      <c r="G1457">
        <v>18568.98</v>
      </c>
      <c r="H1457" t="s">
        <v>2205</v>
      </c>
      <c r="I1457" t="s">
        <v>2209</v>
      </c>
      <c r="J1457">
        <v>9</v>
      </c>
      <c r="K1457" t="s">
        <v>2221</v>
      </c>
      <c r="L1457" t="str">
        <f>IF(performance_data[[#This Row],[return_percentage]]&gt;=performance_data[[#This Row],[benchmark_return]],"Higher","Lower")</f>
        <v>Lower</v>
      </c>
      <c r="M1457" s="14">
        <f xml:space="preserve"> _xlfn.MAXIFS(performance_data[date],performance_data[portfolio_id],performance_data[[#This Row],[portfolio_id]])</f>
        <v>45549</v>
      </c>
      <c r="N1457" s="14">
        <f xml:space="preserve"> _xlfn.MINIFS(performance_data[date],performance_data[portfolio_id],performance_data[[#This Row],[portfolio_id]])</f>
        <v>44850</v>
      </c>
      <c r="O1457" s="15">
        <f>_xlfn.MAXIFS(performance_data[portfolio_value],performance_data[portfolio_id],performance_data[[#This Row],[portfolio_id]],performance_data[date],performance_data[[#This Row],[latest_date]])</f>
        <v>497641.8</v>
      </c>
      <c r="P1457" s="15">
        <f>_xlfn.MAXIFS(performance_data[portfolio_value],performance_data[portfolio_id],performance_data[[#This Row],[portfolio_id]],performance_data[date],performance_data[[#This Row],[starting_date]])</f>
        <v>163085.24</v>
      </c>
      <c r="Q1457" s="15">
        <f>performance_data[[#This Row],[latest_value]]-performance_data[[#This Row],[starting_value]]</f>
        <v>334556.56</v>
      </c>
      <c r="R1457" s="15">
        <f>performance_data[[#This Row],[net_inflows]]-performance_data[[#This Row],[net_outflows]]</f>
        <v>-1301.9199999999983</v>
      </c>
      <c r="S1457" s="15" t="str">
        <f>IF(performance_data[[#This Row],[net_inflows]]&gt;AVERAGE(performance_data[net_inflows]),"High","Low")</f>
        <v>High</v>
      </c>
      <c r="T1457" s="15">
        <f>AVERAGEIF(performance_data[inflow_flag],performance_data[[#This Row],[inflow_flag]],performance_data[return_percentage])</f>
        <v>4.8467905675459724</v>
      </c>
      <c r="U1457" s="17">
        <f>IF(performance_data[[#This Row],[return_percentage]]&lt;performance_data[[#This Row],[benchmark_return]],1,0)</f>
        <v>1</v>
      </c>
      <c r="V1457" s="17">
        <f>COUNTIFS(performance_data[portfolio_id],performance_data[[#This Row],[portfolio_id]])</f>
        <v>30</v>
      </c>
      <c r="W1457" s="17">
        <f>COUNTIFS(performance_data[portfolio_id],performance_data[[#This Row],[portfolio_id]],
          performance_data[return_flag],1)</f>
        <v>16</v>
      </c>
      <c r="X1457" s="15">
        <f>performance_data[[#This Row],[underperform_flag_count]]/performance_data[[#This Row],[totalportfoliocount]]</f>
        <v>0.53333333333333333</v>
      </c>
    </row>
    <row r="1458" spans="1:24" x14ac:dyDescent="0.3">
      <c r="A1458">
        <v>3574</v>
      </c>
      <c r="B1458" s="1">
        <v>45357</v>
      </c>
      <c r="C1458">
        <v>384223.37</v>
      </c>
      <c r="D1458">
        <v>7.16</v>
      </c>
      <c r="E1458">
        <v>6.11</v>
      </c>
      <c r="F1458">
        <v>8808.76</v>
      </c>
      <c r="G1458">
        <v>4344.37</v>
      </c>
      <c r="H1458" t="s">
        <v>2205</v>
      </c>
      <c r="I1458" t="s">
        <v>2206</v>
      </c>
      <c r="J1458">
        <v>3</v>
      </c>
      <c r="K1458" t="s">
        <v>2222</v>
      </c>
      <c r="L1458" t="str">
        <f>IF(performance_data[[#This Row],[return_percentage]]&gt;=performance_data[[#This Row],[benchmark_return]],"Higher","Lower")</f>
        <v>Higher</v>
      </c>
      <c r="M1458" s="14">
        <f xml:space="preserve"> _xlfn.MAXIFS(performance_data[date],performance_data[portfolio_id],performance_data[[#This Row],[portfolio_id]])</f>
        <v>45549</v>
      </c>
      <c r="N1458" s="14">
        <f xml:space="preserve"> _xlfn.MINIFS(performance_data[date],performance_data[portfolio_id],performance_data[[#This Row],[portfolio_id]])</f>
        <v>44850</v>
      </c>
      <c r="O1458" s="15">
        <f>_xlfn.MAXIFS(performance_data[portfolio_value],performance_data[portfolio_id],performance_data[[#This Row],[portfolio_id]],performance_data[date],performance_data[[#This Row],[latest_date]])</f>
        <v>497641.8</v>
      </c>
      <c r="P1458" s="15">
        <f>_xlfn.MAXIFS(performance_data[portfolio_value],performance_data[portfolio_id],performance_data[[#This Row],[portfolio_id]],performance_data[date],performance_data[[#This Row],[starting_date]])</f>
        <v>163085.24</v>
      </c>
      <c r="Q1458" s="15">
        <f>performance_data[[#This Row],[latest_value]]-performance_data[[#This Row],[starting_value]]</f>
        <v>334556.56</v>
      </c>
      <c r="R1458" s="15">
        <f>performance_data[[#This Row],[net_inflows]]-performance_data[[#This Row],[net_outflows]]</f>
        <v>4464.3900000000003</v>
      </c>
      <c r="S1458" s="15" t="str">
        <f>IF(performance_data[[#This Row],[net_inflows]]&gt;AVERAGE(performance_data[net_inflows]),"High","Low")</f>
        <v>Low</v>
      </c>
      <c r="T1458" s="15">
        <f>AVERAGEIF(performance_data[inflow_flag],performance_data[[#This Row],[inflow_flag]],performance_data[return_percentage])</f>
        <v>5.0457846277021572</v>
      </c>
      <c r="U1458" s="17">
        <f>IF(performance_data[[#This Row],[return_percentage]]&lt;performance_data[[#This Row],[benchmark_return]],1,0)</f>
        <v>0</v>
      </c>
      <c r="V1458" s="17">
        <f>COUNTIFS(performance_data[portfolio_id],performance_data[[#This Row],[portfolio_id]])</f>
        <v>30</v>
      </c>
      <c r="W1458" s="17">
        <f>COUNTIFS(performance_data[portfolio_id],performance_data[[#This Row],[portfolio_id]],
          performance_data[return_flag],1)</f>
        <v>16</v>
      </c>
      <c r="X1458" s="15">
        <f>performance_data[[#This Row],[underperform_flag_count]]/performance_data[[#This Row],[totalportfoliocount]]</f>
        <v>0.53333333333333333</v>
      </c>
    </row>
    <row r="1459" spans="1:24" x14ac:dyDescent="0.3">
      <c r="A1459">
        <v>3574</v>
      </c>
      <c r="B1459" s="1">
        <v>45442</v>
      </c>
      <c r="C1459">
        <v>468903.19</v>
      </c>
      <c r="D1459">
        <v>6.51</v>
      </c>
      <c r="E1459">
        <v>7.34</v>
      </c>
      <c r="F1459">
        <v>9071.9</v>
      </c>
      <c r="G1459">
        <v>18419.21</v>
      </c>
      <c r="H1459" t="s">
        <v>2205</v>
      </c>
      <c r="I1459" t="s">
        <v>2211</v>
      </c>
      <c r="J1459">
        <v>5</v>
      </c>
      <c r="K1459" t="s">
        <v>2223</v>
      </c>
      <c r="L1459" t="str">
        <f>IF(performance_data[[#This Row],[return_percentage]]&gt;=performance_data[[#This Row],[benchmark_return]],"Higher","Lower")</f>
        <v>Lower</v>
      </c>
      <c r="M1459" s="14">
        <f xml:space="preserve"> _xlfn.MAXIFS(performance_data[date],performance_data[portfolio_id],performance_data[[#This Row],[portfolio_id]])</f>
        <v>45549</v>
      </c>
      <c r="N1459" s="14">
        <f xml:space="preserve"> _xlfn.MINIFS(performance_data[date],performance_data[portfolio_id],performance_data[[#This Row],[portfolio_id]])</f>
        <v>44850</v>
      </c>
      <c r="O1459" s="15">
        <f>_xlfn.MAXIFS(performance_data[portfolio_value],performance_data[portfolio_id],performance_data[[#This Row],[portfolio_id]],performance_data[date],performance_data[[#This Row],[latest_date]])</f>
        <v>497641.8</v>
      </c>
      <c r="P1459" s="15">
        <f>_xlfn.MAXIFS(performance_data[portfolio_value],performance_data[portfolio_id],performance_data[[#This Row],[portfolio_id]],performance_data[date],performance_data[[#This Row],[starting_date]])</f>
        <v>163085.24</v>
      </c>
      <c r="Q1459" s="15">
        <f>performance_data[[#This Row],[latest_value]]-performance_data[[#This Row],[starting_value]]</f>
        <v>334556.56</v>
      </c>
      <c r="R1459" s="15">
        <f>performance_data[[#This Row],[net_inflows]]-performance_data[[#This Row],[net_outflows]]</f>
        <v>-9347.31</v>
      </c>
      <c r="S1459" s="15" t="str">
        <f>IF(performance_data[[#This Row],[net_inflows]]&gt;AVERAGE(performance_data[net_inflows]),"High","Low")</f>
        <v>Low</v>
      </c>
      <c r="T1459" s="15">
        <f>AVERAGEIF(performance_data[inflow_flag],performance_data[[#This Row],[inflow_flag]],performance_data[return_percentage])</f>
        <v>5.0457846277021572</v>
      </c>
      <c r="U1459" s="17">
        <f>IF(performance_data[[#This Row],[return_percentage]]&lt;performance_data[[#This Row],[benchmark_return]],1,0)</f>
        <v>1</v>
      </c>
      <c r="V1459" s="17">
        <f>COUNTIFS(performance_data[portfolio_id],performance_data[[#This Row],[portfolio_id]])</f>
        <v>30</v>
      </c>
      <c r="W1459" s="17">
        <f>COUNTIFS(performance_data[portfolio_id],performance_data[[#This Row],[portfolio_id]],
          performance_data[return_flag],1)</f>
        <v>16</v>
      </c>
      <c r="X1459" s="15">
        <f>performance_data[[#This Row],[underperform_flag_count]]/performance_data[[#This Row],[totalportfoliocount]]</f>
        <v>0.53333333333333333</v>
      </c>
    </row>
    <row r="1460" spans="1:24" x14ac:dyDescent="0.3">
      <c r="A1460">
        <v>3574</v>
      </c>
      <c r="B1460" s="1">
        <v>45090</v>
      </c>
      <c r="C1460">
        <v>54420.14</v>
      </c>
      <c r="D1460">
        <v>19.399999999999999</v>
      </c>
      <c r="E1460">
        <v>22.29</v>
      </c>
      <c r="F1460">
        <v>2419.6</v>
      </c>
      <c r="G1460">
        <v>13222.96</v>
      </c>
      <c r="H1460" t="s">
        <v>2213</v>
      </c>
      <c r="I1460" t="s">
        <v>2211</v>
      </c>
      <c r="J1460">
        <v>6</v>
      </c>
      <c r="K1460" t="s">
        <v>2212</v>
      </c>
      <c r="L1460" t="str">
        <f>IF(performance_data[[#This Row],[return_percentage]]&gt;=performance_data[[#This Row],[benchmark_return]],"Higher","Lower")</f>
        <v>Lower</v>
      </c>
      <c r="M1460" s="14">
        <f xml:space="preserve"> _xlfn.MAXIFS(performance_data[date],performance_data[portfolio_id],performance_data[[#This Row],[portfolio_id]])</f>
        <v>45549</v>
      </c>
      <c r="N1460" s="14">
        <f xml:space="preserve"> _xlfn.MINIFS(performance_data[date],performance_data[portfolio_id],performance_data[[#This Row],[portfolio_id]])</f>
        <v>44850</v>
      </c>
      <c r="O1460" s="15">
        <f>_xlfn.MAXIFS(performance_data[portfolio_value],performance_data[portfolio_id],performance_data[[#This Row],[portfolio_id]],performance_data[date],performance_data[[#This Row],[latest_date]])</f>
        <v>497641.8</v>
      </c>
      <c r="P1460" s="15">
        <f>_xlfn.MAXIFS(performance_data[portfolio_value],performance_data[portfolio_id],performance_data[[#This Row],[portfolio_id]],performance_data[date],performance_data[[#This Row],[starting_date]])</f>
        <v>163085.24</v>
      </c>
      <c r="Q1460" s="15">
        <f>performance_data[[#This Row],[latest_value]]-performance_data[[#This Row],[starting_value]]</f>
        <v>334556.56</v>
      </c>
      <c r="R1460" s="15">
        <f>performance_data[[#This Row],[net_inflows]]-performance_data[[#This Row],[net_outflows]]</f>
        <v>-10803.359999999999</v>
      </c>
      <c r="S1460" s="15" t="str">
        <f>IF(performance_data[[#This Row],[net_inflows]]&gt;AVERAGE(performance_data[net_inflows]),"High","Low")</f>
        <v>Low</v>
      </c>
      <c r="T1460" s="15">
        <f>AVERAGEIF(performance_data[inflow_flag],performance_data[[#This Row],[inflow_flag]],performance_data[return_percentage])</f>
        <v>5.0457846277021572</v>
      </c>
      <c r="U1460" s="17">
        <f>IF(performance_data[[#This Row],[return_percentage]]&lt;performance_data[[#This Row],[benchmark_return]],1,0)</f>
        <v>1</v>
      </c>
      <c r="V1460" s="17">
        <f>COUNTIFS(performance_data[portfolio_id],performance_data[[#This Row],[portfolio_id]])</f>
        <v>30</v>
      </c>
      <c r="W1460" s="17">
        <f>COUNTIFS(performance_data[portfolio_id],performance_data[[#This Row],[portfolio_id]],
          performance_data[return_flag],1)</f>
        <v>16</v>
      </c>
      <c r="X1460" s="15">
        <f>performance_data[[#This Row],[underperform_flag_count]]/performance_data[[#This Row],[totalportfoliocount]]</f>
        <v>0.53333333333333333</v>
      </c>
    </row>
    <row r="1461" spans="1:24" x14ac:dyDescent="0.3">
      <c r="A1461">
        <v>3574</v>
      </c>
      <c r="B1461" s="1">
        <v>45113</v>
      </c>
      <c r="C1461">
        <v>436374.12</v>
      </c>
      <c r="D1461">
        <v>12.71</v>
      </c>
      <c r="E1461">
        <v>11.63</v>
      </c>
      <c r="F1461">
        <v>8027.68</v>
      </c>
      <c r="G1461">
        <v>7036.6</v>
      </c>
      <c r="H1461" t="s">
        <v>2213</v>
      </c>
      <c r="I1461" t="s">
        <v>2209</v>
      </c>
      <c r="J1461">
        <v>7</v>
      </c>
      <c r="K1461" t="s">
        <v>2210</v>
      </c>
      <c r="L1461" t="str">
        <f>IF(performance_data[[#This Row],[return_percentage]]&gt;=performance_data[[#This Row],[benchmark_return]],"Higher","Lower")</f>
        <v>Higher</v>
      </c>
      <c r="M1461" s="14">
        <f xml:space="preserve"> _xlfn.MAXIFS(performance_data[date],performance_data[portfolio_id],performance_data[[#This Row],[portfolio_id]])</f>
        <v>45549</v>
      </c>
      <c r="N1461" s="14">
        <f xml:space="preserve"> _xlfn.MINIFS(performance_data[date],performance_data[portfolio_id],performance_data[[#This Row],[portfolio_id]])</f>
        <v>44850</v>
      </c>
      <c r="O1461" s="15">
        <f>_xlfn.MAXIFS(performance_data[portfolio_value],performance_data[portfolio_id],performance_data[[#This Row],[portfolio_id]],performance_data[date],performance_data[[#This Row],[latest_date]])</f>
        <v>497641.8</v>
      </c>
      <c r="P1461" s="15">
        <f>_xlfn.MAXIFS(performance_data[portfolio_value],performance_data[portfolio_id],performance_data[[#This Row],[portfolio_id]],performance_data[date],performance_data[[#This Row],[starting_date]])</f>
        <v>163085.24</v>
      </c>
      <c r="Q1461" s="15">
        <f>performance_data[[#This Row],[latest_value]]-performance_data[[#This Row],[starting_value]]</f>
        <v>334556.56</v>
      </c>
      <c r="R1461" s="15">
        <f>performance_data[[#This Row],[net_inflows]]-performance_data[[#This Row],[net_outflows]]</f>
        <v>991.07999999999993</v>
      </c>
      <c r="S1461" s="15" t="str">
        <f>IF(performance_data[[#This Row],[net_inflows]]&gt;AVERAGE(performance_data[net_inflows]),"High","Low")</f>
        <v>Low</v>
      </c>
      <c r="T1461" s="15">
        <f>AVERAGEIF(performance_data[inflow_flag],performance_data[[#This Row],[inflow_flag]],performance_data[return_percentage])</f>
        <v>5.0457846277021572</v>
      </c>
      <c r="U1461" s="17">
        <f>IF(performance_data[[#This Row],[return_percentage]]&lt;performance_data[[#This Row],[benchmark_return]],1,0)</f>
        <v>0</v>
      </c>
      <c r="V1461" s="17">
        <f>COUNTIFS(performance_data[portfolio_id],performance_data[[#This Row],[portfolio_id]])</f>
        <v>30</v>
      </c>
      <c r="W1461" s="17">
        <f>COUNTIFS(performance_data[portfolio_id],performance_data[[#This Row],[portfolio_id]],
          performance_data[return_flag],1)</f>
        <v>16</v>
      </c>
      <c r="X1461" s="15">
        <f>performance_data[[#This Row],[underperform_flag_count]]/performance_data[[#This Row],[totalportfoliocount]]</f>
        <v>0.53333333333333333</v>
      </c>
    </row>
    <row r="1462" spans="1:24" x14ac:dyDescent="0.3">
      <c r="A1462">
        <v>3574</v>
      </c>
      <c r="B1462" s="1">
        <v>44942</v>
      </c>
      <c r="C1462">
        <v>339517.35</v>
      </c>
      <c r="D1462">
        <v>-7.58</v>
      </c>
      <c r="E1462">
        <v>-7.94</v>
      </c>
      <c r="F1462">
        <v>14323.8</v>
      </c>
      <c r="G1462">
        <v>2123.5100000000002</v>
      </c>
      <c r="H1462" t="s">
        <v>2213</v>
      </c>
      <c r="I1462" t="s">
        <v>2206</v>
      </c>
      <c r="J1462">
        <v>1</v>
      </c>
      <c r="K1462" t="s">
        <v>2207</v>
      </c>
      <c r="L1462" t="str">
        <f>IF(performance_data[[#This Row],[return_percentage]]&gt;=performance_data[[#This Row],[benchmark_return]],"Higher","Lower")</f>
        <v>Higher</v>
      </c>
      <c r="M1462" s="14">
        <f xml:space="preserve"> _xlfn.MAXIFS(performance_data[date],performance_data[portfolio_id],performance_data[[#This Row],[portfolio_id]])</f>
        <v>45549</v>
      </c>
      <c r="N1462" s="14">
        <f xml:space="preserve"> _xlfn.MINIFS(performance_data[date],performance_data[portfolio_id],performance_data[[#This Row],[portfolio_id]])</f>
        <v>44850</v>
      </c>
      <c r="O1462" s="15">
        <f>_xlfn.MAXIFS(performance_data[portfolio_value],performance_data[portfolio_id],performance_data[[#This Row],[portfolio_id]],performance_data[date],performance_data[[#This Row],[latest_date]])</f>
        <v>497641.8</v>
      </c>
      <c r="P1462" s="15">
        <f>_xlfn.MAXIFS(performance_data[portfolio_value],performance_data[portfolio_id],performance_data[[#This Row],[portfolio_id]],performance_data[date],performance_data[[#This Row],[starting_date]])</f>
        <v>163085.24</v>
      </c>
      <c r="Q1462" s="15">
        <f>performance_data[[#This Row],[latest_value]]-performance_data[[#This Row],[starting_value]]</f>
        <v>334556.56</v>
      </c>
      <c r="R1462" s="15">
        <f>performance_data[[#This Row],[net_inflows]]-performance_data[[#This Row],[net_outflows]]</f>
        <v>12200.289999999999</v>
      </c>
      <c r="S1462" s="15" t="str">
        <f>IF(performance_data[[#This Row],[net_inflows]]&gt;AVERAGE(performance_data[net_inflows]),"High","Low")</f>
        <v>High</v>
      </c>
      <c r="T1462" s="15">
        <f>AVERAGEIF(performance_data[inflow_flag],performance_data[[#This Row],[inflow_flag]],performance_data[return_percentage])</f>
        <v>4.8467905675459724</v>
      </c>
      <c r="U1462" s="17">
        <f>IF(performance_data[[#This Row],[return_percentage]]&lt;performance_data[[#This Row],[benchmark_return]],1,0)</f>
        <v>0</v>
      </c>
      <c r="V1462" s="17">
        <f>COUNTIFS(performance_data[portfolio_id],performance_data[[#This Row],[portfolio_id]])</f>
        <v>30</v>
      </c>
      <c r="W1462" s="17">
        <f>COUNTIFS(performance_data[portfolio_id],performance_data[[#This Row],[portfolio_id]],
          performance_data[return_flag],1)</f>
        <v>16</v>
      </c>
      <c r="X1462" s="15">
        <f>performance_data[[#This Row],[underperform_flag_count]]/performance_data[[#This Row],[totalportfoliocount]]</f>
        <v>0.53333333333333333</v>
      </c>
    </row>
    <row r="1463" spans="1:24" x14ac:dyDescent="0.3">
      <c r="A1463">
        <v>3574</v>
      </c>
      <c r="B1463" s="1">
        <v>45518</v>
      </c>
      <c r="C1463">
        <v>121829.96</v>
      </c>
      <c r="D1463">
        <v>0.47</v>
      </c>
      <c r="E1463">
        <v>0.54</v>
      </c>
      <c r="F1463">
        <v>10023</v>
      </c>
      <c r="G1463">
        <v>8937.34</v>
      </c>
      <c r="H1463" t="s">
        <v>2205</v>
      </c>
      <c r="I1463" t="s">
        <v>2209</v>
      </c>
      <c r="J1463">
        <v>8</v>
      </c>
      <c r="K1463" t="s">
        <v>2214</v>
      </c>
      <c r="L1463" t="str">
        <f>IF(performance_data[[#This Row],[return_percentage]]&gt;=performance_data[[#This Row],[benchmark_return]],"Higher","Lower")</f>
        <v>Lower</v>
      </c>
      <c r="M1463" s="14">
        <f xml:space="preserve"> _xlfn.MAXIFS(performance_data[date],performance_data[portfolio_id],performance_data[[#This Row],[portfolio_id]])</f>
        <v>45549</v>
      </c>
      <c r="N1463" s="14">
        <f xml:space="preserve"> _xlfn.MINIFS(performance_data[date],performance_data[portfolio_id],performance_data[[#This Row],[portfolio_id]])</f>
        <v>44850</v>
      </c>
      <c r="O1463" s="15">
        <f>_xlfn.MAXIFS(performance_data[portfolio_value],performance_data[portfolio_id],performance_data[[#This Row],[portfolio_id]],performance_data[date],performance_data[[#This Row],[latest_date]])</f>
        <v>497641.8</v>
      </c>
      <c r="P1463" s="15">
        <f>_xlfn.MAXIFS(performance_data[portfolio_value],performance_data[portfolio_id],performance_data[[#This Row],[portfolio_id]],performance_data[date],performance_data[[#This Row],[starting_date]])</f>
        <v>163085.24</v>
      </c>
      <c r="Q1463" s="15">
        <f>performance_data[[#This Row],[latest_value]]-performance_data[[#This Row],[starting_value]]</f>
        <v>334556.56</v>
      </c>
      <c r="R1463" s="15">
        <f>performance_data[[#This Row],[net_inflows]]-performance_data[[#This Row],[net_outflows]]</f>
        <v>1085.6599999999999</v>
      </c>
      <c r="S1463" s="15" t="str">
        <f>IF(performance_data[[#This Row],[net_inflows]]&gt;AVERAGE(performance_data[net_inflows]),"High","Low")</f>
        <v>Low</v>
      </c>
      <c r="T1463" s="15">
        <f>AVERAGEIF(performance_data[inflow_flag],performance_data[[#This Row],[inflow_flag]],performance_data[return_percentage])</f>
        <v>5.0457846277021572</v>
      </c>
      <c r="U1463" s="17">
        <f>IF(performance_data[[#This Row],[return_percentage]]&lt;performance_data[[#This Row],[benchmark_return]],1,0)</f>
        <v>1</v>
      </c>
      <c r="V1463" s="17">
        <f>COUNTIFS(performance_data[portfolio_id],performance_data[[#This Row],[portfolio_id]])</f>
        <v>30</v>
      </c>
      <c r="W1463" s="17">
        <f>COUNTIFS(performance_data[portfolio_id],performance_data[[#This Row],[portfolio_id]],
          performance_data[return_flag],1)</f>
        <v>16</v>
      </c>
      <c r="X1463" s="15">
        <f>performance_data[[#This Row],[underperform_flag_count]]/performance_data[[#This Row],[totalportfoliocount]]</f>
        <v>0.53333333333333333</v>
      </c>
    </row>
    <row r="1464" spans="1:24" x14ac:dyDescent="0.3">
      <c r="A1464">
        <v>3574</v>
      </c>
      <c r="B1464" s="1">
        <v>45275</v>
      </c>
      <c r="C1464">
        <v>89721.33</v>
      </c>
      <c r="D1464">
        <v>2.96</v>
      </c>
      <c r="E1464">
        <v>3.2</v>
      </c>
      <c r="F1464">
        <v>2688.32</v>
      </c>
      <c r="G1464">
        <v>12819.76</v>
      </c>
      <c r="H1464" t="s">
        <v>2213</v>
      </c>
      <c r="I1464" t="s">
        <v>2217</v>
      </c>
      <c r="J1464">
        <v>12</v>
      </c>
      <c r="K1464" t="s">
        <v>2218</v>
      </c>
      <c r="L1464" t="str">
        <f>IF(performance_data[[#This Row],[return_percentage]]&gt;=performance_data[[#This Row],[benchmark_return]],"Higher","Lower")</f>
        <v>Lower</v>
      </c>
      <c r="M1464" s="14">
        <f xml:space="preserve"> _xlfn.MAXIFS(performance_data[date],performance_data[portfolio_id],performance_data[[#This Row],[portfolio_id]])</f>
        <v>45549</v>
      </c>
      <c r="N1464" s="14">
        <f xml:space="preserve"> _xlfn.MINIFS(performance_data[date],performance_data[portfolio_id],performance_data[[#This Row],[portfolio_id]])</f>
        <v>44850</v>
      </c>
      <c r="O1464" s="15">
        <f>_xlfn.MAXIFS(performance_data[portfolio_value],performance_data[portfolio_id],performance_data[[#This Row],[portfolio_id]],performance_data[date],performance_data[[#This Row],[latest_date]])</f>
        <v>497641.8</v>
      </c>
      <c r="P1464" s="15">
        <f>_xlfn.MAXIFS(performance_data[portfolio_value],performance_data[portfolio_id],performance_data[[#This Row],[portfolio_id]],performance_data[date],performance_data[[#This Row],[starting_date]])</f>
        <v>163085.24</v>
      </c>
      <c r="Q1464" s="15">
        <f>performance_data[[#This Row],[latest_value]]-performance_data[[#This Row],[starting_value]]</f>
        <v>334556.56</v>
      </c>
      <c r="R1464" s="15">
        <f>performance_data[[#This Row],[net_inflows]]-performance_data[[#This Row],[net_outflows]]</f>
        <v>-10131.44</v>
      </c>
      <c r="S1464" s="15" t="str">
        <f>IF(performance_data[[#This Row],[net_inflows]]&gt;AVERAGE(performance_data[net_inflows]),"High","Low")</f>
        <v>Low</v>
      </c>
      <c r="T1464" s="15">
        <f>AVERAGEIF(performance_data[inflow_flag],performance_data[[#This Row],[inflow_flag]],performance_data[return_percentage])</f>
        <v>5.0457846277021572</v>
      </c>
      <c r="U1464" s="17">
        <f>IF(performance_data[[#This Row],[return_percentage]]&lt;performance_data[[#This Row],[benchmark_return]],1,0)</f>
        <v>1</v>
      </c>
      <c r="V1464" s="17">
        <f>COUNTIFS(performance_data[portfolio_id],performance_data[[#This Row],[portfolio_id]])</f>
        <v>30</v>
      </c>
      <c r="W1464" s="17">
        <f>COUNTIFS(performance_data[portfolio_id],performance_data[[#This Row],[portfolio_id]],
          performance_data[return_flag],1)</f>
        <v>16</v>
      </c>
      <c r="X1464" s="15">
        <f>performance_data[[#This Row],[underperform_flag_count]]/performance_data[[#This Row],[totalportfoliocount]]</f>
        <v>0.53333333333333333</v>
      </c>
    </row>
    <row r="1465" spans="1:24" x14ac:dyDescent="0.3">
      <c r="A1465">
        <v>3574</v>
      </c>
      <c r="B1465" s="1">
        <v>44981</v>
      </c>
      <c r="C1465">
        <v>306698.28999999998</v>
      </c>
      <c r="D1465">
        <v>16.510000000000002</v>
      </c>
      <c r="E1465">
        <v>13.92</v>
      </c>
      <c r="F1465">
        <v>2601.09</v>
      </c>
      <c r="G1465">
        <v>11327.63</v>
      </c>
      <c r="H1465" t="s">
        <v>2213</v>
      </c>
      <c r="I1465" t="s">
        <v>2206</v>
      </c>
      <c r="J1465">
        <v>2</v>
      </c>
      <c r="K1465" t="s">
        <v>2226</v>
      </c>
      <c r="L1465" t="str">
        <f>IF(performance_data[[#This Row],[return_percentage]]&gt;=performance_data[[#This Row],[benchmark_return]],"Higher","Lower")</f>
        <v>Higher</v>
      </c>
      <c r="M1465" s="14">
        <f xml:space="preserve"> _xlfn.MAXIFS(performance_data[date],performance_data[portfolio_id],performance_data[[#This Row],[portfolio_id]])</f>
        <v>45549</v>
      </c>
      <c r="N1465" s="14">
        <f xml:space="preserve"> _xlfn.MINIFS(performance_data[date],performance_data[portfolio_id],performance_data[[#This Row],[portfolio_id]])</f>
        <v>44850</v>
      </c>
      <c r="O1465" s="15">
        <f>_xlfn.MAXIFS(performance_data[portfolio_value],performance_data[portfolio_id],performance_data[[#This Row],[portfolio_id]],performance_data[date],performance_data[[#This Row],[latest_date]])</f>
        <v>497641.8</v>
      </c>
      <c r="P1465" s="15">
        <f>_xlfn.MAXIFS(performance_data[portfolio_value],performance_data[portfolio_id],performance_data[[#This Row],[portfolio_id]],performance_data[date],performance_data[[#This Row],[starting_date]])</f>
        <v>163085.24</v>
      </c>
      <c r="Q1465" s="15">
        <f>performance_data[[#This Row],[latest_value]]-performance_data[[#This Row],[starting_value]]</f>
        <v>334556.56</v>
      </c>
      <c r="R1465" s="15">
        <f>performance_data[[#This Row],[net_inflows]]-performance_data[[#This Row],[net_outflows]]</f>
        <v>-8726.5399999999991</v>
      </c>
      <c r="S1465" s="15" t="str">
        <f>IF(performance_data[[#This Row],[net_inflows]]&gt;AVERAGE(performance_data[net_inflows]),"High","Low")</f>
        <v>Low</v>
      </c>
      <c r="T1465" s="15">
        <f>AVERAGEIF(performance_data[inflow_flag],performance_data[[#This Row],[inflow_flag]],performance_data[return_percentage])</f>
        <v>5.0457846277021572</v>
      </c>
      <c r="U1465" s="17">
        <f>IF(performance_data[[#This Row],[return_percentage]]&lt;performance_data[[#This Row],[benchmark_return]],1,0)</f>
        <v>0</v>
      </c>
      <c r="V1465" s="17">
        <f>COUNTIFS(performance_data[portfolio_id],performance_data[[#This Row],[portfolio_id]])</f>
        <v>30</v>
      </c>
      <c r="W1465" s="17">
        <f>COUNTIFS(performance_data[portfolio_id],performance_data[[#This Row],[portfolio_id]],
          performance_data[return_flag],1)</f>
        <v>16</v>
      </c>
      <c r="X1465" s="15">
        <f>performance_data[[#This Row],[underperform_flag_count]]/performance_data[[#This Row],[totalportfoliocount]]</f>
        <v>0.53333333333333333</v>
      </c>
    </row>
    <row r="1466" spans="1:24" x14ac:dyDescent="0.3">
      <c r="A1466">
        <v>3574</v>
      </c>
      <c r="B1466" s="1">
        <v>45417</v>
      </c>
      <c r="C1466">
        <v>469186.97</v>
      </c>
      <c r="D1466">
        <v>8.52</v>
      </c>
      <c r="E1466">
        <v>8.61</v>
      </c>
      <c r="F1466">
        <v>8453.89</v>
      </c>
      <c r="G1466">
        <v>17044.36</v>
      </c>
      <c r="H1466" t="s">
        <v>2205</v>
      </c>
      <c r="I1466" t="s">
        <v>2211</v>
      </c>
      <c r="J1466">
        <v>5</v>
      </c>
      <c r="K1466" t="s">
        <v>2223</v>
      </c>
      <c r="L1466" t="str">
        <f>IF(performance_data[[#This Row],[return_percentage]]&gt;=performance_data[[#This Row],[benchmark_return]],"Higher","Lower")</f>
        <v>Lower</v>
      </c>
      <c r="M1466" s="14">
        <f xml:space="preserve"> _xlfn.MAXIFS(performance_data[date],performance_data[portfolio_id],performance_data[[#This Row],[portfolio_id]])</f>
        <v>45549</v>
      </c>
      <c r="N1466" s="14">
        <f xml:space="preserve"> _xlfn.MINIFS(performance_data[date],performance_data[portfolio_id],performance_data[[#This Row],[portfolio_id]])</f>
        <v>44850</v>
      </c>
      <c r="O1466" s="15">
        <f>_xlfn.MAXIFS(performance_data[portfolio_value],performance_data[portfolio_id],performance_data[[#This Row],[portfolio_id]],performance_data[date],performance_data[[#This Row],[latest_date]])</f>
        <v>497641.8</v>
      </c>
      <c r="P1466" s="15">
        <f>_xlfn.MAXIFS(performance_data[portfolio_value],performance_data[portfolio_id],performance_data[[#This Row],[portfolio_id]],performance_data[date],performance_data[[#This Row],[starting_date]])</f>
        <v>163085.24</v>
      </c>
      <c r="Q1466" s="15">
        <f>performance_data[[#This Row],[latest_value]]-performance_data[[#This Row],[starting_value]]</f>
        <v>334556.56</v>
      </c>
      <c r="R1466" s="15">
        <f>performance_data[[#This Row],[net_inflows]]-performance_data[[#This Row],[net_outflows]]</f>
        <v>-8590.4700000000012</v>
      </c>
      <c r="S1466" s="15" t="str">
        <f>IF(performance_data[[#This Row],[net_inflows]]&gt;AVERAGE(performance_data[net_inflows]),"High","Low")</f>
        <v>Low</v>
      </c>
      <c r="T1466" s="15">
        <f>AVERAGEIF(performance_data[inflow_flag],performance_data[[#This Row],[inflow_flag]],performance_data[return_percentage])</f>
        <v>5.0457846277021572</v>
      </c>
      <c r="U1466" s="17">
        <f>IF(performance_data[[#This Row],[return_percentage]]&lt;performance_data[[#This Row],[benchmark_return]],1,0)</f>
        <v>1</v>
      </c>
      <c r="V1466" s="17">
        <f>COUNTIFS(performance_data[portfolio_id],performance_data[[#This Row],[portfolio_id]])</f>
        <v>30</v>
      </c>
      <c r="W1466" s="17">
        <f>COUNTIFS(performance_data[portfolio_id],performance_data[[#This Row],[portfolio_id]],
          performance_data[return_flag],1)</f>
        <v>16</v>
      </c>
      <c r="X1466" s="15">
        <f>performance_data[[#This Row],[underperform_flag_count]]/performance_data[[#This Row],[totalportfoliocount]]</f>
        <v>0.53333333333333333</v>
      </c>
    </row>
    <row r="1467" spans="1:24" x14ac:dyDescent="0.3">
      <c r="A1467">
        <v>3574</v>
      </c>
      <c r="B1467" s="1">
        <v>45549</v>
      </c>
      <c r="C1467">
        <v>497641.8</v>
      </c>
      <c r="D1467">
        <v>-4.72</v>
      </c>
      <c r="E1467">
        <v>-5.07</v>
      </c>
      <c r="F1467">
        <v>4339.1499999999996</v>
      </c>
      <c r="G1467">
        <v>18366.330000000002</v>
      </c>
      <c r="H1467" t="s">
        <v>2205</v>
      </c>
      <c r="I1467" t="s">
        <v>2209</v>
      </c>
      <c r="J1467">
        <v>9</v>
      </c>
      <c r="K1467" t="s">
        <v>2221</v>
      </c>
      <c r="L1467" t="str">
        <f>IF(performance_data[[#This Row],[return_percentage]]&gt;=performance_data[[#This Row],[benchmark_return]],"Higher","Lower")</f>
        <v>Higher</v>
      </c>
      <c r="M1467" s="14">
        <f xml:space="preserve"> _xlfn.MAXIFS(performance_data[date],performance_data[portfolio_id],performance_data[[#This Row],[portfolio_id]])</f>
        <v>45549</v>
      </c>
      <c r="N1467" s="14">
        <f xml:space="preserve"> _xlfn.MINIFS(performance_data[date],performance_data[portfolio_id],performance_data[[#This Row],[portfolio_id]])</f>
        <v>44850</v>
      </c>
      <c r="O1467" s="15">
        <f>_xlfn.MAXIFS(performance_data[portfolio_value],performance_data[portfolio_id],performance_data[[#This Row],[portfolio_id]],performance_data[date],performance_data[[#This Row],[latest_date]])</f>
        <v>497641.8</v>
      </c>
      <c r="P1467" s="15">
        <f>_xlfn.MAXIFS(performance_data[portfolio_value],performance_data[portfolio_id],performance_data[[#This Row],[portfolio_id]],performance_data[date],performance_data[[#This Row],[starting_date]])</f>
        <v>163085.24</v>
      </c>
      <c r="Q1467" s="15">
        <f>performance_data[[#This Row],[latest_value]]-performance_data[[#This Row],[starting_value]]</f>
        <v>334556.56</v>
      </c>
      <c r="R1467" s="15">
        <f>performance_data[[#This Row],[net_inflows]]-performance_data[[#This Row],[net_outflows]]</f>
        <v>-14027.180000000002</v>
      </c>
      <c r="S1467" s="15" t="str">
        <f>IF(performance_data[[#This Row],[net_inflows]]&gt;AVERAGE(performance_data[net_inflows]),"High","Low")</f>
        <v>Low</v>
      </c>
      <c r="T1467" s="15">
        <f>AVERAGEIF(performance_data[inflow_flag],performance_data[[#This Row],[inflow_flag]],performance_data[return_percentage])</f>
        <v>5.0457846277021572</v>
      </c>
      <c r="U1467" s="17">
        <f>IF(performance_data[[#This Row],[return_percentage]]&lt;performance_data[[#This Row],[benchmark_return]],1,0)</f>
        <v>0</v>
      </c>
      <c r="V1467" s="17">
        <f>COUNTIFS(performance_data[portfolio_id],performance_data[[#This Row],[portfolio_id]])</f>
        <v>30</v>
      </c>
      <c r="W1467" s="17">
        <f>COUNTIFS(performance_data[portfolio_id],performance_data[[#This Row],[portfolio_id]],
          performance_data[return_flag],1)</f>
        <v>16</v>
      </c>
      <c r="X1467" s="15">
        <f>performance_data[[#This Row],[underperform_flag_count]]/performance_data[[#This Row],[totalportfoliocount]]</f>
        <v>0.53333333333333333</v>
      </c>
    </row>
    <row r="1468" spans="1:24" x14ac:dyDescent="0.3">
      <c r="A1468">
        <v>3574</v>
      </c>
      <c r="B1468" s="1">
        <v>45513</v>
      </c>
      <c r="C1468">
        <v>483578.93</v>
      </c>
      <c r="D1468">
        <v>13.56</v>
      </c>
      <c r="E1468">
        <v>15.12</v>
      </c>
      <c r="F1468">
        <v>5631.7</v>
      </c>
      <c r="G1468">
        <v>11124.12</v>
      </c>
      <c r="H1468" t="s">
        <v>2205</v>
      </c>
      <c r="I1468" t="s">
        <v>2209</v>
      </c>
      <c r="J1468">
        <v>8</v>
      </c>
      <c r="K1468" t="s">
        <v>2214</v>
      </c>
      <c r="L1468" t="str">
        <f>IF(performance_data[[#This Row],[return_percentage]]&gt;=performance_data[[#This Row],[benchmark_return]],"Higher","Lower")</f>
        <v>Lower</v>
      </c>
      <c r="M1468" s="14">
        <f xml:space="preserve"> _xlfn.MAXIFS(performance_data[date],performance_data[portfolio_id],performance_data[[#This Row],[portfolio_id]])</f>
        <v>45549</v>
      </c>
      <c r="N1468" s="14">
        <f xml:space="preserve"> _xlfn.MINIFS(performance_data[date],performance_data[portfolio_id],performance_data[[#This Row],[portfolio_id]])</f>
        <v>44850</v>
      </c>
      <c r="O1468" s="15">
        <f>_xlfn.MAXIFS(performance_data[portfolio_value],performance_data[portfolio_id],performance_data[[#This Row],[portfolio_id]],performance_data[date],performance_data[[#This Row],[latest_date]])</f>
        <v>497641.8</v>
      </c>
      <c r="P1468" s="15">
        <f>_xlfn.MAXIFS(performance_data[portfolio_value],performance_data[portfolio_id],performance_data[[#This Row],[portfolio_id]],performance_data[date],performance_data[[#This Row],[starting_date]])</f>
        <v>163085.24</v>
      </c>
      <c r="Q1468" s="15">
        <f>performance_data[[#This Row],[latest_value]]-performance_data[[#This Row],[starting_value]]</f>
        <v>334556.56</v>
      </c>
      <c r="R1468" s="15">
        <f>performance_data[[#This Row],[net_inflows]]-performance_data[[#This Row],[net_outflows]]</f>
        <v>-5492.420000000001</v>
      </c>
      <c r="S1468" s="15" t="str">
        <f>IF(performance_data[[#This Row],[net_inflows]]&gt;AVERAGE(performance_data[net_inflows]),"High","Low")</f>
        <v>Low</v>
      </c>
      <c r="T1468" s="15">
        <f>AVERAGEIF(performance_data[inflow_flag],performance_data[[#This Row],[inflow_flag]],performance_data[return_percentage])</f>
        <v>5.0457846277021572</v>
      </c>
      <c r="U1468" s="17">
        <f>IF(performance_data[[#This Row],[return_percentage]]&lt;performance_data[[#This Row],[benchmark_return]],1,0)</f>
        <v>1</v>
      </c>
      <c r="V1468" s="17">
        <f>COUNTIFS(performance_data[portfolio_id],performance_data[[#This Row],[portfolio_id]])</f>
        <v>30</v>
      </c>
      <c r="W1468" s="17">
        <f>COUNTIFS(performance_data[portfolio_id],performance_data[[#This Row],[portfolio_id]],
          performance_data[return_flag],1)</f>
        <v>16</v>
      </c>
      <c r="X1468" s="15">
        <f>performance_data[[#This Row],[underperform_flag_count]]/performance_data[[#This Row],[totalportfoliocount]]</f>
        <v>0.53333333333333333</v>
      </c>
    </row>
    <row r="1469" spans="1:24" x14ac:dyDescent="0.3">
      <c r="A1469">
        <v>3574</v>
      </c>
      <c r="B1469" s="1">
        <v>45115</v>
      </c>
      <c r="C1469">
        <v>177171.9</v>
      </c>
      <c r="D1469">
        <v>-1.08</v>
      </c>
      <c r="E1469">
        <v>-1.0900000000000001</v>
      </c>
      <c r="F1469">
        <v>19865.04</v>
      </c>
      <c r="G1469">
        <v>7057.54</v>
      </c>
      <c r="H1469" t="s">
        <v>2213</v>
      </c>
      <c r="I1469" t="s">
        <v>2209</v>
      </c>
      <c r="J1469">
        <v>7</v>
      </c>
      <c r="K1469" t="s">
        <v>2210</v>
      </c>
      <c r="L1469" t="str">
        <f>IF(performance_data[[#This Row],[return_percentage]]&gt;=performance_data[[#This Row],[benchmark_return]],"Higher","Lower")</f>
        <v>Higher</v>
      </c>
      <c r="M1469" s="14">
        <f xml:space="preserve"> _xlfn.MAXIFS(performance_data[date],performance_data[portfolio_id],performance_data[[#This Row],[portfolio_id]])</f>
        <v>45549</v>
      </c>
      <c r="N1469" s="14">
        <f xml:space="preserve"> _xlfn.MINIFS(performance_data[date],performance_data[portfolio_id],performance_data[[#This Row],[portfolio_id]])</f>
        <v>44850</v>
      </c>
      <c r="O1469" s="15">
        <f>_xlfn.MAXIFS(performance_data[portfolio_value],performance_data[portfolio_id],performance_data[[#This Row],[portfolio_id]],performance_data[date],performance_data[[#This Row],[latest_date]])</f>
        <v>497641.8</v>
      </c>
      <c r="P1469" s="15">
        <f>_xlfn.MAXIFS(performance_data[portfolio_value],performance_data[portfolio_id],performance_data[[#This Row],[portfolio_id]],performance_data[date],performance_data[[#This Row],[starting_date]])</f>
        <v>163085.24</v>
      </c>
      <c r="Q1469" s="15">
        <f>performance_data[[#This Row],[latest_value]]-performance_data[[#This Row],[starting_value]]</f>
        <v>334556.56</v>
      </c>
      <c r="R1469" s="15">
        <f>performance_data[[#This Row],[net_inflows]]-performance_data[[#This Row],[net_outflows]]</f>
        <v>12807.5</v>
      </c>
      <c r="S1469" s="15" t="str">
        <f>IF(performance_data[[#This Row],[net_inflows]]&gt;AVERAGE(performance_data[net_inflows]),"High","Low")</f>
        <v>High</v>
      </c>
      <c r="T1469" s="15">
        <f>AVERAGEIF(performance_data[inflow_flag],performance_data[[#This Row],[inflow_flag]],performance_data[return_percentage])</f>
        <v>4.8467905675459724</v>
      </c>
      <c r="U1469" s="17">
        <f>IF(performance_data[[#This Row],[return_percentage]]&lt;performance_data[[#This Row],[benchmark_return]],1,0)</f>
        <v>0</v>
      </c>
      <c r="V1469" s="17">
        <f>COUNTIFS(performance_data[portfolio_id],performance_data[[#This Row],[portfolio_id]])</f>
        <v>30</v>
      </c>
      <c r="W1469" s="17">
        <f>COUNTIFS(performance_data[portfolio_id],performance_data[[#This Row],[portfolio_id]],
          performance_data[return_flag],1)</f>
        <v>16</v>
      </c>
      <c r="X1469" s="15">
        <f>performance_data[[#This Row],[underperform_flag_count]]/performance_data[[#This Row],[totalportfoliocount]]</f>
        <v>0.53333333333333333</v>
      </c>
    </row>
    <row r="1470" spans="1:24" x14ac:dyDescent="0.3">
      <c r="A1470">
        <v>3574</v>
      </c>
      <c r="B1470" s="1">
        <v>45479</v>
      </c>
      <c r="C1470">
        <v>88302.39</v>
      </c>
      <c r="D1470">
        <v>18.489999999999998</v>
      </c>
      <c r="E1470">
        <v>16.04</v>
      </c>
      <c r="F1470">
        <v>10913.2</v>
      </c>
      <c r="G1470">
        <v>5892.87</v>
      </c>
      <c r="H1470" t="s">
        <v>2205</v>
      </c>
      <c r="I1470" t="s">
        <v>2209</v>
      </c>
      <c r="J1470">
        <v>7</v>
      </c>
      <c r="K1470" t="s">
        <v>2210</v>
      </c>
      <c r="L1470" t="str">
        <f>IF(performance_data[[#This Row],[return_percentage]]&gt;=performance_data[[#This Row],[benchmark_return]],"Higher","Lower")</f>
        <v>Higher</v>
      </c>
      <c r="M1470" s="14">
        <f xml:space="preserve"> _xlfn.MAXIFS(performance_data[date],performance_data[portfolio_id],performance_data[[#This Row],[portfolio_id]])</f>
        <v>45549</v>
      </c>
      <c r="N1470" s="14">
        <f xml:space="preserve"> _xlfn.MINIFS(performance_data[date],performance_data[portfolio_id],performance_data[[#This Row],[portfolio_id]])</f>
        <v>44850</v>
      </c>
      <c r="O1470" s="15">
        <f>_xlfn.MAXIFS(performance_data[portfolio_value],performance_data[portfolio_id],performance_data[[#This Row],[portfolio_id]],performance_data[date],performance_data[[#This Row],[latest_date]])</f>
        <v>497641.8</v>
      </c>
      <c r="P1470" s="15">
        <f>_xlfn.MAXIFS(performance_data[portfolio_value],performance_data[portfolio_id],performance_data[[#This Row],[portfolio_id]],performance_data[date],performance_data[[#This Row],[starting_date]])</f>
        <v>163085.24</v>
      </c>
      <c r="Q1470" s="15">
        <f>performance_data[[#This Row],[latest_value]]-performance_data[[#This Row],[starting_value]]</f>
        <v>334556.56</v>
      </c>
      <c r="R1470" s="15">
        <f>performance_data[[#This Row],[net_inflows]]-performance_data[[#This Row],[net_outflows]]</f>
        <v>5020.3300000000008</v>
      </c>
      <c r="S1470" s="15" t="str">
        <f>IF(performance_data[[#This Row],[net_inflows]]&gt;AVERAGE(performance_data[net_inflows]),"High","Low")</f>
        <v>High</v>
      </c>
      <c r="T1470" s="15">
        <f>AVERAGEIF(performance_data[inflow_flag],performance_data[[#This Row],[inflow_flag]],performance_data[return_percentage])</f>
        <v>4.8467905675459724</v>
      </c>
      <c r="U1470" s="17">
        <f>IF(performance_data[[#This Row],[return_percentage]]&lt;performance_data[[#This Row],[benchmark_return]],1,0)</f>
        <v>0</v>
      </c>
      <c r="V1470" s="17">
        <f>COUNTIFS(performance_data[portfolio_id],performance_data[[#This Row],[portfolio_id]])</f>
        <v>30</v>
      </c>
      <c r="W1470" s="17">
        <f>COUNTIFS(performance_data[portfolio_id],performance_data[[#This Row],[portfolio_id]],
          performance_data[return_flag],1)</f>
        <v>16</v>
      </c>
      <c r="X1470" s="15">
        <f>performance_data[[#This Row],[underperform_flag_count]]/performance_data[[#This Row],[totalportfoliocount]]</f>
        <v>0.53333333333333333</v>
      </c>
    </row>
    <row r="1471" spans="1:24" x14ac:dyDescent="0.3">
      <c r="A1471">
        <v>3574</v>
      </c>
      <c r="B1471" s="1">
        <v>45180</v>
      </c>
      <c r="C1471">
        <v>347514.27</v>
      </c>
      <c r="D1471">
        <v>8.64</v>
      </c>
      <c r="E1471">
        <v>8.93</v>
      </c>
      <c r="F1471">
        <v>11007.87</v>
      </c>
      <c r="G1471">
        <v>18371.66</v>
      </c>
      <c r="H1471" t="s">
        <v>2213</v>
      </c>
      <c r="I1471" t="s">
        <v>2209</v>
      </c>
      <c r="J1471">
        <v>9</v>
      </c>
      <c r="K1471" t="s">
        <v>2221</v>
      </c>
      <c r="L1471" t="str">
        <f>IF(performance_data[[#This Row],[return_percentage]]&gt;=performance_data[[#This Row],[benchmark_return]],"Higher","Lower")</f>
        <v>Lower</v>
      </c>
      <c r="M1471" s="14">
        <f xml:space="preserve"> _xlfn.MAXIFS(performance_data[date],performance_data[portfolio_id],performance_data[[#This Row],[portfolio_id]])</f>
        <v>45549</v>
      </c>
      <c r="N1471" s="14">
        <f xml:space="preserve"> _xlfn.MINIFS(performance_data[date],performance_data[portfolio_id],performance_data[[#This Row],[portfolio_id]])</f>
        <v>44850</v>
      </c>
      <c r="O1471" s="15">
        <f>_xlfn.MAXIFS(performance_data[portfolio_value],performance_data[portfolio_id],performance_data[[#This Row],[portfolio_id]],performance_data[date],performance_data[[#This Row],[latest_date]])</f>
        <v>497641.8</v>
      </c>
      <c r="P1471" s="15">
        <f>_xlfn.MAXIFS(performance_data[portfolio_value],performance_data[portfolio_id],performance_data[[#This Row],[portfolio_id]],performance_data[date],performance_data[[#This Row],[starting_date]])</f>
        <v>163085.24</v>
      </c>
      <c r="Q1471" s="15">
        <f>performance_data[[#This Row],[latest_value]]-performance_data[[#This Row],[starting_value]]</f>
        <v>334556.56</v>
      </c>
      <c r="R1471" s="15">
        <f>performance_data[[#This Row],[net_inflows]]-performance_data[[#This Row],[net_outflows]]</f>
        <v>-7363.7899999999991</v>
      </c>
      <c r="S1471" s="15" t="str">
        <f>IF(performance_data[[#This Row],[net_inflows]]&gt;AVERAGE(performance_data[net_inflows]),"High","Low")</f>
        <v>High</v>
      </c>
      <c r="T1471" s="15">
        <f>AVERAGEIF(performance_data[inflow_flag],performance_data[[#This Row],[inflow_flag]],performance_data[return_percentage])</f>
        <v>4.8467905675459724</v>
      </c>
      <c r="U1471" s="17">
        <f>IF(performance_data[[#This Row],[return_percentage]]&lt;performance_data[[#This Row],[benchmark_return]],1,0)</f>
        <v>1</v>
      </c>
      <c r="V1471" s="17">
        <f>COUNTIFS(performance_data[portfolio_id],performance_data[[#This Row],[portfolio_id]])</f>
        <v>30</v>
      </c>
      <c r="W1471" s="17">
        <f>COUNTIFS(performance_data[portfolio_id],performance_data[[#This Row],[portfolio_id]],
          performance_data[return_flag],1)</f>
        <v>16</v>
      </c>
      <c r="X1471" s="15">
        <f>performance_data[[#This Row],[underperform_flag_count]]/performance_data[[#This Row],[totalportfoliocount]]</f>
        <v>0.53333333333333333</v>
      </c>
    </row>
    <row r="1472" spans="1:24" x14ac:dyDescent="0.3">
      <c r="A1472">
        <v>3574</v>
      </c>
      <c r="B1472" s="1">
        <v>45433</v>
      </c>
      <c r="C1472">
        <v>495300.03</v>
      </c>
      <c r="D1472">
        <v>-7</v>
      </c>
      <c r="E1472">
        <v>-7.17</v>
      </c>
      <c r="F1472">
        <v>12431.99</v>
      </c>
      <c r="G1472">
        <v>2937.04</v>
      </c>
      <c r="H1472" t="s">
        <v>2205</v>
      </c>
      <c r="I1472" t="s">
        <v>2211</v>
      </c>
      <c r="J1472">
        <v>5</v>
      </c>
      <c r="K1472" t="s">
        <v>2223</v>
      </c>
      <c r="L1472" t="str">
        <f>IF(performance_data[[#This Row],[return_percentage]]&gt;=performance_data[[#This Row],[benchmark_return]],"Higher","Lower")</f>
        <v>Higher</v>
      </c>
      <c r="M1472" s="14">
        <f xml:space="preserve"> _xlfn.MAXIFS(performance_data[date],performance_data[portfolio_id],performance_data[[#This Row],[portfolio_id]])</f>
        <v>45549</v>
      </c>
      <c r="N1472" s="14">
        <f xml:space="preserve"> _xlfn.MINIFS(performance_data[date],performance_data[portfolio_id],performance_data[[#This Row],[portfolio_id]])</f>
        <v>44850</v>
      </c>
      <c r="O1472" s="15">
        <f>_xlfn.MAXIFS(performance_data[portfolio_value],performance_data[portfolio_id],performance_data[[#This Row],[portfolio_id]],performance_data[date],performance_data[[#This Row],[latest_date]])</f>
        <v>497641.8</v>
      </c>
      <c r="P1472" s="15">
        <f>_xlfn.MAXIFS(performance_data[portfolio_value],performance_data[portfolio_id],performance_data[[#This Row],[portfolio_id]],performance_data[date],performance_data[[#This Row],[starting_date]])</f>
        <v>163085.24</v>
      </c>
      <c r="Q1472" s="15">
        <f>performance_data[[#This Row],[latest_value]]-performance_data[[#This Row],[starting_value]]</f>
        <v>334556.56</v>
      </c>
      <c r="R1472" s="15">
        <f>performance_data[[#This Row],[net_inflows]]-performance_data[[#This Row],[net_outflows]]</f>
        <v>9494.9500000000007</v>
      </c>
      <c r="S1472" s="15" t="str">
        <f>IF(performance_data[[#This Row],[net_inflows]]&gt;AVERAGE(performance_data[net_inflows]),"High","Low")</f>
        <v>High</v>
      </c>
      <c r="T1472" s="15">
        <f>AVERAGEIF(performance_data[inflow_flag],performance_data[[#This Row],[inflow_flag]],performance_data[return_percentage])</f>
        <v>4.8467905675459724</v>
      </c>
      <c r="U1472" s="17">
        <f>IF(performance_data[[#This Row],[return_percentage]]&lt;performance_data[[#This Row],[benchmark_return]],1,0)</f>
        <v>0</v>
      </c>
      <c r="V1472" s="17">
        <f>COUNTIFS(performance_data[portfolio_id],performance_data[[#This Row],[portfolio_id]])</f>
        <v>30</v>
      </c>
      <c r="W1472" s="17">
        <f>COUNTIFS(performance_data[portfolio_id],performance_data[[#This Row],[portfolio_id]],
          performance_data[return_flag],1)</f>
        <v>16</v>
      </c>
      <c r="X1472" s="15">
        <f>performance_data[[#This Row],[underperform_flag_count]]/performance_data[[#This Row],[totalportfoliocount]]</f>
        <v>0.53333333333333333</v>
      </c>
    </row>
    <row r="1473" spans="1:24" x14ac:dyDescent="0.3">
      <c r="A1473">
        <v>3574</v>
      </c>
      <c r="B1473" s="1">
        <v>45364</v>
      </c>
      <c r="C1473">
        <v>417557.55</v>
      </c>
      <c r="D1473">
        <v>-7.48</v>
      </c>
      <c r="E1473">
        <v>-6.23</v>
      </c>
      <c r="F1473">
        <v>5298.04</v>
      </c>
      <c r="G1473">
        <v>10862.36</v>
      </c>
      <c r="H1473" t="s">
        <v>2205</v>
      </c>
      <c r="I1473" t="s">
        <v>2206</v>
      </c>
      <c r="J1473">
        <v>3</v>
      </c>
      <c r="K1473" t="s">
        <v>2222</v>
      </c>
      <c r="L1473" t="str">
        <f>IF(performance_data[[#This Row],[return_percentage]]&gt;=performance_data[[#This Row],[benchmark_return]],"Higher","Lower")</f>
        <v>Lower</v>
      </c>
      <c r="M1473" s="14">
        <f xml:space="preserve"> _xlfn.MAXIFS(performance_data[date],performance_data[portfolio_id],performance_data[[#This Row],[portfolio_id]])</f>
        <v>45549</v>
      </c>
      <c r="N1473" s="14">
        <f xml:space="preserve"> _xlfn.MINIFS(performance_data[date],performance_data[portfolio_id],performance_data[[#This Row],[portfolio_id]])</f>
        <v>44850</v>
      </c>
      <c r="O1473" s="15">
        <f>_xlfn.MAXIFS(performance_data[portfolio_value],performance_data[portfolio_id],performance_data[[#This Row],[portfolio_id]],performance_data[date],performance_data[[#This Row],[latest_date]])</f>
        <v>497641.8</v>
      </c>
      <c r="P1473" s="15">
        <f>_xlfn.MAXIFS(performance_data[portfolio_value],performance_data[portfolio_id],performance_data[[#This Row],[portfolio_id]],performance_data[date],performance_data[[#This Row],[starting_date]])</f>
        <v>163085.24</v>
      </c>
      <c r="Q1473" s="15">
        <f>performance_data[[#This Row],[latest_value]]-performance_data[[#This Row],[starting_value]]</f>
        <v>334556.56</v>
      </c>
      <c r="R1473" s="15">
        <f>performance_data[[#This Row],[net_inflows]]-performance_data[[#This Row],[net_outflows]]</f>
        <v>-5564.3200000000006</v>
      </c>
      <c r="S1473" s="15" t="str">
        <f>IF(performance_data[[#This Row],[net_inflows]]&gt;AVERAGE(performance_data[net_inflows]),"High","Low")</f>
        <v>Low</v>
      </c>
      <c r="T1473" s="15">
        <f>AVERAGEIF(performance_data[inflow_flag],performance_data[[#This Row],[inflow_flag]],performance_data[return_percentage])</f>
        <v>5.0457846277021572</v>
      </c>
      <c r="U1473" s="17">
        <f>IF(performance_data[[#This Row],[return_percentage]]&lt;performance_data[[#This Row],[benchmark_return]],1,0)</f>
        <v>1</v>
      </c>
      <c r="V1473" s="17">
        <f>COUNTIFS(performance_data[portfolio_id],performance_data[[#This Row],[portfolio_id]])</f>
        <v>30</v>
      </c>
      <c r="W1473" s="17">
        <f>COUNTIFS(performance_data[portfolio_id],performance_data[[#This Row],[portfolio_id]],
          performance_data[return_flag],1)</f>
        <v>16</v>
      </c>
      <c r="X1473" s="15">
        <f>performance_data[[#This Row],[underperform_flag_count]]/performance_data[[#This Row],[totalportfoliocount]]</f>
        <v>0.53333333333333333</v>
      </c>
    </row>
    <row r="1474" spans="1:24" x14ac:dyDescent="0.3">
      <c r="A1474">
        <v>3574</v>
      </c>
      <c r="B1474" s="1">
        <v>45405</v>
      </c>
      <c r="C1474">
        <v>232260.66</v>
      </c>
      <c r="D1474">
        <v>16.48</v>
      </c>
      <c r="E1474">
        <v>17.82</v>
      </c>
      <c r="F1474">
        <v>9457.76</v>
      </c>
      <c r="G1474">
        <v>10755.04</v>
      </c>
      <c r="H1474" t="s">
        <v>2205</v>
      </c>
      <c r="I1474" t="s">
        <v>2211</v>
      </c>
      <c r="J1474">
        <v>4</v>
      </c>
      <c r="K1474" t="s">
        <v>2216</v>
      </c>
      <c r="L1474" t="str">
        <f>IF(performance_data[[#This Row],[return_percentage]]&gt;=performance_data[[#This Row],[benchmark_return]],"Higher","Lower")</f>
        <v>Lower</v>
      </c>
      <c r="M1474" s="14">
        <f xml:space="preserve"> _xlfn.MAXIFS(performance_data[date],performance_data[portfolio_id],performance_data[[#This Row],[portfolio_id]])</f>
        <v>45549</v>
      </c>
      <c r="N1474" s="14">
        <f xml:space="preserve"> _xlfn.MINIFS(performance_data[date],performance_data[portfolio_id],performance_data[[#This Row],[portfolio_id]])</f>
        <v>44850</v>
      </c>
      <c r="O1474" s="15">
        <f>_xlfn.MAXIFS(performance_data[portfolio_value],performance_data[portfolio_id],performance_data[[#This Row],[portfolio_id]],performance_data[date],performance_data[[#This Row],[latest_date]])</f>
        <v>497641.8</v>
      </c>
      <c r="P1474" s="15">
        <f>_xlfn.MAXIFS(performance_data[portfolio_value],performance_data[portfolio_id],performance_data[[#This Row],[portfolio_id]],performance_data[date],performance_data[[#This Row],[starting_date]])</f>
        <v>163085.24</v>
      </c>
      <c r="Q1474" s="15">
        <f>performance_data[[#This Row],[latest_value]]-performance_data[[#This Row],[starting_value]]</f>
        <v>334556.56</v>
      </c>
      <c r="R1474" s="15">
        <f>performance_data[[#This Row],[net_inflows]]-performance_data[[#This Row],[net_outflows]]</f>
        <v>-1297.2800000000007</v>
      </c>
      <c r="S1474" s="15" t="str">
        <f>IF(performance_data[[#This Row],[net_inflows]]&gt;AVERAGE(performance_data[net_inflows]),"High","Low")</f>
        <v>Low</v>
      </c>
      <c r="T1474" s="15">
        <f>AVERAGEIF(performance_data[inflow_flag],performance_data[[#This Row],[inflow_flag]],performance_data[return_percentage])</f>
        <v>5.0457846277021572</v>
      </c>
      <c r="U1474" s="17">
        <f>IF(performance_data[[#This Row],[return_percentage]]&lt;performance_data[[#This Row],[benchmark_return]],1,0)</f>
        <v>1</v>
      </c>
      <c r="V1474" s="17">
        <f>COUNTIFS(performance_data[portfolio_id],performance_data[[#This Row],[portfolio_id]])</f>
        <v>30</v>
      </c>
      <c r="W1474" s="17">
        <f>COUNTIFS(performance_data[portfolio_id],performance_data[[#This Row],[portfolio_id]],
          performance_data[return_flag],1)</f>
        <v>16</v>
      </c>
      <c r="X1474" s="15">
        <f>performance_data[[#This Row],[underperform_flag_count]]/performance_data[[#This Row],[totalportfoliocount]]</f>
        <v>0.53333333333333333</v>
      </c>
    </row>
    <row r="1475" spans="1:24" x14ac:dyDescent="0.3">
      <c r="A1475">
        <v>3574</v>
      </c>
      <c r="B1475" s="1">
        <v>45326</v>
      </c>
      <c r="C1475">
        <v>408950.84</v>
      </c>
      <c r="D1475">
        <v>18.98</v>
      </c>
      <c r="E1475">
        <v>19.37</v>
      </c>
      <c r="F1475">
        <v>6835.4</v>
      </c>
      <c r="G1475">
        <v>11007.52</v>
      </c>
      <c r="H1475" t="s">
        <v>2205</v>
      </c>
      <c r="I1475" t="s">
        <v>2206</v>
      </c>
      <c r="J1475">
        <v>2</v>
      </c>
      <c r="K1475" t="s">
        <v>2226</v>
      </c>
      <c r="L1475" t="str">
        <f>IF(performance_data[[#This Row],[return_percentage]]&gt;=performance_data[[#This Row],[benchmark_return]],"Higher","Lower")</f>
        <v>Lower</v>
      </c>
      <c r="M1475" s="14">
        <f xml:space="preserve"> _xlfn.MAXIFS(performance_data[date],performance_data[portfolio_id],performance_data[[#This Row],[portfolio_id]])</f>
        <v>45549</v>
      </c>
      <c r="N1475" s="14">
        <f xml:space="preserve"> _xlfn.MINIFS(performance_data[date],performance_data[portfolio_id],performance_data[[#This Row],[portfolio_id]])</f>
        <v>44850</v>
      </c>
      <c r="O1475" s="15">
        <f>_xlfn.MAXIFS(performance_data[portfolio_value],performance_data[portfolio_id],performance_data[[#This Row],[portfolio_id]],performance_data[date],performance_data[[#This Row],[latest_date]])</f>
        <v>497641.8</v>
      </c>
      <c r="P1475" s="15">
        <f>_xlfn.MAXIFS(performance_data[portfolio_value],performance_data[portfolio_id],performance_data[[#This Row],[portfolio_id]],performance_data[date],performance_data[[#This Row],[starting_date]])</f>
        <v>163085.24</v>
      </c>
      <c r="Q1475" s="15">
        <f>performance_data[[#This Row],[latest_value]]-performance_data[[#This Row],[starting_value]]</f>
        <v>334556.56</v>
      </c>
      <c r="R1475" s="15">
        <f>performance_data[[#This Row],[net_inflows]]-performance_data[[#This Row],[net_outflows]]</f>
        <v>-4172.1200000000008</v>
      </c>
      <c r="S1475" s="15" t="str">
        <f>IF(performance_data[[#This Row],[net_inflows]]&gt;AVERAGE(performance_data[net_inflows]),"High","Low")</f>
        <v>Low</v>
      </c>
      <c r="T1475" s="15">
        <f>AVERAGEIF(performance_data[inflow_flag],performance_data[[#This Row],[inflow_flag]],performance_data[return_percentage])</f>
        <v>5.0457846277021572</v>
      </c>
      <c r="U1475" s="17">
        <f>IF(performance_data[[#This Row],[return_percentage]]&lt;performance_data[[#This Row],[benchmark_return]],1,0)</f>
        <v>1</v>
      </c>
      <c r="V1475" s="17">
        <f>COUNTIFS(performance_data[portfolio_id],performance_data[[#This Row],[portfolio_id]])</f>
        <v>30</v>
      </c>
      <c r="W1475" s="17">
        <f>COUNTIFS(performance_data[portfolio_id],performance_data[[#This Row],[portfolio_id]],
          performance_data[return_flag],1)</f>
        <v>16</v>
      </c>
      <c r="X1475" s="15">
        <f>performance_data[[#This Row],[underperform_flag_count]]/performance_data[[#This Row],[totalportfoliocount]]</f>
        <v>0.53333333333333333</v>
      </c>
    </row>
    <row r="1476" spans="1:24" x14ac:dyDescent="0.3">
      <c r="A1476">
        <v>3574</v>
      </c>
      <c r="B1476" s="1">
        <v>45237</v>
      </c>
      <c r="C1476">
        <v>124877.19</v>
      </c>
      <c r="D1476">
        <v>2.99</v>
      </c>
      <c r="E1476">
        <v>2.65</v>
      </c>
      <c r="F1476">
        <v>12059.13</v>
      </c>
      <c r="G1476">
        <v>1133.3</v>
      </c>
      <c r="H1476" t="s">
        <v>2213</v>
      </c>
      <c r="I1476" t="s">
        <v>2217</v>
      </c>
      <c r="J1476">
        <v>11</v>
      </c>
      <c r="K1476" t="s">
        <v>2219</v>
      </c>
      <c r="L1476" t="str">
        <f>IF(performance_data[[#This Row],[return_percentage]]&gt;=performance_data[[#This Row],[benchmark_return]],"Higher","Lower")</f>
        <v>Higher</v>
      </c>
      <c r="M1476" s="14">
        <f xml:space="preserve"> _xlfn.MAXIFS(performance_data[date],performance_data[portfolio_id],performance_data[[#This Row],[portfolio_id]])</f>
        <v>45549</v>
      </c>
      <c r="N1476" s="14">
        <f xml:space="preserve"> _xlfn.MINIFS(performance_data[date],performance_data[portfolio_id],performance_data[[#This Row],[portfolio_id]])</f>
        <v>44850</v>
      </c>
      <c r="O1476" s="15">
        <f>_xlfn.MAXIFS(performance_data[portfolio_value],performance_data[portfolio_id],performance_data[[#This Row],[portfolio_id]],performance_data[date],performance_data[[#This Row],[latest_date]])</f>
        <v>497641.8</v>
      </c>
      <c r="P1476" s="15">
        <f>_xlfn.MAXIFS(performance_data[portfolio_value],performance_data[portfolio_id],performance_data[[#This Row],[portfolio_id]],performance_data[date],performance_data[[#This Row],[starting_date]])</f>
        <v>163085.24</v>
      </c>
      <c r="Q1476" s="15">
        <f>performance_data[[#This Row],[latest_value]]-performance_data[[#This Row],[starting_value]]</f>
        <v>334556.56</v>
      </c>
      <c r="R1476" s="15">
        <f>performance_data[[#This Row],[net_inflows]]-performance_data[[#This Row],[net_outflows]]</f>
        <v>10925.83</v>
      </c>
      <c r="S1476" s="15" t="str">
        <f>IF(performance_data[[#This Row],[net_inflows]]&gt;AVERAGE(performance_data[net_inflows]),"High","Low")</f>
        <v>High</v>
      </c>
      <c r="T1476" s="15">
        <f>AVERAGEIF(performance_data[inflow_flag],performance_data[[#This Row],[inflow_flag]],performance_data[return_percentage])</f>
        <v>4.8467905675459724</v>
      </c>
      <c r="U1476" s="17">
        <f>IF(performance_data[[#This Row],[return_percentage]]&lt;performance_data[[#This Row],[benchmark_return]],1,0)</f>
        <v>0</v>
      </c>
      <c r="V1476" s="17">
        <f>COUNTIFS(performance_data[portfolio_id],performance_data[[#This Row],[portfolio_id]])</f>
        <v>30</v>
      </c>
      <c r="W1476" s="17">
        <f>COUNTIFS(performance_data[portfolio_id],performance_data[[#This Row],[portfolio_id]],
          performance_data[return_flag],1)</f>
        <v>16</v>
      </c>
      <c r="X1476" s="15">
        <f>performance_data[[#This Row],[underperform_flag_count]]/performance_data[[#This Row],[totalportfoliocount]]</f>
        <v>0.53333333333333333</v>
      </c>
    </row>
    <row r="1477" spans="1:24" x14ac:dyDescent="0.3">
      <c r="A1477">
        <v>3574</v>
      </c>
      <c r="B1477" s="1">
        <v>44873</v>
      </c>
      <c r="C1477">
        <v>246352.98</v>
      </c>
      <c r="D1477">
        <v>-9.3699999999999992</v>
      </c>
      <c r="E1477">
        <v>-10.64</v>
      </c>
      <c r="F1477">
        <v>1125.08</v>
      </c>
      <c r="G1477">
        <v>12832.09</v>
      </c>
      <c r="H1477" t="s">
        <v>2220</v>
      </c>
      <c r="I1477" t="s">
        <v>2217</v>
      </c>
      <c r="J1477">
        <v>11</v>
      </c>
      <c r="K1477" t="s">
        <v>2219</v>
      </c>
      <c r="L1477" t="str">
        <f>IF(performance_data[[#This Row],[return_percentage]]&gt;=performance_data[[#This Row],[benchmark_return]],"Higher","Lower")</f>
        <v>Higher</v>
      </c>
      <c r="M1477" s="14">
        <f xml:space="preserve"> _xlfn.MAXIFS(performance_data[date],performance_data[portfolio_id],performance_data[[#This Row],[portfolio_id]])</f>
        <v>45549</v>
      </c>
      <c r="N1477" s="14">
        <f xml:space="preserve"> _xlfn.MINIFS(performance_data[date],performance_data[portfolio_id],performance_data[[#This Row],[portfolio_id]])</f>
        <v>44850</v>
      </c>
      <c r="O1477" s="15">
        <f>_xlfn.MAXIFS(performance_data[portfolio_value],performance_data[portfolio_id],performance_data[[#This Row],[portfolio_id]],performance_data[date],performance_data[[#This Row],[latest_date]])</f>
        <v>497641.8</v>
      </c>
      <c r="P1477" s="15">
        <f>_xlfn.MAXIFS(performance_data[portfolio_value],performance_data[portfolio_id],performance_data[[#This Row],[portfolio_id]],performance_data[date],performance_data[[#This Row],[starting_date]])</f>
        <v>163085.24</v>
      </c>
      <c r="Q1477" s="15">
        <f>performance_data[[#This Row],[latest_value]]-performance_data[[#This Row],[starting_value]]</f>
        <v>334556.56</v>
      </c>
      <c r="R1477" s="15">
        <f>performance_data[[#This Row],[net_inflows]]-performance_data[[#This Row],[net_outflows]]</f>
        <v>-11707.01</v>
      </c>
      <c r="S1477" s="15" t="str">
        <f>IF(performance_data[[#This Row],[net_inflows]]&gt;AVERAGE(performance_data[net_inflows]),"High","Low")</f>
        <v>Low</v>
      </c>
      <c r="T1477" s="15">
        <f>AVERAGEIF(performance_data[inflow_flag],performance_data[[#This Row],[inflow_flag]],performance_data[return_percentage])</f>
        <v>5.0457846277021572</v>
      </c>
      <c r="U1477" s="17">
        <f>IF(performance_data[[#This Row],[return_percentage]]&lt;performance_data[[#This Row],[benchmark_return]],1,0)</f>
        <v>0</v>
      </c>
      <c r="V1477" s="17">
        <f>COUNTIFS(performance_data[portfolio_id],performance_data[[#This Row],[portfolio_id]])</f>
        <v>30</v>
      </c>
      <c r="W1477" s="17">
        <f>COUNTIFS(performance_data[portfolio_id],performance_data[[#This Row],[portfolio_id]],
          performance_data[return_flag],1)</f>
        <v>16</v>
      </c>
      <c r="X1477" s="15">
        <f>performance_data[[#This Row],[underperform_flag_count]]/performance_data[[#This Row],[totalportfoliocount]]</f>
        <v>0.53333333333333333</v>
      </c>
    </row>
    <row r="1478" spans="1:24" x14ac:dyDescent="0.3">
      <c r="A1478">
        <v>3574</v>
      </c>
      <c r="B1478" s="1">
        <v>45129</v>
      </c>
      <c r="C1478">
        <v>400240.15</v>
      </c>
      <c r="D1478">
        <v>14.99</v>
      </c>
      <c r="E1478">
        <v>16.239999999999998</v>
      </c>
      <c r="F1478">
        <v>19247.39</v>
      </c>
      <c r="G1478">
        <v>13844.46</v>
      </c>
      <c r="H1478" t="s">
        <v>2213</v>
      </c>
      <c r="I1478" t="s">
        <v>2209</v>
      </c>
      <c r="J1478">
        <v>7</v>
      </c>
      <c r="K1478" t="s">
        <v>2210</v>
      </c>
      <c r="L1478" t="str">
        <f>IF(performance_data[[#This Row],[return_percentage]]&gt;=performance_data[[#This Row],[benchmark_return]],"Higher","Lower")</f>
        <v>Lower</v>
      </c>
      <c r="M1478" s="14">
        <f xml:space="preserve"> _xlfn.MAXIFS(performance_data[date],performance_data[portfolio_id],performance_data[[#This Row],[portfolio_id]])</f>
        <v>45549</v>
      </c>
      <c r="N1478" s="14">
        <f xml:space="preserve"> _xlfn.MINIFS(performance_data[date],performance_data[portfolio_id],performance_data[[#This Row],[portfolio_id]])</f>
        <v>44850</v>
      </c>
      <c r="O1478" s="15">
        <f>_xlfn.MAXIFS(performance_data[portfolio_value],performance_data[portfolio_id],performance_data[[#This Row],[portfolio_id]],performance_data[date],performance_data[[#This Row],[latest_date]])</f>
        <v>497641.8</v>
      </c>
      <c r="P1478" s="15">
        <f>_xlfn.MAXIFS(performance_data[portfolio_value],performance_data[portfolio_id],performance_data[[#This Row],[portfolio_id]],performance_data[date],performance_data[[#This Row],[starting_date]])</f>
        <v>163085.24</v>
      </c>
      <c r="Q1478" s="15">
        <f>performance_data[[#This Row],[latest_value]]-performance_data[[#This Row],[starting_value]]</f>
        <v>334556.56</v>
      </c>
      <c r="R1478" s="15">
        <f>performance_data[[#This Row],[net_inflows]]-performance_data[[#This Row],[net_outflows]]</f>
        <v>5402.93</v>
      </c>
      <c r="S1478" s="15" t="str">
        <f>IF(performance_data[[#This Row],[net_inflows]]&gt;AVERAGE(performance_data[net_inflows]),"High","Low")</f>
        <v>High</v>
      </c>
      <c r="T1478" s="15">
        <f>AVERAGEIF(performance_data[inflow_flag],performance_data[[#This Row],[inflow_flag]],performance_data[return_percentage])</f>
        <v>4.8467905675459724</v>
      </c>
      <c r="U1478" s="17">
        <f>IF(performance_data[[#This Row],[return_percentage]]&lt;performance_data[[#This Row],[benchmark_return]],1,0)</f>
        <v>1</v>
      </c>
      <c r="V1478" s="17">
        <f>COUNTIFS(performance_data[portfolio_id],performance_data[[#This Row],[portfolio_id]])</f>
        <v>30</v>
      </c>
      <c r="W1478" s="17">
        <f>COUNTIFS(performance_data[portfolio_id],performance_data[[#This Row],[portfolio_id]],
          performance_data[return_flag],1)</f>
        <v>16</v>
      </c>
      <c r="X1478" s="15">
        <f>performance_data[[#This Row],[underperform_flag_count]]/performance_data[[#This Row],[totalportfoliocount]]</f>
        <v>0.53333333333333333</v>
      </c>
    </row>
    <row r="1479" spans="1:24" x14ac:dyDescent="0.3">
      <c r="A1479">
        <v>3574</v>
      </c>
      <c r="B1479" s="1">
        <v>45013</v>
      </c>
      <c r="C1479">
        <v>27732.9</v>
      </c>
      <c r="D1479">
        <v>18.95</v>
      </c>
      <c r="E1479">
        <v>16.940000000000001</v>
      </c>
      <c r="F1479">
        <v>13224.2</v>
      </c>
      <c r="G1479">
        <v>6786.89</v>
      </c>
      <c r="H1479" t="s">
        <v>2213</v>
      </c>
      <c r="I1479" t="s">
        <v>2206</v>
      </c>
      <c r="J1479">
        <v>3</v>
      </c>
      <c r="K1479" t="s">
        <v>2222</v>
      </c>
      <c r="L1479" t="str">
        <f>IF(performance_data[[#This Row],[return_percentage]]&gt;=performance_data[[#This Row],[benchmark_return]],"Higher","Lower")</f>
        <v>Higher</v>
      </c>
      <c r="M1479" s="14">
        <f xml:space="preserve"> _xlfn.MAXIFS(performance_data[date],performance_data[portfolio_id],performance_data[[#This Row],[portfolio_id]])</f>
        <v>45549</v>
      </c>
      <c r="N1479" s="14">
        <f xml:space="preserve"> _xlfn.MINIFS(performance_data[date],performance_data[portfolio_id],performance_data[[#This Row],[portfolio_id]])</f>
        <v>44850</v>
      </c>
      <c r="O1479" s="15">
        <f>_xlfn.MAXIFS(performance_data[portfolio_value],performance_data[portfolio_id],performance_data[[#This Row],[portfolio_id]],performance_data[date],performance_data[[#This Row],[latest_date]])</f>
        <v>497641.8</v>
      </c>
      <c r="P1479" s="15">
        <f>_xlfn.MAXIFS(performance_data[portfolio_value],performance_data[portfolio_id],performance_data[[#This Row],[portfolio_id]],performance_data[date],performance_data[[#This Row],[starting_date]])</f>
        <v>163085.24</v>
      </c>
      <c r="Q1479" s="15">
        <f>performance_data[[#This Row],[latest_value]]-performance_data[[#This Row],[starting_value]]</f>
        <v>334556.56</v>
      </c>
      <c r="R1479" s="15">
        <f>performance_data[[#This Row],[net_inflows]]-performance_data[[#This Row],[net_outflows]]</f>
        <v>6437.31</v>
      </c>
      <c r="S1479" s="15" t="str">
        <f>IF(performance_data[[#This Row],[net_inflows]]&gt;AVERAGE(performance_data[net_inflows]),"High","Low")</f>
        <v>High</v>
      </c>
      <c r="T1479" s="15">
        <f>AVERAGEIF(performance_data[inflow_flag],performance_data[[#This Row],[inflow_flag]],performance_data[return_percentage])</f>
        <v>4.8467905675459724</v>
      </c>
      <c r="U1479" s="17">
        <f>IF(performance_data[[#This Row],[return_percentage]]&lt;performance_data[[#This Row],[benchmark_return]],1,0)</f>
        <v>0</v>
      </c>
      <c r="V1479" s="17">
        <f>COUNTIFS(performance_data[portfolio_id],performance_data[[#This Row],[portfolio_id]])</f>
        <v>30</v>
      </c>
      <c r="W1479" s="17">
        <f>COUNTIFS(performance_data[portfolio_id],performance_data[[#This Row],[portfolio_id]],
          performance_data[return_flag],1)</f>
        <v>16</v>
      </c>
      <c r="X1479" s="15">
        <f>performance_data[[#This Row],[underperform_flag_count]]/performance_data[[#This Row],[totalportfoliocount]]</f>
        <v>0.53333333333333333</v>
      </c>
    </row>
    <row r="1480" spans="1:24" x14ac:dyDescent="0.3">
      <c r="A1480">
        <v>3574</v>
      </c>
      <c r="B1480" s="1">
        <v>45223</v>
      </c>
      <c r="C1480">
        <v>211991.62</v>
      </c>
      <c r="D1480">
        <v>-1.1100000000000001</v>
      </c>
      <c r="E1480">
        <v>-1.06</v>
      </c>
      <c r="F1480">
        <v>3784.7</v>
      </c>
      <c r="G1480">
        <v>11586.29</v>
      </c>
      <c r="H1480" t="s">
        <v>2213</v>
      </c>
      <c r="I1480" t="s">
        <v>2217</v>
      </c>
      <c r="J1480">
        <v>10</v>
      </c>
      <c r="K1480" t="s">
        <v>2224</v>
      </c>
      <c r="L1480" t="str">
        <f>IF(performance_data[[#This Row],[return_percentage]]&gt;=performance_data[[#This Row],[benchmark_return]],"Higher","Lower")</f>
        <v>Lower</v>
      </c>
      <c r="M1480" s="14">
        <f xml:space="preserve"> _xlfn.MAXIFS(performance_data[date],performance_data[portfolio_id],performance_data[[#This Row],[portfolio_id]])</f>
        <v>45549</v>
      </c>
      <c r="N1480" s="14">
        <f xml:space="preserve"> _xlfn.MINIFS(performance_data[date],performance_data[portfolio_id],performance_data[[#This Row],[portfolio_id]])</f>
        <v>44850</v>
      </c>
      <c r="O1480" s="15">
        <f>_xlfn.MAXIFS(performance_data[portfolio_value],performance_data[portfolio_id],performance_data[[#This Row],[portfolio_id]],performance_data[date],performance_data[[#This Row],[latest_date]])</f>
        <v>497641.8</v>
      </c>
      <c r="P1480" s="15">
        <f>_xlfn.MAXIFS(performance_data[portfolio_value],performance_data[portfolio_id],performance_data[[#This Row],[portfolio_id]],performance_data[date],performance_data[[#This Row],[starting_date]])</f>
        <v>163085.24</v>
      </c>
      <c r="Q1480" s="15">
        <f>performance_data[[#This Row],[latest_value]]-performance_data[[#This Row],[starting_value]]</f>
        <v>334556.56</v>
      </c>
      <c r="R1480" s="15">
        <f>performance_data[[#This Row],[net_inflows]]-performance_data[[#This Row],[net_outflows]]</f>
        <v>-7801.5900000000011</v>
      </c>
      <c r="S1480" s="15" t="str">
        <f>IF(performance_data[[#This Row],[net_inflows]]&gt;AVERAGE(performance_data[net_inflows]),"High","Low")</f>
        <v>Low</v>
      </c>
      <c r="T1480" s="15">
        <f>AVERAGEIF(performance_data[inflow_flag],performance_data[[#This Row],[inflow_flag]],performance_data[return_percentage])</f>
        <v>5.0457846277021572</v>
      </c>
      <c r="U1480" s="17">
        <f>IF(performance_data[[#This Row],[return_percentage]]&lt;performance_data[[#This Row],[benchmark_return]],1,0)</f>
        <v>1</v>
      </c>
      <c r="V1480" s="17">
        <f>COUNTIFS(performance_data[portfolio_id],performance_data[[#This Row],[portfolio_id]])</f>
        <v>30</v>
      </c>
      <c r="W1480" s="17">
        <f>COUNTIFS(performance_data[portfolio_id],performance_data[[#This Row],[portfolio_id]],
          performance_data[return_flag],1)</f>
        <v>16</v>
      </c>
      <c r="X1480" s="15">
        <f>performance_data[[#This Row],[underperform_flag_count]]/performance_data[[#This Row],[totalportfoliocount]]</f>
        <v>0.53333333333333333</v>
      </c>
    </row>
    <row r="1481" spans="1:24" x14ac:dyDescent="0.3">
      <c r="A1481">
        <v>3574</v>
      </c>
      <c r="B1481" s="1">
        <v>45337</v>
      </c>
      <c r="C1481">
        <v>241003.67</v>
      </c>
      <c r="D1481">
        <v>-6.53</v>
      </c>
      <c r="E1481">
        <v>-6.76</v>
      </c>
      <c r="F1481">
        <v>11300.25</v>
      </c>
      <c r="G1481">
        <v>10176.07</v>
      </c>
      <c r="H1481" t="s">
        <v>2205</v>
      </c>
      <c r="I1481" t="s">
        <v>2206</v>
      </c>
      <c r="J1481">
        <v>2</v>
      </c>
      <c r="K1481" t="s">
        <v>2226</v>
      </c>
      <c r="L1481" t="str">
        <f>IF(performance_data[[#This Row],[return_percentage]]&gt;=performance_data[[#This Row],[benchmark_return]],"Higher","Lower")</f>
        <v>Higher</v>
      </c>
      <c r="M1481" s="14">
        <f xml:space="preserve"> _xlfn.MAXIFS(performance_data[date],performance_data[portfolio_id],performance_data[[#This Row],[portfolio_id]])</f>
        <v>45549</v>
      </c>
      <c r="N1481" s="14">
        <f xml:space="preserve"> _xlfn.MINIFS(performance_data[date],performance_data[portfolio_id],performance_data[[#This Row],[portfolio_id]])</f>
        <v>44850</v>
      </c>
      <c r="O1481" s="15">
        <f>_xlfn.MAXIFS(performance_data[portfolio_value],performance_data[portfolio_id],performance_data[[#This Row],[portfolio_id]],performance_data[date],performance_data[[#This Row],[latest_date]])</f>
        <v>497641.8</v>
      </c>
      <c r="P1481" s="15">
        <f>_xlfn.MAXIFS(performance_data[portfolio_value],performance_data[portfolio_id],performance_data[[#This Row],[portfolio_id]],performance_data[date],performance_data[[#This Row],[starting_date]])</f>
        <v>163085.24</v>
      </c>
      <c r="Q1481" s="15">
        <f>performance_data[[#This Row],[latest_value]]-performance_data[[#This Row],[starting_value]]</f>
        <v>334556.56</v>
      </c>
      <c r="R1481" s="15">
        <f>performance_data[[#This Row],[net_inflows]]-performance_data[[#This Row],[net_outflows]]</f>
        <v>1124.1800000000003</v>
      </c>
      <c r="S1481" s="15" t="str">
        <f>IF(performance_data[[#This Row],[net_inflows]]&gt;AVERAGE(performance_data[net_inflows]),"High","Low")</f>
        <v>High</v>
      </c>
      <c r="T1481" s="15">
        <f>AVERAGEIF(performance_data[inflow_flag],performance_data[[#This Row],[inflow_flag]],performance_data[return_percentage])</f>
        <v>4.8467905675459724</v>
      </c>
      <c r="U1481" s="17">
        <f>IF(performance_data[[#This Row],[return_percentage]]&lt;performance_data[[#This Row],[benchmark_return]],1,0)</f>
        <v>0</v>
      </c>
      <c r="V1481" s="17">
        <f>COUNTIFS(performance_data[portfolio_id],performance_data[[#This Row],[portfolio_id]])</f>
        <v>30</v>
      </c>
      <c r="W1481" s="17">
        <f>COUNTIFS(performance_data[portfolio_id],performance_data[[#This Row],[portfolio_id]],
          performance_data[return_flag],1)</f>
        <v>16</v>
      </c>
      <c r="X1481" s="15">
        <f>performance_data[[#This Row],[underperform_flag_count]]/performance_data[[#This Row],[totalportfoliocount]]</f>
        <v>0.53333333333333333</v>
      </c>
    </row>
    <row r="1482" spans="1:24" x14ac:dyDescent="0.3">
      <c r="A1482">
        <v>3574</v>
      </c>
      <c r="B1482" s="1">
        <v>44879</v>
      </c>
      <c r="C1482">
        <v>29552.07</v>
      </c>
      <c r="D1482">
        <v>3.8</v>
      </c>
      <c r="E1482">
        <v>3.16</v>
      </c>
      <c r="F1482">
        <v>15267.23</v>
      </c>
      <c r="G1482">
        <v>9941.2999999999993</v>
      </c>
      <c r="H1482" t="s">
        <v>2220</v>
      </c>
      <c r="I1482" t="s">
        <v>2217</v>
      </c>
      <c r="J1482">
        <v>11</v>
      </c>
      <c r="K1482" t="s">
        <v>2219</v>
      </c>
      <c r="L1482" t="str">
        <f>IF(performance_data[[#This Row],[return_percentage]]&gt;=performance_data[[#This Row],[benchmark_return]],"Higher","Lower")</f>
        <v>Higher</v>
      </c>
      <c r="M1482" s="14">
        <f xml:space="preserve"> _xlfn.MAXIFS(performance_data[date],performance_data[portfolio_id],performance_data[[#This Row],[portfolio_id]])</f>
        <v>45549</v>
      </c>
      <c r="N1482" s="14">
        <f xml:space="preserve"> _xlfn.MINIFS(performance_data[date],performance_data[portfolio_id],performance_data[[#This Row],[portfolio_id]])</f>
        <v>44850</v>
      </c>
      <c r="O1482" s="15">
        <f>_xlfn.MAXIFS(performance_data[portfolio_value],performance_data[portfolio_id],performance_data[[#This Row],[portfolio_id]],performance_data[date],performance_data[[#This Row],[latest_date]])</f>
        <v>497641.8</v>
      </c>
      <c r="P1482" s="15">
        <f>_xlfn.MAXIFS(performance_data[portfolio_value],performance_data[portfolio_id],performance_data[[#This Row],[portfolio_id]],performance_data[date],performance_data[[#This Row],[starting_date]])</f>
        <v>163085.24</v>
      </c>
      <c r="Q1482" s="15">
        <f>performance_data[[#This Row],[latest_value]]-performance_data[[#This Row],[starting_value]]</f>
        <v>334556.56</v>
      </c>
      <c r="R1482" s="15">
        <f>performance_data[[#This Row],[net_inflows]]-performance_data[[#This Row],[net_outflows]]</f>
        <v>5325.93</v>
      </c>
      <c r="S1482" s="15" t="str">
        <f>IF(performance_data[[#This Row],[net_inflows]]&gt;AVERAGE(performance_data[net_inflows]),"High","Low")</f>
        <v>High</v>
      </c>
      <c r="T1482" s="15">
        <f>AVERAGEIF(performance_data[inflow_flag],performance_data[[#This Row],[inflow_flag]],performance_data[return_percentage])</f>
        <v>4.8467905675459724</v>
      </c>
      <c r="U1482" s="17">
        <f>IF(performance_data[[#This Row],[return_percentage]]&lt;performance_data[[#This Row],[benchmark_return]],1,0)</f>
        <v>0</v>
      </c>
      <c r="V1482" s="17">
        <f>COUNTIFS(performance_data[portfolio_id],performance_data[[#This Row],[portfolio_id]])</f>
        <v>30</v>
      </c>
      <c r="W1482" s="17">
        <f>COUNTIFS(performance_data[portfolio_id],performance_data[[#This Row],[portfolio_id]],
          performance_data[return_flag],1)</f>
        <v>16</v>
      </c>
      <c r="X1482" s="15">
        <f>performance_data[[#This Row],[underperform_flag_count]]/performance_data[[#This Row],[totalportfoliocount]]</f>
        <v>0.53333333333333333</v>
      </c>
    </row>
    <row r="1483" spans="1:24" x14ac:dyDescent="0.3">
      <c r="A1483">
        <v>3574</v>
      </c>
      <c r="B1483" s="1">
        <v>45406</v>
      </c>
      <c r="C1483">
        <v>218753.28</v>
      </c>
      <c r="D1483">
        <v>5.08</v>
      </c>
      <c r="E1483">
        <v>4.95</v>
      </c>
      <c r="F1483">
        <v>3210.52</v>
      </c>
      <c r="G1483">
        <v>3231.99</v>
      </c>
      <c r="H1483" t="s">
        <v>2205</v>
      </c>
      <c r="I1483" t="s">
        <v>2211</v>
      </c>
      <c r="J1483">
        <v>4</v>
      </c>
      <c r="K1483" t="s">
        <v>2216</v>
      </c>
      <c r="L1483" t="str">
        <f>IF(performance_data[[#This Row],[return_percentage]]&gt;=performance_data[[#This Row],[benchmark_return]],"Higher","Lower")</f>
        <v>Higher</v>
      </c>
      <c r="M1483" s="14">
        <f xml:space="preserve"> _xlfn.MAXIFS(performance_data[date],performance_data[portfolio_id],performance_data[[#This Row],[portfolio_id]])</f>
        <v>45549</v>
      </c>
      <c r="N1483" s="14">
        <f xml:space="preserve"> _xlfn.MINIFS(performance_data[date],performance_data[portfolio_id],performance_data[[#This Row],[portfolio_id]])</f>
        <v>44850</v>
      </c>
      <c r="O1483" s="15">
        <f>_xlfn.MAXIFS(performance_data[portfolio_value],performance_data[portfolio_id],performance_data[[#This Row],[portfolio_id]],performance_data[date],performance_data[[#This Row],[latest_date]])</f>
        <v>497641.8</v>
      </c>
      <c r="P1483" s="15">
        <f>_xlfn.MAXIFS(performance_data[portfolio_value],performance_data[portfolio_id],performance_data[[#This Row],[portfolio_id]],performance_data[date],performance_data[[#This Row],[starting_date]])</f>
        <v>163085.24</v>
      </c>
      <c r="Q1483" s="15">
        <f>performance_data[[#This Row],[latest_value]]-performance_data[[#This Row],[starting_value]]</f>
        <v>334556.56</v>
      </c>
      <c r="R1483" s="15">
        <f>performance_data[[#This Row],[net_inflows]]-performance_data[[#This Row],[net_outflows]]</f>
        <v>-21.4699999999998</v>
      </c>
      <c r="S1483" s="15" t="str">
        <f>IF(performance_data[[#This Row],[net_inflows]]&gt;AVERAGE(performance_data[net_inflows]),"High","Low")</f>
        <v>Low</v>
      </c>
      <c r="T1483" s="15">
        <f>AVERAGEIF(performance_data[inflow_flag],performance_data[[#This Row],[inflow_flag]],performance_data[return_percentage])</f>
        <v>5.0457846277021572</v>
      </c>
      <c r="U1483" s="17">
        <f>IF(performance_data[[#This Row],[return_percentage]]&lt;performance_data[[#This Row],[benchmark_return]],1,0)</f>
        <v>0</v>
      </c>
      <c r="V1483" s="17">
        <f>COUNTIFS(performance_data[portfolio_id],performance_data[[#This Row],[portfolio_id]])</f>
        <v>30</v>
      </c>
      <c r="W1483" s="17">
        <f>COUNTIFS(performance_data[portfolio_id],performance_data[[#This Row],[portfolio_id]],
          performance_data[return_flag],1)</f>
        <v>16</v>
      </c>
      <c r="X1483" s="15">
        <f>performance_data[[#This Row],[underperform_flag_count]]/performance_data[[#This Row],[totalportfoliocount]]</f>
        <v>0.53333333333333333</v>
      </c>
    </row>
    <row r="1484" spans="1:24" x14ac:dyDescent="0.3">
      <c r="A1484">
        <v>3574</v>
      </c>
      <c r="B1484" s="1">
        <v>44850</v>
      </c>
      <c r="C1484">
        <v>163085.24</v>
      </c>
      <c r="D1484">
        <v>10.62</v>
      </c>
      <c r="E1484">
        <v>11.35</v>
      </c>
      <c r="F1484">
        <v>3317.58</v>
      </c>
      <c r="G1484">
        <v>13972.77</v>
      </c>
      <c r="H1484" t="s">
        <v>2220</v>
      </c>
      <c r="I1484" t="s">
        <v>2217</v>
      </c>
      <c r="J1484">
        <v>10</v>
      </c>
      <c r="K1484" t="s">
        <v>2224</v>
      </c>
      <c r="L1484" t="str">
        <f>IF(performance_data[[#This Row],[return_percentage]]&gt;=performance_data[[#This Row],[benchmark_return]],"Higher","Lower")</f>
        <v>Lower</v>
      </c>
      <c r="M1484" s="14">
        <f xml:space="preserve"> _xlfn.MAXIFS(performance_data[date],performance_data[portfolio_id],performance_data[[#This Row],[portfolio_id]])</f>
        <v>45549</v>
      </c>
      <c r="N1484" s="14">
        <f xml:space="preserve"> _xlfn.MINIFS(performance_data[date],performance_data[portfolio_id],performance_data[[#This Row],[portfolio_id]])</f>
        <v>44850</v>
      </c>
      <c r="O1484" s="15">
        <f>_xlfn.MAXIFS(performance_data[portfolio_value],performance_data[portfolio_id],performance_data[[#This Row],[portfolio_id]],performance_data[date],performance_data[[#This Row],[latest_date]])</f>
        <v>497641.8</v>
      </c>
      <c r="P1484" s="15">
        <f>_xlfn.MAXIFS(performance_data[portfolio_value],performance_data[portfolio_id],performance_data[[#This Row],[portfolio_id]],performance_data[date],performance_data[[#This Row],[starting_date]])</f>
        <v>163085.24</v>
      </c>
      <c r="Q1484" s="15">
        <f>performance_data[[#This Row],[latest_value]]-performance_data[[#This Row],[starting_value]]</f>
        <v>334556.56</v>
      </c>
      <c r="R1484" s="15">
        <f>performance_data[[#This Row],[net_inflows]]-performance_data[[#This Row],[net_outflows]]</f>
        <v>-10655.19</v>
      </c>
      <c r="S1484" s="15" t="str">
        <f>IF(performance_data[[#This Row],[net_inflows]]&gt;AVERAGE(performance_data[net_inflows]),"High","Low")</f>
        <v>Low</v>
      </c>
      <c r="T1484" s="15">
        <f>AVERAGEIF(performance_data[inflow_flag],performance_data[[#This Row],[inflow_flag]],performance_data[return_percentage])</f>
        <v>5.0457846277021572</v>
      </c>
      <c r="U1484" s="17">
        <f>IF(performance_data[[#This Row],[return_percentage]]&lt;performance_data[[#This Row],[benchmark_return]],1,0)</f>
        <v>1</v>
      </c>
      <c r="V1484" s="17">
        <f>COUNTIFS(performance_data[portfolio_id],performance_data[[#This Row],[portfolio_id]])</f>
        <v>30</v>
      </c>
      <c r="W1484" s="17">
        <f>COUNTIFS(performance_data[portfolio_id],performance_data[[#This Row],[portfolio_id]],
          performance_data[return_flag],1)</f>
        <v>16</v>
      </c>
      <c r="X1484" s="15">
        <f>performance_data[[#This Row],[underperform_flag_count]]/performance_data[[#This Row],[totalportfoliocount]]</f>
        <v>0.53333333333333333</v>
      </c>
    </row>
    <row r="1485" spans="1:24" x14ac:dyDescent="0.3">
      <c r="A1485">
        <v>3617</v>
      </c>
      <c r="B1485" s="1">
        <v>45357</v>
      </c>
      <c r="C1485">
        <v>478681.51</v>
      </c>
      <c r="D1485">
        <v>-8.7799999999999994</v>
      </c>
      <c r="E1485">
        <v>-7.21</v>
      </c>
      <c r="F1485">
        <v>18589.68</v>
      </c>
      <c r="G1485">
        <v>2197.75</v>
      </c>
      <c r="H1485" t="s">
        <v>2205</v>
      </c>
      <c r="I1485" t="s">
        <v>2206</v>
      </c>
      <c r="J1485">
        <v>3</v>
      </c>
      <c r="K1485" t="s">
        <v>2222</v>
      </c>
      <c r="L1485" t="str">
        <f>IF(performance_data[[#This Row],[return_percentage]]&gt;=performance_data[[#This Row],[benchmark_return]],"Higher","Lower")</f>
        <v>Lower</v>
      </c>
      <c r="M1485" s="14">
        <f xml:space="preserve"> _xlfn.MAXIFS(performance_data[date],performance_data[portfolio_id],performance_data[[#This Row],[portfolio_id]])</f>
        <v>45546</v>
      </c>
      <c r="N1485" s="14">
        <f xml:space="preserve"> _xlfn.MINIFS(performance_data[date],performance_data[portfolio_id],performance_data[[#This Row],[portfolio_id]])</f>
        <v>44837</v>
      </c>
      <c r="O1485" s="15">
        <f>_xlfn.MAXIFS(performance_data[portfolio_value],performance_data[portfolio_id],performance_data[[#This Row],[portfolio_id]],performance_data[date],performance_data[[#This Row],[latest_date]])</f>
        <v>381762.74</v>
      </c>
      <c r="P1485" s="15">
        <f>_xlfn.MAXIFS(performance_data[portfolio_value],performance_data[portfolio_id],performance_data[[#This Row],[portfolio_id]],performance_data[date],performance_data[[#This Row],[starting_date]])</f>
        <v>202316.4</v>
      </c>
      <c r="Q1485" s="15">
        <f>performance_data[[#This Row],[latest_value]]-performance_data[[#This Row],[starting_value]]</f>
        <v>179446.34</v>
      </c>
      <c r="R1485" s="15">
        <f>performance_data[[#This Row],[net_inflows]]-performance_data[[#This Row],[net_outflows]]</f>
        <v>16391.93</v>
      </c>
      <c r="S1485" s="15" t="str">
        <f>IF(performance_data[[#This Row],[net_inflows]]&gt;AVERAGE(performance_data[net_inflows]),"High","Low")</f>
        <v>High</v>
      </c>
      <c r="T1485" s="15">
        <f>AVERAGEIF(performance_data[inflow_flag],performance_data[[#This Row],[inflow_flag]],performance_data[return_percentage])</f>
        <v>4.8467905675459724</v>
      </c>
      <c r="U1485" s="17">
        <f>IF(performance_data[[#This Row],[return_percentage]]&lt;performance_data[[#This Row],[benchmark_return]],1,0)</f>
        <v>1</v>
      </c>
      <c r="V1485" s="17">
        <f>COUNTIFS(performance_data[portfolio_id],performance_data[[#This Row],[portfolio_id]])</f>
        <v>29</v>
      </c>
      <c r="W1485" s="17">
        <f>COUNTIFS(performance_data[portfolio_id],performance_data[[#This Row],[portfolio_id]],
          performance_data[return_flag],1)</f>
        <v>17</v>
      </c>
      <c r="X1485" s="15">
        <f>performance_data[[#This Row],[underperform_flag_count]]/performance_data[[#This Row],[totalportfoliocount]]</f>
        <v>0.58620689655172409</v>
      </c>
    </row>
    <row r="1486" spans="1:24" x14ac:dyDescent="0.3">
      <c r="A1486">
        <v>3617</v>
      </c>
      <c r="B1486" s="1">
        <v>45286</v>
      </c>
      <c r="C1486">
        <v>177327.66</v>
      </c>
      <c r="D1486">
        <v>14.07</v>
      </c>
      <c r="E1486">
        <v>12.65</v>
      </c>
      <c r="F1486">
        <v>13983.9</v>
      </c>
      <c r="G1486">
        <v>8613.61</v>
      </c>
      <c r="H1486" t="s">
        <v>2213</v>
      </c>
      <c r="I1486" t="s">
        <v>2217</v>
      </c>
      <c r="J1486">
        <v>12</v>
      </c>
      <c r="K1486" t="s">
        <v>2218</v>
      </c>
      <c r="L1486" t="str">
        <f>IF(performance_data[[#This Row],[return_percentage]]&gt;=performance_data[[#This Row],[benchmark_return]],"Higher","Lower")</f>
        <v>Higher</v>
      </c>
      <c r="M1486" s="14">
        <f xml:space="preserve"> _xlfn.MAXIFS(performance_data[date],performance_data[portfolio_id],performance_data[[#This Row],[portfolio_id]])</f>
        <v>45546</v>
      </c>
      <c r="N1486" s="14">
        <f xml:space="preserve"> _xlfn.MINIFS(performance_data[date],performance_data[portfolio_id],performance_data[[#This Row],[portfolio_id]])</f>
        <v>44837</v>
      </c>
      <c r="O1486" s="15">
        <f>_xlfn.MAXIFS(performance_data[portfolio_value],performance_data[portfolio_id],performance_data[[#This Row],[portfolio_id]],performance_data[date],performance_data[[#This Row],[latest_date]])</f>
        <v>381762.74</v>
      </c>
      <c r="P1486" s="15">
        <f>_xlfn.MAXIFS(performance_data[portfolio_value],performance_data[portfolio_id],performance_data[[#This Row],[portfolio_id]],performance_data[date],performance_data[[#This Row],[starting_date]])</f>
        <v>202316.4</v>
      </c>
      <c r="Q1486" s="15">
        <f>performance_data[[#This Row],[latest_value]]-performance_data[[#This Row],[starting_value]]</f>
        <v>179446.34</v>
      </c>
      <c r="R1486" s="15">
        <f>performance_data[[#This Row],[net_inflows]]-performance_data[[#This Row],[net_outflows]]</f>
        <v>5370.2899999999991</v>
      </c>
      <c r="S1486" s="15" t="str">
        <f>IF(performance_data[[#This Row],[net_inflows]]&gt;AVERAGE(performance_data[net_inflows]),"High","Low")</f>
        <v>High</v>
      </c>
      <c r="T1486" s="15">
        <f>AVERAGEIF(performance_data[inflow_flag],performance_data[[#This Row],[inflow_flag]],performance_data[return_percentage])</f>
        <v>4.8467905675459724</v>
      </c>
      <c r="U1486" s="17">
        <f>IF(performance_data[[#This Row],[return_percentage]]&lt;performance_data[[#This Row],[benchmark_return]],1,0)</f>
        <v>0</v>
      </c>
      <c r="V1486" s="17">
        <f>COUNTIFS(performance_data[portfolio_id],performance_data[[#This Row],[portfolio_id]])</f>
        <v>29</v>
      </c>
      <c r="W1486" s="17">
        <f>COUNTIFS(performance_data[portfolio_id],performance_data[[#This Row],[portfolio_id]],
          performance_data[return_flag],1)</f>
        <v>17</v>
      </c>
      <c r="X1486" s="15">
        <f>performance_data[[#This Row],[underperform_flag_count]]/performance_data[[#This Row],[totalportfoliocount]]</f>
        <v>0.58620689655172409</v>
      </c>
    </row>
    <row r="1487" spans="1:24" x14ac:dyDescent="0.3">
      <c r="A1487">
        <v>3617</v>
      </c>
      <c r="B1487" s="1">
        <v>45451</v>
      </c>
      <c r="C1487">
        <v>57432.17</v>
      </c>
      <c r="D1487">
        <v>14.35</v>
      </c>
      <c r="E1487">
        <v>14.48</v>
      </c>
      <c r="F1487">
        <v>17145.169999999998</v>
      </c>
      <c r="G1487">
        <v>3158.39</v>
      </c>
      <c r="H1487" t="s">
        <v>2205</v>
      </c>
      <c r="I1487" t="s">
        <v>2211</v>
      </c>
      <c r="J1487">
        <v>6</v>
      </c>
      <c r="K1487" t="s">
        <v>2212</v>
      </c>
      <c r="L1487" t="str">
        <f>IF(performance_data[[#This Row],[return_percentage]]&gt;=performance_data[[#This Row],[benchmark_return]],"Higher","Lower")</f>
        <v>Lower</v>
      </c>
      <c r="M1487" s="14">
        <f xml:space="preserve"> _xlfn.MAXIFS(performance_data[date],performance_data[portfolio_id],performance_data[[#This Row],[portfolio_id]])</f>
        <v>45546</v>
      </c>
      <c r="N1487" s="14">
        <f xml:space="preserve"> _xlfn.MINIFS(performance_data[date],performance_data[portfolio_id],performance_data[[#This Row],[portfolio_id]])</f>
        <v>44837</v>
      </c>
      <c r="O1487" s="15">
        <f>_xlfn.MAXIFS(performance_data[portfolio_value],performance_data[portfolio_id],performance_data[[#This Row],[portfolio_id]],performance_data[date],performance_data[[#This Row],[latest_date]])</f>
        <v>381762.74</v>
      </c>
      <c r="P1487" s="15">
        <f>_xlfn.MAXIFS(performance_data[portfolio_value],performance_data[portfolio_id],performance_data[[#This Row],[portfolio_id]],performance_data[date],performance_data[[#This Row],[starting_date]])</f>
        <v>202316.4</v>
      </c>
      <c r="Q1487" s="15">
        <f>performance_data[[#This Row],[latest_value]]-performance_data[[#This Row],[starting_value]]</f>
        <v>179446.34</v>
      </c>
      <c r="R1487" s="15">
        <f>performance_data[[#This Row],[net_inflows]]-performance_data[[#This Row],[net_outflows]]</f>
        <v>13986.779999999999</v>
      </c>
      <c r="S1487" s="15" t="str">
        <f>IF(performance_data[[#This Row],[net_inflows]]&gt;AVERAGE(performance_data[net_inflows]),"High","Low")</f>
        <v>High</v>
      </c>
      <c r="T1487" s="15">
        <f>AVERAGEIF(performance_data[inflow_flag],performance_data[[#This Row],[inflow_flag]],performance_data[return_percentage])</f>
        <v>4.8467905675459724</v>
      </c>
      <c r="U1487" s="17">
        <f>IF(performance_data[[#This Row],[return_percentage]]&lt;performance_data[[#This Row],[benchmark_return]],1,0)</f>
        <v>1</v>
      </c>
      <c r="V1487" s="17">
        <f>COUNTIFS(performance_data[portfolio_id],performance_data[[#This Row],[portfolio_id]])</f>
        <v>29</v>
      </c>
      <c r="W1487" s="17">
        <f>COUNTIFS(performance_data[portfolio_id],performance_data[[#This Row],[portfolio_id]],
          performance_data[return_flag],1)</f>
        <v>17</v>
      </c>
      <c r="X1487" s="15">
        <f>performance_data[[#This Row],[underperform_flag_count]]/performance_data[[#This Row],[totalportfoliocount]]</f>
        <v>0.58620689655172409</v>
      </c>
    </row>
    <row r="1488" spans="1:24" x14ac:dyDescent="0.3">
      <c r="A1488">
        <v>3617</v>
      </c>
      <c r="B1488" s="1">
        <v>44876</v>
      </c>
      <c r="C1488">
        <v>416643.33</v>
      </c>
      <c r="D1488">
        <v>1.36</v>
      </c>
      <c r="E1488">
        <v>1.52</v>
      </c>
      <c r="F1488">
        <v>15722.56</v>
      </c>
      <c r="G1488">
        <v>8877.7000000000007</v>
      </c>
      <c r="H1488" t="s">
        <v>2220</v>
      </c>
      <c r="I1488" t="s">
        <v>2217</v>
      </c>
      <c r="J1488">
        <v>11</v>
      </c>
      <c r="K1488" t="s">
        <v>2219</v>
      </c>
      <c r="L1488" t="str">
        <f>IF(performance_data[[#This Row],[return_percentage]]&gt;=performance_data[[#This Row],[benchmark_return]],"Higher","Lower")</f>
        <v>Lower</v>
      </c>
      <c r="M1488" s="14">
        <f xml:space="preserve"> _xlfn.MAXIFS(performance_data[date],performance_data[portfolio_id],performance_data[[#This Row],[portfolio_id]])</f>
        <v>45546</v>
      </c>
      <c r="N1488" s="14">
        <f xml:space="preserve"> _xlfn.MINIFS(performance_data[date],performance_data[portfolio_id],performance_data[[#This Row],[portfolio_id]])</f>
        <v>44837</v>
      </c>
      <c r="O1488" s="15">
        <f>_xlfn.MAXIFS(performance_data[portfolio_value],performance_data[portfolio_id],performance_data[[#This Row],[portfolio_id]],performance_data[date],performance_data[[#This Row],[latest_date]])</f>
        <v>381762.74</v>
      </c>
      <c r="P1488" s="15">
        <f>_xlfn.MAXIFS(performance_data[portfolio_value],performance_data[portfolio_id],performance_data[[#This Row],[portfolio_id]],performance_data[date],performance_data[[#This Row],[starting_date]])</f>
        <v>202316.4</v>
      </c>
      <c r="Q1488" s="15">
        <f>performance_data[[#This Row],[latest_value]]-performance_data[[#This Row],[starting_value]]</f>
        <v>179446.34</v>
      </c>
      <c r="R1488" s="15">
        <f>performance_data[[#This Row],[net_inflows]]-performance_data[[#This Row],[net_outflows]]</f>
        <v>6844.8599999999988</v>
      </c>
      <c r="S1488" s="15" t="str">
        <f>IF(performance_data[[#This Row],[net_inflows]]&gt;AVERAGE(performance_data[net_inflows]),"High","Low")</f>
        <v>High</v>
      </c>
      <c r="T1488" s="15">
        <f>AVERAGEIF(performance_data[inflow_flag],performance_data[[#This Row],[inflow_flag]],performance_data[return_percentage])</f>
        <v>4.8467905675459724</v>
      </c>
      <c r="U1488" s="17">
        <f>IF(performance_data[[#This Row],[return_percentage]]&lt;performance_data[[#This Row],[benchmark_return]],1,0)</f>
        <v>1</v>
      </c>
      <c r="V1488" s="17">
        <f>COUNTIFS(performance_data[portfolio_id],performance_data[[#This Row],[portfolio_id]])</f>
        <v>29</v>
      </c>
      <c r="W1488" s="17">
        <f>COUNTIFS(performance_data[portfolio_id],performance_data[[#This Row],[portfolio_id]],
          performance_data[return_flag],1)</f>
        <v>17</v>
      </c>
      <c r="X1488" s="15">
        <f>performance_data[[#This Row],[underperform_flag_count]]/performance_data[[#This Row],[totalportfoliocount]]</f>
        <v>0.58620689655172409</v>
      </c>
    </row>
    <row r="1489" spans="1:24" x14ac:dyDescent="0.3">
      <c r="A1489">
        <v>3617</v>
      </c>
      <c r="B1489" s="1">
        <v>45298</v>
      </c>
      <c r="C1489">
        <v>415966.75</v>
      </c>
      <c r="D1489">
        <v>1.75</v>
      </c>
      <c r="E1489">
        <v>1.93</v>
      </c>
      <c r="F1489">
        <v>1055.5</v>
      </c>
      <c r="G1489">
        <v>10993.86</v>
      </c>
      <c r="H1489" t="s">
        <v>2205</v>
      </c>
      <c r="I1489" t="s">
        <v>2206</v>
      </c>
      <c r="J1489">
        <v>1</v>
      </c>
      <c r="K1489" t="s">
        <v>2207</v>
      </c>
      <c r="L1489" t="str">
        <f>IF(performance_data[[#This Row],[return_percentage]]&gt;=performance_data[[#This Row],[benchmark_return]],"Higher","Lower")</f>
        <v>Lower</v>
      </c>
      <c r="M1489" s="14">
        <f xml:space="preserve"> _xlfn.MAXIFS(performance_data[date],performance_data[portfolio_id],performance_data[[#This Row],[portfolio_id]])</f>
        <v>45546</v>
      </c>
      <c r="N1489" s="14">
        <f xml:space="preserve"> _xlfn.MINIFS(performance_data[date],performance_data[portfolio_id],performance_data[[#This Row],[portfolio_id]])</f>
        <v>44837</v>
      </c>
      <c r="O1489" s="15">
        <f>_xlfn.MAXIFS(performance_data[portfolio_value],performance_data[portfolio_id],performance_data[[#This Row],[portfolio_id]],performance_data[date],performance_data[[#This Row],[latest_date]])</f>
        <v>381762.74</v>
      </c>
      <c r="P1489" s="15">
        <f>_xlfn.MAXIFS(performance_data[portfolio_value],performance_data[portfolio_id],performance_data[[#This Row],[portfolio_id]],performance_data[date],performance_data[[#This Row],[starting_date]])</f>
        <v>202316.4</v>
      </c>
      <c r="Q1489" s="15">
        <f>performance_data[[#This Row],[latest_value]]-performance_data[[#This Row],[starting_value]]</f>
        <v>179446.34</v>
      </c>
      <c r="R1489" s="15">
        <f>performance_data[[#This Row],[net_inflows]]-performance_data[[#This Row],[net_outflows]]</f>
        <v>-9938.36</v>
      </c>
      <c r="S1489" s="15" t="str">
        <f>IF(performance_data[[#This Row],[net_inflows]]&gt;AVERAGE(performance_data[net_inflows]),"High","Low")</f>
        <v>Low</v>
      </c>
      <c r="T1489" s="15">
        <f>AVERAGEIF(performance_data[inflow_flag],performance_data[[#This Row],[inflow_flag]],performance_data[return_percentage])</f>
        <v>5.0457846277021572</v>
      </c>
      <c r="U1489" s="17">
        <f>IF(performance_data[[#This Row],[return_percentage]]&lt;performance_data[[#This Row],[benchmark_return]],1,0)</f>
        <v>1</v>
      </c>
      <c r="V1489" s="17">
        <f>COUNTIFS(performance_data[portfolio_id],performance_data[[#This Row],[portfolio_id]])</f>
        <v>29</v>
      </c>
      <c r="W1489" s="17">
        <f>COUNTIFS(performance_data[portfolio_id],performance_data[[#This Row],[portfolio_id]],
          performance_data[return_flag],1)</f>
        <v>17</v>
      </c>
      <c r="X1489" s="15">
        <f>performance_data[[#This Row],[underperform_flag_count]]/performance_data[[#This Row],[totalportfoliocount]]</f>
        <v>0.58620689655172409</v>
      </c>
    </row>
    <row r="1490" spans="1:24" x14ac:dyDescent="0.3">
      <c r="A1490">
        <v>3617</v>
      </c>
      <c r="B1490" s="1">
        <v>44902</v>
      </c>
      <c r="C1490">
        <v>269450.59999999998</v>
      </c>
      <c r="D1490">
        <v>-6.26</v>
      </c>
      <c r="E1490">
        <v>-5.93</v>
      </c>
      <c r="F1490">
        <v>2403.63</v>
      </c>
      <c r="G1490">
        <v>3712.19</v>
      </c>
      <c r="H1490" t="s">
        <v>2220</v>
      </c>
      <c r="I1490" t="s">
        <v>2217</v>
      </c>
      <c r="J1490">
        <v>12</v>
      </c>
      <c r="K1490" t="s">
        <v>2218</v>
      </c>
      <c r="L1490" t="str">
        <f>IF(performance_data[[#This Row],[return_percentage]]&gt;=performance_data[[#This Row],[benchmark_return]],"Higher","Lower")</f>
        <v>Lower</v>
      </c>
      <c r="M1490" s="14">
        <f xml:space="preserve"> _xlfn.MAXIFS(performance_data[date],performance_data[portfolio_id],performance_data[[#This Row],[portfolio_id]])</f>
        <v>45546</v>
      </c>
      <c r="N1490" s="14">
        <f xml:space="preserve"> _xlfn.MINIFS(performance_data[date],performance_data[portfolio_id],performance_data[[#This Row],[portfolio_id]])</f>
        <v>44837</v>
      </c>
      <c r="O1490" s="15">
        <f>_xlfn.MAXIFS(performance_data[portfolio_value],performance_data[portfolio_id],performance_data[[#This Row],[portfolio_id]],performance_data[date],performance_data[[#This Row],[latest_date]])</f>
        <v>381762.74</v>
      </c>
      <c r="P1490" s="15">
        <f>_xlfn.MAXIFS(performance_data[portfolio_value],performance_data[portfolio_id],performance_data[[#This Row],[portfolio_id]],performance_data[date],performance_data[[#This Row],[starting_date]])</f>
        <v>202316.4</v>
      </c>
      <c r="Q1490" s="15">
        <f>performance_data[[#This Row],[latest_value]]-performance_data[[#This Row],[starting_value]]</f>
        <v>179446.34</v>
      </c>
      <c r="R1490" s="15">
        <f>performance_data[[#This Row],[net_inflows]]-performance_data[[#This Row],[net_outflows]]</f>
        <v>-1308.56</v>
      </c>
      <c r="S1490" s="15" t="str">
        <f>IF(performance_data[[#This Row],[net_inflows]]&gt;AVERAGE(performance_data[net_inflows]),"High","Low")</f>
        <v>Low</v>
      </c>
      <c r="T1490" s="15">
        <f>AVERAGEIF(performance_data[inflow_flag],performance_data[[#This Row],[inflow_flag]],performance_data[return_percentage])</f>
        <v>5.0457846277021572</v>
      </c>
      <c r="U1490" s="17">
        <f>IF(performance_data[[#This Row],[return_percentage]]&lt;performance_data[[#This Row],[benchmark_return]],1,0)</f>
        <v>1</v>
      </c>
      <c r="V1490" s="17">
        <f>COUNTIFS(performance_data[portfolio_id],performance_data[[#This Row],[portfolio_id]])</f>
        <v>29</v>
      </c>
      <c r="W1490" s="17">
        <f>COUNTIFS(performance_data[portfolio_id],performance_data[[#This Row],[portfolio_id]],
          performance_data[return_flag],1)</f>
        <v>17</v>
      </c>
      <c r="X1490" s="15">
        <f>performance_data[[#This Row],[underperform_flag_count]]/performance_data[[#This Row],[totalportfoliocount]]</f>
        <v>0.58620689655172409</v>
      </c>
    </row>
    <row r="1491" spans="1:24" x14ac:dyDescent="0.3">
      <c r="A1491">
        <v>3617</v>
      </c>
      <c r="B1491" s="1">
        <v>45089</v>
      </c>
      <c r="C1491">
        <v>323157.33</v>
      </c>
      <c r="D1491">
        <v>18.22</v>
      </c>
      <c r="E1491">
        <v>15.89</v>
      </c>
      <c r="F1491">
        <v>11981.02</v>
      </c>
      <c r="G1491">
        <v>14201.49</v>
      </c>
      <c r="H1491" t="s">
        <v>2213</v>
      </c>
      <c r="I1491" t="s">
        <v>2211</v>
      </c>
      <c r="J1491">
        <v>6</v>
      </c>
      <c r="K1491" t="s">
        <v>2212</v>
      </c>
      <c r="L1491" t="str">
        <f>IF(performance_data[[#This Row],[return_percentage]]&gt;=performance_data[[#This Row],[benchmark_return]],"Higher","Lower")</f>
        <v>Higher</v>
      </c>
      <c r="M1491" s="14">
        <f xml:space="preserve"> _xlfn.MAXIFS(performance_data[date],performance_data[portfolio_id],performance_data[[#This Row],[portfolio_id]])</f>
        <v>45546</v>
      </c>
      <c r="N1491" s="14">
        <f xml:space="preserve"> _xlfn.MINIFS(performance_data[date],performance_data[portfolio_id],performance_data[[#This Row],[portfolio_id]])</f>
        <v>44837</v>
      </c>
      <c r="O1491" s="15">
        <f>_xlfn.MAXIFS(performance_data[portfolio_value],performance_data[portfolio_id],performance_data[[#This Row],[portfolio_id]],performance_data[date],performance_data[[#This Row],[latest_date]])</f>
        <v>381762.74</v>
      </c>
      <c r="P1491" s="15">
        <f>_xlfn.MAXIFS(performance_data[portfolio_value],performance_data[portfolio_id],performance_data[[#This Row],[portfolio_id]],performance_data[date],performance_data[[#This Row],[starting_date]])</f>
        <v>202316.4</v>
      </c>
      <c r="Q1491" s="15">
        <f>performance_data[[#This Row],[latest_value]]-performance_data[[#This Row],[starting_value]]</f>
        <v>179446.34</v>
      </c>
      <c r="R1491" s="15">
        <f>performance_data[[#This Row],[net_inflows]]-performance_data[[#This Row],[net_outflows]]</f>
        <v>-2220.4699999999993</v>
      </c>
      <c r="S1491" s="15" t="str">
        <f>IF(performance_data[[#This Row],[net_inflows]]&gt;AVERAGE(performance_data[net_inflows]),"High","Low")</f>
        <v>High</v>
      </c>
      <c r="T1491" s="15">
        <f>AVERAGEIF(performance_data[inflow_flag],performance_data[[#This Row],[inflow_flag]],performance_data[return_percentage])</f>
        <v>4.8467905675459724</v>
      </c>
      <c r="U1491" s="17">
        <f>IF(performance_data[[#This Row],[return_percentage]]&lt;performance_data[[#This Row],[benchmark_return]],1,0)</f>
        <v>0</v>
      </c>
      <c r="V1491" s="17">
        <f>COUNTIFS(performance_data[portfolio_id],performance_data[[#This Row],[portfolio_id]])</f>
        <v>29</v>
      </c>
      <c r="W1491" s="17">
        <f>COUNTIFS(performance_data[portfolio_id],performance_data[[#This Row],[portfolio_id]],
          performance_data[return_flag],1)</f>
        <v>17</v>
      </c>
      <c r="X1491" s="15">
        <f>performance_data[[#This Row],[underperform_flag_count]]/performance_data[[#This Row],[totalportfoliocount]]</f>
        <v>0.58620689655172409</v>
      </c>
    </row>
    <row r="1492" spans="1:24" x14ac:dyDescent="0.3">
      <c r="A1492">
        <v>3617</v>
      </c>
      <c r="B1492" s="1">
        <v>45512</v>
      </c>
      <c r="C1492">
        <v>42555.24</v>
      </c>
      <c r="D1492">
        <v>-7.3</v>
      </c>
      <c r="E1492">
        <v>-8.5399999999999991</v>
      </c>
      <c r="F1492">
        <v>19841.810000000001</v>
      </c>
      <c r="G1492">
        <v>6576.4</v>
      </c>
      <c r="H1492" t="s">
        <v>2205</v>
      </c>
      <c r="I1492" t="s">
        <v>2209</v>
      </c>
      <c r="J1492">
        <v>8</v>
      </c>
      <c r="K1492" t="s">
        <v>2214</v>
      </c>
      <c r="L1492" t="str">
        <f>IF(performance_data[[#This Row],[return_percentage]]&gt;=performance_data[[#This Row],[benchmark_return]],"Higher","Lower")</f>
        <v>Higher</v>
      </c>
      <c r="M1492" s="14">
        <f xml:space="preserve"> _xlfn.MAXIFS(performance_data[date],performance_data[portfolio_id],performance_data[[#This Row],[portfolio_id]])</f>
        <v>45546</v>
      </c>
      <c r="N1492" s="14">
        <f xml:space="preserve"> _xlfn.MINIFS(performance_data[date],performance_data[portfolio_id],performance_data[[#This Row],[portfolio_id]])</f>
        <v>44837</v>
      </c>
      <c r="O1492" s="15">
        <f>_xlfn.MAXIFS(performance_data[portfolio_value],performance_data[portfolio_id],performance_data[[#This Row],[portfolio_id]],performance_data[date],performance_data[[#This Row],[latest_date]])</f>
        <v>381762.74</v>
      </c>
      <c r="P1492" s="15">
        <f>_xlfn.MAXIFS(performance_data[portfolio_value],performance_data[portfolio_id],performance_data[[#This Row],[portfolio_id]],performance_data[date],performance_data[[#This Row],[starting_date]])</f>
        <v>202316.4</v>
      </c>
      <c r="Q1492" s="15">
        <f>performance_data[[#This Row],[latest_value]]-performance_data[[#This Row],[starting_value]]</f>
        <v>179446.34</v>
      </c>
      <c r="R1492" s="15">
        <f>performance_data[[#This Row],[net_inflows]]-performance_data[[#This Row],[net_outflows]]</f>
        <v>13265.410000000002</v>
      </c>
      <c r="S1492" s="15" t="str">
        <f>IF(performance_data[[#This Row],[net_inflows]]&gt;AVERAGE(performance_data[net_inflows]),"High","Low")</f>
        <v>High</v>
      </c>
      <c r="T1492" s="15">
        <f>AVERAGEIF(performance_data[inflow_flag],performance_data[[#This Row],[inflow_flag]],performance_data[return_percentage])</f>
        <v>4.8467905675459724</v>
      </c>
      <c r="U1492" s="17">
        <f>IF(performance_data[[#This Row],[return_percentage]]&lt;performance_data[[#This Row],[benchmark_return]],1,0)</f>
        <v>0</v>
      </c>
      <c r="V1492" s="17">
        <f>COUNTIFS(performance_data[portfolio_id],performance_data[[#This Row],[portfolio_id]])</f>
        <v>29</v>
      </c>
      <c r="W1492" s="17">
        <f>COUNTIFS(performance_data[portfolio_id],performance_data[[#This Row],[portfolio_id]],
          performance_data[return_flag],1)</f>
        <v>17</v>
      </c>
      <c r="X1492" s="15">
        <f>performance_data[[#This Row],[underperform_flag_count]]/performance_data[[#This Row],[totalportfoliocount]]</f>
        <v>0.58620689655172409</v>
      </c>
    </row>
    <row r="1493" spans="1:24" x14ac:dyDescent="0.3">
      <c r="A1493">
        <v>3617</v>
      </c>
      <c r="B1493" s="1">
        <v>44976</v>
      </c>
      <c r="C1493">
        <v>305013.11</v>
      </c>
      <c r="D1493">
        <v>-3.34</v>
      </c>
      <c r="E1493">
        <v>-2.72</v>
      </c>
      <c r="F1493">
        <v>7468.96</v>
      </c>
      <c r="G1493">
        <v>1244.3900000000001</v>
      </c>
      <c r="H1493" t="s">
        <v>2213</v>
      </c>
      <c r="I1493" t="s">
        <v>2206</v>
      </c>
      <c r="J1493">
        <v>2</v>
      </c>
      <c r="K1493" t="s">
        <v>2226</v>
      </c>
      <c r="L1493" t="str">
        <f>IF(performance_data[[#This Row],[return_percentage]]&gt;=performance_data[[#This Row],[benchmark_return]],"Higher","Lower")</f>
        <v>Lower</v>
      </c>
      <c r="M1493" s="14">
        <f xml:space="preserve"> _xlfn.MAXIFS(performance_data[date],performance_data[portfolio_id],performance_data[[#This Row],[portfolio_id]])</f>
        <v>45546</v>
      </c>
      <c r="N1493" s="14">
        <f xml:space="preserve"> _xlfn.MINIFS(performance_data[date],performance_data[portfolio_id],performance_data[[#This Row],[portfolio_id]])</f>
        <v>44837</v>
      </c>
      <c r="O1493" s="15">
        <f>_xlfn.MAXIFS(performance_data[portfolio_value],performance_data[portfolio_id],performance_data[[#This Row],[portfolio_id]],performance_data[date],performance_data[[#This Row],[latest_date]])</f>
        <v>381762.74</v>
      </c>
      <c r="P1493" s="15">
        <f>_xlfn.MAXIFS(performance_data[portfolio_value],performance_data[portfolio_id],performance_data[[#This Row],[portfolio_id]],performance_data[date],performance_data[[#This Row],[starting_date]])</f>
        <v>202316.4</v>
      </c>
      <c r="Q1493" s="15">
        <f>performance_data[[#This Row],[latest_value]]-performance_data[[#This Row],[starting_value]]</f>
        <v>179446.34</v>
      </c>
      <c r="R1493" s="15">
        <f>performance_data[[#This Row],[net_inflows]]-performance_data[[#This Row],[net_outflows]]</f>
        <v>6224.57</v>
      </c>
      <c r="S1493" s="15" t="str">
        <f>IF(performance_data[[#This Row],[net_inflows]]&gt;AVERAGE(performance_data[net_inflows]),"High","Low")</f>
        <v>Low</v>
      </c>
      <c r="T1493" s="15">
        <f>AVERAGEIF(performance_data[inflow_flag],performance_data[[#This Row],[inflow_flag]],performance_data[return_percentage])</f>
        <v>5.0457846277021572</v>
      </c>
      <c r="U1493" s="17">
        <f>IF(performance_data[[#This Row],[return_percentage]]&lt;performance_data[[#This Row],[benchmark_return]],1,0)</f>
        <v>1</v>
      </c>
      <c r="V1493" s="17">
        <f>COUNTIFS(performance_data[portfolio_id],performance_data[[#This Row],[portfolio_id]])</f>
        <v>29</v>
      </c>
      <c r="W1493" s="17">
        <f>COUNTIFS(performance_data[portfolio_id],performance_data[[#This Row],[portfolio_id]],
          performance_data[return_flag],1)</f>
        <v>17</v>
      </c>
      <c r="X1493" s="15">
        <f>performance_data[[#This Row],[underperform_flag_count]]/performance_data[[#This Row],[totalportfoliocount]]</f>
        <v>0.58620689655172409</v>
      </c>
    </row>
    <row r="1494" spans="1:24" x14ac:dyDescent="0.3">
      <c r="A1494">
        <v>3617</v>
      </c>
      <c r="B1494" s="1">
        <v>45152</v>
      </c>
      <c r="C1494">
        <v>260536.53</v>
      </c>
      <c r="D1494">
        <v>6.81</v>
      </c>
      <c r="E1494">
        <v>8.14</v>
      </c>
      <c r="F1494">
        <v>14233.1</v>
      </c>
      <c r="G1494">
        <v>10908.93</v>
      </c>
      <c r="H1494" t="s">
        <v>2213</v>
      </c>
      <c r="I1494" t="s">
        <v>2209</v>
      </c>
      <c r="J1494">
        <v>8</v>
      </c>
      <c r="K1494" t="s">
        <v>2214</v>
      </c>
      <c r="L1494" t="str">
        <f>IF(performance_data[[#This Row],[return_percentage]]&gt;=performance_data[[#This Row],[benchmark_return]],"Higher","Lower")</f>
        <v>Lower</v>
      </c>
      <c r="M1494" s="14">
        <f xml:space="preserve"> _xlfn.MAXIFS(performance_data[date],performance_data[portfolio_id],performance_data[[#This Row],[portfolio_id]])</f>
        <v>45546</v>
      </c>
      <c r="N1494" s="14">
        <f xml:space="preserve"> _xlfn.MINIFS(performance_data[date],performance_data[portfolio_id],performance_data[[#This Row],[portfolio_id]])</f>
        <v>44837</v>
      </c>
      <c r="O1494" s="15">
        <f>_xlfn.MAXIFS(performance_data[portfolio_value],performance_data[portfolio_id],performance_data[[#This Row],[portfolio_id]],performance_data[date],performance_data[[#This Row],[latest_date]])</f>
        <v>381762.74</v>
      </c>
      <c r="P1494" s="15">
        <f>_xlfn.MAXIFS(performance_data[portfolio_value],performance_data[portfolio_id],performance_data[[#This Row],[portfolio_id]],performance_data[date],performance_data[[#This Row],[starting_date]])</f>
        <v>202316.4</v>
      </c>
      <c r="Q1494" s="15">
        <f>performance_data[[#This Row],[latest_value]]-performance_data[[#This Row],[starting_value]]</f>
        <v>179446.34</v>
      </c>
      <c r="R1494" s="15">
        <f>performance_data[[#This Row],[net_inflows]]-performance_data[[#This Row],[net_outflows]]</f>
        <v>3324.17</v>
      </c>
      <c r="S1494" s="15" t="str">
        <f>IF(performance_data[[#This Row],[net_inflows]]&gt;AVERAGE(performance_data[net_inflows]),"High","Low")</f>
        <v>High</v>
      </c>
      <c r="T1494" s="15">
        <f>AVERAGEIF(performance_data[inflow_flag],performance_data[[#This Row],[inflow_flag]],performance_data[return_percentage])</f>
        <v>4.8467905675459724</v>
      </c>
      <c r="U1494" s="17">
        <f>IF(performance_data[[#This Row],[return_percentage]]&lt;performance_data[[#This Row],[benchmark_return]],1,0)</f>
        <v>1</v>
      </c>
      <c r="V1494" s="17">
        <f>COUNTIFS(performance_data[portfolio_id],performance_data[[#This Row],[portfolio_id]])</f>
        <v>29</v>
      </c>
      <c r="W1494" s="17">
        <f>COUNTIFS(performance_data[portfolio_id],performance_data[[#This Row],[portfolio_id]],
          performance_data[return_flag],1)</f>
        <v>17</v>
      </c>
      <c r="X1494" s="15">
        <f>performance_data[[#This Row],[underperform_flag_count]]/performance_data[[#This Row],[totalportfoliocount]]</f>
        <v>0.58620689655172409</v>
      </c>
    </row>
    <row r="1495" spans="1:24" x14ac:dyDescent="0.3">
      <c r="A1495">
        <v>3617</v>
      </c>
      <c r="B1495" s="1">
        <v>45190</v>
      </c>
      <c r="C1495">
        <v>441076.56</v>
      </c>
      <c r="D1495">
        <v>7.12</v>
      </c>
      <c r="E1495">
        <v>7.21</v>
      </c>
      <c r="F1495">
        <v>6161.61</v>
      </c>
      <c r="G1495">
        <v>8259.09</v>
      </c>
      <c r="H1495" t="s">
        <v>2213</v>
      </c>
      <c r="I1495" t="s">
        <v>2209</v>
      </c>
      <c r="J1495">
        <v>9</v>
      </c>
      <c r="K1495" t="s">
        <v>2221</v>
      </c>
      <c r="L1495" t="str">
        <f>IF(performance_data[[#This Row],[return_percentage]]&gt;=performance_data[[#This Row],[benchmark_return]],"Higher","Lower")</f>
        <v>Lower</v>
      </c>
      <c r="M1495" s="14">
        <f xml:space="preserve"> _xlfn.MAXIFS(performance_data[date],performance_data[portfolio_id],performance_data[[#This Row],[portfolio_id]])</f>
        <v>45546</v>
      </c>
      <c r="N1495" s="14">
        <f xml:space="preserve"> _xlfn.MINIFS(performance_data[date],performance_data[portfolio_id],performance_data[[#This Row],[portfolio_id]])</f>
        <v>44837</v>
      </c>
      <c r="O1495" s="15">
        <f>_xlfn.MAXIFS(performance_data[portfolio_value],performance_data[portfolio_id],performance_data[[#This Row],[portfolio_id]],performance_data[date],performance_data[[#This Row],[latest_date]])</f>
        <v>381762.74</v>
      </c>
      <c r="P1495" s="15">
        <f>_xlfn.MAXIFS(performance_data[portfolio_value],performance_data[portfolio_id],performance_data[[#This Row],[portfolio_id]],performance_data[date],performance_data[[#This Row],[starting_date]])</f>
        <v>202316.4</v>
      </c>
      <c r="Q1495" s="15">
        <f>performance_data[[#This Row],[latest_value]]-performance_data[[#This Row],[starting_value]]</f>
        <v>179446.34</v>
      </c>
      <c r="R1495" s="15">
        <f>performance_data[[#This Row],[net_inflows]]-performance_data[[#This Row],[net_outflows]]</f>
        <v>-2097.4800000000005</v>
      </c>
      <c r="S1495" s="15" t="str">
        <f>IF(performance_data[[#This Row],[net_inflows]]&gt;AVERAGE(performance_data[net_inflows]),"High","Low")</f>
        <v>Low</v>
      </c>
      <c r="T1495" s="15">
        <f>AVERAGEIF(performance_data[inflow_flag],performance_data[[#This Row],[inflow_flag]],performance_data[return_percentage])</f>
        <v>5.0457846277021572</v>
      </c>
      <c r="U1495" s="17">
        <f>IF(performance_data[[#This Row],[return_percentage]]&lt;performance_data[[#This Row],[benchmark_return]],1,0)</f>
        <v>1</v>
      </c>
      <c r="V1495" s="17">
        <f>COUNTIFS(performance_data[portfolio_id],performance_data[[#This Row],[portfolio_id]])</f>
        <v>29</v>
      </c>
      <c r="W1495" s="17">
        <f>COUNTIFS(performance_data[portfolio_id],performance_data[[#This Row],[portfolio_id]],
          performance_data[return_flag],1)</f>
        <v>17</v>
      </c>
      <c r="X1495" s="15">
        <f>performance_data[[#This Row],[underperform_flag_count]]/performance_data[[#This Row],[totalportfoliocount]]</f>
        <v>0.58620689655172409</v>
      </c>
    </row>
    <row r="1496" spans="1:24" x14ac:dyDescent="0.3">
      <c r="A1496">
        <v>3617</v>
      </c>
      <c r="B1496" s="1">
        <v>44912</v>
      </c>
      <c r="C1496">
        <v>192200.08</v>
      </c>
      <c r="D1496">
        <v>9.41</v>
      </c>
      <c r="E1496">
        <v>10.68</v>
      </c>
      <c r="F1496">
        <v>18810.04</v>
      </c>
      <c r="G1496">
        <v>1129.32</v>
      </c>
      <c r="H1496" t="s">
        <v>2220</v>
      </c>
      <c r="I1496" t="s">
        <v>2217</v>
      </c>
      <c r="J1496">
        <v>12</v>
      </c>
      <c r="K1496" t="s">
        <v>2218</v>
      </c>
      <c r="L1496" t="str">
        <f>IF(performance_data[[#This Row],[return_percentage]]&gt;=performance_data[[#This Row],[benchmark_return]],"Higher","Lower")</f>
        <v>Lower</v>
      </c>
      <c r="M1496" s="14">
        <f xml:space="preserve"> _xlfn.MAXIFS(performance_data[date],performance_data[portfolio_id],performance_data[[#This Row],[portfolio_id]])</f>
        <v>45546</v>
      </c>
      <c r="N1496" s="14">
        <f xml:space="preserve"> _xlfn.MINIFS(performance_data[date],performance_data[portfolio_id],performance_data[[#This Row],[portfolio_id]])</f>
        <v>44837</v>
      </c>
      <c r="O1496" s="15">
        <f>_xlfn.MAXIFS(performance_data[portfolio_value],performance_data[portfolio_id],performance_data[[#This Row],[portfolio_id]],performance_data[date],performance_data[[#This Row],[latest_date]])</f>
        <v>381762.74</v>
      </c>
      <c r="P1496" s="15">
        <f>_xlfn.MAXIFS(performance_data[portfolio_value],performance_data[portfolio_id],performance_data[[#This Row],[portfolio_id]],performance_data[date],performance_data[[#This Row],[starting_date]])</f>
        <v>202316.4</v>
      </c>
      <c r="Q1496" s="15">
        <f>performance_data[[#This Row],[latest_value]]-performance_data[[#This Row],[starting_value]]</f>
        <v>179446.34</v>
      </c>
      <c r="R1496" s="15">
        <f>performance_data[[#This Row],[net_inflows]]-performance_data[[#This Row],[net_outflows]]</f>
        <v>17680.72</v>
      </c>
      <c r="S1496" s="15" t="str">
        <f>IF(performance_data[[#This Row],[net_inflows]]&gt;AVERAGE(performance_data[net_inflows]),"High","Low")</f>
        <v>High</v>
      </c>
      <c r="T1496" s="15">
        <f>AVERAGEIF(performance_data[inflow_flag],performance_data[[#This Row],[inflow_flag]],performance_data[return_percentage])</f>
        <v>4.8467905675459724</v>
      </c>
      <c r="U1496" s="17">
        <f>IF(performance_data[[#This Row],[return_percentage]]&lt;performance_data[[#This Row],[benchmark_return]],1,0)</f>
        <v>1</v>
      </c>
      <c r="V1496" s="17">
        <f>COUNTIFS(performance_data[portfolio_id],performance_data[[#This Row],[portfolio_id]])</f>
        <v>29</v>
      </c>
      <c r="W1496" s="17">
        <f>COUNTIFS(performance_data[portfolio_id],performance_data[[#This Row],[portfolio_id]],
          performance_data[return_flag],1)</f>
        <v>17</v>
      </c>
      <c r="X1496" s="15">
        <f>performance_data[[#This Row],[underperform_flag_count]]/performance_data[[#This Row],[totalportfoliocount]]</f>
        <v>0.58620689655172409</v>
      </c>
    </row>
    <row r="1497" spans="1:24" x14ac:dyDescent="0.3">
      <c r="A1497">
        <v>3617</v>
      </c>
      <c r="B1497" s="1">
        <v>44852</v>
      </c>
      <c r="C1497">
        <v>278402.93</v>
      </c>
      <c r="D1497">
        <v>-3.17</v>
      </c>
      <c r="E1497">
        <v>-3.19</v>
      </c>
      <c r="F1497">
        <v>2750.11</v>
      </c>
      <c r="G1497">
        <v>17771.38</v>
      </c>
      <c r="H1497" t="s">
        <v>2220</v>
      </c>
      <c r="I1497" t="s">
        <v>2217</v>
      </c>
      <c r="J1497">
        <v>10</v>
      </c>
      <c r="K1497" t="s">
        <v>2224</v>
      </c>
      <c r="L1497" t="str">
        <f>IF(performance_data[[#This Row],[return_percentage]]&gt;=performance_data[[#This Row],[benchmark_return]],"Higher","Lower")</f>
        <v>Higher</v>
      </c>
      <c r="M1497" s="14">
        <f xml:space="preserve"> _xlfn.MAXIFS(performance_data[date],performance_data[portfolio_id],performance_data[[#This Row],[portfolio_id]])</f>
        <v>45546</v>
      </c>
      <c r="N1497" s="14">
        <f xml:space="preserve"> _xlfn.MINIFS(performance_data[date],performance_data[portfolio_id],performance_data[[#This Row],[portfolio_id]])</f>
        <v>44837</v>
      </c>
      <c r="O1497" s="15">
        <f>_xlfn.MAXIFS(performance_data[portfolio_value],performance_data[portfolio_id],performance_data[[#This Row],[portfolio_id]],performance_data[date],performance_data[[#This Row],[latest_date]])</f>
        <v>381762.74</v>
      </c>
      <c r="P1497" s="15">
        <f>_xlfn.MAXIFS(performance_data[portfolio_value],performance_data[portfolio_id],performance_data[[#This Row],[portfolio_id]],performance_data[date],performance_data[[#This Row],[starting_date]])</f>
        <v>202316.4</v>
      </c>
      <c r="Q1497" s="15">
        <f>performance_data[[#This Row],[latest_value]]-performance_data[[#This Row],[starting_value]]</f>
        <v>179446.34</v>
      </c>
      <c r="R1497" s="15">
        <f>performance_data[[#This Row],[net_inflows]]-performance_data[[#This Row],[net_outflows]]</f>
        <v>-15021.27</v>
      </c>
      <c r="S1497" s="15" t="str">
        <f>IF(performance_data[[#This Row],[net_inflows]]&gt;AVERAGE(performance_data[net_inflows]),"High","Low")</f>
        <v>Low</v>
      </c>
      <c r="T1497" s="15">
        <f>AVERAGEIF(performance_data[inflow_flag],performance_data[[#This Row],[inflow_flag]],performance_data[return_percentage])</f>
        <v>5.0457846277021572</v>
      </c>
      <c r="U1497" s="17">
        <f>IF(performance_data[[#This Row],[return_percentage]]&lt;performance_data[[#This Row],[benchmark_return]],1,0)</f>
        <v>0</v>
      </c>
      <c r="V1497" s="17">
        <f>COUNTIFS(performance_data[portfolio_id],performance_data[[#This Row],[portfolio_id]])</f>
        <v>29</v>
      </c>
      <c r="W1497" s="17">
        <f>COUNTIFS(performance_data[portfolio_id],performance_data[[#This Row],[portfolio_id]],
          performance_data[return_flag],1)</f>
        <v>17</v>
      </c>
      <c r="X1497" s="15">
        <f>performance_data[[#This Row],[underperform_flag_count]]/performance_data[[#This Row],[totalportfoliocount]]</f>
        <v>0.58620689655172409</v>
      </c>
    </row>
    <row r="1498" spans="1:24" x14ac:dyDescent="0.3">
      <c r="A1498">
        <v>3617</v>
      </c>
      <c r="B1498" s="1">
        <v>44872</v>
      </c>
      <c r="C1498">
        <v>144863.69</v>
      </c>
      <c r="D1498">
        <v>12.72</v>
      </c>
      <c r="E1498">
        <v>12.38</v>
      </c>
      <c r="F1498">
        <v>3406.24</v>
      </c>
      <c r="G1498">
        <v>11332.7</v>
      </c>
      <c r="H1498" t="s">
        <v>2220</v>
      </c>
      <c r="I1498" t="s">
        <v>2217</v>
      </c>
      <c r="J1498">
        <v>11</v>
      </c>
      <c r="K1498" t="s">
        <v>2219</v>
      </c>
      <c r="L1498" t="str">
        <f>IF(performance_data[[#This Row],[return_percentage]]&gt;=performance_data[[#This Row],[benchmark_return]],"Higher","Lower")</f>
        <v>Higher</v>
      </c>
      <c r="M1498" s="14">
        <f xml:space="preserve"> _xlfn.MAXIFS(performance_data[date],performance_data[portfolio_id],performance_data[[#This Row],[portfolio_id]])</f>
        <v>45546</v>
      </c>
      <c r="N1498" s="14">
        <f xml:space="preserve"> _xlfn.MINIFS(performance_data[date],performance_data[portfolio_id],performance_data[[#This Row],[portfolio_id]])</f>
        <v>44837</v>
      </c>
      <c r="O1498" s="15">
        <f>_xlfn.MAXIFS(performance_data[portfolio_value],performance_data[portfolio_id],performance_data[[#This Row],[portfolio_id]],performance_data[date],performance_data[[#This Row],[latest_date]])</f>
        <v>381762.74</v>
      </c>
      <c r="P1498" s="15">
        <f>_xlfn.MAXIFS(performance_data[portfolio_value],performance_data[portfolio_id],performance_data[[#This Row],[portfolio_id]],performance_data[date],performance_data[[#This Row],[starting_date]])</f>
        <v>202316.4</v>
      </c>
      <c r="Q1498" s="15">
        <f>performance_data[[#This Row],[latest_value]]-performance_data[[#This Row],[starting_value]]</f>
        <v>179446.34</v>
      </c>
      <c r="R1498" s="15">
        <f>performance_data[[#This Row],[net_inflows]]-performance_data[[#This Row],[net_outflows]]</f>
        <v>-7926.4600000000009</v>
      </c>
      <c r="S1498" s="15" t="str">
        <f>IF(performance_data[[#This Row],[net_inflows]]&gt;AVERAGE(performance_data[net_inflows]),"High","Low")</f>
        <v>Low</v>
      </c>
      <c r="T1498" s="15">
        <f>AVERAGEIF(performance_data[inflow_flag],performance_data[[#This Row],[inflow_flag]],performance_data[return_percentage])</f>
        <v>5.0457846277021572</v>
      </c>
      <c r="U1498" s="17">
        <f>IF(performance_data[[#This Row],[return_percentage]]&lt;performance_data[[#This Row],[benchmark_return]],1,0)</f>
        <v>0</v>
      </c>
      <c r="V1498" s="17">
        <f>COUNTIFS(performance_data[portfolio_id],performance_data[[#This Row],[portfolio_id]])</f>
        <v>29</v>
      </c>
      <c r="W1498" s="17">
        <f>COUNTIFS(performance_data[portfolio_id],performance_data[[#This Row],[portfolio_id]],
          performance_data[return_flag],1)</f>
        <v>17</v>
      </c>
      <c r="X1498" s="15">
        <f>performance_data[[#This Row],[underperform_flag_count]]/performance_data[[#This Row],[totalportfoliocount]]</f>
        <v>0.58620689655172409</v>
      </c>
    </row>
    <row r="1499" spans="1:24" x14ac:dyDescent="0.3">
      <c r="A1499">
        <v>3617</v>
      </c>
      <c r="B1499" s="1">
        <v>45166</v>
      </c>
      <c r="C1499">
        <v>81970.880000000005</v>
      </c>
      <c r="D1499">
        <v>-9.5299999999999994</v>
      </c>
      <c r="E1499">
        <v>-10.8</v>
      </c>
      <c r="F1499">
        <v>16781.740000000002</v>
      </c>
      <c r="G1499">
        <v>2437.4899999999998</v>
      </c>
      <c r="H1499" t="s">
        <v>2213</v>
      </c>
      <c r="I1499" t="s">
        <v>2209</v>
      </c>
      <c r="J1499">
        <v>8</v>
      </c>
      <c r="K1499" t="s">
        <v>2214</v>
      </c>
      <c r="L1499" t="str">
        <f>IF(performance_data[[#This Row],[return_percentage]]&gt;=performance_data[[#This Row],[benchmark_return]],"Higher","Lower")</f>
        <v>Higher</v>
      </c>
      <c r="M1499" s="14">
        <f xml:space="preserve"> _xlfn.MAXIFS(performance_data[date],performance_data[portfolio_id],performance_data[[#This Row],[portfolio_id]])</f>
        <v>45546</v>
      </c>
      <c r="N1499" s="14">
        <f xml:space="preserve"> _xlfn.MINIFS(performance_data[date],performance_data[portfolio_id],performance_data[[#This Row],[portfolio_id]])</f>
        <v>44837</v>
      </c>
      <c r="O1499" s="15">
        <f>_xlfn.MAXIFS(performance_data[portfolio_value],performance_data[portfolio_id],performance_data[[#This Row],[portfolio_id]],performance_data[date],performance_data[[#This Row],[latest_date]])</f>
        <v>381762.74</v>
      </c>
      <c r="P1499" s="15">
        <f>_xlfn.MAXIFS(performance_data[portfolio_value],performance_data[portfolio_id],performance_data[[#This Row],[portfolio_id]],performance_data[date],performance_data[[#This Row],[starting_date]])</f>
        <v>202316.4</v>
      </c>
      <c r="Q1499" s="15">
        <f>performance_data[[#This Row],[latest_value]]-performance_data[[#This Row],[starting_value]]</f>
        <v>179446.34</v>
      </c>
      <c r="R1499" s="15">
        <f>performance_data[[#This Row],[net_inflows]]-performance_data[[#This Row],[net_outflows]]</f>
        <v>14344.250000000002</v>
      </c>
      <c r="S1499" s="15" t="str">
        <f>IF(performance_data[[#This Row],[net_inflows]]&gt;AVERAGE(performance_data[net_inflows]),"High","Low")</f>
        <v>High</v>
      </c>
      <c r="T1499" s="15">
        <f>AVERAGEIF(performance_data[inflow_flag],performance_data[[#This Row],[inflow_flag]],performance_data[return_percentage])</f>
        <v>4.8467905675459724</v>
      </c>
      <c r="U1499" s="17">
        <f>IF(performance_data[[#This Row],[return_percentage]]&lt;performance_data[[#This Row],[benchmark_return]],1,0)</f>
        <v>0</v>
      </c>
      <c r="V1499" s="17">
        <f>COUNTIFS(performance_data[portfolio_id],performance_data[[#This Row],[portfolio_id]])</f>
        <v>29</v>
      </c>
      <c r="W1499" s="17">
        <f>COUNTIFS(performance_data[portfolio_id],performance_data[[#This Row],[portfolio_id]],
          performance_data[return_flag],1)</f>
        <v>17</v>
      </c>
      <c r="X1499" s="15">
        <f>performance_data[[#This Row],[underperform_flag_count]]/performance_data[[#This Row],[totalportfoliocount]]</f>
        <v>0.58620689655172409</v>
      </c>
    </row>
    <row r="1500" spans="1:24" x14ac:dyDescent="0.3">
      <c r="A1500">
        <v>3617</v>
      </c>
      <c r="B1500" s="1">
        <v>45526</v>
      </c>
      <c r="C1500">
        <v>30696.74</v>
      </c>
      <c r="D1500">
        <v>-7.19</v>
      </c>
      <c r="E1500">
        <v>-8.0500000000000007</v>
      </c>
      <c r="F1500">
        <v>16866.2</v>
      </c>
      <c r="G1500">
        <v>9407.7000000000007</v>
      </c>
      <c r="H1500" t="s">
        <v>2205</v>
      </c>
      <c r="I1500" t="s">
        <v>2209</v>
      </c>
      <c r="J1500">
        <v>8</v>
      </c>
      <c r="K1500" t="s">
        <v>2214</v>
      </c>
      <c r="L1500" t="str">
        <f>IF(performance_data[[#This Row],[return_percentage]]&gt;=performance_data[[#This Row],[benchmark_return]],"Higher","Lower")</f>
        <v>Higher</v>
      </c>
      <c r="M1500" s="14">
        <f xml:space="preserve"> _xlfn.MAXIFS(performance_data[date],performance_data[portfolio_id],performance_data[[#This Row],[portfolio_id]])</f>
        <v>45546</v>
      </c>
      <c r="N1500" s="14">
        <f xml:space="preserve"> _xlfn.MINIFS(performance_data[date],performance_data[portfolio_id],performance_data[[#This Row],[portfolio_id]])</f>
        <v>44837</v>
      </c>
      <c r="O1500" s="15">
        <f>_xlfn.MAXIFS(performance_data[portfolio_value],performance_data[portfolio_id],performance_data[[#This Row],[portfolio_id]],performance_data[date],performance_data[[#This Row],[latest_date]])</f>
        <v>381762.74</v>
      </c>
      <c r="P1500" s="15">
        <f>_xlfn.MAXIFS(performance_data[portfolio_value],performance_data[portfolio_id],performance_data[[#This Row],[portfolio_id]],performance_data[date],performance_data[[#This Row],[starting_date]])</f>
        <v>202316.4</v>
      </c>
      <c r="Q1500" s="15">
        <f>performance_data[[#This Row],[latest_value]]-performance_data[[#This Row],[starting_value]]</f>
        <v>179446.34</v>
      </c>
      <c r="R1500" s="15">
        <f>performance_data[[#This Row],[net_inflows]]-performance_data[[#This Row],[net_outflows]]</f>
        <v>7458.5</v>
      </c>
      <c r="S1500" s="15" t="str">
        <f>IF(performance_data[[#This Row],[net_inflows]]&gt;AVERAGE(performance_data[net_inflows]),"High","Low")</f>
        <v>High</v>
      </c>
      <c r="T1500" s="15">
        <f>AVERAGEIF(performance_data[inflow_flag],performance_data[[#This Row],[inflow_flag]],performance_data[return_percentage])</f>
        <v>4.8467905675459724</v>
      </c>
      <c r="U1500" s="17">
        <f>IF(performance_data[[#This Row],[return_percentage]]&lt;performance_data[[#This Row],[benchmark_return]],1,0)</f>
        <v>0</v>
      </c>
      <c r="V1500" s="17">
        <f>COUNTIFS(performance_data[portfolio_id],performance_data[[#This Row],[portfolio_id]])</f>
        <v>29</v>
      </c>
      <c r="W1500" s="17">
        <f>COUNTIFS(performance_data[portfolio_id],performance_data[[#This Row],[portfolio_id]],
          performance_data[return_flag],1)</f>
        <v>17</v>
      </c>
      <c r="X1500" s="15">
        <f>performance_data[[#This Row],[underperform_flag_count]]/performance_data[[#This Row],[totalportfoliocount]]</f>
        <v>0.58620689655172409</v>
      </c>
    </row>
    <row r="1501" spans="1:24" x14ac:dyDescent="0.3">
      <c r="A1501">
        <v>3617</v>
      </c>
      <c r="B1501" s="1">
        <v>44851</v>
      </c>
      <c r="C1501">
        <v>480497.98</v>
      </c>
      <c r="D1501">
        <v>18.489999999999998</v>
      </c>
      <c r="E1501">
        <v>15.94</v>
      </c>
      <c r="F1501">
        <v>11962.69</v>
      </c>
      <c r="G1501">
        <v>1494.76</v>
      </c>
      <c r="H1501" t="s">
        <v>2220</v>
      </c>
      <c r="I1501" t="s">
        <v>2217</v>
      </c>
      <c r="J1501">
        <v>10</v>
      </c>
      <c r="K1501" t="s">
        <v>2224</v>
      </c>
      <c r="L1501" t="str">
        <f>IF(performance_data[[#This Row],[return_percentage]]&gt;=performance_data[[#This Row],[benchmark_return]],"Higher","Lower")</f>
        <v>Higher</v>
      </c>
      <c r="M1501" s="14">
        <f xml:space="preserve"> _xlfn.MAXIFS(performance_data[date],performance_data[portfolio_id],performance_data[[#This Row],[portfolio_id]])</f>
        <v>45546</v>
      </c>
      <c r="N1501" s="14">
        <f xml:space="preserve"> _xlfn.MINIFS(performance_data[date],performance_data[portfolio_id],performance_data[[#This Row],[portfolio_id]])</f>
        <v>44837</v>
      </c>
      <c r="O1501" s="15">
        <f>_xlfn.MAXIFS(performance_data[portfolio_value],performance_data[portfolio_id],performance_data[[#This Row],[portfolio_id]],performance_data[date],performance_data[[#This Row],[latest_date]])</f>
        <v>381762.74</v>
      </c>
      <c r="P1501" s="15">
        <f>_xlfn.MAXIFS(performance_data[portfolio_value],performance_data[portfolio_id],performance_data[[#This Row],[portfolio_id]],performance_data[date],performance_data[[#This Row],[starting_date]])</f>
        <v>202316.4</v>
      </c>
      <c r="Q1501" s="15">
        <f>performance_data[[#This Row],[latest_value]]-performance_data[[#This Row],[starting_value]]</f>
        <v>179446.34</v>
      </c>
      <c r="R1501" s="15">
        <f>performance_data[[#This Row],[net_inflows]]-performance_data[[#This Row],[net_outflows]]</f>
        <v>10467.93</v>
      </c>
      <c r="S1501" s="15" t="str">
        <f>IF(performance_data[[#This Row],[net_inflows]]&gt;AVERAGE(performance_data[net_inflows]),"High","Low")</f>
        <v>High</v>
      </c>
      <c r="T1501" s="15">
        <f>AVERAGEIF(performance_data[inflow_flag],performance_data[[#This Row],[inflow_flag]],performance_data[return_percentage])</f>
        <v>4.8467905675459724</v>
      </c>
      <c r="U1501" s="17">
        <f>IF(performance_data[[#This Row],[return_percentage]]&lt;performance_data[[#This Row],[benchmark_return]],1,0)</f>
        <v>0</v>
      </c>
      <c r="V1501" s="17">
        <f>COUNTIFS(performance_data[portfolio_id],performance_data[[#This Row],[portfolio_id]])</f>
        <v>29</v>
      </c>
      <c r="W1501" s="17">
        <f>COUNTIFS(performance_data[portfolio_id],performance_data[[#This Row],[portfolio_id]],
          performance_data[return_flag],1)</f>
        <v>17</v>
      </c>
      <c r="X1501" s="15">
        <f>performance_data[[#This Row],[underperform_flag_count]]/performance_data[[#This Row],[totalportfoliocount]]</f>
        <v>0.58620689655172409</v>
      </c>
    </row>
    <row r="1502" spans="1:24" x14ac:dyDescent="0.3">
      <c r="A1502">
        <v>3617</v>
      </c>
      <c r="B1502" s="1">
        <v>45328</v>
      </c>
      <c r="C1502">
        <v>403743.23</v>
      </c>
      <c r="D1502">
        <v>12.85</v>
      </c>
      <c r="E1502">
        <v>10.63</v>
      </c>
      <c r="F1502">
        <v>8891.44</v>
      </c>
      <c r="G1502">
        <v>13019.18</v>
      </c>
      <c r="H1502" t="s">
        <v>2205</v>
      </c>
      <c r="I1502" t="s">
        <v>2206</v>
      </c>
      <c r="J1502">
        <v>2</v>
      </c>
      <c r="K1502" t="s">
        <v>2226</v>
      </c>
      <c r="L1502" t="str">
        <f>IF(performance_data[[#This Row],[return_percentage]]&gt;=performance_data[[#This Row],[benchmark_return]],"Higher","Lower")</f>
        <v>Higher</v>
      </c>
      <c r="M1502" s="14">
        <f xml:space="preserve"> _xlfn.MAXIFS(performance_data[date],performance_data[portfolio_id],performance_data[[#This Row],[portfolio_id]])</f>
        <v>45546</v>
      </c>
      <c r="N1502" s="14">
        <f xml:space="preserve"> _xlfn.MINIFS(performance_data[date],performance_data[portfolio_id],performance_data[[#This Row],[portfolio_id]])</f>
        <v>44837</v>
      </c>
      <c r="O1502" s="15">
        <f>_xlfn.MAXIFS(performance_data[portfolio_value],performance_data[portfolio_id],performance_data[[#This Row],[portfolio_id]],performance_data[date],performance_data[[#This Row],[latest_date]])</f>
        <v>381762.74</v>
      </c>
      <c r="P1502" s="15">
        <f>_xlfn.MAXIFS(performance_data[portfolio_value],performance_data[portfolio_id],performance_data[[#This Row],[portfolio_id]],performance_data[date],performance_data[[#This Row],[starting_date]])</f>
        <v>202316.4</v>
      </c>
      <c r="Q1502" s="15">
        <f>performance_data[[#This Row],[latest_value]]-performance_data[[#This Row],[starting_value]]</f>
        <v>179446.34</v>
      </c>
      <c r="R1502" s="15">
        <f>performance_data[[#This Row],[net_inflows]]-performance_data[[#This Row],[net_outflows]]</f>
        <v>-4127.74</v>
      </c>
      <c r="S1502" s="15" t="str">
        <f>IF(performance_data[[#This Row],[net_inflows]]&gt;AVERAGE(performance_data[net_inflows]),"High","Low")</f>
        <v>Low</v>
      </c>
      <c r="T1502" s="15">
        <f>AVERAGEIF(performance_data[inflow_flag],performance_data[[#This Row],[inflow_flag]],performance_data[return_percentage])</f>
        <v>5.0457846277021572</v>
      </c>
      <c r="U1502" s="17">
        <f>IF(performance_data[[#This Row],[return_percentage]]&lt;performance_data[[#This Row],[benchmark_return]],1,0)</f>
        <v>0</v>
      </c>
      <c r="V1502" s="17">
        <f>COUNTIFS(performance_data[portfolio_id],performance_data[[#This Row],[portfolio_id]])</f>
        <v>29</v>
      </c>
      <c r="W1502" s="17">
        <f>COUNTIFS(performance_data[portfolio_id],performance_data[[#This Row],[portfolio_id]],
          performance_data[return_flag],1)</f>
        <v>17</v>
      </c>
      <c r="X1502" s="15">
        <f>performance_data[[#This Row],[underperform_flag_count]]/performance_data[[#This Row],[totalportfoliocount]]</f>
        <v>0.58620689655172409</v>
      </c>
    </row>
    <row r="1503" spans="1:24" x14ac:dyDescent="0.3">
      <c r="A1503">
        <v>3617</v>
      </c>
      <c r="B1503" s="1">
        <v>45348</v>
      </c>
      <c r="C1503">
        <v>281725.74</v>
      </c>
      <c r="D1503">
        <v>1.28</v>
      </c>
      <c r="E1503">
        <v>1.47</v>
      </c>
      <c r="F1503">
        <v>5466.59</v>
      </c>
      <c r="G1503">
        <v>8944.5400000000009</v>
      </c>
      <c r="H1503" t="s">
        <v>2205</v>
      </c>
      <c r="I1503" t="s">
        <v>2206</v>
      </c>
      <c r="J1503">
        <v>2</v>
      </c>
      <c r="K1503" t="s">
        <v>2226</v>
      </c>
      <c r="L1503" t="str">
        <f>IF(performance_data[[#This Row],[return_percentage]]&gt;=performance_data[[#This Row],[benchmark_return]],"Higher","Lower")</f>
        <v>Lower</v>
      </c>
      <c r="M1503" s="14">
        <f xml:space="preserve"> _xlfn.MAXIFS(performance_data[date],performance_data[portfolio_id],performance_data[[#This Row],[portfolio_id]])</f>
        <v>45546</v>
      </c>
      <c r="N1503" s="14">
        <f xml:space="preserve"> _xlfn.MINIFS(performance_data[date],performance_data[portfolio_id],performance_data[[#This Row],[portfolio_id]])</f>
        <v>44837</v>
      </c>
      <c r="O1503" s="15">
        <f>_xlfn.MAXIFS(performance_data[portfolio_value],performance_data[portfolio_id],performance_data[[#This Row],[portfolio_id]],performance_data[date],performance_data[[#This Row],[latest_date]])</f>
        <v>381762.74</v>
      </c>
      <c r="P1503" s="15">
        <f>_xlfn.MAXIFS(performance_data[portfolio_value],performance_data[portfolio_id],performance_data[[#This Row],[portfolio_id]],performance_data[date],performance_data[[#This Row],[starting_date]])</f>
        <v>202316.4</v>
      </c>
      <c r="Q1503" s="15">
        <f>performance_data[[#This Row],[latest_value]]-performance_data[[#This Row],[starting_value]]</f>
        <v>179446.34</v>
      </c>
      <c r="R1503" s="15">
        <f>performance_data[[#This Row],[net_inflows]]-performance_data[[#This Row],[net_outflows]]</f>
        <v>-3477.9500000000007</v>
      </c>
      <c r="S1503" s="15" t="str">
        <f>IF(performance_data[[#This Row],[net_inflows]]&gt;AVERAGE(performance_data[net_inflows]),"High","Low")</f>
        <v>Low</v>
      </c>
      <c r="T1503" s="15">
        <f>AVERAGEIF(performance_data[inflow_flag],performance_data[[#This Row],[inflow_flag]],performance_data[return_percentage])</f>
        <v>5.0457846277021572</v>
      </c>
      <c r="U1503" s="17">
        <f>IF(performance_data[[#This Row],[return_percentage]]&lt;performance_data[[#This Row],[benchmark_return]],1,0)</f>
        <v>1</v>
      </c>
      <c r="V1503" s="17">
        <f>COUNTIFS(performance_data[portfolio_id],performance_data[[#This Row],[portfolio_id]])</f>
        <v>29</v>
      </c>
      <c r="W1503" s="17">
        <f>COUNTIFS(performance_data[portfolio_id],performance_data[[#This Row],[portfolio_id]],
          performance_data[return_flag],1)</f>
        <v>17</v>
      </c>
      <c r="X1503" s="15">
        <f>performance_data[[#This Row],[underperform_flag_count]]/performance_data[[#This Row],[totalportfoliocount]]</f>
        <v>0.58620689655172409</v>
      </c>
    </row>
    <row r="1504" spans="1:24" x14ac:dyDescent="0.3">
      <c r="A1504">
        <v>3617</v>
      </c>
      <c r="B1504" s="1">
        <v>45511</v>
      </c>
      <c r="C1504">
        <v>165607.43</v>
      </c>
      <c r="D1504">
        <v>3.03</v>
      </c>
      <c r="E1504">
        <v>3.1</v>
      </c>
      <c r="F1504">
        <v>17072.02</v>
      </c>
      <c r="G1504">
        <v>15589.08</v>
      </c>
      <c r="H1504" t="s">
        <v>2205</v>
      </c>
      <c r="I1504" t="s">
        <v>2209</v>
      </c>
      <c r="J1504">
        <v>8</v>
      </c>
      <c r="K1504" t="s">
        <v>2214</v>
      </c>
      <c r="L1504" t="str">
        <f>IF(performance_data[[#This Row],[return_percentage]]&gt;=performance_data[[#This Row],[benchmark_return]],"Higher","Lower")</f>
        <v>Lower</v>
      </c>
      <c r="M1504" s="14">
        <f xml:space="preserve"> _xlfn.MAXIFS(performance_data[date],performance_data[portfolio_id],performance_data[[#This Row],[portfolio_id]])</f>
        <v>45546</v>
      </c>
      <c r="N1504" s="14">
        <f xml:space="preserve"> _xlfn.MINIFS(performance_data[date],performance_data[portfolio_id],performance_data[[#This Row],[portfolio_id]])</f>
        <v>44837</v>
      </c>
      <c r="O1504" s="15">
        <f>_xlfn.MAXIFS(performance_data[portfolio_value],performance_data[portfolio_id],performance_data[[#This Row],[portfolio_id]],performance_data[date],performance_data[[#This Row],[latest_date]])</f>
        <v>381762.74</v>
      </c>
      <c r="P1504" s="15">
        <f>_xlfn.MAXIFS(performance_data[portfolio_value],performance_data[portfolio_id],performance_data[[#This Row],[portfolio_id]],performance_data[date],performance_data[[#This Row],[starting_date]])</f>
        <v>202316.4</v>
      </c>
      <c r="Q1504" s="15">
        <f>performance_data[[#This Row],[latest_value]]-performance_data[[#This Row],[starting_value]]</f>
        <v>179446.34</v>
      </c>
      <c r="R1504" s="15">
        <f>performance_data[[#This Row],[net_inflows]]-performance_data[[#This Row],[net_outflows]]</f>
        <v>1482.9400000000005</v>
      </c>
      <c r="S1504" s="15" t="str">
        <f>IF(performance_data[[#This Row],[net_inflows]]&gt;AVERAGE(performance_data[net_inflows]),"High","Low")</f>
        <v>High</v>
      </c>
      <c r="T1504" s="15">
        <f>AVERAGEIF(performance_data[inflow_flag],performance_data[[#This Row],[inflow_flag]],performance_data[return_percentage])</f>
        <v>4.8467905675459724</v>
      </c>
      <c r="U1504" s="17">
        <f>IF(performance_data[[#This Row],[return_percentage]]&lt;performance_data[[#This Row],[benchmark_return]],1,0)</f>
        <v>1</v>
      </c>
      <c r="V1504" s="17">
        <f>COUNTIFS(performance_data[portfolio_id],performance_data[[#This Row],[portfolio_id]])</f>
        <v>29</v>
      </c>
      <c r="W1504" s="17">
        <f>COUNTIFS(performance_data[portfolio_id],performance_data[[#This Row],[portfolio_id]],
          performance_data[return_flag],1)</f>
        <v>17</v>
      </c>
      <c r="X1504" s="15">
        <f>performance_data[[#This Row],[underperform_flag_count]]/performance_data[[#This Row],[totalportfoliocount]]</f>
        <v>0.58620689655172409</v>
      </c>
    </row>
    <row r="1505" spans="1:24" x14ac:dyDescent="0.3">
      <c r="A1505">
        <v>3617</v>
      </c>
      <c r="B1505" s="1">
        <v>45045</v>
      </c>
      <c r="C1505">
        <v>54556.29</v>
      </c>
      <c r="D1505">
        <v>6.42</v>
      </c>
      <c r="E1505">
        <v>6.28</v>
      </c>
      <c r="F1505">
        <v>12929.26</v>
      </c>
      <c r="G1505">
        <v>13009.19</v>
      </c>
      <c r="H1505" t="s">
        <v>2213</v>
      </c>
      <c r="I1505" t="s">
        <v>2211</v>
      </c>
      <c r="J1505">
        <v>4</v>
      </c>
      <c r="K1505" t="s">
        <v>2216</v>
      </c>
      <c r="L1505" t="str">
        <f>IF(performance_data[[#This Row],[return_percentage]]&gt;=performance_data[[#This Row],[benchmark_return]],"Higher","Lower")</f>
        <v>Higher</v>
      </c>
      <c r="M1505" s="14">
        <f xml:space="preserve"> _xlfn.MAXIFS(performance_data[date],performance_data[portfolio_id],performance_data[[#This Row],[portfolio_id]])</f>
        <v>45546</v>
      </c>
      <c r="N1505" s="14">
        <f xml:space="preserve"> _xlfn.MINIFS(performance_data[date],performance_data[portfolio_id],performance_data[[#This Row],[portfolio_id]])</f>
        <v>44837</v>
      </c>
      <c r="O1505" s="15">
        <f>_xlfn.MAXIFS(performance_data[portfolio_value],performance_data[portfolio_id],performance_data[[#This Row],[portfolio_id]],performance_data[date],performance_data[[#This Row],[latest_date]])</f>
        <v>381762.74</v>
      </c>
      <c r="P1505" s="15">
        <f>_xlfn.MAXIFS(performance_data[portfolio_value],performance_data[portfolio_id],performance_data[[#This Row],[portfolio_id]],performance_data[date],performance_data[[#This Row],[starting_date]])</f>
        <v>202316.4</v>
      </c>
      <c r="Q1505" s="15">
        <f>performance_data[[#This Row],[latest_value]]-performance_data[[#This Row],[starting_value]]</f>
        <v>179446.34</v>
      </c>
      <c r="R1505" s="15">
        <f>performance_data[[#This Row],[net_inflows]]-performance_data[[#This Row],[net_outflows]]</f>
        <v>-79.930000000000291</v>
      </c>
      <c r="S1505" s="15" t="str">
        <f>IF(performance_data[[#This Row],[net_inflows]]&gt;AVERAGE(performance_data[net_inflows]),"High","Low")</f>
        <v>High</v>
      </c>
      <c r="T1505" s="15">
        <f>AVERAGEIF(performance_data[inflow_flag],performance_data[[#This Row],[inflow_flag]],performance_data[return_percentage])</f>
        <v>4.8467905675459724</v>
      </c>
      <c r="U1505" s="17">
        <f>IF(performance_data[[#This Row],[return_percentage]]&lt;performance_data[[#This Row],[benchmark_return]],1,0)</f>
        <v>0</v>
      </c>
      <c r="V1505" s="17">
        <f>COUNTIFS(performance_data[portfolio_id],performance_data[[#This Row],[portfolio_id]])</f>
        <v>29</v>
      </c>
      <c r="W1505" s="17">
        <f>COUNTIFS(performance_data[portfolio_id],performance_data[[#This Row],[portfolio_id]],
          performance_data[return_flag],1)</f>
        <v>17</v>
      </c>
      <c r="X1505" s="15">
        <f>performance_data[[#This Row],[underperform_flag_count]]/performance_data[[#This Row],[totalportfoliocount]]</f>
        <v>0.58620689655172409</v>
      </c>
    </row>
    <row r="1506" spans="1:24" x14ac:dyDescent="0.3">
      <c r="A1506">
        <v>3617</v>
      </c>
      <c r="B1506" s="1">
        <v>45109</v>
      </c>
      <c r="C1506">
        <v>86839.28</v>
      </c>
      <c r="D1506">
        <v>16.46</v>
      </c>
      <c r="E1506">
        <v>19.04</v>
      </c>
      <c r="F1506">
        <v>11754.6</v>
      </c>
      <c r="G1506">
        <v>771.88</v>
      </c>
      <c r="H1506" t="s">
        <v>2213</v>
      </c>
      <c r="I1506" t="s">
        <v>2209</v>
      </c>
      <c r="J1506">
        <v>7</v>
      </c>
      <c r="K1506" t="s">
        <v>2210</v>
      </c>
      <c r="L1506" t="str">
        <f>IF(performance_data[[#This Row],[return_percentage]]&gt;=performance_data[[#This Row],[benchmark_return]],"Higher","Lower")</f>
        <v>Lower</v>
      </c>
      <c r="M1506" s="14">
        <f xml:space="preserve"> _xlfn.MAXIFS(performance_data[date],performance_data[portfolio_id],performance_data[[#This Row],[portfolio_id]])</f>
        <v>45546</v>
      </c>
      <c r="N1506" s="14">
        <f xml:space="preserve"> _xlfn.MINIFS(performance_data[date],performance_data[portfolio_id],performance_data[[#This Row],[portfolio_id]])</f>
        <v>44837</v>
      </c>
      <c r="O1506" s="15">
        <f>_xlfn.MAXIFS(performance_data[portfolio_value],performance_data[portfolio_id],performance_data[[#This Row],[portfolio_id]],performance_data[date],performance_data[[#This Row],[latest_date]])</f>
        <v>381762.74</v>
      </c>
      <c r="P1506" s="15">
        <f>_xlfn.MAXIFS(performance_data[portfolio_value],performance_data[portfolio_id],performance_data[[#This Row],[portfolio_id]],performance_data[date],performance_data[[#This Row],[starting_date]])</f>
        <v>202316.4</v>
      </c>
      <c r="Q1506" s="15">
        <f>performance_data[[#This Row],[latest_value]]-performance_data[[#This Row],[starting_value]]</f>
        <v>179446.34</v>
      </c>
      <c r="R1506" s="15">
        <f>performance_data[[#This Row],[net_inflows]]-performance_data[[#This Row],[net_outflows]]</f>
        <v>10982.720000000001</v>
      </c>
      <c r="S1506" s="15" t="str">
        <f>IF(performance_data[[#This Row],[net_inflows]]&gt;AVERAGE(performance_data[net_inflows]),"High","Low")</f>
        <v>High</v>
      </c>
      <c r="T1506" s="15">
        <f>AVERAGEIF(performance_data[inflow_flag],performance_data[[#This Row],[inflow_flag]],performance_data[return_percentage])</f>
        <v>4.8467905675459724</v>
      </c>
      <c r="U1506" s="17">
        <f>IF(performance_data[[#This Row],[return_percentage]]&lt;performance_data[[#This Row],[benchmark_return]],1,0)</f>
        <v>1</v>
      </c>
      <c r="V1506" s="17">
        <f>COUNTIFS(performance_data[portfolio_id],performance_data[[#This Row],[portfolio_id]])</f>
        <v>29</v>
      </c>
      <c r="W1506" s="17">
        <f>COUNTIFS(performance_data[portfolio_id],performance_data[[#This Row],[portfolio_id]],
          performance_data[return_flag],1)</f>
        <v>17</v>
      </c>
      <c r="X1506" s="15">
        <f>performance_data[[#This Row],[underperform_flag_count]]/performance_data[[#This Row],[totalportfoliocount]]</f>
        <v>0.58620689655172409</v>
      </c>
    </row>
    <row r="1507" spans="1:24" x14ac:dyDescent="0.3">
      <c r="A1507">
        <v>3617</v>
      </c>
      <c r="B1507" s="1">
        <v>45374</v>
      </c>
      <c r="C1507">
        <v>20921.52</v>
      </c>
      <c r="D1507">
        <v>-0.33</v>
      </c>
      <c r="E1507">
        <v>-0.31</v>
      </c>
      <c r="F1507">
        <v>9996.25</v>
      </c>
      <c r="G1507">
        <v>18490.32</v>
      </c>
      <c r="H1507" t="s">
        <v>2205</v>
      </c>
      <c r="I1507" t="s">
        <v>2206</v>
      </c>
      <c r="J1507">
        <v>3</v>
      </c>
      <c r="K1507" t="s">
        <v>2222</v>
      </c>
      <c r="L1507" t="str">
        <f>IF(performance_data[[#This Row],[return_percentage]]&gt;=performance_data[[#This Row],[benchmark_return]],"Higher","Lower")</f>
        <v>Lower</v>
      </c>
      <c r="M1507" s="14">
        <f xml:space="preserve"> _xlfn.MAXIFS(performance_data[date],performance_data[portfolio_id],performance_data[[#This Row],[portfolio_id]])</f>
        <v>45546</v>
      </c>
      <c r="N1507" s="14">
        <f xml:space="preserve"> _xlfn.MINIFS(performance_data[date],performance_data[portfolio_id],performance_data[[#This Row],[portfolio_id]])</f>
        <v>44837</v>
      </c>
      <c r="O1507" s="15">
        <f>_xlfn.MAXIFS(performance_data[portfolio_value],performance_data[portfolio_id],performance_data[[#This Row],[portfolio_id]],performance_data[date],performance_data[[#This Row],[latest_date]])</f>
        <v>381762.74</v>
      </c>
      <c r="P1507" s="15">
        <f>_xlfn.MAXIFS(performance_data[portfolio_value],performance_data[portfolio_id],performance_data[[#This Row],[portfolio_id]],performance_data[date],performance_data[[#This Row],[starting_date]])</f>
        <v>202316.4</v>
      </c>
      <c r="Q1507" s="15">
        <f>performance_data[[#This Row],[latest_value]]-performance_data[[#This Row],[starting_value]]</f>
        <v>179446.34</v>
      </c>
      <c r="R1507" s="15">
        <f>performance_data[[#This Row],[net_inflows]]-performance_data[[#This Row],[net_outflows]]</f>
        <v>-8494.07</v>
      </c>
      <c r="S1507" s="15" t="str">
        <f>IF(performance_data[[#This Row],[net_inflows]]&gt;AVERAGE(performance_data[net_inflows]),"High","Low")</f>
        <v>Low</v>
      </c>
      <c r="T1507" s="15">
        <f>AVERAGEIF(performance_data[inflow_flag],performance_data[[#This Row],[inflow_flag]],performance_data[return_percentage])</f>
        <v>5.0457846277021572</v>
      </c>
      <c r="U1507" s="17">
        <f>IF(performance_data[[#This Row],[return_percentage]]&lt;performance_data[[#This Row],[benchmark_return]],1,0)</f>
        <v>1</v>
      </c>
      <c r="V1507" s="17">
        <f>COUNTIFS(performance_data[portfolio_id],performance_data[[#This Row],[portfolio_id]])</f>
        <v>29</v>
      </c>
      <c r="W1507" s="17">
        <f>COUNTIFS(performance_data[portfolio_id],performance_data[[#This Row],[portfolio_id]],
          performance_data[return_flag],1)</f>
        <v>17</v>
      </c>
      <c r="X1507" s="15">
        <f>performance_data[[#This Row],[underperform_flag_count]]/performance_data[[#This Row],[totalportfoliocount]]</f>
        <v>0.58620689655172409</v>
      </c>
    </row>
    <row r="1508" spans="1:24" x14ac:dyDescent="0.3">
      <c r="A1508">
        <v>3617</v>
      </c>
      <c r="B1508" s="1">
        <v>45546</v>
      </c>
      <c r="C1508">
        <v>381762.74</v>
      </c>
      <c r="D1508">
        <v>15.39</v>
      </c>
      <c r="E1508">
        <v>17.55</v>
      </c>
      <c r="F1508">
        <v>18008.25</v>
      </c>
      <c r="G1508">
        <v>2454.0300000000002</v>
      </c>
      <c r="H1508" t="s">
        <v>2205</v>
      </c>
      <c r="I1508" t="s">
        <v>2209</v>
      </c>
      <c r="J1508">
        <v>9</v>
      </c>
      <c r="K1508" t="s">
        <v>2221</v>
      </c>
      <c r="L1508" t="str">
        <f>IF(performance_data[[#This Row],[return_percentage]]&gt;=performance_data[[#This Row],[benchmark_return]],"Higher","Lower")</f>
        <v>Lower</v>
      </c>
      <c r="M1508" s="14">
        <f xml:space="preserve"> _xlfn.MAXIFS(performance_data[date],performance_data[portfolio_id],performance_data[[#This Row],[portfolio_id]])</f>
        <v>45546</v>
      </c>
      <c r="N1508" s="14">
        <f xml:space="preserve"> _xlfn.MINIFS(performance_data[date],performance_data[portfolio_id],performance_data[[#This Row],[portfolio_id]])</f>
        <v>44837</v>
      </c>
      <c r="O1508" s="15">
        <f>_xlfn.MAXIFS(performance_data[portfolio_value],performance_data[portfolio_id],performance_data[[#This Row],[portfolio_id]],performance_data[date],performance_data[[#This Row],[latest_date]])</f>
        <v>381762.74</v>
      </c>
      <c r="P1508" s="15">
        <f>_xlfn.MAXIFS(performance_data[portfolio_value],performance_data[portfolio_id],performance_data[[#This Row],[portfolio_id]],performance_data[date],performance_data[[#This Row],[starting_date]])</f>
        <v>202316.4</v>
      </c>
      <c r="Q1508" s="15">
        <f>performance_data[[#This Row],[latest_value]]-performance_data[[#This Row],[starting_value]]</f>
        <v>179446.34</v>
      </c>
      <c r="R1508" s="15">
        <f>performance_data[[#This Row],[net_inflows]]-performance_data[[#This Row],[net_outflows]]</f>
        <v>15554.22</v>
      </c>
      <c r="S1508" s="15" t="str">
        <f>IF(performance_data[[#This Row],[net_inflows]]&gt;AVERAGE(performance_data[net_inflows]),"High","Low")</f>
        <v>High</v>
      </c>
      <c r="T1508" s="15">
        <f>AVERAGEIF(performance_data[inflow_flag],performance_data[[#This Row],[inflow_flag]],performance_data[return_percentage])</f>
        <v>4.8467905675459724</v>
      </c>
      <c r="U1508" s="17">
        <f>IF(performance_data[[#This Row],[return_percentage]]&lt;performance_data[[#This Row],[benchmark_return]],1,0)</f>
        <v>1</v>
      </c>
      <c r="V1508" s="17">
        <f>COUNTIFS(performance_data[portfolio_id],performance_data[[#This Row],[portfolio_id]])</f>
        <v>29</v>
      </c>
      <c r="W1508" s="17">
        <f>COUNTIFS(performance_data[portfolio_id],performance_data[[#This Row],[portfolio_id]],
          performance_data[return_flag],1)</f>
        <v>17</v>
      </c>
      <c r="X1508" s="15">
        <f>performance_data[[#This Row],[underperform_flag_count]]/performance_data[[#This Row],[totalportfoliocount]]</f>
        <v>0.58620689655172409</v>
      </c>
    </row>
    <row r="1509" spans="1:24" x14ac:dyDescent="0.3">
      <c r="A1509">
        <v>3617</v>
      </c>
      <c r="B1509" s="1">
        <v>45465</v>
      </c>
      <c r="C1509">
        <v>281344</v>
      </c>
      <c r="D1509">
        <v>-8.5299999999999994</v>
      </c>
      <c r="E1509">
        <v>-9.6999999999999993</v>
      </c>
      <c r="F1509">
        <v>19837.439999999999</v>
      </c>
      <c r="G1509">
        <v>17186.79</v>
      </c>
      <c r="H1509" t="s">
        <v>2205</v>
      </c>
      <c r="I1509" t="s">
        <v>2211</v>
      </c>
      <c r="J1509">
        <v>6</v>
      </c>
      <c r="K1509" t="s">
        <v>2212</v>
      </c>
      <c r="L1509" t="str">
        <f>IF(performance_data[[#This Row],[return_percentage]]&gt;=performance_data[[#This Row],[benchmark_return]],"Higher","Lower")</f>
        <v>Higher</v>
      </c>
      <c r="M1509" s="14">
        <f xml:space="preserve"> _xlfn.MAXIFS(performance_data[date],performance_data[portfolio_id],performance_data[[#This Row],[portfolio_id]])</f>
        <v>45546</v>
      </c>
      <c r="N1509" s="14">
        <f xml:space="preserve"> _xlfn.MINIFS(performance_data[date],performance_data[portfolio_id],performance_data[[#This Row],[portfolio_id]])</f>
        <v>44837</v>
      </c>
      <c r="O1509" s="15">
        <f>_xlfn.MAXIFS(performance_data[portfolio_value],performance_data[portfolio_id],performance_data[[#This Row],[portfolio_id]],performance_data[date],performance_data[[#This Row],[latest_date]])</f>
        <v>381762.74</v>
      </c>
      <c r="P1509" s="15">
        <f>_xlfn.MAXIFS(performance_data[portfolio_value],performance_data[portfolio_id],performance_data[[#This Row],[portfolio_id]],performance_data[date],performance_data[[#This Row],[starting_date]])</f>
        <v>202316.4</v>
      </c>
      <c r="Q1509" s="15">
        <f>performance_data[[#This Row],[latest_value]]-performance_data[[#This Row],[starting_value]]</f>
        <v>179446.34</v>
      </c>
      <c r="R1509" s="15">
        <f>performance_data[[#This Row],[net_inflows]]-performance_data[[#This Row],[net_outflows]]</f>
        <v>2650.6499999999978</v>
      </c>
      <c r="S1509" s="15" t="str">
        <f>IF(performance_data[[#This Row],[net_inflows]]&gt;AVERAGE(performance_data[net_inflows]),"High","Low")</f>
        <v>High</v>
      </c>
      <c r="T1509" s="15">
        <f>AVERAGEIF(performance_data[inflow_flag],performance_data[[#This Row],[inflow_flag]],performance_data[return_percentage])</f>
        <v>4.8467905675459724</v>
      </c>
      <c r="U1509" s="17">
        <f>IF(performance_data[[#This Row],[return_percentage]]&lt;performance_data[[#This Row],[benchmark_return]],1,0)</f>
        <v>0</v>
      </c>
      <c r="V1509" s="17">
        <f>COUNTIFS(performance_data[portfolio_id],performance_data[[#This Row],[portfolio_id]])</f>
        <v>29</v>
      </c>
      <c r="W1509" s="17">
        <f>COUNTIFS(performance_data[portfolio_id],performance_data[[#This Row],[portfolio_id]],
          performance_data[return_flag],1)</f>
        <v>17</v>
      </c>
      <c r="X1509" s="15">
        <f>performance_data[[#This Row],[underperform_flag_count]]/performance_data[[#This Row],[totalportfoliocount]]</f>
        <v>0.58620689655172409</v>
      </c>
    </row>
    <row r="1510" spans="1:24" x14ac:dyDescent="0.3">
      <c r="A1510">
        <v>3617</v>
      </c>
      <c r="B1510" s="1">
        <v>44996</v>
      </c>
      <c r="C1510">
        <v>339698.88</v>
      </c>
      <c r="D1510">
        <v>-8.52</v>
      </c>
      <c r="E1510">
        <v>-7.37</v>
      </c>
      <c r="F1510">
        <v>6848.83</v>
      </c>
      <c r="G1510">
        <v>12095.55</v>
      </c>
      <c r="H1510" t="s">
        <v>2213</v>
      </c>
      <c r="I1510" t="s">
        <v>2206</v>
      </c>
      <c r="J1510">
        <v>3</v>
      </c>
      <c r="K1510" t="s">
        <v>2222</v>
      </c>
      <c r="L1510" t="str">
        <f>IF(performance_data[[#This Row],[return_percentage]]&gt;=performance_data[[#This Row],[benchmark_return]],"Higher","Lower")</f>
        <v>Lower</v>
      </c>
      <c r="M1510" s="14">
        <f xml:space="preserve"> _xlfn.MAXIFS(performance_data[date],performance_data[portfolio_id],performance_data[[#This Row],[portfolio_id]])</f>
        <v>45546</v>
      </c>
      <c r="N1510" s="14">
        <f xml:space="preserve"> _xlfn.MINIFS(performance_data[date],performance_data[portfolio_id],performance_data[[#This Row],[portfolio_id]])</f>
        <v>44837</v>
      </c>
      <c r="O1510" s="15">
        <f>_xlfn.MAXIFS(performance_data[portfolio_value],performance_data[portfolio_id],performance_data[[#This Row],[portfolio_id]],performance_data[date],performance_data[[#This Row],[latest_date]])</f>
        <v>381762.74</v>
      </c>
      <c r="P1510" s="15">
        <f>_xlfn.MAXIFS(performance_data[portfolio_value],performance_data[portfolio_id],performance_data[[#This Row],[portfolio_id]],performance_data[date],performance_data[[#This Row],[starting_date]])</f>
        <v>202316.4</v>
      </c>
      <c r="Q1510" s="15">
        <f>performance_data[[#This Row],[latest_value]]-performance_data[[#This Row],[starting_value]]</f>
        <v>179446.34</v>
      </c>
      <c r="R1510" s="15">
        <f>performance_data[[#This Row],[net_inflows]]-performance_data[[#This Row],[net_outflows]]</f>
        <v>-5246.7199999999993</v>
      </c>
      <c r="S1510" s="15" t="str">
        <f>IF(performance_data[[#This Row],[net_inflows]]&gt;AVERAGE(performance_data[net_inflows]),"High","Low")</f>
        <v>Low</v>
      </c>
      <c r="T1510" s="15">
        <f>AVERAGEIF(performance_data[inflow_flag],performance_data[[#This Row],[inflow_flag]],performance_data[return_percentage])</f>
        <v>5.0457846277021572</v>
      </c>
      <c r="U1510" s="17">
        <f>IF(performance_data[[#This Row],[return_percentage]]&lt;performance_data[[#This Row],[benchmark_return]],1,0)</f>
        <v>1</v>
      </c>
      <c r="V1510" s="17">
        <f>COUNTIFS(performance_data[portfolio_id],performance_data[[#This Row],[portfolio_id]])</f>
        <v>29</v>
      </c>
      <c r="W1510" s="17">
        <f>COUNTIFS(performance_data[portfolio_id],performance_data[[#This Row],[portfolio_id]],
          performance_data[return_flag],1)</f>
        <v>17</v>
      </c>
      <c r="X1510" s="15">
        <f>performance_data[[#This Row],[underperform_flag_count]]/performance_data[[#This Row],[totalportfoliocount]]</f>
        <v>0.58620689655172409</v>
      </c>
    </row>
    <row r="1511" spans="1:24" x14ac:dyDescent="0.3">
      <c r="A1511">
        <v>3617</v>
      </c>
      <c r="B1511" s="1">
        <v>45115</v>
      </c>
      <c r="C1511">
        <v>365952.75</v>
      </c>
      <c r="D1511">
        <v>-9.6</v>
      </c>
      <c r="E1511">
        <v>-7.88</v>
      </c>
      <c r="F1511">
        <v>773.91</v>
      </c>
      <c r="G1511">
        <v>2064.65</v>
      </c>
      <c r="H1511" t="s">
        <v>2213</v>
      </c>
      <c r="I1511" t="s">
        <v>2209</v>
      </c>
      <c r="J1511">
        <v>7</v>
      </c>
      <c r="K1511" t="s">
        <v>2210</v>
      </c>
      <c r="L1511" t="str">
        <f>IF(performance_data[[#This Row],[return_percentage]]&gt;=performance_data[[#This Row],[benchmark_return]],"Higher","Lower")</f>
        <v>Lower</v>
      </c>
      <c r="M1511" s="14">
        <f xml:space="preserve"> _xlfn.MAXIFS(performance_data[date],performance_data[portfolio_id],performance_data[[#This Row],[portfolio_id]])</f>
        <v>45546</v>
      </c>
      <c r="N1511" s="14">
        <f xml:space="preserve"> _xlfn.MINIFS(performance_data[date],performance_data[portfolio_id],performance_data[[#This Row],[portfolio_id]])</f>
        <v>44837</v>
      </c>
      <c r="O1511" s="15">
        <f>_xlfn.MAXIFS(performance_data[portfolio_value],performance_data[portfolio_id],performance_data[[#This Row],[portfolio_id]],performance_data[date],performance_data[[#This Row],[latest_date]])</f>
        <v>381762.74</v>
      </c>
      <c r="P1511" s="15">
        <f>_xlfn.MAXIFS(performance_data[portfolio_value],performance_data[portfolio_id],performance_data[[#This Row],[portfolio_id]],performance_data[date],performance_data[[#This Row],[starting_date]])</f>
        <v>202316.4</v>
      </c>
      <c r="Q1511" s="15">
        <f>performance_data[[#This Row],[latest_value]]-performance_data[[#This Row],[starting_value]]</f>
        <v>179446.34</v>
      </c>
      <c r="R1511" s="15">
        <f>performance_data[[#This Row],[net_inflows]]-performance_data[[#This Row],[net_outflows]]</f>
        <v>-1290.7400000000002</v>
      </c>
      <c r="S1511" s="15" t="str">
        <f>IF(performance_data[[#This Row],[net_inflows]]&gt;AVERAGE(performance_data[net_inflows]),"High","Low")</f>
        <v>Low</v>
      </c>
      <c r="T1511" s="15">
        <f>AVERAGEIF(performance_data[inflow_flag],performance_data[[#This Row],[inflow_flag]],performance_data[return_percentage])</f>
        <v>5.0457846277021572</v>
      </c>
      <c r="U1511" s="17">
        <f>IF(performance_data[[#This Row],[return_percentage]]&lt;performance_data[[#This Row],[benchmark_return]],1,0)</f>
        <v>1</v>
      </c>
      <c r="V1511" s="17">
        <f>COUNTIFS(performance_data[portfolio_id],performance_data[[#This Row],[portfolio_id]])</f>
        <v>29</v>
      </c>
      <c r="W1511" s="17">
        <f>COUNTIFS(performance_data[portfolio_id],performance_data[[#This Row],[portfolio_id]],
          performance_data[return_flag],1)</f>
        <v>17</v>
      </c>
      <c r="X1511" s="15">
        <f>performance_data[[#This Row],[underperform_flag_count]]/performance_data[[#This Row],[totalportfoliocount]]</f>
        <v>0.58620689655172409</v>
      </c>
    </row>
    <row r="1512" spans="1:24" x14ac:dyDescent="0.3">
      <c r="A1512">
        <v>3617</v>
      </c>
      <c r="B1512" s="1">
        <v>45251</v>
      </c>
      <c r="C1512">
        <v>287625.76</v>
      </c>
      <c r="D1512">
        <v>6.15</v>
      </c>
      <c r="E1512">
        <v>6.22</v>
      </c>
      <c r="F1512">
        <v>9898.66</v>
      </c>
      <c r="G1512">
        <v>9799.66</v>
      </c>
      <c r="H1512" t="s">
        <v>2213</v>
      </c>
      <c r="I1512" t="s">
        <v>2217</v>
      </c>
      <c r="J1512">
        <v>11</v>
      </c>
      <c r="K1512" t="s">
        <v>2219</v>
      </c>
      <c r="L1512" t="str">
        <f>IF(performance_data[[#This Row],[return_percentage]]&gt;=performance_data[[#This Row],[benchmark_return]],"Higher","Lower")</f>
        <v>Lower</v>
      </c>
      <c r="M1512" s="14">
        <f xml:space="preserve"> _xlfn.MAXIFS(performance_data[date],performance_data[portfolio_id],performance_data[[#This Row],[portfolio_id]])</f>
        <v>45546</v>
      </c>
      <c r="N1512" s="14">
        <f xml:space="preserve"> _xlfn.MINIFS(performance_data[date],performance_data[portfolio_id],performance_data[[#This Row],[portfolio_id]])</f>
        <v>44837</v>
      </c>
      <c r="O1512" s="15">
        <f>_xlfn.MAXIFS(performance_data[portfolio_value],performance_data[portfolio_id],performance_data[[#This Row],[portfolio_id]],performance_data[date],performance_data[[#This Row],[latest_date]])</f>
        <v>381762.74</v>
      </c>
      <c r="P1512" s="15">
        <f>_xlfn.MAXIFS(performance_data[portfolio_value],performance_data[portfolio_id],performance_data[[#This Row],[portfolio_id]],performance_data[date],performance_data[[#This Row],[starting_date]])</f>
        <v>202316.4</v>
      </c>
      <c r="Q1512" s="15">
        <f>performance_data[[#This Row],[latest_value]]-performance_data[[#This Row],[starting_value]]</f>
        <v>179446.34</v>
      </c>
      <c r="R1512" s="15">
        <f>performance_data[[#This Row],[net_inflows]]-performance_data[[#This Row],[net_outflows]]</f>
        <v>99</v>
      </c>
      <c r="S1512" s="15" t="str">
        <f>IF(performance_data[[#This Row],[net_inflows]]&gt;AVERAGE(performance_data[net_inflows]),"High","Low")</f>
        <v>Low</v>
      </c>
      <c r="T1512" s="15">
        <f>AVERAGEIF(performance_data[inflow_flag],performance_data[[#This Row],[inflow_flag]],performance_data[return_percentage])</f>
        <v>5.0457846277021572</v>
      </c>
      <c r="U1512" s="17">
        <f>IF(performance_data[[#This Row],[return_percentage]]&lt;performance_data[[#This Row],[benchmark_return]],1,0)</f>
        <v>1</v>
      </c>
      <c r="V1512" s="17">
        <f>COUNTIFS(performance_data[portfolio_id],performance_data[[#This Row],[portfolio_id]])</f>
        <v>29</v>
      </c>
      <c r="W1512" s="17">
        <f>COUNTIFS(performance_data[portfolio_id],performance_data[[#This Row],[portfolio_id]],
          performance_data[return_flag],1)</f>
        <v>17</v>
      </c>
      <c r="X1512" s="15">
        <f>performance_data[[#This Row],[underperform_flag_count]]/performance_data[[#This Row],[totalportfoliocount]]</f>
        <v>0.58620689655172409</v>
      </c>
    </row>
    <row r="1513" spans="1:24" x14ac:dyDescent="0.3">
      <c r="A1513">
        <v>3617</v>
      </c>
      <c r="B1513" s="1">
        <v>44837</v>
      </c>
      <c r="C1513">
        <v>202316.4</v>
      </c>
      <c r="D1513">
        <v>9.0399999999999991</v>
      </c>
      <c r="E1513">
        <v>8.5500000000000007</v>
      </c>
      <c r="F1513">
        <v>5684.58</v>
      </c>
      <c r="G1513">
        <v>18155.669999999998</v>
      </c>
      <c r="H1513" t="s">
        <v>2220</v>
      </c>
      <c r="I1513" t="s">
        <v>2217</v>
      </c>
      <c r="J1513">
        <v>10</v>
      </c>
      <c r="K1513" t="s">
        <v>2224</v>
      </c>
      <c r="L1513" t="str">
        <f>IF(performance_data[[#This Row],[return_percentage]]&gt;=performance_data[[#This Row],[benchmark_return]],"Higher","Lower")</f>
        <v>Higher</v>
      </c>
      <c r="M1513" s="14">
        <f xml:space="preserve"> _xlfn.MAXIFS(performance_data[date],performance_data[portfolio_id],performance_data[[#This Row],[portfolio_id]])</f>
        <v>45546</v>
      </c>
      <c r="N1513" s="14">
        <f xml:space="preserve"> _xlfn.MINIFS(performance_data[date],performance_data[portfolio_id],performance_data[[#This Row],[portfolio_id]])</f>
        <v>44837</v>
      </c>
      <c r="O1513" s="15">
        <f>_xlfn.MAXIFS(performance_data[portfolio_value],performance_data[portfolio_id],performance_data[[#This Row],[portfolio_id]],performance_data[date],performance_data[[#This Row],[latest_date]])</f>
        <v>381762.74</v>
      </c>
      <c r="P1513" s="15">
        <f>_xlfn.MAXIFS(performance_data[portfolio_value],performance_data[portfolio_id],performance_data[[#This Row],[portfolio_id]],performance_data[date],performance_data[[#This Row],[starting_date]])</f>
        <v>202316.4</v>
      </c>
      <c r="Q1513" s="15">
        <f>performance_data[[#This Row],[latest_value]]-performance_data[[#This Row],[starting_value]]</f>
        <v>179446.34</v>
      </c>
      <c r="R1513" s="15">
        <f>performance_data[[#This Row],[net_inflows]]-performance_data[[#This Row],[net_outflows]]</f>
        <v>-12471.089999999998</v>
      </c>
      <c r="S1513" s="15" t="str">
        <f>IF(performance_data[[#This Row],[net_inflows]]&gt;AVERAGE(performance_data[net_inflows]),"High","Low")</f>
        <v>Low</v>
      </c>
      <c r="T1513" s="15">
        <f>AVERAGEIF(performance_data[inflow_flag],performance_data[[#This Row],[inflow_flag]],performance_data[return_percentage])</f>
        <v>5.0457846277021572</v>
      </c>
      <c r="U1513" s="17">
        <f>IF(performance_data[[#This Row],[return_percentage]]&lt;performance_data[[#This Row],[benchmark_return]],1,0)</f>
        <v>0</v>
      </c>
      <c r="V1513" s="17">
        <f>COUNTIFS(performance_data[portfolio_id],performance_data[[#This Row],[portfolio_id]])</f>
        <v>29</v>
      </c>
      <c r="W1513" s="17">
        <f>COUNTIFS(performance_data[portfolio_id],performance_data[[#This Row],[portfolio_id]],
          performance_data[return_flag],1)</f>
        <v>17</v>
      </c>
      <c r="X1513" s="15">
        <f>performance_data[[#This Row],[underperform_flag_count]]/performance_data[[#This Row],[totalportfoliocount]]</f>
        <v>0.58620689655172409</v>
      </c>
    </row>
    <row r="1514" spans="1:24" x14ac:dyDescent="0.3">
      <c r="A1514">
        <v>3640</v>
      </c>
      <c r="B1514" s="1">
        <v>45147</v>
      </c>
      <c r="C1514">
        <v>146436.18</v>
      </c>
      <c r="D1514">
        <v>1.04</v>
      </c>
      <c r="E1514">
        <v>0.9</v>
      </c>
      <c r="F1514">
        <v>11779.19</v>
      </c>
      <c r="G1514">
        <v>17265.88</v>
      </c>
      <c r="H1514" t="s">
        <v>2213</v>
      </c>
      <c r="I1514" t="s">
        <v>2209</v>
      </c>
      <c r="J1514">
        <v>8</v>
      </c>
      <c r="K1514" t="s">
        <v>2214</v>
      </c>
      <c r="L1514" t="str">
        <f>IF(performance_data[[#This Row],[return_percentage]]&gt;=performance_data[[#This Row],[benchmark_return]],"Higher","Lower")</f>
        <v>Higher</v>
      </c>
      <c r="M1514" s="14">
        <f xml:space="preserve"> _xlfn.MAXIFS(performance_data[date],performance_data[portfolio_id],performance_data[[#This Row],[portfolio_id]])</f>
        <v>45464</v>
      </c>
      <c r="N1514" s="14">
        <f xml:space="preserve"> _xlfn.MINIFS(performance_data[date],performance_data[portfolio_id],performance_data[[#This Row],[portfolio_id]])</f>
        <v>44856</v>
      </c>
      <c r="O1514" s="15">
        <f>_xlfn.MAXIFS(performance_data[portfolio_value],performance_data[portfolio_id],performance_data[[#This Row],[portfolio_id]],performance_data[date],performance_data[[#This Row],[latest_date]])</f>
        <v>114176.85</v>
      </c>
      <c r="P1514" s="15">
        <f>_xlfn.MAXIFS(performance_data[portfolio_value],performance_data[portfolio_id],performance_data[[#This Row],[portfolio_id]],performance_data[date],performance_data[[#This Row],[starting_date]])</f>
        <v>175001.15</v>
      </c>
      <c r="Q1514" s="15">
        <f>performance_data[[#This Row],[latest_value]]-performance_data[[#This Row],[starting_value]]</f>
        <v>-60824.299999999988</v>
      </c>
      <c r="R1514" s="15">
        <f>performance_data[[#This Row],[net_inflows]]-performance_data[[#This Row],[net_outflows]]</f>
        <v>-5486.6900000000005</v>
      </c>
      <c r="S1514" s="15" t="str">
        <f>IF(performance_data[[#This Row],[net_inflows]]&gt;AVERAGE(performance_data[net_inflows]),"High","Low")</f>
        <v>High</v>
      </c>
      <c r="T1514" s="15">
        <f>AVERAGEIF(performance_data[inflow_flag],performance_data[[#This Row],[inflow_flag]],performance_data[return_percentage])</f>
        <v>4.8467905675459724</v>
      </c>
      <c r="U1514" s="17">
        <f>IF(performance_data[[#This Row],[return_percentage]]&lt;performance_data[[#This Row],[benchmark_return]],1,0)</f>
        <v>0</v>
      </c>
      <c r="V1514" s="17">
        <f>COUNTIFS(performance_data[portfolio_id],performance_data[[#This Row],[portfolio_id]])</f>
        <v>24</v>
      </c>
      <c r="W1514" s="17">
        <f>COUNTIFS(performance_data[portfolio_id],performance_data[[#This Row],[portfolio_id]],
          performance_data[return_flag],1)</f>
        <v>9</v>
      </c>
      <c r="X1514" s="15">
        <f>performance_data[[#This Row],[underperform_flag_count]]/performance_data[[#This Row],[totalportfoliocount]]</f>
        <v>0.375</v>
      </c>
    </row>
    <row r="1515" spans="1:24" x14ac:dyDescent="0.3">
      <c r="A1515">
        <v>3640</v>
      </c>
      <c r="B1515" s="1">
        <v>45318</v>
      </c>
      <c r="C1515">
        <v>68806.880000000005</v>
      </c>
      <c r="D1515">
        <v>5.05</v>
      </c>
      <c r="E1515">
        <v>4.12</v>
      </c>
      <c r="F1515">
        <v>2738.69</v>
      </c>
      <c r="G1515">
        <v>5725.88</v>
      </c>
      <c r="H1515" t="s">
        <v>2205</v>
      </c>
      <c r="I1515" t="s">
        <v>2206</v>
      </c>
      <c r="J1515">
        <v>1</v>
      </c>
      <c r="K1515" t="s">
        <v>2207</v>
      </c>
      <c r="L1515" t="str">
        <f>IF(performance_data[[#This Row],[return_percentage]]&gt;=performance_data[[#This Row],[benchmark_return]],"Higher","Lower")</f>
        <v>Higher</v>
      </c>
      <c r="M1515" s="14">
        <f xml:space="preserve"> _xlfn.MAXIFS(performance_data[date],performance_data[portfolio_id],performance_data[[#This Row],[portfolio_id]])</f>
        <v>45464</v>
      </c>
      <c r="N1515" s="14">
        <f xml:space="preserve"> _xlfn.MINIFS(performance_data[date],performance_data[portfolio_id],performance_data[[#This Row],[portfolio_id]])</f>
        <v>44856</v>
      </c>
      <c r="O1515" s="15">
        <f>_xlfn.MAXIFS(performance_data[portfolio_value],performance_data[portfolio_id],performance_data[[#This Row],[portfolio_id]],performance_data[date],performance_data[[#This Row],[latest_date]])</f>
        <v>114176.85</v>
      </c>
      <c r="P1515" s="15">
        <f>_xlfn.MAXIFS(performance_data[portfolio_value],performance_data[portfolio_id],performance_data[[#This Row],[portfolio_id]],performance_data[date],performance_data[[#This Row],[starting_date]])</f>
        <v>175001.15</v>
      </c>
      <c r="Q1515" s="15">
        <f>performance_data[[#This Row],[latest_value]]-performance_data[[#This Row],[starting_value]]</f>
        <v>-60824.299999999988</v>
      </c>
      <c r="R1515" s="15">
        <f>performance_data[[#This Row],[net_inflows]]-performance_data[[#This Row],[net_outflows]]</f>
        <v>-2987.19</v>
      </c>
      <c r="S1515" s="15" t="str">
        <f>IF(performance_data[[#This Row],[net_inflows]]&gt;AVERAGE(performance_data[net_inflows]),"High","Low")</f>
        <v>Low</v>
      </c>
      <c r="T1515" s="15">
        <f>AVERAGEIF(performance_data[inflow_flag],performance_data[[#This Row],[inflow_flag]],performance_data[return_percentage])</f>
        <v>5.0457846277021572</v>
      </c>
      <c r="U1515" s="17">
        <f>IF(performance_data[[#This Row],[return_percentage]]&lt;performance_data[[#This Row],[benchmark_return]],1,0)</f>
        <v>0</v>
      </c>
      <c r="V1515" s="17">
        <f>COUNTIFS(performance_data[portfolio_id],performance_data[[#This Row],[portfolio_id]])</f>
        <v>24</v>
      </c>
      <c r="W1515" s="17">
        <f>COUNTIFS(performance_data[portfolio_id],performance_data[[#This Row],[portfolio_id]],
          performance_data[return_flag],1)</f>
        <v>9</v>
      </c>
      <c r="X1515" s="15">
        <f>performance_data[[#This Row],[underperform_flag_count]]/performance_data[[#This Row],[totalportfoliocount]]</f>
        <v>0.375</v>
      </c>
    </row>
    <row r="1516" spans="1:24" x14ac:dyDescent="0.3">
      <c r="A1516">
        <v>3640</v>
      </c>
      <c r="B1516" s="1">
        <v>45137</v>
      </c>
      <c r="C1516">
        <v>260378.09</v>
      </c>
      <c r="D1516">
        <v>1.96</v>
      </c>
      <c r="E1516">
        <v>2.14</v>
      </c>
      <c r="F1516">
        <v>11307.66</v>
      </c>
      <c r="G1516">
        <v>6586.68</v>
      </c>
      <c r="H1516" t="s">
        <v>2213</v>
      </c>
      <c r="I1516" t="s">
        <v>2209</v>
      </c>
      <c r="J1516">
        <v>7</v>
      </c>
      <c r="K1516" t="s">
        <v>2210</v>
      </c>
      <c r="L1516" t="str">
        <f>IF(performance_data[[#This Row],[return_percentage]]&gt;=performance_data[[#This Row],[benchmark_return]],"Higher","Lower")</f>
        <v>Lower</v>
      </c>
      <c r="M1516" s="14">
        <f xml:space="preserve"> _xlfn.MAXIFS(performance_data[date],performance_data[portfolio_id],performance_data[[#This Row],[portfolio_id]])</f>
        <v>45464</v>
      </c>
      <c r="N1516" s="14">
        <f xml:space="preserve"> _xlfn.MINIFS(performance_data[date],performance_data[portfolio_id],performance_data[[#This Row],[portfolio_id]])</f>
        <v>44856</v>
      </c>
      <c r="O1516" s="15">
        <f>_xlfn.MAXIFS(performance_data[portfolio_value],performance_data[portfolio_id],performance_data[[#This Row],[portfolio_id]],performance_data[date],performance_data[[#This Row],[latest_date]])</f>
        <v>114176.85</v>
      </c>
      <c r="P1516" s="15">
        <f>_xlfn.MAXIFS(performance_data[portfolio_value],performance_data[portfolio_id],performance_data[[#This Row],[portfolio_id]],performance_data[date],performance_data[[#This Row],[starting_date]])</f>
        <v>175001.15</v>
      </c>
      <c r="Q1516" s="15">
        <f>performance_data[[#This Row],[latest_value]]-performance_data[[#This Row],[starting_value]]</f>
        <v>-60824.299999999988</v>
      </c>
      <c r="R1516" s="15">
        <f>performance_data[[#This Row],[net_inflows]]-performance_data[[#This Row],[net_outflows]]</f>
        <v>4720.9799999999996</v>
      </c>
      <c r="S1516" s="15" t="str">
        <f>IF(performance_data[[#This Row],[net_inflows]]&gt;AVERAGE(performance_data[net_inflows]),"High","Low")</f>
        <v>High</v>
      </c>
      <c r="T1516" s="15">
        <f>AVERAGEIF(performance_data[inflow_flag],performance_data[[#This Row],[inflow_flag]],performance_data[return_percentage])</f>
        <v>4.8467905675459724</v>
      </c>
      <c r="U1516" s="17">
        <f>IF(performance_data[[#This Row],[return_percentage]]&lt;performance_data[[#This Row],[benchmark_return]],1,0)</f>
        <v>1</v>
      </c>
      <c r="V1516" s="17">
        <f>COUNTIFS(performance_data[portfolio_id],performance_data[[#This Row],[portfolio_id]])</f>
        <v>24</v>
      </c>
      <c r="W1516" s="17">
        <f>COUNTIFS(performance_data[portfolio_id],performance_data[[#This Row],[portfolio_id]],
          performance_data[return_flag],1)</f>
        <v>9</v>
      </c>
      <c r="X1516" s="15">
        <f>performance_data[[#This Row],[underperform_flag_count]]/performance_data[[#This Row],[totalportfoliocount]]</f>
        <v>0.375</v>
      </c>
    </row>
    <row r="1517" spans="1:24" x14ac:dyDescent="0.3">
      <c r="A1517">
        <v>3640</v>
      </c>
      <c r="B1517" s="1">
        <v>45079</v>
      </c>
      <c r="C1517">
        <v>46901.65</v>
      </c>
      <c r="D1517">
        <v>-7.44</v>
      </c>
      <c r="E1517">
        <v>-7.03</v>
      </c>
      <c r="F1517">
        <v>19876.490000000002</v>
      </c>
      <c r="G1517">
        <v>11394.41</v>
      </c>
      <c r="H1517" t="s">
        <v>2213</v>
      </c>
      <c r="I1517" t="s">
        <v>2211</v>
      </c>
      <c r="J1517">
        <v>6</v>
      </c>
      <c r="K1517" t="s">
        <v>2212</v>
      </c>
      <c r="L1517" t="str">
        <f>IF(performance_data[[#This Row],[return_percentage]]&gt;=performance_data[[#This Row],[benchmark_return]],"Higher","Lower")</f>
        <v>Lower</v>
      </c>
      <c r="M1517" s="14">
        <f xml:space="preserve"> _xlfn.MAXIFS(performance_data[date],performance_data[portfolio_id],performance_data[[#This Row],[portfolio_id]])</f>
        <v>45464</v>
      </c>
      <c r="N1517" s="14">
        <f xml:space="preserve"> _xlfn.MINIFS(performance_data[date],performance_data[portfolio_id],performance_data[[#This Row],[portfolio_id]])</f>
        <v>44856</v>
      </c>
      <c r="O1517" s="15">
        <f>_xlfn.MAXIFS(performance_data[portfolio_value],performance_data[portfolio_id],performance_data[[#This Row],[portfolio_id]],performance_data[date],performance_data[[#This Row],[latest_date]])</f>
        <v>114176.85</v>
      </c>
      <c r="P1517" s="15">
        <f>_xlfn.MAXIFS(performance_data[portfolio_value],performance_data[portfolio_id],performance_data[[#This Row],[portfolio_id]],performance_data[date],performance_data[[#This Row],[starting_date]])</f>
        <v>175001.15</v>
      </c>
      <c r="Q1517" s="15">
        <f>performance_data[[#This Row],[latest_value]]-performance_data[[#This Row],[starting_value]]</f>
        <v>-60824.299999999988</v>
      </c>
      <c r="R1517" s="15">
        <f>performance_data[[#This Row],[net_inflows]]-performance_data[[#This Row],[net_outflows]]</f>
        <v>8482.0800000000017</v>
      </c>
      <c r="S1517" s="15" t="str">
        <f>IF(performance_data[[#This Row],[net_inflows]]&gt;AVERAGE(performance_data[net_inflows]),"High","Low")</f>
        <v>High</v>
      </c>
      <c r="T1517" s="15">
        <f>AVERAGEIF(performance_data[inflow_flag],performance_data[[#This Row],[inflow_flag]],performance_data[return_percentage])</f>
        <v>4.8467905675459724</v>
      </c>
      <c r="U1517" s="17">
        <f>IF(performance_data[[#This Row],[return_percentage]]&lt;performance_data[[#This Row],[benchmark_return]],1,0)</f>
        <v>1</v>
      </c>
      <c r="V1517" s="17">
        <f>COUNTIFS(performance_data[portfolio_id],performance_data[[#This Row],[portfolio_id]])</f>
        <v>24</v>
      </c>
      <c r="W1517" s="17">
        <f>COUNTIFS(performance_data[portfolio_id],performance_data[[#This Row],[portfolio_id]],
          performance_data[return_flag],1)</f>
        <v>9</v>
      </c>
      <c r="X1517" s="15">
        <f>performance_data[[#This Row],[underperform_flag_count]]/performance_data[[#This Row],[totalportfoliocount]]</f>
        <v>0.375</v>
      </c>
    </row>
    <row r="1518" spans="1:24" x14ac:dyDescent="0.3">
      <c r="A1518">
        <v>3640</v>
      </c>
      <c r="B1518" s="1">
        <v>45038</v>
      </c>
      <c r="C1518">
        <v>160407.12</v>
      </c>
      <c r="D1518">
        <v>17.309999999999999</v>
      </c>
      <c r="E1518">
        <v>16.13</v>
      </c>
      <c r="F1518">
        <v>10769.63</v>
      </c>
      <c r="G1518">
        <v>7937.54</v>
      </c>
      <c r="H1518" t="s">
        <v>2213</v>
      </c>
      <c r="I1518" t="s">
        <v>2211</v>
      </c>
      <c r="J1518">
        <v>4</v>
      </c>
      <c r="K1518" t="s">
        <v>2216</v>
      </c>
      <c r="L1518" t="str">
        <f>IF(performance_data[[#This Row],[return_percentage]]&gt;=performance_data[[#This Row],[benchmark_return]],"Higher","Lower")</f>
        <v>Higher</v>
      </c>
      <c r="M1518" s="14">
        <f xml:space="preserve"> _xlfn.MAXIFS(performance_data[date],performance_data[portfolio_id],performance_data[[#This Row],[portfolio_id]])</f>
        <v>45464</v>
      </c>
      <c r="N1518" s="14">
        <f xml:space="preserve"> _xlfn.MINIFS(performance_data[date],performance_data[portfolio_id],performance_data[[#This Row],[portfolio_id]])</f>
        <v>44856</v>
      </c>
      <c r="O1518" s="15">
        <f>_xlfn.MAXIFS(performance_data[portfolio_value],performance_data[portfolio_id],performance_data[[#This Row],[portfolio_id]],performance_data[date],performance_data[[#This Row],[latest_date]])</f>
        <v>114176.85</v>
      </c>
      <c r="P1518" s="15">
        <f>_xlfn.MAXIFS(performance_data[portfolio_value],performance_data[portfolio_id],performance_data[[#This Row],[portfolio_id]],performance_data[date],performance_data[[#This Row],[starting_date]])</f>
        <v>175001.15</v>
      </c>
      <c r="Q1518" s="15">
        <f>performance_data[[#This Row],[latest_value]]-performance_data[[#This Row],[starting_value]]</f>
        <v>-60824.299999999988</v>
      </c>
      <c r="R1518" s="15">
        <f>performance_data[[#This Row],[net_inflows]]-performance_data[[#This Row],[net_outflows]]</f>
        <v>2832.0899999999992</v>
      </c>
      <c r="S1518" s="15" t="str">
        <f>IF(performance_data[[#This Row],[net_inflows]]&gt;AVERAGE(performance_data[net_inflows]),"High","Low")</f>
        <v>High</v>
      </c>
      <c r="T1518" s="15">
        <f>AVERAGEIF(performance_data[inflow_flag],performance_data[[#This Row],[inflow_flag]],performance_data[return_percentage])</f>
        <v>4.8467905675459724</v>
      </c>
      <c r="U1518" s="17">
        <f>IF(performance_data[[#This Row],[return_percentage]]&lt;performance_data[[#This Row],[benchmark_return]],1,0)</f>
        <v>0</v>
      </c>
      <c r="V1518" s="17">
        <f>COUNTIFS(performance_data[portfolio_id],performance_data[[#This Row],[portfolio_id]])</f>
        <v>24</v>
      </c>
      <c r="W1518" s="17">
        <f>COUNTIFS(performance_data[portfolio_id],performance_data[[#This Row],[portfolio_id]],
          performance_data[return_flag],1)</f>
        <v>9</v>
      </c>
      <c r="X1518" s="15">
        <f>performance_data[[#This Row],[underperform_flag_count]]/performance_data[[#This Row],[totalportfoliocount]]</f>
        <v>0.375</v>
      </c>
    </row>
    <row r="1519" spans="1:24" x14ac:dyDescent="0.3">
      <c r="A1519">
        <v>3640</v>
      </c>
      <c r="B1519" s="1">
        <v>44994</v>
      </c>
      <c r="C1519">
        <v>379225.78</v>
      </c>
      <c r="D1519">
        <v>8.0500000000000007</v>
      </c>
      <c r="E1519">
        <v>7.55</v>
      </c>
      <c r="F1519">
        <v>9351.06</v>
      </c>
      <c r="G1519">
        <v>4430.74</v>
      </c>
      <c r="H1519" t="s">
        <v>2213</v>
      </c>
      <c r="I1519" t="s">
        <v>2206</v>
      </c>
      <c r="J1519">
        <v>3</v>
      </c>
      <c r="K1519" t="s">
        <v>2222</v>
      </c>
      <c r="L1519" t="str">
        <f>IF(performance_data[[#This Row],[return_percentage]]&gt;=performance_data[[#This Row],[benchmark_return]],"Higher","Lower")</f>
        <v>Higher</v>
      </c>
      <c r="M1519" s="14">
        <f xml:space="preserve"> _xlfn.MAXIFS(performance_data[date],performance_data[portfolio_id],performance_data[[#This Row],[portfolio_id]])</f>
        <v>45464</v>
      </c>
      <c r="N1519" s="14">
        <f xml:space="preserve"> _xlfn.MINIFS(performance_data[date],performance_data[portfolio_id],performance_data[[#This Row],[portfolio_id]])</f>
        <v>44856</v>
      </c>
      <c r="O1519" s="15">
        <f>_xlfn.MAXIFS(performance_data[portfolio_value],performance_data[portfolio_id],performance_data[[#This Row],[portfolio_id]],performance_data[date],performance_data[[#This Row],[latest_date]])</f>
        <v>114176.85</v>
      </c>
      <c r="P1519" s="15">
        <f>_xlfn.MAXIFS(performance_data[portfolio_value],performance_data[portfolio_id],performance_data[[#This Row],[portfolio_id]],performance_data[date],performance_data[[#This Row],[starting_date]])</f>
        <v>175001.15</v>
      </c>
      <c r="Q1519" s="15">
        <f>performance_data[[#This Row],[latest_value]]-performance_data[[#This Row],[starting_value]]</f>
        <v>-60824.299999999988</v>
      </c>
      <c r="R1519" s="15">
        <f>performance_data[[#This Row],[net_inflows]]-performance_data[[#This Row],[net_outflows]]</f>
        <v>4920.32</v>
      </c>
      <c r="S1519" s="15" t="str">
        <f>IF(performance_data[[#This Row],[net_inflows]]&gt;AVERAGE(performance_data[net_inflows]),"High","Low")</f>
        <v>Low</v>
      </c>
      <c r="T1519" s="15">
        <f>AVERAGEIF(performance_data[inflow_flag],performance_data[[#This Row],[inflow_flag]],performance_data[return_percentage])</f>
        <v>5.0457846277021572</v>
      </c>
      <c r="U1519" s="17">
        <f>IF(performance_data[[#This Row],[return_percentage]]&lt;performance_data[[#This Row],[benchmark_return]],1,0)</f>
        <v>0</v>
      </c>
      <c r="V1519" s="17">
        <f>COUNTIFS(performance_data[portfolio_id],performance_data[[#This Row],[portfolio_id]])</f>
        <v>24</v>
      </c>
      <c r="W1519" s="17">
        <f>COUNTIFS(performance_data[portfolio_id],performance_data[[#This Row],[portfolio_id]],
          performance_data[return_flag],1)</f>
        <v>9</v>
      </c>
      <c r="X1519" s="15">
        <f>performance_data[[#This Row],[underperform_flag_count]]/performance_data[[#This Row],[totalportfoliocount]]</f>
        <v>0.375</v>
      </c>
    </row>
    <row r="1520" spans="1:24" x14ac:dyDescent="0.3">
      <c r="A1520">
        <v>3640</v>
      </c>
      <c r="B1520" s="1">
        <v>45178</v>
      </c>
      <c r="C1520">
        <v>57483.72</v>
      </c>
      <c r="D1520">
        <v>19.22</v>
      </c>
      <c r="E1520">
        <v>20.7</v>
      </c>
      <c r="F1520">
        <v>19030.82</v>
      </c>
      <c r="G1520">
        <v>5419.81</v>
      </c>
      <c r="H1520" t="s">
        <v>2213</v>
      </c>
      <c r="I1520" t="s">
        <v>2209</v>
      </c>
      <c r="J1520">
        <v>9</v>
      </c>
      <c r="K1520" t="s">
        <v>2221</v>
      </c>
      <c r="L1520" t="str">
        <f>IF(performance_data[[#This Row],[return_percentage]]&gt;=performance_data[[#This Row],[benchmark_return]],"Higher","Lower")</f>
        <v>Lower</v>
      </c>
      <c r="M1520" s="14">
        <f xml:space="preserve"> _xlfn.MAXIFS(performance_data[date],performance_data[portfolio_id],performance_data[[#This Row],[portfolio_id]])</f>
        <v>45464</v>
      </c>
      <c r="N1520" s="14">
        <f xml:space="preserve"> _xlfn.MINIFS(performance_data[date],performance_data[portfolio_id],performance_data[[#This Row],[portfolio_id]])</f>
        <v>44856</v>
      </c>
      <c r="O1520" s="15">
        <f>_xlfn.MAXIFS(performance_data[portfolio_value],performance_data[portfolio_id],performance_data[[#This Row],[portfolio_id]],performance_data[date],performance_data[[#This Row],[latest_date]])</f>
        <v>114176.85</v>
      </c>
      <c r="P1520" s="15">
        <f>_xlfn.MAXIFS(performance_data[portfolio_value],performance_data[portfolio_id],performance_data[[#This Row],[portfolio_id]],performance_data[date],performance_data[[#This Row],[starting_date]])</f>
        <v>175001.15</v>
      </c>
      <c r="Q1520" s="15">
        <f>performance_data[[#This Row],[latest_value]]-performance_data[[#This Row],[starting_value]]</f>
        <v>-60824.299999999988</v>
      </c>
      <c r="R1520" s="15">
        <f>performance_data[[#This Row],[net_inflows]]-performance_data[[#This Row],[net_outflows]]</f>
        <v>13611.009999999998</v>
      </c>
      <c r="S1520" s="15" t="str">
        <f>IF(performance_data[[#This Row],[net_inflows]]&gt;AVERAGE(performance_data[net_inflows]),"High","Low")</f>
        <v>High</v>
      </c>
      <c r="T1520" s="15">
        <f>AVERAGEIF(performance_data[inflow_flag],performance_data[[#This Row],[inflow_flag]],performance_data[return_percentage])</f>
        <v>4.8467905675459724</v>
      </c>
      <c r="U1520" s="17">
        <f>IF(performance_data[[#This Row],[return_percentage]]&lt;performance_data[[#This Row],[benchmark_return]],1,0)</f>
        <v>1</v>
      </c>
      <c r="V1520" s="17">
        <f>COUNTIFS(performance_data[portfolio_id],performance_data[[#This Row],[portfolio_id]])</f>
        <v>24</v>
      </c>
      <c r="W1520" s="17">
        <f>COUNTIFS(performance_data[portfolio_id],performance_data[[#This Row],[portfolio_id]],
          performance_data[return_flag],1)</f>
        <v>9</v>
      </c>
      <c r="X1520" s="15">
        <f>performance_data[[#This Row],[underperform_flag_count]]/performance_data[[#This Row],[totalportfoliocount]]</f>
        <v>0.375</v>
      </c>
    </row>
    <row r="1521" spans="1:24" x14ac:dyDescent="0.3">
      <c r="A1521">
        <v>3640</v>
      </c>
      <c r="B1521" s="1">
        <v>45299</v>
      </c>
      <c r="C1521">
        <v>340524.79</v>
      </c>
      <c r="D1521">
        <v>4.3099999999999996</v>
      </c>
      <c r="E1521">
        <v>3.78</v>
      </c>
      <c r="F1521">
        <v>12174.35</v>
      </c>
      <c r="G1521">
        <v>7116.01</v>
      </c>
      <c r="H1521" t="s">
        <v>2205</v>
      </c>
      <c r="I1521" t="s">
        <v>2206</v>
      </c>
      <c r="J1521">
        <v>1</v>
      </c>
      <c r="K1521" t="s">
        <v>2207</v>
      </c>
      <c r="L1521" t="str">
        <f>IF(performance_data[[#This Row],[return_percentage]]&gt;=performance_data[[#This Row],[benchmark_return]],"Higher","Lower")</f>
        <v>Higher</v>
      </c>
      <c r="M1521" s="14">
        <f xml:space="preserve"> _xlfn.MAXIFS(performance_data[date],performance_data[portfolio_id],performance_data[[#This Row],[portfolio_id]])</f>
        <v>45464</v>
      </c>
      <c r="N1521" s="14">
        <f xml:space="preserve"> _xlfn.MINIFS(performance_data[date],performance_data[portfolio_id],performance_data[[#This Row],[portfolio_id]])</f>
        <v>44856</v>
      </c>
      <c r="O1521" s="15">
        <f>_xlfn.MAXIFS(performance_data[portfolio_value],performance_data[portfolio_id],performance_data[[#This Row],[portfolio_id]],performance_data[date],performance_data[[#This Row],[latest_date]])</f>
        <v>114176.85</v>
      </c>
      <c r="P1521" s="15">
        <f>_xlfn.MAXIFS(performance_data[portfolio_value],performance_data[portfolio_id],performance_data[[#This Row],[portfolio_id]],performance_data[date],performance_data[[#This Row],[starting_date]])</f>
        <v>175001.15</v>
      </c>
      <c r="Q1521" s="15">
        <f>performance_data[[#This Row],[latest_value]]-performance_data[[#This Row],[starting_value]]</f>
        <v>-60824.299999999988</v>
      </c>
      <c r="R1521" s="15">
        <f>performance_data[[#This Row],[net_inflows]]-performance_data[[#This Row],[net_outflows]]</f>
        <v>5058.34</v>
      </c>
      <c r="S1521" s="15" t="str">
        <f>IF(performance_data[[#This Row],[net_inflows]]&gt;AVERAGE(performance_data[net_inflows]),"High","Low")</f>
        <v>High</v>
      </c>
      <c r="T1521" s="15">
        <f>AVERAGEIF(performance_data[inflow_flag],performance_data[[#This Row],[inflow_flag]],performance_data[return_percentage])</f>
        <v>4.8467905675459724</v>
      </c>
      <c r="U1521" s="17">
        <f>IF(performance_data[[#This Row],[return_percentage]]&lt;performance_data[[#This Row],[benchmark_return]],1,0)</f>
        <v>0</v>
      </c>
      <c r="V1521" s="17">
        <f>COUNTIFS(performance_data[portfolio_id],performance_data[[#This Row],[portfolio_id]])</f>
        <v>24</v>
      </c>
      <c r="W1521" s="17">
        <f>COUNTIFS(performance_data[portfolio_id],performance_data[[#This Row],[portfolio_id]],
          performance_data[return_flag],1)</f>
        <v>9</v>
      </c>
      <c r="X1521" s="15">
        <f>performance_data[[#This Row],[underperform_flag_count]]/performance_data[[#This Row],[totalportfoliocount]]</f>
        <v>0.375</v>
      </c>
    </row>
    <row r="1522" spans="1:24" x14ac:dyDescent="0.3">
      <c r="A1522">
        <v>3640</v>
      </c>
      <c r="B1522" s="1">
        <v>45362</v>
      </c>
      <c r="C1522">
        <v>273803.48</v>
      </c>
      <c r="D1522">
        <v>-4.5999999999999996</v>
      </c>
      <c r="E1522">
        <v>-4.63</v>
      </c>
      <c r="F1522">
        <v>8095.93</v>
      </c>
      <c r="G1522">
        <v>2462.19</v>
      </c>
      <c r="H1522" t="s">
        <v>2205</v>
      </c>
      <c r="I1522" t="s">
        <v>2206</v>
      </c>
      <c r="J1522">
        <v>3</v>
      </c>
      <c r="K1522" t="s">
        <v>2222</v>
      </c>
      <c r="L1522" t="str">
        <f>IF(performance_data[[#This Row],[return_percentage]]&gt;=performance_data[[#This Row],[benchmark_return]],"Higher","Lower")</f>
        <v>Higher</v>
      </c>
      <c r="M1522" s="14">
        <f xml:space="preserve"> _xlfn.MAXIFS(performance_data[date],performance_data[portfolio_id],performance_data[[#This Row],[portfolio_id]])</f>
        <v>45464</v>
      </c>
      <c r="N1522" s="14">
        <f xml:space="preserve"> _xlfn.MINIFS(performance_data[date],performance_data[portfolio_id],performance_data[[#This Row],[portfolio_id]])</f>
        <v>44856</v>
      </c>
      <c r="O1522" s="15">
        <f>_xlfn.MAXIFS(performance_data[portfolio_value],performance_data[portfolio_id],performance_data[[#This Row],[portfolio_id]],performance_data[date],performance_data[[#This Row],[latest_date]])</f>
        <v>114176.85</v>
      </c>
      <c r="P1522" s="15">
        <f>_xlfn.MAXIFS(performance_data[portfolio_value],performance_data[portfolio_id],performance_data[[#This Row],[portfolio_id]],performance_data[date],performance_data[[#This Row],[starting_date]])</f>
        <v>175001.15</v>
      </c>
      <c r="Q1522" s="15">
        <f>performance_data[[#This Row],[latest_value]]-performance_data[[#This Row],[starting_value]]</f>
        <v>-60824.299999999988</v>
      </c>
      <c r="R1522" s="15">
        <f>performance_data[[#This Row],[net_inflows]]-performance_data[[#This Row],[net_outflows]]</f>
        <v>5633.74</v>
      </c>
      <c r="S1522" s="15" t="str">
        <f>IF(performance_data[[#This Row],[net_inflows]]&gt;AVERAGE(performance_data[net_inflows]),"High","Low")</f>
        <v>Low</v>
      </c>
      <c r="T1522" s="15">
        <f>AVERAGEIF(performance_data[inflow_flag],performance_data[[#This Row],[inflow_flag]],performance_data[return_percentage])</f>
        <v>5.0457846277021572</v>
      </c>
      <c r="U1522" s="17">
        <f>IF(performance_data[[#This Row],[return_percentage]]&lt;performance_data[[#This Row],[benchmark_return]],1,0)</f>
        <v>0</v>
      </c>
      <c r="V1522" s="17">
        <f>COUNTIFS(performance_data[portfolio_id],performance_data[[#This Row],[portfolio_id]])</f>
        <v>24</v>
      </c>
      <c r="W1522" s="17">
        <f>COUNTIFS(performance_data[portfolio_id],performance_data[[#This Row],[portfolio_id]],
          performance_data[return_flag],1)</f>
        <v>9</v>
      </c>
      <c r="X1522" s="15">
        <f>performance_data[[#This Row],[underperform_flag_count]]/performance_data[[#This Row],[totalportfoliocount]]</f>
        <v>0.375</v>
      </c>
    </row>
    <row r="1523" spans="1:24" x14ac:dyDescent="0.3">
      <c r="A1523">
        <v>3640</v>
      </c>
      <c r="B1523" s="1">
        <v>45324</v>
      </c>
      <c r="C1523">
        <v>394698.88</v>
      </c>
      <c r="D1523">
        <v>16.59</v>
      </c>
      <c r="E1523">
        <v>17.690000000000001</v>
      </c>
      <c r="F1523">
        <v>5781.34</v>
      </c>
      <c r="G1523">
        <v>5958.41</v>
      </c>
      <c r="H1523" t="s">
        <v>2205</v>
      </c>
      <c r="I1523" t="s">
        <v>2206</v>
      </c>
      <c r="J1523">
        <v>2</v>
      </c>
      <c r="K1523" t="s">
        <v>2226</v>
      </c>
      <c r="L1523" t="str">
        <f>IF(performance_data[[#This Row],[return_percentage]]&gt;=performance_data[[#This Row],[benchmark_return]],"Higher","Lower")</f>
        <v>Lower</v>
      </c>
      <c r="M1523" s="14">
        <f xml:space="preserve"> _xlfn.MAXIFS(performance_data[date],performance_data[portfolio_id],performance_data[[#This Row],[portfolio_id]])</f>
        <v>45464</v>
      </c>
      <c r="N1523" s="14">
        <f xml:space="preserve"> _xlfn.MINIFS(performance_data[date],performance_data[portfolio_id],performance_data[[#This Row],[portfolio_id]])</f>
        <v>44856</v>
      </c>
      <c r="O1523" s="15">
        <f>_xlfn.MAXIFS(performance_data[portfolio_value],performance_data[portfolio_id],performance_data[[#This Row],[portfolio_id]],performance_data[date],performance_data[[#This Row],[latest_date]])</f>
        <v>114176.85</v>
      </c>
      <c r="P1523" s="15">
        <f>_xlfn.MAXIFS(performance_data[portfolio_value],performance_data[portfolio_id],performance_data[[#This Row],[portfolio_id]],performance_data[date],performance_data[[#This Row],[starting_date]])</f>
        <v>175001.15</v>
      </c>
      <c r="Q1523" s="15">
        <f>performance_data[[#This Row],[latest_value]]-performance_data[[#This Row],[starting_value]]</f>
        <v>-60824.299999999988</v>
      </c>
      <c r="R1523" s="15">
        <f>performance_data[[#This Row],[net_inflows]]-performance_data[[#This Row],[net_outflows]]</f>
        <v>-177.06999999999971</v>
      </c>
      <c r="S1523" s="15" t="str">
        <f>IF(performance_data[[#This Row],[net_inflows]]&gt;AVERAGE(performance_data[net_inflows]),"High","Low")</f>
        <v>Low</v>
      </c>
      <c r="T1523" s="15">
        <f>AVERAGEIF(performance_data[inflow_flag],performance_data[[#This Row],[inflow_flag]],performance_data[return_percentage])</f>
        <v>5.0457846277021572</v>
      </c>
      <c r="U1523" s="17">
        <f>IF(performance_data[[#This Row],[return_percentage]]&lt;performance_data[[#This Row],[benchmark_return]],1,0)</f>
        <v>1</v>
      </c>
      <c r="V1523" s="17">
        <f>COUNTIFS(performance_data[portfolio_id],performance_data[[#This Row],[portfolio_id]])</f>
        <v>24</v>
      </c>
      <c r="W1523" s="17">
        <f>COUNTIFS(performance_data[portfolio_id],performance_data[[#This Row],[portfolio_id]],
          performance_data[return_flag],1)</f>
        <v>9</v>
      </c>
      <c r="X1523" s="15">
        <f>performance_data[[#This Row],[underperform_flag_count]]/performance_data[[#This Row],[totalportfoliocount]]</f>
        <v>0.375</v>
      </c>
    </row>
    <row r="1524" spans="1:24" x14ac:dyDescent="0.3">
      <c r="A1524">
        <v>3640</v>
      </c>
      <c r="B1524" s="1">
        <v>45464</v>
      </c>
      <c r="C1524">
        <v>114176.85</v>
      </c>
      <c r="D1524">
        <v>-3.89</v>
      </c>
      <c r="E1524">
        <v>-4.0199999999999996</v>
      </c>
      <c r="F1524">
        <v>8662.4</v>
      </c>
      <c r="G1524">
        <v>12359.59</v>
      </c>
      <c r="H1524" t="s">
        <v>2205</v>
      </c>
      <c r="I1524" t="s">
        <v>2211</v>
      </c>
      <c r="J1524">
        <v>6</v>
      </c>
      <c r="K1524" t="s">
        <v>2212</v>
      </c>
      <c r="L1524" t="str">
        <f>IF(performance_data[[#This Row],[return_percentage]]&gt;=performance_data[[#This Row],[benchmark_return]],"Higher","Lower")</f>
        <v>Higher</v>
      </c>
      <c r="M1524" s="14">
        <f xml:space="preserve"> _xlfn.MAXIFS(performance_data[date],performance_data[portfolio_id],performance_data[[#This Row],[portfolio_id]])</f>
        <v>45464</v>
      </c>
      <c r="N1524" s="14">
        <f xml:space="preserve"> _xlfn.MINIFS(performance_data[date],performance_data[portfolio_id],performance_data[[#This Row],[portfolio_id]])</f>
        <v>44856</v>
      </c>
      <c r="O1524" s="15">
        <f>_xlfn.MAXIFS(performance_data[portfolio_value],performance_data[portfolio_id],performance_data[[#This Row],[portfolio_id]],performance_data[date],performance_data[[#This Row],[latest_date]])</f>
        <v>114176.85</v>
      </c>
      <c r="P1524" s="15">
        <f>_xlfn.MAXIFS(performance_data[portfolio_value],performance_data[portfolio_id],performance_data[[#This Row],[portfolio_id]],performance_data[date],performance_data[[#This Row],[starting_date]])</f>
        <v>175001.15</v>
      </c>
      <c r="Q1524" s="15">
        <f>performance_data[[#This Row],[latest_value]]-performance_data[[#This Row],[starting_value]]</f>
        <v>-60824.299999999988</v>
      </c>
      <c r="R1524" s="15">
        <f>performance_data[[#This Row],[net_inflows]]-performance_data[[#This Row],[net_outflows]]</f>
        <v>-3697.1900000000005</v>
      </c>
      <c r="S1524" s="15" t="str">
        <f>IF(performance_data[[#This Row],[net_inflows]]&gt;AVERAGE(performance_data[net_inflows]),"High","Low")</f>
        <v>Low</v>
      </c>
      <c r="T1524" s="15">
        <f>AVERAGEIF(performance_data[inflow_flag],performance_data[[#This Row],[inflow_flag]],performance_data[return_percentage])</f>
        <v>5.0457846277021572</v>
      </c>
      <c r="U1524" s="17">
        <f>IF(performance_data[[#This Row],[return_percentage]]&lt;performance_data[[#This Row],[benchmark_return]],1,0)</f>
        <v>0</v>
      </c>
      <c r="V1524" s="17">
        <f>COUNTIFS(performance_data[portfolio_id],performance_data[[#This Row],[portfolio_id]])</f>
        <v>24</v>
      </c>
      <c r="W1524" s="17">
        <f>COUNTIFS(performance_data[portfolio_id],performance_data[[#This Row],[portfolio_id]],
          performance_data[return_flag],1)</f>
        <v>9</v>
      </c>
      <c r="X1524" s="15">
        <f>performance_data[[#This Row],[underperform_flag_count]]/performance_data[[#This Row],[totalportfoliocount]]</f>
        <v>0.375</v>
      </c>
    </row>
    <row r="1525" spans="1:24" x14ac:dyDescent="0.3">
      <c r="A1525">
        <v>3640</v>
      </c>
      <c r="B1525" s="1">
        <v>45161</v>
      </c>
      <c r="C1525">
        <v>310943.58</v>
      </c>
      <c r="D1525">
        <v>3.02</v>
      </c>
      <c r="E1525">
        <v>3.1</v>
      </c>
      <c r="F1525">
        <v>17727.61</v>
      </c>
      <c r="G1525">
        <v>13229.33</v>
      </c>
      <c r="H1525" t="s">
        <v>2213</v>
      </c>
      <c r="I1525" t="s">
        <v>2209</v>
      </c>
      <c r="J1525">
        <v>8</v>
      </c>
      <c r="K1525" t="s">
        <v>2214</v>
      </c>
      <c r="L1525" t="str">
        <f>IF(performance_data[[#This Row],[return_percentage]]&gt;=performance_data[[#This Row],[benchmark_return]],"Higher","Lower")</f>
        <v>Lower</v>
      </c>
      <c r="M1525" s="14">
        <f xml:space="preserve"> _xlfn.MAXIFS(performance_data[date],performance_data[portfolio_id],performance_data[[#This Row],[portfolio_id]])</f>
        <v>45464</v>
      </c>
      <c r="N1525" s="14">
        <f xml:space="preserve"> _xlfn.MINIFS(performance_data[date],performance_data[portfolio_id],performance_data[[#This Row],[portfolio_id]])</f>
        <v>44856</v>
      </c>
      <c r="O1525" s="15">
        <f>_xlfn.MAXIFS(performance_data[portfolio_value],performance_data[portfolio_id],performance_data[[#This Row],[portfolio_id]],performance_data[date],performance_data[[#This Row],[latest_date]])</f>
        <v>114176.85</v>
      </c>
      <c r="P1525" s="15">
        <f>_xlfn.MAXIFS(performance_data[portfolio_value],performance_data[portfolio_id],performance_data[[#This Row],[portfolio_id]],performance_data[date],performance_data[[#This Row],[starting_date]])</f>
        <v>175001.15</v>
      </c>
      <c r="Q1525" s="15">
        <f>performance_data[[#This Row],[latest_value]]-performance_data[[#This Row],[starting_value]]</f>
        <v>-60824.299999999988</v>
      </c>
      <c r="R1525" s="15">
        <f>performance_data[[#This Row],[net_inflows]]-performance_data[[#This Row],[net_outflows]]</f>
        <v>4498.2800000000007</v>
      </c>
      <c r="S1525" s="15" t="str">
        <f>IF(performance_data[[#This Row],[net_inflows]]&gt;AVERAGE(performance_data[net_inflows]),"High","Low")</f>
        <v>High</v>
      </c>
      <c r="T1525" s="15">
        <f>AVERAGEIF(performance_data[inflow_flag],performance_data[[#This Row],[inflow_flag]],performance_data[return_percentage])</f>
        <v>4.8467905675459724</v>
      </c>
      <c r="U1525" s="17">
        <f>IF(performance_data[[#This Row],[return_percentage]]&lt;performance_data[[#This Row],[benchmark_return]],1,0)</f>
        <v>1</v>
      </c>
      <c r="V1525" s="17">
        <f>COUNTIFS(performance_data[portfolio_id],performance_data[[#This Row],[portfolio_id]])</f>
        <v>24</v>
      </c>
      <c r="W1525" s="17">
        <f>COUNTIFS(performance_data[portfolio_id],performance_data[[#This Row],[portfolio_id]],
          performance_data[return_flag],1)</f>
        <v>9</v>
      </c>
      <c r="X1525" s="15">
        <f>performance_data[[#This Row],[underperform_flag_count]]/performance_data[[#This Row],[totalportfoliocount]]</f>
        <v>0.375</v>
      </c>
    </row>
    <row r="1526" spans="1:24" x14ac:dyDescent="0.3">
      <c r="A1526">
        <v>3640</v>
      </c>
      <c r="B1526" s="1">
        <v>45289</v>
      </c>
      <c r="C1526">
        <v>435861.32</v>
      </c>
      <c r="D1526">
        <v>7.25</v>
      </c>
      <c r="E1526">
        <v>6.53</v>
      </c>
      <c r="F1526">
        <v>1368.87</v>
      </c>
      <c r="G1526">
        <v>13299.91</v>
      </c>
      <c r="H1526" t="s">
        <v>2213</v>
      </c>
      <c r="I1526" t="s">
        <v>2217</v>
      </c>
      <c r="J1526">
        <v>12</v>
      </c>
      <c r="K1526" t="s">
        <v>2218</v>
      </c>
      <c r="L1526" t="str">
        <f>IF(performance_data[[#This Row],[return_percentage]]&gt;=performance_data[[#This Row],[benchmark_return]],"Higher","Lower")</f>
        <v>Higher</v>
      </c>
      <c r="M1526" s="14">
        <f xml:space="preserve"> _xlfn.MAXIFS(performance_data[date],performance_data[portfolio_id],performance_data[[#This Row],[portfolio_id]])</f>
        <v>45464</v>
      </c>
      <c r="N1526" s="14">
        <f xml:space="preserve"> _xlfn.MINIFS(performance_data[date],performance_data[portfolio_id],performance_data[[#This Row],[portfolio_id]])</f>
        <v>44856</v>
      </c>
      <c r="O1526" s="15">
        <f>_xlfn.MAXIFS(performance_data[portfolio_value],performance_data[portfolio_id],performance_data[[#This Row],[portfolio_id]],performance_data[date],performance_data[[#This Row],[latest_date]])</f>
        <v>114176.85</v>
      </c>
      <c r="P1526" s="15">
        <f>_xlfn.MAXIFS(performance_data[portfolio_value],performance_data[portfolio_id],performance_data[[#This Row],[portfolio_id]],performance_data[date],performance_data[[#This Row],[starting_date]])</f>
        <v>175001.15</v>
      </c>
      <c r="Q1526" s="15">
        <f>performance_data[[#This Row],[latest_value]]-performance_data[[#This Row],[starting_value]]</f>
        <v>-60824.299999999988</v>
      </c>
      <c r="R1526" s="15">
        <f>performance_data[[#This Row],[net_inflows]]-performance_data[[#This Row],[net_outflows]]</f>
        <v>-11931.04</v>
      </c>
      <c r="S1526" s="15" t="str">
        <f>IF(performance_data[[#This Row],[net_inflows]]&gt;AVERAGE(performance_data[net_inflows]),"High","Low")</f>
        <v>Low</v>
      </c>
      <c r="T1526" s="15">
        <f>AVERAGEIF(performance_data[inflow_flag],performance_data[[#This Row],[inflow_flag]],performance_data[return_percentage])</f>
        <v>5.0457846277021572</v>
      </c>
      <c r="U1526" s="17">
        <f>IF(performance_data[[#This Row],[return_percentage]]&lt;performance_data[[#This Row],[benchmark_return]],1,0)</f>
        <v>0</v>
      </c>
      <c r="V1526" s="17">
        <f>COUNTIFS(performance_data[portfolio_id],performance_data[[#This Row],[portfolio_id]])</f>
        <v>24</v>
      </c>
      <c r="W1526" s="17">
        <f>COUNTIFS(performance_data[portfolio_id],performance_data[[#This Row],[portfolio_id]],
          performance_data[return_flag],1)</f>
        <v>9</v>
      </c>
      <c r="X1526" s="15">
        <f>performance_data[[#This Row],[underperform_flag_count]]/performance_data[[#This Row],[totalportfoliocount]]</f>
        <v>0.375</v>
      </c>
    </row>
    <row r="1527" spans="1:24" x14ac:dyDescent="0.3">
      <c r="A1527">
        <v>3640</v>
      </c>
      <c r="B1527" s="1">
        <v>44874</v>
      </c>
      <c r="C1527">
        <v>232854.32</v>
      </c>
      <c r="D1527">
        <v>-5.62</v>
      </c>
      <c r="E1527">
        <v>-6.19</v>
      </c>
      <c r="F1527">
        <v>14152.73</v>
      </c>
      <c r="G1527">
        <v>5709.74</v>
      </c>
      <c r="H1527" t="s">
        <v>2220</v>
      </c>
      <c r="I1527" t="s">
        <v>2217</v>
      </c>
      <c r="J1527">
        <v>11</v>
      </c>
      <c r="K1527" t="s">
        <v>2219</v>
      </c>
      <c r="L1527" t="str">
        <f>IF(performance_data[[#This Row],[return_percentage]]&gt;=performance_data[[#This Row],[benchmark_return]],"Higher","Lower")</f>
        <v>Higher</v>
      </c>
      <c r="M1527" s="14">
        <f xml:space="preserve"> _xlfn.MAXIFS(performance_data[date],performance_data[portfolio_id],performance_data[[#This Row],[portfolio_id]])</f>
        <v>45464</v>
      </c>
      <c r="N1527" s="14">
        <f xml:space="preserve"> _xlfn.MINIFS(performance_data[date],performance_data[portfolio_id],performance_data[[#This Row],[portfolio_id]])</f>
        <v>44856</v>
      </c>
      <c r="O1527" s="15">
        <f>_xlfn.MAXIFS(performance_data[portfolio_value],performance_data[portfolio_id],performance_data[[#This Row],[portfolio_id]],performance_data[date],performance_data[[#This Row],[latest_date]])</f>
        <v>114176.85</v>
      </c>
      <c r="P1527" s="15">
        <f>_xlfn.MAXIFS(performance_data[portfolio_value],performance_data[portfolio_id],performance_data[[#This Row],[portfolio_id]],performance_data[date],performance_data[[#This Row],[starting_date]])</f>
        <v>175001.15</v>
      </c>
      <c r="Q1527" s="15">
        <f>performance_data[[#This Row],[latest_value]]-performance_data[[#This Row],[starting_value]]</f>
        <v>-60824.299999999988</v>
      </c>
      <c r="R1527" s="15">
        <f>performance_data[[#This Row],[net_inflows]]-performance_data[[#This Row],[net_outflows]]</f>
        <v>8442.99</v>
      </c>
      <c r="S1527" s="15" t="str">
        <f>IF(performance_data[[#This Row],[net_inflows]]&gt;AVERAGE(performance_data[net_inflows]),"High","Low")</f>
        <v>High</v>
      </c>
      <c r="T1527" s="15">
        <f>AVERAGEIF(performance_data[inflow_flag],performance_data[[#This Row],[inflow_flag]],performance_data[return_percentage])</f>
        <v>4.8467905675459724</v>
      </c>
      <c r="U1527" s="17">
        <f>IF(performance_data[[#This Row],[return_percentage]]&lt;performance_data[[#This Row],[benchmark_return]],1,0)</f>
        <v>0</v>
      </c>
      <c r="V1527" s="17">
        <f>COUNTIFS(performance_data[portfolio_id],performance_data[[#This Row],[portfolio_id]])</f>
        <v>24</v>
      </c>
      <c r="W1527" s="17">
        <f>COUNTIFS(performance_data[portfolio_id],performance_data[[#This Row],[portfolio_id]],
          performance_data[return_flag],1)</f>
        <v>9</v>
      </c>
      <c r="X1527" s="15">
        <f>performance_data[[#This Row],[underperform_flag_count]]/performance_data[[#This Row],[totalportfoliocount]]</f>
        <v>0.375</v>
      </c>
    </row>
    <row r="1528" spans="1:24" x14ac:dyDescent="0.3">
      <c r="A1528">
        <v>3640</v>
      </c>
      <c r="B1528" s="1">
        <v>45355</v>
      </c>
      <c r="C1528">
        <v>274580.09999999998</v>
      </c>
      <c r="D1528">
        <v>-7.06</v>
      </c>
      <c r="E1528">
        <v>-5.94</v>
      </c>
      <c r="F1528">
        <v>11975.82</v>
      </c>
      <c r="G1528">
        <v>835.21</v>
      </c>
      <c r="H1528" t="s">
        <v>2205</v>
      </c>
      <c r="I1528" t="s">
        <v>2206</v>
      </c>
      <c r="J1528">
        <v>3</v>
      </c>
      <c r="K1528" t="s">
        <v>2222</v>
      </c>
      <c r="L1528" t="str">
        <f>IF(performance_data[[#This Row],[return_percentage]]&gt;=performance_data[[#This Row],[benchmark_return]],"Higher","Lower")</f>
        <v>Lower</v>
      </c>
      <c r="M1528" s="14">
        <f xml:space="preserve"> _xlfn.MAXIFS(performance_data[date],performance_data[portfolio_id],performance_data[[#This Row],[portfolio_id]])</f>
        <v>45464</v>
      </c>
      <c r="N1528" s="14">
        <f xml:space="preserve"> _xlfn.MINIFS(performance_data[date],performance_data[portfolio_id],performance_data[[#This Row],[portfolio_id]])</f>
        <v>44856</v>
      </c>
      <c r="O1528" s="15">
        <f>_xlfn.MAXIFS(performance_data[portfolio_value],performance_data[portfolio_id],performance_data[[#This Row],[portfolio_id]],performance_data[date],performance_data[[#This Row],[latest_date]])</f>
        <v>114176.85</v>
      </c>
      <c r="P1528" s="15">
        <f>_xlfn.MAXIFS(performance_data[portfolio_value],performance_data[portfolio_id],performance_data[[#This Row],[portfolio_id]],performance_data[date],performance_data[[#This Row],[starting_date]])</f>
        <v>175001.15</v>
      </c>
      <c r="Q1528" s="15">
        <f>performance_data[[#This Row],[latest_value]]-performance_data[[#This Row],[starting_value]]</f>
        <v>-60824.299999999988</v>
      </c>
      <c r="R1528" s="15">
        <f>performance_data[[#This Row],[net_inflows]]-performance_data[[#This Row],[net_outflows]]</f>
        <v>11140.61</v>
      </c>
      <c r="S1528" s="15" t="str">
        <f>IF(performance_data[[#This Row],[net_inflows]]&gt;AVERAGE(performance_data[net_inflows]),"High","Low")</f>
        <v>High</v>
      </c>
      <c r="T1528" s="15">
        <f>AVERAGEIF(performance_data[inflow_flag],performance_data[[#This Row],[inflow_flag]],performance_data[return_percentage])</f>
        <v>4.8467905675459724</v>
      </c>
      <c r="U1528" s="17">
        <f>IF(performance_data[[#This Row],[return_percentage]]&lt;performance_data[[#This Row],[benchmark_return]],1,0)</f>
        <v>1</v>
      </c>
      <c r="V1528" s="17">
        <f>COUNTIFS(performance_data[portfolio_id],performance_data[[#This Row],[portfolio_id]])</f>
        <v>24</v>
      </c>
      <c r="W1528" s="17">
        <f>COUNTIFS(performance_data[portfolio_id],performance_data[[#This Row],[portfolio_id]],
          performance_data[return_flag],1)</f>
        <v>9</v>
      </c>
      <c r="X1528" s="15">
        <f>performance_data[[#This Row],[underperform_flag_count]]/performance_data[[#This Row],[totalportfoliocount]]</f>
        <v>0.375</v>
      </c>
    </row>
    <row r="1529" spans="1:24" x14ac:dyDescent="0.3">
      <c r="A1529">
        <v>3640</v>
      </c>
      <c r="B1529" s="1">
        <v>45374</v>
      </c>
      <c r="C1529">
        <v>111765.3</v>
      </c>
      <c r="D1529">
        <v>11.59</v>
      </c>
      <c r="E1529">
        <v>12.87</v>
      </c>
      <c r="F1529">
        <v>189.66</v>
      </c>
      <c r="G1529">
        <v>9754.3799999999992</v>
      </c>
      <c r="H1529" t="s">
        <v>2205</v>
      </c>
      <c r="I1529" t="s">
        <v>2206</v>
      </c>
      <c r="J1529">
        <v>3</v>
      </c>
      <c r="K1529" t="s">
        <v>2222</v>
      </c>
      <c r="L1529" t="str">
        <f>IF(performance_data[[#This Row],[return_percentage]]&gt;=performance_data[[#This Row],[benchmark_return]],"Higher","Lower")</f>
        <v>Lower</v>
      </c>
      <c r="M1529" s="14">
        <f xml:space="preserve"> _xlfn.MAXIFS(performance_data[date],performance_data[portfolio_id],performance_data[[#This Row],[portfolio_id]])</f>
        <v>45464</v>
      </c>
      <c r="N1529" s="14">
        <f xml:space="preserve"> _xlfn.MINIFS(performance_data[date],performance_data[portfolio_id],performance_data[[#This Row],[portfolio_id]])</f>
        <v>44856</v>
      </c>
      <c r="O1529" s="15">
        <f>_xlfn.MAXIFS(performance_data[portfolio_value],performance_data[portfolio_id],performance_data[[#This Row],[portfolio_id]],performance_data[date],performance_data[[#This Row],[latest_date]])</f>
        <v>114176.85</v>
      </c>
      <c r="P1529" s="15">
        <f>_xlfn.MAXIFS(performance_data[portfolio_value],performance_data[portfolio_id],performance_data[[#This Row],[portfolio_id]],performance_data[date],performance_data[[#This Row],[starting_date]])</f>
        <v>175001.15</v>
      </c>
      <c r="Q1529" s="15">
        <f>performance_data[[#This Row],[latest_value]]-performance_data[[#This Row],[starting_value]]</f>
        <v>-60824.299999999988</v>
      </c>
      <c r="R1529" s="15">
        <f>performance_data[[#This Row],[net_inflows]]-performance_data[[#This Row],[net_outflows]]</f>
        <v>-9564.7199999999993</v>
      </c>
      <c r="S1529" s="15" t="str">
        <f>IF(performance_data[[#This Row],[net_inflows]]&gt;AVERAGE(performance_data[net_inflows]),"High","Low")</f>
        <v>Low</v>
      </c>
      <c r="T1529" s="15">
        <f>AVERAGEIF(performance_data[inflow_flag],performance_data[[#This Row],[inflow_flag]],performance_data[return_percentage])</f>
        <v>5.0457846277021572</v>
      </c>
      <c r="U1529" s="17">
        <f>IF(performance_data[[#This Row],[return_percentage]]&lt;performance_data[[#This Row],[benchmark_return]],1,0)</f>
        <v>1</v>
      </c>
      <c r="V1529" s="17">
        <f>COUNTIFS(performance_data[portfolio_id],performance_data[[#This Row],[portfolio_id]])</f>
        <v>24</v>
      </c>
      <c r="W1529" s="17">
        <f>COUNTIFS(performance_data[portfolio_id],performance_data[[#This Row],[portfolio_id]],
          performance_data[return_flag],1)</f>
        <v>9</v>
      </c>
      <c r="X1529" s="15">
        <f>performance_data[[#This Row],[underperform_flag_count]]/performance_data[[#This Row],[totalportfoliocount]]</f>
        <v>0.375</v>
      </c>
    </row>
    <row r="1530" spans="1:24" x14ac:dyDescent="0.3">
      <c r="A1530">
        <v>3640</v>
      </c>
      <c r="B1530" s="1">
        <v>44875</v>
      </c>
      <c r="C1530">
        <v>145612.69</v>
      </c>
      <c r="D1530">
        <v>18.87</v>
      </c>
      <c r="E1530">
        <v>20.76</v>
      </c>
      <c r="F1530">
        <v>19738.560000000001</v>
      </c>
      <c r="G1530">
        <v>8851</v>
      </c>
      <c r="H1530" t="s">
        <v>2220</v>
      </c>
      <c r="I1530" t="s">
        <v>2217</v>
      </c>
      <c r="J1530">
        <v>11</v>
      </c>
      <c r="K1530" t="s">
        <v>2219</v>
      </c>
      <c r="L1530" t="str">
        <f>IF(performance_data[[#This Row],[return_percentage]]&gt;=performance_data[[#This Row],[benchmark_return]],"Higher","Lower")</f>
        <v>Lower</v>
      </c>
      <c r="M1530" s="14">
        <f xml:space="preserve"> _xlfn.MAXIFS(performance_data[date],performance_data[portfolio_id],performance_data[[#This Row],[portfolio_id]])</f>
        <v>45464</v>
      </c>
      <c r="N1530" s="14">
        <f xml:space="preserve"> _xlfn.MINIFS(performance_data[date],performance_data[portfolio_id],performance_data[[#This Row],[portfolio_id]])</f>
        <v>44856</v>
      </c>
      <c r="O1530" s="15">
        <f>_xlfn.MAXIFS(performance_data[portfolio_value],performance_data[portfolio_id],performance_data[[#This Row],[portfolio_id]],performance_data[date],performance_data[[#This Row],[latest_date]])</f>
        <v>114176.85</v>
      </c>
      <c r="P1530" s="15">
        <f>_xlfn.MAXIFS(performance_data[portfolio_value],performance_data[portfolio_id],performance_data[[#This Row],[portfolio_id]],performance_data[date],performance_data[[#This Row],[starting_date]])</f>
        <v>175001.15</v>
      </c>
      <c r="Q1530" s="15">
        <f>performance_data[[#This Row],[latest_value]]-performance_data[[#This Row],[starting_value]]</f>
        <v>-60824.299999999988</v>
      </c>
      <c r="R1530" s="15">
        <f>performance_data[[#This Row],[net_inflows]]-performance_data[[#This Row],[net_outflows]]</f>
        <v>10887.560000000001</v>
      </c>
      <c r="S1530" s="15" t="str">
        <f>IF(performance_data[[#This Row],[net_inflows]]&gt;AVERAGE(performance_data[net_inflows]),"High","Low")</f>
        <v>High</v>
      </c>
      <c r="T1530" s="15">
        <f>AVERAGEIF(performance_data[inflow_flag],performance_data[[#This Row],[inflow_flag]],performance_data[return_percentage])</f>
        <v>4.8467905675459724</v>
      </c>
      <c r="U1530" s="17">
        <f>IF(performance_data[[#This Row],[return_percentage]]&lt;performance_data[[#This Row],[benchmark_return]],1,0)</f>
        <v>1</v>
      </c>
      <c r="V1530" s="17">
        <f>COUNTIFS(performance_data[portfolio_id],performance_data[[#This Row],[portfolio_id]])</f>
        <v>24</v>
      </c>
      <c r="W1530" s="17">
        <f>COUNTIFS(performance_data[portfolio_id],performance_data[[#This Row],[portfolio_id]],
          performance_data[return_flag],1)</f>
        <v>9</v>
      </c>
      <c r="X1530" s="15">
        <f>performance_data[[#This Row],[underperform_flag_count]]/performance_data[[#This Row],[totalportfoliocount]]</f>
        <v>0.375</v>
      </c>
    </row>
    <row r="1531" spans="1:24" x14ac:dyDescent="0.3">
      <c r="A1531">
        <v>3640</v>
      </c>
      <c r="B1531" s="1">
        <v>44856</v>
      </c>
      <c r="C1531">
        <v>175001.15</v>
      </c>
      <c r="D1531">
        <v>9.77</v>
      </c>
      <c r="E1531">
        <v>9.43</v>
      </c>
      <c r="F1531">
        <v>14965.89</v>
      </c>
      <c r="G1531">
        <v>11631.16</v>
      </c>
      <c r="H1531" t="s">
        <v>2220</v>
      </c>
      <c r="I1531" t="s">
        <v>2217</v>
      </c>
      <c r="J1531">
        <v>10</v>
      </c>
      <c r="K1531" t="s">
        <v>2224</v>
      </c>
      <c r="L1531" t="str">
        <f>IF(performance_data[[#This Row],[return_percentage]]&gt;=performance_data[[#This Row],[benchmark_return]],"Higher","Lower")</f>
        <v>Higher</v>
      </c>
      <c r="M1531" s="14">
        <f xml:space="preserve"> _xlfn.MAXIFS(performance_data[date],performance_data[portfolio_id],performance_data[[#This Row],[portfolio_id]])</f>
        <v>45464</v>
      </c>
      <c r="N1531" s="14">
        <f xml:space="preserve"> _xlfn.MINIFS(performance_data[date],performance_data[portfolio_id],performance_data[[#This Row],[portfolio_id]])</f>
        <v>44856</v>
      </c>
      <c r="O1531" s="15">
        <f>_xlfn.MAXIFS(performance_data[portfolio_value],performance_data[portfolio_id],performance_data[[#This Row],[portfolio_id]],performance_data[date],performance_data[[#This Row],[latest_date]])</f>
        <v>114176.85</v>
      </c>
      <c r="P1531" s="15">
        <f>_xlfn.MAXIFS(performance_data[portfolio_value],performance_data[portfolio_id],performance_data[[#This Row],[portfolio_id]],performance_data[date],performance_data[[#This Row],[starting_date]])</f>
        <v>175001.15</v>
      </c>
      <c r="Q1531" s="15">
        <f>performance_data[[#This Row],[latest_value]]-performance_data[[#This Row],[starting_value]]</f>
        <v>-60824.299999999988</v>
      </c>
      <c r="R1531" s="15">
        <f>performance_data[[#This Row],[net_inflows]]-performance_data[[#This Row],[net_outflows]]</f>
        <v>3334.7299999999996</v>
      </c>
      <c r="S1531" s="15" t="str">
        <f>IF(performance_data[[#This Row],[net_inflows]]&gt;AVERAGE(performance_data[net_inflows]),"High","Low")</f>
        <v>High</v>
      </c>
      <c r="T1531" s="15">
        <f>AVERAGEIF(performance_data[inflow_flag],performance_data[[#This Row],[inflow_flag]],performance_data[return_percentage])</f>
        <v>4.8467905675459724</v>
      </c>
      <c r="U1531" s="17">
        <f>IF(performance_data[[#This Row],[return_percentage]]&lt;performance_data[[#This Row],[benchmark_return]],1,0)</f>
        <v>0</v>
      </c>
      <c r="V1531" s="17">
        <f>COUNTIFS(performance_data[portfolio_id],performance_data[[#This Row],[portfolio_id]])</f>
        <v>24</v>
      </c>
      <c r="W1531" s="17">
        <f>COUNTIFS(performance_data[portfolio_id],performance_data[[#This Row],[portfolio_id]],
          performance_data[return_flag],1)</f>
        <v>9</v>
      </c>
      <c r="X1531" s="15">
        <f>performance_data[[#This Row],[underperform_flag_count]]/performance_data[[#This Row],[totalportfoliocount]]</f>
        <v>0.375</v>
      </c>
    </row>
    <row r="1532" spans="1:24" x14ac:dyDescent="0.3">
      <c r="A1532">
        <v>3640</v>
      </c>
      <c r="B1532" s="1">
        <v>45449</v>
      </c>
      <c r="C1532">
        <v>330966.96999999997</v>
      </c>
      <c r="D1532">
        <v>-1.36</v>
      </c>
      <c r="E1532">
        <v>-1.38</v>
      </c>
      <c r="F1532">
        <v>367.61</v>
      </c>
      <c r="G1532">
        <v>9709.9699999999993</v>
      </c>
      <c r="H1532" t="s">
        <v>2205</v>
      </c>
      <c r="I1532" t="s">
        <v>2211</v>
      </c>
      <c r="J1532">
        <v>6</v>
      </c>
      <c r="K1532" t="s">
        <v>2212</v>
      </c>
      <c r="L1532" t="str">
        <f>IF(performance_data[[#This Row],[return_percentage]]&gt;=performance_data[[#This Row],[benchmark_return]],"Higher","Lower")</f>
        <v>Higher</v>
      </c>
      <c r="M1532" s="14">
        <f xml:space="preserve"> _xlfn.MAXIFS(performance_data[date],performance_data[portfolio_id],performance_data[[#This Row],[portfolio_id]])</f>
        <v>45464</v>
      </c>
      <c r="N1532" s="14">
        <f xml:space="preserve"> _xlfn.MINIFS(performance_data[date],performance_data[portfolio_id],performance_data[[#This Row],[portfolio_id]])</f>
        <v>44856</v>
      </c>
      <c r="O1532" s="15">
        <f>_xlfn.MAXIFS(performance_data[portfolio_value],performance_data[portfolio_id],performance_data[[#This Row],[portfolio_id]],performance_data[date],performance_data[[#This Row],[latest_date]])</f>
        <v>114176.85</v>
      </c>
      <c r="P1532" s="15">
        <f>_xlfn.MAXIFS(performance_data[portfolio_value],performance_data[portfolio_id],performance_data[[#This Row],[portfolio_id]],performance_data[date],performance_data[[#This Row],[starting_date]])</f>
        <v>175001.15</v>
      </c>
      <c r="Q1532" s="15">
        <f>performance_data[[#This Row],[latest_value]]-performance_data[[#This Row],[starting_value]]</f>
        <v>-60824.299999999988</v>
      </c>
      <c r="R1532" s="15">
        <f>performance_data[[#This Row],[net_inflows]]-performance_data[[#This Row],[net_outflows]]</f>
        <v>-9342.3599999999988</v>
      </c>
      <c r="S1532" s="15" t="str">
        <f>IF(performance_data[[#This Row],[net_inflows]]&gt;AVERAGE(performance_data[net_inflows]),"High","Low")</f>
        <v>Low</v>
      </c>
      <c r="T1532" s="15">
        <f>AVERAGEIF(performance_data[inflow_flag],performance_data[[#This Row],[inflow_flag]],performance_data[return_percentage])</f>
        <v>5.0457846277021572</v>
      </c>
      <c r="U1532" s="17">
        <f>IF(performance_data[[#This Row],[return_percentage]]&lt;performance_data[[#This Row],[benchmark_return]],1,0)</f>
        <v>0</v>
      </c>
      <c r="V1532" s="17">
        <f>COUNTIFS(performance_data[portfolio_id],performance_data[[#This Row],[portfolio_id]])</f>
        <v>24</v>
      </c>
      <c r="W1532" s="17">
        <f>COUNTIFS(performance_data[portfolio_id],performance_data[[#This Row],[portfolio_id]],
          performance_data[return_flag],1)</f>
        <v>9</v>
      </c>
      <c r="X1532" s="15">
        <f>performance_data[[#This Row],[underperform_flag_count]]/performance_data[[#This Row],[totalportfoliocount]]</f>
        <v>0.375</v>
      </c>
    </row>
    <row r="1533" spans="1:24" x14ac:dyDescent="0.3">
      <c r="A1533">
        <v>3640</v>
      </c>
      <c r="B1533" s="1">
        <v>44931</v>
      </c>
      <c r="C1533">
        <v>160677.85</v>
      </c>
      <c r="D1533">
        <v>9.4</v>
      </c>
      <c r="E1533">
        <v>9.57</v>
      </c>
      <c r="F1533">
        <v>13546.73</v>
      </c>
      <c r="G1533">
        <v>4957.6400000000003</v>
      </c>
      <c r="H1533" t="s">
        <v>2213</v>
      </c>
      <c r="I1533" t="s">
        <v>2206</v>
      </c>
      <c r="J1533">
        <v>1</v>
      </c>
      <c r="K1533" t="s">
        <v>2207</v>
      </c>
      <c r="L1533" t="str">
        <f>IF(performance_data[[#This Row],[return_percentage]]&gt;=performance_data[[#This Row],[benchmark_return]],"Higher","Lower")</f>
        <v>Lower</v>
      </c>
      <c r="M1533" s="14">
        <f xml:space="preserve"> _xlfn.MAXIFS(performance_data[date],performance_data[portfolio_id],performance_data[[#This Row],[portfolio_id]])</f>
        <v>45464</v>
      </c>
      <c r="N1533" s="14">
        <f xml:space="preserve"> _xlfn.MINIFS(performance_data[date],performance_data[portfolio_id],performance_data[[#This Row],[portfolio_id]])</f>
        <v>44856</v>
      </c>
      <c r="O1533" s="15">
        <f>_xlfn.MAXIFS(performance_data[portfolio_value],performance_data[portfolio_id],performance_data[[#This Row],[portfolio_id]],performance_data[date],performance_data[[#This Row],[latest_date]])</f>
        <v>114176.85</v>
      </c>
      <c r="P1533" s="15">
        <f>_xlfn.MAXIFS(performance_data[portfolio_value],performance_data[portfolio_id],performance_data[[#This Row],[portfolio_id]],performance_data[date],performance_data[[#This Row],[starting_date]])</f>
        <v>175001.15</v>
      </c>
      <c r="Q1533" s="15">
        <f>performance_data[[#This Row],[latest_value]]-performance_data[[#This Row],[starting_value]]</f>
        <v>-60824.299999999988</v>
      </c>
      <c r="R1533" s="15">
        <f>performance_data[[#This Row],[net_inflows]]-performance_data[[#This Row],[net_outflows]]</f>
        <v>8589.09</v>
      </c>
      <c r="S1533" s="15" t="str">
        <f>IF(performance_data[[#This Row],[net_inflows]]&gt;AVERAGE(performance_data[net_inflows]),"High","Low")</f>
        <v>High</v>
      </c>
      <c r="T1533" s="15">
        <f>AVERAGEIF(performance_data[inflow_flag],performance_data[[#This Row],[inflow_flag]],performance_data[return_percentage])</f>
        <v>4.8467905675459724</v>
      </c>
      <c r="U1533" s="17">
        <f>IF(performance_data[[#This Row],[return_percentage]]&lt;performance_data[[#This Row],[benchmark_return]],1,0)</f>
        <v>1</v>
      </c>
      <c r="V1533" s="17">
        <f>COUNTIFS(performance_data[portfolio_id],performance_data[[#This Row],[portfolio_id]])</f>
        <v>24</v>
      </c>
      <c r="W1533" s="17">
        <f>COUNTIFS(performance_data[portfolio_id],performance_data[[#This Row],[portfolio_id]],
          performance_data[return_flag],1)</f>
        <v>9</v>
      </c>
      <c r="X1533" s="15">
        <f>performance_data[[#This Row],[underperform_flag_count]]/performance_data[[#This Row],[totalportfoliocount]]</f>
        <v>0.375</v>
      </c>
    </row>
    <row r="1534" spans="1:24" x14ac:dyDescent="0.3">
      <c r="A1534">
        <v>3640</v>
      </c>
      <c r="B1534" s="1">
        <v>45292</v>
      </c>
      <c r="C1534">
        <v>422022.48</v>
      </c>
      <c r="D1534">
        <v>19.95</v>
      </c>
      <c r="E1534">
        <v>16.45</v>
      </c>
      <c r="F1534">
        <v>9154.2099999999991</v>
      </c>
      <c r="G1534">
        <v>8977.3700000000008</v>
      </c>
      <c r="H1534" t="s">
        <v>2205</v>
      </c>
      <c r="I1534" t="s">
        <v>2206</v>
      </c>
      <c r="J1534">
        <v>1</v>
      </c>
      <c r="K1534" t="s">
        <v>2207</v>
      </c>
      <c r="L1534" t="str">
        <f>IF(performance_data[[#This Row],[return_percentage]]&gt;=performance_data[[#This Row],[benchmark_return]],"Higher","Lower")</f>
        <v>Higher</v>
      </c>
      <c r="M1534" s="14">
        <f xml:space="preserve"> _xlfn.MAXIFS(performance_data[date],performance_data[portfolio_id],performance_data[[#This Row],[portfolio_id]])</f>
        <v>45464</v>
      </c>
      <c r="N1534" s="14">
        <f xml:space="preserve"> _xlfn.MINIFS(performance_data[date],performance_data[portfolio_id],performance_data[[#This Row],[portfolio_id]])</f>
        <v>44856</v>
      </c>
      <c r="O1534" s="15">
        <f>_xlfn.MAXIFS(performance_data[portfolio_value],performance_data[portfolio_id],performance_data[[#This Row],[portfolio_id]],performance_data[date],performance_data[[#This Row],[latest_date]])</f>
        <v>114176.85</v>
      </c>
      <c r="P1534" s="15">
        <f>_xlfn.MAXIFS(performance_data[portfolio_value],performance_data[portfolio_id],performance_data[[#This Row],[portfolio_id]],performance_data[date],performance_data[[#This Row],[starting_date]])</f>
        <v>175001.15</v>
      </c>
      <c r="Q1534" s="15">
        <f>performance_data[[#This Row],[latest_value]]-performance_data[[#This Row],[starting_value]]</f>
        <v>-60824.299999999988</v>
      </c>
      <c r="R1534" s="15">
        <f>performance_data[[#This Row],[net_inflows]]-performance_data[[#This Row],[net_outflows]]</f>
        <v>176.83999999999833</v>
      </c>
      <c r="S1534" s="15" t="str">
        <f>IF(performance_data[[#This Row],[net_inflows]]&gt;AVERAGE(performance_data[net_inflows]),"High","Low")</f>
        <v>Low</v>
      </c>
      <c r="T1534" s="15">
        <f>AVERAGEIF(performance_data[inflow_flag],performance_data[[#This Row],[inflow_flag]],performance_data[return_percentage])</f>
        <v>5.0457846277021572</v>
      </c>
      <c r="U1534" s="17">
        <f>IF(performance_data[[#This Row],[return_percentage]]&lt;performance_data[[#This Row],[benchmark_return]],1,0)</f>
        <v>0</v>
      </c>
      <c r="V1534" s="17">
        <f>COUNTIFS(performance_data[portfolio_id],performance_data[[#This Row],[portfolio_id]])</f>
        <v>24</v>
      </c>
      <c r="W1534" s="17">
        <f>COUNTIFS(performance_data[portfolio_id],performance_data[[#This Row],[portfolio_id]],
          performance_data[return_flag],1)</f>
        <v>9</v>
      </c>
      <c r="X1534" s="15">
        <f>performance_data[[#This Row],[underperform_flag_count]]/performance_data[[#This Row],[totalportfoliocount]]</f>
        <v>0.375</v>
      </c>
    </row>
    <row r="1535" spans="1:24" x14ac:dyDescent="0.3">
      <c r="A1535">
        <v>3640</v>
      </c>
      <c r="B1535" s="1">
        <v>44920</v>
      </c>
      <c r="C1535">
        <v>483108.79</v>
      </c>
      <c r="D1535">
        <v>14.19</v>
      </c>
      <c r="E1535">
        <v>13.7</v>
      </c>
      <c r="F1535">
        <v>8258.57</v>
      </c>
      <c r="G1535">
        <v>13974.78</v>
      </c>
      <c r="H1535" t="s">
        <v>2220</v>
      </c>
      <c r="I1535" t="s">
        <v>2217</v>
      </c>
      <c r="J1535">
        <v>12</v>
      </c>
      <c r="K1535" t="s">
        <v>2218</v>
      </c>
      <c r="L1535" t="str">
        <f>IF(performance_data[[#This Row],[return_percentage]]&gt;=performance_data[[#This Row],[benchmark_return]],"Higher","Lower")</f>
        <v>Higher</v>
      </c>
      <c r="M1535" s="14">
        <f xml:space="preserve"> _xlfn.MAXIFS(performance_data[date],performance_data[portfolio_id],performance_data[[#This Row],[portfolio_id]])</f>
        <v>45464</v>
      </c>
      <c r="N1535" s="14">
        <f xml:space="preserve"> _xlfn.MINIFS(performance_data[date],performance_data[portfolio_id],performance_data[[#This Row],[portfolio_id]])</f>
        <v>44856</v>
      </c>
      <c r="O1535" s="15">
        <f>_xlfn.MAXIFS(performance_data[portfolio_value],performance_data[portfolio_id],performance_data[[#This Row],[portfolio_id]],performance_data[date],performance_data[[#This Row],[latest_date]])</f>
        <v>114176.85</v>
      </c>
      <c r="P1535" s="15">
        <f>_xlfn.MAXIFS(performance_data[portfolio_value],performance_data[portfolio_id],performance_data[[#This Row],[portfolio_id]],performance_data[date],performance_data[[#This Row],[starting_date]])</f>
        <v>175001.15</v>
      </c>
      <c r="Q1535" s="15">
        <f>performance_data[[#This Row],[latest_value]]-performance_data[[#This Row],[starting_value]]</f>
        <v>-60824.299999999988</v>
      </c>
      <c r="R1535" s="15">
        <f>performance_data[[#This Row],[net_inflows]]-performance_data[[#This Row],[net_outflows]]</f>
        <v>-5716.2100000000009</v>
      </c>
      <c r="S1535" s="15" t="str">
        <f>IF(performance_data[[#This Row],[net_inflows]]&gt;AVERAGE(performance_data[net_inflows]),"High","Low")</f>
        <v>Low</v>
      </c>
      <c r="T1535" s="15">
        <f>AVERAGEIF(performance_data[inflow_flag],performance_data[[#This Row],[inflow_flag]],performance_data[return_percentage])</f>
        <v>5.0457846277021572</v>
      </c>
      <c r="U1535" s="17">
        <f>IF(performance_data[[#This Row],[return_percentage]]&lt;performance_data[[#This Row],[benchmark_return]],1,0)</f>
        <v>0</v>
      </c>
      <c r="V1535" s="17">
        <f>COUNTIFS(performance_data[portfolio_id],performance_data[[#This Row],[portfolio_id]])</f>
        <v>24</v>
      </c>
      <c r="W1535" s="17">
        <f>COUNTIFS(performance_data[portfolio_id],performance_data[[#This Row],[portfolio_id]],
          performance_data[return_flag],1)</f>
        <v>9</v>
      </c>
      <c r="X1535" s="15">
        <f>performance_data[[#This Row],[underperform_flag_count]]/performance_data[[#This Row],[totalportfoliocount]]</f>
        <v>0.375</v>
      </c>
    </row>
    <row r="1536" spans="1:24" x14ac:dyDescent="0.3">
      <c r="A1536">
        <v>3640</v>
      </c>
      <c r="B1536" s="1">
        <v>45384</v>
      </c>
      <c r="C1536">
        <v>186797.36</v>
      </c>
      <c r="D1536">
        <v>-0.33</v>
      </c>
      <c r="E1536">
        <v>-0.33</v>
      </c>
      <c r="F1536">
        <v>14816.37</v>
      </c>
      <c r="G1536">
        <v>5567.77</v>
      </c>
      <c r="H1536" t="s">
        <v>2205</v>
      </c>
      <c r="I1536" t="s">
        <v>2211</v>
      </c>
      <c r="J1536">
        <v>4</v>
      </c>
      <c r="K1536" t="s">
        <v>2216</v>
      </c>
      <c r="L1536" t="str">
        <f>IF(performance_data[[#This Row],[return_percentage]]&gt;=performance_data[[#This Row],[benchmark_return]],"Higher","Lower")</f>
        <v>Higher</v>
      </c>
      <c r="M1536" s="14">
        <f xml:space="preserve"> _xlfn.MAXIFS(performance_data[date],performance_data[portfolio_id],performance_data[[#This Row],[portfolio_id]])</f>
        <v>45464</v>
      </c>
      <c r="N1536" s="14">
        <f xml:space="preserve"> _xlfn.MINIFS(performance_data[date],performance_data[portfolio_id],performance_data[[#This Row],[portfolio_id]])</f>
        <v>44856</v>
      </c>
      <c r="O1536" s="15">
        <f>_xlfn.MAXIFS(performance_data[portfolio_value],performance_data[portfolio_id],performance_data[[#This Row],[portfolio_id]],performance_data[date],performance_data[[#This Row],[latest_date]])</f>
        <v>114176.85</v>
      </c>
      <c r="P1536" s="15">
        <f>_xlfn.MAXIFS(performance_data[portfolio_value],performance_data[portfolio_id],performance_data[[#This Row],[portfolio_id]],performance_data[date],performance_data[[#This Row],[starting_date]])</f>
        <v>175001.15</v>
      </c>
      <c r="Q1536" s="15">
        <f>performance_data[[#This Row],[latest_value]]-performance_data[[#This Row],[starting_value]]</f>
        <v>-60824.299999999988</v>
      </c>
      <c r="R1536" s="15">
        <f>performance_data[[#This Row],[net_inflows]]-performance_data[[#This Row],[net_outflows]]</f>
        <v>9248.6</v>
      </c>
      <c r="S1536" s="15" t="str">
        <f>IF(performance_data[[#This Row],[net_inflows]]&gt;AVERAGE(performance_data[net_inflows]),"High","Low")</f>
        <v>High</v>
      </c>
      <c r="T1536" s="15">
        <f>AVERAGEIF(performance_data[inflow_flag],performance_data[[#This Row],[inflow_flag]],performance_data[return_percentage])</f>
        <v>4.8467905675459724</v>
      </c>
      <c r="U1536" s="17">
        <f>IF(performance_data[[#This Row],[return_percentage]]&lt;performance_data[[#This Row],[benchmark_return]],1,0)</f>
        <v>0</v>
      </c>
      <c r="V1536" s="17">
        <f>COUNTIFS(performance_data[portfolio_id],performance_data[[#This Row],[portfolio_id]])</f>
        <v>24</v>
      </c>
      <c r="W1536" s="17">
        <f>COUNTIFS(performance_data[portfolio_id],performance_data[[#This Row],[portfolio_id]],
          performance_data[return_flag],1)</f>
        <v>9</v>
      </c>
      <c r="X1536" s="15">
        <f>performance_data[[#This Row],[underperform_flag_count]]/performance_data[[#This Row],[totalportfoliocount]]</f>
        <v>0.375</v>
      </c>
    </row>
    <row r="1537" spans="1:24" x14ac:dyDescent="0.3">
      <c r="A1537">
        <v>3640</v>
      </c>
      <c r="B1537" s="1">
        <v>45000</v>
      </c>
      <c r="C1537">
        <v>224734.1</v>
      </c>
      <c r="D1537">
        <v>18.149999999999999</v>
      </c>
      <c r="E1537">
        <v>16.93</v>
      </c>
      <c r="F1537">
        <v>9766.33</v>
      </c>
      <c r="G1537">
        <v>18767.87</v>
      </c>
      <c r="H1537" t="s">
        <v>2213</v>
      </c>
      <c r="I1537" t="s">
        <v>2206</v>
      </c>
      <c r="J1537">
        <v>3</v>
      </c>
      <c r="K1537" t="s">
        <v>2222</v>
      </c>
      <c r="L1537" t="str">
        <f>IF(performance_data[[#This Row],[return_percentage]]&gt;=performance_data[[#This Row],[benchmark_return]],"Higher","Lower")</f>
        <v>Higher</v>
      </c>
      <c r="M1537" s="14">
        <f xml:space="preserve"> _xlfn.MAXIFS(performance_data[date],performance_data[portfolio_id],performance_data[[#This Row],[portfolio_id]])</f>
        <v>45464</v>
      </c>
      <c r="N1537" s="14">
        <f xml:space="preserve"> _xlfn.MINIFS(performance_data[date],performance_data[portfolio_id],performance_data[[#This Row],[portfolio_id]])</f>
        <v>44856</v>
      </c>
      <c r="O1537" s="15">
        <f>_xlfn.MAXIFS(performance_data[portfolio_value],performance_data[portfolio_id],performance_data[[#This Row],[portfolio_id]],performance_data[date],performance_data[[#This Row],[latest_date]])</f>
        <v>114176.85</v>
      </c>
      <c r="P1537" s="15">
        <f>_xlfn.MAXIFS(performance_data[portfolio_value],performance_data[portfolio_id],performance_data[[#This Row],[portfolio_id]],performance_data[date],performance_data[[#This Row],[starting_date]])</f>
        <v>175001.15</v>
      </c>
      <c r="Q1537" s="15">
        <f>performance_data[[#This Row],[latest_value]]-performance_data[[#This Row],[starting_value]]</f>
        <v>-60824.299999999988</v>
      </c>
      <c r="R1537" s="15">
        <f>performance_data[[#This Row],[net_inflows]]-performance_data[[#This Row],[net_outflows]]</f>
        <v>-9001.5399999999991</v>
      </c>
      <c r="S1537" s="15" t="str">
        <f>IF(performance_data[[#This Row],[net_inflows]]&gt;AVERAGE(performance_data[net_inflows]),"High","Low")</f>
        <v>Low</v>
      </c>
      <c r="T1537" s="15">
        <f>AVERAGEIF(performance_data[inflow_flag],performance_data[[#This Row],[inflow_flag]],performance_data[return_percentage])</f>
        <v>5.0457846277021572</v>
      </c>
      <c r="U1537" s="17">
        <f>IF(performance_data[[#This Row],[return_percentage]]&lt;performance_data[[#This Row],[benchmark_return]],1,0)</f>
        <v>0</v>
      </c>
      <c r="V1537" s="17">
        <f>COUNTIFS(performance_data[portfolio_id],performance_data[[#This Row],[portfolio_id]])</f>
        <v>24</v>
      </c>
      <c r="W1537" s="17">
        <f>COUNTIFS(performance_data[portfolio_id],performance_data[[#This Row],[portfolio_id]],
          performance_data[return_flag],1)</f>
        <v>9</v>
      </c>
      <c r="X1537" s="15">
        <f>performance_data[[#This Row],[underperform_flag_count]]/performance_data[[#This Row],[totalportfoliocount]]</f>
        <v>0.375</v>
      </c>
    </row>
    <row r="1538" spans="1:24" x14ac:dyDescent="0.3">
      <c r="A1538">
        <v>3725</v>
      </c>
      <c r="B1538" s="1">
        <v>45399</v>
      </c>
      <c r="C1538">
        <v>252864.82</v>
      </c>
      <c r="D1538">
        <v>12.68</v>
      </c>
      <c r="E1538">
        <v>13.21</v>
      </c>
      <c r="F1538">
        <v>14922.56</v>
      </c>
      <c r="G1538">
        <v>880.84</v>
      </c>
      <c r="H1538" t="s">
        <v>2205</v>
      </c>
      <c r="I1538" t="s">
        <v>2211</v>
      </c>
      <c r="J1538">
        <v>4</v>
      </c>
      <c r="K1538" t="s">
        <v>2216</v>
      </c>
      <c r="L1538" t="str">
        <f>IF(performance_data[[#This Row],[return_percentage]]&gt;=performance_data[[#This Row],[benchmark_return]],"Higher","Lower")</f>
        <v>Lower</v>
      </c>
      <c r="M1538" s="14">
        <f xml:space="preserve"> _xlfn.MAXIFS(performance_data[date],performance_data[portfolio_id],performance_data[[#This Row],[portfolio_id]])</f>
        <v>45556</v>
      </c>
      <c r="N1538" s="14">
        <f xml:space="preserve"> _xlfn.MINIFS(performance_data[date],performance_data[portfolio_id],performance_data[[#This Row],[portfolio_id]])</f>
        <v>44834</v>
      </c>
      <c r="O1538" s="15">
        <f>_xlfn.MAXIFS(performance_data[portfolio_value],performance_data[portfolio_id],performance_data[[#This Row],[portfolio_id]],performance_data[date],performance_data[[#This Row],[latest_date]])</f>
        <v>248794.32</v>
      </c>
      <c r="P1538" s="15">
        <f>_xlfn.MAXIFS(performance_data[portfolio_value],performance_data[portfolio_id],performance_data[[#This Row],[portfolio_id]],performance_data[date],performance_data[[#This Row],[starting_date]])</f>
        <v>149987.18</v>
      </c>
      <c r="Q1538" s="15">
        <f>performance_data[[#This Row],[latest_value]]-performance_data[[#This Row],[starting_value]]</f>
        <v>98807.140000000014</v>
      </c>
      <c r="R1538" s="15">
        <f>performance_data[[#This Row],[net_inflows]]-performance_data[[#This Row],[net_outflows]]</f>
        <v>14041.72</v>
      </c>
      <c r="S1538" s="15" t="str">
        <f>IF(performance_data[[#This Row],[net_inflows]]&gt;AVERAGE(performance_data[net_inflows]),"High","Low")</f>
        <v>High</v>
      </c>
      <c r="T1538" s="15">
        <f>AVERAGEIF(performance_data[inflow_flag],performance_data[[#This Row],[inflow_flag]],performance_data[return_percentage])</f>
        <v>4.8467905675459724</v>
      </c>
      <c r="U1538" s="17">
        <f>IF(performance_data[[#This Row],[return_percentage]]&lt;performance_data[[#This Row],[benchmark_return]],1,0)</f>
        <v>1</v>
      </c>
      <c r="V1538" s="17">
        <f>COUNTIFS(performance_data[portfolio_id],performance_data[[#This Row],[portfolio_id]])</f>
        <v>26</v>
      </c>
      <c r="W1538" s="17">
        <f>COUNTIFS(performance_data[portfolio_id],performance_data[[#This Row],[portfolio_id]],
          performance_data[return_flag],1)</f>
        <v>12</v>
      </c>
      <c r="X1538" s="15">
        <f>performance_data[[#This Row],[underperform_flag_count]]/performance_data[[#This Row],[totalportfoliocount]]</f>
        <v>0.46153846153846156</v>
      </c>
    </row>
    <row r="1539" spans="1:24" x14ac:dyDescent="0.3">
      <c r="A1539">
        <v>3725</v>
      </c>
      <c r="B1539" s="1">
        <v>45025</v>
      </c>
      <c r="C1539">
        <v>317587.34999999998</v>
      </c>
      <c r="D1539">
        <v>3.06</v>
      </c>
      <c r="E1539">
        <v>3.35</v>
      </c>
      <c r="F1539">
        <v>11415.29</v>
      </c>
      <c r="G1539">
        <v>6963.77</v>
      </c>
      <c r="H1539" t="s">
        <v>2213</v>
      </c>
      <c r="I1539" t="s">
        <v>2211</v>
      </c>
      <c r="J1539">
        <v>4</v>
      </c>
      <c r="K1539" t="s">
        <v>2216</v>
      </c>
      <c r="L1539" t="str">
        <f>IF(performance_data[[#This Row],[return_percentage]]&gt;=performance_data[[#This Row],[benchmark_return]],"Higher","Lower")</f>
        <v>Lower</v>
      </c>
      <c r="M1539" s="14">
        <f xml:space="preserve"> _xlfn.MAXIFS(performance_data[date],performance_data[portfolio_id],performance_data[[#This Row],[portfolio_id]])</f>
        <v>45556</v>
      </c>
      <c r="N1539" s="14">
        <f xml:space="preserve"> _xlfn.MINIFS(performance_data[date],performance_data[portfolio_id],performance_data[[#This Row],[portfolio_id]])</f>
        <v>44834</v>
      </c>
      <c r="O1539" s="15">
        <f>_xlfn.MAXIFS(performance_data[portfolio_value],performance_data[portfolio_id],performance_data[[#This Row],[portfolio_id]],performance_data[date],performance_data[[#This Row],[latest_date]])</f>
        <v>248794.32</v>
      </c>
      <c r="P1539" s="15">
        <f>_xlfn.MAXIFS(performance_data[portfolio_value],performance_data[portfolio_id],performance_data[[#This Row],[portfolio_id]],performance_data[date],performance_data[[#This Row],[starting_date]])</f>
        <v>149987.18</v>
      </c>
      <c r="Q1539" s="15">
        <f>performance_data[[#This Row],[latest_value]]-performance_data[[#This Row],[starting_value]]</f>
        <v>98807.140000000014</v>
      </c>
      <c r="R1539" s="15">
        <f>performance_data[[#This Row],[net_inflows]]-performance_data[[#This Row],[net_outflows]]</f>
        <v>4451.5200000000004</v>
      </c>
      <c r="S1539" s="15" t="str">
        <f>IF(performance_data[[#This Row],[net_inflows]]&gt;AVERAGE(performance_data[net_inflows]),"High","Low")</f>
        <v>High</v>
      </c>
      <c r="T1539" s="15">
        <f>AVERAGEIF(performance_data[inflow_flag],performance_data[[#This Row],[inflow_flag]],performance_data[return_percentage])</f>
        <v>4.8467905675459724</v>
      </c>
      <c r="U1539" s="17">
        <f>IF(performance_data[[#This Row],[return_percentage]]&lt;performance_data[[#This Row],[benchmark_return]],1,0)</f>
        <v>1</v>
      </c>
      <c r="V1539" s="17">
        <f>COUNTIFS(performance_data[portfolio_id],performance_data[[#This Row],[portfolio_id]])</f>
        <v>26</v>
      </c>
      <c r="W1539" s="17">
        <f>COUNTIFS(performance_data[portfolio_id],performance_data[[#This Row],[portfolio_id]],
          performance_data[return_flag],1)</f>
        <v>12</v>
      </c>
      <c r="X1539" s="15">
        <f>performance_data[[#This Row],[underperform_flag_count]]/performance_data[[#This Row],[totalportfoliocount]]</f>
        <v>0.46153846153846156</v>
      </c>
    </row>
    <row r="1540" spans="1:24" x14ac:dyDescent="0.3">
      <c r="A1540">
        <v>3725</v>
      </c>
      <c r="B1540" s="1">
        <v>45169</v>
      </c>
      <c r="C1540">
        <v>427061.35</v>
      </c>
      <c r="D1540">
        <v>15.18</v>
      </c>
      <c r="E1540">
        <v>15.26</v>
      </c>
      <c r="F1540">
        <v>3731.53</v>
      </c>
      <c r="G1540">
        <v>7107.91</v>
      </c>
      <c r="H1540" t="s">
        <v>2213</v>
      </c>
      <c r="I1540" t="s">
        <v>2209</v>
      </c>
      <c r="J1540">
        <v>8</v>
      </c>
      <c r="K1540" t="s">
        <v>2214</v>
      </c>
      <c r="L1540" t="str">
        <f>IF(performance_data[[#This Row],[return_percentage]]&gt;=performance_data[[#This Row],[benchmark_return]],"Higher","Lower")</f>
        <v>Lower</v>
      </c>
      <c r="M1540" s="14">
        <f xml:space="preserve"> _xlfn.MAXIFS(performance_data[date],performance_data[portfolio_id],performance_data[[#This Row],[portfolio_id]])</f>
        <v>45556</v>
      </c>
      <c r="N1540" s="14">
        <f xml:space="preserve"> _xlfn.MINIFS(performance_data[date],performance_data[portfolio_id],performance_data[[#This Row],[portfolio_id]])</f>
        <v>44834</v>
      </c>
      <c r="O1540" s="15">
        <f>_xlfn.MAXIFS(performance_data[portfolio_value],performance_data[portfolio_id],performance_data[[#This Row],[portfolio_id]],performance_data[date],performance_data[[#This Row],[latest_date]])</f>
        <v>248794.32</v>
      </c>
      <c r="P1540" s="15">
        <f>_xlfn.MAXIFS(performance_data[portfolio_value],performance_data[portfolio_id],performance_data[[#This Row],[portfolio_id]],performance_data[date],performance_data[[#This Row],[starting_date]])</f>
        <v>149987.18</v>
      </c>
      <c r="Q1540" s="15">
        <f>performance_data[[#This Row],[latest_value]]-performance_data[[#This Row],[starting_value]]</f>
        <v>98807.140000000014</v>
      </c>
      <c r="R1540" s="15">
        <f>performance_data[[#This Row],[net_inflows]]-performance_data[[#This Row],[net_outflows]]</f>
        <v>-3376.3799999999997</v>
      </c>
      <c r="S1540" s="15" t="str">
        <f>IF(performance_data[[#This Row],[net_inflows]]&gt;AVERAGE(performance_data[net_inflows]),"High","Low")</f>
        <v>Low</v>
      </c>
      <c r="T1540" s="15">
        <f>AVERAGEIF(performance_data[inflow_flag],performance_data[[#This Row],[inflow_flag]],performance_data[return_percentage])</f>
        <v>5.0457846277021572</v>
      </c>
      <c r="U1540" s="17">
        <f>IF(performance_data[[#This Row],[return_percentage]]&lt;performance_data[[#This Row],[benchmark_return]],1,0)</f>
        <v>1</v>
      </c>
      <c r="V1540" s="17">
        <f>COUNTIFS(performance_data[portfolio_id],performance_data[[#This Row],[portfolio_id]])</f>
        <v>26</v>
      </c>
      <c r="W1540" s="17">
        <f>COUNTIFS(performance_data[portfolio_id],performance_data[[#This Row],[portfolio_id]],
          performance_data[return_flag],1)</f>
        <v>12</v>
      </c>
      <c r="X1540" s="15">
        <f>performance_data[[#This Row],[underperform_flag_count]]/performance_data[[#This Row],[totalportfoliocount]]</f>
        <v>0.46153846153846156</v>
      </c>
    </row>
    <row r="1541" spans="1:24" x14ac:dyDescent="0.3">
      <c r="A1541">
        <v>3725</v>
      </c>
      <c r="B1541" s="1">
        <v>45132</v>
      </c>
      <c r="C1541">
        <v>472913.04</v>
      </c>
      <c r="D1541">
        <v>-6.81</v>
      </c>
      <c r="E1541">
        <v>-5.65</v>
      </c>
      <c r="F1541">
        <v>11746.62</v>
      </c>
      <c r="G1541">
        <v>11231.32</v>
      </c>
      <c r="H1541" t="s">
        <v>2213</v>
      </c>
      <c r="I1541" t="s">
        <v>2209</v>
      </c>
      <c r="J1541">
        <v>7</v>
      </c>
      <c r="K1541" t="s">
        <v>2210</v>
      </c>
      <c r="L1541" t="str">
        <f>IF(performance_data[[#This Row],[return_percentage]]&gt;=performance_data[[#This Row],[benchmark_return]],"Higher","Lower")</f>
        <v>Lower</v>
      </c>
      <c r="M1541" s="14">
        <f xml:space="preserve"> _xlfn.MAXIFS(performance_data[date],performance_data[portfolio_id],performance_data[[#This Row],[portfolio_id]])</f>
        <v>45556</v>
      </c>
      <c r="N1541" s="14">
        <f xml:space="preserve"> _xlfn.MINIFS(performance_data[date],performance_data[portfolio_id],performance_data[[#This Row],[portfolio_id]])</f>
        <v>44834</v>
      </c>
      <c r="O1541" s="15">
        <f>_xlfn.MAXIFS(performance_data[portfolio_value],performance_data[portfolio_id],performance_data[[#This Row],[portfolio_id]],performance_data[date],performance_data[[#This Row],[latest_date]])</f>
        <v>248794.32</v>
      </c>
      <c r="P1541" s="15">
        <f>_xlfn.MAXIFS(performance_data[portfolio_value],performance_data[portfolio_id],performance_data[[#This Row],[portfolio_id]],performance_data[date],performance_data[[#This Row],[starting_date]])</f>
        <v>149987.18</v>
      </c>
      <c r="Q1541" s="15">
        <f>performance_data[[#This Row],[latest_value]]-performance_data[[#This Row],[starting_value]]</f>
        <v>98807.140000000014</v>
      </c>
      <c r="R1541" s="15">
        <f>performance_data[[#This Row],[net_inflows]]-performance_data[[#This Row],[net_outflows]]</f>
        <v>515.30000000000109</v>
      </c>
      <c r="S1541" s="15" t="str">
        <f>IF(performance_data[[#This Row],[net_inflows]]&gt;AVERAGE(performance_data[net_inflows]),"High","Low")</f>
        <v>High</v>
      </c>
      <c r="T1541" s="15">
        <f>AVERAGEIF(performance_data[inflow_flag],performance_data[[#This Row],[inflow_flag]],performance_data[return_percentage])</f>
        <v>4.8467905675459724</v>
      </c>
      <c r="U1541" s="17">
        <f>IF(performance_data[[#This Row],[return_percentage]]&lt;performance_data[[#This Row],[benchmark_return]],1,0)</f>
        <v>1</v>
      </c>
      <c r="V1541" s="17">
        <f>COUNTIFS(performance_data[portfolio_id],performance_data[[#This Row],[portfolio_id]])</f>
        <v>26</v>
      </c>
      <c r="W1541" s="17">
        <f>COUNTIFS(performance_data[portfolio_id],performance_data[[#This Row],[portfolio_id]],
          performance_data[return_flag],1)</f>
        <v>12</v>
      </c>
      <c r="X1541" s="15">
        <f>performance_data[[#This Row],[underperform_flag_count]]/performance_data[[#This Row],[totalportfoliocount]]</f>
        <v>0.46153846153846156</v>
      </c>
    </row>
    <row r="1542" spans="1:24" x14ac:dyDescent="0.3">
      <c r="A1542">
        <v>3725</v>
      </c>
      <c r="B1542" s="1">
        <v>45378</v>
      </c>
      <c r="C1542">
        <v>68900.460000000006</v>
      </c>
      <c r="D1542">
        <v>4.7</v>
      </c>
      <c r="E1542">
        <v>5.0199999999999996</v>
      </c>
      <c r="F1542">
        <v>16075.7</v>
      </c>
      <c r="G1542">
        <v>5619.08</v>
      </c>
      <c r="H1542" t="s">
        <v>2205</v>
      </c>
      <c r="I1542" t="s">
        <v>2206</v>
      </c>
      <c r="J1542">
        <v>3</v>
      </c>
      <c r="K1542" t="s">
        <v>2222</v>
      </c>
      <c r="L1542" t="str">
        <f>IF(performance_data[[#This Row],[return_percentage]]&gt;=performance_data[[#This Row],[benchmark_return]],"Higher","Lower")</f>
        <v>Lower</v>
      </c>
      <c r="M1542" s="14">
        <f xml:space="preserve"> _xlfn.MAXIFS(performance_data[date],performance_data[portfolio_id],performance_data[[#This Row],[portfolio_id]])</f>
        <v>45556</v>
      </c>
      <c r="N1542" s="14">
        <f xml:space="preserve"> _xlfn.MINIFS(performance_data[date],performance_data[portfolio_id],performance_data[[#This Row],[portfolio_id]])</f>
        <v>44834</v>
      </c>
      <c r="O1542" s="15">
        <f>_xlfn.MAXIFS(performance_data[portfolio_value],performance_data[portfolio_id],performance_data[[#This Row],[portfolio_id]],performance_data[date],performance_data[[#This Row],[latest_date]])</f>
        <v>248794.32</v>
      </c>
      <c r="P1542" s="15">
        <f>_xlfn.MAXIFS(performance_data[portfolio_value],performance_data[portfolio_id],performance_data[[#This Row],[portfolio_id]],performance_data[date],performance_data[[#This Row],[starting_date]])</f>
        <v>149987.18</v>
      </c>
      <c r="Q1542" s="15">
        <f>performance_data[[#This Row],[latest_value]]-performance_data[[#This Row],[starting_value]]</f>
        <v>98807.140000000014</v>
      </c>
      <c r="R1542" s="15">
        <f>performance_data[[#This Row],[net_inflows]]-performance_data[[#This Row],[net_outflows]]</f>
        <v>10456.620000000001</v>
      </c>
      <c r="S1542" s="15" t="str">
        <f>IF(performance_data[[#This Row],[net_inflows]]&gt;AVERAGE(performance_data[net_inflows]),"High","Low")</f>
        <v>High</v>
      </c>
      <c r="T1542" s="15">
        <f>AVERAGEIF(performance_data[inflow_flag],performance_data[[#This Row],[inflow_flag]],performance_data[return_percentage])</f>
        <v>4.8467905675459724</v>
      </c>
      <c r="U1542" s="17">
        <f>IF(performance_data[[#This Row],[return_percentage]]&lt;performance_data[[#This Row],[benchmark_return]],1,0)</f>
        <v>1</v>
      </c>
      <c r="V1542" s="17">
        <f>COUNTIFS(performance_data[portfolio_id],performance_data[[#This Row],[portfolio_id]])</f>
        <v>26</v>
      </c>
      <c r="W1542" s="17">
        <f>COUNTIFS(performance_data[portfolio_id],performance_data[[#This Row],[portfolio_id]],
          performance_data[return_flag],1)</f>
        <v>12</v>
      </c>
      <c r="X1542" s="15">
        <f>performance_data[[#This Row],[underperform_flag_count]]/performance_data[[#This Row],[totalportfoliocount]]</f>
        <v>0.46153846153846156</v>
      </c>
    </row>
    <row r="1543" spans="1:24" x14ac:dyDescent="0.3">
      <c r="A1543">
        <v>3725</v>
      </c>
      <c r="B1543" s="1">
        <v>45453</v>
      </c>
      <c r="C1543">
        <v>357278.58</v>
      </c>
      <c r="D1543">
        <v>14.51</v>
      </c>
      <c r="E1543">
        <v>14.48</v>
      </c>
      <c r="F1543">
        <v>8267.16</v>
      </c>
      <c r="G1543">
        <v>15092.05</v>
      </c>
      <c r="H1543" t="s">
        <v>2205</v>
      </c>
      <c r="I1543" t="s">
        <v>2211</v>
      </c>
      <c r="J1543">
        <v>6</v>
      </c>
      <c r="K1543" t="s">
        <v>2212</v>
      </c>
      <c r="L1543" t="str">
        <f>IF(performance_data[[#This Row],[return_percentage]]&gt;=performance_data[[#This Row],[benchmark_return]],"Higher","Lower")</f>
        <v>Higher</v>
      </c>
      <c r="M1543" s="14">
        <f xml:space="preserve"> _xlfn.MAXIFS(performance_data[date],performance_data[portfolio_id],performance_data[[#This Row],[portfolio_id]])</f>
        <v>45556</v>
      </c>
      <c r="N1543" s="14">
        <f xml:space="preserve"> _xlfn.MINIFS(performance_data[date],performance_data[portfolio_id],performance_data[[#This Row],[portfolio_id]])</f>
        <v>44834</v>
      </c>
      <c r="O1543" s="15">
        <f>_xlfn.MAXIFS(performance_data[portfolio_value],performance_data[portfolio_id],performance_data[[#This Row],[portfolio_id]],performance_data[date],performance_data[[#This Row],[latest_date]])</f>
        <v>248794.32</v>
      </c>
      <c r="P1543" s="15">
        <f>_xlfn.MAXIFS(performance_data[portfolio_value],performance_data[portfolio_id],performance_data[[#This Row],[portfolio_id]],performance_data[date],performance_data[[#This Row],[starting_date]])</f>
        <v>149987.18</v>
      </c>
      <c r="Q1543" s="15">
        <f>performance_data[[#This Row],[latest_value]]-performance_data[[#This Row],[starting_value]]</f>
        <v>98807.140000000014</v>
      </c>
      <c r="R1543" s="15">
        <f>performance_data[[#This Row],[net_inflows]]-performance_data[[#This Row],[net_outflows]]</f>
        <v>-6824.8899999999994</v>
      </c>
      <c r="S1543" s="15" t="str">
        <f>IF(performance_data[[#This Row],[net_inflows]]&gt;AVERAGE(performance_data[net_inflows]),"High","Low")</f>
        <v>Low</v>
      </c>
      <c r="T1543" s="15">
        <f>AVERAGEIF(performance_data[inflow_flag],performance_data[[#This Row],[inflow_flag]],performance_data[return_percentage])</f>
        <v>5.0457846277021572</v>
      </c>
      <c r="U1543" s="17">
        <f>IF(performance_data[[#This Row],[return_percentage]]&lt;performance_data[[#This Row],[benchmark_return]],1,0)</f>
        <v>0</v>
      </c>
      <c r="V1543" s="17">
        <f>COUNTIFS(performance_data[portfolio_id],performance_data[[#This Row],[portfolio_id]])</f>
        <v>26</v>
      </c>
      <c r="W1543" s="17">
        <f>COUNTIFS(performance_data[portfolio_id],performance_data[[#This Row],[portfolio_id]],
          performance_data[return_flag],1)</f>
        <v>12</v>
      </c>
      <c r="X1543" s="15">
        <f>performance_data[[#This Row],[underperform_flag_count]]/performance_data[[#This Row],[totalportfoliocount]]</f>
        <v>0.46153846153846156</v>
      </c>
    </row>
    <row r="1544" spans="1:24" x14ac:dyDescent="0.3">
      <c r="A1544">
        <v>3725</v>
      </c>
      <c r="B1544" s="1">
        <v>44844</v>
      </c>
      <c r="C1544">
        <v>379802</v>
      </c>
      <c r="D1544">
        <v>-2.11</v>
      </c>
      <c r="E1544">
        <v>-2.35</v>
      </c>
      <c r="F1544">
        <v>8850.94</v>
      </c>
      <c r="G1544">
        <v>6465.41</v>
      </c>
      <c r="H1544" t="s">
        <v>2220</v>
      </c>
      <c r="I1544" t="s">
        <v>2217</v>
      </c>
      <c r="J1544">
        <v>10</v>
      </c>
      <c r="K1544" t="s">
        <v>2224</v>
      </c>
      <c r="L1544" t="str">
        <f>IF(performance_data[[#This Row],[return_percentage]]&gt;=performance_data[[#This Row],[benchmark_return]],"Higher","Lower")</f>
        <v>Higher</v>
      </c>
      <c r="M1544" s="14">
        <f xml:space="preserve"> _xlfn.MAXIFS(performance_data[date],performance_data[portfolio_id],performance_data[[#This Row],[portfolio_id]])</f>
        <v>45556</v>
      </c>
      <c r="N1544" s="14">
        <f xml:space="preserve"> _xlfn.MINIFS(performance_data[date],performance_data[portfolio_id],performance_data[[#This Row],[portfolio_id]])</f>
        <v>44834</v>
      </c>
      <c r="O1544" s="15">
        <f>_xlfn.MAXIFS(performance_data[portfolio_value],performance_data[portfolio_id],performance_data[[#This Row],[portfolio_id]],performance_data[date],performance_data[[#This Row],[latest_date]])</f>
        <v>248794.32</v>
      </c>
      <c r="P1544" s="15">
        <f>_xlfn.MAXIFS(performance_data[portfolio_value],performance_data[portfolio_id],performance_data[[#This Row],[portfolio_id]],performance_data[date],performance_data[[#This Row],[starting_date]])</f>
        <v>149987.18</v>
      </c>
      <c r="Q1544" s="15">
        <f>performance_data[[#This Row],[latest_value]]-performance_data[[#This Row],[starting_value]]</f>
        <v>98807.140000000014</v>
      </c>
      <c r="R1544" s="15">
        <f>performance_data[[#This Row],[net_inflows]]-performance_data[[#This Row],[net_outflows]]</f>
        <v>2385.5300000000007</v>
      </c>
      <c r="S1544" s="15" t="str">
        <f>IF(performance_data[[#This Row],[net_inflows]]&gt;AVERAGE(performance_data[net_inflows]),"High","Low")</f>
        <v>Low</v>
      </c>
      <c r="T1544" s="15">
        <f>AVERAGEIF(performance_data[inflow_flag],performance_data[[#This Row],[inflow_flag]],performance_data[return_percentage])</f>
        <v>5.0457846277021572</v>
      </c>
      <c r="U1544" s="17">
        <f>IF(performance_data[[#This Row],[return_percentage]]&lt;performance_data[[#This Row],[benchmark_return]],1,0)</f>
        <v>0</v>
      </c>
      <c r="V1544" s="17">
        <f>COUNTIFS(performance_data[portfolio_id],performance_data[[#This Row],[portfolio_id]])</f>
        <v>26</v>
      </c>
      <c r="W1544" s="17">
        <f>COUNTIFS(performance_data[portfolio_id],performance_data[[#This Row],[portfolio_id]],
          performance_data[return_flag],1)</f>
        <v>12</v>
      </c>
      <c r="X1544" s="15">
        <f>performance_data[[#This Row],[underperform_flag_count]]/performance_data[[#This Row],[totalportfoliocount]]</f>
        <v>0.46153846153846156</v>
      </c>
    </row>
    <row r="1545" spans="1:24" x14ac:dyDescent="0.3">
      <c r="A1545">
        <v>3725</v>
      </c>
      <c r="B1545" s="1">
        <v>45065</v>
      </c>
      <c r="C1545">
        <v>88898.880000000005</v>
      </c>
      <c r="D1545">
        <v>-0.11</v>
      </c>
      <c r="E1545">
        <v>-0.11</v>
      </c>
      <c r="F1545">
        <v>152.07</v>
      </c>
      <c r="G1545">
        <v>15943.59</v>
      </c>
      <c r="H1545" t="s">
        <v>2213</v>
      </c>
      <c r="I1545" t="s">
        <v>2211</v>
      </c>
      <c r="J1545">
        <v>5</v>
      </c>
      <c r="K1545" t="s">
        <v>2223</v>
      </c>
      <c r="L1545" t="str">
        <f>IF(performance_data[[#This Row],[return_percentage]]&gt;=performance_data[[#This Row],[benchmark_return]],"Higher","Lower")</f>
        <v>Higher</v>
      </c>
      <c r="M1545" s="14">
        <f xml:space="preserve"> _xlfn.MAXIFS(performance_data[date],performance_data[portfolio_id],performance_data[[#This Row],[portfolio_id]])</f>
        <v>45556</v>
      </c>
      <c r="N1545" s="14">
        <f xml:space="preserve"> _xlfn.MINIFS(performance_data[date],performance_data[portfolio_id],performance_data[[#This Row],[portfolio_id]])</f>
        <v>44834</v>
      </c>
      <c r="O1545" s="15">
        <f>_xlfn.MAXIFS(performance_data[portfolio_value],performance_data[portfolio_id],performance_data[[#This Row],[portfolio_id]],performance_data[date],performance_data[[#This Row],[latest_date]])</f>
        <v>248794.32</v>
      </c>
      <c r="P1545" s="15">
        <f>_xlfn.MAXIFS(performance_data[portfolio_value],performance_data[portfolio_id],performance_data[[#This Row],[portfolio_id]],performance_data[date],performance_data[[#This Row],[starting_date]])</f>
        <v>149987.18</v>
      </c>
      <c r="Q1545" s="15">
        <f>performance_data[[#This Row],[latest_value]]-performance_data[[#This Row],[starting_value]]</f>
        <v>98807.140000000014</v>
      </c>
      <c r="R1545" s="15">
        <f>performance_data[[#This Row],[net_inflows]]-performance_data[[#This Row],[net_outflows]]</f>
        <v>-15791.52</v>
      </c>
      <c r="S1545" s="15" t="str">
        <f>IF(performance_data[[#This Row],[net_inflows]]&gt;AVERAGE(performance_data[net_inflows]),"High","Low")</f>
        <v>Low</v>
      </c>
      <c r="T1545" s="15">
        <f>AVERAGEIF(performance_data[inflow_flag],performance_data[[#This Row],[inflow_flag]],performance_data[return_percentage])</f>
        <v>5.0457846277021572</v>
      </c>
      <c r="U1545" s="17">
        <f>IF(performance_data[[#This Row],[return_percentage]]&lt;performance_data[[#This Row],[benchmark_return]],1,0)</f>
        <v>0</v>
      </c>
      <c r="V1545" s="17">
        <f>COUNTIFS(performance_data[portfolio_id],performance_data[[#This Row],[portfolio_id]])</f>
        <v>26</v>
      </c>
      <c r="W1545" s="17">
        <f>COUNTIFS(performance_data[portfolio_id],performance_data[[#This Row],[portfolio_id]],
          performance_data[return_flag],1)</f>
        <v>12</v>
      </c>
      <c r="X1545" s="15">
        <f>performance_data[[#This Row],[underperform_flag_count]]/performance_data[[#This Row],[totalportfoliocount]]</f>
        <v>0.46153846153846156</v>
      </c>
    </row>
    <row r="1546" spans="1:24" x14ac:dyDescent="0.3">
      <c r="A1546">
        <v>3725</v>
      </c>
      <c r="B1546" s="1">
        <v>45400</v>
      </c>
      <c r="C1546">
        <v>338433.22</v>
      </c>
      <c r="D1546">
        <v>-6.31</v>
      </c>
      <c r="E1546">
        <v>-5.07</v>
      </c>
      <c r="F1546">
        <v>8406.66</v>
      </c>
      <c r="G1546">
        <v>19196.919999999998</v>
      </c>
      <c r="H1546" t="s">
        <v>2205</v>
      </c>
      <c r="I1546" t="s">
        <v>2211</v>
      </c>
      <c r="J1546">
        <v>4</v>
      </c>
      <c r="K1546" t="s">
        <v>2216</v>
      </c>
      <c r="L1546" t="str">
        <f>IF(performance_data[[#This Row],[return_percentage]]&gt;=performance_data[[#This Row],[benchmark_return]],"Higher","Lower")</f>
        <v>Lower</v>
      </c>
      <c r="M1546" s="14">
        <f xml:space="preserve"> _xlfn.MAXIFS(performance_data[date],performance_data[portfolio_id],performance_data[[#This Row],[portfolio_id]])</f>
        <v>45556</v>
      </c>
      <c r="N1546" s="14">
        <f xml:space="preserve"> _xlfn.MINIFS(performance_data[date],performance_data[portfolio_id],performance_data[[#This Row],[portfolio_id]])</f>
        <v>44834</v>
      </c>
      <c r="O1546" s="15">
        <f>_xlfn.MAXIFS(performance_data[portfolio_value],performance_data[portfolio_id],performance_data[[#This Row],[portfolio_id]],performance_data[date],performance_data[[#This Row],[latest_date]])</f>
        <v>248794.32</v>
      </c>
      <c r="P1546" s="15">
        <f>_xlfn.MAXIFS(performance_data[portfolio_value],performance_data[portfolio_id],performance_data[[#This Row],[portfolio_id]],performance_data[date],performance_data[[#This Row],[starting_date]])</f>
        <v>149987.18</v>
      </c>
      <c r="Q1546" s="15">
        <f>performance_data[[#This Row],[latest_value]]-performance_data[[#This Row],[starting_value]]</f>
        <v>98807.140000000014</v>
      </c>
      <c r="R1546" s="15">
        <f>performance_data[[#This Row],[net_inflows]]-performance_data[[#This Row],[net_outflows]]</f>
        <v>-10790.259999999998</v>
      </c>
      <c r="S1546" s="15" t="str">
        <f>IF(performance_data[[#This Row],[net_inflows]]&gt;AVERAGE(performance_data[net_inflows]),"High","Low")</f>
        <v>Low</v>
      </c>
      <c r="T1546" s="15">
        <f>AVERAGEIF(performance_data[inflow_flag],performance_data[[#This Row],[inflow_flag]],performance_data[return_percentage])</f>
        <v>5.0457846277021572</v>
      </c>
      <c r="U1546" s="17">
        <f>IF(performance_data[[#This Row],[return_percentage]]&lt;performance_data[[#This Row],[benchmark_return]],1,0)</f>
        <v>1</v>
      </c>
      <c r="V1546" s="17">
        <f>COUNTIFS(performance_data[portfolio_id],performance_data[[#This Row],[portfolio_id]])</f>
        <v>26</v>
      </c>
      <c r="W1546" s="17">
        <f>COUNTIFS(performance_data[portfolio_id],performance_data[[#This Row],[portfolio_id]],
          performance_data[return_flag],1)</f>
        <v>12</v>
      </c>
      <c r="X1546" s="15">
        <f>performance_data[[#This Row],[underperform_flag_count]]/performance_data[[#This Row],[totalportfoliocount]]</f>
        <v>0.46153846153846156</v>
      </c>
    </row>
    <row r="1547" spans="1:24" x14ac:dyDescent="0.3">
      <c r="A1547">
        <v>3725</v>
      </c>
      <c r="B1547" s="1">
        <v>45217</v>
      </c>
      <c r="C1547">
        <v>410790.65</v>
      </c>
      <c r="D1547">
        <v>0.26</v>
      </c>
      <c r="E1547">
        <v>0.24</v>
      </c>
      <c r="F1547">
        <v>2150.31</v>
      </c>
      <c r="G1547">
        <v>4592.22</v>
      </c>
      <c r="H1547" t="s">
        <v>2213</v>
      </c>
      <c r="I1547" t="s">
        <v>2217</v>
      </c>
      <c r="J1547">
        <v>10</v>
      </c>
      <c r="K1547" t="s">
        <v>2224</v>
      </c>
      <c r="L1547" t="str">
        <f>IF(performance_data[[#This Row],[return_percentage]]&gt;=performance_data[[#This Row],[benchmark_return]],"Higher","Lower")</f>
        <v>Higher</v>
      </c>
      <c r="M1547" s="14">
        <f xml:space="preserve"> _xlfn.MAXIFS(performance_data[date],performance_data[portfolio_id],performance_data[[#This Row],[portfolio_id]])</f>
        <v>45556</v>
      </c>
      <c r="N1547" s="14">
        <f xml:space="preserve"> _xlfn.MINIFS(performance_data[date],performance_data[portfolio_id],performance_data[[#This Row],[portfolio_id]])</f>
        <v>44834</v>
      </c>
      <c r="O1547" s="15">
        <f>_xlfn.MAXIFS(performance_data[portfolio_value],performance_data[portfolio_id],performance_data[[#This Row],[portfolio_id]],performance_data[date],performance_data[[#This Row],[latest_date]])</f>
        <v>248794.32</v>
      </c>
      <c r="P1547" s="15">
        <f>_xlfn.MAXIFS(performance_data[portfolio_value],performance_data[portfolio_id],performance_data[[#This Row],[portfolio_id]],performance_data[date],performance_data[[#This Row],[starting_date]])</f>
        <v>149987.18</v>
      </c>
      <c r="Q1547" s="15">
        <f>performance_data[[#This Row],[latest_value]]-performance_data[[#This Row],[starting_value]]</f>
        <v>98807.140000000014</v>
      </c>
      <c r="R1547" s="15">
        <f>performance_data[[#This Row],[net_inflows]]-performance_data[[#This Row],[net_outflows]]</f>
        <v>-2441.9100000000003</v>
      </c>
      <c r="S1547" s="15" t="str">
        <f>IF(performance_data[[#This Row],[net_inflows]]&gt;AVERAGE(performance_data[net_inflows]),"High","Low")</f>
        <v>Low</v>
      </c>
      <c r="T1547" s="15">
        <f>AVERAGEIF(performance_data[inflow_flag],performance_data[[#This Row],[inflow_flag]],performance_data[return_percentage])</f>
        <v>5.0457846277021572</v>
      </c>
      <c r="U1547" s="17">
        <f>IF(performance_data[[#This Row],[return_percentage]]&lt;performance_data[[#This Row],[benchmark_return]],1,0)</f>
        <v>0</v>
      </c>
      <c r="V1547" s="17">
        <f>COUNTIFS(performance_data[portfolio_id],performance_data[[#This Row],[portfolio_id]])</f>
        <v>26</v>
      </c>
      <c r="W1547" s="17">
        <f>COUNTIFS(performance_data[portfolio_id],performance_data[[#This Row],[portfolio_id]],
          performance_data[return_flag],1)</f>
        <v>12</v>
      </c>
      <c r="X1547" s="15">
        <f>performance_data[[#This Row],[underperform_flag_count]]/performance_data[[#This Row],[totalportfoliocount]]</f>
        <v>0.46153846153846156</v>
      </c>
    </row>
    <row r="1548" spans="1:24" x14ac:dyDescent="0.3">
      <c r="A1548">
        <v>3725</v>
      </c>
      <c r="B1548" s="1">
        <v>44901</v>
      </c>
      <c r="C1548">
        <v>417395.22</v>
      </c>
      <c r="D1548">
        <v>12.14</v>
      </c>
      <c r="E1548">
        <v>13.2</v>
      </c>
      <c r="F1548">
        <v>14012.6</v>
      </c>
      <c r="G1548">
        <v>7262.71</v>
      </c>
      <c r="H1548" t="s">
        <v>2220</v>
      </c>
      <c r="I1548" t="s">
        <v>2217</v>
      </c>
      <c r="J1548">
        <v>12</v>
      </c>
      <c r="K1548" t="s">
        <v>2218</v>
      </c>
      <c r="L1548" t="str">
        <f>IF(performance_data[[#This Row],[return_percentage]]&gt;=performance_data[[#This Row],[benchmark_return]],"Higher","Lower")</f>
        <v>Lower</v>
      </c>
      <c r="M1548" s="14">
        <f xml:space="preserve"> _xlfn.MAXIFS(performance_data[date],performance_data[portfolio_id],performance_data[[#This Row],[portfolio_id]])</f>
        <v>45556</v>
      </c>
      <c r="N1548" s="14">
        <f xml:space="preserve"> _xlfn.MINIFS(performance_data[date],performance_data[portfolio_id],performance_data[[#This Row],[portfolio_id]])</f>
        <v>44834</v>
      </c>
      <c r="O1548" s="15">
        <f>_xlfn.MAXIFS(performance_data[portfolio_value],performance_data[portfolio_id],performance_data[[#This Row],[portfolio_id]],performance_data[date],performance_data[[#This Row],[latest_date]])</f>
        <v>248794.32</v>
      </c>
      <c r="P1548" s="15">
        <f>_xlfn.MAXIFS(performance_data[portfolio_value],performance_data[portfolio_id],performance_data[[#This Row],[portfolio_id]],performance_data[date],performance_data[[#This Row],[starting_date]])</f>
        <v>149987.18</v>
      </c>
      <c r="Q1548" s="15">
        <f>performance_data[[#This Row],[latest_value]]-performance_data[[#This Row],[starting_value]]</f>
        <v>98807.140000000014</v>
      </c>
      <c r="R1548" s="15">
        <f>performance_data[[#This Row],[net_inflows]]-performance_data[[#This Row],[net_outflows]]</f>
        <v>6749.89</v>
      </c>
      <c r="S1548" s="15" t="str">
        <f>IF(performance_data[[#This Row],[net_inflows]]&gt;AVERAGE(performance_data[net_inflows]),"High","Low")</f>
        <v>High</v>
      </c>
      <c r="T1548" s="15">
        <f>AVERAGEIF(performance_data[inflow_flag],performance_data[[#This Row],[inflow_flag]],performance_data[return_percentage])</f>
        <v>4.8467905675459724</v>
      </c>
      <c r="U1548" s="17">
        <f>IF(performance_data[[#This Row],[return_percentage]]&lt;performance_data[[#This Row],[benchmark_return]],1,0)</f>
        <v>1</v>
      </c>
      <c r="V1548" s="17">
        <f>COUNTIFS(performance_data[portfolio_id],performance_data[[#This Row],[portfolio_id]])</f>
        <v>26</v>
      </c>
      <c r="W1548" s="17">
        <f>COUNTIFS(performance_data[portfolio_id],performance_data[[#This Row],[portfolio_id]],
          performance_data[return_flag],1)</f>
        <v>12</v>
      </c>
      <c r="X1548" s="15">
        <f>performance_data[[#This Row],[underperform_flag_count]]/performance_data[[#This Row],[totalportfoliocount]]</f>
        <v>0.46153846153846156</v>
      </c>
    </row>
    <row r="1549" spans="1:24" x14ac:dyDescent="0.3">
      <c r="A1549">
        <v>3725</v>
      </c>
      <c r="B1549" s="1">
        <v>44834</v>
      </c>
      <c r="C1549">
        <v>149987.18</v>
      </c>
      <c r="D1549">
        <v>7.95</v>
      </c>
      <c r="E1549">
        <v>9.49</v>
      </c>
      <c r="F1549">
        <v>3778.37</v>
      </c>
      <c r="G1549">
        <v>8382.32</v>
      </c>
      <c r="H1549" t="s">
        <v>2220</v>
      </c>
      <c r="I1549" t="s">
        <v>2209</v>
      </c>
      <c r="J1549">
        <v>9</v>
      </c>
      <c r="K1549" t="s">
        <v>2221</v>
      </c>
      <c r="L1549" t="str">
        <f>IF(performance_data[[#This Row],[return_percentage]]&gt;=performance_data[[#This Row],[benchmark_return]],"Higher","Lower")</f>
        <v>Lower</v>
      </c>
      <c r="M1549" s="14">
        <f xml:space="preserve"> _xlfn.MAXIFS(performance_data[date],performance_data[portfolio_id],performance_data[[#This Row],[portfolio_id]])</f>
        <v>45556</v>
      </c>
      <c r="N1549" s="14">
        <f xml:space="preserve"> _xlfn.MINIFS(performance_data[date],performance_data[portfolio_id],performance_data[[#This Row],[portfolio_id]])</f>
        <v>44834</v>
      </c>
      <c r="O1549" s="15">
        <f>_xlfn.MAXIFS(performance_data[portfolio_value],performance_data[portfolio_id],performance_data[[#This Row],[portfolio_id]],performance_data[date],performance_data[[#This Row],[latest_date]])</f>
        <v>248794.32</v>
      </c>
      <c r="P1549" s="15">
        <f>_xlfn.MAXIFS(performance_data[portfolio_value],performance_data[portfolio_id],performance_data[[#This Row],[portfolio_id]],performance_data[date],performance_data[[#This Row],[starting_date]])</f>
        <v>149987.18</v>
      </c>
      <c r="Q1549" s="15">
        <f>performance_data[[#This Row],[latest_value]]-performance_data[[#This Row],[starting_value]]</f>
        <v>98807.140000000014</v>
      </c>
      <c r="R1549" s="15">
        <f>performance_data[[#This Row],[net_inflows]]-performance_data[[#This Row],[net_outflows]]</f>
        <v>-4603.95</v>
      </c>
      <c r="S1549" s="15" t="str">
        <f>IF(performance_data[[#This Row],[net_inflows]]&gt;AVERAGE(performance_data[net_inflows]),"High","Low")</f>
        <v>Low</v>
      </c>
      <c r="T1549" s="15">
        <f>AVERAGEIF(performance_data[inflow_flag],performance_data[[#This Row],[inflow_flag]],performance_data[return_percentage])</f>
        <v>5.0457846277021572</v>
      </c>
      <c r="U1549" s="17">
        <f>IF(performance_data[[#This Row],[return_percentage]]&lt;performance_data[[#This Row],[benchmark_return]],1,0)</f>
        <v>1</v>
      </c>
      <c r="V1549" s="17">
        <f>COUNTIFS(performance_data[portfolio_id],performance_data[[#This Row],[portfolio_id]])</f>
        <v>26</v>
      </c>
      <c r="W1549" s="17">
        <f>COUNTIFS(performance_data[portfolio_id],performance_data[[#This Row],[portfolio_id]],
          performance_data[return_flag],1)</f>
        <v>12</v>
      </c>
      <c r="X1549" s="15">
        <f>performance_data[[#This Row],[underperform_flag_count]]/performance_data[[#This Row],[totalportfoliocount]]</f>
        <v>0.46153846153846156</v>
      </c>
    </row>
    <row r="1550" spans="1:24" x14ac:dyDescent="0.3">
      <c r="A1550">
        <v>3725</v>
      </c>
      <c r="B1550" s="1">
        <v>44975</v>
      </c>
      <c r="C1550">
        <v>206212.19</v>
      </c>
      <c r="D1550">
        <v>15.24</v>
      </c>
      <c r="E1550">
        <v>14.76</v>
      </c>
      <c r="F1550">
        <v>1742.5</v>
      </c>
      <c r="G1550">
        <v>19032.18</v>
      </c>
      <c r="H1550" t="s">
        <v>2213</v>
      </c>
      <c r="I1550" t="s">
        <v>2206</v>
      </c>
      <c r="J1550">
        <v>2</v>
      </c>
      <c r="K1550" t="s">
        <v>2226</v>
      </c>
      <c r="L1550" t="str">
        <f>IF(performance_data[[#This Row],[return_percentage]]&gt;=performance_data[[#This Row],[benchmark_return]],"Higher","Lower")</f>
        <v>Higher</v>
      </c>
      <c r="M1550" s="14">
        <f xml:space="preserve"> _xlfn.MAXIFS(performance_data[date],performance_data[portfolio_id],performance_data[[#This Row],[portfolio_id]])</f>
        <v>45556</v>
      </c>
      <c r="N1550" s="14">
        <f xml:space="preserve"> _xlfn.MINIFS(performance_data[date],performance_data[portfolio_id],performance_data[[#This Row],[portfolio_id]])</f>
        <v>44834</v>
      </c>
      <c r="O1550" s="15">
        <f>_xlfn.MAXIFS(performance_data[portfolio_value],performance_data[portfolio_id],performance_data[[#This Row],[portfolio_id]],performance_data[date],performance_data[[#This Row],[latest_date]])</f>
        <v>248794.32</v>
      </c>
      <c r="P1550" s="15">
        <f>_xlfn.MAXIFS(performance_data[portfolio_value],performance_data[portfolio_id],performance_data[[#This Row],[portfolio_id]],performance_data[date],performance_data[[#This Row],[starting_date]])</f>
        <v>149987.18</v>
      </c>
      <c r="Q1550" s="15">
        <f>performance_data[[#This Row],[latest_value]]-performance_data[[#This Row],[starting_value]]</f>
        <v>98807.140000000014</v>
      </c>
      <c r="R1550" s="15">
        <f>performance_data[[#This Row],[net_inflows]]-performance_data[[#This Row],[net_outflows]]</f>
        <v>-17289.68</v>
      </c>
      <c r="S1550" s="15" t="str">
        <f>IF(performance_data[[#This Row],[net_inflows]]&gt;AVERAGE(performance_data[net_inflows]),"High","Low")</f>
        <v>Low</v>
      </c>
      <c r="T1550" s="15">
        <f>AVERAGEIF(performance_data[inflow_flag],performance_data[[#This Row],[inflow_flag]],performance_data[return_percentage])</f>
        <v>5.0457846277021572</v>
      </c>
      <c r="U1550" s="17">
        <f>IF(performance_data[[#This Row],[return_percentage]]&lt;performance_data[[#This Row],[benchmark_return]],1,0)</f>
        <v>0</v>
      </c>
      <c r="V1550" s="17">
        <f>COUNTIFS(performance_data[portfolio_id],performance_data[[#This Row],[portfolio_id]])</f>
        <v>26</v>
      </c>
      <c r="W1550" s="17">
        <f>COUNTIFS(performance_data[portfolio_id],performance_data[[#This Row],[portfolio_id]],
          performance_data[return_flag],1)</f>
        <v>12</v>
      </c>
      <c r="X1550" s="15">
        <f>performance_data[[#This Row],[underperform_flag_count]]/performance_data[[#This Row],[totalportfoliocount]]</f>
        <v>0.46153846153846156</v>
      </c>
    </row>
    <row r="1551" spans="1:24" x14ac:dyDescent="0.3">
      <c r="A1551">
        <v>3725</v>
      </c>
      <c r="B1551" s="1">
        <v>45513</v>
      </c>
      <c r="C1551">
        <v>406753.2</v>
      </c>
      <c r="D1551">
        <v>2.94</v>
      </c>
      <c r="E1551">
        <v>3.06</v>
      </c>
      <c r="F1551">
        <v>4437.9799999999996</v>
      </c>
      <c r="G1551">
        <v>5626.67</v>
      </c>
      <c r="H1551" t="s">
        <v>2205</v>
      </c>
      <c r="I1551" t="s">
        <v>2209</v>
      </c>
      <c r="J1551">
        <v>8</v>
      </c>
      <c r="K1551" t="s">
        <v>2214</v>
      </c>
      <c r="L1551" t="str">
        <f>IF(performance_data[[#This Row],[return_percentage]]&gt;=performance_data[[#This Row],[benchmark_return]],"Higher","Lower")</f>
        <v>Lower</v>
      </c>
      <c r="M1551" s="14">
        <f xml:space="preserve"> _xlfn.MAXIFS(performance_data[date],performance_data[portfolio_id],performance_data[[#This Row],[portfolio_id]])</f>
        <v>45556</v>
      </c>
      <c r="N1551" s="14">
        <f xml:space="preserve"> _xlfn.MINIFS(performance_data[date],performance_data[portfolio_id],performance_data[[#This Row],[portfolio_id]])</f>
        <v>44834</v>
      </c>
      <c r="O1551" s="15">
        <f>_xlfn.MAXIFS(performance_data[portfolio_value],performance_data[portfolio_id],performance_data[[#This Row],[portfolio_id]],performance_data[date],performance_data[[#This Row],[latest_date]])</f>
        <v>248794.32</v>
      </c>
      <c r="P1551" s="15">
        <f>_xlfn.MAXIFS(performance_data[portfolio_value],performance_data[portfolio_id],performance_data[[#This Row],[portfolio_id]],performance_data[date],performance_data[[#This Row],[starting_date]])</f>
        <v>149987.18</v>
      </c>
      <c r="Q1551" s="15">
        <f>performance_data[[#This Row],[latest_value]]-performance_data[[#This Row],[starting_value]]</f>
        <v>98807.140000000014</v>
      </c>
      <c r="R1551" s="15">
        <f>performance_data[[#This Row],[net_inflows]]-performance_data[[#This Row],[net_outflows]]</f>
        <v>-1188.6900000000005</v>
      </c>
      <c r="S1551" s="15" t="str">
        <f>IF(performance_data[[#This Row],[net_inflows]]&gt;AVERAGE(performance_data[net_inflows]),"High","Low")</f>
        <v>Low</v>
      </c>
      <c r="T1551" s="15">
        <f>AVERAGEIF(performance_data[inflow_flag],performance_data[[#This Row],[inflow_flag]],performance_data[return_percentage])</f>
        <v>5.0457846277021572</v>
      </c>
      <c r="U1551" s="17">
        <f>IF(performance_data[[#This Row],[return_percentage]]&lt;performance_data[[#This Row],[benchmark_return]],1,0)</f>
        <v>1</v>
      </c>
      <c r="V1551" s="17">
        <f>COUNTIFS(performance_data[portfolio_id],performance_data[[#This Row],[portfolio_id]])</f>
        <v>26</v>
      </c>
      <c r="W1551" s="17">
        <f>COUNTIFS(performance_data[portfolio_id],performance_data[[#This Row],[portfolio_id]],
          performance_data[return_flag],1)</f>
        <v>12</v>
      </c>
      <c r="X1551" s="15">
        <f>performance_data[[#This Row],[underperform_flag_count]]/performance_data[[#This Row],[totalportfoliocount]]</f>
        <v>0.46153846153846156</v>
      </c>
    </row>
    <row r="1552" spans="1:24" x14ac:dyDescent="0.3">
      <c r="A1552">
        <v>3725</v>
      </c>
      <c r="B1552" s="1">
        <v>45372</v>
      </c>
      <c r="C1552">
        <v>450133.99</v>
      </c>
      <c r="D1552">
        <v>-2.92</v>
      </c>
      <c r="E1552">
        <v>-3.48</v>
      </c>
      <c r="F1552">
        <v>8597.14</v>
      </c>
      <c r="G1552">
        <v>11336.69</v>
      </c>
      <c r="H1552" t="s">
        <v>2205</v>
      </c>
      <c r="I1552" t="s">
        <v>2206</v>
      </c>
      <c r="J1552">
        <v>3</v>
      </c>
      <c r="K1552" t="s">
        <v>2222</v>
      </c>
      <c r="L1552" t="str">
        <f>IF(performance_data[[#This Row],[return_percentage]]&gt;=performance_data[[#This Row],[benchmark_return]],"Higher","Lower")</f>
        <v>Higher</v>
      </c>
      <c r="M1552" s="14">
        <f xml:space="preserve"> _xlfn.MAXIFS(performance_data[date],performance_data[portfolio_id],performance_data[[#This Row],[portfolio_id]])</f>
        <v>45556</v>
      </c>
      <c r="N1552" s="14">
        <f xml:space="preserve"> _xlfn.MINIFS(performance_data[date],performance_data[portfolio_id],performance_data[[#This Row],[portfolio_id]])</f>
        <v>44834</v>
      </c>
      <c r="O1552" s="15">
        <f>_xlfn.MAXIFS(performance_data[portfolio_value],performance_data[portfolio_id],performance_data[[#This Row],[portfolio_id]],performance_data[date],performance_data[[#This Row],[latest_date]])</f>
        <v>248794.32</v>
      </c>
      <c r="P1552" s="15">
        <f>_xlfn.MAXIFS(performance_data[portfolio_value],performance_data[portfolio_id],performance_data[[#This Row],[portfolio_id]],performance_data[date],performance_data[[#This Row],[starting_date]])</f>
        <v>149987.18</v>
      </c>
      <c r="Q1552" s="15">
        <f>performance_data[[#This Row],[latest_value]]-performance_data[[#This Row],[starting_value]]</f>
        <v>98807.140000000014</v>
      </c>
      <c r="R1552" s="15">
        <f>performance_data[[#This Row],[net_inflows]]-performance_data[[#This Row],[net_outflows]]</f>
        <v>-2739.5500000000011</v>
      </c>
      <c r="S1552" s="15" t="str">
        <f>IF(performance_data[[#This Row],[net_inflows]]&gt;AVERAGE(performance_data[net_inflows]),"High","Low")</f>
        <v>Low</v>
      </c>
      <c r="T1552" s="15">
        <f>AVERAGEIF(performance_data[inflow_flag],performance_data[[#This Row],[inflow_flag]],performance_data[return_percentage])</f>
        <v>5.0457846277021572</v>
      </c>
      <c r="U1552" s="17">
        <f>IF(performance_data[[#This Row],[return_percentage]]&lt;performance_data[[#This Row],[benchmark_return]],1,0)</f>
        <v>0</v>
      </c>
      <c r="V1552" s="17">
        <f>COUNTIFS(performance_data[portfolio_id],performance_data[[#This Row],[portfolio_id]])</f>
        <v>26</v>
      </c>
      <c r="W1552" s="17">
        <f>COUNTIFS(performance_data[portfolio_id],performance_data[[#This Row],[portfolio_id]],
          performance_data[return_flag],1)</f>
        <v>12</v>
      </c>
      <c r="X1552" s="15">
        <f>performance_data[[#This Row],[underperform_flag_count]]/performance_data[[#This Row],[totalportfoliocount]]</f>
        <v>0.46153846153846156</v>
      </c>
    </row>
    <row r="1553" spans="1:24" x14ac:dyDescent="0.3">
      <c r="A1553">
        <v>3725</v>
      </c>
      <c r="B1553" s="1">
        <v>45239</v>
      </c>
      <c r="C1553">
        <v>58066.89</v>
      </c>
      <c r="D1553">
        <v>10.17</v>
      </c>
      <c r="E1553">
        <v>11.62</v>
      </c>
      <c r="F1553">
        <v>6695.49</v>
      </c>
      <c r="G1553">
        <v>19599.63</v>
      </c>
      <c r="H1553" t="s">
        <v>2213</v>
      </c>
      <c r="I1553" t="s">
        <v>2217</v>
      </c>
      <c r="J1553">
        <v>11</v>
      </c>
      <c r="K1553" t="s">
        <v>2219</v>
      </c>
      <c r="L1553" t="str">
        <f>IF(performance_data[[#This Row],[return_percentage]]&gt;=performance_data[[#This Row],[benchmark_return]],"Higher","Lower")</f>
        <v>Lower</v>
      </c>
      <c r="M1553" s="14">
        <f xml:space="preserve"> _xlfn.MAXIFS(performance_data[date],performance_data[portfolio_id],performance_data[[#This Row],[portfolio_id]])</f>
        <v>45556</v>
      </c>
      <c r="N1553" s="14">
        <f xml:space="preserve"> _xlfn.MINIFS(performance_data[date],performance_data[portfolio_id],performance_data[[#This Row],[portfolio_id]])</f>
        <v>44834</v>
      </c>
      <c r="O1553" s="15">
        <f>_xlfn.MAXIFS(performance_data[portfolio_value],performance_data[portfolio_id],performance_data[[#This Row],[portfolio_id]],performance_data[date],performance_data[[#This Row],[latest_date]])</f>
        <v>248794.32</v>
      </c>
      <c r="P1553" s="15">
        <f>_xlfn.MAXIFS(performance_data[portfolio_value],performance_data[portfolio_id],performance_data[[#This Row],[portfolio_id]],performance_data[date],performance_data[[#This Row],[starting_date]])</f>
        <v>149987.18</v>
      </c>
      <c r="Q1553" s="15">
        <f>performance_data[[#This Row],[latest_value]]-performance_data[[#This Row],[starting_value]]</f>
        <v>98807.140000000014</v>
      </c>
      <c r="R1553" s="15">
        <f>performance_data[[#This Row],[net_inflows]]-performance_data[[#This Row],[net_outflows]]</f>
        <v>-12904.140000000001</v>
      </c>
      <c r="S1553" s="15" t="str">
        <f>IF(performance_data[[#This Row],[net_inflows]]&gt;AVERAGE(performance_data[net_inflows]),"High","Low")</f>
        <v>Low</v>
      </c>
      <c r="T1553" s="15">
        <f>AVERAGEIF(performance_data[inflow_flag],performance_data[[#This Row],[inflow_flag]],performance_data[return_percentage])</f>
        <v>5.0457846277021572</v>
      </c>
      <c r="U1553" s="17">
        <f>IF(performance_data[[#This Row],[return_percentage]]&lt;performance_data[[#This Row],[benchmark_return]],1,0)</f>
        <v>1</v>
      </c>
      <c r="V1553" s="17">
        <f>COUNTIFS(performance_data[portfolio_id],performance_data[[#This Row],[portfolio_id]])</f>
        <v>26</v>
      </c>
      <c r="W1553" s="17">
        <f>COUNTIFS(performance_data[portfolio_id],performance_data[[#This Row],[portfolio_id]],
          performance_data[return_flag],1)</f>
        <v>12</v>
      </c>
      <c r="X1553" s="15">
        <f>performance_data[[#This Row],[underperform_flag_count]]/performance_data[[#This Row],[totalportfoliocount]]</f>
        <v>0.46153846153846156</v>
      </c>
    </row>
    <row r="1554" spans="1:24" x14ac:dyDescent="0.3">
      <c r="A1554">
        <v>3725</v>
      </c>
      <c r="B1554" s="1">
        <v>45371</v>
      </c>
      <c r="C1554">
        <v>281846.42</v>
      </c>
      <c r="D1554">
        <v>4.8899999999999997</v>
      </c>
      <c r="E1554">
        <v>4.28</v>
      </c>
      <c r="F1554">
        <v>3831.96</v>
      </c>
      <c r="G1554">
        <v>17696.39</v>
      </c>
      <c r="H1554" t="s">
        <v>2205</v>
      </c>
      <c r="I1554" t="s">
        <v>2206</v>
      </c>
      <c r="J1554">
        <v>3</v>
      </c>
      <c r="K1554" t="s">
        <v>2222</v>
      </c>
      <c r="L1554" t="str">
        <f>IF(performance_data[[#This Row],[return_percentage]]&gt;=performance_data[[#This Row],[benchmark_return]],"Higher","Lower")</f>
        <v>Higher</v>
      </c>
      <c r="M1554" s="14">
        <f xml:space="preserve"> _xlfn.MAXIFS(performance_data[date],performance_data[portfolio_id],performance_data[[#This Row],[portfolio_id]])</f>
        <v>45556</v>
      </c>
      <c r="N1554" s="14">
        <f xml:space="preserve"> _xlfn.MINIFS(performance_data[date],performance_data[portfolio_id],performance_data[[#This Row],[portfolio_id]])</f>
        <v>44834</v>
      </c>
      <c r="O1554" s="15">
        <f>_xlfn.MAXIFS(performance_data[portfolio_value],performance_data[portfolio_id],performance_data[[#This Row],[portfolio_id]],performance_data[date],performance_data[[#This Row],[latest_date]])</f>
        <v>248794.32</v>
      </c>
      <c r="P1554" s="15">
        <f>_xlfn.MAXIFS(performance_data[portfolio_value],performance_data[portfolio_id],performance_data[[#This Row],[portfolio_id]],performance_data[date],performance_data[[#This Row],[starting_date]])</f>
        <v>149987.18</v>
      </c>
      <c r="Q1554" s="15">
        <f>performance_data[[#This Row],[latest_value]]-performance_data[[#This Row],[starting_value]]</f>
        <v>98807.140000000014</v>
      </c>
      <c r="R1554" s="15">
        <f>performance_data[[#This Row],[net_inflows]]-performance_data[[#This Row],[net_outflows]]</f>
        <v>-13864.43</v>
      </c>
      <c r="S1554" s="15" t="str">
        <f>IF(performance_data[[#This Row],[net_inflows]]&gt;AVERAGE(performance_data[net_inflows]),"High","Low")</f>
        <v>Low</v>
      </c>
      <c r="T1554" s="15">
        <f>AVERAGEIF(performance_data[inflow_flag],performance_data[[#This Row],[inflow_flag]],performance_data[return_percentage])</f>
        <v>5.0457846277021572</v>
      </c>
      <c r="U1554" s="17">
        <f>IF(performance_data[[#This Row],[return_percentage]]&lt;performance_data[[#This Row],[benchmark_return]],1,0)</f>
        <v>0</v>
      </c>
      <c r="V1554" s="17">
        <f>COUNTIFS(performance_data[portfolio_id],performance_data[[#This Row],[portfolio_id]])</f>
        <v>26</v>
      </c>
      <c r="W1554" s="17">
        <f>COUNTIFS(performance_data[portfolio_id],performance_data[[#This Row],[portfolio_id]],
          performance_data[return_flag],1)</f>
        <v>12</v>
      </c>
      <c r="X1554" s="15">
        <f>performance_data[[#This Row],[underperform_flag_count]]/performance_data[[#This Row],[totalportfoliocount]]</f>
        <v>0.46153846153846156</v>
      </c>
    </row>
    <row r="1555" spans="1:24" x14ac:dyDescent="0.3">
      <c r="A1555">
        <v>3725</v>
      </c>
      <c r="B1555" s="1">
        <v>45405</v>
      </c>
      <c r="C1555">
        <v>470691.01</v>
      </c>
      <c r="D1555">
        <v>-7.62</v>
      </c>
      <c r="E1555">
        <v>-8.81</v>
      </c>
      <c r="F1555">
        <v>11551.42</v>
      </c>
      <c r="G1555">
        <v>14040.2</v>
      </c>
      <c r="H1555" t="s">
        <v>2205</v>
      </c>
      <c r="I1555" t="s">
        <v>2211</v>
      </c>
      <c r="J1555">
        <v>4</v>
      </c>
      <c r="K1555" t="s">
        <v>2216</v>
      </c>
      <c r="L1555" t="str">
        <f>IF(performance_data[[#This Row],[return_percentage]]&gt;=performance_data[[#This Row],[benchmark_return]],"Higher","Lower")</f>
        <v>Higher</v>
      </c>
      <c r="M1555" s="14">
        <f xml:space="preserve"> _xlfn.MAXIFS(performance_data[date],performance_data[portfolio_id],performance_data[[#This Row],[portfolio_id]])</f>
        <v>45556</v>
      </c>
      <c r="N1555" s="14">
        <f xml:space="preserve"> _xlfn.MINIFS(performance_data[date],performance_data[portfolio_id],performance_data[[#This Row],[portfolio_id]])</f>
        <v>44834</v>
      </c>
      <c r="O1555" s="15">
        <f>_xlfn.MAXIFS(performance_data[portfolio_value],performance_data[portfolio_id],performance_data[[#This Row],[portfolio_id]],performance_data[date],performance_data[[#This Row],[latest_date]])</f>
        <v>248794.32</v>
      </c>
      <c r="P1555" s="15">
        <f>_xlfn.MAXIFS(performance_data[portfolio_value],performance_data[portfolio_id],performance_data[[#This Row],[portfolio_id]],performance_data[date],performance_data[[#This Row],[starting_date]])</f>
        <v>149987.18</v>
      </c>
      <c r="Q1555" s="15">
        <f>performance_data[[#This Row],[latest_value]]-performance_data[[#This Row],[starting_value]]</f>
        <v>98807.140000000014</v>
      </c>
      <c r="R1555" s="15">
        <f>performance_data[[#This Row],[net_inflows]]-performance_data[[#This Row],[net_outflows]]</f>
        <v>-2488.7800000000007</v>
      </c>
      <c r="S1555" s="15" t="str">
        <f>IF(performance_data[[#This Row],[net_inflows]]&gt;AVERAGE(performance_data[net_inflows]),"High","Low")</f>
        <v>High</v>
      </c>
      <c r="T1555" s="15">
        <f>AVERAGEIF(performance_data[inflow_flag],performance_data[[#This Row],[inflow_flag]],performance_data[return_percentage])</f>
        <v>4.8467905675459724</v>
      </c>
      <c r="U1555" s="17">
        <f>IF(performance_data[[#This Row],[return_percentage]]&lt;performance_data[[#This Row],[benchmark_return]],1,0)</f>
        <v>0</v>
      </c>
      <c r="V1555" s="17">
        <f>COUNTIFS(performance_data[portfolio_id],performance_data[[#This Row],[portfolio_id]])</f>
        <v>26</v>
      </c>
      <c r="W1555" s="17">
        <f>COUNTIFS(performance_data[portfolio_id],performance_data[[#This Row],[portfolio_id]],
          performance_data[return_flag],1)</f>
        <v>12</v>
      </c>
      <c r="X1555" s="15">
        <f>performance_data[[#This Row],[underperform_flag_count]]/performance_data[[#This Row],[totalportfoliocount]]</f>
        <v>0.46153846153846156</v>
      </c>
    </row>
    <row r="1556" spans="1:24" x14ac:dyDescent="0.3">
      <c r="A1556">
        <v>3725</v>
      </c>
      <c r="B1556" s="1">
        <v>45345</v>
      </c>
      <c r="C1556">
        <v>87467.36</v>
      </c>
      <c r="D1556">
        <v>-4.58</v>
      </c>
      <c r="E1556">
        <v>-5.23</v>
      </c>
      <c r="F1556">
        <v>11970.32</v>
      </c>
      <c r="G1556">
        <v>16158.64</v>
      </c>
      <c r="H1556" t="s">
        <v>2205</v>
      </c>
      <c r="I1556" t="s">
        <v>2206</v>
      </c>
      <c r="J1556">
        <v>2</v>
      </c>
      <c r="K1556" t="s">
        <v>2226</v>
      </c>
      <c r="L1556" t="str">
        <f>IF(performance_data[[#This Row],[return_percentage]]&gt;=performance_data[[#This Row],[benchmark_return]],"Higher","Lower")</f>
        <v>Higher</v>
      </c>
      <c r="M1556" s="14">
        <f xml:space="preserve"> _xlfn.MAXIFS(performance_data[date],performance_data[portfolio_id],performance_data[[#This Row],[portfolio_id]])</f>
        <v>45556</v>
      </c>
      <c r="N1556" s="14">
        <f xml:space="preserve"> _xlfn.MINIFS(performance_data[date],performance_data[portfolio_id],performance_data[[#This Row],[portfolio_id]])</f>
        <v>44834</v>
      </c>
      <c r="O1556" s="15">
        <f>_xlfn.MAXIFS(performance_data[portfolio_value],performance_data[portfolio_id],performance_data[[#This Row],[portfolio_id]],performance_data[date],performance_data[[#This Row],[latest_date]])</f>
        <v>248794.32</v>
      </c>
      <c r="P1556" s="15">
        <f>_xlfn.MAXIFS(performance_data[portfolio_value],performance_data[portfolio_id],performance_data[[#This Row],[portfolio_id]],performance_data[date],performance_data[[#This Row],[starting_date]])</f>
        <v>149987.18</v>
      </c>
      <c r="Q1556" s="15">
        <f>performance_data[[#This Row],[latest_value]]-performance_data[[#This Row],[starting_value]]</f>
        <v>98807.140000000014</v>
      </c>
      <c r="R1556" s="15">
        <f>performance_data[[#This Row],[net_inflows]]-performance_data[[#This Row],[net_outflows]]</f>
        <v>-4188.32</v>
      </c>
      <c r="S1556" s="15" t="str">
        <f>IF(performance_data[[#This Row],[net_inflows]]&gt;AVERAGE(performance_data[net_inflows]),"High","Low")</f>
        <v>High</v>
      </c>
      <c r="T1556" s="15">
        <f>AVERAGEIF(performance_data[inflow_flag],performance_data[[#This Row],[inflow_flag]],performance_data[return_percentage])</f>
        <v>4.8467905675459724</v>
      </c>
      <c r="U1556" s="17">
        <f>IF(performance_data[[#This Row],[return_percentage]]&lt;performance_data[[#This Row],[benchmark_return]],1,0)</f>
        <v>0</v>
      </c>
      <c r="V1556" s="17">
        <f>COUNTIFS(performance_data[portfolio_id],performance_data[[#This Row],[portfolio_id]])</f>
        <v>26</v>
      </c>
      <c r="W1556" s="17">
        <f>COUNTIFS(performance_data[portfolio_id],performance_data[[#This Row],[portfolio_id]],
          performance_data[return_flag],1)</f>
        <v>12</v>
      </c>
      <c r="X1556" s="15">
        <f>performance_data[[#This Row],[underperform_flag_count]]/performance_data[[#This Row],[totalportfoliocount]]</f>
        <v>0.46153846153846156</v>
      </c>
    </row>
    <row r="1557" spans="1:24" x14ac:dyDescent="0.3">
      <c r="A1557">
        <v>3725</v>
      </c>
      <c r="B1557" s="1">
        <v>45413</v>
      </c>
      <c r="C1557">
        <v>175011.12</v>
      </c>
      <c r="D1557">
        <v>8.26</v>
      </c>
      <c r="E1557">
        <v>7.52</v>
      </c>
      <c r="F1557">
        <v>10870.5</v>
      </c>
      <c r="G1557">
        <v>3448.57</v>
      </c>
      <c r="H1557" t="s">
        <v>2205</v>
      </c>
      <c r="I1557" t="s">
        <v>2211</v>
      </c>
      <c r="J1557">
        <v>5</v>
      </c>
      <c r="K1557" t="s">
        <v>2223</v>
      </c>
      <c r="L1557" t="str">
        <f>IF(performance_data[[#This Row],[return_percentage]]&gt;=performance_data[[#This Row],[benchmark_return]],"Higher","Lower")</f>
        <v>Higher</v>
      </c>
      <c r="M1557" s="14">
        <f xml:space="preserve"> _xlfn.MAXIFS(performance_data[date],performance_data[portfolio_id],performance_data[[#This Row],[portfolio_id]])</f>
        <v>45556</v>
      </c>
      <c r="N1557" s="14">
        <f xml:space="preserve"> _xlfn.MINIFS(performance_data[date],performance_data[portfolio_id],performance_data[[#This Row],[portfolio_id]])</f>
        <v>44834</v>
      </c>
      <c r="O1557" s="15">
        <f>_xlfn.MAXIFS(performance_data[portfolio_value],performance_data[portfolio_id],performance_data[[#This Row],[portfolio_id]],performance_data[date],performance_data[[#This Row],[latest_date]])</f>
        <v>248794.32</v>
      </c>
      <c r="P1557" s="15">
        <f>_xlfn.MAXIFS(performance_data[portfolio_value],performance_data[portfolio_id],performance_data[[#This Row],[portfolio_id]],performance_data[date],performance_data[[#This Row],[starting_date]])</f>
        <v>149987.18</v>
      </c>
      <c r="Q1557" s="15">
        <f>performance_data[[#This Row],[latest_value]]-performance_data[[#This Row],[starting_value]]</f>
        <v>98807.140000000014</v>
      </c>
      <c r="R1557" s="15">
        <f>performance_data[[#This Row],[net_inflows]]-performance_data[[#This Row],[net_outflows]]</f>
        <v>7421.93</v>
      </c>
      <c r="S1557" s="15" t="str">
        <f>IF(performance_data[[#This Row],[net_inflows]]&gt;AVERAGE(performance_data[net_inflows]),"High","Low")</f>
        <v>High</v>
      </c>
      <c r="T1557" s="15">
        <f>AVERAGEIF(performance_data[inflow_flag],performance_data[[#This Row],[inflow_flag]],performance_data[return_percentage])</f>
        <v>4.8467905675459724</v>
      </c>
      <c r="U1557" s="17">
        <f>IF(performance_data[[#This Row],[return_percentage]]&lt;performance_data[[#This Row],[benchmark_return]],1,0)</f>
        <v>0</v>
      </c>
      <c r="V1557" s="17">
        <f>COUNTIFS(performance_data[portfolio_id],performance_data[[#This Row],[portfolio_id]])</f>
        <v>26</v>
      </c>
      <c r="W1557" s="17">
        <f>COUNTIFS(performance_data[portfolio_id],performance_data[[#This Row],[portfolio_id]],
          performance_data[return_flag],1)</f>
        <v>12</v>
      </c>
      <c r="X1557" s="15">
        <f>performance_data[[#This Row],[underperform_flag_count]]/performance_data[[#This Row],[totalportfoliocount]]</f>
        <v>0.46153846153846156</v>
      </c>
    </row>
    <row r="1558" spans="1:24" x14ac:dyDescent="0.3">
      <c r="A1558">
        <v>3725</v>
      </c>
      <c r="B1558" s="1">
        <v>45036</v>
      </c>
      <c r="C1558">
        <v>412773.27</v>
      </c>
      <c r="D1558">
        <v>-8.74</v>
      </c>
      <c r="E1558">
        <v>-8.68</v>
      </c>
      <c r="F1558">
        <v>19758.990000000002</v>
      </c>
      <c r="G1558">
        <v>5640.21</v>
      </c>
      <c r="H1558" t="s">
        <v>2213</v>
      </c>
      <c r="I1558" t="s">
        <v>2211</v>
      </c>
      <c r="J1558">
        <v>4</v>
      </c>
      <c r="K1558" t="s">
        <v>2216</v>
      </c>
      <c r="L1558" t="str">
        <f>IF(performance_data[[#This Row],[return_percentage]]&gt;=performance_data[[#This Row],[benchmark_return]],"Higher","Lower")</f>
        <v>Lower</v>
      </c>
      <c r="M1558" s="14">
        <f xml:space="preserve"> _xlfn.MAXIFS(performance_data[date],performance_data[portfolio_id],performance_data[[#This Row],[portfolio_id]])</f>
        <v>45556</v>
      </c>
      <c r="N1558" s="14">
        <f xml:space="preserve"> _xlfn.MINIFS(performance_data[date],performance_data[portfolio_id],performance_data[[#This Row],[portfolio_id]])</f>
        <v>44834</v>
      </c>
      <c r="O1558" s="15">
        <f>_xlfn.MAXIFS(performance_data[portfolio_value],performance_data[portfolio_id],performance_data[[#This Row],[portfolio_id]],performance_data[date],performance_data[[#This Row],[latest_date]])</f>
        <v>248794.32</v>
      </c>
      <c r="P1558" s="15">
        <f>_xlfn.MAXIFS(performance_data[portfolio_value],performance_data[portfolio_id],performance_data[[#This Row],[portfolio_id]],performance_data[date],performance_data[[#This Row],[starting_date]])</f>
        <v>149987.18</v>
      </c>
      <c r="Q1558" s="15">
        <f>performance_data[[#This Row],[latest_value]]-performance_data[[#This Row],[starting_value]]</f>
        <v>98807.140000000014</v>
      </c>
      <c r="R1558" s="15">
        <f>performance_data[[#This Row],[net_inflows]]-performance_data[[#This Row],[net_outflows]]</f>
        <v>14118.780000000002</v>
      </c>
      <c r="S1558" s="15" t="str">
        <f>IF(performance_data[[#This Row],[net_inflows]]&gt;AVERAGE(performance_data[net_inflows]),"High","Low")</f>
        <v>High</v>
      </c>
      <c r="T1558" s="15">
        <f>AVERAGEIF(performance_data[inflow_flag],performance_data[[#This Row],[inflow_flag]],performance_data[return_percentage])</f>
        <v>4.8467905675459724</v>
      </c>
      <c r="U1558" s="17">
        <f>IF(performance_data[[#This Row],[return_percentage]]&lt;performance_data[[#This Row],[benchmark_return]],1,0)</f>
        <v>1</v>
      </c>
      <c r="V1558" s="17">
        <f>COUNTIFS(performance_data[portfolio_id],performance_data[[#This Row],[portfolio_id]])</f>
        <v>26</v>
      </c>
      <c r="W1558" s="17">
        <f>COUNTIFS(performance_data[portfolio_id],performance_data[[#This Row],[portfolio_id]],
          performance_data[return_flag],1)</f>
        <v>12</v>
      </c>
      <c r="X1558" s="15">
        <f>performance_data[[#This Row],[underperform_flag_count]]/performance_data[[#This Row],[totalportfoliocount]]</f>
        <v>0.46153846153846156</v>
      </c>
    </row>
    <row r="1559" spans="1:24" x14ac:dyDescent="0.3">
      <c r="A1559">
        <v>3725</v>
      </c>
      <c r="B1559" s="1">
        <v>44868</v>
      </c>
      <c r="C1559">
        <v>175273.35</v>
      </c>
      <c r="D1559">
        <v>-0.28000000000000003</v>
      </c>
      <c r="E1559">
        <v>-0.32</v>
      </c>
      <c r="F1559">
        <v>4605.8500000000004</v>
      </c>
      <c r="G1559">
        <v>2310.59</v>
      </c>
      <c r="H1559" t="s">
        <v>2220</v>
      </c>
      <c r="I1559" t="s">
        <v>2217</v>
      </c>
      <c r="J1559">
        <v>11</v>
      </c>
      <c r="K1559" t="s">
        <v>2219</v>
      </c>
      <c r="L1559" t="str">
        <f>IF(performance_data[[#This Row],[return_percentage]]&gt;=performance_data[[#This Row],[benchmark_return]],"Higher","Lower")</f>
        <v>Higher</v>
      </c>
      <c r="M1559" s="14">
        <f xml:space="preserve"> _xlfn.MAXIFS(performance_data[date],performance_data[portfolio_id],performance_data[[#This Row],[portfolio_id]])</f>
        <v>45556</v>
      </c>
      <c r="N1559" s="14">
        <f xml:space="preserve"> _xlfn.MINIFS(performance_data[date],performance_data[portfolio_id],performance_data[[#This Row],[portfolio_id]])</f>
        <v>44834</v>
      </c>
      <c r="O1559" s="15">
        <f>_xlfn.MAXIFS(performance_data[portfolio_value],performance_data[portfolio_id],performance_data[[#This Row],[portfolio_id]],performance_data[date],performance_data[[#This Row],[latest_date]])</f>
        <v>248794.32</v>
      </c>
      <c r="P1559" s="15">
        <f>_xlfn.MAXIFS(performance_data[portfolio_value],performance_data[portfolio_id],performance_data[[#This Row],[portfolio_id]],performance_data[date],performance_data[[#This Row],[starting_date]])</f>
        <v>149987.18</v>
      </c>
      <c r="Q1559" s="15">
        <f>performance_data[[#This Row],[latest_value]]-performance_data[[#This Row],[starting_value]]</f>
        <v>98807.140000000014</v>
      </c>
      <c r="R1559" s="15">
        <f>performance_data[[#This Row],[net_inflows]]-performance_data[[#This Row],[net_outflows]]</f>
        <v>2295.2600000000002</v>
      </c>
      <c r="S1559" s="15" t="str">
        <f>IF(performance_data[[#This Row],[net_inflows]]&gt;AVERAGE(performance_data[net_inflows]),"High","Low")</f>
        <v>Low</v>
      </c>
      <c r="T1559" s="15">
        <f>AVERAGEIF(performance_data[inflow_flag],performance_data[[#This Row],[inflow_flag]],performance_data[return_percentage])</f>
        <v>5.0457846277021572</v>
      </c>
      <c r="U1559" s="17">
        <f>IF(performance_data[[#This Row],[return_percentage]]&lt;performance_data[[#This Row],[benchmark_return]],1,0)</f>
        <v>0</v>
      </c>
      <c r="V1559" s="17">
        <f>COUNTIFS(performance_data[portfolio_id],performance_data[[#This Row],[portfolio_id]])</f>
        <v>26</v>
      </c>
      <c r="W1559" s="17">
        <f>COUNTIFS(performance_data[portfolio_id],performance_data[[#This Row],[portfolio_id]],
          performance_data[return_flag],1)</f>
        <v>12</v>
      </c>
      <c r="X1559" s="15">
        <f>performance_data[[#This Row],[underperform_flag_count]]/performance_data[[#This Row],[totalportfoliocount]]</f>
        <v>0.46153846153846156</v>
      </c>
    </row>
    <row r="1560" spans="1:24" x14ac:dyDescent="0.3">
      <c r="A1560">
        <v>3725</v>
      </c>
      <c r="B1560" s="1">
        <v>45556</v>
      </c>
      <c r="C1560">
        <v>248794.32</v>
      </c>
      <c r="D1560">
        <v>5.57</v>
      </c>
      <c r="E1560">
        <v>4.75</v>
      </c>
      <c r="F1560">
        <v>4313.3599999999997</v>
      </c>
      <c r="G1560">
        <v>13094.44</v>
      </c>
      <c r="H1560" t="s">
        <v>2205</v>
      </c>
      <c r="I1560" t="s">
        <v>2209</v>
      </c>
      <c r="J1560">
        <v>9</v>
      </c>
      <c r="K1560" t="s">
        <v>2221</v>
      </c>
      <c r="L1560" t="str">
        <f>IF(performance_data[[#This Row],[return_percentage]]&gt;=performance_data[[#This Row],[benchmark_return]],"Higher","Lower")</f>
        <v>Higher</v>
      </c>
      <c r="M1560" s="14">
        <f xml:space="preserve"> _xlfn.MAXIFS(performance_data[date],performance_data[portfolio_id],performance_data[[#This Row],[portfolio_id]])</f>
        <v>45556</v>
      </c>
      <c r="N1560" s="14">
        <f xml:space="preserve"> _xlfn.MINIFS(performance_data[date],performance_data[portfolio_id],performance_data[[#This Row],[portfolio_id]])</f>
        <v>44834</v>
      </c>
      <c r="O1560" s="15">
        <f>_xlfn.MAXIFS(performance_data[portfolio_value],performance_data[portfolio_id],performance_data[[#This Row],[portfolio_id]],performance_data[date],performance_data[[#This Row],[latest_date]])</f>
        <v>248794.32</v>
      </c>
      <c r="P1560" s="15">
        <f>_xlfn.MAXIFS(performance_data[portfolio_value],performance_data[portfolio_id],performance_data[[#This Row],[portfolio_id]],performance_data[date],performance_data[[#This Row],[starting_date]])</f>
        <v>149987.18</v>
      </c>
      <c r="Q1560" s="15">
        <f>performance_data[[#This Row],[latest_value]]-performance_data[[#This Row],[starting_value]]</f>
        <v>98807.140000000014</v>
      </c>
      <c r="R1560" s="15">
        <f>performance_data[[#This Row],[net_inflows]]-performance_data[[#This Row],[net_outflows]]</f>
        <v>-8781.0800000000017</v>
      </c>
      <c r="S1560" s="15" t="str">
        <f>IF(performance_data[[#This Row],[net_inflows]]&gt;AVERAGE(performance_data[net_inflows]),"High","Low")</f>
        <v>Low</v>
      </c>
      <c r="T1560" s="15">
        <f>AVERAGEIF(performance_data[inflow_flag],performance_data[[#This Row],[inflow_flag]],performance_data[return_percentage])</f>
        <v>5.0457846277021572</v>
      </c>
      <c r="U1560" s="17">
        <f>IF(performance_data[[#This Row],[return_percentage]]&lt;performance_data[[#This Row],[benchmark_return]],1,0)</f>
        <v>0</v>
      </c>
      <c r="V1560" s="17">
        <f>COUNTIFS(performance_data[portfolio_id],performance_data[[#This Row],[portfolio_id]])</f>
        <v>26</v>
      </c>
      <c r="W1560" s="17">
        <f>COUNTIFS(performance_data[portfolio_id],performance_data[[#This Row],[portfolio_id]],
          performance_data[return_flag],1)</f>
        <v>12</v>
      </c>
      <c r="X1560" s="15">
        <f>performance_data[[#This Row],[underperform_flag_count]]/performance_data[[#This Row],[totalportfoliocount]]</f>
        <v>0.46153846153846156</v>
      </c>
    </row>
    <row r="1561" spans="1:24" x14ac:dyDescent="0.3">
      <c r="A1561">
        <v>3725</v>
      </c>
      <c r="B1561" s="1">
        <v>45555</v>
      </c>
      <c r="C1561">
        <v>163670.04</v>
      </c>
      <c r="D1561">
        <v>-3.28</v>
      </c>
      <c r="E1561">
        <v>-3.74</v>
      </c>
      <c r="F1561">
        <v>14529.46</v>
      </c>
      <c r="G1561">
        <v>11730.44</v>
      </c>
      <c r="H1561" t="s">
        <v>2205</v>
      </c>
      <c r="I1561" t="s">
        <v>2209</v>
      </c>
      <c r="J1561">
        <v>9</v>
      </c>
      <c r="K1561" t="s">
        <v>2221</v>
      </c>
      <c r="L1561" t="str">
        <f>IF(performance_data[[#This Row],[return_percentage]]&gt;=performance_data[[#This Row],[benchmark_return]],"Higher","Lower")</f>
        <v>Higher</v>
      </c>
      <c r="M1561" s="14">
        <f xml:space="preserve"> _xlfn.MAXIFS(performance_data[date],performance_data[portfolio_id],performance_data[[#This Row],[portfolio_id]])</f>
        <v>45556</v>
      </c>
      <c r="N1561" s="14">
        <f xml:space="preserve"> _xlfn.MINIFS(performance_data[date],performance_data[portfolio_id],performance_data[[#This Row],[portfolio_id]])</f>
        <v>44834</v>
      </c>
      <c r="O1561" s="15">
        <f>_xlfn.MAXIFS(performance_data[portfolio_value],performance_data[portfolio_id],performance_data[[#This Row],[portfolio_id]],performance_data[date],performance_data[[#This Row],[latest_date]])</f>
        <v>248794.32</v>
      </c>
      <c r="P1561" s="15">
        <f>_xlfn.MAXIFS(performance_data[portfolio_value],performance_data[portfolio_id],performance_data[[#This Row],[portfolio_id]],performance_data[date],performance_data[[#This Row],[starting_date]])</f>
        <v>149987.18</v>
      </c>
      <c r="Q1561" s="15">
        <f>performance_data[[#This Row],[latest_value]]-performance_data[[#This Row],[starting_value]]</f>
        <v>98807.140000000014</v>
      </c>
      <c r="R1561" s="15">
        <f>performance_data[[#This Row],[net_inflows]]-performance_data[[#This Row],[net_outflows]]</f>
        <v>2799.0199999999986</v>
      </c>
      <c r="S1561" s="15" t="str">
        <f>IF(performance_data[[#This Row],[net_inflows]]&gt;AVERAGE(performance_data[net_inflows]),"High","Low")</f>
        <v>High</v>
      </c>
      <c r="T1561" s="15">
        <f>AVERAGEIF(performance_data[inflow_flag],performance_data[[#This Row],[inflow_flag]],performance_data[return_percentage])</f>
        <v>4.8467905675459724</v>
      </c>
      <c r="U1561" s="17">
        <f>IF(performance_data[[#This Row],[return_percentage]]&lt;performance_data[[#This Row],[benchmark_return]],1,0)</f>
        <v>0</v>
      </c>
      <c r="V1561" s="17">
        <f>COUNTIFS(performance_data[portfolio_id],performance_data[[#This Row],[portfolio_id]])</f>
        <v>26</v>
      </c>
      <c r="W1561" s="17">
        <f>COUNTIFS(performance_data[portfolio_id],performance_data[[#This Row],[portfolio_id]],
          performance_data[return_flag],1)</f>
        <v>12</v>
      </c>
      <c r="X1561" s="15">
        <f>performance_data[[#This Row],[underperform_flag_count]]/performance_data[[#This Row],[totalportfoliocount]]</f>
        <v>0.46153846153846156</v>
      </c>
    </row>
    <row r="1562" spans="1:24" x14ac:dyDescent="0.3">
      <c r="A1562">
        <v>3725</v>
      </c>
      <c r="B1562" s="1">
        <v>45491</v>
      </c>
      <c r="C1562">
        <v>236413.04</v>
      </c>
      <c r="D1562">
        <v>0.83</v>
      </c>
      <c r="E1562">
        <v>0.75</v>
      </c>
      <c r="F1562">
        <v>10694.35</v>
      </c>
      <c r="G1562">
        <v>15523</v>
      </c>
      <c r="H1562" t="s">
        <v>2205</v>
      </c>
      <c r="I1562" t="s">
        <v>2209</v>
      </c>
      <c r="J1562">
        <v>7</v>
      </c>
      <c r="K1562" t="s">
        <v>2210</v>
      </c>
      <c r="L1562" t="str">
        <f>IF(performance_data[[#This Row],[return_percentage]]&gt;=performance_data[[#This Row],[benchmark_return]],"Higher","Lower")</f>
        <v>Higher</v>
      </c>
      <c r="M1562" s="14">
        <f xml:space="preserve"> _xlfn.MAXIFS(performance_data[date],performance_data[portfolio_id],performance_data[[#This Row],[portfolio_id]])</f>
        <v>45556</v>
      </c>
      <c r="N1562" s="14">
        <f xml:space="preserve"> _xlfn.MINIFS(performance_data[date],performance_data[portfolio_id],performance_data[[#This Row],[portfolio_id]])</f>
        <v>44834</v>
      </c>
      <c r="O1562" s="15">
        <f>_xlfn.MAXIFS(performance_data[portfolio_value],performance_data[portfolio_id],performance_data[[#This Row],[portfolio_id]],performance_data[date],performance_data[[#This Row],[latest_date]])</f>
        <v>248794.32</v>
      </c>
      <c r="P1562" s="15">
        <f>_xlfn.MAXIFS(performance_data[portfolio_value],performance_data[portfolio_id],performance_data[[#This Row],[portfolio_id]],performance_data[date],performance_data[[#This Row],[starting_date]])</f>
        <v>149987.18</v>
      </c>
      <c r="Q1562" s="15">
        <f>performance_data[[#This Row],[latest_value]]-performance_data[[#This Row],[starting_value]]</f>
        <v>98807.140000000014</v>
      </c>
      <c r="R1562" s="15">
        <f>performance_data[[#This Row],[net_inflows]]-performance_data[[#This Row],[net_outflows]]</f>
        <v>-4828.6499999999996</v>
      </c>
      <c r="S1562" s="15" t="str">
        <f>IF(performance_data[[#This Row],[net_inflows]]&gt;AVERAGE(performance_data[net_inflows]),"High","Low")</f>
        <v>High</v>
      </c>
      <c r="T1562" s="15">
        <f>AVERAGEIF(performance_data[inflow_flag],performance_data[[#This Row],[inflow_flag]],performance_data[return_percentage])</f>
        <v>4.8467905675459724</v>
      </c>
      <c r="U1562" s="17">
        <f>IF(performance_data[[#This Row],[return_percentage]]&lt;performance_data[[#This Row],[benchmark_return]],1,0)</f>
        <v>0</v>
      </c>
      <c r="V1562" s="17">
        <f>COUNTIFS(performance_data[portfolio_id],performance_data[[#This Row],[portfolio_id]])</f>
        <v>26</v>
      </c>
      <c r="W1562" s="17">
        <f>COUNTIFS(performance_data[portfolio_id],performance_data[[#This Row],[portfolio_id]],
          performance_data[return_flag],1)</f>
        <v>12</v>
      </c>
      <c r="X1562" s="15">
        <f>performance_data[[#This Row],[underperform_flag_count]]/performance_data[[#This Row],[totalportfoliocount]]</f>
        <v>0.46153846153846156</v>
      </c>
    </row>
    <row r="1563" spans="1:24" x14ac:dyDescent="0.3">
      <c r="A1563">
        <v>3725</v>
      </c>
      <c r="B1563" s="1">
        <v>44959</v>
      </c>
      <c r="C1563">
        <v>179897.37</v>
      </c>
      <c r="D1563">
        <v>-9.85</v>
      </c>
      <c r="E1563">
        <v>-9.6199999999999992</v>
      </c>
      <c r="F1563">
        <v>13770.07</v>
      </c>
      <c r="G1563">
        <v>14084.02</v>
      </c>
      <c r="H1563" t="s">
        <v>2213</v>
      </c>
      <c r="I1563" t="s">
        <v>2206</v>
      </c>
      <c r="J1563">
        <v>2</v>
      </c>
      <c r="K1563" t="s">
        <v>2226</v>
      </c>
      <c r="L1563" t="str">
        <f>IF(performance_data[[#This Row],[return_percentage]]&gt;=performance_data[[#This Row],[benchmark_return]],"Higher","Lower")</f>
        <v>Lower</v>
      </c>
      <c r="M1563" s="14">
        <f xml:space="preserve"> _xlfn.MAXIFS(performance_data[date],performance_data[portfolio_id],performance_data[[#This Row],[portfolio_id]])</f>
        <v>45556</v>
      </c>
      <c r="N1563" s="14">
        <f xml:space="preserve"> _xlfn.MINIFS(performance_data[date],performance_data[portfolio_id],performance_data[[#This Row],[portfolio_id]])</f>
        <v>44834</v>
      </c>
      <c r="O1563" s="15">
        <f>_xlfn.MAXIFS(performance_data[portfolio_value],performance_data[portfolio_id],performance_data[[#This Row],[portfolio_id]],performance_data[date],performance_data[[#This Row],[latest_date]])</f>
        <v>248794.32</v>
      </c>
      <c r="P1563" s="15">
        <f>_xlfn.MAXIFS(performance_data[portfolio_value],performance_data[portfolio_id],performance_data[[#This Row],[portfolio_id]],performance_data[date],performance_data[[#This Row],[starting_date]])</f>
        <v>149987.18</v>
      </c>
      <c r="Q1563" s="15">
        <f>performance_data[[#This Row],[latest_value]]-performance_data[[#This Row],[starting_value]]</f>
        <v>98807.140000000014</v>
      </c>
      <c r="R1563" s="15">
        <f>performance_data[[#This Row],[net_inflows]]-performance_data[[#This Row],[net_outflows]]</f>
        <v>-313.95000000000073</v>
      </c>
      <c r="S1563" s="15" t="str">
        <f>IF(performance_data[[#This Row],[net_inflows]]&gt;AVERAGE(performance_data[net_inflows]),"High","Low")</f>
        <v>High</v>
      </c>
      <c r="T1563" s="15">
        <f>AVERAGEIF(performance_data[inflow_flag],performance_data[[#This Row],[inflow_flag]],performance_data[return_percentage])</f>
        <v>4.8467905675459724</v>
      </c>
      <c r="U1563" s="17">
        <f>IF(performance_data[[#This Row],[return_percentage]]&lt;performance_data[[#This Row],[benchmark_return]],1,0)</f>
        <v>1</v>
      </c>
      <c r="V1563" s="17">
        <f>COUNTIFS(performance_data[portfolio_id],performance_data[[#This Row],[portfolio_id]])</f>
        <v>26</v>
      </c>
      <c r="W1563" s="17">
        <f>COUNTIFS(performance_data[portfolio_id],performance_data[[#This Row],[portfolio_id]],
          performance_data[return_flag],1)</f>
        <v>12</v>
      </c>
      <c r="X1563" s="15">
        <f>performance_data[[#This Row],[underperform_flag_count]]/performance_data[[#This Row],[totalportfoliocount]]</f>
        <v>0.46153846153846156</v>
      </c>
    </row>
    <row r="1564" spans="1:24" x14ac:dyDescent="0.3">
      <c r="A1564">
        <v>3758</v>
      </c>
      <c r="B1564" s="1">
        <v>45174</v>
      </c>
      <c r="C1564">
        <v>498884.43</v>
      </c>
      <c r="D1564">
        <v>13</v>
      </c>
      <c r="E1564">
        <v>12</v>
      </c>
      <c r="F1564">
        <v>8120.1</v>
      </c>
      <c r="G1564">
        <v>16322.03</v>
      </c>
      <c r="H1564" t="s">
        <v>2213</v>
      </c>
      <c r="I1564" t="s">
        <v>2209</v>
      </c>
      <c r="J1564">
        <v>9</v>
      </c>
      <c r="K1564" t="s">
        <v>2221</v>
      </c>
      <c r="L1564" t="str">
        <f>IF(performance_data[[#This Row],[return_percentage]]&gt;=performance_data[[#This Row],[benchmark_return]],"Higher","Lower")</f>
        <v>Higher</v>
      </c>
      <c r="M1564" s="14">
        <f xml:space="preserve"> _xlfn.MAXIFS(performance_data[date],performance_data[portfolio_id],performance_data[[#This Row],[portfolio_id]])</f>
        <v>45512</v>
      </c>
      <c r="N1564" s="14">
        <f xml:space="preserve"> _xlfn.MINIFS(performance_data[date],performance_data[portfolio_id],performance_data[[#This Row],[portfolio_id]])</f>
        <v>44833</v>
      </c>
      <c r="O1564" s="15">
        <f>_xlfn.MAXIFS(performance_data[portfolio_value],performance_data[portfolio_id],performance_data[[#This Row],[portfolio_id]],performance_data[date],performance_data[[#This Row],[latest_date]])</f>
        <v>35013.050000000003</v>
      </c>
      <c r="P1564" s="15">
        <f>_xlfn.MAXIFS(performance_data[portfolio_value],performance_data[portfolio_id],performance_data[[#This Row],[portfolio_id]],performance_data[date],performance_data[[#This Row],[starting_date]])</f>
        <v>347735.52</v>
      </c>
      <c r="Q1564" s="15">
        <f>performance_data[[#This Row],[latest_value]]-performance_data[[#This Row],[starting_value]]</f>
        <v>-312722.47000000003</v>
      </c>
      <c r="R1564" s="15">
        <f>performance_data[[#This Row],[net_inflows]]-performance_data[[#This Row],[net_outflows]]</f>
        <v>-8201.93</v>
      </c>
      <c r="S1564" s="15" t="str">
        <f>IF(performance_data[[#This Row],[net_inflows]]&gt;AVERAGE(performance_data[net_inflows]),"High","Low")</f>
        <v>Low</v>
      </c>
      <c r="T1564" s="15">
        <f>AVERAGEIF(performance_data[inflow_flag],performance_data[[#This Row],[inflow_flag]],performance_data[return_percentage])</f>
        <v>5.0457846277021572</v>
      </c>
      <c r="U1564" s="17">
        <f>IF(performance_data[[#This Row],[return_percentage]]&lt;performance_data[[#This Row],[benchmark_return]],1,0)</f>
        <v>0</v>
      </c>
      <c r="V1564" s="17">
        <f>COUNTIFS(performance_data[portfolio_id],performance_data[[#This Row],[portfolio_id]])</f>
        <v>24</v>
      </c>
      <c r="W1564" s="17">
        <f>COUNTIFS(performance_data[portfolio_id],performance_data[[#This Row],[portfolio_id]],
          performance_data[return_flag],1)</f>
        <v>12</v>
      </c>
      <c r="X1564" s="15">
        <f>performance_data[[#This Row],[underperform_flag_count]]/performance_data[[#This Row],[totalportfoliocount]]</f>
        <v>0.5</v>
      </c>
    </row>
    <row r="1565" spans="1:24" x14ac:dyDescent="0.3">
      <c r="A1565">
        <v>3758</v>
      </c>
      <c r="B1565" s="1">
        <v>45069</v>
      </c>
      <c r="C1565">
        <v>246737.9</v>
      </c>
      <c r="D1565">
        <v>-8.9499999999999993</v>
      </c>
      <c r="E1565">
        <v>-10.68</v>
      </c>
      <c r="F1565">
        <v>14891.6</v>
      </c>
      <c r="G1565">
        <v>18553.09</v>
      </c>
      <c r="H1565" t="s">
        <v>2213</v>
      </c>
      <c r="I1565" t="s">
        <v>2211</v>
      </c>
      <c r="J1565">
        <v>5</v>
      </c>
      <c r="K1565" t="s">
        <v>2223</v>
      </c>
      <c r="L1565" t="str">
        <f>IF(performance_data[[#This Row],[return_percentage]]&gt;=performance_data[[#This Row],[benchmark_return]],"Higher","Lower")</f>
        <v>Higher</v>
      </c>
      <c r="M1565" s="14">
        <f xml:space="preserve"> _xlfn.MAXIFS(performance_data[date],performance_data[portfolio_id],performance_data[[#This Row],[portfolio_id]])</f>
        <v>45512</v>
      </c>
      <c r="N1565" s="14">
        <f xml:space="preserve"> _xlfn.MINIFS(performance_data[date],performance_data[portfolio_id],performance_data[[#This Row],[portfolio_id]])</f>
        <v>44833</v>
      </c>
      <c r="O1565" s="15">
        <f>_xlfn.MAXIFS(performance_data[portfolio_value],performance_data[portfolio_id],performance_data[[#This Row],[portfolio_id]],performance_data[date],performance_data[[#This Row],[latest_date]])</f>
        <v>35013.050000000003</v>
      </c>
      <c r="P1565" s="15">
        <f>_xlfn.MAXIFS(performance_data[portfolio_value],performance_data[portfolio_id],performance_data[[#This Row],[portfolio_id]],performance_data[date],performance_data[[#This Row],[starting_date]])</f>
        <v>347735.52</v>
      </c>
      <c r="Q1565" s="15">
        <f>performance_data[[#This Row],[latest_value]]-performance_data[[#This Row],[starting_value]]</f>
        <v>-312722.47000000003</v>
      </c>
      <c r="R1565" s="15">
        <f>performance_data[[#This Row],[net_inflows]]-performance_data[[#This Row],[net_outflows]]</f>
        <v>-3661.49</v>
      </c>
      <c r="S1565" s="15" t="str">
        <f>IF(performance_data[[#This Row],[net_inflows]]&gt;AVERAGE(performance_data[net_inflows]),"High","Low")</f>
        <v>High</v>
      </c>
      <c r="T1565" s="15">
        <f>AVERAGEIF(performance_data[inflow_flag],performance_data[[#This Row],[inflow_flag]],performance_data[return_percentage])</f>
        <v>4.8467905675459724</v>
      </c>
      <c r="U1565" s="17">
        <f>IF(performance_data[[#This Row],[return_percentage]]&lt;performance_data[[#This Row],[benchmark_return]],1,0)</f>
        <v>0</v>
      </c>
      <c r="V1565" s="17">
        <f>COUNTIFS(performance_data[portfolio_id],performance_data[[#This Row],[portfolio_id]])</f>
        <v>24</v>
      </c>
      <c r="W1565" s="17">
        <f>COUNTIFS(performance_data[portfolio_id],performance_data[[#This Row],[portfolio_id]],
          performance_data[return_flag],1)</f>
        <v>12</v>
      </c>
      <c r="X1565" s="15">
        <f>performance_data[[#This Row],[underperform_flag_count]]/performance_data[[#This Row],[totalportfoliocount]]</f>
        <v>0.5</v>
      </c>
    </row>
    <row r="1566" spans="1:24" x14ac:dyDescent="0.3">
      <c r="A1566">
        <v>3758</v>
      </c>
      <c r="B1566" s="1">
        <v>44833</v>
      </c>
      <c r="C1566">
        <v>347735.52</v>
      </c>
      <c r="D1566">
        <v>6.14</v>
      </c>
      <c r="E1566">
        <v>7.2</v>
      </c>
      <c r="F1566">
        <v>19208.5</v>
      </c>
      <c r="G1566">
        <v>15176.79</v>
      </c>
      <c r="H1566" t="s">
        <v>2220</v>
      </c>
      <c r="I1566" t="s">
        <v>2209</v>
      </c>
      <c r="J1566">
        <v>9</v>
      </c>
      <c r="K1566" t="s">
        <v>2221</v>
      </c>
      <c r="L1566" t="str">
        <f>IF(performance_data[[#This Row],[return_percentage]]&gt;=performance_data[[#This Row],[benchmark_return]],"Higher","Lower")</f>
        <v>Lower</v>
      </c>
      <c r="M1566" s="14">
        <f xml:space="preserve"> _xlfn.MAXIFS(performance_data[date],performance_data[portfolio_id],performance_data[[#This Row],[portfolio_id]])</f>
        <v>45512</v>
      </c>
      <c r="N1566" s="14">
        <f xml:space="preserve"> _xlfn.MINIFS(performance_data[date],performance_data[portfolio_id],performance_data[[#This Row],[portfolio_id]])</f>
        <v>44833</v>
      </c>
      <c r="O1566" s="15">
        <f>_xlfn.MAXIFS(performance_data[portfolio_value],performance_data[portfolio_id],performance_data[[#This Row],[portfolio_id]],performance_data[date],performance_data[[#This Row],[latest_date]])</f>
        <v>35013.050000000003</v>
      </c>
      <c r="P1566" s="15">
        <f>_xlfn.MAXIFS(performance_data[portfolio_value],performance_data[portfolio_id],performance_data[[#This Row],[portfolio_id]],performance_data[date],performance_data[[#This Row],[starting_date]])</f>
        <v>347735.52</v>
      </c>
      <c r="Q1566" s="15">
        <f>performance_data[[#This Row],[latest_value]]-performance_data[[#This Row],[starting_value]]</f>
        <v>-312722.47000000003</v>
      </c>
      <c r="R1566" s="15">
        <f>performance_data[[#This Row],[net_inflows]]-performance_data[[#This Row],[net_outflows]]</f>
        <v>4031.7099999999991</v>
      </c>
      <c r="S1566" s="15" t="str">
        <f>IF(performance_data[[#This Row],[net_inflows]]&gt;AVERAGE(performance_data[net_inflows]),"High","Low")</f>
        <v>High</v>
      </c>
      <c r="T1566" s="15">
        <f>AVERAGEIF(performance_data[inflow_flag],performance_data[[#This Row],[inflow_flag]],performance_data[return_percentage])</f>
        <v>4.8467905675459724</v>
      </c>
      <c r="U1566" s="17">
        <f>IF(performance_data[[#This Row],[return_percentage]]&lt;performance_data[[#This Row],[benchmark_return]],1,0)</f>
        <v>1</v>
      </c>
      <c r="V1566" s="17">
        <f>COUNTIFS(performance_data[portfolio_id],performance_data[[#This Row],[portfolio_id]])</f>
        <v>24</v>
      </c>
      <c r="W1566" s="17">
        <f>COUNTIFS(performance_data[portfolio_id],performance_data[[#This Row],[portfolio_id]],
          performance_data[return_flag],1)</f>
        <v>12</v>
      </c>
      <c r="X1566" s="15">
        <f>performance_data[[#This Row],[underperform_flag_count]]/performance_data[[#This Row],[totalportfoliocount]]</f>
        <v>0.5</v>
      </c>
    </row>
    <row r="1567" spans="1:24" x14ac:dyDescent="0.3">
      <c r="A1567">
        <v>3758</v>
      </c>
      <c r="B1567" s="1">
        <v>44902</v>
      </c>
      <c r="C1567">
        <v>445450.23999999999</v>
      </c>
      <c r="D1567">
        <v>18.34</v>
      </c>
      <c r="E1567">
        <v>17.11</v>
      </c>
      <c r="F1567">
        <v>18695.740000000002</v>
      </c>
      <c r="G1567">
        <v>10052.32</v>
      </c>
      <c r="H1567" t="s">
        <v>2220</v>
      </c>
      <c r="I1567" t="s">
        <v>2217</v>
      </c>
      <c r="J1567">
        <v>12</v>
      </c>
      <c r="K1567" t="s">
        <v>2218</v>
      </c>
      <c r="L1567" t="str">
        <f>IF(performance_data[[#This Row],[return_percentage]]&gt;=performance_data[[#This Row],[benchmark_return]],"Higher","Lower")</f>
        <v>Higher</v>
      </c>
      <c r="M1567" s="14">
        <f xml:space="preserve"> _xlfn.MAXIFS(performance_data[date],performance_data[portfolio_id],performance_data[[#This Row],[portfolio_id]])</f>
        <v>45512</v>
      </c>
      <c r="N1567" s="14">
        <f xml:space="preserve"> _xlfn.MINIFS(performance_data[date],performance_data[portfolio_id],performance_data[[#This Row],[portfolio_id]])</f>
        <v>44833</v>
      </c>
      <c r="O1567" s="15">
        <f>_xlfn.MAXIFS(performance_data[portfolio_value],performance_data[portfolio_id],performance_data[[#This Row],[portfolio_id]],performance_data[date],performance_data[[#This Row],[latest_date]])</f>
        <v>35013.050000000003</v>
      </c>
      <c r="P1567" s="15">
        <f>_xlfn.MAXIFS(performance_data[portfolio_value],performance_data[portfolio_id],performance_data[[#This Row],[portfolio_id]],performance_data[date],performance_data[[#This Row],[starting_date]])</f>
        <v>347735.52</v>
      </c>
      <c r="Q1567" s="15">
        <f>performance_data[[#This Row],[latest_value]]-performance_data[[#This Row],[starting_value]]</f>
        <v>-312722.47000000003</v>
      </c>
      <c r="R1567" s="15">
        <f>performance_data[[#This Row],[net_inflows]]-performance_data[[#This Row],[net_outflows]]</f>
        <v>8643.4200000000019</v>
      </c>
      <c r="S1567" s="15" t="str">
        <f>IF(performance_data[[#This Row],[net_inflows]]&gt;AVERAGE(performance_data[net_inflows]),"High","Low")</f>
        <v>High</v>
      </c>
      <c r="T1567" s="15">
        <f>AVERAGEIF(performance_data[inflow_flag],performance_data[[#This Row],[inflow_flag]],performance_data[return_percentage])</f>
        <v>4.8467905675459724</v>
      </c>
      <c r="U1567" s="17">
        <f>IF(performance_data[[#This Row],[return_percentage]]&lt;performance_data[[#This Row],[benchmark_return]],1,0)</f>
        <v>0</v>
      </c>
      <c r="V1567" s="17">
        <f>COUNTIFS(performance_data[portfolio_id],performance_data[[#This Row],[portfolio_id]])</f>
        <v>24</v>
      </c>
      <c r="W1567" s="17">
        <f>COUNTIFS(performance_data[portfolio_id],performance_data[[#This Row],[portfolio_id]],
          performance_data[return_flag],1)</f>
        <v>12</v>
      </c>
      <c r="X1567" s="15">
        <f>performance_data[[#This Row],[underperform_flag_count]]/performance_data[[#This Row],[totalportfoliocount]]</f>
        <v>0.5</v>
      </c>
    </row>
    <row r="1568" spans="1:24" x14ac:dyDescent="0.3">
      <c r="A1568">
        <v>3758</v>
      </c>
      <c r="B1568" s="1">
        <v>44953</v>
      </c>
      <c r="C1568">
        <v>325287.14</v>
      </c>
      <c r="D1568">
        <v>17.5</v>
      </c>
      <c r="E1568">
        <v>19.91</v>
      </c>
      <c r="F1568">
        <v>10223.209999999999</v>
      </c>
      <c r="G1568">
        <v>18800.84</v>
      </c>
      <c r="H1568" t="s">
        <v>2213</v>
      </c>
      <c r="I1568" t="s">
        <v>2206</v>
      </c>
      <c r="J1568">
        <v>1</v>
      </c>
      <c r="K1568" t="s">
        <v>2207</v>
      </c>
      <c r="L1568" t="str">
        <f>IF(performance_data[[#This Row],[return_percentage]]&gt;=performance_data[[#This Row],[benchmark_return]],"Higher","Lower")</f>
        <v>Lower</v>
      </c>
      <c r="M1568" s="14">
        <f xml:space="preserve"> _xlfn.MAXIFS(performance_data[date],performance_data[portfolio_id],performance_data[[#This Row],[portfolio_id]])</f>
        <v>45512</v>
      </c>
      <c r="N1568" s="14">
        <f xml:space="preserve"> _xlfn.MINIFS(performance_data[date],performance_data[portfolio_id],performance_data[[#This Row],[portfolio_id]])</f>
        <v>44833</v>
      </c>
      <c r="O1568" s="15">
        <f>_xlfn.MAXIFS(performance_data[portfolio_value],performance_data[portfolio_id],performance_data[[#This Row],[portfolio_id]],performance_data[date],performance_data[[#This Row],[latest_date]])</f>
        <v>35013.050000000003</v>
      </c>
      <c r="P1568" s="15">
        <f>_xlfn.MAXIFS(performance_data[portfolio_value],performance_data[portfolio_id],performance_data[[#This Row],[portfolio_id]],performance_data[date],performance_data[[#This Row],[starting_date]])</f>
        <v>347735.52</v>
      </c>
      <c r="Q1568" s="15">
        <f>performance_data[[#This Row],[latest_value]]-performance_data[[#This Row],[starting_value]]</f>
        <v>-312722.47000000003</v>
      </c>
      <c r="R1568" s="15">
        <f>performance_data[[#This Row],[net_inflows]]-performance_data[[#This Row],[net_outflows]]</f>
        <v>-8577.630000000001</v>
      </c>
      <c r="S1568" s="15" t="str">
        <f>IF(performance_data[[#This Row],[net_inflows]]&gt;AVERAGE(performance_data[net_inflows]),"High","Low")</f>
        <v>High</v>
      </c>
      <c r="T1568" s="15">
        <f>AVERAGEIF(performance_data[inflow_flag],performance_data[[#This Row],[inflow_flag]],performance_data[return_percentage])</f>
        <v>4.8467905675459724</v>
      </c>
      <c r="U1568" s="17">
        <f>IF(performance_data[[#This Row],[return_percentage]]&lt;performance_data[[#This Row],[benchmark_return]],1,0)</f>
        <v>1</v>
      </c>
      <c r="V1568" s="17">
        <f>COUNTIFS(performance_data[portfolio_id],performance_data[[#This Row],[portfolio_id]])</f>
        <v>24</v>
      </c>
      <c r="W1568" s="17">
        <f>COUNTIFS(performance_data[portfolio_id],performance_data[[#This Row],[portfolio_id]],
          performance_data[return_flag],1)</f>
        <v>12</v>
      </c>
      <c r="X1568" s="15">
        <f>performance_data[[#This Row],[underperform_flag_count]]/performance_data[[#This Row],[totalportfoliocount]]</f>
        <v>0.5</v>
      </c>
    </row>
    <row r="1569" spans="1:24" x14ac:dyDescent="0.3">
      <c r="A1569">
        <v>3758</v>
      </c>
      <c r="B1569" s="1">
        <v>45512</v>
      </c>
      <c r="C1569">
        <v>35013.050000000003</v>
      </c>
      <c r="D1569">
        <v>14.03</v>
      </c>
      <c r="E1569">
        <v>14.77</v>
      </c>
      <c r="F1569">
        <v>18565.439999999999</v>
      </c>
      <c r="G1569">
        <v>8183.57</v>
      </c>
      <c r="H1569" t="s">
        <v>2205</v>
      </c>
      <c r="I1569" t="s">
        <v>2209</v>
      </c>
      <c r="J1569">
        <v>8</v>
      </c>
      <c r="K1569" t="s">
        <v>2214</v>
      </c>
      <c r="L1569" t="str">
        <f>IF(performance_data[[#This Row],[return_percentage]]&gt;=performance_data[[#This Row],[benchmark_return]],"Higher","Lower")</f>
        <v>Lower</v>
      </c>
      <c r="M1569" s="14">
        <f xml:space="preserve"> _xlfn.MAXIFS(performance_data[date],performance_data[portfolio_id],performance_data[[#This Row],[portfolio_id]])</f>
        <v>45512</v>
      </c>
      <c r="N1569" s="14">
        <f xml:space="preserve"> _xlfn.MINIFS(performance_data[date],performance_data[portfolio_id],performance_data[[#This Row],[portfolio_id]])</f>
        <v>44833</v>
      </c>
      <c r="O1569" s="15">
        <f>_xlfn.MAXIFS(performance_data[portfolio_value],performance_data[portfolio_id],performance_data[[#This Row],[portfolio_id]],performance_data[date],performance_data[[#This Row],[latest_date]])</f>
        <v>35013.050000000003</v>
      </c>
      <c r="P1569" s="15">
        <f>_xlfn.MAXIFS(performance_data[portfolio_value],performance_data[portfolio_id],performance_data[[#This Row],[portfolio_id]],performance_data[date],performance_data[[#This Row],[starting_date]])</f>
        <v>347735.52</v>
      </c>
      <c r="Q1569" s="15">
        <f>performance_data[[#This Row],[latest_value]]-performance_data[[#This Row],[starting_value]]</f>
        <v>-312722.47000000003</v>
      </c>
      <c r="R1569" s="15">
        <f>performance_data[[#This Row],[net_inflows]]-performance_data[[#This Row],[net_outflows]]</f>
        <v>10381.869999999999</v>
      </c>
      <c r="S1569" s="15" t="str">
        <f>IF(performance_data[[#This Row],[net_inflows]]&gt;AVERAGE(performance_data[net_inflows]),"High","Low")</f>
        <v>High</v>
      </c>
      <c r="T1569" s="15">
        <f>AVERAGEIF(performance_data[inflow_flag],performance_data[[#This Row],[inflow_flag]],performance_data[return_percentage])</f>
        <v>4.8467905675459724</v>
      </c>
      <c r="U1569" s="17">
        <f>IF(performance_data[[#This Row],[return_percentage]]&lt;performance_data[[#This Row],[benchmark_return]],1,0)</f>
        <v>1</v>
      </c>
      <c r="V1569" s="17">
        <f>COUNTIFS(performance_data[portfolio_id],performance_data[[#This Row],[portfolio_id]])</f>
        <v>24</v>
      </c>
      <c r="W1569" s="17">
        <f>COUNTIFS(performance_data[portfolio_id],performance_data[[#This Row],[portfolio_id]],
          performance_data[return_flag],1)</f>
        <v>12</v>
      </c>
      <c r="X1569" s="15">
        <f>performance_data[[#This Row],[underperform_flag_count]]/performance_data[[#This Row],[totalportfoliocount]]</f>
        <v>0.5</v>
      </c>
    </row>
    <row r="1570" spans="1:24" x14ac:dyDescent="0.3">
      <c r="A1570">
        <v>3758</v>
      </c>
      <c r="B1570" s="1">
        <v>44893</v>
      </c>
      <c r="C1570">
        <v>385900.99</v>
      </c>
      <c r="D1570">
        <v>-4.1399999999999997</v>
      </c>
      <c r="E1570">
        <v>-4.82</v>
      </c>
      <c r="F1570">
        <v>11716.61</v>
      </c>
      <c r="G1570">
        <v>12502.59</v>
      </c>
      <c r="H1570" t="s">
        <v>2220</v>
      </c>
      <c r="I1570" t="s">
        <v>2217</v>
      </c>
      <c r="J1570">
        <v>11</v>
      </c>
      <c r="K1570" t="s">
        <v>2219</v>
      </c>
      <c r="L1570" t="str">
        <f>IF(performance_data[[#This Row],[return_percentage]]&gt;=performance_data[[#This Row],[benchmark_return]],"Higher","Lower")</f>
        <v>Higher</v>
      </c>
      <c r="M1570" s="14">
        <f xml:space="preserve"> _xlfn.MAXIFS(performance_data[date],performance_data[portfolio_id],performance_data[[#This Row],[portfolio_id]])</f>
        <v>45512</v>
      </c>
      <c r="N1570" s="14">
        <f xml:space="preserve"> _xlfn.MINIFS(performance_data[date],performance_data[portfolio_id],performance_data[[#This Row],[portfolio_id]])</f>
        <v>44833</v>
      </c>
      <c r="O1570" s="15">
        <f>_xlfn.MAXIFS(performance_data[portfolio_value],performance_data[portfolio_id],performance_data[[#This Row],[portfolio_id]],performance_data[date],performance_data[[#This Row],[latest_date]])</f>
        <v>35013.050000000003</v>
      </c>
      <c r="P1570" s="15">
        <f>_xlfn.MAXIFS(performance_data[portfolio_value],performance_data[portfolio_id],performance_data[[#This Row],[portfolio_id]],performance_data[date],performance_data[[#This Row],[starting_date]])</f>
        <v>347735.52</v>
      </c>
      <c r="Q1570" s="15">
        <f>performance_data[[#This Row],[latest_value]]-performance_data[[#This Row],[starting_value]]</f>
        <v>-312722.47000000003</v>
      </c>
      <c r="R1570" s="15">
        <f>performance_data[[#This Row],[net_inflows]]-performance_data[[#This Row],[net_outflows]]</f>
        <v>-785.97999999999956</v>
      </c>
      <c r="S1570" s="15" t="str">
        <f>IF(performance_data[[#This Row],[net_inflows]]&gt;AVERAGE(performance_data[net_inflows]),"High","Low")</f>
        <v>High</v>
      </c>
      <c r="T1570" s="15">
        <f>AVERAGEIF(performance_data[inflow_flag],performance_data[[#This Row],[inflow_flag]],performance_data[return_percentage])</f>
        <v>4.8467905675459724</v>
      </c>
      <c r="U1570" s="17">
        <f>IF(performance_data[[#This Row],[return_percentage]]&lt;performance_data[[#This Row],[benchmark_return]],1,0)</f>
        <v>0</v>
      </c>
      <c r="V1570" s="17">
        <f>COUNTIFS(performance_data[portfolio_id],performance_data[[#This Row],[portfolio_id]])</f>
        <v>24</v>
      </c>
      <c r="W1570" s="17">
        <f>COUNTIFS(performance_data[portfolio_id],performance_data[[#This Row],[portfolio_id]],
          performance_data[return_flag],1)</f>
        <v>12</v>
      </c>
      <c r="X1570" s="15">
        <f>performance_data[[#This Row],[underperform_flag_count]]/performance_data[[#This Row],[totalportfoliocount]]</f>
        <v>0.5</v>
      </c>
    </row>
    <row r="1571" spans="1:24" x14ac:dyDescent="0.3">
      <c r="A1571">
        <v>3758</v>
      </c>
      <c r="B1571" s="1">
        <v>45478</v>
      </c>
      <c r="C1571">
        <v>220518.52</v>
      </c>
      <c r="D1571">
        <v>-0.32</v>
      </c>
      <c r="E1571">
        <v>-0.28999999999999998</v>
      </c>
      <c r="F1571">
        <v>3066.93</v>
      </c>
      <c r="G1571">
        <v>3983.11</v>
      </c>
      <c r="H1571" t="s">
        <v>2205</v>
      </c>
      <c r="I1571" t="s">
        <v>2209</v>
      </c>
      <c r="J1571">
        <v>7</v>
      </c>
      <c r="K1571" t="s">
        <v>2210</v>
      </c>
      <c r="L1571" t="str">
        <f>IF(performance_data[[#This Row],[return_percentage]]&gt;=performance_data[[#This Row],[benchmark_return]],"Higher","Lower")</f>
        <v>Lower</v>
      </c>
      <c r="M1571" s="14">
        <f xml:space="preserve"> _xlfn.MAXIFS(performance_data[date],performance_data[portfolio_id],performance_data[[#This Row],[portfolio_id]])</f>
        <v>45512</v>
      </c>
      <c r="N1571" s="14">
        <f xml:space="preserve"> _xlfn.MINIFS(performance_data[date],performance_data[portfolio_id],performance_data[[#This Row],[portfolio_id]])</f>
        <v>44833</v>
      </c>
      <c r="O1571" s="15">
        <f>_xlfn.MAXIFS(performance_data[portfolio_value],performance_data[portfolio_id],performance_data[[#This Row],[portfolio_id]],performance_data[date],performance_data[[#This Row],[latest_date]])</f>
        <v>35013.050000000003</v>
      </c>
      <c r="P1571" s="15">
        <f>_xlfn.MAXIFS(performance_data[portfolio_value],performance_data[portfolio_id],performance_data[[#This Row],[portfolio_id]],performance_data[date],performance_data[[#This Row],[starting_date]])</f>
        <v>347735.52</v>
      </c>
      <c r="Q1571" s="15">
        <f>performance_data[[#This Row],[latest_value]]-performance_data[[#This Row],[starting_value]]</f>
        <v>-312722.47000000003</v>
      </c>
      <c r="R1571" s="15">
        <f>performance_data[[#This Row],[net_inflows]]-performance_data[[#This Row],[net_outflows]]</f>
        <v>-916.18000000000029</v>
      </c>
      <c r="S1571" s="15" t="str">
        <f>IF(performance_data[[#This Row],[net_inflows]]&gt;AVERAGE(performance_data[net_inflows]),"High","Low")</f>
        <v>Low</v>
      </c>
      <c r="T1571" s="15">
        <f>AVERAGEIF(performance_data[inflow_flag],performance_data[[#This Row],[inflow_flag]],performance_data[return_percentage])</f>
        <v>5.0457846277021572</v>
      </c>
      <c r="U1571" s="17">
        <f>IF(performance_data[[#This Row],[return_percentage]]&lt;performance_data[[#This Row],[benchmark_return]],1,0)</f>
        <v>1</v>
      </c>
      <c r="V1571" s="17">
        <f>COUNTIFS(performance_data[portfolio_id],performance_data[[#This Row],[portfolio_id]])</f>
        <v>24</v>
      </c>
      <c r="W1571" s="17">
        <f>COUNTIFS(performance_data[portfolio_id],performance_data[[#This Row],[portfolio_id]],
          performance_data[return_flag],1)</f>
        <v>12</v>
      </c>
      <c r="X1571" s="15">
        <f>performance_data[[#This Row],[underperform_flag_count]]/performance_data[[#This Row],[totalportfoliocount]]</f>
        <v>0.5</v>
      </c>
    </row>
    <row r="1572" spans="1:24" x14ac:dyDescent="0.3">
      <c r="A1572">
        <v>3758</v>
      </c>
      <c r="B1572" s="1">
        <v>45368</v>
      </c>
      <c r="C1572">
        <v>301560.38</v>
      </c>
      <c r="D1572">
        <v>5.89</v>
      </c>
      <c r="E1572">
        <v>5.35</v>
      </c>
      <c r="F1572">
        <v>15739.26</v>
      </c>
      <c r="G1572">
        <v>19385.68</v>
      </c>
      <c r="H1572" t="s">
        <v>2205</v>
      </c>
      <c r="I1572" t="s">
        <v>2206</v>
      </c>
      <c r="J1572">
        <v>3</v>
      </c>
      <c r="K1572" t="s">
        <v>2222</v>
      </c>
      <c r="L1572" t="str">
        <f>IF(performance_data[[#This Row],[return_percentage]]&gt;=performance_data[[#This Row],[benchmark_return]],"Higher","Lower")</f>
        <v>Higher</v>
      </c>
      <c r="M1572" s="14">
        <f xml:space="preserve"> _xlfn.MAXIFS(performance_data[date],performance_data[portfolio_id],performance_data[[#This Row],[portfolio_id]])</f>
        <v>45512</v>
      </c>
      <c r="N1572" s="14">
        <f xml:space="preserve"> _xlfn.MINIFS(performance_data[date],performance_data[portfolio_id],performance_data[[#This Row],[portfolio_id]])</f>
        <v>44833</v>
      </c>
      <c r="O1572" s="15">
        <f>_xlfn.MAXIFS(performance_data[portfolio_value],performance_data[portfolio_id],performance_data[[#This Row],[portfolio_id]],performance_data[date],performance_data[[#This Row],[latest_date]])</f>
        <v>35013.050000000003</v>
      </c>
      <c r="P1572" s="15">
        <f>_xlfn.MAXIFS(performance_data[portfolio_value],performance_data[portfolio_id],performance_data[[#This Row],[portfolio_id]],performance_data[date],performance_data[[#This Row],[starting_date]])</f>
        <v>347735.52</v>
      </c>
      <c r="Q1572" s="15">
        <f>performance_data[[#This Row],[latest_value]]-performance_data[[#This Row],[starting_value]]</f>
        <v>-312722.47000000003</v>
      </c>
      <c r="R1572" s="15">
        <f>performance_data[[#This Row],[net_inflows]]-performance_data[[#This Row],[net_outflows]]</f>
        <v>-3646.42</v>
      </c>
      <c r="S1572" s="15" t="str">
        <f>IF(performance_data[[#This Row],[net_inflows]]&gt;AVERAGE(performance_data[net_inflows]),"High","Low")</f>
        <v>High</v>
      </c>
      <c r="T1572" s="15">
        <f>AVERAGEIF(performance_data[inflow_flag],performance_data[[#This Row],[inflow_flag]],performance_data[return_percentage])</f>
        <v>4.8467905675459724</v>
      </c>
      <c r="U1572" s="17">
        <f>IF(performance_data[[#This Row],[return_percentage]]&lt;performance_data[[#This Row],[benchmark_return]],1,0)</f>
        <v>0</v>
      </c>
      <c r="V1572" s="17">
        <f>COUNTIFS(performance_data[portfolio_id],performance_data[[#This Row],[portfolio_id]])</f>
        <v>24</v>
      </c>
      <c r="W1572" s="17">
        <f>COUNTIFS(performance_data[portfolio_id],performance_data[[#This Row],[portfolio_id]],
          performance_data[return_flag],1)</f>
        <v>12</v>
      </c>
      <c r="X1572" s="15">
        <f>performance_data[[#This Row],[underperform_flag_count]]/performance_data[[#This Row],[totalportfoliocount]]</f>
        <v>0.5</v>
      </c>
    </row>
    <row r="1573" spans="1:24" x14ac:dyDescent="0.3">
      <c r="A1573">
        <v>3758</v>
      </c>
      <c r="B1573" s="1">
        <v>44926</v>
      </c>
      <c r="C1573">
        <v>450956.78</v>
      </c>
      <c r="D1573">
        <v>-8.4499999999999993</v>
      </c>
      <c r="E1573">
        <v>-9.58</v>
      </c>
      <c r="F1573">
        <v>4252.54</v>
      </c>
      <c r="G1573">
        <v>2262.19</v>
      </c>
      <c r="H1573" t="s">
        <v>2220</v>
      </c>
      <c r="I1573" t="s">
        <v>2217</v>
      </c>
      <c r="J1573">
        <v>12</v>
      </c>
      <c r="K1573" t="s">
        <v>2218</v>
      </c>
      <c r="L1573" t="str">
        <f>IF(performance_data[[#This Row],[return_percentage]]&gt;=performance_data[[#This Row],[benchmark_return]],"Higher","Lower")</f>
        <v>Higher</v>
      </c>
      <c r="M1573" s="14">
        <f xml:space="preserve"> _xlfn.MAXIFS(performance_data[date],performance_data[portfolio_id],performance_data[[#This Row],[portfolio_id]])</f>
        <v>45512</v>
      </c>
      <c r="N1573" s="14">
        <f xml:space="preserve"> _xlfn.MINIFS(performance_data[date],performance_data[portfolio_id],performance_data[[#This Row],[portfolio_id]])</f>
        <v>44833</v>
      </c>
      <c r="O1573" s="15">
        <f>_xlfn.MAXIFS(performance_data[portfolio_value],performance_data[portfolio_id],performance_data[[#This Row],[portfolio_id]],performance_data[date],performance_data[[#This Row],[latest_date]])</f>
        <v>35013.050000000003</v>
      </c>
      <c r="P1573" s="15">
        <f>_xlfn.MAXIFS(performance_data[portfolio_value],performance_data[portfolio_id],performance_data[[#This Row],[portfolio_id]],performance_data[date],performance_data[[#This Row],[starting_date]])</f>
        <v>347735.52</v>
      </c>
      <c r="Q1573" s="15">
        <f>performance_data[[#This Row],[latest_value]]-performance_data[[#This Row],[starting_value]]</f>
        <v>-312722.47000000003</v>
      </c>
      <c r="R1573" s="15">
        <f>performance_data[[#This Row],[net_inflows]]-performance_data[[#This Row],[net_outflows]]</f>
        <v>1990.35</v>
      </c>
      <c r="S1573" s="15" t="str">
        <f>IF(performance_data[[#This Row],[net_inflows]]&gt;AVERAGE(performance_data[net_inflows]),"High","Low")</f>
        <v>Low</v>
      </c>
      <c r="T1573" s="15">
        <f>AVERAGEIF(performance_data[inflow_flag],performance_data[[#This Row],[inflow_flag]],performance_data[return_percentage])</f>
        <v>5.0457846277021572</v>
      </c>
      <c r="U1573" s="17">
        <f>IF(performance_data[[#This Row],[return_percentage]]&lt;performance_data[[#This Row],[benchmark_return]],1,0)</f>
        <v>0</v>
      </c>
      <c r="V1573" s="17">
        <f>COUNTIFS(performance_data[portfolio_id],performance_data[[#This Row],[portfolio_id]])</f>
        <v>24</v>
      </c>
      <c r="W1573" s="17">
        <f>COUNTIFS(performance_data[portfolio_id],performance_data[[#This Row],[portfolio_id]],
          performance_data[return_flag],1)</f>
        <v>12</v>
      </c>
      <c r="X1573" s="15">
        <f>performance_data[[#This Row],[underperform_flag_count]]/performance_data[[#This Row],[totalportfoliocount]]</f>
        <v>0.5</v>
      </c>
    </row>
    <row r="1574" spans="1:24" x14ac:dyDescent="0.3">
      <c r="A1574">
        <v>3758</v>
      </c>
      <c r="B1574" s="1">
        <v>45099</v>
      </c>
      <c r="C1574">
        <v>404666.21</v>
      </c>
      <c r="D1574">
        <v>7.42</v>
      </c>
      <c r="E1574">
        <v>7.33</v>
      </c>
      <c r="F1574">
        <v>14724.78</v>
      </c>
      <c r="G1574">
        <v>17585.98</v>
      </c>
      <c r="H1574" t="s">
        <v>2213</v>
      </c>
      <c r="I1574" t="s">
        <v>2211</v>
      </c>
      <c r="J1574">
        <v>6</v>
      </c>
      <c r="K1574" t="s">
        <v>2212</v>
      </c>
      <c r="L1574" t="str">
        <f>IF(performance_data[[#This Row],[return_percentage]]&gt;=performance_data[[#This Row],[benchmark_return]],"Higher","Lower")</f>
        <v>Higher</v>
      </c>
      <c r="M1574" s="14">
        <f xml:space="preserve"> _xlfn.MAXIFS(performance_data[date],performance_data[portfolio_id],performance_data[[#This Row],[portfolio_id]])</f>
        <v>45512</v>
      </c>
      <c r="N1574" s="14">
        <f xml:space="preserve"> _xlfn.MINIFS(performance_data[date],performance_data[portfolio_id],performance_data[[#This Row],[portfolio_id]])</f>
        <v>44833</v>
      </c>
      <c r="O1574" s="15">
        <f>_xlfn.MAXIFS(performance_data[portfolio_value],performance_data[portfolio_id],performance_data[[#This Row],[portfolio_id]],performance_data[date],performance_data[[#This Row],[latest_date]])</f>
        <v>35013.050000000003</v>
      </c>
      <c r="P1574" s="15">
        <f>_xlfn.MAXIFS(performance_data[portfolio_value],performance_data[portfolio_id],performance_data[[#This Row],[portfolio_id]],performance_data[date],performance_data[[#This Row],[starting_date]])</f>
        <v>347735.52</v>
      </c>
      <c r="Q1574" s="15">
        <f>performance_data[[#This Row],[latest_value]]-performance_data[[#This Row],[starting_value]]</f>
        <v>-312722.47000000003</v>
      </c>
      <c r="R1574" s="15">
        <f>performance_data[[#This Row],[net_inflows]]-performance_data[[#This Row],[net_outflows]]</f>
        <v>-2861.1999999999989</v>
      </c>
      <c r="S1574" s="15" t="str">
        <f>IF(performance_data[[#This Row],[net_inflows]]&gt;AVERAGE(performance_data[net_inflows]),"High","Low")</f>
        <v>High</v>
      </c>
      <c r="T1574" s="15">
        <f>AVERAGEIF(performance_data[inflow_flag],performance_data[[#This Row],[inflow_flag]],performance_data[return_percentage])</f>
        <v>4.8467905675459724</v>
      </c>
      <c r="U1574" s="17">
        <f>IF(performance_data[[#This Row],[return_percentage]]&lt;performance_data[[#This Row],[benchmark_return]],1,0)</f>
        <v>0</v>
      </c>
      <c r="V1574" s="17">
        <f>COUNTIFS(performance_data[portfolio_id],performance_data[[#This Row],[portfolio_id]])</f>
        <v>24</v>
      </c>
      <c r="W1574" s="17">
        <f>COUNTIFS(performance_data[portfolio_id],performance_data[[#This Row],[portfolio_id]],
          performance_data[return_flag],1)</f>
        <v>12</v>
      </c>
      <c r="X1574" s="15">
        <f>performance_data[[#This Row],[underperform_flag_count]]/performance_data[[#This Row],[totalportfoliocount]]</f>
        <v>0.5</v>
      </c>
    </row>
    <row r="1575" spans="1:24" x14ac:dyDescent="0.3">
      <c r="A1575">
        <v>3758</v>
      </c>
      <c r="B1575" s="1">
        <v>45249</v>
      </c>
      <c r="C1575">
        <v>412733.98</v>
      </c>
      <c r="D1575">
        <v>7.79</v>
      </c>
      <c r="E1575">
        <v>7.9</v>
      </c>
      <c r="F1575">
        <v>4490.4399999999996</v>
      </c>
      <c r="G1575">
        <v>8137.27</v>
      </c>
      <c r="H1575" t="s">
        <v>2213</v>
      </c>
      <c r="I1575" t="s">
        <v>2217</v>
      </c>
      <c r="J1575">
        <v>11</v>
      </c>
      <c r="K1575" t="s">
        <v>2219</v>
      </c>
      <c r="L1575" t="str">
        <f>IF(performance_data[[#This Row],[return_percentage]]&gt;=performance_data[[#This Row],[benchmark_return]],"Higher","Lower")</f>
        <v>Lower</v>
      </c>
      <c r="M1575" s="14">
        <f xml:space="preserve"> _xlfn.MAXIFS(performance_data[date],performance_data[portfolio_id],performance_data[[#This Row],[portfolio_id]])</f>
        <v>45512</v>
      </c>
      <c r="N1575" s="14">
        <f xml:space="preserve"> _xlfn.MINIFS(performance_data[date],performance_data[portfolio_id],performance_data[[#This Row],[portfolio_id]])</f>
        <v>44833</v>
      </c>
      <c r="O1575" s="15">
        <f>_xlfn.MAXIFS(performance_data[portfolio_value],performance_data[portfolio_id],performance_data[[#This Row],[portfolio_id]],performance_data[date],performance_data[[#This Row],[latest_date]])</f>
        <v>35013.050000000003</v>
      </c>
      <c r="P1575" s="15">
        <f>_xlfn.MAXIFS(performance_data[portfolio_value],performance_data[portfolio_id],performance_data[[#This Row],[portfolio_id]],performance_data[date],performance_data[[#This Row],[starting_date]])</f>
        <v>347735.52</v>
      </c>
      <c r="Q1575" s="15">
        <f>performance_data[[#This Row],[latest_value]]-performance_data[[#This Row],[starting_value]]</f>
        <v>-312722.47000000003</v>
      </c>
      <c r="R1575" s="15">
        <f>performance_data[[#This Row],[net_inflows]]-performance_data[[#This Row],[net_outflows]]</f>
        <v>-3646.8300000000008</v>
      </c>
      <c r="S1575" s="15" t="str">
        <f>IF(performance_data[[#This Row],[net_inflows]]&gt;AVERAGE(performance_data[net_inflows]),"High","Low")</f>
        <v>Low</v>
      </c>
      <c r="T1575" s="15">
        <f>AVERAGEIF(performance_data[inflow_flag],performance_data[[#This Row],[inflow_flag]],performance_data[return_percentage])</f>
        <v>5.0457846277021572</v>
      </c>
      <c r="U1575" s="17">
        <f>IF(performance_data[[#This Row],[return_percentage]]&lt;performance_data[[#This Row],[benchmark_return]],1,0)</f>
        <v>1</v>
      </c>
      <c r="V1575" s="17">
        <f>COUNTIFS(performance_data[portfolio_id],performance_data[[#This Row],[portfolio_id]])</f>
        <v>24</v>
      </c>
      <c r="W1575" s="17">
        <f>COUNTIFS(performance_data[portfolio_id],performance_data[[#This Row],[portfolio_id]],
          performance_data[return_flag],1)</f>
        <v>12</v>
      </c>
      <c r="X1575" s="15">
        <f>performance_data[[#This Row],[underperform_flag_count]]/performance_data[[#This Row],[totalportfoliocount]]</f>
        <v>0.5</v>
      </c>
    </row>
    <row r="1576" spans="1:24" x14ac:dyDescent="0.3">
      <c r="A1576">
        <v>3758</v>
      </c>
      <c r="B1576" s="1">
        <v>45152</v>
      </c>
      <c r="C1576">
        <v>26872.83</v>
      </c>
      <c r="D1576">
        <v>-2.0499999999999998</v>
      </c>
      <c r="E1576">
        <v>-1.79</v>
      </c>
      <c r="F1576">
        <v>19402.07</v>
      </c>
      <c r="G1576">
        <v>5767.76</v>
      </c>
      <c r="H1576" t="s">
        <v>2213</v>
      </c>
      <c r="I1576" t="s">
        <v>2209</v>
      </c>
      <c r="J1576">
        <v>8</v>
      </c>
      <c r="K1576" t="s">
        <v>2214</v>
      </c>
      <c r="L1576" t="str">
        <f>IF(performance_data[[#This Row],[return_percentage]]&gt;=performance_data[[#This Row],[benchmark_return]],"Higher","Lower")</f>
        <v>Lower</v>
      </c>
      <c r="M1576" s="14">
        <f xml:space="preserve"> _xlfn.MAXIFS(performance_data[date],performance_data[portfolio_id],performance_data[[#This Row],[portfolio_id]])</f>
        <v>45512</v>
      </c>
      <c r="N1576" s="14">
        <f xml:space="preserve"> _xlfn.MINIFS(performance_data[date],performance_data[portfolio_id],performance_data[[#This Row],[portfolio_id]])</f>
        <v>44833</v>
      </c>
      <c r="O1576" s="15">
        <f>_xlfn.MAXIFS(performance_data[portfolio_value],performance_data[portfolio_id],performance_data[[#This Row],[portfolio_id]],performance_data[date],performance_data[[#This Row],[latest_date]])</f>
        <v>35013.050000000003</v>
      </c>
      <c r="P1576" s="15">
        <f>_xlfn.MAXIFS(performance_data[portfolio_value],performance_data[portfolio_id],performance_data[[#This Row],[portfolio_id]],performance_data[date],performance_data[[#This Row],[starting_date]])</f>
        <v>347735.52</v>
      </c>
      <c r="Q1576" s="15">
        <f>performance_data[[#This Row],[latest_value]]-performance_data[[#This Row],[starting_value]]</f>
        <v>-312722.47000000003</v>
      </c>
      <c r="R1576" s="15">
        <f>performance_data[[#This Row],[net_inflows]]-performance_data[[#This Row],[net_outflows]]</f>
        <v>13634.31</v>
      </c>
      <c r="S1576" s="15" t="str">
        <f>IF(performance_data[[#This Row],[net_inflows]]&gt;AVERAGE(performance_data[net_inflows]),"High","Low")</f>
        <v>High</v>
      </c>
      <c r="T1576" s="15">
        <f>AVERAGEIF(performance_data[inflow_flag],performance_data[[#This Row],[inflow_flag]],performance_data[return_percentage])</f>
        <v>4.8467905675459724</v>
      </c>
      <c r="U1576" s="17">
        <f>IF(performance_data[[#This Row],[return_percentage]]&lt;performance_data[[#This Row],[benchmark_return]],1,0)</f>
        <v>1</v>
      </c>
      <c r="V1576" s="17">
        <f>COUNTIFS(performance_data[portfolio_id],performance_data[[#This Row],[portfolio_id]])</f>
        <v>24</v>
      </c>
      <c r="W1576" s="17">
        <f>COUNTIFS(performance_data[portfolio_id],performance_data[[#This Row],[portfolio_id]],
          performance_data[return_flag],1)</f>
        <v>12</v>
      </c>
      <c r="X1576" s="15">
        <f>performance_data[[#This Row],[underperform_flag_count]]/performance_data[[#This Row],[totalportfoliocount]]</f>
        <v>0.5</v>
      </c>
    </row>
    <row r="1577" spans="1:24" x14ac:dyDescent="0.3">
      <c r="A1577">
        <v>3758</v>
      </c>
      <c r="B1577" s="1">
        <v>45358</v>
      </c>
      <c r="C1577">
        <v>138824.70000000001</v>
      </c>
      <c r="D1577">
        <v>6.78</v>
      </c>
      <c r="E1577">
        <v>5.54</v>
      </c>
      <c r="F1577">
        <v>1132.5999999999999</v>
      </c>
      <c r="G1577">
        <v>3091.55</v>
      </c>
      <c r="H1577" t="s">
        <v>2205</v>
      </c>
      <c r="I1577" t="s">
        <v>2206</v>
      </c>
      <c r="J1577">
        <v>3</v>
      </c>
      <c r="K1577" t="s">
        <v>2222</v>
      </c>
      <c r="L1577" t="str">
        <f>IF(performance_data[[#This Row],[return_percentage]]&gt;=performance_data[[#This Row],[benchmark_return]],"Higher","Lower")</f>
        <v>Higher</v>
      </c>
      <c r="M1577" s="14">
        <f xml:space="preserve"> _xlfn.MAXIFS(performance_data[date],performance_data[portfolio_id],performance_data[[#This Row],[portfolio_id]])</f>
        <v>45512</v>
      </c>
      <c r="N1577" s="14">
        <f xml:space="preserve"> _xlfn.MINIFS(performance_data[date],performance_data[portfolio_id],performance_data[[#This Row],[portfolio_id]])</f>
        <v>44833</v>
      </c>
      <c r="O1577" s="15">
        <f>_xlfn.MAXIFS(performance_data[portfolio_value],performance_data[portfolio_id],performance_data[[#This Row],[portfolio_id]],performance_data[date],performance_data[[#This Row],[latest_date]])</f>
        <v>35013.050000000003</v>
      </c>
      <c r="P1577" s="15">
        <f>_xlfn.MAXIFS(performance_data[portfolio_value],performance_data[portfolio_id],performance_data[[#This Row],[portfolio_id]],performance_data[date],performance_data[[#This Row],[starting_date]])</f>
        <v>347735.52</v>
      </c>
      <c r="Q1577" s="15">
        <f>performance_data[[#This Row],[latest_value]]-performance_data[[#This Row],[starting_value]]</f>
        <v>-312722.47000000003</v>
      </c>
      <c r="R1577" s="15">
        <f>performance_data[[#This Row],[net_inflows]]-performance_data[[#This Row],[net_outflows]]</f>
        <v>-1958.9500000000003</v>
      </c>
      <c r="S1577" s="15" t="str">
        <f>IF(performance_data[[#This Row],[net_inflows]]&gt;AVERAGE(performance_data[net_inflows]),"High","Low")</f>
        <v>Low</v>
      </c>
      <c r="T1577" s="15">
        <f>AVERAGEIF(performance_data[inflow_flag],performance_data[[#This Row],[inflow_flag]],performance_data[return_percentage])</f>
        <v>5.0457846277021572</v>
      </c>
      <c r="U1577" s="17">
        <f>IF(performance_data[[#This Row],[return_percentage]]&lt;performance_data[[#This Row],[benchmark_return]],1,0)</f>
        <v>0</v>
      </c>
      <c r="V1577" s="17">
        <f>COUNTIFS(performance_data[portfolio_id],performance_data[[#This Row],[portfolio_id]])</f>
        <v>24</v>
      </c>
      <c r="W1577" s="17">
        <f>COUNTIFS(performance_data[portfolio_id],performance_data[[#This Row],[portfolio_id]],
          performance_data[return_flag],1)</f>
        <v>12</v>
      </c>
      <c r="X1577" s="15">
        <f>performance_data[[#This Row],[underperform_flag_count]]/performance_data[[#This Row],[totalportfoliocount]]</f>
        <v>0.5</v>
      </c>
    </row>
    <row r="1578" spans="1:24" x14ac:dyDescent="0.3">
      <c r="A1578">
        <v>3758</v>
      </c>
      <c r="B1578" s="1">
        <v>44999</v>
      </c>
      <c r="C1578">
        <v>99620.78</v>
      </c>
      <c r="D1578">
        <v>16.78</v>
      </c>
      <c r="E1578">
        <v>19.89</v>
      </c>
      <c r="F1578">
        <v>4925.3900000000003</v>
      </c>
      <c r="G1578">
        <v>14594.9</v>
      </c>
      <c r="H1578" t="s">
        <v>2213</v>
      </c>
      <c r="I1578" t="s">
        <v>2206</v>
      </c>
      <c r="J1578">
        <v>3</v>
      </c>
      <c r="K1578" t="s">
        <v>2222</v>
      </c>
      <c r="L1578" t="str">
        <f>IF(performance_data[[#This Row],[return_percentage]]&gt;=performance_data[[#This Row],[benchmark_return]],"Higher","Lower")</f>
        <v>Lower</v>
      </c>
      <c r="M1578" s="14">
        <f xml:space="preserve"> _xlfn.MAXIFS(performance_data[date],performance_data[portfolio_id],performance_data[[#This Row],[portfolio_id]])</f>
        <v>45512</v>
      </c>
      <c r="N1578" s="14">
        <f xml:space="preserve"> _xlfn.MINIFS(performance_data[date],performance_data[portfolio_id],performance_data[[#This Row],[portfolio_id]])</f>
        <v>44833</v>
      </c>
      <c r="O1578" s="15">
        <f>_xlfn.MAXIFS(performance_data[portfolio_value],performance_data[portfolio_id],performance_data[[#This Row],[portfolio_id]],performance_data[date],performance_data[[#This Row],[latest_date]])</f>
        <v>35013.050000000003</v>
      </c>
      <c r="P1578" s="15">
        <f>_xlfn.MAXIFS(performance_data[portfolio_value],performance_data[portfolio_id],performance_data[[#This Row],[portfolio_id]],performance_data[date],performance_data[[#This Row],[starting_date]])</f>
        <v>347735.52</v>
      </c>
      <c r="Q1578" s="15">
        <f>performance_data[[#This Row],[latest_value]]-performance_data[[#This Row],[starting_value]]</f>
        <v>-312722.47000000003</v>
      </c>
      <c r="R1578" s="15">
        <f>performance_data[[#This Row],[net_inflows]]-performance_data[[#This Row],[net_outflows]]</f>
        <v>-9669.5099999999984</v>
      </c>
      <c r="S1578" s="15" t="str">
        <f>IF(performance_data[[#This Row],[net_inflows]]&gt;AVERAGE(performance_data[net_inflows]),"High","Low")</f>
        <v>Low</v>
      </c>
      <c r="T1578" s="15">
        <f>AVERAGEIF(performance_data[inflow_flag],performance_data[[#This Row],[inflow_flag]],performance_data[return_percentage])</f>
        <v>5.0457846277021572</v>
      </c>
      <c r="U1578" s="17">
        <f>IF(performance_data[[#This Row],[return_percentage]]&lt;performance_data[[#This Row],[benchmark_return]],1,0)</f>
        <v>1</v>
      </c>
      <c r="V1578" s="17">
        <f>COUNTIFS(performance_data[portfolio_id],performance_data[[#This Row],[portfolio_id]])</f>
        <v>24</v>
      </c>
      <c r="W1578" s="17">
        <f>COUNTIFS(performance_data[portfolio_id],performance_data[[#This Row],[portfolio_id]],
          performance_data[return_flag],1)</f>
        <v>12</v>
      </c>
      <c r="X1578" s="15">
        <f>performance_data[[#This Row],[underperform_flag_count]]/performance_data[[#This Row],[totalportfoliocount]]</f>
        <v>0.5</v>
      </c>
    </row>
    <row r="1579" spans="1:24" x14ac:dyDescent="0.3">
      <c r="A1579">
        <v>3758</v>
      </c>
      <c r="B1579" s="1">
        <v>45352</v>
      </c>
      <c r="C1579">
        <v>75511.100000000006</v>
      </c>
      <c r="D1579">
        <v>10.93</v>
      </c>
      <c r="E1579">
        <v>12.4</v>
      </c>
      <c r="F1579">
        <v>17778.8</v>
      </c>
      <c r="G1579">
        <v>11879.19</v>
      </c>
      <c r="H1579" t="s">
        <v>2205</v>
      </c>
      <c r="I1579" t="s">
        <v>2206</v>
      </c>
      <c r="J1579">
        <v>3</v>
      </c>
      <c r="K1579" t="s">
        <v>2222</v>
      </c>
      <c r="L1579" t="str">
        <f>IF(performance_data[[#This Row],[return_percentage]]&gt;=performance_data[[#This Row],[benchmark_return]],"Higher","Lower")</f>
        <v>Lower</v>
      </c>
      <c r="M1579" s="14">
        <f xml:space="preserve"> _xlfn.MAXIFS(performance_data[date],performance_data[portfolio_id],performance_data[[#This Row],[portfolio_id]])</f>
        <v>45512</v>
      </c>
      <c r="N1579" s="14">
        <f xml:space="preserve"> _xlfn.MINIFS(performance_data[date],performance_data[portfolio_id],performance_data[[#This Row],[portfolio_id]])</f>
        <v>44833</v>
      </c>
      <c r="O1579" s="15">
        <f>_xlfn.MAXIFS(performance_data[portfolio_value],performance_data[portfolio_id],performance_data[[#This Row],[portfolio_id]],performance_data[date],performance_data[[#This Row],[latest_date]])</f>
        <v>35013.050000000003</v>
      </c>
      <c r="P1579" s="15">
        <f>_xlfn.MAXIFS(performance_data[portfolio_value],performance_data[portfolio_id],performance_data[[#This Row],[portfolio_id]],performance_data[date],performance_data[[#This Row],[starting_date]])</f>
        <v>347735.52</v>
      </c>
      <c r="Q1579" s="15">
        <f>performance_data[[#This Row],[latest_value]]-performance_data[[#This Row],[starting_value]]</f>
        <v>-312722.47000000003</v>
      </c>
      <c r="R1579" s="15">
        <f>performance_data[[#This Row],[net_inflows]]-performance_data[[#This Row],[net_outflows]]</f>
        <v>5899.6099999999988</v>
      </c>
      <c r="S1579" s="15" t="str">
        <f>IF(performance_data[[#This Row],[net_inflows]]&gt;AVERAGE(performance_data[net_inflows]),"High","Low")</f>
        <v>High</v>
      </c>
      <c r="T1579" s="15">
        <f>AVERAGEIF(performance_data[inflow_flag],performance_data[[#This Row],[inflow_flag]],performance_data[return_percentage])</f>
        <v>4.8467905675459724</v>
      </c>
      <c r="U1579" s="17">
        <f>IF(performance_data[[#This Row],[return_percentage]]&lt;performance_data[[#This Row],[benchmark_return]],1,0)</f>
        <v>1</v>
      </c>
      <c r="V1579" s="17">
        <f>COUNTIFS(performance_data[portfolio_id],performance_data[[#This Row],[portfolio_id]])</f>
        <v>24</v>
      </c>
      <c r="W1579" s="17">
        <f>COUNTIFS(performance_data[portfolio_id],performance_data[[#This Row],[portfolio_id]],
          performance_data[return_flag],1)</f>
        <v>12</v>
      </c>
      <c r="X1579" s="15">
        <f>performance_data[[#This Row],[underperform_flag_count]]/performance_data[[#This Row],[totalportfoliocount]]</f>
        <v>0.5</v>
      </c>
    </row>
    <row r="1580" spans="1:24" x14ac:dyDescent="0.3">
      <c r="A1580">
        <v>3758</v>
      </c>
      <c r="B1580" s="1">
        <v>44865</v>
      </c>
      <c r="C1580">
        <v>28483.48</v>
      </c>
      <c r="D1580">
        <v>-6.16</v>
      </c>
      <c r="E1580">
        <v>-5.07</v>
      </c>
      <c r="F1580">
        <v>6347.31</v>
      </c>
      <c r="G1580">
        <v>420.54</v>
      </c>
      <c r="H1580" t="s">
        <v>2220</v>
      </c>
      <c r="I1580" t="s">
        <v>2217</v>
      </c>
      <c r="J1580">
        <v>10</v>
      </c>
      <c r="K1580" t="s">
        <v>2224</v>
      </c>
      <c r="L1580" t="str">
        <f>IF(performance_data[[#This Row],[return_percentage]]&gt;=performance_data[[#This Row],[benchmark_return]],"Higher","Lower")</f>
        <v>Lower</v>
      </c>
      <c r="M1580" s="14">
        <f xml:space="preserve"> _xlfn.MAXIFS(performance_data[date],performance_data[portfolio_id],performance_data[[#This Row],[portfolio_id]])</f>
        <v>45512</v>
      </c>
      <c r="N1580" s="14">
        <f xml:space="preserve"> _xlfn.MINIFS(performance_data[date],performance_data[portfolio_id],performance_data[[#This Row],[portfolio_id]])</f>
        <v>44833</v>
      </c>
      <c r="O1580" s="15">
        <f>_xlfn.MAXIFS(performance_data[portfolio_value],performance_data[portfolio_id],performance_data[[#This Row],[portfolio_id]],performance_data[date],performance_data[[#This Row],[latest_date]])</f>
        <v>35013.050000000003</v>
      </c>
      <c r="P1580" s="15">
        <f>_xlfn.MAXIFS(performance_data[portfolio_value],performance_data[portfolio_id],performance_data[[#This Row],[portfolio_id]],performance_data[date],performance_data[[#This Row],[starting_date]])</f>
        <v>347735.52</v>
      </c>
      <c r="Q1580" s="15">
        <f>performance_data[[#This Row],[latest_value]]-performance_data[[#This Row],[starting_value]]</f>
        <v>-312722.47000000003</v>
      </c>
      <c r="R1580" s="15">
        <f>performance_data[[#This Row],[net_inflows]]-performance_data[[#This Row],[net_outflows]]</f>
        <v>5926.77</v>
      </c>
      <c r="S1580" s="15" t="str">
        <f>IF(performance_data[[#This Row],[net_inflows]]&gt;AVERAGE(performance_data[net_inflows]),"High","Low")</f>
        <v>Low</v>
      </c>
      <c r="T1580" s="15">
        <f>AVERAGEIF(performance_data[inflow_flag],performance_data[[#This Row],[inflow_flag]],performance_data[return_percentage])</f>
        <v>5.0457846277021572</v>
      </c>
      <c r="U1580" s="17">
        <f>IF(performance_data[[#This Row],[return_percentage]]&lt;performance_data[[#This Row],[benchmark_return]],1,0)</f>
        <v>1</v>
      </c>
      <c r="V1580" s="17">
        <f>COUNTIFS(performance_data[portfolio_id],performance_data[[#This Row],[portfolio_id]])</f>
        <v>24</v>
      </c>
      <c r="W1580" s="17">
        <f>COUNTIFS(performance_data[portfolio_id],performance_data[[#This Row],[portfolio_id]],
          performance_data[return_flag],1)</f>
        <v>12</v>
      </c>
      <c r="X1580" s="15">
        <f>performance_data[[#This Row],[underperform_flag_count]]/performance_data[[#This Row],[totalportfoliocount]]</f>
        <v>0.5</v>
      </c>
    </row>
    <row r="1581" spans="1:24" x14ac:dyDescent="0.3">
      <c r="A1581">
        <v>3758</v>
      </c>
      <c r="B1581" s="1">
        <v>45344</v>
      </c>
      <c r="C1581">
        <v>127622.18</v>
      </c>
      <c r="D1581">
        <v>13.62</v>
      </c>
      <c r="E1581">
        <v>15.75</v>
      </c>
      <c r="F1581">
        <v>18218.62</v>
      </c>
      <c r="G1581">
        <v>16877.82</v>
      </c>
      <c r="H1581" t="s">
        <v>2205</v>
      </c>
      <c r="I1581" t="s">
        <v>2206</v>
      </c>
      <c r="J1581">
        <v>2</v>
      </c>
      <c r="K1581" t="s">
        <v>2226</v>
      </c>
      <c r="L1581" t="str">
        <f>IF(performance_data[[#This Row],[return_percentage]]&gt;=performance_data[[#This Row],[benchmark_return]],"Higher","Lower")</f>
        <v>Lower</v>
      </c>
      <c r="M1581" s="14">
        <f xml:space="preserve"> _xlfn.MAXIFS(performance_data[date],performance_data[portfolio_id],performance_data[[#This Row],[portfolio_id]])</f>
        <v>45512</v>
      </c>
      <c r="N1581" s="14">
        <f xml:space="preserve"> _xlfn.MINIFS(performance_data[date],performance_data[portfolio_id],performance_data[[#This Row],[portfolio_id]])</f>
        <v>44833</v>
      </c>
      <c r="O1581" s="15">
        <f>_xlfn.MAXIFS(performance_data[portfolio_value],performance_data[portfolio_id],performance_data[[#This Row],[portfolio_id]],performance_data[date],performance_data[[#This Row],[latest_date]])</f>
        <v>35013.050000000003</v>
      </c>
      <c r="P1581" s="15">
        <f>_xlfn.MAXIFS(performance_data[portfolio_value],performance_data[portfolio_id],performance_data[[#This Row],[portfolio_id]],performance_data[date],performance_data[[#This Row],[starting_date]])</f>
        <v>347735.52</v>
      </c>
      <c r="Q1581" s="15">
        <f>performance_data[[#This Row],[latest_value]]-performance_data[[#This Row],[starting_value]]</f>
        <v>-312722.47000000003</v>
      </c>
      <c r="R1581" s="15">
        <f>performance_data[[#This Row],[net_inflows]]-performance_data[[#This Row],[net_outflows]]</f>
        <v>1340.7999999999993</v>
      </c>
      <c r="S1581" s="15" t="str">
        <f>IF(performance_data[[#This Row],[net_inflows]]&gt;AVERAGE(performance_data[net_inflows]),"High","Low")</f>
        <v>High</v>
      </c>
      <c r="T1581" s="15">
        <f>AVERAGEIF(performance_data[inflow_flag],performance_data[[#This Row],[inflow_flag]],performance_data[return_percentage])</f>
        <v>4.8467905675459724</v>
      </c>
      <c r="U1581" s="17">
        <f>IF(performance_data[[#This Row],[return_percentage]]&lt;performance_data[[#This Row],[benchmark_return]],1,0)</f>
        <v>1</v>
      </c>
      <c r="V1581" s="17">
        <f>COUNTIFS(performance_data[portfolio_id],performance_data[[#This Row],[portfolio_id]])</f>
        <v>24</v>
      </c>
      <c r="W1581" s="17">
        <f>COUNTIFS(performance_data[portfolio_id],performance_data[[#This Row],[portfolio_id]],
          performance_data[return_flag],1)</f>
        <v>12</v>
      </c>
      <c r="X1581" s="15">
        <f>performance_data[[#This Row],[underperform_flag_count]]/performance_data[[#This Row],[totalportfoliocount]]</f>
        <v>0.5</v>
      </c>
    </row>
    <row r="1582" spans="1:24" x14ac:dyDescent="0.3">
      <c r="A1582">
        <v>3758</v>
      </c>
      <c r="B1582" s="1">
        <v>45087</v>
      </c>
      <c r="C1582">
        <v>447253.6</v>
      </c>
      <c r="D1582">
        <v>-0.44</v>
      </c>
      <c r="E1582">
        <v>-0.45</v>
      </c>
      <c r="F1582">
        <v>16875.45</v>
      </c>
      <c r="G1582">
        <v>259.12</v>
      </c>
      <c r="H1582" t="s">
        <v>2213</v>
      </c>
      <c r="I1582" t="s">
        <v>2211</v>
      </c>
      <c r="J1582">
        <v>6</v>
      </c>
      <c r="K1582" t="s">
        <v>2212</v>
      </c>
      <c r="L1582" t="str">
        <f>IF(performance_data[[#This Row],[return_percentage]]&gt;=performance_data[[#This Row],[benchmark_return]],"Higher","Lower")</f>
        <v>Higher</v>
      </c>
      <c r="M1582" s="14">
        <f xml:space="preserve"> _xlfn.MAXIFS(performance_data[date],performance_data[portfolio_id],performance_data[[#This Row],[portfolio_id]])</f>
        <v>45512</v>
      </c>
      <c r="N1582" s="14">
        <f xml:space="preserve"> _xlfn.MINIFS(performance_data[date],performance_data[portfolio_id],performance_data[[#This Row],[portfolio_id]])</f>
        <v>44833</v>
      </c>
      <c r="O1582" s="15">
        <f>_xlfn.MAXIFS(performance_data[portfolio_value],performance_data[portfolio_id],performance_data[[#This Row],[portfolio_id]],performance_data[date],performance_data[[#This Row],[latest_date]])</f>
        <v>35013.050000000003</v>
      </c>
      <c r="P1582" s="15">
        <f>_xlfn.MAXIFS(performance_data[portfolio_value],performance_data[portfolio_id],performance_data[[#This Row],[portfolio_id]],performance_data[date],performance_data[[#This Row],[starting_date]])</f>
        <v>347735.52</v>
      </c>
      <c r="Q1582" s="15">
        <f>performance_data[[#This Row],[latest_value]]-performance_data[[#This Row],[starting_value]]</f>
        <v>-312722.47000000003</v>
      </c>
      <c r="R1582" s="15">
        <f>performance_data[[#This Row],[net_inflows]]-performance_data[[#This Row],[net_outflows]]</f>
        <v>16616.330000000002</v>
      </c>
      <c r="S1582" s="15" t="str">
        <f>IF(performance_data[[#This Row],[net_inflows]]&gt;AVERAGE(performance_data[net_inflows]),"High","Low")</f>
        <v>High</v>
      </c>
      <c r="T1582" s="15">
        <f>AVERAGEIF(performance_data[inflow_flag],performance_data[[#This Row],[inflow_flag]],performance_data[return_percentage])</f>
        <v>4.8467905675459724</v>
      </c>
      <c r="U1582" s="17">
        <f>IF(performance_data[[#This Row],[return_percentage]]&lt;performance_data[[#This Row],[benchmark_return]],1,0)</f>
        <v>0</v>
      </c>
      <c r="V1582" s="17">
        <f>COUNTIFS(performance_data[portfolio_id],performance_data[[#This Row],[portfolio_id]])</f>
        <v>24</v>
      </c>
      <c r="W1582" s="17">
        <f>COUNTIFS(performance_data[portfolio_id],performance_data[[#This Row],[portfolio_id]],
          performance_data[return_flag],1)</f>
        <v>12</v>
      </c>
      <c r="X1582" s="15">
        <f>performance_data[[#This Row],[underperform_flag_count]]/performance_data[[#This Row],[totalportfoliocount]]</f>
        <v>0.5</v>
      </c>
    </row>
    <row r="1583" spans="1:24" x14ac:dyDescent="0.3">
      <c r="A1583">
        <v>3758</v>
      </c>
      <c r="B1583" s="1">
        <v>45126</v>
      </c>
      <c r="C1583">
        <v>294906</v>
      </c>
      <c r="D1583">
        <v>4.03</v>
      </c>
      <c r="E1583">
        <v>3.9</v>
      </c>
      <c r="F1583">
        <v>9799.9</v>
      </c>
      <c r="G1583">
        <v>9998.36</v>
      </c>
      <c r="H1583" t="s">
        <v>2213</v>
      </c>
      <c r="I1583" t="s">
        <v>2209</v>
      </c>
      <c r="J1583">
        <v>7</v>
      </c>
      <c r="K1583" t="s">
        <v>2210</v>
      </c>
      <c r="L1583" t="str">
        <f>IF(performance_data[[#This Row],[return_percentage]]&gt;=performance_data[[#This Row],[benchmark_return]],"Higher","Lower")</f>
        <v>Higher</v>
      </c>
      <c r="M1583" s="14">
        <f xml:space="preserve"> _xlfn.MAXIFS(performance_data[date],performance_data[portfolio_id],performance_data[[#This Row],[portfolio_id]])</f>
        <v>45512</v>
      </c>
      <c r="N1583" s="14">
        <f xml:space="preserve"> _xlfn.MINIFS(performance_data[date],performance_data[portfolio_id],performance_data[[#This Row],[portfolio_id]])</f>
        <v>44833</v>
      </c>
      <c r="O1583" s="15">
        <f>_xlfn.MAXIFS(performance_data[portfolio_value],performance_data[portfolio_id],performance_data[[#This Row],[portfolio_id]],performance_data[date],performance_data[[#This Row],[latest_date]])</f>
        <v>35013.050000000003</v>
      </c>
      <c r="P1583" s="15">
        <f>_xlfn.MAXIFS(performance_data[portfolio_value],performance_data[portfolio_id],performance_data[[#This Row],[portfolio_id]],performance_data[date],performance_data[[#This Row],[starting_date]])</f>
        <v>347735.52</v>
      </c>
      <c r="Q1583" s="15">
        <f>performance_data[[#This Row],[latest_value]]-performance_data[[#This Row],[starting_value]]</f>
        <v>-312722.47000000003</v>
      </c>
      <c r="R1583" s="15">
        <f>performance_data[[#This Row],[net_inflows]]-performance_data[[#This Row],[net_outflows]]</f>
        <v>-198.46000000000095</v>
      </c>
      <c r="S1583" s="15" t="str">
        <f>IF(performance_data[[#This Row],[net_inflows]]&gt;AVERAGE(performance_data[net_inflows]),"High","Low")</f>
        <v>Low</v>
      </c>
      <c r="T1583" s="15">
        <f>AVERAGEIF(performance_data[inflow_flag],performance_data[[#This Row],[inflow_flag]],performance_data[return_percentage])</f>
        <v>5.0457846277021572</v>
      </c>
      <c r="U1583" s="17">
        <f>IF(performance_data[[#This Row],[return_percentage]]&lt;performance_data[[#This Row],[benchmark_return]],1,0)</f>
        <v>0</v>
      </c>
      <c r="V1583" s="17">
        <f>COUNTIFS(performance_data[portfolio_id],performance_data[[#This Row],[portfolio_id]])</f>
        <v>24</v>
      </c>
      <c r="W1583" s="17">
        <f>COUNTIFS(performance_data[portfolio_id],performance_data[[#This Row],[portfolio_id]],
          performance_data[return_flag],1)</f>
        <v>12</v>
      </c>
      <c r="X1583" s="15">
        <f>performance_data[[#This Row],[underperform_flag_count]]/performance_data[[#This Row],[totalportfoliocount]]</f>
        <v>0.5</v>
      </c>
    </row>
    <row r="1584" spans="1:24" x14ac:dyDescent="0.3">
      <c r="A1584">
        <v>3758</v>
      </c>
      <c r="B1584" s="1">
        <v>45039</v>
      </c>
      <c r="C1584">
        <v>356220.89</v>
      </c>
      <c r="D1584">
        <v>5.64</v>
      </c>
      <c r="E1584">
        <v>4.93</v>
      </c>
      <c r="F1584">
        <v>13630.96</v>
      </c>
      <c r="G1584">
        <v>1501.86</v>
      </c>
      <c r="H1584" t="s">
        <v>2213</v>
      </c>
      <c r="I1584" t="s">
        <v>2211</v>
      </c>
      <c r="J1584">
        <v>4</v>
      </c>
      <c r="K1584" t="s">
        <v>2216</v>
      </c>
      <c r="L1584" t="str">
        <f>IF(performance_data[[#This Row],[return_percentage]]&gt;=performance_data[[#This Row],[benchmark_return]],"Higher","Lower")</f>
        <v>Higher</v>
      </c>
      <c r="M1584" s="14">
        <f xml:space="preserve"> _xlfn.MAXIFS(performance_data[date],performance_data[portfolio_id],performance_data[[#This Row],[portfolio_id]])</f>
        <v>45512</v>
      </c>
      <c r="N1584" s="14">
        <f xml:space="preserve"> _xlfn.MINIFS(performance_data[date],performance_data[portfolio_id],performance_data[[#This Row],[portfolio_id]])</f>
        <v>44833</v>
      </c>
      <c r="O1584" s="15">
        <f>_xlfn.MAXIFS(performance_data[portfolio_value],performance_data[portfolio_id],performance_data[[#This Row],[portfolio_id]],performance_data[date],performance_data[[#This Row],[latest_date]])</f>
        <v>35013.050000000003</v>
      </c>
      <c r="P1584" s="15">
        <f>_xlfn.MAXIFS(performance_data[portfolio_value],performance_data[portfolio_id],performance_data[[#This Row],[portfolio_id]],performance_data[date],performance_data[[#This Row],[starting_date]])</f>
        <v>347735.52</v>
      </c>
      <c r="Q1584" s="15">
        <f>performance_data[[#This Row],[latest_value]]-performance_data[[#This Row],[starting_value]]</f>
        <v>-312722.47000000003</v>
      </c>
      <c r="R1584" s="15">
        <f>performance_data[[#This Row],[net_inflows]]-performance_data[[#This Row],[net_outflows]]</f>
        <v>12129.099999999999</v>
      </c>
      <c r="S1584" s="15" t="str">
        <f>IF(performance_data[[#This Row],[net_inflows]]&gt;AVERAGE(performance_data[net_inflows]),"High","Low")</f>
        <v>High</v>
      </c>
      <c r="T1584" s="15">
        <f>AVERAGEIF(performance_data[inflow_flag],performance_data[[#This Row],[inflow_flag]],performance_data[return_percentage])</f>
        <v>4.8467905675459724</v>
      </c>
      <c r="U1584" s="17">
        <f>IF(performance_data[[#This Row],[return_percentage]]&lt;performance_data[[#This Row],[benchmark_return]],1,0)</f>
        <v>0</v>
      </c>
      <c r="V1584" s="17">
        <f>COUNTIFS(performance_data[portfolio_id],performance_data[[#This Row],[portfolio_id]])</f>
        <v>24</v>
      </c>
      <c r="W1584" s="17">
        <f>COUNTIFS(performance_data[portfolio_id],performance_data[[#This Row],[portfolio_id]],
          performance_data[return_flag],1)</f>
        <v>12</v>
      </c>
      <c r="X1584" s="15">
        <f>performance_data[[#This Row],[underperform_flag_count]]/performance_data[[#This Row],[totalportfoliocount]]</f>
        <v>0.5</v>
      </c>
    </row>
    <row r="1585" spans="1:24" x14ac:dyDescent="0.3">
      <c r="A1585">
        <v>3758</v>
      </c>
      <c r="B1585" s="1">
        <v>44901</v>
      </c>
      <c r="C1585">
        <v>466717.78</v>
      </c>
      <c r="D1585">
        <v>16.63</v>
      </c>
      <c r="E1585">
        <v>18.52</v>
      </c>
      <c r="F1585">
        <v>7580.58</v>
      </c>
      <c r="G1585">
        <v>6286.75</v>
      </c>
      <c r="H1585" t="s">
        <v>2220</v>
      </c>
      <c r="I1585" t="s">
        <v>2217</v>
      </c>
      <c r="J1585">
        <v>12</v>
      </c>
      <c r="K1585" t="s">
        <v>2218</v>
      </c>
      <c r="L1585" t="str">
        <f>IF(performance_data[[#This Row],[return_percentage]]&gt;=performance_data[[#This Row],[benchmark_return]],"Higher","Lower")</f>
        <v>Lower</v>
      </c>
      <c r="M1585" s="14">
        <f xml:space="preserve"> _xlfn.MAXIFS(performance_data[date],performance_data[portfolio_id],performance_data[[#This Row],[portfolio_id]])</f>
        <v>45512</v>
      </c>
      <c r="N1585" s="14">
        <f xml:space="preserve"> _xlfn.MINIFS(performance_data[date],performance_data[portfolio_id],performance_data[[#This Row],[portfolio_id]])</f>
        <v>44833</v>
      </c>
      <c r="O1585" s="15">
        <f>_xlfn.MAXIFS(performance_data[portfolio_value],performance_data[portfolio_id],performance_data[[#This Row],[portfolio_id]],performance_data[date],performance_data[[#This Row],[latest_date]])</f>
        <v>35013.050000000003</v>
      </c>
      <c r="P1585" s="15">
        <f>_xlfn.MAXIFS(performance_data[portfolio_value],performance_data[portfolio_id],performance_data[[#This Row],[portfolio_id]],performance_data[date],performance_data[[#This Row],[starting_date]])</f>
        <v>347735.52</v>
      </c>
      <c r="Q1585" s="15">
        <f>performance_data[[#This Row],[latest_value]]-performance_data[[#This Row],[starting_value]]</f>
        <v>-312722.47000000003</v>
      </c>
      <c r="R1585" s="15">
        <f>performance_data[[#This Row],[net_inflows]]-performance_data[[#This Row],[net_outflows]]</f>
        <v>1293.83</v>
      </c>
      <c r="S1585" s="15" t="str">
        <f>IF(performance_data[[#This Row],[net_inflows]]&gt;AVERAGE(performance_data[net_inflows]),"High","Low")</f>
        <v>Low</v>
      </c>
      <c r="T1585" s="15">
        <f>AVERAGEIF(performance_data[inflow_flag],performance_data[[#This Row],[inflow_flag]],performance_data[return_percentage])</f>
        <v>5.0457846277021572</v>
      </c>
      <c r="U1585" s="17">
        <f>IF(performance_data[[#This Row],[return_percentage]]&lt;performance_data[[#This Row],[benchmark_return]],1,0)</f>
        <v>1</v>
      </c>
      <c r="V1585" s="17">
        <f>COUNTIFS(performance_data[portfolio_id],performance_data[[#This Row],[portfolio_id]])</f>
        <v>24</v>
      </c>
      <c r="W1585" s="17">
        <f>COUNTIFS(performance_data[portfolio_id],performance_data[[#This Row],[portfolio_id]],
          performance_data[return_flag],1)</f>
        <v>12</v>
      </c>
      <c r="X1585" s="15">
        <f>performance_data[[#This Row],[underperform_flag_count]]/performance_data[[#This Row],[totalportfoliocount]]</f>
        <v>0.5</v>
      </c>
    </row>
    <row r="1586" spans="1:24" x14ac:dyDescent="0.3">
      <c r="A1586">
        <v>3758</v>
      </c>
      <c r="B1586" s="1">
        <v>44916</v>
      </c>
      <c r="C1586">
        <v>255632.6</v>
      </c>
      <c r="D1586">
        <v>-0.95</v>
      </c>
      <c r="E1586">
        <v>-0.84</v>
      </c>
      <c r="F1586">
        <v>5534.46</v>
      </c>
      <c r="G1586">
        <v>10384.61</v>
      </c>
      <c r="H1586" t="s">
        <v>2220</v>
      </c>
      <c r="I1586" t="s">
        <v>2217</v>
      </c>
      <c r="J1586">
        <v>12</v>
      </c>
      <c r="K1586" t="s">
        <v>2218</v>
      </c>
      <c r="L1586" t="str">
        <f>IF(performance_data[[#This Row],[return_percentage]]&gt;=performance_data[[#This Row],[benchmark_return]],"Higher","Lower")</f>
        <v>Lower</v>
      </c>
      <c r="M1586" s="14">
        <f xml:space="preserve"> _xlfn.MAXIFS(performance_data[date],performance_data[portfolio_id],performance_data[[#This Row],[portfolio_id]])</f>
        <v>45512</v>
      </c>
      <c r="N1586" s="14">
        <f xml:space="preserve"> _xlfn.MINIFS(performance_data[date],performance_data[portfolio_id],performance_data[[#This Row],[portfolio_id]])</f>
        <v>44833</v>
      </c>
      <c r="O1586" s="15">
        <f>_xlfn.MAXIFS(performance_data[portfolio_value],performance_data[portfolio_id],performance_data[[#This Row],[portfolio_id]],performance_data[date],performance_data[[#This Row],[latest_date]])</f>
        <v>35013.050000000003</v>
      </c>
      <c r="P1586" s="15">
        <f>_xlfn.MAXIFS(performance_data[portfolio_value],performance_data[portfolio_id],performance_data[[#This Row],[portfolio_id]],performance_data[date],performance_data[[#This Row],[starting_date]])</f>
        <v>347735.52</v>
      </c>
      <c r="Q1586" s="15">
        <f>performance_data[[#This Row],[latest_value]]-performance_data[[#This Row],[starting_value]]</f>
        <v>-312722.47000000003</v>
      </c>
      <c r="R1586" s="15">
        <f>performance_data[[#This Row],[net_inflows]]-performance_data[[#This Row],[net_outflows]]</f>
        <v>-4850.1500000000005</v>
      </c>
      <c r="S1586" s="15" t="str">
        <f>IF(performance_data[[#This Row],[net_inflows]]&gt;AVERAGE(performance_data[net_inflows]),"High","Low")</f>
        <v>Low</v>
      </c>
      <c r="T1586" s="15">
        <f>AVERAGEIF(performance_data[inflow_flag],performance_data[[#This Row],[inflow_flag]],performance_data[return_percentage])</f>
        <v>5.0457846277021572</v>
      </c>
      <c r="U1586" s="17">
        <f>IF(performance_data[[#This Row],[return_percentage]]&lt;performance_data[[#This Row],[benchmark_return]],1,0)</f>
        <v>1</v>
      </c>
      <c r="V1586" s="17">
        <f>COUNTIFS(performance_data[portfolio_id],performance_data[[#This Row],[portfolio_id]])</f>
        <v>24</v>
      </c>
      <c r="W1586" s="17">
        <f>COUNTIFS(performance_data[portfolio_id],performance_data[[#This Row],[portfolio_id]],
          performance_data[return_flag],1)</f>
        <v>12</v>
      </c>
      <c r="X1586" s="15">
        <f>performance_data[[#This Row],[underperform_flag_count]]/performance_data[[#This Row],[totalportfoliocount]]</f>
        <v>0.5</v>
      </c>
    </row>
    <row r="1587" spans="1:24" x14ac:dyDescent="0.3">
      <c r="A1587">
        <v>3758</v>
      </c>
      <c r="B1587" s="1">
        <v>44836</v>
      </c>
      <c r="C1587">
        <v>6055.85</v>
      </c>
      <c r="D1587">
        <v>4.53</v>
      </c>
      <c r="E1587">
        <v>4.41</v>
      </c>
      <c r="F1587">
        <v>4941.13</v>
      </c>
      <c r="G1587">
        <v>17810.84</v>
      </c>
      <c r="H1587" t="s">
        <v>2220</v>
      </c>
      <c r="I1587" t="s">
        <v>2217</v>
      </c>
      <c r="J1587">
        <v>10</v>
      </c>
      <c r="K1587" t="s">
        <v>2224</v>
      </c>
      <c r="L1587" t="str">
        <f>IF(performance_data[[#This Row],[return_percentage]]&gt;=performance_data[[#This Row],[benchmark_return]],"Higher","Lower")</f>
        <v>Higher</v>
      </c>
      <c r="M1587" s="14">
        <f xml:space="preserve"> _xlfn.MAXIFS(performance_data[date],performance_data[portfolio_id],performance_data[[#This Row],[portfolio_id]])</f>
        <v>45512</v>
      </c>
      <c r="N1587" s="14">
        <f xml:space="preserve"> _xlfn.MINIFS(performance_data[date],performance_data[portfolio_id],performance_data[[#This Row],[portfolio_id]])</f>
        <v>44833</v>
      </c>
      <c r="O1587" s="15">
        <f>_xlfn.MAXIFS(performance_data[portfolio_value],performance_data[portfolio_id],performance_data[[#This Row],[portfolio_id]],performance_data[date],performance_data[[#This Row],[latest_date]])</f>
        <v>35013.050000000003</v>
      </c>
      <c r="P1587" s="15">
        <f>_xlfn.MAXIFS(performance_data[portfolio_value],performance_data[portfolio_id],performance_data[[#This Row],[portfolio_id]],performance_data[date],performance_data[[#This Row],[starting_date]])</f>
        <v>347735.52</v>
      </c>
      <c r="Q1587" s="15">
        <f>performance_data[[#This Row],[latest_value]]-performance_data[[#This Row],[starting_value]]</f>
        <v>-312722.47000000003</v>
      </c>
      <c r="R1587" s="15">
        <f>performance_data[[#This Row],[net_inflows]]-performance_data[[#This Row],[net_outflows]]</f>
        <v>-12869.71</v>
      </c>
      <c r="S1587" s="15" t="str">
        <f>IF(performance_data[[#This Row],[net_inflows]]&gt;AVERAGE(performance_data[net_inflows]),"High","Low")</f>
        <v>Low</v>
      </c>
      <c r="T1587" s="15">
        <f>AVERAGEIF(performance_data[inflow_flag],performance_data[[#This Row],[inflow_flag]],performance_data[return_percentage])</f>
        <v>5.0457846277021572</v>
      </c>
      <c r="U1587" s="17">
        <f>IF(performance_data[[#This Row],[return_percentage]]&lt;performance_data[[#This Row],[benchmark_return]],1,0)</f>
        <v>0</v>
      </c>
      <c r="V1587" s="17">
        <f>COUNTIFS(performance_data[portfolio_id],performance_data[[#This Row],[portfolio_id]])</f>
        <v>24</v>
      </c>
      <c r="W1587" s="17">
        <f>COUNTIFS(performance_data[portfolio_id],performance_data[[#This Row],[portfolio_id]],
          performance_data[return_flag],1)</f>
        <v>12</v>
      </c>
      <c r="X1587" s="15">
        <f>performance_data[[#This Row],[underperform_flag_count]]/performance_data[[#This Row],[totalportfoliocount]]</f>
        <v>0.5</v>
      </c>
    </row>
    <row r="1588" spans="1:24" x14ac:dyDescent="0.3">
      <c r="A1588">
        <v>3778</v>
      </c>
      <c r="B1588" s="1">
        <v>45008</v>
      </c>
      <c r="C1588">
        <v>90006.92</v>
      </c>
      <c r="D1588">
        <v>1.49</v>
      </c>
      <c r="E1588">
        <v>1.3</v>
      </c>
      <c r="F1588">
        <v>7870.94</v>
      </c>
      <c r="G1588">
        <v>7490.99</v>
      </c>
      <c r="H1588" t="s">
        <v>2213</v>
      </c>
      <c r="I1588" t="s">
        <v>2206</v>
      </c>
      <c r="J1588">
        <v>3</v>
      </c>
      <c r="K1588" t="s">
        <v>2222</v>
      </c>
      <c r="L1588" t="str">
        <f>IF(performance_data[[#This Row],[return_percentage]]&gt;=performance_data[[#This Row],[benchmark_return]],"Higher","Lower")</f>
        <v>Higher</v>
      </c>
      <c r="M1588" s="14">
        <f xml:space="preserve"> _xlfn.MAXIFS(performance_data[date],performance_data[portfolio_id],performance_data[[#This Row],[portfolio_id]])</f>
        <v>45540</v>
      </c>
      <c r="N1588" s="14">
        <f xml:space="preserve"> _xlfn.MINIFS(performance_data[date],performance_data[portfolio_id],performance_data[[#This Row],[portfolio_id]])</f>
        <v>44893</v>
      </c>
      <c r="O1588" s="15">
        <f>_xlfn.MAXIFS(performance_data[portfolio_value],performance_data[portfolio_id],performance_data[[#This Row],[portfolio_id]],performance_data[date],performance_data[[#This Row],[latest_date]])</f>
        <v>58681.599999999999</v>
      </c>
      <c r="P1588" s="15">
        <f>_xlfn.MAXIFS(performance_data[portfolio_value],performance_data[portfolio_id],performance_data[[#This Row],[portfolio_id]],performance_data[date],performance_data[[#This Row],[starting_date]])</f>
        <v>373474.43</v>
      </c>
      <c r="Q1588" s="15">
        <f>performance_data[[#This Row],[latest_value]]-performance_data[[#This Row],[starting_value]]</f>
        <v>-314792.83</v>
      </c>
      <c r="R1588" s="15">
        <f>performance_data[[#This Row],[net_inflows]]-performance_data[[#This Row],[net_outflows]]</f>
        <v>379.94999999999982</v>
      </c>
      <c r="S1588" s="15" t="str">
        <f>IF(performance_data[[#This Row],[net_inflows]]&gt;AVERAGE(performance_data[net_inflows]),"High","Low")</f>
        <v>Low</v>
      </c>
      <c r="T1588" s="15">
        <f>AVERAGEIF(performance_data[inflow_flag],performance_data[[#This Row],[inflow_flag]],performance_data[return_percentage])</f>
        <v>5.0457846277021572</v>
      </c>
      <c r="U1588" s="17">
        <f>IF(performance_data[[#This Row],[return_percentage]]&lt;performance_data[[#This Row],[benchmark_return]],1,0)</f>
        <v>0</v>
      </c>
      <c r="V1588" s="17">
        <f>COUNTIFS(performance_data[portfolio_id],performance_data[[#This Row],[portfolio_id]])</f>
        <v>22</v>
      </c>
      <c r="W1588" s="17">
        <f>COUNTIFS(performance_data[portfolio_id],performance_data[[#This Row],[portfolio_id]],
          performance_data[return_flag],1)</f>
        <v>13</v>
      </c>
      <c r="X1588" s="15">
        <f>performance_data[[#This Row],[underperform_flag_count]]/performance_data[[#This Row],[totalportfoliocount]]</f>
        <v>0.59090909090909094</v>
      </c>
    </row>
    <row r="1589" spans="1:24" x14ac:dyDescent="0.3">
      <c r="A1589">
        <v>3778</v>
      </c>
      <c r="B1589" s="1">
        <v>44953</v>
      </c>
      <c r="C1589">
        <v>406528.28</v>
      </c>
      <c r="D1589">
        <v>-5.47</v>
      </c>
      <c r="E1589">
        <v>-5.37</v>
      </c>
      <c r="F1589">
        <v>11168.75</v>
      </c>
      <c r="G1589">
        <v>16563.79</v>
      </c>
      <c r="H1589" t="s">
        <v>2213</v>
      </c>
      <c r="I1589" t="s">
        <v>2206</v>
      </c>
      <c r="J1589">
        <v>1</v>
      </c>
      <c r="K1589" t="s">
        <v>2207</v>
      </c>
      <c r="L1589" t="str">
        <f>IF(performance_data[[#This Row],[return_percentage]]&gt;=performance_data[[#This Row],[benchmark_return]],"Higher","Lower")</f>
        <v>Lower</v>
      </c>
      <c r="M1589" s="14">
        <f xml:space="preserve"> _xlfn.MAXIFS(performance_data[date],performance_data[portfolio_id],performance_data[[#This Row],[portfolio_id]])</f>
        <v>45540</v>
      </c>
      <c r="N1589" s="14">
        <f xml:space="preserve"> _xlfn.MINIFS(performance_data[date],performance_data[portfolio_id],performance_data[[#This Row],[portfolio_id]])</f>
        <v>44893</v>
      </c>
      <c r="O1589" s="15">
        <f>_xlfn.MAXIFS(performance_data[portfolio_value],performance_data[portfolio_id],performance_data[[#This Row],[portfolio_id]],performance_data[date],performance_data[[#This Row],[latest_date]])</f>
        <v>58681.599999999999</v>
      </c>
      <c r="P1589" s="15">
        <f>_xlfn.MAXIFS(performance_data[portfolio_value],performance_data[portfolio_id],performance_data[[#This Row],[portfolio_id]],performance_data[date],performance_data[[#This Row],[starting_date]])</f>
        <v>373474.43</v>
      </c>
      <c r="Q1589" s="15">
        <f>performance_data[[#This Row],[latest_value]]-performance_data[[#This Row],[starting_value]]</f>
        <v>-314792.83</v>
      </c>
      <c r="R1589" s="15">
        <f>performance_data[[#This Row],[net_inflows]]-performance_data[[#This Row],[net_outflows]]</f>
        <v>-5395.0400000000009</v>
      </c>
      <c r="S1589" s="15" t="str">
        <f>IF(performance_data[[#This Row],[net_inflows]]&gt;AVERAGE(performance_data[net_inflows]),"High","Low")</f>
        <v>High</v>
      </c>
      <c r="T1589" s="15">
        <f>AVERAGEIF(performance_data[inflow_flag],performance_data[[#This Row],[inflow_flag]],performance_data[return_percentage])</f>
        <v>4.8467905675459724</v>
      </c>
      <c r="U1589" s="17">
        <f>IF(performance_data[[#This Row],[return_percentage]]&lt;performance_data[[#This Row],[benchmark_return]],1,0)</f>
        <v>1</v>
      </c>
      <c r="V1589" s="17">
        <f>COUNTIFS(performance_data[portfolio_id],performance_data[[#This Row],[portfolio_id]])</f>
        <v>22</v>
      </c>
      <c r="W1589" s="17">
        <f>COUNTIFS(performance_data[portfolio_id],performance_data[[#This Row],[portfolio_id]],
          performance_data[return_flag],1)</f>
        <v>13</v>
      </c>
      <c r="X1589" s="15">
        <f>performance_data[[#This Row],[underperform_flag_count]]/performance_data[[#This Row],[totalportfoliocount]]</f>
        <v>0.59090909090909094</v>
      </c>
    </row>
    <row r="1590" spans="1:24" x14ac:dyDescent="0.3">
      <c r="A1590">
        <v>3778</v>
      </c>
      <c r="B1590" s="1">
        <v>45506</v>
      </c>
      <c r="C1590">
        <v>140685.59</v>
      </c>
      <c r="D1590">
        <v>6.15</v>
      </c>
      <c r="E1590">
        <v>5.93</v>
      </c>
      <c r="F1590">
        <v>2553.31</v>
      </c>
      <c r="G1590">
        <v>15220.71</v>
      </c>
      <c r="H1590" t="s">
        <v>2205</v>
      </c>
      <c r="I1590" t="s">
        <v>2209</v>
      </c>
      <c r="J1590">
        <v>8</v>
      </c>
      <c r="K1590" t="s">
        <v>2214</v>
      </c>
      <c r="L1590" t="str">
        <f>IF(performance_data[[#This Row],[return_percentage]]&gt;=performance_data[[#This Row],[benchmark_return]],"Higher","Lower")</f>
        <v>Higher</v>
      </c>
      <c r="M1590" s="14">
        <f xml:space="preserve"> _xlfn.MAXIFS(performance_data[date],performance_data[portfolio_id],performance_data[[#This Row],[portfolio_id]])</f>
        <v>45540</v>
      </c>
      <c r="N1590" s="14">
        <f xml:space="preserve"> _xlfn.MINIFS(performance_data[date],performance_data[portfolio_id],performance_data[[#This Row],[portfolio_id]])</f>
        <v>44893</v>
      </c>
      <c r="O1590" s="15">
        <f>_xlfn.MAXIFS(performance_data[portfolio_value],performance_data[portfolio_id],performance_data[[#This Row],[portfolio_id]],performance_data[date],performance_data[[#This Row],[latest_date]])</f>
        <v>58681.599999999999</v>
      </c>
      <c r="P1590" s="15">
        <f>_xlfn.MAXIFS(performance_data[portfolio_value],performance_data[portfolio_id],performance_data[[#This Row],[portfolio_id]],performance_data[date],performance_data[[#This Row],[starting_date]])</f>
        <v>373474.43</v>
      </c>
      <c r="Q1590" s="15">
        <f>performance_data[[#This Row],[latest_value]]-performance_data[[#This Row],[starting_value]]</f>
        <v>-314792.83</v>
      </c>
      <c r="R1590" s="15">
        <f>performance_data[[#This Row],[net_inflows]]-performance_data[[#This Row],[net_outflows]]</f>
        <v>-12667.4</v>
      </c>
      <c r="S1590" s="15" t="str">
        <f>IF(performance_data[[#This Row],[net_inflows]]&gt;AVERAGE(performance_data[net_inflows]),"High","Low")</f>
        <v>Low</v>
      </c>
      <c r="T1590" s="15">
        <f>AVERAGEIF(performance_data[inflow_flag],performance_data[[#This Row],[inflow_flag]],performance_data[return_percentage])</f>
        <v>5.0457846277021572</v>
      </c>
      <c r="U1590" s="17">
        <f>IF(performance_data[[#This Row],[return_percentage]]&lt;performance_data[[#This Row],[benchmark_return]],1,0)</f>
        <v>0</v>
      </c>
      <c r="V1590" s="17">
        <f>COUNTIFS(performance_data[portfolio_id],performance_data[[#This Row],[portfolio_id]])</f>
        <v>22</v>
      </c>
      <c r="W1590" s="17">
        <f>COUNTIFS(performance_data[portfolio_id],performance_data[[#This Row],[portfolio_id]],
          performance_data[return_flag],1)</f>
        <v>13</v>
      </c>
      <c r="X1590" s="15">
        <f>performance_data[[#This Row],[underperform_flag_count]]/performance_data[[#This Row],[totalportfoliocount]]</f>
        <v>0.59090909090909094</v>
      </c>
    </row>
    <row r="1591" spans="1:24" x14ac:dyDescent="0.3">
      <c r="A1591">
        <v>3778</v>
      </c>
      <c r="B1591" s="1">
        <v>45540</v>
      </c>
      <c r="C1591">
        <v>58681.599999999999</v>
      </c>
      <c r="D1591">
        <v>4.1500000000000004</v>
      </c>
      <c r="E1591">
        <v>4.04</v>
      </c>
      <c r="F1591">
        <v>8289.3799999999992</v>
      </c>
      <c r="G1591">
        <v>17038.04</v>
      </c>
      <c r="H1591" t="s">
        <v>2205</v>
      </c>
      <c r="I1591" t="s">
        <v>2209</v>
      </c>
      <c r="J1591">
        <v>9</v>
      </c>
      <c r="K1591" t="s">
        <v>2221</v>
      </c>
      <c r="L1591" t="str">
        <f>IF(performance_data[[#This Row],[return_percentage]]&gt;=performance_data[[#This Row],[benchmark_return]],"Higher","Lower")</f>
        <v>Higher</v>
      </c>
      <c r="M1591" s="14">
        <f xml:space="preserve"> _xlfn.MAXIFS(performance_data[date],performance_data[portfolio_id],performance_data[[#This Row],[portfolio_id]])</f>
        <v>45540</v>
      </c>
      <c r="N1591" s="14">
        <f xml:space="preserve"> _xlfn.MINIFS(performance_data[date],performance_data[portfolio_id],performance_data[[#This Row],[portfolio_id]])</f>
        <v>44893</v>
      </c>
      <c r="O1591" s="15">
        <f>_xlfn.MAXIFS(performance_data[portfolio_value],performance_data[portfolio_id],performance_data[[#This Row],[portfolio_id]],performance_data[date],performance_data[[#This Row],[latest_date]])</f>
        <v>58681.599999999999</v>
      </c>
      <c r="P1591" s="15">
        <f>_xlfn.MAXIFS(performance_data[portfolio_value],performance_data[portfolio_id],performance_data[[#This Row],[portfolio_id]],performance_data[date],performance_data[[#This Row],[starting_date]])</f>
        <v>373474.43</v>
      </c>
      <c r="Q1591" s="15">
        <f>performance_data[[#This Row],[latest_value]]-performance_data[[#This Row],[starting_value]]</f>
        <v>-314792.83</v>
      </c>
      <c r="R1591" s="15">
        <f>performance_data[[#This Row],[net_inflows]]-performance_data[[#This Row],[net_outflows]]</f>
        <v>-8748.6600000000017</v>
      </c>
      <c r="S1591" s="15" t="str">
        <f>IF(performance_data[[#This Row],[net_inflows]]&gt;AVERAGE(performance_data[net_inflows]),"High","Low")</f>
        <v>Low</v>
      </c>
      <c r="T1591" s="15">
        <f>AVERAGEIF(performance_data[inflow_flag],performance_data[[#This Row],[inflow_flag]],performance_data[return_percentage])</f>
        <v>5.0457846277021572</v>
      </c>
      <c r="U1591" s="17">
        <f>IF(performance_data[[#This Row],[return_percentage]]&lt;performance_data[[#This Row],[benchmark_return]],1,0)</f>
        <v>0</v>
      </c>
      <c r="V1591" s="17">
        <f>COUNTIFS(performance_data[portfolio_id],performance_data[[#This Row],[portfolio_id]])</f>
        <v>22</v>
      </c>
      <c r="W1591" s="17">
        <f>COUNTIFS(performance_data[portfolio_id],performance_data[[#This Row],[portfolio_id]],
          performance_data[return_flag],1)</f>
        <v>13</v>
      </c>
      <c r="X1591" s="15">
        <f>performance_data[[#This Row],[underperform_flag_count]]/performance_data[[#This Row],[totalportfoliocount]]</f>
        <v>0.59090909090909094</v>
      </c>
    </row>
    <row r="1592" spans="1:24" x14ac:dyDescent="0.3">
      <c r="A1592">
        <v>3778</v>
      </c>
      <c r="B1592" s="1">
        <v>45262</v>
      </c>
      <c r="C1592">
        <v>87121.62</v>
      </c>
      <c r="D1592">
        <v>-5.31</v>
      </c>
      <c r="E1592">
        <v>-4.8600000000000003</v>
      </c>
      <c r="F1592">
        <v>6488.23</v>
      </c>
      <c r="G1592">
        <v>15896.2</v>
      </c>
      <c r="H1592" t="s">
        <v>2213</v>
      </c>
      <c r="I1592" t="s">
        <v>2217</v>
      </c>
      <c r="J1592">
        <v>12</v>
      </c>
      <c r="K1592" t="s">
        <v>2218</v>
      </c>
      <c r="L1592" t="str">
        <f>IF(performance_data[[#This Row],[return_percentage]]&gt;=performance_data[[#This Row],[benchmark_return]],"Higher","Lower")</f>
        <v>Lower</v>
      </c>
      <c r="M1592" s="14">
        <f xml:space="preserve"> _xlfn.MAXIFS(performance_data[date],performance_data[portfolio_id],performance_data[[#This Row],[portfolio_id]])</f>
        <v>45540</v>
      </c>
      <c r="N1592" s="14">
        <f xml:space="preserve"> _xlfn.MINIFS(performance_data[date],performance_data[portfolio_id],performance_data[[#This Row],[portfolio_id]])</f>
        <v>44893</v>
      </c>
      <c r="O1592" s="15">
        <f>_xlfn.MAXIFS(performance_data[portfolio_value],performance_data[portfolio_id],performance_data[[#This Row],[portfolio_id]],performance_data[date],performance_data[[#This Row],[latest_date]])</f>
        <v>58681.599999999999</v>
      </c>
      <c r="P1592" s="15">
        <f>_xlfn.MAXIFS(performance_data[portfolio_value],performance_data[portfolio_id],performance_data[[#This Row],[portfolio_id]],performance_data[date],performance_data[[#This Row],[starting_date]])</f>
        <v>373474.43</v>
      </c>
      <c r="Q1592" s="15">
        <f>performance_data[[#This Row],[latest_value]]-performance_data[[#This Row],[starting_value]]</f>
        <v>-314792.83</v>
      </c>
      <c r="R1592" s="15">
        <f>performance_data[[#This Row],[net_inflows]]-performance_data[[#This Row],[net_outflows]]</f>
        <v>-9407.9700000000012</v>
      </c>
      <c r="S1592" s="15" t="str">
        <f>IF(performance_data[[#This Row],[net_inflows]]&gt;AVERAGE(performance_data[net_inflows]),"High","Low")</f>
        <v>Low</v>
      </c>
      <c r="T1592" s="15">
        <f>AVERAGEIF(performance_data[inflow_flag],performance_data[[#This Row],[inflow_flag]],performance_data[return_percentage])</f>
        <v>5.0457846277021572</v>
      </c>
      <c r="U1592" s="17">
        <f>IF(performance_data[[#This Row],[return_percentage]]&lt;performance_data[[#This Row],[benchmark_return]],1,0)</f>
        <v>1</v>
      </c>
      <c r="V1592" s="17">
        <f>COUNTIFS(performance_data[portfolio_id],performance_data[[#This Row],[portfolio_id]])</f>
        <v>22</v>
      </c>
      <c r="W1592" s="17">
        <f>COUNTIFS(performance_data[portfolio_id],performance_data[[#This Row],[portfolio_id]],
          performance_data[return_flag],1)</f>
        <v>13</v>
      </c>
      <c r="X1592" s="15">
        <f>performance_data[[#This Row],[underperform_flag_count]]/performance_data[[#This Row],[totalportfoliocount]]</f>
        <v>0.59090909090909094</v>
      </c>
    </row>
    <row r="1593" spans="1:24" x14ac:dyDescent="0.3">
      <c r="A1593">
        <v>3778</v>
      </c>
      <c r="B1593" s="1">
        <v>44927</v>
      </c>
      <c r="C1593">
        <v>465736.48</v>
      </c>
      <c r="D1593">
        <v>19.690000000000001</v>
      </c>
      <c r="E1593">
        <v>16</v>
      </c>
      <c r="F1593">
        <v>15954.95</v>
      </c>
      <c r="G1593">
        <v>15939.54</v>
      </c>
      <c r="H1593" t="s">
        <v>2213</v>
      </c>
      <c r="I1593" t="s">
        <v>2206</v>
      </c>
      <c r="J1593">
        <v>1</v>
      </c>
      <c r="K1593" t="s">
        <v>2207</v>
      </c>
      <c r="L1593" t="str">
        <f>IF(performance_data[[#This Row],[return_percentage]]&gt;=performance_data[[#This Row],[benchmark_return]],"Higher","Lower")</f>
        <v>Higher</v>
      </c>
      <c r="M1593" s="14">
        <f xml:space="preserve"> _xlfn.MAXIFS(performance_data[date],performance_data[portfolio_id],performance_data[[#This Row],[portfolio_id]])</f>
        <v>45540</v>
      </c>
      <c r="N1593" s="14">
        <f xml:space="preserve"> _xlfn.MINIFS(performance_data[date],performance_data[portfolio_id],performance_data[[#This Row],[portfolio_id]])</f>
        <v>44893</v>
      </c>
      <c r="O1593" s="15">
        <f>_xlfn.MAXIFS(performance_data[portfolio_value],performance_data[portfolio_id],performance_data[[#This Row],[portfolio_id]],performance_data[date],performance_data[[#This Row],[latest_date]])</f>
        <v>58681.599999999999</v>
      </c>
      <c r="P1593" s="15">
        <f>_xlfn.MAXIFS(performance_data[portfolio_value],performance_data[portfolio_id],performance_data[[#This Row],[portfolio_id]],performance_data[date],performance_data[[#This Row],[starting_date]])</f>
        <v>373474.43</v>
      </c>
      <c r="Q1593" s="15">
        <f>performance_data[[#This Row],[latest_value]]-performance_data[[#This Row],[starting_value]]</f>
        <v>-314792.83</v>
      </c>
      <c r="R1593" s="15">
        <f>performance_data[[#This Row],[net_inflows]]-performance_data[[#This Row],[net_outflows]]</f>
        <v>15.409999999999854</v>
      </c>
      <c r="S1593" s="15" t="str">
        <f>IF(performance_data[[#This Row],[net_inflows]]&gt;AVERAGE(performance_data[net_inflows]),"High","Low")</f>
        <v>High</v>
      </c>
      <c r="T1593" s="15">
        <f>AVERAGEIF(performance_data[inflow_flag],performance_data[[#This Row],[inflow_flag]],performance_data[return_percentage])</f>
        <v>4.8467905675459724</v>
      </c>
      <c r="U1593" s="17">
        <f>IF(performance_data[[#This Row],[return_percentage]]&lt;performance_data[[#This Row],[benchmark_return]],1,0)</f>
        <v>0</v>
      </c>
      <c r="V1593" s="17">
        <f>COUNTIFS(performance_data[portfolio_id],performance_data[[#This Row],[portfolio_id]])</f>
        <v>22</v>
      </c>
      <c r="W1593" s="17">
        <f>COUNTIFS(performance_data[portfolio_id],performance_data[[#This Row],[portfolio_id]],
          performance_data[return_flag],1)</f>
        <v>13</v>
      </c>
      <c r="X1593" s="15">
        <f>performance_data[[#This Row],[underperform_flag_count]]/performance_data[[#This Row],[totalportfoliocount]]</f>
        <v>0.59090909090909094</v>
      </c>
    </row>
    <row r="1594" spans="1:24" x14ac:dyDescent="0.3">
      <c r="A1594">
        <v>3778</v>
      </c>
      <c r="B1594" s="1">
        <v>45009</v>
      </c>
      <c r="C1594">
        <v>15801.89</v>
      </c>
      <c r="D1594">
        <v>16.89</v>
      </c>
      <c r="E1594">
        <v>19.93</v>
      </c>
      <c r="F1594">
        <v>13769.47</v>
      </c>
      <c r="G1594">
        <v>13213.03</v>
      </c>
      <c r="H1594" t="s">
        <v>2213</v>
      </c>
      <c r="I1594" t="s">
        <v>2206</v>
      </c>
      <c r="J1594">
        <v>3</v>
      </c>
      <c r="K1594" t="s">
        <v>2222</v>
      </c>
      <c r="L1594" t="str">
        <f>IF(performance_data[[#This Row],[return_percentage]]&gt;=performance_data[[#This Row],[benchmark_return]],"Higher","Lower")</f>
        <v>Lower</v>
      </c>
      <c r="M1594" s="14">
        <f xml:space="preserve"> _xlfn.MAXIFS(performance_data[date],performance_data[portfolio_id],performance_data[[#This Row],[portfolio_id]])</f>
        <v>45540</v>
      </c>
      <c r="N1594" s="14">
        <f xml:space="preserve"> _xlfn.MINIFS(performance_data[date],performance_data[portfolio_id],performance_data[[#This Row],[portfolio_id]])</f>
        <v>44893</v>
      </c>
      <c r="O1594" s="15">
        <f>_xlfn.MAXIFS(performance_data[portfolio_value],performance_data[portfolio_id],performance_data[[#This Row],[portfolio_id]],performance_data[date],performance_data[[#This Row],[latest_date]])</f>
        <v>58681.599999999999</v>
      </c>
      <c r="P1594" s="15">
        <f>_xlfn.MAXIFS(performance_data[portfolio_value],performance_data[portfolio_id],performance_data[[#This Row],[portfolio_id]],performance_data[date],performance_data[[#This Row],[starting_date]])</f>
        <v>373474.43</v>
      </c>
      <c r="Q1594" s="15">
        <f>performance_data[[#This Row],[latest_value]]-performance_data[[#This Row],[starting_value]]</f>
        <v>-314792.83</v>
      </c>
      <c r="R1594" s="15">
        <f>performance_data[[#This Row],[net_inflows]]-performance_data[[#This Row],[net_outflows]]</f>
        <v>556.43999999999869</v>
      </c>
      <c r="S1594" s="15" t="str">
        <f>IF(performance_data[[#This Row],[net_inflows]]&gt;AVERAGE(performance_data[net_inflows]),"High","Low")</f>
        <v>High</v>
      </c>
      <c r="T1594" s="15">
        <f>AVERAGEIF(performance_data[inflow_flag],performance_data[[#This Row],[inflow_flag]],performance_data[return_percentage])</f>
        <v>4.8467905675459724</v>
      </c>
      <c r="U1594" s="17">
        <f>IF(performance_data[[#This Row],[return_percentage]]&lt;performance_data[[#This Row],[benchmark_return]],1,0)</f>
        <v>1</v>
      </c>
      <c r="V1594" s="17">
        <f>COUNTIFS(performance_data[portfolio_id],performance_data[[#This Row],[portfolio_id]])</f>
        <v>22</v>
      </c>
      <c r="W1594" s="17">
        <f>COUNTIFS(performance_data[portfolio_id],performance_data[[#This Row],[portfolio_id]],
          performance_data[return_flag],1)</f>
        <v>13</v>
      </c>
      <c r="X1594" s="15">
        <f>performance_data[[#This Row],[underperform_flag_count]]/performance_data[[#This Row],[totalportfoliocount]]</f>
        <v>0.59090909090909094</v>
      </c>
    </row>
    <row r="1595" spans="1:24" x14ac:dyDescent="0.3">
      <c r="A1595">
        <v>3778</v>
      </c>
      <c r="B1595" s="1">
        <v>45213</v>
      </c>
      <c r="C1595">
        <v>202908.14</v>
      </c>
      <c r="D1595">
        <v>-2.44</v>
      </c>
      <c r="E1595">
        <v>-2.4300000000000002</v>
      </c>
      <c r="F1595">
        <v>2367.11</v>
      </c>
      <c r="G1595">
        <v>2826.95</v>
      </c>
      <c r="H1595" t="s">
        <v>2213</v>
      </c>
      <c r="I1595" t="s">
        <v>2217</v>
      </c>
      <c r="J1595">
        <v>10</v>
      </c>
      <c r="K1595" t="s">
        <v>2224</v>
      </c>
      <c r="L1595" t="str">
        <f>IF(performance_data[[#This Row],[return_percentage]]&gt;=performance_data[[#This Row],[benchmark_return]],"Higher","Lower")</f>
        <v>Lower</v>
      </c>
      <c r="M1595" s="14">
        <f xml:space="preserve"> _xlfn.MAXIFS(performance_data[date],performance_data[portfolio_id],performance_data[[#This Row],[portfolio_id]])</f>
        <v>45540</v>
      </c>
      <c r="N1595" s="14">
        <f xml:space="preserve"> _xlfn.MINIFS(performance_data[date],performance_data[portfolio_id],performance_data[[#This Row],[portfolio_id]])</f>
        <v>44893</v>
      </c>
      <c r="O1595" s="15">
        <f>_xlfn.MAXIFS(performance_data[portfolio_value],performance_data[portfolio_id],performance_data[[#This Row],[portfolio_id]],performance_data[date],performance_data[[#This Row],[latest_date]])</f>
        <v>58681.599999999999</v>
      </c>
      <c r="P1595" s="15">
        <f>_xlfn.MAXIFS(performance_data[portfolio_value],performance_data[portfolio_id],performance_data[[#This Row],[portfolio_id]],performance_data[date],performance_data[[#This Row],[starting_date]])</f>
        <v>373474.43</v>
      </c>
      <c r="Q1595" s="15">
        <f>performance_data[[#This Row],[latest_value]]-performance_data[[#This Row],[starting_value]]</f>
        <v>-314792.83</v>
      </c>
      <c r="R1595" s="15">
        <f>performance_data[[#This Row],[net_inflows]]-performance_data[[#This Row],[net_outflows]]</f>
        <v>-459.83999999999969</v>
      </c>
      <c r="S1595" s="15" t="str">
        <f>IF(performance_data[[#This Row],[net_inflows]]&gt;AVERAGE(performance_data[net_inflows]),"High","Low")</f>
        <v>Low</v>
      </c>
      <c r="T1595" s="15">
        <f>AVERAGEIF(performance_data[inflow_flag],performance_data[[#This Row],[inflow_flag]],performance_data[return_percentage])</f>
        <v>5.0457846277021572</v>
      </c>
      <c r="U1595" s="17">
        <f>IF(performance_data[[#This Row],[return_percentage]]&lt;performance_data[[#This Row],[benchmark_return]],1,0)</f>
        <v>1</v>
      </c>
      <c r="V1595" s="17">
        <f>COUNTIFS(performance_data[portfolio_id],performance_data[[#This Row],[portfolio_id]])</f>
        <v>22</v>
      </c>
      <c r="W1595" s="17">
        <f>COUNTIFS(performance_data[portfolio_id],performance_data[[#This Row],[portfolio_id]],
          performance_data[return_flag],1)</f>
        <v>13</v>
      </c>
      <c r="X1595" s="15">
        <f>performance_data[[#This Row],[underperform_flag_count]]/performance_data[[#This Row],[totalportfoliocount]]</f>
        <v>0.59090909090909094</v>
      </c>
    </row>
    <row r="1596" spans="1:24" x14ac:dyDescent="0.3">
      <c r="A1596">
        <v>3778</v>
      </c>
      <c r="B1596" s="1">
        <v>44903</v>
      </c>
      <c r="C1596">
        <v>205997.22</v>
      </c>
      <c r="D1596">
        <v>7.23</v>
      </c>
      <c r="E1596">
        <v>7.39</v>
      </c>
      <c r="F1596">
        <v>9695.69</v>
      </c>
      <c r="G1596">
        <v>16436.77</v>
      </c>
      <c r="H1596" t="s">
        <v>2220</v>
      </c>
      <c r="I1596" t="s">
        <v>2217</v>
      </c>
      <c r="J1596">
        <v>12</v>
      </c>
      <c r="K1596" t="s">
        <v>2218</v>
      </c>
      <c r="L1596" t="str">
        <f>IF(performance_data[[#This Row],[return_percentage]]&gt;=performance_data[[#This Row],[benchmark_return]],"Higher","Lower")</f>
        <v>Lower</v>
      </c>
      <c r="M1596" s="14">
        <f xml:space="preserve"> _xlfn.MAXIFS(performance_data[date],performance_data[portfolio_id],performance_data[[#This Row],[portfolio_id]])</f>
        <v>45540</v>
      </c>
      <c r="N1596" s="14">
        <f xml:space="preserve"> _xlfn.MINIFS(performance_data[date],performance_data[portfolio_id],performance_data[[#This Row],[portfolio_id]])</f>
        <v>44893</v>
      </c>
      <c r="O1596" s="15">
        <f>_xlfn.MAXIFS(performance_data[portfolio_value],performance_data[portfolio_id],performance_data[[#This Row],[portfolio_id]],performance_data[date],performance_data[[#This Row],[latest_date]])</f>
        <v>58681.599999999999</v>
      </c>
      <c r="P1596" s="15">
        <f>_xlfn.MAXIFS(performance_data[portfolio_value],performance_data[portfolio_id],performance_data[[#This Row],[portfolio_id]],performance_data[date],performance_data[[#This Row],[starting_date]])</f>
        <v>373474.43</v>
      </c>
      <c r="Q1596" s="15">
        <f>performance_data[[#This Row],[latest_value]]-performance_data[[#This Row],[starting_value]]</f>
        <v>-314792.83</v>
      </c>
      <c r="R1596" s="15">
        <f>performance_data[[#This Row],[net_inflows]]-performance_data[[#This Row],[net_outflows]]</f>
        <v>-6741.08</v>
      </c>
      <c r="S1596" s="15" t="str">
        <f>IF(performance_data[[#This Row],[net_inflows]]&gt;AVERAGE(performance_data[net_inflows]),"High","Low")</f>
        <v>Low</v>
      </c>
      <c r="T1596" s="15">
        <f>AVERAGEIF(performance_data[inflow_flag],performance_data[[#This Row],[inflow_flag]],performance_data[return_percentage])</f>
        <v>5.0457846277021572</v>
      </c>
      <c r="U1596" s="17">
        <f>IF(performance_data[[#This Row],[return_percentage]]&lt;performance_data[[#This Row],[benchmark_return]],1,0)</f>
        <v>1</v>
      </c>
      <c r="V1596" s="17">
        <f>COUNTIFS(performance_data[portfolio_id],performance_data[[#This Row],[portfolio_id]])</f>
        <v>22</v>
      </c>
      <c r="W1596" s="17">
        <f>COUNTIFS(performance_data[portfolio_id],performance_data[[#This Row],[portfolio_id]],
          performance_data[return_flag],1)</f>
        <v>13</v>
      </c>
      <c r="X1596" s="15">
        <f>performance_data[[#This Row],[underperform_flag_count]]/performance_data[[#This Row],[totalportfoliocount]]</f>
        <v>0.59090909090909094</v>
      </c>
    </row>
    <row r="1597" spans="1:24" x14ac:dyDescent="0.3">
      <c r="A1597">
        <v>3778</v>
      </c>
      <c r="B1597" s="1">
        <v>44901</v>
      </c>
      <c r="C1597">
        <v>48109.98</v>
      </c>
      <c r="D1597">
        <v>7</v>
      </c>
      <c r="E1597">
        <v>6.36</v>
      </c>
      <c r="F1597">
        <v>1780.32</v>
      </c>
      <c r="G1597">
        <v>12235.94</v>
      </c>
      <c r="H1597" t="s">
        <v>2220</v>
      </c>
      <c r="I1597" t="s">
        <v>2217</v>
      </c>
      <c r="J1597">
        <v>12</v>
      </c>
      <c r="K1597" t="s">
        <v>2218</v>
      </c>
      <c r="L1597" t="str">
        <f>IF(performance_data[[#This Row],[return_percentage]]&gt;=performance_data[[#This Row],[benchmark_return]],"Higher","Lower")</f>
        <v>Higher</v>
      </c>
      <c r="M1597" s="14">
        <f xml:space="preserve"> _xlfn.MAXIFS(performance_data[date],performance_data[portfolio_id],performance_data[[#This Row],[portfolio_id]])</f>
        <v>45540</v>
      </c>
      <c r="N1597" s="14">
        <f xml:space="preserve"> _xlfn.MINIFS(performance_data[date],performance_data[portfolio_id],performance_data[[#This Row],[portfolio_id]])</f>
        <v>44893</v>
      </c>
      <c r="O1597" s="15">
        <f>_xlfn.MAXIFS(performance_data[portfolio_value],performance_data[portfolio_id],performance_data[[#This Row],[portfolio_id]],performance_data[date],performance_data[[#This Row],[latest_date]])</f>
        <v>58681.599999999999</v>
      </c>
      <c r="P1597" s="15">
        <f>_xlfn.MAXIFS(performance_data[portfolio_value],performance_data[portfolio_id],performance_data[[#This Row],[portfolio_id]],performance_data[date],performance_data[[#This Row],[starting_date]])</f>
        <v>373474.43</v>
      </c>
      <c r="Q1597" s="15">
        <f>performance_data[[#This Row],[latest_value]]-performance_data[[#This Row],[starting_value]]</f>
        <v>-314792.83</v>
      </c>
      <c r="R1597" s="15">
        <f>performance_data[[#This Row],[net_inflows]]-performance_data[[#This Row],[net_outflows]]</f>
        <v>-10455.620000000001</v>
      </c>
      <c r="S1597" s="15" t="str">
        <f>IF(performance_data[[#This Row],[net_inflows]]&gt;AVERAGE(performance_data[net_inflows]),"High","Low")</f>
        <v>Low</v>
      </c>
      <c r="T1597" s="15">
        <f>AVERAGEIF(performance_data[inflow_flag],performance_data[[#This Row],[inflow_flag]],performance_data[return_percentage])</f>
        <v>5.0457846277021572</v>
      </c>
      <c r="U1597" s="17">
        <f>IF(performance_data[[#This Row],[return_percentage]]&lt;performance_data[[#This Row],[benchmark_return]],1,0)</f>
        <v>0</v>
      </c>
      <c r="V1597" s="17">
        <f>COUNTIFS(performance_data[portfolio_id],performance_data[[#This Row],[portfolio_id]])</f>
        <v>22</v>
      </c>
      <c r="W1597" s="17">
        <f>COUNTIFS(performance_data[portfolio_id],performance_data[[#This Row],[portfolio_id]],
          performance_data[return_flag],1)</f>
        <v>13</v>
      </c>
      <c r="X1597" s="15">
        <f>performance_data[[#This Row],[underperform_flag_count]]/performance_data[[#This Row],[totalportfoliocount]]</f>
        <v>0.59090909090909094</v>
      </c>
    </row>
    <row r="1598" spans="1:24" x14ac:dyDescent="0.3">
      <c r="A1598">
        <v>3778</v>
      </c>
      <c r="B1598" s="1">
        <v>45495</v>
      </c>
      <c r="C1598">
        <v>351114.27</v>
      </c>
      <c r="D1598">
        <v>-0.16</v>
      </c>
      <c r="E1598">
        <v>-0.15</v>
      </c>
      <c r="F1598">
        <v>11105.56</v>
      </c>
      <c r="G1598">
        <v>16043.31</v>
      </c>
      <c r="H1598" t="s">
        <v>2205</v>
      </c>
      <c r="I1598" t="s">
        <v>2209</v>
      </c>
      <c r="J1598">
        <v>7</v>
      </c>
      <c r="K1598" t="s">
        <v>2210</v>
      </c>
      <c r="L1598" t="str">
        <f>IF(performance_data[[#This Row],[return_percentage]]&gt;=performance_data[[#This Row],[benchmark_return]],"Higher","Lower")</f>
        <v>Lower</v>
      </c>
      <c r="M1598" s="14">
        <f xml:space="preserve"> _xlfn.MAXIFS(performance_data[date],performance_data[portfolio_id],performance_data[[#This Row],[portfolio_id]])</f>
        <v>45540</v>
      </c>
      <c r="N1598" s="14">
        <f xml:space="preserve"> _xlfn.MINIFS(performance_data[date],performance_data[portfolio_id],performance_data[[#This Row],[portfolio_id]])</f>
        <v>44893</v>
      </c>
      <c r="O1598" s="15">
        <f>_xlfn.MAXIFS(performance_data[portfolio_value],performance_data[portfolio_id],performance_data[[#This Row],[portfolio_id]],performance_data[date],performance_data[[#This Row],[latest_date]])</f>
        <v>58681.599999999999</v>
      </c>
      <c r="P1598" s="15">
        <f>_xlfn.MAXIFS(performance_data[portfolio_value],performance_data[portfolio_id],performance_data[[#This Row],[portfolio_id]],performance_data[date],performance_data[[#This Row],[starting_date]])</f>
        <v>373474.43</v>
      </c>
      <c r="Q1598" s="15">
        <f>performance_data[[#This Row],[latest_value]]-performance_data[[#This Row],[starting_value]]</f>
        <v>-314792.83</v>
      </c>
      <c r="R1598" s="15">
        <f>performance_data[[#This Row],[net_inflows]]-performance_data[[#This Row],[net_outflows]]</f>
        <v>-4937.75</v>
      </c>
      <c r="S1598" s="15" t="str">
        <f>IF(performance_data[[#This Row],[net_inflows]]&gt;AVERAGE(performance_data[net_inflows]),"High","Low")</f>
        <v>High</v>
      </c>
      <c r="T1598" s="15">
        <f>AVERAGEIF(performance_data[inflow_flag],performance_data[[#This Row],[inflow_flag]],performance_data[return_percentage])</f>
        <v>4.8467905675459724</v>
      </c>
      <c r="U1598" s="17">
        <f>IF(performance_data[[#This Row],[return_percentage]]&lt;performance_data[[#This Row],[benchmark_return]],1,0)</f>
        <v>1</v>
      </c>
      <c r="V1598" s="17">
        <f>COUNTIFS(performance_data[portfolio_id],performance_data[[#This Row],[portfolio_id]])</f>
        <v>22</v>
      </c>
      <c r="W1598" s="17">
        <f>COUNTIFS(performance_data[portfolio_id],performance_data[[#This Row],[portfolio_id]],
          performance_data[return_flag],1)</f>
        <v>13</v>
      </c>
      <c r="X1598" s="15">
        <f>performance_data[[#This Row],[underperform_flag_count]]/performance_data[[#This Row],[totalportfoliocount]]</f>
        <v>0.59090909090909094</v>
      </c>
    </row>
    <row r="1599" spans="1:24" x14ac:dyDescent="0.3">
      <c r="A1599">
        <v>3778</v>
      </c>
      <c r="B1599" s="1">
        <v>44893</v>
      </c>
      <c r="C1599">
        <v>373474.43</v>
      </c>
      <c r="D1599">
        <v>2.77</v>
      </c>
      <c r="E1599">
        <v>2.84</v>
      </c>
      <c r="F1599">
        <v>13195.35</v>
      </c>
      <c r="G1599">
        <v>14217.59</v>
      </c>
      <c r="H1599" t="s">
        <v>2220</v>
      </c>
      <c r="I1599" t="s">
        <v>2217</v>
      </c>
      <c r="J1599">
        <v>11</v>
      </c>
      <c r="K1599" t="s">
        <v>2219</v>
      </c>
      <c r="L1599" t="str">
        <f>IF(performance_data[[#This Row],[return_percentage]]&gt;=performance_data[[#This Row],[benchmark_return]],"Higher","Lower")</f>
        <v>Lower</v>
      </c>
      <c r="M1599" s="14">
        <f xml:space="preserve"> _xlfn.MAXIFS(performance_data[date],performance_data[portfolio_id],performance_data[[#This Row],[portfolio_id]])</f>
        <v>45540</v>
      </c>
      <c r="N1599" s="14">
        <f xml:space="preserve"> _xlfn.MINIFS(performance_data[date],performance_data[portfolio_id],performance_data[[#This Row],[portfolio_id]])</f>
        <v>44893</v>
      </c>
      <c r="O1599" s="15">
        <f>_xlfn.MAXIFS(performance_data[portfolio_value],performance_data[portfolio_id],performance_data[[#This Row],[portfolio_id]],performance_data[date],performance_data[[#This Row],[latest_date]])</f>
        <v>58681.599999999999</v>
      </c>
      <c r="P1599" s="15">
        <f>_xlfn.MAXIFS(performance_data[portfolio_value],performance_data[portfolio_id],performance_data[[#This Row],[portfolio_id]],performance_data[date],performance_data[[#This Row],[starting_date]])</f>
        <v>373474.43</v>
      </c>
      <c r="Q1599" s="15">
        <f>performance_data[[#This Row],[latest_value]]-performance_data[[#This Row],[starting_value]]</f>
        <v>-314792.83</v>
      </c>
      <c r="R1599" s="15">
        <f>performance_data[[#This Row],[net_inflows]]-performance_data[[#This Row],[net_outflows]]</f>
        <v>-1022.2399999999998</v>
      </c>
      <c r="S1599" s="15" t="str">
        <f>IF(performance_data[[#This Row],[net_inflows]]&gt;AVERAGE(performance_data[net_inflows]),"High","Low")</f>
        <v>High</v>
      </c>
      <c r="T1599" s="15">
        <f>AVERAGEIF(performance_data[inflow_flag],performance_data[[#This Row],[inflow_flag]],performance_data[return_percentage])</f>
        <v>4.8467905675459724</v>
      </c>
      <c r="U1599" s="17">
        <f>IF(performance_data[[#This Row],[return_percentage]]&lt;performance_data[[#This Row],[benchmark_return]],1,0)</f>
        <v>1</v>
      </c>
      <c r="V1599" s="17">
        <f>COUNTIFS(performance_data[portfolio_id],performance_data[[#This Row],[portfolio_id]])</f>
        <v>22</v>
      </c>
      <c r="W1599" s="17">
        <f>COUNTIFS(performance_data[portfolio_id],performance_data[[#This Row],[portfolio_id]],
          performance_data[return_flag],1)</f>
        <v>13</v>
      </c>
      <c r="X1599" s="15">
        <f>performance_data[[#This Row],[underperform_flag_count]]/performance_data[[#This Row],[totalportfoliocount]]</f>
        <v>0.59090909090909094</v>
      </c>
    </row>
    <row r="1600" spans="1:24" x14ac:dyDescent="0.3">
      <c r="A1600">
        <v>3778</v>
      </c>
      <c r="B1600" s="1">
        <v>45265</v>
      </c>
      <c r="C1600">
        <v>425263.46</v>
      </c>
      <c r="D1600">
        <v>18.77</v>
      </c>
      <c r="E1600">
        <v>18.989999999999998</v>
      </c>
      <c r="F1600">
        <v>14093.8</v>
      </c>
      <c r="G1600">
        <v>15074.46</v>
      </c>
      <c r="H1600" t="s">
        <v>2213</v>
      </c>
      <c r="I1600" t="s">
        <v>2217</v>
      </c>
      <c r="J1600">
        <v>12</v>
      </c>
      <c r="K1600" t="s">
        <v>2218</v>
      </c>
      <c r="L1600" t="str">
        <f>IF(performance_data[[#This Row],[return_percentage]]&gt;=performance_data[[#This Row],[benchmark_return]],"Higher","Lower")</f>
        <v>Lower</v>
      </c>
      <c r="M1600" s="14">
        <f xml:space="preserve"> _xlfn.MAXIFS(performance_data[date],performance_data[portfolio_id],performance_data[[#This Row],[portfolio_id]])</f>
        <v>45540</v>
      </c>
      <c r="N1600" s="14">
        <f xml:space="preserve"> _xlfn.MINIFS(performance_data[date],performance_data[portfolio_id],performance_data[[#This Row],[portfolio_id]])</f>
        <v>44893</v>
      </c>
      <c r="O1600" s="15">
        <f>_xlfn.MAXIFS(performance_data[portfolio_value],performance_data[portfolio_id],performance_data[[#This Row],[portfolio_id]],performance_data[date],performance_data[[#This Row],[latest_date]])</f>
        <v>58681.599999999999</v>
      </c>
      <c r="P1600" s="15">
        <f>_xlfn.MAXIFS(performance_data[portfolio_value],performance_data[portfolio_id],performance_data[[#This Row],[portfolio_id]],performance_data[date],performance_data[[#This Row],[starting_date]])</f>
        <v>373474.43</v>
      </c>
      <c r="Q1600" s="15">
        <f>performance_data[[#This Row],[latest_value]]-performance_data[[#This Row],[starting_value]]</f>
        <v>-314792.83</v>
      </c>
      <c r="R1600" s="15">
        <f>performance_data[[#This Row],[net_inflows]]-performance_data[[#This Row],[net_outflows]]</f>
        <v>-980.65999999999985</v>
      </c>
      <c r="S1600" s="15" t="str">
        <f>IF(performance_data[[#This Row],[net_inflows]]&gt;AVERAGE(performance_data[net_inflows]),"High","Low")</f>
        <v>High</v>
      </c>
      <c r="T1600" s="15">
        <f>AVERAGEIF(performance_data[inflow_flag],performance_data[[#This Row],[inflow_flag]],performance_data[return_percentage])</f>
        <v>4.8467905675459724</v>
      </c>
      <c r="U1600" s="17">
        <f>IF(performance_data[[#This Row],[return_percentage]]&lt;performance_data[[#This Row],[benchmark_return]],1,0)</f>
        <v>1</v>
      </c>
      <c r="V1600" s="17">
        <f>COUNTIFS(performance_data[portfolio_id],performance_data[[#This Row],[portfolio_id]])</f>
        <v>22</v>
      </c>
      <c r="W1600" s="17">
        <f>COUNTIFS(performance_data[portfolio_id],performance_data[[#This Row],[portfolio_id]],
          performance_data[return_flag],1)</f>
        <v>13</v>
      </c>
      <c r="X1600" s="15">
        <f>performance_data[[#This Row],[underperform_flag_count]]/performance_data[[#This Row],[totalportfoliocount]]</f>
        <v>0.59090909090909094</v>
      </c>
    </row>
    <row r="1601" spans="1:24" x14ac:dyDescent="0.3">
      <c r="A1601">
        <v>3778</v>
      </c>
      <c r="B1601" s="1">
        <v>45108</v>
      </c>
      <c r="C1601">
        <v>485124.56</v>
      </c>
      <c r="D1601">
        <v>11</v>
      </c>
      <c r="E1601">
        <v>13.19</v>
      </c>
      <c r="F1601">
        <v>5260.67</v>
      </c>
      <c r="G1601">
        <v>7238.71</v>
      </c>
      <c r="H1601" t="s">
        <v>2213</v>
      </c>
      <c r="I1601" t="s">
        <v>2209</v>
      </c>
      <c r="J1601">
        <v>7</v>
      </c>
      <c r="K1601" t="s">
        <v>2210</v>
      </c>
      <c r="L1601" t="str">
        <f>IF(performance_data[[#This Row],[return_percentage]]&gt;=performance_data[[#This Row],[benchmark_return]],"Higher","Lower")</f>
        <v>Lower</v>
      </c>
      <c r="M1601" s="14">
        <f xml:space="preserve"> _xlfn.MAXIFS(performance_data[date],performance_data[portfolio_id],performance_data[[#This Row],[portfolio_id]])</f>
        <v>45540</v>
      </c>
      <c r="N1601" s="14">
        <f xml:space="preserve"> _xlfn.MINIFS(performance_data[date],performance_data[portfolio_id],performance_data[[#This Row],[portfolio_id]])</f>
        <v>44893</v>
      </c>
      <c r="O1601" s="15">
        <f>_xlfn.MAXIFS(performance_data[portfolio_value],performance_data[portfolio_id],performance_data[[#This Row],[portfolio_id]],performance_data[date],performance_data[[#This Row],[latest_date]])</f>
        <v>58681.599999999999</v>
      </c>
      <c r="P1601" s="15">
        <f>_xlfn.MAXIFS(performance_data[portfolio_value],performance_data[portfolio_id],performance_data[[#This Row],[portfolio_id]],performance_data[date],performance_data[[#This Row],[starting_date]])</f>
        <v>373474.43</v>
      </c>
      <c r="Q1601" s="15">
        <f>performance_data[[#This Row],[latest_value]]-performance_data[[#This Row],[starting_value]]</f>
        <v>-314792.83</v>
      </c>
      <c r="R1601" s="15">
        <f>performance_data[[#This Row],[net_inflows]]-performance_data[[#This Row],[net_outflows]]</f>
        <v>-1978.04</v>
      </c>
      <c r="S1601" s="15" t="str">
        <f>IF(performance_data[[#This Row],[net_inflows]]&gt;AVERAGE(performance_data[net_inflows]),"High","Low")</f>
        <v>Low</v>
      </c>
      <c r="T1601" s="15">
        <f>AVERAGEIF(performance_data[inflow_flag],performance_data[[#This Row],[inflow_flag]],performance_data[return_percentage])</f>
        <v>5.0457846277021572</v>
      </c>
      <c r="U1601" s="17">
        <f>IF(performance_data[[#This Row],[return_percentage]]&lt;performance_data[[#This Row],[benchmark_return]],1,0)</f>
        <v>1</v>
      </c>
      <c r="V1601" s="17">
        <f>COUNTIFS(performance_data[portfolio_id],performance_data[[#This Row],[portfolio_id]])</f>
        <v>22</v>
      </c>
      <c r="W1601" s="17">
        <f>COUNTIFS(performance_data[portfolio_id],performance_data[[#This Row],[portfolio_id]],
          performance_data[return_flag],1)</f>
        <v>13</v>
      </c>
      <c r="X1601" s="15">
        <f>performance_data[[#This Row],[underperform_flag_count]]/performance_data[[#This Row],[totalportfoliocount]]</f>
        <v>0.59090909090909094</v>
      </c>
    </row>
    <row r="1602" spans="1:24" x14ac:dyDescent="0.3">
      <c r="A1602">
        <v>3778</v>
      </c>
      <c r="B1602" s="1">
        <v>45027</v>
      </c>
      <c r="C1602">
        <v>110401.79</v>
      </c>
      <c r="D1602">
        <v>6.15</v>
      </c>
      <c r="E1602">
        <v>6.29</v>
      </c>
      <c r="F1602">
        <v>6657.57</v>
      </c>
      <c r="G1602">
        <v>9941.8700000000008</v>
      </c>
      <c r="H1602" t="s">
        <v>2213</v>
      </c>
      <c r="I1602" t="s">
        <v>2211</v>
      </c>
      <c r="J1602">
        <v>4</v>
      </c>
      <c r="K1602" t="s">
        <v>2216</v>
      </c>
      <c r="L1602" t="str">
        <f>IF(performance_data[[#This Row],[return_percentage]]&gt;=performance_data[[#This Row],[benchmark_return]],"Higher","Lower")</f>
        <v>Lower</v>
      </c>
      <c r="M1602" s="14">
        <f xml:space="preserve"> _xlfn.MAXIFS(performance_data[date],performance_data[portfolio_id],performance_data[[#This Row],[portfolio_id]])</f>
        <v>45540</v>
      </c>
      <c r="N1602" s="14">
        <f xml:space="preserve"> _xlfn.MINIFS(performance_data[date],performance_data[portfolio_id],performance_data[[#This Row],[portfolio_id]])</f>
        <v>44893</v>
      </c>
      <c r="O1602" s="15">
        <f>_xlfn.MAXIFS(performance_data[portfolio_value],performance_data[portfolio_id],performance_data[[#This Row],[portfolio_id]],performance_data[date],performance_data[[#This Row],[latest_date]])</f>
        <v>58681.599999999999</v>
      </c>
      <c r="P1602" s="15">
        <f>_xlfn.MAXIFS(performance_data[portfolio_value],performance_data[portfolio_id],performance_data[[#This Row],[portfolio_id]],performance_data[date],performance_data[[#This Row],[starting_date]])</f>
        <v>373474.43</v>
      </c>
      <c r="Q1602" s="15">
        <f>performance_data[[#This Row],[latest_value]]-performance_data[[#This Row],[starting_value]]</f>
        <v>-314792.83</v>
      </c>
      <c r="R1602" s="15">
        <f>performance_data[[#This Row],[net_inflows]]-performance_data[[#This Row],[net_outflows]]</f>
        <v>-3284.3000000000011</v>
      </c>
      <c r="S1602" s="15" t="str">
        <f>IF(performance_data[[#This Row],[net_inflows]]&gt;AVERAGE(performance_data[net_inflows]),"High","Low")</f>
        <v>Low</v>
      </c>
      <c r="T1602" s="15">
        <f>AVERAGEIF(performance_data[inflow_flag],performance_data[[#This Row],[inflow_flag]],performance_data[return_percentage])</f>
        <v>5.0457846277021572</v>
      </c>
      <c r="U1602" s="17">
        <f>IF(performance_data[[#This Row],[return_percentage]]&lt;performance_data[[#This Row],[benchmark_return]],1,0)</f>
        <v>1</v>
      </c>
      <c r="V1602" s="17">
        <f>COUNTIFS(performance_data[portfolio_id],performance_data[[#This Row],[portfolio_id]])</f>
        <v>22</v>
      </c>
      <c r="W1602" s="17">
        <f>COUNTIFS(performance_data[portfolio_id],performance_data[[#This Row],[portfolio_id]],
          performance_data[return_flag],1)</f>
        <v>13</v>
      </c>
      <c r="X1602" s="15">
        <f>performance_data[[#This Row],[underperform_flag_count]]/performance_data[[#This Row],[totalportfoliocount]]</f>
        <v>0.59090909090909094</v>
      </c>
    </row>
    <row r="1603" spans="1:24" x14ac:dyDescent="0.3">
      <c r="A1603">
        <v>3778</v>
      </c>
      <c r="B1603" s="1">
        <v>45331</v>
      </c>
      <c r="C1603">
        <v>135768.23000000001</v>
      </c>
      <c r="D1603">
        <v>15.92</v>
      </c>
      <c r="E1603">
        <v>17.010000000000002</v>
      </c>
      <c r="F1603">
        <v>18704.46</v>
      </c>
      <c r="G1603">
        <v>15544.49</v>
      </c>
      <c r="H1603" t="s">
        <v>2205</v>
      </c>
      <c r="I1603" t="s">
        <v>2206</v>
      </c>
      <c r="J1603">
        <v>2</v>
      </c>
      <c r="K1603" t="s">
        <v>2226</v>
      </c>
      <c r="L1603" t="str">
        <f>IF(performance_data[[#This Row],[return_percentage]]&gt;=performance_data[[#This Row],[benchmark_return]],"Higher","Lower")</f>
        <v>Lower</v>
      </c>
      <c r="M1603" s="14">
        <f xml:space="preserve"> _xlfn.MAXIFS(performance_data[date],performance_data[portfolio_id],performance_data[[#This Row],[portfolio_id]])</f>
        <v>45540</v>
      </c>
      <c r="N1603" s="14">
        <f xml:space="preserve"> _xlfn.MINIFS(performance_data[date],performance_data[portfolio_id],performance_data[[#This Row],[portfolio_id]])</f>
        <v>44893</v>
      </c>
      <c r="O1603" s="15">
        <f>_xlfn.MAXIFS(performance_data[portfolio_value],performance_data[portfolio_id],performance_data[[#This Row],[portfolio_id]],performance_data[date],performance_data[[#This Row],[latest_date]])</f>
        <v>58681.599999999999</v>
      </c>
      <c r="P1603" s="15">
        <f>_xlfn.MAXIFS(performance_data[portfolio_value],performance_data[portfolio_id],performance_data[[#This Row],[portfolio_id]],performance_data[date],performance_data[[#This Row],[starting_date]])</f>
        <v>373474.43</v>
      </c>
      <c r="Q1603" s="15">
        <f>performance_data[[#This Row],[latest_value]]-performance_data[[#This Row],[starting_value]]</f>
        <v>-314792.83</v>
      </c>
      <c r="R1603" s="15">
        <f>performance_data[[#This Row],[net_inflows]]-performance_data[[#This Row],[net_outflows]]</f>
        <v>3159.9699999999993</v>
      </c>
      <c r="S1603" s="15" t="str">
        <f>IF(performance_data[[#This Row],[net_inflows]]&gt;AVERAGE(performance_data[net_inflows]),"High","Low")</f>
        <v>High</v>
      </c>
      <c r="T1603" s="15">
        <f>AVERAGEIF(performance_data[inflow_flag],performance_data[[#This Row],[inflow_flag]],performance_data[return_percentage])</f>
        <v>4.8467905675459724</v>
      </c>
      <c r="U1603" s="17">
        <f>IF(performance_data[[#This Row],[return_percentage]]&lt;performance_data[[#This Row],[benchmark_return]],1,0)</f>
        <v>1</v>
      </c>
      <c r="V1603" s="17">
        <f>COUNTIFS(performance_data[portfolio_id],performance_data[[#This Row],[portfolio_id]])</f>
        <v>22</v>
      </c>
      <c r="W1603" s="17">
        <f>COUNTIFS(performance_data[portfolio_id],performance_data[[#This Row],[portfolio_id]],
          performance_data[return_flag],1)</f>
        <v>13</v>
      </c>
      <c r="X1603" s="15">
        <f>performance_data[[#This Row],[underperform_flag_count]]/performance_data[[#This Row],[totalportfoliocount]]</f>
        <v>0.59090909090909094</v>
      </c>
    </row>
    <row r="1604" spans="1:24" x14ac:dyDescent="0.3">
      <c r="A1604">
        <v>3778</v>
      </c>
      <c r="B1604" s="1">
        <v>45314</v>
      </c>
      <c r="C1604">
        <v>303002.28000000003</v>
      </c>
      <c r="D1604">
        <v>15.88</v>
      </c>
      <c r="E1604">
        <v>15.65</v>
      </c>
      <c r="F1604">
        <v>15170.7</v>
      </c>
      <c r="G1604">
        <v>17141.91</v>
      </c>
      <c r="H1604" t="s">
        <v>2205</v>
      </c>
      <c r="I1604" t="s">
        <v>2206</v>
      </c>
      <c r="J1604">
        <v>1</v>
      </c>
      <c r="K1604" t="s">
        <v>2207</v>
      </c>
      <c r="L1604" t="str">
        <f>IF(performance_data[[#This Row],[return_percentage]]&gt;=performance_data[[#This Row],[benchmark_return]],"Higher","Lower")</f>
        <v>Higher</v>
      </c>
      <c r="M1604" s="14">
        <f xml:space="preserve"> _xlfn.MAXIFS(performance_data[date],performance_data[portfolio_id],performance_data[[#This Row],[portfolio_id]])</f>
        <v>45540</v>
      </c>
      <c r="N1604" s="14">
        <f xml:space="preserve"> _xlfn.MINIFS(performance_data[date],performance_data[portfolio_id],performance_data[[#This Row],[portfolio_id]])</f>
        <v>44893</v>
      </c>
      <c r="O1604" s="15">
        <f>_xlfn.MAXIFS(performance_data[portfolio_value],performance_data[portfolio_id],performance_data[[#This Row],[portfolio_id]],performance_data[date],performance_data[[#This Row],[latest_date]])</f>
        <v>58681.599999999999</v>
      </c>
      <c r="P1604" s="15">
        <f>_xlfn.MAXIFS(performance_data[portfolio_value],performance_data[portfolio_id],performance_data[[#This Row],[portfolio_id]],performance_data[date],performance_data[[#This Row],[starting_date]])</f>
        <v>373474.43</v>
      </c>
      <c r="Q1604" s="15">
        <f>performance_data[[#This Row],[latest_value]]-performance_data[[#This Row],[starting_value]]</f>
        <v>-314792.83</v>
      </c>
      <c r="R1604" s="15">
        <f>performance_data[[#This Row],[net_inflows]]-performance_data[[#This Row],[net_outflows]]</f>
        <v>-1971.2099999999991</v>
      </c>
      <c r="S1604" s="15" t="str">
        <f>IF(performance_data[[#This Row],[net_inflows]]&gt;AVERAGE(performance_data[net_inflows]),"High","Low")</f>
        <v>High</v>
      </c>
      <c r="T1604" s="15">
        <f>AVERAGEIF(performance_data[inflow_flag],performance_data[[#This Row],[inflow_flag]],performance_data[return_percentage])</f>
        <v>4.8467905675459724</v>
      </c>
      <c r="U1604" s="17">
        <f>IF(performance_data[[#This Row],[return_percentage]]&lt;performance_data[[#This Row],[benchmark_return]],1,0)</f>
        <v>0</v>
      </c>
      <c r="V1604" s="17">
        <f>COUNTIFS(performance_data[portfolio_id],performance_data[[#This Row],[portfolio_id]])</f>
        <v>22</v>
      </c>
      <c r="W1604" s="17">
        <f>COUNTIFS(performance_data[portfolio_id],performance_data[[#This Row],[portfolio_id]],
          performance_data[return_flag],1)</f>
        <v>13</v>
      </c>
      <c r="X1604" s="15">
        <f>performance_data[[#This Row],[underperform_flag_count]]/performance_data[[#This Row],[totalportfoliocount]]</f>
        <v>0.59090909090909094</v>
      </c>
    </row>
    <row r="1605" spans="1:24" x14ac:dyDescent="0.3">
      <c r="A1605">
        <v>3778</v>
      </c>
      <c r="B1605" s="1">
        <v>44982</v>
      </c>
      <c r="C1605">
        <v>430223.25</v>
      </c>
      <c r="D1605">
        <v>7.37</v>
      </c>
      <c r="E1605">
        <v>5.91</v>
      </c>
      <c r="F1605">
        <v>13187.16</v>
      </c>
      <c r="G1605">
        <v>5885.46</v>
      </c>
      <c r="H1605" t="s">
        <v>2213</v>
      </c>
      <c r="I1605" t="s">
        <v>2206</v>
      </c>
      <c r="J1605">
        <v>2</v>
      </c>
      <c r="K1605" t="s">
        <v>2226</v>
      </c>
      <c r="L1605" t="str">
        <f>IF(performance_data[[#This Row],[return_percentage]]&gt;=performance_data[[#This Row],[benchmark_return]],"Higher","Lower")</f>
        <v>Higher</v>
      </c>
      <c r="M1605" s="14">
        <f xml:space="preserve"> _xlfn.MAXIFS(performance_data[date],performance_data[portfolio_id],performance_data[[#This Row],[portfolio_id]])</f>
        <v>45540</v>
      </c>
      <c r="N1605" s="14">
        <f xml:space="preserve"> _xlfn.MINIFS(performance_data[date],performance_data[portfolio_id],performance_data[[#This Row],[portfolio_id]])</f>
        <v>44893</v>
      </c>
      <c r="O1605" s="15">
        <f>_xlfn.MAXIFS(performance_data[portfolio_value],performance_data[portfolio_id],performance_data[[#This Row],[portfolio_id]],performance_data[date],performance_data[[#This Row],[latest_date]])</f>
        <v>58681.599999999999</v>
      </c>
      <c r="P1605" s="15">
        <f>_xlfn.MAXIFS(performance_data[portfolio_value],performance_data[portfolio_id],performance_data[[#This Row],[portfolio_id]],performance_data[date],performance_data[[#This Row],[starting_date]])</f>
        <v>373474.43</v>
      </c>
      <c r="Q1605" s="15">
        <f>performance_data[[#This Row],[latest_value]]-performance_data[[#This Row],[starting_value]]</f>
        <v>-314792.83</v>
      </c>
      <c r="R1605" s="15">
        <f>performance_data[[#This Row],[net_inflows]]-performance_data[[#This Row],[net_outflows]]</f>
        <v>7301.7</v>
      </c>
      <c r="S1605" s="15" t="str">
        <f>IF(performance_data[[#This Row],[net_inflows]]&gt;AVERAGE(performance_data[net_inflows]),"High","Low")</f>
        <v>High</v>
      </c>
      <c r="T1605" s="15">
        <f>AVERAGEIF(performance_data[inflow_flag],performance_data[[#This Row],[inflow_flag]],performance_data[return_percentage])</f>
        <v>4.8467905675459724</v>
      </c>
      <c r="U1605" s="17">
        <f>IF(performance_data[[#This Row],[return_percentage]]&lt;performance_data[[#This Row],[benchmark_return]],1,0)</f>
        <v>0</v>
      </c>
      <c r="V1605" s="17">
        <f>COUNTIFS(performance_data[portfolio_id],performance_data[[#This Row],[portfolio_id]])</f>
        <v>22</v>
      </c>
      <c r="W1605" s="17">
        <f>COUNTIFS(performance_data[portfolio_id],performance_data[[#This Row],[portfolio_id]],
          performance_data[return_flag],1)</f>
        <v>13</v>
      </c>
      <c r="X1605" s="15">
        <f>performance_data[[#This Row],[underperform_flag_count]]/performance_data[[#This Row],[totalportfoliocount]]</f>
        <v>0.59090909090909094</v>
      </c>
    </row>
    <row r="1606" spans="1:24" x14ac:dyDescent="0.3">
      <c r="A1606">
        <v>3778</v>
      </c>
      <c r="B1606" s="1">
        <v>45317</v>
      </c>
      <c r="C1606">
        <v>299615.83</v>
      </c>
      <c r="D1606">
        <v>-6.91</v>
      </c>
      <c r="E1606">
        <v>-6.44</v>
      </c>
      <c r="F1606">
        <v>9845.8700000000008</v>
      </c>
      <c r="G1606">
        <v>852.04</v>
      </c>
      <c r="H1606" t="s">
        <v>2205</v>
      </c>
      <c r="I1606" t="s">
        <v>2206</v>
      </c>
      <c r="J1606">
        <v>1</v>
      </c>
      <c r="K1606" t="s">
        <v>2207</v>
      </c>
      <c r="L1606" t="str">
        <f>IF(performance_data[[#This Row],[return_percentage]]&gt;=performance_data[[#This Row],[benchmark_return]],"Higher","Lower")</f>
        <v>Lower</v>
      </c>
      <c r="M1606" s="14">
        <f xml:space="preserve"> _xlfn.MAXIFS(performance_data[date],performance_data[portfolio_id],performance_data[[#This Row],[portfolio_id]])</f>
        <v>45540</v>
      </c>
      <c r="N1606" s="14">
        <f xml:space="preserve"> _xlfn.MINIFS(performance_data[date],performance_data[portfolio_id],performance_data[[#This Row],[portfolio_id]])</f>
        <v>44893</v>
      </c>
      <c r="O1606" s="15">
        <f>_xlfn.MAXIFS(performance_data[portfolio_value],performance_data[portfolio_id],performance_data[[#This Row],[portfolio_id]],performance_data[date],performance_data[[#This Row],[latest_date]])</f>
        <v>58681.599999999999</v>
      </c>
      <c r="P1606" s="15">
        <f>_xlfn.MAXIFS(performance_data[portfolio_value],performance_data[portfolio_id],performance_data[[#This Row],[portfolio_id]],performance_data[date],performance_data[[#This Row],[starting_date]])</f>
        <v>373474.43</v>
      </c>
      <c r="Q1606" s="15">
        <f>performance_data[[#This Row],[latest_value]]-performance_data[[#This Row],[starting_value]]</f>
        <v>-314792.83</v>
      </c>
      <c r="R1606" s="15">
        <f>performance_data[[#This Row],[net_inflows]]-performance_data[[#This Row],[net_outflows]]</f>
        <v>8993.8300000000017</v>
      </c>
      <c r="S1606" s="15" t="str">
        <f>IF(performance_data[[#This Row],[net_inflows]]&gt;AVERAGE(performance_data[net_inflows]),"High","Low")</f>
        <v>Low</v>
      </c>
      <c r="T1606" s="15">
        <f>AVERAGEIF(performance_data[inflow_flag],performance_data[[#This Row],[inflow_flag]],performance_data[return_percentage])</f>
        <v>5.0457846277021572</v>
      </c>
      <c r="U1606" s="17">
        <f>IF(performance_data[[#This Row],[return_percentage]]&lt;performance_data[[#This Row],[benchmark_return]],1,0)</f>
        <v>1</v>
      </c>
      <c r="V1606" s="17">
        <f>COUNTIFS(performance_data[portfolio_id],performance_data[[#This Row],[portfolio_id]])</f>
        <v>22</v>
      </c>
      <c r="W1606" s="17">
        <f>COUNTIFS(performance_data[portfolio_id],performance_data[[#This Row],[portfolio_id]],
          performance_data[return_flag],1)</f>
        <v>13</v>
      </c>
      <c r="X1606" s="15">
        <f>performance_data[[#This Row],[underperform_flag_count]]/performance_data[[#This Row],[totalportfoliocount]]</f>
        <v>0.59090909090909094</v>
      </c>
    </row>
    <row r="1607" spans="1:24" x14ac:dyDescent="0.3">
      <c r="A1607">
        <v>3778</v>
      </c>
      <c r="B1607" s="1">
        <v>45397</v>
      </c>
      <c r="C1607">
        <v>65747.03</v>
      </c>
      <c r="D1607">
        <v>13.97</v>
      </c>
      <c r="E1607">
        <v>15.25</v>
      </c>
      <c r="F1607">
        <v>4063.79</v>
      </c>
      <c r="G1607">
        <v>10781.51</v>
      </c>
      <c r="H1607" t="s">
        <v>2205</v>
      </c>
      <c r="I1607" t="s">
        <v>2211</v>
      </c>
      <c r="J1607">
        <v>4</v>
      </c>
      <c r="K1607" t="s">
        <v>2216</v>
      </c>
      <c r="L1607" t="str">
        <f>IF(performance_data[[#This Row],[return_percentage]]&gt;=performance_data[[#This Row],[benchmark_return]],"Higher","Lower")</f>
        <v>Lower</v>
      </c>
      <c r="M1607" s="14">
        <f xml:space="preserve"> _xlfn.MAXIFS(performance_data[date],performance_data[portfolio_id],performance_data[[#This Row],[portfolio_id]])</f>
        <v>45540</v>
      </c>
      <c r="N1607" s="14">
        <f xml:space="preserve"> _xlfn.MINIFS(performance_data[date],performance_data[portfolio_id],performance_data[[#This Row],[portfolio_id]])</f>
        <v>44893</v>
      </c>
      <c r="O1607" s="15">
        <f>_xlfn.MAXIFS(performance_data[portfolio_value],performance_data[portfolio_id],performance_data[[#This Row],[portfolio_id]],performance_data[date],performance_data[[#This Row],[latest_date]])</f>
        <v>58681.599999999999</v>
      </c>
      <c r="P1607" s="15">
        <f>_xlfn.MAXIFS(performance_data[portfolio_value],performance_data[portfolio_id],performance_data[[#This Row],[portfolio_id]],performance_data[date],performance_data[[#This Row],[starting_date]])</f>
        <v>373474.43</v>
      </c>
      <c r="Q1607" s="15">
        <f>performance_data[[#This Row],[latest_value]]-performance_data[[#This Row],[starting_value]]</f>
        <v>-314792.83</v>
      </c>
      <c r="R1607" s="15">
        <f>performance_data[[#This Row],[net_inflows]]-performance_data[[#This Row],[net_outflows]]</f>
        <v>-6717.72</v>
      </c>
      <c r="S1607" s="15" t="str">
        <f>IF(performance_data[[#This Row],[net_inflows]]&gt;AVERAGE(performance_data[net_inflows]),"High","Low")</f>
        <v>Low</v>
      </c>
      <c r="T1607" s="15">
        <f>AVERAGEIF(performance_data[inflow_flag],performance_data[[#This Row],[inflow_flag]],performance_data[return_percentage])</f>
        <v>5.0457846277021572</v>
      </c>
      <c r="U1607" s="17">
        <f>IF(performance_data[[#This Row],[return_percentage]]&lt;performance_data[[#This Row],[benchmark_return]],1,0)</f>
        <v>1</v>
      </c>
      <c r="V1607" s="17">
        <f>COUNTIFS(performance_data[portfolio_id],performance_data[[#This Row],[portfolio_id]])</f>
        <v>22</v>
      </c>
      <c r="W1607" s="17">
        <f>COUNTIFS(performance_data[portfolio_id],performance_data[[#This Row],[portfolio_id]],
          performance_data[return_flag],1)</f>
        <v>13</v>
      </c>
      <c r="X1607" s="15">
        <f>performance_data[[#This Row],[underperform_flag_count]]/performance_data[[#This Row],[totalportfoliocount]]</f>
        <v>0.59090909090909094</v>
      </c>
    </row>
    <row r="1608" spans="1:24" x14ac:dyDescent="0.3">
      <c r="A1608">
        <v>3778</v>
      </c>
      <c r="B1608" s="1">
        <v>45021</v>
      </c>
      <c r="C1608">
        <v>98687.53</v>
      </c>
      <c r="D1608">
        <v>-7.23</v>
      </c>
      <c r="E1608">
        <v>-8.08</v>
      </c>
      <c r="F1608">
        <v>15055.6</v>
      </c>
      <c r="G1608">
        <v>9927.65</v>
      </c>
      <c r="H1608" t="s">
        <v>2213</v>
      </c>
      <c r="I1608" t="s">
        <v>2211</v>
      </c>
      <c r="J1608">
        <v>4</v>
      </c>
      <c r="K1608" t="s">
        <v>2216</v>
      </c>
      <c r="L1608" t="str">
        <f>IF(performance_data[[#This Row],[return_percentage]]&gt;=performance_data[[#This Row],[benchmark_return]],"Higher","Lower")</f>
        <v>Higher</v>
      </c>
      <c r="M1608" s="14">
        <f xml:space="preserve"> _xlfn.MAXIFS(performance_data[date],performance_data[portfolio_id],performance_data[[#This Row],[portfolio_id]])</f>
        <v>45540</v>
      </c>
      <c r="N1608" s="14">
        <f xml:space="preserve"> _xlfn.MINIFS(performance_data[date],performance_data[portfolio_id],performance_data[[#This Row],[portfolio_id]])</f>
        <v>44893</v>
      </c>
      <c r="O1608" s="15">
        <f>_xlfn.MAXIFS(performance_data[portfolio_value],performance_data[portfolio_id],performance_data[[#This Row],[portfolio_id]],performance_data[date],performance_data[[#This Row],[latest_date]])</f>
        <v>58681.599999999999</v>
      </c>
      <c r="P1608" s="15">
        <f>_xlfn.MAXIFS(performance_data[portfolio_value],performance_data[portfolio_id],performance_data[[#This Row],[portfolio_id]],performance_data[date],performance_data[[#This Row],[starting_date]])</f>
        <v>373474.43</v>
      </c>
      <c r="Q1608" s="15">
        <f>performance_data[[#This Row],[latest_value]]-performance_data[[#This Row],[starting_value]]</f>
        <v>-314792.83</v>
      </c>
      <c r="R1608" s="15">
        <f>performance_data[[#This Row],[net_inflows]]-performance_data[[#This Row],[net_outflows]]</f>
        <v>5127.9500000000007</v>
      </c>
      <c r="S1608" s="15" t="str">
        <f>IF(performance_data[[#This Row],[net_inflows]]&gt;AVERAGE(performance_data[net_inflows]),"High","Low")</f>
        <v>High</v>
      </c>
      <c r="T1608" s="15">
        <f>AVERAGEIF(performance_data[inflow_flag],performance_data[[#This Row],[inflow_flag]],performance_data[return_percentage])</f>
        <v>4.8467905675459724</v>
      </c>
      <c r="U1608" s="17">
        <f>IF(performance_data[[#This Row],[return_percentage]]&lt;performance_data[[#This Row],[benchmark_return]],1,0)</f>
        <v>0</v>
      </c>
      <c r="V1608" s="17">
        <f>COUNTIFS(performance_data[portfolio_id],performance_data[[#This Row],[portfolio_id]])</f>
        <v>22</v>
      </c>
      <c r="W1608" s="17">
        <f>COUNTIFS(performance_data[portfolio_id],performance_data[[#This Row],[portfolio_id]],
          performance_data[return_flag],1)</f>
        <v>13</v>
      </c>
      <c r="X1608" s="15">
        <f>performance_data[[#This Row],[underperform_flag_count]]/performance_data[[#This Row],[totalportfoliocount]]</f>
        <v>0.59090909090909094</v>
      </c>
    </row>
    <row r="1609" spans="1:24" x14ac:dyDescent="0.3">
      <c r="A1609">
        <v>3778</v>
      </c>
      <c r="B1609" s="1">
        <v>45147</v>
      </c>
      <c r="C1609">
        <v>352785.16</v>
      </c>
      <c r="D1609">
        <v>-8.82</v>
      </c>
      <c r="E1609">
        <v>-10.55</v>
      </c>
      <c r="F1609">
        <v>12369.56</v>
      </c>
      <c r="G1609">
        <v>1362.77</v>
      </c>
      <c r="H1609" t="s">
        <v>2213</v>
      </c>
      <c r="I1609" t="s">
        <v>2209</v>
      </c>
      <c r="J1609">
        <v>8</v>
      </c>
      <c r="K1609" t="s">
        <v>2214</v>
      </c>
      <c r="L1609" t="str">
        <f>IF(performance_data[[#This Row],[return_percentage]]&gt;=performance_data[[#This Row],[benchmark_return]],"Higher","Lower")</f>
        <v>Higher</v>
      </c>
      <c r="M1609" s="14">
        <f xml:space="preserve"> _xlfn.MAXIFS(performance_data[date],performance_data[portfolio_id],performance_data[[#This Row],[portfolio_id]])</f>
        <v>45540</v>
      </c>
      <c r="N1609" s="14">
        <f xml:space="preserve"> _xlfn.MINIFS(performance_data[date],performance_data[portfolio_id],performance_data[[#This Row],[portfolio_id]])</f>
        <v>44893</v>
      </c>
      <c r="O1609" s="15">
        <f>_xlfn.MAXIFS(performance_data[portfolio_value],performance_data[portfolio_id],performance_data[[#This Row],[portfolio_id]],performance_data[date],performance_data[[#This Row],[latest_date]])</f>
        <v>58681.599999999999</v>
      </c>
      <c r="P1609" s="15">
        <f>_xlfn.MAXIFS(performance_data[portfolio_value],performance_data[portfolio_id],performance_data[[#This Row],[portfolio_id]],performance_data[date],performance_data[[#This Row],[starting_date]])</f>
        <v>373474.43</v>
      </c>
      <c r="Q1609" s="15">
        <f>performance_data[[#This Row],[latest_value]]-performance_data[[#This Row],[starting_value]]</f>
        <v>-314792.83</v>
      </c>
      <c r="R1609" s="15">
        <f>performance_data[[#This Row],[net_inflows]]-performance_data[[#This Row],[net_outflows]]</f>
        <v>11006.789999999999</v>
      </c>
      <c r="S1609" s="15" t="str">
        <f>IF(performance_data[[#This Row],[net_inflows]]&gt;AVERAGE(performance_data[net_inflows]),"High","Low")</f>
        <v>High</v>
      </c>
      <c r="T1609" s="15">
        <f>AVERAGEIF(performance_data[inflow_flag],performance_data[[#This Row],[inflow_flag]],performance_data[return_percentage])</f>
        <v>4.8467905675459724</v>
      </c>
      <c r="U1609" s="17">
        <f>IF(performance_data[[#This Row],[return_percentage]]&lt;performance_data[[#This Row],[benchmark_return]],1,0)</f>
        <v>0</v>
      </c>
      <c r="V1609" s="17">
        <f>COUNTIFS(performance_data[portfolio_id],performance_data[[#This Row],[portfolio_id]])</f>
        <v>22</v>
      </c>
      <c r="W1609" s="17">
        <f>COUNTIFS(performance_data[portfolio_id],performance_data[[#This Row],[portfolio_id]],
          performance_data[return_flag],1)</f>
        <v>13</v>
      </c>
      <c r="X1609" s="15">
        <f>performance_data[[#This Row],[underperform_flag_count]]/performance_data[[#This Row],[totalportfoliocount]]</f>
        <v>0.59090909090909094</v>
      </c>
    </row>
    <row r="1610" spans="1:24" x14ac:dyDescent="0.3">
      <c r="A1610">
        <v>3862</v>
      </c>
      <c r="B1610" s="1">
        <v>45490</v>
      </c>
      <c r="C1610">
        <v>269928.77</v>
      </c>
      <c r="D1610">
        <v>8.44</v>
      </c>
      <c r="E1610">
        <v>10.08</v>
      </c>
      <c r="F1610">
        <v>17567.68</v>
      </c>
      <c r="G1610">
        <v>15078.98</v>
      </c>
      <c r="H1610" t="s">
        <v>2205</v>
      </c>
      <c r="I1610" t="s">
        <v>2209</v>
      </c>
      <c r="J1610">
        <v>7</v>
      </c>
      <c r="K1610" t="s">
        <v>2210</v>
      </c>
      <c r="L1610" t="str">
        <f>IF(performance_data[[#This Row],[return_percentage]]&gt;=performance_data[[#This Row],[benchmark_return]],"Higher","Lower")</f>
        <v>Lower</v>
      </c>
      <c r="M1610" s="14">
        <f xml:space="preserve"> _xlfn.MAXIFS(performance_data[date],performance_data[portfolio_id],performance_data[[#This Row],[portfolio_id]])</f>
        <v>45490</v>
      </c>
      <c r="N1610" s="14">
        <f xml:space="preserve"> _xlfn.MINIFS(performance_data[date],performance_data[portfolio_id],performance_data[[#This Row],[portfolio_id]])</f>
        <v>44851</v>
      </c>
      <c r="O1610" s="15">
        <f>_xlfn.MAXIFS(performance_data[portfolio_value],performance_data[portfolio_id],performance_data[[#This Row],[portfolio_id]],performance_data[date],performance_data[[#This Row],[latest_date]])</f>
        <v>269928.77</v>
      </c>
      <c r="P1610" s="15">
        <f>_xlfn.MAXIFS(performance_data[portfolio_value],performance_data[portfolio_id],performance_data[[#This Row],[portfolio_id]],performance_data[date],performance_data[[#This Row],[starting_date]])</f>
        <v>395097.92</v>
      </c>
      <c r="Q1610" s="15">
        <f>performance_data[[#This Row],[latest_value]]-performance_data[[#This Row],[starting_value]]</f>
        <v>-125169.14999999997</v>
      </c>
      <c r="R1610" s="15">
        <f>performance_data[[#This Row],[net_inflows]]-performance_data[[#This Row],[net_outflows]]</f>
        <v>2488.7000000000007</v>
      </c>
      <c r="S1610" s="15" t="str">
        <f>IF(performance_data[[#This Row],[net_inflows]]&gt;AVERAGE(performance_data[net_inflows]),"High","Low")</f>
        <v>High</v>
      </c>
      <c r="T1610" s="15">
        <f>AVERAGEIF(performance_data[inflow_flag],performance_data[[#This Row],[inflow_flag]],performance_data[return_percentage])</f>
        <v>4.8467905675459724</v>
      </c>
      <c r="U1610" s="17">
        <f>IF(performance_data[[#This Row],[return_percentage]]&lt;performance_data[[#This Row],[benchmark_return]],1,0)</f>
        <v>1</v>
      </c>
      <c r="V1610" s="17">
        <f>COUNTIFS(performance_data[portfolio_id],performance_data[[#This Row],[portfolio_id]])</f>
        <v>16</v>
      </c>
      <c r="W1610" s="17">
        <f>COUNTIFS(performance_data[portfolio_id],performance_data[[#This Row],[portfolio_id]],
          performance_data[return_flag],1)</f>
        <v>6</v>
      </c>
      <c r="X1610" s="15">
        <f>performance_data[[#This Row],[underperform_flag_count]]/performance_data[[#This Row],[totalportfoliocount]]</f>
        <v>0.375</v>
      </c>
    </row>
    <row r="1611" spans="1:24" x14ac:dyDescent="0.3">
      <c r="A1611">
        <v>3862</v>
      </c>
      <c r="B1611" s="1">
        <v>44879</v>
      </c>
      <c r="C1611">
        <v>421583.05</v>
      </c>
      <c r="D1611">
        <v>-7.1</v>
      </c>
      <c r="E1611">
        <v>-7.32</v>
      </c>
      <c r="F1611">
        <v>7823.32</v>
      </c>
      <c r="G1611">
        <v>2391.9699999999998</v>
      </c>
      <c r="H1611" t="s">
        <v>2220</v>
      </c>
      <c r="I1611" t="s">
        <v>2217</v>
      </c>
      <c r="J1611">
        <v>11</v>
      </c>
      <c r="K1611" t="s">
        <v>2219</v>
      </c>
      <c r="L1611" t="str">
        <f>IF(performance_data[[#This Row],[return_percentage]]&gt;=performance_data[[#This Row],[benchmark_return]],"Higher","Lower")</f>
        <v>Higher</v>
      </c>
      <c r="M1611" s="14">
        <f xml:space="preserve"> _xlfn.MAXIFS(performance_data[date],performance_data[portfolio_id],performance_data[[#This Row],[portfolio_id]])</f>
        <v>45490</v>
      </c>
      <c r="N1611" s="14">
        <f xml:space="preserve"> _xlfn.MINIFS(performance_data[date],performance_data[portfolio_id],performance_data[[#This Row],[portfolio_id]])</f>
        <v>44851</v>
      </c>
      <c r="O1611" s="15">
        <f>_xlfn.MAXIFS(performance_data[portfolio_value],performance_data[portfolio_id],performance_data[[#This Row],[portfolio_id]],performance_data[date],performance_data[[#This Row],[latest_date]])</f>
        <v>269928.77</v>
      </c>
      <c r="P1611" s="15">
        <f>_xlfn.MAXIFS(performance_data[portfolio_value],performance_data[portfolio_id],performance_data[[#This Row],[portfolio_id]],performance_data[date],performance_data[[#This Row],[starting_date]])</f>
        <v>395097.92</v>
      </c>
      <c r="Q1611" s="15">
        <f>performance_data[[#This Row],[latest_value]]-performance_data[[#This Row],[starting_value]]</f>
        <v>-125169.14999999997</v>
      </c>
      <c r="R1611" s="15">
        <f>performance_data[[#This Row],[net_inflows]]-performance_data[[#This Row],[net_outflows]]</f>
        <v>5431.35</v>
      </c>
      <c r="S1611" s="15" t="str">
        <f>IF(performance_data[[#This Row],[net_inflows]]&gt;AVERAGE(performance_data[net_inflows]),"High","Low")</f>
        <v>Low</v>
      </c>
      <c r="T1611" s="15">
        <f>AVERAGEIF(performance_data[inflow_flag],performance_data[[#This Row],[inflow_flag]],performance_data[return_percentage])</f>
        <v>5.0457846277021572</v>
      </c>
      <c r="U1611" s="17">
        <f>IF(performance_data[[#This Row],[return_percentage]]&lt;performance_data[[#This Row],[benchmark_return]],1,0)</f>
        <v>0</v>
      </c>
      <c r="V1611" s="17">
        <f>COUNTIFS(performance_data[portfolio_id],performance_data[[#This Row],[portfolio_id]])</f>
        <v>16</v>
      </c>
      <c r="W1611" s="17">
        <f>COUNTIFS(performance_data[portfolio_id],performance_data[[#This Row],[portfolio_id]],
          performance_data[return_flag],1)</f>
        <v>6</v>
      </c>
      <c r="X1611" s="15">
        <f>performance_data[[#This Row],[underperform_flag_count]]/performance_data[[#This Row],[totalportfoliocount]]</f>
        <v>0.375</v>
      </c>
    </row>
    <row r="1612" spans="1:24" x14ac:dyDescent="0.3">
      <c r="A1612">
        <v>3862</v>
      </c>
      <c r="B1612" s="1">
        <v>45319</v>
      </c>
      <c r="C1612">
        <v>88506.55</v>
      </c>
      <c r="D1612">
        <v>-3.24</v>
      </c>
      <c r="E1612">
        <v>-3.28</v>
      </c>
      <c r="F1612">
        <v>9455.5300000000007</v>
      </c>
      <c r="G1612">
        <v>15376.19</v>
      </c>
      <c r="H1612" t="s">
        <v>2205</v>
      </c>
      <c r="I1612" t="s">
        <v>2206</v>
      </c>
      <c r="J1612">
        <v>1</v>
      </c>
      <c r="K1612" t="s">
        <v>2207</v>
      </c>
      <c r="L1612" t="str">
        <f>IF(performance_data[[#This Row],[return_percentage]]&gt;=performance_data[[#This Row],[benchmark_return]],"Higher","Lower")</f>
        <v>Higher</v>
      </c>
      <c r="M1612" s="14">
        <f xml:space="preserve"> _xlfn.MAXIFS(performance_data[date],performance_data[portfolio_id],performance_data[[#This Row],[portfolio_id]])</f>
        <v>45490</v>
      </c>
      <c r="N1612" s="14">
        <f xml:space="preserve"> _xlfn.MINIFS(performance_data[date],performance_data[portfolio_id],performance_data[[#This Row],[portfolio_id]])</f>
        <v>44851</v>
      </c>
      <c r="O1612" s="15">
        <f>_xlfn.MAXIFS(performance_data[portfolio_value],performance_data[portfolio_id],performance_data[[#This Row],[portfolio_id]],performance_data[date],performance_data[[#This Row],[latest_date]])</f>
        <v>269928.77</v>
      </c>
      <c r="P1612" s="15">
        <f>_xlfn.MAXIFS(performance_data[portfolio_value],performance_data[portfolio_id],performance_data[[#This Row],[portfolio_id]],performance_data[date],performance_data[[#This Row],[starting_date]])</f>
        <v>395097.92</v>
      </c>
      <c r="Q1612" s="15">
        <f>performance_data[[#This Row],[latest_value]]-performance_data[[#This Row],[starting_value]]</f>
        <v>-125169.14999999997</v>
      </c>
      <c r="R1612" s="15">
        <f>performance_data[[#This Row],[net_inflows]]-performance_data[[#This Row],[net_outflows]]</f>
        <v>-5920.66</v>
      </c>
      <c r="S1612" s="15" t="str">
        <f>IF(performance_data[[#This Row],[net_inflows]]&gt;AVERAGE(performance_data[net_inflows]),"High","Low")</f>
        <v>Low</v>
      </c>
      <c r="T1612" s="15">
        <f>AVERAGEIF(performance_data[inflow_flag],performance_data[[#This Row],[inflow_flag]],performance_data[return_percentage])</f>
        <v>5.0457846277021572</v>
      </c>
      <c r="U1612" s="17">
        <f>IF(performance_data[[#This Row],[return_percentage]]&lt;performance_data[[#This Row],[benchmark_return]],1,0)</f>
        <v>0</v>
      </c>
      <c r="V1612" s="17">
        <f>COUNTIFS(performance_data[portfolio_id],performance_data[[#This Row],[portfolio_id]])</f>
        <v>16</v>
      </c>
      <c r="W1612" s="17">
        <f>COUNTIFS(performance_data[portfolio_id],performance_data[[#This Row],[portfolio_id]],
          performance_data[return_flag],1)</f>
        <v>6</v>
      </c>
      <c r="X1612" s="15">
        <f>performance_data[[#This Row],[underperform_flag_count]]/performance_data[[#This Row],[totalportfoliocount]]</f>
        <v>0.375</v>
      </c>
    </row>
    <row r="1613" spans="1:24" x14ac:dyDescent="0.3">
      <c r="A1613">
        <v>3862</v>
      </c>
      <c r="B1613" s="1">
        <v>45194</v>
      </c>
      <c r="C1613">
        <v>494314.08</v>
      </c>
      <c r="D1613">
        <v>4.88</v>
      </c>
      <c r="E1613">
        <v>4.3499999999999996</v>
      </c>
      <c r="F1613">
        <v>4117.46</v>
      </c>
      <c r="G1613">
        <v>19913.87</v>
      </c>
      <c r="H1613" t="s">
        <v>2213</v>
      </c>
      <c r="I1613" t="s">
        <v>2209</v>
      </c>
      <c r="J1613">
        <v>9</v>
      </c>
      <c r="K1613" t="s">
        <v>2221</v>
      </c>
      <c r="L1613" t="str">
        <f>IF(performance_data[[#This Row],[return_percentage]]&gt;=performance_data[[#This Row],[benchmark_return]],"Higher","Lower")</f>
        <v>Higher</v>
      </c>
      <c r="M1613" s="14">
        <f xml:space="preserve"> _xlfn.MAXIFS(performance_data[date],performance_data[portfolio_id],performance_data[[#This Row],[portfolio_id]])</f>
        <v>45490</v>
      </c>
      <c r="N1613" s="14">
        <f xml:space="preserve"> _xlfn.MINIFS(performance_data[date],performance_data[portfolio_id],performance_data[[#This Row],[portfolio_id]])</f>
        <v>44851</v>
      </c>
      <c r="O1613" s="15">
        <f>_xlfn.MAXIFS(performance_data[portfolio_value],performance_data[portfolio_id],performance_data[[#This Row],[portfolio_id]],performance_data[date],performance_data[[#This Row],[latest_date]])</f>
        <v>269928.77</v>
      </c>
      <c r="P1613" s="15">
        <f>_xlfn.MAXIFS(performance_data[portfolio_value],performance_data[portfolio_id],performance_data[[#This Row],[portfolio_id]],performance_data[date],performance_data[[#This Row],[starting_date]])</f>
        <v>395097.92</v>
      </c>
      <c r="Q1613" s="15">
        <f>performance_data[[#This Row],[latest_value]]-performance_data[[#This Row],[starting_value]]</f>
        <v>-125169.14999999997</v>
      </c>
      <c r="R1613" s="15">
        <f>performance_data[[#This Row],[net_inflows]]-performance_data[[#This Row],[net_outflows]]</f>
        <v>-15796.41</v>
      </c>
      <c r="S1613" s="15" t="str">
        <f>IF(performance_data[[#This Row],[net_inflows]]&gt;AVERAGE(performance_data[net_inflows]),"High","Low")</f>
        <v>Low</v>
      </c>
      <c r="T1613" s="15">
        <f>AVERAGEIF(performance_data[inflow_flag],performance_data[[#This Row],[inflow_flag]],performance_data[return_percentage])</f>
        <v>5.0457846277021572</v>
      </c>
      <c r="U1613" s="17">
        <f>IF(performance_data[[#This Row],[return_percentage]]&lt;performance_data[[#This Row],[benchmark_return]],1,0)</f>
        <v>0</v>
      </c>
      <c r="V1613" s="17">
        <f>COUNTIFS(performance_data[portfolio_id],performance_data[[#This Row],[portfolio_id]])</f>
        <v>16</v>
      </c>
      <c r="W1613" s="17">
        <f>COUNTIFS(performance_data[portfolio_id],performance_data[[#This Row],[portfolio_id]],
          performance_data[return_flag],1)</f>
        <v>6</v>
      </c>
      <c r="X1613" s="15">
        <f>performance_data[[#This Row],[underperform_flag_count]]/performance_data[[#This Row],[totalportfoliocount]]</f>
        <v>0.375</v>
      </c>
    </row>
    <row r="1614" spans="1:24" x14ac:dyDescent="0.3">
      <c r="A1614">
        <v>3862</v>
      </c>
      <c r="B1614" s="1">
        <v>45442</v>
      </c>
      <c r="C1614">
        <v>161484.18</v>
      </c>
      <c r="D1614">
        <v>1.9</v>
      </c>
      <c r="E1614">
        <v>1.73</v>
      </c>
      <c r="F1614">
        <v>8518.83</v>
      </c>
      <c r="G1614">
        <v>9193.57</v>
      </c>
      <c r="H1614" t="s">
        <v>2205</v>
      </c>
      <c r="I1614" t="s">
        <v>2211</v>
      </c>
      <c r="J1614">
        <v>5</v>
      </c>
      <c r="K1614" t="s">
        <v>2223</v>
      </c>
      <c r="L1614" t="str">
        <f>IF(performance_data[[#This Row],[return_percentage]]&gt;=performance_data[[#This Row],[benchmark_return]],"Higher","Lower")</f>
        <v>Higher</v>
      </c>
      <c r="M1614" s="14">
        <f xml:space="preserve"> _xlfn.MAXIFS(performance_data[date],performance_data[portfolio_id],performance_data[[#This Row],[portfolio_id]])</f>
        <v>45490</v>
      </c>
      <c r="N1614" s="14">
        <f xml:space="preserve"> _xlfn.MINIFS(performance_data[date],performance_data[portfolio_id],performance_data[[#This Row],[portfolio_id]])</f>
        <v>44851</v>
      </c>
      <c r="O1614" s="15">
        <f>_xlfn.MAXIFS(performance_data[portfolio_value],performance_data[portfolio_id],performance_data[[#This Row],[portfolio_id]],performance_data[date],performance_data[[#This Row],[latest_date]])</f>
        <v>269928.77</v>
      </c>
      <c r="P1614" s="15">
        <f>_xlfn.MAXIFS(performance_data[portfolio_value],performance_data[portfolio_id],performance_data[[#This Row],[portfolio_id]],performance_data[date],performance_data[[#This Row],[starting_date]])</f>
        <v>395097.92</v>
      </c>
      <c r="Q1614" s="15">
        <f>performance_data[[#This Row],[latest_value]]-performance_data[[#This Row],[starting_value]]</f>
        <v>-125169.14999999997</v>
      </c>
      <c r="R1614" s="15">
        <f>performance_data[[#This Row],[net_inflows]]-performance_data[[#This Row],[net_outflows]]</f>
        <v>-674.73999999999978</v>
      </c>
      <c r="S1614" s="15" t="str">
        <f>IF(performance_data[[#This Row],[net_inflows]]&gt;AVERAGE(performance_data[net_inflows]),"High","Low")</f>
        <v>Low</v>
      </c>
      <c r="T1614" s="15">
        <f>AVERAGEIF(performance_data[inflow_flag],performance_data[[#This Row],[inflow_flag]],performance_data[return_percentage])</f>
        <v>5.0457846277021572</v>
      </c>
      <c r="U1614" s="17">
        <f>IF(performance_data[[#This Row],[return_percentage]]&lt;performance_data[[#This Row],[benchmark_return]],1,0)</f>
        <v>0</v>
      </c>
      <c r="V1614" s="17">
        <f>COUNTIFS(performance_data[portfolio_id],performance_data[[#This Row],[portfolio_id]])</f>
        <v>16</v>
      </c>
      <c r="W1614" s="17">
        <f>COUNTIFS(performance_data[portfolio_id],performance_data[[#This Row],[portfolio_id]],
          performance_data[return_flag],1)</f>
        <v>6</v>
      </c>
      <c r="X1614" s="15">
        <f>performance_data[[#This Row],[underperform_flag_count]]/performance_data[[#This Row],[totalportfoliocount]]</f>
        <v>0.375</v>
      </c>
    </row>
    <row r="1615" spans="1:24" x14ac:dyDescent="0.3">
      <c r="A1615">
        <v>3862</v>
      </c>
      <c r="B1615" s="1">
        <v>45303</v>
      </c>
      <c r="C1615">
        <v>256316.54</v>
      </c>
      <c r="D1615">
        <v>4.2300000000000004</v>
      </c>
      <c r="E1615">
        <v>3.69</v>
      </c>
      <c r="F1615">
        <v>1263.54</v>
      </c>
      <c r="G1615">
        <v>17299.12</v>
      </c>
      <c r="H1615" t="s">
        <v>2205</v>
      </c>
      <c r="I1615" t="s">
        <v>2206</v>
      </c>
      <c r="J1615">
        <v>1</v>
      </c>
      <c r="K1615" t="s">
        <v>2207</v>
      </c>
      <c r="L1615" t="str">
        <f>IF(performance_data[[#This Row],[return_percentage]]&gt;=performance_data[[#This Row],[benchmark_return]],"Higher","Lower")</f>
        <v>Higher</v>
      </c>
      <c r="M1615" s="14">
        <f xml:space="preserve"> _xlfn.MAXIFS(performance_data[date],performance_data[portfolio_id],performance_data[[#This Row],[portfolio_id]])</f>
        <v>45490</v>
      </c>
      <c r="N1615" s="14">
        <f xml:space="preserve"> _xlfn.MINIFS(performance_data[date],performance_data[portfolio_id],performance_data[[#This Row],[portfolio_id]])</f>
        <v>44851</v>
      </c>
      <c r="O1615" s="15">
        <f>_xlfn.MAXIFS(performance_data[portfolio_value],performance_data[portfolio_id],performance_data[[#This Row],[portfolio_id]],performance_data[date],performance_data[[#This Row],[latest_date]])</f>
        <v>269928.77</v>
      </c>
      <c r="P1615" s="15">
        <f>_xlfn.MAXIFS(performance_data[portfolio_value],performance_data[portfolio_id],performance_data[[#This Row],[portfolio_id]],performance_data[date],performance_data[[#This Row],[starting_date]])</f>
        <v>395097.92</v>
      </c>
      <c r="Q1615" s="15">
        <f>performance_data[[#This Row],[latest_value]]-performance_data[[#This Row],[starting_value]]</f>
        <v>-125169.14999999997</v>
      </c>
      <c r="R1615" s="15">
        <f>performance_data[[#This Row],[net_inflows]]-performance_data[[#This Row],[net_outflows]]</f>
        <v>-16035.579999999998</v>
      </c>
      <c r="S1615" s="15" t="str">
        <f>IF(performance_data[[#This Row],[net_inflows]]&gt;AVERAGE(performance_data[net_inflows]),"High","Low")</f>
        <v>Low</v>
      </c>
      <c r="T1615" s="15">
        <f>AVERAGEIF(performance_data[inflow_flag],performance_data[[#This Row],[inflow_flag]],performance_data[return_percentage])</f>
        <v>5.0457846277021572</v>
      </c>
      <c r="U1615" s="17">
        <f>IF(performance_data[[#This Row],[return_percentage]]&lt;performance_data[[#This Row],[benchmark_return]],1,0)</f>
        <v>0</v>
      </c>
      <c r="V1615" s="17">
        <f>COUNTIFS(performance_data[portfolio_id],performance_data[[#This Row],[portfolio_id]])</f>
        <v>16</v>
      </c>
      <c r="W1615" s="17">
        <f>COUNTIFS(performance_data[portfolio_id],performance_data[[#This Row],[portfolio_id]],
          performance_data[return_flag],1)</f>
        <v>6</v>
      </c>
      <c r="X1615" s="15">
        <f>performance_data[[#This Row],[underperform_flag_count]]/performance_data[[#This Row],[totalportfoliocount]]</f>
        <v>0.375</v>
      </c>
    </row>
    <row r="1616" spans="1:24" x14ac:dyDescent="0.3">
      <c r="A1616">
        <v>3862</v>
      </c>
      <c r="B1616" s="1">
        <v>45462</v>
      </c>
      <c r="C1616">
        <v>371839.09</v>
      </c>
      <c r="D1616">
        <v>14.24</v>
      </c>
      <c r="E1616">
        <v>16.420000000000002</v>
      </c>
      <c r="F1616">
        <v>17213.45</v>
      </c>
      <c r="G1616">
        <v>5148.2700000000004</v>
      </c>
      <c r="H1616" t="s">
        <v>2205</v>
      </c>
      <c r="I1616" t="s">
        <v>2211</v>
      </c>
      <c r="J1616">
        <v>6</v>
      </c>
      <c r="K1616" t="s">
        <v>2212</v>
      </c>
      <c r="L1616" t="str">
        <f>IF(performance_data[[#This Row],[return_percentage]]&gt;=performance_data[[#This Row],[benchmark_return]],"Higher","Lower")</f>
        <v>Lower</v>
      </c>
      <c r="M1616" s="14">
        <f xml:space="preserve"> _xlfn.MAXIFS(performance_data[date],performance_data[portfolio_id],performance_data[[#This Row],[portfolio_id]])</f>
        <v>45490</v>
      </c>
      <c r="N1616" s="14">
        <f xml:space="preserve"> _xlfn.MINIFS(performance_data[date],performance_data[portfolio_id],performance_data[[#This Row],[portfolio_id]])</f>
        <v>44851</v>
      </c>
      <c r="O1616" s="15">
        <f>_xlfn.MAXIFS(performance_data[portfolio_value],performance_data[portfolio_id],performance_data[[#This Row],[portfolio_id]],performance_data[date],performance_data[[#This Row],[latest_date]])</f>
        <v>269928.77</v>
      </c>
      <c r="P1616" s="15">
        <f>_xlfn.MAXIFS(performance_data[portfolio_value],performance_data[portfolio_id],performance_data[[#This Row],[portfolio_id]],performance_data[date],performance_data[[#This Row],[starting_date]])</f>
        <v>395097.92</v>
      </c>
      <c r="Q1616" s="15">
        <f>performance_data[[#This Row],[latest_value]]-performance_data[[#This Row],[starting_value]]</f>
        <v>-125169.14999999997</v>
      </c>
      <c r="R1616" s="15">
        <f>performance_data[[#This Row],[net_inflows]]-performance_data[[#This Row],[net_outflows]]</f>
        <v>12065.18</v>
      </c>
      <c r="S1616" s="15" t="str">
        <f>IF(performance_data[[#This Row],[net_inflows]]&gt;AVERAGE(performance_data[net_inflows]),"High","Low")</f>
        <v>High</v>
      </c>
      <c r="T1616" s="15">
        <f>AVERAGEIF(performance_data[inflow_flag],performance_data[[#This Row],[inflow_flag]],performance_data[return_percentage])</f>
        <v>4.8467905675459724</v>
      </c>
      <c r="U1616" s="17">
        <f>IF(performance_data[[#This Row],[return_percentage]]&lt;performance_data[[#This Row],[benchmark_return]],1,0)</f>
        <v>1</v>
      </c>
      <c r="V1616" s="17">
        <f>COUNTIFS(performance_data[portfolio_id],performance_data[[#This Row],[portfolio_id]])</f>
        <v>16</v>
      </c>
      <c r="W1616" s="17">
        <f>COUNTIFS(performance_data[portfolio_id],performance_data[[#This Row],[portfolio_id]],
          performance_data[return_flag],1)</f>
        <v>6</v>
      </c>
      <c r="X1616" s="15">
        <f>performance_data[[#This Row],[underperform_flag_count]]/performance_data[[#This Row],[totalportfoliocount]]</f>
        <v>0.375</v>
      </c>
    </row>
    <row r="1617" spans="1:24" x14ac:dyDescent="0.3">
      <c r="A1617">
        <v>3862</v>
      </c>
      <c r="B1617" s="1">
        <v>45030</v>
      </c>
      <c r="C1617">
        <v>350387.27</v>
      </c>
      <c r="D1617">
        <v>-2.79</v>
      </c>
      <c r="E1617">
        <v>-2.37</v>
      </c>
      <c r="F1617">
        <v>13766.56</v>
      </c>
      <c r="G1617">
        <v>16147.59</v>
      </c>
      <c r="H1617" t="s">
        <v>2213</v>
      </c>
      <c r="I1617" t="s">
        <v>2211</v>
      </c>
      <c r="J1617">
        <v>4</v>
      </c>
      <c r="K1617" t="s">
        <v>2216</v>
      </c>
      <c r="L1617" t="str">
        <f>IF(performance_data[[#This Row],[return_percentage]]&gt;=performance_data[[#This Row],[benchmark_return]],"Higher","Lower")</f>
        <v>Lower</v>
      </c>
      <c r="M1617" s="14">
        <f xml:space="preserve"> _xlfn.MAXIFS(performance_data[date],performance_data[portfolio_id],performance_data[[#This Row],[portfolio_id]])</f>
        <v>45490</v>
      </c>
      <c r="N1617" s="14">
        <f xml:space="preserve"> _xlfn.MINIFS(performance_data[date],performance_data[portfolio_id],performance_data[[#This Row],[portfolio_id]])</f>
        <v>44851</v>
      </c>
      <c r="O1617" s="15">
        <f>_xlfn.MAXIFS(performance_data[portfolio_value],performance_data[portfolio_id],performance_data[[#This Row],[portfolio_id]],performance_data[date],performance_data[[#This Row],[latest_date]])</f>
        <v>269928.77</v>
      </c>
      <c r="P1617" s="15">
        <f>_xlfn.MAXIFS(performance_data[portfolio_value],performance_data[portfolio_id],performance_data[[#This Row],[portfolio_id]],performance_data[date],performance_data[[#This Row],[starting_date]])</f>
        <v>395097.92</v>
      </c>
      <c r="Q1617" s="15">
        <f>performance_data[[#This Row],[latest_value]]-performance_data[[#This Row],[starting_value]]</f>
        <v>-125169.14999999997</v>
      </c>
      <c r="R1617" s="15">
        <f>performance_data[[#This Row],[net_inflows]]-performance_data[[#This Row],[net_outflows]]</f>
        <v>-2381.0300000000007</v>
      </c>
      <c r="S1617" s="15" t="str">
        <f>IF(performance_data[[#This Row],[net_inflows]]&gt;AVERAGE(performance_data[net_inflows]),"High","Low")</f>
        <v>High</v>
      </c>
      <c r="T1617" s="15">
        <f>AVERAGEIF(performance_data[inflow_flag],performance_data[[#This Row],[inflow_flag]],performance_data[return_percentage])</f>
        <v>4.8467905675459724</v>
      </c>
      <c r="U1617" s="17">
        <f>IF(performance_data[[#This Row],[return_percentage]]&lt;performance_data[[#This Row],[benchmark_return]],1,0)</f>
        <v>1</v>
      </c>
      <c r="V1617" s="17">
        <f>COUNTIFS(performance_data[portfolio_id],performance_data[[#This Row],[portfolio_id]])</f>
        <v>16</v>
      </c>
      <c r="W1617" s="17">
        <f>COUNTIFS(performance_data[portfolio_id],performance_data[[#This Row],[portfolio_id]],
          performance_data[return_flag],1)</f>
        <v>6</v>
      </c>
      <c r="X1617" s="15">
        <f>performance_data[[#This Row],[underperform_flag_count]]/performance_data[[#This Row],[totalportfoliocount]]</f>
        <v>0.375</v>
      </c>
    </row>
    <row r="1618" spans="1:24" x14ac:dyDescent="0.3">
      <c r="A1618">
        <v>3862</v>
      </c>
      <c r="B1618" s="1">
        <v>45307</v>
      </c>
      <c r="C1618">
        <v>16721.82</v>
      </c>
      <c r="D1618">
        <v>-3.54</v>
      </c>
      <c r="E1618">
        <v>-2.92</v>
      </c>
      <c r="F1618">
        <v>10554.41</v>
      </c>
      <c r="G1618">
        <v>5448.09</v>
      </c>
      <c r="H1618" t="s">
        <v>2205</v>
      </c>
      <c r="I1618" t="s">
        <v>2206</v>
      </c>
      <c r="J1618">
        <v>1</v>
      </c>
      <c r="K1618" t="s">
        <v>2207</v>
      </c>
      <c r="L1618" t="str">
        <f>IF(performance_data[[#This Row],[return_percentage]]&gt;=performance_data[[#This Row],[benchmark_return]],"Higher","Lower")</f>
        <v>Lower</v>
      </c>
      <c r="M1618" s="14">
        <f xml:space="preserve"> _xlfn.MAXIFS(performance_data[date],performance_data[portfolio_id],performance_data[[#This Row],[portfolio_id]])</f>
        <v>45490</v>
      </c>
      <c r="N1618" s="14">
        <f xml:space="preserve"> _xlfn.MINIFS(performance_data[date],performance_data[portfolio_id],performance_data[[#This Row],[portfolio_id]])</f>
        <v>44851</v>
      </c>
      <c r="O1618" s="15">
        <f>_xlfn.MAXIFS(performance_data[portfolio_value],performance_data[portfolio_id],performance_data[[#This Row],[portfolio_id]],performance_data[date],performance_data[[#This Row],[latest_date]])</f>
        <v>269928.77</v>
      </c>
      <c r="P1618" s="15">
        <f>_xlfn.MAXIFS(performance_data[portfolio_value],performance_data[portfolio_id],performance_data[[#This Row],[portfolio_id]],performance_data[date],performance_data[[#This Row],[starting_date]])</f>
        <v>395097.92</v>
      </c>
      <c r="Q1618" s="15">
        <f>performance_data[[#This Row],[latest_value]]-performance_data[[#This Row],[starting_value]]</f>
        <v>-125169.14999999997</v>
      </c>
      <c r="R1618" s="15">
        <f>performance_data[[#This Row],[net_inflows]]-performance_data[[#This Row],[net_outflows]]</f>
        <v>5106.32</v>
      </c>
      <c r="S1618" s="15" t="str">
        <f>IF(performance_data[[#This Row],[net_inflows]]&gt;AVERAGE(performance_data[net_inflows]),"High","Low")</f>
        <v>High</v>
      </c>
      <c r="T1618" s="15">
        <f>AVERAGEIF(performance_data[inflow_flag],performance_data[[#This Row],[inflow_flag]],performance_data[return_percentage])</f>
        <v>4.8467905675459724</v>
      </c>
      <c r="U1618" s="17">
        <f>IF(performance_data[[#This Row],[return_percentage]]&lt;performance_data[[#This Row],[benchmark_return]],1,0)</f>
        <v>1</v>
      </c>
      <c r="V1618" s="17">
        <f>COUNTIFS(performance_data[portfolio_id],performance_data[[#This Row],[portfolio_id]])</f>
        <v>16</v>
      </c>
      <c r="W1618" s="17">
        <f>COUNTIFS(performance_data[portfolio_id],performance_data[[#This Row],[portfolio_id]],
          performance_data[return_flag],1)</f>
        <v>6</v>
      </c>
      <c r="X1618" s="15">
        <f>performance_data[[#This Row],[underperform_flag_count]]/performance_data[[#This Row],[totalportfoliocount]]</f>
        <v>0.375</v>
      </c>
    </row>
    <row r="1619" spans="1:24" x14ac:dyDescent="0.3">
      <c r="A1619">
        <v>3862</v>
      </c>
      <c r="B1619" s="1">
        <v>44952</v>
      </c>
      <c r="C1619">
        <v>143585</v>
      </c>
      <c r="D1619">
        <v>14.3</v>
      </c>
      <c r="E1619">
        <v>13.91</v>
      </c>
      <c r="F1619">
        <v>11719.41</v>
      </c>
      <c r="G1619">
        <v>4853.83</v>
      </c>
      <c r="H1619" t="s">
        <v>2213</v>
      </c>
      <c r="I1619" t="s">
        <v>2206</v>
      </c>
      <c r="J1619">
        <v>1</v>
      </c>
      <c r="K1619" t="s">
        <v>2207</v>
      </c>
      <c r="L1619" t="str">
        <f>IF(performance_data[[#This Row],[return_percentage]]&gt;=performance_data[[#This Row],[benchmark_return]],"Higher","Lower")</f>
        <v>Higher</v>
      </c>
      <c r="M1619" s="14">
        <f xml:space="preserve"> _xlfn.MAXIFS(performance_data[date],performance_data[portfolio_id],performance_data[[#This Row],[portfolio_id]])</f>
        <v>45490</v>
      </c>
      <c r="N1619" s="14">
        <f xml:space="preserve"> _xlfn.MINIFS(performance_data[date],performance_data[portfolio_id],performance_data[[#This Row],[portfolio_id]])</f>
        <v>44851</v>
      </c>
      <c r="O1619" s="15">
        <f>_xlfn.MAXIFS(performance_data[portfolio_value],performance_data[portfolio_id],performance_data[[#This Row],[portfolio_id]],performance_data[date],performance_data[[#This Row],[latest_date]])</f>
        <v>269928.77</v>
      </c>
      <c r="P1619" s="15">
        <f>_xlfn.MAXIFS(performance_data[portfolio_value],performance_data[portfolio_id],performance_data[[#This Row],[portfolio_id]],performance_data[date],performance_data[[#This Row],[starting_date]])</f>
        <v>395097.92</v>
      </c>
      <c r="Q1619" s="15">
        <f>performance_data[[#This Row],[latest_value]]-performance_data[[#This Row],[starting_value]]</f>
        <v>-125169.14999999997</v>
      </c>
      <c r="R1619" s="15">
        <f>performance_data[[#This Row],[net_inflows]]-performance_data[[#This Row],[net_outflows]]</f>
        <v>6865.58</v>
      </c>
      <c r="S1619" s="15" t="str">
        <f>IF(performance_data[[#This Row],[net_inflows]]&gt;AVERAGE(performance_data[net_inflows]),"High","Low")</f>
        <v>High</v>
      </c>
      <c r="T1619" s="15">
        <f>AVERAGEIF(performance_data[inflow_flag],performance_data[[#This Row],[inflow_flag]],performance_data[return_percentage])</f>
        <v>4.8467905675459724</v>
      </c>
      <c r="U1619" s="17">
        <f>IF(performance_data[[#This Row],[return_percentage]]&lt;performance_data[[#This Row],[benchmark_return]],1,0)</f>
        <v>0</v>
      </c>
      <c r="V1619" s="17">
        <f>COUNTIFS(performance_data[portfolio_id],performance_data[[#This Row],[portfolio_id]])</f>
        <v>16</v>
      </c>
      <c r="W1619" s="17">
        <f>COUNTIFS(performance_data[portfolio_id],performance_data[[#This Row],[portfolio_id]],
          performance_data[return_flag],1)</f>
        <v>6</v>
      </c>
      <c r="X1619" s="15">
        <f>performance_data[[#This Row],[underperform_flag_count]]/performance_data[[#This Row],[totalportfoliocount]]</f>
        <v>0.375</v>
      </c>
    </row>
    <row r="1620" spans="1:24" x14ac:dyDescent="0.3">
      <c r="A1620">
        <v>3862</v>
      </c>
      <c r="B1620" s="1">
        <v>45139</v>
      </c>
      <c r="C1620">
        <v>149882.45000000001</v>
      </c>
      <c r="D1620">
        <v>-8.65</v>
      </c>
      <c r="E1620">
        <v>-9.0299999999999994</v>
      </c>
      <c r="F1620">
        <v>15292.05</v>
      </c>
      <c r="G1620">
        <v>16062.64</v>
      </c>
      <c r="H1620" t="s">
        <v>2213</v>
      </c>
      <c r="I1620" t="s">
        <v>2209</v>
      </c>
      <c r="J1620">
        <v>8</v>
      </c>
      <c r="K1620" t="s">
        <v>2214</v>
      </c>
      <c r="L1620" t="str">
        <f>IF(performance_data[[#This Row],[return_percentage]]&gt;=performance_data[[#This Row],[benchmark_return]],"Higher","Lower")</f>
        <v>Higher</v>
      </c>
      <c r="M1620" s="14">
        <f xml:space="preserve"> _xlfn.MAXIFS(performance_data[date],performance_data[portfolio_id],performance_data[[#This Row],[portfolio_id]])</f>
        <v>45490</v>
      </c>
      <c r="N1620" s="14">
        <f xml:space="preserve"> _xlfn.MINIFS(performance_data[date],performance_data[portfolio_id],performance_data[[#This Row],[portfolio_id]])</f>
        <v>44851</v>
      </c>
      <c r="O1620" s="15">
        <f>_xlfn.MAXIFS(performance_data[portfolio_value],performance_data[portfolio_id],performance_data[[#This Row],[portfolio_id]],performance_data[date],performance_data[[#This Row],[latest_date]])</f>
        <v>269928.77</v>
      </c>
      <c r="P1620" s="15">
        <f>_xlfn.MAXIFS(performance_data[portfolio_value],performance_data[portfolio_id],performance_data[[#This Row],[portfolio_id]],performance_data[date],performance_data[[#This Row],[starting_date]])</f>
        <v>395097.92</v>
      </c>
      <c r="Q1620" s="15">
        <f>performance_data[[#This Row],[latest_value]]-performance_data[[#This Row],[starting_value]]</f>
        <v>-125169.14999999997</v>
      </c>
      <c r="R1620" s="15">
        <f>performance_data[[#This Row],[net_inflows]]-performance_data[[#This Row],[net_outflows]]</f>
        <v>-770.59000000000015</v>
      </c>
      <c r="S1620" s="15" t="str">
        <f>IF(performance_data[[#This Row],[net_inflows]]&gt;AVERAGE(performance_data[net_inflows]),"High","Low")</f>
        <v>High</v>
      </c>
      <c r="T1620" s="15">
        <f>AVERAGEIF(performance_data[inflow_flag],performance_data[[#This Row],[inflow_flag]],performance_data[return_percentage])</f>
        <v>4.8467905675459724</v>
      </c>
      <c r="U1620" s="17">
        <f>IF(performance_data[[#This Row],[return_percentage]]&lt;performance_data[[#This Row],[benchmark_return]],1,0)</f>
        <v>0</v>
      </c>
      <c r="V1620" s="17">
        <f>COUNTIFS(performance_data[portfolio_id],performance_data[[#This Row],[portfolio_id]])</f>
        <v>16</v>
      </c>
      <c r="W1620" s="17">
        <f>COUNTIFS(performance_data[portfolio_id],performance_data[[#This Row],[portfolio_id]],
          performance_data[return_flag],1)</f>
        <v>6</v>
      </c>
      <c r="X1620" s="15">
        <f>performance_data[[#This Row],[underperform_flag_count]]/performance_data[[#This Row],[totalportfoliocount]]</f>
        <v>0.375</v>
      </c>
    </row>
    <row r="1621" spans="1:24" x14ac:dyDescent="0.3">
      <c r="A1621">
        <v>3862</v>
      </c>
      <c r="B1621" s="1">
        <v>44870</v>
      </c>
      <c r="C1621">
        <v>473469.28</v>
      </c>
      <c r="D1621">
        <v>4.8899999999999997</v>
      </c>
      <c r="E1621">
        <v>5.83</v>
      </c>
      <c r="F1621">
        <v>14021.19</v>
      </c>
      <c r="G1621">
        <v>19423.669999999998</v>
      </c>
      <c r="H1621" t="s">
        <v>2220</v>
      </c>
      <c r="I1621" t="s">
        <v>2217</v>
      </c>
      <c r="J1621">
        <v>11</v>
      </c>
      <c r="K1621" t="s">
        <v>2219</v>
      </c>
      <c r="L1621" t="str">
        <f>IF(performance_data[[#This Row],[return_percentage]]&gt;=performance_data[[#This Row],[benchmark_return]],"Higher","Lower")</f>
        <v>Lower</v>
      </c>
      <c r="M1621" s="14">
        <f xml:space="preserve"> _xlfn.MAXIFS(performance_data[date],performance_data[portfolio_id],performance_data[[#This Row],[portfolio_id]])</f>
        <v>45490</v>
      </c>
      <c r="N1621" s="14">
        <f xml:space="preserve"> _xlfn.MINIFS(performance_data[date],performance_data[portfolio_id],performance_data[[#This Row],[portfolio_id]])</f>
        <v>44851</v>
      </c>
      <c r="O1621" s="15">
        <f>_xlfn.MAXIFS(performance_data[portfolio_value],performance_data[portfolio_id],performance_data[[#This Row],[portfolio_id]],performance_data[date],performance_data[[#This Row],[latest_date]])</f>
        <v>269928.77</v>
      </c>
      <c r="P1621" s="15">
        <f>_xlfn.MAXIFS(performance_data[portfolio_value],performance_data[portfolio_id],performance_data[[#This Row],[portfolio_id]],performance_data[date],performance_data[[#This Row],[starting_date]])</f>
        <v>395097.92</v>
      </c>
      <c r="Q1621" s="15">
        <f>performance_data[[#This Row],[latest_value]]-performance_data[[#This Row],[starting_value]]</f>
        <v>-125169.14999999997</v>
      </c>
      <c r="R1621" s="15">
        <f>performance_data[[#This Row],[net_inflows]]-performance_data[[#This Row],[net_outflows]]</f>
        <v>-5402.4799999999977</v>
      </c>
      <c r="S1621" s="15" t="str">
        <f>IF(performance_data[[#This Row],[net_inflows]]&gt;AVERAGE(performance_data[net_inflows]),"High","Low")</f>
        <v>High</v>
      </c>
      <c r="T1621" s="15">
        <f>AVERAGEIF(performance_data[inflow_flag],performance_data[[#This Row],[inflow_flag]],performance_data[return_percentage])</f>
        <v>4.8467905675459724</v>
      </c>
      <c r="U1621" s="17">
        <f>IF(performance_data[[#This Row],[return_percentage]]&lt;performance_data[[#This Row],[benchmark_return]],1,0)</f>
        <v>1</v>
      </c>
      <c r="V1621" s="17">
        <f>COUNTIFS(performance_data[portfolio_id],performance_data[[#This Row],[portfolio_id]])</f>
        <v>16</v>
      </c>
      <c r="W1621" s="17">
        <f>COUNTIFS(performance_data[portfolio_id],performance_data[[#This Row],[portfolio_id]],
          performance_data[return_flag],1)</f>
        <v>6</v>
      </c>
      <c r="X1621" s="15">
        <f>performance_data[[#This Row],[underperform_flag_count]]/performance_data[[#This Row],[totalportfoliocount]]</f>
        <v>0.375</v>
      </c>
    </row>
    <row r="1622" spans="1:24" x14ac:dyDescent="0.3">
      <c r="A1622">
        <v>3862</v>
      </c>
      <c r="B1622" s="1">
        <v>44851</v>
      </c>
      <c r="C1622">
        <v>395097.92</v>
      </c>
      <c r="D1622">
        <v>-0.33</v>
      </c>
      <c r="E1622">
        <v>-0.31</v>
      </c>
      <c r="F1622">
        <v>11657.27</v>
      </c>
      <c r="G1622">
        <v>6292.45</v>
      </c>
      <c r="H1622" t="s">
        <v>2220</v>
      </c>
      <c r="I1622" t="s">
        <v>2217</v>
      </c>
      <c r="J1622">
        <v>10</v>
      </c>
      <c r="K1622" t="s">
        <v>2224</v>
      </c>
      <c r="L1622" t="str">
        <f>IF(performance_data[[#This Row],[return_percentage]]&gt;=performance_data[[#This Row],[benchmark_return]],"Higher","Lower")</f>
        <v>Lower</v>
      </c>
      <c r="M1622" s="14">
        <f xml:space="preserve"> _xlfn.MAXIFS(performance_data[date],performance_data[portfolio_id],performance_data[[#This Row],[portfolio_id]])</f>
        <v>45490</v>
      </c>
      <c r="N1622" s="14">
        <f xml:space="preserve"> _xlfn.MINIFS(performance_data[date],performance_data[portfolio_id],performance_data[[#This Row],[portfolio_id]])</f>
        <v>44851</v>
      </c>
      <c r="O1622" s="15">
        <f>_xlfn.MAXIFS(performance_data[portfolio_value],performance_data[portfolio_id],performance_data[[#This Row],[portfolio_id]],performance_data[date],performance_data[[#This Row],[latest_date]])</f>
        <v>269928.77</v>
      </c>
      <c r="P1622" s="15">
        <f>_xlfn.MAXIFS(performance_data[portfolio_value],performance_data[portfolio_id],performance_data[[#This Row],[portfolio_id]],performance_data[date],performance_data[[#This Row],[starting_date]])</f>
        <v>395097.92</v>
      </c>
      <c r="Q1622" s="15">
        <f>performance_data[[#This Row],[latest_value]]-performance_data[[#This Row],[starting_value]]</f>
        <v>-125169.14999999997</v>
      </c>
      <c r="R1622" s="15">
        <f>performance_data[[#This Row],[net_inflows]]-performance_data[[#This Row],[net_outflows]]</f>
        <v>5364.8200000000006</v>
      </c>
      <c r="S1622" s="15" t="str">
        <f>IF(performance_data[[#This Row],[net_inflows]]&gt;AVERAGE(performance_data[net_inflows]),"High","Low")</f>
        <v>High</v>
      </c>
      <c r="T1622" s="15">
        <f>AVERAGEIF(performance_data[inflow_flag],performance_data[[#This Row],[inflow_flag]],performance_data[return_percentage])</f>
        <v>4.8467905675459724</v>
      </c>
      <c r="U1622" s="17">
        <f>IF(performance_data[[#This Row],[return_percentage]]&lt;performance_data[[#This Row],[benchmark_return]],1,0)</f>
        <v>1</v>
      </c>
      <c r="V1622" s="17">
        <f>COUNTIFS(performance_data[portfolio_id],performance_data[[#This Row],[portfolio_id]])</f>
        <v>16</v>
      </c>
      <c r="W1622" s="17">
        <f>COUNTIFS(performance_data[portfolio_id],performance_data[[#This Row],[portfolio_id]],
          performance_data[return_flag],1)</f>
        <v>6</v>
      </c>
      <c r="X1622" s="15">
        <f>performance_data[[#This Row],[underperform_flag_count]]/performance_data[[#This Row],[totalportfoliocount]]</f>
        <v>0.375</v>
      </c>
    </row>
    <row r="1623" spans="1:24" x14ac:dyDescent="0.3">
      <c r="A1623">
        <v>3862</v>
      </c>
      <c r="B1623" s="1">
        <v>45461</v>
      </c>
      <c r="C1623">
        <v>263034.67</v>
      </c>
      <c r="D1623">
        <v>-4.0199999999999996</v>
      </c>
      <c r="E1623">
        <v>-4.08</v>
      </c>
      <c r="F1623">
        <v>2220.4</v>
      </c>
      <c r="G1623">
        <v>8010.69</v>
      </c>
      <c r="H1623" t="s">
        <v>2205</v>
      </c>
      <c r="I1623" t="s">
        <v>2211</v>
      </c>
      <c r="J1623">
        <v>6</v>
      </c>
      <c r="K1623" t="s">
        <v>2212</v>
      </c>
      <c r="L1623" t="str">
        <f>IF(performance_data[[#This Row],[return_percentage]]&gt;=performance_data[[#This Row],[benchmark_return]],"Higher","Lower")</f>
        <v>Higher</v>
      </c>
      <c r="M1623" s="14">
        <f xml:space="preserve"> _xlfn.MAXIFS(performance_data[date],performance_data[portfolio_id],performance_data[[#This Row],[portfolio_id]])</f>
        <v>45490</v>
      </c>
      <c r="N1623" s="14">
        <f xml:space="preserve"> _xlfn.MINIFS(performance_data[date],performance_data[portfolio_id],performance_data[[#This Row],[portfolio_id]])</f>
        <v>44851</v>
      </c>
      <c r="O1623" s="15">
        <f>_xlfn.MAXIFS(performance_data[portfolio_value],performance_data[portfolio_id],performance_data[[#This Row],[portfolio_id]],performance_data[date],performance_data[[#This Row],[latest_date]])</f>
        <v>269928.77</v>
      </c>
      <c r="P1623" s="15">
        <f>_xlfn.MAXIFS(performance_data[portfolio_value],performance_data[portfolio_id],performance_data[[#This Row],[portfolio_id]],performance_data[date],performance_data[[#This Row],[starting_date]])</f>
        <v>395097.92</v>
      </c>
      <c r="Q1623" s="15">
        <f>performance_data[[#This Row],[latest_value]]-performance_data[[#This Row],[starting_value]]</f>
        <v>-125169.14999999997</v>
      </c>
      <c r="R1623" s="15">
        <f>performance_data[[#This Row],[net_inflows]]-performance_data[[#This Row],[net_outflows]]</f>
        <v>-5790.2899999999991</v>
      </c>
      <c r="S1623" s="15" t="str">
        <f>IF(performance_data[[#This Row],[net_inflows]]&gt;AVERAGE(performance_data[net_inflows]),"High","Low")</f>
        <v>Low</v>
      </c>
      <c r="T1623" s="15">
        <f>AVERAGEIF(performance_data[inflow_flag],performance_data[[#This Row],[inflow_flag]],performance_data[return_percentage])</f>
        <v>5.0457846277021572</v>
      </c>
      <c r="U1623" s="17">
        <f>IF(performance_data[[#This Row],[return_percentage]]&lt;performance_data[[#This Row],[benchmark_return]],1,0)</f>
        <v>0</v>
      </c>
      <c r="V1623" s="17">
        <f>COUNTIFS(performance_data[portfolio_id],performance_data[[#This Row],[portfolio_id]])</f>
        <v>16</v>
      </c>
      <c r="W1623" s="17">
        <f>COUNTIFS(performance_data[portfolio_id],performance_data[[#This Row],[portfolio_id]],
          performance_data[return_flag],1)</f>
        <v>6</v>
      </c>
      <c r="X1623" s="15">
        <f>performance_data[[#This Row],[underperform_flag_count]]/performance_data[[#This Row],[totalportfoliocount]]</f>
        <v>0.375</v>
      </c>
    </row>
    <row r="1624" spans="1:24" x14ac:dyDescent="0.3">
      <c r="A1624">
        <v>3862</v>
      </c>
      <c r="B1624" s="1">
        <v>45134</v>
      </c>
      <c r="C1624">
        <v>473651.44</v>
      </c>
      <c r="D1624">
        <v>19.940000000000001</v>
      </c>
      <c r="E1624">
        <v>16.97</v>
      </c>
      <c r="F1624">
        <v>7089.36</v>
      </c>
      <c r="G1624">
        <v>4865.04</v>
      </c>
      <c r="H1624" t="s">
        <v>2213</v>
      </c>
      <c r="I1624" t="s">
        <v>2209</v>
      </c>
      <c r="J1624">
        <v>7</v>
      </c>
      <c r="K1624" t="s">
        <v>2210</v>
      </c>
      <c r="L1624" t="str">
        <f>IF(performance_data[[#This Row],[return_percentage]]&gt;=performance_data[[#This Row],[benchmark_return]],"Higher","Lower")</f>
        <v>Higher</v>
      </c>
      <c r="M1624" s="14">
        <f xml:space="preserve"> _xlfn.MAXIFS(performance_data[date],performance_data[portfolio_id],performance_data[[#This Row],[portfolio_id]])</f>
        <v>45490</v>
      </c>
      <c r="N1624" s="14">
        <f xml:space="preserve"> _xlfn.MINIFS(performance_data[date],performance_data[portfolio_id],performance_data[[#This Row],[portfolio_id]])</f>
        <v>44851</v>
      </c>
      <c r="O1624" s="15">
        <f>_xlfn.MAXIFS(performance_data[portfolio_value],performance_data[portfolio_id],performance_data[[#This Row],[portfolio_id]],performance_data[date],performance_data[[#This Row],[latest_date]])</f>
        <v>269928.77</v>
      </c>
      <c r="P1624" s="15">
        <f>_xlfn.MAXIFS(performance_data[portfolio_value],performance_data[portfolio_id],performance_data[[#This Row],[portfolio_id]],performance_data[date],performance_data[[#This Row],[starting_date]])</f>
        <v>395097.92</v>
      </c>
      <c r="Q1624" s="15">
        <f>performance_data[[#This Row],[latest_value]]-performance_data[[#This Row],[starting_value]]</f>
        <v>-125169.14999999997</v>
      </c>
      <c r="R1624" s="15">
        <f>performance_data[[#This Row],[net_inflows]]-performance_data[[#This Row],[net_outflows]]</f>
        <v>2224.3199999999997</v>
      </c>
      <c r="S1624" s="15" t="str">
        <f>IF(performance_data[[#This Row],[net_inflows]]&gt;AVERAGE(performance_data[net_inflows]),"High","Low")</f>
        <v>Low</v>
      </c>
      <c r="T1624" s="15">
        <f>AVERAGEIF(performance_data[inflow_flag],performance_data[[#This Row],[inflow_flag]],performance_data[return_percentage])</f>
        <v>5.0457846277021572</v>
      </c>
      <c r="U1624" s="17">
        <f>IF(performance_data[[#This Row],[return_percentage]]&lt;performance_data[[#This Row],[benchmark_return]],1,0)</f>
        <v>0</v>
      </c>
      <c r="V1624" s="17">
        <f>COUNTIFS(performance_data[portfolio_id],performance_data[[#This Row],[portfolio_id]])</f>
        <v>16</v>
      </c>
      <c r="W1624" s="17">
        <f>COUNTIFS(performance_data[portfolio_id],performance_data[[#This Row],[portfolio_id]],
          performance_data[return_flag],1)</f>
        <v>6</v>
      </c>
      <c r="X1624" s="15">
        <f>performance_data[[#This Row],[underperform_flag_count]]/performance_data[[#This Row],[totalportfoliocount]]</f>
        <v>0.375</v>
      </c>
    </row>
    <row r="1625" spans="1:24" x14ac:dyDescent="0.3">
      <c r="A1625">
        <v>3862</v>
      </c>
      <c r="B1625" s="1">
        <v>44890</v>
      </c>
      <c r="C1625">
        <v>210663.8</v>
      </c>
      <c r="D1625">
        <v>14.96</v>
      </c>
      <c r="E1625">
        <v>13.58</v>
      </c>
      <c r="F1625">
        <v>1487.77</v>
      </c>
      <c r="G1625">
        <v>17093.939999999999</v>
      </c>
      <c r="H1625" t="s">
        <v>2220</v>
      </c>
      <c r="I1625" t="s">
        <v>2217</v>
      </c>
      <c r="J1625">
        <v>11</v>
      </c>
      <c r="K1625" t="s">
        <v>2219</v>
      </c>
      <c r="L1625" t="str">
        <f>IF(performance_data[[#This Row],[return_percentage]]&gt;=performance_data[[#This Row],[benchmark_return]],"Higher","Lower")</f>
        <v>Higher</v>
      </c>
      <c r="M1625" s="14">
        <f xml:space="preserve"> _xlfn.MAXIFS(performance_data[date],performance_data[portfolio_id],performance_data[[#This Row],[portfolio_id]])</f>
        <v>45490</v>
      </c>
      <c r="N1625" s="14">
        <f xml:space="preserve"> _xlfn.MINIFS(performance_data[date],performance_data[portfolio_id],performance_data[[#This Row],[portfolio_id]])</f>
        <v>44851</v>
      </c>
      <c r="O1625" s="15">
        <f>_xlfn.MAXIFS(performance_data[portfolio_value],performance_data[portfolio_id],performance_data[[#This Row],[portfolio_id]],performance_data[date],performance_data[[#This Row],[latest_date]])</f>
        <v>269928.77</v>
      </c>
      <c r="P1625" s="15">
        <f>_xlfn.MAXIFS(performance_data[portfolio_value],performance_data[portfolio_id],performance_data[[#This Row],[portfolio_id]],performance_data[date],performance_data[[#This Row],[starting_date]])</f>
        <v>395097.92</v>
      </c>
      <c r="Q1625" s="15">
        <f>performance_data[[#This Row],[latest_value]]-performance_data[[#This Row],[starting_value]]</f>
        <v>-125169.14999999997</v>
      </c>
      <c r="R1625" s="15">
        <f>performance_data[[#This Row],[net_inflows]]-performance_data[[#This Row],[net_outflows]]</f>
        <v>-15606.169999999998</v>
      </c>
      <c r="S1625" s="15" t="str">
        <f>IF(performance_data[[#This Row],[net_inflows]]&gt;AVERAGE(performance_data[net_inflows]),"High","Low")</f>
        <v>Low</v>
      </c>
      <c r="T1625" s="15">
        <f>AVERAGEIF(performance_data[inflow_flag],performance_data[[#This Row],[inflow_flag]],performance_data[return_percentage])</f>
        <v>5.0457846277021572</v>
      </c>
      <c r="U1625" s="17">
        <f>IF(performance_data[[#This Row],[return_percentage]]&lt;performance_data[[#This Row],[benchmark_return]],1,0)</f>
        <v>0</v>
      </c>
      <c r="V1625" s="17">
        <f>COUNTIFS(performance_data[portfolio_id],performance_data[[#This Row],[portfolio_id]])</f>
        <v>16</v>
      </c>
      <c r="W1625" s="17">
        <f>COUNTIFS(performance_data[portfolio_id],performance_data[[#This Row],[portfolio_id]],
          performance_data[return_flag],1)</f>
        <v>6</v>
      </c>
      <c r="X1625" s="15">
        <f>performance_data[[#This Row],[underperform_flag_count]]/performance_data[[#This Row],[totalportfoliocount]]</f>
        <v>0.375</v>
      </c>
    </row>
    <row r="1626" spans="1:24" x14ac:dyDescent="0.3">
      <c r="A1626">
        <v>3877</v>
      </c>
      <c r="B1626" s="1">
        <v>44877</v>
      </c>
      <c r="C1626">
        <v>358637.25</v>
      </c>
      <c r="D1626">
        <v>12.68</v>
      </c>
      <c r="E1626">
        <v>14.1</v>
      </c>
      <c r="F1626">
        <v>12388.73</v>
      </c>
      <c r="G1626">
        <v>7606.61</v>
      </c>
      <c r="H1626" t="s">
        <v>2220</v>
      </c>
      <c r="I1626" t="s">
        <v>2217</v>
      </c>
      <c r="J1626">
        <v>11</v>
      </c>
      <c r="K1626" t="s">
        <v>2219</v>
      </c>
      <c r="L1626" t="str">
        <f>IF(performance_data[[#This Row],[return_percentage]]&gt;=performance_data[[#This Row],[benchmark_return]],"Higher","Lower")</f>
        <v>Lower</v>
      </c>
      <c r="M1626" s="14">
        <f xml:space="preserve"> _xlfn.MAXIFS(performance_data[date],performance_data[portfolio_id],performance_data[[#This Row],[portfolio_id]])</f>
        <v>45546</v>
      </c>
      <c r="N1626" s="14">
        <f xml:space="preserve"> _xlfn.MINIFS(performance_data[date],performance_data[portfolio_id],performance_data[[#This Row],[portfolio_id]])</f>
        <v>44831</v>
      </c>
      <c r="O1626" s="15">
        <f>_xlfn.MAXIFS(performance_data[portfolio_value],performance_data[portfolio_id],performance_data[[#This Row],[portfolio_id]],performance_data[date],performance_data[[#This Row],[latest_date]])</f>
        <v>383532</v>
      </c>
      <c r="P1626" s="15">
        <f>_xlfn.MAXIFS(performance_data[portfolio_value],performance_data[portfolio_id],performance_data[[#This Row],[portfolio_id]],performance_data[date],performance_data[[#This Row],[starting_date]])</f>
        <v>35349.089999999997</v>
      </c>
      <c r="Q1626" s="15">
        <f>performance_data[[#This Row],[latest_value]]-performance_data[[#This Row],[starting_value]]</f>
        <v>348182.91000000003</v>
      </c>
      <c r="R1626" s="15">
        <f>performance_data[[#This Row],[net_inflows]]-performance_data[[#This Row],[net_outflows]]</f>
        <v>4782.12</v>
      </c>
      <c r="S1626" s="15" t="str">
        <f>IF(performance_data[[#This Row],[net_inflows]]&gt;AVERAGE(performance_data[net_inflows]),"High","Low")</f>
        <v>High</v>
      </c>
      <c r="T1626" s="15">
        <f>AVERAGEIF(performance_data[inflow_flag],performance_data[[#This Row],[inflow_flag]],performance_data[return_percentage])</f>
        <v>4.8467905675459724</v>
      </c>
      <c r="U1626" s="17">
        <f>IF(performance_data[[#This Row],[return_percentage]]&lt;performance_data[[#This Row],[benchmark_return]],1,0)</f>
        <v>1</v>
      </c>
      <c r="V1626" s="17">
        <f>COUNTIFS(performance_data[portfolio_id],performance_data[[#This Row],[portfolio_id]])</f>
        <v>31</v>
      </c>
      <c r="W1626" s="17">
        <f>COUNTIFS(performance_data[portfolio_id],performance_data[[#This Row],[portfolio_id]],
          performance_data[return_flag],1)</f>
        <v>15</v>
      </c>
      <c r="X1626" s="15">
        <f>performance_data[[#This Row],[underperform_flag_count]]/performance_data[[#This Row],[totalportfoliocount]]</f>
        <v>0.4838709677419355</v>
      </c>
    </row>
    <row r="1627" spans="1:24" x14ac:dyDescent="0.3">
      <c r="A1627">
        <v>3877</v>
      </c>
      <c r="B1627" s="1">
        <v>45021</v>
      </c>
      <c r="C1627">
        <v>193875.09</v>
      </c>
      <c r="D1627">
        <v>-0.5</v>
      </c>
      <c r="E1627">
        <v>-0.46</v>
      </c>
      <c r="F1627">
        <v>820.55</v>
      </c>
      <c r="G1627">
        <v>17925.78</v>
      </c>
      <c r="H1627" t="s">
        <v>2213</v>
      </c>
      <c r="I1627" t="s">
        <v>2211</v>
      </c>
      <c r="J1627">
        <v>4</v>
      </c>
      <c r="K1627" t="s">
        <v>2216</v>
      </c>
      <c r="L1627" t="str">
        <f>IF(performance_data[[#This Row],[return_percentage]]&gt;=performance_data[[#This Row],[benchmark_return]],"Higher","Lower")</f>
        <v>Lower</v>
      </c>
      <c r="M1627" s="14">
        <f xml:space="preserve"> _xlfn.MAXIFS(performance_data[date],performance_data[portfolio_id],performance_data[[#This Row],[portfolio_id]])</f>
        <v>45546</v>
      </c>
      <c r="N1627" s="14">
        <f xml:space="preserve"> _xlfn.MINIFS(performance_data[date],performance_data[portfolio_id],performance_data[[#This Row],[portfolio_id]])</f>
        <v>44831</v>
      </c>
      <c r="O1627" s="15">
        <f>_xlfn.MAXIFS(performance_data[portfolio_value],performance_data[portfolio_id],performance_data[[#This Row],[portfolio_id]],performance_data[date],performance_data[[#This Row],[latest_date]])</f>
        <v>383532</v>
      </c>
      <c r="P1627" s="15">
        <f>_xlfn.MAXIFS(performance_data[portfolio_value],performance_data[portfolio_id],performance_data[[#This Row],[portfolio_id]],performance_data[date],performance_data[[#This Row],[starting_date]])</f>
        <v>35349.089999999997</v>
      </c>
      <c r="Q1627" s="15">
        <f>performance_data[[#This Row],[latest_value]]-performance_data[[#This Row],[starting_value]]</f>
        <v>348182.91000000003</v>
      </c>
      <c r="R1627" s="15">
        <f>performance_data[[#This Row],[net_inflows]]-performance_data[[#This Row],[net_outflows]]</f>
        <v>-17105.23</v>
      </c>
      <c r="S1627" s="15" t="str">
        <f>IF(performance_data[[#This Row],[net_inflows]]&gt;AVERAGE(performance_data[net_inflows]),"High","Low")</f>
        <v>Low</v>
      </c>
      <c r="T1627" s="15">
        <f>AVERAGEIF(performance_data[inflow_flag],performance_data[[#This Row],[inflow_flag]],performance_data[return_percentage])</f>
        <v>5.0457846277021572</v>
      </c>
      <c r="U1627" s="17">
        <f>IF(performance_data[[#This Row],[return_percentage]]&lt;performance_data[[#This Row],[benchmark_return]],1,0)</f>
        <v>1</v>
      </c>
      <c r="V1627" s="17">
        <f>COUNTIFS(performance_data[portfolio_id],performance_data[[#This Row],[portfolio_id]])</f>
        <v>31</v>
      </c>
      <c r="W1627" s="17">
        <f>COUNTIFS(performance_data[portfolio_id],performance_data[[#This Row],[portfolio_id]],
          performance_data[return_flag],1)</f>
        <v>15</v>
      </c>
      <c r="X1627" s="15">
        <f>performance_data[[#This Row],[underperform_flag_count]]/performance_data[[#This Row],[totalportfoliocount]]</f>
        <v>0.4838709677419355</v>
      </c>
    </row>
    <row r="1628" spans="1:24" x14ac:dyDescent="0.3">
      <c r="A1628">
        <v>3877</v>
      </c>
      <c r="B1628" s="1">
        <v>44873</v>
      </c>
      <c r="C1628">
        <v>434127.45</v>
      </c>
      <c r="D1628">
        <v>18.5</v>
      </c>
      <c r="E1628">
        <v>17.47</v>
      </c>
      <c r="F1628">
        <v>1159.57</v>
      </c>
      <c r="G1628">
        <v>2255.7600000000002</v>
      </c>
      <c r="H1628" t="s">
        <v>2220</v>
      </c>
      <c r="I1628" t="s">
        <v>2217</v>
      </c>
      <c r="J1628">
        <v>11</v>
      </c>
      <c r="K1628" t="s">
        <v>2219</v>
      </c>
      <c r="L1628" t="str">
        <f>IF(performance_data[[#This Row],[return_percentage]]&gt;=performance_data[[#This Row],[benchmark_return]],"Higher","Lower")</f>
        <v>Higher</v>
      </c>
      <c r="M1628" s="14">
        <f xml:space="preserve"> _xlfn.MAXIFS(performance_data[date],performance_data[portfolio_id],performance_data[[#This Row],[portfolio_id]])</f>
        <v>45546</v>
      </c>
      <c r="N1628" s="14">
        <f xml:space="preserve"> _xlfn.MINIFS(performance_data[date],performance_data[portfolio_id],performance_data[[#This Row],[portfolio_id]])</f>
        <v>44831</v>
      </c>
      <c r="O1628" s="15">
        <f>_xlfn.MAXIFS(performance_data[portfolio_value],performance_data[portfolio_id],performance_data[[#This Row],[portfolio_id]],performance_data[date],performance_data[[#This Row],[latest_date]])</f>
        <v>383532</v>
      </c>
      <c r="P1628" s="15">
        <f>_xlfn.MAXIFS(performance_data[portfolio_value],performance_data[portfolio_id],performance_data[[#This Row],[portfolio_id]],performance_data[date],performance_data[[#This Row],[starting_date]])</f>
        <v>35349.089999999997</v>
      </c>
      <c r="Q1628" s="15">
        <f>performance_data[[#This Row],[latest_value]]-performance_data[[#This Row],[starting_value]]</f>
        <v>348182.91000000003</v>
      </c>
      <c r="R1628" s="15">
        <f>performance_data[[#This Row],[net_inflows]]-performance_data[[#This Row],[net_outflows]]</f>
        <v>-1096.1900000000003</v>
      </c>
      <c r="S1628" s="15" t="str">
        <f>IF(performance_data[[#This Row],[net_inflows]]&gt;AVERAGE(performance_data[net_inflows]),"High","Low")</f>
        <v>Low</v>
      </c>
      <c r="T1628" s="15">
        <f>AVERAGEIF(performance_data[inflow_flag],performance_data[[#This Row],[inflow_flag]],performance_data[return_percentage])</f>
        <v>5.0457846277021572</v>
      </c>
      <c r="U1628" s="17">
        <f>IF(performance_data[[#This Row],[return_percentage]]&lt;performance_data[[#This Row],[benchmark_return]],1,0)</f>
        <v>0</v>
      </c>
      <c r="V1628" s="17">
        <f>COUNTIFS(performance_data[portfolio_id],performance_data[[#This Row],[portfolio_id]])</f>
        <v>31</v>
      </c>
      <c r="W1628" s="17">
        <f>COUNTIFS(performance_data[portfolio_id],performance_data[[#This Row],[portfolio_id]],
          performance_data[return_flag],1)</f>
        <v>15</v>
      </c>
      <c r="X1628" s="15">
        <f>performance_data[[#This Row],[underperform_flag_count]]/performance_data[[#This Row],[totalportfoliocount]]</f>
        <v>0.4838709677419355</v>
      </c>
    </row>
    <row r="1629" spans="1:24" x14ac:dyDescent="0.3">
      <c r="A1629">
        <v>3877</v>
      </c>
      <c r="B1629" s="1">
        <v>45509</v>
      </c>
      <c r="C1629">
        <v>102367.73</v>
      </c>
      <c r="D1629">
        <v>0.86</v>
      </c>
      <c r="E1629">
        <v>0.87</v>
      </c>
      <c r="F1629">
        <v>13476.91</v>
      </c>
      <c r="G1629">
        <v>6694.16</v>
      </c>
      <c r="H1629" t="s">
        <v>2205</v>
      </c>
      <c r="I1629" t="s">
        <v>2209</v>
      </c>
      <c r="J1629">
        <v>8</v>
      </c>
      <c r="K1629" t="s">
        <v>2214</v>
      </c>
      <c r="L1629" t="str">
        <f>IF(performance_data[[#This Row],[return_percentage]]&gt;=performance_data[[#This Row],[benchmark_return]],"Higher","Lower")</f>
        <v>Lower</v>
      </c>
      <c r="M1629" s="14">
        <f xml:space="preserve"> _xlfn.MAXIFS(performance_data[date],performance_data[portfolio_id],performance_data[[#This Row],[portfolio_id]])</f>
        <v>45546</v>
      </c>
      <c r="N1629" s="14">
        <f xml:space="preserve"> _xlfn.MINIFS(performance_data[date],performance_data[portfolio_id],performance_data[[#This Row],[portfolio_id]])</f>
        <v>44831</v>
      </c>
      <c r="O1629" s="15">
        <f>_xlfn.MAXIFS(performance_data[portfolio_value],performance_data[portfolio_id],performance_data[[#This Row],[portfolio_id]],performance_data[date],performance_data[[#This Row],[latest_date]])</f>
        <v>383532</v>
      </c>
      <c r="P1629" s="15">
        <f>_xlfn.MAXIFS(performance_data[portfolio_value],performance_data[portfolio_id],performance_data[[#This Row],[portfolio_id]],performance_data[date],performance_data[[#This Row],[starting_date]])</f>
        <v>35349.089999999997</v>
      </c>
      <c r="Q1629" s="15">
        <f>performance_data[[#This Row],[latest_value]]-performance_data[[#This Row],[starting_value]]</f>
        <v>348182.91000000003</v>
      </c>
      <c r="R1629" s="15">
        <f>performance_data[[#This Row],[net_inflows]]-performance_data[[#This Row],[net_outflows]]</f>
        <v>6782.75</v>
      </c>
      <c r="S1629" s="15" t="str">
        <f>IF(performance_data[[#This Row],[net_inflows]]&gt;AVERAGE(performance_data[net_inflows]),"High","Low")</f>
        <v>High</v>
      </c>
      <c r="T1629" s="15">
        <f>AVERAGEIF(performance_data[inflow_flag],performance_data[[#This Row],[inflow_flag]],performance_data[return_percentage])</f>
        <v>4.8467905675459724</v>
      </c>
      <c r="U1629" s="17">
        <f>IF(performance_data[[#This Row],[return_percentage]]&lt;performance_data[[#This Row],[benchmark_return]],1,0)</f>
        <v>1</v>
      </c>
      <c r="V1629" s="17">
        <f>COUNTIFS(performance_data[portfolio_id],performance_data[[#This Row],[portfolio_id]])</f>
        <v>31</v>
      </c>
      <c r="W1629" s="17">
        <f>COUNTIFS(performance_data[portfolio_id],performance_data[[#This Row],[portfolio_id]],
          performance_data[return_flag],1)</f>
        <v>15</v>
      </c>
      <c r="X1629" s="15">
        <f>performance_data[[#This Row],[underperform_flag_count]]/performance_data[[#This Row],[totalportfoliocount]]</f>
        <v>0.4838709677419355</v>
      </c>
    </row>
    <row r="1630" spans="1:24" x14ac:dyDescent="0.3">
      <c r="A1630">
        <v>3877</v>
      </c>
      <c r="B1630" s="1">
        <v>44928</v>
      </c>
      <c r="C1630">
        <v>322953.94</v>
      </c>
      <c r="D1630">
        <v>4.3600000000000003</v>
      </c>
      <c r="E1630">
        <v>4.84</v>
      </c>
      <c r="F1630">
        <v>16660.07</v>
      </c>
      <c r="G1630">
        <v>15226.95</v>
      </c>
      <c r="H1630" t="s">
        <v>2213</v>
      </c>
      <c r="I1630" t="s">
        <v>2206</v>
      </c>
      <c r="J1630">
        <v>1</v>
      </c>
      <c r="K1630" t="s">
        <v>2207</v>
      </c>
      <c r="L1630" t="str">
        <f>IF(performance_data[[#This Row],[return_percentage]]&gt;=performance_data[[#This Row],[benchmark_return]],"Higher","Lower")</f>
        <v>Lower</v>
      </c>
      <c r="M1630" s="14">
        <f xml:space="preserve"> _xlfn.MAXIFS(performance_data[date],performance_data[portfolio_id],performance_data[[#This Row],[portfolio_id]])</f>
        <v>45546</v>
      </c>
      <c r="N1630" s="14">
        <f xml:space="preserve"> _xlfn.MINIFS(performance_data[date],performance_data[portfolio_id],performance_data[[#This Row],[portfolio_id]])</f>
        <v>44831</v>
      </c>
      <c r="O1630" s="15">
        <f>_xlfn.MAXIFS(performance_data[portfolio_value],performance_data[portfolio_id],performance_data[[#This Row],[portfolio_id]],performance_data[date],performance_data[[#This Row],[latest_date]])</f>
        <v>383532</v>
      </c>
      <c r="P1630" s="15">
        <f>_xlfn.MAXIFS(performance_data[portfolio_value],performance_data[portfolio_id],performance_data[[#This Row],[portfolio_id]],performance_data[date],performance_data[[#This Row],[starting_date]])</f>
        <v>35349.089999999997</v>
      </c>
      <c r="Q1630" s="15">
        <f>performance_data[[#This Row],[latest_value]]-performance_data[[#This Row],[starting_value]]</f>
        <v>348182.91000000003</v>
      </c>
      <c r="R1630" s="15">
        <f>performance_data[[#This Row],[net_inflows]]-performance_data[[#This Row],[net_outflows]]</f>
        <v>1433.119999999999</v>
      </c>
      <c r="S1630" s="15" t="str">
        <f>IF(performance_data[[#This Row],[net_inflows]]&gt;AVERAGE(performance_data[net_inflows]),"High","Low")</f>
        <v>High</v>
      </c>
      <c r="T1630" s="15">
        <f>AVERAGEIF(performance_data[inflow_flag],performance_data[[#This Row],[inflow_flag]],performance_data[return_percentage])</f>
        <v>4.8467905675459724</v>
      </c>
      <c r="U1630" s="17">
        <f>IF(performance_data[[#This Row],[return_percentage]]&lt;performance_data[[#This Row],[benchmark_return]],1,0)</f>
        <v>1</v>
      </c>
      <c r="V1630" s="17">
        <f>COUNTIFS(performance_data[portfolio_id],performance_data[[#This Row],[portfolio_id]])</f>
        <v>31</v>
      </c>
      <c r="W1630" s="17">
        <f>COUNTIFS(performance_data[portfolio_id],performance_data[[#This Row],[portfolio_id]],
          performance_data[return_flag],1)</f>
        <v>15</v>
      </c>
      <c r="X1630" s="15">
        <f>performance_data[[#This Row],[underperform_flag_count]]/performance_data[[#This Row],[totalportfoliocount]]</f>
        <v>0.4838709677419355</v>
      </c>
    </row>
    <row r="1631" spans="1:24" x14ac:dyDescent="0.3">
      <c r="A1631">
        <v>3877</v>
      </c>
      <c r="B1631" s="1">
        <v>45538</v>
      </c>
      <c r="C1631">
        <v>458643.76</v>
      </c>
      <c r="D1631">
        <v>18.309999999999999</v>
      </c>
      <c r="E1631">
        <v>20.27</v>
      </c>
      <c r="F1631">
        <v>10887.3</v>
      </c>
      <c r="G1631">
        <v>8033.66</v>
      </c>
      <c r="H1631" t="s">
        <v>2205</v>
      </c>
      <c r="I1631" t="s">
        <v>2209</v>
      </c>
      <c r="J1631">
        <v>9</v>
      </c>
      <c r="K1631" t="s">
        <v>2221</v>
      </c>
      <c r="L1631" t="str">
        <f>IF(performance_data[[#This Row],[return_percentage]]&gt;=performance_data[[#This Row],[benchmark_return]],"Higher","Lower")</f>
        <v>Lower</v>
      </c>
      <c r="M1631" s="14">
        <f xml:space="preserve"> _xlfn.MAXIFS(performance_data[date],performance_data[portfolio_id],performance_data[[#This Row],[portfolio_id]])</f>
        <v>45546</v>
      </c>
      <c r="N1631" s="14">
        <f xml:space="preserve"> _xlfn.MINIFS(performance_data[date],performance_data[portfolio_id],performance_data[[#This Row],[portfolio_id]])</f>
        <v>44831</v>
      </c>
      <c r="O1631" s="15">
        <f>_xlfn.MAXIFS(performance_data[portfolio_value],performance_data[portfolio_id],performance_data[[#This Row],[portfolio_id]],performance_data[date],performance_data[[#This Row],[latest_date]])</f>
        <v>383532</v>
      </c>
      <c r="P1631" s="15">
        <f>_xlfn.MAXIFS(performance_data[portfolio_value],performance_data[portfolio_id],performance_data[[#This Row],[portfolio_id]],performance_data[date],performance_data[[#This Row],[starting_date]])</f>
        <v>35349.089999999997</v>
      </c>
      <c r="Q1631" s="15">
        <f>performance_data[[#This Row],[latest_value]]-performance_data[[#This Row],[starting_value]]</f>
        <v>348182.91000000003</v>
      </c>
      <c r="R1631" s="15">
        <f>performance_data[[#This Row],[net_inflows]]-performance_data[[#This Row],[net_outflows]]</f>
        <v>2853.6399999999994</v>
      </c>
      <c r="S1631" s="15" t="str">
        <f>IF(performance_data[[#This Row],[net_inflows]]&gt;AVERAGE(performance_data[net_inflows]),"High","Low")</f>
        <v>High</v>
      </c>
      <c r="T1631" s="15">
        <f>AVERAGEIF(performance_data[inflow_flag],performance_data[[#This Row],[inflow_flag]],performance_data[return_percentage])</f>
        <v>4.8467905675459724</v>
      </c>
      <c r="U1631" s="17">
        <f>IF(performance_data[[#This Row],[return_percentage]]&lt;performance_data[[#This Row],[benchmark_return]],1,0)</f>
        <v>1</v>
      </c>
      <c r="V1631" s="17">
        <f>COUNTIFS(performance_data[portfolio_id],performance_data[[#This Row],[portfolio_id]])</f>
        <v>31</v>
      </c>
      <c r="W1631" s="17">
        <f>COUNTIFS(performance_data[portfolio_id],performance_data[[#This Row],[portfolio_id]],
          performance_data[return_flag],1)</f>
        <v>15</v>
      </c>
      <c r="X1631" s="15">
        <f>performance_data[[#This Row],[underperform_flag_count]]/performance_data[[#This Row],[totalportfoliocount]]</f>
        <v>0.4838709677419355</v>
      </c>
    </row>
    <row r="1632" spans="1:24" x14ac:dyDescent="0.3">
      <c r="A1632">
        <v>3877</v>
      </c>
      <c r="B1632" s="1">
        <v>45242</v>
      </c>
      <c r="C1632">
        <v>150886.79</v>
      </c>
      <c r="D1632">
        <v>3.14</v>
      </c>
      <c r="E1632">
        <v>3.48</v>
      </c>
      <c r="F1632">
        <v>7812.44</v>
      </c>
      <c r="G1632">
        <v>6966.58</v>
      </c>
      <c r="H1632" t="s">
        <v>2213</v>
      </c>
      <c r="I1632" t="s">
        <v>2217</v>
      </c>
      <c r="J1632">
        <v>11</v>
      </c>
      <c r="K1632" t="s">
        <v>2219</v>
      </c>
      <c r="L1632" t="str">
        <f>IF(performance_data[[#This Row],[return_percentage]]&gt;=performance_data[[#This Row],[benchmark_return]],"Higher","Lower")</f>
        <v>Lower</v>
      </c>
      <c r="M1632" s="14">
        <f xml:space="preserve"> _xlfn.MAXIFS(performance_data[date],performance_data[portfolio_id],performance_data[[#This Row],[portfolio_id]])</f>
        <v>45546</v>
      </c>
      <c r="N1632" s="14">
        <f xml:space="preserve"> _xlfn.MINIFS(performance_data[date],performance_data[portfolio_id],performance_data[[#This Row],[portfolio_id]])</f>
        <v>44831</v>
      </c>
      <c r="O1632" s="15">
        <f>_xlfn.MAXIFS(performance_data[portfolio_value],performance_data[portfolio_id],performance_data[[#This Row],[portfolio_id]],performance_data[date],performance_data[[#This Row],[latest_date]])</f>
        <v>383532</v>
      </c>
      <c r="P1632" s="15">
        <f>_xlfn.MAXIFS(performance_data[portfolio_value],performance_data[portfolio_id],performance_data[[#This Row],[portfolio_id]],performance_data[date],performance_data[[#This Row],[starting_date]])</f>
        <v>35349.089999999997</v>
      </c>
      <c r="Q1632" s="15">
        <f>performance_data[[#This Row],[latest_value]]-performance_data[[#This Row],[starting_value]]</f>
        <v>348182.91000000003</v>
      </c>
      <c r="R1632" s="15">
        <f>performance_data[[#This Row],[net_inflows]]-performance_data[[#This Row],[net_outflows]]</f>
        <v>845.85999999999967</v>
      </c>
      <c r="S1632" s="15" t="str">
        <f>IF(performance_data[[#This Row],[net_inflows]]&gt;AVERAGE(performance_data[net_inflows]),"High","Low")</f>
        <v>Low</v>
      </c>
      <c r="T1632" s="15">
        <f>AVERAGEIF(performance_data[inflow_flag],performance_data[[#This Row],[inflow_flag]],performance_data[return_percentage])</f>
        <v>5.0457846277021572</v>
      </c>
      <c r="U1632" s="17">
        <f>IF(performance_data[[#This Row],[return_percentage]]&lt;performance_data[[#This Row],[benchmark_return]],1,0)</f>
        <v>1</v>
      </c>
      <c r="V1632" s="17">
        <f>COUNTIFS(performance_data[portfolio_id],performance_data[[#This Row],[portfolio_id]])</f>
        <v>31</v>
      </c>
      <c r="W1632" s="17">
        <f>COUNTIFS(performance_data[portfolio_id],performance_data[[#This Row],[portfolio_id]],
          performance_data[return_flag],1)</f>
        <v>15</v>
      </c>
      <c r="X1632" s="15">
        <f>performance_data[[#This Row],[underperform_flag_count]]/performance_data[[#This Row],[totalportfoliocount]]</f>
        <v>0.4838709677419355</v>
      </c>
    </row>
    <row r="1633" spans="1:24" x14ac:dyDescent="0.3">
      <c r="A1633">
        <v>3877</v>
      </c>
      <c r="B1633" s="1">
        <v>45067</v>
      </c>
      <c r="C1633">
        <v>328135.5</v>
      </c>
      <c r="D1633">
        <v>3.49</v>
      </c>
      <c r="E1633">
        <v>4.01</v>
      </c>
      <c r="F1633">
        <v>19818.53</v>
      </c>
      <c r="G1633">
        <v>19677.86</v>
      </c>
      <c r="H1633" t="s">
        <v>2213</v>
      </c>
      <c r="I1633" t="s">
        <v>2211</v>
      </c>
      <c r="J1633">
        <v>5</v>
      </c>
      <c r="K1633" t="s">
        <v>2223</v>
      </c>
      <c r="L1633" t="str">
        <f>IF(performance_data[[#This Row],[return_percentage]]&gt;=performance_data[[#This Row],[benchmark_return]],"Higher","Lower")</f>
        <v>Lower</v>
      </c>
      <c r="M1633" s="14">
        <f xml:space="preserve"> _xlfn.MAXIFS(performance_data[date],performance_data[portfolio_id],performance_data[[#This Row],[portfolio_id]])</f>
        <v>45546</v>
      </c>
      <c r="N1633" s="14">
        <f xml:space="preserve"> _xlfn.MINIFS(performance_data[date],performance_data[portfolio_id],performance_data[[#This Row],[portfolio_id]])</f>
        <v>44831</v>
      </c>
      <c r="O1633" s="15">
        <f>_xlfn.MAXIFS(performance_data[portfolio_value],performance_data[portfolio_id],performance_data[[#This Row],[portfolio_id]],performance_data[date],performance_data[[#This Row],[latest_date]])</f>
        <v>383532</v>
      </c>
      <c r="P1633" s="15">
        <f>_xlfn.MAXIFS(performance_data[portfolio_value],performance_data[portfolio_id],performance_data[[#This Row],[portfolio_id]],performance_data[date],performance_data[[#This Row],[starting_date]])</f>
        <v>35349.089999999997</v>
      </c>
      <c r="Q1633" s="15">
        <f>performance_data[[#This Row],[latest_value]]-performance_data[[#This Row],[starting_value]]</f>
        <v>348182.91000000003</v>
      </c>
      <c r="R1633" s="15">
        <f>performance_data[[#This Row],[net_inflows]]-performance_data[[#This Row],[net_outflows]]</f>
        <v>140.66999999999825</v>
      </c>
      <c r="S1633" s="15" t="str">
        <f>IF(performance_data[[#This Row],[net_inflows]]&gt;AVERAGE(performance_data[net_inflows]),"High","Low")</f>
        <v>High</v>
      </c>
      <c r="T1633" s="15">
        <f>AVERAGEIF(performance_data[inflow_flag],performance_data[[#This Row],[inflow_flag]],performance_data[return_percentage])</f>
        <v>4.8467905675459724</v>
      </c>
      <c r="U1633" s="17">
        <f>IF(performance_data[[#This Row],[return_percentage]]&lt;performance_data[[#This Row],[benchmark_return]],1,0)</f>
        <v>1</v>
      </c>
      <c r="V1633" s="17">
        <f>COUNTIFS(performance_data[portfolio_id],performance_data[[#This Row],[portfolio_id]])</f>
        <v>31</v>
      </c>
      <c r="W1633" s="17">
        <f>COUNTIFS(performance_data[portfolio_id],performance_data[[#This Row],[portfolio_id]],
          performance_data[return_flag],1)</f>
        <v>15</v>
      </c>
      <c r="X1633" s="15">
        <f>performance_data[[#This Row],[underperform_flag_count]]/performance_data[[#This Row],[totalportfoliocount]]</f>
        <v>0.4838709677419355</v>
      </c>
    </row>
    <row r="1634" spans="1:24" x14ac:dyDescent="0.3">
      <c r="A1634">
        <v>3877</v>
      </c>
      <c r="B1634" s="1">
        <v>45201</v>
      </c>
      <c r="C1634">
        <v>153972.98000000001</v>
      </c>
      <c r="D1634">
        <v>17.89</v>
      </c>
      <c r="E1634">
        <v>14.89</v>
      </c>
      <c r="F1634">
        <v>2257.81</v>
      </c>
      <c r="G1634">
        <v>5790.42</v>
      </c>
      <c r="H1634" t="s">
        <v>2213</v>
      </c>
      <c r="I1634" t="s">
        <v>2217</v>
      </c>
      <c r="J1634">
        <v>10</v>
      </c>
      <c r="K1634" t="s">
        <v>2224</v>
      </c>
      <c r="L1634" t="str">
        <f>IF(performance_data[[#This Row],[return_percentage]]&gt;=performance_data[[#This Row],[benchmark_return]],"Higher","Lower")</f>
        <v>Higher</v>
      </c>
      <c r="M1634" s="14">
        <f xml:space="preserve"> _xlfn.MAXIFS(performance_data[date],performance_data[portfolio_id],performance_data[[#This Row],[portfolio_id]])</f>
        <v>45546</v>
      </c>
      <c r="N1634" s="14">
        <f xml:space="preserve"> _xlfn.MINIFS(performance_data[date],performance_data[portfolio_id],performance_data[[#This Row],[portfolio_id]])</f>
        <v>44831</v>
      </c>
      <c r="O1634" s="15">
        <f>_xlfn.MAXIFS(performance_data[portfolio_value],performance_data[portfolio_id],performance_data[[#This Row],[portfolio_id]],performance_data[date],performance_data[[#This Row],[latest_date]])</f>
        <v>383532</v>
      </c>
      <c r="P1634" s="15">
        <f>_xlfn.MAXIFS(performance_data[portfolio_value],performance_data[portfolio_id],performance_data[[#This Row],[portfolio_id]],performance_data[date],performance_data[[#This Row],[starting_date]])</f>
        <v>35349.089999999997</v>
      </c>
      <c r="Q1634" s="15">
        <f>performance_data[[#This Row],[latest_value]]-performance_data[[#This Row],[starting_value]]</f>
        <v>348182.91000000003</v>
      </c>
      <c r="R1634" s="15">
        <f>performance_data[[#This Row],[net_inflows]]-performance_data[[#This Row],[net_outflows]]</f>
        <v>-3532.61</v>
      </c>
      <c r="S1634" s="15" t="str">
        <f>IF(performance_data[[#This Row],[net_inflows]]&gt;AVERAGE(performance_data[net_inflows]),"High","Low")</f>
        <v>Low</v>
      </c>
      <c r="T1634" s="15">
        <f>AVERAGEIF(performance_data[inflow_flag],performance_data[[#This Row],[inflow_flag]],performance_data[return_percentage])</f>
        <v>5.0457846277021572</v>
      </c>
      <c r="U1634" s="17">
        <f>IF(performance_data[[#This Row],[return_percentage]]&lt;performance_data[[#This Row],[benchmark_return]],1,0)</f>
        <v>0</v>
      </c>
      <c r="V1634" s="17">
        <f>COUNTIFS(performance_data[portfolio_id],performance_data[[#This Row],[portfolio_id]])</f>
        <v>31</v>
      </c>
      <c r="W1634" s="17">
        <f>COUNTIFS(performance_data[portfolio_id],performance_data[[#This Row],[portfolio_id]],
          performance_data[return_flag],1)</f>
        <v>15</v>
      </c>
      <c r="X1634" s="15">
        <f>performance_data[[#This Row],[underperform_flag_count]]/performance_data[[#This Row],[totalportfoliocount]]</f>
        <v>0.4838709677419355</v>
      </c>
    </row>
    <row r="1635" spans="1:24" x14ac:dyDescent="0.3">
      <c r="A1635">
        <v>3877</v>
      </c>
      <c r="B1635" s="1">
        <v>45444</v>
      </c>
      <c r="C1635">
        <v>469742.63</v>
      </c>
      <c r="D1635">
        <v>11.94</v>
      </c>
      <c r="E1635">
        <v>13.17</v>
      </c>
      <c r="F1635">
        <v>16746.150000000001</v>
      </c>
      <c r="G1635">
        <v>8635.1299999999992</v>
      </c>
      <c r="H1635" t="s">
        <v>2205</v>
      </c>
      <c r="I1635" t="s">
        <v>2211</v>
      </c>
      <c r="J1635">
        <v>6</v>
      </c>
      <c r="K1635" t="s">
        <v>2212</v>
      </c>
      <c r="L1635" t="str">
        <f>IF(performance_data[[#This Row],[return_percentage]]&gt;=performance_data[[#This Row],[benchmark_return]],"Higher","Lower")</f>
        <v>Lower</v>
      </c>
      <c r="M1635" s="14">
        <f xml:space="preserve"> _xlfn.MAXIFS(performance_data[date],performance_data[portfolio_id],performance_data[[#This Row],[portfolio_id]])</f>
        <v>45546</v>
      </c>
      <c r="N1635" s="14">
        <f xml:space="preserve"> _xlfn.MINIFS(performance_data[date],performance_data[portfolio_id],performance_data[[#This Row],[portfolio_id]])</f>
        <v>44831</v>
      </c>
      <c r="O1635" s="15">
        <f>_xlfn.MAXIFS(performance_data[portfolio_value],performance_data[portfolio_id],performance_data[[#This Row],[portfolio_id]],performance_data[date],performance_data[[#This Row],[latest_date]])</f>
        <v>383532</v>
      </c>
      <c r="P1635" s="15">
        <f>_xlfn.MAXIFS(performance_data[portfolio_value],performance_data[portfolio_id],performance_data[[#This Row],[portfolio_id]],performance_data[date],performance_data[[#This Row],[starting_date]])</f>
        <v>35349.089999999997</v>
      </c>
      <c r="Q1635" s="15">
        <f>performance_data[[#This Row],[latest_value]]-performance_data[[#This Row],[starting_value]]</f>
        <v>348182.91000000003</v>
      </c>
      <c r="R1635" s="15">
        <f>performance_data[[#This Row],[net_inflows]]-performance_data[[#This Row],[net_outflows]]</f>
        <v>8111.0200000000023</v>
      </c>
      <c r="S1635" s="15" t="str">
        <f>IF(performance_data[[#This Row],[net_inflows]]&gt;AVERAGE(performance_data[net_inflows]),"High","Low")</f>
        <v>High</v>
      </c>
      <c r="T1635" s="15">
        <f>AVERAGEIF(performance_data[inflow_flag],performance_data[[#This Row],[inflow_flag]],performance_data[return_percentage])</f>
        <v>4.8467905675459724</v>
      </c>
      <c r="U1635" s="17">
        <f>IF(performance_data[[#This Row],[return_percentage]]&lt;performance_data[[#This Row],[benchmark_return]],1,0)</f>
        <v>1</v>
      </c>
      <c r="V1635" s="17">
        <f>COUNTIFS(performance_data[portfolio_id],performance_data[[#This Row],[portfolio_id]])</f>
        <v>31</v>
      </c>
      <c r="W1635" s="17">
        <f>COUNTIFS(performance_data[portfolio_id],performance_data[[#This Row],[portfolio_id]],
          performance_data[return_flag],1)</f>
        <v>15</v>
      </c>
      <c r="X1635" s="15">
        <f>performance_data[[#This Row],[underperform_flag_count]]/performance_data[[#This Row],[totalportfoliocount]]</f>
        <v>0.4838709677419355</v>
      </c>
    </row>
    <row r="1636" spans="1:24" x14ac:dyDescent="0.3">
      <c r="A1636">
        <v>3877</v>
      </c>
      <c r="B1636" s="1">
        <v>44970</v>
      </c>
      <c r="C1636">
        <v>460529.22</v>
      </c>
      <c r="D1636">
        <v>10.78</v>
      </c>
      <c r="E1636">
        <v>10.02</v>
      </c>
      <c r="F1636">
        <v>12517.17</v>
      </c>
      <c r="G1636">
        <v>12448.23</v>
      </c>
      <c r="H1636" t="s">
        <v>2213</v>
      </c>
      <c r="I1636" t="s">
        <v>2206</v>
      </c>
      <c r="J1636">
        <v>2</v>
      </c>
      <c r="K1636" t="s">
        <v>2226</v>
      </c>
      <c r="L1636" t="str">
        <f>IF(performance_data[[#This Row],[return_percentage]]&gt;=performance_data[[#This Row],[benchmark_return]],"Higher","Lower")</f>
        <v>Higher</v>
      </c>
      <c r="M1636" s="14">
        <f xml:space="preserve"> _xlfn.MAXIFS(performance_data[date],performance_data[portfolio_id],performance_data[[#This Row],[portfolio_id]])</f>
        <v>45546</v>
      </c>
      <c r="N1636" s="14">
        <f xml:space="preserve"> _xlfn.MINIFS(performance_data[date],performance_data[portfolio_id],performance_data[[#This Row],[portfolio_id]])</f>
        <v>44831</v>
      </c>
      <c r="O1636" s="15">
        <f>_xlfn.MAXIFS(performance_data[portfolio_value],performance_data[portfolio_id],performance_data[[#This Row],[portfolio_id]],performance_data[date],performance_data[[#This Row],[latest_date]])</f>
        <v>383532</v>
      </c>
      <c r="P1636" s="15">
        <f>_xlfn.MAXIFS(performance_data[portfolio_value],performance_data[portfolio_id],performance_data[[#This Row],[portfolio_id]],performance_data[date],performance_data[[#This Row],[starting_date]])</f>
        <v>35349.089999999997</v>
      </c>
      <c r="Q1636" s="15">
        <f>performance_data[[#This Row],[latest_value]]-performance_data[[#This Row],[starting_value]]</f>
        <v>348182.91000000003</v>
      </c>
      <c r="R1636" s="15">
        <f>performance_data[[#This Row],[net_inflows]]-performance_data[[#This Row],[net_outflows]]</f>
        <v>68.940000000000509</v>
      </c>
      <c r="S1636" s="15" t="str">
        <f>IF(performance_data[[#This Row],[net_inflows]]&gt;AVERAGE(performance_data[net_inflows]),"High","Low")</f>
        <v>High</v>
      </c>
      <c r="T1636" s="15">
        <f>AVERAGEIF(performance_data[inflow_flag],performance_data[[#This Row],[inflow_flag]],performance_data[return_percentage])</f>
        <v>4.8467905675459724</v>
      </c>
      <c r="U1636" s="17">
        <f>IF(performance_data[[#This Row],[return_percentage]]&lt;performance_data[[#This Row],[benchmark_return]],1,0)</f>
        <v>0</v>
      </c>
      <c r="V1636" s="17">
        <f>COUNTIFS(performance_data[portfolio_id],performance_data[[#This Row],[portfolio_id]])</f>
        <v>31</v>
      </c>
      <c r="W1636" s="17">
        <f>COUNTIFS(performance_data[portfolio_id],performance_data[[#This Row],[portfolio_id]],
          performance_data[return_flag],1)</f>
        <v>15</v>
      </c>
      <c r="X1636" s="15">
        <f>performance_data[[#This Row],[underperform_flag_count]]/performance_data[[#This Row],[totalportfoliocount]]</f>
        <v>0.4838709677419355</v>
      </c>
    </row>
    <row r="1637" spans="1:24" x14ac:dyDescent="0.3">
      <c r="A1637">
        <v>3877</v>
      </c>
      <c r="B1637" s="1">
        <v>45318</v>
      </c>
      <c r="C1637">
        <v>437061.63</v>
      </c>
      <c r="D1637">
        <v>17.809999999999999</v>
      </c>
      <c r="E1637">
        <v>14.31</v>
      </c>
      <c r="F1637">
        <v>14957.32</v>
      </c>
      <c r="G1637">
        <v>7618.19</v>
      </c>
      <c r="H1637" t="s">
        <v>2205</v>
      </c>
      <c r="I1637" t="s">
        <v>2206</v>
      </c>
      <c r="J1637">
        <v>1</v>
      </c>
      <c r="K1637" t="s">
        <v>2207</v>
      </c>
      <c r="L1637" t="str">
        <f>IF(performance_data[[#This Row],[return_percentage]]&gt;=performance_data[[#This Row],[benchmark_return]],"Higher","Lower")</f>
        <v>Higher</v>
      </c>
      <c r="M1637" s="14">
        <f xml:space="preserve"> _xlfn.MAXIFS(performance_data[date],performance_data[portfolio_id],performance_data[[#This Row],[portfolio_id]])</f>
        <v>45546</v>
      </c>
      <c r="N1637" s="14">
        <f xml:space="preserve"> _xlfn.MINIFS(performance_data[date],performance_data[portfolio_id],performance_data[[#This Row],[portfolio_id]])</f>
        <v>44831</v>
      </c>
      <c r="O1637" s="15">
        <f>_xlfn.MAXIFS(performance_data[portfolio_value],performance_data[portfolio_id],performance_data[[#This Row],[portfolio_id]],performance_data[date],performance_data[[#This Row],[latest_date]])</f>
        <v>383532</v>
      </c>
      <c r="P1637" s="15">
        <f>_xlfn.MAXIFS(performance_data[portfolio_value],performance_data[portfolio_id],performance_data[[#This Row],[portfolio_id]],performance_data[date],performance_data[[#This Row],[starting_date]])</f>
        <v>35349.089999999997</v>
      </c>
      <c r="Q1637" s="15">
        <f>performance_data[[#This Row],[latest_value]]-performance_data[[#This Row],[starting_value]]</f>
        <v>348182.91000000003</v>
      </c>
      <c r="R1637" s="15">
        <f>performance_data[[#This Row],[net_inflows]]-performance_data[[#This Row],[net_outflows]]</f>
        <v>7339.13</v>
      </c>
      <c r="S1637" s="15" t="str">
        <f>IF(performance_data[[#This Row],[net_inflows]]&gt;AVERAGE(performance_data[net_inflows]),"High","Low")</f>
        <v>High</v>
      </c>
      <c r="T1637" s="15">
        <f>AVERAGEIF(performance_data[inflow_flag],performance_data[[#This Row],[inflow_flag]],performance_data[return_percentage])</f>
        <v>4.8467905675459724</v>
      </c>
      <c r="U1637" s="17">
        <f>IF(performance_data[[#This Row],[return_percentage]]&lt;performance_data[[#This Row],[benchmark_return]],1,0)</f>
        <v>0</v>
      </c>
      <c r="V1637" s="17">
        <f>COUNTIFS(performance_data[portfolio_id],performance_data[[#This Row],[portfolio_id]])</f>
        <v>31</v>
      </c>
      <c r="W1637" s="17">
        <f>COUNTIFS(performance_data[portfolio_id],performance_data[[#This Row],[portfolio_id]],
          performance_data[return_flag],1)</f>
        <v>15</v>
      </c>
      <c r="X1637" s="15">
        <f>performance_data[[#This Row],[underperform_flag_count]]/performance_data[[#This Row],[totalportfoliocount]]</f>
        <v>0.4838709677419355</v>
      </c>
    </row>
    <row r="1638" spans="1:24" x14ac:dyDescent="0.3">
      <c r="A1638">
        <v>3877</v>
      </c>
      <c r="B1638" s="1">
        <v>45231</v>
      </c>
      <c r="C1638">
        <v>198547.33</v>
      </c>
      <c r="D1638">
        <v>16.559999999999999</v>
      </c>
      <c r="E1638">
        <v>19.440000000000001</v>
      </c>
      <c r="F1638">
        <v>12919.78</v>
      </c>
      <c r="G1638">
        <v>3722.39</v>
      </c>
      <c r="H1638" t="s">
        <v>2213</v>
      </c>
      <c r="I1638" t="s">
        <v>2217</v>
      </c>
      <c r="J1638">
        <v>11</v>
      </c>
      <c r="K1638" t="s">
        <v>2219</v>
      </c>
      <c r="L1638" t="str">
        <f>IF(performance_data[[#This Row],[return_percentage]]&gt;=performance_data[[#This Row],[benchmark_return]],"Higher","Lower")</f>
        <v>Lower</v>
      </c>
      <c r="M1638" s="14">
        <f xml:space="preserve"> _xlfn.MAXIFS(performance_data[date],performance_data[portfolio_id],performance_data[[#This Row],[portfolio_id]])</f>
        <v>45546</v>
      </c>
      <c r="N1638" s="14">
        <f xml:space="preserve"> _xlfn.MINIFS(performance_data[date],performance_data[portfolio_id],performance_data[[#This Row],[portfolio_id]])</f>
        <v>44831</v>
      </c>
      <c r="O1638" s="15">
        <f>_xlfn.MAXIFS(performance_data[portfolio_value],performance_data[portfolio_id],performance_data[[#This Row],[portfolio_id]],performance_data[date],performance_data[[#This Row],[latest_date]])</f>
        <v>383532</v>
      </c>
      <c r="P1638" s="15">
        <f>_xlfn.MAXIFS(performance_data[portfolio_value],performance_data[portfolio_id],performance_data[[#This Row],[portfolio_id]],performance_data[date],performance_data[[#This Row],[starting_date]])</f>
        <v>35349.089999999997</v>
      </c>
      <c r="Q1638" s="15">
        <f>performance_data[[#This Row],[latest_value]]-performance_data[[#This Row],[starting_value]]</f>
        <v>348182.91000000003</v>
      </c>
      <c r="R1638" s="15">
        <f>performance_data[[#This Row],[net_inflows]]-performance_data[[#This Row],[net_outflows]]</f>
        <v>9197.3900000000012</v>
      </c>
      <c r="S1638" s="15" t="str">
        <f>IF(performance_data[[#This Row],[net_inflows]]&gt;AVERAGE(performance_data[net_inflows]),"High","Low")</f>
        <v>High</v>
      </c>
      <c r="T1638" s="15">
        <f>AVERAGEIF(performance_data[inflow_flag],performance_data[[#This Row],[inflow_flag]],performance_data[return_percentage])</f>
        <v>4.8467905675459724</v>
      </c>
      <c r="U1638" s="17">
        <f>IF(performance_data[[#This Row],[return_percentage]]&lt;performance_data[[#This Row],[benchmark_return]],1,0)</f>
        <v>1</v>
      </c>
      <c r="V1638" s="17">
        <f>COUNTIFS(performance_data[portfolio_id],performance_data[[#This Row],[portfolio_id]])</f>
        <v>31</v>
      </c>
      <c r="W1638" s="17">
        <f>COUNTIFS(performance_data[portfolio_id],performance_data[[#This Row],[portfolio_id]],
          performance_data[return_flag],1)</f>
        <v>15</v>
      </c>
      <c r="X1638" s="15">
        <f>performance_data[[#This Row],[underperform_flag_count]]/performance_data[[#This Row],[totalportfoliocount]]</f>
        <v>0.4838709677419355</v>
      </c>
    </row>
    <row r="1639" spans="1:24" x14ac:dyDescent="0.3">
      <c r="A1639">
        <v>3877</v>
      </c>
      <c r="B1639" s="1">
        <v>45254</v>
      </c>
      <c r="C1639">
        <v>58944.53</v>
      </c>
      <c r="D1639">
        <v>7.9</v>
      </c>
      <c r="E1639">
        <v>8.36</v>
      </c>
      <c r="F1639">
        <v>16793.97</v>
      </c>
      <c r="G1639">
        <v>5819.54</v>
      </c>
      <c r="H1639" t="s">
        <v>2213</v>
      </c>
      <c r="I1639" t="s">
        <v>2217</v>
      </c>
      <c r="J1639">
        <v>11</v>
      </c>
      <c r="K1639" t="s">
        <v>2219</v>
      </c>
      <c r="L1639" t="str">
        <f>IF(performance_data[[#This Row],[return_percentage]]&gt;=performance_data[[#This Row],[benchmark_return]],"Higher","Lower")</f>
        <v>Lower</v>
      </c>
      <c r="M1639" s="14">
        <f xml:space="preserve"> _xlfn.MAXIFS(performance_data[date],performance_data[portfolio_id],performance_data[[#This Row],[portfolio_id]])</f>
        <v>45546</v>
      </c>
      <c r="N1639" s="14">
        <f xml:space="preserve"> _xlfn.MINIFS(performance_data[date],performance_data[portfolio_id],performance_data[[#This Row],[portfolio_id]])</f>
        <v>44831</v>
      </c>
      <c r="O1639" s="15">
        <f>_xlfn.MAXIFS(performance_data[portfolio_value],performance_data[portfolio_id],performance_data[[#This Row],[portfolio_id]],performance_data[date],performance_data[[#This Row],[latest_date]])</f>
        <v>383532</v>
      </c>
      <c r="P1639" s="15">
        <f>_xlfn.MAXIFS(performance_data[portfolio_value],performance_data[portfolio_id],performance_data[[#This Row],[portfolio_id]],performance_data[date],performance_data[[#This Row],[starting_date]])</f>
        <v>35349.089999999997</v>
      </c>
      <c r="Q1639" s="15">
        <f>performance_data[[#This Row],[latest_value]]-performance_data[[#This Row],[starting_value]]</f>
        <v>348182.91000000003</v>
      </c>
      <c r="R1639" s="15">
        <f>performance_data[[#This Row],[net_inflows]]-performance_data[[#This Row],[net_outflows]]</f>
        <v>10974.43</v>
      </c>
      <c r="S1639" s="15" t="str">
        <f>IF(performance_data[[#This Row],[net_inflows]]&gt;AVERAGE(performance_data[net_inflows]),"High","Low")</f>
        <v>High</v>
      </c>
      <c r="T1639" s="15">
        <f>AVERAGEIF(performance_data[inflow_flag],performance_data[[#This Row],[inflow_flag]],performance_data[return_percentage])</f>
        <v>4.8467905675459724</v>
      </c>
      <c r="U1639" s="17">
        <f>IF(performance_data[[#This Row],[return_percentage]]&lt;performance_data[[#This Row],[benchmark_return]],1,0)</f>
        <v>1</v>
      </c>
      <c r="V1639" s="17">
        <f>COUNTIFS(performance_data[portfolio_id],performance_data[[#This Row],[portfolio_id]])</f>
        <v>31</v>
      </c>
      <c r="W1639" s="17">
        <f>COUNTIFS(performance_data[portfolio_id],performance_data[[#This Row],[portfolio_id]],
          performance_data[return_flag],1)</f>
        <v>15</v>
      </c>
      <c r="X1639" s="15">
        <f>performance_data[[#This Row],[underperform_flag_count]]/performance_data[[#This Row],[totalportfoliocount]]</f>
        <v>0.4838709677419355</v>
      </c>
    </row>
    <row r="1640" spans="1:24" x14ac:dyDescent="0.3">
      <c r="A1640">
        <v>3877</v>
      </c>
      <c r="B1640" s="1">
        <v>45312</v>
      </c>
      <c r="C1640">
        <v>48616.7</v>
      </c>
      <c r="D1640">
        <v>14.19</v>
      </c>
      <c r="E1640">
        <v>13.02</v>
      </c>
      <c r="F1640">
        <v>8280.59</v>
      </c>
      <c r="G1640">
        <v>78.23</v>
      </c>
      <c r="H1640" t="s">
        <v>2205</v>
      </c>
      <c r="I1640" t="s">
        <v>2206</v>
      </c>
      <c r="J1640">
        <v>1</v>
      </c>
      <c r="K1640" t="s">
        <v>2207</v>
      </c>
      <c r="L1640" t="str">
        <f>IF(performance_data[[#This Row],[return_percentage]]&gt;=performance_data[[#This Row],[benchmark_return]],"Higher","Lower")</f>
        <v>Higher</v>
      </c>
      <c r="M1640" s="14">
        <f xml:space="preserve"> _xlfn.MAXIFS(performance_data[date],performance_data[portfolio_id],performance_data[[#This Row],[portfolio_id]])</f>
        <v>45546</v>
      </c>
      <c r="N1640" s="14">
        <f xml:space="preserve"> _xlfn.MINIFS(performance_data[date],performance_data[portfolio_id],performance_data[[#This Row],[portfolio_id]])</f>
        <v>44831</v>
      </c>
      <c r="O1640" s="15">
        <f>_xlfn.MAXIFS(performance_data[portfolio_value],performance_data[portfolio_id],performance_data[[#This Row],[portfolio_id]],performance_data[date],performance_data[[#This Row],[latest_date]])</f>
        <v>383532</v>
      </c>
      <c r="P1640" s="15">
        <f>_xlfn.MAXIFS(performance_data[portfolio_value],performance_data[portfolio_id],performance_data[[#This Row],[portfolio_id]],performance_data[date],performance_data[[#This Row],[starting_date]])</f>
        <v>35349.089999999997</v>
      </c>
      <c r="Q1640" s="15">
        <f>performance_data[[#This Row],[latest_value]]-performance_data[[#This Row],[starting_value]]</f>
        <v>348182.91000000003</v>
      </c>
      <c r="R1640" s="15">
        <f>performance_data[[#This Row],[net_inflows]]-performance_data[[#This Row],[net_outflows]]</f>
        <v>8202.36</v>
      </c>
      <c r="S1640" s="15" t="str">
        <f>IF(performance_data[[#This Row],[net_inflows]]&gt;AVERAGE(performance_data[net_inflows]),"High","Low")</f>
        <v>Low</v>
      </c>
      <c r="T1640" s="15">
        <f>AVERAGEIF(performance_data[inflow_flag],performance_data[[#This Row],[inflow_flag]],performance_data[return_percentage])</f>
        <v>5.0457846277021572</v>
      </c>
      <c r="U1640" s="17">
        <f>IF(performance_data[[#This Row],[return_percentage]]&lt;performance_data[[#This Row],[benchmark_return]],1,0)</f>
        <v>0</v>
      </c>
      <c r="V1640" s="17">
        <f>COUNTIFS(performance_data[portfolio_id],performance_data[[#This Row],[portfolio_id]])</f>
        <v>31</v>
      </c>
      <c r="W1640" s="17">
        <f>COUNTIFS(performance_data[portfolio_id],performance_data[[#This Row],[portfolio_id]],
          performance_data[return_flag],1)</f>
        <v>15</v>
      </c>
      <c r="X1640" s="15">
        <f>performance_data[[#This Row],[underperform_flag_count]]/performance_data[[#This Row],[totalportfoliocount]]</f>
        <v>0.4838709677419355</v>
      </c>
    </row>
    <row r="1641" spans="1:24" x14ac:dyDescent="0.3">
      <c r="A1641">
        <v>3877</v>
      </c>
      <c r="B1641" s="1">
        <v>45511</v>
      </c>
      <c r="C1641">
        <v>444888.87</v>
      </c>
      <c r="D1641">
        <v>-4.95</v>
      </c>
      <c r="E1641">
        <v>-5.72</v>
      </c>
      <c r="F1641">
        <v>3957.71</v>
      </c>
      <c r="G1641">
        <v>14291.73</v>
      </c>
      <c r="H1641" t="s">
        <v>2205</v>
      </c>
      <c r="I1641" t="s">
        <v>2209</v>
      </c>
      <c r="J1641">
        <v>8</v>
      </c>
      <c r="K1641" t="s">
        <v>2214</v>
      </c>
      <c r="L1641" t="str">
        <f>IF(performance_data[[#This Row],[return_percentage]]&gt;=performance_data[[#This Row],[benchmark_return]],"Higher","Lower")</f>
        <v>Higher</v>
      </c>
      <c r="M1641" s="14">
        <f xml:space="preserve"> _xlfn.MAXIFS(performance_data[date],performance_data[portfolio_id],performance_data[[#This Row],[portfolio_id]])</f>
        <v>45546</v>
      </c>
      <c r="N1641" s="14">
        <f xml:space="preserve"> _xlfn.MINIFS(performance_data[date],performance_data[portfolio_id],performance_data[[#This Row],[portfolio_id]])</f>
        <v>44831</v>
      </c>
      <c r="O1641" s="15">
        <f>_xlfn.MAXIFS(performance_data[portfolio_value],performance_data[portfolio_id],performance_data[[#This Row],[portfolio_id]],performance_data[date],performance_data[[#This Row],[latest_date]])</f>
        <v>383532</v>
      </c>
      <c r="P1641" s="15">
        <f>_xlfn.MAXIFS(performance_data[portfolio_value],performance_data[portfolio_id],performance_data[[#This Row],[portfolio_id]],performance_data[date],performance_data[[#This Row],[starting_date]])</f>
        <v>35349.089999999997</v>
      </c>
      <c r="Q1641" s="15">
        <f>performance_data[[#This Row],[latest_value]]-performance_data[[#This Row],[starting_value]]</f>
        <v>348182.91000000003</v>
      </c>
      <c r="R1641" s="15">
        <f>performance_data[[#This Row],[net_inflows]]-performance_data[[#This Row],[net_outflows]]</f>
        <v>-10334.02</v>
      </c>
      <c r="S1641" s="15" t="str">
        <f>IF(performance_data[[#This Row],[net_inflows]]&gt;AVERAGE(performance_data[net_inflows]),"High","Low")</f>
        <v>Low</v>
      </c>
      <c r="T1641" s="15">
        <f>AVERAGEIF(performance_data[inflow_flag],performance_data[[#This Row],[inflow_flag]],performance_data[return_percentage])</f>
        <v>5.0457846277021572</v>
      </c>
      <c r="U1641" s="17">
        <f>IF(performance_data[[#This Row],[return_percentage]]&lt;performance_data[[#This Row],[benchmark_return]],1,0)</f>
        <v>0</v>
      </c>
      <c r="V1641" s="17">
        <f>COUNTIFS(performance_data[portfolio_id],performance_data[[#This Row],[portfolio_id]])</f>
        <v>31</v>
      </c>
      <c r="W1641" s="17">
        <f>COUNTIFS(performance_data[portfolio_id],performance_data[[#This Row],[portfolio_id]],
          performance_data[return_flag],1)</f>
        <v>15</v>
      </c>
      <c r="X1641" s="15">
        <f>performance_data[[#This Row],[underperform_flag_count]]/performance_data[[#This Row],[totalportfoliocount]]</f>
        <v>0.4838709677419355</v>
      </c>
    </row>
    <row r="1642" spans="1:24" x14ac:dyDescent="0.3">
      <c r="A1642">
        <v>3877</v>
      </c>
      <c r="B1642" s="1">
        <v>44938</v>
      </c>
      <c r="C1642">
        <v>92694.2</v>
      </c>
      <c r="D1642">
        <v>8.02</v>
      </c>
      <c r="E1642">
        <v>6.82</v>
      </c>
      <c r="F1642">
        <v>15490.59</v>
      </c>
      <c r="G1642">
        <v>14440.26</v>
      </c>
      <c r="H1642" t="s">
        <v>2213</v>
      </c>
      <c r="I1642" t="s">
        <v>2206</v>
      </c>
      <c r="J1642">
        <v>1</v>
      </c>
      <c r="K1642" t="s">
        <v>2207</v>
      </c>
      <c r="L1642" t="str">
        <f>IF(performance_data[[#This Row],[return_percentage]]&gt;=performance_data[[#This Row],[benchmark_return]],"Higher","Lower")</f>
        <v>Higher</v>
      </c>
      <c r="M1642" s="14">
        <f xml:space="preserve"> _xlfn.MAXIFS(performance_data[date],performance_data[portfolio_id],performance_data[[#This Row],[portfolio_id]])</f>
        <v>45546</v>
      </c>
      <c r="N1642" s="14">
        <f xml:space="preserve"> _xlfn.MINIFS(performance_data[date],performance_data[portfolio_id],performance_data[[#This Row],[portfolio_id]])</f>
        <v>44831</v>
      </c>
      <c r="O1642" s="15">
        <f>_xlfn.MAXIFS(performance_data[portfolio_value],performance_data[portfolio_id],performance_data[[#This Row],[portfolio_id]],performance_data[date],performance_data[[#This Row],[latest_date]])</f>
        <v>383532</v>
      </c>
      <c r="P1642" s="15">
        <f>_xlfn.MAXIFS(performance_data[portfolio_value],performance_data[portfolio_id],performance_data[[#This Row],[portfolio_id]],performance_data[date],performance_data[[#This Row],[starting_date]])</f>
        <v>35349.089999999997</v>
      </c>
      <c r="Q1642" s="15">
        <f>performance_data[[#This Row],[latest_value]]-performance_data[[#This Row],[starting_value]]</f>
        <v>348182.91000000003</v>
      </c>
      <c r="R1642" s="15">
        <f>performance_data[[#This Row],[net_inflows]]-performance_data[[#This Row],[net_outflows]]</f>
        <v>1050.33</v>
      </c>
      <c r="S1642" s="15" t="str">
        <f>IF(performance_data[[#This Row],[net_inflows]]&gt;AVERAGE(performance_data[net_inflows]),"High","Low")</f>
        <v>High</v>
      </c>
      <c r="T1642" s="15">
        <f>AVERAGEIF(performance_data[inflow_flag],performance_data[[#This Row],[inflow_flag]],performance_data[return_percentage])</f>
        <v>4.8467905675459724</v>
      </c>
      <c r="U1642" s="17">
        <f>IF(performance_data[[#This Row],[return_percentage]]&lt;performance_data[[#This Row],[benchmark_return]],1,0)</f>
        <v>0</v>
      </c>
      <c r="V1642" s="17">
        <f>COUNTIFS(performance_data[portfolio_id],performance_data[[#This Row],[portfolio_id]])</f>
        <v>31</v>
      </c>
      <c r="W1642" s="17">
        <f>COUNTIFS(performance_data[portfolio_id],performance_data[[#This Row],[portfolio_id]],
          performance_data[return_flag],1)</f>
        <v>15</v>
      </c>
      <c r="X1642" s="15">
        <f>performance_data[[#This Row],[underperform_flag_count]]/performance_data[[#This Row],[totalportfoliocount]]</f>
        <v>0.4838709677419355</v>
      </c>
    </row>
    <row r="1643" spans="1:24" x14ac:dyDescent="0.3">
      <c r="A1643">
        <v>3877</v>
      </c>
      <c r="B1643" s="1">
        <v>45286</v>
      </c>
      <c r="C1643">
        <v>472641.66</v>
      </c>
      <c r="D1643">
        <v>1.2</v>
      </c>
      <c r="E1643">
        <v>1.1000000000000001</v>
      </c>
      <c r="F1643">
        <v>10747.82</v>
      </c>
      <c r="G1643">
        <v>622.41</v>
      </c>
      <c r="H1643" t="s">
        <v>2213</v>
      </c>
      <c r="I1643" t="s">
        <v>2217</v>
      </c>
      <c r="J1643">
        <v>12</v>
      </c>
      <c r="K1643" t="s">
        <v>2218</v>
      </c>
      <c r="L1643" t="str">
        <f>IF(performance_data[[#This Row],[return_percentage]]&gt;=performance_data[[#This Row],[benchmark_return]],"Higher","Lower")</f>
        <v>Higher</v>
      </c>
      <c r="M1643" s="14">
        <f xml:space="preserve"> _xlfn.MAXIFS(performance_data[date],performance_data[portfolio_id],performance_data[[#This Row],[portfolio_id]])</f>
        <v>45546</v>
      </c>
      <c r="N1643" s="14">
        <f xml:space="preserve"> _xlfn.MINIFS(performance_data[date],performance_data[portfolio_id],performance_data[[#This Row],[portfolio_id]])</f>
        <v>44831</v>
      </c>
      <c r="O1643" s="15">
        <f>_xlfn.MAXIFS(performance_data[portfolio_value],performance_data[portfolio_id],performance_data[[#This Row],[portfolio_id]],performance_data[date],performance_data[[#This Row],[latest_date]])</f>
        <v>383532</v>
      </c>
      <c r="P1643" s="15">
        <f>_xlfn.MAXIFS(performance_data[portfolio_value],performance_data[portfolio_id],performance_data[[#This Row],[portfolio_id]],performance_data[date],performance_data[[#This Row],[starting_date]])</f>
        <v>35349.089999999997</v>
      </c>
      <c r="Q1643" s="15">
        <f>performance_data[[#This Row],[latest_value]]-performance_data[[#This Row],[starting_value]]</f>
        <v>348182.91000000003</v>
      </c>
      <c r="R1643" s="15">
        <f>performance_data[[#This Row],[net_inflows]]-performance_data[[#This Row],[net_outflows]]</f>
        <v>10125.41</v>
      </c>
      <c r="S1643" s="15" t="str">
        <f>IF(performance_data[[#This Row],[net_inflows]]&gt;AVERAGE(performance_data[net_inflows]),"High","Low")</f>
        <v>High</v>
      </c>
      <c r="T1643" s="15">
        <f>AVERAGEIF(performance_data[inflow_flag],performance_data[[#This Row],[inflow_flag]],performance_data[return_percentage])</f>
        <v>4.8467905675459724</v>
      </c>
      <c r="U1643" s="17">
        <f>IF(performance_data[[#This Row],[return_percentage]]&lt;performance_data[[#This Row],[benchmark_return]],1,0)</f>
        <v>0</v>
      </c>
      <c r="V1643" s="17">
        <f>COUNTIFS(performance_data[portfolio_id],performance_data[[#This Row],[portfolio_id]])</f>
        <v>31</v>
      </c>
      <c r="W1643" s="17">
        <f>COUNTIFS(performance_data[portfolio_id],performance_data[[#This Row],[portfolio_id]],
          performance_data[return_flag],1)</f>
        <v>15</v>
      </c>
      <c r="X1643" s="15">
        <f>performance_data[[#This Row],[underperform_flag_count]]/performance_data[[#This Row],[totalportfoliocount]]</f>
        <v>0.4838709677419355</v>
      </c>
    </row>
    <row r="1644" spans="1:24" x14ac:dyDescent="0.3">
      <c r="A1644">
        <v>3877</v>
      </c>
      <c r="B1644" s="1">
        <v>45029</v>
      </c>
      <c r="C1644">
        <v>470267.96</v>
      </c>
      <c r="D1644">
        <v>10.08</v>
      </c>
      <c r="E1644">
        <v>9.8699999999999992</v>
      </c>
      <c r="F1644">
        <v>17456.32</v>
      </c>
      <c r="G1644">
        <v>2288.59</v>
      </c>
      <c r="H1644" t="s">
        <v>2213</v>
      </c>
      <c r="I1644" t="s">
        <v>2211</v>
      </c>
      <c r="J1644">
        <v>4</v>
      </c>
      <c r="K1644" t="s">
        <v>2216</v>
      </c>
      <c r="L1644" t="str">
        <f>IF(performance_data[[#This Row],[return_percentage]]&gt;=performance_data[[#This Row],[benchmark_return]],"Higher","Lower")</f>
        <v>Higher</v>
      </c>
      <c r="M1644" s="14">
        <f xml:space="preserve"> _xlfn.MAXIFS(performance_data[date],performance_data[portfolio_id],performance_data[[#This Row],[portfolio_id]])</f>
        <v>45546</v>
      </c>
      <c r="N1644" s="14">
        <f xml:space="preserve"> _xlfn.MINIFS(performance_data[date],performance_data[portfolio_id],performance_data[[#This Row],[portfolio_id]])</f>
        <v>44831</v>
      </c>
      <c r="O1644" s="15">
        <f>_xlfn.MAXIFS(performance_data[portfolio_value],performance_data[portfolio_id],performance_data[[#This Row],[portfolio_id]],performance_data[date],performance_data[[#This Row],[latest_date]])</f>
        <v>383532</v>
      </c>
      <c r="P1644" s="15">
        <f>_xlfn.MAXIFS(performance_data[portfolio_value],performance_data[portfolio_id],performance_data[[#This Row],[portfolio_id]],performance_data[date],performance_data[[#This Row],[starting_date]])</f>
        <v>35349.089999999997</v>
      </c>
      <c r="Q1644" s="15">
        <f>performance_data[[#This Row],[latest_value]]-performance_data[[#This Row],[starting_value]]</f>
        <v>348182.91000000003</v>
      </c>
      <c r="R1644" s="15">
        <f>performance_data[[#This Row],[net_inflows]]-performance_data[[#This Row],[net_outflows]]</f>
        <v>15167.73</v>
      </c>
      <c r="S1644" s="15" t="str">
        <f>IF(performance_data[[#This Row],[net_inflows]]&gt;AVERAGE(performance_data[net_inflows]),"High","Low")</f>
        <v>High</v>
      </c>
      <c r="T1644" s="15">
        <f>AVERAGEIF(performance_data[inflow_flag],performance_data[[#This Row],[inflow_flag]],performance_data[return_percentage])</f>
        <v>4.8467905675459724</v>
      </c>
      <c r="U1644" s="17">
        <f>IF(performance_data[[#This Row],[return_percentage]]&lt;performance_data[[#This Row],[benchmark_return]],1,0)</f>
        <v>0</v>
      </c>
      <c r="V1644" s="17">
        <f>COUNTIFS(performance_data[portfolio_id],performance_data[[#This Row],[portfolio_id]])</f>
        <v>31</v>
      </c>
      <c r="W1644" s="17">
        <f>COUNTIFS(performance_data[portfolio_id],performance_data[[#This Row],[portfolio_id]],
          performance_data[return_flag],1)</f>
        <v>15</v>
      </c>
      <c r="X1644" s="15">
        <f>performance_data[[#This Row],[underperform_flag_count]]/performance_data[[#This Row],[totalportfoliocount]]</f>
        <v>0.4838709677419355</v>
      </c>
    </row>
    <row r="1645" spans="1:24" x14ac:dyDescent="0.3">
      <c r="A1645">
        <v>3877</v>
      </c>
      <c r="B1645" s="1">
        <v>44831</v>
      </c>
      <c r="C1645">
        <v>35349.089999999997</v>
      </c>
      <c r="D1645">
        <v>-8.74</v>
      </c>
      <c r="E1645">
        <v>-8.9499999999999993</v>
      </c>
      <c r="F1645">
        <v>12079.76</v>
      </c>
      <c r="G1645">
        <v>18312</v>
      </c>
      <c r="H1645" t="s">
        <v>2220</v>
      </c>
      <c r="I1645" t="s">
        <v>2209</v>
      </c>
      <c r="J1645">
        <v>9</v>
      </c>
      <c r="K1645" t="s">
        <v>2221</v>
      </c>
      <c r="L1645" t="str">
        <f>IF(performance_data[[#This Row],[return_percentage]]&gt;=performance_data[[#This Row],[benchmark_return]],"Higher","Lower")</f>
        <v>Higher</v>
      </c>
      <c r="M1645" s="14">
        <f xml:space="preserve"> _xlfn.MAXIFS(performance_data[date],performance_data[portfolio_id],performance_data[[#This Row],[portfolio_id]])</f>
        <v>45546</v>
      </c>
      <c r="N1645" s="14">
        <f xml:space="preserve"> _xlfn.MINIFS(performance_data[date],performance_data[portfolio_id],performance_data[[#This Row],[portfolio_id]])</f>
        <v>44831</v>
      </c>
      <c r="O1645" s="15">
        <f>_xlfn.MAXIFS(performance_data[portfolio_value],performance_data[portfolio_id],performance_data[[#This Row],[portfolio_id]],performance_data[date],performance_data[[#This Row],[latest_date]])</f>
        <v>383532</v>
      </c>
      <c r="P1645" s="15">
        <f>_xlfn.MAXIFS(performance_data[portfolio_value],performance_data[portfolio_id],performance_data[[#This Row],[portfolio_id]],performance_data[date],performance_data[[#This Row],[starting_date]])</f>
        <v>35349.089999999997</v>
      </c>
      <c r="Q1645" s="15">
        <f>performance_data[[#This Row],[latest_value]]-performance_data[[#This Row],[starting_value]]</f>
        <v>348182.91000000003</v>
      </c>
      <c r="R1645" s="15">
        <f>performance_data[[#This Row],[net_inflows]]-performance_data[[#This Row],[net_outflows]]</f>
        <v>-6232.24</v>
      </c>
      <c r="S1645" s="15" t="str">
        <f>IF(performance_data[[#This Row],[net_inflows]]&gt;AVERAGE(performance_data[net_inflows]),"High","Low")</f>
        <v>High</v>
      </c>
      <c r="T1645" s="15">
        <f>AVERAGEIF(performance_data[inflow_flag],performance_data[[#This Row],[inflow_flag]],performance_data[return_percentage])</f>
        <v>4.8467905675459724</v>
      </c>
      <c r="U1645" s="17">
        <f>IF(performance_data[[#This Row],[return_percentage]]&lt;performance_data[[#This Row],[benchmark_return]],1,0)</f>
        <v>0</v>
      </c>
      <c r="V1645" s="17">
        <f>COUNTIFS(performance_data[portfolio_id],performance_data[[#This Row],[portfolio_id]])</f>
        <v>31</v>
      </c>
      <c r="W1645" s="17">
        <f>COUNTIFS(performance_data[portfolio_id],performance_data[[#This Row],[portfolio_id]],
          performance_data[return_flag],1)</f>
        <v>15</v>
      </c>
      <c r="X1645" s="15">
        <f>performance_data[[#This Row],[underperform_flag_count]]/performance_data[[#This Row],[totalportfoliocount]]</f>
        <v>0.4838709677419355</v>
      </c>
    </row>
    <row r="1646" spans="1:24" x14ac:dyDescent="0.3">
      <c r="A1646">
        <v>3877</v>
      </c>
      <c r="B1646" s="1">
        <v>45322</v>
      </c>
      <c r="C1646">
        <v>40191.550000000003</v>
      </c>
      <c r="D1646">
        <v>5.37</v>
      </c>
      <c r="E1646">
        <v>5.94</v>
      </c>
      <c r="F1646">
        <v>4133.99</v>
      </c>
      <c r="G1646">
        <v>12912.72</v>
      </c>
      <c r="H1646" t="s">
        <v>2205</v>
      </c>
      <c r="I1646" t="s">
        <v>2206</v>
      </c>
      <c r="J1646">
        <v>1</v>
      </c>
      <c r="K1646" t="s">
        <v>2207</v>
      </c>
      <c r="L1646" t="str">
        <f>IF(performance_data[[#This Row],[return_percentage]]&gt;=performance_data[[#This Row],[benchmark_return]],"Higher","Lower")</f>
        <v>Lower</v>
      </c>
      <c r="M1646" s="14">
        <f xml:space="preserve"> _xlfn.MAXIFS(performance_data[date],performance_data[portfolio_id],performance_data[[#This Row],[portfolio_id]])</f>
        <v>45546</v>
      </c>
      <c r="N1646" s="14">
        <f xml:space="preserve"> _xlfn.MINIFS(performance_data[date],performance_data[portfolio_id],performance_data[[#This Row],[portfolio_id]])</f>
        <v>44831</v>
      </c>
      <c r="O1646" s="15">
        <f>_xlfn.MAXIFS(performance_data[portfolio_value],performance_data[portfolio_id],performance_data[[#This Row],[portfolio_id]],performance_data[date],performance_data[[#This Row],[latest_date]])</f>
        <v>383532</v>
      </c>
      <c r="P1646" s="15">
        <f>_xlfn.MAXIFS(performance_data[portfolio_value],performance_data[portfolio_id],performance_data[[#This Row],[portfolio_id]],performance_data[date],performance_data[[#This Row],[starting_date]])</f>
        <v>35349.089999999997</v>
      </c>
      <c r="Q1646" s="15">
        <f>performance_data[[#This Row],[latest_value]]-performance_data[[#This Row],[starting_value]]</f>
        <v>348182.91000000003</v>
      </c>
      <c r="R1646" s="15">
        <f>performance_data[[#This Row],[net_inflows]]-performance_data[[#This Row],[net_outflows]]</f>
        <v>-8778.73</v>
      </c>
      <c r="S1646" s="15" t="str">
        <f>IF(performance_data[[#This Row],[net_inflows]]&gt;AVERAGE(performance_data[net_inflows]),"High","Low")</f>
        <v>Low</v>
      </c>
      <c r="T1646" s="15">
        <f>AVERAGEIF(performance_data[inflow_flag],performance_data[[#This Row],[inflow_flag]],performance_data[return_percentage])</f>
        <v>5.0457846277021572</v>
      </c>
      <c r="U1646" s="17">
        <f>IF(performance_data[[#This Row],[return_percentage]]&lt;performance_data[[#This Row],[benchmark_return]],1,0)</f>
        <v>1</v>
      </c>
      <c r="V1646" s="17">
        <f>COUNTIFS(performance_data[portfolio_id],performance_data[[#This Row],[portfolio_id]])</f>
        <v>31</v>
      </c>
      <c r="W1646" s="17">
        <f>COUNTIFS(performance_data[portfolio_id],performance_data[[#This Row],[portfolio_id]],
          performance_data[return_flag],1)</f>
        <v>15</v>
      </c>
      <c r="X1646" s="15">
        <f>performance_data[[#This Row],[underperform_flag_count]]/performance_data[[#This Row],[totalportfoliocount]]</f>
        <v>0.4838709677419355</v>
      </c>
    </row>
    <row r="1647" spans="1:24" x14ac:dyDescent="0.3">
      <c r="A1647">
        <v>3877</v>
      </c>
      <c r="B1647" s="1">
        <v>45082</v>
      </c>
      <c r="C1647">
        <v>67354.960000000006</v>
      </c>
      <c r="D1647">
        <v>9.52</v>
      </c>
      <c r="E1647">
        <v>10.5</v>
      </c>
      <c r="F1647">
        <v>5982.98</v>
      </c>
      <c r="G1647">
        <v>3768.65</v>
      </c>
      <c r="H1647" t="s">
        <v>2213</v>
      </c>
      <c r="I1647" t="s">
        <v>2211</v>
      </c>
      <c r="J1647">
        <v>6</v>
      </c>
      <c r="K1647" t="s">
        <v>2212</v>
      </c>
      <c r="L1647" t="str">
        <f>IF(performance_data[[#This Row],[return_percentage]]&gt;=performance_data[[#This Row],[benchmark_return]],"Higher","Lower")</f>
        <v>Lower</v>
      </c>
      <c r="M1647" s="14">
        <f xml:space="preserve"> _xlfn.MAXIFS(performance_data[date],performance_data[portfolio_id],performance_data[[#This Row],[portfolio_id]])</f>
        <v>45546</v>
      </c>
      <c r="N1647" s="14">
        <f xml:space="preserve"> _xlfn.MINIFS(performance_data[date],performance_data[portfolio_id],performance_data[[#This Row],[portfolio_id]])</f>
        <v>44831</v>
      </c>
      <c r="O1647" s="15">
        <f>_xlfn.MAXIFS(performance_data[portfolio_value],performance_data[portfolio_id],performance_data[[#This Row],[portfolio_id]],performance_data[date],performance_data[[#This Row],[latest_date]])</f>
        <v>383532</v>
      </c>
      <c r="P1647" s="15">
        <f>_xlfn.MAXIFS(performance_data[portfolio_value],performance_data[portfolio_id],performance_data[[#This Row],[portfolio_id]],performance_data[date],performance_data[[#This Row],[starting_date]])</f>
        <v>35349.089999999997</v>
      </c>
      <c r="Q1647" s="15">
        <f>performance_data[[#This Row],[latest_value]]-performance_data[[#This Row],[starting_value]]</f>
        <v>348182.91000000003</v>
      </c>
      <c r="R1647" s="15">
        <f>performance_data[[#This Row],[net_inflows]]-performance_data[[#This Row],[net_outflows]]</f>
        <v>2214.3299999999995</v>
      </c>
      <c r="S1647" s="15" t="str">
        <f>IF(performance_data[[#This Row],[net_inflows]]&gt;AVERAGE(performance_data[net_inflows]),"High","Low")</f>
        <v>Low</v>
      </c>
      <c r="T1647" s="15">
        <f>AVERAGEIF(performance_data[inflow_flag],performance_data[[#This Row],[inflow_flag]],performance_data[return_percentage])</f>
        <v>5.0457846277021572</v>
      </c>
      <c r="U1647" s="17">
        <f>IF(performance_data[[#This Row],[return_percentage]]&lt;performance_data[[#This Row],[benchmark_return]],1,0)</f>
        <v>1</v>
      </c>
      <c r="V1647" s="17">
        <f>COUNTIFS(performance_data[portfolio_id],performance_data[[#This Row],[portfolio_id]])</f>
        <v>31</v>
      </c>
      <c r="W1647" s="17">
        <f>COUNTIFS(performance_data[portfolio_id],performance_data[[#This Row],[portfolio_id]],
          performance_data[return_flag],1)</f>
        <v>15</v>
      </c>
      <c r="X1647" s="15">
        <f>performance_data[[#This Row],[underperform_flag_count]]/performance_data[[#This Row],[totalportfoliocount]]</f>
        <v>0.4838709677419355</v>
      </c>
    </row>
    <row r="1648" spans="1:24" x14ac:dyDescent="0.3">
      <c r="A1648">
        <v>3877</v>
      </c>
      <c r="B1648" s="1">
        <v>45546</v>
      </c>
      <c r="C1648">
        <v>383532</v>
      </c>
      <c r="D1648">
        <v>0.98</v>
      </c>
      <c r="E1648">
        <v>0.85</v>
      </c>
      <c r="F1648">
        <v>6836.03</v>
      </c>
      <c r="G1648">
        <v>5380.67</v>
      </c>
      <c r="H1648" t="s">
        <v>2205</v>
      </c>
      <c r="I1648" t="s">
        <v>2209</v>
      </c>
      <c r="J1648">
        <v>9</v>
      </c>
      <c r="K1648" t="s">
        <v>2221</v>
      </c>
      <c r="L1648" t="str">
        <f>IF(performance_data[[#This Row],[return_percentage]]&gt;=performance_data[[#This Row],[benchmark_return]],"Higher","Lower")</f>
        <v>Higher</v>
      </c>
      <c r="M1648" s="14">
        <f xml:space="preserve"> _xlfn.MAXIFS(performance_data[date],performance_data[portfolio_id],performance_data[[#This Row],[portfolio_id]])</f>
        <v>45546</v>
      </c>
      <c r="N1648" s="14">
        <f xml:space="preserve"> _xlfn.MINIFS(performance_data[date],performance_data[portfolio_id],performance_data[[#This Row],[portfolio_id]])</f>
        <v>44831</v>
      </c>
      <c r="O1648" s="15">
        <f>_xlfn.MAXIFS(performance_data[portfolio_value],performance_data[portfolio_id],performance_data[[#This Row],[portfolio_id]],performance_data[date],performance_data[[#This Row],[latest_date]])</f>
        <v>383532</v>
      </c>
      <c r="P1648" s="15">
        <f>_xlfn.MAXIFS(performance_data[portfolio_value],performance_data[portfolio_id],performance_data[[#This Row],[portfolio_id]],performance_data[date],performance_data[[#This Row],[starting_date]])</f>
        <v>35349.089999999997</v>
      </c>
      <c r="Q1648" s="15">
        <f>performance_data[[#This Row],[latest_value]]-performance_data[[#This Row],[starting_value]]</f>
        <v>348182.91000000003</v>
      </c>
      <c r="R1648" s="15">
        <f>performance_data[[#This Row],[net_inflows]]-performance_data[[#This Row],[net_outflows]]</f>
        <v>1455.3599999999997</v>
      </c>
      <c r="S1648" s="15" t="str">
        <f>IF(performance_data[[#This Row],[net_inflows]]&gt;AVERAGE(performance_data[net_inflows]),"High","Low")</f>
        <v>Low</v>
      </c>
      <c r="T1648" s="15">
        <f>AVERAGEIF(performance_data[inflow_flag],performance_data[[#This Row],[inflow_flag]],performance_data[return_percentage])</f>
        <v>5.0457846277021572</v>
      </c>
      <c r="U1648" s="17">
        <f>IF(performance_data[[#This Row],[return_percentage]]&lt;performance_data[[#This Row],[benchmark_return]],1,0)</f>
        <v>0</v>
      </c>
      <c r="V1648" s="17">
        <f>COUNTIFS(performance_data[portfolio_id],performance_data[[#This Row],[portfolio_id]])</f>
        <v>31</v>
      </c>
      <c r="W1648" s="17">
        <f>COUNTIFS(performance_data[portfolio_id],performance_data[[#This Row],[portfolio_id]],
          performance_data[return_flag],1)</f>
        <v>15</v>
      </c>
      <c r="X1648" s="15">
        <f>performance_data[[#This Row],[underperform_flag_count]]/performance_data[[#This Row],[totalportfoliocount]]</f>
        <v>0.4838709677419355</v>
      </c>
    </row>
    <row r="1649" spans="1:24" x14ac:dyDescent="0.3">
      <c r="A1649">
        <v>3877</v>
      </c>
      <c r="B1649" s="1">
        <v>45177</v>
      </c>
      <c r="C1649">
        <v>432718.96</v>
      </c>
      <c r="D1649">
        <v>-1.8</v>
      </c>
      <c r="E1649">
        <v>-2.02</v>
      </c>
      <c r="F1649">
        <v>15939.88</v>
      </c>
      <c r="G1649">
        <v>13526.57</v>
      </c>
      <c r="H1649" t="s">
        <v>2213</v>
      </c>
      <c r="I1649" t="s">
        <v>2209</v>
      </c>
      <c r="J1649">
        <v>9</v>
      </c>
      <c r="K1649" t="s">
        <v>2221</v>
      </c>
      <c r="L1649" t="str">
        <f>IF(performance_data[[#This Row],[return_percentage]]&gt;=performance_data[[#This Row],[benchmark_return]],"Higher","Lower")</f>
        <v>Higher</v>
      </c>
      <c r="M1649" s="14">
        <f xml:space="preserve"> _xlfn.MAXIFS(performance_data[date],performance_data[portfolio_id],performance_data[[#This Row],[portfolio_id]])</f>
        <v>45546</v>
      </c>
      <c r="N1649" s="14">
        <f xml:space="preserve"> _xlfn.MINIFS(performance_data[date],performance_data[portfolio_id],performance_data[[#This Row],[portfolio_id]])</f>
        <v>44831</v>
      </c>
      <c r="O1649" s="15">
        <f>_xlfn.MAXIFS(performance_data[portfolio_value],performance_data[portfolio_id],performance_data[[#This Row],[portfolio_id]],performance_data[date],performance_data[[#This Row],[latest_date]])</f>
        <v>383532</v>
      </c>
      <c r="P1649" s="15">
        <f>_xlfn.MAXIFS(performance_data[portfolio_value],performance_data[portfolio_id],performance_data[[#This Row],[portfolio_id]],performance_data[date],performance_data[[#This Row],[starting_date]])</f>
        <v>35349.089999999997</v>
      </c>
      <c r="Q1649" s="15">
        <f>performance_data[[#This Row],[latest_value]]-performance_data[[#This Row],[starting_value]]</f>
        <v>348182.91000000003</v>
      </c>
      <c r="R1649" s="15">
        <f>performance_data[[#This Row],[net_inflows]]-performance_data[[#This Row],[net_outflows]]</f>
        <v>2413.3099999999995</v>
      </c>
      <c r="S1649" s="15" t="str">
        <f>IF(performance_data[[#This Row],[net_inflows]]&gt;AVERAGE(performance_data[net_inflows]),"High","Low")</f>
        <v>High</v>
      </c>
      <c r="T1649" s="15">
        <f>AVERAGEIF(performance_data[inflow_flag],performance_data[[#This Row],[inflow_flag]],performance_data[return_percentage])</f>
        <v>4.8467905675459724</v>
      </c>
      <c r="U1649" s="17">
        <f>IF(performance_data[[#This Row],[return_percentage]]&lt;performance_data[[#This Row],[benchmark_return]],1,0)</f>
        <v>0</v>
      </c>
      <c r="V1649" s="17">
        <f>COUNTIFS(performance_data[portfolio_id],performance_data[[#This Row],[portfolio_id]])</f>
        <v>31</v>
      </c>
      <c r="W1649" s="17">
        <f>COUNTIFS(performance_data[portfolio_id],performance_data[[#This Row],[portfolio_id]],
          performance_data[return_flag],1)</f>
        <v>15</v>
      </c>
      <c r="X1649" s="15">
        <f>performance_data[[#This Row],[underperform_flag_count]]/performance_data[[#This Row],[totalportfoliocount]]</f>
        <v>0.4838709677419355</v>
      </c>
    </row>
    <row r="1650" spans="1:24" x14ac:dyDescent="0.3">
      <c r="A1650">
        <v>3877</v>
      </c>
      <c r="B1650" s="1">
        <v>45020</v>
      </c>
      <c r="C1650">
        <v>349340.69</v>
      </c>
      <c r="D1650">
        <v>16.809999999999999</v>
      </c>
      <c r="E1650">
        <v>14.72</v>
      </c>
      <c r="F1650">
        <v>1319.37</v>
      </c>
      <c r="G1650">
        <v>19523.900000000001</v>
      </c>
      <c r="H1650" t="s">
        <v>2213</v>
      </c>
      <c r="I1650" t="s">
        <v>2211</v>
      </c>
      <c r="J1650">
        <v>4</v>
      </c>
      <c r="K1650" t="s">
        <v>2216</v>
      </c>
      <c r="L1650" t="str">
        <f>IF(performance_data[[#This Row],[return_percentage]]&gt;=performance_data[[#This Row],[benchmark_return]],"Higher","Lower")</f>
        <v>Higher</v>
      </c>
      <c r="M1650" s="14">
        <f xml:space="preserve"> _xlfn.MAXIFS(performance_data[date],performance_data[portfolio_id],performance_data[[#This Row],[portfolio_id]])</f>
        <v>45546</v>
      </c>
      <c r="N1650" s="14">
        <f xml:space="preserve"> _xlfn.MINIFS(performance_data[date],performance_data[portfolio_id],performance_data[[#This Row],[portfolio_id]])</f>
        <v>44831</v>
      </c>
      <c r="O1650" s="15">
        <f>_xlfn.MAXIFS(performance_data[portfolio_value],performance_data[portfolio_id],performance_data[[#This Row],[portfolio_id]],performance_data[date],performance_data[[#This Row],[latest_date]])</f>
        <v>383532</v>
      </c>
      <c r="P1650" s="15">
        <f>_xlfn.MAXIFS(performance_data[portfolio_value],performance_data[portfolio_id],performance_data[[#This Row],[portfolio_id]],performance_data[date],performance_data[[#This Row],[starting_date]])</f>
        <v>35349.089999999997</v>
      </c>
      <c r="Q1650" s="15">
        <f>performance_data[[#This Row],[latest_value]]-performance_data[[#This Row],[starting_value]]</f>
        <v>348182.91000000003</v>
      </c>
      <c r="R1650" s="15">
        <f>performance_data[[#This Row],[net_inflows]]-performance_data[[#This Row],[net_outflows]]</f>
        <v>-18204.530000000002</v>
      </c>
      <c r="S1650" s="15" t="str">
        <f>IF(performance_data[[#This Row],[net_inflows]]&gt;AVERAGE(performance_data[net_inflows]),"High","Low")</f>
        <v>Low</v>
      </c>
      <c r="T1650" s="15">
        <f>AVERAGEIF(performance_data[inflow_flag],performance_data[[#This Row],[inflow_flag]],performance_data[return_percentage])</f>
        <v>5.0457846277021572</v>
      </c>
      <c r="U1650" s="17">
        <f>IF(performance_data[[#This Row],[return_percentage]]&lt;performance_data[[#This Row],[benchmark_return]],1,0)</f>
        <v>0</v>
      </c>
      <c r="V1650" s="17">
        <f>COUNTIFS(performance_data[portfolio_id],performance_data[[#This Row],[portfolio_id]])</f>
        <v>31</v>
      </c>
      <c r="W1650" s="17">
        <f>COUNTIFS(performance_data[portfolio_id],performance_data[[#This Row],[portfolio_id]],
          performance_data[return_flag],1)</f>
        <v>15</v>
      </c>
      <c r="X1650" s="15">
        <f>performance_data[[#This Row],[underperform_flag_count]]/performance_data[[#This Row],[totalportfoliocount]]</f>
        <v>0.4838709677419355</v>
      </c>
    </row>
    <row r="1651" spans="1:24" x14ac:dyDescent="0.3">
      <c r="A1651">
        <v>3877</v>
      </c>
      <c r="B1651" s="1">
        <v>45438</v>
      </c>
      <c r="C1651">
        <v>266810.11</v>
      </c>
      <c r="D1651">
        <v>4.37</v>
      </c>
      <c r="E1651">
        <v>4.2699999999999996</v>
      </c>
      <c r="F1651">
        <v>13752.93</v>
      </c>
      <c r="G1651">
        <v>12936.25</v>
      </c>
      <c r="H1651" t="s">
        <v>2205</v>
      </c>
      <c r="I1651" t="s">
        <v>2211</v>
      </c>
      <c r="J1651">
        <v>5</v>
      </c>
      <c r="K1651" t="s">
        <v>2223</v>
      </c>
      <c r="L1651" t="str">
        <f>IF(performance_data[[#This Row],[return_percentage]]&gt;=performance_data[[#This Row],[benchmark_return]],"Higher","Lower")</f>
        <v>Higher</v>
      </c>
      <c r="M1651" s="14">
        <f xml:space="preserve"> _xlfn.MAXIFS(performance_data[date],performance_data[portfolio_id],performance_data[[#This Row],[portfolio_id]])</f>
        <v>45546</v>
      </c>
      <c r="N1651" s="14">
        <f xml:space="preserve"> _xlfn.MINIFS(performance_data[date],performance_data[portfolio_id],performance_data[[#This Row],[portfolio_id]])</f>
        <v>44831</v>
      </c>
      <c r="O1651" s="15">
        <f>_xlfn.MAXIFS(performance_data[portfolio_value],performance_data[portfolio_id],performance_data[[#This Row],[portfolio_id]],performance_data[date],performance_data[[#This Row],[latest_date]])</f>
        <v>383532</v>
      </c>
      <c r="P1651" s="15">
        <f>_xlfn.MAXIFS(performance_data[portfolio_value],performance_data[portfolio_id],performance_data[[#This Row],[portfolio_id]],performance_data[date],performance_data[[#This Row],[starting_date]])</f>
        <v>35349.089999999997</v>
      </c>
      <c r="Q1651" s="15">
        <f>performance_data[[#This Row],[latest_value]]-performance_data[[#This Row],[starting_value]]</f>
        <v>348182.91000000003</v>
      </c>
      <c r="R1651" s="15">
        <f>performance_data[[#This Row],[net_inflows]]-performance_data[[#This Row],[net_outflows]]</f>
        <v>816.68000000000029</v>
      </c>
      <c r="S1651" s="15" t="str">
        <f>IF(performance_data[[#This Row],[net_inflows]]&gt;AVERAGE(performance_data[net_inflows]),"High","Low")</f>
        <v>High</v>
      </c>
      <c r="T1651" s="15">
        <f>AVERAGEIF(performance_data[inflow_flag],performance_data[[#This Row],[inflow_flag]],performance_data[return_percentage])</f>
        <v>4.8467905675459724</v>
      </c>
      <c r="U1651" s="17">
        <f>IF(performance_data[[#This Row],[return_percentage]]&lt;performance_data[[#This Row],[benchmark_return]],1,0)</f>
        <v>0</v>
      </c>
      <c r="V1651" s="17">
        <f>COUNTIFS(performance_data[portfolio_id],performance_data[[#This Row],[portfolio_id]])</f>
        <v>31</v>
      </c>
      <c r="W1651" s="17">
        <f>COUNTIFS(performance_data[portfolio_id],performance_data[[#This Row],[portfolio_id]],
          performance_data[return_flag],1)</f>
        <v>15</v>
      </c>
      <c r="X1651" s="15">
        <f>performance_data[[#This Row],[underperform_flag_count]]/performance_data[[#This Row],[totalportfoliocount]]</f>
        <v>0.4838709677419355</v>
      </c>
    </row>
    <row r="1652" spans="1:24" x14ac:dyDescent="0.3">
      <c r="A1652">
        <v>3877</v>
      </c>
      <c r="B1652" s="1">
        <v>45076</v>
      </c>
      <c r="C1652">
        <v>448657.24</v>
      </c>
      <c r="D1652">
        <v>2.48</v>
      </c>
      <c r="E1652">
        <v>2.52</v>
      </c>
      <c r="F1652">
        <v>1181.21</v>
      </c>
      <c r="G1652">
        <v>12990.59</v>
      </c>
      <c r="H1652" t="s">
        <v>2213</v>
      </c>
      <c r="I1652" t="s">
        <v>2211</v>
      </c>
      <c r="J1652">
        <v>5</v>
      </c>
      <c r="K1652" t="s">
        <v>2223</v>
      </c>
      <c r="L1652" t="str">
        <f>IF(performance_data[[#This Row],[return_percentage]]&gt;=performance_data[[#This Row],[benchmark_return]],"Higher","Lower")</f>
        <v>Lower</v>
      </c>
      <c r="M1652" s="14">
        <f xml:space="preserve"> _xlfn.MAXIFS(performance_data[date],performance_data[portfolio_id],performance_data[[#This Row],[portfolio_id]])</f>
        <v>45546</v>
      </c>
      <c r="N1652" s="14">
        <f xml:space="preserve"> _xlfn.MINIFS(performance_data[date],performance_data[portfolio_id],performance_data[[#This Row],[portfolio_id]])</f>
        <v>44831</v>
      </c>
      <c r="O1652" s="15">
        <f>_xlfn.MAXIFS(performance_data[portfolio_value],performance_data[portfolio_id],performance_data[[#This Row],[portfolio_id]],performance_data[date],performance_data[[#This Row],[latest_date]])</f>
        <v>383532</v>
      </c>
      <c r="P1652" s="15">
        <f>_xlfn.MAXIFS(performance_data[portfolio_value],performance_data[portfolio_id],performance_data[[#This Row],[portfolio_id]],performance_data[date],performance_data[[#This Row],[starting_date]])</f>
        <v>35349.089999999997</v>
      </c>
      <c r="Q1652" s="15">
        <f>performance_data[[#This Row],[latest_value]]-performance_data[[#This Row],[starting_value]]</f>
        <v>348182.91000000003</v>
      </c>
      <c r="R1652" s="15">
        <f>performance_data[[#This Row],[net_inflows]]-performance_data[[#This Row],[net_outflows]]</f>
        <v>-11809.380000000001</v>
      </c>
      <c r="S1652" s="15" t="str">
        <f>IF(performance_data[[#This Row],[net_inflows]]&gt;AVERAGE(performance_data[net_inflows]),"High","Low")</f>
        <v>Low</v>
      </c>
      <c r="T1652" s="15">
        <f>AVERAGEIF(performance_data[inflow_flag],performance_data[[#This Row],[inflow_flag]],performance_data[return_percentage])</f>
        <v>5.0457846277021572</v>
      </c>
      <c r="U1652" s="17">
        <f>IF(performance_data[[#This Row],[return_percentage]]&lt;performance_data[[#This Row],[benchmark_return]],1,0)</f>
        <v>1</v>
      </c>
      <c r="V1652" s="17">
        <f>COUNTIFS(performance_data[portfolio_id],performance_data[[#This Row],[portfolio_id]])</f>
        <v>31</v>
      </c>
      <c r="W1652" s="17">
        <f>COUNTIFS(performance_data[portfolio_id],performance_data[[#This Row],[portfolio_id]],
          performance_data[return_flag],1)</f>
        <v>15</v>
      </c>
      <c r="X1652" s="15">
        <f>performance_data[[#This Row],[underperform_flag_count]]/performance_data[[#This Row],[totalportfoliocount]]</f>
        <v>0.4838709677419355</v>
      </c>
    </row>
    <row r="1653" spans="1:24" x14ac:dyDescent="0.3">
      <c r="A1653">
        <v>3877</v>
      </c>
      <c r="B1653" s="1">
        <v>45545</v>
      </c>
      <c r="C1653">
        <v>399968.7</v>
      </c>
      <c r="D1653">
        <v>10.63</v>
      </c>
      <c r="E1653">
        <v>10.94</v>
      </c>
      <c r="F1653">
        <v>17931.41</v>
      </c>
      <c r="G1653">
        <v>2333.0300000000002</v>
      </c>
      <c r="H1653" t="s">
        <v>2205</v>
      </c>
      <c r="I1653" t="s">
        <v>2209</v>
      </c>
      <c r="J1653">
        <v>9</v>
      </c>
      <c r="K1653" t="s">
        <v>2221</v>
      </c>
      <c r="L1653" t="str">
        <f>IF(performance_data[[#This Row],[return_percentage]]&gt;=performance_data[[#This Row],[benchmark_return]],"Higher","Lower")</f>
        <v>Lower</v>
      </c>
      <c r="M1653" s="14">
        <f xml:space="preserve"> _xlfn.MAXIFS(performance_data[date],performance_data[portfolio_id],performance_data[[#This Row],[portfolio_id]])</f>
        <v>45546</v>
      </c>
      <c r="N1653" s="14">
        <f xml:space="preserve"> _xlfn.MINIFS(performance_data[date],performance_data[portfolio_id],performance_data[[#This Row],[portfolio_id]])</f>
        <v>44831</v>
      </c>
      <c r="O1653" s="15">
        <f>_xlfn.MAXIFS(performance_data[portfolio_value],performance_data[portfolio_id],performance_data[[#This Row],[portfolio_id]],performance_data[date],performance_data[[#This Row],[latest_date]])</f>
        <v>383532</v>
      </c>
      <c r="P1653" s="15">
        <f>_xlfn.MAXIFS(performance_data[portfolio_value],performance_data[portfolio_id],performance_data[[#This Row],[portfolio_id]],performance_data[date],performance_data[[#This Row],[starting_date]])</f>
        <v>35349.089999999997</v>
      </c>
      <c r="Q1653" s="15">
        <f>performance_data[[#This Row],[latest_value]]-performance_data[[#This Row],[starting_value]]</f>
        <v>348182.91000000003</v>
      </c>
      <c r="R1653" s="15">
        <f>performance_data[[#This Row],[net_inflows]]-performance_data[[#This Row],[net_outflows]]</f>
        <v>15598.38</v>
      </c>
      <c r="S1653" s="15" t="str">
        <f>IF(performance_data[[#This Row],[net_inflows]]&gt;AVERAGE(performance_data[net_inflows]),"High","Low")</f>
        <v>High</v>
      </c>
      <c r="T1653" s="15">
        <f>AVERAGEIF(performance_data[inflow_flag],performance_data[[#This Row],[inflow_flag]],performance_data[return_percentage])</f>
        <v>4.8467905675459724</v>
      </c>
      <c r="U1653" s="17">
        <f>IF(performance_data[[#This Row],[return_percentage]]&lt;performance_data[[#This Row],[benchmark_return]],1,0)</f>
        <v>1</v>
      </c>
      <c r="V1653" s="17">
        <f>COUNTIFS(performance_data[portfolio_id],performance_data[[#This Row],[portfolio_id]])</f>
        <v>31</v>
      </c>
      <c r="W1653" s="17">
        <f>COUNTIFS(performance_data[portfolio_id],performance_data[[#This Row],[portfolio_id]],
          performance_data[return_flag],1)</f>
        <v>15</v>
      </c>
      <c r="X1653" s="15">
        <f>performance_data[[#This Row],[underperform_flag_count]]/performance_data[[#This Row],[totalportfoliocount]]</f>
        <v>0.4838709677419355</v>
      </c>
    </row>
    <row r="1654" spans="1:24" x14ac:dyDescent="0.3">
      <c r="A1654">
        <v>3877</v>
      </c>
      <c r="B1654" s="1">
        <v>45267</v>
      </c>
      <c r="C1654">
        <v>183066.36</v>
      </c>
      <c r="D1654">
        <v>2.64</v>
      </c>
      <c r="E1654">
        <v>2.25</v>
      </c>
      <c r="F1654">
        <v>7909.49</v>
      </c>
      <c r="G1654">
        <v>5039.68</v>
      </c>
      <c r="H1654" t="s">
        <v>2213</v>
      </c>
      <c r="I1654" t="s">
        <v>2217</v>
      </c>
      <c r="J1654">
        <v>12</v>
      </c>
      <c r="K1654" t="s">
        <v>2218</v>
      </c>
      <c r="L1654" t="str">
        <f>IF(performance_data[[#This Row],[return_percentage]]&gt;=performance_data[[#This Row],[benchmark_return]],"Higher","Lower")</f>
        <v>Higher</v>
      </c>
      <c r="M1654" s="14">
        <f xml:space="preserve"> _xlfn.MAXIFS(performance_data[date],performance_data[portfolio_id],performance_data[[#This Row],[portfolio_id]])</f>
        <v>45546</v>
      </c>
      <c r="N1654" s="14">
        <f xml:space="preserve"> _xlfn.MINIFS(performance_data[date],performance_data[portfolio_id],performance_data[[#This Row],[portfolio_id]])</f>
        <v>44831</v>
      </c>
      <c r="O1654" s="15">
        <f>_xlfn.MAXIFS(performance_data[portfolio_value],performance_data[portfolio_id],performance_data[[#This Row],[portfolio_id]],performance_data[date],performance_data[[#This Row],[latest_date]])</f>
        <v>383532</v>
      </c>
      <c r="P1654" s="15">
        <f>_xlfn.MAXIFS(performance_data[portfolio_value],performance_data[portfolio_id],performance_data[[#This Row],[portfolio_id]],performance_data[date],performance_data[[#This Row],[starting_date]])</f>
        <v>35349.089999999997</v>
      </c>
      <c r="Q1654" s="15">
        <f>performance_data[[#This Row],[latest_value]]-performance_data[[#This Row],[starting_value]]</f>
        <v>348182.91000000003</v>
      </c>
      <c r="R1654" s="15">
        <f>performance_data[[#This Row],[net_inflows]]-performance_data[[#This Row],[net_outflows]]</f>
        <v>2869.8099999999995</v>
      </c>
      <c r="S1654" s="15" t="str">
        <f>IF(performance_data[[#This Row],[net_inflows]]&gt;AVERAGE(performance_data[net_inflows]),"High","Low")</f>
        <v>Low</v>
      </c>
      <c r="T1654" s="15">
        <f>AVERAGEIF(performance_data[inflow_flag],performance_data[[#This Row],[inflow_flag]],performance_data[return_percentage])</f>
        <v>5.0457846277021572</v>
      </c>
      <c r="U1654" s="17">
        <f>IF(performance_data[[#This Row],[return_percentage]]&lt;performance_data[[#This Row],[benchmark_return]],1,0)</f>
        <v>0</v>
      </c>
      <c r="V1654" s="17">
        <f>COUNTIFS(performance_data[portfolio_id],performance_data[[#This Row],[portfolio_id]])</f>
        <v>31</v>
      </c>
      <c r="W1654" s="17">
        <f>COUNTIFS(performance_data[portfolio_id],performance_data[[#This Row],[portfolio_id]],
          performance_data[return_flag],1)</f>
        <v>15</v>
      </c>
      <c r="X1654" s="15">
        <f>performance_data[[#This Row],[underperform_flag_count]]/performance_data[[#This Row],[totalportfoliocount]]</f>
        <v>0.4838709677419355</v>
      </c>
    </row>
    <row r="1655" spans="1:24" x14ac:dyDescent="0.3">
      <c r="A1655">
        <v>3877</v>
      </c>
      <c r="B1655" s="1">
        <v>45294</v>
      </c>
      <c r="C1655">
        <v>264847.87</v>
      </c>
      <c r="D1655">
        <v>-8.1</v>
      </c>
      <c r="E1655">
        <v>-8.3000000000000007</v>
      </c>
      <c r="F1655">
        <v>4819.42</v>
      </c>
      <c r="G1655">
        <v>16512.36</v>
      </c>
      <c r="H1655" t="s">
        <v>2205</v>
      </c>
      <c r="I1655" t="s">
        <v>2206</v>
      </c>
      <c r="J1655">
        <v>1</v>
      </c>
      <c r="K1655" t="s">
        <v>2207</v>
      </c>
      <c r="L1655" t="str">
        <f>IF(performance_data[[#This Row],[return_percentage]]&gt;=performance_data[[#This Row],[benchmark_return]],"Higher","Lower")</f>
        <v>Higher</v>
      </c>
      <c r="M1655" s="14">
        <f xml:space="preserve"> _xlfn.MAXIFS(performance_data[date],performance_data[portfolio_id],performance_data[[#This Row],[portfolio_id]])</f>
        <v>45546</v>
      </c>
      <c r="N1655" s="14">
        <f xml:space="preserve"> _xlfn.MINIFS(performance_data[date],performance_data[portfolio_id],performance_data[[#This Row],[portfolio_id]])</f>
        <v>44831</v>
      </c>
      <c r="O1655" s="15">
        <f>_xlfn.MAXIFS(performance_data[portfolio_value],performance_data[portfolio_id],performance_data[[#This Row],[portfolio_id]],performance_data[date],performance_data[[#This Row],[latest_date]])</f>
        <v>383532</v>
      </c>
      <c r="P1655" s="15">
        <f>_xlfn.MAXIFS(performance_data[portfolio_value],performance_data[portfolio_id],performance_data[[#This Row],[portfolio_id]],performance_data[date],performance_data[[#This Row],[starting_date]])</f>
        <v>35349.089999999997</v>
      </c>
      <c r="Q1655" s="15">
        <f>performance_data[[#This Row],[latest_value]]-performance_data[[#This Row],[starting_value]]</f>
        <v>348182.91000000003</v>
      </c>
      <c r="R1655" s="15">
        <f>performance_data[[#This Row],[net_inflows]]-performance_data[[#This Row],[net_outflows]]</f>
        <v>-11692.94</v>
      </c>
      <c r="S1655" s="15" t="str">
        <f>IF(performance_data[[#This Row],[net_inflows]]&gt;AVERAGE(performance_data[net_inflows]),"High","Low")</f>
        <v>Low</v>
      </c>
      <c r="T1655" s="15">
        <f>AVERAGEIF(performance_data[inflow_flag],performance_data[[#This Row],[inflow_flag]],performance_data[return_percentage])</f>
        <v>5.0457846277021572</v>
      </c>
      <c r="U1655" s="17">
        <f>IF(performance_data[[#This Row],[return_percentage]]&lt;performance_data[[#This Row],[benchmark_return]],1,0)</f>
        <v>0</v>
      </c>
      <c r="V1655" s="17">
        <f>COUNTIFS(performance_data[portfolio_id],performance_data[[#This Row],[portfolio_id]])</f>
        <v>31</v>
      </c>
      <c r="W1655" s="17">
        <f>COUNTIFS(performance_data[portfolio_id],performance_data[[#This Row],[portfolio_id]],
          performance_data[return_flag],1)</f>
        <v>15</v>
      </c>
      <c r="X1655" s="15">
        <f>performance_data[[#This Row],[underperform_flag_count]]/performance_data[[#This Row],[totalportfoliocount]]</f>
        <v>0.4838709677419355</v>
      </c>
    </row>
    <row r="1656" spans="1:24" x14ac:dyDescent="0.3">
      <c r="A1656">
        <v>3877</v>
      </c>
      <c r="B1656" s="1">
        <v>44979</v>
      </c>
      <c r="C1656">
        <v>267083.78000000003</v>
      </c>
      <c r="D1656">
        <v>13.07</v>
      </c>
      <c r="E1656">
        <v>14.68</v>
      </c>
      <c r="F1656">
        <v>6578.02</v>
      </c>
      <c r="G1656">
        <v>12340.43</v>
      </c>
      <c r="H1656" t="s">
        <v>2213</v>
      </c>
      <c r="I1656" t="s">
        <v>2206</v>
      </c>
      <c r="J1656">
        <v>2</v>
      </c>
      <c r="K1656" t="s">
        <v>2226</v>
      </c>
      <c r="L1656" t="str">
        <f>IF(performance_data[[#This Row],[return_percentage]]&gt;=performance_data[[#This Row],[benchmark_return]],"Higher","Lower")</f>
        <v>Lower</v>
      </c>
      <c r="M1656" s="14">
        <f xml:space="preserve"> _xlfn.MAXIFS(performance_data[date],performance_data[portfolio_id],performance_data[[#This Row],[portfolio_id]])</f>
        <v>45546</v>
      </c>
      <c r="N1656" s="14">
        <f xml:space="preserve"> _xlfn.MINIFS(performance_data[date],performance_data[portfolio_id],performance_data[[#This Row],[portfolio_id]])</f>
        <v>44831</v>
      </c>
      <c r="O1656" s="15">
        <f>_xlfn.MAXIFS(performance_data[portfolio_value],performance_data[portfolio_id],performance_data[[#This Row],[portfolio_id]],performance_data[date],performance_data[[#This Row],[latest_date]])</f>
        <v>383532</v>
      </c>
      <c r="P1656" s="15">
        <f>_xlfn.MAXIFS(performance_data[portfolio_value],performance_data[portfolio_id],performance_data[[#This Row],[portfolio_id]],performance_data[date],performance_data[[#This Row],[starting_date]])</f>
        <v>35349.089999999997</v>
      </c>
      <c r="Q1656" s="15">
        <f>performance_data[[#This Row],[latest_value]]-performance_data[[#This Row],[starting_value]]</f>
        <v>348182.91000000003</v>
      </c>
      <c r="R1656" s="15">
        <f>performance_data[[#This Row],[net_inflows]]-performance_data[[#This Row],[net_outflows]]</f>
        <v>-5762.41</v>
      </c>
      <c r="S1656" s="15" t="str">
        <f>IF(performance_data[[#This Row],[net_inflows]]&gt;AVERAGE(performance_data[net_inflows]),"High","Low")</f>
        <v>Low</v>
      </c>
      <c r="T1656" s="15">
        <f>AVERAGEIF(performance_data[inflow_flag],performance_data[[#This Row],[inflow_flag]],performance_data[return_percentage])</f>
        <v>5.0457846277021572</v>
      </c>
      <c r="U1656" s="17">
        <f>IF(performance_data[[#This Row],[return_percentage]]&lt;performance_data[[#This Row],[benchmark_return]],1,0)</f>
        <v>1</v>
      </c>
      <c r="V1656" s="17">
        <f>COUNTIFS(performance_data[portfolio_id],performance_data[[#This Row],[portfolio_id]])</f>
        <v>31</v>
      </c>
      <c r="W1656" s="17">
        <f>COUNTIFS(performance_data[portfolio_id],performance_data[[#This Row],[portfolio_id]],
          performance_data[return_flag],1)</f>
        <v>15</v>
      </c>
      <c r="X1656" s="15">
        <f>performance_data[[#This Row],[underperform_flag_count]]/performance_data[[#This Row],[totalportfoliocount]]</f>
        <v>0.4838709677419355</v>
      </c>
    </row>
    <row r="1657" spans="1:24" x14ac:dyDescent="0.3">
      <c r="A1657">
        <v>3900</v>
      </c>
      <c r="B1657" s="1">
        <v>45216</v>
      </c>
      <c r="C1657">
        <v>453917.89</v>
      </c>
      <c r="D1657">
        <v>8.2200000000000006</v>
      </c>
      <c r="E1657">
        <v>9.52</v>
      </c>
      <c r="F1657">
        <v>6718.49</v>
      </c>
      <c r="G1657">
        <v>14352.56</v>
      </c>
      <c r="H1657" t="s">
        <v>2213</v>
      </c>
      <c r="I1657" t="s">
        <v>2217</v>
      </c>
      <c r="J1657">
        <v>10</v>
      </c>
      <c r="K1657" t="s">
        <v>2224</v>
      </c>
      <c r="L1657" t="str">
        <f>IF(performance_data[[#This Row],[return_percentage]]&gt;=performance_data[[#This Row],[benchmark_return]],"Higher","Lower")</f>
        <v>Lower</v>
      </c>
      <c r="M1657" s="14">
        <f xml:space="preserve"> _xlfn.MAXIFS(performance_data[date],performance_data[portfolio_id],performance_data[[#This Row],[portfolio_id]])</f>
        <v>45487</v>
      </c>
      <c r="N1657" s="14">
        <f xml:space="preserve"> _xlfn.MINIFS(performance_data[date],performance_data[portfolio_id],performance_data[[#This Row],[portfolio_id]])</f>
        <v>44880</v>
      </c>
      <c r="O1657" s="15">
        <f>_xlfn.MAXIFS(performance_data[portfolio_value],performance_data[portfolio_id],performance_data[[#This Row],[portfolio_id]],performance_data[date],performance_data[[#This Row],[latest_date]])</f>
        <v>48861.17</v>
      </c>
      <c r="P1657" s="15">
        <f>_xlfn.MAXIFS(performance_data[portfolio_value],performance_data[portfolio_id],performance_data[[#This Row],[portfolio_id]],performance_data[date],performance_data[[#This Row],[starting_date]])</f>
        <v>490327.41</v>
      </c>
      <c r="Q1657" s="15">
        <f>performance_data[[#This Row],[latest_value]]-performance_data[[#This Row],[starting_value]]</f>
        <v>-441466.24</v>
      </c>
      <c r="R1657" s="15">
        <f>performance_data[[#This Row],[net_inflows]]-performance_data[[#This Row],[net_outflows]]</f>
        <v>-7634.07</v>
      </c>
      <c r="S1657" s="15" t="str">
        <f>IF(performance_data[[#This Row],[net_inflows]]&gt;AVERAGE(performance_data[net_inflows]),"High","Low")</f>
        <v>Low</v>
      </c>
      <c r="T1657" s="15">
        <f>AVERAGEIF(performance_data[inflow_flag],performance_data[[#This Row],[inflow_flag]],performance_data[return_percentage])</f>
        <v>5.0457846277021572</v>
      </c>
      <c r="U1657" s="17">
        <f>IF(performance_data[[#This Row],[return_percentage]]&lt;performance_data[[#This Row],[benchmark_return]],1,0)</f>
        <v>1</v>
      </c>
      <c r="V1657" s="17">
        <f>COUNTIFS(performance_data[portfolio_id],performance_data[[#This Row],[portfolio_id]])</f>
        <v>29</v>
      </c>
      <c r="W1657" s="17">
        <f>COUNTIFS(performance_data[portfolio_id],performance_data[[#This Row],[portfolio_id]],
          performance_data[return_flag],1)</f>
        <v>14</v>
      </c>
      <c r="X1657" s="15">
        <f>performance_data[[#This Row],[underperform_flag_count]]/performance_data[[#This Row],[totalportfoliocount]]</f>
        <v>0.48275862068965519</v>
      </c>
    </row>
    <row r="1658" spans="1:24" x14ac:dyDescent="0.3">
      <c r="A1658">
        <v>3900</v>
      </c>
      <c r="B1658" s="1">
        <v>45020</v>
      </c>
      <c r="C1658">
        <v>146183.35999999999</v>
      </c>
      <c r="D1658">
        <v>-9.39</v>
      </c>
      <c r="E1658">
        <v>-8.51</v>
      </c>
      <c r="F1658">
        <v>13856.98</v>
      </c>
      <c r="G1658">
        <v>15005.19</v>
      </c>
      <c r="H1658" t="s">
        <v>2213</v>
      </c>
      <c r="I1658" t="s">
        <v>2211</v>
      </c>
      <c r="J1658">
        <v>4</v>
      </c>
      <c r="K1658" t="s">
        <v>2216</v>
      </c>
      <c r="L1658" t="str">
        <f>IF(performance_data[[#This Row],[return_percentage]]&gt;=performance_data[[#This Row],[benchmark_return]],"Higher","Lower")</f>
        <v>Lower</v>
      </c>
      <c r="M1658" s="14">
        <f xml:space="preserve"> _xlfn.MAXIFS(performance_data[date],performance_data[portfolio_id],performance_data[[#This Row],[portfolio_id]])</f>
        <v>45487</v>
      </c>
      <c r="N1658" s="14">
        <f xml:space="preserve"> _xlfn.MINIFS(performance_data[date],performance_data[portfolio_id],performance_data[[#This Row],[portfolio_id]])</f>
        <v>44880</v>
      </c>
      <c r="O1658" s="15">
        <f>_xlfn.MAXIFS(performance_data[portfolio_value],performance_data[portfolio_id],performance_data[[#This Row],[portfolio_id]],performance_data[date],performance_data[[#This Row],[latest_date]])</f>
        <v>48861.17</v>
      </c>
      <c r="P1658" s="15">
        <f>_xlfn.MAXIFS(performance_data[portfolio_value],performance_data[portfolio_id],performance_data[[#This Row],[portfolio_id]],performance_data[date],performance_data[[#This Row],[starting_date]])</f>
        <v>490327.41</v>
      </c>
      <c r="Q1658" s="15">
        <f>performance_data[[#This Row],[latest_value]]-performance_data[[#This Row],[starting_value]]</f>
        <v>-441466.24</v>
      </c>
      <c r="R1658" s="15">
        <f>performance_data[[#This Row],[net_inflows]]-performance_data[[#This Row],[net_outflows]]</f>
        <v>-1148.2100000000009</v>
      </c>
      <c r="S1658" s="15" t="str">
        <f>IF(performance_data[[#This Row],[net_inflows]]&gt;AVERAGE(performance_data[net_inflows]),"High","Low")</f>
        <v>High</v>
      </c>
      <c r="T1658" s="15">
        <f>AVERAGEIF(performance_data[inflow_flag],performance_data[[#This Row],[inflow_flag]],performance_data[return_percentage])</f>
        <v>4.8467905675459724</v>
      </c>
      <c r="U1658" s="17">
        <f>IF(performance_data[[#This Row],[return_percentage]]&lt;performance_data[[#This Row],[benchmark_return]],1,0)</f>
        <v>1</v>
      </c>
      <c r="V1658" s="17">
        <f>COUNTIFS(performance_data[portfolio_id],performance_data[[#This Row],[portfolio_id]])</f>
        <v>29</v>
      </c>
      <c r="W1658" s="17">
        <f>COUNTIFS(performance_data[portfolio_id],performance_data[[#This Row],[portfolio_id]],
          performance_data[return_flag],1)</f>
        <v>14</v>
      </c>
      <c r="X1658" s="15">
        <f>performance_data[[#This Row],[underperform_flag_count]]/performance_data[[#This Row],[totalportfoliocount]]</f>
        <v>0.48275862068965519</v>
      </c>
    </row>
    <row r="1659" spans="1:24" x14ac:dyDescent="0.3">
      <c r="A1659">
        <v>3900</v>
      </c>
      <c r="B1659" s="1">
        <v>45085</v>
      </c>
      <c r="C1659">
        <v>12199.06</v>
      </c>
      <c r="D1659">
        <v>5.15</v>
      </c>
      <c r="E1659">
        <v>5.88</v>
      </c>
      <c r="F1659">
        <v>11614.86</v>
      </c>
      <c r="G1659">
        <v>13932.77</v>
      </c>
      <c r="H1659" t="s">
        <v>2213</v>
      </c>
      <c r="I1659" t="s">
        <v>2211</v>
      </c>
      <c r="J1659">
        <v>6</v>
      </c>
      <c r="K1659" t="s">
        <v>2212</v>
      </c>
      <c r="L1659" t="str">
        <f>IF(performance_data[[#This Row],[return_percentage]]&gt;=performance_data[[#This Row],[benchmark_return]],"Higher","Lower")</f>
        <v>Lower</v>
      </c>
      <c r="M1659" s="14">
        <f xml:space="preserve"> _xlfn.MAXIFS(performance_data[date],performance_data[portfolio_id],performance_data[[#This Row],[portfolio_id]])</f>
        <v>45487</v>
      </c>
      <c r="N1659" s="14">
        <f xml:space="preserve"> _xlfn.MINIFS(performance_data[date],performance_data[portfolio_id],performance_data[[#This Row],[portfolio_id]])</f>
        <v>44880</v>
      </c>
      <c r="O1659" s="15">
        <f>_xlfn.MAXIFS(performance_data[portfolio_value],performance_data[portfolio_id],performance_data[[#This Row],[portfolio_id]],performance_data[date],performance_data[[#This Row],[latest_date]])</f>
        <v>48861.17</v>
      </c>
      <c r="P1659" s="15">
        <f>_xlfn.MAXIFS(performance_data[portfolio_value],performance_data[portfolio_id],performance_data[[#This Row],[portfolio_id]],performance_data[date],performance_data[[#This Row],[starting_date]])</f>
        <v>490327.41</v>
      </c>
      <c r="Q1659" s="15">
        <f>performance_data[[#This Row],[latest_value]]-performance_data[[#This Row],[starting_value]]</f>
        <v>-441466.24</v>
      </c>
      <c r="R1659" s="15">
        <f>performance_data[[#This Row],[net_inflows]]-performance_data[[#This Row],[net_outflows]]</f>
        <v>-2317.91</v>
      </c>
      <c r="S1659" s="15" t="str">
        <f>IF(performance_data[[#This Row],[net_inflows]]&gt;AVERAGE(performance_data[net_inflows]),"High","Low")</f>
        <v>High</v>
      </c>
      <c r="T1659" s="15">
        <f>AVERAGEIF(performance_data[inflow_flag],performance_data[[#This Row],[inflow_flag]],performance_data[return_percentage])</f>
        <v>4.8467905675459724</v>
      </c>
      <c r="U1659" s="17">
        <f>IF(performance_data[[#This Row],[return_percentage]]&lt;performance_data[[#This Row],[benchmark_return]],1,0)</f>
        <v>1</v>
      </c>
      <c r="V1659" s="17">
        <f>COUNTIFS(performance_data[portfolio_id],performance_data[[#This Row],[portfolio_id]])</f>
        <v>29</v>
      </c>
      <c r="W1659" s="17">
        <f>COUNTIFS(performance_data[portfolio_id],performance_data[[#This Row],[portfolio_id]],
          performance_data[return_flag],1)</f>
        <v>14</v>
      </c>
      <c r="X1659" s="15">
        <f>performance_data[[#This Row],[underperform_flag_count]]/performance_data[[#This Row],[totalportfoliocount]]</f>
        <v>0.48275862068965519</v>
      </c>
    </row>
    <row r="1660" spans="1:24" x14ac:dyDescent="0.3">
      <c r="A1660">
        <v>3900</v>
      </c>
      <c r="B1660" s="1">
        <v>44955</v>
      </c>
      <c r="C1660">
        <v>393471.07</v>
      </c>
      <c r="D1660">
        <v>0.26</v>
      </c>
      <c r="E1660">
        <v>0.3</v>
      </c>
      <c r="F1660">
        <v>3755.52</v>
      </c>
      <c r="G1660">
        <v>15957.37</v>
      </c>
      <c r="H1660" t="s">
        <v>2213</v>
      </c>
      <c r="I1660" t="s">
        <v>2206</v>
      </c>
      <c r="J1660">
        <v>1</v>
      </c>
      <c r="K1660" t="s">
        <v>2207</v>
      </c>
      <c r="L1660" t="str">
        <f>IF(performance_data[[#This Row],[return_percentage]]&gt;=performance_data[[#This Row],[benchmark_return]],"Higher","Lower")</f>
        <v>Lower</v>
      </c>
      <c r="M1660" s="14">
        <f xml:space="preserve"> _xlfn.MAXIFS(performance_data[date],performance_data[portfolio_id],performance_data[[#This Row],[portfolio_id]])</f>
        <v>45487</v>
      </c>
      <c r="N1660" s="14">
        <f xml:space="preserve"> _xlfn.MINIFS(performance_data[date],performance_data[portfolio_id],performance_data[[#This Row],[portfolio_id]])</f>
        <v>44880</v>
      </c>
      <c r="O1660" s="15">
        <f>_xlfn.MAXIFS(performance_data[portfolio_value],performance_data[portfolio_id],performance_data[[#This Row],[portfolio_id]],performance_data[date],performance_data[[#This Row],[latest_date]])</f>
        <v>48861.17</v>
      </c>
      <c r="P1660" s="15">
        <f>_xlfn.MAXIFS(performance_data[portfolio_value],performance_data[portfolio_id],performance_data[[#This Row],[portfolio_id]],performance_data[date],performance_data[[#This Row],[starting_date]])</f>
        <v>490327.41</v>
      </c>
      <c r="Q1660" s="15">
        <f>performance_data[[#This Row],[latest_value]]-performance_data[[#This Row],[starting_value]]</f>
        <v>-441466.24</v>
      </c>
      <c r="R1660" s="15">
        <f>performance_data[[#This Row],[net_inflows]]-performance_data[[#This Row],[net_outflows]]</f>
        <v>-12201.85</v>
      </c>
      <c r="S1660" s="15" t="str">
        <f>IF(performance_data[[#This Row],[net_inflows]]&gt;AVERAGE(performance_data[net_inflows]),"High","Low")</f>
        <v>Low</v>
      </c>
      <c r="T1660" s="15">
        <f>AVERAGEIF(performance_data[inflow_flag],performance_data[[#This Row],[inflow_flag]],performance_data[return_percentage])</f>
        <v>5.0457846277021572</v>
      </c>
      <c r="U1660" s="17">
        <f>IF(performance_data[[#This Row],[return_percentage]]&lt;performance_data[[#This Row],[benchmark_return]],1,0)</f>
        <v>1</v>
      </c>
      <c r="V1660" s="17">
        <f>COUNTIFS(performance_data[portfolio_id],performance_data[[#This Row],[portfolio_id]])</f>
        <v>29</v>
      </c>
      <c r="W1660" s="17">
        <f>COUNTIFS(performance_data[portfolio_id],performance_data[[#This Row],[portfolio_id]],
          performance_data[return_flag],1)</f>
        <v>14</v>
      </c>
      <c r="X1660" s="15">
        <f>performance_data[[#This Row],[underperform_flag_count]]/performance_data[[#This Row],[totalportfoliocount]]</f>
        <v>0.48275862068965519</v>
      </c>
    </row>
    <row r="1661" spans="1:24" x14ac:dyDescent="0.3">
      <c r="A1661">
        <v>3900</v>
      </c>
      <c r="B1661" s="1">
        <v>44880</v>
      </c>
      <c r="C1661">
        <v>490327.41</v>
      </c>
      <c r="D1661">
        <v>19.600000000000001</v>
      </c>
      <c r="E1661">
        <v>18.989999999999998</v>
      </c>
      <c r="F1661">
        <v>3023.32</v>
      </c>
      <c r="G1661">
        <v>12703.81</v>
      </c>
      <c r="H1661" t="s">
        <v>2220</v>
      </c>
      <c r="I1661" t="s">
        <v>2217</v>
      </c>
      <c r="J1661">
        <v>11</v>
      </c>
      <c r="K1661" t="s">
        <v>2219</v>
      </c>
      <c r="L1661" t="str">
        <f>IF(performance_data[[#This Row],[return_percentage]]&gt;=performance_data[[#This Row],[benchmark_return]],"Higher","Lower")</f>
        <v>Higher</v>
      </c>
      <c r="M1661" s="14">
        <f xml:space="preserve"> _xlfn.MAXIFS(performance_data[date],performance_data[portfolio_id],performance_data[[#This Row],[portfolio_id]])</f>
        <v>45487</v>
      </c>
      <c r="N1661" s="14">
        <f xml:space="preserve"> _xlfn.MINIFS(performance_data[date],performance_data[portfolio_id],performance_data[[#This Row],[portfolio_id]])</f>
        <v>44880</v>
      </c>
      <c r="O1661" s="15">
        <f>_xlfn.MAXIFS(performance_data[portfolio_value],performance_data[portfolio_id],performance_data[[#This Row],[portfolio_id]],performance_data[date],performance_data[[#This Row],[latest_date]])</f>
        <v>48861.17</v>
      </c>
      <c r="P1661" s="15">
        <f>_xlfn.MAXIFS(performance_data[portfolio_value],performance_data[portfolio_id],performance_data[[#This Row],[portfolio_id]],performance_data[date],performance_data[[#This Row],[starting_date]])</f>
        <v>490327.41</v>
      </c>
      <c r="Q1661" s="15">
        <f>performance_data[[#This Row],[latest_value]]-performance_data[[#This Row],[starting_value]]</f>
        <v>-441466.24</v>
      </c>
      <c r="R1661" s="15">
        <f>performance_data[[#This Row],[net_inflows]]-performance_data[[#This Row],[net_outflows]]</f>
        <v>-9680.49</v>
      </c>
      <c r="S1661" s="15" t="str">
        <f>IF(performance_data[[#This Row],[net_inflows]]&gt;AVERAGE(performance_data[net_inflows]),"High","Low")</f>
        <v>Low</v>
      </c>
      <c r="T1661" s="15">
        <f>AVERAGEIF(performance_data[inflow_flag],performance_data[[#This Row],[inflow_flag]],performance_data[return_percentage])</f>
        <v>5.0457846277021572</v>
      </c>
      <c r="U1661" s="17">
        <f>IF(performance_data[[#This Row],[return_percentage]]&lt;performance_data[[#This Row],[benchmark_return]],1,0)</f>
        <v>0</v>
      </c>
      <c r="V1661" s="17">
        <f>COUNTIFS(performance_data[portfolio_id],performance_data[[#This Row],[portfolio_id]])</f>
        <v>29</v>
      </c>
      <c r="W1661" s="17">
        <f>COUNTIFS(performance_data[portfolio_id],performance_data[[#This Row],[portfolio_id]],
          performance_data[return_flag],1)</f>
        <v>14</v>
      </c>
      <c r="X1661" s="15">
        <f>performance_data[[#This Row],[underperform_flag_count]]/performance_data[[#This Row],[totalportfoliocount]]</f>
        <v>0.48275862068965519</v>
      </c>
    </row>
    <row r="1662" spans="1:24" x14ac:dyDescent="0.3">
      <c r="A1662">
        <v>3900</v>
      </c>
      <c r="B1662" s="1">
        <v>45065</v>
      </c>
      <c r="C1662">
        <v>449682.12</v>
      </c>
      <c r="D1662">
        <v>4.37</v>
      </c>
      <c r="E1662">
        <v>3.71</v>
      </c>
      <c r="F1662">
        <v>3294.94</v>
      </c>
      <c r="G1662">
        <v>16540.32</v>
      </c>
      <c r="H1662" t="s">
        <v>2213</v>
      </c>
      <c r="I1662" t="s">
        <v>2211</v>
      </c>
      <c r="J1662">
        <v>5</v>
      </c>
      <c r="K1662" t="s">
        <v>2223</v>
      </c>
      <c r="L1662" t="str">
        <f>IF(performance_data[[#This Row],[return_percentage]]&gt;=performance_data[[#This Row],[benchmark_return]],"Higher","Lower")</f>
        <v>Higher</v>
      </c>
      <c r="M1662" s="14">
        <f xml:space="preserve"> _xlfn.MAXIFS(performance_data[date],performance_data[portfolio_id],performance_data[[#This Row],[portfolio_id]])</f>
        <v>45487</v>
      </c>
      <c r="N1662" s="14">
        <f xml:space="preserve"> _xlfn.MINIFS(performance_data[date],performance_data[portfolio_id],performance_data[[#This Row],[portfolio_id]])</f>
        <v>44880</v>
      </c>
      <c r="O1662" s="15">
        <f>_xlfn.MAXIFS(performance_data[portfolio_value],performance_data[portfolio_id],performance_data[[#This Row],[portfolio_id]],performance_data[date],performance_data[[#This Row],[latest_date]])</f>
        <v>48861.17</v>
      </c>
      <c r="P1662" s="15">
        <f>_xlfn.MAXIFS(performance_data[portfolio_value],performance_data[portfolio_id],performance_data[[#This Row],[portfolio_id]],performance_data[date],performance_data[[#This Row],[starting_date]])</f>
        <v>490327.41</v>
      </c>
      <c r="Q1662" s="15">
        <f>performance_data[[#This Row],[latest_value]]-performance_data[[#This Row],[starting_value]]</f>
        <v>-441466.24</v>
      </c>
      <c r="R1662" s="15">
        <f>performance_data[[#This Row],[net_inflows]]-performance_data[[#This Row],[net_outflows]]</f>
        <v>-13245.38</v>
      </c>
      <c r="S1662" s="15" t="str">
        <f>IF(performance_data[[#This Row],[net_inflows]]&gt;AVERAGE(performance_data[net_inflows]),"High","Low")</f>
        <v>Low</v>
      </c>
      <c r="T1662" s="15">
        <f>AVERAGEIF(performance_data[inflow_flag],performance_data[[#This Row],[inflow_flag]],performance_data[return_percentage])</f>
        <v>5.0457846277021572</v>
      </c>
      <c r="U1662" s="17">
        <f>IF(performance_data[[#This Row],[return_percentage]]&lt;performance_data[[#This Row],[benchmark_return]],1,0)</f>
        <v>0</v>
      </c>
      <c r="V1662" s="17">
        <f>COUNTIFS(performance_data[portfolio_id],performance_data[[#This Row],[portfolio_id]])</f>
        <v>29</v>
      </c>
      <c r="W1662" s="17">
        <f>COUNTIFS(performance_data[portfolio_id],performance_data[[#This Row],[portfolio_id]],
          performance_data[return_flag],1)</f>
        <v>14</v>
      </c>
      <c r="X1662" s="15">
        <f>performance_data[[#This Row],[underperform_flag_count]]/performance_data[[#This Row],[totalportfoliocount]]</f>
        <v>0.48275862068965519</v>
      </c>
    </row>
    <row r="1663" spans="1:24" x14ac:dyDescent="0.3">
      <c r="A1663">
        <v>3900</v>
      </c>
      <c r="B1663" s="1">
        <v>45432</v>
      </c>
      <c r="C1663">
        <v>488799.77</v>
      </c>
      <c r="D1663">
        <v>-4.99</v>
      </c>
      <c r="E1663">
        <v>-4.08</v>
      </c>
      <c r="F1663">
        <v>496.2</v>
      </c>
      <c r="G1663">
        <v>6749.47</v>
      </c>
      <c r="H1663" t="s">
        <v>2205</v>
      </c>
      <c r="I1663" t="s">
        <v>2211</v>
      </c>
      <c r="J1663">
        <v>5</v>
      </c>
      <c r="K1663" t="s">
        <v>2223</v>
      </c>
      <c r="L1663" t="str">
        <f>IF(performance_data[[#This Row],[return_percentage]]&gt;=performance_data[[#This Row],[benchmark_return]],"Higher","Lower")</f>
        <v>Lower</v>
      </c>
      <c r="M1663" s="14">
        <f xml:space="preserve"> _xlfn.MAXIFS(performance_data[date],performance_data[portfolio_id],performance_data[[#This Row],[portfolio_id]])</f>
        <v>45487</v>
      </c>
      <c r="N1663" s="14">
        <f xml:space="preserve"> _xlfn.MINIFS(performance_data[date],performance_data[portfolio_id],performance_data[[#This Row],[portfolio_id]])</f>
        <v>44880</v>
      </c>
      <c r="O1663" s="15">
        <f>_xlfn.MAXIFS(performance_data[portfolio_value],performance_data[portfolio_id],performance_data[[#This Row],[portfolio_id]],performance_data[date],performance_data[[#This Row],[latest_date]])</f>
        <v>48861.17</v>
      </c>
      <c r="P1663" s="15">
        <f>_xlfn.MAXIFS(performance_data[portfolio_value],performance_data[portfolio_id],performance_data[[#This Row],[portfolio_id]],performance_data[date],performance_data[[#This Row],[starting_date]])</f>
        <v>490327.41</v>
      </c>
      <c r="Q1663" s="15">
        <f>performance_data[[#This Row],[latest_value]]-performance_data[[#This Row],[starting_value]]</f>
        <v>-441466.24</v>
      </c>
      <c r="R1663" s="15">
        <f>performance_data[[#This Row],[net_inflows]]-performance_data[[#This Row],[net_outflows]]</f>
        <v>-6253.27</v>
      </c>
      <c r="S1663" s="15" t="str">
        <f>IF(performance_data[[#This Row],[net_inflows]]&gt;AVERAGE(performance_data[net_inflows]),"High","Low")</f>
        <v>Low</v>
      </c>
      <c r="T1663" s="15">
        <f>AVERAGEIF(performance_data[inflow_flag],performance_data[[#This Row],[inflow_flag]],performance_data[return_percentage])</f>
        <v>5.0457846277021572</v>
      </c>
      <c r="U1663" s="17">
        <f>IF(performance_data[[#This Row],[return_percentage]]&lt;performance_data[[#This Row],[benchmark_return]],1,0)</f>
        <v>1</v>
      </c>
      <c r="V1663" s="17">
        <f>COUNTIFS(performance_data[portfolio_id],performance_data[[#This Row],[portfolio_id]])</f>
        <v>29</v>
      </c>
      <c r="W1663" s="17">
        <f>COUNTIFS(performance_data[portfolio_id],performance_data[[#This Row],[portfolio_id]],
          performance_data[return_flag],1)</f>
        <v>14</v>
      </c>
      <c r="X1663" s="15">
        <f>performance_data[[#This Row],[underperform_flag_count]]/performance_data[[#This Row],[totalportfoliocount]]</f>
        <v>0.48275862068965519</v>
      </c>
    </row>
    <row r="1664" spans="1:24" x14ac:dyDescent="0.3">
      <c r="A1664">
        <v>3900</v>
      </c>
      <c r="B1664" s="1">
        <v>45032</v>
      </c>
      <c r="C1664">
        <v>192466.35</v>
      </c>
      <c r="D1664">
        <v>7.67</v>
      </c>
      <c r="E1664">
        <v>6.44</v>
      </c>
      <c r="F1664">
        <v>8430.5</v>
      </c>
      <c r="G1664">
        <v>14299.96</v>
      </c>
      <c r="H1664" t="s">
        <v>2213</v>
      </c>
      <c r="I1664" t="s">
        <v>2211</v>
      </c>
      <c r="J1664">
        <v>4</v>
      </c>
      <c r="K1664" t="s">
        <v>2216</v>
      </c>
      <c r="L1664" t="str">
        <f>IF(performance_data[[#This Row],[return_percentage]]&gt;=performance_data[[#This Row],[benchmark_return]],"Higher","Lower")</f>
        <v>Higher</v>
      </c>
      <c r="M1664" s="14">
        <f xml:space="preserve"> _xlfn.MAXIFS(performance_data[date],performance_data[portfolio_id],performance_data[[#This Row],[portfolio_id]])</f>
        <v>45487</v>
      </c>
      <c r="N1664" s="14">
        <f xml:space="preserve"> _xlfn.MINIFS(performance_data[date],performance_data[portfolio_id],performance_data[[#This Row],[portfolio_id]])</f>
        <v>44880</v>
      </c>
      <c r="O1664" s="15">
        <f>_xlfn.MAXIFS(performance_data[portfolio_value],performance_data[portfolio_id],performance_data[[#This Row],[portfolio_id]],performance_data[date],performance_data[[#This Row],[latest_date]])</f>
        <v>48861.17</v>
      </c>
      <c r="P1664" s="15">
        <f>_xlfn.MAXIFS(performance_data[portfolio_value],performance_data[portfolio_id],performance_data[[#This Row],[portfolio_id]],performance_data[date],performance_data[[#This Row],[starting_date]])</f>
        <v>490327.41</v>
      </c>
      <c r="Q1664" s="15">
        <f>performance_data[[#This Row],[latest_value]]-performance_data[[#This Row],[starting_value]]</f>
        <v>-441466.24</v>
      </c>
      <c r="R1664" s="15">
        <f>performance_data[[#This Row],[net_inflows]]-performance_data[[#This Row],[net_outflows]]</f>
        <v>-5869.4599999999991</v>
      </c>
      <c r="S1664" s="15" t="str">
        <f>IF(performance_data[[#This Row],[net_inflows]]&gt;AVERAGE(performance_data[net_inflows]),"High","Low")</f>
        <v>Low</v>
      </c>
      <c r="T1664" s="15">
        <f>AVERAGEIF(performance_data[inflow_flag],performance_data[[#This Row],[inflow_flag]],performance_data[return_percentage])</f>
        <v>5.0457846277021572</v>
      </c>
      <c r="U1664" s="17">
        <f>IF(performance_data[[#This Row],[return_percentage]]&lt;performance_data[[#This Row],[benchmark_return]],1,0)</f>
        <v>0</v>
      </c>
      <c r="V1664" s="17">
        <f>COUNTIFS(performance_data[portfolio_id],performance_data[[#This Row],[portfolio_id]])</f>
        <v>29</v>
      </c>
      <c r="W1664" s="17">
        <f>COUNTIFS(performance_data[portfolio_id],performance_data[[#This Row],[portfolio_id]],
          performance_data[return_flag],1)</f>
        <v>14</v>
      </c>
      <c r="X1664" s="15">
        <f>performance_data[[#This Row],[underperform_flag_count]]/performance_data[[#This Row],[totalportfoliocount]]</f>
        <v>0.48275862068965519</v>
      </c>
    </row>
    <row r="1665" spans="1:24" x14ac:dyDescent="0.3">
      <c r="A1665">
        <v>3900</v>
      </c>
      <c r="B1665" s="1">
        <v>45430</v>
      </c>
      <c r="C1665">
        <v>254399.68</v>
      </c>
      <c r="D1665">
        <v>18.34</v>
      </c>
      <c r="E1665">
        <v>16.23</v>
      </c>
      <c r="F1665">
        <v>15984.99</v>
      </c>
      <c r="G1665">
        <v>6038.54</v>
      </c>
      <c r="H1665" t="s">
        <v>2205</v>
      </c>
      <c r="I1665" t="s">
        <v>2211</v>
      </c>
      <c r="J1665">
        <v>5</v>
      </c>
      <c r="K1665" t="s">
        <v>2223</v>
      </c>
      <c r="L1665" t="str">
        <f>IF(performance_data[[#This Row],[return_percentage]]&gt;=performance_data[[#This Row],[benchmark_return]],"Higher","Lower")</f>
        <v>Higher</v>
      </c>
      <c r="M1665" s="14">
        <f xml:space="preserve"> _xlfn.MAXIFS(performance_data[date],performance_data[portfolio_id],performance_data[[#This Row],[portfolio_id]])</f>
        <v>45487</v>
      </c>
      <c r="N1665" s="14">
        <f xml:space="preserve"> _xlfn.MINIFS(performance_data[date],performance_data[portfolio_id],performance_data[[#This Row],[portfolio_id]])</f>
        <v>44880</v>
      </c>
      <c r="O1665" s="15">
        <f>_xlfn.MAXIFS(performance_data[portfolio_value],performance_data[portfolio_id],performance_data[[#This Row],[portfolio_id]],performance_data[date],performance_data[[#This Row],[latest_date]])</f>
        <v>48861.17</v>
      </c>
      <c r="P1665" s="15">
        <f>_xlfn.MAXIFS(performance_data[portfolio_value],performance_data[portfolio_id],performance_data[[#This Row],[portfolio_id]],performance_data[date],performance_data[[#This Row],[starting_date]])</f>
        <v>490327.41</v>
      </c>
      <c r="Q1665" s="15">
        <f>performance_data[[#This Row],[latest_value]]-performance_data[[#This Row],[starting_value]]</f>
        <v>-441466.24</v>
      </c>
      <c r="R1665" s="15">
        <f>performance_data[[#This Row],[net_inflows]]-performance_data[[#This Row],[net_outflows]]</f>
        <v>9946.4500000000007</v>
      </c>
      <c r="S1665" s="15" t="str">
        <f>IF(performance_data[[#This Row],[net_inflows]]&gt;AVERAGE(performance_data[net_inflows]),"High","Low")</f>
        <v>High</v>
      </c>
      <c r="T1665" s="15">
        <f>AVERAGEIF(performance_data[inflow_flag],performance_data[[#This Row],[inflow_flag]],performance_data[return_percentage])</f>
        <v>4.8467905675459724</v>
      </c>
      <c r="U1665" s="17">
        <f>IF(performance_data[[#This Row],[return_percentage]]&lt;performance_data[[#This Row],[benchmark_return]],1,0)</f>
        <v>0</v>
      </c>
      <c r="V1665" s="17">
        <f>COUNTIFS(performance_data[portfolio_id],performance_data[[#This Row],[portfolio_id]])</f>
        <v>29</v>
      </c>
      <c r="W1665" s="17">
        <f>COUNTIFS(performance_data[portfolio_id],performance_data[[#This Row],[portfolio_id]],
          performance_data[return_flag],1)</f>
        <v>14</v>
      </c>
      <c r="X1665" s="15">
        <f>performance_data[[#This Row],[underperform_flag_count]]/performance_data[[#This Row],[totalportfoliocount]]</f>
        <v>0.48275862068965519</v>
      </c>
    </row>
    <row r="1666" spans="1:24" x14ac:dyDescent="0.3">
      <c r="A1666">
        <v>3900</v>
      </c>
      <c r="B1666" s="1">
        <v>44996</v>
      </c>
      <c r="C1666">
        <v>342292.16</v>
      </c>
      <c r="D1666">
        <v>-5.25</v>
      </c>
      <c r="E1666">
        <v>-6.12</v>
      </c>
      <c r="F1666">
        <v>1523.35</v>
      </c>
      <c r="G1666">
        <v>612.69000000000005</v>
      </c>
      <c r="H1666" t="s">
        <v>2213</v>
      </c>
      <c r="I1666" t="s">
        <v>2206</v>
      </c>
      <c r="J1666">
        <v>3</v>
      </c>
      <c r="K1666" t="s">
        <v>2222</v>
      </c>
      <c r="L1666" t="str">
        <f>IF(performance_data[[#This Row],[return_percentage]]&gt;=performance_data[[#This Row],[benchmark_return]],"Higher","Lower")</f>
        <v>Higher</v>
      </c>
      <c r="M1666" s="14">
        <f xml:space="preserve"> _xlfn.MAXIFS(performance_data[date],performance_data[portfolio_id],performance_data[[#This Row],[portfolio_id]])</f>
        <v>45487</v>
      </c>
      <c r="N1666" s="14">
        <f xml:space="preserve"> _xlfn.MINIFS(performance_data[date],performance_data[portfolio_id],performance_data[[#This Row],[portfolio_id]])</f>
        <v>44880</v>
      </c>
      <c r="O1666" s="15">
        <f>_xlfn.MAXIFS(performance_data[portfolio_value],performance_data[portfolio_id],performance_data[[#This Row],[portfolio_id]],performance_data[date],performance_data[[#This Row],[latest_date]])</f>
        <v>48861.17</v>
      </c>
      <c r="P1666" s="15">
        <f>_xlfn.MAXIFS(performance_data[portfolio_value],performance_data[portfolio_id],performance_data[[#This Row],[portfolio_id]],performance_data[date],performance_data[[#This Row],[starting_date]])</f>
        <v>490327.41</v>
      </c>
      <c r="Q1666" s="15">
        <f>performance_data[[#This Row],[latest_value]]-performance_data[[#This Row],[starting_value]]</f>
        <v>-441466.24</v>
      </c>
      <c r="R1666" s="15">
        <f>performance_data[[#This Row],[net_inflows]]-performance_data[[#This Row],[net_outflows]]</f>
        <v>910.65999999999985</v>
      </c>
      <c r="S1666" s="15" t="str">
        <f>IF(performance_data[[#This Row],[net_inflows]]&gt;AVERAGE(performance_data[net_inflows]),"High","Low")</f>
        <v>Low</v>
      </c>
      <c r="T1666" s="15">
        <f>AVERAGEIF(performance_data[inflow_flag],performance_data[[#This Row],[inflow_flag]],performance_data[return_percentage])</f>
        <v>5.0457846277021572</v>
      </c>
      <c r="U1666" s="17">
        <f>IF(performance_data[[#This Row],[return_percentage]]&lt;performance_data[[#This Row],[benchmark_return]],1,0)</f>
        <v>0</v>
      </c>
      <c r="V1666" s="17">
        <f>COUNTIFS(performance_data[portfolio_id],performance_data[[#This Row],[portfolio_id]])</f>
        <v>29</v>
      </c>
      <c r="W1666" s="17">
        <f>COUNTIFS(performance_data[portfolio_id],performance_data[[#This Row],[portfolio_id]],
          performance_data[return_flag],1)</f>
        <v>14</v>
      </c>
      <c r="X1666" s="15">
        <f>performance_data[[#This Row],[underperform_flag_count]]/performance_data[[#This Row],[totalportfoliocount]]</f>
        <v>0.48275862068965519</v>
      </c>
    </row>
    <row r="1667" spans="1:24" x14ac:dyDescent="0.3">
      <c r="A1667">
        <v>3900</v>
      </c>
      <c r="B1667" s="1">
        <v>45397</v>
      </c>
      <c r="C1667">
        <v>42052.08</v>
      </c>
      <c r="D1667">
        <v>4.91</v>
      </c>
      <c r="E1667">
        <v>4.1399999999999997</v>
      </c>
      <c r="F1667">
        <v>9738</v>
      </c>
      <c r="G1667">
        <v>16536.88</v>
      </c>
      <c r="H1667" t="s">
        <v>2205</v>
      </c>
      <c r="I1667" t="s">
        <v>2211</v>
      </c>
      <c r="J1667">
        <v>4</v>
      </c>
      <c r="K1667" t="s">
        <v>2216</v>
      </c>
      <c r="L1667" t="str">
        <f>IF(performance_data[[#This Row],[return_percentage]]&gt;=performance_data[[#This Row],[benchmark_return]],"Higher","Lower")</f>
        <v>Higher</v>
      </c>
      <c r="M1667" s="14">
        <f xml:space="preserve"> _xlfn.MAXIFS(performance_data[date],performance_data[portfolio_id],performance_data[[#This Row],[portfolio_id]])</f>
        <v>45487</v>
      </c>
      <c r="N1667" s="14">
        <f xml:space="preserve"> _xlfn.MINIFS(performance_data[date],performance_data[portfolio_id],performance_data[[#This Row],[portfolio_id]])</f>
        <v>44880</v>
      </c>
      <c r="O1667" s="15">
        <f>_xlfn.MAXIFS(performance_data[portfolio_value],performance_data[portfolio_id],performance_data[[#This Row],[portfolio_id]],performance_data[date],performance_data[[#This Row],[latest_date]])</f>
        <v>48861.17</v>
      </c>
      <c r="P1667" s="15">
        <f>_xlfn.MAXIFS(performance_data[portfolio_value],performance_data[portfolio_id],performance_data[[#This Row],[portfolio_id]],performance_data[date],performance_data[[#This Row],[starting_date]])</f>
        <v>490327.41</v>
      </c>
      <c r="Q1667" s="15">
        <f>performance_data[[#This Row],[latest_value]]-performance_data[[#This Row],[starting_value]]</f>
        <v>-441466.24</v>
      </c>
      <c r="R1667" s="15">
        <f>performance_data[[#This Row],[net_inflows]]-performance_data[[#This Row],[net_outflows]]</f>
        <v>-6798.880000000001</v>
      </c>
      <c r="S1667" s="15" t="str">
        <f>IF(performance_data[[#This Row],[net_inflows]]&gt;AVERAGE(performance_data[net_inflows]),"High","Low")</f>
        <v>Low</v>
      </c>
      <c r="T1667" s="15">
        <f>AVERAGEIF(performance_data[inflow_flag],performance_data[[#This Row],[inflow_flag]],performance_data[return_percentage])</f>
        <v>5.0457846277021572</v>
      </c>
      <c r="U1667" s="17">
        <f>IF(performance_data[[#This Row],[return_percentage]]&lt;performance_data[[#This Row],[benchmark_return]],1,0)</f>
        <v>0</v>
      </c>
      <c r="V1667" s="17">
        <f>COUNTIFS(performance_data[portfolio_id],performance_data[[#This Row],[portfolio_id]])</f>
        <v>29</v>
      </c>
      <c r="W1667" s="17">
        <f>COUNTIFS(performance_data[portfolio_id],performance_data[[#This Row],[portfolio_id]],
          performance_data[return_flag],1)</f>
        <v>14</v>
      </c>
      <c r="X1667" s="15">
        <f>performance_data[[#This Row],[underperform_flag_count]]/performance_data[[#This Row],[totalportfoliocount]]</f>
        <v>0.48275862068965519</v>
      </c>
    </row>
    <row r="1668" spans="1:24" x14ac:dyDescent="0.3">
      <c r="A1668">
        <v>3900</v>
      </c>
      <c r="B1668" s="1">
        <v>44961</v>
      </c>
      <c r="C1668">
        <v>28669.05</v>
      </c>
      <c r="D1668">
        <v>-4.49</v>
      </c>
      <c r="E1668">
        <v>-5.31</v>
      </c>
      <c r="F1668">
        <v>9350.68</v>
      </c>
      <c r="G1668">
        <v>6650.68</v>
      </c>
      <c r="H1668" t="s">
        <v>2213</v>
      </c>
      <c r="I1668" t="s">
        <v>2206</v>
      </c>
      <c r="J1668">
        <v>2</v>
      </c>
      <c r="K1668" t="s">
        <v>2226</v>
      </c>
      <c r="L1668" t="str">
        <f>IF(performance_data[[#This Row],[return_percentage]]&gt;=performance_data[[#This Row],[benchmark_return]],"Higher","Lower")</f>
        <v>Higher</v>
      </c>
      <c r="M1668" s="14">
        <f xml:space="preserve"> _xlfn.MAXIFS(performance_data[date],performance_data[portfolio_id],performance_data[[#This Row],[portfolio_id]])</f>
        <v>45487</v>
      </c>
      <c r="N1668" s="14">
        <f xml:space="preserve"> _xlfn.MINIFS(performance_data[date],performance_data[portfolio_id],performance_data[[#This Row],[portfolio_id]])</f>
        <v>44880</v>
      </c>
      <c r="O1668" s="15">
        <f>_xlfn.MAXIFS(performance_data[portfolio_value],performance_data[portfolio_id],performance_data[[#This Row],[portfolio_id]],performance_data[date],performance_data[[#This Row],[latest_date]])</f>
        <v>48861.17</v>
      </c>
      <c r="P1668" s="15">
        <f>_xlfn.MAXIFS(performance_data[portfolio_value],performance_data[portfolio_id],performance_data[[#This Row],[portfolio_id]],performance_data[date],performance_data[[#This Row],[starting_date]])</f>
        <v>490327.41</v>
      </c>
      <c r="Q1668" s="15">
        <f>performance_data[[#This Row],[latest_value]]-performance_data[[#This Row],[starting_value]]</f>
        <v>-441466.24</v>
      </c>
      <c r="R1668" s="15">
        <f>performance_data[[#This Row],[net_inflows]]-performance_data[[#This Row],[net_outflows]]</f>
        <v>2700</v>
      </c>
      <c r="S1668" s="15" t="str">
        <f>IF(performance_data[[#This Row],[net_inflows]]&gt;AVERAGE(performance_data[net_inflows]),"High","Low")</f>
        <v>Low</v>
      </c>
      <c r="T1668" s="15">
        <f>AVERAGEIF(performance_data[inflow_flag],performance_data[[#This Row],[inflow_flag]],performance_data[return_percentage])</f>
        <v>5.0457846277021572</v>
      </c>
      <c r="U1668" s="17">
        <f>IF(performance_data[[#This Row],[return_percentage]]&lt;performance_data[[#This Row],[benchmark_return]],1,0)</f>
        <v>0</v>
      </c>
      <c r="V1668" s="17">
        <f>COUNTIFS(performance_data[portfolio_id],performance_data[[#This Row],[portfolio_id]])</f>
        <v>29</v>
      </c>
      <c r="W1668" s="17">
        <f>COUNTIFS(performance_data[portfolio_id],performance_data[[#This Row],[portfolio_id]],
          performance_data[return_flag],1)</f>
        <v>14</v>
      </c>
      <c r="X1668" s="15">
        <f>performance_data[[#This Row],[underperform_flag_count]]/performance_data[[#This Row],[totalportfoliocount]]</f>
        <v>0.48275862068965519</v>
      </c>
    </row>
    <row r="1669" spans="1:24" x14ac:dyDescent="0.3">
      <c r="A1669">
        <v>3900</v>
      </c>
      <c r="B1669" s="1">
        <v>45487</v>
      </c>
      <c r="C1669">
        <v>48861.17</v>
      </c>
      <c r="D1669">
        <v>11.86</v>
      </c>
      <c r="E1669">
        <v>12.72</v>
      </c>
      <c r="F1669">
        <v>5413.89</v>
      </c>
      <c r="G1669">
        <v>4038.26</v>
      </c>
      <c r="H1669" t="s">
        <v>2205</v>
      </c>
      <c r="I1669" t="s">
        <v>2209</v>
      </c>
      <c r="J1669">
        <v>7</v>
      </c>
      <c r="K1669" t="s">
        <v>2210</v>
      </c>
      <c r="L1669" t="str">
        <f>IF(performance_data[[#This Row],[return_percentage]]&gt;=performance_data[[#This Row],[benchmark_return]],"Higher","Lower")</f>
        <v>Lower</v>
      </c>
      <c r="M1669" s="14">
        <f xml:space="preserve"> _xlfn.MAXIFS(performance_data[date],performance_data[portfolio_id],performance_data[[#This Row],[portfolio_id]])</f>
        <v>45487</v>
      </c>
      <c r="N1669" s="14">
        <f xml:space="preserve"> _xlfn.MINIFS(performance_data[date],performance_data[portfolio_id],performance_data[[#This Row],[portfolio_id]])</f>
        <v>44880</v>
      </c>
      <c r="O1669" s="15">
        <f>_xlfn.MAXIFS(performance_data[portfolio_value],performance_data[portfolio_id],performance_data[[#This Row],[portfolio_id]],performance_data[date],performance_data[[#This Row],[latest_date]])</f>
        <v>48861.17</v>
      </c>
      <c r="P1669" s="15">
        <f>_xlfn.MAXIFS(performance_data[portfolio_value],performance_data[portfolio_id],performance_data[[#This Row],[portfolio_id]],performance_data[date],performance_data[[#This Row],[starting_date]])</f>
        <v>490327.41</v>
      </c>
      <c r="Q1669" s="15">
        <f>performance_data[[#This Row],[latest_value]]-performance_data[[#This Row],[starting_value]]</f>
        <v>-441466.24</v>
      </c>
      <c r="R1669" s="15">
        <f>performance_data[[#This Row],[net_inflows]]-performance_data[[#This Row],[net_outflows]]</f>
        <v>1375.63</v>
      </c>
      <c r="S1669" s="15" t="str">
        <f>IF(performance_data[[#This Row],[net_inflows]]&gt;AVERAGE(performance_data[net_inflows]),"High","Low")</f>
        <v>Low</v>
      </c>
      <c r="T1669" s="15">
        <f>AVERAGEIF(performance_data[inflow_flag],performance_data[[#This Row],[inflow_flag]],performance_data[return_percentage])</f>
        <v>5.0457846277021572</v>
      </c>
      <c r="U1669" s="17">
        <f>IF(performance_data[[#This Row],[return_percentage]]&lt;performance_data[[#This Row],[benchmark_return]],1,0)</f>
        <v>1</v>
      </c>
      <c r="V1669" s="17">
        <f>COUNTIFS(performance_data[portfolio_id],performance_data[[#This Row],[portfolio_id]])</f>
        <v>29</v>
      </c>
      <c r="W1669" s="17">
        <f>COUNTIFS(performance_data[portfolio_id],performance_data[[#This Row],[portfolio_id]],
          performance_data[return_flag],1)</f>
        <v>14</v>
      </c>
      <c r="X1669" s="15">
        <f>performance_data[[#This Row],[underperform_flag_count]]/performance_data[[#This Row],[totalportfoliocount]]</f>
        <v>0.48275862068965519</v>
      </c>
    </row>
    <row r="1670" spans="1:24" x14ac:dyDescent="0.3">
      <c r="A1670">
        <v>3900</v>
      </c>
      <c r="B1670" s="1">
        <v>45013</v>
      </c>
      <c r="C1670">
        <v>99016.08</v>
      </c>
      <c r="D1670">
        <v>7.55</v>
      </c>
      <c r="E1670">
        <v>8.89</v>
      </c>
      <c r="F1670">
        <v>4118.04</v>
      </c>
      <c r="G1670">
        <v>10313.91</v>
      </c>
      <c r="H1670" t="s">
        <v>2213</v>
      </c>
      <c r="I1670" t="s">
        <v>2206</v>
      </c>
      <c r="J1670">
        <v>3</v>
      </c>
      <c r="K1670" t="s">
        <v>2222</v>
      </c>
      <c r="L1670" t="str">
        <f>IF(performance_data[[#This Row],[return_percentage]]&gt;=performance_data[[#This Row],[benchmark_return]],"Higher","Lower")</f>
        <v>Lower</v>
      </c>
      <c r="M1670" s="14">
        <f xml:space="preserve"> _xlfn.MAXIFS(performance_data[date],performance_data[portfolio_id],performance_data[[#This Row],[portfolio_id]])</f>
        <v>45487</v>
      </c>
      <c r="N1670" s="14">
        <f xml:space="preserve"> _xlfn.MINIFS(performance_data[date],performance_data[portfolio_id],performance_data[[#This Row],[portfolio_id]])</f>
        <v>44880</v>
      </c>
      <c r="O1670" s="15">
        <f>_xlfn.MAXIFS(performance_data[portfolio_value],performance_data[portfolio_id],performance_data[[#This Row],[portfolio_id]],performance_data[date],performance_data[[#This Row],[latest_date]])</f>
        <v>48861.17</v>
      </c>
      <c r="P1670" s="15">
        <f>_xlfn.MAXIFS(performance_data[portfolio_value],performance_data[portfolio_id],performance_data[[#This Row],[portfolio_id]],performance_data[date],performance_data[[#This Row],[starting_date]])</f>
        <v>490327.41</v>
      </c>
      <c r="Q1670" s="15">
        <f>performance_data[[#This Row],[latest_value]]-performance_data[[#This Row],[starting_value]]</f>
        <v>-441466.24</v>
      </c>
      <c r="R1670" s="15">
        <f>performance_data[[#This Row],[net_inflows]]-performance_data[[#This Row],[net_outflows]]</f>
        <v>-6195.87</v>
      </c>
      <c r="S1670" s="15" t="str">
        <f>IF(performance_data[[#This Row],[net_inflows]]&gt;AVERAGE(performance_data[net_inflows]),"High","Low")</f>
        <v>Low</v>
      </c>
      <c r="T1670" s="15">
        <f>AVERAGEIF(performance_data[inflow_flag],performance_data[[#This Row],[inflow_flag]],performance_data[return_percentage])</f>
        <v>5.0457846277021572</v>
      </c>
      <c r="U1670" s="17">
        <f>IF(performance_data[[#This Row],[return_percentage]]&lt;performance_data[[#This Row],[benchmark_return]],1,0)</f>
        <v>1</v>
      </c>
      <c r="V1670" s="17">
        <f>COUNTIFS(performance_data[portfolio_id],performance_data[[#This Row],[portfolio_id]])</f>
        <v>29</v>
      </c>
      <c r="W1670" s="17">
        <f>COUNTIFS(performance_data[portfolio_id],performance_data[[#This Row],[portfolio_id]],
          performance_data[return_flag],1)</f>
        <v>14</v>
      </c>
      <c r="X1670" s="15">
        <f>performance_data[[#This Row],[underperform_flag_count]]/performance_data[[#This Row],[totalportfoliocount]]</f>
        <v>0.48275862068965519</v>
      </c>
    </row>
    <row r="1671" spans="1:24" x14ac:dyDescent="0.3">
      <c r="A1671">
        <v>3900</v>
      </c>
      <c r="B1671" s="1">
        <v>45188</v>
      </c>
      <c r="C1671">
        <v>142568.78</v>
      </c>
      <c r="D1671">
        <v>10.81</v>
      </c>
      <c r="E1671">
        <v>12.32</v>
      </c>
      <c r="F1671">
        <v>11967.41</v>
      </c>
      <c r="G1671">
        <v>1357.67</v>
      </c>
      <c r="H1671" t="s">
        <v>2213</v>
      </c>
      <c r="I1671" t="s">
        <v>2209</v>
      </c>
      <c r="J1671">
        <v>9</v>
      </c>
      <c r="K1671" t="s">
        <v>2221</v>
      </c>
      <c r="L1671" t="str">
        <f>IF(performance_data[[#This Row],[return_percentage]]&gt;=performance_data[[#This Row],[benchmark_return]],"Higher","Lower")</f>
        <v>Lower</v>
      </c>
      <c r="M1671" s="14">
        <f xml:space="preserve"> _xlfn.MAXIFS(performance_data[date],performance_data[portfolio_id],performance_data[[#This Row],[portfolio_id]])</f>
        <v>45487</v>
      </c>
      <c r="N1671" s="14">
        <f xml:space="preserve"> _xlfn.MINIFS(performance_data[date],performance_data[portfolio_id],performance_data[[#This Row],[portfolio_id]])</f>
        <v>44880</v>
      </c>
      <c r="O1671" s="15">
        <f>_xlfn.MAXIFS(performance_data[portfolio_value],performance_data[portfolio_id],performance_data[[#This Row],[portfolio_id]],performance_data[date],performance_data[[#This Row],[latest_date]])</f>
        <v>48861.17</v>
      </c>
      <c r="P1671" s="15">
        <f>_xlfn.MAXIFS(performance_data[portfolio_value],performance_data[portfolio_id],performance_data[[#This Row],[portfolio_id]],performance_data[date],performance_data[[#This Row],[starting_date]])</f>
        <v>490327.41</v>
      </c>
      <c r="Q1671" s="15">
        <f>performance_data[[#This Row],[latest_value]]-performance_data[[#This Row],[starting_value]]</f>
        <v>-441466.24</v>
      </c>
      <c r="R1671" s="15">
        <f>performance_data[[#This Row],[net_inflows]]-performance_data[[#This Row],[net_outflows]]</f>
        <v>10609.74</v>
      </c>
      <c r="S1671" s="15" t="str">
        <f>IF(performance_data[[#This Row],[net_inflows]]&gt;AVERAGE(performance_data[net_inflows]),"High","Low")</f>
        <v>High</v>
      </c>
      <c r="T1671" s="15">
        <f>AVERAGEIF(performance_data[inflow_flag],performance_data[[#This Row],[inflow_flag]],performance_data[return_percentage])</f>
        <v>4.8467905675459724</v>
      </c>
      <c r="U1671" s="17">
        <f>IF(performance_data[[#This Row],[return_percentage]]&lt;performance_data[[#This Row],[benchmark_return]],1,0)</f>
        <v>1</v>
      </c>
      <c r="V1671" s="17">
        <f>COUNTIFS(performance_data[portfolio_id],performance_data[[#This Row],[portfolio_id]])</f>
        <v>29</v>
      </c>
      <c r="W1671" s="17">
        <f>COUNTIFS(performance_data[portfolio_id],performance_data[[#This Row],[portfolio_id]],
          performance_data[return_flag],1)</f>
        <v>14</v>
      </c>
      <c r="X1671" s="15">
        <f>performance_data[[#This Row],[underperform_flag_count]]/performance_data[[#This Row],[totalportfoliocount]]</f>
        <v>0.48275862068965519</v>
      </c>
    </row>
    <row r="1672" spans="1:24" x14ac:dyDescent="0.3">
      <c r="A1672">
        <v>3900</v>
      </c>
      <c r="B1672" s="1">
        <v>45241</v>
      </c>
      <c r="C1672">
        <v>390913.75</v>
      </c>
      <c r="D1672">
        <v>-7.69</v>
      </c>
      <c r="E1672">
        <v>-9</v>
      </c>
      <c r="F1672">
        <v>631.33000000000004</v>
      </c>
      <c r="G1672">
        <v>2503.85</v>
      </c>
      <c r="H1672" t="s">
        <v>2213</v>
      </c>
      <c r="I1672" t="s">
        <v>2217</v>
      </c>
      <c r="J1672">
        <v>11</v>
      </c>
      <c r="K1672" t="s">
        <v>2219</v>
      </c>
      <c r="L1672" t="str">
        <f>IF(performance_data[[#This Row],[return_percentage]]&gt;=performance_data[[#This Row],[benchmark_return]],"Higher","Lower")</f>
        <v>Higher</v>
      </c>
      <c r="M1672" s="14">
        <f xml:space="preserve"> _xlfn.MAXIFS(performance_data[date],performance_data[portfolio_id],performance_data[[#This Row],[portfolio_id]])</f>
        <v>45487</v>
      </c>
      <c r="N1672" s="14">
        <f xml:space="preserve"> _xlfn.MINIFS(performance_data[date],performance_data[portfolio_id],performance_data[[#This Row],[portfolio_id]])</f>
        <v>44880</v>
      </c>
      <c r="O1672" s="15">
        <f>_xlfn.MAXIFS(performance_data[portfolio_value],performance_data[portfolio_id],performance_data[[#This Row],[portfolio_id]],performance_data[date],performance_data[[#This Row],[latest_date]])</f>
        <v>48861.17</v>
      </c>
      <c r="P1672" s="15">
        <f>_xlfn.MAXIFS(performance_data[portfolio_value],performance_data[portfolio_id],performance_data[[#This Row],[portfolio_id]],performance_data[date],performance_data[[#This Row],[starting_date]])</f>
        <v>490327.41</v>
      </c>
      <c r="Q1672" s="15">
        <f>performance_data[[#This Row],[latest_value]]-performance_data[[#This Row],[starting_value]]</f>
        <v>-441466.24</v>
      </c>
      <c r="R1672" s="15">
        <f>performance_data[[#This Row],[net_inflows]]-performance_data[[#This Row],[net_outflows]]</f>
        <v>-1872.52</v>
      </c>
      <c r="S1672" s="15" t="str">
        <f>IF(performance_data[[#This Row],[net_inflows]]&gt;AVERAGE(performance_data[net_inflows]),"High","Low")</f>
        <v>Low</v>
      </c>
      <c r="T1672" s="15">
        <f>AVERAGEIF(performance_data[inflow_flag],performance_data[[#This Row],[inflow_flag]],performance_data[return_percentage])</f>
        <v>5.0457846277021572</v>
      </c>
      <c r="U1672" s="17">
        <f>IF(performance_data[[#This Row],[return_percentage]]&lt;performance_data[[#This Row],[benchmark_return]],1,0)</f>
        <v>0</v>
      </c>
      <c r="V1672" s="17">
        <f>COUNTIFS(performance_data[portfolio_id],performance_data[[#This Row],[portfolio_id]])</f>
        <v>29</v>
      </c>
      <c r="W1672" s="17">
        <f>COUNTIFS(performance_data[portfolio_id],performance_data[[#This Row],[portfolio_id]],
          performance_data[return_flag],1)</f>
        <v>14</v>
      </c>
      <c r="X1672" s="15">
        <f>performance_data[[#This Row],[underperform_flag_count]]/performance_data[[#This Row],[totalportfoliocount]]</f>
        <v>0.48275862068965519</v>
      </c>
    </row>
    <row r="1673" spans="1:24" x14ac:dyDescent="0.3">
      <c r="A1673">
        <v>3900</v>
      </c>
      <c r="B1673" s="1">
        <v>45370</v>
      </c>
      <c r="C1673">
        <v>227203.20000000001</v>
      </c>
      <c r="D1673">
        <v>11.97</v>
      </c>
      <c r="E1673">
        <v>11.99</v>
      </c>
      <c r="F1673">
        <v>597.27</v>
      </c>
      <c r="G1673">
        <v>8224.06</v>
      </c>
      <c r="H1673" t="s">
        <v>2205</v>
      </c>
      <c r="I1673" t="s">
        <v>2206</v>
      </c>
      <c r="J1673">
        <v>3</v>
      </c>
      <c r="K1673" t="s">
        <v>2222</v>
      </c>
      <c r="L1673" t="str">
        <f>IF(performance_data[[#This Row],[return_percentage]]&gt;=performance_data[[#This Row],[benchmark_return]],"Higher","Lower")</f>
        <v>Lower</v>
      </c>
      <c r="M1673" s="14">
        <f xml:space="preserve"> _xlfn.MAXIFS(performance_data[date],performance_data[portfolio_id],performance_data[[#This Row],[portfolio_id]])</f>
        <v>45487</v>
      </c>
      <c r="N1673" s="14">
        <f xml:space="preserve"> _xlfn.MINIFS(performance_data[date],performance_data[portfolio_id],performance_data[[#This Row],[portfolio_id]])</f>
        <v>44880</v>
      </c>
      <c r="O1673" s="15">
        <f>_xlfn.MAXIFS(performance_data[portfolio_value],performance_data[portfolio_id],performance_data[[#This Row],[portfolio_id]],performance_data[date],performance_data[[#This Row],[latest_date]])</f>
        <v>48861.17</v>
      </c>
      <c r="P1673" s="15">
        <f>_xlfn.MAXIFS(performance_data[portfolio_value],performance_data[portfolio_id],performance_data[[#This Row],[portfolio_id]],performance_data[date],performance_data[[#This Row],[starting_date]])</f>
        <v>490327.41</v>
      </c>
      <c r="Q1673" s="15">
        <f>performance_data[[#This Row],[latest_value]]-performance_data[[#This Row],[starting_value]]</f>
        <v>-441466.24</v>
      </c>
      <c r="R1673" s="15">
        <f>performance_data[[#This Row],[net_inflows]]-performance_data[[#This Row],[net_outflows]]</f>
        <v>-7626.7899999999991</v>
      </c>
      <c r="S1673" s="15" t="str">
        <f>IF(performance_data[[#This Row],[net_inflows]]&gt;AVERAGE(performance_data[net_inflows]),"High","Low")</f>
        <v>Low</v>
      </c>
      <c r="T1673" s="15">
        <f>AVERAGEIF(performance_data[inflow_flag],performance_data[[#This Row],[inflow_flag]],performance_data[return_percentage])</f>
        <v>5.0457846277021572</v>
      </c>
      <c r="U1673" s="17">
        <f>IF(performance_data[[#This Row],[return_percentage]]&lt;performance_data[[#This Row],[benchmark_return]],1,0)</f>
        <v>1</v>
      </c>
      <c r="V1673" s="17">
        <f>COUNTIFS(performance_data[portfolio_id],performance_data[[#This Row],[portfolio_id]])</f>
        <v>29</v>
      </c>
      <c r="W1673" s="17">
        <f>COUNTIFS(performance_data[portfolio_id],performance_data[[#This Row],[portfolio_id]],
          performance_data[return_flag],1)</f>
        <v>14</v>
      </c>
      <c r="X1673" s="15">
        <f>performance_data[[#This Row],[underperform_flag_count]]/performance_data[[#This Row],[totalportfoliocount]]</f>
        <v>0.48275862068965519</v>
      </c>
    </row>
    <row r="1674" spans="1:24" x14ac:dyDescent="0.3">
      <c r="A1674">
        <v>3900</v>
      </c>
      <c r="B1674" s="1">
        <v>44993</v>
      </c>
      <c r="C1674">
        <v>116629.98</v>
      </c>
      <c r="D1674">
        <v>3</v>
      </c>
      <c r="E1674">
        <v>3.32</v>
      </c>
      <c r="F1674">
        <v>12179.95</v>
      </c>
      <c r="G1674">
        <v>11946.43</v>
      </c>
      <c r="H1674" t="s">
        <v>2213</v>
      </c>
      <c r="I1674" t="s">
        <v>2206</v>
      </c>
      <c r="J1674">
        <v>3</v>
      </c>
      <c r="K1674" t="s">
        <v>2222</v>
      </c>
      <c r="L1674" t="str">
        <f>IF(performance_data[[#This Row],[return_percentage]]&gt;=performance_data[[#This Row],[benchmark_return]],"Higher","Lower")</f>
        <v>Lower</v>
      </c>
      <c r="M1674" s="14">
        <f xml:space="preserve"> _xlfn.MAXIFS(performance_data[date],performance_data[portfolio_id],performance_data[[#This Row],[portfolio_id]])</f>
        <v>45487</v>
      </c>
      <c r="N1674" s="14">
        <f xml:space="preserve"> _xlfn.MINIFS(performance_data[date],performance_data[portfolio_id],performance_data[[#This Row],[portfolio_id]])</f>
        <v>44880</v>
      </c>
      <c r="O1674" s="15">
        <f>_xlfn.MAXIFS(performance_data[portfolio_value],performance_data[portfolio_id],performance_data[[#This Row],[portfolio_id]],performance_data[date],performance_data[[#This Row],[latest_date]])</f>
        <v>48861.17</v>
      </c>
      <c r="P1674" s="15">
        <f>_xlfn.MAXIFS(performance_data[portfolio_value],performance_data[portfolio_id],performance_data[[#This Row],[portfolio_id]],performance_data[date],performance_data[[#This Row],[starting_date]])</f>
        <v>490327.41</v>
      </c>
      <c r="Q1674" s="15">
        <f>performance_data[[#This Row],[latest_value]]-performance_data[[#This Row],[starting_value]]</f>
        <v>-441466.24</v>
      </c>
      <c r="R1674" s="15">
        <f>performance_data[[#This Row],[net_inflows]]-performance_data[[#This Row],[net_outflows]]</f>
        <v>233.52000000000044</v>
      </c>
      <c r="S1674" s="15" t="str">
        <f>IF(performance_data[[#This Row],[net_inflows]]&gt;AVERAGE(performance_data[net_inflows]),"High","Low")</f>
        <v>High</v>
      </c>
      <c r="T1674" s="15">
        <f>AVERAGEIF(performance_data[inflow_flag],performance_data[[#This Row],[inflow_flag]],performance_data[return_percentage])</f>
        <v>4.8467905675459724</v>
      </c>
      <c r="U1674" s="17">
        <f>IF(performance_data[[#This Row],[return_percentage]]&lt;performance_data[[#This Row],[benchmark_return]],1,0)</f>
        <v>1</v>
      </c>
      <c r="V1674" s="17">
        <f>COUNTIFS(performance_data[portfolio_id],performance_data[[#This Row],[portfolio_id]])</f>
        <v>29</v>
      </c>
      <c r="W1674" s="17">
        <f>COUNTIFS(performance_data[portfolio_id],performance_data[[#This Row],[portfolio_id]],
          performance_data[return_flag],1)</f>
        <v>14</v>
      </c>
      <c r="X1674" s="15">
        <f>performance_data[[#This Row],[underperform_flag_count]]/performance_data[[#This Row],[totalportfoliocount]]</f>
        <v>0.48275862068965519</v>
      </c>
    </row>
    <row r="1675" spans="1:24" x14ac:dyDescent="0.3">
      <c r="A1675">
        <v>3900</v>
      </c>
      <c r="B1675" s="1">
        <v>45101</v>
      </c>
      <c r="C1675">
        <v>464848.37</v>
      </c>
      <c r="D1675">
        <v>5.92</v>
      </c>
      <c r="E1675">
        <v>5.87</v>
      </c>
      <c r="F1675">
        <v>5398.23</v>
      </c>
      <c r="G1675">
        <v>483.73</v>
      </c>
      <c r="H1675" t="s">
        <v>2213</v>
      </c>
      <c r="I1675" t="s">
        <v>2211</v>
      </c>
      <c r="J1675">
        <v>6</v>
      </c>
      <c r="K1675" t="s">
        <v>2212</v>
      </c>
      <c r="L1675" t="str">
        <f>IF(performance_data[[#This Row],[return_percentage]]&gt;=performance_data[[#This Row],[benchmark_return]],"Higher","Lower")</f>
        <v>Higher</v>
      </c>
      <c r="M1675" s="14">
        <f xml:space="preserve"> _xlfn.MAXIFS(performance_data[date],performance_data[portfolio_id],performance_data[[#This Row],[portfolio_id]])</f>
        <v>45487</v>
      </c>
      <c r="N1675" s="14">
        <f xml:space="preserve"> _xlfn.MINIFS(performance_data[date],performance_data[portfolio_id],performance_data[[#This Row],[portfolio_id]])</f>
        <v>44880</v>
      </c>
      <c r="O1675" s="15">
        <f>_xlfn.MAXIFS(performance_data[portfolio_value],performance_data[portfolio_id],performance_data[[#This Row],[portfolio_id]],performance_data[date],performance_data[[#This Row],[latest_date]])</f>
        <v>48861.17</v>
      </c>
      <c r="P1675" s="15">
        <f>_xlfn.MAXIFS(performance_data[portfolio_value],performance_data[portfolio_id],performance_data[[#This Row],[portfolio_id]],performance_data[date],performance_data[[#This Row],[starting_date]])</f>
        <v>490327.41</v>
      </c>
      <c r="Q1675" s="15">
        <f>performance_data[[#This Row],[latest_value]]-performance_data[[#This Row],[starting_value]]</f>
        <v>-441466.24</v>
      </c>
      <c r="R1675" s="15">
        <f>performance_data[[#This Row],[net_inflows]]-performance_data[[#This Row],[net_outflows]]</f>
        <v>4914.5</v>
      </c>
      <c r="S1675" s="15" t="str">
        <f>IF(performance_data[[#This Row],[net_inflows]]&gt;AVERAGE(performance_data[net_inflows]),"High","Low")</f>
        <v>Low</v>
      </c>
      <c r="T1675" s="15">
        <f>AVERAGEIF(performance_data[inflow_flag],performance_data[[#This Row],[inflow_flag]],performance_data[return_percentage])</f>
        <v>5.0457846277021572</v>
      </c>
      <c r="U1675" s="17">
        <f>IF(performance_data[[#This Row],[return_percentage]]&lt;performance_data[[#This Row],[benchmark_return]],1,0)</f>
        <v>0</v>
      </c>
      <c r="V1675" s="17">
        <f>COUNTIFS(performance_data[portfolio_id],performance_data[[#This Row],[portfolio_id]])</f>
        <v>29</v>
      </c>
      <c r="W1675" s="17">
        <f>COUNTIFS(performance_data[portfolio_id],performance_data[[#This Row],[portfolio_id]],
          performance_data[return_flag],1)</f>
        <v>14</v>
      </c>
      <c r="X1675" s="15">
        <f>performance_data[[#This Row],[underperform_flag_count]]/performance_data[[#This Row],[totalportfoliocount]]</f>
        <v>0.48275862068965519</v>
      </c>
    </row>
    <row r="1676" spans="1:24" x14ac:dyDescent="0.3">
      <c r="A1676">
        <v>3900</v>
      </c>
      <c r="B1676" s="1">
        <v>45034</v>
      </c>
      <c r="C1676">
        <v>406423.41</v>
      </c>
      <c r="D1676">
        <v>1.2</v>
      </c>
      <c r="E1676">
        <v>0.98</v>
      </c>
      <c r="F1676">
        <v>8503.73</v>
      </c>
      <c r="G1676">
        <v>11024.17</v>
      </c>
      <c r="H1676" t="s">
        <v>2213</v>
      </c>
      <c r="I1676" t="s">
        <v>2211</v>
      </c>
      <c r="J1676">
        <v>4</v>
      </c>
      <c r="K1676" t="s">
        <v>2216</v>
      </c>
      <c r="L1676" t="str">
        <f>IF(performance_data[[#This Row],[return_percentage]]&gt;=performance_data[[#This Row],[benchmark_return]],"Higher","Lower")</f>
        <v>Higher</v>
      </c>
      <c r="M1676" s="14">
        <f xml:space="preserve"> _xlfn.MAXIFS(performance_data[date],performance_data[portfolio_id],performance_data[[#This Row],[portfolio_id]])</f>
        <v>45487</v>
      </c>
      <c r="N1676" s="14">
        <f xml:space="preserve"> _xlfn.MINIFS(performance_data[date],performance_data[portfolio_id],performance_data[[#This Row],[portfolio_id]])</f>
        <v>44880</v>
      </c>
      <c r="O1676" s="15">
        <f>_xlfn.MAXIFS(performance_data[portfolio_value],performance_data[portfolio_id],performance_data[[#This Row],[portfolio_id]],performance_data[date],performance_data[[#This Row],[latest_date]])</f>
        <v>48861.17</v>
      </c>
      <c r="P1676" s="15">
        <f>_xlfn.MAXIFS(performance_data[portfolio_value],performance_data[portfolio_id],performance_data[[#This Row],[portfolio_id]],performance_data[date],performance_data[[#This Row],[starting_date]])</f>
        <v>490327.41</v>
      </c>
      <c r="Q1676" s="15">
        <f>performance_data[[#This Row],[latest_value]]-performance_data[[#This Row],[starting_value]]</f>
        <v>-441466.24</v>
      </c>
      <c r="R1676" s="15">
        <f>performance_data[[#This Row],[net_inflows]]-performance_data[[#This Row],[net_outflows]]</f>
        <v>-2520.4400000000005</v>
      </c>
      <c r="S1676" s="15" t="str">
        <f>IF(performance_data[[#This Row],[net_inflows]]&gt;AVERAGE(performance_data[net_inflows]),"High","Low")</f>
        <v>Low</v>
      </c>
      <c r="T1676" s="15">
        <f>AVERAGEIF(performance_data[inflow_flag],performance_data[[#This Row],[inflow_flag]],performance_data[return_percentage])</f>
        <v>5.0457846277021572</v>
      </c>
      <c r="U1676" s="17">
        <f>IF(performance_data[[#This Row],[return_percentage]]&lt;performance_data[[#This Row],[benchmark_return]],1,0)</f>
        <v>0</v>
      </c>
      <c r="V1676" s="17">
        <f>COUNTIFS(performance_data[portfolio_id],performance_data[[#This Row],[portfolio_id]])</f>
        <v>29</v>
      </c>
      <c r="W1676" s="17">
        <f>COUNTIFS(performance_data[portfolio_id],performance_data[[#This Row],[portfolio_id]],
          performance_data[return_flag],1)</f>
        <v>14</v>
      </c>
      <c r="X1676" s="15">
        <f>performance_data[[#This Row],[underperform_flag_count]]/performance_data[[#This Row],[totalportfoliocount]]</f>
        <v>0.48275862068965519</v>
      </c>
    </row>
    <row r="1677" spans="1:24" x14ac:dyDescent="0.3">
      <c r="A1677">
        <v>3900</v>
      </c>
      <c r="B1677" s="1">
        <v>44926</v>
      </c>
      <c r="C1677">
        <v>291722.64</v>
      </c>
      <c r="D1677">
        <v>9.43</v>
      </c>
      <c r="E1677">
        <v>9.14</v>
      </c>
      <c r="F1677">
        <v>13736.43</v>
      </c>
      <c r="G1677">
        <v>8341.67</v>
      </c>
      <c r="H1677" t="s">
        <v>2220</v>
      </c>
      <c r="I1677" t="s">
        <v>2217</v>
      </c>
      <c r="J1677">
        <v>12</v>
      </c>
      <c r="K1677" t="s">
        <v>2218</v>
      </c>
      <c r="L1677" t="str">
        <f>IF(performance_data[[#This Row],[return_percentage]]&gt;=performance_data[[#This Row],[benchmark_return]],"Higher","Lower")</f>
        <v>Higher</v>
      </c>
      <c r="M1677" s="14">
        <f xml:space="preserve"> _xlfn.MAXIFS(performance_data[date],performance_data[portfolio_id],performance_data[[#This Row],[portfolio_id]])</f>
        <v>45487</v>
      </c>
      <c r="N1677" s="14">
        <f xml:space="preserve"> _xlfn.MINIFS(performance_data[date],performance_data[portfolio_id],performance_data[[#This Row],[portfolio_id]])</f>
        <v>44880</v>
      </c>
      <c r="O1677" s="15">
        <f>_xlfn.MAXIFS(performance_data[portfolio_value],performance_data[portfolio_id],performance_data[[#This Row],[portfolio_id]],performance_data[date],performance_data[[#This Row],[latest_date]])</f>
        <v>48861.17</v>
      </c>
      <c r="P1677" s="15">
        <f>_xlfn.MAXIFS(performance_data[portfolio_value],performance_data[portfolio_id],performance_data[[#This Row],[portfolio_id]],performance_data[date],performance_data[[#This Row],[starting_date]])</f>
        <v>490327.41</v>
      </c>
      <c r="Q1677" s="15">
        <f>performance_data[[#This Row],[latest_value]]-performance_data[[#This Row],[starting_value]]</f>
        <v>-441466.24</v>
      </c>
      <c r="R1677" s="15">
        <f>performance_data[[#This Row],[net_inflows]]-performance_data[[#This Row],[net_outflows]]</f>
        <v>5394.76</v>
      </c>
      <c r="S1677" s="15" t="str">
        <f>IF(performance_data[[#This Row],[net_inflows]]&gt;AVERAGE(performance_data[net_inflows]),"High","Low")</f>
        <v>High</v>
      </c>
      <c r="T1677" s="15">
        <f>AVERAGEIF(performance_data[inflow_flag],performance_data[[#This Row],[inflow_flag]],performance_data[return_percentage])</f>
        <v>4.8467905675459724</v>
      </c>
      <c r="U1677" s="17">
        <f>IF(performance_data[[#This Row],[return_percentage]]&lt;performance_data[[#This Row],[benchmark_return]],1,0)</f>
        <v>0</v>
      </c>
      <c r="V1677" s="17">
        <f>COUNTIFS(performance_data[portfolio_id],performance_data[[#This Row],[portfolio_id]])</f>
        <v>29</v>
      </c>
      <c r="W1677" s="17">
        <f>COUNTIFS(performance_data[portfolio_id],performance_data[[#This Row],[portfolio_id]],
          performance_data[return_flag],1)</f>
        <v>14</v>
      </c>
      <c r="X1677" s="15">
        <f>performance_data[[#This Row],[underperform_flag_count]]/performance_data[[#This Row],[totalportfoliocount]]</f>
        <v>0.48275862068965519</v>
      </c>
    </row>
    <row r="1678" spans="1:24" x14ac:dyDescent="0.3">
      <c r="A1678">
        <v>3900</v>
      </c>
      <c r="B1678" s="1">
        <v>45151</v>
      </c>
      <c r="C1678">
        <v>430655.16</v>
      </c>
      <c r="D1678">
        <v>15.77</v>
      </c>
      <c r="E1678">
        <v>12.84</v>
      </c>
      <c r="F1678">
        <v>8711.98</v>
      </c>
      <c r="G1678">
        <v>18799.75</v>
      </c>
      <c r="H1678" t="s">
        <v>2213</v>
      </c>
      <c r="I1678" t="s">
        <v>2209</v>
      </c>
      <c r="J1678">
        <v>8</v>
      </c>
      <c r="K1678" t="s">
        <v>2214</v>
      </c>
      <c r="L1678" t="str">
        <f>IF(performance_data[[#This Row],[return_percentage]]&gt;=performance_data[[#This Row],[benchmark_return]],"Higher","Lower")</f>
        <v>Higher</v>
      </c>
      <c r="M1678" s="14">
        <f xml:space="preserve"> _xlfn.MAXIFS(performance_data[date],performance_data[portfolio_id],performance_data[[#This Row],[portfolio_id]])</f>
        <v>45487</v>
      </c>
      <c r="N1678" s="14">
        <f xml:space="preserve"> _xlfn.MINIFS(performance_data[date],performance_data[portfolio_id],performance_data[[#This Row],[portfolio_id]])</f>
        <v>44880</v>
      </c>
      <c r="O1678" s="15">
        <f>_xlfn.MAXIFS(performance_data[portfolio_value],performance_data[portfolio_id],performance_data[[#This Row],[portfolio_id]],performance_data[date],performance_data[[#This Row],[latest_date]])</f>
        <v>48861.17</v>
      </c>
      <c r="P1678" s="15">
        <f>_xlfn.MAXIFS(performance_data[portfolio_value],performance_data[portfolio_id],performance_data[[#This Row],[portfolio_id]],performance_data[date],performance_data[[#This Row],[starting_date]])</f>
        <v>490327.41</v>
      </c>
      <c r="Q1678" s="15">
        <f>performance_data[[#This Row],[latest_value]]-performance_data[[#This Row],[starting_value]]</f>
        <v>-441466.24</v>
      </c>
      <c r="R1678" s="15">
        <f>performance_data[[#This Row],[net_inflows]]-performance_data[[#This Row],[net_outflows]]</f>
        <v>-10087.77</v>
      </c>
      <c r="S1678" s="15" t="str">
        <f>IF(performance_data[[#This Row],[net_inflows]]&gt;AVERAGE(performance_data[net_inflows]),"High","Low")</f>
        <v>Low</v>
      </c>
      <c r="T1678" s="15">
        <f>AVERAGEIF(performance_data[inflow_flag],performance_data[[#This Row],[inflow_flag]],performance_data[return_percentage])</f>
        <v>5.0457846277021572</v>
      </c>
      <c r="U1678" s="17">
        <f>IF(performance_data[[#This Row],[return_percentage]]&lt;performance_data[[#This Row],[benchmark_return]],1,0)</f>
        <v>0</v>
      </c>
      <c r="V1678" s="17">
        <f>COUNTIFS(performance_data[portfolio_id],performance_data[[#This Row],[portfolio_id]])</f>
        <v>29</v>
      </c>
      <c r="W1678" s="17">
        <f>COUNTIFS(performance_data[portfolio_id],performance_data[[#This Row],[portfolio_id]],
          performance_data[return_flag],1)</f>
        <v>14</v>
      </c>
      <c r="X1678" s="15">
        <f>performance_data[[#This Row],[underperform_flag_count]]/performance_data[[#This Row],[totalportfoliocount]]</f>
        <v>0.48275862068965519</v>
      </c>
    </row>
    <row r="1679" spans="1:24" x14ac:dyDescent="0.3">
      <c r="A1679">
        <v>3900</v>
      </c>
      <c r="B1679" s="1">
        <v>45413</v>
      </c>
      <c r="C1679">
        <v>358233.89</v>
      </c>
      <c r="D1679">
        <v>-1.62</v>
      </c>
      <c r="E1679">
        <v>-1.83</v>
      </c>
      <c r="F1679">
        <v>9278.73</v>
      </c>
      <c r="G1679">
        <v>17047.150000000001</v>
      </c>
      <c r="H1679" t="s">
        <v>2205</v>
      </c>
      <c r="I1679" t="s">
        <v>2211</v>
      </c>
      <c r="J1679">
        <v>5</v>
      </c>
      <c r="K1679" t="s">
        <v>2223</v>
      </c>
      <c r="L1679" t="str">
        <f>IF(performance_data[[#This Row],[return_percentage]]&gt;=performance_data[[#This Row],[benchmark_return]],"Higher","Lower")</f>
        <v>Higher</v>
      </c>
      <c r="M1679" s="14">
        <f xml:space="preserve"> _xlfn.MAXIFS(performance_data[date],performance_data[portfolio_id],performance_data[[#This Row],[portfolio_id]])</f>
        <v>45487</v>
      </c>
      <c r="N1679" s="14">
        <f xml:space="preserve"> _xlfn.MINIFS(performance_data[date],performance_data[portfolio_id],performance_data[[#This Row],[portfolio_id]])</f>
        <v>44880</v>
      </c>
      <c r="O1679" s="15">
        <f>_xlfn.MAXIFS(performance_data[portfolio_value],performance_data[portfolio_id],performance_data[[#This Row],[portfolio_id]],performance_data[date],performance_data[[#This Row],[latest_date]])</f>
        <v>48861.17</v>
      </c>
      <c r="P1679" s="15">
        <f>_xlfn.MAXIFS(performance_data[portfolio_value],performance_data[portfolio_id],performance_data[[#This Row],[portfolio_id]],performance_data[date],performance_data[[#This Row],[starting_date]])</f>
        <v>490327.41</v>
      </c>
      <c r="Q1679" s="15">
        <f>performance_data[[#This Row],[latest_value]]-performance_data[[#This Row],[starting_value]]</f>
        <v>-441466.24</v>
      </c>
      <c r="R1679" s="15">
        <f>performance_data[[#This Row],[net_inflows]]-performance_data[[#This Row],[net_outflows]]</f>
        <v>-7768.4200000000019</v>
      </c>
      <c r="S1679" s="15" t="str">
        <f>IF(performance_data[[#This Row],[net_inflows]]&gt;AVERAGE(performance_data[net_inflows]),"High","Low")</f>
        <v>Low</v>
      </c>
      <c r="T1679" s="15">
        <f>AVERAGEIF(performance_data[inflow_flag],performance_data[[#This Row],[inflow_flag]],performance_data[return_percentage])</f>
        <v>5.0457846277021572</v>
      </c>
      <c r="U1679" s="17">
        <f>IF(performance_data[[#This Row],[return_percentage]]&lt;performance_data[[#This Row],[benchmark_return]],1,0)</f>
        <v>0</v>
      </c>
      <c r="V1679" s="17">
        <f>COUNTIFS(performance_data[portfolio_id],performance_data[[#This Row],[portfolio_id]])</f>
        <v>29</v>
      </c>
      <c r="W1679" s="17">
        <f>COUNTIFS(performance_data[portfolio_id],performance_data[[#This Row],[portfolio_id]],
          performance_data[return_flag],1)</f>
        <v>14</v>
      </c>
      <c r="X1679" s="15">
        <f>performance_data[[#This Row],[underperform_flag_count]]/performance_data[[#This Row],[totalportfoliocount]]</f>
        <v>0.48275862068965519</v>
      </c>
    </row>
    <row r="1680" spans="1:24" x14ac:dyDescent="0.3">
      <c r="A1680">
        <v>3900</v>
      </c>
      <c r="B1680" s="1">
        <v>45257</v>
      </c>
      <c r="C1680">
        <v>388454.68</v>
      </c>
      <c r="D1680">
        <v>11.9</v>
      </c>
      <c r="E1680">
        <v>12.13</v>
      </c>
      <c r="F1680">
        <v>12101.23</v>
      </c>
      <c r="G1680">
        <v>7359.28</v>
      </c>
      <c r="H1680" t="s">
        <v>2213</v>
      </c>
      <c r="I1680" t="s">
        <v>2217</v>
      </c>
      <c r="J1680">
        <v>11</v>
      </c>
      <c r="K1680" t="s">
        <v>2219</v>
      </c>
      <c r="L1680" t="str">
        <f>IF(performance_data[[#This Row],[return_percentage]]&gt;=performance_data[[#This Row],[benchmark_return]],"Higher","Lower")</f>
        <v>Lower</v>
      </c>
      <c r="M1680" s="14">
        <f xml:space="preserve"> _xlfn.MAXIFS(performance_data[date],performance_data[portfolio_id],performance_data[[#This Row],[portfolio_id]])</f>
        <v>45487</v>
      </c>
      <c r="N1680" s="14">
        <f xml:space="preserve"> _xlfn.MINIFS(performance_data[date],performance_data[portfolio_id],performance_data[[#This Row],[portfolio_id]])</f>
        <v>44880</v>
      </c>
      <c r="O1680" s="15">
        <f>_xlfn.MAXIFS(performance_data[portfolio_value],performance_data[portfolio_id],performance_data[[#This Row],[portfolio_id]],performance_data[date],performance_data[[#This Row],[latest_date]])</f>
        <v>48861.17</v>
      </c>
      <c r="P1680" s="15">
        <f>_xlfn.MAXIFS(performance_data[portfolio_value],performance_data[portfolio_id],performance_data[[#This Row],[portfolio_id]],performance_data[date],performance_data[[#This Row],[starting_date]])</f>
        <v>490327.41</v>
      </c>
      <c r="Q1680" s="15">
        <f>performance_data[[#This Row],[latest_value]]-performance_data[[#This Row],[starting_value]]</f>
        <v>-441466.24</v>
      </c>
      <c r="R1680" s="15">
        <f>performance_data[[#This Row],[net_inflows]]-performance_data[[#This Row],[net_outflows]]</f>
        <v>4741.95</v>
      </c>
      <c r="S1680" s="15" t="str">
        <f>IF(performance_data[[#This Row],[net_inflows]]&gt;AVERAGE(performance_data[net_inflows]),"High","Low")</f>
        <v>High</v>
      </c>
      <c r="T1680" s="15">
        <f>AVERAGEIF(performance_data[inflow_flag],performance_data[[#This Row],[inflow_flag]],performance_data[return_percentage])</f>
        <v>4.8467905675459724</v>
      </c>
      <c r="U1680" s="17">
        <f>IF(performance_data[[#This Row],[return_percentage]]&lt;performance_data[[#This Row],[benchmark_return]],1,0)</f>
        <v>1</v>
      </c>
      <c r="V1680" s="17">
        <f>COUNTIFS(performance_data[portfolio_id],performance_data[[#This Row],[portfolio_id]])</f>
        <v>29</v>
      </c>
      <c r="W1680" s="17">
        <f>COUNTIFS(performance_data[portfolio_id],performance_data[[#This Row],[portfolio_id]],
          performance_data[return_flag],1)</f>
        <v>14</v>
      </c>
      <c r="X1680" s="15">
        <f>performance_data[[#This Row],[underperform_flag_count]]/performance_data[[#This Row],[totalportfoliocount]]</f>
        <v>0.48275862068965519</v>
      </c>
    </row>
    <row r="1681" spans="1:24" x14ac:dyDescent="0.3">
      <c r="A1681">
        <v>3900</v>
      </c>
      <c r="B1681" s="1">
        <v>44973</v>
      </c>
      <c r="C1681">
        <v>246017.02</v>
      </c>
      <c r="D1681">
        <v>-6.11</v>
      </c>
      <c r="E1681">
        <v>-5.53</v>
      </c>
      <c r="F1681">
        <v>4599.96</v>
      </c>
      <c r="G1681">
        <v>411.56</v>
      </c>
      <c r="H1681" t="s">
        <v>2213</v>
      </c>
      <c r="I1681" t="s">
        <v>2206</v>
      </c>
      <c r="J1681">
        <v>2</v>
      </c>
      <c r="K1681" t="s">
        <v>2226</v>
      </c>
      <c r="L1681" t="str">
        <f>IF(performance_data[[#This Row],[return_percentage]]&gt;=performance_data[[#This Row],[benchmark_return]],"Higher","Lower")</f>
        <v>Lower</v>
      </c>
      <c r="M1681" s="14">
        <f xml:space="preserve"> _xlfn.MAXIFS(performance_data[date],performance_data[portfolio_id],performance_data[[#This Row],[portfolio_id]])</f>
        <v>45487</v>
      </c>
      <c r="N1681" s="14">
        <f xml:space="preserve"> _xlfn.MINIFS(performance_data[date],performance_data[portfolio_id],performance_data[[#This Row],[portfolio_id]])</f>
        <v>44880</v>
      </c>
      <c r="O1681" s="15">
        <f>_xlfn.MAXIFS(performance_data[portfolio_value],performance_data[portfolio_id],performance_data[[#This Row],[portfolio_id]],performance_data[date],performance_data[[#This Row],[latest_date]])</f>
        <v>48861.17</v>
      </c>
      <c r="P1681" s="15">
        <f>_xlfn.MAXIFS(performance_data[portfolio_value],performance_data[portfolio_id],performance_data[[#This Row],[portfolio_id]],performance_data[date],performance_data[[#This Row],[starting_date]])</f>
        <v>490327.41</v>
      </c>
      <c r="Q1681" s="15">
        <f>performance_data[[#This Row],[latest_value]]-performance_data[[#This Row],[starting_value]]</f>
        <v>-441466.24</v>
      </c>
      <c r="R1681" s="15">
        <f>performance_data[[#This Row],[net_inflows]]-performance_data[[#This Row],[net_outflows]]</f>
        <v>4188.3999999999996</v>
      </c>
      <c r="S1681" s="15" t="str">
        <f>IF(performance_data[[#This Row],[net_inflows]]&gt;AVERAGE(performance_data[net_inflows]),"High","Low")</f>
        <v>Low</v>
      </c>
      <c r="T1681" s="15">
        <f>AVERAGEIF(performance_data[inflow_flag],performance_data[[#This Row],[inflow_flag]],performance_data[return_percentage])</f>
        <v>5.0457846277021572</v>
      </c>
      <c r="U1681" s="17">
        <f>IF(performance_data[[#This Row],[return_percentage]]&lt;performance_data[[#This Row],[benchmark_return]],1,0)</f>
        <v>1</v>
      </c>
      <c r="V1681" s="17">
        <f>COUNTIFS(performance_data[portfolio_id],performance_data[[#This Row],[portfolio_id]])</f>
        <v>29</v>
      </c>
      <c r="W1681" s="17">
        <f>COUNTIFS(performance_data[portfolio_id],performance_data[[#This Row],[portfolio_id]],
          performance_data[return_flag],1)</f>
        <v>14</v>
      </c>
      <c r="X1681" s="15">
        <f>performance_data[[#This Row],[underperform_flag_count]]/performance_data[[#This Row],[totalportfoliocount]]</f>
        <v>0.48275862068965519</v>
      </c>
    </row>
    <row r="1682" spans="1:24" x14ac:dyDescent="0.3">
      <c r="A1682">
        <v>3900</v>
      </c>
      <c r="B1682" s="1">
        <v>45323</v>
      </c>
      <c r="C1682">
        <v>374198.45</v>
      </c>
      <c r="D1682">
        <v>15.9</v>
      </c>
      <c r="E1682">
        <v>17.88</v>
      </c>
      <c r="F1682">
        <v>11877.08</v>
      </c>
      <c r="G1682">
        <v>19339.16</v>
      </c>
      <c r="H1682" t="s">
        <v>2205</v>
      </c>
      <c r="I1682" t="s">
        <v>2206</v>
      </c>
      <c r="J1682">
        <v>2</v>
      </c>
      <c r="K1682" t="s">
        <v>2226</v>
      </c>
      <c r="L1682" t="str">
        <f>IF(performance_data[[#This Row],[return_percentage]]&gt;=performance_data[[#This Row],[benchmark_return]],"Higher","Lower")</f>
        <v>Lower</v>
      </c>
      <c r="M1682" s="14">
        <f xml:space="preserve"> _xlfn.MAXIFS(performance_data[date],performance_data[portfolio_id],performance_data[[#This Row],[portfolio_id]])</f>
        <v>45487</v>
      </c>
      <c r="N1682" s="14">
        <f xml:space="preserve"> _xlfn.MINIFS(performance_data[date],performance_data[portfolio_id],performance_data[[#This Row],[portfolio_id]])</f>
        <v>44880</v>
      </c>
      <c r="O1682" s="15">
        <f>_xlfn.MAXIFS(performance_data[portfolio_value],performance_data[portfolio_id],performance_data[[#This Row],[portfolio_id]],performance_data[date],performance_data[[#This Row],[latest_date]])</f>
        <v>48861.17</v>
      </c>
      <c r="P1682" s="15">
        <f>_xlfn.MAXIFS(performance_data[portfolio_value],performance_data[portfolio_id],performance_data[[#This Row],[portfolio_id]],performance_data[date],performance_data[[#This Row],[starting_date]])</f>
        <v>490327.41</v>
      </c>
      <c r="Q1682" s="15">
        <f>performance_data[[#This Row],[latest_value]]-performance_data[[#This Row],[starting_value]]</f>
        <v>-441466.24</v>
      </c>
      <c r="R1682" s="15">
        <f>performance_data[[#This Row],[net_inflows]]-performance_data[[#This Row],[net_outflows]]</f>
        <v>-7462.08</v>
      </c>
      <c r="S1682" s="15" t="str">
        <f>IF(performance_data[[#This Row],[net_inflows]]&gt;AVERAGE(performance_data[net_inflows]),"High","Low")</f>
        <v>High</v>
      </c>
      <c r="T1682" s="15">
        <f>AVERAGEIF(performance_data[inflow_flag],performance_data[[#This Row],[inflow_flag]],performance_data[return_percentage])</f>
        <v>4.8467905675459724</v>
      </c>
      <c r="U1682" s="17">
        <f>IF(performance_data[[#This Row],[return_percentage]]&lt;performance_data[[#This Row],[benchmark_return]],1,0)</f>
        <v>1</v>
      </c>
      <c r="V1682" s="17">
        <f>COUNTIFS(performance_data[portfolio_id],performance_data[[#This Row],[portfolio_id]])</f>
        <v>29</v>
      </c>
      <c r="W1682" s="17">
        <f>COUNTIFS(performance_data[portfolio_id],performance_data[[#This Row],[portfolio_id]],
          performance_data[return_flag],1)</f>
        <v>14</v>
      </c>
      <c r="X1682" s="15">
        <f>performance_data[[#This Row],[underperform_flag_count]]/performance_data[[#This Row],[totalportfoliocount]]</f>
        <v>0.48275862068965519</v>
      </c>
    </row>
    <row r="1683" spans="1:24" x14ac:dyDescent="0.3">
      <c r="A1683">
        <v>3900</v>
      </c>
      <c r="B1683" s="1">
        <v>45085</v>
      </c>
      <c r="C1683">
        <v>425444.8</v>
      </c>
      <c r="D1683">
        <v>-8.14</v>
      </c>
      <c r="E1683">
        <v>-9.34</v>
      </c>
      <c r="F1683">
        <v>12404.27</v>
      </c>
      <c r="G1683">
        <v>19583.82</v>
      </c>
      <c r="H1683" t="s">
        <v>2213</v>
      </c>
      <c r="I1683" t="s">
        <v>2211</v>
      </c>
      <c r="J1683">
        <v>6</v>
      </c>
      <c r="K1683" t="s">
        <v>2212</v>
      </c>
      <c r="L1683" t="str">
        <f>IF(performance_data[[#This Row],[return_percentage]]&gt;=performance_data[[#This Row],[benchmark_return]],"Higher","Lower")</f>
        <v>Higher</v>
      </c>
      <c r="M1683" s="14">
        <f xml:space="preserve"> _xlfn.MAXIFS(performance_data[date],performance_data[portfolio_id],performance_data[[#This Row],[portfolio_id]])</f>
        <v>45487</v>
      </c>
      <c r="N1683" s="14">
        <f xml:space="preserve"> _xlfn.MINIFS(performance_data[date],performance_data[portfolio_id],performance_data[[#This Row],[portfolio_id]])</f>
        <v>44880</v>
      </c>
      <c r="O1683" s="15">
        <f>_xlfn.MAXIFS(performance_data[portfolio_value],performance_data[portfolio_id],performance_data[[#This Row],[portfolio_id]],performance_data[date],performance_data[[#This Row],[latest_date]])</f>
        <v>48861.17</v>
      </c>
      <c r="P1683" s="15">
        <f>_xlfn.MAXIFS(performance_data[portfolio_value],performance_data[portfolio_id],performance_data[[#This Row],[portfolio_id]],performance_data[date],performance_data[[#This Row],[starting_date]])</f>
        <v>490327.41</v>
      </c>
      <c r="Q1683" s="15">
        <f>performance_data[[#This Row],[latest_value]]-performance_data[[#This Row],[starting_value]]</f>
        <v>-441466.24</v>
      </c>
      <c r="R1683" s="15">
        <f>performance_data[[#This Row],[net_inflows]]-performance_data[[#This Row],[net_outflows]]</f>
        <v>-7179.5499999999993</v>
      </c>
      <c r="S1683" s="15" t="str">
        <f>IF(performance_data[[#This Row],[net_inflows]]&gt;AVERAGE(performance_data[net_inflows]),"High","Low")</f>
        <v>High</v>
      </c>
      <c r="T1683" s="15">
        <f>AVERAGEIF(performance_data[inflow_flag],performance_data[[#This Row],[inflow_flag]],performance_data[return_percentage])</f>
        <v>4.8467905675459724</v>
      </c>
      <c r="U1683" s="17">
        <f>IF(performance_data[[#This Row],[return_percentage]]&lt;performance_data[[#This Row],[benchmark_return]],1,0)</f>
        <v>0</v>
      </c>
      <c r="V1683" s="17">
        <f>COUNTIFS(performance_data[portfolio_id],performance_data[[#This Row],[portfolio_id]])</f>
        <v>29</v>
      </c>
      <c r="W1683" s="17">
        <f>COUNTIFS(performance_data[portfolio_id],performance_data[[#This Row],[portfolio_id]],
          performance_data[return_flag],1)</f>
        <v>14</v>
      </c>
      <c r="X1683" s="15">
        <f>performance_data[[#This Row],[underperform_flag_count]]/performance_data[[#This Row],[totalportfoliocount]]</f>
        <v>0.48275862068965519</v>
      </c>
    </row>
    <row r="1684" spans="1:24" x14ac:dyDescent="0.3">
      <c r="A1684">
        <v>3900</v>
      </c>
      <c r="B1684" s="1">
        <v>45088</v>
      </c>
      <c r="C1684">
        <v>417839.25</v>
      </c>
      <c r="D1684">
        <v>6.19</v>
      </c>
      <c r="E1684">
        <v>7.25</v>
      </c>
      <c r="F1684">
        <v>12244.65</v>
      </c>
      <c r="G1684">
        <v>12557.37</v>
      </c>
      <c r="H1684" t="s">
        <v>2213</v>
      </c>
      <c r="I1684" t="s">
        <v>2211</v>
      </c>
      <c r="J1684">
        <v>6</v>
      </c>
      <c r="K1684" t="s">
        <v>2212</v>
      </c>
      <c r="L1684" t="str">
        <f>IF(performance_data[[#This Row],[return_percentage]]&gt;=performance_data[[#This Row],[benchmark_return]],"Higher","Lower")</f>
        <v>Lower</v>
      </c>
      <c r="M1684" s="14">
        <f xml:space="preserve"> _xlfn.MAXIFS(performance_data[date],performance_data[portfolio_id],performance_data[[#This Row],[portfolio_id]])</f>
        <v>45487</v>
      </c>
      <c r="N1684" s="14">
        <f xml:space="preserve"> _xlfn.MINIFS(performance_data[date],performance_data[portfolio_id],performance_data[[#This Row],[portfolio_id]])</f>
        <v>44880</v>
      </c>
      <c r="O1684" s="15">
        <f>_xlfn.MAXIFS(performance_data[portfolio_value],performance_data[portfolio_id],performance_data[[#This Row],[portfolio_id]],performance_data[date],performance_data[[#This Row],[latest_date]])</f>
        <v>48861.17</v>
      </c>
      <c r="P1684" s="15">
        <f>_xlfn.MAXIFS(performance_data[portfolio_value],performance_data[portfolio_id],performance_data[[#This Row],[portfolio_id]],performance_data[date],performance_data[[#This Row],[starting_date]])</f>
        <v>490327.41</v>
      </c>
      <c r="Q1684" s="15">
        <f>performance_data[[#This Row],[latest_value]]-performance_data[[#This Row],[starting_value]]</f>
        <v>-441466.24</v>
      </c>
      <c r="R1684" s="15">
        <f>performance_data[[#This Row],[net_inflows]]-performance_data[[#This Row],[net_outflows]]</f>
        <v>-312.72000000000116</v>
      </c>
      <c r="S1684" s="15" t="str">
        <f>IF(performance_data[[#This Row],[net_inflows]]&gt;AVERAGE(performance_data[net_inflows]),"High","Low")</f>
        <v>High</v>
      </c>
      <c r="T1684" s="15">
        <f>AVERAGEIF(performance_data[inflow_flag],performance_data[[#This Row],[inflow_flag]],performance_data[return_percentage])</f>
        <v>4.8467905675459724</v>
      </c>
      <c r="U1684" s="17">
        <f>IF(performance_data[[#This Row],[return_percentage]]&lt;performance_data[[#This Row],[benchmark_return]],1,0)</f>
        <v>1</v>
      </c>
      <c r="V1684" s="17">
        <f>COUNTIFS(performance_data[portfolio_id],performance_data[[#This Row],[portfolio_id]])</f>
        <v>29</v>
      </c>
      <c r="W1684" s="17">
        <f>COUNTIFS(performance_data[portfolio_id],performance_data[[#This Row],[portfolio_id]],
          performance_data[return_flag],1)</f>
        <v>14</v>
      </c>
      <c r="X1684" s="15">
        <f>performance_data[[#This Row],[underperform_flag_count]]/performance_data[[#This Row],[totalportfoliocount]]</f>
        <v>0.48275862068965519</v>
      </c>
    </row>
    <row r="1685" spans="1:24" x14ac:dyDescent="0.3">
      <c r="A1685">
        <v>3900</v>
      </c>
      <c r="B1685" s="1">
        <v>45281</v>
      </c>
      <c r="C1685">
        <v>175176.12</v>
      </c>
      <c r="D1685">
        <v>12.84</v>
      </c>
      <c r="E1685">
        <v>11.01</v>
      </c>
      <c r="F1685">
        <v>17796.09</v>
      </c>
      <c r="G1685">
        <v>870.14</v>
      </c>
      <c r="H1685" t="s">
        <v>2213</v>
      </c>
      <c r="I1685" t="s">
        <v>2217</v>
      </c>
      <c r="J1685">
        <v>12</v>
      </c>
      <c r="K1685" t="s">
        <v>2218</v>
      </c>
      <c r="L1685" t="str">
        <f>IF(performance_data[[#This Row],[return_percentage]]&gt;=performance_data[[#This Row],[benchmark_return]],"Higher","Lower")</f>
        <v>Higher</v>
      </c>
      <c r="M1685" s="14">
        <f xml:space="preserve"> _xlfn.MAXIFS(performance_data[date],performance_data[portfolio_id],performance_data[[#This Row],[portfolio_id]])</f>
        <v>45487</v>
      </c>
      <c r="N1685" s="14">
        <f xml:space="preserve"> _xlfn.MINIFS(performance_data[date],performance_data[portfolio_id],performance_data[[#This Row],[portfolio_id]])</f>
        <v>44880</v>
      </c>
      <c r="O1685" s="15">
        <f>_xlfn.MAXIFS(performance_data[portfolio_value],performance_data[portfolio_id],performance_data[[#This Row],[portfolio_id]],performance_data[date],performance_data[[#This Row],[latest_date]])</f>
        <v>48861.17</v>
      </c>
      <c r="P1685" s="15">
        <f>_xlfn.MAXIFS(performance_data[portfolio_value],performance_data[portfolio_id],performance_data[[#This Row],[portfolio_id]],performance_data[date],performance_data[[#This Row],[starting_date]])</f>
        <v>490327.41</v>
      </c>
      <c r="Q1685" s="15">
        <f>performance_data[[#This Row],[latest_value]]-performance_data[[#This Row],[starting_value]]</f>
        <v>-441466.24</v>
      </c>
      <c r="R1685" s="15">
        <f>performance_data[[#This Row],[net_inflows]]-performance_data[[#This Row],[net_outflows]]</f>
        <v>16925.95</v>
      </c>
      <c r="S1685" s="15" t="str">
        <f>IF(performance_data[[#This Row],[net_inflows]]&gt;AVERAGE(performance_data[net_inflows]),"High","Low")</f>
        <v>High</v>
      </c>
      <c r="T1685" s="15">
        <f>AVERAGEIF(performance_data[inflow_flag],performance_data[[#This Row],[inflow_flag]],performance_data[return_percentage])</f>
        <v>4.8467905675459724</v>
      </c>
      <c r="U1685" s="17">
        <f>IF(performance_data[[#This Row],[return_percentage]]&lt;performance_data[[#This Row],[benchmark_return]],1,0)</f>
        <v>0</v>
      </c>
      <c r="V1685" s="17">
        <f>COUNTIFS(performance_data[portfolio_id],performance_data[[#This Row],[portfolio_id]])</f>
        <v>29</v>
      </c>
      <c r="W1685" s="17">
        <f>COUNTIFS(performance_data[portfolio_id],performance_data[[#This Row],[portfolio_id]],
          performance_data[return_flag],1)</f>
        <v>14</v>
      </c>
      <c r="X1685" s="15">
        <f>performance_data[[#This Row],[underperform_flag_count]]/performance_data[[#This Row],[totalportfoliocount]]</f>
        <v>0.48275862068965519</v>
      </c>
    </row>
    <row r="1686" spans="1:24" x14ac:dyDescent="0.3">
      <c r="A1686">
        <v>3938</v>
      </c>
      <c r="B1686" s="1">
        <v>45546</v>
      </c>
      <c r="C1686">
        <v>329480.28000000003</v>
      </c>
      <c r="D1686">
        <v>-9.5500000000000007</v>
      </c>
      <c r="E1686">
        <v>-9.77</v>
      </c>
      <c r="F1686">
        <v>2950.66</v>
      </c>
      <c r="G1686">
        <v>9965.2999999999993</v>
      </c>
      <c r="H1686" t="s">
        <v>2205</v>
      </c>
      <c r="I1686" t="s">
        <v>2209</v>
      </c>
      <c r="J1686">
        <v>9</v>
      </c>
      <c r="K1686" t="s">
        <v>2221</v>
      </c>
      <c r="L1686" t="str">
        <f>IF(performance_data[[#This Row],[return_percentage]]&gt;=performance_data[[#This Row],[benchmark_return]],"Higher","Lower")</f>
        <v>Higher</v>
      </c>
      <c r="M1686" s="14">
        <f xml:space="preserve"> _xlfn.MAXIFS(performance_data[date],performance_data[portfolio_id],performance_data[[#This Row],[portfolio_id]])</f>
        <v>45546</v>
      </c>
      <c r="N1686" s="14">
        <f xml:space="preserve"> _xlfn.MINIFS(performance_data[date],performance_data[portfolio_id],performance_data[[#This Row],[portfolio_id]])</f>
        <v>44864</v>
      </c>
      <c r="O1686" s="15">
        <f>_xlfn.MAXIFS(performance_data[portfolio_value],performance_data[portfolio_id],performance_data[[#This Row],[portfolio_id]],performance_data[date],performance_data[[#This Row],[latest_date]])</f>
        <v>329480.28000000003</v>
      </c>
      <c r="P1686" s="15">
        <f>_xlfn.MAXIFS(performance_data[portfolio_value],performance_data[portfolio_id],performance_data[[#This Row],[portfolio_id]],performance_data[date],performance_data[[#This Row],[starting_date]])</f>
        <v>149182.46</v>
      </c>
      <c r="Q1686" s="15">
        <f>performance_data[[#This Row],[latest_value]]-performance_data[[#This Row],[starting_value]]</f>
        <v>180297.82000000004</v>
      </c>
      <c r="R1686" s="15">
        <f>performance_data[[#This Row],[net_inflows]]-performance_data[[#This Row],[net_outflows]]</f>
        <v>-7014.6399999999994</v>
      </c>
      <c r="S1686" s="15" t="str">
        <f>IF(performance_data[[#This Row],[net_inflows]]&gt;AVERAGE(performance_data[net_inflows]),"High","Low")</f>
        <v>Low</v>
      </c>
      <c r="T1686" s="15">
        <f>AVERAGEIF(performance_data[inflow_flag],performance_data[[#This Row],[inflow_flag]],performance_data[return_percentage])</f>
        <v>5.0457846277021572</v>
      </c>
      <c r="U1686" s="17">
        <f>IF(performance_data[[#This Row],[return_percentage]]&lt;performance_data[[#This Row],[benchmark_return]],1,0)</f>
        <v>0</v>
      </c>
      <c r="V1686" s="17">
        <f>COUNTIFS(performance_data[portfolio_id],performance_data[[#This Row],[portfolio_id]])</f>
        <v>23</v>
      </c>
      <c r="W1686" s="17">
        <f>COUNTIFS(performance_data[portfolio_id],performance_data[[#This Row],[portfolio_id]],
          performance_data[return_flag],1)</f>
        <v>12</v>
      </c>
      <c r="X1686" s="15">
        <f>performance_data[[#This Row],[underperform_flag_count]]/performance_data[[#This Row],[totalportfoliocount]]</f>
        <v>0.52173913043478259</v>
      </c>
    </row>
    <row r="1687" spans="1:24" x14ac:dyDescent="0.3">
      <c r="A1687">
        <v>3938</v>
      </c>
      <c r="B1687" s="1">
        <v>45068</v>
      </c>
      <c r="C1687">
        <v>58686.37</v>
      </c>
      <c r="D1687">
        <v>-2.86</v>
      </c>
      <c r="E1687">
        <v>-2.56</v>
      </c>
      <c r="F1687">
        <v>13446.78</v>
      </c>
      <c r="G1687">
        <v>9066.2000000000007</v>
      </c>
      <c r="H1687" t="s">
        <v>2213</v>
      </c>
      <c r="I1687" t="s">
        <v>2211</v>
      </c>
      <c r="J1687">
        <v>5</v>
      </c>
      <c r="K1687" t="s">
        <v>2223</v>
      </c>
      <c r="L1687" t="str">
        <f>IF(performance_data[[#This Row],[return_percentage]]&gt;=performance_data[[#This Row],[benchmark_return]],"Higher","Lower")</f>
        <v>Lower</v>
      </c>
      <c r="M1687" s="14">
        <f xml:space="preserve"> _xlfn.MAXIFS(performance_data[date],performance_data[portfolio_id],performance_data[[#This Row],[portfolio_id]])</f>
        <v>45546</v>
      </c>
      <c r="N1687" s="14">
        <f xml:space="preserve"> _xlfn.MINIFS(performance_data[date],performance_data[portfolio_id],performance_data[[#This Row],[portfolio_id]])</f>
        <v>44864</v>
      </c>
      <c r="O1687" s="15">
        <f>_xlfn.MAXIFS(performance_data[portfolio_value],performance_data[portfolio_id],performance_data[[#This Row],[portfolio_id]],performance_data[date],performance_data[[#This Row],[latest_date]])</f>
        <v>329480.28000000003</v>
      </c>
      <c r="P1687" s="15">
        <f>_xlfn.MAXIFS(performance_data[portfolio_value],performance_data[portfolio_id],performance_data[[#This Row],[portfolio_id]],performance_data[date],performance_data[[#This Row],[starting_date]])</f>
        <v>149182.46</v>
      </c>
      <c r="Q1687" s="15">
        <f>performance_data[[#This Row],[latest_value]]-performance_data[[#This Row],[starting_value]]</f>
        <v>180297.82000000004</v>
      </c>
      <c r="R1687" s="15">
        <f>performance_data[[#This Row],[net_inflows]]-performance_data[[#This Row],[net_outflows]]</f>
        <v>4380.58</v>
      </c>
      <c r="S1687" s="15" t="str">
        <f>IF(performance_data[[#This Row],[net_inflows]]&gt;AVERAGE(performance_data[net_inflows]),"High","Low")</f>
        <v>High</v>
      </c>
      <c r="T1687" s="15">
        <f>AVERAGEIF(performance_data[inflow_flag],performance_data[[#This Row],[inflow_flag]],performance_data[return_percentage])</f>
        <v>4.8467905675459724</v>
      </c>
      <c r="U1687" s="17">
        <f>IF(performance_data[[#This Row],[return_percentage]]&lt;performance_data[[#This Row],[benchmark_return]],1,0)</f>
        <v>1</v>
      </c>
      <c r="V1687" s="17">
        <f>COUNTIFS(performance_data[portfolio_id],performance_data[[#This Row],[portfolio_id]])</f>
        <v>23</v>
      </c>
      <c r="W1687" s="17">
        <f>COUNTIFS(performance_data[portfolio_id],performance_data[[#This Row],[portfolio_id]],
          performance_data[return_flag],1)</f>
        <v>12</v>
      </c>
      <c r="X1687" s="15">
        <f>performance_data[[#This Row],[underperform_flag_count]]/performance_data[[#This Row],[totalportfoliocount]]</f>
        <v>0.52173913043478259</v>
      </c>
    </row>
    <row r="1688" spans="1:24" x14ac:dyDescent="0.3">
      <c r="A1688">
        <v>3938</v>
      </c>
      <c r="B1688" s="1">
        <v>45492</v>
      </c>
      <c r="C1688">
        <v>486241.79</v>
      </c>
      <c r="D1688">
        <v>11.2</v>
      </c>
      <c r="E1688">
        <v>12.85</v>
      </c>
      <c r="F1688">
        <v>55.67</v>
      </c>
      <c r="G1688">
        <v>14341.5</v>
      </c>
      <c r="H1688" t="s">
        <v>2205</v>
      </c>
      <c r="I1688" t="s">
        <v>2209</v>
      </c>
      <c r="J1688">
        <v>7</v>
      </c>
      <c r="K1688" t="s">
        <v>2210</v>
      </c>
      <c r="L1688" t="str">
        <f>IF(performance_data[[#This Row],[return_percentage]]&gt;=performance_data[[#This Row],[benchmark_return]],"Higher","Lower")</f>
        <v>Lower</v>
      </c>
      <c r="M1688" s="14">
        <f xml:space="preserve"> _xlfn.MAXIFS(performance_data[date],performance_data[portfolio_id],performance_data[[#This Row],[portfolio_id]])</f>
        <v>45546</v>
      </c>
      <c r="N1688" s="14">
        <f xml:space="preserve"> _xlfn.MINIFS(performance_data[date],performance_data[portfolio_id],performance_data[[#This Row],[portfolio_id]])</f>
        <v>44864</v>
      </c>
      <c r="O1688" s="15">
        <f>_xlfn.MAXIFS(performance_data[portfolio_value],performance_data[portfolio_id],performance_data[[#This Row],[portfolio_id]],performance_data[date],performance_data[[#This Row],[latest_date]])</f>
        <v>329480.28000000003</v>
      </c>
      <c r="P1688" s="15">
        <f>_xlfn.MAXIFS(performance_data[portfolio_value],performance_data[portfolio_id],performance_data[[#This Row],[portfolio_id]],performance_data[date],performance_data[[#This Row],[starting_date]])</f>
        <v>149182.46</v>
      </c>
      <c r="Q1688" s="15">
        <f>performance_data[[#This Row],[latest_value]]-performance_data[[#This Row],[starting_value]]</f>
        <v>180297.82000000004</v>
      </c>
      <c r="R1688" s="15">
        <f>performance_data[[#This Row],[net_inflows]]-performance_data[[#This Row],[net_outflows]]</f>
        <v>-14285.83</v>
      </c>
      <c r="S1688" s="15" t="str">
        <f>IF(performance_data[[#This Row],[net_inflows]]&gt;AVERAGE(performance_data[net_inflows]),"High","Low")</f>
        <v>Low</v>
      </c>
      <c r="T1688" s="15">
        <f>AVERAGEIF(performance_data[inflow_flag],performance_data[[#This Row],[inflow_flag]],performance_data[return_percentage])</f>
        <v>5.0457846277021572</v>
      </c>
      <c r="U1688" s="17">
        <f>IF(performance_data[[#This Row],[return_percentage]]&lt;performance_data[[#This Row],[benchmark_return]],1,0)</f>
        <v>1</v>
      </c>
      <c r="V1688" s="17">
        <f>COUNTIFS(performance_data[portfolio_id],performance_data[[#This Row],[portfolio_id]])</f>
        <v>23</v>
      </c>
      <c r="W1688" s="17">
        <f>COUNTIFS(performance_data[portfolio_id],performance_data[[#This Row],[portfolio_id]],
          performance_data[return_flag],1)</f>
        <v>12</v>
      </c>
      <c r="X1688" s="15">
        <f>performance_data[[#This Row],[underperform_flag_count]]/performance_data[[#This Row],[totalportfoliocount]]</f>
        <v>0.52173913043478259</v>
      </c>
    </row>
    <row r="1689" spans="1:24" x14ac:dyDescent="0.3">
      <c r="A1689">
        <v>3938</v>
      </c>
      <c r="B1689" s="1">
        <v>45042</v>
      </c>
      <c r="C1689">
        <v>96914.94</v>
      </c>
      <c r="D1689">
        <v>12.43</v>
      </c>
      <c r="E1689">
        <v>13.65</v>
      </c>
      <c r="F1689">
        <v>17776.16</v>
      </c>
      <c r="G1689">
        <v>13204.2</v>
      </c>
      <c r="H1689" t="s">
        <v>2213</v>
      </c>
      <c r="I1689" t="s">
        <v>2211</v>
      </c>
      <c r="J1689">
        <v>4</v>
      </c>
      <c r="K1689" t="s">
        <v>2216</v>
      </c>
      <c r="L1689" t="str">
        <f>IF(performance_data[[#This Row],[return_percentage]]&gt;=performance_data[[#This Row],[benchmark_return]],"Higher","Lower")</f>
        <v>Lower</v>
      </c>
      <c r="M1689" s="14">
        <f xml:space="preserve"> _xlfn.MAXIFS(performance_data[date],performance_data[portfolio_id],performance_data[[#This Row],[portfolio_id]])</f>
        <v>45546</v>
      </c>
      <c r="N1689" s="14">
        <f xml:space="preserve"> _xlfn.MINIFS(performance_data[date],performance_data[portfolio_id],performance_data[[#This Row],[portfolio_id]])</f>
        <v>44864</v>
      </c>
      <c r="O1689" s="15">
        <f>_xlfn.MAXIFS(performance_data[portfolio_value],performance_data[portfolio_id],performance_data[[#This Row],[portfolio_id]],performance_data[date],performance_data[[#This Row],[latest_date]])</f>
        <v>329480.28000000003</v>
      </c>
      <c r="P1689" s="15">
        <f>_xlfn.MAXIFS(performance_data[portfolio_value],performance_data[portfolio_id],performance_data[[#This Row],[portfolio_id]],performance_data[date],performance_data[[#This Row],[starting_date]])</f>
        <v>149182.46</v>
      </c>
      <c r="Q1689" s="15">
        <f>performance_data[[#This Row],[latest_value]]-performance_data[[#This Row],[starting_value]]</f>
        <v>180297.82000000004</v>
      </c>
      <c r="R1689" s="15">
        <f>performance_data[[#This Row],[net_inflows]]-performance_data[[#This Row],[net_outflows]]</f>
        <v>4571.9599999999991</v>
      </c>
      <c r="S1689" s="15" t="str">
        <f>IF(performance_data[[#This Row],[net_inflows]]&gt;AVERAGE(performance_data[net_inflows]),"High","Low")</f>
        <v>High</v>
      </c>
      <c r="T1689" s="15">
        <f>AVERAGEIF(performance_data[inflow_flag],performance_data[[#This Row],[inflow_flag]],performance_data[return_percentage])</f>
        <v>4.8467905675459724</v>
      </c>
      <c r="U1689" s="17">
        <f>IF(performance_data[[#This Row],[return_percentage]]&lt;performance_data[[#This Row],[benchmark_return]],1,0)</f>
        <v>1</v>
      </c>
      <c r="V1689" s="17">
        <f>COUNTIFS(performance_data[portfolio_id],performance_data[[#This Row],[portfolio_id]])</f>
        <v>23</v>
      </c>
      <c r="W1689" s="17">
        <f>COUNTIFS(performance_data[portfolio_id],performance_data[[#This Row],[portfolio_id]],
          performance_data[return_flag],1)</f>
        <v>12</v>
      </c>
      <c r="X1689" s="15">
        <f>performance_data[[#This Row],[underperform_flag_count]]/performance_data[[#This Row],[totalportfoliocount]]</f>
        <v>0.52173913043478259</v>
      </c>
    </row>
    <row r="1690" spans="1:24" x14ac:dyDescent="0.3">
      <c r="A1690">
        <v>3938</v>
      </c>
      <c r="B1690" s="1">
        <v>44938</v>
      </c>
      <c r="C1690">
        <v>76126.759999999995</v>
      </c>
      <c r="D1690">
        <v>-0.68</v>
      </c>
      <c r="E1690">
        <v>-0.56000000000000005</v>
      </c>
      <c r="F1690">
        <v>19863.830000000002</v>
      </c>
      <c r="G1690">
        <v>16579.66</v>
      </c>
      <c r="H1690" t="s">
        <v>2213</v>
      </c>
      <c r="I1690" t="s">
        <v>2206</v>
      </c>
      <c r="J1690">
        <v>1</v>
      </c>
      <c r="K1690" t="s">
        <v>2207</v>
      </c>
      <c r="L1690" t="str">
        <f>IF(performance_data[[#This Row],[return_percentage]]&gt;=performance_data[[#This Row],[benchmark_return]],"Higher","Lower")</f>
        <v>Lower</v>
      </c>
      <c r="M1690" s="14">
        <f xml:space="preserve"> _xlfn.MAXIFS(performance_data[date],performance_data[portfolio_id],performance_data[[#This Row],[portfolio_id]])</f>
        <v>45546</v>
      </c>
      <c r="N1690" s="14">
        <f xml:space="preserve"> _xlfn.MINIFS(performance_data[date],performance_data[portfolio_id],performance_data[[#This Row],[portfolio_id]])</f>
        <v>44864</v>
      </c>
      <c r="O1690" s="15">
        <f>_xlfn.MAXIFS(performance_data[portfolio_value],performance_data[portfolio_id],performance_data[[#This Row],[portfolio_id]],performance_data[date],performance_data[[#This Row],[latest_date]])</f>
        <v>329480.28000000003</v>
      </c>
      <c r="P1690" s="15">
        <f>_xlfn.MAXIFS(performance_data[portfolio_value],performance_data[portfolio_id],performance_data[[#This Row],[portfolio_id]],performance_data[date],performance_data[[#This Row],[starting_date]])</f>
        <v>149182.46</v>
      </c>
      <c r="Q1690" s="15">
        <f>performance_data[[#This Row],[latest_value]]-performance_data[[#This Row],[starting_value]]</f>
        <v>180297.82000000004</v>
      </c>
      <c r="R1690" s="15">
        <f>performance_data[[#This Row],[net_inflows]]-performance_data[[#This Row],[net_outflows]]</f>
        <v>3284.1700000000019</v>
      </c>
      <c r="S1690" s="15" t="str">
        <f>IF(performance_data[[#This Row],[net_inflows]]&gt;AVERAGE(performance_data[net_inflows]),"High","Low")</f>
        <v>High</v>
      </c>
      <c r="T1690" s="15">
        <f>AVERAGEIF(performance_data[inflow_flag],performance_data[[#This Row],[inflow_flag]],performance_data[return_percentage])</f>
        <v>4.8467905675459724</v>
      </c>
      <c r="U1690" s="17">
        <f>IF(performance_data[[#This Row],[return_percentage]]&lt;performance_data[[#This Row],[benchmark_return]],1,0)</f>
        <v>1</v>
      </c>
      <c r="V1690" s="17">
        <f>COUNTIFS(performance_data[portfolio_id],performance_data[[#This Row],[portfolio_id]])</f>
        <v>23</v>
      </c>
      <c r="W1690" s="17">
        <f>COUNTIFS(performance_data[portfolio_id],performance_data[[#This Row],[portfolio_id]],
          performance_data[return_flag],1)</f>
        <v>12</v>
      </c>
      <c r="X1690" s="15">
        <f>performance_data[[#This Row],[underperform_flag_count]]/performance_data[[#This Row],[totalportfoliocount]]</f>
        <v>0.52173913043478259</v>
      </c>
    </row>
    <row r="1691" spans="1:24" x14ac:dyDescent="0.3">
      <c r="A1691">
        <v>3938</v>
      </c>
      <c r="B1691" s="1">
        <v>45345</v>
      </c>
      <c r="C1691">
        <v>40292.71</v>
      </c>
      <c r="D1691">
        <v>-8.74</v>
      </c>
      <c r="E1691">
        <v>-8.58</v>
      </c>
      <c r="F1691">
        <v>9667.2000000000007</v>
      </c>
      <c r="G1691">
        <v>7374.87</v>
      </c>
      <c r="H1691" t="s">
        <v>2205</v>
      </c>
      <c r="I1691" t="s">
        <v>2206</v>
      </c>
      <c r="J1691">
        <v>2</v>
      </c>
      <c r="K1691" t="s">
        <v>2226</v>
      </c>
      <c r="L1691" t="str">
        <f>IF(performance_data[[#This Row],[return_percentage]]&gt;=performance_data[[#This Row],[benchmark_return]],"Higher","Lower")</f>
        <v>Lower</v>
      </c>
      <c r="M1691" s="14">
        <f xml:space="preserve"> _xlfn.MAXIFS(performance_data[date],performance_data[portfolio_id],performance_data[[#This Row],[portfolio_id]])</f>
        <v>45546</v>
      </c>
      <c r="N1691" s="14">
        <f xml:space="preserve"> _xlfn.MINIFS(performance_data[date],performance_data[portfolio_id],performance_data[[#This Row],[portfolio_id]])</f>
        <v>44864</v>
      </c>
      <c r="O1691" s="15">
        <f>_xlfn.MAXIFS(performance_data[portfolio_value],performance_data[portfolio_id],performance_data[[#This Row],[portfolio_id]],performance_data[date],performance_data[[#This Row],[latest_date]])</f>
        <v>329480.28000000003</v>
      </c>
      <c r="P1691" s="15">
        <f>_xlfn.MAXIFS(performance_data[portfolio_value],performance_data[portfolio_id],performance_data[[#This Row],[portfolio_id]],performance_data[date],performance_data[[#This Row],[starting_date]])</f>
        <v>149182.46</v>
      </c>
      <c r="Q1691" s="15">
        <f>performance_data[[#This Row],[latest_value]]-performance_data[[#This Row],[starting_value]]</f>
        <v>180297.82000000004</v>
      </c>
      <c r="R1691" s="15">
        <f>performance_data[[#This Row],[net_inflows]]-performance_data[[#This Row],[net_outflows]]</f>
        <v>2292.3300000000008</v>
      </c>
      <c r="S1691" s="15" t="str">
        <f>IF(performance_data[[#This Row],[net_inflows]]&gt;AVERAGE(performance_data[net_inflows]),"High","Low")</f>
        <v>Low</v>
      </c>
      <c r="T1691" s="15">
        <f>AVERAGEIF(performance_data[inflow_flag],performance_data[[#This Row],[inflow_flag]],performance_data[return_percentage])</f>
        <v>5.0457846277021572</v>
      </c>
      <c r="U1691" s="17">
        <f>IF(performance_data[[#This Row],[return_percentage]]&lt;performance_data[[#This Row],[benchmark_return]],1,0)</f>
        <v>1</v>
      </c>
      <c r="V1691" s="17">
        <f>COUNTIFS(performance_data[portfolio_id],performance_data[[#This Row],[portfolio_id]])</f>
        <v>23</v>
      </c>
      <c r="W1691" s="17">
        <f>COUNTIFS(performance_data[portfolio_id],performance_data[[#This Row],[portfolio_id]],
          performance_data[return_flag],1)</f>
        <v>12</v>
      </c>
      <c r="X1691" s="15">
        <f>performance_data[[#This Row],[underperform_flag_count]]/performance_data[[#This Row],[totalportfoliocount]]</f>
        <v>0.52173913043478259</v>
      </c>
    </row>
    <row r="1692" spans="1:24" x14ac:dyDescent="0.3">
      <c r="A1692">
        <v>3938</v>
      </c>
      <c r="B1692" s="1">
        <v>45490</v>
      </c>
      <c r="C1692">
        <v>340741.12</v>
      </c>
      <c r="D1692">
        <v>14.1</v>
      </c>
      <c r="E1692">
        <v>16.68</v>
      </c>
      <c r="F1692">
        <v>5106.08</v>
      </c>
      <c r="G1692">
        <v>14889.79</v>
      </c>
      <c r="H1692" t="s">
        <v>2205</v>
      </c>
      <c r="I1692" t="s">
        <v>2209</v>
      </c>
      <c r="J1692">
        <v>7</v>
      </c>
      <c r="K1692" t="s">
        <v>2210</v>
      </c>
      <c r="L1692" t="str">
        <f>IF(performance_data[[#This Row],[return_percentage]]&gt;=performance_data[[#This Row],[benchmark_return]],"Higher","Lower")</f>
        <v>Lower</v>
      </c>
      <c r="M1692" s="14">
        <f xml:space="preserve"> _xlfn.MAXIFS(performance_data[date],performance_data[portfolio_id],performance_data[[#This Row],[portfolio_id]])</f>
        <v>45546</v>
      </c>
      <c r="N1692" s="14">
        <f xml:space="preserve"> _xlfn.MINIFS(performance_data[date],performance_data[portfolio_id],performance_data[[#This Row],[portfolio_id]])</f>
        <v>44864</v>
      </c>
      <c r="O1692" s="15">
        <f>_xlfn.MAXIFS(performance_data[portfolio_value],performance_data[portfolio_id],performance_data[[#This Row],[portfolio_id]],performance_data[date],performance_data[[#This Row],[latest_date]])</f>
        <v>329480.28000000003</v>
      </c>
      <c r="P1692" s="15">
        <f>_xlfn.MAXIFS(performance_data[portfolio_value],performance_data[portfolio_id],performance_data[[#This Row],[portfolio_id]],performance_data[date],performance_data[[#This Row],[starting_date]])</f>
        <v>149182.46</v>
      </c>
      <c r="Q1692" s="15">
        <f>performance_data[[#This Row],[latest_value]]-performance_data[[#This Row],[starting_value]]</f>
        <v>180297.82000000004</v>
      </c>
      <c r="R1692" s="15">
        <f>performance_data[[#This Row],[net_inflows]]-performance_data[[#This Row],[net_outflows]]</f>
        <v>-9783.7100000000009</v>
      </c>
      <c r="S1692" s="15" t="str">
        <f>IF(performance_data[[#This Row],[net_inflows]]&gt;AVERAGE(performance_data[net_inflows]),"High","Low")</f>
        <v>Low</v>
      </c>
      <c r="T1692" s="15">
        <f>AVERAGEIF(performance_data[inflow_flag],performance_data[[#This Row],[inflow_flag]],performance_data[return_percentage])</f>
        <v>5.0457846277021572</v>
      </c>
      <c r="U1692" s="17">
        <f>IF(performance_data[[#This Row],[return_percentage]]&lt;performance_data[[#This Row],[benchmark_return]],1,0)</f>
        <v>1</v>
      </c>
      <c r="V1692" s="17">
        <f>COUNTIFS(performance_data[portfolio_id],performance_data[[#This Row],[portfolio_id]])</f>
        <v>23</v>
      </c>
      <c r="W1692" s="17">
        <f>COUNTIFS(performance_data[portfolio_id],performance_data[[#This Row],[portfolio_id]],
          performance_data[return_flag],1)</f>
        <v>12</v>
      </c>
      <c r="X1692" s="15">
        <f>performance_data[[#This Row],[underperform_flag_count]]/performance_data[[#This Row],[totalportfoliocount]]</f>
        <v>0.52173913043478259</v>
      </c>
    </row>
    <row r="1693" spans="1:24" x14ac:dyDescent="0.3">
      <c r="A1693">
        <v>3938</v>
      </c>
      <c r="B1693" s="1">
        <v>45399</v>
      </c>
      <c r="C1693">
        <v>323849.98</v>
      </c>
      <c r="D1693">
        <v>-4.66</v>
      </c>
      <c r="E1693">
        <v>-4</v>
      </c>
      <c r="F1693">
        <v>6175.34</v>
      </c>
      <c r="G1693">
        <v>517.89</v>
      </c>
      <c r="H1693" t="s">
        <v>2205</v>
      </c>
      <c r="I1693" t="s">
        <v>2211</v>
      </c>
      <c r="J1693">
        <v>4</v>
      </c>
      <c r="K1693" t="s">
        <v>2216</v>
      </c>
      <c r="L1693" t="str">
        <f>IF(performance_data[[#This Row],[return_percentage]]&gt;=performance_data[[#This Row],[benchmark_return]],"Higher","Lower")</f>
        <v>Lower</v>
      </c>
      <c r="M1693" s="14">
        <f xml:space="preserve"> _xlfn.MAXIFS(performance_data[date],performance_data[portfolio_id],performance_data[[#This Row],[portfolio_id]])</f>
        <v>45546</v>
      </c>
      <c r="N1693" s="14">
        <f xml:space="preserve"> _xlfn.MINIFS(performance_data[date],performance_data[portfolio_id],performance_data[[#This Row],[portfolio_id]])</f>
        <v>44864</v>
      </c>
      <c r="O1693" s="15">
        <f>_xlfn.MAXIFS(performance_data[portfolio_value],performance_data[portfolio_id],performance_data[[#This Row],[portfolio_id]],performance_data[date],performance_data[[#This Row],[latest_date]])</f>
        <v>329480.28000000003</v>
      </c>
      <c r="P1693" s="15">
        <f>_xlfn.MAXIFS(performance_data[portfolio_value],performance_data[portfolio_id],performance_data[[#This Row],[portfolio_id]],performance_data[date],performance_data[[#This Row],[starting_date]])</f>
        <v>149182.46</v>
      </c>
      <c r="Q1693" s="15">
        <f>performance_data[[#This Row],[latest_value]]-performance_data[[#This Row],[starting_value]]</f>
        <v>180297.82000000004</v>
      </c>
      <c r="R1693" s="15">
        <f>performance_data[[#This Row],[net_inflows]]-performance_data[[#This Row],[net_outflows]]</f>
        <v>5657.45</v>
      </c>
      <c r="S1693" s="15" t="str">
        <f>IF(performance_data[[#This Row],[net_inflows]]&gt;AVERAGE(performance_data[net_inflows]),"High","Low")</f>
        <v>Low</v>
      </c>
      <c r="T1693" s="15">
        <f>AVERAGEIF(performance_data[inflow_flag],performance_data[[#This Row],[inflow_flag]],performance_data[return_percentage])</f>
        <v>5.0457846277021572</v>
      </c>
      <c r="U1693" s="17">
        <f>IF(performance_data[[#This Row],[return_percentage]]&lt;performance_data[[#This Row],[benchmark_return]],1,0)</f>
        <v>1</v>
      </c>
      <c r="V1693" s="17">
        <f>COUNTIFS(performance_data[portfolio_id],performance_data[[#This Row],[portfolio_id]])</f>
        <v>23</v>
      </c>
      <c r="W1693" s="17">
        <f>COUNTIFS(performance_data[portfolio_id],performance_data[[#This Row],[portfolio_id]],
          performance_data[return_flag],1)</f>
        <v>12</v>
      </c>
      <c r="X1693" s="15">
        <f>performance_data[[#This Row],[underperform_flag_count]]/performance_data[[#This Row],[totalportfoliocount]]</f>
        <v>0.52173913043478259</v>
      </c>
    </row>
    <row r="1694" spans="1:24" x14ac:dyDescent="0.3">
      <c r="A1694">
        <v>3938</v>
      </c>
      <c r="B1694" s="1">
        <v>44864</v>
      </c>
      <c r="C1694">
        <v>149182.46</v>
      </c>
      <c r="D1694">
        <v>-4.63</v>
      </c>
      <c r="E1694">
        <v>-5.08</v>
      </c>
      <c r="F1694">
        <v>12004.67</v>
      </c>
      <c r="G1694">
        <v>10894.11</v>
      </c>
      <c r="H1694" t="s">
        <v>2220</v>
      </c>
      <c r="I1694" t="s">
        <v>2217</v>
      </c>
      <c r="J1694">
        <v>10</v>
      </c>
      <c r="K1694" t="s">
        <v>2224</v>
      </c>
      <c r="L1694" t="str">
        <f>IF(performance_data[[#This Row],[return_percentage]]&gt;=performance_data[[#This Row],[benchmark_return]],"Higher","Lower")</f>
        <v>Higher</v>
      </c>
      <c r="M1694" s="14">
        <f xml:space="preserve"> _xlfn.MAXIFS(performance_data[date],performance_data[portfolio_id],performance_data[[#This Row],[portfolio_id]])</f>
        <v>45546</v>
      </c>
      <c r="N1694" s="14">
        <f xml:space="preserve"> _xlfn.MINIFS(performance_data[date],performance_data[portfolio_id],performance_data[[#This Row],[portfolio_id]])</f>
        <v>44864</v>
      </c>
      <c r="O1694" s="15">
        <f>_xlfn.MAXIFS(performance_data[portfolio_value],performance_data[portfolio_id],performance_data[[#This Row],[portfolio_id]],performance_data[date],performance_data[[#This Row],[latest_date]])</f>
        <v>329480.28000000003</v>
      </c>
      <c r="P1694" s="15">
        <f>_xlfn.MAXIFS(performance_data[portfolio_value],performance_data[portfolio_id],performance_data[[#This Row],[portfolio_id]],performance_data[date],performance_data[[#This Row],[starting_date]])</f>
        <v>149182.46</v>
      </c>
      <c r="Q1694" s="15">
        <f>performance_data[[#This Row],[latest_value]]-performance_data[[#This Row],[starting_value]]</f>
        <v>180297.82000000004</v>
      </c>
      <c r="R1694" s="15">
        <f>performance_data[[#This Row],[net_inflows]]-performance_data[[#This Row],[net_outflows]]</f>
        <v>1110.5599999999995</v>
      </c>
      <c r="S1694" s="15" t="str">
        <f>IF(performance_data[[#This Row],[net_inflows]]&gt;AVERAGE(performance_data[net_inflows]),"High","Low")</f>
        <v>High</v>
      </c>
      <c r="T1694" s="15">
        <f>AVERAGEIF(performance_data[inflow_flag],performance_data[[#This Row],[inflow_flag]],performance_data[return_percentage])</f>
        <v>4.8467905675459724</v>
      </c>
      <c r="U1694" s="17">
        <f>IF(performance_data[[#This Row],[return_percentage]]&lt;performance_data[[#This Row],[benchmark_return]],1,0)</f>
        <v>0</v>
      </c>
      <c r="V1694" s="17">
        <f>COUNTIFS(performance_data[portfolio_id],performance_data[[#This Row],[portfolio_id]])</f>
        <v>23</v>
      </c>
      <c r="W1694" s="17">
        <f>COUNTIFS(performance_data[portfolio_id],performance_data[[#This Row],[portfolio_id]],
          performance_data[return_flag],1)</f>
        <v>12</v>
      </c>
      <c r="X1694" s="15">
        <f>performance_data[[#This Row],[underperform_flag_count]]/performance_data[[#This Row],[totalportfoliocount]]</f>
        <v>0.52173913043478259</v>
      </c>
    </row>
    <row r="1695" spans="1:24" x14ac:dyDescent="0.3">
      <c r="A1695">
        <v>3938</v>
      </c>
      <c r="B1695" s="1">
        <v>45005</v>
      </c>
      <c r="C1695">
        <v>7918.71</v>
      </c>
      <c r="D1695">
        <v>15.82</v>
      </c>
      <c r="E1695">
        <v>18.329999999999998</v>
      </c>
      <c r="F1695">
        <v>12146.93</v>
      </c>
      <c r="G1695">
        <v>14093.75</v>
      </c>
      <c r="H1695" t="s">
        <v>2213</v>
      </c>
      <c r="I1695" t="s">
        <v>2206</v>
      </c>
      <c r="J1695">
        <v>3</v>
      </c>
      <c r="K1695" t="s">
        <v>2222</v>
      </c>
      <c r="L1695" t="str">
        <f>IF(performance_data[[#This Row],[return_percentage]]&gt;=performance_data[[#This Row],[benchmark_return]],"Higher","Lower")</f>
        <v>Lower</v>
      </c>
      <c r="M1695" s="14">
        <f xml:space="preserve"> _xlfn.MAXIFS(performance_data[date],performance_data[portfolio_id],performance_data[[#This Row],[portfolio_id]])</f>
        <v>45546</v>
      </c>
      <c r="N1695" s="14">
        <f xml:space="preserve"> _xlfn.MINIFS(performance_data[date],performance_data[portfolio_id],performance_data[[#This Row],[portfolio_id]])</f>
        <v>44864</v>
      </c>
      <c r="O1695" s="15">
        <f>_xlfn.MAXIFS(performance_data[portfolio_value],performance_data[portfolio_id],performance_data[[#This Row],[portfolio_id]],performance_data[date],performance_data[[#This Row],[latest_date]])</f>
        <v>329480.28000000003</v>
      </c>
      <c r="P1695" s="15">
        <f>_xlfn.MAXIFS(performance_data[portfolio_value],performance_data[portfolio_id],performance_data[[#This Row],[portfolio_id]],performance_data[date],performance_data[[#This Row],[starting_date]])</f>
        <v>149182.46</v>
      </c>
      <c r="Q1695" s="15">
        <f>performance_data[[#This Row],[latest_value]]-performance_data[[#This Row],[starting_value]]</f>
        <v>180297.82000000004</v>
      </c>
      <c r="R1695" s="15">
        <f>performance_data[[#This Row],[net_inflows]]-performance_data[[#This Row],[net_outflows]]</f>
        <v>-1946.8199999999997</v>
      </c>
      <c r="S1695" s="15" t="str">
        <f>IF(performance_data[[#This Row],[net_inflows]]&gt;AVERAGE(performance_data[net_inflows]),"High","Low")</f>
        <v>High</v>
      </c>
      <c r="T1695" s="15">
        <f>AVERAGEIF(performance_data[inflow_flag],performance_data[[#This Row],[inflow_flag]],performance_data[return_percentage])</f>
        <v>4.8467905675459724</v>
      </c>
      <c r="U1695" s="17">
        <f>IF(performance_data[[#This Row],[return_percentage]]&lt;performance_data[[#This Row],[benchmark_return]],1,0)</f>
        <v>1</v>
      </c>
      <c r="V1695" s="17">
        <f>COUNTIFS(performance_data[portfolio_id],performance_data[[#This Row],[portfolio_id]])</f>
        <v>23</v>
      </c>
      <c r="W1695" s="17">
        <f>COUNTIFS(performance_data[portfolio_id],performance_data[[#This Row],[portfolio_id]],
          performance_data[return_flag],1)</f>
        <v>12</v>
      </c>
      <c r="X1695" s="15">
        <f>performance_data[[#This Row],[underperform_flag_count]]/performance_data[[#This Row],[totalportfoliocount]]</f>
        <v>0.52173913043478259</v>
      </c>
    </row>
    <row r="1696" spans="1:24" x14ac:dyDescent="0.3">
      <c r="A1696">
        <v>3938</v>
      </c>
      <c r="B1696" s="1">
        <v>45055</v>
      </c>
      <c r="C1696">
        <v>479172.25</v>
      </c>
      <c r="D1696">
        <v>3.72</v>
      </c>
      <c r="E1696">
        <v>3.88</v>
      </c>
      <c r="F1696">
        <v>19270.939999999999</v>
      </c>
      <c r="G1696">
        <v>6033.23</v>
      </c>
      <c r="H1696" t="s">
        <v>2213</v>
      </c>
      <c r="I1696" t="s">
        <v>2211</v>
      </c>
      <c r="J1696">
        <v>5</v>
      </c>
      <c r="K1696" t="s">
        <v>2223</v>
      </c>
      <c r="L1696" t="str">
        <f>IF(performance_data[[#This Row],[return_percentage]]&gt;=performance_data[[#This Row],[benchmark_return]],"Higher","Lower")</f>
        <v>Lower</v>
      </c>
      <c r="M1696" s="14">
        <f xml:space="preserve"> _xlfn.MAXIFS(performance_data[date],performance_data[portfolio_id],performance_data[[#This Row],[portfolio_id]])</f>
        <v>45546</v>
      </c>
      <c r="N1696" s="14">
        <f xml:space="preserve"> _xlfn.MINIFS(performance_data[date],performance_data[portfolio_id],performance_data[[#This Row],[portfolio_id]])</f>
        <v>44864</v>
      </c>
      <c r="O1696" s="15">
        <f>_xlfn.MAXIFS(performance_data[portfolio_value],performance_data[portfolio_id],performance_data[[#This Row],[portfolio_id]],performance_data[date],performance_data[[#This Row],[latest_date]])</f>
        <v>329480.28000000003</v>
      </c>
      <c r="P1696" s="15">
        <f>_xlfn.MAXIFS(performance_data[portfolio_value],performance_data[portfolio_id],performance_data[[#This Row],[portfolio_id]],performance_data[date],performance_data[[#This Row],[starting_date]])</f>
        <v>149182.46</v>
      </c>
      <c r="Q1696" s="15">
        <f>performance_data[[#This Row],[latest_value]]-performance_data[[#This Row],[starting_value]]</f>
        <v>180297.82000000004</v>
      </c>
      <c r="R1696" s="15">
        <f>performance_data[[#This Row],[net_inflows]]-performance_data[[#This Row],[net_outflows]]</f>
        <v>13237.71</v>
      </c>
      <c r="S1696" s="15" t="str">
        <f>IF(performance_data[[#This Row],[net_inflows]]&gt;AVERAGE(performance_data[net_inflows]),"High","Low")</f>
        <v>High</v>
      </c>
      <c r="T1696" s="15">
        <f>AVERAGEIF(performance_data[inflow_flag],performance_data[[#This Row],[inflow_flag]],performance_data[return_percentage])</f>
        <v>4.8467905675459724</v>
      </c>
      <c r="U1696" s="17">
        <f>IF(performance_data[[#This Row],[return_percentage]]&lt;performance_data[[#This Row],[benchmark_return]],1,0)</f>
        <v>1</v>
      </c>
      <c r="V1696" s="17">
        <f>COUNTIFS(performance_data[portfolio_id],performance_data[[#This Row],[portfolio_id]])</f>
        <v>23</v>
      </c>
      <c r="W1696" s="17">
        <f>COUNTIFS(performance_data[portfolio_id],performance_data[[#This Row],[portfolio_id]],
          performance_data[return_flag],1)</f>
        <v>12</v>
      </c>
      <c r="X1696" s="15">
        <f>performance_data[[#This Row],[underperform_flag_count]]/performance_data[[#This Row],[totalportfoliocount]]</f>
        <v>0.52173913043478259</v>
      </c>
    </row>
    <row r="1697" spans="1:24" x14ac:dyDescent="0.3">
      <c r="A1697">
        <v>3938</v>
      </c>
      <c r="B1697" s="1">
        <v>45159</v>
      </c>
      <c r="C1697">
        <v>107072.54</v>
      </c>
      <c r="D1697">
        <v>4.62</v>
      </c>
      <c r="E1697">
        <v>4.18</v>
      </c>
      <c r="F1697">
        <v>3603.37</v>
      </c>
      <c r="G1697">
        <v>15519.96</v>
      </c>
      <c r="H1697" t="s">
        <v>2213</v>
      </c>
      <c r="I1697" t="s">
        <v>2209</v>
      </c>
      <c r="J1697">
        <v>8</v>
      </c>
      <c r="K1697" t="s">
        <v>2214</v>
      </c>
      <c r="L1697" t="str">
        <f>IF(performance_data[[#This Row],[return_percentage]]&gt;=performance_data[[#This Row],[benchmark_return]],"Higher","Lower")</f>
        <v>Higher</v>
      </c>
      <c r="M1697" s="14">
        <f xml:space="preserve"> _xlfn.MAXIFS(performance_data[date],performance_data[portfolio_id],performance_data[[#This Row],[portfolio_id]])</f>
        <v>45546</v>
      </c>
      <c r="N1697" s="14">
        <f xml:space="preserve"> _xlfn.MINIFS(performance_data[date],performance_data[portfolio_id],performance_data[[#This Row],[portfolio_id]])</f>
        <v>44864</v>
      </c>
      <c r="O1697" s="15">
        <f>_xlfn.MAXIFS(performance_data[portfolio_value],performance_data[portfolio_id],performance_data[[#This Row],[portfolio_id]],performance_data[date],performance_data[[#This Row],[latest_date]])</f>
        <v>329480.28000000003</v>
      </c>
      <c r="P1697" s="15">
        <f>_xlfn.MAXIFS(performance_data[portfolio_value],performance_data[portfolio_id],performance_data[[#This Row],[portfolio_id]],performance_data[date],performance_data[[#This Row],[starting_date]])</f>
        <v>149182.46</v>
      </c>
      <c r="Q1697" s="15">
        <f>performance_data[[#This Row],[latest_value]]-performance_data[[#This Row],[starting_value]]</f>
        <v>180297.82000000004</v>
      </c>
      <c r="R1697" s="15">
        <f>performance_data[[#This Row],[net_inflows]]-performance_data[[#This Row],[net_outflows]]</f>
        <v>-11916.59</v>
      </c>
      <c r="S1697" s="15" t="str">
        <f>IF(performance_data[[#This Row],[net_inflows]]&gt;AVERAGE(performance_data[net_inflows]),"High","Low")</f>
        <v>Low</v>
      </c>
      <c r="T1697" s="15">
        <f>AVERAGEIF(performance_data[inflow_flag],performance_data[[#This Row],[inflow_flag]],performance_data[return_percentage])</f>
        <v>5.0457846277021572</v>
      </c>
      <c r="U1697" s="17">
        <f>IF(performance_data[[#This Row],[return_percentage]]&lt;performance_data[[#This Row],[benchmark_return]],1,0)</f>
        <v>0</v>
      </c>
      <c r="V1697" s="17">
        <f>COUNTIFS(performance_data[portfolio_id],performance_data[[#This Row],[portfolio_id]])</f>
        <v>23</v>
      </c>
      <c r="W1697" s="17">
        <f>COUNTIFS(performance_data[portfolio_id],performance_data[[#This Row],[portfolio_id]],
          performance_data[return_flag],1)</f>
        <v>12</v>
      </c>
      <c r="X1697" s="15">
        <f>performance_data[[#This Row],[underperform_flag_count]]/performance_data[[#This Row],[totalportfoliocount]]</f>
        <v>0.52173913043478259</v>
      </c>
    </row>
    <row r="1698" spans="1:24" x14ac:dyDescent="0.3">
      <c r="A1698">
        <v>3938</v>
      </c>
      <c r="B1698" s="1">
        <v>45536</v>
      </c>
      <c r="C1698">
        <v>223828.31</v>
      </c>
      <c r="D1698">
        <v>1.63</v>
      </c>
      <c r="E1698">
        <v>1.83</v>
      </c>
      <c r="F1698">
        <v>11860.89</v>
      </c>
      <c r="G1698">
        <v>8861.73</v>
      </c>
      <c r="H1698" t="s">
        <v>2205</v>
      </c>
      <c r="I1698" t="s">
        <v>2209</v>
      </c>
      <c r="J1698">
        <v>9</v>
      </c>
      <c r="K1698" t="s">
        <v>2221</v>
      </c>
      <c r="L1698" t="str">
        <f>IF(performance_data[[#This Row],[return_percentage]]&gt;=performance_data[[#This Row],[benchmark_return]],"Higher","Lower")</f>
        <v>Lower</v>
      </c>
      <c r="M1698" s="14">
        <f xml:space="preserve"> _xlfn.MAXIFS(performance_data[date],performance_data[portfolio_id],performance_data[[#This Row],[portfolio_id]])</f>
        <v>45546</v>
      </c>
      <c r="N1698" s="14">
        <f xml:space="preserve"> _xlfn.MINIFS(performance_data[date],performance_data[portfolio_id],performance_data[[#This Row],[portfolio_id]])</f>
        <v>44864</v>
      </c>
      <c r="O1698" s="15">
        <f>_xlfn.MAXIFS(performance_data[portfolio_value],performance_data[portfolio_id],performance_data[[#This Row],[portfolio_id]],performance_data[date],performance_data[[#This Row],[latest_date]])</f>
        <v>329480.28000000003</v>
      </c>
      <c r="P1698" s="15">
        <f>_xlfn.MAXIFS(performance_data[portfolio_value],performance_data[portfolio_id],performance_data[[#This Row],[portfolio_id]],performance_data[date],performance_data[[#This Row],[starting_date]])</f>
        <v>149182.46</v>
      </c>
      <c r="Q1698" s="15">
        <f>performance_data[[#This Row],[latest_value]]-performance_data[[#This Row],[starting_value]]</f>
        <v>180297.82000000004</v>
      </c>
      <c r="R1698" s="15">
        <f>performance_data[[#This Row],[net_inflows]]-performance_data[[#This Row],[net_outflows]]</f>
        <v>2999.16</v>
      </c>
      <c r="S1698" s="15" t="str">
        <f>IF(performance_data[[#This Row],[net_inflows]]&gt;AVERAGE(performance_data[net_inflows]),"High","Low")</f>
        <v>High</v>
      </c>
      <c r="T1698" s="15">
        <f>AVERAGEIF(performance_data[inflow_flag],performance_data[[#This Row],[inflow_flag]],performance_data[return_percentage])</f>
        <v>4.8467905675459724</v>
      </c>
      <c r="U1698" s="17">
        <f>IF(performance_data[[#This Row],[return_percentage]]&lt;performance_data[[#This Row],[benchmark_return]],1,0)</f>
        <v>1</v>
      </c>
      <c r="V1698" s="17">
        <f>COUNTIFS(performance_data[portfolio_id],performance_data[[#This Row],[portfolio_id]])</f>
        <v>23</v>
      </c>
      <c r="W1698" s="17">
        <f>COUNTIFS(performance_data[portfolio_id],performance_data[[#This Row],[portfolio_id]],
          performance_data[return_flag],1)</f>
        <v>12</v>
      </c>
      <c r="X1698" s="15">
        <f>performance_data[[#This Row],[underperform_flag_count]]/performance_data[[#This Row],[totalportfoliocount]]</f>
        <v>0.52173913043478259</v>
      </c>
    </row>
    <row r="1699" spans="1:24" x14ac:dyDescent="0.3">
      <c r="A1699">
        <v>3938</v>
      </c>
      <c r="B1699" s="1">
        <v>44976</v>
      </c>
      <c r="C1699">
        <v>227329.5</v>
      </c>
      <c r="D1699">
        <v>-3.29</v>
      </c>
      <c r="E1699">
        <v>-3.6</v>
      </c>
      <c r="F1699">
        <v>18290.77</v>
      </c>
      <c r="G1699">
        <v>195.86</v>
      </c>
      <c r="H1699" t="s">
        <v>2213</v>
      </c>
      <c r="I1699" t="s">
        <v>2206</v>
      </c>
      <c r="J1699">
        <v>2</v>
      </c>
      <c r="K1699" t="s">
        <v>2226</v>
      </c>
      <c r="L1699" t="str">
        <f>IF(performance_data[[#This Row],[return_percentage]]&gt;=performance_data[[#This Row],[benchmark_return]],"Higher","Lower")</f>
        <v>Higher</v>
      </c>
      <c r="M1699" s="14">
        <f xml:space="preserve"> _xlfn.MAXIFS(performance_data[date],performance_data[portfolio_id],performance_data[[#This Row],[portfolio_id]])</f>
        <v>45546</v>
      </c>
      <c r="N1699" s="14">
        <f xml:space="preserve"> _xlfn.MINIFS(performance_data[date],performance_data[portfolio_id],performance_data[[#This Row],[portfolio_id]])</f>
        <v>44864</v>
      </c>
      <c r="O1699" s="15">
        <f>_xlfn.MAXIFS(performance_data[portfolio_value],performance_data[portfolio_id],performance_data[[#This Row],[portfolio_id]],performance_data[date],performance_data[[#This Row],[latest_date]])</f>
        <v>329480.28000000003</v>
      </c>
      <c r="P1699" s="15">
        <f>_xlfn.MAXIFS(performance_data[portfolio_value],performance_data[portfolio_id],performance_data[[#This Row],[portfolio_id]],performance_data[date],performance_data[[#This Row],[starting_date]])</f>
        <v>149182.46</v>
      </c>
      <c r="Q1699" s="15">
        <f>performance_data[[#This Row],[latest_value]]-performance_data[[#This Row],[starting_value]]</f>
        <v>180297.82000000004</v>
      </c>
      <c r="R1699" s="15">
        <f>performance_data[[#This Row],[net_inflows]]-performance_data[[#This Row],[net_outflows]]</f>
        <v>18094.91</v>
      </c>
      <c r="S1699" s="15" t="str">
        <f>IF(performance_data[[#This Row],[net_inflows]]&gt;AVERAGE(performance_data[net_inflows]),"High","Low")</f>
        <v>High</v>
      </c>
      <c r="T1699" s="15">
        <f>AVERAGEIF(performance_data[inflow_flag],performance_data[[#This Row],[inflow_flag]],performance_data[return_percentage])</f>
        <v>4.8467905675459724</v>
      </c>
      <c r="U1699" s="17">
        <f>IF(performance_data[[#This Row],[return_percentage]]&lt;performance_data[[#This Row],[benchmark_return]],1,0)</f>
        <v>0</v>
      </c>
      <c r="V1699" s="17">
        <f>COUNTIFS(performance_data[portfolio_id],performance_data[[#This Row],[portfolio_id]])</f>
        <v>23</v>
      </c>
      <c r="W1699" s="17">
        <f>COUNTIFS(performance_data[portfolio_id],performance_data[[#This Row],[portfolio_id]],
          performance_data[return_flag],1)</f>
        <v>12</v>
      </c>
      <c r="X1699" s="15">
        <f>performance_data[[#This Row],[underperform_flag_count]]/performance_data[[#This Row],[totalportfoliocount]]</f>
        <v>0.52173913043478259</v>
      </c>
    </row>
    <row r="1700" spans="1:24" x14ac:dyDescent="0.3">
      <c r="A1700">
        <v>3938</v>
      </c>
      <c r="B1700" s="1">
        <v>45282</v>
      </c>
      <c r="C1700">
        <v>317841.95</v>
      </c>
      <c r="D1700">
        <v>-9.2799999999999994</v>
      </c>
      <c r="E1700">
        <v>-10.11</v>
      </c>
      <c r="F1700">
        <v>3018.86</v>
      </c>
      <c r="G1700">
        <v>13232.69</v>
      </c>
      <c r="H1700" t="s">
        <v>2213</v>
      </c>
      <c r="I1700" t="s">
        <v>2217</v>
      </c>
      <c r="J1700">
        <v>12</v>
      </c>
      <c r="K1700" t="s">
        <v>2218</v>
      </c>
      <c r="L1700" t="str">
        <f>IF(performance_data[[#This Row],[return_percentage]]&gt;=performance_data[[#This Row],[benchmark_return]],"Higher","Lower")</f>
        <v>Higher</v>
      </c>
      <c r="M1700" s="14">
        <f xml:space="preserve"> _xlfn.MAXIFS(performance_data[date],performance_data[portfolio_id],performance_data[[#This Row],[portfolio_id]])</f>
        <v>45546</v>
      </c>
      <c r="N1700" s="14">
        <f xml:space="preserve"> _xlfn.MINIFS(performance_data[date],performance_data[portfolio_id],performance_data[[#This Row],[portfolio_id]])</f>
        <v>44864</v>
      </c>
      <c r="O1700" s="15">
        <f>_xlfn.MAXIFS(performance_data[portfolio_value],performance_data[portfolio_id],performance_data[[#This Row],[portfolio_id]],performance_data[date],performance_data[[#This Row],[latest_date]])</f>
        <v>329480.28000000003</v>
      </c>
      <c r="P1700" s="15">
        <f>_xlfn.MAXIFS(performance_data[portfolio_value],performance_data[portfolio_id],performance_data[[#This Row],[portfolio_id]],performance_data[date],performance_data[[#This Row],[starting_date]])</f>
        <v>149182.46</v>
      </c>
      <c r="Q1700" s="15">
        <f>performance_data[[#This Row],[latest_value]]-performance_data[[#This Row],[starting_value]]</f>
        <v>180297.82000000004</v>
      </c>
      <c r="R1700" s="15">
        <f>performance_data[[#This Row],[net_inflows]]-performance_data[[#This Row],[net_outflows]]</f>
        <v>-10213.83</v>
      </c>
      <c r="S1700" s="15" t="str">
        <f>IF(performance_data[[#This Row],[net_inflows]]&gt;AVERAGE(performance_data[net_inflows]),"High","Low")</f>
        <v>Low</v>
      </c>
      <c r="T1700" s="15">
        <f>AVERAGEIF(performance_data[inflow_flag],performance_data[[#This Row],[inflow_flag]],performance_data[return_percentage])</f>
        <v>5.0457846277021572</v>
      </c>
      <c r="U1700" s="17">
        <f>IF(performance_data[[#This Row],[return_percentage]]&lt;performance_data[[#This Row],[benchmark_return]],1,0)</f>
        <v>0</v>
      </c>
      <c r="V1700" s="17">
        <f>COUNTIFS(performance_data[portfolio_id],performance_data[[#This Row],[portfolio_id]])</f>
        <v>23</v>
      </c>
      <c r="W1700" s="17">
        <f>COUNTIFS(performance_data[portfolio_id],performance_data[[#This Row],[portfolio_id]],
          performance_data[return_flag],1)</f>
        <v>12</v>
      </c>
      <c r="X1700" s="15">
        <f>performance_data[[#This Row],[underperform_flag_count]]/performance_data[[#This Row],[totalportfoliocount]]</f>
        <v>0.52173913043478259</v>
      </c>
    </row>
    <row r="1701" spans="1:24" x14ac:dyDescent="0.3">
      <c r="A1701">
        <v>3938</v>
      </c>
      <c r="B1701" s="1">
        <v>44886</v>
      </c>
      <c r="C1701">
        <v>346525.92</v>
      </c>
      <c r="D1701">
        <v>11.85</v>
      </c>
      <c r="E1701">
        <v>10.26</v>
      </c>
      <c r="F1701">
        <v>3614.62</v>
      </c>
      <c r="G1701">
        <v>6272.02</v>
      </c>
      <c r="H1701" t="s">
        <v>2220</v>
      </c>
      <c r="I1701" t="s">
        <v>2217</v>
      </c>
      <c r="J1701">
        <v>11</v>
      </c>
      <c r="K1701" t="s">
        <v>2219</v>
      </c>
      <c r="L1701" t="str">
        <f>IF(performance_data[[#This Row],[return_percentage]]&gt;=performance_data[[#This Row],[benchmark_return]],"Higher","Lower")</f>
        <v>Higher</v>
      </c>
      <c r="M1701" s="14">
        <f xml:space="preserve"> _xlfn.MAXIFS(performance_data[date],performance_data[portfolio_id],performance_data[[#This Row],[portfolio_id]])</f>
        <v>45546</v>
      </c>
      <c r="N1701" s="14">
        <f xml:space="preserve"> _xlfn.MINIFS(performance_data[date],performance_data[portfolio_id],performance_data[[#This Row],[portfolio_id]])</f>
        <v>44864</v>
      </c>
      <c r="O1701" s="15">
        <f>_xlfn.MAXIFS(performance_data[portfolio_value],performance_data[portfolio_id],performance_data[[#This Row],[portfolio_id]],performance_data[date],performance_data[[#This Row],[latest_date]])</f>
        <v>329480.28000000003</v>
      </c>
      <c r="P1701" s="15">
        <f>_xlfn.MAXIFS(performance_data[portfolio_value],performance_data[portfolio_id],performance_data[[#This Row],[portfolio_id]],performance_data[date],performance_data[[#This Row],[starting_date]])</f>
        <v>149182.46</v>
      </c>
      <c r="Q1701" s="15">
        <f>performance_data[[#This Row],[latest_value]]-performance_data[[#This Row],[starting_value]]</f>
        <v>180297.82000000004</v>
      </c>
      <c r="R1701" s="15">
        <f>performance_data[[#This Row],[net_inflows]]-performance_data[[#This Row],[net_outflows]]</f>
        <v>-2657.4000000000005</v>
      </c>
      <c r="S1701" s="15" t="str">
        <f>IF(performance_data[[#This Row],[net_inflows]]&gt;AVERAGE(performance_data[net_inflows]),"High","Low")</f>
        <v>Low</v>
      </c>
      <c r="T1701" s="15">
        <f>AVERAGEIF(performance_data[inflow_flag],performance_data[[#This Row],[inflow_flag]],performance_data[return_percentage])</f>
        <v>5.0457846277021572</v>
      </c>
      <c r="U1701" s="17">
        <f>IF(performance_data[[#This Row],[return_percentage]]&lt;performance_data[[#This Row],[benchmark_return]],1,0)</f>
        <v>0</v>
      </c>
      <c r="V1701" s="17">
        <f>COUNTIFS(performance_data[portfolio_id],performance_data[[#This Row],[portfolio_id]])</f>
        <v>23</v>
      </c>
      <c r="W1701" s="17">
        <f>COUNTIFS(performance_data[portfolio_id],performance_data[[#This Row],[portfolio_id]],
          performance_data[return_flag],1)</f>
        <v>12</v>
      </c>
      <c r="X1701" s="15">
        <f>performance_data[[#This Row],[underperform_flag_count]]/performance_data[[#This Row],[totalportfoliocount]]</f>
        <v>0.52173913043478259</v>
      </c>
    </row>
    <row r="1702" spans="1:24" x14ac:dyDescent="0.3">
      <c r="A1702">
        <v>3938</v>
      </c>
      <c r="B1702" s="1">
        <v>44903</v>
      </c>
      <c r="C1702">
        <v>13672.31</v>
      </c>
      <c r="D1702">
        <v>16.11</v>
      </c>
      <c r="E1702">
        <v>14.14</v>
      </c>
      <c r="F1702">
        <v>14806.63</v>
      </c>
      <c r="G1702">
        <v>1887.46</v>
      </c>
      <c r="H1702" t="s">
        <v>2220</v>
      </c>
      <c r="I1702" t="s">
        <v>2217</v>
      </c>
      <c r="J1702">
        <v>12</v>
      </c>
      <c r="K1702" t="s">
        <v>2218</v>
      </c>
      <c r="L1702" t="str">
        <f>IF(performance_data[[#This Row],[return_percentage]]&gt;=performance_data[[#This Row],[benchmark_return]],"Higher","Lower")</f>
        <v>Higher</v>
      </c>
      <c r="M1702" s="14">
        <f xml:space="preserve"> _xlfn.MAXIFS(performance_data[date],performance_data[portfolio_id],performance_data[[#This Row],[portfolio_id]])</f>
        <v>45546</v>
      </c>
      <c r="N1702" s="14">
        <f xml:space="preserve"> _xlfn.MINIFS(performance_data[date],performance_data[portfolio_id],performance_data[[#This Row],[portfolio_id]])</f>
        <v>44864</v>
      </c>
      <c r="O1702" s="15">
        <f>_xlfn.MAXIFS(performance_data[portfolio_value],performance_data[portfolio_id],performance_data[[#This Row],[portfolio_id]],performance_data[date],performance_data[[#This Row],[latest_date]])</f>
        <v>329480.28000000003</v>
      </c>
      <c r="P1702" s="15">
        <f>_xlfn.MAXIFS(performance_data[portfolio_value],performance_data[portfolio_id],performance_data[[#This Row],[portfolio_id]],performance_data[date],performance_data[[#This Row],[starting_date]])</f>
        <v>149182.46</v>
      </c>
      <c r="Q1702" s="15">
        <f>performance_data[[#This Row],[latest_value]]-performance_data[[#This Row],[starting_value]]</f>
        <v>180297.82000000004</v>
      </c>
      <c r="R1702" s="15">
        <f>performance_data[[#This Row],[net_inflows]]-performance_data[[#This Row],[net_outflows]]</f>
        <v>12919.169999999998</v>
      </c>
      <c r="S1702" s="15" t="str">
        <f>IF(performance_data[[#This Row],[net_inflows]]&gt;AVERAGE(performance_data[net_inflows]),"High","Low")</f>
        <v>High</v>
      </c>
      <c r="T1702" s="15">
        <f>AVERAGEIF(performance_data[inflow_flag],performance_data[[#This Row],[inflow_flag]],performance_data[return_percentage])</f>
        <v>4.8467905675459724</v>
      </c>
      <c r="U1702" s="17">
        <f>IF(performance_data[[#This Row],[return_percentage]]&lt;performance_data[[#This Row],[benchmark_return]],1,0)</f>
        <v>0</v>
      </c>
      <c r="V1702" s="17">
        <f>COUNTIFS(performance_data[portfolio_id],performance_data[[#This Row],[portfolio_id]])</f>
        <v>23</v>
      </c>
      <c r="W1702" s="17">
        <f>COUNTIFS(performance_data[portfolio_id],performance_data[[#This Row],[portfolio_id]],
          performance_data[return_flag],1)</f>
        <v>12</v>
      </c>
      <c r="X1702" s="15">
        <f>performance_data[[#This Row],[underperform_flag_count]]/performance_data[[#This Row],[totalportfoliocount]]</f>
        <v>0.52173913043478259</v>
      </c>
    </row>
    <row r="1703" spans="1:24" x14ac:dyDescent="0.3">
      <c r="A1703">
        <v>3938</v>
      </c>
      <c r="B1703" s="1">
        <v>45054</v>
      </c>
      <c r="C1703">
        <v>66430.289999999994</v>
      </c>
      <c r="D1703">
        <v>2.54</v>
      </c>
      <c r="E1703">
        <v>2.35</v>
      </c>
      <c r="F1703">
        <v>9231.1299999999992</v>
      </c>
      <c r="G1703">
        <v>13036.2</v>
      </c>
      <c r="H1703" t="s">
        <v>2213</v>
      </c>
      <c r="I1703" t="s">
        <v>2211</v>
      </c>
      <c r="J1703">
        <v>5</v>
      </c>
      <c r="K1703" t="s">
        <v>2223</v>
      </c>
      <c r="L1703" t="str">
        <f>IF(performance_data[[#This Row],[return_percentage]]&gt;=performance_data[[#This Row],[benchmark_return]],"Higher","Lower")</f>
        <v>Higher</v>
      </c>
      <c r="M1703" s="14">
        <f xml:space="preserve"> _xlfn.MAXIFS(performance_data[date],performance_data[portfolio_id],performance_data[[#This Row],[portfolio_id]])</f>
        <v>45546</v>
      </c>
      <c r="N1703" s="14">
        <f xml:space="preserve"> _xlfn.MINIFS(performance_data[date],performance_data[portfolio_id],performance_data[[#This Row],[portfolio_id]])</f>
        <v>44864</v>
      </c>
      <c r="O1703" s="15">
        <f>_xlfn.MAXIFS(performance_data[portfolio_value],performance_data[portfolio_id],performance_data[[#This Row],[portfolio_id]],performance_data[date],performance_data[[#This Row],[latest_date]])</f>
        <v>329480.28000000003</v>
      </c>
      <c r="P1703" s="15">
        <f>_xlfn.MAXIFS(performance_data[portfolio_value],performance_data[portfolio_id],performance_data[[#This Row],[portfolio_id]],performance_data[date],performance_data[[#This Row],[starting_date]])</f>
        <v>149182.46</v>
      </c>
      <c r="Q1703" s="15">
        <f>performance_data[[#This Row],[latest_value]]-performance_data[[#This Row],[starting_value]]</f>
        <v>180297.82000000004</v>
      </c>
      <c r="R1703" s="15">
        <f>performance_data[[#This Row],[net_inflows]]-performance_data[[#This Row],[net_outflows]]</f>
        <v>-3805.0700000000015</v>
      </c>
      <c r="S1703" s="15" t="str">
        <f>IF(performance_data[[#This Row],[net_inflows]]&gt;AVERAGE(performance_data[net_inflows]),"High","Low")</f>
        <v>Low</v>
      </c>
      <c r="T1703" s="15">
        <f>AVERAGEIF(performance_data[inflow_flag],performance_data[[#This Row],[inflow_flag]],performance_data[return_percentage])</f>
        <v>5.0457846277021572</v>
      </c>
      <c r="U1703" s="17">
        <f>IF(performance_data[[#This Row],[return_percentage]]&lt;performance_data[[#This Row],[benchmark_return]],1,0)</f>
        <v>0</v>
      </c>
      <c r="V1703" s="17">
        <f>COUNTIFS(performance_data[portfolio_id],performance_data[[#This Row],[portfolio_id]])</f>
        <v>23</v>
      </c>
      <c r="W1703" s="17">
        <f>COUNTIFS(performance_data[portfolio_id],performance_data[[#This Row],[portfolio_id]],
          performance_data[return_flag],1)</f>
        <v>12</v>
      </c>
      <c r="X1703" s="15">
        <f>performance_data[[#This Row],[underperform_flag_count]]/performance_data[[#This Row],[totalportfoliocount]]</f>
        <v>0.52173913043478259</v>
      </c>
    </row>
    <row r="1704" spans="1:24" x14ac:dyDescent="0.3">
      <c r="A1704">
        <v>3938</v>
      </c>
      <c r="B1704" s="1">
        <v>44964</v>
      </c>
      <c r="C1704">
        <v>445842.98</v>
      </c>
      <c r="D1704">
        <v>3.25</v>
      </c>
      <c r="E1704">
        <v>3.11</v>
      </c>
      <c r="F1704">
        <v>5302.52</v>
      </c>
      <c r="G1704">
        <v>12765.27</v>
      </c>
      <c r="H1704" t="s">
        <v>2213</v>
      </c>
      <c r="I1704" t="s">
        <v>2206</v>
      </c>
      <c r="J1704">
        <v>2</v>
      </c>
      <c r="K1704" t="s">
        <v>2226</v>
      </c>
      <c r="L1704" t="str">
        <f>IF(performance_data[[#This Row],[return_percentage]]&gt;=performance_data[[#This Row],[benchmark_return]],"Higher","Lower")</f>
        <v>Higher</v>
      </c>
      <c r="M1704" s="14">
        <f xml:space="preserve"> _xlfn.MAXIFS(performance_data[date],performance_data[portfolio_id],performance_data[[#This Row],[portfolio_id]])</f>
        <v>45546</v>
      </c>
      <c r="N1704" s="14">
        <f xml:space="preserve"> _xlfn.MINIFS(performance_data[date],performance_data[portfolio_id],performance_data[[#This Row],[portfolio_id]])</f>
        <v>44864</v>
      </c>
      <c r="O1704" s="15">
        <f>_xlfn.MAXIFS(performance_data[portfolio_value],performance_data[portfolio_id],performance_data[[#This Row],[portfolio_id]],performance_data[date],performance_data[[#This Row],[latest_date]])</f>
        <v>329480.28000000003</v>
      </c>
      <c r="P1704" s="15">
        <f>_xlfn.MAXIFS(performance_data[portfolio_value],performance_data[portfolio_id],performance_data[[#This Row],[portfolio_id]],performance_data[date],performance_data[[#This Row],[starting_date]])</f>
        <v>149182.46</v>
      </c>
      <c r="Q1704" s="15">
        <f>performance_data[[#This Row],[latest_value]]-performance_data[[#This Row],[starting_value]]</f>
        <v>180297.82000000004</v>
      </c>
      <c r="R1704" s="15">
        <f>performance_data[[#This Row],[net_inflows]]-performance_data[[#This Row],[net_outflows]]</f>
        <v>-7462.75</v>
      </c>
      <c r="S1704" s="15" t="str">
        <f>IF(performance_data[[#This Row],[net_inflows]]&gt;AVERAGE(performance_data[net_inflows]),"High","Low")</f>
        <v>Low</v>
      </c>
      <c r="T1704" s="15">
        <f>AVERAGEIF(performance_data[inflow_flag],performance_data[[#This Row],[inflow_flag]],performance_data[return_percentage])</f>
        <v>5.0457846277021572</v>
      </c>
      <c r="U1704" s="17">
        <f>IF(performance_data[[#This Row],[return_percentage]]&lt;performance_data[[#This Row],[benchmark_return]],1,0)</f>
        <v>0</v>
      </c>
      <c r="V1704" s="17">
        <f>COUNTIFS(performance_data[portfolio_id],performance_data[[#This Row],[portfolio_id]])</f>
        <v>23</v>
      </c>
      <c r="W1704" s="17">
        <f>COUNTIFS(performance_data[portfolio_id],performance_data[[#This Row],[portfolio_id]],
          performance_data[return_flag],1)</f>
        <v>12</v>
      </c>
      <c r="X1704" s="15">
        <f>performance_data[[#This Row],[underperform_flag_count]]/performance_data[[#This Row],[totalportfoliocount]]</f>
        <v>0.52173913043478259</v>
      </c>
    </row>
    <row r="1705" spans="1:24" x14ac:dyDescent="0.3">
      <c r="A1705">
        <v>3938</v>
      </c>
      <c r="B1705" s="1">
        <v>45490</v>
      </c>
      <c r="C1705">
        <v>242907.35</v>
      </c>
      <c r="D1705">
        <v>-6.76</v>
      </c>
      <c r="E1705">
        <v>-6.56</v>
      </c>
      <c r="F1705">
        <v>8391.84</v>
      </c>
      <c r="G1705">
        <v>18989.169999999998</v>
      </c>
      <c r="H1705" t="s">
        <v>2205</v>
      </c>
      <c r="I1705" t="s">
        <v>2209</v>
      </c>
      <c r="J1705">
        <v>7</v>
      </c>
      <c r="K1705" t="s">
        <v>2210</v>
      </c>
      <c r="L1705" t="str">
        <f>IF(performance_data[[#This Row],[return_percentage]]&gt;=performance_data[[#This Row],[benchmark_return]],"Higher","Lower")</f>
        <v>Lower</v>
      </c>
      <c r="M1705" s="14">
        <f xml:space="preserve"> _xlfn.MAXIFS(performance_data[date],performance_data[portfolio_id],performance_data[[#This Row],[portfolio_id]])</f>
        <v>45546</v>
      </c>
      <c r="N1705" s="14">
        <f xml:space="preserve"> _xlfn.MINIFS(performance_data[date],performance_data[portfolio_id],performance_data[[#This Row],[portfolio_id]])</f>
        <v>44864</v>
      </c>
      <c r="O1705" s="15">
        <f>_xlfn.MAXIFS(performance_data[portfolio_value],performance_data[portfolio_id],performance_data[[#This Row],[portfolio_id]],performance_data[date],performance_data[[#This Row],[latest_date]])</f>
        <v>329480.28000000003</v>
      </c>
      <c r="P1705" s="15">
        <f>_xlfn.MAXIFS(performance_data[portfolio_value],performance_data[portfolio_id],performance_data[[#This Row],[portfolio_id]],performance_data[date],performance_data[[#This Row],[starting_date]])</f>
        <v>149182.46</v>
      </c>
      <c r="Q1705" s="15">
        <f>performance_data[[#This Row],[latest_value]]-performance_data[[#This Row],[starting_value]]</f>
        <v>180297.82000000004</v>
      </c>
      <c r="R1705" s="15">
        <f>performance_data[[#This Row],[net_inflows]]-performance_data[[#This Row],[net_outflows]]</f>
        <v>-10597.329999999998</v>
      </c>
      <c r="S1705" s="15" t="str">
        <f>IF(performance_data[[#This Row],[net_inflows]]&gt;AVERAGE(performance_data[net_inflows]),"High","Low")</f>
        <v>Low</v>
      </c>
      <c r="T1705" s="15">
        <f>AVERAGEIF(performance_data[inflow_flag],performance_data[[#This Row],[inflow_flag]],performance_data[return_percentage])</f>
        <v>5.0457846277021572</v>
      </c>
      <c r="U1705" s="17">
        <f>IF(performance_data[[#This Row],[return_percentage]]&lt;performance_data[[#This Row],[benchmark_return]],1,0)</f>
        <v>1</v>
      </c>
      <c r="V1705" s="17">
        <f>COUNTIFS(performance_data[portfolio_id],performance_data[[#This Row],[portfolio_id]])</f>
        <v>23</v>
      </c>
      <c r="W1705" s="17">
        <f>COUNTIFS(performance_data[portfolio_id],performance_data[[#This Row],[portfolio_id]],
          performance_data[return_flag],1)</f>
        <v>12</v>
      </c>
      <c r="X1705" s="15">
        <f>performance_data[[#This Row],[underperform_flag_count]]/performance_data[[#This Row],[totalportfoliocount]]</f>
        <v>0.52173913043478259</v>
      </c>
    </row>
    <row r="1706" spans="1:24" x14ac:dyDescent="0.3">
      <c r="A1706">
        <v>3938</v>
      </c>
      <c r="B1706" s="1">
        <v>45217</v>
      </c>
      <c r="C1706">
        <v>252071.02</v>
      </c>
      <c r="D1706">
        <v>13.66</v>
      </c>
      <c r="E1706">
        <v>12.79</v>
      </c>
      <c r="F1706">
        <v>19884.599999999999</v>
      </c>
      <c r="G1706">
        <v>8076.7</v>
      </c>
      <c r="H1706" t="s">
        <v>2213</v>
      </c>
      <c r="I1706" t="s">
        <v>2217</v>
      </c>
      <c r="J1706">
        <v>10</v>
      </c>
      <c r="K1706" t="s">
        <v>2224</v>
      </c>
      <c r="L1706" t="str">
        <f>IF(performance_data[[#This Row],[return_percentage]]&gt;=performance_data[[#This Row],[benchmark_return]],"Higher","Lower")</f>
        <v>Higher</v>
      </c>
      <c r="M1706" s="14">
        <f xml:space="preserve"> _xlfn.MAXIFS(performance_data[date],performance_data[portfolio_id],performance_data[[#This Row],[portfolio_id]])</f>
        <v>45546</v>
      </c>
      <c r="N1706" s="14">
        <f xml:space="preserve"> _xlfn.MINIFS(performance_data[date],performance_data[portfolio_id],performance_data[[#This Row],[portfolio_id]])</f>
        <v>44864</v>
      </c>
      <c r="O1706" s="15">
        <f>_xlfn.MAXIFS(performance_data[portfolio_value],performance_data[portfolio_id],performance_data[[#This Row],[portfolio_id]],performance_data[date],performance_data[[#This Row],[latest_date]])</f>
        <v>329480.28000000003</v>
      </c>
      <c r="P1706" s="15">
        <f>_xlfn.MAXIFS(performance_data[portfolio_value],performance_data[portfolio_id],performance_data[[#This Row],[portfolio_id]],performance_data[date],performance_data[[#This Row],[starting_date]])</f>
        <v>149182.46</v>
      </c>
      <c r="Q1706" s="15">
        <f>performance_data[[#This Row],[latest_value]]-performance_data[[#This Row],[starting_value]]</f>
        <v>180297.82000000004</v>
      </c>
      <c r="R1706" s="15">
        <f>performance_data[[#This Row],[net_inflows]]-performance_data[[#This Row],[net_outflows]]</f>
        <v>11807.899999999998</v>
      </c>
      <c r="S1706" s="15" t="str">
        <f>IF(performance_data[[#This Row],[net_inflows]]&gt;AVERAGE(performance_data[net_inflows]),"High","Low")</f>
        <v>High</v>
      </c>
      <c r="T1706" s="15">
        <f>AVERAGEIF(performance_data[inflow_flag],performance_data[[#This Row],[inflow_flag]],performance_data[return_percentage])</f>
        <v>4.8467905675459724</v>
      </c>
      <c r="U1706" s="17">
        <f>IF(performance_data[[#This Row],[return_percentage]]&lt;performance_data[[#This Row],[benchmark_return]],1,0)</f>
        <v>0</v>
      </c>
      <c r="V1706" s="17">
        <f>COUNTIFS(performance_data[portfolio_id],performance_data[[#This Row],[portfolio_id]])</f>
        <v>23</v>
      </c>
      <c r="W1706" s="17">
        <f>COUNTIFS(performance_data[portfolio_id],performance_data[[#This Row],[portfolio_id]],
          performance_data[return_flag],1)</f>
        <v>12</v>
      </c>
      <c r="X1706" s="15">
        <f>performance_data[[#This Row],[underperform_flag_count]]/performance_data[[#This Row],[totalportfoliocount]]</f>
        <v>0.52173913043478259</v>
      </c>
    </row>
    <row r="1707" spans="1:24" x14ac:dyDescent="0.3">
      <c r="A1707">
        <v>3938</v>
      </c>
      <c r="B1707" s="1">
        <v>45171</v>
      </c>
      <c r="C1707">
        <v>341399.57</v>
      </c>
      <c r="D1707">
        <v>9.57</v>
      </c>
      <c r="E1707">
        <v>10.37</v>
      </c>
      <c r="F1707">
        <v>7000.71</v>
      </c>
      <c r="G1707">
        <v>12636.07</v>
      </c>
      <c r="H1707" t="s">
        <v>2213</v>
      </c>
      <c r="I1707" t="s">
        <v>2209</v>
      </c>
      <c r="J1707">
        <v>9</v>
      </c>
      <c r="K1707" t="s">
        <v>2221</v>
      </c>
      <c r="L1707" t="str">
        <f>IF(performance_data[[#This Row],[return_percentage]]&gt;=performance_data[[#This Row],[benchmark_return]],"Higher","Lower")</f>
        <v>Lower</v>
      </c>
      <c r="M1707" s="14">
        <f xml:space="preserve"> _xlfn.MAXIFS(performance_data[date],performance_data[portfolio_id],performance_data[[#This Row],[portfolio_id]])</f>
        <v>45546</v>
      </c>
      <c r="N1707" s="14">
        <f xml:space="preserve"> _xlfn.MINIFS(performance_data[date],performance_data[portfolio_id],performance_data[[#This Row],[portfolio_id]])</f>
        <v>44864</v>
      </c>
      <c r="O1707" s="15">
        <f>_xlfn.MAXIFS(performance_data[portfolio_value],performance_data[portfolio_id],performance_data[[#This Row],[portfolio_id]],performance_data[date],performance_data[[#This Row],[latest_date]])</f>
        <v>329480.28000000003</v>
      </c>
      <c r="P1707" s="15">
        <f>_xlfn.MAXIFS(performance_data[portfolio_value],performance_data[portfolio_id],performance_data[[#This Row],[portfolio_id]],performance_data[date],performance_data[[#This Row],[starting_date]])</f>
        <v>149182.46</v>
      </c>
      <c r="Q1707" s="15">
        <f>performance_data[[#This Row],[latest_value]]-performance_data[[#This Row],[starting_value]]</f>
        <v>180297.82000000004</v>
      </c>
      <c r="R1707" s="15">
        <f>performance_data[[#This Row],[net_inflows]]-performance_data[[#This Row],[net_outflows]]</f>
        <v>-5635.36</v>
      </c>
      <c r="S1707" s="15" t="str">
        <f>IF(performance_data[[#This Row],[net_inflows]]&gt;AVERAGE(performance_data[net_inflows]),"High","Low")</f>
        <v>Low</v>
      </c>
      <c r="T1707" s="15">
        <f>AVERAGEIF(performance_data[inflow_flag],performance_data[[#This Row],[inflow_flag]],performance_data[return_percentage])</f>
        <v>5.0457846277021572</v>
      </c>
      <c r="U1707" s="17">
        <f>IF(performance_data[[#This Row],[return_percentage]]&lt;performance_data[[#This Row],[benchmark_return]],1,0)</f>
        <v>1</v>
      </c>
      <c r="V1707" s="17">
        <f>COUNTIFS(performance_data[portfolio_id],performance_data[[#This Row],[portfolio_id]])</f>
        <v>23</v>
      </c>
      <c r="W1707" s="17">
        <f>COUNTIFS(performance_data[portfolio_id],performance_data[[#This Row],[portfolio_id]],
          performance_data[return_flag],1)</f>
        <v>12</v>
      </c>
      <c r="X1707" s="15">
        <f>performance_data[[#This Row],[underperform_flag_count]]/performance_data[[#This Row],[totalportfoliocount]]</f>
        <v>0.52173913043478259</v>
      </c>
    </row>
    <row r="1708" spans="1:24" x14ac:dyDescent="0.3">
      <c r="A1708">
        <v>3938</v>
      </c>
      <c r="B1708" s="1">
        <v>45326</v>
      </c>
      <c r="C1708">
        <v>36648.65</v>
      </c>
      <c r="D1708">
        <v>13.95</v>
      </c>
      <c r="E1708">
        <v>11.9</v>
      </c>
      <c r="F1708">
        <v>9663.39</v>
      </c>
      <c r="G1708">
        <v>9248.66</v>
      </c>
      <c r="H1708" t="s">
        <v>2205</v>
      </c>
      <c r="I1708" t="s">
        <v>2206</v>
      </c>
      <c r="J1708">
        <v>2</v>
      </c>
      <c r="K1708" t="s">
        <v>2226</v>
      </c>
      <c r="L1708" t="str">
        <f>IF(performance_data[[#This Row],[return_percentage]]&gt;=performance_data[[#This Row],[benchmark_return]],"Higher","Lower")</f>
        <v>Higher</v>
      </c>
      <c r="M1708" s="14">
        <f xml:space="preserve"> _xlfn.MAXIFS(performance_data[date],performance_data[portfolio_id],performance_data[[#This Row],[portfolio_id]])</f>
        <v>45546</v>
      </c>
      <c r="N1708" s="14">
        <f xml:space="preserve"> _xlfn.MINIFS(performance_data[date],performance_data[portfolio_id],performance_data[[#This Row],[portfolio_id]])</f>
        <v>44864</v>
      </c>
      <c r="O1708" s="15">
        <f>_xlfn.MAXIFS(performance_data[portfolio_value],performance_data[portfolio_id],performance_data[[#This Row],[portfolio_id]],performance_data[date],performance_data[[#This Row],[latest_date]])</f>
        <v>329480.28000000003</v>
      </c>
      <c r="P1708" s="15">
        <f>_xlfn.MAXIFS(performance_data[portfolio_value],performance_data[portfolio_id],performance_data[[#This Row],[portfolio_id]],performance_data[date],performance_data[[#This Row],[starting_date]])</f>
        <v>149182.46</v>
      </c>
      <c r="Q1708" s="15">
        <f>performance_data[[#This Row],[latest_value]]-performance_data[[#This Row],[starting_value]]</f>
        <v>180297.82000000004</v>
      </c>
      <c r="R1708" s="15">
        <f>performance_data[[#This Row],[net_inflows]]-performance_data[[#This Row],[net_outflows]]</f>
        <v>414.72999999999956</v>
      </c>
      <c r="S1708" s="15" t="str">
        <f>IF(performance_data[[#This Row],[net_inflows]]&gt;AVERAGE(performance_data[net_inflows]),"High","Low")</f>
        <v>Low</v>
      </c>
      <c r="T1708" s="15">
        <f>AVERAGEIF(performance_data[inflow_flag],performance_data[[#This Row],[inflow_flag]],performance_data[return_percentage])</f>
        <v>5.0457846277021572</v>
      </c>
      <c r="U1708" s="17">
        <f>IF(performance_data[[#This Row],[return_percentage]]&lt;performance_data[[#This Row],[benchmark_return]],1,0)</f>
        <v>0</v>
      </c>
      <c r="V1708" s="17">
        <f>COUNTIFS(performance_data[portfolio_id],performance_data[[#This Row],[portfolio_id]])</f>
        <v>23</v>
      </c>
      <c r="W1708" s="17">
        <f>COUNTIFS(performance_data[portfolio_id],performance_data[[#This Row],[portfolio_id]],
          performance_data[return_flag],1)</f>
        <v>12</v>
      </c>
      <c r="X1708" s="15">
        <f>performance_data[[#This Row],[underperform_flag_count]]/performance_data[[#This Row],[totalportfoliocount]]</f>
        <v>0.52173913043478259</v>
      </c>
    </row>
    <row r="1709" spans="1:24" x14ac:dyDescent="0.3">
      <c r="A1709">
        <v>4007</v>
      </c>
      <c r="B1709" s="1">
        <v>45503</v>
      </c>
      <c r="C1709">
        <v>456519.69</v>
      </c>
      <c r="D1709">
        <v>19.28</v>
      </c>
      <c r="E1709">
        <v>20.83</v>
      </c>
      <c r="F1709">
        <v>14638.27</v>
      </c>
      <c r="G1709">
        <v>19045.87</v>
      </c>
      <c r="H1709" t="s">
        <v>2205</v>
      </c>
      <c r="I1709" t="s">
        <v>2209</v>
      </c>
      <c r="J1709">
        <v>7</v>
      </c>
      <c r="K1709" t="s">
        <v>2210</v>
      </c>
      <c r="L1709" t="str">
        <f>IF(performance_data[[#This Row],[return_percentage]]&gt;=performance_data[[#This Row],[benchmark_return]],"Higher","Lower")</f>
        <v>Lower</v>
      </c>
      <c r="M1709" s="14">
        <f xml:space="preserve"> _xlfn.MAXIFS(performance_data[date],performance_data[portfolio_id],performance_data[[#This Row],[portfolio_id]])</f>
        <v>45537</v>
      </c>
      <c r="N1709" s="14">
        <f xml:space="preserve"> _xlfn.MINIFS(performance_data[date],performance_data[portfolio_id],performance_data[[#This Row],[portfolio_id]])</f>
        <v>44882</v>
      </c>
      <c r="O1709" s="15">
        <f>_xlfn.MAXIFS(performance_data[portfolio_value],performance_data[portfolio_id],performance_data[[#This Row],[portfolio_id]],performance_data[date],performance_data[[#This Row],[latest_date]])</f>
        <v>489337.46</v>
      </c>
      <c r="P1709" s="15">
        <f>_xlfn.MAXIFS(performance_data[portfolio_value],performance_data[portfolio_id],performance_data[[#This Row],[portfolio_id]],performance_data[date],performance_data[[#This Row],[starting_date]])</f>
        <v>329860.18</v>
      </c>
      <c r="Q1709" s="15">
        <f>performance_data[[#This Row],[latest_value]]-performance_data[[#This Row],[starting_value]]</f>
        <v>159477.28000000003</v>
      </c>
      <c r="R1709" s="15">
        <f>performance_data[[#This Row],[net_inflows]]-performance_data[[#This Row],[net_outflows]]</f>
        <v>-4407.5999999999985</v>
      </c>
      <c r="S1709" s="15" t="str">
        <f>IF(performance_data[[#This Row],[net_inflows]]&gt;AVERAGE(performance_data[net_inflows]),"High","Low")</f>
        <v>High</v>
      </c>
      <c r="T1709" s="15">
        <f>AVERAGEIF(performance_data[inflow_flag],performance_data[[#This Row],[inflow_flag]],performance_data[return_percentage])</f>
        <v>4.8467905675459724</v>
      </c>
      <c r="U1709" s="17">
        <f>IF(performance_data[[#This Row],[return_percentage]]&lt;performance_data[[#This Row],[benchmark_return]],1,0)</f>
        <v>1</v>
      </c>
      <c r="V1709" s="17">
        <f>COUNTIFS(performance_data[portfolio_id],performance_data[[#This Row],[portfolio_id]])</f>
        <v>26</v>
      </c>
      <c r="W1709" s="17">
        <f>COUNTIFS(performance_data[portfolio_id],performance_data[[#This Row],[portfolio_id]],
          performance_data[return_flag],1)</f>
        <v>14</v>
      </c>
      <c r="X1709" s="15">
        <f>performance_data[[#This Row],[underperform_flag_count]]/performance_data[[#This Row],[totalportfoliocount]]</f>
        <v>0.53846153846153844</v>
      </c>
    </row>
    <row r="1710" spans="1:24" x14ac:dyDescent="0.3">
      <c r="A1710">
        <v>4007</v>
      </c>
      <c r="B1710" s="1">
        <v>44931</v>
      </c>
      <c r="C1710">
        <v>32218.97</v>
      </c>
      <c r="D1710">
        <v>8.82</v>
      </c>
      <c r="E1710">
        <v>10.53</v>
      </c>
      <c r="F1710">
        <v>10135.15</v>
      </c>
      <c r="G1710">
        <v>16209</v>
      </c>
      <c r="H1710" t="s">
        <v>2213</v>
      </c>
      <c r="I1710" t="s">
        <v>2206</v>
      </c>
      <c r="J1710">
        <v>1</v>
      </c>
      <c r="K1710" t="s">
        <v>2207</v>
      </c>
      <c r="L1710" t="str">
        <f>IF(performance_data[[#This Row],[return_percentage]]&gt;=performance_data[[#This Row],[benchmark_return]],"Higher","Lower")</f>
        <v>Lower</v>
      </c>
      <c r="M1710" s="14">
        <f xml:space="preserve"> _xlfn.MAXIFS(performance_data[date],performance_data[portfolio_id],performance_data[[#This Row],[portfolio_id]])</f>
        <v>45537</v>
      </c>
      <c r="N1710" s="14">
        <f xml:space="preserve"> _xlfn.MINIFS(performance_data[date],performance_data[portfolio_id],performance_data[[#This Row],[portfolio_id]])</f>
        <v>44882</v>
      </c>
      <c r="O1710" s="15">
        <f>_xlfn.MAXIFS(performance_data[portfolio_value],performance_data[portfolio_id],performance_data[[#This Row],[portfolio_id]],performance_data[date],performance_data[[#This Row],[latest_date]])</f>
        <v>489337.46</v>
      </c>
      <c r="P1710" s="15">
        <f>_xlfn.MAXIFS(performance_data[portfolio_value],performance_data[portfolio_id],performance_data[[#This Row],[portfolio_id]],performance_data[date],performance_data[[#This Row],[starting_date]])</f>
        <v>329860.18</v>
      </c>
      <c r="Q1710" s="15">
        <f>performance_data[[#This Row],[latest_value]]-performance_data[[#This Row],[starting_value]]</f>
        <v>159477.28000000003</v>
      </c>
      <c r="R1710" s="15">
        <f>performance_data[[#This Row],[net_inflows]]-performance_data[[#This Row],[net_outflows]]</f>
        <v>-6073.85</v>
      </c>
      <c r="S1710" s="15" t="str">
        <f>IF(performance_data[[#This Row],[net_inflows]]&gt;AVERAGE(performance_data[net_inflows]),"High","Low")</f>
        <v>High</v>
      </c>
      <c r="T1710" s="15">
        <f>AVERAGEIF(performance_data[inflow_flag],performance_data[[#This Row],[inflow_flag]],performance_data[return_percentage])</f>
        <v>4.8467905675459724</v>
      </c>
      <c r="U1710" s="17">
        <f>IF(performance_data[[#This Row],[return_percentage]]&lt;performance_data[[#This Row],[benchmark_return]],1,0)</f>
        <v>1</v>
      </c>
      <c r="V1710" s="17">
        <f>COUNTIFS(performance_data[portfolio_id],performance_data[[#This Row],[portfolio_id]])</f>
        <v>26</v>
      </c>
      <c r="W1710" s="17">
        <f>COUNTIFS(performance_data[portfolio_id],performance_data[[#This Row],[portfolio_id]],
          performance_data[return_flag],1)</f>
        <v>14</v>
      </c>
      <c r="X1710" s="15">
        <f>performance_data[[#This Row],[underperform_flag_count]]/performance_data[[#This Row],[totalportfoliocount]]</f>
        <v>0.53846153846153844</v>
      </c>
    </row>
    <row r="1711" spans="1:24" x14ac:dyDescent="0.3">
      <c r="A1711">
        <v>4007</v>
      </c>
      <c r="B1711" s="1">
        <v>45315</v>
      </c>
      <c r="C1711">
        <v>22683.71</v>
      </c>
      <c r="D1711">
        <v>3.45</v>
      </c>
      <c r="E1711">
        <v>3.19</v>
      </c>
      <c r="F1711">
        <v>18110.38</v>
      </c>
      <c r="G1711">
        <v>4906.38</v>
      </c>
      <c r="H1711" t="s">
        <v>2205</v>
      </c>
      <c r="I1711" t="s">
        <v>2206</v>
      </c>
      <c r="J1711">
        <v>1</v>
      </c>
      <c r="K1711" t="s">
        <v>2207</v>
      </c>
      <c r="L1711" t="str">
        <f>IF(performance_data[[#This Row],[return_percentage]]&gt;=performance_data[[#This Row],[benchmark_return]],"Higher","Lower")</f>
        <v>Higher</v>
      </c>
      <c r="M1711" s="14">
        <f xml:space="preserve"> _xlfn.MAXIFS(performance_data[date],performance_data[portfolio_id],performance_data[[#This Row],[portfolio_id]])</f>
        <v>45537</v>
      </c>
      <c r="N1711" s="14">
        <f xml:space="preserve"> _xlfn.MINIFS(performance_data[date],performance_data[portfolio_id],performance_data[[#This Row],[portfolio_id]])</f>
        <v>44882</v>
      </c>
      <c r="O1711" s="15">
        <f>_xlfn.MAXIFS(performance_data[portfolio_value],performance_data[portfolio_id],performance_data[[#This Row],[portfolio_id]],performance_data[date],performance_data[[#This Row],[latest_date]])</f>
        <v>489337.46</v>
      </c>
      <c r="P1711" s="15">
        <f>_xlfn.MAXIFS(performance_data[portfolio_value],performance_data[portfolio_id],performance_data[[#This Row],[portfolio_id]],performance_data[date],performance_data[[#This Row],[starting_date]])</f>
        <v>329860.18</v>
      </c>
      <c r="Q1711" s="15">
        <f>performance_data[[#This Row],[latest_value]]-performance_data[[#This Row],[starting_value]]</f>
        <v>159477.28000000003</v>
      </c>
      <c r="R1711" s="15">
        <f>performance_data[[#This Row],[net_inflows]]-performance_data[[#This Row],[net_outflows]]</f>
        <v>13204</v>
      </c>
      <c r="S1711" s="15" t="str">
        <f>IF(performance_data[[#This Row],[net_inflows]]&gt;AVERAGE(performance_data[net_inflows]),"High","Low")</f>
        <v>High</v>
      </c>
      <c r="T1711" s="15">
        <f>AVERAGEIF(performance_data[inflow_flag],performance_data[[#This Row],[inflow_flag]],performance_data[return_percentage])</f>
        <v>4.8467905675459724</v>
      </c>
      <c r="U1711" s="17">
        <f>IF(performance_data[[#This Row],[return_percentage]]&lt;performance_data[[#This Row],[benchmark_return]],1,0)</f>
        <v>0</v>
      </c>
      <c r="V1711" s="17">
        <f>COUNTIFS(performance_data[portfolio_id],performance_data[[#This Row],[portfolio_id]])</f>
        <v>26</v>
      </c>
      <c r="W1711" s="17">
        <f>COUNTIFS(performance_data[portfolio_id],performance_data[[#This Row],[portfolio_id]],
          performance_data[return_flag],1)</f>
        <v>14</v>
      </c>
      <c r="X1711" s="15">
        <f>performance_data[[#This Row],[underperform_flag_count]]/performance_data[[#This Row],[totalportfoliocount]]</f>
        <v>0.53846153846153844</v>
      </c>
    </row>
    <row r="1712" spans="1:24" x14ac:dyDescent="0.3">
      <c r="A1712">
        <v>4007</v>
      </c>
      <c r="B1712" s="1">
        <v>44973</v>
      </c>
      <c r="C1712">
        <v>332677.96999999997</v>
      </c>
      <c r="D1712">
        <v>16.72</v>
      </c>
      <c r="E1712">
        <v>19.739999999999998</v>
      </c>
      <c r="F1712">
        <v>17915.150000000001</v>
      </c>
      <c r="G1712">
        <v>3701.6</v>
      </c>
      <c r="H1712" t="s">
        <v>2213</v>
      </c>
      <c r="I1712" t="s">
        <v>2206</v>
      </c>
      <c r="J1712">
        <v>2</v>
      </c>
      <c r="K1712" t="s">
        <v>2226</v>
      </c>
      <c r="L1712" t="str">
        <f>IF(performance_data[[#This Row],[return_percentage]]&gt;=performance_data[[#This Row],[benchmark_return]],"Higher","Lower")</f>
        <v>Lower</v>
      </c>
      <c r="M1712" s="14">
        <f xml:space="preserve"> _xlfn.MAXIFS(performance_data[date],performance_data[portfolio_id],performance_data[[#This Row],[portfolio_id]])</f>
        <v>45537</v>
      </c>
      <c r="N1712" s="14">
        <f xml:space="preserve"> _xlfn.MINIFS(performance_data[date],performance_data[portfolio_id],performance_data[[#This Row],[portfolio_id]])</f>
        <v>44882</v>
      </c>
      <c r="O1712" s="15">
        <f>_xlfn.MAXIFS(performance_data[portfolio_value],performance_data[portfolio_id],performance_data[[#This Row],[portfolio_id]],performance_data[date],performance_data[[#This Row],[latest_date]])</f>
        <v>489337.46</v>
      </c>
      <c r="P1712" s="15">
        <f>_xlfn.MAXIFS(performance_data[portfolio_value],performance_data[portfolio_id],performance_data[[#This Row],[portfolio_id]],performance_data[date],performance_data[[#This Row],[starting_date]])</f>
        <v>329860.18</v>
      </c>
      <c r="Q1712" s="15">
        <f>performance_data[[#This Row],[latest_value]]-performance_data[[#This Row],[starting_value]]</f>
        <v>159477.28000000003</v>
      </c>
      <c r="R1712" s="15">
        <f>performance_data[[#This Row],[net_inflows]]-performance_data[[#This Row],[net_outflows]]</f>
        <v>14213.550000000001</v>
      </c>
      <c r="S1712" s="15" t="str">
        <f>IF(performance_data[[#This Row],[net_inflows]]&gt;AVERAGE(performance_data[net_inflows]),"High","Low")</f>
        <v>High</v>
      </c>
      <c r="T1712" s="15">
        <f>AVERAGEIF(performance_data[inflow_flag],performance_data[[#This Row],[inflow_flag]],performance_data[return_percentage])</f>
        <v>4.8467905675459724</v>
      </c>
      <c r="U1712" s="17">
        <f>IF(performance_data[[#This Row],[return_percentage]]&lt;performance_data[[#This Row],[benchmark_return]],1,0)</f>
        <v>1</v>
      </c>
      <c r="V1712" s="17">
        <f>COUNTIFS(performance_data[portfolio_id],performance_data[[#This Row],[portfolio_id]])</f>
        <v>26</v>
      </c>
      <c r="W1712" s="17">
        <f>COUNTIFS(performance_data[portfolio_id],performance_data[[#This Row],[portfolio_id]],
          performance_data[return_flag],1)</f>
        <v>14</v>
      </c>
      <c r="X1712" s="15">
        <f>performance_data[[#This Row],[underperform_flag_count]]/performance_data[[#This Row],[totalportfoliocount]]</f>
        <v>0.53846153846153844</v>
      </c>
    </row>
    <row r="1713" spans="1:24" x14ac:dyDescent="0.3">
      <c r="A1713">
        <v>4007</v>
      </c>
      <c r="B1713" s="1">
        <v>45088</v>
      </c>
      <c r="C1713">
        <v>31709.78</v>
      </c>
      <c r="D1713">
        <v>18.46</v>
      </c>
      <c r="E1713">
        <v>22.12</v>
      </c>
      <c r="F1713">
        <v>19415.05</v>
      </c>
      <c r="G1713">
        <v>19737.169999999998</v>
      </c>
      <c r="H1713" t="s">
        <v>2213</v>
      </c>
      <c r="I1713" t="s">
        <v>2211</v>
      </c>
      <c r="J1713">
        <v>6</v>
      </c>
      <c r="K1713" t="s">
        <v>2212</v>
      </c>
      <c r="L1713" t="str">
        <f>IF(performance_data[[#This Row],[return_percentage]]&gt;=performance_data[[#This Row],[benchmark_return]],"Higher","Lower")</f>
        <v>Lower</v>
      </c>
      <c r="M1713" s="14">
        <f xml:space="preserve"> _xlfn.MAXIFS(performance_data[date],performance_data[portfolio_id],performance_data[[#This Row],[portfolio_id]])</f>
        <v>45537</v>
      </c>
      <c r="N1713" s="14">
        <f xml:space="preserve"> _xlfn.MINIFS(performance_data[date],performance_data[portfolio_id],performance_data[[#This Row],[portfolio_id]])</f>
        <v>44882</v>
      </c>
      <c r="O1713" s="15">
        <f>_xlfn.MAXIFS(performance_data[portfolio_value],performance_data[portfolio_id],performance_data[[#This Row],[portfolio_id]],performance_data[date],performance_data[[#This Row],[latest_date]])</f>
        <v>489337.46</v>
      </c>
      <c r="P1713" s="15">
        <f>_xlfn.MAXIFS(performance_data[portfolio_value],performance_data[portfolio_id],performance_data[[#This Row],[portfolio_id]],performance_data[date],performance_data[[#This Row],[starting_date]])</f>
        <v>329860.18</v>
      </c>
      <c r="Q1713" s="15">
        <f>performance_data[[#This Row],[latest_value]]-performance_data[[#This Row],[starting_value]]</f>
        <v>159477.28000000003</v>
      </c>
      <c r="R1713" s="15">
        <f>performance_data[[#This Row],[net_inflows]]-performance_data[[#This Row],[net_outflows]]</f>
        <v>-322.11999999999898</v>
      </c>
      <c r="S1713" s="15" t="str">
        <f>IF(performance_data[[#This Row],[net_inflows]]&gt;AVERAGE(performance_data[net_inflows]),"High","Low")</f>
        <v>High</v>
      </c>
      <c r="T1713" s="15">
        <f>AVERAGEIF(performance_data[inflow_flag],performance_data[[#This Row],[inflow_flag]],performance_data[return_percentage])</f>
        <v>4.8467905675459724</v>
      </c>
      <c r="U1713" s="17">
        <f>IF(performance_data[[#This Row],[return_percentage]]&lt;performance_data[[#This Row],[benchmark_return]],1,0)</f>
        <v>1</v>
      </c>
      <c r="V1713" s="17">
        <f>COUNTIFS(performance_data[portfolio_id],performance_data[[#This Row],[portfolio_id]])</f>
        <v>26</v>
      </c>
      <c r="W1713" s="17">
        <f>COUNTIFS(performance_data[portfolio_id],performance_data[[#This Row],[portfolio_id]],
          performance_data[return_flag],1)</f>
        <v>14</v>
      </c>
      <c r="X1713" s="15">
        <f>performance_data[[#This Row],[underperform_flag_count]]/performance_data[[#This Row],[totalportfoliocount]]</f>
        <v>0.53846153846153844</v>
      </c>
    </row>
    <row r="1714" spans="1:24" x14ac:dyDescent="0.3">
      <c r="A1714">
        <v>4007</v>
      </c>
      <c r="B1714" s="1">
        <v>45368</v>
      </c>
      <c r="C1714">
        <v>246614.53</v>
      </c>
      <c r="D1714">
        <v>-1.45</v>
      </c>
      <c r="E1714">
        <v>-1.68</v>
      </c>
      <c r="F1714">
        <v>2455.6</v>
      </c>
      <c r="G1714">
        <v>15714.69</v>
      </c>
      <c r="H1714" t="s">
        <v>2205</v>
      </c>
      <c r="I1714" t="s">
        <v>2206</v>
      </c>
      <c r="J1714">
        <v>3</v>
      </c>
      <c r="K1714" t="s">
        <v>2222</v>
      </c>
      <c r="L1714" t="str">
        <f>IF(performance_data[[#This Row],[return_percentage]]&gt;=performance_data[[#This Row],[benchmark_return]],"Higher","Lower")</f>
        <v>Higher</v>
      </c>
      <c r="M1714" s="14">
        <f xml:space="preserve"> _xlfn.MAXIFS(performance_data[date],performance_data[portfolio_id],performance_data[[#This Row],[portfolio_id]])</f>
        <v>45537</v>
      </c>
      <c r="N1714" s="14">
        <f xml:space="preserve"> _xlfn.MINIFS(performance_data[date],performance_data[portfolio_id],performance_data[[#This Row],[portfolio_id]])</f>
        <v>44882</v>
      </c>
      <c r="O1714" s="15">
        <f>_xlfn.MAXIFS(performance_data[portfolio_value],performance_data[portfolio_id],performance_data[[#This Row],[portfolio_id]],performance_data[date],performance_data[[#This Row],[latest_date]])</f>
        <v>489337.46</v>
      </c>
      <c r="P1714" s="15">
        <f>_xlfn.MAXIFS(performance_data[portfolio_value],performance_data[portfolio_id],performance_data[[#This Row],[portfolio_id]],performance_data[date],performance_data[[#This Row],[starting_date]])</f>
        <v>329860.18</v>
      </c>
      <c r="Q1714" s="15">
        <f>performance_data[[#This Row],[latest_value]]-performance_data[[#This Row],[starting_value]]</f>
        <v>159477.28000000003</v>
      </c>
      <c r="R1714" s="15">
        <f>performance_data[[#This Row],[net_inflows]]-performance_data[[#This Row],[net_outflows]]</f>
        <v>-13259.09</v>
      </c>
      <c r="S1714" s="15" t="str">
        <f>IF(performance_data[[#This Row],[net_inflows]]&gt;AVERAGE(performance_data[net_inflows]),"High","Low")</f>
        <v>Low</v>
      </c>
      <c r="T1714" s="15">
        <f>AVERAGEIF(performance_data[inflow_flag],performance_data[[#This Row],[inflow_flag]],performance_data[return_percentage])</f>
        <v>5.0457846277021572</v>
      </c>
      <c r="U1714" s="17">
        <f>IF(performance_data[[#This Row],[return_percentage]]&lt;performance_data[[#This Row],[benchmark_return]],1,0)</f>
        <v>0</v>
      </c>
      <c r="V1714" s="17">
        <f>COUNTIFS(performance_data[portfolio_id],performance_data[[#This Row],[portfolio_id]])</f>
        <v>26</v>
      </c>
      <c r="W1714" s="17">
        <f>COUNTIFS(performance_data[portfolio_id],performance_data[[#This Row],[portfolio_id]],
          performance_data[return_flag],1)</f>
        <v>14</v>
      </c>
      <c r="X1714" s="15">
        <f>performance_data[[#This Row],[underperform_flag_count]]/performance_data[[#This Row],[totalportfoliocount]]</f>
        <v>0.53846153846153844</v>
      </c>
    </row>
    <row r="1715" spans="1:24" x14ac:dyDescent="0.3">
      <c r="A1715">
        <v>4007</v>
      </c>
      <c r="B1715" s="1">
        <v>45416</v>
      </c>
      <c r="C1715">
        <v>14881.45</v>
      </c>
      <c r="D1715">
        <v>-1.64</v>
      </c>
      <c r="E1715">
        <v>-1.45</v>
      </c>
      <c r="F1715">
        <v>14346.59</v>
      </c>
      <c r="G1715">
        <v>5745.16</v>
      </c>
      <c r="H1715" t="s">
        <v>2205</v>
      </c>
      <c r="I1715" t="s">
        <v>2211</v>
      </c>
      <c r="J1715">
        <v>5</v>
      </c>
      <c r="K1715" t="s">
        <v>2223</v>
      </c>
      <c r="L1715" t="str">
        <f>IF(performance_data[[#This Row],[return_percentage]]&gt;=performance_data[[#This Row],[benchmark_return]],"Higher","Lower")</f>
        <v>Lower</v>
      </c>
      <c r="M1715" s="14">
        <f xml:space="preserve"> _xlfn.MAXIFS(performance_data[date],performance_data[portfolio_id],performance_data[[#This Row],[portfolio_id]])</f>
        <v>45537</v>
      </c>
      <c r="N1715" s="14">
        <f xml:space="preserve"> _xlfn.MINIFS(performance_data[date],performance_data[portfolio_id],performance_data[[#This Row],[portfolio_id]])</f>
        <v>44882</v>
      </c>
      <c r="O1715" s="15">
        <f>_xlfn.MAXIFS(performance_data[portfolio_value],performance_data[portfolio_id],performance_data[[#This Row],[portfolio_id]],performance_data[date],performance_data[[#This Row],[latest_date]])</f>
        <v>489337.46</v>
      </c>
      <c r="P1715" s="15">
        <f>_xlfn.MAXIFS(performance_data[portfolio_value],performance_data[portfolio_id],performance_data[[#This Row],[portfolio_id]],performance_data[date],performance_data[[#This Row],[starting_date]])</f>
        <v>329860.18</v>
      </c>
      <c r="Q1715" s="15">
        <f>performance_data[[#This Row],[latest_value]]-performance_data[[#This Row],[starting_value]]</f>
        <v>159477.28000000003</v>
      </c>
      <c r="R1715" s="15">
        <f>performance_data[[#This Row],[net_inflows]]-performance_data[[#This Row],[net_outflows]]</f>
        <v>8601.43</v>
      </c>
      <c r="S1715" s="15" t="str">
        <f>IF(performance_data[[#This Row],[net_inflows]]&gt;AVERAGE(performance_data[net_inflows]),"High","Low")</f>
        <v>High</v>
      </c>
      <c r="T1715" s="15">
        <f>AVERAGEIF(performance_data[inflow_flag],performance_data[[#This Row],[inflow_flag]],performance_data[return_percentage])</f>
        <v>4.8467905675459724</v>
      </c>
      <c r="U1715" s="17">
        <f>IF(performance_data[[#This Row],[return_percentage]]&lt;performance_data[[#This Row],[benchmark_return]],1,0)</f>
        <v>1</v>
      </c>
      <c r="V1715" s="17">
        <f>COUNTIFS(performance_data[portfolio_id],performance_data[[#This Row],[portfolio_id]])</f>
        <v>26</v>
      </c>
      <c r="W1715" s="17">
        <f>COUNTIFS(performance_data[portfolio_id],performance_data[[#This Row],[portfolio_id]],
          performance_data[return_flag],1)</f>
        <v>14</v>
      </c>
      <c r="X1715" s="15">
        <f>performance_data[[#This Row],[underperform_flag_count]]/performance_data[[#This Row],[totalportfoliocount]]</f>
        <v>0.53846153846153844</v>
      </c>
    </row>
    <row r="1716" spans="1:24" x14ac:dyDescent="0.3">
      <c r="A1716">
        <v>4007</v>
      </c>
      <c r="B1716" s="1">
        <v>45155</v>
      </c>
      <c r="C1716">
        <v>387672.31</v>
      </c>
      <c r="D1716">
        <v>-0.06</v>
      </c>
      <c r="E1716">
        <v>-0.06</v>
      </c>
      <c r="F1716">
        <v>12754.26</v>
      </c>
      <c r="G1716">
        <v>15386.1</v>
      </c>
      <c r="H1716" t="s">
        <v>2213</v>
      </c>
      <c r="I1716" t="s">
        <v>2209</v>
      </c>
      <c r="J1716">
        <v>8</v>
      </c>
      <c r="K1716" t="s">
        <v>2214</v>
      </c>
      <c r="L1716" t="str">
        <f>IF(performance_data[[#This Row],[return_percentage]]&gt;=performance_data[[#This Row],[benchmark_return]],"Higher","Lower")</f>
        <v>Higher</v>
      </c>
      <c r="M1716" s="14">
        <f xml:space="preserve"> _xlfn.MAXIFS(performance_data[date],performance_data[portfolio_id],performance_data[[#This Row],[portfolio_id]])</f>
        <v>45537</v>
      </c>
      <c r="N1716" s="14">
        <f xml:space="preserve"> _xlfn.MINIFS(performance_data[date],performance_data[portfolio_id],performance_data[[#This Row],[portfolio_id]])</f>
        <v>44882</v>
      </c>
      <c r="O1716" s="15">
        <f>_xlfn.MAXIFS(performance_data[portfolio_value],performance_data[portfolio_id],performance_data[[#This Row],[portfolio_id]],performance_data[date],performance_data[[#This Row],[latest_date]])</f>
        <v>489337.46</v>
      </c>
      <c r="P1716" s="15">
        <f>_xlfn.MAXIFS(performance_data[portfolio_value],performance_data[portfolio_id],performance_data[[#This Row],[portfolio_id]],performance_data[date],performance_data[[#This Row],[starting_date]])</f>
        <v>329860.18</v>
      </c>
      <c r="Q1716" s="15">
        <f>performance_data[[#This Row],[latest_value]]-performance_data[[#This Row],[starting_value]]</f>
        <v>159477.28000000003</v>
      </c>
      <c r="R1716" s="15">
        <f>performance_data[[#This Row],[net_inflows]]-performance_data[[#This Row],[net_outflows]]</f>
        <v>-2631.84</v>
      </c>
      <c r="S1716" s="15" t="str">
        <f>IF(performance_data[[#This Row],[net_inflows]]&gt;AVERAGE(performance_data[net_inflows]),"High","Low")</f>
        <v>High</v>
      </c>
      <c r="T1716" s="15">
        <f>AVERAGEIF(performance_data[inflow_flag],performance_data[[#This Row],[inflow_flag]],performance_data[return_percentage])</f>
        <v>4.8467905675459724</v>
      </c>
      <c r="U1716" s="17">
        <f>IF(performance_data[[#This Row],[return_percentage]]&lt;performance_data[[#This Row],[benchmark_return]],1,0)</f>
        <v>0</v>
      </c>
      <c r="V1716" s="17">
        <f>COUNTIFS(performance_data[portfolio_id],performance_data[[#This Row],[portfolio_id]])</f>
        <v>26</v>
      </c>
      <c r="W1716" s="17">
        <f>COUNTIFS(performance_data[portfolio_id],performance_data[[#This Row],[portfolio_id]],
          performance_data[return_flag],1)</f>
        <v>14</v>
      </c>
      <c r="X1716" s="15">
        <f>performance_data[[#This Row],[underperform_flag_count]]/performance_data[[#This Row],[totalportfoliocount]]</f>
        <v>0.53846153846153844</v>
      </c>
    </row>
    <row r="1717" spans="1:24" x14ac:dyDescent="0.3">
      <c r="A1717">
        <v>4007</v>
      </c>
      <c r="B1717" s="1">
        <v>44992</v>
      </c>
      <c r="C1717">
        <v>371397.31</v>
      </c>
      <c r="D1717">
        <v>-2.5</v>
      </c>
      <c r="E1717">
        <v>-2.42</v>
      </c>
      <c r="F1717">
        <v>3457.37</v>
      </c>
      <c r="G1717">
        <v>10798.22</v>
      </c>
      <c r="H1717" t="s">
        <v>2213</v>
      </c>
      <c r="I1717" t="s">
        <v>2206</v>
      </c>
      <c r="J1717">
        <v>3</v>
      </c>
      <c r="K1717" t="s">
        <v>2222</v>
      </c>
      <c r="L1717" t="str">
        <f>IF(performance_data[[#This Row],[return_percentage]]&gt;=performance_data[[#This Row],[benchmark_return]],"Higher","Lower")</f>
        <v>Lower</v>
      </c>
      <c r="M1717" s="14">
        <f xml:space="preserve"> _xlfn.MAXIFS(performance_data[date],performance_data[portfolio_id],performance_data[[#This Row],[portfolio_id]])</f>
        <v>45537</v>
      </c>
      <c r="N1717" s="14">
        <f xml:space="preserve"> _xlfn.MINIFS(performance_data[date],performance_data[portfolio_id],performance_data[[#This Row],[portfolio_id]])</f>
        <v>44882</v>
      </c>
      <c r="O1717" s="15">
        <f>_xlfn.MAXIFS(performance_data[portfolio_value],performance_data[portfolio_id],performance_data[[#This Row],[portfolio_id]],performance_data[date],performance_data[[#This Row],[latest_date]])</f>
        <v>489337.46</v>
      </c>
      <c r="P1717" s="15">
        <f>_xlfn.MAXIFS(performance_data[portfolio_value],performance_data[portfolio_id],performance_data[[#This Row],[portfolio_id]],performance_data[date],performance_data[[#This Row],[starting_date]])</f>
        <v>329860.18</v>
      </c>
      <c r="Q1717" s="15">
        <f>performance_data[[#This Row],[latest_value]]-performance_data[[#This Row],[starting_value]]</f>
        <v>159477.28000000003</v>
      </c>
      <c r="R1717" s="15">
        <f>performance_data[[#This Row],[net_inflows]]-performance_data[[#This Row],[net_outflows]]</f>
        <v>-7340.8499999999995</v>
      </c>
      <c r="S1717" s="15" t="str">
        <f>IF(performance_data[[#This Row],[net_inflows]]&gt;AVERAGE(performance_data[net_inflows]),"High","Low")</f>
        <v>Low</v>
      </c>
      <c r="T1717" s="15">
        <f>AVERAGEIF(performance_data[inflow_flag],performance_data[[#This Row],[inflow_flag]],performance_data[return_percentage])</f>
        <v>5.0457846277021572</v>
      </c>
      <c r="U1717" s="17">
        <f>IF(performance_data[[#This Row],[return_percentage]]&lt;performance_data[[#This Row],[benchmark_return]],1,0)</f>
        <v>1</v>
      </c>
      <c r="V1717" s="17">
        <f>COUNTIFS(performance_data[portfolio_id],performance_data[[#This Row],[portfolio_id]])</f>
        <v>26</v>
      </c>
      <c r="W1717" s="17">
        <f>COUNTIFS(performance_data[portfolio_id],performance_data[[#This Row],[portfolio_id]],
          performance_data[return_flag],1)</f>
        <v>14</v>
      </c>
      <c r="X1717" s="15">
        <f>performance_data[[#This Row],[underperform_flag_count]]/performance_data[[#This Row],[totalportfoliocount]]</f>
        <v>0.53846153846153844</v>
      </c>
    </row>
    <row r="1718" spans="1:24" x14ac:dyDescent="0.3">
      <c r="A1718">
        <v>4007</v>
      </c>
      <c r="B1718" s="1">
        <v>44908</v>
      </c>
      <c r="C1718">
        <v>478193.1</v>
      </c>
      <c r="D1718">
        <v>9.33</v>
      </c>
      <c r="E1718">
        <v>9.23</v>
      </c>
      <c r="F1718">
        <v>14335.63</v>
      </c>
      <c r="G1718">
        <v>1352.24</v>
      </c>
      <c r="H1718" t="s">
        <v>2220</v>
      </c>
      <c r="I1718" t="s">
        <v>2217</v>
      </c>
      <c r="J1718">
        <v>12</v>
      </c>
      <c r="K1718" t="s">
        <v>2218</v>
      </c>
      <c r="L1718" t="str">
        <f>IF(performance_data[[#This Row],[return_percentage]]&gt;=performance_data[[#This Row],[benchmark_return]],"Higher","Lower")</f>
        <v>Higher</v>
      </c>
      <c r="M1718" s="14">
        <f xml:space="preserve"> _xlfn.MAXIFS(performance_data[date],performance_data[portfolio_id],performance_data[[#This Row],[portfolio_id]])</f>
        <v>45537</v>
      </c>
      <c r="N1718" s="14">
        <f xml:space="preserve"> _xlfn.MINIFS(performance_data[date],performance_data[portfolio_id],performance_data[[#This Row],[portfolio_id]])</f>
        <v>44882</v>
      </c>
      <c r="O1718" s="15">
        <f>_xlfn.MAXIFS(performance_data[portfolio_value],performance_data[portfolio_id],performance_data[[#This Row],[portfolio_id]],performance_data[date],performance_data[[#This Row],[latest_date]])</f>
        <v>489337.46</v>
      </c>
      <c r="P1718" s="15">
        <f>_xlfn.MAXIFS(performance_data[portfolio_value],performance_data[portfolio_id],performance_data[[#This Row],[portfolio_id]],performance_data[date],performance_data[[#This Row],[starting_date]])</f>
        <v>329860.18</v>
      </c>
      <c r="Q1718" s="15">
        <f>performance_data[[#This Row],[latest_value]]-performance_data[[#This Row],[starting_value]]</f>
        <v>159477.28000000003</v>
      </c>
      <c r="R1718" s="15">
        <f>performance_data[[#This Row],[net_inflows]]-performance_data[[#This Row],[net_outflows]]</f>
        <v>12983.39</v>
      </c>
      <c r="S1718" s="15" t="str">
        <f>IF(performance_data[[#This Row],[net_inflows]]&gt;AVERAGE(performance_data[net_inflows]),"High","Low")</f>
        <v>High</v>
      </c>
      <c r="T1718" s="15">
        <f>AVERAGEIF(performance_data[inflow_flag],performance_data[[#This Row],[inflow_flag]],performance_data[return_percentage])</f>
        <v>4.8467905675459724</v>
      </c>
      <c r="U1718" s="17">
        <f>IF(performance_data[[#This Row],[return_percentage]]&lt;performance_data[[#This Row],[benchmark_return]],1,0)</f>
        <v>0</v>
      </c>
      <c r="V1718" s="17">
        <f>COUNTIFS(performance_data[portfolio_id],performance_data[[#This Row],[portfolio_id]])</f>
        <v>26</v>
      </c>
      <c r="W1718" s="17">
        <f>COUNTIFS(performance_data[portfolio_id],performance_data[[#This Row],[portfolio_id]],
          performance_data[return_flag],1)</f>
        <v>14</v>
      </c>
      <c r="X1718" s="15">
        <f>performance_data[[#This Row],[underperform_flag_count]]/performance_data[[#This Row],[totalportfoliocount]]</f>
        <v>0.53846153846153844</v>
      </c>
    </row>
    <row r="1719" spans="1:24" x14ac:dyDescent="0.3">
      <c r="A1719">
        <v>4007</v>
      </c>
      <c r="B1719" s="1">
        <v>45065</v>
      </c>
      <c r="C1719">
        <v>145049.88</v>
      </c>
      <c r="D1719">
        <v>-1.0900000000000001</v>
      </c>
      <c r="E1719">
        <v>-1.1100000000000001</v>
      </c>
      <c r="F1719">
        <v>14016.58</v>
      </c>
      <c r="G1719">
        <v>8987.8700000000008</v>
      </c>
      <c r="H1719" t="s">
        <v>2213</v>
      </c>
      <c r="I1719" t="s">
        <v>2211</v>
      </c>
      <c r="J1719">
        <v>5</v>
      </c>
      <c r="K1719" t="s">
        <v>2223</v>
      </c>
      <c r="L1719" t="str">
        <f>IF(performance_data[[#This Row],[return_percentage]]&gt;=performance_data[[#This Row],[benchmark_return]],"Higher","Lower")</f>
        <v>Higher</v>
      </c>
      <c r="M1719" s="14">
        <f xml:space="preserve"> _xlfn.MAXIFS(performance_data[date],performance_data[portfolio_id],performance_data[[#This Row],[portfolio_id]])</f>
        <v>45537</v>
      </c>
      <c r="N1719" s="14">
        <f xml:space="preserve"> _xlfn.MINIFS(performance_data[date],performance_data[portfolio_id],performance_data[[#This Row],[portfolio_id]])</f>
        <v>44882</v>
      </c>
      <c r="O1719" s="15">
        <f>_xlfn.MAXIFS(performance_data[portfolio_value],performance_data[portfolio_id],performance_data[[#This Row],[portfolio_id]],performance_data[date],performance_data[[#This Row],[latest_date]])</f>
        <v>489337.46</v>
      </c>
      <c r="P1719" s="15">
        <f>_xlfn.MAXIFS(performance_data[portfolio_value],performance_data[portfolio_id],performance_data[[#This Row],[portfolio_id]],performance_data[date],performance_data[[#This Row],[starting_date]])</f>
        <v>329860.18</v>
      </c>
      <c r="Q1719" s="15">
        <f>performance_data[[#This Row],[latest_value]]-performance_data[[#This Row],[starting_value]]</f>
        <v>159477.28000000003</v>
      </c>
      <c r="R1719" s="15">
        <f>performance_data[[#This Row],[net_inflows]]-performance_data[[#This Row],[net_outflows]]</f>
        <v>5028.7099999999991</v>
      </c>
      <c r="S1719" s="15" t="str">
        <f>IF(performance_data[[#This Row],[net_inflows]]&gt;AVERAGE(performance_data[net_inflows]),"High","Low")</f>
        <v>High</v>
      </c>
      <c r="T1719" s="15">
        <f>AVERAGEIF(performance_data[inflow_flag],performance_data[[#This Row],[inflow_flag]],performance_data[return_percentage])</f>
        <v>4.8467905675459724</v>
      </c>
      <c r="U1719" s="17">
        <f>IF(performance_data[[#This Row],[return_percentage]]&lt;performance_data[[#This Row],[benchmark_return]],1,0)</f>
        <v>0</v>
      </c>
      <c r="V1719" s="17">
        <f>COUNTIFS(performance_data[portfolio_id],performance_data[[#This Row],[portfolio_id]])</f>
        <v>26</v>
      </c>
      <c r="W1719" s="17">
        <f>COUNTIFS(performance_data[portfolio_id],performance_data[[#This Row],[portfolio_id]],
          performance_data[return_flag],1)</f>
        <v>14</v>
      </c>
      <c r="X1719" s="15">
        <f>performance_data[[#This Row],[underperform_flag_count]]/performance_data[[#This Row],[totalportfoliocount]]</f>
        <v>0.53846153846153844</v>
      </c>
    </row>
    <row r="1720" spans="1:24" x14ac:dyDescent="0.3">
      <c r="A1720">
        <v>4007</v>
      </c>
      <c r="B1720" s="1">
        <v>44882</v>
      </c>
      <c r="C1720">
        <v>329860.18</v>
      </c>
      <c r="D1720">
        <v>-3.56</v>
      </c>
      <c r="E1720">
        <v>-4.04</v>
      </c>
      <c r="F1720">
        <v>14097.53</v>
      </c>
      <c r="G1720">
        <v>10115.93</v>
      </c>
      <c r="H1720" t="s">
        <v>2220</v>
      </c>
      <c r="I1720" t="s">
        <v>2217</v>
      </c>
      <c r="J1720">
        <v>11</v>
      </c>
      <c r="K1720" t="s">
        <v>2219</v>
      </c>
      <c r="L1720" t="str">
        <f>IF(performance_data[[#This Row],[return_percentage]]&gt;=performance_data[[#This Row],[benchmark_return]],"Higher","Lower")</f>
        <v>Higher</v>
      </c>
      <c r="M1720" s="14">
        <f xml:space="preserve"> _xlfn.MAXIFS(performance_data[date],performance_data[portfolio_id],performance_data[[#This Row],[portfolio_id]])</f>
        <v>45537</v>
      </c>
      <c r="N1720" s="14">
        <f xml:space="preserve"> _xlfn.MINIFS(performance_data[date],performance_data[portfolio_id],performance_data[[#This Row],[portfolio_id]])</f>
        <v>44882</v>
      </c>
      <c r="O1720" s="15">
        <f>_xlfn.MAXIFS(performance_data[portfolio_value],performance_data[portfolio_id],performance_data[[#This Row],[portfolio_id]],performance_data[date],performance_data[[#This Row],[latest_date]])</f>
        <v>489337.46</v>
      </c>
      <c r="P1720" s="15">
        <f>_xlfn.MAXIFS(performance_data[portfolio_value],performance_data[portfolio_id],performance_data[[#This Row],[portfolio_id]],performance_data[date],performance_data[[#This Row],[starting_date]])</f>
        <v>329860.18</v>
      </c>
      <c r="Q1720" s="15">
        <f>performance_data[[#This Row],[latest_value]]-performance_data[[#This Row],[starting_value]]</f>
        <v>159477.28000000003</v>
      </c>
      <c r="R1720" s="15">
        <f>performance_data[[#This Row],[net_inflows]]-performance_data[[#This Row],[net_outflows]]</f>
        <v>3981.6000000000004</v>
      </c>
      <c r="S1720" s="15" t="str">
        <f>IF(performance_data[[#This Row],[net_inflows]]&gt;AVERAGE(performance_data[net_inflows]),"High","Low")</f>
        <v>High</v>
      </c>
      <c r="T1720" s="15">
        <f>AVERAGEIF(performance_data[inflow_flag],performance_data[[#This Row],[inflow_flag]],performance_data[return_percentage])</f>
        <v>4.8467905675459724</v>
      </c>
      <c r="U1720" s="17">
        <f>IF(performance_data[[#This Row],[return_percentage]]&lt;performance_data[[#This Row],[benchmark_return]],1,0)</f>
        <v>0</v>
      </c>
      <c r="V1720" s="17">
        <f>COUNTIFS(performance_data[portfolio_id],performance_data[[#This Row],[portfolio_id]])</f>
        <v>26</v>
      </c>
      <c r="W1720" s="17">
        <f>COUNTIFS(performance_data[portfolio_id],performance_data[[#This Row],[portfolio_id]],
          performance_data[return_flag],1)</f>
        <v>14</v>
      </c>
      <c r="X1720" s="15">
        <f>performance_data[[#This Row],[underperform_flag_count]]/performance_data[[#This Row],[totalportfoliocount]]</f>
        <v>0.53846153846153844</v>
      </c>
    </row>
    <row r="1721" spans="1:24" x14ac:dyDescent="0.3">
      <c r="A1721">
        <v>4007</v>
      </c>
      <c r="B1721" s="1">
        <v>45007</v>
      </c>
      <c r="C1721">
        <v>254638.11</v>
      </c>
      <c r="D1721">
        <v>-0.72</v>
      </c>
      <c r="E1721">
        <v>-0.76</v>
      </c>
      <c r="F1721">
        <v>19527.28</v>
      </c>
      <c r="G1721">
        <v>17898.02</v>
      </c>
      <c r="H1721" t="s">
        <v>2213</v>
      </c>
      <c r="I1721" t="s">
        <v>2206</v>
      </c>
      <c r="J1721">
        <v>3</v>
      </c>
      <c r="K1721" t="s">
        <v>2222</v>
      </c>
      <c r="L1721" t="str">
        <f>IF(performance_data[[#This Row],[return_percentage]]&gt;=performance_data[[#This Row],[benchmark_return]],"Higher","Lower")</f>
        <v>Higher</v>
      </c>
      <c r="M1721" s="14">
        <f xml:space="preserve"> _xlfn.MAXIFS(performance_data[date],performance_data[portfolio_id],performance_data[[#This Row],[portfolio_id]])</f>
        <v>45537</v>
      </c>
      <c r="N1721" s="14">
        <f xml:space="preserve"> _xlfn.MINIFS(performance_data[date],performance_data[portfolio_id],performance_data[[#This Row],[portfolio_id]])</f>
        <v>44882</v>
      </c>
      <c r="O1721" s="15">
        <f>_xlfn.MAXIFS(performance_data[portfolio_value],performance_data[portfolio_id],performance_data[[#This Row],[portfolio_id]],performance_data[date],performance_data[[#This Row],[latest_date]])</f>
        <v>489337.46</v>
      </c>
      <c r="P1721" s="15">
        <f>_xlfn.MAXIFS(performance_data[portfolio_value],performance_data[portfolio_id],performance_data[[#This Row],[portfolio_id]],performance_data[date],performance_data[[#This Row],[starting_date]])</f>
        <v>329860.18</v>
      </c>
      <c r="Q1721" s="15">
        <f>performance_data[[#This Row],[latest_value]]-performance_data[[#This Row],[starting_value]]</f>
        <v>159477.28000000003</v>
      </c>
      <c r="R1721" s="15">
        <f>performance_data[[#This Row],[net_inflows]]-performance_data[[#This Row],[net_outflows]]</f>
        <v>1629.2599999999984</v>
      </c>
      <c r="S1721" s="15" t="str">
        <f>IF(performance_data[[#This Row],[net_inflows]]&gt;AVERAGE(performance_data[net_inflows]),"High","Low")</f>
        <v>High</v>
      </c>
      <c r="T1721" s="15">
        <f>AVERAGEIF(performance_data[inflow_flag],performance_data[[#This Row],[inflow_flag]],performance_data[return_percentage])</f>
        <v>4.8467905675459724</v>
      </c>
      <c r="U1721" s="17">
        <f>IF(performance_data[[#This Row],[return_percentage]]&lt;performance_data[[#This Row],[benchmark_return]],1,0)</f>
        <v>0</v>
      </c>
      <c r="V1721" s="17">
        <f>COUNTIFS(performance_data[portfolio_id],performance_data[[#This Row],[portfolio_id]])</f>
        <v>26</v>
      </c>
      <c r="W1721" s="17">
        <f>COUNTIFS(performance_data[portfolio_id],performance_data[[#This Row],[portfolio_id]],
          performance_data[return_flag],1)</f>
        <v>14</v>
      </c>
      <c r="X1721" s="15">
        <f>performance_data[[#This Row],[underperform_flag_count]]/performance_data[[#This Row],[totalportfoliocount]]</f>
        <v>0.53846153846153844</v>
      </c>
    </row>
    <row r="1722" spans="1:24" x14ac:dyDescent="0.3">
      <c r="A1722">
        <v>4007</v>
      </c>
      <c r="B1722" s="1">
        <v>45355</v>
      </c>
      <c r="C1722">
        <v>409606.6</v>
      </c>
      <c r="D1722">
        <v>-0.85</v>
      </c>
      <c r="E1722">
        <v>-0.9</v>
      </c>
      <c r="F1722">
        <v>5300.66</v>
      </c>
      <c r="G1722">
        <v>17883.689999999999</v>
      </c>
      <c r="H1722" t="s">
        <v>2205</v>
      </c>
      <c r="I1722" t="s">
        <v>2206</v>
      </c>
      <c r="J1722">
        <v>3</v>
      </c>
      <c r="K1722" t="s">
        <v>2222</v>
      </c>
      <c r="L1722" t="str">
        <f>IF(performance_data[[#This Row],[return_percentage]]&gt;=performance_data[[#This Row],[benchmark_return]],"Higher","Lower")</f>
        <v>Higher</v>
      </c>
      <c r="M1722" s="14">
        <f xml:space="preserve"> _xlfn.MAXIFS(performance_data[date],performance_data[portfolio_id],performance_data[[#This Row],[portfolio_id]])</f>
        <v>45537</v>
      </c>
      <c r="N1722" s="14">
        <f xml:space="preserve"> _xlfn.MINIFS(performance_data[date],performance_data[portfolio_id],performance_data[[#This Row],[portfolio_id]])</f>
        <v>44882</v>
      </c>
      <c r="O1722" s="15">
        <f>_xlfn.MAXIFS(performance_data[portfolio_value],performance_data[portfolio_id],performance_data[[#This Row],[portfolio_id]],performance_data[date],performance_data[[#This Row],[latest_date]])</f>
        <v>489337.46</v>
      </c>
      <c r="P1722" s="15">
        <f>_xlfn.MAXIFS(performance_data[portfolio_value],performance_data[portfolio_id],performance_data[[#This Row],[portfolio_id]],performance_data[date],performance_data[[#This Row],[starting_date]])</f>
        <v>329860.18</v>
      </c>
      <c r="Q1722" s="15">
        <f>performance_data[[#This Row],[latest_value]]-performance_data[[#This Row],[starting_value]]</f>
        <v>159477.28000000003</v>
      </c>
      <c r="R1722" s="15">
        <f>performance_data[[#This Row],[net_inflows]]-performance_data[[#This Row],[net_outflows]]</f>
        <v>-12583.029999999999</v>
      </c>
      <c r="S1722" s="15" t="str">
        <f>IF(performance_data[[#This Row],[net_inflows]]&gt;AVERAGE(performance_data[net_inflows]),"High","Low")</f>
        <v>Low</v>
      </c>
      <c r="T1722" s="15">
        <f>AVERAGEIF(performance_data[inflow_flag],performance_data[[#This Row],[inflow_flag]],performance_data[return_percentage])</f>
        <v>5.0457846277021572</v>
      </c>
      <c r="U1722" s="17">
        <f>IF(performance_data[[#This Row],[return_percentage]]&lt;performance_data[[#This Row],[benchmark_return]],1,0)</f>
        <v>0</v>
      </c>
      <c r="V1722" s="17">
        <f>COUNTIFS(performance_data[portfolio_id],performance_data[[#This Row],[portfolio_id]])</f>
        <v>26</v>
      </c>
      <c r="W1722" s="17">
        <f>COUNTIFS(performance_data[portfolio_id],performance_data[[#This Row],[portfolio_id]],
          performance_data[return_flag],1)</f>
        <v>14</v>
      </c>
      <c r="X1722" s="15">
        <f>performance_data[[#This Row],[underperform_flag_count]]/performance_data[[#This Row],[totalportfoliocount]]</f>
        <v>0.53846153846153844</v>
      </c>
    </row>
    <row r="1723" spans="1:24" x14ac:dyDescent="0.3">
      <c r="A1723">
        <v>4007</v>
      </c>
      <c r="B1723" s="1">
        <v>45389</v>
      </c>
      <c r="C1723">
        <v>247549.19</v>
      </c>
      <c r="D1723">
        <v>11.97</v>
      </c>
      <c r="E1723">
        <v>14.32</v>
      </c>
      <c r="F1723">
        <v>2998.5</v>
      </c>
      <c r="G1723">
        <v>3077.48</v>
      </c>
      <c r="H1723" t="s">
        <v>2205</v>
      </c>
      <c r="I1723" t="s">
        <v>2211</v>
      </c>
      <c r="J1723">
        <v>4</v>
      </c>
      <c r="K1723" t="s">
        <v>2216</v>
      </c>
      <c r="L1723" t="str">
        <f>IF(performance_data[[#This Row],[return_percentage]]&gt;=performance_data[[#This Row],[benchmark_return]],"Higher","Lower")</f>
        <v>Lower</v>
      </c>
      <c r="M1723" s="14">
        <f xml:space="preserve"> _xlfn.MAXIFS(performance_data[date],performance_data[portfolio_id],performance_data[[#This Row],[portfolio_id]])</f>
        <v>45537</v>
      </c>
      <c r="N1723" s="14">
        <f xml:space="preserve"> _xlfn.MINIFS(performance_data[date],performance_data[portfolio_id],performance_data[[#This Row],[portfolio_id]])</f>
        <v>44882</v>
      </c>
      <c r="O1723" s="15">
        <f>_xlfn.MAXIFS(performance_data[portfolio_value],performance_data[portfolio_id],performance_data[[#This Row],[portfolio_id]],performance_data[date],performance_data[[#This Row],[latest_date]])</f>
        <v>489337.46</v>
      </c>
      <c r="P1723" s="15">
        <f>_xlfn.MAXIFS(performance_data[portfolio_value],performance_data[portfolio_id],performance_data[[#This Row],[portfolio_id]],performance_data[date],performance_data[[#This Row],[starting_date]])</f>
        <v>329860.18</v>
      </c>
      <c r="Q1723" s="15">
        <f>performance_data[[#This Row],[latest_value]]-performance_data[[#This Row],[starting_value]]</f>
        <v>159477.28000000003</v>
      </c>
      <c r="R1723" s="15">
        <f>performance_data[[#This Row],[net_inflows]]-performance_data[[#This Row],[net_outflows]]</f>
        <v>-78.980000000000018</v>
      </c>
      <c r="S1723" s="15" t="str">
        <f>IF(performance_data[[#This Row],[net_inflows]]&gt;AVERAGE(performance_data[net_inflows]),"High","Low")</f>
        <v>Low</v>
      </c>
      <c r="T1723" s="15">
        <f>AVERAGEIF(performance_data[inflow_flag],performance_data[[#This Row],[inflow_flag]],performance_data[return_percentage])</f>
        <v>5.0457846277021572</v>
      </c>
      <c r="U1723" s="17">
        <f>IF(performance_data[[#This Row],[return_percentage]]&lt;performance_data[[#This Row],[benchmark_return]],1,0)</f>
        <v>1</v>
      </c>
      <c r="V1723" s="17">
        <f>COUNTIFS(performance_data[portfolio_id],performance_data[[#This Row],[portfolio_id]])</f>
        <v>26</v>
      </c>
      <c r="W1723" s="17">
        <f>COUNTIFS(performance_data[portfolio_id],performance_data[[#This Row],[portfolio_id]],
          performance_data[return_flag],1)</f>
        <v>14</v>
      </c>
      <c r="X1723" s="15">
        <f>performance_data[[#This Row],[underperform_flag_count]]/performance_data[[#This Row],[totalportfoliocount]]</f>
        <v>0.53846153846153844</v>
      </c>
    </row>
    <row r="1724" spans="1:24" x14ac:dyDescent="0.3">
      <c r="A1724">
        <v>4007</v>
      </c>
      <c r="B1724" s="1">
        <v>45278</v>
      </c>
      <c r="C1724">
        <v>46648.21</v>
      </c>
      <c r="D1724">
        <v>-0.69</v>
      </c>
      <c r="E1724">
        <v>-0.62</v>
      </c>
      <c r="F1724">
        <v>17036.099999999999</v>
      </c>
      <c r="G1724">
        <v>17585.71</v>
      </c>
      <c r="H1724" t="s">
        <v>2213</v>
      </c>
      <c r="I1724" t="s">
        <v>2217</v>
      </c>
      <c r="J1724">
        <v>12</v>
      </c>
      <c r="K1724" t="s">
        <v>2218</v>
      </c>
      <c r="L1724" t="str">
        <f>IF(performance_data[[#This Row],[return_percentage]]&gt;=performance_data[[#This Row],[benchmark_return]],"Higher","Lower")</f>
        <v>Lower</v>
      </c>
      <c r="M1724" s="14">
        <f xml:space="preserve"> _xlfn.MAXIFS(performance_data[date],performance_data[portfolio_id],performance_data[[#This Row],[portfolio_id]])</f>
        <v>45537</v>
      </c>
      <c r="N1724" s="14">
        <f xml:space="preserve"> _xlfn.MINIFS(performance_data[date],performance_data[portfolio_id],performance_data[[#This Row],[portfolio_id]])</f>
        <v>44882</v>
      </c>
      <c r="O1724" s="15">
        <f>_xlfn.MAXIFS(performance_data[portfolio_value],performance_data[portfolio_id],performance_data[[#This Row],[portfolio_id]],performance_data[date],performance_data[[#This Row],[latest_date]])</f>
        <v>489337.46</v>
      </c>
      <c r="P1724" s="15">
        <f>_xlfn.MAXIFS(performance_data[portfolio_value],performance_data[portfolio_id],performance_data[[#This Row],[portfolio_id]],performance_data[date],performance_data[[#This Row],[starting_date]])</f>
        <v>329860.18</v>
      </c>
      <c r="Q1724" s="15">
        <f>performance_data[[#This Row],[latest_value]]-performance_data[[#This Row],[starting_value]]</f>
        <v>159477.28000000003</v>
      </c>
      <c r="R1724" s="15">
        <f>performance_data[[#This Row],[net_inflows]]-performance_data[[#This Row],[net_outflows]]</f>
        <v>-549.61000000000058</v>
      </c>
      <c r="S1724" s="15" t="str">
        <f>IF(performance_data[[#This Row],[net_inflows]]&gt;AVERAGE(performance_data[net_inflows]),"High","Low")</f>
        <v>High</v>
      </c>
      <c r="T1724" s="15">
        <f>AVERAGEIF(performance_data[inflow_flag],performance_data[[#This Row],[inflow_flag]],performance_data[return_percentage])</f>
        <v>4.8467905675459724</v>
      </c>
      <c r="U1724" s="17">
        <f>IF(performance_data[[#This Row],[return_percentage]]&lt;performance_data[[#This Row],[benchmark_return]],1,0)</f>
        <v>1</v>
      </c>
      <c r="V1724" s="17">
        <f>COUNTIFS(performance_data[portfolio_id],performance_data[[#This Row],[portfolio_id]])</f>
        <v>26</v>
      </c>
      <c r="W1724" s="17">
        <f>COUNTIFS(performance_data[portfolio_id],performance_data[[#This Row],[portfolio_id]],
          performance_data[return_flag],1)</f>
        <v>14</v>
      </c>
      <c r="X1724" s="15">
        <f>performance_data[[#This Row],[underperform_flag_count]]/performance_data[[#This Row],[totalportfoliocount]]</f>
        <v>0.53846153846153844</v>
      </c>
    </row>
    <row r="1725" spans="1:24" x14ac:dyDescent="0.3">
      <c r="A1725">
        <v>4007</v>
      </c>
      <c r="B1725" s="1">
        <v>45001</v>
      </c>
      <c r="C1725">
        <v>119976.29</v>
      </c>
      <c r="D1725">
        <v>2.38</v>
      </c>
      <c r="E1725">
        <v>2.83</v>
      </c>
      <c r="F1725">
        <v>5023.24</v>
      </c>
      <c r="G1725">
        <v>13470.2</v>
      </c>
      <c r="H1725" t="s">
        <v>2213</v>
      </c>
      <c r="I1725" t="s">
        <v>2206</v>
      </c>
      <c r="J1725">
        <v>3</v>
      </c>
      <c r="K1725" t="s">
        <v>2222</v>
      </c>
      <c r="L1725" t="str">
        <f>IF(performance_data[[#This Row],[return_percentage]]&gt;=performance_data[[#This Row],[benchmark_return]],"Higher","Lower")</f>
        <v>Lower</v>
      </c>
      <c r="M1725" s="14">
        <f xml:space="preserve"> _xlfn.MAXIFS(performance_data[date],performance_data[portfolio_id],performance_data[[#This Row],[portfolio_id]])</f>
        <v>45537</v>
      </c>
      <c r="N1725" s="14">
        <f xml:space="preserve"> _xlfn.MINIFS(performance_data[date],performance_data[portfolio_id],performance_data[[#This Row],[portfolio_id]])</f>
        <v>44882</v>
      </c>
      <c r="O1725" s="15">
        <f>_xlfn.MAXIFS(performance_data[portfolio_value],performance_data[portfolio_id],performance_data[[#This Row],[portfolio_id]],performance_data[date],performance_data[[#This Row],[latest_date]])</f>
        <v>489337.46</v>
      </c>
      <c r="P1725" s="15">
        <f>_xlfn.MAXIFS(performance_data[portfolio_value],performance_data[portfolio_id],performance_data[[#This Row],[portfolio_id]],performance_data[date],performance_data[[#This Row],[starting_date]])</f>
        <v>329860.18</v>
      </c>
      <c r="Q1725" s="15">
        <f>performance_data[[#This Row],[latest_value]]-performance_data[[#This Row],[starting_value]]</f>
        <v>159477.28000000003</v>
      </c>
      <c r="R1725" s="15">
        <f>performance_data[[#This Row],[net_inflows]]-performance_data[[#This Row],[net_outflows]]</f>
        <v>-8446.9600000000009</v>
      </c>
      <c r="S1725" s="15" t="str">
        <f>IF(performance_data[[#This Row],[net_inflows]]&gt;AVERAGE(performance_data[net_inflows]),"High","Low")</f>
        <v>Low</v>
      </c>
      <c r="T1725" s="15">
        <f>AVERAGEIF(performance_data[inflow_flag],performance_data[[#This Row],[inflow_flag]],performance_data[return_percentage])</f>
        <v>5.0457846277021572</v>
      </c>
      <c r="U1725" s="17">
        <f>IF(performance_data[[#This Row],[return_percentage]]&lt;performance_data[[#This Row],[benchmark_return]],1,0)</f>
        <v>1</v>
      </c>
      <c r="V1725" s="17">
        <f>COUNTIFS(performance_data[portfolio_id],performance_data[[#This Row],[portfolio_id]])</f>
        <v>26</v>
      </c>
      <c r="W1725" s="17">
        <f>COUNTIFS(performance_data[portfolio_id],performance_data[[#This Row],[portfolio_id]],
          performance_data[return_flag],1)</f>
        <v>14</v>
      </c>
      <c r="X1725" s="15">
        <f>performance_data[[#This Row],[underperform_flag_count]]/performance_data[[#This Row],[totalportfoliocount]]</f>
        <v>0.53846153846153844</v>
      </c>
    </row>
    <row r="1726" spans="1:24" x14ac:dyDescent="0.3">
      <c r="A1726">
        <v>4007</v>
      </c>
      <c r="B1726" s="1">
        <v>45368</v>
      </c>
      <c r="C1726">
        <v>135663.95000000001</v>
      </c>
      <c r="D1726">
        <v>-0.81</v>
      </c>
      <c r="E1726">
        <v>-0.72</v>
      </c>
      <c r="F1726">
        <v>13537.38</v>
      </c>
      <c r="G1726">
        <v>11485.78</v>
      </c>
      <c r="H1726" t="s">
        <v>2205</v>
      </c>
      <c r="I1726" t="s">
        <v>2206</v>
      </c>
      <c r="J1726">
        <v>3</v>
      </c>
      <c r="K1726" t="s">
        <v>2222</v>
      </c>
      <c r="L1726" t="str">
        <f>IF(performance_data[[#This Row],[return_percentage]]&gt;=performance_data[[#This Row],[benchmark_return]],"Higher","Lower")</f>
        <v>Lower</v>
      </c>
      <c r="M1726" s="14">
        <f xml:space="preserve"> _xlfn.MAXIFS(performance_data[date],performance_data[portfolio_id],performance_data[[#This Row],[portfolio_id]])</f>
        <v>45537</v>
      </c>
      <c r="N1726" s="14">
        <f xml:space="preserve"> _xlfn.MINIFS(performance_data[date],performance_data[portfolio_id],performance_data[[#This Row],[portfolio_id]])</f>
        <v>44882</v>
      </c>
      <c r="O1726" s="15">
        <f>_xlfn.MAXIFS(performance_data[portfolio_value],performance_data[portfolio_id],performance_data[[#This Row],[portfolio_id]],performance_data[date],performance_data[[#This Row],[latest_date]])</f>
        <v>489337.46</v>
      </c>
      <c r="P1726" s="15">
        <f>_xlfn.MAXIFS(performance_data[portfolio_value],performance_data[portfolio_id],performance_data[[#This Row],[portfolio_id]],performance_data[date],performance_data[[#This Row],[starting_date]])</f>
        <v>329860.18</v>
      </c>
      <c r="Q1726" s="15">
        <f>performance_data[[#This Row],[latest_value]]-performance_data[[#This Row],[starting_value]]</f>
        <v>159477.28000000003</v>
      </c>
      <c r="R1726" s="15">
        <f>performance_data[[#This Row],[net_inflows]]-performance_data[[#This Row],[net_outflows]]</f>
        <v>2051.5999999999985</v>
      </c>
      <c r="S1726" s="15" t="str">
        <f>IF(performance_data[[#This Row],[net_inflows]]&gt;AVERAGE(performance_data[net_inflows]),"High","Low")</f>
        <v>High</v>
      </c>
      <c r="T1726" s="15">
        <f>AVERAGEIF(performance_data[inflow_flag],performance_data[[#This Row],[inflow_flag]],performance_data[return_percentage])</f>
        <v>4.8467905675459724</v>
      </c>
      <c r="U1726" s="17">
        <f>IF(performance_data[[#This Row],[return_percentage]]&lt;performance_data[[#This Row],[benchmark_return]],1,0)</f>
        <v>1</v>
      </c>
      <c r="V1726" s="17">
        <f>COUNTIFS(performance_data[portfolio_id],performance_data[[#This Row],[portfolio_id]])</f>
        <v>26</v>
      </c>
      <c r="W1726" s="17">
        <f>COUNTIFS(performance_data[portfolio_id],performance_data[[#This Row],[portfolio_id]],
          performance_data[return_flag],1)</f>
        <v>14</v>
      </c>
      <c r="X1726" s="15">
        <f>performance_data[[#This Row],[underperform_flag_count]]/performance_data[[#This Row],[totalportfoliocount]]</f>
        <v>0.53846153846153844</v>
      </c>
    </row>
    <row r="1727" spans="1:24" x14ac:dyDescent="0.3">
      <c r="A1727">
        <v>4007</v>
      </c>
      <c r="B1727" s="1">
        <v>45091</v>
      </c>
      <c r="C1727">
        <v>470102.94</v>
      </c>
      <c r="D1727">
        <v>13.22</v>
      </c>
      <c r="E1727">
        <v>13.49</v>
      </c>
      <c r="F1727">
        <v>102.64</v>
      </c>
      <c r="G1727">
        <v>5699.48</v>
      </c>
      <c r="H1727" t="s">
        <v>2213</v>
      </c>
      <c r="I1727" t="s">
        <v>2211</v>
      </c>
      <c r="J1727">
        <v>6</v>
      </c>
      <c r="K1727" t="s">
        <v>2212</v>
      </c>
      <c r="L1727" t="str">
        <f>IF(performance_data[[#This Row],[return_percentage]]&gt;=performance_data[[#This Row],[benchmark_return]],"Higher","Lower")</f>
        <v>Lower</v>
      </c>
      <c r="M1727" s="14">
        <f xml:space="preserve"> _xlfn.MAXIFS(performance_data[date],performance_data[portfolio_id],performance_data[[#This Row],[portfolio_id]])</f>
        <v>45537</v>
      </c>
      <c r="N1727" s="14">
        <f xml:space="preserve"> _xlfn.MINIFS(performance_data[date],performance_data[portfolio_id],performance_data[[#This Row],[portfolio_id]])</f>
        <v>44882</v>
      </c>
      <c r="O1727" s="15">
        <f>_xlfn.MAXIFS(performance_data[portfolio_value],performance_data[portfolio_id],performance_data[[#This Row],[portfolio_id]],performance_data[date],performance_data[[#This Row],[latest_date]])</f>
        <v>489337.46</v>
      </c>
      <c r="P1727" s="15">
        <f>_xlfn.MAXIFS(performance_data[portfolio_value],performance_data[portfolio_id],performance_data[[#This Row],[portfolio_id]],performance_data[date],performance_data[[#This Row],[starting_date]])</f>
        <v>329860.18</v>
      </c>
      <c r="Q1727" s="15">
        <f>performance_data[[#This Row],[latest_value]]-performance_data[[#This Row],[starting_value]]</f>
        <v>159477.28000000003</v>
      </c>
      <c r="R1727" s="15">
        <f>performance_data[[#This Row],[net_inflows]]-performance_data[[#This Row],[net_outflows]]</f>
        <v>-5596.8399999999992</v>
      </c>
      <c r="S1727" s="15" t="str">
        <f>IF(performance_data[[#This Row],[net_inflows]]&gt;AVERAGE(performance_data[net_inflows]),"High","Low")</f>
        <v>Low</v>
      </c>
      <c r="T1727" s="15">
        <f>AVERAGEIF(performance_data[inflow_flag],performance_data[[#This Row],[inflow_flag]],performance_data[return_percentage])</f>
        <v>5.0457846277021572</v>
      </c>
      <c r="U1727" s="17">
        <f>IF(performance_data[[#This Row],[return_percentage]]&lt;performance_data[[#This Row],[benchmark_return]],1,0)</f>
        <v>1</v>
      </c>
      <c r="V1727" s="17">
        <f>COUNTIFS(performance_data[portfolio_id],performance_data[[#This Row],[portfolio_id]])</f>
        <v>26</v>
      </c>
      <c r="W1727" s="17">
        <f>COUNTIFS(performance_data[portfolio_id],performance_data[[#This Row],[portfolio_id]],
          performance_data[return_flag],1)</f>
        <v>14</v>
      </c>
      <c r="X1727" s="15">
        <f>performance_data[[#This Row],[underperform_flag_count]]/performance_data[[#This Row],[totalportfoliocount]]</f>
        <v>0.53846153846153844</v>
      </c>
    </row>
    <row r="1728" spans="1:24" x14ac:dyDescent="0.3">
      <c r="A1728">
        <v>4007</v>
      </c>
      <c r="B1728" s="1">
        <v>45500</v>
      </c>
      <c r="C1728">
        <v>409129.36</v>
      </c>
      <c r="D1728">
        <v>10.79</v>
      </c>
      <c r="E1728">
        <v>9</v>
      </c>
      <c r="F1728">
        <v>14059.33</v>
      </c>
      <c r="G1728">
        <v>13928.27</v>
      </c>
      <c r="H1728" t="s">
        <v>2205</v>
      </c>
      <c r="I1728" t="s">
        <v>2209</v>
      </c>
      <c r="J1728">
        <v>7</v>
      </c>
      <c r="K1728" t="s">
        <v>2210</v>
      </c>
      <c r="L1728" t="str">
        <f>IF(performance_data[[#This Row],[return_percentage]]&gt;=performance_data[[#This Row],[benchmark_return]],"Higher","Lower")</f>
        <v>Higher</v>
      </c>
      <c r="M1728" s="14">
        <f xml:space="preserve"> _xlfn.MAXIFS(performance_data[date],performance_data[portfolio_id],performance_data[[#This Row],[portfolio_id]])</f>
        <v>45537</v>
      </c>
      <c r="N1728" s="14">
        <f xml:space="preserve"> _xlfn.MINIFS(performance_data[date],performance_data[portfolio_id],performance_data[[#This Row],[portfolio_id]])</f>
        <v>44882</v>
      </c>
      <c r="O1728" s="15">
        <f>_xlfn.MAXIFS(performance_data[portfolio_value],performance_data[portfolio_id],performance_data[[#This Row],[portfolio_id]],performance_data[date],performance_data[[#This Row],[latest_date]])</f>
        <v>489337.46</v>
      </c>
      <c r="P1728" s="15">
        <f>_xlfn.MAXIFS(performance_data[portfolio_value],performance_data[portfolio_id],performance_data[[#This Row],[portfolio_id]],performance_data[date],performance_data[[#This Row],[starting_date]])</f>
        <v>329860.18</v>
      </c>
      <c r="Q1728" s="15">
        <f>performance_data[[#This Row],[latest_value]]-performance_data[[#This Row],[starting_value]]</f>
        <v>159477.28000000003</v>
      </c>
      <c r="R1728" s="15">
        <f>performance_data[[#This Row],[net_inflows]]-performance_data[[#This Row],[net_outflows]]</f>
        <v>131.05999999999949</v>
      </c>
      <c r="S1728" s="15" t="str">
        <f>IF(performance_data[[#This Row],[net_inflows]]&gt;AVERAGE(performance_data[net_inflows]),"High","Low")</f>
        <v>High</v>
      </c>
      <c r="T1728" s="15">
        <f>AVERAGEIF(performance_data[inflow_flag],performance_data[[#This Row],[inflow_flag]],performance_data[return_percentage])</f>
        <v>4.8467905675459724</v>
      </c>
      <c r="U1728" s="17">
        <f>IF(performance_data[[#This Row],[return_percentage]]&lt;performance_data[[#This Row],[benchmark_return]],1,0)</f>
        <v>0</v>
      </c>
      <c r="V1728" s="17">
        <f>COUNTIFS(performance_data[portfolio_id],performance_data[[#This Row],[portfolio_id]])</f>
        <v>26</v>
      </c>
      <c r="W1728" s="17">
        <f>COUNTIFS(performance_data[portfolio_id],performance_data[[#This Row],[portfolio_id]],
          performance_data[return_flag],1)</f>
        <v>14</v>
      </c>
      <c r="X1728" s="15">
        <f>performance_data[[#This Row],[underperform_flag_count]]/performance_data[[#This Row],[totalportfoliocount]]</f>
        <v>0.53846153846153844</v>
      </c>
    </row>
    <row r="1729" spans="1:24" x14ac:dyDescent="0.3">
      <c r="A1729">
        <v>4007</v>
      </c>
      <c r="B1729" s="1">
        <v>45485</v>
      </c>
      <c r="C1729">
        <v>292648.25</v>
      </c>
      <c r="D1729">
        <v>-3.83</v>
      </c>
      <c r="E1729">
        <v>-3.88</v>
      </c>
      <c r="F1729">
        <v>18833.43</v>
      </c>
      <c r="G1729">
        <v>4076.86</v>
      </c>
      <c r="H1729" t="s">
        <v>2205</v>
      </c>
      <c r="I1729" t="s">
        <v>2209</v>
      </c>
      <c r="J1729">
        <v>7</v>
      </c>
      <c r="K1729" t="s">
        <v>2210</v>
      </c>
      <c r="L1729" t="str">
        <f>IF(performance_data[[#This Row],[return_percentage]]&gt;=performance_data[[#This Row],[benchmark_return]],"Higher","Lower")</f>
        <v>Higher</v>
      </c>
      <c r="M1729" s="14">
        <f xml:space="preserve"> _xlfn.MAXIFS(performance_data[date],performance_data[portfolio_id],performance_data[[#This Row],[portfolio_id]])</f>
        <v>45537</v>
      </c>
      <c r="N1729" s="14">
        <f xml:space="preserve"> _xlfn.MINIFS(performance_data[date],performance_data[portfolio_id],performance_data[[#This Row],[portfolio_id]])</f>
        <v>44882</v>
      </c>
      <c r="O1729" s="15">
        <f>_xlfn.MAXIFS(performance_data[portfolio_value],performance_data[portfolio_id],performance_data[[#This Row],[portfolio_id]],performance_data[date],performance_data[[#This Row],[latest_date]])</f>
        <v>489337.46</v>
      </c>
      <c r="P1729" s="15">
        <f>_xlfn.MAXIFS(performance_data[portfolio_value],performance_data[portfolio_id],performance_data[[#This Row],[portfolio_id]],performance_data[date],performance_data[[#This Row],[starting_date]])</f>
        <v>329860.18</v>
      </c>
      <c r="Q1729" s="15">
        <f>performance_data[[#This Row],[latest_value]]-performance_data[[#This Row],[starting_value]]</f>
        <v>159477.28000000003</v>
      </c>
      <c r="R1729" s="15">
        <f>performance_data[[#This Row],[net_inflows]]-performance_data[[#This Row],[net_outflows]]</f>
        <v>14756.57</v>
      </c>
      <c r="S1729" s="15" t="str">
        <f>IF(performance_data[[#This Row],[net_inflows]]&gt;AVERAGE(performance_data[net_inflows]),"High","Low")</f>
        <v>High</v>
      </c>
      <c r="T1729" s="15">
        <f>AVERAGEIF(performance_data[inflow_flag],performance_data[[#This Row],[inflow_flag]],performance_data[return_percentage])</f>
        <v>4.8467905675459724</v>
      </c>
      <c r="U1729" s="17">
        <f>IF(performance_data[[#This Row],[return_percentage]]&lt;performance_data[[#This Row],[benchmark_return]],1,0)</f>
        <v>0</v>
      </c>
      <c r="V1729" s="17">
        <f>COUNTIFS(performance_data[portfolio_id],performance_data[[#This Row],[portfolio_id]])</f>
        <v>26</v>
      </c>
      <c r="W1729" s="17">
        <f>COUNTIFS(performance_data[portfolio_id],performance_data[[#This Row],[portfolio_id]],
          performance_data[return_flag],1)</f>
        <v>14</v>
      </c>
      <c r="X1729" s="15">
        <f>performance_data[[#This Row],[underperform_flag_count]]/performance_data[[#This Row],[totalportfoliocount]]</f>
        <v>0.53846153846153844</v>
      </c>
    </row>
    <row r="1730" spans="1:24" x14ac:dyDescent="0.3">
      <c r="A1730">
        <v>4007</v>
      </c>
      <c r="B1730" s="1">
        <v>45537</v>
      </c>
      <c r="C1730">
        <v>489337.46</v>
      </c>
      <c r="D1730">
        <v>18.02</v>
      </c>
      <c r="E1730">
        <v>19.440000000000001</v>
      </c>
      <c r="F1730">
        <v>10532.26</v>
      </c>
      <c r="G1730">
        <v>14834.38</v>
      </c>
      <c r="H1730" t="s">
        <v>2205</v>
      </c>
      <c r="I1730" t="s">
        <v>2209</v>
      </c>
      <c r="J1730">
        <v>9</v>
      </c>
      <c r="K1730" t="s">
        <v>2221</v>
      </c>
      <c r="L1730" t="str">
        <f>IF(performance_data[[#This Row],[return_percentage]]&gt;=performance_data[[#This Row],[benchmark_return]],"Higher","Lower")</f>
        <v>Lower</v>
      </c>
      <c r="M1730" s="14">
        <f xml:space="preserve"> _xlfn.MAXIFS(performance_data[date],performance_data[portfolio_id],performance_data[[#This Row],[portfolio_id]])</f>
        <v>45537</v>
      </c>
      <c r="N1730" s="14">
        <f xml:space="preserve"> _xlfn.MINIFS(performance_data[date],performance_data[portfolio_id],performance_data[[#This Row],[portfolio_id]])</f>
        <v>44882</v>
      </c>
      <c r="O1730" s="15">
        <f>_xlfn.MAXIFS(performance_data[portfolio_value],performance_data[portfolio_id],performance_data[[#This Row],[portfolio_id]],performance_data[date],performance_data[[#This Row],[latest_date]])</f>
        <v>489337.46</v>
      </c>
      <c r="P1730" s="15">
        <f>_xlfn.MAXIFS(performance_data[portfolio_value],performance_data[portfolio_id],performance_data[[#This Row],[portfolio_id]],performance_data[date],performance_data[[#This Row],[starting_date]])</f>
        <v>329860.18</v>
      </c>
      <c r="Q1730" s="15">
        <f>performance_data[[#This Row],[latest_value]]-performance_data[[#This Row],[starting_value]]</f>
        <v>159477.28000000003</v>
      </c>
      <c r="R1730" s="15">
        <f>performance_data[[#This Row],[net_inflows]]-performance_data[[#This Row],[net_outflows]]</f>
        <v>-4302.119999999999</v>
      </c>
      <c r="S1730" s="15" t="str">
        <f>IF(performance_data[[#This Row],[net_inflows]]&gt;AVERAGE(performance_data[net_inflows]),"High","Low")</f>
        <v>High</v>
      </c>
      <c r="T1730" s="15">
        <f>AVERAGEIF(performance_data[inflow_flag],performance_data[[#This Row],[inflow_flag]],performance_data[return_percentage])</f>
        <v>4.8467905675459724</v>
      </c>
      <c r="U1730" s="17">
        <f>IF(performance_data[[#This Row],[return_percentage]]&lt;performance_data[[#This Row],[benchmark_return]],1,0)</f>
        <v>1</v>
      </c>
      <c r="V1730" s="17">
        <f>COUNTIFS(performance_data[portfolio_id],performance_data[[#This Row],[portfolio_id]])</f>
        <v>26</v>
      </c>
      <c r="W1730" s="17">
        <f>COUNTIFS(performance_data[portfolio_id],performance_data[[#This Row],[portfolio_id]],
          performance_data[return_flag],1)</f>
        <v>14</v>
      </c>
      <c r="X1730" s="15">
        <f>performance_data[[#This Row],[underperform_flag_count]]/performance_data[[#This Row],[totalportfoliocount]]</f>
        <v>0.53846153846153844</v>
      </c>
    </row>
    <row r="1731" spans="1:24" x14ac:dyDescent="0.3">
      <c r="A1731">
        <v>4007</v>
      </c>
      <c r="B1731" s="1">
        <v>44884</v>
      </c>
      <c r="C1731">
        <v>161193.12</v>
      </c>
      <c r="D1731">
        <v>19.47</v>
      </c>
      <c r="E1731">
        <v>18.11</v>
      </c>
      <c r="F1731">
        <v>13526.67</v>
      </c>
      <c r="G1731">
        <v>2867.24</v>
      </c>
      <c r="H1731" t="s">
        <v>2220</v>
      </c>
      <c r="I1731" t="s">
        <v>2217</v>
      </c>
      <c r="J1731">
        <v>11</v>
      </c>
      <c r="K1731" t="s">
        <v>2219</v>
      </c>
      <c r="L1731" t="str">
        <f>IF(performance_data[[#This Row],[return_percentage]]&gt;=performance_data[[#This Row],[benchmark_return]],"Higher","Lower")</f>
        <v>Higher</v>
      </c>
      <c r="M1731" s="14">
        <f xml:space="preserve"> _xlfn.MAXIFS(performance_data[date],performance_data[portfolio_id],performance_data[[#This Row],[portfolio_id]])</f>
        <v>45537</v>
      </c>
      <c r="N1731" s="14">
        <f xml:space="preserve"> _xlfn.MINIFS(performance_data[date],performance_data[portfolio_id],performance_data[[#This Row],[portfolio_id]])</f>
        <v>44882</v>
      </c>
      <c r="O1731" s="15">
        <f>_xlfn.MAXIFS(performance_data[portfolio_value],performance_data[portfolio_id],performance_data[[#This Row],[portfolio_id]],performance_data[date],performance_data[[#This Row],[latest_date]])</f>
        <v>489337.46</v>
      </c>
      <c r="P1731" s="15">
        <f>_xlfn.MAXIFS(performance_data[portfolio_value],performance_data[portfolio_id],performance_data[[#This Row],[portfolio_id]],performance_data[date],performance_data[[#This Row],[starting_date]])</f>
        <v>329860.18</v>
      </c>
      <c r="Q1731" s="15">
        <f>performance_data[[#This Row],[latest_value]]-performance_data[[#This Row],[starting_value]]</f>
        <v>159477.28000000003</v>
      </c>
      <c r="R1731" s="15">
        <f>performance_data[[#This Row],[net_inflows]]-performance_data[[#This Row],[net_outflows]]</f>
        <v>10659.43</v>
      </c>
      <c r="S1731" s="15" t="str">
        <f>IF(performance_data[[#This Row],[net_inflows]]&gt;AVERAGE(performance_data[net_inflows]),"High","Low")</f>
        <v>High</v>
      </c>
      <c r="T1731" s="15">
        <f>AVERAGEIF(performance_data[inflow_flag],performance_data[[#This Row],[inflow_flag]],performance_data[return_percentage])</f>
        <v>4.8467905675459724</v>
      </c>
      <c r="U1731" s="17">
        <f>IF(performance_data[[#This Row],[return_percentage]]&lt;performance_data[[#This Row],[benchmark_return]],1,0)</f>
        <v>0</v>
      </c>
      <c r="V1731" s="17">
        <f>COUNTIFS(performance_data[portfolio_id],performance_data[[#This Row],[portfolio_id]])</f>
        <v>26</v>
      </c>
      <c r="W1731" s="17">
        <f>COUNTIFS(performance_data[portfolio_id],performance_data[[#This Row],[portfolio_id]],
          performance_data[return_flag],1)</f>
        <v>14</v>
      </c>
      <c r="X1731" s="15">
        <f>performance_data[[#This Row],[underperform_flag_count]]/performance_data[[#This Row],[totalportfoliocount]]</f>
        <v>0.53846153846153844</v>
      </c>
    </row>
    <row r="1732" spans="1:24" x14ac:dyDescent="0.3">
      <c r="A1732">
        <v>4007</v>
      </c>
      <c r="B1732" s="1">
        <v>45398</v>
      </c>
      <c r="C1732">
        <v>272800.38</v>
      </c>
      <c r="D1732">
        <v>14.77</v>
      </c>
      <c r="E1732">
        <v>13.71</v>
      </c>
      <c r="F1732">
        <v>5527.2</v>
      </c>
      <c r="G1732">
        <v>1696.46</v>
      </c>
      <c r="H1732" t="s">
        <v>2205</v>
      </c>
      <c r="I1732" t="s">
        <v>2211</v>
      </c>
      <c r="J1732">
        <v>4</v>
      </c>
      <c r="K1732" t="s">
        <v>2216</v>
      </c>
      <c r="L1732" t="str">
        <f>IF(performance_data[[#This Row],[return_percentage]]&gt;=performance_data[[#This Row],[benchmark_return]],"Higher","Lower")</f>
        <v>Higher</v>
      </c>
      <c r="M1732" s="14">
        <f xml:space="preserve"> _xlfn.MAXIFS(performance_data[date],performance_data[portfolio_id],performance_data[[#This Row],[portfolio_id]])</f>
        <v>45537</v>
      </c>
      <c r="N1732" s="14">
        <f xml:space="preserve"> _xlfn.MINIFS(performance_data[date],performance_data[portfolio_id],performance_data[[#This Row],[portfolio_id]])</f>
        <v>44882</v>
      </c>
      <c r="O1732" s="15">
        <f>_xlfn.MAXIFS(performance_data[portfolio_value],performance_data[portfolio_id],performance_data[[#This Row],[portfolio_id]],performance_data[date],performance_data[[#This Row],[latest_date]])</f>
        <v>489337.46</v>
      </c>
      <c r="P1732" s="15">
        <f>_xlfn.MAXIFS(performance_data[portfolio_value],performance_data[portfolio_id],performance_data[[#This Row],[portfolio_id]],performance_data[date],performance_data[[#This Row],[starting_date]])</f>
        <v>329860.18</v>
      </c>
      <c r="Q1732" s="15">
        <f>performance_data[[#This Row],[latest_value]]-performance_data[[#This Row],[starting_value]]</f>
        <v>159477.28000000003</v>
      </c>
      <c r="R1732" s="15">
        <f>performance_data[[#This Row],[net_inflows]]-performance_data[[#This Row],[net_outflows]]</f>
        <v>3830.74</v>
      </c>
      <c r="S1732" s="15" t="str">
        <f>IF(performance_data[[#This Row],[net_inflows]]&gt;AVERAGE(performance_data[net_inflows]),"High","Low")</f>
        <v>Low</v>
      </c>
      <c r="T1732" s="15">
        <f>AVERAGEIF(performance_data[inflow_flag],performance_data[[#This Row],[inflow_flag]],performance_data[return_percentage])</f>
        <v>5.0457846277021572</v>
      </c>
      <c r="U1732" s="17">
        <f>IF(performance_data[[#This Row],[return_percentage]]&lt;performance_data[[#This Row],[benchmark_return]],1,0)</f>
        <v>0</v>
      </c>
      <c r="V1732" s="17">
        <f>COUNTIFS(performance_data[portfolio_id],performance_data[[#This Row],[portfolio_id]])</f>
        <v>26</v>
      </c>
      <c r="W1732" s="17">
        <f>COUNTIFS(performance_data[portfolio_id],performance_data[[#This Row],[portfolio_id]],
          performance_data[return_flag],1)</f>
        <v>14</v>
      </c>
      <c r="X1732" s="15">
        <f>performance_data[[#This Row],[underperform_flag_count]]/performance_data[[#This Row],[totalportfoliocount]]</f>
        <v>0.53846153846153844</v>
      </c>
    </row>
    <row r="1733" spans="1:24" x14ac:dyDescent="0.3">
      <c r="A1733">
        <v>4007</v>
      </c>
      <c r="B1733" s="1">
        <v>44991</v>
      </c>
      <c r="C1733">
        <v>491780.6</v>
      </c>
      <c r="D1733">
        <v>17.309999999999999</v>
      </c>
      <c r="E1733">
        <v>19.54</v>
      </c>
      <c r="F1733">
        <v>9189.02</v>
      </c>
      <c r="G1733">
        <v>2610.66</v>
      </c>
      <c r="H1733" t="s">
        <v>2213</v>
      </c>
      <c r="I1733" t="s">
        <v>2206</v>
      </c>
      <c r="J1733">
        <v>3</v>
      </c>
      <c r="K1733" t="s">
        <v>2222</v>
      </c>
      <c r="L1733" t="str">
        <f>IF(performance_data[[#This Row],[return_percentage]]&gt;=performance_data[[#This Row],[benchmark_return]],"Higher","Lower")</f>
        <v>Lower</v>
      </c>
      <c r="M1733" s="14">
        <f xml:space="preserve"> _xlfn.MAXIFS(performance_data[date],performance_data[portfolio_id],performance_data[[#This Row],[portfolio_id]])</f>
        <v>45537</v>
      </c>
      <c r="N1733" s="14">
        <f xml:space="preserve"> _xlfn.MINIFS(performance_data[date],performance_data[portfolio_id],performance_data[[#This Row],[portfolio_id]])</f>
        <v>44882</v>
      </c>
      <c r="O1733" s="15">
        <f>_xlfn.MAXIFS(performance_data[portfolio_value],performance_data[portfolio_id],performance_data[[#This Row],[portfolio_id]],performance_data[date],performance_data[[#This Row],[latest_date]])</f>
        <v>489337.46</v>
      </c>
      <c r="P1733" s="15">
        <f>_xlfn.MAXIFS(performance_data[portfolio_value],performance_data[portfolio_id],performance_data[[#This Row],[portfolio_id]],performance_data[date],performance_data[[#This Row],[starting_date]])</f>
        <v>329860.18</v>
      </c>
      <c r="Q1733" s="15">
        <f>performance_data[[#This Row],[latest_value]]-performance_data[[#This Row],[starting_value]]</f>
        <v>159477.28000000003</v>
      </c>
      <c r="R1733" s="15">
        <f>performance_data[[#This Row],[net_inflows]]-performance_data[[#This Row],[net_outflows]]</f>
        <v>6578.3600000000006</v>
      </c>
      <c r="S1733" s="15" t="str">
        <f>IF(performance_data[[#This Row],[net_inflows]]&gt;AVERAGE(performance_data[net_inflows]),"High","Low")</f>
        <v>Low</v>
      </c>
      <c r="T1733" s="15">
        <f>AVERAGEIF(performance_data[inflow_flag],performance_data[[#This Row],[inflow_flag]],performance_data[return_percentage])</f>
        <v>5.0457846277021572</v>
      </c>
      <c r="U1733" s="17">
        <f>IF(performance_data[[#This Row],[return_percentage]]&lt;performance_data[[#This Row],[benchmark_return]],1,0)</f>
        <v>1</v>
      </c>
      <c r="V1733" s="17">
        <f>COUNTIFS(performance_data[portfolio_id],performance_data[[#This Row],[portfolio_id]])</f>
        <v>26</v>
      </c>
      <c r="W1733" s="17">
        <f>COUNTIFS(performance_data[portfolio_id],performance_data[[#This Row],[portfolio_id]],
          performance_data[return_flag],1)</f>
        <v>14</v>
      </c>
      <c r="X1733" s="15">
        <f>performance_data[[#This Row],[underperform_flag_count]]/performance_data[[#This Row],[totalportfoliocount]]</f>
        <v>0.53846153846153844</v>
      </c>
    </row>
    <row r="1734" spans="1:24" x14ac:dyDescent="0.3">
      <c r="A1734">
        <v>4007</v>
      </c>
      <c r="B1734" s="1">
        <v>45180</v>
      </c>
      <c r="C1734">
        <v>353902.62</v>
      </c>
      <c r="D1734">
        <v>-9.07</v>
      </c>
      <c r="E1734">
        <v>-8.5399999999999991</v>
      </c>
      <c r="F1734">
        <v>17879.47</v>
      </c>
      <c r="G1734">
        <v>15100.74</v>
      </c>
      <c r="H1734" t="s">
        <v>2213</v>
      </c>
      <c r="I1734" t="s">
        <v>2209</v>
      </c>
      <c r="J1734">
        <v>9</v>
      </c>
      <c r="K1734" t="s">
        <v>2221</v>
      </c>
      <c r="L1734" t="str">
        <f>IF(performance_data[[#This Row],[return_percentage]]&gt;=performance_data[[#This Row],[benchmark_return]],"Higher","Lower")</f>
        <v>Lower</v>
      </c>
      <c r="M1734" s="14">
        <f xml:space="preserve"> _xlfn.MAXIFS(performance_data[date],performance_data[portfolio_id],performance_data[[#This Row],[portfolio_id]])</f>
        <v>45537</v>
      </c>
      <c r="N1734" s="14">
        <f xml:space="preserve"> _xlfn.MINIFS(performance_data[date],performance_data[portfolio_id],performance_data[[#This Row],[portfolio_id]])</f>
        <v>44882</v>
      </c>
      <c r="O1734" s="15">
        <f>_xlfn.MAXIFS(performance_data[portfolio_value],performance_data[portfolio_id],performance_data[[#This Row],[portfolio_id]],performance_data[date],performance_data[[#This Row],[latest_date]])</f>
        <v>489337.46</v>
      </c>
      <c r="P1734" s="15">
        <f>_xlfn.MAXIFS(performance_data[portfolio_value],performance_data[portfolio_id],performance_data[[#This Row],[portfolio_id]],performance_data[date],performance_data[[#This Row],[starting_date]])</f>
        <v>329860.18</v>
      </c>
      <c r="Q1734" s="15">
        <f>performance_data[[#This Row],[latest_value]]-performance_data[[#This Row],[starting_value]]</f>
        <v>159477.28000000003</v>
      </c>
      <c r="R1734" s="15">
        <f>performance_data[[#This Row],[net_inflows]]-performance_data[[#This Row],[net_outflows]]</f>
        <v>2778.7300000000014</v>
      </c>
      <c r="S1734" s="15" t="str">
        <f>IF(performance_data[[#This Row],[net_inflows]]&gt;AVERAGE(performance_data[net_inflows]),"High","Low")</f>
        <v>High</v>
      </c>
      <c r="T1734" s="15">
        <f>AVERAGEIF(performance_data[inflow_flag],performance_data[[#This Row],[inflow_flag]],performance_data[return_percentage])</f>
        <v>4.8467905675459724</v>
      </c>
      <c r="U1734" s="17">
        <f>IF(performance_data[[#This Row],[return_percentage]]&lt;performance_data[[#This Row],[benchmark_return]],1,0)</f>
        <v>1</v>
      </c>
      <c r="V1734" s="17">
        <f>COUNTIFS(performance_data[portfolio_id],performance_data[[#This Row],[portfolio_id]])</f>
        <v>26</v>
      </c>
      <c r="W1734" s="17">
        <f>COUNTIFS(performance_data[portfolio_id],performance_data[[#This Row],[portfolio_id]],
          performance_data[return_flag],1)</f>
        <v>14</v>
      </c>
      <c r="X1734" s="15">
        <f>performance_data[[#This Row],[underperform_flag_count]]/performance_data[[#This Row],[totalportfoliocount]]</f>
        <v>0.53846153846153844</v>
      </c>
    </row>
    <row r="1735" spans="1:24" x14ac:dyDescent="0.3">
      <c r="A1735">
        <v>4115</v>
      </c>
      <c r="B1735" s="1">
        <v>45338</v>
      </c>
      <c r="C1735">
        <v>59298.33</v>
      </c>
      <c r="D1735">
        <v>-1.63</v>
      </c>
      <c r="E1735">
        <v>-1.5</v>
      </c>
      <c r="F1735">
        <v>8083.25</v>
      </c>
      <c r="G1735">
        <v>17200.150000000001</v>
      </c>
      <c r="H1735" t="s">
        <v>2205</v>
      </c>
      <c r="I1735" t="s">
        <v>2206</v>
      </c>
      <c r="J1735">
        <v>2</v>
      </c>
      <c r="K1735" t="s">
        <v>2226</v>
      </c>
      <c r="L1735" t="str">
        <f>IF(performance_data[[#This Row],[return_percentage]]&gt;=performance_data[[#This Row],[benchmark_return]],"Higher","Lower")</f>
        <v>Lower</v>
      </c>
      <c r="M1735" s="14">
        <f xml:space="preserve"> _xlfn.MAXIFS(performance_data[date],performance_data[portfolio_id],performance_data[[#This Row],[portfolio_id]])</f>
        <v>45559</v>
      </c>
      <c r="N1735" s="14">
        <f xml:space="preserve"> _xlfn.MINIFS(performance_data[date],performance_data[portfolio_id],performance_data[[#This Row],[portfolio_id]])</f>
        <v>44935</v>
      </c>
      <c r="O1735" s="15">
        <f>_xlfn.MAXIFS(performance_data[portfolio_value],performance_data[portfolio_id],performance_data[[#This Row],[portfolio_id]],performance_data[date],performance_data[[#This Row],[latest_date]])</f>
        <v>177596.79999999999</v>
      </c>
      <c r="P1735" s="15">
        <f>_xlfn.MAXIFS(performance_data[portfolio_value],performance_data[portfolio_id],performance_data[[#This Row],[portfolio_id]],performance_data[date],performance_data[[#This Row],[starting_date]])</f>
        <v>133470.41</v>
      </c>
      <c r="Q1735" s="15">
        <f>performance_data[[#This Row],[latest_value]]-performance_data[[#This Row],[starting_value]]</f>
        <v>44126.389999999985</v>
      </c>
      <c r="R1735" s="15">
        <f>performance_data[[#This Row],[net_inflows]]-performance_data[[#This Row],[net_outflows]]</f>
        <v>-9116.9000000000015</v>
      </c>
      <c r="S1735" s="15" t="str">
        <f>IF(performance_data[[#This Row],[net_inflows]]&gt;AVERAGE(performance_data[net_inflows]),"High","Low")</f>
        <v>Low</v>
      </c>
      <c r="T1735" s="15">
        <f>AVERAGEIF(performance_data[inflow_flag],performance_data[[#This Row],[inflow_flag]],performance_data[return_percentage])</f>
        <v>5.0457846277021572</v>
      </c>
      <c r="U1735" s="17">
        <f>IF(performance_data[[#This Row],[return_percentage]]&lt;performance_data[[#This Row],[benchmark_return]],1,0)</f>
        <v>1</v>
      </c>
      <c r="V1735" s="17">
        <f>COUNTIFS(performance_data[portfolio_id],performance_data[[#This Row],[portfolio_id]])</f>
        <v>21</v>
      </c>
      <c r="W1735" s="17">
        <f>COUNTIFS(performance_data[portfolio_id],performance_data[[#This Row],[portfolio_id]],
          performance_data[return_flag],1)</f>
        <v>16</v>
      </c>
      <c r="X1735" s="15">
        <f>performance_data[[#This Row],[underperform_flag_count]]/performance_data[[#This Row],[totalportfoliocount]]</f>
        <v>0.76190476190476186</v>
      </c>
    </row>
    <row r="1736" spans="1:24" x14ac:dyDescent="0.3">
      <c r="A1736">
        <v>4115</v>
      </c>
      <c r="B1736" s="1">
        <v>45541</v>
      </c>
      <c r="C1736">
        <v>499826.49</v>
      </c>
      <c r="D1736">
        <v>7.88</v>
      </c>
      <c r="E1736">
        <v>8.07</v>
      </c>
      <c r="F1736">
        <v>7000.2</v>
      </c>
      <c r="G1736">
        <v>17574.43</v>
      </c>
      <c r="H1736" t="s">
        <v>2205</v>
      </c>
      <c r="I1736" t="s">
        <v>2209</v>
      </c>
      <c r="J1736">
        <v>9</v>
      </c>
      <c r="K1736" t="s">
        <v>2221</v>
      </c>
      <c r="L1736" t="str">
        <f>IF(performance_data[[#This Row],[return_percentage]]&gt;=performance_data[[#This Row],[benchmark_return]],"Higher","Lower")</f>
        <v>Lower</v>
      </c>
      <c r="M1736" s="14">
        <f xml:space="preserve"> _xlfn.MAXIFS(performance_data[date],performance_data[portfolio_id],performance_data[[#This Row],[portfolio_id]])</f>
        <v>45559</v>
      </c>
      <c r="N1736" s="14">
        <f xml:space="preserve"> _xlfn.MINIFS(performance_data[date],performance_data[portfolio_id],performance_data[[#This Row],[portfolio_id]])</f>
        <v>44935</v>
      </c>
      <c r="O1736" s="15">
        <f>_xlfn.MAXIFS(performance_data[portfolio_value],performance_data[portfolio_id],performance_data[[#This Row],[portfolio_id]],performance_data[date],performance_data[[#This Row],[latest_date]])</f>
        <v>177596.79999999999</v>
      </c>
      <c r="P1736" s="15">
        <f>_xlfn.MAXIFS(performance_data[portfolio_value],performance_data[portfolio_id],performance_data[[#This Row],[portfolio_id]],performance_data[date],performance_data[[#This Row],[starting_date]])</f>
        <v>133470.41</v>
      </c>
      <c r="Q1736" s="15">
        <f>performance_data[[#This Row],[latest_value]]-performance_data[[#This Row],[starting_value]]</f>
        <v>44126.389999999985</v>
      </c>
      <c r="R1736" s="15">
        <f>performance_data[[#This Row],[net_inflows]]-performance_data[[#This Row],[net_outflows]]</f>
        <v>-10574.23</v>
      </c>
      <c r="S1736" s="15" t="str">
        <f>IF(performance_data[[#This Row],[net_inflows]]&gt;AVERAGE(performance_data[net_inflows]),"High","Low")</f>
        <v>Low</v>
      </c>
      <c r="T1736" s="15">
        <f>AVERAGEIF(performance_data[inflow_flag],performance_data[[#This Row],[inflow_flag]],performance_data[return_percentage])</f>
        <v>5.0457846277021572</v>
      </c>
      <c r="U1736" s="17">
        <f>IF(performance_data[[#This Row],[return_percentage]]&lt;performance_data[[#This Row],[benchmark_return]],1,0)</f>
        <v>1</v>
      </c>
      <c r="V1736" s="17">
        <f>COUNTIFS(performance_data[portfolio_id],performance_data[[#This Row],[portfolio_id]])</f>
        <v>21</v>
      </c>
      <c r="W1736" s="17">
        <f>COUNTIFS(performance_data[portfolio_id],performance_data[[#This Row],[portfolio_id]],
          performance_data[return_flag],1)</f>
        <v>16</v>
      </c>
      <c r="X1736" s="15">
        <f>performance_data[[#This Row],[underperform_flag_count]]/performance_data[[#This Row],[totalportfoliocount]]</f>
        <v>0.76190476190476186</v>
      </c>
    </row>
    <row r="1737" spans="1:24" x14ac:dyDescent="0.3">
      <c r="A1737">
        <v>4115</v>
      </c>
      <c r="B1737" s="1">
        <v>45108</v>
      </c>
      <c r="C1737">
        <v>465128.5</v>
      </c>
      <c r="D1737">
        <v>15.66</v>
      </c>
      <c r="E1737">
        <v>17.52</v>
      </c>
      <c r="F1737">
        <v>14902.07</v>
      </c>
      <c r="G1737">
        <v>10214.1</v>
      </c>
      <c r="H1737" t="s">
        <v>2213</v>
      </c>
      <c r="I1737" t="s">
        <v>2209</v>
      </c>
      <c r="J1737">
        <v>7</v>
      </c>
      <c r="K1737" t="s">
        <v>2210</v>
      </c>
      <c r="L1737" t="str">
        <f>IF(performance_data[[#This Row],[return_percentage]]&gt;=performance_data[[#This Row],[benchmark_return]],"Higher","Lower")</f>
        <v>Lower</v>
      </c>
      <c r="M1737" s="14">
        <f xml:space="preserve"> _xlfn.MAXIFS(performance_data[date],performance_data[portfolio_id],performance_data[[#This Row],[portfolio_id]])</f>
        <v>45559</v>
      </c>
      <c r="N1737" s="14">
        <f xml:space="preserve"> _xlfn.MINIFS(performance_data[date],performance_data[portfolio_id],performance_data[[#This Row],[portfolio_id]])</f>
        <v>44935</v>
      </c>
      <c r="O1737" s="15">
        <f>_xlfn.MAXIFS(performance_data[portfolio_value],performance_data[portfolio_id],performance_data[[#This Row],[portfolio_id]],performance_data[date],performance_data[[#This Row],[latest_date]])</f>
        <v>177596.79999999999</v>
      </c>
      <c r="P1737" s="15">
        <f>_xlfn.MAXIFS(performance_data[portfolio_value],performance_data[portfolio_id],performance_data[[#This Row],[portfolio_id]],performance_data[date],performance_data[[#This Row],[starting_date]])</f>
        <v>133470.41</v>
      </c>
      <c r="Q1737" s="15">
        <f>performance_data[[#This Row],[latest_value]]-performance_data[[#This Row],[starting_value]]</f>
        <v>44126.389999999985</v>
      </c>
      <c r="R1737" s="15">
        <f>performance_data[[#This Row],[net_inflows]]-performance_data[[#This Row],[net_outflows]]</f>
        <v>4687.9699999999993</v>
      </c>
      <c r="S1737" s="15" t="str">
        <f>IF(performance_data[[#This Row],[net_inflows]]&gt;AVERAGE(performance_data[net_inflows]),"High","Low")</f>
        <v>High</v>
      </c>
      <c r="T1737" s="15">
        <f>AVERAGEIF(performance_data[inflow_flag],performance_data[[#This Row],[inflow_flag]],performance_data[return_percentage])</f>
        <v>4.8467905675459724</v>
      </c>
      <c r="U1737" s="17">
        <f>IF(performance_data[[#This Row],[return_percentage]]&lt;performance_data[[#This Row],[benchmark_return]],1,0)</f>
        <v>1</v>
      </c>
      <c r="V1737" s="17">
        <f>COUNTIFS(performance_data[portfolio_id],performance_data[[#This Row],[portfolio_id]])</f>
        <v>21</v>
      </c>
      <c r="W1737" s="17">
        <f>COUNTIFS(performance_data[portfolio_id],performance_data[[#This Row],[portfolio_id]],
          performance_data[return_flag],1)</f>
        <v>16</v>
      </c>
      <c r="X1737" s="15">
        <f>performance_data[[#This Row],[underperform_flag_count]]/performance_data[[#This Row],[totalportfoliocount]]</f>
        <v>0.76190476190476186</v>
      </c>
    </row>
    <row r="1738" spans="1:24" x14ac:dyDescent="0.3">
      <c r="A1738">
        <v>4115</v>
      </c>
      <c r="B1738" s="1">
        <v>45067</v>
      </c>
      <c r="C1738">
        <v>29722.560000000001</v>
      </c>
      <c r="D1738">
        <v>19.32</v>
      </c>
      <c r="E1738">
        <v>21.61</v>
      </c>
      <c r="F1738">
        <v>11285.73</v>
      </c>
      <c r="G1738">
        <v>18012.490000000002</v>
      </c>
      <c r="H1738" t="s">
        <v>2213</v>
      </c>
      <c r="I1738" t="s">
        <v>2211</v>
      </c>
      <c r="J1738">
        <v>5</v>
      </c>
      <c r="K1738" t="s">
        <v>2223</v>
      </c>
      <c r="L1738" t="str">
        <f>IF(performance_data[[#This Row],[return_percentage]]&gt;=performance_data[[#This Row],[benchmark_return]],"Higher","Lower")</f>
        <v>Lower</v>
      </c>
      <c r="M1738" s="14">
        <f xml:space="preserve"> _xlfn.MAXIFS(performance_data[date],performance_data[portfolio_id],performance_data[[#This Row],[portfolio_id]])</f>
        <v>45559</v>
      </c>
      <c r="N1738" s="14">
        <f xml:space="preserve"> _xlfn.MINIFS(performance_data[date],performance_data[portfolio_id],performance_data[[#This Row],[portfolio_id]])</f>
        <v>44935</v>
      </c>
      <c r="O1738" s="15">
        <f>_xlfn.MAXIFS(performance_data[portfolio_value],performance_data[portfolio_id],performance_data[[#This Row],[portfolio_id]],performance_data[date],performance_data[[#This Row],[latest_date]])</f>
        <v>177596.79999999999</v>
      </c>
      <c r="P1738" s="15">
        <f>_xlfn.MAXIFS(performance_data[portfolio_value],performance_data[portfolio_id],performance_data[[#This Row],[portfolio_id]],performance_data[date],performance_data[[#This Row],[starting_date]])</f>
        <v>133470.41</v>
      </c>
      <c r="Q1738" s="15">
        <f>performance_data[[#This Row],[latest_value]]-performance_data[[#This Row],[starting_value]]</f>
        <v>44126.389999999985</v>
      </c>
      <c r="R1738" s="15">
        <f>performance_data[[#This Row],[net_inflows]]-performance_data[[#This Row],[net_outflows]]</f>
        <v>-6726.760000000002</v>
      </c>
      <c r="S1738" s="15" t="str">
        <f>IF(performance_data[[#This Row],[net_inflows]]&gt;AVERAGE(performance_data[net_inflows]),"High","Low")</f>
        <v>High</v>
      </c>
      <c r="T1738" s="15">
        <f>AVERAGEIF(performance_data[inflow_flag],performance_data[[#This Row],[inflow_flag]],performance_data[return_percentage])</f>
        <v>4.8467905675459724</v>
      </c>
      <c r="U1738" s="17">
        <f>IF(performance_data[[#This Row],[return_percentage]]&lt;performance_data[[#This Row],[benchmark_return]],1,0)</f>
        <v>1</v>
      </c>
      <c r="V1738" s="17">
        <f>COUNTIFS(performance_data[portfolio_id],performance_data[[#This Row],[portfolio_id]])</f>
        <v>21</v>
      </c>
      <c r="W1738" s="17">
        <f>COUNTIFS(performance_data[portfolio_id],performance_data[[#This Row],[portfolio_id]],
          performance_data[return_flag],1)</f>
        <v>16</v>
      </c>
      <c r="X1738" s="15">
        <f>performance_data[[#This Row],[underperform_flag_count]]/performance_data[[#This Row],[totalportfoliocount]]</f>
        <v>0.76190476190476186</v>
      </c>
    </row>
    <row r="1739" spans="1:24" x14ac:dyDescent="0.3">
      <c r="A1739">
        <v>4115</v>
      </c>
      <c r="B1739" s="1">
        <v>45151</v>
      </c>
      <c r="C1739">
        <v>307126.28999999998</v>
      </c>
      <c r="D1739">
        <v>10.8</v>
      </c>
      <c r="E1739">
        <v>11.75</v>
      </c>
      <c r="F1739">
        <v>3809.45</v>
      </c>
      <c r="G1739">
        <v>254.23</v>
      </c>
      <c r="H1739" t="s">
        <v>2213</v>
      </c>
      <c r="I1739" t="s">
        <v>2209</v>
      </c>
      <c r="J1739">
        <v>8</v>
      </c>
      <c r="K1739" t="s">
        <v>2214</v>
      </c>
      <c r="L1739" t="str">
        <f>IF(performance_data[[#This Row],[return_percentage]]&gt;=performance_data[[#This Row],[benchmark_return]],"Higher","Lower")</f>
        <v>Lower</v>
      </c>
      <c r="M1739" s="14">
        <f xml:space="preserve"> _xlfn.MAXIFS(performance_data[date],performance_data[portfolio_id],performance_data[[#This Row],[portfolio_id]])</f>
        <v>45559</v>
      </c>
      <c r="N1739" s="14">
        <f xml:space="preserve"> _xlfn.MINIFS(performance_data[date],performance_data[portfolio_id],performance_data[[#This Row],[portfolio_id]])</f>
        <v>44935</v>
      </c>
      <c r="O1739" s="15">
        <f>_xlfn.MAXIFS(performance_data[portfolio_value],performance_data[portfolio_id],performance_data[[#This Row],[portfolio_id]],performance_data[date],performance_data[[#This Row],[latest_date]])</f>
        <v>177596.79999999999</v>
      </c>
      <c r="P1739" s="15">
        <f>_xlfn.MAXIFS(performance_data[portfolio_value],performance_data[portfolio_id],performance_data[[#This Row],[portfolio_id]],performance_data[date],performance_data[[#This Row],[starting_date]])</f>
        <v>133470.41</v>
      </c>
      <c r="Q1739" s="15">
        <f>performance_data[[#This Row],[latest_value]]-performance_data[[#This Row],[starting_value]]</f>
        <v>44126.389999999985</v>
      </c>
      <c r="R1739" s="15">
        <f>performance_data[[#This Row],[net_inflows]]-performance_data[[#This Row],[net_outflows]]</f>
        <v>3555.22</v>
      </c>
      <c r="S1739" s="15" t="str">
        <f>IF(performance_data[[#This Row],[net_inflows]]&gt;AVERAGE(performance_data[net_inflows]),"High","Low")</f>
        <v>Low</v>
      </c>
      <c r="T1739" s="15">
        <f>AVERAGEIF(performance_data[inflow_flag],performance_data[[#This Row],[inflow_flag]],performance_data[return_percentage])</f>
        <v>5.0457846277021572</v>
      </c>
      <c r="U1739" s="17">
        <f>IF(performance_data[[#This Row],[return_percentage]]&lt;performance_data[[#This Row],[benchmark_return]],1,0)</f>
        <v>1</v>
      </c>
      <c r="V1739" s="17">
        <f>COUNTIFS(performance_data[portfolio_id],performance_data[[#This Row],[portfolio_id]])</f>
        <v>21</v>
      </c>
      <c r="W1739" s="17">
        <f>COUNTIFS(performance_data[portfolio_id],performance_data[[#This Row],[portfolio_id]],
          performance_data[return_flag],1)</f>
        <v>16</v>
      </c>
      <c r="X1739" s="15">
        <f>performance_data[[#This Row],[underperform_flag_count]]/performance_data[[#This Row],[totalportfoliocount]]</f>
        <v>0.76190476190476186</v>
      </c>
    </row>
    <row r="1740" spans="1:24" x14ac:dyDescent="0.3">
      <c r="A1740">
        <v>4115</v>
      </c>
      <c r="B1740" s="1">
        <v>45559</v>
      </c>
      <c r="C1740">
        <v>177596.79999999999</v>
      </c>
      <c r="D1740">
        <v>12.97</v>
      </c>
      <c r="E1740">
        <v>14.82</v>
      </c>
      <c r="F1740">
        <v>10594.1</v>
      </c>
      <c r="G1740">
        <v>13117.38</v>
      </c>
      <c r="H1740" t="s">
        <v>2205</v>
      </c>
      <c r="I1740" t="s">
        <v>2209</v>
      </c>
      <c r="J1740">
        <v>9</v>
      </c>
      <c r="K1740" t="s">
        <v>2221</v>
      </c>
      <c r="L1740" t="str">
        <f>IF(performance_data[[#This Row],[return_percentage]]&gt;=performance_data[[#This Row],[benchmark_return]],"Higher","Lower")</f>
        <v>Lower</v>
      </c>
      <c r="M1740" s="14">
        <f xml:space="preserve"> _xlfn.MAXIFS(performance_data[date],performance_data[portfolio_id],performance_data[[#This Row],[portfolio_id]])</f>
        <v>45559</v>
      </c>
      <c r="N1740" s="14">
        <f xml:space="preserve"> _xlfn.MINIFS(performance_data[date],performance_data[portfolio_id],performance_data[[#This Row],[portfolio_id]])</f>
        <v>44935</v>
      </c>
      <c r="O1740" s="15">
        <f>_xlfn.MAXIFS(performance_data[portfolio_value],performance_data[portfolio_id],performance_data[[#This Row],[portfolio_id]],performance_data[date],performance_data[[#This Row],[latest_date]])</f>
        <v>177596.79999999999</v>
      </c>
      <c r="P1740" s="15">
        <f>_xlfn.MAXIFS(performance_data[portfolio_value],performance_data[portfolio_id],performance_data[[#This Row],[portfolio_id]],performance_data[date],performance_data[[#This Row],[starting_date]])</f>
        <v>133470.41</v>
      </c>
      <c r="Q1740" s="15">
        <f>performance_data[[#This Row],[latest_value]]-performance_data[[#This Row],[starting_value]]</f>
        <v>44126.389999999985</v>
      </c>
      <c r="R1740" s="15">
        <f>performance_data[[#This Row],[net_inflows]]-performance_data[[#This Row],[net_outflows]]</f>
        <v>-2523.2799999999988</v>
      </c>
      <c r="S1740" s="15" t="str">
        <f>IF(performance_data[[#This Row],[net_inflows]]&gt;AVERAGE(performance_data[net_inflows]),"High","Low")</f>
        <v>High</v>
      </c>
      <c r="T1740" s="15">
        <f>AVERAGEIF(performance_data[inflow_flag],performance_data[[#This Row],[inflow_flag]],performance_data[return_percentage])</f>
        <v>4.8467905675459724</v>
      </c>
      <c r="U1740" s="17">
        <f>IF(performance_data[[#This Row],[return_percentage]]&lt;performance_data[[#This Row],[benchmark_return]],1,0)</f>
        <v>1</v>
      </c>
      <c r="V1740" s="17">
        <f>COUNTIFS(performance_data[portfolio_id],performance_data[[#This Row],[portfolio_id]])</f>
        <v>21</v>
      </c>
      <c r="W1740" s="17">
        <f>COUNTIFS(performance_data[portfolio_id],performance_data[[#This Row],[portfolio_id]],
          performance_data[return_flag],1)</f>
        <v>16</v>
      </c>
      <c r="X1740" s="15">
        <f>performance_data[[#This Row],[underperform_flag_count]]/performance_data[[#This Row],[totalportfoliocount]]</f>
        <v>0.76190476190476186</v>
      </c>
    </row>
    <row r="1741" spans="1:24" x14ac:dyDescent="0.3">
      <c r="A1741">
        <v>4115</v>
      </c>
      <c r="B1741" s="1">
        <v>45243</v>
      </c>
      <c r="C1741">
        <v>157242.94</v>
      </c>
      <c r="D1741">
        <v>-5.15</v>
      </c>
      <c r="E1741">
        <v>-5.96</v>
      </c>
      <c r="F1741">
        <v>1975</v>
      </c>
      <c r="G1741">
        <v>7692.06</v>
      </c>
      <c r="H1741" t="s">
        <v>2213</v>
      </c>
      <c r="I1741" t="s">
        <v>2217</v>
      </c>
      <c r="J1741">
        <v>11</v>
      </c>
      <c r="K1741" t="s">
        <v>2219</v>
      </c>
      <c r="L1741" t="str">
        <f>IF(performance_data[[#This Row],[return_percentage]]&gt;=performance_data[[#This Row],[benchmark_return]],"Higher","Lower")</f>
        <v>Higher</v>
      </c>
      <c r="M1741" s="14">
        <f xml:space="preserve"> _xlfn.MAXIFS(performance_data[date],performance_data[portfolio_id],performance_data[[#This Row],[portfolio_id]])</f>
        <v>45559</v>
      </c>
      <c r="N1741" s="14">
        <f xml:space="preserve"> _xlfn.MINIFS(performance_data[date],performance_data[portfolio_id],performance_data[[#This Row],[portfolio_id]])</f>
        <v>44935</v>
      </c>
      <c r="O1741" s="15">
        <f>_xlfn.MAXIFS(performance_data[portfolio_value],performance_data[portfolio_id],performance_data[[#This Row],[portfolio_id]],performance_data[date],performance_data[[#This Row],[latest_date]])</f>
        <v>177596.79999999999</v>
      </c>
      <c r="P1741" s="15">
        <f>_xlfn.MAXIFS(performance_data[portfolio_value],performance_data[portfolio_id],performance_data[[#This Row],[portfolio_id]],performance_data[date],performance_data[[#This Row],[starting_date]])</f>
        <v>133470.41</v>
      </c>
      <c r="Q1741" s="15">
        <f>performance_data[[#This Row],[latest_value]]-performance_data[[#This Row],[starting_value]]</f>
        <v>44126.389999999985</v>
      </c>
      <c r="R1741" s="15">
        <f>performance_data[[#This Row],[net_inflows]]-performance_data[[#This Row],[net_outflows]]</f>
        <v>-5717.06</v>
      </c>
      <c r="S1741" s="15" t="str">
        <f>IF(performance_data[[#This Row],[net_inflows]]&gt;AVERAGE(performance_data[net_inflows]),"High","Low")</f>
        <v>Low</v>
      </c>
      <c r="T1741" s="15">
        <f>AVERAGEIF(performance_data[inflow_flag],performance_data[[#This Row],[inflow_flag]],performance_data[return_percentage])</f>
        <v>5.0457846277021572</v>
      </c>
      <c r="U1741" s="17">
        <f>IF(performance_data[[#This Row],[return_percentage]]&lt;performance_data[[#This Row],[benchmark_return]],1,0)</f>
        <v>0</v>
      </c>
      <c r="V1741" s="17">
        <f>COUNTIFS(performance_data[portfolio_id],performance_data[[#This Row],[portfolio_id]])</f>
        <v>21</v>
      </c>
      <c r="W1741" s="17">
        <f>COUNTIFS(performance_data[portfolio_id],performance_data[[#This Row],[portfolio_id]],
          performance_data[return_flag],1)</f>
        <v>16</v>
      </c>
      <c r="X1741" s="15">
        <f>performance_data[[#This Row],[underperform_flag_count]]/performance_data[[#This Row],[totalportfoliocount]]</f>
        <v>0.76190476190476186</v>
      </c>
    </row>
    <row r="1742" spans="1:24" x14ac:dyDescent="0.3">
      <c r="A1742">
        <v>4115</v>
      </c>
      <c r="B1742" s="1">
        <v>45489</v>
      </c>
      <c r="C1742">
        <v>316897.11</v>
      </c>
      <c r="D1742">
        <v>14.92</v>
      </c>
      <c r="E1742">
        <v>17.87</v>
      </c>
      <c r="F1742">
        <v>747.46</v>
      </c>
      <c r="G1742">
        <v>6343.25</v>
      </c>
      <c r="H1742" t="s">
        <v>2205</v>
      </c>
      <c r="I1742" t="s">
        <v>2209</v>
      </c>
      <c r="J1742">
        <v>7</v>
      </c>
      <c r="K1742" t="s">
        <v>2210</v>
      </c>
      <c r="L1742" t="str">
        <f>IF(performance_data[[#This Row],[return_percentage]]&gt;=performance_data[[#This Row],[benchmark_return]],"Higher","Lower")</f>
        <v>Lower</v>
      </c>
      <c r="M1742" s="14">
        <f xml:space="preserve"> _xlfn.MAXIFS(performance_data[date],performance_data[portfolio_id],performance_data[[#This Row],[portfolio_id]])</f>
        <v>45559</v>
      </c>
      <c r="N1742" s="14">
        <f xml:space="preserve"> _xlfn.MINIFS(performance_data[date],performance_data[portfolio_id],performance_data[[#This Row],[portfolio_id]])</f>
        <v>44935</v>
      </c>
      <c r="O1742" s="15">
        <f>_xlfn.MAXIFS(performance_data[portfolio_value],performance_data[portfolio_id],performance_data[[#This Row],[portfolio_id]],performance_data[date],performance_data[[#This Row],[latest_date]])</f>
        <v>177596.79999999999</v>
      </c>
      <c r="P1742" s="15">
        <f>_xlfn.MAXIFS(performance_data[portfolio_value],performance_data[portfolio_id],performance_data[[#This Row],[portfolio_id]],performance_data[date],performance_data[[#This Row],[starting_date]])</f>
        <v>133470.41</v>
      </c>
      <c r="Q1742" s="15">
        <f>performance_data[[#This Row],[latest_value]]-performance_data[[#This Row],[starting_value]]</f>
        <v>44126.389999999985</v>
      </c>
      <c r="R1742" s="15">
        <f>performance_data[[#This Row],[net_inflows]]-performance_data[[#This Row],[net_outflows]]</f>
        <v>-5595.79</v>
      </c>
      <c r="S1742" s="15" t="str">
        <f>IF(performance_data[[#This Row],[net_inflows]]&gt;AVERAGE(performance_data[net_inflows]),"High","Low")</f>
        <v>Low</v>
      </c>
      <c r="T1742" s="15">
        <f>AVERAGEIF(performance_data[inflow_flag],performance_data[[#This Row],[inflow_flag]],performance_data[return_percentage])</f>
        <v>5.0457846277021572</v>
      </c>
      <c r="U1742" s="17">
        <f>IF(performance_data[[#This Row],[return_percentage]]&lt;performance_data[[#This Row],[benchmark_return]],1,0)</f>
        <v>1</v>
      </c>
      <c r="V1742" s="17">
        <f>COUNTIFS(performance_data[portfolio_id],performance_data[[#This Row],[portfolio_id]])</f>
        <v>21</v>
      </c>
      <c r="W1742" s="17">
        <f>COUNTIFS(performance_data[portfolio_id],performance_data[[#This Row],[portfolio_id]],
          performance_data[return_flag],1)</f>
        <v>16</v>
      </c>
      <c r="X1742" s="15">
        <f>performance_data[[#This Row],[underperform_flag_count]]/performance_data[[#This Row],[totalportfoliocount]]</f>
        <v>0.76190476190476186</v>
      </c>
    </row>
    <row r="1743" spans="1:24" x14ac:dyDescent="0.3">
      <c r="A1743">
        <v>4115</v>
      </c>
      <c r="B1743" s="1">
        <v>44986</v>
      </c>
      <c r="C1743">
        <v>446482.36</v>
      </c>
      <c r="D1743">
        <v>4.18</v>
      </c>
      <c r="E1743">
        <v>4.2300000000000004</v>
      </c>
      <c r="F1743">
        <v>15182.7</v>
      </c>
      <c r="G1743">
        <v>9736.83</v>
      </c>
      <c r="H1743" t="s">
        <v>2213</v>
      </c>
      <c r="I1743" t="s">
        <v>2206</v>
      </c>
      <c r="J1743">
        <v>3</v>
      </c>
      <c r="K1743" t="s">
        <v>2222</v>
      </c>
      <c r="L1743" t="str">
        <f>IF(performance_data[[#This Row],[return_percentage]]&gt;=performance_data[[#This Row],[benchmark_return]],"Higher","Lower")</f>
        <v>Lower</v>
      </c>
      <c r="M1743" s="14">
        <f xml:space="preserve"> _xlfn.MAXIFS(performance_data[date],performance_data[portfolio_id],performance_data[[#This Row],[portfolio_id]])</f>
        <v>45559</v>
      </c>
      <c r="N1743" s="14">
        <f xml:space="preserve"> _xlfn.MINIFS(performance_data[date],performance_data[portfolio_id],performance_data[[#This Row],[portfolio_id]])</f>
        <v>44935</v>
      </c>
      <c r="O1743" s="15">
        <f>_xlfn.MAXIFS(performance_data[portfolio_value],performance_data[portfolio_id],performance_data[[#This Row],[portfolio_id]],performance_data[date],performance_data[[#This Row],[latest_date]])</f>
        <v>177596.79999999999</v>
      </c>
      <c r="P1743" s="15">
        <f>_xlfn.MAXIFS(performance_data[portfolio_value],performance_data[portfolio_id],performance_data[[#This Row],[portfolio_id]],performance_data[date],performance_data[[#This Row],[starting_date]])</f>
        <v>133470.41</v>
      </c>
      <c r="Q1743" s="15">
        <f>performance_data[[#This Row],[latest_value]]-performance_data[[#This Row],[starting_value]]</f>
        <v>44126.389999999985</v>
      </c>
      <c r="R1743" s="15">
        <f>performance_data[[#This Row],[net_inflows]]-performance_data[[#This Row],[net_outflows]]</f>
        <v>5445.8700000000008</v>
      </c>
      <c r="S1743" s="15" t="str">
        <f>IF(performance_data[[#This Row],[net_inflows]]&gt;AVERAGE(performance_data[net_inflows]),"High","Low")</f>
        <v>High</v>
      </c>
      <c r="T1743" s="15">
        <f>AVERAGEIF(performance_data[inflow_flag],performance_data[[#This Row],[inflow_flag]],performance_data[return_percentage])</f>
        <v>4.8467905675459724</v>
      </c>
      <c r="U1743" s="17">
        <f>IF(performance_data[[#This Row],[return_percentage]]&lt;performance_data[[#This Row],[benchmark_return]],1,0)</f>
        <v>1</v>
      </c>
      <c r="V1743" s="17">
        <f>COUNTIFS(performance_data[portfolio_id],performance_data[[#This Row],[portfolio_id]])</f>
        <v>21</v>
      </c>
      <c r="W1743" s="17">
        <f>COUNTIFS(performance_data[portfolio_id],performance_data[[#This Row],[portfolio_id]],
          performance_data[return_flag],1)</f>
        <v>16</v>
      </c>
      <c r="X1743" s="15">
        <f>performance_data[[#This Row],[underperform_flag_count]]/performance_data[[#This Row],[totalportfoliocount]]</f>
        <v>0.76190476190476186</v>
      </c>
    </row>
    <row r="1744" spans="1:24" x14ac:dyDescent="0.3">
      <c r="A1744">
        <v>4115</v>
      </c>
      <c r="B1744" s="1">
        <v>44959</v>
      </c>
      <c r="C1744">
        <v>415613.46</v>
      </c>
      <c r="D1744">
        <v>-1.74</v>
      </c>
      <c r="E1744">
        <v>-1.98</v>
      </c>
      <c r="F1744">
        <v>7128.52</v>
      </c>
      <c r="G1744">
        <v>4350.24</v>
      </c>
      <c r="H1744" t="s">
        <v>2213</v>
      </c>
      <c r="I1744" t="s">
        <v>2206</v>
      </c>
      <c r="J1744">
        <v>2</v>
      </c>
      <c r="K1744" t="s">
        <v>2226</v>
      </c>
      <c r="L1744" t="str">
        <f>IF(performance_data[[#This Row],[return_percentage]]&gt;=performance_data[[#This Row],[benchmark_return]],"Higher","Lower")</f>
        <v>Higher</v>
      </c>
      <c r="M1744" s="14">
        <f xml:space="preserve"> _xlfn.MAXIFS(performance_data[date],performance_data[portfolio_id],performance_data[[#This Row],[portfolio_id]])</f>
        <v>45559</v>
      </c>
      <c r="N1744" s="14">
        <f xml:space="preserve"> _xlfn.MINIFS(performance_data[date],performance_data[portfolio_id],performance_data[[#This Row],[portfolio_id]])</f>
        <v>44935</v>
      </c>
      <c r="O1744" s="15">
        <f>_xlfn.MAXIFS(performance_data[portfolio_value],performance_data[portfolio_id],performance_data[[#This Row],[portfolio_id]],performance_data[date],performance_data[[#This Row],[latest_date]])</f>
        <v>177596.79999999999</v>
      </c>
      <c r="P1744" s="15">
        <f>_xlfn.MAXIFS(performance_data[portfolio_value],performance_data[portfolio_id],performance_data[[#This Row],[portfolio_id]],performance_data[date],performance_data[[#This Row],[starting_date]])</f>
        <v>133470.41</v>
      </c>
      <c r="Q1744" s="15">
        <f>performance_data[[#This Row],[latest_value]]-performance_data[[#This Row],[starting_value]]</f>
        <v>44126.389999999985</v>
      </c>
      <c r="R1744" s="15">
        <f>performance_data[[#This Row],[net_inflows]]-performance_data[[#This Row],[net_outflows]]</f>
        <v>2778.2800000000007</v>
      </c>
      <c r="S1744" s="15" t="str">
        <f>IF(performance_data[[#This Row],[net_inflows]]&gt;AVERAGE(performance_data[net_inflows]),"High","Low")</f>
        <v>Low</v>
      </c>
      <c r="T1744" s="15">
        <f>AVERAGEIF(performance_data[inflow_flag],performance_data[[#This Row],[inflow_flag]],performance_data[return_percentage])</f>
        <v>5.0457846277021572</v>
      </c>
      <c r="U1744" s="17">
        <f>IF(performance_data[[#This Row],[return_percentage]]&lt;performance_data[[#This Row],[benchmark_return]],1,0)</f>
        <v>0</v>
      </c>
      <c r="V1744" s="17">
        <f>COUNTIFS(performance_data[portfolio_id],performance_data[[#This Row],[portfolio_id]])</f>
        <v>21</v>
      </c>
      <c r="W1744" s="17">
        <f>COUNTIFS(performance_data[portfolio_id],performance_data[[#This Row],[portfolio_id]],
          performance_data[return_flag],1)</f>
        <v>16</v>
      </c>
      <c r="X1744" s="15">
        <f>performance_data[[#This Row],[underperform_flag_count]]/performance_data[[#This Row],[totalportfoliocount]]</f>
        <v>0.76190476190476186</v>
      </c>
    </row>
    <row r="1745" spans="1:24" x14ac:dyDescent="0.3">
      <c r="A1745">
        <v>4115</v>
      </c>
      <c r="B1745" s="1">
        <v>45014</v>
      </c>
      <c r="C1745">
        <v>444957.53</v>
      </c>
      <c r="D1745">
        <v>10.220000000000001</v>
      </c>
      <c r="E1745">
        <v>10.52</v>
      </c>
      <c r="F1745">
        <v>13705.89</v>
      </c>
      <c r="G1745">
        <v>18596.240000000002</v>
      </c>
      <c r="H1745" t="s">
        <v>2213</v>
      </c>
      <c r="I1745" t="s">
        <v>2206</v>
      </c>
      <c r="J1745">
        <v>3</v>
      </c>
      <c r="K1745" t="s">
        <v>2222</v>
      </c>
      <c r="L1745" t="str">
        <f>IF(performance_data[[#This Row],[return_percentage]]&gt;=performance_data[[#This Row],[benchmark_return]],"Higher","Lower")</f>
        <v>Lower</v>
      </c>
      <c r="M1745" s="14">
        <f xml:space="preserve"> _xlfn.MAXIFS(performance_data[date],performance_data[portfolio_id],performance_data[[#This Row],[portfolio_id]])</f>
        <v>45559</v>
      </c>
      <c r="N1745" s="14">
        <f xml:space="preserve"> _xlfn.MINIFS(performance_data[date],performance_data[portfolio_id],performance_data[[#This Row],[portfolio_id]])</f>
        <v>44935</v>
      </c>
      <c r="O1745" s="15">
        <f>_xlfn.MAXIFS(performance_data[portfolio_value],performance_data[portfolio_id],performance_data[[#This Row],[portfolio_id]],performance_data[date],performance_data[[#This Row],[latest_date]])</f>
        <v>177596.79999999999</v>
      </c>
      <c r="P1745" s="15">
        <f>_xlfn.MAXIFS(performance_data[portfolio_value],performance_data[portfolio_id],performance_data[[#This Row],[portfolio_id]],performance_data[date],performance_data[[#This Row],[starting_date]])</f>
        <v>133470.41</v>
      </c>
      <c r="Q1745" s="15">
        <f>performance_data[[#This Row],[latest_value]]-performance_data[[#This Row],[starting_value]]</f>
        <v>44126.389999999985</v>
      </c>
      <c r="R1745" s="15">
        <f>performance_data[[#This Row],[net_inflows]]-performance_data[[#This Row],[net_outflows]]</f>
        <v>-4890.3500000000022</v>
      </c>
      <c r="S1745" s="15" t="str">
        <f>IF(performance_data[[#This Row],[net_inflows]]&gt;AVERAGE(performance_data[net_inflows]),"High","Low")</f>
        <v>High</v>
      </c>
      <c r="T1745" s="15">
        <f>AVERAGEIF(performance_data[inflow_flag],performance_data[[#This Row],[inflow_flag]],performance_data[return_percentage])</f>
        <v>4.8467905675459724</v>
      </c>
      <c r="U1745" s="17">
        <f>IF(performance_data[[#This Row],[return_percentage]]&lt;performance_data[[#This Row],[benchmark_return]],1,0)</f>
        <v>1</v>
      </c>
      <c r="V1745" s="17">
        <f>COUNTIFS(performance_data[portfolio_id],performance_data[[#This Row],[portfolio_id]])</f>
        <v>21</v>
      </c>
      <c r="W1745" s="17">
        <f>COUNTIFS(performance_data[portfolio_id],performance_data[[#This Row],[portfolio_id]],
          performance_data[return_flag],1)</f>
        <v>16</v>
      </c>
      <c r="X1745" s="15">
        <f>performance_data[[#This Row],[underperform_flag_count]]/performance_data[[#This Row],[totalportfoliocount]]</f>
        <v>0.76190476190476186</v>
      </c>
    </row>
    <row r="1746" spans="1:24" x14ac:dyDescent="0.3">
      <c r="A1746">
        <v>4115</v>
      </c>
      <c r="B1746" s="1">
        <v>45348</v>
      </c>
      <c r="C1746">
        <v>153389.34</v>
      </c>
      <c r="D1746">
        <v>9.06</v>
      </c>
      <c r="E1746">
        <v>10.17</v>
      </c>
      <c r="F1746">
        <v>10995.75</v>
      </c>
      <c r="G1746">
        <v>13218.69</v>
      </c>
      <c r="H1746" t="s">
        <v>2205</v>
      </c>
      <c r="I1746" t="s">
        <v>2206</v>
      </c>
      <c r="J1746">
        <v>2</v>
      </c>
      <c r="K1746" t="s">
        <v>2226</v>
      </c>
      <c r="L1746" t="str">
        <f>IF(performance_data[[#This Row],[return_percentage]]&gt;=performance_data[[#This Row],[benchmark_return]],"Higher","Lower")</f>
        <v>Lower</v>
      </c>
      <c r="M1746" s="14">
        <f xml:space="preserve"> _xlfn.MAXIFS(performance_data[date],performance_data[portfolio_id],performance_data[[#This Row],[portfolio_id]])</f>
        <v>45559</v>
      </c>
      <c r="N1746" s="14">
        <f xml:space="preserve"> _xlfn.MINIFS(performance_data[date],performance_data[portfolio_id],performance_data[[#This Row],[portfolio_id]])</f>
        <v>44935</v>
      </c>
      <c r="O1746" s="15">
        <f>_xlfn.MAXIFS(performance_data[portfolio_value],performance_data[portfolio_id],performance_data[[#This Row],[portfolio_id]],performance_data[date],performance_data[[#This Row],[latest_date]])</f>
        <v>177596.79999999999</v>
      </c>
      <c r="P1746" s="15">
        <f>_xlfn.MAXIFS(performance_data[portfolio_value],performance_data[portfolio_id],performance_data[[#This Row],[portfolio_id]],performance_data[date],performance_data[[#This Row],[starting_date]])</f>
        <v>133470.41</v>
      </c>
      <c r="Q1746" s="15">
        <f>performance_data[[#This Row],[latest_value]]-performance_data[[#This Row],[starting_value]]</f>
        <v>44126.389999999985</v>
      </c>
      <c r="R1746" s="15">
        <f>performance_data[[#This Row],[net_inflows]]-performance_data[[#This Row],[net_outflows]]</f>
        <v>-2222.9400000000005</v>
      </c>
      <c r="S1746" s="15" t="str">
        <f>IF(performance_data[[#This Row],[net_inflows]]&gt;AVERAGE(performance_data[net_inflows]),"High","Low")</f>
        <v>High</v>
      </c>
      <c r="T1746" s="15">
        <f>AVERAGEIF(performance_data[inflow_flag],performance_data[[#This Row],[inflow_flag]],performance_data[return_percentage])</f>
        <v>4.8467905675459724</v>
      </c>
      <c r="U1746" s="17">
        <f>IF(performance_data[[#This Row],[return_percentage]]&lt;performance_data[[#This Row],[benchmark_return]],1,0)</f>
        <v>1</v>
      </c>
      <c r="V1746" s="17">
        <f>COUNTIFS(performance_data[portfolio_id],performance_data[[#This Row],[portfolio_id]])</f>
        <v>21</v>
      </c>
      <c r="W1746" s="17">
        <f>COUNTIFS(performance_data[portfolio_id],performance_data[[#This Row],[portfolio_id]],
          performance_data[return_flag],1)</f>
        <v>16</v>
      </c>
      <c r="X1746" s="15">
        <f>performance_data[[#This Row],[underperform_flag_count]]/performance_data[[#This Row],[totalportfoliocount]]</f>
        <v>0.76190476190476186</v>
      </c>
    </row>
    <row r="1747" spans="1:24" x14ac:dyDescent="0.3">
      <c r="A1747">
        <v>4115</v>
      </c>
      <c r="B1747" s="1">
        <v>45149</v>
      </c>
      <c r="C1747">
        <v>13036.98</v>
      </c>
      <c r="D1747">
        <v>9.18</v>
      </c>
      <c r="E1747">
        <v>10.53</v>
      </c>
      <c r="F1747">
        <v>12824.37</v>
      </c>
      <c r="G1747">
        <v>265.02999999999997</v>
      </c>
      <c r="H1747" t="s">
        <v>2213</v>
      </c>
      <c r="I1747" t="s">
        <v>2209</v>
      </c>
      <c r="J1747">
        <v>8</v>
      </c>
      <c r="K1747" t="s">
        <v>2214</v>
      </c>
      <c r="L1747" t="str">
        <f>IF(performance_data[[#This Row],[return_percentage]]&gt;=performance_data[[#This Row],[benchmark_return]],"Higher","Lower")</f>
        <v>Lower</v>
      </c>
      <c r="M1747" s="14">
        <f xml:space="preserve"> _xlfn.MAXIFS(performance_data[date],performance_data[portfolio_id],performance_data[[#This Row],[portfolio_id]])</f>
        <v>45559</v>
      </c>
      <c r="N1747" s="14">
        <f xml:space="preserve"> _xlfn.MINIFS(performance_data[date],performance_data[portfolio_id],performance_data[[#This Row],[portfolio_id]])</f>
        <v>44935</v>
      </c>
      <c r="O1747" s="15">
        <f>_xlfn.MAXIFS(performance_data[portfolio_value],performance_data[portfolio_id],performance_data[[#This Row],[portfolio_id]],performance_data[date],performance_data[[#This Row],[latest_date]])</f>
        <v>177596.79999999999</v>
      </c>
      <c r="P1747" s="15">
        <f>_xlfn.MAXIFS(performance_data[portfolio_value],performance_data[portfolio_id],performance_data[[#This Row],[portfolio_id]],performance_data[date],performance_data[[#This Row],[starting_date]])</f>
        <v>133470.41</v>
      </c>
      <c r="Q1747" s="15">
        <f>performance_data[[#This Row],[latest_value]]-performance_data[[#This Row],[starting_value]]</f>
        <v>44126.389999999985</v>
      </c>
      <c r="R1747" s="15">
        <f>performance_data[[#This Row],[net_inflows]]-performance_data[[#This Row],[net_outflows]]</f>
        <v>12559.34</v>
      </c>
      <c r="S1747" s="15" t="str">
        <f>IF(performance_data[[#This Row],[net_inflows]]&gt;AVERAGE(performance_data[net_inflows]),"High","Low")</f>
        <v>High</v>
      </c>
      <c r="T1747" s="15">
        <f>AVERAGEIF(performance_data[inflow_flag],performance_data[[#This Row],[inflow_flag]],performance_data[return_percentage])</f>
        <v>4.8467905675459724</v>
      </c>
      <c r="U1747" s="17">
        <f>IF(performance_data[[#This Row],[return_percentage]]&lt;performance_data[[#This Row],[benchmark_return]],1,0)</f>
        <v>1</v>
      </c>
      <c r="V1747" s="17">
        <f>COUNTIFS(performance_data[portfolio_id],performance_data[[#This Row],[portfolio_id]])</f>
        <v>21</v>
      </c>
      <c r="W1747" s="17">
        <f>COUNTIFS(performance_data[portfolio_id],performance_data[[#This Row],[portfolio_id]],
          performance_data[return_flag],1)</f>
        <v>16</v>
      </c>
      <c r="X1747" s="15">
        <f>performance_data[[#This Row],[underperform_flag_count]]/performance_data[[#This Row],[totalportfoliocount]]</f>
        <v>0.76190476190476186</v>
      </c>
    </row>
    <row r="1748" spans="1:24" x14ac:dyDescent="0.3">
      <c r="A1748">
        <v>4115</v>
      </c>
      <c r="B1748" s="1">
        <v>45476</v>
      </c>
      <c r="C1748">
        <v>489796.01</v>
      </c>
      <c r="D1748">
        <v>5.6</v>
      </c>
      <c r="E1748">
        <v>6.66</v>
      </c>
      <c r="F1748">
        <v>9857.77</v>
      </c>
      <c r="G1748">
        <v>17701.78</v>
      </c>
      <c r="H1748" t="s">
        <v>2205</v>
      </c>
      <c r="I1748" t="s">
        <v>2209</v>
      </c>
      <c r="J1748">
        <v>7</v>
      </c>
      <c r="K1748" t="s">
        <v>2210</v>
      </c>
      <c r="L1748" t="str">
        <f>IF(performance_data[[#This Row],[return_percentage]]&gt;=performance_data[[#This Row],[benchmark_return]],"Higher","Lower")</f>
        <v>Lower</v>
      </c>
      <c r="M1748" s="14">
        <f xml:space="preserve"> _xlfn.MAXIFS(performance_data[date],performance_data[portfolio_id],performance_data[[#This Row],[portfolio_id]])</f>
        <v>45559</v>
      </c>
      <c r="N1748" s="14">
        <f xml:space="preserve"> _xlfn.MINIFS(performance_data[date],performance_data[portfolio_id],performance_data[[#This Row],[portfolio_id]])</f>
        <v>44935</v>
      </c>
      <c r="O1748" s="15">
        <f>_xlfn.MAXIFS(performance_data[portfolio_value],performance_data[portfolio_id],performance_data[[#This Row],[portfolio_id]],performance_data[date],performance_data[[#This Row],[latest_date]])</f>
        <v>177596.79999999999</v>
      </c>
      <c r="P1748" s="15">
        <f>_xlfn.MAXIFS(performance_data[portfolio_value],performance_data[portfolio_id],performance_data[[#This Row],[portfolio_id]],performance_data[date],performance_data[[#This Row],[starting_date]])</f>
        <v>133470.41</v>
      </c>
      <c r="Q1748" s="15">
        <f>performance_data[[#This Row],[latest_value]]-performance_data[[#This Row],[starting_value]]</f>
        <v>44126.389999999985</v>
      </c>
      <c r="R1748" s="15">
        <f>performance_data[[#This Row],[net_inflows]]-performance_data[[#This Row],[net_outflows]]</f>
        <v>-7844.0099999999984</v>
      </c>
      <c r="S1748" s="15" t="str">
        <f>IF(performance_data[[#This Row],[net_inflows]]&gt;AVERAGE(performance_data[net_inflows]),"High","Low")</f>
        <v>Low</v>
      </c>
      <c r="T1748" s="15">
        <f>AVERAGEIF(performance_data[inflow_flag],performance_data[[#This Row],[inflow_flag]],performance_data[return_percentage])</f>
        <v>5.0457846277021572</v>
      </c>
      <c r="U1748" s="17">
        <f>IF(performance_data[[#This Row],[return_percentage]]&lt;performance_data[[#This Row],[benchmark_return]],1,0)</f>
        <v>1</v>
      </c>
      <c r="V1748" s="17">
        <f>COUNTIFS(performance_data[portfolio_id],performance_data[[#This Row],[portfolio_id]])</f>
        <v>21</v>
      </c>
      <c r="W1748" s="17">
        <f>COUNTIFS(performance_data[portfolio_id],performance_data[[#This Row],[portfolio_id]],
          performance_data[return_flag],1)</f>
        <v>16</v>
      </c>
      <c r="X1748" s="15">
        <f>performance_data[[#This Row],[underperform_flag_count]]/performance_data[[#This Row],[totalportfoliocount]]</f>
        <v>0.76190476190476186</v>
      </c>
    </row>
    <row r="1749" spans="1:24" x14ac:dyDescent="0.3">
      <c r="A1749">
        <v>4115</v>
      </c>
      <c r="B1749" s="1">
        <v>45223</v>
      </c>
      <c r="C1749">
        <v>204974.87</v>
      </c>
      <c r="D1749">
        <v>14.25</v>
      </c>
      <c r="E1749">
        <v>16.850000000000001</v>
      </c>
      <c r="F1749">
        <v>1307.32</v>
      </c>
      <c r="G1749">
        <v>10968.81</v>
      </c>
      <c r="H1749" t="s">
        <v>2213</v>
      </c>
      <c r="I1749" t="s">
        <v>2217</v>
      </c>
      <c r="J1749">
        <v>10</v>
      </c>
      <c r="K1749" t="s">
        <v>2224</v>
      </c>
      <c r="L1749" t="str">
        <f>IF(performance_data[[#This Row],[return_percentage]]&gt;=performance_data[[#This Row],[benchmark_return]],"Higher","Lower")</f>
        <v>Lower</v>
      </c>
      <c r="M1749" s="14">
        <f xml:space="preserve"> _xlfn.MAXIFS(performance_data[date],performance_data[portfolio_id],performance_data[[#This Row],[portfolio_id]])</f>
        <v>45559</v>
      </c>
      <c r="N1749" s="14">
        <f xml:space="preserve"> _xlfn.MINIFS(performance_data[date],performance_data[portfolio_id],performance_data[[#This Row],[portfolio_id]])</f>
        <v>44935</v>
      </c>
      <c r="O1749" s="15">
        <f>_xlfn.MAXIFS(performance_data[portfolio_value],performance_data[portfolio_id],performance_data[[#This Row],[portfolio_id]],performance_data[date],performance_data[[#This Row],[latest_date]])</f>
        <v>177596.79999999999</v>
      </c>
      <c r="P1749" s="15">
        <f>_xlfn.MAXIFS(performance_data[portfolio_value],performance_data[portfolio_id],performance_data[[#This Row],[portfolio_id]],performance_data[date],performance_data[[#This Row],[starting_date]])</f>
        <v>133470.41</v>
      </c>
      <c r="Q1749" s="15">
        <f>performance_data[[#This Row],[latest_value]]-performance_data[[#This Row],[starting_value]]</f>
        <v>44126.389999999985</v>
      </c>
      <c r="R1749" s="15">
        <f>performance_data[[#This Row],[net_inflows]]-performance_data[[#This Row],[net_outflows]]</f>
        <v>-9661.49</v>
      </c>
      <c r="S1749" s="15" t="str">
        <f>IF(performance_data[[#This Row],[net_inflows]]&gt;AVERAGE(performance_data[net_inflows]),"High","Low")</f>
        <v>Low</v>
      </c>
      <c r="T1749" s="15">
        <f>AVERAGEIF(performance_data[inflow_flag],performance_data[[#This Row],[inflow_flag]],performance_data[return_percentage])</f>
        <v>5.0457846277021572</v>
      </c>
      <c r="U1749" s="17">
        <f>IF(performance_data[[#This Row],[return_percentage]]&lt;performance_data[[#This Row],[benchmark_return]],1,0)</f>
        <v>1</v>
      </c>
      <c r="V1749" s="17">
        <f>COUNTIFS(performance_data[portfolio_id],performance_data[[#This Row],[portfolio_id]])</f>
        <v>21</v>
      </c>
      <c r="W1749" s="17">
        <f>COUNTIFS(performance_data[portfolio_id],performance_data[[#This Row],[portfolio_id]],
          performance_data[return_flag],1)</f>
        <v>16</v>
      </c>
      <c r="X1749" s="15">
        <f>performance_data[[#This Row],[underperform_flag_count]]/performance_data[[#This Row],[totalportfoliocount]]</f>
        <v>0.76190476190476186</v>
      </c>
    </row>
    <row r="1750" spans="1:24" x14ac:dyDescent="0.3">
      <c r="A1750">
        <v>4115</v>
      </c>
      <c r="B1750" s="1">
        <v>45110</v>
      </c>
      <c r="C1750">
        <v>401477.15</v>
      </c>
      <c r="D1750">
        <v>1.59</v>
      </c>
      <c r="E1750">
        <v>1.83</v>
      </c>
      <c r="F1750">
        <v>6339.08</v>
      </c>
      <c r="G1750">
        <v>10399.370000000001</v>
      </c>
      <c r="H1750" t="s">
        <v>2213</v>
      </c>
      <c r="I1750" t="s">
        <v>2209</v>
      </c>
      <c r="J1750">
        <v>7</v>
      </c>
      <c r="K1750" t="s">
        <v>2210</v>
      </c>
      <c r="L1750" t="str">
        <f>IF(performance_data[[#This Row],[return_percentage]]&gt;=performance_data[[#This Row],[benchmark_return]],"Higher","Lower")</f>
        <v>Lower</v>
      </c>
      <c r="M1750" s="14">
        <f xml:space="preserve"> _xlfn.MAXIFS(performance_data[date],performance_data[portfolio_id],performance_data[[#This Row],[portfolio_id]])</f>
        <v>45559</v>
      </c>
      <c r="N1750" s="14">
        <f xml:space="preserve"> _xlfn.MINIFS(performance_data[date],performance_data[portfolio_id],performance_data[[#This Row],[portfolio_id]])</f>
        <v>44935</v>
      </c>
      <c r="O1750" s="15">
        <f>_xlfn.MAXIFS(performance_data[portfolio_value],performance_data[portfolio_id],performance_data[[#This Row],[portfolio_id]],performance_data[date],performance_data[[#This Row],[latest_date]])</f>
        <v>177596.79999999999</v>
      </c>
      <c r="P1750" s="15">
        <f>_xlfn.MAXIFS(performance_data[portfolio_value],performance_data[portfolio_id],performance_data[[#This Row],[portfolio_id]],performance_data[date],performance_data[[#This Row],[starting_date]])</f>
        <v>133470.41</v>
      </c>
      <c r="Q1750" s="15">
        <f>performance_data[[#This Row],[latest_value]]-performance_data[[#This Row],[starting_value]]</f>
        <v>44126.389999999985</v>
      </c>
      <c r="R1750" s="15">
        <f>performance_data[[#This Row],[net_inflows]]-performance_data[[#This Row],[net_outflows]]</f>
        <v>-4060.2900000000009</v>
      </c>
      <c r="S1750" s="15" t="str">
        <f>IF(performance_data[[#This Row],[net_inflows]]&gt;AVERAGE(performance_data[net_inflows]),"High","Low")</f>
        <v>Low</v>
      </c>
      <c r="T1750" s="15">
        <f>AVERAGEIF(performance_data[inflow_flag],performance_data[[#This Row],[inflow_flag]],performance_data[return_percentage])</f>
        <v>5.0457846277021572</v>
      </c>
      <c r="U1750" s="17">
        <f>IF(performance_data[[#This Row],[return_percentage]]&lt;performance_data[[#This Row],[benchmark_return]],1,0)</f>
        <v>1</v>
      </c>
      <c r="V1750" s="17">
        <f>COUNTIFS(performance_data[portfolio_id],performance_data[[#This Row],[portfolio_id]])</f>
        <v>21</v>
      </c>
      <c r="W1750" s="17">
        <f>COUNTIFS(performance_data[portfolio_id],performance_data[[#This Row],[portfolio_id]],
          performance_data[return_flag],1)</f>
        <v>16</v>
      </c>
      <c r="X1750" s="15">
        <f>performance_data[[#This Row],[underperform_flag_count]]/performance_data[[#This Row],[totalportfoliocount]]</f>
        <v>0.76190476190476186</v>
      </c>
    </row>
    <row r="1751" spans="1:24" x14ac:dyDescent="0.3">
      <c r="A1751">
        <v>4115</v>
      </c>
      <c r="B1751" s="1">
        <v>44935</v>
      </c>
      <c r="C1751">
        <v>133470.41</v>
      </c>
      <c r="D1751">
        <v>-9.35</v>
      </c>
      <c r="E1751">
        <v>-9.7899999999999991</v>
      </c>
      <c r="F1751">
        <v>2755.49</v>
      </c>
      <c r="G1751">
        <v>1039.1300000000001</v>
      </c>
      <c r="H1751" t="s">
        <v>2213</v>
      </c>
      <c r="I1751" t="s">
        <v>2206</v>
      </c>
      <c r="J1751">
        <v>1</v>
      </c>
      <c r="K1751" t="s">
        <v>2207</v>
      </c>
      <c r="L1751" t="str">
        <f>IF(performance_data[[#This Row],[return_percentage]]&gt;=performance_data[[#This Row],[benchmark_return]],"Higher","Lower")</f>
        <v>Higher</v>
      </c>
      <c r="M1751" s="14">
        <f xml:space="preserve"> _xlfn.MAXIFS(performance_data[date],performance_data[portfolio_id],performance_data[[#This Row],[portfolio_id]])</f>
        <v>45559</v>
      </c>
      <c r="N1751" s="14">
        <f xml:space="preserve"> _xlfn.MINIFS(performance_data[date],performance_data[portfolio_id],performance_data[[#This Row],[portfolio_id]])</f>
        <v>44935</v>
      </c>
      <c r="O1751" s="15">
        <f>_xlfn.MAXIFS(performance_data[portfolio_value],performance_data[portfolio_id],performance_data[[#This Row],[portfolio_id]],performance_data[date],performance_data[[#This Row],[latest_date]])</f>
        <v>177596.79999999999</v>
      </c>
      <c r="P1751" s="15">
        <f>_xlfn.MAXIFS(performance_data[portfolio_value],performance_data[portfolio_id],performance_data[[#This Row],[portfolio_id]],performance_data[date],performance_data[[#This Row],[starting_date]])</f>
        <v>133470.41</v>
      </c>
      <c r="Q1751" s="15">
        <f>performance_data[[#This Row],[latest_value]]-performance_data[[#This Row],[starting_value]]</f>
        <v>44126.389999999985</v>
      </c>
      <c r="R1751" s="15">
        <f>performance_data[[#This Row],[net_inflows]]-performance_data[[#This Row],[net_outflows]]</f>
        <v>1716.3599999999997</v>
      </c>
      <c r="S1751" s="15" t="str">
        <f>IF(performance_data[[#This Row],[net_inflows]]&gt;AVERAGE(performance_data[net_inflows]),"High","Low")</f>
        <v>Low</v>
      </c>
      <c r="T1751" s="15">
        <f>AVERAGEIF(performance_data[inflow_flag],performance_data[[#This Row],[inflow_flag]],performance_data[return_percentage])</f>
        <v>5.0457846277021572</v>
      </c>
      <c r="U1751" s="17">
        <f>IF(performance_data[[#This Row],[return_percentage]]&lt;performance_data[[#This Row],[benchmark_return]],1,0)</f>
        <v>0</v>
      </c>
      <c r="V1751" s="17">
        <f>COUNTIFS(performance_data[portfolio_id],performance_data[[#This Row],[portfolio_id]])</f>
        <v>21</v>
      </c>
      <c r="W1751" s="17">
        <f>COUNTIFS(performance_data[portfolio_id],performance_data[[#This Row],[portfolio_id]],
          performance_data[return_flag],1)</f>
        <v>16</v>
      </c>
      <c r="X1751" s="15">
        <f>performance_data[[#This Row],[underperform_flag_count]]/performance_data[[#This Row],[totalportfoliocount]]</f>
        <v>0.76190476190476186</v>
      </c>
    </row>
    <row r="1752" spans="1:24" x14ac:dyDescent="0.3">
      <c r="A1752">
        <v>4115</v>
      </c>
      <c r="B1752" s="1">
        <v>45472</v>
      </c>
      <c r="C1752">
        <v>265918.96999999997</v>
      </c>
      <c r="D1752">
        <v>-4.46</v>
      </c>
      <c r="E1752">
        <v>-4.59</v>
      </c>
      <c r="F1752">
        <v>14165.46</v>
      </c>
      <c r="G1752">
        <v>12154.09</v>
      </c>
      <c r="H1752" t="s">
        <v>2205</v>
      </c>
      <c r="I1752" t="s">
        <v>2211</v>
      </c>
      <c r="J1752">
        <v>6</v>
      </c>
      <c r="K1752" t="s">
        <v>2212</v>
      </c>
      <c r="L1752" t="str">
        <f>IF(performance_data[[#This Row],[return_percentage]]&gt;=performance_data[[#This Row],[benchmark_return]],"Higher","Lower")</f>
        <v>Higher</v>
      </c>
      <c r="M1752" s="14">
        <f xml:space="preserve"> _xlfn.MAXIFS(performance_data[date],performance_data[portfolio_id],performance_data[[#This Row],[portfolio_id]])</f>
        <v>45559</v>
      </c>
      <c r="N1752" s="14">
        <f xml:space="preserve"> _xlfn.MINIFS(performance_data[date],performance_data[portfolio_id],performance_data[[#This Row],[portfolio_id]])</f>
        <v>44935</v>
      </c>
      <c r="O1752" s="15">
        <f>_xlfn.MAXIFS(performance_data[portfolio_value],performance_data[portfolio_id],performance_data[[#This Row],[portfolio_id]],performance_data[date],performance_data[[#This Row],[latest_date]])</f>
        <v>177596.79999999999</v>
      </c>
      <c r="P1752" s="15">
        <f>_xlfn.MAXIFS(performance_data[portfolio_value],performance_data[portfolio_id],performance_data[[#This Row],[portfolio_id]],performance_data[date],performance_data[[#This Row],[starting_date]])</f>
        <v>133470.41</v>
      </c>
      <c r="Q1752" s="15">
        <f>performance_data[[#This Row],[latest_value]]-performance_data[[#This Row],[starting_value]]</f>
        <v>44126.389999999985</v>
      </c>
      <c r="R1752" s="15">
        <f>performance_data[[#This Row],[net_inflows]]-performance_data[[#This Row],[net_outflows]]</f>
        <v>2011.369999999999</v>
      </c>
      <c r="S1752" s="15" t="str">
        <f>IF(performance_data[[#This Row],[net_inflows]]&gt;AVERAGE(performance_data[net_inflows]),"High","Low")</f>
        <v>High</v>
      </c>
      <c r="T1752" s="15">
        <f>AVERAGEIF(performance_data[inflow_flag],performance_data[[#This Row],[inflow_flag]],performance_data[return_percentage])</f>
        <v>4.8467905675459724</v>
      </c>
      <c r="U1752" s="17">
        <f>IF(performance_data[[#This Row],[return_percentage]]&lt;performance_data[[#This Row],[benchmark_return]],1,0)</f>
        <v>0</v>
      </c>
      <c r="V1752" s="17">
        <f>COUNTIFS(performance_data[portfolio_id],performance_data[[#This Row],[portfolio_id]])</f>
        <v>21</v>
      </c>
      <c r="W1752" s="17">
        <f>COUNTIFS(performance_data[portfolio_id],performance_data[[#This Row],[portfolio_id]],
          performance_data[return_flag],1)</f>
        <v>16</v>
      </c>
      <c r="X1752" s="15">
        <f>performance_data[[#This Row],[underperform_flag_count]]/performance_data[[#This Row],[totalportfoliocount]]</f>
        <v>0.76190476190476186</v>
      </c>
    </row>
    <row r="1753" spans="1:24" x14ac:dyDescent="0.3">
      <c r="A1753">
        <v>4115</v>
      </c>
      <c r="B1753" s="1">
        <v>44984</v>
      </c>
      <c r="C1753">
        <v>411897.51</v>
      </c>
      <c r="D1753">
        <v>-7.15</v>
      </c>
      <c r="E1753">
        <v>-6.93</v>
      </c>
      <c r="F1753">
        <v>2251.37</v>
      </c>
      <c r="G1753">
        <v>14341.69</v>
      </c>
      <c r="H1753" t="s">
        <v>2213</v>
      </c>
      <c r="I1753" t="s">
        <v>2206</v>
      </c>
      <c r="J1753">
        <v>2</v>
      </c>
      <c r="K1753" t="s">
        <v>2226</v>
      </c>
      <c r="L1753" t="str">
        <f>IF(performance_data[[#This Row],[return_percentage]]&gt;=performance_data[[#This Row],[benchmark_return]],"Higher","Lower")</f>
        <v>Lower</v>
      </c>
      <c r="M1753" s="14">
        <f xml:space="preserve"> _xlfn.MAXIFS(performance_data[date],performance_data[portfolio_id],performance_data[[#This Row],[portfolio_id]])</f>
        <v>45559</v>
      </c>
      <c r="N1753" s="14">
        <f xml:space="preserve"> _xlfn.MINIFS(performance_data[date],performance_data[portfolio_id],performance_data[[#This Row],[portfolio_id]])</f>
        <v>44935</v>
      </c>
      <c r="O1753" s="15">
        <f>_xlfn.MAXIFS(performance_data[portfolio_value],performance_data[portfolio_id],performance_data[[#This Row],[portfolio_id]],performance_data[date],performance_data[[#This Row],[latest_date]])</f>
        <v>177596.79999999999</v>
      </c>
      <c r="P1753" s="15">
        <f>_xlfn.MAXIFS(performance_data[portfolio_value],performance_data[portfolio_id],performance_data[[#This Row],[portfolio_id]],performance_data[date],performance_data[[#This Row],[starting_date]])</f>
        <v>133470.41</v>
      </c>
      <c r="Q1753" s="15">
        <f>performance_data[[#This Row],[latest_value]]-performance_data[[#This Row],[starting_value]]</f>
        <v>44126.389999999985</v>
      </c>
      <c r="R1753" s="15">
        <f>performance_data[[#This Row],[net_inflows]]-performance_data[[#This Row],[net_outflows]]</f>
        <v>-12090.32</v>
      </c>
      <c r="S1753" s="15" t="str">
        <f>IF(performance_data[[#This Row],[net_inflows]]&gt;AVERAGE(performance_data[net_inflows]),"High","Low")</f>
        <v>Low</v>
      </c>
      <c r="T1753" s="15">
        <f>AVERAGEIF(performance_data[inflow_flag],performance_data[[#This Row],[inflow_flag]],performance_data[return_percentage])</f>
        <v>5.0457846277021572</v>
      </c>
      <c r="U1753" s="17">
        <f>IF(performance_data[[#This Row],[return_percentage]]&lt;performance_data[[#This Row],[benchmark_return]],1,0)</f>
        <v>1</v>
      </c>
      <c r="V1753" s="17">
        <f>COUNTIFS(performance_data[portfolio_id],performance_data[[#This Row],[portfolio_id]])</f>
        <v>21</v>
      </c>
      <c r="W1753" s="17">
        <f>COUNTIFS(performance_data[portfolio_id],performance_data[[#This Row],[portfolio_id]],
          performance_data[return_flag],1)</f>
        <v>16</v>
      </c>
      <c r="X1753" s="15">
        <f>performance_data[[#This Row],[underperform_flag_count]]/performance_data[[#This Row],[totalportfoliocount]]</f>
        <v>0.76190476190476186</v>
      </c>
    </row>
    <row r="1754" spans="1:24" x14ac:dyDescent="0.3">
      <c r="A1754">
        <v>4115</v>
      </c>
      <c r="B1754" s="1">
        <v>45545</v>
      </c>
      <c r="C1754">
        <v>85028.23</v>
      </c>
      <c r="D1754">
        <v>3.26</v>
      </c>
      <c r="E1754">
        <v>2.85</v>
      </c>
      <c r="F1754">
        <v>16082.52</v>
      </c>
      <c r="G1754">
        <v>4041.7</v>
      </c>
      <c r="H1754" t="s">
        <v>2205</v>
      </c>
      <c r="I1754" t="s">
        <v>2209</v>
      </c>
      <c r="J1754">
        <v>9</v>
      </c>
      <c r="K1754" t="s">
        <v>2221</v>
      </c>
      <c r="L1754" t="str">
        <f>IF(performance_data[[#This Row],[return_percentage]]&gt;=performance_data[[#This Row],[benchmark_return]],"Higher","Lower")</f>
        <v>Higher</v>
      </c>
      <c r="M1754" s="14">
        <f xml:space="preserve"> _xlfn.MAXIFS(performance_data[date],performance_data[portfolio_id],performance_data[[#This Row],[portfolio_id]])</f>
        <v>45559</v>
      </c>
      <c r="N1754" s="14">
        <f xml:space="preserve"> _xlfn.MINIFS(performance_data[date],performance_data[portfolio_id],performance_data[[#This Row],[portfolio_id]])</f>
        <v>44935</v>
      </c>
      <c r="O1754" s="15">
        <f>_xlfn.MAXIFS(performance_data[portfolio_value],performance_data[portfolio_id],performance_data[[#This Row],[portfolio_id]],performance_data[date],performance_data[[#This Row],[latest_date]])</f>
        <v>177596.79999999999</v>
      </c>
      <c r="P1754" s="15">
        <f>_xlfn.MAXIFS(performance_data[portfolio_value],performance_data[portfolio_id],performance_data[[#This Row],[portfolio_id]],performance_data[date],performance_data[[#This Row],[starting_date]])</f>
        <v>133470.41</v>
      </c>
      <c r="Q1754" s="15">
        <f>performance_data[[#This Row],[latest_value]]-performance_data[[#This Row],[starting_value]]</f>
        <v>44126.389999999985</v>
      </c>
      <c r="R1754" s="15">
        <f>performance_data[[#This Row],[net_inflows]]-performance_data[[#This Row],[net_outflows]]</f>
        <v>12040.82</v>
      </c>
      <c r="S1754" s="15" t="str">
        <f>IF(performance_data[[#This Row],[net_inflows]]&gt;AVERAGE(performance_data[net_inflows]),"High","Low")</f>
        <v>High</v>
      </c>
      <c r="T1754" s="15">
        <f>AVERAGEIF(performance_data[inflow_flag],performance_data[[#This Row],[inflow_flag]],performance_data[return_percentage])</f>
        <v>4.8467905675459724</v>
      </c>
      <c r="U1754" s="17">
        <f>IF(performance_data[[#This Row],[return_percentage]]&lt;performance_data[[#This Row],[benchmark_return]],1,0)</f>
        <v>0</v>
      </c>
      <c r="V1754" s="17">
        <f>COUNTIFS(performance_data[portfolio_id],performance_data[[#This Row],[portfolio_id]])</f>
        <v>21</v>
      </c>
      <c r="W1754" s="17">
        <f>COUNTIFS(performance_data[portfolio_id],performance_data[[#This Row],[portfolio_id]],
          performance_data[return_flag],1)</f>
        <v>16</v>
      </c>
      <c r="X1754" s="15">
        <f>performance_data[[#This Row],[underperform_flag_count]]/performance_data[[#This Row],[totalportfoliocount]]</f>
        <v>0.76190476190476186</v>
      </c>
    </row>
    <row r="1755" spans="1:24" x14ac:dyDescent="0.3">
      <c r="A1755">
        <v>4115</v>
      </c>
      <c r="B1755" s="1">
        <v>45436</v>
      </c>
      <c r="C1755">
        <v>223346.22</v>
      </c>
      <c r="D1755">
        <v>18.13</v>
      </c>
      <c r="E1755">
        <v>18.32</v>
      </c>
      <c r="F1755">
        <v>1819.46</v>
      </c>
      <c r="G1755">
        <v>988.97</v>
      </c>
      <c r="H1755" t="s">
        <v>2205</v>
      </c>
      <c r="I1755" t="s">
        <v>2211</v>
      </c>
      <c r="J1755">
        <v>5</v>
      </c>
      <c r="K1755" t="s">
        <v>2223</v>
      </c>
      <c r="L1755" t="str">
        <f>IF(performance_data[[#This Row],[return_percentage]]&gt;=performance_data[[#This Row],[benchmark_return]],"Higher","Lower")</f>
        <v>Lower</v>
      </c>
      <c r="M1755" s="14">
        <f xml:space="preserve"> _xlfn.MAXIFS(performance_data[date],performance_data[portfolio_id],performance_data[[#This Row],[portfolio_id]])</f>
        <v>45559</v>
      </c>
      <c r="N1755" s="14">
        <f xml:space="preserve"> _xlfn.MINIFS(performance_data[date],performance_data[portfolio_id],performance_data[[#This Row],[portfolio_id]])</f>
        <v>44935</v>
      </c>
      <c r="O1755" s="15">
        <f>_xlfn.MAXIFS(performance_data[portfolio_value],performance_data[portfolio_id],performance_data[[#This Row],[portfolio_id]],performance_data[date],performance_data[[#This Row],[latest_date]])</f>
        <v>177596.79999999999</v>
      </c>
      <c r="P1755" s="15">
        <f>_xlfn.MAXIFS(performance_data[portfolio_value],performance_data[portfolio_id],performance_data[[#This Row],[portfolio_id]],performance_data[date],performance_data[[#This Row],[starting_date]])</f>
        <v>133470.41</v>
      </c>
      <c r="Q1755" s="15">
        <f>performance_data[[#This Row],[latest_value]]-performance_data[[#This Row],[starting_value]]</f>
        <v>44126.389999999985</v>
      </c>
      <c r="R1755" s="15">
        <f>performance_data[[#This Row],[net_inflows]]-performance_data[[#This Row],[net_outflows]]</f>
        <v>830.49</v>
      </c>
      <c r="S1755" s="15" t="str">
        <f>IF(performance_data[[#This Row],[net_inflows]]&gt;AVERAGE(performance_data[net_inflows]),"High","Low")</f>
        <v>Low</v>
      </c>
      <c r="T1755" s="15">
        <f>AVERAGEIF(performance_data[inflow_flag],performance_data[[#This Row],[inflow_flag]],performance_data[return_percentage])</f>
        <v>5.0457846277021572</v>
      </c>
      <c r="U1755" s="17">
        <f>IF(performance_data[[#This Row],[return_percentage]]&lt;performance_data[[#This Row],[benchmark_return]],1,0)</f>
        <v>1</v>
      </c>
      <c r="V1755" s="17">
        <f>COUNTIFS(performance_data[portfolio_id],performance_data[[#This Row],[portfolio_id]])</f>
        <v>21</v>
      </c>
      <c r="W1755" s="17">
        <f>COUNTIFS(performance_data[portfolio_id],performance_data[[#This Row],[portfolio_id]],
          performance_data[return_flag],1)</f>
        <v>16</v>
      </c>
      <c r="X1755" s="15">
        <f>performance_data[[#This Row],[underperform_flag_count]]/performance_data[[#This Row],[totalportfoliocount]]</f>
        <v>0.76190476190476186</v>
      </c>
    </row>
    <row r="1756" spans="1:24" x14ac:dyDescent="0.3">
      <c r="A1756">
        <v>4119</v>
      </c>
      <c r="B1756" s="1">
        <v>45147</v>
      </c>
      <c r="C1756">
        <v>103772.14</v>
      </c>
      <c r="D1756">
        <v>-1.67</v>
      </c>
      <c r="E1756">
        <v>-1.87</v>
      </c>
      <c r="F1756">
        <v>4794.8599999999997</v>
      </c>
      <c r="G1756">
        <v>2821.63</v>
      </c>
      <c r="H1756" t="s">
        <v>2213</v>
      </c>
      <c r="I1756" t="s">
        <v>2209</v>
      </c>
      <c r="J1756">
        <v>8</v>
      </c>
      <c r="K1756" t="s">
        <v>2214</v>
      </c>
      <c r="L1756" t="str">
        <f>IF(performance_data[[#This Row],[return_percentage]]&gt;=performance_data[[#This Row],[benchmark_return]],"Higher","Lower")</f>
        <v>Higher</v>
      </c>
      <c r="M1756" s="14">
        <f xml:space="preserve"> _xlfn.MAXIFS(performance_data[date],performance_data[portfolio_id],performance_data[[#This Row],[portfolio_id]])</f>
        <v>45556</v>
      </c>
      <c r="N1756" s="14">
        <f xml:space="preserve"> _xlfn.MINIFS(performance_data[date],performance_data[portfolio_id],performance_data[[#This Row],[portfolio_id]])</f>
        <v>44868</v>
      </c>
      <c r="O1756" s="15">
        <f>_xlfn.MAXIFS(performance_data[portfolio_value],performance_data[portfolio_id],performance_data[[#This Row],[portfolio_id]],performance_data[date],performance_data[[#This Row],[latest_date]])</f>
        <v>382479.65</v>
      </c>
      <c r="P1756" s="15">
        <f>_xlfn.MAXIFS(performance_data[portfolio_value],performance_data[portfolio_id],performance_data[[#This Row],[portfolio_id]],performance_data[date],performance_data[[#This Row],[starting_date]])</f>
        <v>336733</v>
      </c>
      <c r="Q1756" s="15">
        <f>performance_data[[#This Row],[latest_value]]-performance_data[[#This Row],[starting_value]]</f>
        <v>45746.650000000023</v>
      </c>
      <c r="R1756" s="15">
        <f>performance_data[[#This Row],[net_inflows]]-performance_data[[#This Row],[net_outflows]]</f>
        <v>1973.2299999999996</v>
      </c>
      <c r="S1756" s="15" t="str">
        <f>IF(performance_data[[#This Row],[net_inflows]]&gt;AVERAGE(performance_data[net_inflows]),"High","Low")</f>
        <v>Low</v>
      </c>
      <c r="T1756" s="15">
        <f>AVERAGEIF(performance_data[inflow_flag],performance_data[[#This Row],[inflow_flag]],performance_data[return_percentage])</f>
        <v>5.0457846277021572</v>
      </c>
      <c r="U1756" s="17">
        <f>IF(performance_data[[#This Row],[return_percentage]]&lt;performance_data[[#This Row],[benchmark_return]],1,0)</f>
        <v>0</v>
      </c>
      <c r="V1756" s="17">
        <f>COUNTIFS(performance_data[portfolio_id],performance_data[[#This Row],[portfolio_id]])</f>
        <v>32</v>
      </c>
      <c r="W1756" s="17">
        <f>COUNTIFS(performance_data[portfolio_id],performance_data[[#This Row],[portfolio_id]],
          performance_data[return_flag],1)</f>
        <v>16</v>
      </c>
      <c r="X1756" s="15">
        <f>performance_data[[#This Row],[underperform_flag_count]]/performance_data[[#This Row],[totalportfoliocount]]</f>
        <v>0.5</v>
      </c>
    </row>
    <row r="1757" spans="1:24" x14ac:dyDescent="0.3">
      <c r="A1757">
        <v>4119</v>
      </c>
      <c r="B1757" s="1">
        <v>45310</v>
      </c>
      <c r="C1757">
        <v>421053.58</v>
      </c>
      <c r="D1757">
        <v>-9.93</v>
      </c>
      <c r="E1757">
        <v>-11.31</v>
      </c>
      <c r="F1757">
        <v>8476.15</v>
      </c>
      <c r="G1757">
        <v>17092.61</v>
      </c>
      <c r="H1757" t="s">
        <v>2205</v>
      </c>
      <c r="I1757" t="s">
        <v>2206</v>
      </c>
      <c r="J1757">
        <v>1</v>
      </c>
      <c r="K1757" t="s">
        <v>2207</v>
      </c>
      <c r="L1757" t="str">
        <f>IF(performance_data[[#This Row],[return_percentage]]&gt;=performance_data[[#This Row],[benchmark_return]],"Higher","Lower")</f>
        <v>Higher</v>
      </c>
      <c r="M1757" s="14">
        <f xml:space="preserve"> _xlfn.MAXIFS(performance_data[date],performance_data[portfolio_id],performance_data[[#This Row],[portfolio_id]])</f>
        <v>45556</v>
      </c>
      <c r="N1757" s="14">
        <f xml:space="preserve"> _xlfn.MINIFS(performance_data[date],performance_data[portfolio_id],performance_data[[#This Row],[portfolio_id]])</f>
        <v>44868</v>
      </c>
      <c r="O1757" s="15">
        <f>_xlfn.MAXIFS(performance_data[portfolio_value],performance_data[portfolio_id],performance_data[[#This Row],[portfolio_id]],performance_data[date],performance_data[[#This Row],[latest_date]])</f>
        <v>382479.65</v>
      </c>
      <c r="P1757" s="15">
        <f>_xlfn.MAXIFS(performance_data[portfolio_value],performance_data[portfolio_id],performance_data[[#This Row],[portfolio_id]],performance_data[date],performance_data[[#This Row],[starting_date]])</f>
        <v>336733</v>
      </c>
      <c r="Q1757" s="15">
        <f>performance_data[[#This Row],[latest_value]]-performance_data[[#This Row],[starting_value]]</f>
        <v>45746.650000000023</v>
      </c>
      <c r="R1757" s="15">
        <f>performance_data[[#This Row],[net_inflows]]-performance_data[[#This Row],[net_outflows]]</f>
        <v>-8616.4600000000009</v>
      </c>
      <c r="S1757" s="15" t="str">
        <f>IF(performance_data[[#This Row],[net_inflows]]&gt;AVERAGE(performance_data[net_inflows]),"High","Low")</f>
        <v>Low</v>
      </c>
      <c r="T1757" s="15">
        <f>AVERAGEIF(performance_data[inflow_flag],performance_data[[#This Row],[inflow_flag]],performance_data[return_percentage])</f>
        <v>5.0457846277021572</v>
      </c>
      <c r="U1757" s="17">
        <f>IF(performance_data[[#This Row],[return_percentage]]&lt;performance_data[[#This Row],[benchmark_return]],1,0)</f>
        <v>0</v>
      </c>
      <c r="V1757" s="17">
        <f>COUNTIFS(performance_data[portfolio_id],performance_data[[#This Row],[portfolio_id]])</f>
        <v>32</v>
      </c>
      <c r="W1757" s="17">
        <f>COUNTIFS(performance_data[portfolio_id],performance_data[[#This Row],[portfolio_id]],
          performance_data[return_flag],1)</f>
        <v>16</v>
      </c>
      <c r="X1757" s="15">
        <f>performance_data[[#This Row],[underperform_flag_count]]/performance_data[[#This Row],[totalportfoliocount]]</f>
        <v>0.5</v>
      </c>
    </row>
    <row r="1758" spans="1:24" x14ac:dyDescent="0.3">
      <c r="A1758">
        <v>4119</v>
      </c>
      <c r="B1758" s="1">
        <v>45415</v>
      </c>
      <c r="C1758">
        <v>491199.51</v>
      </c>
      <c r="D1758">
        <v>-2.73</v>
      </c>
      <c r="E1758">
        <v>-2.61</v>
      </c>
      <c r="F1758">
        <v>15359.29</v>
      </c>
      <c r="G1758">
        <v>10644.88</v>
      </c>
      <c r="H1758" t="s">
        <v>2205</v>
      </c>
      <c r="I1758" t="s">
        <v>2211</v>
      </c>
      <c r="J1758">
        <v>5</v>
      </c>
      <c r="K1758" t="s">
        <v>2223</v>
      </c>
      <c r="L1758" t="str">
        <f>IF(performance_data[[#This Row],[return_percentage]]&gt;=performance_data[[#This Row],[benchmark_return]],"Higher","Lower")</f>
        <v>Lower</v>
      </c>
      <c r="M1758" s="14">
        <f xml:space="preserve"> _xlfn.MAXIFS(performance_data[date],performance_data[portfolio_id],performance_data[[#This Row],[portfolio_id]])</f>
        <v>45556</v>
      </c>
      <c r="N1758" s="14">
        <f xml:space="preserve"> _xlfn.MINIFS(performance_data[date],performance_data[portfolio_id],performance_data[[#This Row],[portfolio_id]])</f>
        <v>44868</v>
      </c>
      <c r="O1758" s="15">
        <f>_xlfn.MAXIFS(performance_data[portfolio_value],performance_data[portfolio_id],performance_data[[#This Row],[portfolio_id]],performance_data[date],performance_data[[#This Row],[latest_date]])</f>
        <v>382479.65</v>
      </c>
      <c r="P1758" s="15">
        <f>_xlfn.MAXIFS(performance_data[portfolio_value],performance_data[portfolio_id],performance_data[[#This Row],[portfolio_id]],performance_data[date],performance_data[[#This Row],[starting_date]])</f>
        <v>336733</v>
      </c>
      <c r="Q1758" s="15">
        <f>performance_data[[#This Row],[latest_value]]-performance_data[[#This Row],[starting_value]]</f>
        <v>45746.650000000023</v>
      </c>
      <c r="R1758" s="15">
        <f>performance_data[[#This Row],[net_inflows]]-performance_data[[#This Row],[net_outflows]]</f>
        <v>4714.4100000000017</v>
      </c>
      <c r="S1758" s="15" t="str">
        <f>IF(performance_data[[#This Row],[net_inflows]]&gt;AVERAGE(performance_data[net_inflows]),"High","Low")</f>
        <v>High</v>
      </c>
      <c r="T1758" s="15">
        <f>AVERAGEIF(performance_data[inflow_flag],performance_data[[#This Row],[inflow_flag]],performance_data[return_percentage])</f>
        <v>4.8467905675459724</v>
      </c>
      <c r="U1758" s="17">
        <f>IF(performance_data[[#This Row],[return_percentage]]&lt;performance_data[[#This Row],[benchmark_return]],1,0)</f>
        <v>1</v>
      </c>
      <c r="V1758" s="17">
        <f>COUNTIFS(performance_data[portfolio_id],performance_data[[#This Row],[portfolio_id]])</f>
        <v>32</v>
      </c>
      <c r="W1758" s="17">
        <f>COUNTIFS(performance_data[portfolio_id],performance_data[[#This Row],[portfolio_id]],
          performance_data[return_flag],1)</f>
        <v>16</v>
      </c>
      <c r="X1758" s="15">
        <f>performance_data[[#This Row],[underperform_flag_count]]/performance_data[[#This Row],[totalportfoliocount]]</f>
        <v>0.5</v>
      </c>
    </row>
    <row r="1759" spans="1:24" x14ac:dyDescent="0.3">
      <c r="A1759">
        <v>4119</v>
      </c>
      <c r="B1759" s="1">
        <v>45144</v>
      </c>
      <c r="C1759">
        <v>253472.97</v>
      </c>
      <c r="D1759">
        <v>19.350000000000001</v>
      </c>
      <c r="E1759">
        <v>22.87</v>
      </c>
      <c r="F1759">
        <v>1377.17</v>
      </c>
      <c r="G1759">
        <v>15827.27</v>
      </c>
      <c r="H1759" t="s">
        <v>2213</v>
      </c>
      <c r="I1759" t="s">
        <v>2209</v>
      </c>
      <c r="J1759">
        <v>8</v>
      </c>
      <c r="K1759" t="s">
        <v>2214</v>
      </c>
      <c r="L1759" t="str">
        <f>IF(performance_data[[#This Row],[return_percentage]]&gt;=performance_data[[#This Row],[benchmark_return]],"Higher","Lower")</f>
        <v>Lower</v>
      </c>
      <c r="M1759" s="14">
        <f xml:space="preserve"> _xlfn.MAXIFS(performance_data[date],performance_data[portfolio_id],performance_data[[#This Row],[portfolio_id]])</f>
        <v>45556</v>
      </c>
      <c r="N1759" s="14">
        <f xml:space="preserve"> _xlfn.MINIFS(performance_data[date],performance_data[portfolio_id],performance_data[[#This Row],[portfolio_id]])</f>
        <v>44868</v>
      </c>
      <c r="O1759" s="15">
        <f>_xlfn.MAXIFS(performance_data[portfolio_value],performance_data[portfolio_id],performance_data[[#This Row],[portfolio_id]],performance_data[date],performance_data[[#This Row],[latest_date]])</f>
        <v>382479.65</v>
      </c>
      <c r="P1759" s="15">
        <f>_xlfn.MAXIFS(performance_data[portfolio_value],performance_data[portfolio_id],performance_data[[#This Row],[portfolio_id]],performance_data[date],performance_data[[#This Row],[starting_date]])</f>
        <v>336733</v>
      </c>
      <c r="Q1759" s="15">
        <f>performance_data[[#This Row],[latest_value]]-performance_data[[#This Row],[starting_value]]</f>
        <v>45746.650000000023</v>
      </c>
      <c r="R1759" s="15">
        <f>performance_data[[#This Row],[net_inflows]]-performance_data[[#This Row],[net_outflows]]</f>
        <v>-14450.1</v>
      </c>
      <c r="S1759" s="15" t="str">
        <f>IF(performance_data[[#This Row],[net_inflows]]&gt;AVERAGE(performance_data[net_inflows]),"High","Low")</f>
        <v>Low</v>
      </c>
      <c r="T1759" s="15">
        <f>AVERAGEIF(performance_data[inflow_flag],performance_data[[#This Row],[inflow_flag]],performance_data[return_percentage])</f>
        <v>5.0457846277021572</v>
      </c>
      <c r="U1759" s="17">
        <f>IF(performance_data[[#This Row],[return_percentage]]&lt;performance_data[[#This Row],[benchmark_return]],1,0)</f>
        <v>1</v>
      </c>
      <c r="V1759" s="17">
        <f>COUNTIFS(performance_data[portfolio_id],performance_data[[#This Row],[portfolio_id]])</f>
        <v>32</v>
      </c>
      <c r="W1759" s="17">
        <f>COUNTIFS(performance_data[portfolio_id],performance_data[[#This Row],[portfolio_id]],
          performance_data[return_flag],1)</f>
        <v>16</v>
      </c>
      <c r="X1759" s="15">
        <f>performance_data[[#This Row],[underperform_flag_count]]/performance_data[[#This Row],[totalportfoliocount]]</f>
        <v>0.5</v>
      </c>
    </row>
    <row r="1760" spans="1:24" x14ac:dyDescent="0.3">
      <c r="A1760">
        <v>4119</v>
      </c>
      <c r="B1760" s="1">
        <v>45050</v>
      </c>
      <c r="C1760">
        <v>447199.29</v>
      </c>
      <c r="D1760">
        <v>12.25</v>
      </c>
      <c r="E1760">
        <v>12.53</v>
      </c>
      <c r="F1760">
        <v>14891.35</v>
      </c>
      <c r="G1760">
        <v>6590.06</v>
      </c>
      <c r="H1760" t="s">
        <v>2213</v>
      </c>
      <c r="I1760" t="s">
        <v>2211</v>
      </c>
      <c r="J1760">
        <v>5</v>
      </c>
      <c r="K1760" t="s">
        <v>2223</v>
      </c>
      <c r="L1760" t="str">
        <f>IF(performance_data[[#This Row],[return_percentage]]&gt;=performance_data[[#This Row],[benchmark_return]],"Higher","Lower")</f>
        <v>Lower</v>
      </c>
      <c r="M1760" s="14">
        <f xml:space="preserve"> _xlfn.MAXIFS(performance_data[date],performance_data[portfolio_id],performance_data[[#This Row],[portfolio_id]])</f>
        <v>45556</v>
      </c>
      <c r="N1760" s="14">
        <f xml:space="preserve"> _xlfn.MINIFS(performance_data[date],performance_data[portfolio_id],performance_data[[#This Row],[portfolio_id]])</f>
        <v>44868</v>
      </c>
      <c r="O1760" s="15">
        <f>_xlfn.MAXIFS(performance_data[portfolio_value],performance_data[portfolio_id],performance_data[[#This Row],[portfolio_id]],performance_data[date],performance_data[[#This Row],[latest_date]])</f>
        <v>382479.65</v>
      </c>
      <c r="P1760" s="15">
        <f>_xlfn.MAXIFS(performance_data[portfolio_value],performance_data[portfolio_id],performance_data[[#This Row],[portfolio_id]],performance_data[date],performance_data[[#This Row],[starting_date]])</f>
        <v>336733</v>
      </c>
      <c r="Q1760" s="15">
        <f>performance_data[[#This Row],[latest_value]]-performance_data[[#This Row],[starting_value]]</f>
        <v>45746.650000000023</v>
      </c>
      <c r="R1760" s="15">
        <f>performance_data[[#This Row],[net_inflows]]-performance_data[[#This Row],[net_outflows]]</f>
        <v>8301.2900000000009</v>
      </c>
      <c r="S1760" s="15" t="str">
        <f>IF(performance_data[[#This Row],[net_inflows]]&gt;AVERAGE(performance_data[net_inflows]),"High","Low")</f>
        <v>High</v>
      </c>
      <c r="T1760" s="15">
        <f>AVERAGEIF(performance_data[inflow_flag],performance_data[[#This Row],[inflow_flag]],performance_data[return_percentage])</f>
        <v>4.8467905675459724</v>
      </c>
      <c r="U1760" s="17">
        <f>IF(performance_data[[#This Row],[return_percentage]]&lt;performance_data[[#This Row],[benchmark_return]],1,0)</f>
        <v>1</v>
      </c>
      <c r="V1760" s="17">
        <f>COUNTIFS(performance_data[portfolio_id],performance_data[[#This Row],[portfolio_id]])</f>
        <v>32</v>
      </c>
      <c r="W1760" s="17">
        <f>COUNTIFS(performance_data[portfolio_id],performance_data[[#This Row],[portfolio_id]],
          performance_data[return_flag],1)</f>
        <v>16</v>
      </c>
      <c r="X1760" s="15">
        <f>performance_data[[#This Row],[underperform_flag_count]]/performance_data[[#This Row],[totalportfoliocount]]</f>
        <v>0.5</v>
      </c>
    </row>
    <row r="1761" spans="1:24" x14ac:dyDescent="0.3">
      <c r="A1761">
        <v>4119</v>
      </c>
      <c r="B1761" s="1">
        <v>45046</v>
      </c>
      <c r="C1761">
        <v>271300.76</v>
      </c>
      <c r="D1761">
        <v>-8.6</v>
      </c>
      <c r="E1761">
        <v>-10.19</v>
      </c>
      <c r="F1761">
        <v>14037.58</v>
      </c>
      <c r="G1761">
        <v>13751.14</v>
      </c>
      <c r="H1761" t="s">
        <v>2213</v>
      </c>
      <c r="I1761" t="s">
        <v>2211</v>
      </c>
      <c r="J1761">
        <v>4</v>
      </c>
      <c r="K1761" t="s">
        <v>2216</v>
      </c>
      <c r="L1761" t="str">
        <f>IF(performance_data[[#This Row],[return_percentage]]&gt;=performance_data[[#This Row],[benchmark_return]],"Higher","Lower")</f>
        <v>Higher</v>
      </c>
      <c r="M1761" s="14">
        <f xml:space="preserve"> _xlfn.MAXIFS(performance_data[date],performance_data[portfolio_id],performance_data[[#This Row],[portfolio_id]])</f>
        <v>45556</v>
      </c>
      <c r="N1761" s="14">
        <f xml:space="preserve"> _xlfn.MINIFS(performance_data[date],performance_data[portfolio_id],performance_data[[#This Row],[portfolio_id]])</f>
        <v>44868</v>
      </c>
      <c r="O1761" s="15">
        <f>_xlfn.MAXIFS(performance_data[portfolio_value],performance_data[portfolio_id],performance_data[[#This Row],[portfolio_id]],performance_data[date],performance_data[[#This Row],[latest_date]])</f>
        <v>382479.65</v>
      </c>
      <c r="P1761" s="15">
        <f>_xlfn.MAXIFS(performance_data[portfolio_value],performance_data[portfolio_id],performance_data[[#This Row],[portfolio_id]],performance_data[date],performance_data[[#This Row],[starting_date]])</f>
        <v>336733</v>
      </c>
      <c r="Q1761" s="15">
        <f>performance_data[[#This Row],[latest_value]]-performance_data[[#This Row],[starting_value]]</f>
        <v>45746.650000000023</v>
      </c>
      <c r="R1761" s="15">
        <f>performance_data[[#This Row],[net_inflows]]-performance_data[[#This Row],[net_outflows]]</f>
        <v>286.44000000000051</v>
      </c>
      <c r="S1761" s="15" t="str">
        <f>IF(performance_data[[#This Row],[net_inflows]]&gt;AVERAGE(performance_data[net_inflows]),"High","Low")</f>
        <v>High</v>
      </c>
      <c r="T1761" s="15">
        <f>AVERAGEIF(performance_data[inflow_flag],performance_data[[#This Row],[inflow_flag]],performance_data[return_percentage])</f>
        <v>4.8467905675459724</v>
      </c>
      <c r="U1761" s="17">
        <f>IF(performance_data[[#This Row],[return_percentage]]&lt;performance_data[[#This Row],[benchmark_return]],1,0)</f>
        <v>0</v>
      </c>
      <c r="V1761" s="17">
        <f>COUNTIFS(performance_data[portfolio_id],performance_data[[#This Row],[portfolio_id]])</f>
        <v>32</v>
      </c>
      <c r="W1761" s="17">
        <f>COUNTIFS(performance_data[portfolio_id],performance_data[[#This Row],[portfolio_id]],
          performance_data[return_flag],1)</f>
        <v>16</v>
      </c>
      <c r="X1761" s="15">
        <f>performance_data[[#This Row],[underperform_flag_count]]/performance_data[[#This Row],[totalportfoliocount]]</f>
        <v>0.5</v>
      </c>
    </row>
    <row r="1762" spans="1:24" x14ac:dyDescent="0.3">
      <c r="A1762">
        <v>4119</v>
      </c>
      <c r="B1762" s="1">
        <v>45365</v>
      </c>
      <c r="C1762">
        <v>99348.97</v>
      </c>
      <c r="D1762">
        <v>-5.5</v>
      </c>
      <c r="E1762">
        <v>-6.47</v>
      </c>
      <c r="F1762">
        <v>18741.349999999999</v>
      </c>
      <c r="G1762">
        <v>19625.509999999998</v>
      </c>
      <c r="H1762" t="s">
        <v>2205</v>
      </c>
      <c r="I1762" t="s">
        <v>2206</v>
      </c>
      <c r="J1762">
        <v>3</v>
      </c>
      <c r="K1762" t="s">
        <v>2222</v>
      </c>
      <c r="L1762" t="str">
        <f>IF(performance_data[[#This Row],[return_percentage]]&gt;=performance_data[[#This Row],[benchmark_return]],"Higher","Lower")</f>
        <v>Higher</v>
      </c>
      <c r="M1762" s="14">
        <f xml:space="preserve"> _xlfn.MAXIFS(performance_data[date],performance_data[portfolio_id],performance_data[[#This Row],[portfolio_id]])</f>
        <v>45556</v>
      </c>
      <c r="N1762" s="14">
        <f xml:space="preserve"> _xlfn.MINIFS(performance_data[date],performance_data[portfolio_id],performance_data[[#This Row],[portfolio_id]])</f>
        <v>44868</v>
      </c>
      <c r="O1762" s="15">
        <f>_xlfn.MAXIFS(performance_data[portfolio_value],performance_data[portfolio_id],performance_data[[#This Row],[portfolio_id]],performance_data[date],performance_data[[#This Row],[latest_date]])</f>
        <v>382479.65</v>
      </c>
      <c r="P1762" s="15">
        <f>_xlfn.MAXIFS(performance_data[portfolio_value],performance_data[portfolio_id],performance_data[[#This Row],[portfolio_id]],performance_data[date],performance_data[[#This Row],[starting_date]])</f>
        <v>336733</v>
      </c>
      <c r="Q1762" s="15">
        <f>performance_data[[#This Row],[latest_value]]-performance_data[[#This Row],[starting_value]]</f>
        <v>45746.650000000023</v>
      </c>
      <c r="R1762" s="15">
        <f>performance_data[[#This Row],[net_inflows]]-performance_data[[#This Row],[net_outflows]]</f>
        <v>-884.15999999999985</v>
      </c>
      <c r="S1762" s="15" t="str">
        <f>IF(performance_data[[#This Row],[net_inflows]]&gt;AVERAGE(performance_data[net_inflows]),"High","Low")</f>
        <v>High</v>
      </c>
      <c r="T1762" s="15">
        <f>AVERAGEIF(performance_data[inflow_flag],performance_data[[#This Row],[inflow_flag]],performance_data[return_percentage])</f>
        <v>4.8467905675459724</v>
      </c>
      <c r="U1762" s="17">
        <f>IF(performance_data[[#This Row],[return_percentage]]&lt;performance_data[[#This Row],[benchmark_return]],1,0)</f>
        <v>0</v>
      </c>
      <c r="V1762" s="17">
        <f>COUNTIFS(performance_data[portfolio_id],performance_data[[#This Row],[portfolio_id]])</f>
        <v>32</v>
      </c>
      <c r="W1762" s="17">
        <f>COUNTIFS(performance_data[portfolio_id],performance_data[[#This Row],[portfolio_id]],
          performance_data[return_flag],1)</f>
        <v>16</v>
      </c>
      <c r="X1762" s="15">
        <f>performance_data[[#This Row],[underperform_flag_count]]/performance_data[[#This Row],[totalportfoliocount]]</f>
        <v>0.5</v>
      </c>
    </row>
    <row r="1763" spans="1:24" x14ac:dyDescent="0.3">
      <c r="A1763">
        <v>4119</v>
      </c>
      <c r="B1763" s="1">
        <v>45261</v>
      </c>
      <c r="C1763">
        <v>41444.400000000001</v>
      </c>
      <c r="D1763">
        <v>-1.2</v>
      </c>
      <c r="E1763">
        <v>-1.1200000000000001</v>
      </c>
      <c r="F1763">
        <v>10543.55</v>
      </c>
      <c r="G1763">
        <v>16604.740000000002</v>
      </c>
      <c r="H1763" t="s">
        <v>2213</v>
      </c>
      <c r="I1763" t="s">
        <v>2217</v>
      </c>
      <c r="J1763">
        <v>12</v>
      </c>
      <c r="K1763" t="s">
        <v>2218</v>
      </c>
      <c r="L1763" t="str">
        <f>IF(performance_data[[#This Row],[return_percentage]]&gt;=performance_data[[#This Row],[benchmark_return]],"Higher","Lower")</f>
        <v>Lower</v>
      </c>
      <c r="M1763" s="14">
        <f xml:space="preserve"> _xlfn.MAXIFS(performance_data[date],performance_data[portfolio_id],performance_data[[#This Row],[portfolio_id]])</f>
        <v>45556</v>
      </c>
      <c r="N1763" s="14">
        <f xml:space="preserve"> _xlfn.MINIFS(performance_data[date],performance_data[portfolio_id],performance_data[[#This Row],[portfolio_id]])</f>
        <v>44868</v>
      </c>
      <c r="O1763" s="15">
        <f>_xlfn.MAXIFS(performance_data[portfolio_value],performance_data[portfolio_id],performance_data[[#This Row],[portfolio_id]],performance_data[date],performance_data[[#This Row],[latest_date]])</f>
        <v>382479.65</v>
      </c>
      <c r="P1763" s="15">
        <f>_xlfn.MAXIFS(performance_data[portfolio_value],performance_data[portfolio_id],performance_data[[#This Row],[portfolio_id]],performance_data[date],performance_data[[#This Row],[starting_date]])</f>
        <v>336733</v>
      </c>
      <c r="Q1763" s="15">
        <f>performance_data[[#This Row],[latest_value]]-performance_data[[#This Row],[starting_value]]</f>
        <v>45746.650000000023</v>
      </c>
      <c r="R1763" s="15">
        <f>performance_data[[#This Row],[net_inflows]]-performance_data[[#This Row],[net_outflows]]</f>
        <v>-6061.1900000000023</v>
      </c>
      <c r="S1763" s="15" t="str">
        <f>IF(performance_data[[#This Row],[net_inflows]]&gt;AVERAGE(performance_data[net_inflows]),"High","Low")</f>
        <v>High</v>
      </c>
      <c r="T1763" s="15">
        <f>AVERAGEIF(performance_data[inflow_flag],performance_data[[#This Row],[inflow_flag]],performance_data[return_percentage])</f>
        <v>4.8467905675459724</v>
      </c>
      <c r="U1763" s="17">
        <f>IF(performance_data[[#This Row],[return_percentage]]&lt;performance_data[[#This Row],[benchmark_return]],1,0)</f>
        <v>1</v>
      </c>
      <c r="V1763" s="17">
        <f>COUNTIFS(performance_data[portfolio_id],performance_data[[#This Row],[portfolio_id]])</f>
        <v>32</v>
      </c>
      <c r="W1763" s="17">
        <f>COUNTIFS(performance_data[portfolio_id],performance_data[[#This Row],[portfolio_id]],
          performance_data[return_flag],1)</f>
        <v>16</v>
      </c>
      <c r="X1763" s="15">
        <f>performance_data[[#This Row],[underperform_flag_count]]/performance_data[[#This Row],[totalportfoliocount]]</f>
        <v>0.5</v>
      </c>
    </row>
    <row r="1764" spans="1:24" x14ac:dyDescent="0.3">
      <c r="A1764">
        <v>4119</v>
      </c>
      <c r="B1764" s="1">
        <v>45556</v>
      </c>
      <c r="C1764">
        <v>382479.65</v>
      </c>
      <c r="D1764">
        <v>10.58</v>
      </c>
      <c r="E1764">
        <v>11.85</v>
      </c>
      <c r="F1764">
        <v>18727.400000000001</v>
      </c>
      <c r="G1764">
        <v>7371.26</v>
      </c>
      <c r="H1764" t="s">
        <v>2205</v>
      </c>
      <c r="I1764" t="s">
        <v>2209</v>
      </c>
      <c r="J1764">
        <v>9</v>
      </c>
      <c r="K1764" t="s">
        <v>2221</v>
      </c>
      <c r="L1764" t="str">
        <f>IF(performance_data[[#This Row],[return_percentage]]&gt;=performance_data[[#This Row],[benchmark_return]],"Higher","Lower")</f>
        <v>Lower</v>
      </c>
      <c r="M1764" s="14">
        <f xml:space="preserve"> _xlfn.MAXIFS(performance_data[date],performance_data[portfolio_id],performance_data[[#This Row],[portfolio_id]])</f>
        <v>45556</v>
      </c>
      <c r="N1764" s="14">
        <f xml:space="preserve"> _xlfn.MINIFS(performance_data[date],performance_data[portfolio_id],performance_data[[#This Row],[portfolio_id]])</f>
        <v>44868</v>
      </c>
      <c r="O1764" s="15">
        <f>_xlfn.MAXIFS(performance_data[portfolio_value],performance_data[portfolio_id],performance_data[[#This Row],[portfolio_id]],performance_data[date],performance_data[[#This Row],[latest_date]])</f>
        <v>382479.65</v>
      </c>
      <c r="P1764" s="15">
        <f>_xlfn.MAXIFS(performance_data[portfolio_value],performance_data[portfolio_id],performance_data[[#This Row],[portfolio_id]],performance_data[date],performance_data[[#This Row],[starting_date]])</f>
        <v>336733</v>
      </c>
      <c r="Q1764" s="15">
        <f>performance_data[[#This Row],[latest_value]]-performance_data[[#This Row],[starting_value]]</f>
        <v>45746.650000000023</v>
      </c>
      <c r="R1764" s="15">
        <f>performance_data[[#This Row],[net_inflows]]-performance_data[[#This Row],[net_outflows]]</f>
        <v>11356.140000000001</v>
      </c>
      <c r="S1764" s="15" t="str">
        <f>IF(performance_data[[#This Row],[net_inflows]]&gt;AVERAGE(performance_data[net_inflows]),"High","Low")</f>
        <v>High</v>
      </c>
      <c r="T1764" s="15">
        <f>AVERAGEIF(performance_data[inflow_flag],performance_data[[#This Row],[inflow_flag]],performance_data[return_percentage])</f>
        <v>4.8467905675459724</v>
      </c>
      <c r="U1764" s="17">
        <f>IF(performance_data[[#This Row],[return_percentage]]&lt;performance_data[[#This Row],[benchmark_return]],1,0)</f>
        <v>1</v>
      </c>
      <c r="V1764" s="17">
        <f>COUNTIFS(performance_data[portfolio_id],performance_data[[#This Row],[portfolio_id]])</f>
        <v>32</v>
      </c>
      <c r="W1764" s="17">
        <f>COUNTIFS(performance_data[portfolio_id],performance_data[[#This Row],[portfolio_id]],
          performance_data[return_flag],1)</f>
        <v>16</v>
      </c>
      <c r="X1764" s="15">
        <f>performance_data[[#This Row],[underperform_flag_count]]/performance_data[[#This Row],[totalportfoliocount]]</f>
        <v>0.5</v>
      </c>
    </row>
    <row r="1765" spans="1:24" x14ac:dyDescent="0.3">
      <c r="A1765">
        <v>4119</v>
      </c>
      <c r="B1765" s="1">
        <v>45121</v>
      </c>
      <c r="C1765">
        <v>363686.55</v>
      </c>
      <c r="D1765">
        <v>3.48</v>
      </c>
      <c r="E1765">
        <v>4.0599999999999996</v>
      </c>
      <c r="F1765">
        <v>1589.46</v>
      </c>
      <c r="G1765">
        <v>18432.95</v>
      </c>
      <c r="H1765" t="s">
        <v>2213</v>
      </c>
      <c r="I1765" t="s">
        <v>2209</v>
      </c>
      <c r="J1765">
        <v>7</v>
      </c>
      <c r="K1765" t="s">
        <v>2210</v>
      </c>
      <c r="L1765" t="str">
        <f>IF(performance_data[[#This Row],[return_percentage]]&gt;=performance_data[[#This Row],[benchmark_return]],"Higher","Lower")</f>
        <v>Lower</v>
      </c>
      <c r="M1765" s="14">
        <f xml:space="preserve"> _xlfn.MAXIFS(performance_data[date],performance_data[portfolio_id],performance_data[[#This Row],[portfolio_id]])</f>
        <v>45556</v>
      </c>
      <c r="N1765" s="14">
        <f xml:space="preserve"> _xlfn.MINIFS(performance_data[date],performance_data[portfolio_id],performance_data[[#This Row],[portfolio_id]])</f>
        <v>44868</v>
      </c>
      <c r="O1765" s="15">
        <f>_xlfn.MAXIFS(performance_data[portfolio_value],performance_data[portfolio_id],performance_data[[#This Row],[portfolio_id]],performance_data[date],performance_data[[#This Row],[latest_date]])</f>
        <v>382479.65</v>
      </c>
      <c r="P1765" s="15">
        <f>_xlfn.MAXIFS(performance_data[portfolio_value],performance_data[portfolio_id],performance_data[[#This Row],[portfolio_id]],performance_data[date],performance_data[[#This Row],[starting_date]])</f>
        <v>336733</v>
      </c>
      <c r="Q1765" s="15">
        <f>performance_data[[#This Row],[latest_value]]-performance_data[[#This Row],[starting_value]]</f>
        <v>45746.650000000023</v>
      </c>
      <c r="R1765" s="15">
        <f>performance_data[[#This Row],[net_inflows]]-performance_data[[#This Row],[net_outflows]]</f>
        <v>-16843.490000000002</v>
      </c>
      <c r="S1765" s="15" t="str">
        <f>IF(performance_data[[#This Row],[net_inflows]]&gt;AVERAGE(performance_data[net_inflows]),"High","Low")</f>
        <v>Low</v>
      </c>
      <c r="T1765" s="15">
        <f>AVERAGEIF(performance_data[inflow_flag],performance_data[[#This Row],[inflow_flag]],performance_data[return_percentage])</f>
        <v>5.0457846277021572</v>
      </c>
      <c r="U1765" s="17">
        <f>IF(performance_data[[#This Row],[return_percentage]]&lt;performance_data[[#This Row],[benchmark_return]],1,0)</f>
        <v>1</v>
      </c>
      <c r="V1765" s="17">
        <f>COUNTIFS(performance_data[portfolio_id],performance_data[[#This Row],[portfolio_id]])</f>
        <v>32</v>
      </c>
      <c r="W1765" s="17">
        <f>COUNTIFS(performance_data[portfolio_id],performance_data[[#This Row],[portfolio_id]],
          performance_data[return_flag],1)</f>
        <v>16</v>
      </c>
      <c r="X1765" s="15">
        <f>performance_data[[#This Row],[underperform_flag_count]]/performance_data[[#This Row],[totalportfoliocount]]</f>
        <v>0.5</v>
      </c>
    </row>
    <row r="1766" spans="1:24" x14ac:dyDescent="0.3">
      <c r="A1766">
        <v>4119</v>
      </c>
      <c r="B1766" s="1">
        <v>45395</v>
      </c>
      <c r="C1766">
        <v>481899.57</v>
      </c>
      <c r="D1766">
        <v>-7.36</v>
      </c>
      <c r="E1766">
        <v>-8.18</v>
      </c>
      <c r="F1766">
        <v>14526.44</v>
      </c>
      <c r="G1766">
        <v>728.87</v>
      </c>
      <c r="H1766" t="s">
        <v>2205</v>
      </c>
      <c r="I1766" t="s">
        <v>2211</v>
      </c>
      <c r="J1766">
        <v>4</v>
      </c>
      <c r="K1766" t="s">
        <v>2216</v>
      </c>
      <c r="L1766" t="str">
        <f>IF(performance_data[[#This Row],[return_percentage]]&gt;=performance_data[[#This Row],[benchmark_return]],"Higher","Lower")</f>
        <v>Higher</v>
      </c>
      <c r="M1766" s="14">
        <f xml:space="preserve"> _xlfn.MAXIFS(performance_data[date],performance_data[portfolio_id],performance_data[[#This Row],[portfolio_id]])</f>
        <v>45556</v>
      </c>
      <c r="N1766" s="14">
        <f xml:space="preserve"> _xlfn.MINIFS(performance_data[date],performance_data[portfolio_id],performance_data[[#This Row],[portfolio_id]])</f>
        <v>44868</v>
      </c>
      <c r="O1766" s="15">
        <f>_xlfn.MAXIFS(performance_data[portfolio_value],performance_data[portfolio_id],performance_data[[#This Row],[portfolio_id]],performance_data[date],performance_data[[#This Row],[latest_date]])</f>
        <v>382479.65</v>
      </c>
      <c r="P1766" s="15">
        <f>_xlfn.MAXIFS(performance_data[portfolio_value],performance_data[portfolio_id],performance_data[[#This Row],[portfolio_id]],performance_data[date],performance_data[[#This Row],[starting_date]])</f>
        <v>336733</v>
      </c>
      <c r="Q1766" s="15">
        <f>performance_data[[#This Row],[latest_value]]-performance_data[[#This Row],[starting_value]]</f>
        <v>45746.650000000023</v>
      </c>
      <c r="R1766" s="15">
        <f>performance_data[[#This Row],[net_inflows]]-performance_data[[#This Row],[net_outflows]]</f>
        <v>13797.57</v>
      </c>
      <c r="S1766" s="15" t="str">
        <f>IF(performance_data[[#This Row],[net_inflows]]&gt;AVERAGE(performance_data[net_inflows]),"High","Low")</f>
        <v>High</v>
      </c>
      <c r="T1766" s="15">
        <f>AVERAGEIF(performance_data[inflow_flag],performance_data[[#This Row],[inflow_flag]],performance_data[return_percentage])</f>
        <v>4.8467905675459724</v>
      </c>
      <c r="U1766" s="17">
        <f>IF(performance_data[[#This Row],[return_percentage]]&lt;performance_data[[#This Row],[benchmark_return]],1,0)</f>
        <v>0</v>
      </c>
      <c r="V1766" s="17">
        <f>COUNTIFS(performance_data[portfolio_id],performance_data[[#This Row],[portfolio_id]])</f>
        <v>32</v>
      </c>
      <c r="W1766" s="17">
        <f>COUNTIFS(performance_data[portfolio_id],performance_data[[#This Row],[portfolio_id]],
          performance_data[return_flag],1)</f>
        <v>16</v>
      </c>
      <c r="X1766" s="15">
        <f>performance_data[[#This Row],[underperform_flag_count]]/performance_data[[#This Row],[totalportfoliocount]]</f>
        <v>0.5</v>
      </c>
    </row>
    <row r="1767" spans="1:24" x14ac:dyDescent="0.3">
      <c r="A1767">
        <v>4119</v>
      </c>
      <c r="B1767" s="1">
        <v>45538</v>
      </c>
      <c r="C1767">
        <v>206349.56</v>
      </c>
      <c r="D1767">
        <v>14.63</v>
      </c>
      <c r="E1767">
        <v>15.15</v>
      </c>
      <c r="F1767">
        <v>13539.49</v>
      </c>
      <c r="G1767">
        <v>10882.53</v>
      </c>
      <c r="H1767" t="s">
        <v>2205</v>
      </c>
      <c r="I1767" t="s">
        <v>2209</v>
      </c>
      <c r="J1767">
        <v>9</v>
      </c>
      <c r="K1767" t="s">
        <v>2221</v>
      </c>
      <c r="L1767" t="str">
        <f>IF(performance_data[[#This Row],[return_percentage]]&gt;=performance_data[[#This Row],[benchmark_return]],"Higher","Lower")</f>
        <v>Lower</v>
      </c>
      <c r="M1767" s="14">
        <f xml:space="preserve"> _xlfn.MAXIFS(performance_data[date],performance_data[portfolio_id],performance_data[[#This Row],[portfolio_id]])</f>
        <v>45556</v>
      </c>
      <c r="N1767" s="14">
        <f xml:space="preserve"> _xlfn.MINIFS(performance_data[date],performance_data[portfolio_id],performance_data[[#This Row],[portfolio_id]])</f>
        <v>44868</v>
      </c>
      <c r="O1767" s="15">
        <f>_xlfn.MAXIFS(performance_data[portfolio_value],performance_data[portfolio_id],performance_data[[#This Row],[portfolio_id]],performance_data[date],performance_data[[#This Row],[latest_date]])</f>
        <v>382479.65</v>
      </c>
      <c r="P1767" s="15">
        <f>_xlfn.MAXIFS(performance_data[portfolio_value],performance_data[portfolio_id],performance_data[[#This Row],[portfolio_id]],performance_data[date],performance_data[[#This Row],[starting_date]])</f>
        <v>336733</v>
      </c>
      <c r="Q1767" s="15">
        <f>performance_data[[#This Row],[latest_value]]-performance_data[[#This Row],[starting_value]]</f>
        <v>45746.650000000023</v>
      </c>
      <c r="R1767" s="15">
        <f>performance_data[[#This Row],[net_inflows]]-performance_data[[#This Row],[net_outflows]]</f>
        <v>2656.9599999999991</v>
      </c>
      <c r="S1767" s="15" t="str">
        <f>IF(performance_data[[#This Row],[net_inflows]]&gt;AVERAGE(performance_data[net_inflows]),"High","Low")</f>
        <v>High</v>
      </c>
      <c r="T1767" s="15">
        <f>AVERAGEIF(performance_data[inflow_flag],performance_data[[#This Row],[inflow_flag]],performance_data[return_percentage])</f>
        <v>4.8467905675459724</v>
      </c>
      <c r="U1767" s="17">
        <f>IF(performance_data[[#This Row],[return_percentage]]&lt;performance_data[[#This Row],[benchmark_return]],1,0)</f>
        <v>1</v>
      </c>
      <c r="V1767" s="17">
        <f>COUNTIFS(performance_data[portfolio_id],performance_data[[#This Row],[portfolio_id]])</f>
        <v>32</v>
      </c>
      <c r="W1767" s="17">
        <f>COUNTIFS(performance_data[portfolio_id],performance_data[[#This Row],[portfolio_id]],
          performance_data[return_flag],1)</f>
        <v>16</v>
      </c>
      <c r="X1767" s="15">
        <f>performance_data[[#This Row],[underperform_flag_count]]/performance_data[[#This Row],[totalportfoliocount]]</f>
        <v>0.5</v>
      </c>
    </row>
    <row r="1768" spans="1:24" x14ac:dyDescent="0.3">
      <c r="A1768">
        <v>4119</v>
      </c>
      <c r="B1768" s="1">
        <v>45158</v>
      </c>
      <c r="C1768">
        <v>13095.66</v>
      </c>
      <c r="D1768">
        <v>15.1</v>
      </c>
      <c r="E1768">
        <v>13.63</v>
      </c>
      <c r="F1768">
        <v>2408.34</v>
      </c>
      <c r="G1768">
        <v>10722.87</v>
      </c>
      <c r="H1768" t="s">
        <v>2213</v>
      </c>
      <c r="I1768" t="s">
        <v>2209</v>
      </c>
      <c r="J1768">
        <v>8</v>
      </c>
      <c r="K1768" t="s">
        <v>2214</v>
      </c>
      <c r="L1768" t="str">
        <f>IF(performance_data[[#This Row],[return_percentage]]&gt;=performance_data[[#This Row],[benchmark_return]],"Higher","Lower")</f>
        <v>Higher</v>
      </c>
      <c r="M1768" s="14">
        <f xml:space="preserve"> _xlfn.MAXIFS(performance_data[date],performance_data[portfolio_id],performance_data[[#This Row],[portfolio_id]])</f>
        <v>45556</v>
      </c>
      <c r="N1768" s="14">
        <f xml:space="preserve"> _xlfn.MINIFS(performance_data[date],performance_data[portfolio_id],performance_data[[#This Row],[portfolio_id]])</f>
        <v>44868</v>
      </c>
      <c r="O1768" s="15">
        <f>_xlfn.MAXIFS(performance_data[portfolio_value],performance_data[portfolio_id],performance_data[[#This Row],[portfolio_id]],performance_data[date],performance_data[[#This Row],[latest_date]])</f>
        <v>382479.65</v>
      </c>
      <c r="P1768" s="15">
        <f>_xlfn.MAXIFS(performance_data[portfolio_value],performance_data[portfolio_id],performance_data[[#This Row],[portfolio_id]],performance_data[date],performance_data[[#This Row],[starting_date]])</f>
        <v>336733</v>
      </c>
      <c r="Q1768" s="15">
        <f>performance_data[[#This Row],[latest_value]]-performance_data[[#This Row],[starting_value]]</f>
        <v>45746.650000000023</v>
      </c>
      <c r="R1768" s="15">
        <f>performance_data[[#This Row],[net_inflows]]-performance_data[[#This Row],[net_outflows]]</f>
        <v>-8314.5300000000007</v>
      </c>
      <c r="S1768" s="15" t="str">
        <f>IF(performance_data[[#This Row],[net_inflows]]&gt;AVERAGE(performance_data[net_inflows]),"High","Low")</f>
        <v>Low</v>
      </c>
      <c r="T1768" s="15">
        <f>AVERAGEIF(performance_data[inflow_flag],performance_data[[#This Row],[inflow_flag]],performance_data[return_percentage])</f>
        <v>5.0457846277021572</v>
      </c>
      <c r="U1768" s="17">
        <f>IF(performance_data[[#This Row],[return_percentage]]&lt;performance_data[[#This Row],[benchmark_return]],1,0)</f>
        <v>0</v>
      </c>
      <c r="V1768" s="17">
        <f>COUNTIFS(performance_data[portfolio_id],performance_data[[#This Row],[portfolio_id]])</f>
        <v>32</v>
      </c>
      <c r="W1768" s="17">
        <f>COUNTIFS(performance_data[portfolio_id],performance_data[[#This Row],[portfolio_id]],
          performance_data[return_flag],1)</f>
        <v>16</v>
      </c>
      <c r="X1768" s="15">
        <f>performance_data[[#This Row],[underperform_flag_count]]/performance_data[[#This Row],[totalportfoliocount]]</f>
        <v>0.5</v>
      </c>
    </row>
    <row r="1769" spans="1:24" x14ac:dyDescent="0.3">
      <c r="A1769">
        <v>4119</v>
      </c>
      <c r="B1769" s="1">
        <v>45470</v>
      </c>
      <c r="C1769">
        <v>115378.15</v>
      </c>
      <c r="D1769">
        <v>-4.8899999999999997</v>
      </c>
      <c r="E1769">
        <v>-5.3</v>
      </c>
      <c r="F1769">
        <v>7690.17</v>
      </c>
      <c r="G1769">
        <v>18457.349999999999</v>
      </c>
      <c r="H1769" t="s">
        <v>2205</v>
      </c>
      <c r="I1769" t="s">
        <v>2211</v>
      </c>
      <c r="J1769">
        <v>6</v>
      </c>
      <c r="K1769" t="s">
        <v>2212</v>
      </c>
      <c r="L1769" t="str">
        <f>IF(performance_data[[#This Row],[return_percentage]]&gt;=performance_data[[#This Row],[benchmark_return]],"Higher","Lower")</f>
        <v>Higher</v>
      </c>
      <c r="M1769" s="14">
        <f xml:space="preserve"> _xlfn.MAXIFS(performance_data[date],performance_data[portfolio_id],performance_data[[#This Row],[portfolio_id]])</f>
        <v>45556</v>
      </c>
      <c r="N1769" s="14">
        <f xml:space="preserve"> _xlfn.MINIFS(performance_data[date],performance_data[portfolio_id],performance_data[[#This Row],[portfolio_id]])</f>
        <v>44868</v>
      </c>
      <c r="O1769" s="15">
        <f>_xlfn.MAXIFS(performance_data[portfolio_value],performance_data[portfolio_id],performance_data[[#This Row],[portfolio_id]],performance_data[date],performance_data[[#This Row],[latest_date]])</f>
        <v>382479.65</v>
      </c>
      <c r="P1769" s="15">
        <f>_xlfn.MAXIFS(performance_data[portfolio_value],performance_data[portfolio_id],performance_data[[#This Row],[portfolio_id]],performance_data[date],performance_data[[#This Row],[starting_date]])</f>
        <v>336733</v>
      </c>
      <c r="Q1769" s="15">
        <f>performance_data[[#This Row],[latest_value]]-performance_data[[#This Row],[starting_value]]</f>
        <v>45746.650000000023</v>
      </c>
      <c r="R1769" s="15">
        <f>performance_data[[#This Row],[net_inflows]]-performance_data[[#This Row],[net_outflows]]</f>
        <v>-10767.179999999998</v>
      </c>
      <c r="S1769" s="15" t="str">
        <f>IF(performance_data[[#This Row],[net_inflows]]&gt;AVERAGE(performance_data[net_inflows]),"High","Low")</f>
        <v>Low</v>
      </c>
      <c r="T1769" s="15">
        <f>AVERAGEIF(performance_data[inflow_flag],performance_data[[#This Row],[inflow_flag]],performance_data[return_percentage])</f>
        <v>5.0457846277021572</v>
      </c>
      <c r="U1769" s="17">
        <f>IF(performance_data[[#This Row],[return_percentage]]&lt;performance_data[[#This Row],[benchmark_return]],1,0)</f>
        <v>0</v>
      </c>
      <c r="V1769" s="17">
        <f>COUNTIFS(performance_data[portfolio_id],performance_data[[#This Row],[portfolio_id]])</f>
        <v>32</v>
      </c>
      <c r="W1769" s="17">
        <f>COUNTIFS(performance_data[portfolio_id],performance_data[[#This Row],[portfolio_id]],
          performance_data[return_flag],1)</f>
        <v>16</v>
      </c>
      <c r="X1769" s="15">
        <f>performance_data[[#This Row],[underperform_flag_count]]/performance_data[[#This Row],[totalportfoliocount]]</f>
        <v>0.5</v>
      </c>
    </row>
    <row r="1770" spans="1:24" x14ac:dyDescent="0.3">
      <c r="A1770">
        <v>4119</v>
      </c>
      <c r="B1770" s="1">
        <v>44899</v>
      </c>
      <c r="C1770">
        <v>260842.08</v>
      </c>
      <c r="D1770">
        <v>11.36</v>
      </c>
      <c r="E1770">
        <v>12.14</v>
      </c>
      <c r="F1770">
        <v>7448.65</v>
      </c>
      <c r="G1770">
        <v>10032.07</v>
      </c>
      <c r="H1770" t="s">
        <v>2220</v>
      </c>
      <c r="I1770" t="s">
        <v>2217</v>
      </c>
      <c r="J1770">
        <v>12</v>
      </c>
      <c r="K1770" t="s">
        <v>2218</v>
      </c>
      <c r="L1770" t="str">
        <f>IF(performance_data[[#This Row],[return_percentage]]&gt;=performance_data[[#This Row],[benchmark_return]],"Higher","Lower")</f>
        <v>Lower</v>
      </c>
      <c r="M1770" s="14">
        <f xml:space="preserve"> _xlfn.MAXIFS(performance_data[date],performance_data[portfolio_id],performance_data[[#This Row],[portfolio_id]])</f>
        <v>45556</v>
      </c>
      <c r="N1770" s="14">
        <f xml:space="preserve"> _xlfn.MINIFS(performance_data[date],performance_data[portfolio_id],performance_data[[#This Row],[portfolio_id]])</f>
        <v>44868</v>
      </c>
      <c r="O1770" s="15">
        <f>_xlfn.MAXIFS(performance_data[portfolio_value],performance_data[portfolio_id],performance_data[[#This Row],[portfolio_id]],performance_data[date],performance_data[[#This Row],[latest_date]])</f>
        <v>382479.65</v>
      </c>
      <c r="P1770" s="15">
        <f>_xlfn.MAXIFS(performance_data[portfolio_value],performance_data[portfolio_id],performance_data[[#This Row],[portfolio_id]],performance_data[date],performance_data[[#This Row],[starting_date]])</f>
        <v>336733</v>
      </c>
      <c r="Q1770" s="15">
        <f>performance_data[[#This Row],[latest_value]]-performance_data[[#This Row],[starting_value]]</f>
        <v>45746.650000000023</v>
      </c>
      <c r="R1770" s="15">
        <f>performance_data[[#This Row],[net_inflows]]-performance_data[[#This Row],[net_outflows]]</f>
        <v>-2583.42</v>
      </c>
      <c r="S1770" s="15" t="str">
        <f>IF(performance_data[[#This Row],[net_inflows]]&gt;AVERAGE(performance_data[net_inflows]),"High","Low")</f>
        <v>Low</v>
      </c>
      <c r="T1770" s="15">
        <f>AVERAGEIF(performance_data[inflow_flag],performance_data[[#This Row],[inflow_flag]],performance_data[return_percentage])</f>
        <v>5.0457846277021572</v>
      </c>
      <c r="U1770" s="17">
        <f>IF(performance_data[[#This Row],[return_percentage]]&lt;performance_data[[#This Row],[benchmark_return]],1,0)</f>
        <v>1</v>
      </c>
      <c r="V1770" s="17">
        <f>COUNTIFS(performance_data[portfolio_id],performance_data[[#This Row],[portfolio_id]])</f>
        <v>32</v>
      </c>
      <c r="W1770" s="17">
        <f>COUNTIFS(performance_data[portfolio_id],performance_data[[#This Row],[portfolio_id]],
          performance_data[return_flag],1)</f>
        <v>16</v>
      </c>
      <c r="X1770" s="15">
        <f>performance_data[[#This Row],[underperform_flag_count]]/performance_data[[#This Row],[totalportfoliocount]]</f>
        <v>0.5</v>
      </c>
    </row>
    <row r="1771" spans="1:24" x14ac:dyDescent="0.3">
      <c r="A1771">
        <v>4119</v>
      </c>
      <c r="B1771" s="1">
        <v>45021</v>
      </c>
      <c r="C1771">
        <v>276174</v>
      </c>
      <c r="D1771">
        <v>-7.93</v>
      </c>
      <c r="E1771">
        <v>-8.31</v>
      </c>
      <c r="F1771">
        <v>15178.32</v>
      </c>
      <c r="G1771">
        <v>9486.65</v>
      </c>
      <c r="H1771" t="s">
        <v>2213</v>
      </c>
      <c r="I1771" t="s">
        <v>2211</v>
      </c>
      <c r="J1771">
        <v>4</v>
      </c>
      <c r="K1771" t="s">
        <v>2216</v>
      </c>
      <c r="L1771" t="str">
        <f>IF(performance_data[[#This Row],[return_percentage]]&gt;=performance_data[[#This Row],[benchmark_return]],"Higher","Lower")</f>
        <v>Higher</v>
      </c>
      <c r="M1771" s="14">
        <f xml:space="preserve"> _xlfn.MAXIFS(performance_data[date],performance_data[portfolio_id],performance_data[[#This Row],[portfolio_id]])</f>
        <v>45556</v>
      </c>
      <c r="N1771" s="14">
        <f xml:space="preserve"> _xlfn.MINIFS(performance_data[date],performance_data[portfolio_id],performance_data[[#This Row],[portfolio_id]])</f>
        <v>44868</v>
      </c>
      <c r="O1771" s="15">
        <f>_xlfn.MAXIFS(performance_data[portfolio_value],performance_data[portfolio_id],performance_data[[#This Row],[portfolio_id]],performance_data[date],performance_data[[#This Row],[latest_date]])</f>
        <v>382479.65</v>
      </c>
      <c r="P1771" s="15">
        <f>_xlfn.MAXIFS(performance_data[portfolio_value],performance_data[portfolio_id],performance_data[[#This Row],[portfolio_id]],performance_data[date],performance_data[[#This Row],[starting_date]])</f>
        <v>336733</v>
      </c>
      <c r="Q1771" s="15">
        <f>performance_data[[#This Row],[latest_value]]-performance_data[[#This Row],[starting_value]]</f>
        <v>45746.650000000023</v>
      </c>
      <c r="R1771" s="15">
        <f>performance_data[[#This Row],[net_inflows]]-performance_data[[#This Row],[net_outflows]]</f>
        <v>5691.67</v>
      </c>
      <c r="S1771" s="15" t="str">
        <f>IF(performance_data[[#This Row],[net_inflows]]&gt;AVERAGE(performance_data[net_inflows]),"High","Low")</f>
        <v>High</v>
      </c>
      <c r="T1771" s="15">
        <f>AVERAGEIF(performance_data[inflow_flag],performance_data[[#This Row],[inflow_flag]],performance_data[return_percentage])</f>
        <v>4.8467905675459724</v>
      </c>
      <c r="U1771" s="17">
        <f>IF(performance_data[[#This Row],[return_percentage]]&lt;performance_data[[#This Row],[benchmark_return]],1,0)</f>
        <v>0</v>
      </c>
      <c r="V1771" s="17">
        <f>COUNTIFS(performance_data[portfolio_id],performance_data[[#This Row],[portfolio_id]])</f>
        <v>32</v>
      </c>
      <c r="W1771" s="17">
        <f>COUNTIFS(performance_data[portfolio_id],performance_data[[#This Row],[portfolio_id]],
          performance_data[return_flag],1)</f>
        <v>16</v>
      </c>
      <c r="X1771" s="15">
        <f>performance_data[[#This Row],[underperform_flag_count]]/performance_data[[#This Row],[totalportfoliocount]]</f>
        <v>0.5</v>
      </c>
    </row>
    <row r="1772" spans="1:24" x14ac:dyDescent="0.3">
      <c r="A1772">
        <v>4119</v>
      </c>
      <c r="B1772" s="1">
        <v>45446</v>
      </c>
      <c r="C1772">
        <v>406459.99</v>
      </c>
      <c r="D1772">
        <v>11.35</v>
      </c>
      <c r="E1772">
        <v>10.77</v>
      </c>
      <c r="F1772">
        <v>202.51</v>
      </c>
      <c r="G1772">
        <v>12568.19</v>
      </c>
      <c r="H1772" t="s">
        <v>2205</v>
      </c>
      <c r="I1772" t="s">
        <v>2211</v>
      </c>
      <c r="J1772">
        <v>6</v>
      </c>
      <c r="K1772" t="s">
        <v>2212</v>
      </c>
      <c r="L1772" t="str">
        <f>IF(performance_data[[#This Row],[return_percentage]]&gt;=performance_data[[#This Row],[benchmark_return]],"Higher","Lower")</f>
        <v>Higher</v>
      </c>
      <c r="M1772" s="14">
        <f xml:space="preserve"> _xlfn.MAXIFS(performance_data[date],performance_data[portfolio_id],performance_data[[#This Row],[portfolio_id]])</f>
        <v>45556</v>
      </c>
      <c r="N1772" s="14">
        <f xml:space="preserve"> _xlfn.MINIFS(performance_data[date],performance_data[portfolio_id],performance_data[[#This Row],[portfolio_id]])</f>
        <v>44868</v>
      </c>
      <c r="O1772" s="15">
        <f>_xlfn.MAXIFS(performance_data[portfolio_value],performance_data[portfolio_id],performance_data[[#This Row],[portfolio_id]],performance_data[date],performance_data[[#This Row],[latest_date]])</f>
        <v>382479.65</v>
      </c>
      <c r="P1772" s="15">
        <f>_xlfn.MAXIFS(performance_data[portfolio_value],performance_data[portfolio_id],performance_data[[#This Row],[portfolio_id]],performance_data[date],performance_data[[#This Row],[starting_date]])</f>
        <v>336733</v>
      </c>
      <c r="Q1772" s="15">
        <f>performance_data[[#This Row],[latest_value]]-performance_data[[#This Row],[starting_value]]</f>
        <v>45746.650000000023</v>
      </c>
      <c r="R1772" s="15">
        <f>performance_data[[#This Row],[net_inflows]]-performance_data[[#This Row],[net_outflows]]</f>
        <v>-12365.68</v>
      </c>
      <c r="S1772" s="15" t="str">
        <f>IF(performance_data[[#This Row],[net_inflows]]&gt;AVERAGE(performance_data[net_inflows]),"High","Low")</f>
        <v>Low</v>
      </c>
      <c r="T1772" s="15">
        <f>AVERAGEIF(performance_data[inflow_flag],performance_data[[#This Row],[inflow_flag]],performance_data[return_percentage])</f>
        <v>5.0457846277021572</v>
      </c>
      <c r="U1772" s="17">
        <f>IF(performance_data[[#This Row],[return_percentage]]&lt;performance_data[[#This Row],[benchmark_return]],1,0)</f>
        <v>0</v>
      </c>
      <c r="V1772" s="17">
        <f>COUNTIFS(performance_data[portfolio_id],performance_data[[#This Row],[portfolio_id]])</f>
        <v>32</v>
      </c>
      <c r="W1772" s="17">
        <f>COUNTIFS(performance_data[portfolio_id],performance_data[[#This Row],[portfolio_id]],
          performance_data[return_flag],1)</f>
        <v>16</v>
      </c>
      <c r="X1772" s="15">
        <f>performance_data[[#This Row],[underperform_flag_count]]/performance_data[[#This Row],[totalportfoliocount]]</f>
        <v>0.5</v>
      </c>
    </row>
    <row r="1773" spans="1:24" x14ac:dyDescent="0.3">
      <c r="A1773">
        <v>4119</v>
      </c>
      <c r="B1773" s="1">
        <v>45136</v>
      </c>
      <c r="C1773">
        <v>323475.96000000002</v>
      </c>
      <c r="D1773">
        <v>8.57</v>
      </c>
      <c r="E1773">
        <v>9.35</v>
      </c>
      <c r="F1773">
        <v>773.06</v>
      </c>
      <c r="G1773">
        <v>2233.75</v>
      </c>
      <c r="H1773" t="s">
        <v>2213</v>
      </c>
      <c r="I1773" t="s">
        <v>2209</v>
      </c>
      <c r="J1773">
        <v>7</v>
      </c>
      <c r="K1773" t="s">
        <v>2210</v>
      </c>
      <c r="L1773" t="str">
        <f>IF(performance_data[[#This Row],[return_percentage]]&gt;=performance_data[[#This Row],[benchmark_return]],"Higher","Lower")</f>
        <v>Lower</v>
      </c>
      <c r="M1773" s="14">
        <f xml:space="preserve"> _xlfn.MAXIFS(performance_data[date],performance_data[portfolio_id],performance_data[[#This Row],[portfolio_id]])</f>
        <v>45556</v>
      </c>
      <c r="N1773" s="14">
        <f xml:space="preserve"> _xlfn.MINIFS(performance_data[date],performance_data[portfolio_id],performance_data[[#This Row],[portfolio_id]])</f>
        <v>44868</v>
      </c>
      <c r="O1773" s="15">
        <f>_xlfn.MAXIFS(performance_data[portfolio_value],performance_data[portfolio_id],performance_data[[#This Row],[portfolio_id]],performance_data[date],performance_data[[#This Row],[latest_date]])</f>
        <v>382479.65</v>
      </c>
      <c r="P1773" s="15">
        <f>_xlfn.MAXIFS(performance_data[portfolio_value],performance_data[portfolio_id],performance_data[[#This Row],[portfolio_id]],performance_data[date],performance_data[[#This Row],[starting_date]])</f>
        <v>336733</v>
      </c>
      <c r="Q1773" s="15">
        <f>performance_data[[#This Row],[latest_value]]-performance_data[[#This Row],[starting_value]]</f>
        <v>45746.650000000023</v>
      </c>
      <c r="R1773" s="15">
        <f>performance_data[[#This Row],[net_inflows]]-performance_data[[#This Row],[net_outflows]]</f>
        <v>-1460.69</v>
      </c>
      <c r="S1773" s="15" t="str">
        <f>IF(performance_data[[#This Row],[net_inflows]]&gt;AVERAGE(performance_data[net_inflows]),"High","Low")</f>
        <v>Low</v>
      </c>
      <c r="T1773" s="15">
        <f>AVERAGEIF(performance_data[inflow_flag],performance_data[[#This Row],[inflow_flag]],performance_data[return_percentage])</f>
        <v>5.0457846277021572</v>
      </c>
      <c r="U1773" s="17">
        <f>IF(performance_data[[#This Row],[return_percentage]]&lt;performance_data[[#This Row],[benchmark_return]],1,0)</f>
        <v>1</v>
      </c>
      <c r="V1773" s="17">
        <f>COUNTIFS(performance_data[portfolio_id],performance_data[[#This Row],[portfolio_id]])</f>
        <v>32</v>
      </c>
      <c r="W1773" s="17">
        <f>COUNTIFS(performance_data[portfolio_id],performance_data[[#This Row],[portfolio_id]],
          performance_data[return_flag],1)</f>
        <v>16</v>
      </c>
      <c r="X1773" s="15">
        <f>performance_data[[#This Row],[underperform_flag_count]]/performance_data[[#This Row],[totalportfoliocount]]</f>
        <v>0.5</v>
      </c>
    </row>
    <row r="1774" spans="1:24" x14ac:dyDescent="0.3">
      <c r="A1774">
        <v>4119</v>
      </c>
      <c r="B1774" s="1">
        <v>45435</v>
      </c>
      <c r="C1774">
        <v>167218.65</v>
      </c>
      <c r="D1774">
        <v>-2.29</v>
      </c>
      <c r="E1774">
        <v>-2.25</v>
      </c>
      <c r="F1774">
        <v>8193.2900000000009</v>
      </c>
      <c r="G1774">
        <v>18830.64</v>
      </c>
      <c r="H1774" t="s">
        <v>2205</v>
      </c>
      <c r="I1774" t="s">
        <v>2211</v>
      </c>
      <c r="J1774">
        <v>5</v>
      </c>
      <c r="K1774" t="s">
        <v>2223</v>
      </c>
      <c r="L1774" t="str">
        <f>IF(performance_data[[#This Row],[return_percentage]]&gt;=performance_data[[#This Row],[benchmark_return]],"Higher","Lower")</f>
        <v>Lower</v>
      </c>
      <c r="M1774" s="14">
        <f xml:space="preserve"> _xlfn.MAXIFS(performance_data[date],performance_data[portfolio_id],performance_data[[#This Row],[portfolio_id]])</f>
        <v>45556</v>
      </c>
      <c r="N1774" s="14">
        <f xml:space="preserve"> _xlfn.MINIFS(performance_data[date],performance_data[portfolio_id],performance_data[[#This Row],[portfolio_id]])</f>
        <v>44868</v>
      </c>
      <c r="O1774" s="15">
        <f>_xlfn.MAXIFS(performance_data[portfolio_value],performance_data[portfolio_id],performance_data[[#This Row],[portfolio_id]],performance_data[date],performance_data[[#This Row],[latest_date]])</f>
        <v>382479.65</v>
      </c>
      <c r="P1774" s="15">
        <f>_xlfn.MAXIFS(performance_data[portfolio_value],performance_data[portfolio_id],performance_data[[#This Row],[portfolio_id]],performance_data[date],performance_data[[#This Row],[starting_date]])</f>
        <v>336733</v>
      </c>
      <c r="Q1774" s="15">
        <f>performance_data[[#This Row],[latest_value]]-performance_data[[#This Row],[starting_value]]</f>
        <v>45746.650000000023</v>
      </c>
      <c r="R1774" s="15">
        <f>performance_data[[#This Row],[net_inflows]]-performance_data[[#This Row],[net_outflows]]</f>
        <v>-10637.349999999999</v>
      </c>
      <c r="S1774" s="15" t="str">
        <f>IF(performance_data[[#This Row],[net_inflows]]&gt;AVERAGE(performance_data[net_inflows]),"High","Low")</f>
        <v>Low</v>
      </c>
      <c r="T1774" s="15">
        <f>AVERAGEIF(performance_data[inflow_flag],performance_data[[#This Row],[inflow_flag]],performance_data[return_percentage])</f>
        <v>5.0457846277021572</v>
      </c>
      <c r="U1774" s="17">
        <f>IF(performance_data[[#This Row],[return_percentage]]&lt;performance_data[[#This Row],[benchmark_return]],1,0)</f>
        <v>1</v>
      </c>
      <c r="V1774" s="17">
        <f>COUNTIFS(performance_data[portfolio_id],performance_data[[#This Row],[portfolio_id]])</f>
        <v>32</v>
      </c>
      <c r="W1774" s="17">
        <f>COUNTIFS(performance_data[portfolio_id],performance_data[[#This Row],[portfolio_id]],
          performance_data[return_flag],1)</f>
        <v>16</v>
      </c>
      <c r="X1774" s="15">
        <f>performance_data[[#This Row],[underperform_flag_count]]/performance_data[[#This Row],[totalportfoliocount]]</f>
        <v>0.5</v>
      </c>
    </row>
    <row r="1775" spans="1:24" x14ac:dyDescent="0.3">
      <c r="A1775">
        <v>4119</v>
      </c>
      <c r="B1775" s="1">
        <v>45454</v>
      </c>
      <c r="C1775">
        <v>402715.9</v>
      </c>
      <c r="D1775">
        <v>18.37</v>
      </c>
      <c r="E1775">
        <v>15.1</v>
      </c>
      <c r="F1775">
        <v>8242.32</v>
      </c>
      <c r="G1775">
        <v>19461.18</v>
      </c>
      <c r="H1775" t="s">
        <v>2205</v>
      </c>
      <c r="I1775" t="s">
        <v>2211</v>
      </c>
      <c r="J1775">
        <v>6</v>
      </c>
      <c r="K1775" t="s">
        <v>2212</v>
      </c>
      <c r="L1775" t="str">
        <f>IF(performance_data[[#This Row],[return_percentage]]&gt;=performance_data[[#This Row],[benchmark_return]],"Higher","Lower")</f>
        <v>Higher</v>
      </c>
      <c r="M1775" s="14">
        <f xml:space="preserve"> _xlfn.MAXIFS(performance_data[date],performance_data[portfolio_id],performance_data[[#This Row],[portfolio_id]])</f>
        <v>45556</v>
      </c>
      <c r="N1775" s="14">
        <f xml:space="preserve"> _xlfn.MINIFS(performance_data[date],performance_data[portfolio_id],performance_data[[#This Row],[portfolio_id]])</f>
        <v>44868</v>
      </c>
      <c r="O1775" s="15">
        <f>_xlfn.MAXIFS(performance_data[portfolio_value],performance_data[portfolio_id],performance_data[[#This Row],[portfolio_id]],performance_data[date],performance_data[[#This Row],[latest_date]])</f>
        <v>382479.65</v>
      </c>
      <c r="P1775" s="15">
        <f>_xlfn.MAXIFS(performance_data[portfolio_value],performance_data[portfolio_id],performance_data[[#This Row],[portfolio_id]],performance_data[date],performance_data[[#This Row],[starting_date]])</f>
        <v>336733</v>
      </c>
      <c r="Q1775" s="15">
        <f>performance_data[[#This Row],[latest_value]]-performance_data[[#This Row],[starting_value]]</f>
        <v>45746.650000000023</v>
      </c>
      <c r="R1775" s="15">
        <f>performance_data[[#This Row],[net_inflows]]-performance_data[[#This Row],[net_outflows]]</f>
        <v>-11218.86</v>
      </c>
      <c r="S1775" s="15" t="str">
        <f>IF(performance_data[[#This Row],[net_inflows]]&gt;AVERAGE(performance_data[net_inflows]),"High","Low")</f>
        <v>Low</v>
      </c>
      <c r="T1775" s="15">
        <f>AVERAGEIF(performance_data[inflow_flag],performance_data[[#This Row],[inflow_flag]],performance_data[return_percentage])</f>
        <v>5.0457846277021572</v>
      </c>
      <c r="U1775" s="17">
        <f>IF(performance_data[[#This Row],[return_percentage]]&lt;performance_data[[#This Row],[benchmark_return]],1,0)</f>
        <v>0</v>
      </c>
      <c r="V1775" s="17">
        <f>COUNTIFS(performance_data[portfolio_id],performance_data[[#This Row],[portfolio_id]])</f>
        <v>32</v>
      </c>
      <c r="W1775" s="17">
        <f>COUNTIFS(performance_data[portfolio_id],performance_data[[#This Row],[portfolio_id]],
          performance_data[return_flag],1)</f>
        <v>16</v>
      </c>
      <c r="X1775" s="15">
        <f>performance_data[[#This Row],[underperform_flag_count]]/performance_data[[#This Row],[totalportfoliocount]]</f>
        <v>0.5</v>
      </c>
    </row>
    <row r="1776" spans="1:24" x14ac:dyDescent="0.3">
      <c r="A1776">
        <v>4119</v>
      </c>
      <c r="B1776" s="1">
        <v>45166</v>
      </c>
      <c r="C1776">
        <v>440474.33</v>
      </c>
      <c r="D1776">
        <v>-1.74</v>
      </c>
      <c r="E1776">
        <v>-1.87</v>
      </c>
      <c r="F1776">
        <v>10107.040000000001</v>
      </c>
      <c r="G1776">
        <v>10341.84</v>
      </c>
      <c r="H1776" t="s">
        <v>2213</v>
      </c>
      <c r="I1776" t="s">
        <v>2209</v>
      </c>
      <c r="J1776">
        <v>8</v>
      </c>
      <c r="K1776" t="s">
        <v>2214</v>
      </c>
      <c r="L1776" t="str">
        <f>IF(performance_data[[#This Row],[return_percentage]]&gt;=performance_data[[#This Row],[benchmark_return]],"Higher","Lower")</f>
        <v>Higher</v>
      </c>
      <c r="M1776" s="14">
        <f xml:space="preserve"> _xlfn.MAXIFS(performance_data[date],performance_data[portfolio_id],performance_data[[#This Row],[portfolio_id]])</f>
        <v>45556</v>
      </c>
      <c r="N1776" s="14">
        <f xml:space="preserve"> _xlfn.MINIFS(performance_data[date],performance_data[portfolio_id],performance_data[[#This Row],[portfolio_id]])</f>
        <v>44868</v>
      </c>
      <c r="O1776" s="15">
        <f>_xlfn.MAXIFS(performance_data[portfolio_value],performance_data[portfolio_id],performance_data[[#This Row],[portfolio_id]],performance_data[date],performance_data[[#This Row],[latest_date]])</f>
        <v>382479.65</v>
      </c>
      <c r="P1776" s="15">
        <f>_xlfn.MAXIFS(performance_data[portfolio_value],performance_data[portfolio_id],performance_data[[#This Row],[portfolio_id]],performance_data[date],performance_data[[#This Row],[starting_date]])</f>
        <v>336733</v>
      </c>
      <c r="Q1776" s="15">
        <f>performance_data[[#This Row],[latest_value]]-performance_data[[#This Row],[starting_value]]</f>
        <v>45746.650000000023</v>
      </c>
      <c r="R1776" s="15">
        <f>performance_data[[#This Row],[net_inflows]]-performance_data[[#This Row],[net_outflows]]</f>
        <v>-234.79999999999927</v>
      </c>
      <c r="S1776" s="15" t="str">
        <f>IF(performance_data[[#This Row],[net_inflows]]&gt;AVERAGE(performance_data[net_inflows]),"High","Low")</f>
        <v>High</v>
      </c>
      <c r="T1776" s="15">
        <f>AVERAGEIF(performance_data[inflow_flag],performance_data[[#This Row],[inflow_flag]],performance_data[return_percentage])</f>
        <v>4.8467905675459724</v>
      </c>
      <c r="U1776" s="17">
        <f>IF(performance_data[[#This Row],[return_percentage]]&lt;performance_data[[#This Row],[benchmark_return]],1,0)</f>
        <v>0</v>
      </c>
      <c r="V1776" s="17">
        <f>COUNTIFS(performance_data[portfolio_id],performance_data[[#This Row],[portfolio_id]])</f>
        <v>32</v>
      </c>
      <c r="W1776" s="17">
        <f>COUNTIFS(performance_data[portfolio_id],performance_data[[#This Row],[portfolio_id]],
          performance_data[return_flag],1)</f>
        <v>16</v>
      </c>
      <c r="X1776" s="15">
        <f>performance_data[[#This Row],[underperform_flag_count]]/performance_data[[#This Row],[totalportfoliocount]]</f>
        <v>0.5</v>
      </c>
    </row>
    <row r="1777" spans="1:24" x14ac:dyDescent="0.3">
      <c r="A1777">
        <v>4119</v>
      </c>
      <c r="B1777" s="1">
        <v>45466</v>
      </c>
      <c r="C1777">
        <v>33295.71</v>
      </c>
      <c r="D1777">
        <v>-7.73</v>
      </c>
      <c r="E1777">
        <v>-7.87</v>
      </c>
      <c r="F1777">
        <v>12523.58</v>
      </c>
      <c r="G1777">
        <v>15540.2</v>
      </c>
      <c r="H1777" t="s">
        <v>2205</v>
      </c>
      <c r="I1777" t="s">
        <v>2211</v>
      </c>
      <c r="J1777">
        <v>6</v>
      </c>
      <c r="K1777" t="s">
        <v>2212</v>
      </c>
      <c r="L1777" t="str">
        <f>IF(performance_data[[#This Row],[return_percentage]]&gt;=performance_data[[#This Row],[benchmark_return]],"Higher","Lower")</f>
        <v>Higher</v>
      </c>
      <c r="M1777" s="14">
        <f xml:space="preserve"> _xlfn.MAXIFS(performance_data[date],performance_data[portfolio_id],performance_data[[#This Row],[portfolio_id]])</f>
        <v>45556</v>
      </c>
      <c r="N1777" s="14">
        <f xml:space="preserve"> _xlfn.MINIFS(performance_data[date],performance_data[portfolio_id],performance_data[[#This Row],[portfolio_id]])</f>
        <v>44868</v>
      </c>
      <c r="O1777" s="15">
        <f>_xlfn.MAXIFS(performance_data[portfolio_value],performance_data[portfolio_id],performance_data[[#This Row],[portfolio_id]],performance_data[date],performance_data[[#This Row],[latest_date]])</f>
        <v>382479.65</v>
      </c>
      <c r="P1777" s="15">
        <f>_xlfn.MAXIFS(performance_data[portfolio_value],performance_data[portfolio_id],performance_data[[#This Row],[portfolio_id]],performance_data[date],performance_data[[#This Row],[starting_date]])</f>
        <v>336733</v>
      </c>
      <c r="Q1777" s="15">
        <f>performance_data[[#This Row],[latest_value]]-performance_data[[#This Row],[starting_value]]</f>
        <v>45746.650000000023</v>
      </c>
      <c r="R1777" s="15">
        <f>performance_data[[#This Row],[net_inflows]]-performance_data[[#This Row],[net_outflows]]</f>
        <v>-3016.6200000000008</v>
      </c>
      <c r="S1777" s="15" t="str">
        <f>IF(performance_data[[#This Row],[net_inflows]]&gt;AVERAGE(performance_data[net_inflows]),"High","Low")</f>
        <v>High</v>
      </c>
      <c r="T1777" s="15">
        <f>AVERAGEIF(performance_data[inflow_flag],performance_data[[#This Row],[inflow_flag]],performance_data[return_percentage])</f>
        <v>4.8467905675459724</v>
      </c>
      <c r="U1777" s="17">
        <f>IF(performance_data[[#This Row],[return_percentage]]&lt;performance_data[[#This Row],[benchmark_return]],1,0)</f>
        <v>0</v>
      </c>
      <c r="V1777" s="17">
        <f>COUNTIFS(performance_data[portfolio_id],performance_data[[#This Row],[portfolio_id]])</f>
        <v>32</v>
      </c>
      <c r="W1777" s="17">
        <f>COUNTIFS(performance_data[portfolio_id],performance_data[[#This Row],[portfolio_id]],
          performance_data[return_flag],1)</f>
        <v>16</v>
      </c>
      <c r="X1777" s="15">
        <f>performance_data[[#This Row],[underperform_flag_count]]/performance_data[[#This Row],[totalportfoliocount]]</f>
        <v>0.5</v>
      </c>
    </row>
    <row r="1778" spans="1:24" x14ac:dyDescent="0.3">
      <c r="A1778">
        <v>4119</v>
      </c>
      <c r="B1778" s="1">
        <v>45298</v>
      </c>
      <c r="C1778">
        <v>339107.13</v>
      </c>
      <c r="D1778">
        <v>-7.77</v>
      </c>
      <c r="E1778">
        <v>-7.16</v>
      </c>
      <c r="F1778">
        <v>2987.39</v>
      </c>
      <c r="G1778">
        <v>4888.37</v>
      </c>
      <c r="H1778" t="s">
        <v>2205</v>
      </c>
      <c r="I1778" t="s">
        <v>2206</v>
      </c>
      <c r="J1778">
        <v>1</v>
      </c>
      <c r="K1778" t="s">
        <v>2207</v>
      </c>
      <c r="L1778" t="str">
        <f>IF(performance_data[[#This Row],[return_percentage]]&gt;=performance_data[[#This Row],[benchmark_return]],"Higher","Lower")</f>
        <v>Lower</v>
      </c>
      <c r="M1778" s="14">
        <f xml:space="preserve"> _xlfn.MAXIFS(performance_data[date],performance_data[portfolio_id],performance_data[[#This Row],[portfolio_id]])</f>
        <v>45556</v>
      </c>
      <c r="N1778" s="14">
        <f xml:space="preserve"> _xlfn.MINIFS(performance_data[date],performance_data[portfolio_id],performance_data[[#This Row],[portfolio_id]])</f>
        <v>44868</v>
      </c>
      <c r="O1778" s="15">
        <f>_xlfn.MAXIFS(performance_data[portfolio_value],performance_data[portfolio_id],performance_data[[#This Row],[portfolio_id]],performance_data[date],performance_data[[#This Row],[latest_date]])</f>
        <v>382479.65</v>
      </c>
      <c r="P1778" s="15">
        <f>_xlfn.MAXIFS(performance_data[portfolio_value],performance_data[portfolio_id],performance_data[[#This Row],[portfolio_id]],performance_data[date],performance_data[[#This Row],[starting_date]])</f>
        <v>336733</v>
      </c>
      <c r="Q1778" s="15">
        <f>performance_data[[#This Row],[latest_value]]-performance_data[[#This Row],[starting_value]]</f>
        <v>45746.650000000023</v>
      </c>
      <c r="R1778" s="15">
        <f>performance_data[[#This Row],[net_inflows]]-performance_data[[#This Row],[net_outflows]]</f>
        <v>-1900.98</v>
      </c>
      <c r="S1778" s="15" t="str">
        <f>IF(performance_data[[#This Row],[net_inflows]]&gt;AVERAGE(performance_data[net_inflows]),"High","Low")</f>
        <v>Low</v>
      </c>
      <c r="T1778" s="15">
        <f>AVERAGEIF(performance_data[inflow_flag],performance_data[[#This Row],[inflow_flag]],performance_data[return_percentage])</f>
        <v>5.0457846277021572</v>
      </c>
      <c r="U1778" s="17">
        <f>IF(performance_data[[#This Row],[return_percentage]]&lt;performance_data[[#This Row],[benchmark_return]],1,0)</f>
        <v>1</v>
      </c>
      <c r="V1778" s="17">
        <f>COUNTIFS(performance_data[portfolio_id],performance_data[[#This Row],[portfolio_id]])</f>
        <v>32</v>
      </c>
      <c r="W1778" s="17">
        <f>COUNTIFS(performance_data[portfolio_id],performance_data[[#This Row],[portfolio_id]],
          performance_data[return_flag],1)</f>
        <v>16</v>
      </c>
      <c r="X1778" s="15">
        <f>performance_data[[#This Row],[underperform_flag_count]]/performance_data[[#This Row],[totalportfoliocount]]</f>
        <v>0.5</v>
      </c>
    </row>
    <row r="1779" spans="1:24" x14ac:dyDescent="0.3">
      <c r="A1779">
        <v>4119</v>
      </c>
      <c r="B1779" s="1">
        <v>45360</v>
      </c>
      <c r="C1779">
        <v>302861.09000000003</v>
      </c>
      <c r="D1779">
        <v>0.72</v>
      </c>
      <c r="E1779">
        <v>0.68</v>
      </c>
      <c r="F1779">
        <v>3343.7</v>
      </c>
      <c r="G1779">
        <v>5148.88</v>
      </c>
      <c r="H1779" t="s">
        <v>2205</v>
      </c>
      <c r="I1779" t="s">
        <v>2206</v>
      </c>
      <c r="J1779">
        <v>3</v>
      </c>
      <c r="K1779" t="s">
        <v>2222</v>
      </c>
      <c r="L1779" t="str">
        <f>IF(performance_data[[#This Row],[return_percentage]]&gt;=performance_data[[#This Row],[benchmark_return]],"Higher","Lower")</f>
        <v>Higher</v>
      </c>
      <c r="M1779" s="14">
        <f xml:space="preserve"> _xlfn.MAXIFS(performance_data[date],performance_data[portfolio_id],performance_data[[#This Row],[portfolio_id]])</f>
        <v>45556</v>
      </c>
      <c r="N1779" s="14">
        <f xml:space="preserve"> _xlfn.MINIFS(performance_data[date],performance_data[portfolio_id],performance_data[[#This Row],[portfolio_id]])</f>
        <v>44868</v>
      </c>
      <c r="O1779" s="15">
        <f>_xlfn.MAXIFS(performance_data[portfolio_value],performance_data[portfolio_id],performance_data[[#This Row],[portfolio_id]],performance_data[date],performance_data[[#This Row],[latest_date]])</f>
        <v>382479.65</v>
      </c>
      <c r="P1779" s="15">
        <f>_xlfn.MAXIFS(performance_data[portfolio_value],performance_data[portfolio_id],performance_data[[#This Row],[portfolio_id]],performance_data[date],performance_data[[#This Row],[starting_date]])</f>
        <v>336733</v>
      </c>
      <c r="Q1779" s="15">
        <f>performance_data[[#This Row],[latest_value]]-performance_data[[#This Row],[starting_value]]</f>
        <v>45746.650000000023</v>
      </c>
      <c r="R1779" s="15">
        <f>performance_data[[#This Row],[net_inflows]]-performance_data[[#This Row],[net_outflows]]</f>
        <v>-1805.1800000000003</v>
      </c>
      <c r="S1779" s="15" t="str">
        <f>IF(performance_data[[#This Row],[net_inflows]]&gt;AVERAGE(performance_data[net_inflows]),"High","Low")</f>
        <v>Low</v>
      </c>
      <c r="T1779" s="15">
        <f>AVERAGEIF(performance_data[inflow_flag],performance_data[[#This Row],[inflow_flag]],performance_data[return_percentage])</f>
        <v>5.0457846277021572</v>
      </c>
      <c r="U1779" s="17">
        <f>IF(performance_data[[#This Row],[return_percentage]]&lt;performance_data[[#This Row],[benchmark_return]],1,0)</f>
        <v>0</v>
      </c>
      <c r="V1779" s="17">
        <f>COUNTIFS(performance_data[portfolio_id],performance_data[[#This Row],[portfolio_id]])</f>
        <v>32</v>
      </c>
      <c r="W1779" s="17">
        <f>COUNTIFS(performance_data[portfolio_id],performance_data[[#This Row],[portfolio_id]],
          performance_data[return_flag],1)</f>
        <v>16</v>
      </c>
      <c r="X1779" s="15">
        <f>performance_data[[#This Row],[underperform_flag_count]]/performance_data[[#This Row],[totalportfoliocount]]</f>
        <v>0.5</v>
      </c>
    </row>
    <row r="1780" spans="1:24" x14ac:dyDescent="0.3">
      <c r="A1780">
        <v>4119</v>
      </c>
      <c r="B1780" s="1">
        <v>45261</v>
      </c>
      <c r="C1780">
        <v>438636.57</v>
      </c>
      <c r="D1780">
        <v>-7.76</v>
      </c>
      <c r="E1780">
        <v>-7.58</v>
      </c>
      <c r="F1780">
        <v>15879.53</v>
      </c>
      <c r="G1780">
        <v>19166.05</v>
      </c>
      <c r="H1780" t="s">
        <v>2213</v>
      </c>
      <c r="I1780" t="s">
        <v>2217</v>
      </c>
      <c r="J1780">
        <v>12</v>
      </c>
      <c r="K1780" t="s">
        <v>2218</v>
      </c>
      <c r="L1780" t="str">
        <f>IF(performance_data[[#This Row],[return_percentage]]&gt;=performance_data[[#This Row],[benchmark_return]],"Higher","Lower")</f>
        <v>Lower</v>
      </c>
      <c r="M1780" s="14">
        <f xml:space="preserve"> _xlfn.MAXIFS(performance_data[date],performance_data[portfolio_id],performance_data[[#This Row],[portfolio_id]])</f>
        <v>45556</v>
      </c>
      <c r="N1780" s="14">
        <f xml:space="preserve"> _xlfn.MINIFS(performance_data[date],performance_data[portfolio_id],performance_data[[#This Row],[portfolio_id]])</f>
        <v>44868</v>
      </c>
      <c r="O1780" s="15">
        <f>_xlfn.MAXIFS(performance_data[portfolio_value],performance_data[portfolio_id],performance_data[[#This Row],[portfolio_id]],performance_data[date],performance_data[[#This Row],[latest_date]])</f>
        <v>382479.65</v>
      </c>
      <c r="P1780" s="15">
        <f>_xlfn.MAXIFS(performance_data[portfolio_value],performance_data[portfolio_id],performance_data[[#This Row],[portfolio_id]],performance_data[date],performance_data[[#This Row],[starting_date]])</f>
        <v>336733</v>
      </c>
      <c r="Q1780" s="15">
        <f>performance_data[[#This Row],[latest_value]]-performance_data[[#This Row],[starting_value]]</f>
        <v>45746.650000000023</v>
      </c>
      <c r="R1780" s="15">
        <f>performance_data[[#This Row],[net_inflows]]-performance_data[[#This Row],[net_outflows]]</f>
        <v>-3286.5199999999986</v>
      </c>
      <c r="S1780" s="15" t="str">
        <f>IF(performance_data[[#This Row],[net_inflows]]&gt;AVERAGE(performance_data[net_inflows]),"High","Low")</f>
        <v>High</v>
      </c>
      <c r="T1780" s="15">
        <f>AVERAGEIF(performance_data[inflow_flag],performance_data[[#This Row],[inflow_flag]],performance_data[return_percentage])</f>
        <v>4.8467905675459724</v>
      </c>
      <c r="U1780" s="17">
        <f>IF(performance_data[[#This Row],[return_percentage]]&lt;performance_data[[#This Row],[benchmark_return]],1,0)</f>
        <v>1</v>
      </c>
      <c r="V1780" s="17">
        <f>COUNTIFS(performance_data[portfolio_id],performance_data[[#This Row],[portfolio_id]])</f>
        <v>32</v>
      </c>
      <c r="W1780" s="17">
        <f>COUNTIFS(performance_data[portfolio_id],performance_data[[#This Row],[portfolio_id]],
          performance_data[return_flag],1)</f>
        <v>16</v>
      </c>
      <c r="X1780" s="15">
        <f>performance_data[[#This Row],[underperform_flag_count]]/performance_data[[#This Row],[totalportfoliocount]]</f>
        <v>0.5</v>
      </c>
    </row>
    <row r="1781" spans="1:24" x14ac:dyDescent="0.3">
      <c r="A1781">
        <v>4119</v>
      </c>
      <c r="B1781" s="1">
        <v>45542</v>
      </c>
      <c r="C1781">
        <v>124852.86</v>
      </c>
      <c r="D1781">
        <v>-5.66</v>
      </c>
      <c r="E1781">
        <v>-5.57</v>
      </c>
      <c r="F1781">
        <v>2727.35</v>
      </c>
      <c r="G1781">
        <v>8160.18</v>
      </c>
      <c r="H1781" t="s">
        <v>2205</v>
      </c>
      <c r="I1781" t="s">
        <v>2209</v>
      </c>
      <c r="J1781">
        <v>9</v>
      </c>
      <c r="K1781" t="s">
        <v>2221</v>
      </c>
      <c r="L1781" t="str">
        <f>IF(performance_data[[#This Row],[return_percentage]]&gt;=performance_data[[#This Row],[benchmark_return]],"Higher","Lower")</f>
        <v>Lower</v>
      </c>
      <c r="M1781" s="14">
        <f xml:space="preserve"> _xlfn.MAXIFS(performance_data[date],performance_data[portfolio_id],performance_data[[#This Row],[portfolio_id]])</f>
        <v>45556</v>
      </c>
      <c r="N1781" s="14">
        <f xml:space="preserve"> _xlfn.MINIFS(performance_data[date],performance_data[portfolio_id],performance_data[[#This Row],[portfolio_id]])</f>
        <v>44868</v>
      </c>
      <c r="O1781" s="15">
        <f>_xlfn.MAXIFS(performance_data[portfolio_value],performance_data[portfolio_id],performance_data[[#This Row],[portfolio_id]],performance_data[date],performance_data[[#This Row],[latest_date]])</f>
        <v>382479.65</v>
      </c>
      <c r="P1781" s="15">
        <f>_xlfn.MAXIFS(performance_data[portfolio_value],performance_data[portfolio_id],performance_data[[#This Row],[portfolio_id]],performance_data[date],performance_data[[#This Row],[starting_date]])</f>
        <v>336733</v>
      </c>
      <c r="Q1781" s="15">
        <f>performance_data[[#This Row],[latest_value]]-performance_data[[#This Row],[starting_value]]</f>
        <v>45746.650000000023</v>
      </c>
      <c r="R1781" s="15">
        <f>performance_data[[#This Row],[net_inflows]]-performance_data[[#This Row],[net_outflows]]</f>
        <v>-5432.83</v>
      </c>
      <c r="S1781" s="15" t="str">
        <f>IF(performance_data[[#This Row],[net_inflows]]&gt;AVERAGE(performance_data[net_inflows]),"High","Low")</f>
        <v>Low</v>
      </c>
      <c r="T1781" s="15">
        <f>AVERAGEIF(performance_data[inflow_flag],performance_data[[#This Row],[inflow_flag]],performance_data[return_percentage])</f>
        <v>5.0457846277021572</v>
      </c>
      <c r="U1781" s="17">
        <f>IF(performance_data[[#This Row],[return_percentage]]&lt;performance_data[[#This Row],[benchmark_return]],1,0)</f>
        <v>1</v>
      </c>
      <c r="V1781" s="17">
        <f>COUNTIFS(performance_data[portfolio_id],performance_data[[#This Row],[portfolio_id]])</f>
        <v>32</v>
      </c>
      <c r="W1781" s="17">
        <f>COUNTIFS(performance_data[portfolio_id],performance_data[[#This Row],[portfolio_id]],
          performance_data[return_flag],1)</f>
        <v>16</v>
      </c>
      <c r="X1781" s="15">
        <f>performance_data[[#This Row],[underperform_flag_count]]/performance_data[[#This Row],[totalportfoliocount]]</f>
        <v>0.5</v>
      </c>
    </row>
    <row r="1782" spans="1:24" x14ac:dyDescent="0.3">
      <c r="A1782">
        <v>4119</v>
      </c>
      <c r="B1782" s="1">
        <v>45149</v>
      </c>
      <c r="C1782">
        <v>448788.54</v>
      </c>
      <c r="D1782">
        <v>7.53</v>
      </c>
      <c r="E1782">
        <v>7.5</v>
      </c>
      <c r="F1782">
        <v>18843.91</v>
      </c>
      <c r="G1782">
        <v>4062.68</v>
      </c>
      <c r="H1782" t="s">
        <v>2213</v>
      </c>
      <c r="I1782" t="s">
        <v>2209</v>
      </c>
      <c r="J1782">
        <v>8</v>
      </c>
      <c r="K1782" t="s">
        <v>2214</v>
      </c>
      <c r="L1782" t="str">
        <f>IF(performance_data[[#This Row],[return_percentage]]&gt;=performance_data[[#This Row],[benchmark_return]],"Higher","Lower")</f>
        <v>Higher</v>
      </c>
      <c r="M1782" s="14">
        <f xml:space="preserve"> _xlfn.MAXIFS(performance_data[date],performance_data[portfolio_id],performance_data[[#This Row],[portfolio_id]])</f>
        <v>45556</v>
      </c>
      <c r="N1782" s="14">
        <f xml:space="preserve"> _xlfn.MINIFS(performance_data[date],performance_data[portfolio_id],performance_data[[#This Row],[portfolio_id]])</f>
        <v>44868</v>
      </c>
      <c r="O1782" s="15">
        <f>_xlfn.MAXIFS(performance_data[portfolio_value],performance_data[portfolio_id],performance_data[[#This Row],[portfolio_id]],performance_data[date],performance_data[[#This Row],[latest_date]])</f>
        <v>382479.65</v>
      </c>
      <c r="P1782" s="15">
        <f>_xlfn.MAXIFS(performance_data[portfolio_value],performance_data[portfolio_id],performance_data[[#This Row],[portfolio_id]],performance_data[date],performance_data[[#This Row],[starting_date]])</f>
        <v>336733</v>
      </c>
      <c r="Q1782" s="15">
        <f>performance_data[[#This Row],[latest_value]]-performance_data[[#This Row],[starting_value]]</f>
        <v>45746.650000000023</v>
      </c>
      <c r="R1782" s="15">
        <f>performance_data[[#This Row],[net_inflows]]-performance_data[[#This Row],[net_outflows]]</f>
        <v>14781.23</v>
      </c>
      <c r="S1782" s="15" t="str">
        <f>IF(performance_data[[#This Row],[net_inflows]]&gt;AVERAGE(performance_data[net_inflows]),"High","Low")</f>
        <v>High</v>
      </c>
      <c r="T1782" s="15">
        <f>AVERAGEIF(performance_data[inflow_flag],performance_data[[#This Row],[inflow_flag]],performance_data[return_percentage])</f>
        <v>4.8467905675459724</v>
      </c>
      <c r="U1782" s="17">
        <f>IF(performance_data[[#This Row],[return_percentage]]&lt;performance_data[[#This Row],[benchmark_return]],1,0)</f>
        <v>0</v>
      </c>
      <c r="V1782" s="17">
        <f>COUNTIFS(performance_data[portfolio_id],performance_data[[#This Row],[portfolio_id]])</f>
        <v>32</v>
      </c>
      <c r="W1782" s="17">
        <f>COUNTIFS(performance_data[portfolio_id],performance_data[[#This Row],[portfolio_id]],
          performance_data[return_flag],1)</f>
        <v>16</v>
      </c>
      <c r="X1782" s="15">
        <f>performance_data[[#This Row],[underperform_flag_count]]/performance_data[[#This Row],[totalportfoliocount]]</f>
        <v>0.5</v>
      </c>
    </row>
    <row r="1783" spans="1:24" x14ac:dyDescent="0.3">
      <c r="A1783">
        <v>4119</v>
      </c>
      <c r="B1783" s="1">
        <v>44868</v>
      </c>
      <c r="C1783">
        <v>336733</v>
      </c>
      <c r="D1783">
        <v>12.62</v>
      </c>
      <c r="E1783">
        <v>13.26</v>
      </c>
      <c r="F1783">
        <v>17203.240000000002</v>
      </c>
      <c r="G1783">
        <v>3975.43</v>
      </c>
      <c r="H1783" t="s">
        <v>2220</v>
      </c>
      <c r="I1783" t="s">
        <v>2217</v>
      </c>
      <c r="J1783">
        <v>11</v>
      </c>
      <c r="K1783" t="s">
        <v>2219</v>
      </c>
      <c r="L1783" t="str">
        <f>IF(performance_data[[#This Row],[return_percentage]]&gt;=performance_data[[#This Row],[benchmark_return]],"Higher","Lower")</f>
        <v>Lower</v>
      </c>
      <c r="M1783" s="14">
        <f xml:space="preserve"> _xlfn.MAXIFS(performance_data[date],performance_data[portfolio_id],performance_data[[#This Row],[portfolio_id]])</f>
        <v>45556</v>
      </c>
      <c r="N1783" s="14">
        <f xml:space="preserve"> _xlfn.MINIFS(performance_data[date],performance_data[portfolio_id],performance_data[[#This Row],[portfolio_id]])</f>
        <v>44868</v>
      </c>
      <c r="O1783" s="15">
        <f>_xlfn.MAXIFS(performance_data[portfolio_value],performance_data[portfolio_id],performance_data[[#This Row],[portfolio_id]],performance_data[date],performance_data[[#This Row],[latest_date]])</f>
        <v>382479.65</v>
      </c>
      <c r="P1783" s="15">
        <f>_xlfn.MAXIFS(performance_data[portfolio_value],performance_data[portfolio_id],performance_data[[#This Row],[portfolio_id]],performance_data[date],performance_data[[#This Row],[starting_date]])</f>
        <v>336733</v>
      </c>
      <c r="Q1783" s="15">
        <f>performance_data[[#This Row],[latest_value]]-performance_data[[#This Row],[starting_value]]</f>
        <v>45746.650000000023</v>
      </c>
      <c r="R1783" s="15">
        <f>performance_data[[#This Row],[net_inflows]]-performance_data[[#This Row],[net_outflows]]</f>
        <v>13227.810000000001</v>
      </c>
      <c r="S1783" s="15" t="str">
        <f>IF(performance_data[[#This Row],[net_inflows]]&gt;AVERAGE(performance_data[net_inflows]),"High","Low")</f>
        <v>High</v>
      </c>
      <c r="T1783" s="15">
        <f>AVERAGEIF(performance_data[inflow_flag],performance_data[[#This Row],[inflow_flag]],performance_data[return_percentage])</f>
        <v>4.8467905675459724</v>
      </c>
      <c r="U1783" s="17">
        <f>IF(performance_data[[#This Row],[return_percentage]]&lt;performance_data[[#This Row],[benchmark_return]],1,0)</f>
        <v>1</v>
      </c>
      <c r="V1783" s="17">
        <f>COUNTIFS(performance_data[portfolio_id],performance_data[[#This Row],[portfolio_id]])</f>
        <v>32</v>
      </c>
      <c r="W1783" s="17">
        <f>COUNTIFS(performance_data[portfolio_id],performance_data[[#This Row],[portfolio_id]],
          performance_data[return_flag],1)</f>
        <v>16</v>
      </c>
      <c r="X1783" s="15">
        <f>performance_data[[#This Row],[underperform_flag_count]]/performance_data[[#This Row],[totalportfoliocount]]</f>
        <v>0.5</v>
      </c>
    </row>
    <row r="1784" spans="1:24" x14ac:dyDescent="0.3">
      <c r="A1784">
        <v>4119</v>
      </c>
      <c r="B1784" s="1">
        <v>45511</v>
      </c>
      <c r="C1784">
        <v>197597.58</v>
      </c>
      <c r="D1784">
        <v>3.12</v>
      </c>
      <c r="E1784">
        <v>2.52</v>
      </c>
      <c r="F1784">
        <v>6052.23</v>
      </c>
      <c r="G1784">
        <v>11419.63</v>
      </c>
      <c r="H1784" t="s">
        <v>2205</v>
      </c>
      <c r="I1784" t="s">
        <v>2209</v>
      </c>
      <c r="J1784">
        <v>8</v>
      </c>
      <c r="K1784" t="s">
        <v>2214</v>
      </c>
      <c r="L1784" t="str">
        <f>IF(performance_data[[#This Row],[return_percentage]]&gt;=performance_data[[#This Row],[benchmark_return]],"Higher","Lower")</f>
        <v>Higher</v>
      </c>
      <c r="M1784" s="14">
        <f xml:space="preserve"> _xlfn.MAXIFS(performance_data[date],performance_data[portfolio_id],performance_data[[#This Row],[portfolio_id]])</f>
        <v>45556</v>
      </c>
      <c r="N1784" s="14">
        <f xml:space="preserve"> _xlfn.MINIFS(performance_data[date],performance_data[portfolio_id],performance_data[[#This Row],[portfolio_id]])</f>
        <v>44868</v>
      </c>
      <c r="O1784" s="15">
        <f>_xlfn.MAXIFS(performance_data[portfolio_value],performance_data[portfolio_id],performance_data[[#This Row],[portfolio_id]],performance_data[date],performance_data[[#This Row],[latest_date]])</f>
        <v>382479.65</v>
      </c>
      <c r="P1784" s="15">
        <f>_xlfn.MAXIFS(performance_data[portfolio_value],performance_data[portfolio_id],performance_data[[#This Row],[portfolio_id]],performance_data[date],performance_data[[#This Row],[starting_date]])</f>
        <v>336733</v>
      </c>
      <c r="Q1784" s="15">
        <f>performance_data[[#This Row],[latest_value]]-performance_data[[#This Row],[starting_value]]</f>
        <v>45746.650000000023</v>
      </c>
      <c r="R1784" s="15">
        <f>performance_data[[#This Row],[net_inflows]]-performance_data[[#This Row],[net_outflows]]</f>
        <v>-5367.4</v>
      </c>
      <c r="S1784" s="15" t="str">
        <f>IF(performance_data[[#This Row],[net_inflows]]&gt;AVERAGE(performance_data[net_inflows]),"High","Low")</f>
        <v>Low</v>
      </c>
      <c r="T1784" s="15">
        <f>AVERAGEIF(performance_data[inflow_flag],performance_data[[#This Row],[inflow_flag]],performance_data[return_percentage])</f>
        <v>5.0457846277021572</v>
      </c>
      <c r="U1784" s="17">
        <f>IF(performance_data[[#This Row],[return_percentage]]&lt;performance_data[[#This Row],[benchmark_return]],1,0)</f>
        <v>0</v>
      </c>
      <c r="V1784" s="17">
        <f>COUNTIFS(performance_data[portfolio_id],performance_data[[#This Row],[portfolio_id]])</f>
        <v>32</v>
      </c>
      <c r="W1784" s="17">
        <f>COUNTIFS(performance_data[portfolio_id],performance_data[[#This Row],[portfolio_id]],
          performance_data[return_flag],1)</f>
        <v>16</v>
      </c>
      <c r="X1784" s="15">
        <f>performance_data[[#This Row],[underperform_flag_count]]/performance_data[[#This Row],[totalportfoliocount]]</f>
        <v>0.5</v>
      </c>
    </row>
    <row r="1785" spans="1:24" x14ac:dyDescent="0.3">
      <c r="A1785">
        <v>4119</v>
      </c>
      <c r="B1785" s="1">
        <v>44898</v>
      </c>
      <c r="C1785">
        <v>391249.09</v>
      </c>
      <c r="D1785">
        <v>-4.95</v>
      </c>
      <c r="E1785">
        <v>-5</v>
      </c>
      <c r="F1785">
        <v>12355.59</v>
      </c>
      <c r="G1785">
        <v>4470.28</v>
      </c>
      <c r="H1785" t="s">
        <v>2220</v>
      </c>
      <c r="I1785" t="s">
        <v>2217</v>
      </c>
      <c r="J1785">
        <v>12</v>
      </c>
      <c r="K1785" t="s">
        <v>2218</v>
      </c>
      <c r="L1785" t="str">
        <f>IF(performance_data[[#This Row],[return_percentage]]&gt;=performance_data[[#This Row],[benchmark_return]],"Higher","Lower")</f>
        <v>Higher</v>
      </c>
      <c r="M1785" s="14">
        <f xml:space="preserve"> _xlfn.MAXIFS(performance_data[date],performance_data[portfolio_id],performance_data[[#This Row],[portfolio_id]])</f>
        <v>45556</v>
      </c>
      <c r="N1785" s="14">
        <f xml:space="preserve"> _xlfn.MINIFS(performance_data[date],performance_data[portfolio_id],performance_data[[#This Row],[portfolio_id]])</f>
        <v>44868</v>
      </c>
      <c r="O1785" s="15">
        <f>_xlfn.MAXIFS(performance_data[portfolio_value],performance_data[portfolio_id],performance_data[[#This Row],[portfolio_id]],performance_data[date],performance_data[[#This Row],[latest_date]])</f>
        <v>382479.65</v>
      </c>
      <c r="P1785" s="15">
        <f>_xlfn.MAXIFS(performance_data[portfolio_value],performance_data[portfolio_id],performance_data[[#This Row],[portfolio_id]],performance_data[date],performance_data[[#This Row],[starting_date]])</f>
        <v>336733</v>
      </c>
      <c r="Q1785" s="15">
        <f>performance_data[[#This Row],[latest_value]]-performance_data[[#This Row],[starting_value]]</f>
        <v>45746.650000000023</v>
      </c>
      <c r="R1785" s="15">
        <f>performance_data[[#This Row],[net_inflows]]-performance_data[[#This Row],[net_outflows]]</f>
        <v>7885.31</v>
      </c>
      <c r="S1785" s="15" t="str">
        <f>IF(performance_data[[#This Row],[net_inflows]]&gt;AVERAGE(performance_data[net_inflows]),"High","Low")</f>
        <v>High</v>
      </c>
      <c r="T1785" s="15">
        <f>AVERAGEIF(performance_data[inflow_flag],performance_data[[#This Row],[inflow_flag]],performance_data[return_percentage])</f>
        <v>4.8467905675459724</v>
      </c>
      <c r="U1785" s="17">
        <f>IF(performance_data[[#This Row],[return_percentage]]&lt;performance_data[[#This Row],[benchmark_return]],1,0)</f>
        <v>0</v>
      </c>
      <c r="V1785" s="17">
        <f>COUNTIFS(performance_data[portfolio_id],performance_data[[#This Row],[portfolio_id]])</f>
        <v>32</v>
      </c>
      <c r="W1785" s="17">
        <f>COUNTIFS(performance_data[portfolio_id],performance_data[[#This Row],[portfolio_id]],
          performance_data[return_flag],1)</f>
        <v>16</v>
      </c>
      <c r="X1785" s="15">
        <f>performance_data[[#This Row],[underperform_flag_count]]/performance_data[[#This Row],[totalportfoliocount]]</f>
        <v>0.5</v>
      </c>
    </row>
    <row r="1786" spans="1:24" x14ac:dyDescent="0.3">
      <c r="A1786">
        <v>4119</v>
      </c>
      <c r="B1786" s="1">
        <v>45479</v>
      </c>
      <c r="C1786">
        <v>466237.86</v>
      </c>
      <c r="D1786">
        <v>-8.6</v>
      </c>
      <c r="E1786">
        <v>-8.1199999999999992</v>
      </c>
      <c r="F1786">
        <v>16749.02</v>
      </c>
      <c r="G1786">
        <v>10374.07</v>
      </c>
      <c r="H1786" t="s">
        <v>2205</v>
      </c>
      <c r="I1786" t="s">
        <v>2209</v>
      </c>
      <c r="J1786">
        <v>7</v>
      </c>
      <c r="K1786" t="s">
        <v>2210</v>
      </c>
      <c r="L1786" t="str">
        <f>IF(performance_data[[#This Row],[return_percentage]]&gt;=performance_data[[#This Row],[benchmark_return]],"Higher","Lower")</f>
        <v>Lower</v>
      </c>
      <c r="M1786" s="14">
        <f xml:space="preserve"> _xlfn.MAXIFS(performance_data[date],performance_data[portfolio_id],performance_data[[#This Row],[portfolio_id]])</f>
        <v>45556</v>
      </c>
      <c r="N1786" s="14">
        <f xml:space="preserve"> _xlfn.MINIFS(performance_data[date],performance_data[portfolio_id],performance_data[[#This Row],[portfolio_id]])</f>
        <v>44868</v>
      </c>
      <c r="O1786" s="15">
        <f>_xlfn.MAXIFS(performance_data[portfolio_value],performance_data[portfolio_id],performance_data[[#This Row],[portfolio_id]],performance_data[date],performance_data[[#This Row],[latest_date]])</f>
        <v>382479.65</v>
      </c>
      <c r="P1786" s="15">
        <f>_xlfn.MAXIFS(performance_data[portfolio_value],performance_data[portfolio_id],performance_data[[#This Row],[portfolio_id]],performance_data[date],performance_data[[#This Row],[starting_date]])</f>
        <v>336733</v>
      </c>
      <c r="Q1786" s="15">
        <f>performance_data[[#This Row],[latest_value]]-performance_data[[#This Row],[starting_value]]</f>
        <v>45746.650000000023</v>
      </c>
      <c r="R1786" s="15">
        <f>performance_data[[#This Row],[net_inflows]]-performance_data[[#This Row],[net_outflows]]</f>
        <v>6374.9500000000007</v>
      </c>
      <c r="S1786" s="15" t="str">
        <f>IF(performance_data[[#This Row],[net_inflows]]&gt;AVERAGE(performance_data[net_inflows]),"High","Low")</f>
        <v>High</v>
      </c>
      <c r="T1786" s="15">
        <f>AVERAGEIF(performance_data[inflow_flag],performance_data[[#This Row],[inflow_flag]],performance_data[return_percentage])</f>
        <v>4.8467905675459724</v>
      </c>
      <c r="U1786" s="17">
        <f>IF(performance_data[[#This Row],[return_percentage]]&lt;performance_data[[#This Row],[benchmark_return]],1,0)</f>
        <v>1</v>
      </c>
      <c r="V1786" s="17">
        <f>COUNTIFS(performance_data[portfolio_id],performance_data[[#This Row],[portfolio_id]])</f>
        <v>32</v>
      </c>
      <c r="W1786" s="17">
        <f>COUNTIFS(performance_data[portfolio_id],performance_data[[#This Row],[portfolio_id]],
          performance_data[return_flag],1)</f>
        <v>16</v>
      </c>
      <c r="X1786" s="15">
        <f>performance_data[[#This Row],[underperform_flag_count]]/performance_data[[#This Row],[totalportfoliocount]]</f>
        <v>0.5</v>
      </c>
    </row>
    <row r="1787" spans="1:24" x14ac:dyDescent="0.3">
      <c r="A1787">
        <v>4119</v>
      </c>
      <c r="B1787" s="1">
        <v>44998</v>
      </c>
      <c r="C1787">
        <v>423352.21</v>
      </c>
      <c r="D1787">
        <v>12.25</v>
      </c>
      <c r="E1787">
        <v>13.9</v>
      </c>
      <c r="F1787">
        <v>8623.4</v>
      </c>
      <c r="G1787">
        <v>4787.74</v>
      </c>
      <c r="H1787" t="s">
        <v>2213</v>
      </c>
      <c r="I1787" t="s">
        <v>2206</v>
      </c>
      <c r="J1787">
        <v>3</v>
      </c>
      <c r="K1787" t="s">
        <v>2222</v>
      </c>
      <c r="L1787" t="str">
        <f>IF(performance_data[[#This Row],[return_percentage]]&gt;=performance_data[[#This Row],[benchmark_return]],"Higher","Lower")</f>
        <v>Lower</v>
      </c>
      <c r="M1787" s="14">
        <f xml:space="preserve"> _xlfn.MAXIFS(performance_data[date],performance_data[portfolio_id],performance_data[[#This Row],[portfolio_id]])</f>
        <v>45556</v>
      </c>
      <c r="N1787" s="14">
        <f xml:space="preserve"> _xlfn.MINIFS(performance_data[date],performance_data[portfolio_id],performance_data[[#This Row],[portfolio_id]])</f>
        <v>44868</v>
      </c>
      <c r="O1787" s="15">
        <f>_xlfn.MAXIFS(performance_data[portfolio_value],performance_data[portfolio_id],performance_data[[#This Row],[portfolio_id]],performance_data[date],performance_data[[#This Row],[latest_date]])</f>
        <v>382479.65</v>
      </c>
      <c r="P1787" s="15">
        <f>_xlfn.MAXIFS(performance_data[portfolio_value],performance_data[portfolio_id],performance_data[[#This Row],[portfolio_id]],performance_data[date],performance_data[[#This Row],[starting_date]])</f>
        <v>336733</v>
      </c>
      <c r="Q1787" s="15">
        <f>performance_data[[#This Row],[latest_value]]-performance_data[[#This Row],[starting_value]]</f>
        <v>45746.650000000023</v>
      </c>
      <c r="R1787" s="15">
        <f>performance_data[[#This Row],[net_inflows]]-performance_data[[#This Row],[net_outflows]]</f>
        <v>3835.66</v>
      </c>
      <c r="S1787" s="15" t="str">
        <f>IF(performance_data[[#This Row],[net_inflows]]&gt;AVERAGE(performance_data[net_inflows]),"High","Low")</f>
        <v>Low</v>
      </c>
      <c r="T1787" s="15">
        <f>AVERAGEIF(performance_data[inflow_flag],performance_data[[#This Row],[inflow_flag]],performance_data[return_percentage])</f>
        <v>5.0457846277021572</v>
      </c>
      <c r="U1787" s="17">
        <f>IF(performance_data[[#This Row],[return_percentage]]&lt;performance_data[[#This Row],[benchmark_return]],1,0)</f>
        <v>1</v>
      </c>
      <c r="V1787" s="17">
        <f>COUNTIFS(performance_data[portfolio_id],performance_data[[#This Row],[portfolio_id]])</f>
        <v>32</v>
      </c>
      <c r="W1787" s="17">
        <f>COUNTIFS(performance_data[portfolio_id],performance_data[[#This Row],[portfolio_id]],
          performance_data[return_flag],1)</f>
        <v>16</v>
      </c>
      <c r="X1787" s="15">
        <f>performance_data[[#This Row],[underperform_flag_count]]/performance_data[[#This Row],[totalportfoliocount]]</f>
        <v>0.5</v>
      </c>
    </row>
    <row r="1788" spans="1:24" x14ac:dyDescent="0.3">
      <c r="A1788">
        <v>4157</v>
      </c>
      <c r="B1788" s="1">
        <v>45076</v>
      </c>
      <c r="C1788">
        <v>27561.22</v>
      </c>
      <c r="D1788">
        <v>5.13</v>
      </c>
      <c r="E1788">
        <v>4.41</v>
      </c>
      <c r="F1788">
        <v>4096.6400000000003</v>
      </c>
      <c r="G1788">
        <v>173.37</v>
      </c>
      <c r="H1788" t="s">
        <v>2213</v>
      </c>
      <c r="I1788" t="s">
        <v>2211</v>
      </c>
      <c r="J1788">
        <v>5</v>
      </c>
      <c r="K1788" t="s">
        <v>2223</v>
      </c>
      <c r="L1788" t="str">
        <f>IF(performance_data[[#This Row],[return_percentage]]&gt;=performance_data[[#This Row],[benchmark_return]],"Higher","Lower")</f>
        <v>Higher</v>
      </c>
      <c r="M1788" s="14">
        <f xml:space="preserve"> _xlfn.MAXIFS(performance_data[date],performance_data[portfolio_id],performance_data[[#This Row],[portfolio_id]])</f>
        <v>45542</v>
      </c>
      <c r="N1788" s="14">
        <f xml:space="preserve"> _xlfn.MINIFS(performance_data[date],performance_data[portfolio_id],performance_data[[#This Row],[portfolio_id]])</f>
        <v>44839</v>
      </c>
      <c r="O1788" s="15">
        <f>_xlfn.MAXIFS(performance_data[portfolio_value],performance_data[portfolio_id],performance_data[[#This Row],[portfolio_id]],performance_data[date],performance_data[[#This Row],[latest_date]])</f>
        <v>74592.429999999993</v>
      </c>
      <c r="P1788" s="15">
        <f>_xlfn.MAXIFS(performance_data[portfolio_value],performance_data[portfolio_id],performance_data[[#This Row],[portfolio_id]],performance_data[date],performance_data[[#This Row],[starting_date]])</f>
        <v>299964.88</v>
      </c>
      <c r="Q1788" s="15">
        <f>performance_data[[#This Row],[latest_value]]-performance_data[[#This Row],[starting_value]]</f>
        <v>-225372.45</v>
      </c>
      <c r="R1788" s="15">
        <f>performance_data[[#This Row],[net_inflows]]-performance_data[[#This Row],[net_outflows]]</f>
        <v>3923.2700000000004</v>
      </c>
      <c r="S1788" s="15" t="str">
        <f>IF(performance_data[[#This Row],[net_inflows]]&gt;AVERAGE(performance_data[net_inflows]),"High","Low")</f>
        <v>Low</v>
      </c>
      <c r="T1788" s="15">
        <f>AVERAGEIF(performance_data[inflow_flag],performance_data[[#This Row],[inflow_flag]],performance_data[return_percentage])</f>
        <v>5.0457846277021572</v>
      </c>
      <c r="U1788" s="17">
        <f>IF(performance_data[[#This Row],[return_percentage]]&lt;performance_data[[#This Row],[benchmark_return]],1,0)</f>
        <v>0</v>
      </c>
      <c r="V1788" s="17">
        <f>COUNTIFS(performance_data[portfolio_id],performance_data[[#This Row],[portfolio_id]])</f>
        <v>26</v>
      </c>
      <c r="W1788" s="17">
        <f>COUNTIFS(performance_data[portfolio_id],performance_data[[#This Row],[portfolio_id]],
          performance_data[return_flag],1)</f>
        <v>7</v>
      </c>
      <c r="X1788" s="15">
        <f>performance_data[[#This Row],[underperform_flag_count]]/performance_data[[#This Row],[totalportfoliocount]]</f>
        <v>0.26923076923076922</v>
      </c>
    </row>
    <row r="1789" spans="1:24" x14ac:dyDescent="0.3">
      <c r="A1789">
        <v>4157</v>
      </c>
      <c r="B1789" s="1">
        <v>45542</v>
      </c>
      <c r="C1789">
        <v>74592.429999999993</v>
      </c>
      <c r="D1789">
        <v>-7.31</v>
      </c>
      <c r="E1789">
        <v>-6.89</v>
      </c>
      <c r="F1789">
        <v>5470.27</v>
      </c>
      <c r="G1789">
        <v>19033.86</v>
      </c>
      <c r="H1789" t="s">
        <v>2205</v>
      </c>
      <c r="I1789" t="s">
        <v>2209</v>
      </c>
      <c r="J1789">
        <v>9</v>
      </c>
      <c r="K1789" t="s">
        <v>2221</v>
      </c>
      <c r="L1789" t="str">
        <f>IF(performance_data[[#This Row],[return_percentage]]&gt;=performance_data[[#This Row],[benchmark_return]],"Higher","Lower")</f>
        <v>Lower</v>
      </c>
      <c r="M1789" s="14">
        <f xml:space="preserve"> _xlfn.MAXIFS(performance_data[date],performance_data[portfolio_id],performance_data[[#This Row],[portfolio_id]])</f>
        <v>45542</v>
      </c>
      <c r="N1789" s="14">
        <f xml:space="preserve"> _xlfn.MINIFS(performance_data[date],performance_data[portfolio_id],performance_data[[#This Row],[portfolio_id]])</f>
        <v>44839</v>
      </c>
      <c r="O1789" s="15">
        <f>_xlfn.MAXIFS(performance_data[portfolio_value],performance_data[portfolio_id],performance_data[[#This Row],[portfolio_id]],performance_data[date],performance_data[[#This Row],[latest_date]])</f>
        <v>74592.429999999993</v>
      </c>
      <c r="P1789" s="15">
        <f>_xlfn.MAXIFS(performance_data[portfolio_value],performance_data[portfolio_id],performance_data[[#This Row],[portfolio_id]],performance_data[date],performance_data[[#This Row],[starting_date]])</f>
        <v>299964.88</v>
      </c>
      <c r="Q1789" s="15">
        <f>performance_data[[#This Row],[latest_value]]-performance_data[[#This Row],[starting_value]]</f>
        <v>-225372.45</v>
      </c>
      <c r="R1789" s="15">
        <f>performance_data[[#This Row],[net_inflows]]-performance_data[[#This Row],[net_outflows]]</f>
        <v>-13563.59</v>
      </c>
      <c r="S1789" s="15" t="str">
        <f>IF(performance_data[[#This Row],[net_inflows]]&gt;AVERAGE(performance_data[net_inflows]),"High","Low")</f>
        <v>Low</v>
      </c>
      <c r="T1789" s="15">
        <f>AVERAGEIF(performance_data[inflow_flag],performance_data[[#This Row],[inflow_flag]],performance_data[return_percentage])</f>
        <v>5.0457846277021572</v>
      </c>
      <c r="U1789" s="17">
        <f>IF(performance_data[[#This Row],[return_percentage]]&lt;performance_data[[#This Row],[benchmark_return]],1,0)</f>
        <v>1</v>
      </c>
      <c r="V1789" s="17">
        <f>COUNTIFS(performance_data[portfolio_id],performance_data[[#This Row],[portfolio_id]])</f>
        <v>26</v>
      </c>
      <c r="W1789" s="17">
        <f>COUNTIFS(performance_data[portfolio_id],performance_data[[#This Row],[portfolio_id]],
          performance_data[return_flag],1)</f>
        <v>7</v>
      </c>
      <c r="X1789" s="15">
        <f>performance_data[[#This Row],[underperform_flag_count]]/performance_data[[#This Row],[totalportfoliocount]]</f>
        <v>0.26923076923076922</v>
      </c>
    </row>
    <row r="1790" spans="1:24" x14ac:dyDescent="0.3">
      <c r="A1790">
        <v>4157</v>
      </c>
      <c r="B1790" s="1">
        <v>45497</v>
      </c>
      <c r="C1790">
        <v>416506.05</v>
      </c>
      <c r="D1790">
        <v>1.1100000000000001</v>
      </c>
      <c r="E1790">
        <v>1.24</v>
      </c>
      <c r="F1790">
        <v>11876.09</v>
      </c>
      <c r="G1790">
        <v>16110.07</v>
      </c>
      <c r="H1790" t="s">
        <v>2205</v>
      </c>
      <c r="I1790" t="s">
        <v>2209</v>
      </c>
      <c r="J1790">
        <v>7</v>
      </c>
      <c r="K1790" t="s">
        <v>2210</v>
      </c>
      <c r="L1790" t="str">
        <f>IF(performance_data[[#This Row],[return_percentage]]&gt;=performance_data[[#This Row],[benchmark_return]],"Higher","Lower")</f>
        <v>Lower</v>
      </c>
      <c r="M1790" s="14">
        <f xml:space="preserve"> _xlfn.MAXIFS(performance_data[date],performance_data[portfolio_id],performance_data[[#This Row],[portfolio_id]])</f>
        <v>45542</v>
      </c>
      <c r="N1790" s="14">
        <f xml:space="preserve"> _xlfn.MINIFS(performance_data[date],performance_data[portfolio_id],performance_data[[#This Row],[portfolio_id]])</f>
        <v>44839</v>
      </c>
      <c r="O1790" s="15">
        <f>_xlfn.MAXIFS(performance_data[portfolio_value],performance_data[portfolio_id],performance_data[[#This Row],[portfolio_id]],performance_data[date],performance_data[[#This Row],[latest_date]])</f>
        <v>74592.429999999993</v>
      </c>
      <c r="P1790" s="15">
        <f>_xlfn.MAXIFS(performance_data[portfolio_value],performance_data[portfolio_id],performance_data[[#This Row],[portfolio_id]],performance_data[date],performance_data[[#This Row],[starting_date]])</f>
        <v>299964.88</v>
      </c>
      <c r="Q1790" s="15">
        <f>performance_data[[#This Row],[latest_value]]-performance_data[[#This Row],[starting_value]]</f>
        <v>-225372.45</v>
      </c>
      <c r="R1790" s="15">
        <f>performance_data[[#This Row],[net_inflows]]-performance_data[[#This Row],[net_outflows]]</f>
        <v>-4233.9799999999996</v>
      </c>
      <c r="S1790" s="15" t="str">
        <f>IF(performance_data[[#This Row],[net_inflows]]&gt;AVERAGE(performance_data[net_inflows]),"High","Low")</f>
        <v>High</v>
      </c>
      <c r="T1790" s="15">
        <f>AVERAGEIF(performance_data[inflow_flag],performance_data[[#This Row],[inflow_flag]],performance_data[return_percentage])</f>
        <v>4.8467905675459724</v>
      </c>
      <c r="U1790" s="17">
        <f>IF(performance_data[[#This Row],[return_percentage]]&lt;performance_data[[#This Row],[benchmark_return]],1,0)</f>
        <v>1</v>
      </c>
      <c r="V1790" s="17">
        <f>COUNTIFS(performance_data[portfolio_id],performance_data[[#This Row],[portfolio_id]])</f>
        <v>26</v>
      </c>
      <c r="W1790" s="17">
        <f>COUNTIFS(performance_data[portfolio_id],performance_data[[#This Row],[portfolio_id]],
          performance_data[return_flag],1)</f>
        <v>7</v>
      </c>
      <c r="X1790" s="15">
        <f>performance_data[[#This Row],[underperform_flag_count]]/performance_data[[#This Row],[totalportfoliocount]]</f>
        <v>0.26923076923076922</v>
      </c>
    </row>
    <row r="1791" spans="1:24" x14ac:dyDescent="0.3">
      <c r="A1791">
        <v>4157</v>
      </c>
      <c r="B1791" s="1">
        <v>45287</v>
      </c>
      <c r="C1791">
        <v>304975.58</v>
      </c>
      <c r="D1791">
        <v>-7.43</v>
      </c>
      <c r="E1791">
        <v>-8.7200000000000006</v>
      </c>
      <c r="F1791">
        <v>13735.52</v>
      </c>
      <c r="G1791">
        <v>18308.98</v>
      </c>
      <c r="H1791" t="s">
        <v>2213</v>
      </c>
      <c r="I1791" t="s">
        <v>2217</v>
      </c>
      <c r="J1791">
        <v>12</v>
      </c>
      <c r="K1791" t="s">
        <v>2218</v>
      </c>
      <c r="L1791" t="str">
        <f>IF(performance_data[[#This Row],[return_percentage]]&gt;=performance_data[[#This Row],[benchmark_return]],"Higher","Lower")</f>
        <v>Higher</v>
      </c>
      <c r="M1791" s="14">
        <f xml:space="preserve"> _xlfn.MAXIFS(performance_data[date],performance_data[portfolio_id],performance_data[[#This Row],[portfolio_id]])</f>
        <v>45542</v>
      </c>
      <c r="N1791" s="14">
        <f xml:space="preserve"> _xlfn.MINIFS(performance_data[date],performance_data[portfolio_id],performance_data[[#This Row],[portfolio_id]])</f>
        <v>44839</v>
      </c>
      <c r="O1791" s="15">
        <f>_xlfn.MAXIFS(performance_data[portfolio_value],performance_data[portfolio_id],performance_data[[#This Row],[portfolio_id]],performance_data[date],performance_data[[#This Row],[latest_date]])</f>
        <v>74592.429999999993</v>
      </c>
      <c r="P1791" s="15">
        <f>_xlfn.MAXIFS(performance_data[portfolio_value],performance_data[portfolio_id],performance_data[[#This Row],[portfolio_id]],performance_data[date],performance_data[[#This Row],[starting_date]])</f>
        <v>299964.88</v>
      </c>
      <c r="Q1791" s="15">
        <f>performance_data[[#This Row],[latest_value]]-performance_data[[#This Row],[starting_value]]</f>
        <v>-225372.45</v>
      </c>
      <c r="R1791" s="15">
        <f>performance_data[[#This Row],[net_inflows]]-performance_data[[#This Row],[net_outflows]]</f>
        <v>-4573.4599999999991</v>
      </c>
      <c r="S1791" s="15" t="str">
        <f>IF(performance_data[[#This Row],[net_inflows]]&gt;AVERAGE(performance_data[net_inflows]),"High","Low")</f>
        <v>High</v>
      </c>
      <c r="T1791" s="15">
        <f>AVERAGEIF(performance_data[inflow_flag],performance_data[[#This Row],[inflow_flag]],performance_data[return_percentage])</f>
        <v>4.8467905675459724</v>
      </c>
      <c r="U1791" s="17">
        <f>IF(performance_data[[#This Row],[return_percentage]]&lt;performance_data[[#This Row],[benchmark_return]],1,0)</f>
        <v>0</v>
      </c>
      <c r="V1791" s="17">
        <f>COUNTIFS(performance_data[portfolio_id],performance_data[[#This Row],[portfolio_id]])</f>
        <v>26</v>
      </c>
      <c r="W1791" s="17">
        <f>COUNTIFS(performance_data[portfolio_id],performance_data[[#This Row],[portfolio_id]],
          performance_data[return_flag],1)</f>
        <v>7</v>
      </c>
      <c r="X1791" s="15">
        <f>performance_data[[#This Row],[underperform_flag_count]]/performance_data[[#This Row],[totalportfoliocount]]</f>
        <v>0.26923076923076922</v>
      </c>
    </row>
    <row r="1792" spans="1:24" x14ac:dyDescent="0.3">
      <c r="A1792">
        <v>4157</v>
      </c>
      <c r="B1792" s="1">
        <v>45437</v>
      </c>
      <c r="C1792">
        <v>318883.19</v>
      </c>
      <c r="D1792">
        <v>0.11</v>
      </c>
      <c r="E1792">
        <v>0.1</v>
      </c>
      <c r="F1792">
        <v>13262.98</v>
      </c>
      <c r="G1792">
        <v>2965.46</v>
      </c>
      <c r="H1792" t="s">
        <v>2205</v>
      </c>
      <c r="I1792" t="s">
        <v>2211</v>
      </c>
      <c r="J1792">
        <v>5</v>
      </c>
      <c r="K1792" t="s">
        <v>2223</v>
      </c>
      <c r="L1792" t="str">
        <f>IF(performance_data[[#This Row],[return_percentage]]&gt;=performance_data[[#This Row],[benchmark_return]],"Higher","Lower")</f>
        <v>Higher</v>
      </c>
      <c r="M1792" s="14">
        <f xml:space="preserve"> _xlfn.MAXIFS(performance_data[date],performance_data[portfolio_id],performance_data[[#This Row],[portfolio_id]])</f>
        <v>45542</v>
      </c>
      <c r="N1792" s="14">
        <f xml:space="preserve"> _xlfn.MINIFS(performance_data[date],performance_data[portfolio_id],performance_data[[#This Row],[portfolio_id]])</f>
        <v>44839</v>
      </c>
      <c r="O1792" s="15">
        <f>_xlfn.MAXIFS(performance_data[portfolio_value],performance_data[portfolio_id],performance_data[[#This Row],[portfolio_id]],performance_data[date],performance_data[[#This Row],[latest_date]])</f>
        <v>74592.429999999993</v>
      </c>
      <c r="P1792" s="15">
        <f>_xlfn.MAXIFS(performance_data[portfolio_value],performance_data[portfolio_id],performance_data[[#This Row],[portfolio_id]],performance_data[date],performance_data[[#This Row],[starting_date]])</f>
        <v>299964.88</v>
      </c>
      <c r="Q1792" s="15">
        <f>performance_data[[#This Row],[latest_value]]-performance_data[[#This Row],[starting_value]]</f>
        <v>-225372.45</v>
      </c>
      <c r="R1792" s="15">
        <f>performance_data[[#This Row],[net_inflows]]-performance_data[[#This Row],[net_outflows]]</f>
        <v>10297.52</v>
      </c>
      <c r="S1792" s="15" t="str">
        <f>IF(performance_data[[#This Row],[net_inflows]]&gt;AVERAGE(performance_data[net_inflows]),"High","Low")</f>
        <v>High</v>
      </c>
      <c r="T1792" s="15">
        <f>AVERAGEIF(performance_data[inflow_flag],performance_data[[#This Row],[inflow_flag]],performance_data[return_percentage])</f>
        <v>4.8467905675459724</v>
      </c>
      <c r="U1792" s="17">
        <f>IF(performance_data[[#This Row],[return_percentage]]&lt;performance_data[[#This Row],[benchmark_return]],1,0)</f>
        <v>0</v>
      </c>
      <c r="V1792" s="17">
        <f>COUNTIFS(performance_data[portfolio_id],performance_data[[#This Row],[portfolio_id]])</f>
        <v>26</v>
      </c>
      <c r="W1792" s="17">
        <f>COUNTIFS(performance_data[portfolio_id],performance_data[[#This Row],[portfolio_id]],
          performance_data[return_flag],1)</f>
        <v>7</v>
      </c>
      <c r="X1792" s="15">
        <f>performance_data[[#This Row],[underperform_flag_count]]/performance_data[[#This Row],[totalportfoliocount]]</f>
        <v>0.26923076923076922</v>
      </c>
    </row>
    <row r="1793" spans="1:24" x14ac:dyDescent="0.3">
      <c r="A1793">
        <v>4157</v>
      </c>
      <c r="B1793" s="1">
        <v>45407</v>
      </c>
      <c r="C1793">
        <v>347292.56</v>
      </c>
      <c r="D1793">
        <v>17.38</v>
      </c>
      <c r="E1793">
        <v>14.5</v>
      </c>
      <c r="F1793">
        <v>15666.85</v>
      </c>
      <c r="G1793">
        <v>15392.43</v>
      </c>
      <c r="H1793" t="s">
        <v>2205</v>
      </c>
      <c r="I1793" t="s">
        <v>2211</v>
      </c>
      <c r="J1793">
        <v>4</v>
      </c>
      <c r="K1793" t="s">
        <v>2216</v>
      </c>
      <c r="L1793" t="str">
        <f>IF(performance_data[[#This Row],[return_percentage]]&gt;=performance_data[[#This Row],[benchmark_return]],"Higher","Lower")</f>
        <v>Higher</v>
      </c>
      <c r="M1793" s="14">
        <f xml:space="preserve"> _xlfn.MAXIFS(performance_data[date],performance_data[portfolio_id],performance_data[[#This Row],[portfolio_id]])</f>
        <v>45542</v>
      </c>
      <c r="N1793" s="14">
        <f xml:space="preserve"> _xlfn.MINIFS(performance_data[date],performance_data[portfolio_id],performance_data[[#This Row],[portfolio_id]])</f>
        <v>44839</v>
      </c>
      <c r="O1793" s="15">
        <f>_xlfn.MAXIFS(performance_data[portfolio_value],performance_data[portfolio_id],performance_data[[#This Row],[portfolio_id]],performance_data[date],performance_data[[#This Row],[latest_date]])</f>
        <v>74592.429999999993</v>
      </c>
      <c r="P1793" s="15">
        <f>_xlfn.MAXIFS(performance_data[portfolio_value],performance_data[portfolio_id],performance_data[[#This Row],[portfolio_id]],performance_data[date],performance_data[[#This Row],[starting_date]])</f>
        <v>299964.88</v>
      </c>
      <c r="Q1793" s="15">
        <f>performance_data[[#This Row],[latest_value]]-performance_data[[#This Row],[starting_value]]</f>
        <v>-225372.45</v>
      </c>
      <c r="R1793" s="15">
        <f>performance_data[[#This Row],[net_inflows]]-performance_data[[#This Row],[net_outflows]]</f>
        <v>274.42000000000007</v>
      </c>
      <c r="S1793" s="15" t="str">
        <f>IF(performance_data[[#This Row],[net_inflows]]&gt;AVERAGE(performance_data[net_inflows]),"High","Low")</f>
        <v>High</v>
      </c>
      <c r="T1793" s="15">
        <f>AVERAGEIF(performance_data[inflow_flag],performance_data[[#This Row],[inflow_flag]],performance_data[return_percentage])</f>
        <v>4.8467905675459724</v>
      </c>
      <c r="U1793" s="17">
        <f>IF(performance_data[[#This Row],[return_percentage]]&lt;performance_data[[#This Row],[benchmark_return]],1,0)</f>
        <v>0</v>
      </c>
      <c r="V1793" s="17">
        <f>COUNTIFS(performance_data[portfolio_id],performance_data[[#This Row],[portfolio_id]])</f>
        <v>26</v>
      </c>
      <c r="W1793" s="17">
        <f>COUNTIFS(performance_data[portfolio_id],performance_data[[#This Row],[portfolio_id]],
          performance_data[return_flag],1)</f>
        <v>7</v>
      </c>
      <c r="X1793" s="15">
        <f>performance_data[[#This Row],[underperform_flag_count]]/performance_data[[#This Row],[totalportfoliocount]]</f>
        <v>0.26923076923076922</v>
      </c>
    </row>
    <row r="1794" spans="1:24" x14ac:dyDescent="0.3">
      <c r="A1794">
        <v>4157</v>
      </c>
      <c r="B1794" s="1">
        <v>45236</v>
      </c>
      <c r="C1794">
        <v>121025.86</v>
      </c>
      <c r="D1794">
        <v>4.4000000000000004</v>
      </c>
      <c r="E1794">
        <v>4.0199999999999996</v>
      </c>
      <c r="F1794">
        <v>9389.35</v>
      </c>
      <c r="G1794">
        <v>9429.68</v>
      </c>
      <c r="H1794" t="s">
        <v>2213</v>
      </c>
      <c r="I1794" t="s">
        <v>2217</v>
      </c>
      <c r="J1794">
        <v>11</v>
      </c>
      <c r="K1794" t="s">
        <v>2219</v>
      </c>
      <c r="L1794" t="str">
        <f>IF(performance_data[[#This Row],[return_percentage]]&gt;=performance_data[[#This Row],[benchmark_return]],"Higher","Lower")</f>
        <v>Higher</v>
      </c>
      <c r="M1794" s="14">
        <f xml:space="preserve"> _xlfn.MAXIFS(performance_data[date],performance_data[portfolio_id],performance_data[[#This Row],[portfolio_id]])</f>
        <v>45542</v>
      </c>
      <c r="N1794" s="14">
        <f xml:space="preserve"> _xlfn.MINIFS(performance_data[date],performance_data[portfolio_id],performance_data[[#This Row],[portfolio_id]])</f>
        <v>44839</v>
      </c>
      <c r="O1794" s="15">
        <f>_xlfn.MAXIFS(performance_data[portfolio_value],performance_data[portfolio_id],performance_data[[#This Row],[portfolio_id]],performance_data[date],performance_data[[#This Row],[latest_date]])</f>
        <v>74592.429999999993</v>
      </c>
      <c r="P1794" s="15">
        <f>_xlfn.MAXIFS(performance_data[portfolio_value],performance_data[portfolio_id],performance_data[[#This Row],[portfolio_id]],performance_data[date],performance_data[[#This Row],[starting_date]])</f>
        <v>299964.88</v>
      </c>
      <c r="Q1794" s="15">
        <f>performance_data[[#This Row],[latest_value]]-performance_data[[#This Row],[starting_value]]</f>
        <v>-225372.45</v>
      </c>
      <c r="R1794" s="15">
        <f>performance_data[[#This Row],[net_inflows]]-performance_data[[#This Row],[net_outflows]]</f>
        <v>-40.329999999999927</v>
      </c>
      <c r="S1794" s="15" t="str">
        <f>IF(performance_data[[#This Row],[net_inflows]]&gt;AVERAGE(performance_data[net_inflows]),"High","Low")</f>
        <v>Low</v>
      </c>
      <c r="T1794" s="15">
        <f>AVERAGEIF(performance_data[inflow_flag],performance_data[[#This Row],[inflow_flag]],performance_data[return_percentage])</f>
        <v>5.0457846277021572</v>
      </c>
      <c r="U1794" s="17">
        <f>IF(performance_data[[#This Row],[return_percentage]]&lt;performance_data[[#This Row],[benchmark_return]],1,0)</f>
        <v>0</v>
      </c>
      <c r="V1794" s="17">
        <f>COUNTIFS(performance_data[portfolio_id],performance_data[[#This Row],[portfolio_id]])</f>
        <v>26</v>
      </c>
      <c r="W1794" s="17">
        <f>COUNTIFS(performance_data[portfolio_id],performance_data[[#This Row],[portfolio_id]],
          performance_data[return_flag],1)</f>
        <v>7</v>
      </c>
      <c r="X1794" s="15">
        <f>performance_data[[#This Row],[underperform_flag_count]]/performance_data[[#This Row],[totalportfoliocount]]</f>
        <v>0.26923076923076922</v>
      </c>
    </row>
    <row r="1795" spans="1:24" x14ac:dyDescent="0.3">
      <c r="A1795">
        <v>4157</v>
      </c>
      <c r="B1795" s="1">
        <v>45233</v>
      </c>
      <c r="C1795">
        <v>321915.96000000002</v>
      </c>
      <c r="D1795">
        <v>-0.26</v>
      </c>
      <c r="E1795">
        <v>-0.27</v>
      </c>
      <c r="F1795">
        <v>2487.46</v>
      </c>
      <c r="G1795">
        <v>19680.439999999999</v>
      </c>
      <c r="H1795" t="s">
        <v>2213</v>
      </c>
      <c r="I1795" t="s">
        <v>2217</v>
      </c>
      <c r="J1795">
        <v>11</v>
      </c>
      <c r="K1795" t="s">
        <v>2219</v>
      </c>
      <c r="L1795" t="str">
        <f>IF(performance_data[[#This Row],[return_percentage]]&gt;=performance_data[[#This Row],[benchmark_return]],"Higher","Lower")</f>
        <v>Higher</v>
      </c>
      <c r="M1795" s="14">
        <f xml:space="preserve"> _xlfn.MAXIFS(performance_data[date],performance_data[portfolio_id],performance_data[[#This Row],[portfolio_id]])</f>
        <v>45542</v>
      </c>
      <c r="N1795" s="14">
        <f xml:space="preserve"> _xlfn.MINIFS(performance_data[date],performance_data[portfolio_id],performance_data[[#This Row],[portfolio_id]])</f>
        <v>44839</v>
      </c>
      <c r="O1795" s="15">
        <f>_xlfn.MAXIFS(performance_data[portfolio_value],performance_data[portfolio_id],performance_data[[#This Row],[portfolio_id]],performance_data[date],performance_data[[#This Row],[latest_date]])</f>
        <v>74592.429999999993</v>
      </c>
      <c r="P1795" s="15">
        <f>_xlfn.MAXIFS(performance_data[portfolio_value],performance_data[portfolio_id],performance_data[[#This Row],[portfolio_id]],performance_data[date],performance_data[[#This Row],[starting_date]])</f>
        <v>299964.88</v>
      </c>
      <c r="Q1795" s="15">
        <f>performance_data[[#This Row],[latest_value]]-performance_data[[#This Row],[starting_value]]</f>
        <v>-225372.45</v>
      </c>
      <c r="R1795" s="15">
        <f>performance_data[[#This Row],[net_inflows]]-performance_data[[#This Row],[net_outflows]]</f>
        <v>-17192.98</v>
      </c>
      <c r="S1795" s="15" t="str">
        <f>IF(performance_data[[#This Row],[net_inflows]]&gt;AVERAGE(performance_data[net_inflows]),"High","Low")</f>
        <v>Low</v>
      </c>
      <c r="T1795" s="15">
        <f>AVERAGEIF(performance_data[inflow_flag],performance_data[[#This Row],[inflow_flag]],performance_data[return_percentage])</f>
        <v>5.0457846277021572</v>
      </c>
      <c r="U1795" s="17">
        <f>IF(performance_data[[#This Row],[return_percentage]]&lt;performance_data[[#This Row],[benchmark_return]],1,0)</f>
        <v>0</v>
      </c>
      <c r="V1795" s="17">
        <f>COUNTIFS(performance_data[portfolio_id],performance_data[[#This Row],[portfolio_id]])</f>
        <v>26</v>
      </c>
      <c r="W1795" s="17">
        <f>COUNTIFS(performance_data[portfolio_id],performance_data[[#This Row],[portfolio_id]],
          performance_data[return_flag],1)</f>
        <v>7</v>
      </c>
      <c r="X1795" s="15">
        <f>performance_data[[#This Row],[underperform_flag_count]]/performance_data[[#This Row],[totalportfoliocount]]</f>
        <v>0.26923076923076922</v>
      </c>
    </row>
    <row r="1796" spans="1:24" x14ac:dyDescent="0.3">
      <c r="A1796">
        <v>4157</v>
      </c>
      <c r="B1796" s="1">
        <v>44884</v>
      </c>
      <c r="C1796">
        <v>399051.66</v>
      </c>
      <c r="D1796">
        <v>9.32</v>
      </c>
      <c r="E1796">
        <v>7.47</v>
      </c>
      <c r="F1796">
        <v>18625.29</v>
      </c>
      <c r="G1796">
        <v>17400.810000000001</v>
      </c>
      <c r="H1796" t="s">
        <v>2220</v>
      </c>
      <c r="I1796" t="s">
        <v>2217</v>
      </c>
      <c r="J1796">
        <v>11</v>
      </c>
      <c r="K1796" t="s">
        <v>2219</v>
      </c>
      <c r="L1796" t="str">
        <f>IF(performance_data[[#This Row],[return_percentage]]&gt;=performance_data[[#This Row],[benchmark_return]],"Higher","Lower")</f>
        <v>Higher</v>
      </c>
      <c r="M1796" s="14">
        <f xml:space="preserve"> _xlfn.MAXIFS(performance_data[date],performance_data[portfolio_id],performance_data[[#This Row],[portfolio_id]])</f>
        <v>45542</v>
      </c>
      <c r="N1796" s="14">
        <f xml:space="preserve"> _xlfn.MINIFS(performance_data[date],performance_data[portfolio_id],performance_data[[#This Row],[portfolio_id]])</f>
        <v>44839</v>
      </c>
      <c r="O1796" s="15">
        <f>_xlfn.MAXIFS(performance_data[portfolio_value],performance_data[portfolio_id],performance_data[[#This Row],[portfolio_id]],performance_data[date],performance_data[[#This Row],[latest_date]])</f>
        <v>74592.429999999993</v>
      </c>
      <c r="P1796" s="15">
        <f>_xlfn.MAXIFS(performance_data[portfolio_value],performance_data[portfolio_id],performance_data[[#This Row],[portfolio_id]],performance_data[date],performance_data[[#This Row],[starting_date]])</f>
        <v>299964.88</v>
      </c>
      <c r="Q1796" s="15">
        <f>performance_data[[#This Row],[latest_value]]-performance_data[[#This Row],[starting_value]]</f>
        <v>-225372.45</v>
      </c>
      <c r="R1796" s="15">
        <f>performance_data[[#This Row],[net_inflows]]-performance_data[[#This Row],[net_outflows]]</f>
        <v>1224.4799999999996</v>
      </c>
      <c r="S1796" s="15" t="str">
        <f>IF(performance_data[[#This Row],[net_inflows]]&gt;AVERAGE(performance_data[net_inflows]),"High","Low")</f>
        <v>High</v>
      </c>
      <c r="T1796" s="15">
        <f>AVERAGEIF(performance_data[inflow_flag],performance_data[[#This Row],[inflow_flag]],performance_data[return_percentage])</f>
        <v>4.8467905675459724</v>
      </c>
      <c r="U1796" s="17">
        <f>IF(performance_data[[#This Row],[return_percentage]]&lt;performance_data[[#This Row],[benchmark_return]],1,0)</f>
        <v>0</v>
      </c>
      <c r="V1796" s="17">
        <f>COUNTIFS(performance_data[portfolio_id],performance_data[[#This Row],[portfolio_id]])</f>
        <v>26</v>
      </c>
      <c r="W1796" s="17">
        <f>COUNTIFS(performance_data[portfolio_id],performance_data[[#This Row],[portfolio_id]],
          performance_data[return_flag],1)</f>
        <v>7</v>
      </c>
      <c r="X1796" s="15">
        <f>performance_data[[#This Row],[underperform_flag_count]]/performance_data[[#This Row],[totalportfoliocount]]</f>
        <v>0.26923076923076922</v>
      </c>
    </row>
    <row r="1797" spans="1:24" x14ac:dyDescent="0.3">
      <c r="A1797">
        <v>4157</v>
      </c>
      <c r="B1797" s="1">
        <v>45002</v>
      </c>
      <c r="C1797">
        <v>392036.16</v>
      </c>
      <c r="D1797">
        <v>12.52</v>
      </c>
      <c r="E1797">
        <v>12.31</v>
      </c>
      <c r="F1797">
        <v>9494.6</v>
      </c>
      <c r="G1797">
        <v>19565.599999999999</v>
      </c>
      <c r="H1797" t="s">
        <v>2213</v>
      </c>
      <c r="I1797" t="s">
        <v>2206</v>
      </c>
      <c r="J1797">
        <v>3</v>
      </c>
      <c r="K1797" t="s">
        <v>2222</v>
      </c>
      <c r="L1797" t="str">
        <f>IF(performance_data[[#This Row],[return_percentage]]&gt;=performance_data[[#This Row],[benchmark_return]],"Higher","Lower")</f>
        <v>Higher</v>
      </c>
      <c r="M1797" s="14">
        <f xml:space="preserve"> _xlfn.MAXIFS(performance_data[date],performance_data[portfolio_id],performance_data[[#This Row],[portfolio_id]])</f>
        <v>45542</v>
      </c>
      <c r="N1797" s="14">
        <f xml:space="preserve"> _xlfn.MINIFS(performance_data[date],performance_data[portfolio_id],performance_data[[#This Row],[portfolio_id]])</f>
        <v>44839</v>
      </c>
      <c r="O1797" s="15">
        <f>_xlfn.MAXIFS(performance_data[portfolio_value],performance_data[portfolio_id],performance_data[[#This Row],[portfolio_id]],performance_data[date],performance_data[[#This Row],[latest_date]])</f>
        <v>74592.429999999993</v>
      </c>
      <c r="P1797" s="15">
        <f>_xlfn.MAXIFS(performance_data[portfolio_value],performance_data[portfolio_id],performance_data[[#This Row],[portfolio_id]],performance_data[date],performance_data[[#This Row],[starting_date]])</f>
        <v>299964.88</v>
      </c>
      <c r="Q1797" s="15">
        <f>performance_data[[#This Row],[latest_value]]-performance_data[[#This Row],[starting_value]]</f>
        <v>-225372.45</v>
      </c>
      <c r="R1797" s="15">
        <f>performance_data[[#This Row],[net_inflows]]-performance_data[[#This Row],[net_outflows]]</f>
        <v>-10070.999999999998</v>
      </c>
      <c r="S1797" s="15" t="str">
        <f>IF(performance_data[[#This Row],[net_inflows]]&gt;AVERAGE(performance_data[net_inflows]),"High","Low")</f>
        <v>Low</v>
      </c>
      <c r="T1797" s="15">
        <f>AVERAGEIF(performance_data[inflow_flag],performance_data[[#This Row],[inflow_flag]],performance_data[return_percentage])</f>
        <v>5.0457846277021572</v>
      </c>
      <c r="U1797" s="17">
        <f>IF(performance_data[[#This Row],[return_percentage]]&lt;performance_data[[#This Row],[benchmark_return]],1,0)</f>
        <v>0</v>
      </c>
      <c r="V1797" s="17">
        <f>COUNTIFS(performance_data[portfolio_id],performance_data[[#This Row],[portfolio_id]])</f>
        <v>26</v>
      </c>
      <c r="W1797" s="17">
        <f>COUNTIFS(performance_data[portfolio_id],performance_data[[#This Row],[portfolio_id]],
          performance_data[return_flag],1)</f>
        <v>7</v>
      </c>
      <c r="X1797" s="15">
        <f>performance_data[[#This Row],[underperform_flag_count]]/performance_data[[#This Row],[totalportfoliocount]]</f>
        <v>0.26923076923076922</v>
      </c>
    </row>
    <row r="1798" spans="1:24" x14ac:dyDescent="0.3">
      <c r="A1798">
        <v>4157</v>
      </c>
      <c r="B1798" s="1">
        <v>45155</v>
      </c>
      <c r="C1798">
        <v>490969.14</v>
      </c>
      <c r="D1798">
        <v>16.27</v>
      </c>
      <c r="E1798">
        <v>13.1</v>
      </c>
      <c r="F1798">
        <v>17068.82</v>
      </c>
      <c r="G1798">
        <v>14112.04</v>
      </c>
      <c r="H1798" t="s">
        <v>2213</v>
      </c>
      <c r="I1798" t="s">
        <v>2209</v>
      </c>
      <c r="J1798">
        <v>8</v>
      </c>
      <c r="K1798" t="s">
        <v>2214</v>
      </c>
      <c r="L1798" t="str">
        <f>IF(performance_data[[#This Row],[return_percentage]]&gt;=performance_data[[#This Row],[benchmark_return]],"Higher","Lower")</f>
        <v>Higher</v>
      </c>
      <c r="M1798" s="14">
        <f xml:space="preserve"> _xlfn.MAXIFS(performance_data[date],performance_data[portfolio_id],performance_data[[#This Row],[portfolio_id]])</f>
        <v>45542</v>
      </c>
      <c r="N1798" s="14">
        <f xml:space="preserve"> _xlfn.MINIFS(performance_data[date],performance_data[portfolio_id],performance_data[[#This Row],[portfolio_id]])</f>
        <v>44839</v>
      </c>
      <c r="O1798" s="15">
        <f>_xlfn.MAXIFS(performance_data[portfolio_value],performance_data[portfolio_id],performance_data[[#This Row],[portfolio_id]],performance_data[date],performance_data[[#This Row],[latest_date]])</f>
        <v>74592.429999999993</v>
      </c>
      <c r="P1798" s="15">
        <f>_xlfn.MAXIFS(performance_data[portfolio_value],performance_data[portfolio_id],performance_data[[#This Row],[portfolio_id]],performance_data[date],performance_data[[#This Row],[starting_date]])</f>
        <v>299964.88</v>
      </c>
      <c r="Q1798" s="15">
        <f>performance_data[[#This Row],[latest_value]]-performance_data[[#This Row],[starting_value]]</f>
        <v>-225372.45</v>
      </c>
      <c r="R1798" s="15">
        <f>performance_data[[#This Row],[net_inflows]]-performance_data[[#This Row],[net_outflows]]</f>
        <v>2956.7799999999988</v>
      </c>
      <c r="S1798" s="15" t="str">
        <f>IF(performance_data[[#This Row],[net_inflows]]&gt;AVERAGE(performance_data[net_inflows]),"High","Low")</f>
        <v>High</v>
      </c>
      <c r="T1798" s="15">
        <f>AVERAGEIF(performance_data[inflow_flag],performance_data[[#This Row],[inflow_flag]],performance_data[return_percentage])</f>
        <v>4.8467905675459724</v>
      </c>
      <c r="U1798" s="17">
        <f>IF(performance_data[[#This Row],[return_percentage]]&lt;performance_data[[#This Row],[benchmark_return]],1,0)</f>
        <v>0</v>
      </c>
      <c r="V1798" s="17">
        <f>COUNTIFS(performance_data[portfolio_id],performance_data[[#This Row],[portfolio_id]])</f>
        <v>26</v>
      </c>
      <c r="W1798" s="17">
        <f>COUNTIFS(performance_data[portfolio_id],performance_data[[#This Row],[portfolio_id]],
          performance_data[return_flag],1)</f>
        <v>7</v>
      </c>
      <c r="X1798" s="15">
        <f>performance_data[[#This Row],[underperform_flag_count]]/performance_data[[#This Row],[totalportfoliocount]]</f>
        <v>0.26923076923076922</v>
      </c>
    </row>
    <row r="1799" spans="1:24" x14ac:dyDescent="0.3">
      <c r="A1799">
        <v>4157</v>
      </c>
      <c r="B1799" s="1">
        <v>45129</v>
      </c>
      <c r="C1799">
        <v>274724.71999999997</v>
      </c>
      <c r="D1799">
        <v>15.84</v>
      </c>
      <c r="E1799">
        <v>12.7</v>
      </c>
      <c r="F1799">
        <v>13562.02</v>
      </c>
      <c r="G1799">
        <v>13416.32</v>
      </c>
      <c r="H1799" t="s">
        <v>2213</v>
      </c>
      <c r="I1799" t="s">
        <v>2209</v>
      </c>
      <c r="J1799">
        <v>7</v>
      </c>
      <c r="K1799" t="s">
        <v>2210</v>
      </c>
      <c r="L1799" t="str">
        <f>IF(performance_data[[#This Row],[return_percentage]]&gt;=performance_data[[#This Row],[benchmark_return]],"Higher","Lower")</f>
        <v>Higher</v>
      </c>
      <c r="M1799" s="14">
        <f xml:space="preserve"> _xlfn.MAXIFS(performance_data[date],performance_data[portfolio_id],performance_data[[#This Row],[portfolio_id]])</f>
        <v>45542</v>
      </c>
      <c r="N1799" s="14">
        <f xml:space="preserve"> _xlfn.MINIFS(performance_data[date],performance_data[portfolio_id],performance_data[[#This Row],[portfolio_id]])</f>
        <v>44839</v>
      </c>
      <c r="O1799" s="15">
        <f>_xlfn.MAXIFS(performance_data[portfolio_value],performance_data[portfolio_id],performance_data[[#This Row],[portfolio_id]],performance_data[date],performance_data[[#This Row],[latest_date]])</f>
        <v>74592.429999999993</v>
      </c>
      <c r="P1799" s="15">
        <f>_xlfn.MAXIFS(performance_data[portfolio_value],performance_data[portfolio_id],performance_data[[#This Row],[portfolio_id]],performance_data[date],performance_data[[#This Row],[starting_date]])</f>
        <v>299964.88</v>
      </c>
      <c r="Q1799" s="15">
        <f>performance_data[[#This Row],[latest_value]]-performance_data[[#This Row],[starting_value]]</f>
        <v>-225372.45</v>
      </c>
      <c r="R1799" s="15">
        <f>performance_data[[#This Row],[net_inflows]]-performance_data[[#This Row],[net_outflows]]</f>
        <v>145.70000000000073</v>
      </c>
      <c r="S1799" s="15" t="str">
        <f>IF(performance_data[[#This Row],[net_inflows]]&gt;AVERAGE(performance_data[net_inflows]),"High","Low")</f>
        <v>High</v>
      </c>
      <c r="T1799" s="15">
        <f>AVERAGEIF(performance_data[inflow_flag],performance_data[[#This Row],[inflow_flag]],performance_data[return_percentage])</f>
        <v>4.8467905675459724</v>
      </c>
      <c r="U1799" s="17">
        <f>IF(performance_data[[#This Row],[return_percentage]]&lt;performance_data[[#This Row],[benchmark_return]],1,0)</f>
        <v>0</v>
      </c>
      <c r="V1799" s="17">
        <f>COUNTIFS(performance_data[portfolio_id],performance_data[[#This Row],[portfolio_id]])</f>
        <v>26</v>
      </c>
      <c r="W1799" s="17">
        <f>COUNTIFS(performance_data[portfolio_id],performance_data[[#This Row],[portfolio_id]],
          performance_data[return_flag],1)</f>
        <v>7</v>
      </c>
      <c r="X1799" s="15">
        <f>performance_data[[#This Row],[underperform_flag_count]]/performance_data[[#This Row],[totalportfoliocount]]</f>
        <v>0.26923076923076922</v>
      </c>
    </row>
    <row r="1800" spans="1:24" x14ac:dyDescent="0.3">
      <c r="A1800">
        <v>4157</v>
      </c>
      <c r="B1800" s="1">
        <v>45431</v>
      </c>
      <c r="C1800">
        <v>258748.67</v>
      </c>
      <c r="D1800">
        <v>2.4900000000000002</v>
      </c>
      <c r="E1800">
        <v>2.98</v>
      </c>
      <c r="F1800">
        <v>11689.56</v>
      </c>
      <c r="G1800">
        <v>6585.24</v>
      </c>
      <c r="H1800" t="s">
        <v>2205</v>
      </c>
      <c r="I1800" t="s">
        <v>2211</v>
      </c>
      <c r="J1800">
        <v>5</v>
      </c>
      <c r="K1800" t="s">
        <v>2223</v>
      </c>
      <c r="L1800" t="str">
        <f>IF(performance_data[[#This Row],[return_percentage]]&gt;=performance_data[[#This Row],[benchmark_return]],"Higher","Lower")</f>
        <v>Lower</v>
      </c>
      <c r="M1800" s="14">
        <f xml:space="preserve"> _xlfn.MAXIFS(performance_data[date],performance_data[portfolio_id],performance_data[[#This Row],[portfolio_id]])</f>
        <v>45542</v>
      </c>
      <c r="N1800" s="14">
        <f xml:space="preserve"> _xlfn.MINIFS(performance_data[date],performance_data[portfolio_id],performance_data[[#This Row],[portfolio_id]])</f>
        <v>44839</v>
      </c>
      <c r="O1800" s="15">
        <f>_xlfn.MAXIFS(performance_data[portfolio_value],performance_data[portfolio_id],performance_data[[#This Row],[portfolio_id]],performance_data[date],performance_data[[#This Row],[latest_date]])</f>
        <v>74592.429999999993</v>
      </c>
      <c r="P1800" s="15">
        <f>_xlfn.MAXIFS(performance_data[portfolio_value],performance_data[portfolio_id],performance_data[[#This Row],[portfolio_id]],performance_data[date],performance_data[[#This Row],[starting_date]])</f>
        <v>299964.88</v>
      </c>
      <c r="Q1800" s="15">
        <f>performance_data[[#This Row],[latest_value]]-performance_data[[#This Row],[starting_value]]</f>
        <v>-225372.45</v>
      </c>
      <c r="R1800" s="15">
        <f>performance_data[[#This Row],[net_inflows]]-performance_data[[#This Row],[net_outflows]]</f>
        <v>5104.32</v>
      </c>
      <c r="S1800" s="15" t="str">
        <f>IF(performance_data[[#This Row],[net_inflows]]&gt;AVERAGE(performance_data[net_inflows]),"High","Low")</f>
        <v>High</v>
      </c>
      <c r="T1800" s="15">
        <f>AVERAGEIF(performance_data[inflow_flag],performance_data[[#This Row],[inflow_flag]],performance_data[return_percentage])</f>
        <v>4.8467905675459724</v>
      </c>
      <c r="U1800" s="17">
        <f>IF(performance_data[[#This Row],[return_percentage]]&lt;performance_data[[#This Row],[benchmark_return]],1,0)</f>
        <v>1</v>
      </c>
      <c r="V1800" s="17">
        <f>COUNTIFS(performance_data[portfolio_id],performance_data[[#This Row],[portfolio_id]])</f>
        <v>26</v>
      </c>
      <c r="W1800" s="17">
        <f>COUNTIFS(performance_data[portfolio_id],performance_data[[#This Row],[portfolio_id]],
          performance_data[return_flag],1)</f>
        <v>7</v>
      </c>
      <c r="X1800" s="15">
        <f>performance_data[[#This Row],[underperform_flag_count]]/performance_data[[#This Row],[totalportfoliocount]]</f>
        <v>0.26923076923076922</v>
      </c>
    </row>
    <row r="1801" spans="1:24" x14ac:dyDescent="0.3">
      <c r="A1801">
        <v>4157</v>
      </c>
      <c r="B1801" s="1">
        <v>44995</v>
      </c>
      <c r="C1801">
        <v>135772.60999999999</v>
      </c>
      <c r="D1801">
        <v>2.15</v>
      </c>
      <c r="E1801">
        <v>1.99</v>
      </c>
      <c r="F1801">
        <v>11321.93</v>
      </c>
      <c r="G1801">
        <v>7886.07</v>
      </c>
      <c r="H1801" t="s">
        <v>2213</v>
      </c>
      <c r="I1801" t="s">
        <v>2206</v>
      </c>
      <c r="J1801">
        <v>3</v>
      </c>
      <c r="K1801" t="s">
        <v>2222</v>
      </c>
      <c r="L1801" t="str">
        <f>IF(performance_data[[#This Row],[return_percentage]]&gt;=performance_data[[#This Row],[benchmark_return]],"Higher","Lower")</f>
        <v>Higher</v>
      </c>
      <c r="M1801" s="14">
        <f xml:space="preserve"> _xlfn.MAXIFS(performance_data[date],performance_data[portfolio_id],performance_data[[#This Row],[portfolio_id]])</f>
        <v>45542</v>
      </c>
      <c r="N1801" s="14">
        <f xml:space="preserve"> _xlfn.MINIFS(performance_data[date],performance_data[portfolio_id],performance_data[[#This Row],[portfolio_id]])</f>
        <v>44839</v>
      </c>
      <c r="O1801" s="15">
        <f>_xlfn.MAXIFS(performance_data[portfolio_value],performance_data[portfolio_id],performance_data[[#This Row],[portfolio_id]],performance_data[date],performance_data[[#This Row],[latest_date]])</f>
        <v>74592.429999999993</v>
      </c>
      <c r="P1801" s="15">
        <f>_xlfn.MAXIFS(performance_data[portfolio_value],performance_data[portfolio_id],performance_data[[#This Row],[portfolio_id]],performance_data[date],performance_data[[#This Row],[starting_date]])</f>
        <v>299964.88</v>
      </c>
      <c r="Q1801" s="15">
        <f>performance_data[[#This Row],[latest_value]]-performance_data[[#This Row],[starting_value]]</f>
        <v>-225372.45</v>
      </c>
      <c r="R1801" s="15">
        <f>performance_data[[#This Row],[net_inflows]]-performance_data[[#This Row],[net_outflows]]</f>
        <v>3435.8600000000006</v>
      </c>
      <c r="S1801" s="15" t="str">
        <f>IF(performance_data[[#This Row],[net_inflows]]&gt;AVERAGE(performance_data[net_inflows]),"High","Low")</f>
        <v>High</v>
      </c>
      <c r="T1801" s="15">
        <f>AVERAGEIF(performance_data[inflow_flag],performance_data[[#This Row],[inflow_flag]],performance_data[return_percentage])</f>
        <v>4.8467905675459724</v>
      </c>
      <c r="U1801" s="17">
        <f>IF(performance_data[[#This Row],[return_percentage]]&lt;performance_data[[#This Row],[benchmark_return]],1,0)</f>
        <v>0</v>
      </c>
      <c r="V1801" s="17">
        <f>COUNTIFS(performance_data[portfolio_id],performance_data[[#This Row],[portfolio_id]])</f>
        <v>26</v>
      </c>
      <c r="W1801" s="17">
        <f>COUNTIFS(performance_data[portfolio_id],performance_data[[#This Row],[portfolio_id]],
          performance_data[return_flag],1)</f>
        <v>7</v>
      </c>
      <c r="X1801" s="15">
        <f>performance_data[[#This Row],[underperform_flag_count]]/performance_data[[#This Row],[totalportfoliocount]]</f>
        <v>0.26923076923076922</v>
      </c>
    </row>
    <row r="1802" spans="1:24" x14ac:dyDescent="0.3">
      <c r="A1802">
        <v>4157</v>
      </c>
      <c r="B1802" s="1">
        <v>45386</v>
      </c>
      <c r="C1802">
        <v>57029.01</v>
      </c>
      <c r="D1802">
        <v>8.5</v>
      </c>
      <c r="E1802">
        <v>7.1</v>
      </c>
      <c r="F1802">
        <v>12286.34</v>
      </c>
      <c r="G1802">
        <v>7328.26</v>
      </c>
      <c r="H1802" t="s">
        <v>2205</v>
      </c>
      <c r="I1802" t="s">
        <v>2211</v>
      </c>
      <c r="J1802">
        <v>4</v>
      </c>
      <c r="K1802" t="s">
        <v>2216</v>
      </c>
      <c r="L1802" t="str">
        <f>IF(performance_data[[#This Row],[return_percentage]]&gt;=performance_data[[#This Row],[benchmark_return]],"Higher","Lower")</f>
        <v>Higher</v>
      </c>
      <c r="M1802" s="14">
        <f xml:space="preserve"> _xlfn.MAXIFS(performance_data[date],performance_data[portfolio_id],performance_data[[#This Row],[portfolio_id]])</f>
        <v>45542</v>
      </c>
      <c r="N1802" s="14">
        <f xml:space="preserve"> _xlfn.MINIFS(performance_data[date],performance_data[portfolio_id],performance_data[[#This Row],[portfolio_id]])</f>
        <v>44839</v>
      </c>
      <c r="O1802" s="15">
        <f>_xlfn.MAXIFS(performance_data[portfolio_value],performance_data[portfolio_id],performance_data[[#This Row],[portfolio_id]],performance_data[date],performance_data[[#This Row],[latest_date]])</f>
        <v>74592.429999999993</v>
      </c>
      <c r="P1802" s="15">
        <f>_xlfn.MAXIFS(performance_data[portfolio_value],performance_data[portfolio_id],performance_data[[#This Row],[portfolio_id]],performance_data[date],performance_data[[#This Row],[starting_date]])</f>
        <v>299964.88</v>
      </c>
      <c r="Q1802" s="15">
        <f>performance_data[[#This Row],[latest_value]]-performance_data[[#This Row],[starting_value]]</f>
        <v>-225372.45</v>
      </c>
      <c r="R1802" s="15">
        <f>performance_data[[#This Row],[net_inflows]]-performance_data[[#This Row],[net_outflows]]</f>
        <v>4958.08</v>
      </c>
      <c r="S1802" s="15" t="str">
        <f>IF(performance_data[[#This Row],[net_inflows]]&gt;AVERAGE(performance_data[net_inflows]),"High","Low")</f>
        <v>High</v>
      </c>
      <c r="T1802" s="15">
        <f>AVERAGEIF(performance_data[inflow_flag],performance_data[[#This Row],[inflow_flag]],performance_data[return_percentage])</f>
        <v>4.8467905675459724</v>
      </c>
      <c r="U1802" s="17">
        <f>IF(performance_data[[#This Row],[return_percentage]]&lt;performance_data[[#This Row],[benchmark_return]],1,0)</f>
        <v>0</v>
      </c>
      <c r="V1802" s="17">
        <f>COUNTIFS(performance_data[portfolio_id],performance_data[[#This Row],[portfolio_id]])</f>
        <v>26</v>
      </c>
      <c r="W1802" s="17">
        <f>COUNTIFS(performance_data[portfolio_id],performance_data[[#This Row],[portfolio_id]],
          performance_data[return_flag],1)</f>
        <v>7</v>
      </c>
      <c r="X1802" s="15">
        <f>performance_data[[#This Row],[underperform_flag_count]]/performance_data[[#This Row],[totalportfoliocount]]</f>
        <v>0.26923076923076922</v>
      </c>
    </row>
    <row r="1803" spans="1:24" x14ac:dyDescent="0.3">
      <c r="A1803">
        <v>4157</v>
      </c>
      <c r="B1803" s="1">
        <v>45361</v>
      </c>
      <c r="C1803">
        <v>483085.36</v>
      </c>
      <c r="D1803">
        <v>-4.6399999999999997</v>
      </c>
      <c r="E1803">
        <v>-5.26</v>
      </c>
      <c r="F1803">
        <v>14181.82</v>
      </c>
      <c r="G1803">
        <v>14203.56</v>
      </c>
      <c r="H1803" t="s">
        <v>2205</v>
      </c>
      <c r="I1803" t="s">
        <v>2206</v>
      </c>
      <c r="J1803">
        <v>3</v>
      </c>
      <c r="K1803" t="s">
        <v>2222</v>
      </c>
      <c r="L1803" t="str">
        <f>IF(performance_data[[#This Row],[return_percentage]]&gt;=performance_data[[#This Row],[benchmark_return]],"Higher","Lower")</f>
        <v>Higher</v>
      </c>
      <c r="M1803" s="14">
        <f xml:space="preserve"> _xlfn.MAXIFS(performance_data[date],performance_data[portfolio_id],performance_data[[#This Row],[portfolio_id]])</f>
        <v>45542</v>
      </c>
      <c r="N1803" s="14">
        <f xml:space="preserve"> _xlfn.MINIFS(performance_data[date],performance_data[portfolio_id],performance_data[[#This Row],[portfolio_id]])</f>
        <v>44839</v>
      </c>
      <c r="O1803" s="15">
        <f>_xlfn.MAXIFS(performance_data[portfolio_value],performance_data[portfolio_id],performance_data[[#This Row],[portfolio_id]],performance_data[date],performance_data[[#This Row],[latest_date]])</f>
        <v>74592.429999999993</v>
      </c>
      <c r="P1803" s="15">
        <f>_xlfn.MAXIFS(performance_data[portfolio_value],performance_data[portfolio_id],performance_data[[#This Row],[portfolio_id]],performance_data[date],performance_data[[#This Row],[starting_date]])</f>
        <v>299964.88</v>
      </c>
      <c r="Q1803" s="15">
        <f>performance_data[[#This Row],[latest_value]]-performance_data[[#This Row],[starting_value]]</f>
        <v>-225372.45</v>
      </c>
      <c r="R1803" s="15">
        <f>performance_data[[#This Row],[net_inflows]]-performance_data[[#This Row],[net_outflows]]</f>
        <v>-21.739999999999782</v>
      </c>
      <c r="S1803" s="15" t="str">
        <f>IF(performance_data[[#This Row],[net_inflows]]&gt;AVERAGE(performance_data[net_inflows]),"High","Low")</f>
        <v>High</v>
      </c>
      <c r="T1803" s="15">
        <f>AVERAGEIF(performance_data[inflow_flag],performance_data[[#This Row],[inflow_flag]],performance_data[return_percentage])</f>
        <v>4.8467905675459724</v>
      </c>
      <c r="U1803" s="17">
        <f>IF(performance_data[[#This Row],[return_percentage]]&lt;performance_data[[#This Row],[benchmark_return]],1,0)</f>
        <v>0</v>
      </c>
      <c r="V1803" s="17">
        <f>COUNTIFS(performance_data[portfolio_id],performance_data[[#This Row],[portfolio_id]])</f>
        <v>26</v>
      </c>
      <c r="W1803" s="17">
        <f>COUNTIFS(performance_data[portfolio_id],performance_data[[#This Row],[portfolio_id]],
          performance_data[return_flag],1)</f>
        <v>7</v>
      </c>
      <c r="X1803" s="15">
        <f>performance_data[[#This Row],[underperform_flag_count]]/performance_data[[#This Row],[totalportfoliocount]]</f>
        <v>0.26923076923076922</v>
      </c>
    </row>
    <row r="1804" spans="1:24" x14ac:dyDescent="0.3">
      <c r="A1804">
        <v>4157</v>
      </c>
      <c r="B1804" s="1">
        <v>45222</v>
      </c>
      <c r="C1804">
        <v>268162.23</v>
      </c>
      <c r="D1804">
        <v>16.920000000000002</v>
      </c>
      <c r="E1804">
        <v>14.18</v>
      </c>
      <c r="F1804">
        <v>11517.48</v>
      </c>
      <c r="G1804">
        <v>3821.47</v>
      </c>
      <c r="H1804" t="s">
        <v>2213</v>
      </c>
      <c r="I1804" t="s">
        <v>2217</v>
      </c>
      <c r="J1804">
        <v>10</v>
      </c>
      <c r="K1804" t="s">
        <v>2224</v>
      </c>
      <c r="L1804" t="str">
        <f>IF(performance_data[[#This Row],[return_percentage]]&gt;=performance_data[[#This Row],[benchmark_return]],"Higher","Lower")</f>
        <v>Higher</v>
      </c>
      <c r="M1804" s="14">
        <f xml:space="preserve"> _xlfn.MAXIFS(performance_data[date],performance_data[portfolio_id],performance_data[[#This Row],[portfolio_id]])</f>
        <v>45542</v>
      </c>
      <c r="N1804" s="14">
        <f xml:space="preserve"> _xlfn.MINIFS(performance_data[date],performance_data[portfolio_id],performance_data[[#This Row],[portfolio_id]])</f>
        <v>44839</v>
      </c>
      <c r="O1804" s="15">
        <f>_xlfn.MAXIFS(performance_data[portfolio_value],performance_data[portfolio_id],performance_data[[#This Row],[portfolio_id]],performance_data[date],performance_data[[#This Row],[latest_date]])</f>
        <v>74592.429999999993</v>
      </c>
      <c r="P1804" s="15">
        <f>_xlfn.MAXIFS(performance_data[portfolio_value],performance_data[portfolio_id],performance_data[[#This Row],[portfolio_id]],performance_data[date],performance_data[[#This Row],[starting_date]])</f>
        <v>299964.88</v>
      </c>
      <c r="Q1804" s="15">
        <f>performance_data[[#This Row],[latest_value]]-performance_data[[#This Row],[starting_value]]</f>
        <v>-225372.45</v>
      </c>
      <c r="R1804" s="15">
        <f>performance_data[[#This Row],[net_inflows]]-performance_data[[#This Row],[net_outflows]]</f>
        <v>7696.01</v>
      </c>
      <c r="S1804" s="15" t="str">
        <f>IF(performance_data[[#This Row],[net_inflows]]&gt;AVERAGE(performance_data[net_inflows]),"High","Low")</f>
        <v>High</v>
      </c>
      <c r="T1804" s="15">
        <f>AVERAGEIF(performance_data[inflow_flag],performance_data[[#This Row],[inflow_flag]],performance_data[return_percentage])</f>
        <v>4.8467905675459724</v>
      </c>
      <c r="U1804" s="17">
        <f>IF(performance_data[[#This Row],[return_percentage]]&lt;performance_data[[#This Row],[benchmark_return]],1,0)</f>
        <v>0</v>
      </c>
      <c r="V1804" s="17">
        <f>COUNTIFS(performance_data[portfolio_id],performance_data[[#This Row],[portfolio_id]])</f>
        <v>26</v>
      </c>
      <c r="W1804" s="17">
        <f>COUNTIFS(performance_data[portfolio_id],performance_data[[#This Row],[portfolio_id]],
          performance_data[return_flag],1)</f>
        <v>7</v>
      </c>
      <c r="X1804" s="15">
        <f>performance_data[[#This Row],[underperform_flag_count]]/performance_data[[#This Row],[totalportfoliocount]]</f>
        <v>0.26923076923076922</v>
      </c>
    </row>
    <row r="1805" spans="1:24" x14ac:dyDescent="0.3">
      <c r="A1805">
        <v>4157</v>
      </c>
      <c r="B1805" s="1">
        <v>45403</v>
      </c>
      <c r="C1805">
        <v>365370.28</v>
      </c>
      <c r="D1805">
        <v>14.27</v>
      </c>
      <c r="E1805">
        <v>16.350000000000001</v>
      </c>
      <c r="F1805">
        <v>8409.48</v>
      </c>
      <c r="G1805">
        <v>4991.1899999999996</v>
      </c>
      <c r="H1805" t="s">
        <v>2205</v>
      </c>
      <c r="I1805" t="s">
        <v>2211</v>
      </c>
      <c r="J1805">
        <v>4</v>
      </c>
      <c r="K1805" t="s">
        <v>2216</v>
      </c>
      <c r="L1805" t="str">
        <f>IF(performance_data[[#This Row],[return_percentage]]&gt;=performance_data[[#This Row],[benchmark_return]],"Higher","Lower")</f>
        <v>Lower</v>
      </c>
      <c r="M1805" s="14">
        <f xml:space="preserve"> _xlfn.MAXIFS(performance_data[date],performance_data[portfolio_id],performance_data[[#This Row],[portfolio_id]])</f>
        <v>45542</v>
      </c>
      <c r="N1805" s="14">
        <f xml:space="preserve"> _xlfn.MINIFS(performance_data[date],performance_data[portfolio_id],performance_data[[#This Row],[portfolio_id]])</f>
        <v>44839</v>
      </c>
      <c r="O1805" s="15">
        <f>_xlfn.MAXIFS(performance_data[portfolio_value],performance_data[portfolio_id],performance_data[[#This Row],[portfolio_id]],performance_data[date],performance_data[[#This Row],[latest_date]])</f>
        <v>74592.429999999993</v>
      </c>
      <c r="P1805" s="15">
        <f>_xlfn.MAXIFS(performance_data[portfolio_value],performance_data[portfolio_id],performance_data[[#This Row],[portfolio_id]],performance_data[date],performance_data[[#This Row],[starting_date]])</f>
        <v>299964.88</v>
      </c>
      <c r="Q1805" s="15">
        <f>performance_data[[#This Row],[latest_value]]-performance_data[[#This Row],[starting_value]]</f>
        <v>-225372.45</v>
      </c>
      <c r="R1805" s="15">
        <f>performance_data[[#This Row],[net_inflows]]-performance_data[[#This Row],[net_outflows]]</f>
        <v>3418.29</v>
      </c>
      <c r="S1805" s="15" t="str">
        <f>IF(performance_data[[#This Row],[net_inflows]]&gt;AVERAGE(performance_data[net_inflows]),"High","Low")</f>
        <v>Low</v>
      </c>
      <c r="T1805" s="15">
        <f>AVERAGEIF(performance_data[inflow_flag],performance_data[[#This Row],[inflow_flag]],performance_data[return_percentage])</f>
        <v>5.0457846277021572</v>
      </c>
      <c r="U1805" s="17">
        <f>IF(performance_data[[#This Row],[return_percentage]]&lt;performance_data[[#This Row],[benchmark_return]],1,0)</f>
        <v>1</v>
      </c>
      <c r="V1805" s="17">
        <f>COUNTIFS(performance_data[portfolio_id],performance_data[[#This Row],[portfolio_id]])</f>
        <v>26</v>
      </c>
      <c r="W1805" s="17">
        <f>COUNTIFS(performance_data[portfolio_id],performance_data[[#This Row],[portfolio_id]],
          performance_data[return_flag],1)</f>
        <v>7</v>
      </c>
      <c r="X1805" s="15">
        <f>performance_data[[#This Row],[underperform_flag_count]]/performance_data[[#This Row],[totalportfoliocount]]</f>
        <v>0.26923076923076922</v>
      </c>
    </row>
    <row r="1806" spans="1:24" x14ac:dyDescent="0.3">
      <c r="A1806">
        <v>4157</v>
      </c>
      <c r="B1806" s="1">
        <v>45051</v>
      </c>
      <c r="C1806">
        <v>156179.69</v>
      </c>
      <c r="D1806">
        <v>12.29</v>
      </c>
      <c r="E1806">
        <v>13.81</v>
      </c>
      <c r="F1806">
        <v>7335.78</v>
      </c>
      <c r="G1806">
        <v>11648.62</v>
      </c>
      <c r="H1806" t="s">
        <v>2213</v>
      </c>
      <c r="I1806" t="s">
        <v>2211</v>
      </c>
      <c r="J1806">
        <v>5</v>
      </c>
      <c r="K1806" t="s">
        <v>2223</v>
      </c>
      <c r="L1806" t="str">
        <f>IF(performance_data[[#This Row],[return_percentage]]&gt;=performance_data[[#This Row],[benchmark_return]],"Higher","Lower")</f>
        <v>Lower</v>
      </c>
      <c r="M1806" s="14">
        <f xml:space="preserve"> _xlfn.MAXIFS(performance_data[date],performance_data[portfolio_id],performance_data[[#This Row],[portfolio_id]])</f>
        <v>45542</v>
      </c>
      <c r="N1806" s="14">
        <f xml:space="preserve"> _xlfn.MINIFS(performance_data[date],performance_data[portfolio_id],performance_data[[#This Row],[portfolio_id]])</f>
        <v>44839</v>
      </c>
      <c r="O1806" s="15">
        <f>_xlfn.MAXIFS(performance_data[portfolio_value],performance_data[portfolio_id],performance_data[[#This Row],[portfolio_id]],performance_data[date],performance_data[[#This Row],[latest_date]])</f>
        <v>74592.429999999993</v>
      </c>
      <c r="P1806" s="15">
        <f>_xlfn.MAXIFS(performance_data[portfolio_value],performance_data[portfolio_id],performance_data[[#This Row],[portfolio_id]],performance_data[date],performance_data[[#This Row],[starting_date]])</f>
        <v>299964.88</v>
      </c>
      <c r="Q1806" s="15">
        <f>performance_data[[#This Row],[latest_value]]-performance_data[[#This Row],[starting_value]]</f>
        <v>-225372.45</v>
      </c>
      <c r="R1806" s="15">
        <f>performance_data[[#This Row],[net_inflows]]-performance_data[[#This Row],[net_outflows]]</f>
        <v>-4312.8400000000011</v>
      </c>
      <c r="S1806" s="15" t="str">
        <f>IF(performance_data[[#This Row],[net_inflows]]&gt;AVERAGE(performance_data[net_inflows]),"High","Low")</f>
        <v>Low</v>
      </c>
      <c r="T1806" s="15">
        <f>AVERAGEIF(performance_data[inflow_flag],performance_data[[#This Row],[inflow_flag]],performance_data[return_percentage])</f>
        <v>5.0457846277021572</v>
      </c>
      <c r="U1806" s="17">
        <f>IF(performance_data[[#This Row],[return_percentage]]&lt;performance_data[[#This Row],[benchmark_return]],1,0)</f>
        <v>1</v>
      </c>
      <c r="V1806" s="17">
        <f>COUNTIFS(performance_data[portfolio_id],performance_data[[#This Row],[portfolio_id]])</f>
        <v>26</v>
      </c>
      <c r="W1806" s="17">
        <f>COUNTIFS(performance_data[portfolio_id],performance_data[[#This Row],[portfolio_id]],
          performance_data[return_flag],1)</f>
        <v>7</v>
      </c>
      <c r="X1806" s="15">
        <f>performance_data[[#This Row],[underperform_flag_count]]/performance_data[[#This Row],[totalportfoliocount]]</f>
        <v>0.26923076923076922</v>
      </c>
    </row>
    <row r="1807" spans="1:24" x14ac:dyDescent="0.3">
      <c r="A1807">
        <v>4157</v>
      </c>
      <c r="B1807" s="1">
        <v>45381</v>
      </c>
      <c r="C1807">
        <v>408102.45</v>
      </c>
      <c r="D1807">
        <v>6.34</v>
      </c>
      <c r="E1807">
        <v>5.43</v>
      </c>
      <c r="F1807">
        <v>17214.96</v>
      </c>
      <c r="G1807">
        <v>15758.53</v>
      </c>
      <c r="H1807" t="s">
        <v>2205</v>
      </c>
      <c r="I1807" t="s">
        <v>2206</v>
      </c>
      <c r="J1807">
        <v>3</v>
      </c>
      <c r="K1807" t="s">
        <v>2222</v>
      </c>
      <c r="L1807" t="str">
        <f>IF(performance_data[[#This Row],[return_percentage]]&gt;=performance_data[[#This Row],[benchmark_return]],"Higher","Lower")</f>
        <v>Higher</v>
      </c>
      <c r="M1807" s="14">
        <f xml:space="preserve"> _xlfn.MAXIFS(performance_data[date],performance_data[portfolio_id],performance_data[[#This Row],[portfolio_id]])</f>
        <v>45542</v>
      </c>
      <c r="N1807" s="14">
        <f xml:space="preserve"> _xlfn.MINIFS(performance_data[date],performance_data[portfolio_id],performance_data[[#This Row],[portfolio_id]])</f>
        <v>44839</v>
      </c>
      <c r="O1807" s="15">
        <f>_xlfn.MAXIFS(performance_data[portfolio_value],performance_data[portfolio_id],performance_data[[#This Row],[portfolio_id]],performance_data[date],performance_data[[#This Row],[latest_date]])</f>
        <v>74592.429999999993</v>
      </c>
      <c r="P1807" s="15">
        <f>_xlfn.MAXIFS(performance_data[portfolio_value],performance_data[portfolio_id],performance_data[[#This Row],[portfolio_id]],performance_data[date],performance_data[[#This Row],[starting_date]])</f>
        <v>299964.88</v>
      </c>
      <c r="Q1807" s="15">
        <f>performance_data[[#This Row],[latest_value]]-performance_data[[#This Row],[starting_value]]</f>
        <v>-225372.45</v>
      </c>
      <c r="R1807" s="15">
        <f>performance_data[[#This Row],[net_inflows]]-performance_data[[#This Row],[net_outflows]]</f>
        <v>1456.4299999999985</v>
      </c>
      <c r="S1807" s="15" t="str">
        <f>IF(performance_data[[#This Row],[net_inflows]]&gt;AVERAGE(performance_data[net_inflows]),"High","Low")</f>
        <v>High</v>
      </c>
      <c r="T1807" s="15">
        <f>AVERAGEIF(performance_data[inflow_flag],performance_data[[#This Row],[inflow_flag]],performance_data[return_percentage])</f>
        <v>4.8467905675459724</v>
      </c>
      <c r="U1807" s="17">
        <f>IF(performance_data[[#This Row],[return_percentage]]&lt;performance_data[[#This Row],[benchmark_return]],1,0)</f>
        <v>0</v>
      </c>
      <c r="V1807" s="17">
        <f>COUNTIFS(performance_data[portfolio_id],performance_data[[#This Row],[portfolio_id]])</f>
        <v>26</v>
      </c>
      <c r="W1807" s="17">
        <f>COUNTIFS(performance_data[portfolio_id],performance_data[[#This Row],[portfolio_id]],
          performance_data[return_flag],1)</f>
        <v>7</v>
      </c>
      <c r="X1807" s="15">
        <f>performance_data[[#This Row],[underperform_flag_count]]/performance_data[[#This Row],[totalportfoliocount]]</f>
        <v>0.26923076923076922</v>
      </c>
    </row>
    <row r="1808" spans="1:24" x14ac:dyDescent="0.3">
      <c r="A1808">
        <v>4157</v>
      </c>
      <c r="B1808" s="1">
        <v>45457</v>
      </c>
      <c r="C1808">
        <v>463874.34</v>
      </c>
      <c r="D1808">
        <v>13.29</v>
      </c>
      <c r="E1808">
        <v>14.1</v>
      </c>
      <c r="F1808">
        <v>482.63</v>
      </c>
      <c r="G1808">
        <v>3565.37</v>
      </c>
      <c r="H1808" t="s">
        <v>2205</v>
      </c>
      <c r="I1808" t="s">
        <v>2211</v>
      </c>
      <c r="J1808">
        <v>6</v>
      </c>
      <c r="K1808" t="s">
        <v>2212</v>
      </c>
      <c r="L1808" t="str">
        <f>IF(performance_data[[#This Row],[return_percentage]]&gt;=performance_data[[#This Row],[benchmark_return]],"Higher","Lower")</f>
        <v>Lower</v>
      </c>
      <c r="M1808" s="14">
        <f xml:space="preserve"> _xlfn.MAXIFS(performance_data[date],performance_data[portfolio_id],performance_data[[#This Row],[portfolio_id]])</f>
        <v>45542</v>
      </c>
      <c r="N1808" s="14">
        <f xml:space="preserve"> _xlfn.MINIFS(performance_data[date],performance_data[portfolio_id],performance_data[[#This Row],[portfolio_id]])</f>
        <v>44839</v>
      </c>
      <c r="O1808" s="15">
        <f>_xlfn.MAXIFS(performance_data[portfolio_value],performance_data[portfolio_id],performance_data[[#This Row],[portfolio_id]],performance_data[date],performance_data[[#This Row],[latest_date]])</f>
        <v>74592.429999999993</v>
      </c>
      <c r="P1808" s="15">
        <f>_xlfn.MAXIFS(performance_data[portfolio_value],performance_data[portfolio_id],performance_data[[#This Row],[portfolio_id]],performance_data[date],performance_data[[#This Row],[starting_date]])</f>
        <v>299964.88</v>
      </c>
      <c r="Q1808" s="15">
        <f>performance_data[[#This Row],[latest_value]]-performance_data[[#This Row],[starting_value]]</f>
        <v>-225372.45</v>
      </c>
      <c r="R1808" s="15">
        <f>performance_data[[#This Row],[net_inflows]]-performance_data[[#This Row],[net_outflows]]</f>
        <v>-3082.74</v>
      </c>
      <c r="S1808" s="15" t="str">
        <f>IF(performance_data[[#This Row],[net_inflows]]&gt;AVERAGE(performance_data[net_inflows]),"High","Low")</f>
        <v>Low</v>
      </c>
      <c r="T1808" s="15">
        <f>AVERAGEIF(performance_data[inflow_flag],performance_data[[#This Row],[inflow_flag]],performance_data[return_percentage])</f>
        <v>5.0457846277021572</v>
      </c>
      <c r="U1808" s="17">
        <f>IF(performance_data[[#This Row],[return_percentage]]&lt;performance_data[[#This Row],[benchmark_return]],1,0)</f>
        <v>1</v>
      </c>
      <c r="V1808" s="17">
        <f>COUNTIFS(performance_data[portfolio_id],performance_data[[#This Row],[portfolio_id]])</f>
        <v>26</v>
      </c>
      <c r="W1808" s="17">
        <f>COUNTIFS(performance_data[portfolio_id],performance_data[[#This Row],[portfolio_id]],
          performance_data[return_flag],1)</f>
        <v>7</v>
      </c>
      <c r="X1808" s="15">
        <f>performance_data[[#This Row],[underperform_flag_count]]/performance_data[[#This Row],[totalportfoliocount]]</f>
        <v>0.26923076923076922</v>
      </c>
    </row>
    <row r="1809" spans="1:24" x14ac:dyDescent="0.3">
      <c r="A1809">
        <v>4157</v>
      </c>
      <c r="B1809" s="1">
        <v>45084</v>
      </c>
      <c r="C1809">
        <v>193027.3</v>
      </c>
      <c r="D1809">
        <v>19.850000000000001</v>
      </c>
      <c r="E1809">
        <v>17.48</v>
      </c>
      <c r="F1809">
        <v>16440.39</v>
      </c>
      <c r="G1809">
        <v>13266.4</v>
      </c>
      <c r="H1809" t="s">
        <v>2213</v>
      </c>
      <c r="I1809" t="s">
        <v>2211</v>
      </c>
      <c r="J1809">
        <v>6</v>
      </c>
      <c r="K1809" t="s">
        <v>2212</v>
      </c>
      <c r="L1809" t="str">
        <f>IF(performance_data[[#This Row],[return_percentage]]&gt;=performance_data[[#This Row],[benchmark_return]],"Higher","Lower")</f>
        <v>Higher</v>
      </c>
      <c r="M1809" s="14">
        <f xml:space="preserve"> _xlfn.MAXIFS(performance_data[date],performance_data[portfolio_id],performance_data[[#This Row],[portfolio_id]])</f>
        <v>45542</v>
      </c>
      <c r="N1809" s="14">
        <f xml:space="preserve"> _xlfn.MINIFS(performance_data[date],performance_data[portfolio_id],performance_data[[#This Row],[portfolio_id]])</f>
        <v>44839</v>
      </c>
      <c r="O1809" s="15">
        <f>_xlfn.MAXIFS(performance_data[portfolio_value],performance_data[portfolio_id],performance_data[[#This Row],[portfolio_id]],performance_data[date],performance_data[[#This Row],[latest_date]])</f>
        <v>74592.429999999993</v>
      </c>
      <c r="P1809" s="15">
        <f>_xlfn.MAXIFS(performance_data[portfolio_value],performance_data[portfolio_id],performance_data[[#This Row],[portfolio_id]],performance_data[date],performance_data[[#This Row],[starting_date]])</f>
        <v>299964.88</v>
      </c>
      <c r="Q1809" s="15">
        <f>performance_data[[#This Row],[latest_value]]-performance_data[[#This Row],[starting_value]]</f>
        <v>-225372.45</v>
      </c>
      <c r="R1809" s="15">
        <f>performance_data[[#This Row],[net_inflows]]-performance_data[[#This Row],[net_outflows]]</f>
        <v>3173.99</v>
      </c>
      <c r="S1809" s="15" t="str">
        <f>IF(performance_data[[#This Row],[net_inflows]]&gt;AVERAGE(performance_data[net_inflows]),"High","Low")</f>
        <v>High</v>
      </c>
      <c r="T1809" s="15">
        <f>AVERAGEIF(performance_data[inflow_flag],performance_data[[#This Row],[inflow_flag]],performance_data[return_percentage])</f>
        <v>4.8467905675459724</v>
      </c>
      <c r="U1809" s="17">
        <f>IF(performance_data[[#This Row],[return_percentage]]&lt;performance_data[[#This Row],[benchmark_return]],1,0)</f>
        <v>0</v>
      </c>
      <c r="V1809" s="17">
        <f>COUNTIFS(performance_data[portfolio_id],performance_data[[#This Row],[portfolio_id]])</f>
        <v>26</v>
      </c>
      <c r="W1809" s="17">
        <f>COUNTIFS(performance_data[portfolio_id],performance_data[[#This Row],[portfolio_id]],
          performance_data[return_flag],1)</f>
        <v>7</v>
      </c>
      <c r="X1809" s="15">
        <f>performance_data[[#This Row],[underperform_flag_count]]/performance_data[[#This Row],[totalportfoliocount]]</f>
        <v>0.26923076923076922</v>
      </c>
    </row>
    <row r="1810" spans="1:24" x14ac:dyDescent="0.3">
      <c r="A1810">
        <v>4157</v>
      </c>
      <c r="B1810" s="1">
        <v>44839</v>
      </c>
      <c r="C1810">
        <v>299964.88</v>
      </c>
      <c r="D1810">
        <v>16.16</v>
      </c>
      <c r="E1810">
        <v>14.12</v>
      </c>
      <c r="F1810">
        <v>1823.77</v>
      </c>
      <c r="G1810">
        <v>11293.54</v>
      </c>
      <c r="H1810" t="s">
        <v>2220</v>
      </c>
      <c r="I1810" t="s">
        <v>2217</v>
      </c>
      <c r="J1810">
        <v>10</v>
      </c>
      <c r="K1810" t="s">
        <v>2224</v>
      </c>
      <c r="L1810" t="str">
        <f>IF(performance_data[[#This Row],[return_percentage]]&gt;=performance_data[[#This Row],[benchmark_return]],"Higher","Lower")</f>
        <v>Higher</v>
      </c>
      <c r="M1810" s="14">
        <f xml:space="preserve"> _xlfn.MAXIFS(performance_data[date],performance_data[portfolio_id],performance_data[[#This Row],[portfolio_id]])</f>
        <v>45542</v>
      </c>
      <c r="N1810" s="14">
        <f xml:space="preserve"> _xlfn.MINIFS(performance_data[date],performance_data[portfolio_id],performance_data[[#This Row],[portfolio_id]])</f>
        <v>44839</v>
      </c>
      <c r="O1810" s="15">
        <f>_xlfn.MAXIFS(performance_data[portfolio_value],performance_data[portfolio_id],performance_data[[#This Row],[portfolio_id]],performance_data[date],performance_data[[#This Row],[latest_date]])</f>
        <v>74592.429999999993</v>
      </c>
      <c r="P1810" s="15">
        <f>_xlfn.MAXIFS(performance_data[portfolio_value],performance_data[portfolio_id],performance_data[[#This Row],[portfolio_id]],performance_data[date],performance_data[[#This Row],[starting_date]])</f>
        <v>299964.88</v>
      </c>
      <c r="Q1810" s="15">
        <f>performance_data[[#This Row],[latest_value]]-performance_data[[#This Row],[starting_value]]</f>
        <v>-225372.45</v>
      </c>
      <c r="R1810" s="15">
        <f>performance_data[[#This Row],[net_inflows]]-performance_data[[#This Row],[net_outflows]]</f>
        <v>-9469.77</v>
      </c>
      <c r="S1810" s="15" t="str">
        <f>IF(performance_data[[#This Row],[net_inflows]]&gt;AVERAGE(performance_data[net_inflows]),"High","Low")</f>
        <v>Low</v>
      </c>
      <c r="T1810" s="15">
        <f>AVERAGEIF(performance_data[inflow_flag],performance_data[[#This Row],[inflow_flag]],performance_data[return_percentage])</f>
        <v>5.0457846277021572</v>
      </c>
      <c r="U1810" s="17">
        <f>IF(performance_data[[#This Row],[return_percentage]]&lt;performance_data[[#This Row],[benchmark_return]],1,0)</f>
        <v>0</v>
      </c>
      <c r="V1810" s="17">
        <f>COUNTIFS(performance_data[portfolio_id],performance_data[[#This Row],[portfolio_id]])</f>
        <v>26</v>
      </c>
      <c r="W1810" s="17">
        <f>COUNTIFS(performance_data[portfolio_id],performance_data[[#This Row],[portfolio_id]],
          performance_data[return_flag],1)</f>
        <v>7</v>
      </c>
      <c r="X1810" s="15">
        <f>performance_data[[#This Row],[underperform_flag_count]]/performance_data[[#This Row],[totalportfoliocount]]</f>
        <v>0.26923076923076922</v>
      </c>
    </row>
    <row r="1811" spans="1:24" x14ac:dyDescent="0.3">
      <c r="A1811">
        <v>4157</v>
      </c>
      <c r="B1811" s="1">
        <v>44975</v>
      </c>
      <c r="C1811">
        <v>321416.56</v>
      </c>
      <c r="D1811">
        <v>-6.76</v>
      </c>
      <c r="E1811">
        <v>-6.05</v>
      </c>
      <c r="F1811">
        <v>3134.39</v>
      </c>
      <c r="G1811">
        <v>1744.1</v>
      </c>
      <c r="H1811" t="s">
        <v>2213</v>
      </c>
      <c r="I1811" t="s">
        <v>2206</v>
      </c>
      <c r="J1811">
        <v>2</v>
      </c>
      <c r="K1811" t="s">
        <v>2226</v>
      </c>
      <c r="L1811" t="str">
        <f>IF(performance_data[[#This Row],[return_percentage]]&gt;=performance_data[[#This Row],[benchmark_return]],"Higher","Lower")</f>
        <v>Lower</v>
      </c>
      <c r="M1811" s="14">
        <f xml:space="preserve"> _xlfn.MAXIFS(performance_data[date],performance_data[portfolio_id],performance_data[[#This Row],[portfolio_id]])</f>
        <v>45542</v>
      </c>
      <c r="N1811" s="14">
        <f xml:space="preserve"> _xlfn.MINIFS(performance_data[date],performance_data[portfolio_id],performance_data[[#This Row],[portfolio_id]])</f>
        <v>44839</v>
      </c>
      <c r="O1811" s="15">
        <f>_xlfn.MAXIFS(performance_data[portfolio_value],performance_data[portfolio_id],performance_data[[#This Row],[portfolio_id]],performance_data[date],performance_data[[#This Row],[latest_date]])</f>
        <v>74592.429999999993</v>
      </c>
      <c r="P1811" s="15">
        <f>_xlfn.MAXIFS(performance_data[portfolio_value],performance_data[portfolio_id],performance_data[[#This Row],[portfolio_id]],performance_data[date],performance_data[[#This Row],[starting_date]])</f>
        <v>299964.88</v>
      </c>
      <c r="Q1811" s="15">
        <f>performance_data[[#This Row],[latest_value]]-performance_data[[#This Row],[starting_value]]</f>
        <v>-225372.45</v>
      </c>
      <c r="R1811" s="15">
        <f>performance_data[[#This Row],[net_inflows]]-performance_data[[#This Row],[net_outflows]]</f>
        <v>1390.29</v>
      </c>
      <c r="S1811" s="15" t="str">
        <f>IF(performance_data[[#This Row],[net_inflows]]&gt;AVERAGE(performance_data[net_inflows]),"High","Low")</f>
        <v>Low</v>
      </c>
      <c r="T1811" s="15">
        <f>AVERAGEIF(performance_data[inflow_flag],performance_data[[#This Row],[inflow_flag]],performance_data[return_percentage])</f>
        <v>5.0457846277021572</v>
      </c>
      <c r="U1811" s="17">
        <f>IF(performance_data[[#This Row],[return_percentage]]&lt;performance_data[[#This Row],[benchmark_return]],1,0)</f>
        <v>1</v>
      </c>
      <c r="V1811" s="17">
        <f>COUNTIFS(performance_data[portfolio_id],performance_data[[#This Row],[portfolio_id]])</f>
        <v>26</v>
      </c>
      <c r="W1811" s="17">
        <f>COUNTIFS(performance_data[portfolio_id],performance_data[[#This Row],[portfolio_id]],
          performance_data[return_flag],1)</f>
        <v>7</v>
      </c>
      <c r="X1811" s="15">
        <f>performance_data[[#This Row],[underperform_flag_count]]/performance_data[[#This Row],[totalportfoliocount]]</f>
        <v>0.26923076923076922</v>
      </c>
    </row>
    <row r="1812" spans="1:24" x14ac:dyDescent="0.3">
      <c r="A1812">
        <v>4157</v>
      </c>
      <c r="B1812" s="1">
        <v>45118</v>
      </c>
      <c r="C1812">
        <v>280942.71000000002</v>
      </c>
      <c r="D1812">
        <v>-5.28</v>
      </c>
      <c r="E1812">
        <v>-5.58</v>
      </c>
      <c r="F1812">
        <v>17699.16</v>
      </c>
      <c r="G1812">
        <v>5910.15</v>
      </c>
      <c r="H1812" t="s">
        <v>2213</v>
      </c>
      <c r="I1812" t="s">
        <v>2209</v>
      </c>
      <c r="J1812">
        <v>7</v>
      </c>
      <c r="K1812" t="s">
        <v>2210</v>
      </c>
      <c r="L1812" t="str">
        <f>IF(performance_data[[#This Row],[return_percentage]]&gt;=performance_data[[#This Row],[benchmark_return]],"Higher","Lower")</f>
        <v>Higher</v>
      </c>
      <c r="M1812" s="14">
        <f xml:space="preserve"> _xlfn.MAXIFS(performance_data[date],performance_data[portfolio_id],performance_data[[#This Row],[portfolio_id]])</f>
        <v>45542</v>
      </c>
      <c r="N1812" s="14">
        <f xml:space="preserve"> _xlfn.MINIFS(performance_data[date],performance_data[portfolio_id],performance_data[[#This Row],[portfolio_id]])</f>
        <v>44839</v>
      </c>
      <c r="O1812" s="15">
        <f>_xlfn.MAXIFS(performance_data[portfolio_value],performance_data[portfolio_id],performance_data[[#This Row],[portfolio_id]],performance_data[date],performance_data[[#This Row],[latest_date]])</f>
        <v>74592.429999999993</v>
      </c>
      <c r="P1812" s="15">
        <f>_xlfn.MAXIFS(performance_data[portfolio_value],performance_data[portfolio_id],performance_data[[#This Row],[portfolio_id]],performance_data[date],performance_data[[#This Row],[starting_date]])</f>
        <v>299964.88</v>
      </c>
      <c r="Q1812" s="15">
        <f>performance_data[[#This Row],[latest_value]]-performance_data[[#This Row],[starting_value]]</f>
        <v>-225372.45</v>
      </c>
      <c r="R1812" s="15">
        <f>performance_data[[#This Row],[net_inflows]]-performance_data[[#This Row],[net_outflows]]</f>
        <v>11789.01</v>
      </c>
      <c r="S1812" s="15" t="str">
        <f>IF(performance_data[[#This Row],[net_inflows]]&gt;AVERAGE(performance_data[net_inflows]),"High","Low")</f>
        <v>High</v>
      </c>
      <c r="T1812" s="15">
        <f>AVERAGEIF(performance_data[inflow_flag],performance_data[[#This Row],[inflow_flag]],performance_data[return_percentage])</f>
        <v>4.8467905675459724</v>
      </c>
      <c r="U1812" s="17">
        <f>IF(performance_data[[#This Row],[return_percentage]]&lt;performance_data[[#This Row],[benchmark_return]],1,0)</f>
        <v>0</v>
      </c>
      <c r="V1812" s="17">
        <f>COUNTIFS(performance_data[portfolio_id],performance_data[[#This Row],[portfolio_id]])</f>
        <v>26</v>
      </c>
      <c r="W1812" s="17">
        <f>COUNTIFS(performance_data[portfolio_id],performance_data[[#This Row],[portfolio_id]],
          performance_data[return_flag],1)</f>
        <v>7</v>
      </c>
      <c r="X1812" s="15">
        <f>performance_data[[#This Row],[underperform_flag_count]]/performance_data[[#This Row],[totalportfoliocount]]</f>
        <v>0.26923076923076922</v>
      </c>
    </row>
    <row r="1813" spans="1:24" x14ac:dyDescent="0.3">
      <c r="A1813">
        <v>4157</v>
      </c>
      <c r="B1813" s="1">
        <v>45366</v>
      </c>
      <c r="C1813">
        <v>33163.79</v>
      </c>
      <c r="D1813">
        <v>2.52</v>
      </c>
      <c r="E1813">
        <v>2.37</v>
      </c>
      <c r="F1813">
        <v>2851.78</v>
      </c>
      <c r="G1813">
        <v>10723.63</v>
      </c>
      <c r="H1813" t="s">
        <v>2205</v>
      </c>
      <c r="I1813" t="s">
        <v>2206</v>
      </c>
      <c r="J1813">
        <v>3</v>
      </c>
      <c r="K1813" t="s">
        <v>2222</v>
      </c>
      <c r="L1813" t="str">
        <f>IF(performance_data[[#This Row],[return_percentage]]&gt;=performance_data[[#This Row],[benchmark_return]],"Higher","Lower")</f>
        <v>Higher</v>
      </c>
      <c r="M1813" s="14">
        <f xml:space="preserve"> _xlfn.MAXIFS(performance_data[date],performance_data[portfolio_id],performance_data[[#This Row],[portfolio_id]])</f>
        <v>45542</v>
      </c>
      <c r="N1813" s="14">
        <f xml:space="preserve"> _xlfn.MINIFS(performance_data[date],performance_data[portfolio_id],performance_data[[#This Row],[portfolio_id]])</f>
        <v>44839</v>
      </c>
      <c r="O1813" s="15">
        <f>_xlfn.MAXIFS(performance_data[portfolio_value],performance_data[portfolio_id],performance_data[[#This Row],[portfolio_id]],performance_data[date],performance_data[[#This Row],[latest_date]])</f>
        <v>74592.429999999993</v>
      </c>
      <c r="P1813" s="15">
        <f>_xlfn.MAXIFS(performance_data[portfolio_value],performance_data[portfolio_id],performance_data[[#This Row],[portfolio_id]],performance_data[date],performance_data[[#This Row],[starting_date]])</f>
        <v>299964.88</v>
      </c>
      <c r="Q1813" s="15">
        <f>performance_data[[#This Row],[latest_value]]-performance_data[[#This Row],[starting_value]]</f>
        <v>-225372.45</v>
      </c>
      <c r="R1813" s="15">
        <f>performance_data[[#This Row],[net_inflows]]-performance_data[[#This Row],[net_outflows]]</f>
        <v>-7871.8499999999985</v>
      </c>
      <c r="S1813" s="15" t="str">
        <f>IF(performance_data[[#This Row],[net_inflows]]&gt;AVERAGE(performance_data[net_inflows]),"High","Low")</f>
        <v>Low</v>
      </c>
      <c r="T1813" s="15">
        <f>AVERAGEIF(performance_data[inflow_flag],performance_data[[#This Row],[inflow_flag]],performance_data[return_percentage])</f>
        <v>5.0457846277021572</v>
      </c>
      <c r="U1813" s="17">
        <f>IF(performance_data[[#This Row],[return_percentage]]&lt;performance_data[[#This Row],[benchmark_return]],1,0)</f>
        <v>0</v>
      </c>
      <c r="V1813" s="17">
        <f>COUNTIFS(performance_data[portfolio_id],performance_data[[#This Row],[portfolio_id]])</f>
        <v>26</v>
      </c>
      <c r="W1813" s="17">
        <f>COUNTIFS(performance_data[portfolio_id],performance_data[[#This Row],[portfolio_id]],
          performance_data[return_flag],1)</f>
        <v>7</v>
      </c>
      <c r="X1813" s="15">
        <f>performance_data[[#This Row],[underperform_flag_count]]/performance_data[[#This Row],[totalportfoliocount]]</f>
        <v>0.26923076923076922</v>
      </c>
    </row>
    <row r="1814" spans="1:24" x14ac:dyDescent="0.3">
      <c r="A1814">
        <v>4321</v>
      </c>
      <c r="B1814" s="1">
        <v>44964</v>
      </c>
      <c r="C1814">
        <v>390456.62</v>
      </c>
      <c r="D1814">
        <v>1.54</v>
      </c>
      <c r="E1814">
        <v>1.74</v>
      </c>
      <c r="F1814">
        <v>10282.93</v>
      </c>
      <c r="G1814">
        <v>5529.36</v>
      </c>
      <c r="H1814" t="s">
        <v>2213</v>
      </c>
      <c r="I1814" t="s">
        <v>2206</v>
      </c>
      <c r="J1814">
        <v>2</v>
      </c>
      <c r="K1814" t="s">
        <v>2226</v>
      </c>
      <c r="L1814" t="str">
        <f>IF(performance_data[[#This Row],[return_percentage]]&gt;=performance_data[[#This Row],[benchmark_return]],"Higher","Lower")</f>
        <v>Lower</v>
      </c>
      <c r="M1814" s="14">
        <f xml:space="preserve"> _xlfn.MAXIFS(performance_data[date],performance_data[portfolio_id],performance_data[[#This Row],[portfolio_id]])</f>
        <v>45558</v>
      </c>
      <c r="N1814" s="14">
        <f xml:space="preserve"> _xlfn.MINIFS(performance_data[date],performance_data[portfolio_id],performance_data[[#This Row],[portfolio_id]])</f>
        <v>44903</v>
      </c>
      <c r="O1814" s="15">
        <f>_xlfn.MAXIFS(performance_data[portfolio_value],performance_data[portfolio_id],performance_data[[#This Row],[portfolio_id]],performance_data[date],performance_data[[#This Row],[latest_date]])</f>
        <v>499893.55</v>
      </c>
      <c r="P1814" s="15">
        <f>_xlfn.MAXIFS(performance_data[portfolio_value],performance_data[portfolio_id],performance_data[[#This Row],[portfolio_id]],performance_data[date],performance_data[[#This Row],[starting_date]])</f>
        <v>425505.85</v>
      </c>
      <c r="Q1814" s="15">
        <f>performance_data[[#This Row],[latest_value]]-performance_data[[#This Row],[starting_value]]</f>
        <v>74387.700000000012</v>
      </c>
      <c r="R1814" s="15">
        <f>performance_data[[#This Row],[net_inflows]]-performance_data[[#This Row],[net_outflows]]</f>
        <v>4753.5700000000006</v>
      </c>
      <c r="S1814" s="15" t="str">
        <f>IF(performance_data[[#This Row],[net_inflows]]&gt;AVERAGE(performance_data[net_inflows]),"High","Low")</f>
        <v>High</v>
      </c>
      <c r="T1814" s="15">
        <f>AVERAGEIF(performance_data[inflow_flag],performance_data[[#This Row],[inflow_flag]],performance_data[return_percentage])</f>
        <v>4.8467905675459724</v>
      </c>
      <c r="U1814" s="17">
        <f>IF(performance_data[[#This Row],[return_percentage]]&lt;performance_data[[#This Row],[benchmark_return]],1,0)</f>
        <v>1</v>
      </c>
      <c r="V1814" s="17">
        <f>COUNTIFS(performance_data[portfolio_id],performance_data[[#This Row],[portfolio_id]])</f>
        <v>22</v>
      </c>
      <c r="W1814" s="17">
        <f>COUNTIFS(performance_data[portfolio_id],performance_data[[#This Row],[portfolio_id]],
          performance_data[return_flag],1)</f>
        <v>12</v>
      </c>
      <c r="X1814" s="15">
        <f>performance_data[[#This Row],[underperform_flag_count]]/performance_data[[#This Row],[totalportfoliocount]]</f>
        <v>0.54545454545454541</v>
      </c>
    </row>
    <row r="1815" spans="1:24" x14ac:dyDescent="0.3">
      <c r="A1815">
        <v>4321</v>
      </c>
      <c r="B1815" s="1">
        <v>45168</v>
      </c>
      <c r="C1815">
        <v>389440.45</v>
      </c>
      <c r="D1815">
        <v>18.07</v>
      </c>
      <c r="E1815">
        <v>20.56</v>
      </c>
      <c r="F1815">
        <v>12491.36</v>
      </c>
      <c r="G1815">
        <v>12809.11</v>
      </c>
      <c r="H1815" t="s">
        <v>2213</v>
      </c>
      <c r="I1815" t="s">
        <v>2209</v>
      </c>
      <c r="J1815">
        <v>8</v>
      </c>
      <c r="K1815" t="s">
        <v>2214</v>
      </c>
      <c r="L1815" t="str">
        <f>IF(performance_data[[#This Row],[return_percentage]]&gt;=performance_data[[#This Row],[benchmark_return]],"Higher","Lower")</f>
        <v>Lower</v>
      </c>
      <c r="M1815" s="14">
        <f xml:space="preserve"> _xlfn.MAXIFS(performance_data[date],performance_data[portfolio_id],performance_data[[#This Row],[portfolio_id]])</f>
        <v>45558</v>
      </c>
      <c r="N1815" s="14">
        <f xml:space="preserve"> _xlfn.MINIFS(performance_data[date],performance_data[portfolio_id],performance_data[[#This Row],[portfolio_id]])</f>
        <v>44903</v>
      </c>
      <c r="O1815" s="15">
        <f>_xlfn.MAXIFS(performance_data[portfolio_value],performance_data[portfolio_id],performance_data[[#This Row],[portfolio_id]],performance_data[date],performance_data[[#This Row],[latest_date]])</f>
        <v>499893.55</v>
      </c>
      <c r="P1815" s="15">
        <f>_xlfn.MAXIFS(performance_data[portfolio_value],performance_data[portfolio_id],performance_data[[#This Row],[portfolio_id]],performance_data[date],performance_data[[#This Row],[starting_date]])</f>
        <v>425505.85</v>
      </c>
      <c r="Q1815" s="15">
        <f>performance_data[[#This Row],[latest_value]]-performance_data[[#This Row],[starting_value]]</f>
        <v>74387.700000000012</v>
      </c>
      <c r="R1815" s="15">
        <f>performance_data[[#This Row],[net_inflows]]-performance_data[[#This Row],[net_outflows]]</f>
        <v>-317.75</v>
      </c>
      <c r="S1815" s="15" t="str">
        <f>IF(performance_data[[#This Row],[net_inflows]]&gt;AVERAGE(performance_data[net_inflows]),"High","Low")</f>
        <v>High</v>
      </c>
      <c r="T1815" s="15">
        <f>AVERAGEIF(performance_data[inflow_flag],performance_data[[#This Row],[inflow_flag]],performance_data[return_percentage])</f>
        <v>4.8467905675459724</v>
      </c>
      <c r="U1815" s="17">
        <f>IF(performance_data[[#This Row],[return_percentage]]&lt;performance_data[[#This Row],[benchmark_return]],1,0)</f>
        <v>1</v>
      </c>
      <c r="V1815" s="17">
        <f>COUNTIFS(performance_data[portfolio_id],performance_data[[#This Row],[portfolio_id]])</f>
        <v>22</v>
      </c>
      <c r="W1815" s="17">
        <f>COUNTIFS(performance_data[portfolio_id],performance_data[[#This Row],[portfolio_id]],
          performance_data[return_flag],1)</f>
        <v>12</v>
      </c>
      <c r="X1815" s="15">
        <f>performance_data[[#This Row],[underperform_flag_count]]/performance_data[[#This Row],[totalportfoliocount]]</f>
        <v>0.54545454545454541</v>
      </c>
    </row>
    <row r="1816" spans="1:24" x14ac:dyDescent="0.3">
      <c r="A1816">
        <v>4321</v>
      </c>
      <c r="B1816" s="1">
        <v>45313</v>
      </c>
      <c r="C1816">
        <v>392653.15</v>
      </c>
      <c r="D1816">
        <v>-1.76</v>
      </c>
      <c r="E1816">
        <v>-1.87</v>
      </c>
      <c r="F1816">
        <v>1901.04</v>
      </c>
      <c r="G1816">
        <v>9144.9599999999991</v>
      </c>
      <c r="H1816" t="s">
        <v>2205</v>
      </c>
      <c r="I1816" t="s">
        <v>2206</v>
      </c>
      <c r="J1816">
        <v>1</v>
      </c>
      <c r="K1816" t="s">
        <v>2207</v>
      </c>
      <c r="L1816" t="str">
        <f>IF(performance_data[[#This Row],[return_percentage]]&gt;=performance_data[[#This Row],[benchmark_return]],"Higher","Lower")</f>
        <v>Higher</v>
      </c>
      <c r="M1816" s="14">
        <f xml:space="preserve"> _xlfn.MAXIFS(performance_data[date],performance_data[portfolio_id],performance_data[[#This Row],[portfolio_id]])</f>
        <v>45558</v>
      </c>
      <c r="N1816" s="14">
        <f xml:space="preserve"> _xlfn.MINIFS(performance_data[date],performance_data[portfolio_id],performance_data[[#This Row],[portfolio_id]])</f>
        <v>44903</v>
      </c>
      <c r="O1816" s="15">
        <f>_xlfn.MAXIFS(performance_data[portfolio_value],performance_data[portfolio_id],performance_data[[#This Row],[portfolio_id]],performance_data[date],performance_data[[#This Row],[latest_date]])</f>
        <v>499893.55</v>
      </c>
      <c r="P1816" s="15">
        <f>_xlfn.MAXIFS(performance_data[portfolio_value],performance_data[portfolio_id],performance_data[[#This Row],[portfolio_id]],performance_data[date],performance_data[[#This Row],[starting_date]])</f>
        <v>425505.85</v>
      </c>
      <c r="Q1816" s="15">
        <f>performance_data[[#This Row],[latest_value]]-performance_data[[#This Row],[starting_value]]</f>
        <v>74387.700000000012</v>
      </c>
      <c r="R1816" s="15">
        <f>performance_data[[#This Row],[net_inflows]]-performance_data[[#This Row],[net_outflows]]</f>
        <v>-7243.9199999999992</v>
      </c>
      <c r="S1816" s="15" t="str">
        <f>IF(performance_data[[#This Row],[net_inflows]]&gt;AVERAGE(performance_data[net_inflows]),"High","Low")</f>
        <v>Low</v>
      </c>
      <c r="T1816" s="15">
        <f>AVERAGEIF(performance_data[inflow_flag],performance_data[[#This Row],[inflow_flag]],performance_data[return_percentage])</f>
        <v>5.0457846277021572</v>
      </c>
      <c r="U1816" s="17">
        <f>IF(performance_data[[#This Row],[return_percentage]]&lt;performance_data[[#This Row],[benchmark_return]],1,0)</f>
        <v>0</v>
      </c>
      <c r="V1816" s="17">
        <f>COUNTIFS(performance_data[portfolio_id],performance_data[[#This Row],[portfolio_id]])</f>
        <v>22</v>
      </c>
      <c r="W1816" s="17">
        <f>COUNTIFS(performance_data[portfolio_id],performance_data[[#This Row],[portfolio_id]],
          performance_data[return_flag],1)</f>
        <v>12</v>
      </c>
      <c r="X1816" s="15">
        <f>performance_data[[#This Row],[underperform_flag_count]]/performance_data[[#This Row],[totalportfoliocount]]</f>
        <v>0.54545454545454541</v>
      </c>
    </row>
    <row r="1817" spans="1:24" x14ac:dyDescent="0.3">
      <c r="A1817">
        <v>4321</v>
      </c>
      <c r="B1817" s="1">
        <v>44903</v>
      </c>
      <c r="C1817">
        <v>425505.85</v>
      </c>
      <c r="D1817">
        <v>-9.02</v>
      </c>
      <c r="E1817">
        <v>-8.07</v>
      </c>
      <c r="F1817">
        <v>3393.62</v>
      </c>
      <c r="G1817">
        <v>16222.17</v>
      </c>
      <c r="H1817" t="s">
        <v>2220</v>
      </c>
      <c r="I1817" t="s">
        <v>2217</v>
      </c>
      <c r="J1817">
        <v>12</v>
      </c>
      <c r="K1817" t="s">
        <v>2218</v>
      </c>
      <c r="L1817" t="str">
        <f>IF(performance_data[[#This Row],[return_percentage]]&gt;=performance_data[[#This Row],[benchmark_return]],"Higher","Lower")</f>
        <v>Lower</v>
      </c>
      <c r="M1817" s="14">
        <f xml:space="preserve"> _xlfn.MAXIFS(performance_data[date],performance_data[portfolio_id],performance_data[[#This Row],[portfolio_id]])</f>
        <v>45558</v>
      </c>
      <c r="N1817" s="14">
        <f xml:space="preserve"> _xlfn.MINIFS(performance_data[date],performance_data[portfolio_id],performance_data[[#This Row],[portfolio_id]])</f>
        <v>44903</v>
      </c>
      <c r="O1817" s="15">
        <f>_xlfn.MAXIFS(performance_data[portfolio_value],performance_data[portfolio_id],performance_data[[#This Row],[portfolio_id]],performance_data[date],performance_data[[#This Row],[latest_date]])</f>
        <v>499893.55</v>
      </c>
      <c r="P1817" s="15">
        <f>_xlfn.MAXIFS(performance_data[portfolio_value],performance_data[portfolio_id],performance_data[[#This Row],[portfolio_id]],performance_data[date],performance_data[[#This Row],[starting_date]])</f>
        <v>425505.85</v>
      </c>
      <c r="Q1817" s="15">
        <f>performance_data[[#This Row],[latest_value]]-performance_data[[#This Row],[starting_value]]</f>
        <v>74387.700000000012</v>
      </c>
      <c r="R1817" s="15">
        <f>performance_data[[#This Row],[net_inflows]]-performance_data[[#This Row],[net_outflows]]</f>
        <v>-12828.55</v>
      </c>
      <c r="S1817" s="15" t="str">
        <f>IF(performance_data[[#This Row],[net_inflows]]&gt;AVERAGE(performance_data[net_inflows]),"High","Low")</f>
        <v>Low</v>
      </c>
      <c r="T1817" s="15">
        <f>AVERAGEIF(performance_data[inflow_flag],performance_data[[#This Row],[inflow_flag]],performance_data[return_percentage])</f>
        <v>5.0457846277021572</v>
      </c>
      <c r="U1817" s="17">
        <f>IF(performance_data[[#This Row],[return_percentage]]&lt;performance_data[[#This Row],[benchmark_return]],1,0)</f>
        <v>1</v>
      </c>
      <c r="V1817" s="17">
        <f>COUNTIFS(performance_data[portfolio_id],performance_data[[#This Row],[portfolio_id]])</f>
        <v>22</v>
      </c>
      <c r="W1817" s="17">
        <f>COUNTIFS(performance_data[portfolio_id],performance_data[[#This Row],[portfolio_id]],
          performance_data[return_flag],1)</f>
        <v>12</v>
      </c>
      <c r="X1817" s="15">
        <f>performance_data[[#This Row],[underperform_flag_count]]/performance_data[[#This Row],[totalportfoliocount]]</f>
        <v>0.54545454545454541</v>
      </c>
    </row>
    <row r="1818" spans="1:24" x14ac:dyDescent="0.3">
      <c r="A1818">
        <v>4321</v>
      </c>
      <c r="B1818" s="1">
        <v>45457</v>
      </c>
      <c r="C1818">
        <v>310275.98</v>
      </c>
      <c r="D1818">
        <v>9.94</v>
      </c>
      <c r="E1818">
        <v>10.11</v>
      </c>
      <c r="F1818">
        <v>13679.18</v>
      </c>
      <c r="G1818">
        <v>5945.57</v>
      </c>
      <c r="H1818" t="s">
        <v>2205</v>
      </c>
      <c r="I1818" t="s">
        <v>2211</v>
      </c>
      <c r="J1818">
        <v>6</v>
      </c>
      <c r="K1818" t="s">
        <v>2212</v>
      </c>
      <c r="L1818" t="str">
        <f>IF(performance_data[[#This Row],[return_percentage]]&gt;=performance_data[[#This Row],[benchmark_return]],"Higher","Lower")</f>
        <v>Lower</v>
      </c>
      <c r="M1818" s="14">
        <f xml:space="preserve"> _xlfn.MAXIFS(performance_data[date],performance_data[portfolio_id],performance_data[[#This Row],[portfolio_id]])</f>
        <v>45558</v>
      </c>
      <c r="N1818" s="14">
        <f xml:space="preserve"> _xlfn.MINIFS(performance_data[date],performance_data[portfolio_id],performance_data[[#This Row],[portfolio_id]])</f>
        <v>44903</v>
      </c>
      <c r="O1818" s="15">
        <f>_xlfn.MAXIFS(performance_data[portfolio_value],performance_data[portfolio_id],performance_data[[#This Row],[portfolio_id]],performance_data[date],performance_data[[#This Row],[latest_date]])</f>
        <v>499893.55</v>
      </c>
      <c r="P1818" s="15">
        <f>_xlfn.MAXIFS(performance_data[portfolio_value],performance_data[portfolio_id],performance_data[[#This Row],[portfolio_id]],performance_data[date],performance_data[[#This Row],[starting_date]])</f>
        <v>425505.85</v>
      </c>
      <c r="Q1818" s="15">
        <f>performance_data[[#This Row],[latest_value]]-performance_data[[#This Row],[starting_value]]</f>
        <v>74387.700000000012</v>
      </c>
      <c r="R1818" s="15">
        <f>performance_data[[#This Row],[net_inflows]]-performance_data[[#This Row],[net_outflows]]</f>
        <v>7733.6100000000006</v>
      </c>
      <c r="S1818" s="15" t="str">
        <f>IF(performance_data[[#This Row],[net_inflows]]&gt;AVERAGE(performance_data[net_inflows]),"High","Low")</f>
        <v>High</v>
      </c>
      <c r="T1818" s="15">
        <f>AVERAGEIF(performance_data[inflow_flag],performance_data[[#This Row],[inflow_flag]],performance_data[return_percentage])</f>
        <v>4.8467905675459724</v>
      </c>
      <c r="U1818" s="17">
        <f>IF(performance_data[[#This Row],[return_percentage]]&lt;performance_data[[#This Row],[benchmark_return]],1,0)</f>
        <v>1</v>
      </c>
      <c r="V1818" s="17">
        <f>COUNTIFS(performance_data[portfolio_id],performance_data[[#This Row],[portfolio_id]])</f>
        <v>22</v>
      </c>
      <c r="W1818" s="17">
        <f>COUNTIFS(performance_data[portfolio_id],performance_data[[#This Row],[portfolio_id]],
          performance_data[return_flag],1)</f>
        <v>12</v>
      </c>
      <c r="X1818" s="15">
        <f>performance_data[[#This Row],[underperform_flag_count]]/performance_data[[#This Row],[totalportfoliocount]]</f>
        <v>0.54545454545454541</v>
      </c>
    </row>
    <row r="1819" spans="1:24" x14ac:dyDescent="0.3">
      <c r="A1819">
        <v>4321</v>
      </c>
      <c r="B1819" s="1">
        <v>45161</v>
      </c>
      <c r="C1819">
        <v>114226.8</v>
      </c>
      <c r="D1819">
        <v>2.62</v>
      </c>
      <c r="E1819">
        <v>3.07</v>
      </c>
      <c r="F1819">
        <v>18158.09</v>
      </c>
      <c r="G1819">
        <v>16531.560000000001</v>
      </c>
      <c r="H1819" t="s">
        <v>2213</v>
      </c>
      <c r="I1819" t="s">
        <v>2209</v>
      </c>
      <c r="J1819">
        <v>8</v>
      </c>
      <c r="K1819" t="s">
        <v>2214</v>
      </c>
      <c r="L1819" t="str">
        <f>IF(performance_data[[#This Row],[return_percentage]]&gt;=performance_data[[#This Row],[benchmark_return]],"Higher","Lower")</f>
        <v>Lower</v>
      </c>
      <c r="M1819" s="14">
        <f xml:space="preserve"> _xlfn.MAXIFS(performance_data[date],performance_data[portfolio_id],performance_data[[#This Row],[portfolio_id]])</f>
        <v>45558</v>
      </c>
      <c r="N1819" s="14">
        <f xml:space="preserve"> _xlfn.MINIFS(performance_data[date],performance_data[portfolio_id],performance_data[[#This Row],[portfolio_id]])</f>
        <v>44903</v>
      </c>
      <c r="O1819" s="15">
        <f>_xlfn.MAXIFS(performance_data[portfolio_value],performance_data[portfolio_id],performance_data[[#This Row],[portfolio_id]],performance_data[date],performance_data[[#This Row],[latest_date]])</f>
        <v>499893.55</v>
      </c>
      <c r="P1819" s="15">
        <f>_xlfn.MAXIFS(performance_data[portfolio_value],performance_data[portfolio_id],performance_data[[#This Row],[portfolio_id]],performance_data[date],performance_data[[#This Row],[starting_date]])</f>
        <v>425505.85</v>
      </c>
      <c r="Q1819" s="15">
        <f>performance_data[[#This Row],[latest_value]]-performance_data[[#This Row],[starting_value]]</f>
        <v>74387.700000000012</v>
      </c>
      <c r="R1819" s="15">
        <f>performance_data[[#This Row],[net_inflows]]-performance_data[[#This Row],[net_outflows]]</f>
        <v>1626.5299999999988</v>
      </c>
      <c r="S1819" s="15" t="str">
        <f>IF(performance_data[[#This Row],[net_inflows]]&gt;AVERAGE(performance_data[net_inflows]),"High","Low")</f>
        <v>High</v>
      </c>
      <c r="T1819" s="15">
        <f>AVERAGEIF(performance_data[inflow_flag],performance_data[[#This Row],[inflow_flag]],performance_data[return_percentage])</f>
        <v>4.8467905675459724</v>
      </c>
      <c r="U1819" s="17">
        <f>IF(performance_data[[#This Row],[return_percentage]]&lt;performance_data[[#This Row],[benchmark_return]],1,0)</f>
        <v>1</v>
      </c>
      <c r="V1819" s="17">
        <f>COUNTIFS(performance_data[portfolio_id],performance_data[[#This Row],[portfolio_id]])</f>
        <v>22</v>
      </c>
      <c r="W1819" s="17">
        <f>COUNTIFS(performance_data[portfolio_id],performance_data[[#This Row],[portfolio_id]],
          performance_data[return_flag],1)</f>
        <v>12</v>
      </c>
      <c r="X1819" s="15">
        <f>performance_data[[#This Row],[underperform_flag_count]]/performance_data[[#This Row],[totalportfoliocount]]</f>
        <v>0.54545454545454541</v>
      </c>
    </row>
    <row r="1820" spans="1:24" x14ac:dyDescent="0.3">
      <c r="A1820">
        <v>4321</v>
      </c>
      <c r="B1820" s="1">
        <v>44965</v>
      </c>
      <c r="C1820">
        <v>13522.1</v>
      </c>
      <c r="D1820">
        <v>3.65</v>
      </c>
      <c r="E1820">
        <v>3.26</v>
      </c>
      <c r="F1820">
        <v>3169.48</v>
      </c>
      <c r="G1820">
        <v>11411.7</v>
      </c>
      <c r="H1820" t="s">
        <v>2213</v>
      </c>
      <c r="I1820" t="s">
        <v>2206</v>
      </c>
      <c r="J1820">
        <v>2</v>
      </c>
      <c r="K1820" t="s">
        <v>2226</v>
      </c>
      <c r="L1820" t="str">
        <f>IF(performance_data[[#This Row],[return_percentage]]&gt;=performance_data[[#This Row],[benchmark_return]],"Higher","Lower")</f>
        <v>Higher</v>
      </c>
      <c r="M1820" s="14">
        <f xml:space="preserve"> _xlfn.MAXIFS(performance_data[date],performance_data[portfolio_id],performance_data[[#This Row],[portfolio_id]])</f>
        <v>45558</v>
      </c>
      <c r="N1820" s="14">
        <f xml:space="preserve"> _xlfn.MINIFS(performance_data[date],performance_data[portfolio_id],performance_data[[#This Row],[portfolio_id]])</f>
        <v>44903</v>
      </c>
      <c r="O1820" s="15">
        <f>_xlfn.MAXIFS(performance_data[portfolio_value],performance_data[portfolio_id],performance_data[[#This Row],[portfolio_id]],performance_data[date],performance_data[[#This Row],[latest_date]])</f>
        <v>499893.55</v>
      </c>
      <c r="P1820" s="15">
        <f>_xlfn.MAXIFS(performance_data[portfolio_value],performance_data[portfolio_id],performance_data[[#This Row],[portfolio_id]],performance_data[date],performance_data[[#This Row],[starting_date]])</f>
        <v>425505.85</v>
      </c>
      <c r="Q1820" s="15">
        <f>performance_data[[#This Row],[latest_value]]-performance_data[[#This Row],[starting_value]]</f>
        <v>74387.700000000012</v>
      </c>
      <c r="R1820" s="15">
        <f>performance_data[[#This Row],[net_inflows]]-performance_data[[#This Row],[net_outflows]]</f>
        <v>-8242.2200000000012</v>
      </c>
      <c r="S1820" s="15" t="str">
        <f>IF(performance_data[[#This Row],[net_inflows]]&gt;AVERAGE(performance_data[net_inflows]),"High","Low")</f>
        <v>Low</v>
      </c>
      <c r="T1820" s="15">
        <f>AVERAGEIF(performance_data[inflow_flag],performance_data[[#This Row],[inflow_flag]],performance_data[return_percentage])</f>
        <v>5.0457846277021572</v>
      </c>
      <c r="U1820" s="17">
        <f>IF(performance_data[[#This Row],[return_percentage]]&lt;performance_data[[#This Row],[benchmark_return]],1,0)</f>
        <v>0</v>
      </c>
      <c r="V1820" s="17">
        <f>COUNTIFS(performance_data[portfolio_id],performance_data[[#This Row],[portfolio_id]])</f>
        <v>22</v>
      </c>
      <c r="W1820" s="17">
        <f>COUNTIFS(performance_data[portfolio_id],performance_data[[#This Row],[portfolio_id]],
          performance_data[return_flag],1)</f>
        <v>12</v>
      </c>
      <c r="X1820" s="15">
        <f>performance_data[[#This Row],[underperform_flag_count]]/performance_data[[#This Row],[totalportfoliocount]]</f>
        <v>0.54545454545454541</v>
      </c>
    </row>
    <row r="1821" spans="1:24" x14ac:dyDescent="0.3">
      <c r="A1821">
        <v>4321</v>
      </c>
      <c r="B1821" s="1">
        <v>45278</v>
      </c>
      <c r="C1821">
        <v>12726.47</v>
      </c>
      <c r="D1821">
        <v>-0.81</v>
      </c>
      <c r="E1821">
        <v>-0.89</v>
      </c>
      <c r="F1821">
        <v>11703.91</v>
      </c>
      <c r="G1821">
        <v>5072.82</v>
      </c>
      <c r="H1821" t="s">
        <v>2213</v>
      </c>
      <c r="I1821" t="s">
        <v>2217</v>
      </c>
      <c r="J1821">
        <v>12</v>
      </c>
      <c r="K1821" t="s">
        <v>2218</v>
      </c>
      <c r="L1821" t="str">
        <f>IF(performance_data[[#This Row],[return_percentage]]&gt;=performance_data[[#This Row],[benchmark_return]],"Higher","Lower")</f>
        <v>Higher</v>
      </c>
      <c r="M1821" s="14">
        <f xml:space="preserve"> _xlfn.MAXIFS(performance_data[date],performance_data[portfolio_id],performance_data[[#This Row],[portfolio_id]])</f>
        <v>45558</v>
      </c>
      <c r="N1821" s="14">
        <f xml:space="preserve"> _xlfn.MINIFS(performance_data[date],performance_data[portfolio_id],performance_data[[#This Row],[portfolio_id]])</f>
        <v>44903</v>
      </c>
      <c r="O1821" s="15">
        <f>_xlfn.MAXIFS(performance_data[portfolio_value],performance_data[portfolio_id],performance_data[[#This Row],[portfolio_id]],performance_data[date],performance_data[[#This Row],[latest_date]])</f>
        <v>499893.55</v>
      </c>
      <c r="P1821" s="15">
        <f>_xlfn.MAXIFS(performance_data[portfolio_value],performance_data[portfolio_id],performance_data[[#This Row],[portfolio_id]],performance_data[date],performance_data[[#This Row],[starting_date]])</f>
        <v>425505.85</v>
      </c>
      <c r="Q1821" s="15">
        <f>performance_data[[#This Row],[latest_value]]-performance_data[[#This Row],[starting_value]]</f>
        <v>74387.700000000012</v>
      </c>
      <c r="R1821" s="15">
        <f>performance_data[[#This Row],[net_inflows]]-performance_data[[#This Row],[net_outflows]]</f>
        <v>6631.09</v>
      </c>
      <c r="S1821" s="15" t="str">
        <f>IF(performance_data[[#This Row],[net_inflows]]&gt;AVERAGE(performance_data[net_inflows]),"High","Low")</f>
        <v>High</v>
      </c>
      <c r="T1821" s="15">
        <f>AVERAGEIF(performance_data[inflow_flag],performance_data[[#This Row],[inflow_flag]],performance_data[return_percentage])</f>
        <v>4.8467905675459724</v>
      </c>
      <c r="U1821" s="17">
        <f>IF(performance_data[[#This Row],[return_percentage]]&lt;performance_data[[#This Row],[benchmark_return]],1,0)</f>
        <v>0</v>
      </c>
      <c r="V1821" s="17">
        <f>COUNTIFS(performance_data[portfolio_id],performance_data[[#This Row],[portfolio_id]])</f>
        <v>22</v>
      </c>
      <c r="W1821" s="17">
        <f>COUNTIFS(performance_data[portfolio_id],performance_data[[#This Row],[portfolio_id]],
          performance_data[return_flag],1)</f>
        <v>12</v>
      </c>
      <c r="X1821" s="15">
        <f>performance_data[[#This Row],[underperform_flag_count]]/performance_data[[#This Row],[totalportfoliocount]]</f>
        <v>0.54545454545454541</v>
      </c>
    </row>
    <row r="1822" spans="1:24" x14ac:dyDescent="0.3">
      <c r="A1822">
        <v>4321</v>
      </c>
      <c r="B1822" s="1">
        <v>45487</v>
      </c>
      <c r="C1822">
        <v>253778.53</v>
      </c>
      <c r="D1822">
        <v>-8.5399999999999991</v>
      </c>
      <c r="E1822">
        <v>-8.6</v>
      </c>
      <c r="F1822">
        <v>13502.75</v>
      </c>
      <c r="G1822">
        <v>1293.19</v>
      </c>
      <c r="H1822" t="s">
        <v>2205</v>
      </c>
      <c r="I1822" t="s">
        <v>2209</v>
      </c>
      <c r="J1822">
        <v>7</v>
      </c>
      <c r="K1822" t="s">
        <v>2210</v>
      </c>
      <c r="L1822" t="str">
        <f>IF(performance_data[[#This Row],[return_percentage]]&gt;=performance_data[[#This Row],[benchmark_return]],"Higher","Lower")</f>
        <v>Higher</v>
      </c>
      <c r="M1822" s="14">
        <f xml:space="preserve"> _xlfn.MAXIFS(performance_data[date],performance_data[portfolio_id],performance_data[[#This Row],[portfolio_id]])</f>
        <v>45558</v>
      </c>
      <c r="N1822" s="14">
        <f xml:space="preserve"> _xlfn.MINIFS(performance_data[date],performance_data[portfolio_id],performance_data[[#This Row],[portfolio_id]])</f>
        <v>44903</v>
      </c>
      <c r="O1822" s="15">
        <f>_xlfn.MAXIFS(performance_data[portfolio_value],performance_data[portfolio_id],performance_data[[#This Row],[portfolio_id]],performance_data[date],performance_data[[#This Row],[latest_date]])</f>
        <v>499893.55</v>
      </c>
      <c r="P1822" s="15">
        <f>_xlfn.MAXIFS(performance_data[portfolio_value],performance_data[portfolio_id],performance_data[[#This Row],[portfolio_id]],performance_data[date],performance_data[[#This Row],[starting_date]])</f>
        <v>425505.85</v>
      </c>
      <c r="Q1822" s="15">
        <f>performance_data[[#This Row],[latest_value]]-performance_data[[#This Row],[starting_value]]</f>
        <v>74387.700000000012</v>
      </c>
      <c r="R1822" s="15">
        <f>performance_data[[#This Row],[net_inflows]]-performance_data[[#This Row],[net_outflows]]</f>
        <v>12209.56</v>
      </c>
      <c r="S1822" s="15" t="str">
        <f>IF(performance_data[[#This Row],[net_inflows]]&gt;AVERAGE(performance_data[net_inflows]),"High","Low")</f>
        <v>High</v>
      </c>
      <c r="T1822" s="15">
        <f>AVERAGEIF(performance_data[inflow_flag],performance_data[[#This Row],[inflow_flag]],performance_data[return_percentage])</f>
        <v>4.8467905675459724</v>
      </c>
      <c r="U1822" s="17">
        <f>IF(performance_data[[#This Row],[return_percentage]]&lt;performance_data[[#This Row],[benchmark_return]],1,0)</f>
        <v>0</v>
      </c>
      <c r="V1822" s="17">
        <f>COUNTIFS(performance_data[portfolio_id],performance_data[[#This Row],[portfolio_id]])</f>
        <v>22</v>
      </c>
      <c r="W1822" s="17">
        <f>COUNTIFS(performance_data[portfolio_id],performance_data[[#This Row],[portfolio_id]],
          performance_data[return_flag],1)</f>
        <v>12</v>
      </c>
      <c r="X1822" s="15">
        <f>performance_data[[#This Row],[underperform_flag_count]]/performance_data[[#This Row],[totalportfoliocount]]</f>
        <v>0.54545454545454541</v>
      </c>
    </row>
    <row r="1823" spans="1:24" x14ac:dyDescent="0.3">
      <c r="A1823">
        <v>4321</v>
      </c>
      <c r="B1823" s="1">
        <v>44925</v>
      </c>
      <c r="C1823">
        <v>52840.18</v>
      </c>
      <c r="D1823">
        <v>-0.88</v>
      </c>
      <c r="E1823">
        <v>-0.9</v>
      </c>
      <c r="F1823">
        <v>2654.44</v>
      </c>
      <c r="G1823">
        <v>1594.84</v>
      </c>
      <c r="H1823" t="s">
        <v>2220</v>
      </c>
      <c r="I1823" t="s">
        <v>2217</v>
      </c>
      <c r="J1823">
        <v>12</v>
      </c>
      <c r="K1823" t="s">
        <v>2218</v>
      </c>
      <c r="L1823" t="str">
        <f>IF(performance_data[[#This Row],[return_percentage]]&gt;=performance_data[[#This Row],[benchmark_return]],"Higher","Lower")</f>
        <v>Higher</v>
      </c>
      <c r="M1823" s="14">
        <f xml:space="preserve"> _xlfn.MAXIFS(performance_data[date],performance_data[portfolio_id],performance_data[[#This Row],[portfolio_id]])</f>
        <v>45558</v>
      </c>
      <c r="N1823" s="14">
        <f xml:space="preserve"> _xlfn.MINIFS(performance_data[date],performance_data[portfolio_id],performance_data[[#This Row],[portfolio_id]])</f>
        <v>44903</v>
      </c>
      <c r="O1823" s="15">
        <f>_xlfn.MAXIFS(performance_data[portfolio_value],performance_data[portfolio_id],performance_data[[#This Row],[portfolio_id]],performance_data[date],performance_data[[#This Row],[latest_date]])</f>
        <v>499893.55</v>
      </c>
      <c r="P1823" s="15">
        <f>_xlfn.MAXIFS(performance_data[portfolio_value],performance_data[portfolio_id],performance_data[[#This Row],[portfolio_id]],performance_data[date],performance_data[[#This Row],[starting_date]])</f>
        <v>425505.85</v>
      </c>
      <c r="Q1823" s="15">
        <f>performance_data[[#This Row],[latest_value]]-performance_data[[#This Row],[starting_value]]</f>
        <v>74387.700000000012</v>
      </c>
      <c r="R1823" s="15">
        <f>performance_data[[#This Row],[net_inflows]]-performance_data[[#This Row],[net_outflows]]</f>
        <v>1059.6000000000001</v>
      </c>
      <c r="S1823" s="15" t="str">
        <f>IF(performance_data[[#This Row],[net_inflows]]&gt;AVERAGE(performance_data[net_inflows]),"High","Low")</f>
        <v>Low</v>
      </c>
      <c r="T1823" s="15">
        <f>AVERAGEIF(performance_data[inflow_flag],performance_data[[#This Row],[inflow_flag]],performance_data[return_percentage])</f>
        <v>5.0457846277021572</v>
      </c>
      <c r="U1823" s="17">
        <f>IF(performance_data[[#This Row],[return_percentage]]&lt;performance_data[[#This Row],[benchmark_return]],1,0)</f>
        <v>0</v>
      </c>
      <c r="V1823" s="17">
        <f>COUNTIFS(performance_data[portfolio_id],performance_data[[#This Row],[portfolio_id]])</f>
        <v>22</v>
      </c>
      <c r="W1823" s="17">
        <f>COUNTIFS(performance_data[portfolio_id],performance_data[[#This Row],[portfolio_id]],
          performance_data[return_flag],1)</f>
        <v>12</v>
      </c>
      <c r="X1823" s="15">
        <f>performance_data[[#This Row],[underperform_flag_count]]/performance_data[[#This Row],[totalportfoliocount]]</f>
        <v>0.54545454545454541</v>
      </c>
    </row>
    <row r="1824" spans="1:24" x14ac:dyDescent="0.3">
      <c r="A1824">
        <v>4321</v>
      </c>
      <c r="B1824" s="1">
        <v>45458</v>
      </c>
      <c r="C1824">
        <v>403083.31</v>
      </c>
      <c r="D1824">
        <v>6.14</v>
      </c>
      <c r="E1824">
        <v>5.3</v>
      </c>
      <c r="F1824">
        <v>14257.04</v>
      </c>
      <c r="G1824">
        <v>9545.0499999999993</v>
      </c>
      <c r="H1824" t="s">
        <v>2205</v>
      </c>
      <c r="I1824" t="s">
        <v>2211</v>
      </c>
      <c r="J1824">
        <v>6</v>
      </c>
      <c r="K1824" t="s">
        <v>2212</v>
      </c>
      <c r="L1824" t="str">
        <f>IF(performance_data[[#This Row],[return_percentage]]&gt;=performance_data[[#This Row],[benchmark_return]],"Higher","Lower")</f>
        <v>Higher</v>
      </c>
      <c r="M1824" s="14">
        <f xml:space="preserve"> _xlfn.MAXIFS(performance_data[date],performance_data[portfolio_id],performance_data[[#This Row],[portfolio_id]])</f>
        <v>45558</v>
      </c>
      <c r="N1824" s="14">
        <f xml:space="preserve"> _xlfn.MINIFS(performance_data[date],performance_data[portfolio_id],performance_data[[#This Row],[portfolio_id]])</f>
        <v>44903</v>
      </c>
      <c r="O1824" s="15">
        <f>_xlfn.MAXIFS(performance_data[portfolio_value],performance_data[portfolio_id],performance_data[[#This Row],[portfolio_id]],performance_data[date],performance_data[[#This Row],[latest_date]])</f>
        <v>499893.55</v>
      </c>
      <c r="P1824" s="15">
        <f>_xlfn.MAXIFS(performance_data[portfolio_value],performance_data[portfolio_id],performance_data[[#This Row],[portfolio_id]],performance_data[date],performance_data[[#This Row],[starting_date]])</f>
        <v>425505.85</v>
      </c>
      <c r="Q1824" s="15">
        <f>performance_data[[#This Row],[latest_value]]-performance_data[[#This Row],[starting_value]]</f>
        <v>74387.700000000012</v>
      </c>
      <c r="R1824" s="15">
        <f>performance_data[[#This Row],[net_inflows]]-performance_data[[#This Row],[net_outflows]]</f>
        <v>4711.9900000000016</v>
      </c>
      <c r="S1824" s="15" t="str">
        <f>IF(performance_data[[#This Row],[net_inflows]]&gt;AVERAGE(performance_data[net_inflows]),"High","Low")</f>
        <v>High</v>
      </c>
      <c r="T1824" s="15">
        <f>AVERAGEIF(performance_data[inflow_flag],performance_data[[#This Row],[inflow_flag]],performance_data[return_percentage])</f>
        <v>4.8467905675459724</v>
      </c>
      <c r="U1824" s="17">
        <f>IF(performance_data[[#This Row],[return_percentage]]&lt;performance_data[[#This Row],[benchmark_return]],1,0)</f>
        <v>0</v>
      </c>
      <c r="V1824" s="17">
        <f>COUNTIFS(performance_data[portfolio_id],performance_data[[#This Row],[portfolio_id]])</f>
        <v>22</v>
      </c>
      <c r="W1824" s="17">
        <f>COUNTIFS(performance_data[portfolio_id],performance_data[[#This Row],[portfolio_id]],
          performance_data[return_flag],1)</f>
        <v>12</v>
      </c>
      <c r="X1824" s="15">
        <f>performance_data[[#This Row],[underperform_flag_count]]/performance_data[[#This Row],[totalportfoliocount]]</f>
        <v>0.54545454545454541</v>
      </c>
    </row>
    <row r="1825" spans="1:24" x14ac:dyDescent="0.3">
      <c r="A1825">
        <v>4321</v>
      </c>
      <c r="B1825" s="1">
        <v>45173</v>
      </c>
      <c r="C1825">
        <v>77287.31</v>
      </c>
      <c r="D1825">
        <v>3.99</v>
      </c>
      <c r="E1825">
        <v>3.72</v>
      </c>
      <c r="F1825">
        <v>13016.42</v>
      </c>
      <c r="G1825">
        <v>1706.74</v>
      </c>
      <c r="H1825" t="s">
        <v>2213</v>
      </c>
      <c r="I1825" t="s">
        <v>2209</v>
      </c>
      <c r="J1825">
        <v>9</v>
      </c>
      <c r="K1825" t="s">
        <v>2221</v>
      </c>
      <c r="L1825" t="str">
        <f>IF(performance_data[[#This Row],[return_percentage]]&gt;=performance_data[[#This Row],[benchmark_return]],"Higher","Lower")</f>
        <v>Higher</v>
      </c>
      <c r="M1825" s="14">
        <f xml:space="preserve"> _xlfn.MAXIFS(performance_data[date],performance_data[portfolio_id],performance_data[[#This Row],[portfolio_id]])</f>
        <v>45558</v>
      </c>
      <c r="N1825" s="14">
        <f xml:space="preserve"> _xlfn.MINIFS(performance_data[date],performance_data[portfolio_id],performance_data[[#This Row],[portfolio_id]])</f>
        <v>44903</v>
      </c>
      <c r="O1825" s="15">
        <f>_xlfn.MAXIFS(performance_data[portfolio_value],performance_data[portfolio_id],performance_data[[#This Row],[portfolio_id]],performance_data[date],performance_data[[#This Row],[latest_date]])</f>
        <v>499893.55</v>
      </c>
      <c r="P1825" s="15">
        <f>_xlfn.MAXIFS(performance_data[portfolio_value],performance_data[portfolio_id],performance_data[[#This Row],[portfolio_id]],performance_data[date],performance_data[[#This Row],[starting_date]])</f>
        <v>425505.85</v>
      </c>
      <c r="Q1825" s="15">
        <f>performance_data[[#This Row],[latest_value]]-performance_data[[#This Row],[starting_value]]</f>
        <v>74387.700000000012</v>
      </c>
      <c r="R1825" s="15">
        <f>performance_data[[#This Row],[net_inflows]]-performance_data[[#This Row],[net_outflows]]</f>
        <v>11309.68</v>
      </c>
      <c r="S1825" s="15" t="str">
        <f>IF(performance_data[[#This Row],[net_inflows]]&gt;AVERAGE(performance_data[net_inflows]),"High","Low")</f>
        <v>High</v>
      </c>
      <c r="T1825" s="15">
        <f>AVERAGEIF(performance_data[inflow_flag],performance_data[[#This Row],[inflow_flag]],performance_data[return_percentage])</f>
        <v>4.8467905675459724</v>
      </c>
      <c r="U1825" s="17">
        <f>IF(performance_data[[#This Row],[return_percentage]]&lt;performance_data[[#This Row],[benchmark_return]],1,0)</f>
        <v>0</v>
      </c>
      <c r="V1825" s="17">
        <f>COUNTIFS(performance_data[portfolio_id],performance_data[[#This Row],[portfolio_id]])</f>
        <v>22</v>
      </c>
      <c r="W1825" s="17">
        <f>COUNTIFS(performance_data[portfolio_id],performance_data[[#This Row],[portfolio_id]],
          performance_data[return_flag],1)</f>
        <v>12</v>
      </c>
      <c r="X1825" s="15">
        <f>performance_data[[#This Row],[underperform_flag_count]]/performance_data[[#This Row],[totalportfoliocount]]</f>
        <v>0.54545454545454541</v>
      </c>
    </row>
    <row r="1826" spans="1:24" x14ac:dyDescent="0.3">
      <c r="A1826">
        <v>4321</v>
      </c>
      <c r="B1826" s="1">
        <v>45260</v>
      </c>
      <c r="C1826">
        <v>279140.36</v>
      </c>
      <c r="D1826">
        <v>13.22</v>
      </c>
      <c r="E1826">
        <v>13.25</v>
      </c>
      <c r="F1826">
        <v>5645.57</v>
      </c>
      <c r="G1826">
        <v>17988.759999999998</v>
      </c>
      <c r="H1826" t="s">
        <v>2213</v>
      </c>
      <c r="I1826" t="s">
        <v>2217</v>
      </c>
      <c r="J1826">
        <v>11</v>
      </c>
      <c r="K1826" t="s">
        <v>2219</v>
      </c>
      <c r="L1826" t="str">
        <f>IF(performance_data[[#This Row],[return_percentage]]&gt;=performance_data[[#This Row],[benchmark_return]],"Higher","Lower")</f>
        <v>Lower</v>
      </c>
      <c r="M1826" s="14">
        <f xml:space="preserve"> _xlfn.MAXIFS(performance_data[date],performance_data[portfolio_id],performance_data[[#This Row],[portfolio_id]])</f>
        <v>45558</v>
      </c>
      <c r="N1826" s="14">
        <f xml:space="preserve"> _xlfn.MINIFS(performance_data[date],performance_data[portfolio_id],performance_data[[#This Row],[portfolio_id]])</f>
        <v>44903</v>
      </c>
      <c r="O1826" s="15">
        <f>_xlfn.MAXIFS(performance_data[portfolio_value],performance_data[portfolio_id],performance_data[[#This Row],[portfolio_id]],performance_data[date],performance_data[[#This Row],[latest_date]])</f>
        <v>499893.55</v>
      </c>
      <c r="P1826" s="15">
        <f>_xlfn.MAXIFS(performance_data[portfolio_value],performance_data[portfolio_id],performance_data[[#This Row],[portfolio_id]],performance_data[date],performance_data[[#This Row],[starting_date]])</f>
        <v>425505.85</v>
      </c>
      <c r="Q1826" s="15">
        <f>performance_data[[#This Row],[latest_value]]-performance_data[[#This Row],[starting_value]]</f>
        <v>74387.700000000012</v>
      </c>
      <c r="R1826" s="15">
        <f>performance_data[[#This Row],[net_inflows]]-performance_data[[#This Row],[net_outflows]]</f>
        <v>-12343.189999999999</v>
      </c>
      <c r="S1826" s="15" t="str">
        <f>IF(performance_data[[#This Row],[net_inflows]]&gt;AVERAGE(performance_data[net_inflows]),"High","Low")</f>
        <v>Low</v>
      </c>
      <c r="T1826" s="15">
        <f>AVERAGEIF(performance_data[inflow_flag],performance_data[[#This Row],[inflow_flag]],performance_data[return_percentage])</f>
        <v>5.0457846277021572</v>
      </c>
      <c r="U1826" s="17">
        <f>IF(performance_data[[#This Row],[return_percentage]]&lt;performance_data[[#This Row],[benchmark_return]],1,0)</f>
        <v>1</v>
      </c>
      <c r="V1826" s="17">
        <f>COUNTIFS(performance_data[portfolio_id],performance_data[[#This Row],[portfolio_id]])</f>
        <v>22</v>
      </c>
      <c r="W1826" s="17">
        <f>COUNTIFS(performance_data[portfolio_id],performance_data[[#This Row],[portfolio_id]],
          performance_data[return_flag],1)</f>
        <v>12</v>
      </c>
      <c r="X1826" s="15">
        <f>performance_data[[#This Row],[underperform_flag_count]]/performance_data[[#This Row],[totalportfoliocount]]</f>
        <v>0.54545454545454541</v>
      </c>
    </row>
    <row r="1827" spans="1:24" x14ac:dyDescent="0.3">
      <c r="A1827">
        <v>4321</v>
      </c>
      <c r="B1827" s="1">
        <v>44949</v>
      </c>
      <c r="C1827">
        <v>73117.88</v>
      </c>
      <c r="D1827">
        <v>6.76</v>
      </c>
      <c r="E1827">
        <v>7.84</v>
      </c>
      <c r="F1827">
        <v>1144.6199999999999</v>
      </c>
      <c r="G1827">
        <v>763.84</v>
      </c>
      <c r="H1827" t="s">
        <v>2213</v>
      </c>
      <c r="I1827" t="s">
        <v>2206</v>
      </c>
      <c r="J1827">
        <v>1</v>
      </c>
      <c r="K1827" t="s">
        <v>2207</v>
      </c>
      <c r="L1827" t="str">
        <f>IF(performance_data[[#This Row],[return_percentage]]&gt;=performance_data[[#This Row],[benchmark_return]],"Higher","Lower")</f>
        <v>Lower</v>
      </c>
      <c r="M1827" s="14">
        <f xml:space="preserve"> _xlfn.MAXIFS(performance_data[date],performance_data[portfolio_id],performance_data[[#This Row],[portfolio_id]])</f>
        <v>45558</v>
      </c>
      <c r="N1827" s="14">
        <f xml:space="preserve"> _xlfn.MINIFS(performance_data[date],performance_data[portfolio_id],performance_data[[#This Row],[portfolio_id]])</f>
        <v>44903</v>
      </c>
      <c r="O1827" s="15">
        <f>_xlfn.MAXIFS(performance_data[portfolio_value],performance_data[portfolio_id],performance_data[[#This Row],[portfolio_id]],performance_data[date],performance_data[[#This Row],[latest_date]])</f>
        <v>499893.55</v>
      </c>
      <c r="P1827" s="15">
        <f>_xlfn.MAXIFS(performance_data[portfolio_value],performance_data[portfolio_id],performance_data[[#This Row],[portfolio_id]],performance_data[date],performance_data[[#This Row],[starting_date]])</f>
        <v>425505.85</v>
      </c>
      <c r="Q1827" s="15">
        <f>performance_data[[#This Row],[latest_value]]-performance_data[[#This Row],[starting_value]]</f>
        <v>74387.700000000012</v>
      </c>
      <c r="R1827" s="15">
        <f>performance_data[[#This Row],[net_inflows]]-performance_data[[#This Row],[net_outflows]]</f>
        <v>380.77999999999986</v>
      </c>
      <c r="S1827" s="15" t="str">
        <f>IF(performance_data[[#This Row],[net_inflows]]&gt;AVERAGE(performance_data[net_inflows]),"High","Low")</f>
        <v>Low</v>
      </c>
      <c r="T1827" s="15">
        <f>AVERAGEIF(performance_data[inflow_flag],performance_data[[#This Row],[inflow_flag]],performance_data[return_percentage])</f>
        <v>5.0457846277021572</v>
      </c>
      <c r="U1827" s="17">
        <f>IF(performance_data[[#This Row],[return_percentage]]&lt;performance_data[[#This Row],[benchmark_return]],1,0)</f>
        <v>1</v>
      </c>
      <c r="V1827" s="17">
        <f>COUNTIFS(performance_data[portfolio_id],performance_data[[#This Row],[portfolio_id]])</f>
        <v>22</v>
      </c>
      <c r="W1827" s="17">
        <f>COUNTIFS(performance_data[portfolio_id],performance_data[[#This Row],[portfolio_id]],
          performance_data[return_flag],1)</f>
        <v>12</v>
      </c>
      <c r="X1827" s="15">
        <f>performance_data[[#This Row],[underperform_flag_count]]/performance_data[[#This Row],[totalportfoliocount]]</f>
        <v>0.54545454545454541</v>
      </c>
    </row>
    <row r="1828" spans="1:24" x14ac:dyDescent="0.3">
      <c r="A1828">
        <v>4321</v>
      </c>
      <c r="B1828" s="1">
        <v>44966</v>
      </c>
      <c r="C1828">
        <v>333714.25</v>
      </c>
      <c r="D1828">
        <v>5.45</v>
      </c>
      <c r="E1828">
        <v>6.43</v>
      </c>
      <c r="F1828">
        <v>12078.26</v>
      </c>
      <c r="G1828">
        <v>14224.86</v>
      </c>
      <c r="H1828" t="s">
        <v>2213</v>
      </c>
      <c r="I1828" t="s">
        <v>2206</v>
      </c>
      <c r="J1828">
        <v>2</v>
      </c>
      <c r="K1828" t="s">
        <v>2226</v>
      </c>
      <c r="L1828" t="str">
        <f>IF(performance_data[[#This Row],[return_percentage]]&gt;=performance_data[[#This Row],[benchmark_return]],"Higher","Lower")</f>
        <v>Lower</v>
      </c>
      <c r="M1828" s="14">
        <f xml:space="preserve"> _xlfn.MAXIFS(performance_data[date],performance_data[portfolio_id],performance_data[[#This Row],[portfolio_id]])</f>
        <v>45558</v>
      </c>
      <c r="N1828" s="14">
        <f xml:space="preserve"> _xlfn.MINIFS(performance_data[date],performance_data[portfolio_id],performance_data[[#This Row],[portfolio_id]])</f>
        <v>44903</v>
      </c>
      <c r="O1828" s="15">
        <f>_xlfn.MAXIFS(performance_data[portfolio_value],performance_data[portfolio_id],performance_data[[#This Row],[portfolio_id]],performance_data[date],performance_data[[#This Row],[latest_date]])</f>
        <v>499893.55</v>
      </c>
      <c r="P1828" s="15">
        <f>_xlfn.MAXIFS(performance_data[portfolio_value],performance_data[portfolio_id],performance_data[[#This Row],[portfolio_id]],performance_data[date],performance_data[[#This Row],[starting_date]])</f>
        <v>425505.85</v>
      </c>
      <c r="Q1828" s="15">
        <f>performance_data[[#This Row],[latest_value]]-performance_data[[#This Row],[starting_value]]</f>
        <v>74387.700000000012</v>
      </c>
      <c r="R1828" s="15">
        <f>performance_data[[#This Row],[net_inflows]]-performance_data[[#This Row],[net_outflows]]</f>
        <v>-2146.6000000000004</v>
      </c>
      <c r="S1828" s="15" t="str">
        <f>IF(performance_data[[#This Row],[net_inflows]]&gt;AVERAGE(performance_data[net_inflows]),"High","Low")</f>
        <v>High</v>
      </c>
      <c r="T1828" s="15">
        <f>AVERAGEIF(performance_data[inflow_flag],performance_data[[#This Row],[inflow_flag]],performance_data[return_percentage])</f>
        <v>4.8467905675459724</v>
      </c>
      <c r="U1828" s="17">
        <f>IF(performance_data[[#This Row],[return_percentage]]&lt;performance_data[[#This Row],[benchmark_return]],1,0)</f>
        <v>1</v>
      </c>
      <c r="V1828" s="17">
        <f>COUNTIFS(performance_data[portfolio_id],performance_data[[#This Row],[portfolio_id]])</f>
        <v>22</v>
      </c>
      <c r="W1828" s="17">
        <f>COUNTIFS(performance_data[portfolio_id],performance_data[[#This Row],[portfolio_id]],
          performance_data[return_flag],1)</f>
        <v>12</v>
      </c>
      <c r="X1828" s="15">
        <f>performance_data[[#This Row],[underperform_flag_count]]/performance_data[[#This Row],[totalportfoliocount]]</f>
        <v>0.54545454545454541</v>
      </c>
    </row>
    <row r="1829" spans="1:24" x14ac:dyDescent="0.3">
      <c r="A1829">
        <v>4321</v>
      </c>
      <c r="B1829" s="1">
        <v>45136</v>
      </c>
      <c r="C1829">
        <v>421891.58</v>
      </c>
      <c r="D1829">
        <v>14.12</v>
      </c>
      <c r="E1829">
        <v>15.75</v>
      </c>
      <c r="F1829">
        <v>8151.55</v>
      </c>
      <c r="G1829">
        <v>12929.97</v>
      </c>
      <c r="H1829" t="s">
        <v>2213</v>
      </c>
      <c r="I1829" t="s">
        <v>2209</v>
      </c>
      <c r="J1829">
        <v>7</v>
      </c>
      <c r="K1829" t="s">
        <v>2210</v>
      </c>
      <c r="L1829" t="str">
        <f>IF(performance_data[[#This Row],[return_percentage]]&gt;=performance_data[[#This Row],[benchmark_return]],"Higher","Lower")</f>
        <v>Lower</v>
      </c>
      <c r="M1829" s="14">
        <f xml:space="preserve"> _xlfn.MAXIFS(performance_data[date],performance_data[portfolio_id],performance_data[[#This Row],[portfolio_id]])</f>
        <v>45558</v>
      </c>
      <c r="N1829" s="14">
        <f xml:space="preserve"> _xlfn.MINIFS(performance_data[date],performance_data[portfolio_id],performance_data[[#This Row],[portfolio_id]])</f>
        <v>44903</v>
      </c>
      <c r="O1829" s="15">
        <f>_xlfn.MAXIFS(performance_data[portfolio_value],performance_data[portfolio_id],performance_data[[#This Row],[portfolio_id]],performance_data[date],performance_data[[#This Row],[latest_date]])</f>
        <v>499893.55</v>
      </c>
      <c r="P1829" s="15">
        <f>_xlfn.MAXIFS(performance_data[portfolio_value],performance_data[portfolio_id],performance_data[[#This Row],[portfolio_id]],performance_data[date],performance_data[[#This Row],[starting_date]])</f>
        <v>425505.85</v>
      </c>
      <c r="Q1829" s="15">
        <f>performance_data[[#This Row],[latest_value]]-performance_data[[#This Row],[starting_value]]</f>
        <v>74387.700000000012</v>
      </c>
      <c r="R1829" s="15">
        <f>performance_data[[#This Row],[net_inflows]]-performance_data[[#This Row],[net_outflows]]</f>
        <v>-4778.4199999999992</v>
      </c>
      <c r="S1829" s="15" t="str">
        <f>IF(performance_data[[#This Row],[net_inflows]]&gt;AVERAGE(performance_data[net_inflows]),"High","Low")</f>
        <v>Low</v>
      </c>
      <c r="T1829" s="15">
        <f>AVERAGEIF(performance_data[inflow_flag],performance_data[[#This Row],[inflow_flag]],performance_data[return_percentage])</f>
        <v>5.0457846277021572</v>
      </c>
      <c r="U1829" s="17">
        <f>IF(performance_data[[#This Row],[return_percentage]]&lt;performance_data[[#This Row],[benchmark_return]],1,0)</f>
        <v>1</v>
      </c>
      <c r="V1829" s="17">
        <f>COUNTIFS(performance_data[portfolio_id],performance_data[[#This Row],[portfolio_id]])</f>
        <v>22</v>
      </c>
      <c r="W1829" s="17">
        <f>COUNTIFS(performance_data[portfolio_id],performance_data[[#This Row],[portfolio_id]],
          performance_data[return_flag],1)</f>
        <v>12</v>
      </c>
      <c r="X1829" s="15">
        <f>performance_data[[#This Row],[underperform_flag_count]]/performance_data[[#This Row],[totalportfoliocount]]</f>
        <v>0.54545454545454541</v>
      </c>
    </row>
    <row r="1830" spans="1:24" x14ac:dyDescent="0.3">
      <c r="A1830">
        <v>4321</v>
      </c>
      <c r="B1830" s="1">
        <v>45258</v>
      </c>
      <c r="C1830">
        <v>385804.51</v>
      </c>
      <c r="D1830">
        <v>-2.59</v>
      </c>
      <c r="E1830">
        <v>-2.0699999999999998</v>
      </c>
      <c r="F1830">
        <v>9512.43</v>
      </c>
      <c r="G1830">
        <v>10249.719999999999</v>
      </c>
      <c r="H1830" t="s">
        <v>2213</v>
      </c>
      <c r="I1830" t="s">
        <v>2217</v>
      </c>
      <c r="J1830">
        <v>11</v>
      </c>
      <c r="K1830" t="s">
        <v>2219</v>
      </c>
      <c r="L1830" t="str">
        <f>IF(performance_data[[#This Row],[return_percentage]]&gt;=performance_data[[#This Row],[benchmark_return]],"Higher","Lower")</f>
        <v>Lower</v>
      </c>
      <c r="M1830" s="14">
        <f xml:space="preserve"> _xlfn.MAXIFS(performance_data[date],performance_data[portfolio_id],performance_data[[#This Row],[portfolio_id]])</f>
        <v>45558</v>
      </c>
      <c r="N1830" s="14">
        <f xml:space="preserve"> _xlfn.MINIFS(performance_data[date],performance_data[portfolio_id],performance_data[[#This Row],[portfolio_id]])</f>
        <v>44903</v>
      </c>
      <c r="O1830" s="15">
        <f>_xlfn.MAXIFS(performance_data[portfolio_value],performance_data[portfolio_id],performance_data[[#This Row],[portfolio_id]],performance_data[date],performance_data[[#This Row],[latest_date]])</f>
        <v>499893.55</v>
      </c>
      <c r="P1830" s="15">
        <f>_xlfn.MAXIFS(performance_data[portfolio_value],performance_data[portfolio_id],performance_data[[#This Row],[portfolio_id]],performance_data[date],performance_data[[#This Row],[starting_date]])</f>
        <v>425505.85</v>
      </c>
      <c r="Q1830" s="15">
        <f>performance_data[[#This Row],[latest_value]]-performance_data[[#This Row],[starting_value]]</f>
        <v>74387.700000000012</v>
      </c>
      <c r="R1830" s="15">
        <f>performance_data[[#This Row],[net_inflows]]-performance_data[[#This Row],[net_outflows]]</f>
        <v>-737.28999999999905</v>
      </c>
      <c r="S1830" s="15" t="str">
        <f>IF(performance_data[[#This Row],[net_inflows]]&gt;AVERAGE(performance_data[net_inflows]),"High","Low")</f>
        <v>Low</v>
      </c>
      <c r="T1830" s="15">
        <f>AVERAGEIF(performance_data[inflow_flag],performance_data[[#This Row],[inflow_flag]],performance_data[return_percentage])</f>
        <v>5.0457846277021572</v>
      </c>
      <c r="U1830" s="17">
        <f>IF(performance_data[[#This Row],[return_percentage]]&lt;performance_data[[#This Row],[benchmark_return]],1,0)</f>
        <v>1</v>
      </c>
      <c r="V1830" s="17">
        <f>COUNTIFS(performance_data[portfolio_id],performance_data[[#This Row],[portfolio_id]])</f>
        <v>22</v>
      </c>
      <c r="W1830" s="17">
        <f>COUNTIFS(performance_data[portfolio_id],performance_data[[#This Row],[portfolio_id]],
          performance_data[return_flag],1)</f>
        <v>12</v>
      </c>
      <c r="X1830" s="15">
        <f>performance_data[[#This Row],[underperform_flag_count]]/performance_data[[#This Row],[totalportfoliocount]]</f>
        <v>0.54545454545454541</v>
      </c>
    </row>
    <row r="1831" spans="1:24" x14ac:dyDescent="0.3">
      <c r="A1831">
        <v>4321</v>
      </c>
      <c r="B1831" s="1">
        <v>45558</v>
      </c>
      <c r="C1831">
        <v>499893.55</v>
      </c>
      <c r="D1831">
        <v>8.9499999999999993</v>
      </c>
      <c r="E1831">
        <v>8.9</v>
      </c>
      <c r="F1831">
        <v>10810.59</v>
      </c>
      <c r="G1831">
        <v>17760.37</v>
      </c>
      <c r="H1831" t="s">
        <v>2205</v>
      </c>
      <c r="I1831" t="s">
        <v>2209</v>
      </c>
      <c r="J1831">
        <v>9</v>
      </c>
      <c r="K1831" t="s">
        <v>2221</v>
      </c>
      <c r="L1831" t="str">
        <f>IF(performance_data[[#This Row],[return_percentage]]&gt;=performance_data[[#This Row],[benchmark_return]],"Higher","Lower")</f>
        <v>Higher</v>
      </c>
      <c r="M1831" s="14">
        <f xml:space="preserve"> _xlfn.MAXIFS(performance_data[date],performance_data[portfolio_id],performance_data[[#This Row],[portfolio_id]])</f>
        <v>45558</v>
      </c>
      <c r="N1831" s="14">
        <f xml:space="preserve"> _xlfn.MINIFS(performance_data[date],performance_data[portfolio_id],performance_data[[#This Row],[portfolio_id]])</f>
        <v>44903</v>
      </c>
      <c r="O1831" s="15">
        <f>_xlfn.MAXIFS(performance_data[portfolio_value],performance_data[portfolio_id],performance_data[[#This Row],[portfolio_id]],performance_data[date],performance_data[[#This Row],[latest_date]])</f>
        <v>499893.55</v>
      </c>
      <c r="P1831" s="15">
        <f>_xlfn.MAXIFS(performance_data[portfolio_value],performance_data[portfolio_id],performance_data[[#This Row],[portfolio_id]],performance_data[date],performance_data[[#This Row],[starting_date]])</f>
        <v>425505.85</v>
      </c>
      <c r="Q1831" s="15">
        <f>performance_data[[#This Row],[latest_value]]-performance_data[[#This Row],[starting_value]]</f>
        <v>74387.700000000012</v>
      </c>
      <c r="R1831" s="15">
        <f>performance_data[[#This Row],[net_inflows]]-performance_data[[#This Row],[net_outflows]]</f>
        <v>-6949.7799999999988</v>
      </c>
      <c r="S1831" s="15" t="str">
        <f>IF(performance_data[[#This Row],[net_inflows]]&gt;AVERAGE(performance_data[net_inflows]),"High","Low")</f>
        <v>High</v>
      </c>
      <c r="T1831" s="15">
        <f>AVERAGEIF(performance_data[inflow_flag],performance_data[[#This Row],[inflow_flag]],performance_data[return_percentage])</f>
        <v>4.8467905675459724</v>
      </c>
      <c r="U1831" s="17">
        <f>IF(performance_data[[#This Row],[return_percentage]]&lt;performance_data[[#This Row],[benchmark_return]],1,0)</f>
        <v>0</v>
      </c>
      <c r="V1831" s="17">
        <f>COUNTIFS(performance_data[portfolio_id],performance_data[[#This Row],[portfolio_id]])</f>
        <v>22</v>
      </c>
      <c r="W1831" s="17">
        <f>COUNTIFS(performance_data[portfolio_id],performance_data[[#This Row],[portfolio_id]],
          performance_data[return_flag],1)</f>
        <v>12</v>
      </c>
      <c r="X1831" s="15">
        <f>performance_data[[#This Row],[underperform_flag_count]]/performance_data[[#This Row],[totalportfoliocount]]</f>
        <v>0.54545454545454541</v>
      </c>
    </row>
    <row r="1832" spans="1:24" x14ac:dyDescent="0.3">
      <c r="A1832">
        <v>4321</v>
      </c>
      <c r="B1832" s="1">
        <v>45237</v>
      </c>
      <c r="C1832">
        <v>466807.77</v>
      </c>
      <c r="D1832">
        <v>-0.34</v>
      </c>
      <c r="E1832">
        <v>-0.32</v>
      </c>
      <c r="F1832">
        <v>444.89</v>
      </c>
      <c r="G1832">
        <v>19520.07</v>
      </c>
      <c r="H1832" t="s">
        <v>2213</v>
      </c>
      <c r="I1832" t="s">
        <v>2217</v>
      </c>
      <c r="J1832">
        <v>11</v>
      </c>
      <c r="K1832" t="s">
        <v>2219</v>
      </c>
      <c r="L1832" t="str">
        <f>IF(performance_data[[#This Row],[return_percentage]]&gt;=performance_data[[#This Row],[benchmark_return]],"Higher","Lower")</f>
        <v>Lower</v>
      </c>
      <c r="M1832" s="14">
        <f xml:space="preserve"> _xlfn.MAXIFS(performance_data[date],performance_data[portfolio_id],performance_data[[#This Row],[portfolio_id]])</f>
        <v>45558</v>
      </c>
      <c r="N1832" s="14">
        <f xml:space="preserve"> _xlfn.MINIFS(performance_data[date],performance_data[portfolio_id],performance_data[[#This Row],[portfolio_id]])</f>
        <v>44903</v>
      </c>
      <c r="O1832" s="15">
        <f>_xlfn.MAXIFS(performance_data[portfolio_value],performance_data[portfolio_id],performance_data[[#This Row],[portfolio_id]],performance_data[date],performance_data[[#This Row],[latest_date]])</f>
        <v>499893.55</v>
      </c>
      <c r="P1832" s="15">
        <f>_xlfn.MAXIFS(performance_data[portfolio_value],performance_data[portfolio_id],performance_data[[#This Row],[portfolio_id]],performance_data[date],performance_data[[#This Row],[starting_date]])</f>
        <v>425505.85</v>
      </c>
      <c r="Q1832" s="15">
        <f>performance_data[[#This Row],[latest_value]]-performance_data[[#This Row],[starting_value]]</f>
        <v>74387.700000000012</v>
      </c>
      <c r="R1832" s="15">
        <f>performance_data[[#This Row],[net_inflows]]-performance_data[[#This Row],[net_outflows]]</f>
        <v>-19075.18</v>
      </c>
      <c r="S1832" s="15" t="str">
        <f>IF(performance_data[[#This Row],[net_inflows]]&gt;AVERAGE(performance_data[net_inflows]),"High","Low")</f>
        <v>Low</v>
      </c>
      <c r="T1832" s="15">
        <f>AVERAGEIF(performance_data[inflow_flag],performance_data[[#This Row],[inflow_flag]],performance_data[return_percentage])</f>
        <v>5.0457846277021572</v>
      </c>
      <c r="U1832" s="17">
        <f>IF(performance_data[[#This Row],[return_percentage]]&lt;performance_data[[#This Row],[benchmark_return]],1,0)</f>
        <v>1</v>
      </c>
      <c r="V1832" s="17">
        <f>COUNTIFS(performance_data[portfolio_id],performance_data[[#This Row],[portfolio_id]])</f>
        <v>22</v>
      </c>
      <c r="W1832" s="17">
        <f>COUNTIFS(performance_data[portfolio_id],performance_data[[#This Row],[portfolio_id]],
          performance_data[return_flag],1)</f>
        <v>12</v>
      </c>
      <c r="X1832" s="15">
        <f>performance_data[[#This Row],[underperform_flag_count]]/performance_data[[#This Row],[totalportfoliocount]]</f>
        <v>0.54545454545454541</v>
      </c>
    </row>
    <row r="1833" spans="1:24" x14ac:dyDescent="0.3">
      <c r="A1833">
        <v>4321</v>
      </c>
      <c r="B1833" s="1">
        <v>45230</v>
      </c>
      <c r="C1833">
        <v>287508.7</v>
      </c>
      <c r="D1833">
        <v>0.46</v>
      </c>
      <c r="E1833">
        <v>0.46</v>
      </c>
      <c r="F1833">
        <v>803.86</v>
      </c>
      <c r="G1833">
        <v>19686.91</v>
      </c>
      <c r="H1833" t="s">
        <v>2213</v>
      </c>
      <c r="I1833" t="s">
        <v>2217</v>
      </c>
      <c r="J1833">
        <v>10</v>
      </c>
      <c r="K1833" t="s">
        <v>2224</v>
      </c>
      <c r="L1833" t="str">
        <f>IF(performance_data[[#This Row],[return_percentage]]&gt;=performance_data[[#This Row],[benchmark_return]],"Higher","Lower")</f>
        <v>Higher</v>
      </c>
      <c r="M1833" s="14">
        <f xml:space="preserve"> _xlfn.MAXIFS(performance_data[date],performance_data[portfolio_id],performance_data[[#This Row],[portfolio_id]])</f>
        <v>45558</v>
      </c>
      <c r="N1833" s="14">
        <f xml:space="preserve"> _xlfn.MINIFS(performance_data[date],performance_data[portfolio_id],performance_data[[#This Row],[portfolio_id]])</f>
        <v>44903</v>
      </c>
      <c r="O1833" s="15">
        <f>_xlfn.MAXIFS(performance_data[portfolio_value],performance_data[portfolio_id],performance_data[[#This Row],[portfolio_id]],performance_data[date],performance_data[[#This Row],[latest_date]])</f>
        <v>499893.55</v>
      </c>
      <c r="P1833" s="15">
        <f>_xlfn.MAXIFS(performance_data[portfolio_value],performance_data[portfolio_id],performance_data[[#This Row],[portfolio_id]],performance_data[date],performance_data[[#This Row],[starting_date]])</f>
        <v>425505.85</v>
      </c>
      <c r="Q1833" s="15">
        <f>performance_data[[#This Row],[latest_value]]-performance_data[[#This Row],[starting_value]]</f>
        <v>74387.700000000012</v>
      </c>
      <c r="R1833" s="15">
        <f>performance_data[[#This Row],[net_inflows]]-performance_data[[#This Row],[net_outflows]]</f>
        <v>-18883.05</v>
      </c>
      <c r="S1833" s="15" t="str">
        <f>IF(performance_data[[#This Row],[net_inflows]]&gt;AVERAGE(performance_data[net_inflows]),"High","Low")</f>
        <v>Low</v>
      </c>
      <c r="T1833" s="15">
        <f>AVERAGEIF(performance_data[inflow_flag],performance_data[[#This Row],[inflow_flag]],performance_data[return_percentage])</f>
        <v>5.0457846277021572</v>
      </c>
      <c r="U1833" s="17">
        <f>IF(performance_data[[#This Row],[return_percentage]]&lt;performance_data[[#This Row],[benchmark_return]],1,0)</f>
        <v>0</v>
      </c>
      <c r="V1833" s="17">
        <f>COUNTIFS(performance_data[portfolio_id],performance_data[[#This Row],[portfolio_id]])</f>
        <v>22</v>
      </c>
      <c r="W1833" s="17">
        <f>COUNTIFS(performance_data[portfolio_id],performance_data[[#This Row],[portfolio_id]],
          performance_data[return_flag],1)</f>
        <v>12</v>
      </c>
      <c r="X1833" s="15">
        <f>performance_data[[#This Row],[underperform_flag_count]]/performance_data[[#This Row],[totalportfoliocount]]</f>
        <v>0.54545454545454541</v>
      </c>
    </row>
    <row r="1834" spans="1:24" x14ac:dyDescent="0.3">
      <c r="A1834">
        <v>4321</v>
      </c>
      <c r="B1834" s="1">
        <v>45001</v>
      </c>
      <c r="C1834">
        <v>425100.76</v>
      </c>
      <c r="D1834">
        <v>-4.05</v>
      </c>
      <c r="E1834">
        <v>-3.69</v>
      </c>
      <c r="F1834">
        <v>19631.080000000002</v>
      </c>
      <c r="G1834">
        <v>4567.74</v>
      </c>
      <c r="H1834" t="s">
        <v>2213</v>
      </c>
      <c r="I1834" t="s">
        <v>2206</v>
      </c>
      <c r="J1834">
        <v>3</v>
      </c>
      <c r="K1834" t="s">
        <v>2222</v>
      </c>
      <c r="L1834" t="str">
        <f>IF(performance_data[[#This Row],[return_percentage]]&gt;=performance_data[[#This Row],[benchmark_return]],"Higher","Lower")</f>
        <v>Lower</v>
      </c>
      <c r="M1834" s="14">
        <f xml:space="preserve"> _xlfn.MAXIFS(performance_data[date],performance_data[portfolio_id],performance_data[[#This Row],[portfolio_id]])</f>
        <v>45558</v>
      </c>
      <c r="N1834" s="14">
        <f xml:space="preserve"> _xlfn.MINIFS(performance_data[date],performance_data[portfolio_id],performance_data[[#This Row],[portfolio_id]])</f>
        <v>44903</v>
      </c>
      <c r="O1834" s="15">
        <f>_xlfn.MAXIFS(performance_data[portfolio_value],performance_data[portfolio_id],performance_data[[#This Row],[portfolio_id]],performance_data[date],performance_data[[#This Row],[latest_date]])</f>
        <v>499893.55</v>
      </c>
      <c r="P1834" s="15">
        <f>_xlfn.MAXIFS(performance_data[portfolio_value],performance_data[portfolio_id],performance_data[[#This Row],[portfolio_id]],performance_data[date],performance_data[[#This Row],[starting_date]])</f>
        <v>425505.85</v>
      </c>
      <c r="Q1834" s="15">
        <f>performance_data[[#This Row],[latest_value]]-performance_data[[#This Row],[starting_value]]</f>
        <v>74387.700000000012</v>
      </c>
      <c r="R1834" s="15">
        <f>performance_data[[#This Row],[net_inflows]]-performance_data[[#This Row],[net_outflows]]</f>
        <v>15063.340000000002</v>
      </c>
      <c r="S1834" s="15" t="str">
        <f>IF(performance_data[[#This Row],[net_inflows]]&gt;AVERAGE(performance_data[net_inflows]),"High","Low")</f>
        <v>High</v>
      </c>
      <c r="T1834" s="15">
        <f>AVERAGEIF(performance_data[inflow_flag],performance_data[[#This Row],[inflow_flag]],performance_data[return_percentage])</f>
        <v>4.8467905675459724</v>
      </c>
      <c r="U1834" s="17">
        <f>IF(performance_data[[#This Row],[return_percentage]]&lt;performance_data[[#This Row],[benchmark_return]],1,0)</f>
        <v>1</v>
      </c>
      <c r="V1834" s="17">
        <f>COUNTIFS(performance_data[portfolio_id],performance_data[[#This Row],[portfolio_id]])</f>
        <v>22</v>
      </c>
      <c r="W1834" s="17">
        <f>COUNTIFS(performance_data[portfolio_id],performance_data[[#This Row],[portfolio_id]],
          performance_data[return_flag],1)</f>
        <v>12</v>
      </c>
      <c r="X1834" s="15">
        <f>performance_data[[#This Row],[underperform_flag_count]]/performance_data[[#This Row],[totalportfoliocount]]</f>
        <v>0.54545454545454541</v>
      </c>
    </row>
    <row r="1835" spans="1:24" x14ac:dyDescent="0.3">
      <c r="A1835">
        <v>4321</v>
      </c>
      <c r="B1835" s="1">
        <v>45449</v>
      </c>
      <c r="C1835">
        <v>355932.44</v>
      </c>
      <c r="D1835">
        <v>3.89</v>
      </c>
      <c r="E1835">
        <v>3.83</v>
      </c>
      <c r="F1835">
        <v>6115.03</v>
      </c>
      <c r="G1835">
        <v>9893.2999999999993</v>
      </c>
      <c r="H1835" t="s">
        <v>2205</v>
      </c>
      <c r="I1835" t="s">
        <v>2211</v>
      </c>
      <c r="J1835">
        <v>6</v>
      </c>
      <c r="K1835" t="s">
        <v>2212</v>
      </c>
      <c r="L1835" t="str">
        <f>IF(performance_data[[#This Row],[return_percentage]]&gt;=performance_data[[#This Row],[benchmark_return]],"Higher","Lower")</f>
        <v>Higher</v>
      </c>
      <c r="M1835" s="14">
        <f xml:space="preserve"> _xlfn.MAXIFS(performance_data[date],performance_data[portfolio_id],performance_data[[#This Row],[portfolio_id]])</f>
        <v>45558</v>
      </c>
      <c r="N1835" s="14">
        <f xml:space="preserve"> _xlfn.MINIFS(performance_data[date],performance_data[portfolio_id],performance_data[[#This Row],[portfolio_id]])</f>
        <v>44903</v>
      </c>
      <c r="O1835" s="15">
        <f>_xlfn.MAXIFS(performance_data[portfolio_value],performance_data[portfolio_id],performance_data[[#This Row],[portfolio_id]],performance_data[date],performance_data[[#This Row],[latest_date]])</f>
        <v>499893.55</v>
      </c>
      <c r="P1835" s="15">
        <f>_xlfn.MAXIFS(performance_data[portfolio_value],performance_data[portfolio_id],performance_data[[#This Row],[portfolio_id]],performance_data[date],performance_data[[#This Row],[starting_date]])</f>
        <v>425505.85</v>
      </c>
      <c r="Q1835" s="15">
        <f>performance_data[[#This Row],[latest_value]]-performance_data[[#This Row],[starting_value]]</f>
        <v>74387.700000000012</v>
      </c>
      <c r="R1835" s="15">
        <f>performance_data[[#This Row],[net_inflows]]-performance_data[[#This Row],[net_outflows]]</f>
        <v>-3778.2699999999995</v>
      </c>
      <c r="S1835" s="15" t="str">
        <f>IF(performance_data[[#This Row],[net_inflows]]&gt;AVERAGE(performance_data[net_inflows]),"High","Low")</f>
        <v>Low</v>
      </c>
      <c r="T1835" s="15">
        <f>AVERAGEIF(performance_data[inflow_flag],performance_data[[#This Row],[inflow_flag]],performance_data[return_percentage])</f>
        <v>5.0457846277021572</v>
      </c>
      <c r="U1835" s="17">
        <f>IF(performance_data[[#This Row],[return_percentage]]&lt;performance_data[[#This Row],[benchmark_return]],1,0)</f>
        <v>0</v>
      </c>
      <c r="V1835" s="17">
        <f>COUNTIFS(performance_data[portfolio_id],performance_data[[#This Row],[portfolio_id]])</f>
        <v>22</v>
      </c>
      <c r="W1835" s="17">
        <f>COUNTIFS(performance_data[portfolio_id],performance_data[[#This Row],[portfolio_id]],
          performance_data[return_flag],1)</f>
        <v>12</v>
      </c>
      <c r="X1835" s="15">
        <f>performance_data[[#This Row],[underperform_flag_count]]/performance_data[[#This Row],[totalportfoliocount]]</f>
        <v>0.54545454545454541</v>
      </c>
    </row>
    <row r="1836" spans="1:24" x14ac:dyDescent="0.3">
      <c r="A1836">
        <v>4351</v>
      </c>
      <c r="B1836" s="1">
        <v>45448</v>
      </c>
      <c r="C1836">
        <v>208299.63</v>
      </c>
      <c r="D1836">
        <v>-4.97</v>
      </c>
      <c r="E1836">
        <v>-5.78</v>
      </c>
      <c r="F1836">
        <v>1584.87</v>
      </c>
      <c r="G1836">
        <v>11304.79</v>
      </c>
      <c r="H1836" t="s">
        <v>2205</v>
      </c>
      <c r="I1836" t="s">
        <v>2211</v>
      </c>
      <c r="J1836">
        <v>6</v>
      </c>
      <c r="K1836" t="s">
        <v>2212</v>
      </c>
      <c r="L1836" t="str">
        <f>IF(performance_data[[#This Row],[return_percentage]]&gt;=performance_data[[#This Row],[benchmark_return]],"Higher","Lower")</f>
        <v>Higher</v>
      </c>
      <c r="M1836" s="14">
        <f xml:space="preserve"> _xlfn.MAXIFS(performance_data[date],performance_data[portfolio_id],performance_data[[#This Row],[portfolio_id]])</f>
        <v>45528</v>
      </c>
      <c r="N1836" s="14">
        <f xml:space="preserve"> _xlfn.MINIFS(performance_data[date],performance_data[portfolio_id],performance_data[[#This Row],[portfolio_id]])</f>
        <v>44834</v>
      </c>
      <c r="O1836" s="15">
        <f>_xlfn.MAXIFS(performance_data[portfolio_value],performance_data[portfolio_id],performance_data[[#This Row],[portfolio_id]],performance_data[date],performance_data[[#This Row],[latest_date]])</f>
        <v>244084.59</v>
      </c>
      <c r="P1836" s="15">
        <f>_xlfn.MAXIFS(performance_data[portfolio_value],performance_data[portfolio_id],performance_data[[#This Row],[portfolio_id]],performance_data[date],performance_data[[#This Row],[starting_date]])</f>
        <v>311741.76</v>
      </c>
      <c r="Q1836" s="15">
        <f>performance_data[[#This Row],[latest_value]]-performance_data[[#This Row],[starting_value]]</f>
        <v>-67657.170000000013</v>
      </c>
      <c r="R1836" s="15">
        <f>performance_data[[#This Row],[net_inflows]]-performance_data[[#This Row],[net_outflows]]</f>
        <v>-9719.9200000000019</v>
      </c>
      <c r="S1836" s="15" t="str">
        <f>IF(performance_data[[#This Row],[net_inflows]]&gt;AVERAGE(performance_data[net_inflows]),"High","Low")</f>
        <v>Low</v>
      </c>
      <c r="T1836" s="15">
        <f>AVERAGEIF(performance_data[inflow_flag],performance_data[[#This Row],[inflow_flag]],performance_data[return_percentage])</f>
        <v>5.0457846277021572</v>
      </c>
      <c r="U1836" s="17">
        <f>IF(performance_data[[#This Row],[return_percentage]]&lt;performance_data[[#This Row],[benchmark_return]],1,0)</f>
        <v>0</v>
      </c>
      <c r="V1836" s="17">
        <f>COUNTIFS(performance_data[portfolio_id],performance_data[[#This Row],[portfolio_id]])</f>
        <v>25</v>
      </c>
      <c r="W1836" s="17">
        <f>COUNTIFS(performance_data[portfolio_id],performance_data[[#This Row],[portfolio_id]],
          performance_data[return_flag],1)</f>
        <v>15</v>
      </c>
      <c r="X1836" s="15">
        <f>performance_data[[#This Row],[underperform_flag_count]]/performance_data[[#This Row],[totalportfoliocount]]</f>
        <v>0.6</v>
      </c>
    </row>
    <row r="1837" spans="1:24" x14ac:dyDescent="0.3">
      <c r="A1837">
        <v>4351</v>
      </c>
      <c r="B1837" s="1">
        <v>45471</v>
      </c>
      <c r="C1837">
        <v>117113.37</v>
      </c>
      <c r="D1837">
        <v>-6.16</v>
      </c>
      <c r="E1837">
        <v>-7.38</v>
      </c>
      <c r="F1837">
        <v>2034.69</v>
      </c>
      <c r="G1837">
        <v>8986.3700000000008</v>
      </c>
      <c r="H1837" t="s">
        <v>2205</v>
      </c>
      <c r="I1837" t="s">
        <v>2211</v>
      </c>
      <c r="J1837">
        <v>6</v>
      </c>
      <c r="K1837" t="s">
        <v>2212</v>
      </c>
      <c r="L1837" t="str">
        <f>IF(performance_data[[#This Row],[return_percentage]]&gt;=performance_data[[#This Row],[benchmark_return]],"Higher","Lower")</f>
        <v>Higher</v>
      </c>
      <c r="M1837" s="14">
        <f xml:space="preserve"> _xlfn.MAXIFS(performance_data[date],performance_data[portfolio_id],performance_data[[#This Row],[portfolio_id]])</f>
        <v>45528</v>
      </c>
      <c r="N1837" s="14">
        <f xml:space="preserve"> _xlfn.MINIFS(performance_data[date],performance_data[portfolio_id],performance_data[[#This Row],[portfolio_id]])</f>
        <v>44834</v>
      </c>
      <c r="O1837" s="15">
        <f>_xlfn.MAXIFS(performance_data[portfolio_value],performance_data[portfolio_id],performance_data[[#This Row],[portfolio_id]],performance_data[date],performance_data[[#This Row],[latest_date]])</f>
        <v>244084.59</v>
      </c>
      <c r="P1837" s="15">
        <f>_xlfn.MAXIFS(performance_data[portfolio_value],performance_data[portfolio_id],performance_data[[#This Row],[portfolio_id]],performance_data[date],performance_data[[#This Row],[starting_date]])</f>
        <v>311741.76</v>
      </c>
      <c r="Q1837" s="15">
        <f>performance_data[[#This Row],[latest_value]]-performance_data[[#This Row],[starting_value]]</f>
        <v>-67657.170000000013</v>
      </c>
      <c r="R1837" s="15">
        <f>performance_data[[#This Row],[net_inflows]]-performance_data[[#This Row],[net_outflows]]</f>
        <v>-6951.68</v>
      </c>
      <c r="S1837" s="15" t="str">
        <f>IF(performance_data[[#This Row],[net_inflows]]&gt;AVERAGE(performance_data[net_inflows]),"High","Low")</f>
        <v>Low</v>
      </c>
      <c r="T1837" s="15">
        <f>AVERAGEIF(performance_data[inflow_flag],performance_data[[#This Row],[inflow_flag]],performance_data[return_percentage])</f>
        <v>5.0457846277021572</v>
      </c>
      <c r="U1837" s="17">
        <f>IF(performance_data[[#This Row],[return_percentage]]&lt;performance_data[[#This Row],[benchmark_return]],1,0)</f>
        <v>0</v>
      </c>
      <c r="V1837" s="17">
        <f>COUNTIFS(performance_data[portfolio_id],performance_data[[#This Row],[portfolio_id]])</f>
        <v>25</v>
      </c>
      <c r="W1837" s="17">
        <f>COUNTIFS(performance_data[portfolio_id],performance_data[[#This Row],[portfolio_id]],
          performance_data[return_flag],1)</f>
        <v>15</v>
      </c>
      <c r="X1837" s="15">
        <f>performance_data[[#This Row],[underperform_flag_count]]/performance_data[[#This Row],[totalportfoliocount]]</f>
        <v>0.6</v>
      </c>
    </row>
    <row r="1838" spans="1:24" x14ac:dyDescent="0.3">
      <c r="A1838">
        <v>4351</v>
      </c>
      <c r="B1838" s="1">
        <v>45446</v>
      </c>
      <c r="C1838">
        <v>226002.38</v>
      </c>
      <c r="D1838">
        <v>-4.0599999999999996</v>
      </c>
      <c r="E1838">
        <v>-4.57</v>
      </c>
      <c r="F1838">
        <v>9976.3700000000008</v>
      </c>
      <c r="G1838">
        <v>17642.919999999998</v>
      </c>
      <c r="H1838" t="s">
        <v>2205</v>
      </c>
      <c r="I1838" t="s">
        <v>2211</v>
      </c>
      <c r="J1838">
        <v>6</v>
      </c>
      <c r="K1838" t="s">
        <v>2212</v>
      </c>
      <c r="L1838" t="str">
        <f>IF(performance_data[[#This Row],[return_percentage]]&gt;=performance_data[[#This Row],[benchmark_return]],"Higher","Lower")</f>
        <v>Higher</v>
      </c>
      <c r="M1838" s="14">
        <f xml:space="preserve"> _xlfn.MAXIFS(performance_data[date],performance_data[portfolio_id],performance_data[[#This Row],[portfolio_id]])</f>
        <v>45528</v>
      </c>
      <c r="N1838" s="14">
        <f xml:space="preserve"> _xlfn.MINIFS(performance_data[date],performance_data[portfolio_id],performance_data[[#This Row],[portfolio_id]])</f>
        <v>44834</v>
      </c>
      <c r="O1838" s="15">
        <f>_xlfn.MAXIFS(performance_data[portfolio_value],performance_data[portfolio_id],performance_data[[#This Row],[portfolio_id]],performance_data[date],performance_data[[#This Row],[latest_date]])</f>
        <v>244084.59</v>
      </c>
      <c r="P1838" s="15">
        <f>_xlfn.MAXIFS(performance_data[portfolio_value],performance_data[portfolio_id],performance_data[[#This Row],[portfolio_id]],performance_data[date],performance_data[[#This Row],[starting_date]])</f>
        <v>311741.76</v>
      </c>
      <c r="Q1838" s="15">
        <f>performance_data[[#This Row],[latest_value]]-performance_data[[#This Row],[starting_value]]</f>
        <v>-67657.170000000013</v>
      </c>
      <c r="R1838" s="15">
        <f>performance_data[[#This Row],[net_inflows]]-performance_data[[#This Row],[net_outflows]]</f>
        <v>-7666.5499999999975</v>
      </c>
      <c r="S1838" s="15" t="str">
        <f>IF(performance_data[[#This Row],[net_inflows]]&gt;AVERAGE(performance_data[net_inflows]),"High","Low")</f>
        <v>Low</v>
      </c>
      <c r="T1838" s="15">
        <f>AVERAGEIF(performance_data[inflow_flag],performance_data[[#This Row],[inflow_flag]],performance_data[return_percentage])</f>
        <v>5.0457846277021572</v>
      </c>
      <c r="U1838" s="17">
        <f>IF(performance_data[[#This Row],[return_percentage]]&lt;performance_data[[#This Row],[benchmark_return]],1,0)</f>
        <v>0</v>
      </c>
      <c r="V1838" s="17">
        <f>COUNTIFS(performance_data[portfolio_id],performance_data[[#This Row],[portfolio_id]])</f>
        <v>25</v>
      </c>
      <c r="W1838" s="17">
        <f>COUNTIFS(performance_data[portfolio_id],performance_data[[#This Row],[portfolio_id]],
          performance_data[return_flag],1)</f>
        <v>15</v>
      </c>
      <c r="X1838" s="15">
        <f>performance_data[[#This Row],[underperform_flag_count]]/performance_data[[#This Row],[totalportfoliocount]]</f>
        <v>0.6</v>
      </c>
    </row>
    <row r="1839" spans="1:24" x14ac:dyDescent="0.3">
      <c r="A1839">
        <v>4351</v>
      </c>
      <c r="B1839" s="1">
        <v>45253</v>
      </c>
      <c r="C1839">
        <v>425857.53</v>
      </c>
      <c r="D1839">
        <v>-1.18</v>
      </c>
      <c r="E1839">
        <v>-1.07</v>
      </c>
      <c r="F1839">
        <v>10545.52</v>
      </c>
      <c r="G1839">
        <v>2241.39</v>
      </c>
      <c r="H1839" t="s">
        <v>2213</v>
      </c>
      <c r="I1839" t="s">
        <v>2217</v>
      </c>
      <c r="J1839">
        <v>11</v>
      </c>
      <c r="K1839" t="s">
        <v>2219</v>
      </c>
      <c r="L1839" t="str">
        <f>IF(performance_data[[#This Row],[return_percentage]]&gt;=performance_data[[#This Row],[benchmark_return]],"Higher","Lower")</f>
        <v>Lower</v>
      </c>
      <c r="M1839" s="14">
        <f xml:space="preserve"> _xlfn.MAXIFS(performance_data[date],performance_data[portfolio_id],performance_data[[#This Row],[portfolio_id]])</f>
        <v>45528</v>
      </c>
      <c r="N1839" s="14">
        <f xml:space="preserve"> _xlfn.MINIFS(performance_data[date],performance_data[portfolio_id],performance_data[[#This Row],[portfolio_id]])</f>
        <v>44834</v>
      </c>
      <c r="O1839" s="15">
        <f>_xlfn.MAXIFS(performance_data[portfolio_value],performance_data[portfolio_id],performance_data[[#This Row],[portfolio_id]],performance_data[date],performance_data[[#This Row],[latest_date]])</f>
        <v>244084.59</v>
      </c>
      <c r="P1839" s="15">
        <f>_xlfn.MAXIFS(performance_data[portfolio_value],performance_data[portfolio_id],performance_data[[#This Row],[portfolio_id]],performance_data[date],performance_data[[#This Row],[starting_date]])</f>
        <v>311741.76</v>
      </c>
      <c r="Q1839" s="15">
        <f>performance_data[[#This Row],[latest_value]]-performance_data[[#This Row],[starting_value]]</f>
        <v>-67657.170000000013</v>
      </c>
      <c r="R1839" s="15">
        <f>performance_data[[#This Row],[net_inflows]]-performance_data[[#This Row],[net_outflows]]</f>
        <v>8304.130000000001</v>
      </c>
      <c r="S1839" s="15" t="str">
        <f>IF(performance_data[[#This Row],[net_inflows]]&gt;AVERAGE(performance_data[net_inflows]),"High","Low")</f>
        <v>High</v>
      </c>
      <c r="T1839" s="15">
        <f>AVERAGEIF(performance_data[inflow_flag],performance_data[[#This Row],[inflow_flag]],performance_data[return_percentage])</f>
        <v>4.8467905675459724</v>
      </c>
      <c r="U1839" s="17">
        <f>IF(performance_data[[#This Row],[return_percentage]]&lt;performance_data[[#This Row],[benchmark_return]],1,0)</f>
        <v>1</v>
      </c>
      <c r="V1839" s="17">
        <f>COUNTIFS(performance_data[portfolio_id],performance_data[[#This Row],[portfolio_id]])</f>
        <v>25</v>
      </c>
      <c r="W1839" s="17">
        <f>COUNTIFS(performance_data[portfolio_id],performance_data[[#This Row],[portfolio_id]],
          performance_data[return_flag],1)</f>
        <v>15</v>
      </c>
      <c r="X1839" s="15">
        <f>performance_data[[#This Row],[underperform_flag_count]]/performance_data[[#This Row],[totalportfoliocount]]</f>
        <v>0.6</v>
      </c>
    </row>
    <row r="1840" spans="1:24" x14ac:dyDescent="0.3">
      <c r="A1840">
        <v>4351</v>
      </c>
      <c r="B1840" s="1">
        <v>45495</v>
      </c>
      <c r="C1840">
        <v>444281.75</v>
      </c>
      <c r="D1840">
        <v>19.91</v>
      </c>
      <c r="E1840">
        <v>18.53</v>
      </c>
      <c r="F1840">
        <v>2402.3200000000002</v>
      </c>
      <c r="G1840">
        <v>11339.7</v>
      </c>
      <c r="H1840" t="s">
        <v>2205</v>
      </c>
      <c r="I1840" t="s">
        <v>2209</v>
      </c>
      <c r="J1840">
        <v>7</v>
      </c>
      <c r="K1840" t="s">
        <v>2210</v>
      </c>
      <c r="L1840" t="str">
        <f>IF(performance_data[[#This Row],[return_percentage]]&gt;=performance_data[[#This Row],[benchmark_return]],"Higher","Lower")</f>
        <v>Higher</v>
      </c>
      <c r="M1840" s="14">
        <f xml:space="preserve"> _xlfn.MAXIFS(performance_data[date],performance_data[portfolio_id],performance_data[[#This Row],[portfolio_id]])</f>
        <v>45528</v>
      </c>
      <c r="N1840" s="14">
        <f xml:space="preserve"> _xlfn.MINIFS(performance_data[date],performance_data[portfolio_id],performance_data[[#This Row],[portfolio_id]])</f>
        <v>44834</v>
      </c>
      <c r="O1840" s="15">
        <f>_xlfn.MAXIFS(performance_data[portfolio_value],performance_data[portfolio_id],performance_data[[#This Row],[portfolio_id]],performance_data[date],performance_data[[#This Row],[latest_date]])</f>
        <v>244084.59</v>
      </c>
      <c r="P1840" s="15">
        <f>_xlfn.MAXIFS(performance_data[portfolio_value],performance_data[portfolio_id],performance_data[[#This Row],[portfolio_id]],performance_data[date],performance_data[[#This Row],[starting_date]])</f>
        <v>311741.76</v>
      </c>
      <c r="Q1840" s="15">
        <f>performance_data[[#This Row],[latest_value]]-performance_data[[#This Row],[starting_value]]</f>
        <v>-67657.170000000013</v>
      </c>
      <c r="R1840" s="15">
        <f>performance_data[[#This Row],[net_inflows]]-performance_data[[#This Row],[net_outflows]]</f>
        <v>-8937.380000000001</v>
      </c>
      <c r="S1840" s="15" t="str">
        <f>IF(performance_data[[#This Row],[net_inflows]]&gt;AVERAGE(performance_data[net_inflows]),"High","Low")</f>
        <v>Low</v>
      </c>
      <c r="T1840" s="15">
        <f>AVERAGEIF(performance_data[inflow_flag],performance_data[[#This Row],[inflow_flag]],performance_data[return_percentage])</f>
        <v>5.0457846277021572</v>
      </c>
      <c r="U1840" s="17">
        <f>IF(performance_data[[#This Row],[return_percentage]]&lt;performance_data[[#This Row],[benchmark_return]],1,0)</f>
        <v>0</v>
      </c>
      <c r="V1840" s="17">
        <f>COUNTIFS(performance_data[portfolio_id],performance_data[[#This Row],[portfolio_id]])</f>
        <v>25</v>
      </c>
      <c r="W1840" s="17">
        <f>COUNTIFS(performance_data[portfolio_id],performance_data[[#This Row],[portfolio_id]],
          performance_data[return_flag],1)</f>
        <v>15</v>
      </c>
      <c r="X1840" s="15">
        <f>performance_data[[#This Row],[underperform_flag_count]]/performance_data[[#This Row],[totalportfoliocount]]</f>
        <v>0.6</v>
      </c>
    </row>
    <row r="1841" spans="1:24" x14ac:dyDescent="0.3">
      <c r="A1841">
        <v>4351</v>
      </c>
      <c r="B1841" s="1">
        <v>45179</v>
      </c>
      <c r="C1841">
        <v>94649.64</v>
      </c>
      <c r="D1841">
        <v>-0.89</v>
      </c>
      <c r="E1841">
        <v>-0.94</v>
      </c>
      <c r="F1841">
        <v>17937.29</v>
      </c>
      <c r="G1841">
        <v>15786.97</v>
      </c>
      <c r="H1841" t="s">
        <v>2213</v>
      </c>
      <c r="I1841" t="s">
        <v>2209</v>
      </c>
      <c r="J1841">
        <v>9</v>
      </c>
      <c r="K1841" t="s">
        <v>2221</v>
      </c>
      <c r="L1841" t="str">
        <f>IF(performance_data[[#This Row],[return_percentage]]&gt;=performance_data[[#This Row],[benchmark_return]],"Higher","Lower")</f>
        <v>Higher</v>
      </c>
      <c r="M1841" s="14">
        <f xml:space="preserve"> _xlfn.MAXIFS(performance_data[date],performance_data[portfolio_id],performance_data[[#This Row],[portfolio_id]])</f>
        <v>45528</v>
      </c>
      <c r="N1841" s="14">
        <f xml:space="preserve"> _xlfn.MINIFS(performance_data[date],performance_data[portfolio_id],performance_data[[#This Row],[portfolio_id]])</f>
        <v>44834</v>
      </c>
      <c r="O1841" s="15">
        <f>_xlfn.MAXIFS(performance_data[portfolio_value],performance_data[portfolio_id],performance_data[[#This Row],[portfolio_id]],performance_data[date],performance_data[[#This Row],[latest_date]])</f>
        <v>244084.59</v>
      </c>
      <c r="P1841" s="15">
        <f>_xlfn.MAXIFS(performance_data[portfolio_value],performance_data[portfolio_id],performance_data[[#This Row],[portfolio_id]],performance_data[date],performance_data[[#This Row],[starting_date]])</f>
        <v>311741.76</v>
      </c>
      <c r="Q1841" s="15">
        <f>performance_data[[#This Row],[latest_value]]-performance_data[[#This Row],[starting_value]]</f>
        <v>-67657.170000000013</v>
      </c>
      <c r="R1841" s="15">
        <f>performance_data[[#This Row],[net_inflows]]-performance_data[[#This Row],[net_outflows]]</f>
        <v>2150.3200000000015</v>
      </c>
      <c r="S1841" s="15" t="str">
        <f>IF(performance_data[[#This Row],[net_inflows]]&gt;AVERAGE(performance_data[net_inflows]),"High","Low")</f>
        <v>High</v>
      </c>
      <c r="T1841" s="15">
        <f>AVERAGEIF(performance_data[inflow_flag],performance_data[[#This Row],[inflow_flag]],performance_data[return_percentage])</f>
        <v>4.8467905675459724</v>
      </c>
      <c r="U1841" s="17">
        <f>IF(performance_data[[#This Row],[return_percentage]]&lt;performance_data[[#This Row],[benchmark_return]],1,0)</f>
        <v>0</v>
      </c>
      <c r="V1841" s="17">
        <f>COUNTIFS(performance_data[portfolio_id],performance_data[[#This Row],[portfolio_id]])</f>
        <v>25</v>
      </c>
      <c r="W1841" s="17">
        <f>COUNTIFS(performance_data[portfolio_id],performance_data[[#This Row],[portfolio_id]],
          performance_data[return_flag],1)</f>
        <v>15</v>
      </c>
      <c r="X1841" s="15">
        <f>performance_data[[#This Row],[underperform_flag_count]]/performance_data[[#This Row],[totalportfoliocount]]</f>
        <v>0.6</v>
      </c>
    </row>
    <row r="1842" spans="1:24" x14ac:dyDescent="0.3">
      <c r="A1842">
        <v>4351</v>
      </c>
      <c r="B1842" s="1">
        <v>45005</v>
      </c>
      <c r="C1842">
        <v>464373.99</v>
      </c>
      <c r="D1842">
        <v>14.95</v>
      </c>
      <c r="E1842">
        <v>13.34</v>
      </c>
      <c r="F1842">
        <v>3616.88</v>
      </c>
      <c r="G1842">
        <v>19603.53</v>
      </c>
      <c r="H1842" t="s">
        <v>2213</v>
      </c>
      <c r="I1842" t="s">
        <v>2206</v>
      </c>
      <c r="J1842">
        <v>3</v>
      </c>
      <c r="K1842" t="s">
        <v>2222</v>
      </c>
      <c r="L1842" t="str">
        <f>IF(performance_data[[#This Row],[return_percentage]]&gt;=performance_data[[#This Row],[benchmark_return]],"Higher","Lower")</f>
        <v>Higher</v>
      </c>
      <c r="M1842" s="14">
        <f xml:space="preserve"> _xlfn.MAXIFS(performance_data[date],performance_data[portfolio_id],performance_data[[#This Row],[portfolio_id]])</f>
        <v>45528</v>
      </c>
      <c r="N1842" s="14">
        <f xml:space="preserve"> _xlfn.MINIFS(performance_data[date],performance_data[portfolio_id],performance_data[[#This Row],[portfolio_id]])</f>
        <v>44834</v>
      </c>
      <c r="O1842" s="15">
        <f>_xlfn.MAXIFS(performance_data[portfolio_value],performance_data[portfolio_id],performance_data[[#This Row],[portfolio_id]],performance_data[date],performance_data[[#This Row],[latest_date]])</f>
        <v>244084.59</v>
      </c>
      <c r="P1842" s="15">
        <f>_xlfn.MAXIFS(performance_data[portfolio_value],performance_data[portfolio_id],performance_data[[#This Row],[portfolio_id]],performance_data[date],performance_data[[#This Row],[starting_date]])</f>
        <v>311741.76</v>
      </c>
      <c r="Q1842" s="15">
        <f>performance_data[[#This Row],[latest_value]]-performance_data[[#This Row],[starting_value]]</f>
        <v>-67657.170000000013</v>
      </c>
      <c r="R1842" s="15">
        <f>performance_data[[#This Row],[net_inflows]]-performance_data[[#This Row],[net_outflows]]</f>
        <v>-15986.649999999998</v>
      </c>
      <c r="S1842" s="15" t="str">
        <f>IF(performance_data[[#This Row],[net_inflows]]&gt;AVERAGE(performance_data[net_inflows]),"High","Low")</f>
        <v>Low</v>
      </c>
      <c r="T1842" s="15">
        <f>AVERAGEIF(performance_data[inflow_flag],performance_data[[#This Row],[inflow_flag]],performance_data[return_percentage])</f>
        <v>5.0457846277021572</v>
      </c>
      <c r="U1842" s="17">
        <f>IF(performance_data[[#This Row],[return_percentage]]&lt;performance_data[[#This Row],[benchmark_return]],1,0)</f>
        <v>0</v>
      </c>
      <c r="V1842" s="17">
        <f>COUNTIFS(performance_data[portfolio_id],performance_data[[#This Row],[portfolio_id]])</f>
        <v>25</v>
      </c>
      <c r="W1842" s="17">
        <f>COUNTIFS(performance_data[portfolio_id],performance_data[[#This Row],[portfolio_id]],
          performance_data[return_flag],1)</f>
        <v>15</v>
      </c>
      <c r="X1842" s="15">
        <f>performance_data[[#This Row],[underperform_flag_count]]/performance_data[[#This Row],[totalportfoliocount]]</f>
        <v>0.6</v>
      </c>
    </row>
    <row r="1843" spans="1:24" x14ac:dyDescent="0.3">
      <c r="A1843">
        <v>4351</v>
      </c>
      <c r="B1843" s="1">
        <v>45330</v>
      </c>
      <c r="C1843">
        <v>455815.94</v>
      </c>
      <c r="D1843">
        <v>1.84</v>
      </c>
      <c r="E1843">
        <v>2.1</v>
      </c>
      <c r="F1843">
        <v>4683.6400000000003</v>
      </c>
      <c r="G1843">
        <v>17212.02</v>
      </c>
      <c r="H1843" t="s">
        <v>2205</v>
      </c>
      <c r="I1843" t="s">
        <v>2206</v>
      </c>
      <c r="J1843">
        <v>2</v>
      </c>
      <c r="K1843" t="s">
        <v>2226</v>
      </c>
      <c r="L1843" t="str">
        <f>IF(performance_data[[#This Row],[return_percentage]]&gt;=performance_data[[#This Row],[benchmark_return]],"Higher","Lower")</f>
        <v>Lower</v>
      </c>
      <c r="M1843" s="14">
        <f xml:space="preserve"> _xlfn.MAXIFS(performance_data[date],performance_data[portfolio_id],performance_data[[#This Row],[portfolio_id]])</f>
        <v>45528</v>
      </c>
      <c r="N1843" s="14">
        <f xml:space="preserve"> _xlfn.MINIFS(performance_data[date],performance_data[portfolio_id],performance_data[[#This Row],[portfolio_id]])</f>
        <v>44834</v>
      </c>
      <c r="O1843" s="15">
        <f>_xlfn.MAXIFS(performance_data[portfolio_value],performance_data[portfolio_id],performance_data[[#This Row],[portfolio_id]],performance_data[date],performance_data[[#This Row],[latest_date]])</f>
        <v>244084.59</v>
      </c>
      <c r="P1843" s="15">
        <f>_xlfn.MAXIFS(performance_data[portfolio_value],performance_data[portfolio_id],performance_data[[#This Row],[portfolio_id]],performance_data[date],performance_data[[#This Row],[starting_date]])</f>
        <v>311741.76</v>
      </c>
      <c r="Q1843" s="15">
        <f>performance_data[[#This Row],[latest_value]]-performance_data[[#This Row],[starting_value]]</f>
        <v>-67657.170000000013</v>
      </c>
      <c r="R1843" s="15">
        <f>performance_data[[#This Row],[net_inflows]]-performance_data[[#This Row],[net_outflows]]</f>
        <v>-12528.380000000001</v>
      </c>
      <c r="S1843" s="15" t="str">
        <f>IF(performance_data[[#This Row],[net_inflows]]&gt;AVERAGE(performance_data[net_inflows]),"High","Low")</f>
        <v>Low</v>
      </c>
      <c r="T1843" s="15">
        <f>AVERAGEIF(performance_data[inflow_flag],performance_data[[#This Row],[inflow_flag]],performance_data[return_percentage])</f>
        <v>5.0457846277021572</v>
      </c>
      <c r="U1843" s="17">
        <f>IF(performance_data[[#This Row],[return_percentage]]&lt;performance_data[[#This Row],[benchmark_return]],1,0)</f>
        <v>1</v>
      </c>
      <c r="V1843" s="17">
        <f>COUNTIFS(performance_data[portfolio_id],performance_data[[#This Row],[portfolio_id]])</f>
        <v>25</v>
      </c>
      <c r="W1843" s="17">
        <f>COUNTIFS(performance_data[portfolio_id],performance_data[[#This Row],[portfolio_id]],
          performance_data[return_flag],1)</f>
        <v>15</v>
      </c>
      <c r="X1843" s="15">
        <f>performance_data[[#This Row],[underperform_flag_count]]/performance_data[[#This Row],[totalportfoliocount]]</f>
        <v>0.6</v>
      </c>
    </row>
    <row r="1844" spans="1:24" x14ac:dyDescent="0.3">
      <c r="A1844">
        <v>4351</v>
      </c>
      <c r="B1844" s="1">
        <v>45445</v>
      </c>
      <c r="C1844">
        <v>49308.04</v>
      </c>
      <c r="D1844">
        <v>14.71</v>
      </c>
      <c r="E1844">
        <v>13.97</v>
      </c>
      <c r="F1844">
        <v>7510.82</v>
      </c>
      <c r="G1844">
        <v>3747.4</v>
      </c>
      <c r="H1844" t="s">
        <v>2205</v>
      </c>
      <c r="I1844" t="s">
        <v>2211</v>
      </c>
      <c r="J1844">
        <v>6</v>
      </c>
      <c r="K1844" t="s">
        <v>2212</v>
      </c>
      <c r="L1844" t="str">
        <f>IF(performance_data[[#This Row],[return_percentage]]&gt;=performance_data[[#This Row],[benchmark_return]],"Higher","Lower")</f>
        <v>Higher</v>
      </c>
      <c r="M1844" s="14">
        <f xml:space="preserve"> _xlfn.MAXIFS(performance_data[date],performance_data[portfolio_id],performance_data[[#This Row],[portfolio_id]])</f>
        <v>45528</v>
      </c>
      <c r="N1844" s="14">
        <f xml:space="preserve"> _xlfn.MINIFS(performance_data[date],performance_data[portfolio_id],performance_data[[#This Row],[portfolio_id]])</f>
        <v>44834</v>
      </c>
      <c r="O1844" s="15">
        <f>_xlfn.MAXIFS(performance_data[portfolio_value],performance_data[portfolio_id],performance_data[[#This Row],[portfolio_id]],performance_data[date],performance_data[[#This Row],[latest_date]])</f>
        <v>244084.59</v>
      </c>
      <c r="P1844" s="15">
        <f>_xlfn.MAXIFS(performance_data[portfolio_value],performance_data[portfolio_id],performance_data[[#This Row],[portfolio_id]],performance_data[date],performance_data[[#This Row],[starting_date]])</f>
        <v>311741.76</v>
      </c>
      <c r="Q1844" s="15">
        <f>performance_data[[#This Row],[latest_value]]-performance_data[[#This Row],[starting_value]]</f>
        <v>-67657.170000000013</v>
      </c>
      <c r="R1844" s="15">
        <f>performance_data[[#This Row],[net_inflows]]-performance_data[[#This Row],[net_outflows]]</f>
        <v>3763.4199999999996</v>
      </c>
      <c r="S1844" s="15" t="str">
        <f>IF(performance_data[[#This Row],[net_inflows]]&gt;AVERAGE(performance_data[net_inflows]),"High","Low")</f>
        <v>Low</v>
      </c>
      <c r="T1844" s="15">
        <f>AVERAGEIF(performance_data[inflow_flag],performance_data[[#This Row],[inflow_flag]],performance_data[return_percentage])</f>
        <v>5.0457846277021572</v>
      </c>
      <c r="U1844" s="17">
        <f>IF(performance_data[[#This Row],[return_percentage]]&lt;performance_data[[#This Row],[benchmark_return]],1,0)</f>
        <v>0</v>
      </c>
      <c r="V1844" s="17">
        <f>COUNTIFS(performance_data[portfolio_id],performance_data[[#This Row],[portfolio_id]])</f>
        <v>25</v>
      </c>
      <c r="W1844" s="17">
        <f>COUNTIFS(performance_data[portfolio_id],performance_data[[#This Row],[portfolio_id]],
          performance_data[return_flag],1)</f>
        <v>15</v>
      </c>
      <c r="X1844" s="15">
        <f>performance_data[[#This Row],[underperform_flag_count]]/performance_data[[#This Row],[totalportfoliocount]]</f>
        <v>0.6</v>
      </c>
    </row>
    <row r="1845" spans="1:24" x14ac:dyDescent="0.3">
      <c r="A1845">
        <v>4351</v>
      </c>
      <c r="B1845" s="1">
        <v>45500</v>
      </c>
      <c r="C1845">
        <v>47834.04</v>
      </c>
      <c r="D1845">
        <v>-5.94</v>
      </c>
      <c r="E1845">
        <v>-6.14</v>
      </c>
      <c r="F1845">
        <v>6693.35</v>
      </c>
      <c r="G1845">
        <v>17274.669999999998</v>
      </c>
      <c r="H1845" t="s">
        <v>2205</v>
      </c>
      <c r="I1845" t="s">
        <v>2209</v>
      </c>
      <c r="J1845">
        <v>7</v>
      </c>
      <c r="K1845" t="s">
        <v>2210</v>
      </c>
      <c r="L1845" t="str">
        <f>IF(performance_data[[#This Row],[return_percentage]]&gt;=performance_data[[#This Row],[benchmark_return]],"Higher","Lower")</f>
        <v>Higher</v>
      </c>
      <c r="M1845" s="14">
        <f xml:space="preserve"> _xlfn.MAXIFS(performance_data[date],performance_data[portfolio_id],performance_data[[#This Row],[portfolio_id]])</f>
        <v>45528</v>
      </c>
      <c r="N1845" s="14">
        <f xml:space="preserve"> _xlfn.MINIFS(performance_data[date],performance_data[portfolio_id],performance_data[[#This Row],[portfolio_id]])</f>
        <v>44834</v>
      </c>
      <c r="O1845" s="15">
        <f>_xlfn.MAXIFS(performance_data[portfolio_value],performance_data[portfolio_id],performance_data[[#This Row],[portfolio_id]],performance_data[date],performance_data[[#This Row],[latest_date]])</f>
        <v>244084.59</v>
      </c>
      <c r="P1845" s="15">
        <f>_xlfn.MAXIFS(performance_data[portfolio_value],performance_data[portfolio_id],performance_data[[#This Row],[portfolio_id]],performance_data[date],performance_data[[#This Row],[starting_date]])</f>
        <v>311741.76</v>
      </c>
      <c r="Q1845" s="15">
        <f>performance_data[[#This Row],[latest_value]]-performance_data[[#This Row],[starting_value]]</f>
        <v>-67657.170000000013</v>
      </c>
      <c r="R1845" s="15">
        <f>performance_data[[#This Row],[net_inflows]]-performance_data[[#This Row],[net_outflows]]</f>
        <v>-10581.319999999998</v>
      </c>
      <c r="S1845" s="15" t="str">
        <f>IF(performance_data[[#This Row],[net_inflows]]&gt;AVERAGE(performance_data[net_inflows]),"High","Low")</f>
        <v>Low</v>
      </c>
      <c r="T1845" s="15">
        <f>AVERAGEIF(performance_data[inflow_flag],performance_data[[#This Row],[inflow_flag]],performance_data[return_percentage])</f>
        <v>5.0457846277021572</v>
      </c>
      <c r="U1845" s="17">
        <f>IF(performance_data[[#This Row],[return_percentage]]&lt;performance_data[[#This Row],[benchmark_return]],1,0)</f>
        <v>0</v>
      </c>
      <c r="V1845" s="17">
        <f>COUNTIFS(performance_data[portfolio_id],performance_data[[#This Row],[portfolio_id]])</f>
        <v>25</v>
      </c>
      <c r="W1845" s="17">
        <f>COUNTIFS(performance_data[portfolio_id],performance_data[[#This Row],[portfolio_id]],
          performance_data[return_flag],1)</f>
        <v>15</v>
      </c>
      <c r="X1845" s="15">
        <f>performance_data[[#This Row],[underperform_flag_count]]/performance_data[[#This Row],[totalportfoliocount]]</f>
        <v>0.6</v>
      </c>
    </row>
    <row r="1846" spans="1:24" x14ac:dyDescent="0.3">
      <c r="A1846">
        <v>4351</v>
      </c>
      <c r="B1846" s="1">
        <v>45292</v>
      </c>
      <c r="C1846">
        <v>251156.68</v>
      </c>
      <c r="D1846">
        <v>16.61</v>
      </c>
      <c r="E1846">
        <v>17.440000000000001</v>
      </c>
      <c r="F1846">
        <v>4991.57</v>
      </c>
      <c r="G1846">
        <v>9657.4699999999993</v>
      </c>
      <c r="H1846" t="s">
        <v>2205</v>
      </c>
      <c r="I1846" t="s">
        <v>2206</v>
      </c>
      <c r="J1846">
        <v>1</v>
      </c>
      <c r="K1846" t="s">
        <v>2207</v>
      </c>
      <c r="L1846" t="str">
        <f>IF(performance_data[[#This Row],[return_percentage]]&gt;=performance_data[[#This Row],[benchmark_return]],"Higher","Lower")</f>
        <v>Lower</v>
      </c>
      <c r="M1846" s="14">
        <f xml:space="preserve"> _xlfn.MAXIFS(performance_data[date],performance_data[portfolio_id],performance_data[[#This Row],[portfolio_id]])</f>
        <v>45528</v>
      </c>
      <c r="N1846" s="14">
        <f xml:space="preserve"> _xlfn.MINIFS(performance_data[date],performance_data[portfolio_id],performance_data[[#This Row],[portfolio_id]])</f>
        <v>44834</v>
      </c>
      <c r="O1846" s="15">
        <f>_xlfn.MAXIFS(performance_data[portfolio_value],performance_data[portfolio_id],performance_data[[#This Row],[portfolio_id]],performance_data[date],performance_data[[#This Row],[latest_date]])</f>
        <v>244084.59</v>
      </c>
      <c r="P1846" s="15">
        <f>_xlfn.MAXIFS(performance_data[portfolio_value],performance_data[portfolio_id],performance_data[[#This Row],[portfolio_id]],performance_data[date],performance_data[[#This Row],[starting_date]])</f>
        <v>311741.76</v>
      </c>
      <c r="Q1846" s="15">
        <f>performance_data[[#This Row],[latest_value]]-performance_data[[#This Row],[starting_value]]</f>
        <v>-67657.170000000013</v>
      </c>
      <c r="R1846" s="15">
        <f>performance_data[[#This Row],[net_inflows]]-performance_data[[#This Row],[net_outflows]]</f>
        <v>-4665.8999999999996</v>
      </c>
      <c r="S1846" s="15" t="str">
        <f>IF(performance_data[[#This Row],[net_inflows]]&gt;AVERAGE(performance_data[net_inflows]),"High","Low")</f>
        <v>Low</v>
      </c>
      <c r="T1846" s="15">
        <f>AVERAGEIF(performance_data[inflow_flag],performance_data[[#This Row],[inflow_flag]],performance_data[return_percentage])</f>
        <v>5.0457846277021572</v>
      </c>
      <c r="U1846" s="17">
        <f>IF(performance_data[[#This Row],[return_percentage]]&lt;performance_data[[#This Row],[benchmark_return]],1,0)</f>
        <v>1</v>
      </c>
      <c r="V1846" s="17">
        <f>COUNTIFS(performance_data[portfolio_id],performance_data[[#This Row],[portfolio_id]])</f>
        <v>25</v>
      </c>
      <c r="W1846" s="17">
        <f>COUNTIFS(performance_data[portfolio_id],performance_data[[#This Row],[portfolio_id]],
          performance_data[return_flag],1)</f>
        <v>15</v>
      </c>
      <c r="X1846" s="15">
        <f>performance_data[[#This Row],[underperform_flag_count]]/performance_data[[#This Row],[totalportfoliocount]]</f>
        <v>0.6</v>
      </c>
    </row>
    <row r="1847" spans="1:24" x14ac:dyDescent="0.3">
      <c r="A1847">
        <v>4351</v>
      </c>
      <c r="B1847" s="1">
        <v>44898</v>
      </c>
      <c r="C1847">
        <v>379988.73</v>
      </c>
      <c r="D1847">
        <v>3.63</v>
      </c>
      <c r="E1847">
        <v>3.8</v>
      </c>
      <c r="F1847">
        <v>18977.669999999998</v>
      </c>
      <c r="G1847">
        <v>7164.61</v>
      </c>
      <c r="H1847" t="s">
        <v>2220</v>
      </c>
      <c r="I1847" t="s">
        <v>2217</v>
      </c>
      <c r="J1847">
        <v>12</v>
      </c>
      <c r="K1847" t="s">
        <v>2218</v>
      </c>
      <c r="L1847" t="str">
        <f>IF(performance_data[[#This Row],[return_percentage]]&gt;=performance_data[[#This Row],[benchmark_return]],"Higher","Lower")</f>
        <v>Lower</v>
      </c>
      <c r="M1847" s="14">
        <f xml:space="preserve"> _xlfn.MAXIFS(performance_data[date],performance_data[portfolio_id],performance_data[[#This Row],[portfolio_id]])</f>
        <v>45528</v>
      </c>
      <c r="N1847" s="14">
        <f xml:space="preserve"> _xlfn.MINIFS(performance_data[date],performance_data[portfolio_id],performance_data[[#This Row],[portfolio_id]])</f>
        <v>44834</v>
      </c>
      <c r="O1847" s="15">
        <f>_xlfn.MAXIFS(performance_data[portfolio_value],performance_data[portfolio_id],performance_data[[#This Row],[portfolio_id]],performance_data[date],performance_data[[#This Row],[latest_date]])</f>
        <v>244084.59</v>
      </c>
      <c r="P1847" s="15">
        <f>_xlfn.MAXIFS(performance_data[portfolio_value],performance_data[portfolio_id],performance_data[[#This Row],[portfolio_id]],performance_data[date],performance_data[[#This Row],[starting_date]])</f>
        <v>311741.76</v>
      </c>
      <c r="Q1847" s="15">
        <f>performance_data[[#This Row],[latest_value]]-performance_data[[#This Row],[starting_value]]</f>
        <v>-67657.170000000013</v>
      </c>
      <c r="R1847" s="15">
        <f>performance_data[[#This Row],[net_inflows]]-performance_data[[#This Row],[net_outflows]]</f>
        <v>11813.059999999998</v>
      </c>
      <c r="S1847" s="15" t="str">
        <f>IF(performance_data[[#This Row],[net_inflows]]&gt;AVERAGE(performance_data[net_inflows]),"High","Low")</f>
        <v>High</v>
      </c>
      <c r="T1847" s="15">
        <f>AVERAGEIF(performance_data[inflow_flag],performance_data[[#This Row],[inflow_flag]],performance_data[return_percentage])</f>
        <v>4.8467905675459724</v>
      </c>
      <c r="U1847" s="17">
        <f>IF(performance_data[[#This Row],[return_percentage]]&lt;performance_data[[#This Row],[benchmark_return]],1,0)</f>
        <v>1</v>
      </c>
      <c r="V1847" s="17">
        <f>COUNTIFS(performance_data[portfolio_id],performance_data[[#This Row],[portfolio_id]])</f>
        <v>25</v>
      </c>
      <c r="W1847" s="17">
        <f>COUNTIFS(performance_data[portfolio_id],performance_data[[#This Row],[portfolio_id]],
          performance_data[return_flag],1)</f>
        <v>15</v>
      </c>
      <c r="X1847" s="15">
        <f>performance_data[[#This Row],[underperform_flag_count]]/performance_data[[#This Row],[totalportfoliocount]]</f>
        <v>0.6</v>
      </c>
    </row>
    <row r="1848" spans="1:24" x14ac:dyDescent="0.3">
      <c r="A1848">
        <v>4351</v>
      </c>
      <c r="B1848" s="1">
        <v>44834</v>
      </c>
      <c r="C1848">
        <v>311741.76</v>
      </c>
      <c r="D1848">
        <v>-4.49</v>
      </c>
      <c r="E1848">
        <v>-3.6</v>
      </c>
      <c r="F1848">
        <v>1675.99</v>
      </c>
      <c r="G1848">
        <v>13396.07</v>
      </c>
      <c r="H1848" t="s">
        <v>2220</v>
      </c>
      <c r="I1848" t="s">
        <v>2209</v>
      </c>
      <c r="J1848">
        <v>9</v>
      </c>
      <c r="K1848" t="s">
        <v>2221</v>
      </c>
      <c r="L1848" t="str">
        <f>IF(performance_data[[#This Row],[return_percentage]]&gt;=performance_data[[#This Row],[benchmark_return]],"Higher","Lower")</f>
        <v>Lower</v>
      </c>
      <c r="M1848" s="14">
        <f xml:space="preserve"> _xlfn.MAXIFS(performance_data[date],performance_data[portfolio_id],performance_data[[#This Row],[portfolio_id]])</f>
        <v>45528</v>
      </c>
      <c r="N1848" s="14">
        <f xml:space="preserve"> _xlfn.MINIFS(performance_data[date],performance_data[portfolio_id],performance_data[[#This Row],[portfolio_id]])</f>
        <v>44834</v>
      </c>
      <c r="O1848" s="15">
        <f>_xlfn.MAXIFS(performance_data[portfolio_value],performance_data[portfolio_id],performance_data[[#This Row],[portfolio_id]],performance_data[date],performance_data[[#This Row],[latest_date]])</f>
        <v>244084.59</v>
      </c>
      <c r="P1848" s="15">
        <f>_xlfn.MAXIFS(performance_data[portfolio_value],performance_data[portfolio_id],performance_data[[#This Row],[portfolio_id]],performance_data[date],performance_data[[#This Row],[starting_date]])</f>
        <v>311741.76</v>
      </c>
      <c r="Q1848" s="15">
        <f>performance_data[[#This Row],[latest_value]]-performance_data[[#This Row],[starting_value]]</f>
        <v>-67657.170000000013</v>
      </c>
      <c r="R1848" s="15">
        <f>performance_data[[#This Row],[net_inflows]]-performance_data[[#This Row],[net_outflows]]</f>
        <v>-11720.08</v>
      </c>
      <c r="S1848" s="15" t="str">
        <f>IF(performance_data[[#This Row],[net_inflows]]&gt;AVERAGE(performance_data[net_inflows]),"High","Low")</f>
        <v>Low</v>
      </c>
      <c r="T1848" s="15">
        <f>AVERAGEIF(performance_data[inflow_flag],performance_data[[#This Row],[inflow_flag]],performance_data[return_percentage])</f>
        <v>5.0457846277021572</v>
      </c>
      <c r="U1848" s="17">
        <f>IF(performance_data[[#This Row],[return_percentage]]&lt;performance_data[[#This Row],[benchmark_return]],1,0)</f>
        <v>1</v>
      </c>
      <c r="V1848" s="17">
        <f>COUNTIFS(performance_data[portfolio_id],performance_data[[#This Row],[portfolio_id]])</f>
        <v>25</v>
      </c>
      <c r="W1848" s="17">
        <f>COUNTIFS(performance_data[portfolio_id],performance_data[[#This Row],[portfolio_id]],
          performance_data[return_flag],1)</f>
        <v>15</v>
      </c>
      <c r="X1848" s="15">
        <f>performance_data[[#This Row],[underperform_flag_count]]/performance_data[[#This Row],[totalportfoliocount]]</f>
        <v>0.6</v>
      </c>
    </row>
    <row r="1849" spans="1:24" x14ac:dyDescent="0.3">
      <c r="A1849">
        <v>4351</v>
      </c>
      <c r="B1849" s="1">
        <v>44925</v>
      </c>
      <c r="C1849">
        <v>141809.60999999999</v>
      </c>
      <c r="D1849">
        <v>1.44</v>
      </c>
      <c r="E1849">
        <v>1.61</v>
      </c>
      <c r="F1849">
        <v>6027.48</v>
      </c>
      <c r="G1849">
        <v>7005.33</v>
      </c>
      <c r="H1849" t="s">
        <v>2220</v>
      </c>
      <c r="I1849" t="s">
        <v>2217</v>
      </c>
      <c r="J1849">
        <v>12</v>
      </c>
      <c r="K1849" t="s">
        <v>2218</v>
      </c>
      <c r="L1849" t="str">
        <f>IF(performance_data[[#This Row],[return_percentage]]&gt;=performance_data[[#This Row],[benchmark_return]],"Higher","Lower")</f>
        <v>Lower</v>
      </c>
      <c r="M1849" s="14">
        <f xml:space="preserve"> _xlfn.MAXIFS(performance_data[date],performance_data[portfolio_id],performance_data[[#This Row],[portfolio_id]])</f>
        <v>45528</v>
      </c>
      <c r="N1849" s="14">
        <f xml:space="preserve"> _xlfn.MINIFS(performance_data[date],performance_data[portfolio_id],performance_data[[#This Row],[portfolio_id]])</f>
        <v>44834</v>
      </c>
      <c r="O1849" s="15">
        <f>_xlfn.MAXIFS(performance_data[portfolio_value],performance_data[portfolio_id],performance_data[[#This Row],[portfolio_id]],performance_data[date],performance_data[[#This Row],[latest_date]])</f>
        <v>244084.59</v>
      </c>
      <c r="P1849" s="15">
        <f>_xlfn.MAXIFS(performance_data[portfolio_value],performance_data[portfolio_id],performance_data[[#This Row],[portfolio_id]],performance_data[date],performance_data[[#This Row],[starting_date]])</f>
        <v>311741.76</v>
      </c>
      <c r="Q1849" s="15">
        <f>performance_data[[#This Row],[latest_value]]-performance_data[[#This Row],[starting_value]]</f>
        <v>-67657.170000000013</v>
      </c>
      <c r="R1849" s="15">
        <f>performance_data[[#This Row],[net_inflows]]-performance_data[[#This Row],[net_outflows]]</f>
        <v>-977.85000000000036</v>
      </c>
      <c r="S1849" s="15" t="str">
        <f>IF(performance_data[[#This Row],[net_inflows]]&gt;AVERAGE(performance_data[net_inflows]),"High","Low")</f>
        <v>Low</v>
      </c>
      <c r="T1849" s="15">
        <f>AVERAGEIF(performance_data[inflow_flag],performance_data[[#This Row],[inflow_flag]],performance_data[return_percentage])</f>
        <v>5.0457846277021572</v>
      </c>
      <c r="U1849" s="17">
        <f>IF(performance_data[[#This Row],[return_percentage]]&lt;performance_data[[#This Row],[benchmark_return]],1,0)</f>
        <v>1</v>
      </c>
      <c r="V1849" s="17">
        <f>COUNTIFS(performance_data[portfolio_id],performance_data[[#This Row],[portfolio_id]])</f>
        <v>25</v>
      </c>
      <c r="W1849" s="17">
        <f>COUNTIFS(performance_data[portfolio_id],performance_data[[#This Row],[portfolio_id]],
          performance_data[return_flag],1)</f>
        <v>15</v>
      </c>
      <c r="X1849" s="15">
        <f>performance_data[[#This Row],[underperform_flag_count]]/performance_data[[#This Row],[totalportfoliocount]]</f>
        <v>0.6</v>
      </c>
    </row>
    <row r="1850" spans="1:24" x14ac:dyDescent="0.3">
      <c r="A1850">
        <v>4351</v>
      </c>
      <c r="B1850" s="1">
        <v>45072</v>
      </c>
      <c r="C1850">
        <v>260497.61</v>
      </c>
      <c r="D1850">
        <v>12.06</v>
      </c>
      <c r="E1850">
        <v>13.59</v>
      </c>
      <c r="F1850">
        <v>653.21</v>
      </c>
      <c r="G1850">
        <v>3638.81</v>
      </c>
      <c r="H1850" t="s">
        <v>2213</v>
      </c>
      <c r="I1850" t="s">
        <v>2211</v>
      </c>
      <c r="J1850">
        <v>5</v>
      </c>
      <c r="K1850" t="s">
        <v>2223</v>
      </c>
      <c r="L1850" t="str">
        <f>IF(performance_data[[#This Row],[return_percentage]]&gt;=performance_data[[#This Row],[benchmark_return]],"Higher","Lower")</f>
        <v>Lower</v>
      </c>
      <c r="M1850" s="14">
        <f xml:space="preserve"> _xlfn.MAXIFS(performance_data[date],performance_data[portfolio_id],performance_data[[#This Row],[portfolio_id]])</f>
        <v>45528</v>
      </c>
      <c r="N1850" s="14">
        <f xml:space="preserve"> _xlfn.MINIFS(performance_data[date],performance_data[portfolio_id],performance_data[[#This Row],[portfolio_id]])</f>
        <v>44834</v>
      </c>
      <c r="O1850" s="15">
        <f>_xlfn.MAXIFS(performance_data[portfolio_value],performance_data[portfolio_id],performance_data[[#This Row],[portfolio_id]],performance_data[date],performance_data[[#This Row],[latest_date]])</f>
        <v>244084.59</v>
      </c>
      <c r="P1850" s="15">
        <f>_xlfn.MAXIFS(performance_data[portfolio_value],performance_data[portfolio_id],performance_data[[#This Row],[portfolio_id]],performance_data[date],performance_data[[#This Row],[starting_date]])</f>
        <v>311741.76</v>
      </c>
      <c r="Q1850" s="15">
        <f>performance_data[[#This Row],[latest_value]]-performance_data[[#This Row],[starting_value]]</f>
        <v>-67657.170000000013</v>
      </c>
      <c r="R1850" s="15">
        <f>performance_data[[#This Row],[net_inflows]]-performance_data[[#This Row],[net_outflows]]</f>
        <v>-2985.6</v>
      </c>
      <c r="S1850" s="15" t="str">
        <f>IF(performance_data[[#This Row],[net_inflows]]&gt;AVERAGE(performance_data[net_inflows]),"High","Low")</f>
        <v>Low</v>
      </c>
      <c r="T1850" s="15">
        <f>AVERAGEIF(performance_data[inflow_flag],performance_data[[#This Row],[inflow_flag]],performance_data[return_percentage])</f>
        <v>5.0457846277021572</v>
      </c>
      <c r="U1850" s="17">
        <f>IF(performance_data[[#This Row],[return_percentage]]&lt;performance_data[[#This Row],[benchmark_return]],1,0)</f>
        <v>1</v>
      </c>
      <c r="V1850" s="17">
        <f>COUNTIFS(performance_data[portfolio_id],performance_data[[#This Row],[portfolio_id]])</f>
        <v>25</v>
      </c>
      <c r="W1850" s="17">
        <f>COUNTIFS(performance_data[portfolio_id],performance_data[[#This Row],[portfolio_id]],
          performance_data[return_flag],1)</f>
        <v>15</v>
      </c>
      <c r="X1850" s="15">
        <f>performance_data[[#This Row],[underperform_flag_count]]/performance_data[[#This Row],[totalportfoliocount]]</f>
        <v>0.6</v>
      </c>
    </row>
    <row r="1851" spans="1:24" x14ac:dyDescent="0.3">
      <c r="A1851">
        <v>4351</v>
      </c>
      <c r="B1851" s="1">
        <v>45440</v>
      </c>
      <c r="C1851">
        <v>295766.76</v>
      </c>
      <c r="D1851">
        <v>5.26</v>
      </c>
      <c r="E1851">
        <v>5.71</v>
      </c>
      <c r="F1851">
        <v>15540.64</v>
      </c>
      <c r="G1851">
        <v>16653.060000000001</v>
      </c>
      <c r="H1851" t="s">
        <v>2205</v>
      </c>
      <c r="I1851" t="s">
        <v>2211</v>
      </c>
      <c r="J1851">
        <v>5</v>
      </c>
      <c r="K1851" t="s">
        <v>2223</v>
      </c>
      <c r="L1851" t="str">
        <f>IF(performance_data[[#This Row],[return_percentage]]&gt;=performance_data[[#This Row],[benchmark_return]],"Higher","Lower")</f>
        <v>Lower</v>
      </c>
      <c r="M1851" s="14">
        <f xml:space="preserve"> _xlfn.MAXIFS(performance_data[date],performance_data[portfolio_id],performance_data[[#This Row],[portfolio_id]])</f>
        <v>45528</v>
      </c>
      <c r="N1851" s="14">
        <f xml:space="preserve"> _xlfn.MINIFS(performance_data[date],performance_data[portfolio_id],performance_data[[#This Row],[portfolio_id]])</f>
        <v>44834</v>
      </c>
      <c r="O1851" s="15">
        <f>_xlfn.MAXIFS(performance_data[portfolio_value],performance_data[portfolio_id],performance_data[[#This Row],[portfolio_id]],performance_data[date],performance_data[[#This Row],[latest_date]])</f>
        <v>244084.59</v>
      </c>
      <c r="P1851" s="15">
        <f>_xlfn.MAXIFS(performance_data[portfolio_value],performance_data[portfolio_id],performance_data[[#This Row],[portfolio_id]],performance_data[date],performance_data[[#This Row],[starting_date]])</f>
        <v>311741.76</v>
      </c>
      <c r="Q1851" s="15">
        <f>performance_data[[#This Row],[latest_value]]-performance_data[[#This Row],[starting_value]]</f>
        <v>-67657.170000000013</v>
      </c>
      <c r="R1851" s="15">
        <f>performance_data[[#This Row],[net_inflows]]-performance_data[[#This Row],[net_outflows]]</f>
        <v>-1112.4200000000019</v>
      </c>
      <c r="S1851" s="15" t="str">
        <f>IF(performance_data[[#This Row],[net_inflows]]&gt;AVERAGE(performance_data[net_inflows]),"High","Low")</f>
        <v>High</v>
      </c>
      <c r="T1851" s="15">
        <f>AVERAGEIF(performance_data[inflow_flag],performance_data[[#This Row],[inflow_flag]],performance_data[return_percentage])</f>
        <v>4.8467905675459724</v>
      </c>
      <c r="U1851" s="17">
        <f>IF(performance_data[[#This Row],[return_percentage]]&lt;performance_data[[#This Row],[benchmark_return]],1,0)</f>
        <v>1</v>
      </c>
      <c r="V1851" s="17">
        <f>COUNTIFS(performance_data[portfolio_id],performance_data[[#This Row],[portfolio_id]])</f>
        <v>25</v>
      </c>
      <c r="W1851" s="17">
        <f>COUNTIFS(performance_data[portfolio_id],performance_data[[#This Row],[portfolio_id]],
          performance_data[return_flag],1)</f>
        <v>15</v>
      </c>
      <c r="X1851" s="15">
        <f>performance_data[[#This Row],[underperform_flag_count]]/performance_data[[#This Row],[totalportfoliocount]]</f>
        <v>0.6</v>
      </c>
    </row>
    <row r="1852" spans="1:24" x14ac:dyDescent="0.3">
      <c r="A1852">
        <v>4351</v>
      </c>
      <c r="B1852" s="1">
        <v>44908</v>
      </c>
      <c r="C1852">
        <v>46199.83</v>
      </c>
      <c r="D1852">
        <v>9.69</v>
      </c>
      <c r="E1852">
        <v>9.99</v>
      </c>
      <c r="F1852">
        <v>4202.62</v>
      </c>
      <c r="G1852">
        <v>19296.63</v>
      </c>
      <c r="H1852" t="s">
        <v>2220</v>
      </c>
      <c r="I1852" t="s">
        <v>2217</v>
      </c>
      <c r="J1852">
        <v>12</v>
      </c>
      <c r="K1852" t="s">
        <v>2218</v>
      </c>
      <c r="L1852" t="str">
        <f>IF(performance_data[[#This Row],[return_percentage]]&gt;=performance_data[[#This Row],[benchmark_return]],"Higher","Lower")</f>
        <v>Lower</v>
      </c>
      <c r="M1852" s="14">
        <f xml:space="preserve"> _xlfn.MAXIFS(performance_data[date],performance_data[portfolio_id],performance_data[[#This Row],[portfolio_id]])</f>
        <v>45528</v>
      </c>
      <c r="N1852" s="14">
        <f xml:space="preserve"> _xlfn.MINIFS(performance_data[date],performance_data[portfolio_id],performance_data[[#This Row],[portfolio_id]])</f>
        <v>44834</v>
      </c>
      <c r="O1852" s="15">
        <f>_xlfn.MAXIFS(performance_data[portfolio_value],performance_data[portfolio_id],performance_data[[#This Row],[portfolio_id]],performance_data[date],performance_data[[#This Row],[latest_date]])</f>
        <v>244084.59</v>
      </c>
      <c r="P1852" s="15">
        <f>_xlfn.MAXIFS(performance_data[portfolio_value],performance_data[portfolio_id],performance_data[[#This Row],[portfolio_id]],performance_data[date],performance_data[[#This Row],[starting_date]])</f>
        <v>311741.76</v>
      </c>
      <c r="Q1852" s="15">
        <f>performance_data[[#This Row],[latest_value]]-performance_data[[#This Row],[starting_value]]</f>
        <v>-67657.170000000013</v>
      </c>
      <c r="R1852" s="15">
        <f>performance_data[[#This Row],[net_inflows]]-performance_data[[#This Row],[net_outflows]]</f>
        <v>-15094.010000000002</v>
      </c>
      <c r="S1852" s="15" t="str">
        <f>IF(performance_data[[#This Row],[net_inflows]]&gt;AVERAGE(performance_data[net_inflows]),"High","Low")</f>
        <v>Low</v>
      </c>
      <c r="T1852" s="15">
        <f>AVERAGEIF(performance_data[inflow_flag],performance_data[[#This Row],[inflow_flag]],performance_data[return_percentage])</f>
        <v>5.0457846277021572</v>
      </c>
      <c r="U1852" s="17">
        <f>IF(performance_data[[#This Row],[return_percentage]]&lt;performance_data[[#This Row],[benchmark_return]],1,0)</f>
        <v>1</v>
      </c>
      <c r="V1852" s="17">
        <f>COUNTIFS(performance_data[portfolio_id],performance_data[[#This Row],[portfolio_id]])</f>
        <v>25</v>
      </c>
      <c r="W1852" s="17">
        <f>COUNTIFS(performance_data[portfolio_id],performance_data[[#This Row],[portfolio_id]],
          performance_data[return_flag],1)</f>
        <v>15</v>
      </c>
      <c r="X1852" s="15">
        <f>performance_data[[#This Row],[underperform_flag_count]]/performance_data[[#This Row],[totalportfoliocount]]</f>
        <v>0.6</v>
      </c>
    </row>
    <row r="1853" spans="1:24" x14ac:dyDescent="0.3">
      <c r="A1853">
        <v>4351</v>
      </c>
      <c r="B1853" s="1">
        <v>44995</v>
      </c>
      <c r="C1853">
        <v>58714.34</v>
      </c>
      <c r="D1853">
        <v>18.309999999999999</v>
      </c>
      <c r="E1853">
        <v>17.41</v>
      </c>
      <c r="F1853">
        <v>7453.39</v>
      </c>
      <c r="G1853">
        <v>9432.56</v>
      </c>
      <c r="H1853" t="s">
        <v>2213</v>
      </c>
      <c r="I1853" t="s">
        <v>2206</v>
      </c>
      <c r="J1853">
        <v>3</v>
      </c>
      <c r="K1853" t="s">
        <v>2222</v>
      </c>
      <c r="L1853" t="str">
        <f>IF(performance_data[[#This Row],[return_percentage]]&gt;=performance_data[[#This Row],[benchmark_return]],"Higher","Lower")</f>
        <v>Higher</v>
      </c>
      <c r="M1853" s="14">
        <f xml:space="preserve"> _xlfn.MAXIFS(performance_data[date],performance_data[portfolio_id],performance_data[[#This Row],[portfolio_id]])</f>
        <v>45528</v>
      </c>
      <c r="N1853" s="14">
        <f xml:space="preserve"> _xlfn.MINIFS(performance_data[date],performance_data[portfolio_id],performance_data[[#This Row],[portfolio_id]])</f>
        <v>44834</v>
      </c>
      <c r="O1853" s="15">
        <f>_xlfn.MAXIFS(performance_data[portfolio_value],performance_data[portfolio_id],performance_data[[#This Row],[portfolio_id]],performance_data[date],performance_data[[#This Row],[latest_date]])</f>
        <v>244084.59</v>
      </c>
      <c r="P1853" s="15">
        <f>_xlfn.MAXIFS(performance_data[portfolio_value],performance_data[portfolio_id],performance_data[[#This Row],[portfolio_id]],performance_data[date],performance_data[[#This Row],[starting_date]])</f>
        <v>311741.76</v>
      </c>
      <c r="Q1853" s="15">
        <f>performance_data[[#This Row],[latest_value]]-performance_data[[#This Row],[starting_value]]</f>
        <v>-67657.170000000013</v>
      </c>
      <c r="R1853" s="15">
        <f>performance_data[[#This Row],[net_inflows]]-performance_data[[#This Row],[net_outflows]]</f>
        <v>-1979.1699999999992</v>
      </c>
      <c r="S1853" s="15" t="str">
        <f>IF(performance_data[[#This Row],[net_inflows]]&gt;AVERAGE(performance_data[net_inflows]),"High","Low")</f>
        <v>Low</v>
      </c>
      <c r="T1853" s="15">
        <f>AVERAGEIF(performance_data[inflow_flag],performance_data[[#This Row],[inflow_flag]],performance_data[return_percentage])</f>
        <v>5.0457846277021572</v>
      </c>
      <c r="U1853" s="17">
        <f>IF(performance_data[[#This Row],[return_percentage]]&lt;performance_data[[#This Row],[benchmark_return]],1,0)</f>
        <v>0</v>
      </c>
      <c r="V1853" s="17">
        <f>COUNTIFS(performance_data[portfolio_id],performance_data[[#This Row],[portfolio_id]])</f>
        <v>25</v>
      </c>
      <c r="W1853" s="17">
        <f>COUNTIFS(performance_data[portfolio_id],performance_data[[#This Row],[portfolio_id]],
          performance_data[return_flag],1)</f>
        <v>15</v>
      </c>
      <c r="X1853" s="15">
        <f>performance_data[[#This Row],[underperform_flag_count]]/performance_data[[#This Row],[totalportfoliocount]]</f>
        <v>0.6</v>
      </c>
    </row>
    <row r="1854" spans="1:24" x14ac:dyDescent="0.3">
      <c r="A1854">
        <v>4351</v>
      </c>
      <c r="B1854" s="1">
        <v>45528</v>
      </c>
      <c r="C1854">
        <v>244084.59</v>
      </c>
      <c r="D1854">
        <v>16.87</v>
      </c>
      <c r="E1854">
        <v>19.260000000000002</v>
      </c>
      <c r="F1854">
        <v>13422.29</v>
      </c>
      <c r="G1854">
        <v>12500.86</v>
      </c>
      <c r="H1854" t="s">
        <v>2205</v>
      </c>
      <c r="I1854" t="s">
        <v>2209</v>
      </c>
      <c r="J1854">
        <v>8</v>
      </c>
      <c r="K1854" t="s">
        <v>2214</v>
      </c>
      <c r="L1854" t="str">
        <f>IF(performance_data[[#This Row],[return_percentage]]&gt;=performance_data[[#This Row],[benchmark_return]],"Higher","Lower")</f>
        <v>Lower</v>
      </c>
      <c r="M1854" s="14">
        <f xml:space="preserve"> _xlfn.MAXIFS(performance_data[date],performance_data[portfolio_id],performance_data[[#This Row],[portfolio_id]])</f>
        <v>45528</v>
      </c>
      <c r="N1854" s="14">
        <f xml:space="preserve"> _xlfn.MINIFS(performance_data[date],performance_data[portfolio_id],performance_data[[#This Row],[portfolio_id]])</f>
        <v>44834</v>
      </c>
      <c r="O1854" s="15">
        <f>_xlfn.MAXIFS(performance_data[portfolio_value],performance_data[portfolio_id],performance_data[[#This Row],[portfolio_id]],performance_data[date],performance_data[[#This Row],[latest_date]])</f>
        <v>244084.59</v>
      </c>
      <c r="P1854" s="15">
        <f>_xlfn.MAXIFS(performance_data[portfolio_value],performance_data[portfolio_id],performance_data[[#This Row],[portfolio_id]],performance_data[date],performance_data[[#This Row],[starting_date]])</f>
        <v>311741.76</v>
      </c>
      <c r="Q1854" s="15">
        <f>performance_data[[#This Row],[latest_value]]-performance_data[[#This Row],[starting_value]]</f>
        <v>-67657.170000000013</v>
      </c>
      <c r="R1854" s="15">
        <f>performance_data[[#This Row],[net_inflows]]-performance_data[[#This Row],[net_outflows]]</f>
        <v>921.43000000000029</v>
      </c>
      <c r="S1854" s="15" t="str">
        <f>IF(performance_data[[#This Row],[net_inflows]]&gt;AVERAGE(performance_data[net_inflows]),"High","Low")</f>
        <v>High</v>
      </c>
      <c r="T1854" s="15">
        <f>AVERAGEIF(performance_data[inflow_flag],performance_data[[#This Row],[inflow_flag]],performance_data[return_percentage])</f>
        <v>4.8467905675459724</v>
      </c>
      <c r="U1854" s="17">
        <f>IF(performance_data[[#This Row],[return_percentage]]&lt;performance_data[[#This Row],[benchmark_return]],1,0)</f>
        <v>1</v>
      </c>
      <c r="V1854" s="17">
        <f>COUNTIFS(performance_data[portfolio_id],performance_data[[#This Row],[portfolio_id]])</f>
        <v>25</v>
      </c>
      <c r="W1854" s="17">
        <f>COUNTIFS(performance_data[portfolio_id],performance_data[[#This Row],[portfolio_id]],
          performance_data[return_flag],1)</f>
        <v>15</v>
      </c>
      <c r="X1854" s="15">
        <f>performance_data[[#This Row],[underperform_flag_count]]/performance_data[[#This Row],[totalportfoliocount]]</f>
        <v>0.6</v>
      </c>
    </row>
    <row r="1855" spans="1:24" x14ac:dyDescent="0.3">
      <c r="A1855">
        <v>4351</v>
      </c>
      <c r="B1855" s="1">
        <v>45446</v>
      </c>
      <c r="C1855">
        <v>149297.07999999999</v>
      </c>
      <c r="D1855">
        <v>5.04</v>
      </c>
      <c r="E1855">
        <v>6.05</v>
      </c>
      <c r="F1855">
        <v>5270.58</v>
      </c>
      <c r="G1855">
        <v>11705.1</v>
      </c>
      <c r="H1855" t="s">
        <v>2205</v>
      </c>
      <c r="I1855" t="s">
        <v>2211</v>
      </c>
      <c r="J1855">
        <v>6</v>
      </c>
      <c r="K1855" t="s">
        <v>2212</v>
      </c>
      <c r="L1855" t="str">
        <f>IF(performance_data[[#This Row],[return_percentage]]&gt;=performance_data[[#This Row],[benchmark_return]],"Higher","Lower")</f>
        <v>Lower</v>
      </c>
      <c r="M1855" s="14">
        <f xml:space="preserve"> _xlfn.MAXIFS(performance_data[date],performance_data[portfolio_id],performance_data[[#This Row],[portfolio_id]])</f>
        <v>45528</v>
      </c>
      <c r="N1855" s="14">
        <f xml:space="preserve"> _xlfn.MINIFS(performance_data[date],performance_data[portfolio_id],performance_data[[#This Row],[portfolio_id]])</f>
        <v>44834</v>
      </c>
      <c r="O1855" s="15">
        <f>_xlfn.MAXIFS(performance_data[portfolio_value],performance_data[portfolio_id],performance_data[[#This Row],[portfolio_id]],performance_data[date],performance_data[[#This Row],[latest_date]])</f>
        <v>244084.59</v>
      </c>
      <c r="P1855" s="15">
        <f>_xlfn.MAXIFS(performance_data[portfolio_value],performance_data[portfolio_id],performance_data[[#This Row],[portfolio_id]],performance_data[date],performance_data[[#This Row],[starting_date]])</f>
        <v>311741.76</v>
      </c>
      <c r="Q1855" s="15">
        <f>performance_data[[#This Row],[latest_value]]-performance_data[[#This Row],[starting_value]]</f>
        <v>-67657.170000000013</v>
      </c>
      <c r="R1855" s="15">
        <f>performance_data[[#This Row],[net_inflows]]-performance_data[[#This Row],[net_outflows]]</f>
        <v>-6434.52</v>
      </c>
      <c r="S1855" s="15" t="str">
        <f>IF(performance_data[[#This Row],[net_inflows]]&gt;AVERAGE(performance_data[net_inflows]),"High","Low")</f>
        <v>Low</v>
      </c>
      <c r="T1855" s="15">
        <f>AVERAGEIF(performance_data[inflow_flag],performance_data[[#This Row],[inflow_flag]],performance_data[return_percentage])</f>
        <v>5.0457846277021572</v>
      </c>
      <c r="U1855" s="17">
        <f>IF(performance_data[[#This Row],[return_percentage]]&lt;performance_data[[#This Row],[benchmark_return]],1,0)</f>
        <v>1</v>
      </c>
      <c r="V1855" s="17">
        <f>COUNTIFS(performance_data[portfolio_id],performance_data[[#This Row],[portfolio_id]])</f>
        <v>25</v>
      </c>
      <c r="W1855" s="17">
        <f>COUNTIFS(performance_data[portfolio_id],performance_data[[#This Row],[portfolio_id]],
          performance_data[return_flag],1)</f>
        <v>15</v>
      </c>
      <c r="X1855" s="15">
        <f>performance_data[[#This Row],[underperform_flag_count]]/performance_data[[#This Row],[totalportfoliocount]]</f>
        <v>0.6</v>
      </c>
    </row>
    <row r="1856" spans="1:24" x14ac:dyDescent="0.3">
      <c r="A1856">
        <v>4351</v>
      </c>
      <c r="B1856" s="1">
        <v>45238</v>
      </c>
      <c r="C1856">
        <v>65240.62</v>
      </c>
      <c r="D1856">
        <v>-8.6</v>
      </c>
      <c r="E1856">
        <v>-8.59</v>
      </c>
      <c r="F1856">
        <v>4195.76</v>
      </c>
      <c r="G1856">
        <v>1393.16</v>
      </c>
      <c r="H1856" t="s">
        <v>2213</v>
      </c>
      <c r="I1856" t="s">
        <v>2217</v>
      </c>
      <c r="J1856">
        <v>11</v>
      </c>
      <c r="K1856" t="s">
        <v>2219</v>
      </c>
      <c r="L1856" t="str">
        <f>IF(performance_data[[#This Row],[return_percentage]]&gt;=performance_data[[#This Row],[benchmark_return]],"Higher","Lower")</f>
        <v>Lower</v>
      </c>
      <c r="M1856" s="14">
        <f xml:space="preserve"> _xlfn.MAXIFS(performance_data[date],performance_data[portfolio_id],performance_data[[#This Row],[portfolio_id]])</f>
        <v>45528</v>
      </c>
      <c r="N1856" s="14">
        <f xml:space="preserve"> _xlfn.MINIFS(performance_data[date],performance_data[portfolio_id],performance_data[[#This Row],[portfolio_id]])</f>
        <v>44834</v>
      </c>
      <c r="O1856" s="15">
        <f>_xlfn.MAXIFS(performance_data[portfolio_value],performance_data[portfolio_id],performance_data[[#This Row],[portfolio_id]],performance_data[date],performance_data[[#This Row],[latest_date]])</f>
        <v>244084.59</v>
      </c>
      <c r="P1856" s="15">
        <f>_xlfn.MAXIFS(performance_data[portfolio_value],performance_data[portfolio_id],performance_data[[#This Row],[portfolio_id]],performance_data[date],performance_data[[#This Row],[starting_date]])</f>
        <v>311741.76</v>
      </c>
      <c r="Q1856" s="15">
        <f>performance_data[[#This Row],[latest_value]]-performance_data[[#This Row],[starting_value]]</f>
        <v>-67657.170000000013</v>
      </c>
      <c r="R1856" s="15">
        <f>performance_data[[#This Row],[net_inflows]]-performance_data[[#This Row],[net_outflows]]</f>
        <v>2802.6000000000004</v>
      </c>
      <c r="S1856" s="15" t="str">
        <f>IF(performance_data[[#This Row],[net_inflows]]&gt;AVERAGE(performance_data[net_inflows]),"High","Low")</f>
        <v>Low</v>
      </c>
      <c r="T1856" s="15">
        <f>AVERAGEIF(performance_data[inflow_flag],performance_data[[#This Row],[inflow_flag]],performance_data[return_percentage])</f>
        <v>5.0457846277021572</v>
      </c>
      <c r="U1856" s="17">
        <f>IF(performance_data[[#This Row],[return_percentage]]&lt;performance_data[[#This Row],[benchmark_return]],1,0)</f>
        <v>1</v>
      </c>
      <c r="V1856" s="17">
        <f>COUNTIFS(performance_data[portfolio_id],performance_data[[#This Row],[portfolio_id]])</f>
        <v>25</v>
      </c>
      <c r="W1856" s="17">
        <f>COUNTIFS(performance_data[portfolio_id],performance_data[[#This Row],[portfolio_id]],
          performance_data[return_flag],1)</f>
        <v>15</v>
      </c>
      <c r="X1856" s="15">
        <f>performance_data[[#This Row],[underperform_flag_count]]/performance_data[[#This Row],[totalportfoliocount]]</f>
        <v>0.6</v>
      </c>
    </row>
    <row r="1857" spans="1:24" x14ac:dyDescent="0.3">
      <c r="A1857">
        <v>4351</v>
      </c>
      <c r="B1857" s="1">
        <v>45079</v>
      </c>
      <c r="C1857">
        <v>375529.1</v>
      </c>
      <c r="D1857">
        <v>8.6</v>
      </c>
      <c r="E1857">
        <v>8.33</v>
      </c>
      <c r="F1857">
        <v>7779.37</v>
      </c>
      <c r="G1857">
        <v>386.37</v>
      </c>
      <c r="H1857" t="s">
        <v>2213</v>
      </c>
      <c r="I1857" t="s">
        <v>2211</v>
      </c>
      <c r="J1857">
        <v>6</v>
      </c>
      <c r="K1857" t="s">
        <v>2212</v>
      </c>
      <c r="L1857" t="str">
        <f>IF(performance_data[[#This Row],[return_percentage]]&gt;=performance_data[[#This Row],[benchmark_return]],"Higher","Lower")</f>
        <v>Higher</v>
      </c>
      <c r="M1857" s="14">
        <f xml:space="preserve"> _xlfn.MAXIFS(performance_data[date],performance_data[portfolio_id],performance_data[[#This Row],[portfolio_id]])</f>
        <v>45528</v>
      </c>
      <c r="N1857" s="14">
        <f xml:space="preserve"> _xlfn.MINIFS(performance_data[date],performance_data[portfolio_id],performance_data[[#This Row],[portfolio_id]])</f>
        <v>44834</v>
      </c>
      <c r="O1857" s="15">
        <f>_xlfn.MAXIFS(performance_data[portfolio_value],performance_data[portfolio_id],performance_data[[#This Row],[portfolio_id]],performance_data[date],performance_data[[#This Row],[latest_date]])</f>
        <v>244084.59</v>
      </c>
      <c r="P1857" s="15">
        <f>_xlfn.MAXIFS(performance_data[portfolio_value],performance_data[portfolio_id],performance_data[[#This Row],[portfolio_id]],performance_data[date],performance_data[[#This Row],[starting_date]])</f>
        <v>311741.76</v>
      </c>
      <c r="Q1857" s="15">
        <f>performance_data[[#This Row],[latest_value]]-performance_data[[#This Row],[starting_value]]</f>
        <v>-67657.170000000013</v>
      </c>
      <c r="R1857" s="15">
        <f>performance_data[[#This Row],[net_inflows]]-performance_data[[#This Row],[net_outflows]]</f>
        <v>7393</v>
      </c>
      <c r="S1857" s="15" t="str">
        <f>IF(performance_data[[#This Row],[net_inflows]]&gt;AVERAGE(performance_data[net_inflows]),"High","Low")</f>
        <v>Low</v>
      </c>
      <c r="T1857" s="15">
        <f>AVERAGEIF(performance_data[inflow_flag],performance_data[[#This Row],[inflow_flag]],performance_data[return_percentage])</f>
        <v>5.0457846277021572</v>
      </c>
      <c r="U1857" s="17">
        <f>IF(performance_data[[#This Row],[return_percentage]]&lt;performance_data[[#This Row],[benchmark_return]],1,0)</f>
        <v>0</v>
      </c>
      <c r="V1857" s="17">
        <f>COUNTIFS(performance_data[portfolio_id],performance_data[[#This Row],[portfolio_id]])</f>
        <v>25</v>
      </c>
      <c r="W1857" s="17">
        <f>COUNTIFS(performance_data[portfolio_id],performance_data[[#This Row],[portfolio_id]],
          performance_data[return_flag],1)</f>
        <v>15</v>
      </c>
      <c r="X1857" s="15">
        <f>performance_data[[#This Row],[underperform_flag_count]]/performance_data[[#This Row],[totalportfoliocount]]</f>
        <v>0.6</v>
      </c>
    </row>
    <row r="1858" spans="1:24" x14ac:dyDescent="0.3">
      <c r="A1858">
        <v>4351</v>
      </c>
      <c r="B1858" s="1">
        <v>45435</v>
      </c>
      <c r="C1858">
        <v>100584.76</v>
      </c>
      <c r="D1858">
        <v>3.03</v>
      </c>
      <c r="E1858">
        <v>3.13</v>
      </c>
      <c r="F1858">
        <v>18015.169999999998</v>
      </c>
      <c r="G1858">
        <v>8383.6200000000008</v>
      </c>
      <c r="H1858" t="s">
        <v>2205</v>
      </c>
      <c r="I1858" t="s">
        <v>2211</v>
      </c>
      <c r="J1858">
        <v>5</v>
      </c>
      <c r="K1858" t="s">
        <v>2223</v>
      </c>
      <c r="L1858" t="str">
        <f>IF(performance_data[[#This Row],[return_percentage]]&gt;=performance_data[[#This Row],[benchmark_return]],"Higher","Lower")</f>
        <v>Lower</v>
      </c>
      <c r="M1858" s="14">
        <f xml:space="preserve"> _xlfn.MAXIFS(performance_data[date],performance_data[portfolio_id],performance_data[[#This Row],[portfolio_id]])</f>
        <v>45528</v>
      </c>
      <c r="N1858" s="14">
        <f xml:space="preserve"> _xlfn.MINIFS(performance_data[date],performance_data[portfolio_id],performance_data[[#This Row],[portfolio_id]])</f>
        <v>44834</v>
      </c>
      <c r="O1858" s="15">
        <f>_xlfn.MAXIFS(performance_data[portfolio_value],performance_data[portfolio_id],performance_data[[#This Row],[portfolio_id]],performance_data[date],performance_data[[#This Row],[latest_date]])</f>
        <v>244084.59</v>
      </c>
      <c r="P1858" s="15">
        <f>_xlfn.MAXIFS(performance_data[portfolio_value],performance_data[portfolio_id],performance_data[[#This Row],[portfolio_id]],performance_data[date],performance_data[[#This Row],[starting_date]])</f>
        <v>311741.76</v>
      </c>
      <c r="Q1858" s="15">
        <f>performance_data[[#This Row],[latest_value]]-performance_data[[#This Row],[starting_value]]</f>
        <v>-67657.170000000013</v>
      </c>
      <c r="R1858" s="15">
        <f>performance_data[[#This Row],[net_inflows]]-performance_data[[#This Row],[net_outflows]]</f>
        <v>9631.5499999999975</v>
      </c>
      <c r="S1858" s="15" t="str">
        <f>IF(performance_data[[#This Row],[net_inflows]]&gt;AVERAGE(performance_data[net_inflows]),"High","Low")</f>
        <v>High</v>
      </c>
      <c r="T1858" s="15">
        <f>AVERAGEIF(performance_data[inflow_flag],performance_data[[#This Row],[inflow_flag]],performance_data[return_percentage])</f>
        <v>4.8467905675459724</v>
      </c>
      <c r="U1858" s="17">
        <f>IF(performance_data[[#This Row],[return_percentage]]&lt;performance_data[[#This Row],[benchmark_return]],1,0)</f>
        <v>1</v>
      </c>
      <c r="V1858" s="17">
        <f>COUNTIFS(performance_data[portfolio_id],performance_data[[#This Row],[portfolio_id]])</f>
        <v>25</v>
      </c>
      <c r="W1858" s="17">
        <f>COUNTIFS(performance_data[portfolio_id],performance_data[[#This Row],[portfolio_id]],
          performance_data[return_flag],1)</f>
        <v>15</v>
      </c>
      <c r="X1858" s="15">
        <f>performance_data[[#This Row],[underperform_flag_count]]/performance_data[[#This Row],[totalportfoliocount]]</f>
        <v>0.6</v>
      </c>
    </row>
    <row r="1859" spans="1:24" x14ac:dyDescent="0.3">
      <c r="A1859">
        <v>4351</v>
      </c>
      <c r="B1859" s="1">
        <v>45396</v>
      </c>
      <c r="C1859">
        <v>195786.81</v>
      </c>
      <c r="D1859">
        <v>12.51</v>
      </c>
      <c r="E1859">
        <v>14.64</v>
      </c>
      <c r="F1859">
        <v>18989.64</v>
      </c>
      <c r="G1859">
        <v>9659.98</v>
      </c>
      <c r="H1859" t="s">
        <v>2205</v>
      </c>
      <c r="I1859" t="s">
        <v>2211</v>
      </c>
      <c r="J1859">
        <v>4</v>
      </c>
      <c r="K1859" t="s">
        <v>2216</v>
      </c>
      <c r="L1859" t="str">
        <f>IF(performance_data[[#This Row],[return_percentage]]&gt;=performance_data[[#This Row],[benchmark_return]],"Higher","Lower")</f>
        <v>Lower</v>
      </c>
      <c r="M1859" s="14">
        <f xml:space="preserve"> _xlfn.MAXIFS(performance_data[date],performance_data[portfolio_id],performance_data[[#This Row],[portfolio_id]])</f>
        <v>45528</v>
      </c>
      <c r="N1859" s="14">
        <f xml:space="preserve"> _xlfn.MINIFS(performance_data[date],performance_data[portfolio_id],performance_data[[#This Row],[portfolio_id]])</f>
        <v>44834</v>
      </c>
      <c r="O1859" s="15">
        <f>_xlfn.MAXIFS(performance_data[portfolio_value],performance_data[portfolio_id],performance_data[[#This Row],[portfolio_id]],performance_data[date],performance_data[[#This Row],[latest_date]])</f>
        <v>244084.59</v>
      </c>
      <c r="P1859" s="15">
        <f>_xlfn.MAXIFS(performance_data[portfolio_value],performance_data[portfolio_id],performance_data[[#This Row],[portfolio_id]],performance_data[date],performance_data[[#This Row],[starting_date]])</f>
        <v>311741.76</v>
      </c>
      <c r="Q1859" s="15">
        <f>performance_data[[#This Row],[latest_value]]-performance_data[[#This Row],[starting_value]]</f>
        <v>-67657.170000000013</v>
      </c>
      <c r="R1859" s="15">
        <f>performance_data[[#This Row],[net_inflows]]-performance_data[[#This Row],[net_outflows]]</f>
        <v>9329.66</v>
      </c>
      <c r="S1859" s="15" t="str">
        <f>IF(performance_data[[#This Row],[net_inflows]]&gt;AVERAGE(performance_data[net_inflows]),"High","Low")</f>
        <v>High</v>
      </c>
      <c r="T1859" s="15">
        <f>AVERAGEIF(performance_data[inflow_flag],performance_data[[#This Row],[inflow_flag]],performance_data[return_percentage])</f>
        <v>4.8467905675459724</v>
      </c>
      <c r="U1859" s="17">
        <f>IF(performance_data[[#This Row],[return_percentage]]&lt;performance_data[[#This Row],[benchmark_return]],1,0)</f>
        <v>1</v>
      </c>
      <c r="V1859" s="17">
        <f>COUNTIFS(performance_data[portfolio_id],performance_data[[#This Row],[portfolio_id]])</f>
        <v>25</v>
      </c>
      <c r="W1859" s="17">
        <f>COUNTIFS(performance_data[portfolio_id],performance_data[[#This Row],[portfolio_id]],
          performance_data[return_flag],1)</f>
        <v>15</v>
      </c>
      <c r="X1859" s="15">
        <f>performance_data[[#This Row],[underperform_flag_count]]/performance_data[[#This Row],[totalportfoliocount]]</f>
        <v>0.6</v>
      </c>
    </row>
    <row r="1860" spans="1:24" x14ac:dyDescent="0.3">
      <c r="A1860">
        <v>4351</v>
      </c>
      <c r="B1860" s="1">
        <v>44892</v>
      </c>
      <c r="C1860">
        <v>203567.63</v>
      </c>
      <c r="D1860">
        <v>-4.9400000000000004</v>
      </c>
      <c r="E1860">
        <v>-4.3499999999999996</v>
      </c>
      <c r="F1860">
        <v>11454.02</v>
      </c>
      <c r="G1860">
        <v>4458.2</v>
      </c>
      <c r="H1860" t="s">
        <v>2220</v>
      </c>
      <c r="I1860" t="s">
        <v>2217</v>
      </c>
      <c r="J1860">
        <v>11</v>
      </c>
      <c r="K1860" t="s">
        <v>2219</v>
      </c>
      <c r="L1860" t="str">
        <f>IF(performance_data[[#This Row],[return_percentage]]&gt;=performance_data[[#This Row],[benchmark_return]],"Higher","Lower")</f>
        <v>Lower</v>
      </c>
      <c r="M1860" s="14">
        <f xml:space="preserve"> _xlfn.MAXIFS(performance_data[date],performance_data[portfolio_id],performance_data[[#This Row],[portfolio_id]])</f>
        <v>45528</v>
      </c>
      <c r="N1860" s="14">
        <f xml:space="preserve"> _xlfn.MINIFS(performance_data[date],performance_data[portfolio_id],performance_data[[#This Row],[portfolio_id]])</f>
        <v>44834</v>
      </c>
      <c r="O1860" s="15">
        <f>_xlfn.MAXIFS(performance_data[portfolio_value],performance_data[portfolio_id],performance_data[[#This Row],[portfolio_id]],performance_data[date],performance_data[[#This Row],[latest_date]])</f>
        <v>244084.59</v>
      </c>
      <c r="P1860" s="15">
        <f>_xlfn.MAXIFS(performance_data[portfolio_value],performance_data[portfolio_id],performance_data[[#This Row],[portfolio_id]],performance_data[date],performance_data[[#This Row],[starting_date]])</f>
        <v>311741.76</v>
      </c>
      <c r="Q1860" s="15">
        <f>performance_data[[#This Row],[latest_value]]-performance_data[[#This Row],[starting_value]]</f>
        <v>-67657.170000000013</v>
      </c>
      <c r="R1860" s="15">
        <f>performance_data[[#This Row],[net_inflows]]-performance_data[[#This Row],[net_outflows]]</f>
        <v>6995.8200000000006</v>
      </c>
      <c r="S1860" s="15" t="str">
        <f>IF(performance_data[[#This Row],[net_inflows]]&gt;AVERAGE(performance_data[net_inflows]),"High","Low")</f>
        <v>High</v>
      </c>
      <c r="T1860" s="15">
        <f>AVERAGEIF(performance_data[inflow_flag],performance_data[[#This Row],[inflow_flag]],performance_data[return_percentage])</f>
        <v>4.8467905675459724</v>
      </c>
      <c r="U1860" s="17">
        <f>IF(performance_data[[#This Row],[return_percentage]]&lt;performance_data[[#This Row],[benchmark_return]],1,0)</f>
        <v>1</v>
      </c>
      <c r="V1860" s="17">
        <f>COUNTIFS(performance_data[portfolio_id],performance_data[[#This Row],[portfolio_id]])</f>
        <v>25</v>
      </c>
      <c r="W1860" s="17">
        <f>COUNTIFS(performance_data[portfolio_id],performance_data[[#This Row],[portfolio_id]],
          performance_data[return_flag],1)</f>
        <v>15</v>
      </c>
      <c r="X1860" s="15">
        <f>performance_data[[#This Row],[underperform_flag_count]]/performance_data[[#This Row],[totalportfoliocount]]</f>
        <v>0.6</v>
      </c>
    </row>
    <row r="1861" spans="1:24" x14ac:dyDescent="0.3">
      <c r="A1861">
        <v>4355</v>
      </c>
      <c r="B1861" s="1">
        <v>44868</v>
      </c>
      <c r="C1861">
        <v>203480.37</v>
      </c>
      <c r="D1861">
        <v>-1.5</v>
      </c>
      <c r="E1861">
        <v>-1.63</v>
      </c>
      <c r="F1861">
        <v>8347.1200000000008</v>
      </c>
      <c r="G1861">
        <v>9167.66</v>
      </c>
      <c r="H1861" t="s">
        <v>2220</v>
      </c>
      <c r="I1861" t="s">
        <v>2217</v>
      </c>
      <c r="J1861">
        <v>11</v>
      </c>
      <c r="K1861" t="s">
        <v>2219</v>
      </c>
      <c r="L1861" t="str">
        <f>IF(performance_data[[#This Row],[return_percentage]]&gt;=performance_data[[#This Row],[benchmark_return]],"Higher","Lower")</f>
        <v>Higher</v>
      </c>
      <c r="M1861" s="14">
        <f xml:space="preserve"> _xlfn.MAXIFS(performance_data[date],performance_data[portfolio_id],performance_data[[#This Row],[portfolio_id]])</f>
        <v>45557</v>
      </c>
      <c r="N1861" s="14">
        <f xml:space="preserve"> _xlfn.MINIFS(performance_data[date],performance_data[portfolio_id],performance_data[[#This Row],[portfolio_id]])</f>
        <v>44868</v>
      </c>
      <c r="O1861" s="15">
        <f>_xlfn.MAXIFS(performance_data[portfolio_value],performance_data[portfolio_id],performance_data[[#This Row],[portfolio_id]],performance_data[date],performance_data[[#This Row],[latest_date]])</f>
        <v>126286.02</v>
      </c>
      <c r="P1861" s="15">
        <f>_xlfn.MAXIFS(performance_data[portfolio_value],performance_data[portfolio_id],performance_data[[#This Row],[portfolio_id]],performance_data[date],performance_data[[#This Row],[starting_date]])</f>
        <v>203480.37</v>
      </c>
      <c r="Q1861" s="15">
        <f>performance_data[[#This Row],[latest_value]]-performance_data[[#This Row],[starting_value]]</f>
        <v>-77194.349999999991</v>
      </c>
      <c r="R1861" s="15">
        <f>performance_data[[#This Row],[net_inflows]]-performance_data[[#This Row],[net_outflows]]</f>
        <v>-820.53999999999905</v>
      </c>
      <c r="S1861" s="15" t="str">
        <f>IF(performance_data[[#This Row],[net_inflows]]&gt;AVERAGE(performance_data[net_inflows]),"High","Low")</f>
        <v>Low</v>
      </c>
      <c r="T1861" s="15">
        <f>AVERAGEIF(performance_data[inflow_flag],performance_data[[#This Row],[inflow_flag]],performance_data[return_percentage])</f>
        <v>5.0457846277021572</v>
      </c>
      <c r="U1861" s="17">
        <f>IF(performance_data[[#This Row],[return_percentage]]&lt;performance_data[[#This Row],[benchmark_return]],1,0)</f>
        <v>0</v>
      </c>
      <c r="V1861" s="17">
        <f>COUNTIFS(performance_data[portfolio_id],performance_data[[#This Row],[portfolio_id]])</f>
        <v>38</v>
      </c>
      <c r="W1861" s="17">
        <f>COUNTIFS(performance_data[portfolio_id],performance_data[[#This Row],[portfolio_id]],
          performance_data[return_flag],1)</f>
        <v>20</v>
      </c>
      <c r="X1861" s="15">
        <f>performance_data[[#This Row],[underperform_flag_count]]/performance_data[[#This Row],[totalportfoliocount]]</f>
        <v>0.52631578947368418</v>
      </c>
    </row>
    <row r="1862" spans="1:24" x14ac:dyDescent="0.3">
      <c r="A1862">
        <v>4355</v>
      </c>
      <c r="B1862" s="1">
        <v>45282</v>
      </c>
      <c r="C1862">
        <v>96366.59</v>
      </c>
      <c r="D1862">
        <v>-7.01</v>
      </c>
      <c r="E1862">
        <v>-6.52</v>
      </c>
      <c r="F1862">
        <v>11735.09</v>
      </c>
      <c r="G1862">
        <v>16407.43</v>
      </c>
      <c r="H1862" t="s">
        <v>2213</v>
      </c>
      <c r="I1862" t="s">
        <v>2217</v>
      </c>
      <c r="J1862">
        <v>12</v>
      </c>
      <c r="K1862" t="s">
        <v>2218</v>
      </c>
      <c r="L1862" t="str">
        <f>IF(performance_data[[#This Row],[return_percentage]]&gt;=performance_data[[#This Row],[benchmark_return]],"Higher","Lower")</f>
        <v>Lower</v>
      </c>
      <c r="M1862" s="14">
        <f xml:space="preserve"> _xlfn.MAXIFS(performance_data[date],performance_data[portfolio_id],performance_data[[#This Row],[portfolio_id]])</f>
        <v>45557</v>
      </c>
      <c r="N1862" s="14">
        <f xml:space="preserve"> _xlfn.MINIFS(performance_data[date],performance_data[portfolio_id],performance_data[[#This Row],[portfolio_id]])</f>
        <v>44868</v>
      </c>
      <c r="O1862" s="15">
        <f>_xlfn.MAXIFS(performance_data[portfolio_value],performance_data[portfolio_id],performance_data[[#This Row],[portfolio_id]],performance_data[date],performance_data[[#This Row],[latest_date]])</f>
        <v>126286.02</v>
      </c>
      <c r="P1862" s="15">
        <f>_xlfn.MAXIFS(performance_data[portfolio_value],performance_data[portfolio_id],performance_data[[#This Row],[portfolio_id]],performance_data[date],performance_data[[#This Row],[starting_date]])</f>
        <v>203480.37</v>
      </c>
      <c r="Q1862" s="15">
        <f>performance_data[[#This Row],[latest_value]]-performance_data[[#This Row],[starting_value]]</f>
        <v>-77194.349999999991</v>
      </c>
      <c r="R1862" s="15">
        <f>performance_data[[#This Row],[net_inflows]]-performance_data[[#This Row],[net_outflows]]</f>
        <v>-4672.34</v>
      </c>
      <c r="S1862" s="15" t="str">
        <f>IF(performance_data[[#This Row],[net_inflows]]&gt;AVERAGE(performance_data[net_inflows]),"High","Low")</f>
        <v>High</v>
      </c>
      <c r="T1862" s="15">
        <f>AVERAGEIF(performance_data[inflow_flag],performance_data[[#This Row],[inflow_flag]],performance_data[return_percentage])</f>
        <v>4.8467905675459724</v>
      </c>
      <c r="U1862" s="17">
        <f>IF(performance_data[[#This Row],[return_percentage]]&lt;performance_data[[#This Row],[benchmark_return]],1,0)</f>
        <v>1</v>
      </c>
      <c r="V1862" s="17">
        <f>COUNTIFS(performance_data[portfolio_id],performance_data[[#This Row],[portfolio_id]])</f>
        <v>38</v>
      </c>
      <c r="W1862" s="17">
        <f>COUNTIFS(performance_data[portfolio_id],performance_data[[#This Row],[portfolio_id]],
          performance_data[return_flag],1)</f>
        <v>20</v>
      </c>
      <c r="X1862" s="15">
        <f>performance_data[[#This Row],[underperform_flag_count]]/performance_data[[#This Row],[totalportfoliocount]]</f>
        <v>0.52631578947368418</v>
      </c>
    </row>
    <row r="1863" spans="1:24" x14ac:dyDescent="0.3">
      <c r="A1863">
        <v>4355</v>
      </c>
      <c r="B1863" s="1">
        <v>45321</v>
      </c>
      <c r="C1863">
        <v>496382.71999999997</v>
      </c>
      <c r="D1863">
        <v>2.87</v>
      </c>
      <c r="E1863">
        <v>3.2</v>
      </c>
      <c r="F1863">
        <v>19791.38</v>
      </c>
      <c r="G1863">
        <v>12835.69</v>
      </c>
      <c r="H1863" t="s">
        <v>2205</v>
      </c>
      <c r="I1863" t="s">
        <v>2206</v>
      </c>
      <c r="J1863">
        <v>1</v>
      </c>
      <c r="K1863" t="s">
        <v>2207</v>
      </c>
      <c r="L1863" t="str">
        <f>IF(performance_data[[#This Row],[return_percentage]]&gt;=performance_data[[#This Row],[benchmark_return]],"Higher","Lower")</f>
        <v>Lower</v>
      </c>
      <c r="M1863" s="14">
        <f xml:space="preserve"> _xlfn.MAXIFS(performance_data[date],performance_data[portfolio_id],performance_data[[#This Row],[portfolio_id]])</f>
        <v>45557</v>
      </c>
      <c r="N1863" s="14">
        <f xml:space="preserve"> _xlfn.MINIFS(performance_data[date],performance_data[portfolio_id],performance_data[[#This Row],[portfolio_id]])</f>
        <v>44868</v>
      </c>
      <c r="O1863" s="15">
        <f>_xlfn.MAXIFS(performance_data[portfolio_value],performance_data[portfolio_id],performance_data[[#This Row],[portfolio_id]],performance_data[date],performance_data[[#This Row],[latest_date]])</f>
        <v>126286.02</v>
      </c>
      <c r="P1863" s="15">
        <f>_xlfn.MAXIFS(performance_data[portfolio_value],performance_data[portfolio_id],performance_data[[#This Row],[portfolio_id]],performance_data[date],performance_data[[#This Row],[starting_date]])</f>
        <v>203480.37</v>
      </c>
      <c r="Q1863" s="15">
        <f>performance_data[[#This Row],[latest_value]]-performance_data[[#This Row],[starting_value]]</f>
        <v>-77194.349999999991</v>
      </c>
      <c r="R1863" s="15">
        <f>performance_data[[#This Row],[net_inflows]]-performance_data[[#This Row],[net_outflows]]</f>
        <v>6955.6900000000005</v>
      </c>
      <c r="S1863" s="15" t="str">
        <f>IF(performance_data[[#This Row],[net_inflows]]&gt;AVERAGE(performance_data[net_inflows]),"High","Low")</f>
        <v>High</v>
      </c>
      <c r="T1863" s="15">
        <f>AVERAGEIF(performance_data[inflow_flag],performance_data[[#This Row],[inflow_flag]],performance_data[return_percentage])</f>
        <v>4.8467905675459724</v>
      </c>
      <c r="U1863" s="17">
        <f>IF(performance_data[[#This Row],[return_percentage]]&lt;performance_data[[#This Row],[benchmark_return]],1,0)</f>
        <v>1</v>
      </c>
      <c r="V1863" s="17">
        <f>COUNTIFS(performance_data[portfolio_id],performance_data[[#This Row],[portfolio_id]])</f>
        <v>38</v>
      </c>
      <c r="W1863" s="17">
        <f>COUNTIFS(performance_data[portfolio_id],performance_data[[#This Row],[portfolio_id]],
          performance_data[return_flag],1)</f>
        <v>20</v>
      </c>
      <c r="X1863" s="15">
        <f>performance_data[[#This Row],[underperform_flag_count]]/performance_data[[#This Row],[totalportfoliocount]]</f>
        <v>0.52631578947368418</v>
      </c>
    </row>
    <row r="1864" spans="1:24" x14ac:dyDescent="0.3">
      <c r="A1864">
        <v>4355</v>
      </c>
      <c r="B1864" s="1">
        <v>45169</v>
      </c>
      <c r="C1864">
        <v>59617.65</v>
      </c>
      <c r="D1864">
        <v>-1.8</v>
      </c>
      <c r="E1864">
        <v>-1.45</v>
      </c>
      <c r="F1864">
        <v>19269.43</v>
      </c>
      <c r="G1864">
        <v>14659.21</v>
      </c>
      <c r="H1864" t="s">
        <v>2213</v>
      </c>
      <c r="I1864" t="s">
        <v>2209</v>
      </c>
      <c r="J1864">
        <v>8</v>
      </c>
      <c r="K1864" t="s">
        <v>2214</v>
      </c>
      <c r="L1864" t="str">
        <f>IF(performance_data[[#This Row],[return_percentage]]&gt;=performance_data[[#This Row],[benchmark_return]],"Higher","Lower")</f>
        <v>Lower</v>
      </c>
      <c r="M1864" s="14">
        <f xml:space="preserve"> _xlfn.MAXIFS(performance_data[date],performance_data[portfolio_id],performance_data[[#This Row],[portfolio_id]])</f>
        <v>45557</v>
      </c>
      <c r="N1864" s="14">
        <f xml:space="preserve"> _xlfn.MINIFS(performance_data[date],performance_data[portfolio_id],performance_data[[#This Row],[portfolio_id]])</f>
        <v>44868</v>
      </c>
      <c r="O1864" s="15">
        <f>_xlfn.MAXIFS(performance_data[portfolio_value],performance_data[portfolio_id],performance_data[[#This Row],[portfolio_id]],performance_data[date],performance_data[[#This Row],[latest_date]])</f>
        <v>126286.02</v>
      </c>
      <c r="P1864" s="15">
        <f>_xlfn.MAXIFS(performance_data[portfolio_value],performance_data[portfolio_id],performance_data[[#This Row],[portfolio_id]],performance_data[date],performance_data[[#This Row],[starting_date]])</f>
        <v>203480.37</v>
      </c>
      <c r="Q1864" s="15">
        <f>performance_data[[#This Row],[latest_value]]-performance_data[[#This Row],[starting_value]]</f>
        <v>-77194.349999999991</v>
      </c>
      <c r="R1864" s="15">
        <f>performance_data[[#This Row],[net_inflows]]-performance_data[[#This Row],[net_outflows]]</f>
        <v>4610.2200000000012</v>
      </c>
      <c r="S1864" s="15" t="str">
        <f>IF(performance_data[[#This Row],[net_inflows]]&gt;AVERAGE(performance_data[net_inflows]),"High","Low")</f>
        <v>High</v>
      </c>
      <c r="T1864" s="15">
        <f>AVERAGEIF(performance_data[inflow_flag],performance_data[[#This Row],[inflow_flag]],performance_data[return_percentage])</f>
        <v>4.8467905675459724</v>
      </c>
      <c r="U1864" s="17">
        <f>IF(performance_data[[#This Row],[return_percentage]]&lt;performance_data[[#This Row],[benchmark_return]],1,0)</f>
        <v>1</v>
      </c>
      <c r="V1864" s="17">
        <f>COUNTIFS(performance_data[portfolio_id],performance_data[[#This Row],[portfolio_id]])</f>
        <v>38</v>
      </c>
      <c r="W1864" s="17">
        <f>COUNTIFS(performance_data[portfolio_id],performance_data[[#This Row],[portfolio_id]],
          performance_data[return_flag],1)</f>
        <v>20</v>
      </c>
      <c r="X1864" s="15">
        <f>performance_data[[#This Row],[underperform_flag_count]]/performance_data[[#This Row],[totalportfoliocount]]</f>
        <v>0.52631578947368418</v>
      </c>
    </row>
    <row r="1865" spans="1:24" x14ac:dyDescent="0.3">
      <c r="A1865">
        <v>4355</v>
      </c>
      <c r="B1865" s="1">
        <v>45288</v>
      </c>
      <c r="C1865">
        <v>273542.48</v>
      </c>
      <c r="D1865">
        <v>10.32</v>
      </c>
      <c r="E1865">
        <v>11.09</v>
      </c>
      <c r="F1865">
        <v>781.18</v>
      </c>
      <c r="G1865">
        <v>10507.45</v>
      </c>
      <c r="H1865" t="s">
        <v>2213</v>
      </c>
      <c r="I1865" t="s">
        <v>2217</v>
      </c>
      <c r="J1865">
        <v>12</v>
      </c>
      <c r="K1865" t="s">
        <v>2218</v>
      </c>
      <c r="L1865" t="str">
        <f>IF(performance_data[[#This Row],[return_percentage]]&gt;=performance_data[[#This Row],[benchmark_return]],"Higher","Lower")</f>
        <v>Lower</v>
      </c>
      <c r="M1865" s="14">
        <f xml:space="preserve"> _xlfn.MAXIFS(performance_data[date],performance_data[portfolio_id],performance_data[[#This Row],[portfolio_id]])</f>
        <v>45557</v>
      </c>
      <c r="N1865" s="14">
        <f xml:space="preserve"> _xlfn.MINIFS(performance_data[date],performance_data[portfolio_id],performance_data[[#This Row],[portfolio_id]])</f>
        <v>44868</v>
      </c>
      <c r="O1865" s="15">
        <f>_xlfn.MAXIFS(performance_data[portfolio_value],performance_data[portfolio_id],performance_data[[#This Row],[portfolio_id]],performance_data[date],performance_data[[#This Row],[latest_date]])</f>
        <v>126286.02</v>
      </c>
      <c r="P1865" s="15">
        <f>_xlfn.MAXIFS(performance_data[portfolio_value],performance_data[portfolio_id],performance_data[[#This Row],[portfolio_id]],performance_data[date],performance_data[[#This Row],[starting_date]])</f>
        <v>203480.37</v>
      </c>
      <c r="Q1865" s="15">
        <f>performance_data[[#This Row],[latest_value]]-performance_data[[#This Row],[starting_value]]</f>
        <v>-77194.349999999991</v>
      </c>
      <c r="R1865" s="15">
        <f>performance_data[[#This Row],[net_inflows]]-performance_data[[#This Row],[net_outflows]]</f>
        <v>-9726.27</v>
      </c>
      <c r="S1865" s="15" t="str">
        <f>IF(performance_data[[#This Row],[net_inflows]]&gt;AVERAGE(performance_data[net_inflows]),"High","Low")</f>
        <v>Low</v>
      </c>
      <c r="T1865" s="15">
        <f>AVERAGEIF(performance_data[inflow_flag],performance_data[[#This Row],[inflow_flag]],performance_data[return_percentage])</f>
        <v>5.0457846277021572</v>
      </c>
      <c r="U1865" s="17">
        <f>IF(performance_data[[#This Row],[return_percentage]]&lt;performance_data[[#This Row],[benchmark_return]],1,0)</f>
        <v>1</v>
      </c>
      <c r="V1865" s="17">
        <f>COUNTIFS(performance_data[portfolio_id],performance_data[[#This Row],[portfolio_id]])</f>
        <v>38</v>
      </c>
      <c r="W1865" s="17">
        <f>COUNTIFS(performance_data[portfolio_id],performance_data[[#This Row],[portfolio_id]],
          performance_data[return_flag],1)</f>
        <v>20</v>
      </c>
      <c r="X1865" s="15">
        <f>performance_data[[#This Row],[underperform_flag_count]]/performance_data[[#This Row],[totalportfoliocount]]</f>
        <v>0.52631578947368418</v>
      </c>
    </row>
    <row r="1866" spans="1:24" x14ac:dyDescent="0.3">
      <c r="A1866">
        <v>4355</v>
      </c>
      <c r="B1866" s="1">
        <v>45054</v>
      </c>
      <c r="C1866">
        <v>113758.35</v>
      </c>
      <c r="D1866">
        <v>2.93</v>
      </c>
      <c r="E1866">
        <v>3.17</v>
      </c>
      <c r="F1866">
        <v>8589.84</v>
      </c>
      <c r="G1866">
        <v>17686.75</v>
      </c>
      <c r="H1866" t="s">
        <v>2213</v>
      </c>
      <c r="I1866" t="s">
        <v>2211</v>
      </c>
      <c r="J1866">
        <v>5</v>
      </c>
      <c r="K1866" t="s">
        <v>2223</v>
      </c>
      <c r="L1866" t="str">
        <f>IF(performance_data[[#This Row],[return_percentage]]&gt;=performance_data[[#This Row],[benchmark_return]],"Higher","Lower")</f>
        <v>Lower</v>
      </c>
      <c r="M1866" s="14">
        <f xml:space="preserve"> _xlfn.MAXIFS(performance_data[date],performance_data[portfolio_id],performance_data[[#This Row],[portfolio_id]])</f>
        <v>45557</v>
      </c>
      <c r="N1866" s="14">
        <f xml:space="preserve"> _xlfn.MINIFS(performance_data[date],performance_data[portfolio_id],performance_data[[#This Row],[portfolio_id]])</f>
        <v>44868</v>
      </c>
      <c r="O1866" s="15">
        <f>_xlfn.MAXIFS(performance_data[portfolio_value],performance_data[portfolio_id],performance_data[[#This Row],[portfolio_id]],performance_data[date],performance_data[[#This Row],[latest_date]])</f>
        <v>126286.02</v>
      </c>
      <c r="P1866" s="15">
        <f>_xlfn.MAXIFS(performance_data[portfolio_value],performance_data[portfolio_id],performance_data[[#This Row],[portfolio_id]],performance_data[date],performance_data[[#This Row],[starting_date]])</f>
        <v>203480.37</v>
      </c>
      <c r="Q1866" s="15">
        <f>performance_data[[#This Row],[latest_value]]-performance_data[[#This Row],[starting_value]]</f>
        <v>-77194.349999999991</v>
      </c>
      <c r="R1866" s="15">
        <f>performance_data[[#This Row],[net_inflows]]-performance_data[[#This Row],[net_outflows]]</f>
        <v>-9096.91</v>
      </c>
      <c r="S1866" s="15" t="str">
        <f>IF(performance_data[[#This Row],[net_inflows]]&gt;AVERAGE(performance_data[net_inflows]),"High","Low")</f>
        <v>Low</v>
      </c>
      <c r="T1866" s="15">
        <f>AVERAGEIF(performance_data[inflow_flag],performance_data[[#This Row],[inflow_flag]],performance_data[return_percentage])</f>
        <v>5.0457846277021572</v>
      </c>
      <c r="U1866" s="17">
        <f>IF(performance_data[[#This Row],[return_percentage]]&lt;performance_data[[#This Row],[benchmark_return]],1,0)</f>
        <v>1</v>
      </c>
      <c r="V1866" s="17">
        <f>COUNTIFS(performance_data[portfolio_id],performance_data[[#This Row],[portfolio_id]])</f>
        <v>38</v>
      </c>
      <c r="W1866" s="17">
        <f>COUNTIFS(performance_data[portfolio_id],performance_data[[#This Row],[portfolio_id]],
          performance_data[return_flag],1)</f>
        <v>20</v>
      </c>
      <c r="X1866" s="15">
        <f>performance_data[[#This Row],[underperform_flag_count]]/performance_data[[#This Row],[totalportfoliocount]]</f>
        <v>0.52631578947368418</v>
      </c>
    </row>
    <row r="1867" spans="1:24" x14ac:dyDescent="0.3">
      <c r="A1867">
        <v>4355</v>
      </c>
      <c r="B1867" s="1">
        <v>45213</v>
      </c>
      <c r="C1867">
        <v>403686.39</v>
      </c>
      <c r="D1867">
        <v>10.62</v>
      </c>
      <c r="E1867">
        <v>10.69</v>
      </c>
      <c r="F1867">
        <v>13120.32</v>
      </c>
      <c r="G1867">
        <v>17431.5</v>
      </c>
      <c r="H1867" t="s">
        <v>2213</v>
      </c>
      <c r="I1867" t="s">
        <v>2217</v>
      </c>
      <c r="J1867">
        <v>10</v>
      </c>
      <c r="K1867" t="s">
        <v>2224</v>
      </c>
      <c r="L1867" t="str">
        <f>IF(performance_data[[#This Row],[return_percentage]]&gt;=performance_data[[#This Row],[benchmark_return]],"Higher","Lower")</f>
        <v>Lower</v>
      </c>
      <c r="M1867" s="14">
        <f xml:space="preserve"> _xlfn.MAXIFS(performance_data[date],performance_data[portfolio_id],performance_data[[#This Row],[portfolio_id]])</f>
        <v>45557</v>
      </c>
      <c r="N1867" s="14">
        <f xml:space="preserve"> _xlfn.MINIFS(performance_data[date],performance_data[portfolio_id],performance_data[[#This Row],[portfolio_id]])</f>
        <v>44868</v>
      </c>
      <c r="O1867" s="15">
        <f>_xlfn.MAXIFS(performance_data[portfolio_value],performance_data[portfolio_id],performance_data[[#This Row],[portfolio_id]],performance_data[date],performance_data[[#This Row],[latest_date]])</f>
        <v>126286.02</v>
      </c>
      <c r="P1867" s="15">
        <f>_xlfn.MAXIFS(performance_data[portfolio_value],performance_data[portfolio_id],performance_data[[#This Row],[portfolio_id]],performance_data[date],performance_data[[#This Row],[starting_date]])</f>
        <v>203480.37</v>
      </c>
      <c r="Q1867" s="15">
        <f>performance_data[[#This Row],[latest_value]]-performance_data[[#This Row],[starting_value]]</f>
        <v>-77194.349999999991</v>
      </c>
      <c r="R1867" s="15">
        <f>performance_data[[#This Row],[net_inflows]]-performance_data[[#This Row],[net_outflows]]</f>
        <v>-4311.18</v>
      </c>
      <c r="S1867" s="15" t="str">
        <f>IF(performance_data[[#This Row],[net_inflows]]&gt;AVERAGE(performance_data[net_inflows]),"High","Low")</f>
        <v>High</v>
      </c>
      <c r="T1867" s="15">
        <f>AVERAGEIF(performance_data[inflow_flag],performance_data[[#This Row],[inflow_flag]],performance_data[return_percentage])</f>
        <v>4.8467905675459724</v>
      </c>
      <c r="U1867" s="17">
        <f>IF(performance_data[[#This Row],[return_percentage]]&lt;performance_data[[#This Row],[benchmark_return]],1,0)</f>
        <v>1</v>
      </c>
      <c r="V1867" s="17">
        <f>COUNTIFS(performance_data[portfolio_id],performance_data[[#This Row],[portfolio_id]])</f>
        <v>38</v>
      </c>
      <c r="W1867" s="17">
        <f>COUNTIFS(performance_data[portfolio_id],performance_data[[#This Row],[portfolio_id]],
          performance_data[return_flag],1)</f>
        <v>20</v>
      </c>
      <c r="X1867" s="15">
        <f>performance_data[[#This Row],[underperform_flag_count]]/performance_data[[#This Row],[totalportfoliocount]]</f>
        <v>0.52631578947368418</v>
      </c>
    </row>
    <row r="1868" spans="1:24" x14ac:dyDescent="0.3">
      <c r="A1868">
        <v>4355</v>
      </c>
      <c r="B1868" s="1">
        <v>45326</v>
      </c>
      <c r="C1868">
        <v>24196.37</v>
      </c>
      <c r="D1868">
        <v>-3.21</v>
      </c>
      <c r="E1868">
        <v>-3.21</v>
      </c>
      <c r="F1868">
        <v>924.92</v>
      </c>
      <c r="G1868">
        <v>16267.98</v>
      </c>
      <c r="H1868" t="s">
        <v>2205</v>
      </c>
      <c r="I1868" t="s">
        <v>2206</v>
      </c>
      <c r="J1868">
        <v>2</v>
      </c>
      <c r="K1868" t="s">
        <v>2226</v>
      </c>
      <c r="L1868" t="str">
        <f>IF(performance_data[[#This Row],[return_percentage]]&gt;=performance_data[[#This Row],[benchmark_return]],"Higher","Lower")</f>
        <v>Higher</v>
      </c>
      <c r="M1868" s="14">
        <f xml:space="preserve"> _xlfn.MAXIFS(performance_data[date],performance_data[portfolio_id],performance_data[[#This Row],[portfolio_id]])</f>
        <v>45557</v>
      </c>
      <c r="N1868" s="14">
        <f xml:space="preserve"> _xlfn.MINIFS(performance_data[date],performance_data[portfolio_id],performance_data[[#This Row],[portfolio_id]])</f>
        <v>44868</v>
      </c>
      <c r="O1868" s="15">
        <f>_xlfn.MAXIFS(performance_data[portfolio_value],performance_data[portfolio_id],performance_data[[#This Row],[portfolio_id]],performance_data[date],performance_data[[#This Row],[latest_date]])</f>
        <v>126286.02</v>
      </c>
      <c r="P1868" s="15">
        <f>_xlfn.MAXIFS(performance_data[portfolio_value],performance_data[portfolio_id],performance_data[[#This Row],[portfolio_id]],performance_data[date],performance_data[[#This Row],[starting_date]])</f>
        <v>203480.37</v>
      </c>
      <c r="Q1868" s="15">
        <f>performance_data[[#This Row],[latest_value]]-performance_data[[#This Row],[starting_value]]</f>
        <v>-77194.349999999991</v>
      </c>
      <c r="R1868" s="15">
        <f>performance_data[[#This Row],[net_inflows]]-performance_data[[#This Row],[net_outflows]]</f>
        <v>-15343.06</v>
      </c>
      <c r="S1868" s="15" t="str">
        <f>IF(performance_data[[#This Row],[net_inflows]]&gt;AVERAGE(performance_data[net_inflows]),"High","Low")</f>
        <v>Low</v>
      </c>
      <c r="T1868" s="15">
        <f>AVERAGEIF(performance_data[inflow_flag],performance_data[[#This Row],[inflow_flag]],performance_data[return_percentage])</f>
        <v>5.0457846277021572</v>
      </c>
      <c r="U1868" s="17">
        <f>IF(performance_data[[#This Row],[return_percentage]]&lt;performance_data[[#This Row],[benchmark_return]],1,0)</f>
        <v>0</v>
      </c>
      <c r="V1868" s="17">
        <f>COUNTIFS(performance_data[portfolio_id],performance_data[[#This Row],[portfolio_id]])</f>
        <v>38</v>
      </c>
      <c r="W1868" s="17">
        <f>COUNTIFS(performance_data[portfolio_id],performance_data[[#This Row],[portfolio_id]],
          performance_data[return_flag],1)</f>
        <v>20</v>
      </c>
      <c r="X1868" s="15">
        <f>performance_data[[#This Row],[underperform_flag_count]]/performance_data[[#This Row],[totalportfoliocount]]</f>
        <v>0.52631578947368418</v>
      </c>
    </row>
    <row r="1869" spans="1:24" x14ac:dyDescent="0.3">
      <c r="A1869">
        <v>4355</v>
      </c>
      <c r="B1869" s="1">
        <v>44936</v>
      </c>
      <c r="C1869">
        <v>237510.3</v>
      </c>
      <c r="D1869">
        <v>13.28</v>
      </c>
      <c r="E1869">
        <v>14.7</v>
      </c>
      <c r="F1869">
        <v>3162.95</v>
      </c>
      <c r="G1869">
        <v>4820.1499999999996</v>
      </c>
      <c r="H1869" t="s">
        <v>2213</v>
      </c>
      <c r="I1869" t="s">
        <v>2206</v>
      </c>
      <c r="J1869">
        <v>1</v>
      </c>
      <c r="K1869" t="s">
        <v>2207</v>
      </c>
      <c r="L1869" t="str">
        <f>IF(performance_data[[#This Row],[return_percentage]]&gt;=performance_data[[#This Row],[benchmark_return]],"Higher","Lower")</f>
        <v>Lower</v>
      </c>
      <c r="M1869" s="14">
        <f xml:space="preserve"> _xlfn.MAXIFS(performance_data[date],performance_data[portfolio_id],performance_data[[#This Row],[portfolio_id]])</f>
        <v>45557</v>
      </c>
      <c r="N1869" s="14">
        <f xml:space="preserve"> _xlfn.MINIFS(performance_data[date],performance_data[portfolio_id],performance_data[[#This Row],[portfolio_id]])</f>
        <v>44868</v>
      </c>
      <c r="O1869" s="15">
        <f>_xlfn.MAXIFS(performance_data[portfolio_value],performance_data[portfolio_id],performance_data[[#This Row],[portfolio_id]],performance_data[date],performance_data[[#This Row],[latest_date]])</f>
        <v>126286.02</v>
      </c>
      <c r="P1869" s="15">
        <f>_xlfn.MAXIFS(performance_data[portfolio_value],performance_data[portfolio_id],performance_data[[#This Row],[portfolio_id]],performance_data[date],performance_data[[#This Row],[starting_date]])</f>
        <v>203480.37</v>
      </c>
      <c r="Q1869" s="15">
        <f>performance_data[[#This Row],[latest_value]]-performance_data[[#This Row],[starting_value]]</f>
        <v>-77194.349999999991</v>
      </c>
      <c r="R1869" s="15">
        <f>performance_data[[#This Row],[net_inflows]]-performance_data[[#This Row],[net_outflows]]</f>
        <v>-1657.1999999999998</v>
      </c>
      <c r="S1869" s="15" t="str">
        <f>IF(performance_data[[#This Row],[net_inflows]]&gt;AVERAGE(performance_data[net_inflows]),"High","Low")</f>
        <v>Low</v>
      </c>
      <c r="T1869" s="15">
        <f>AVERAGEIF(performance_data[inflow_flag],performance_data[[#This Row],[inflow_flag]],performance_data[return_percentage])</f>
        <v>5.0457846277021572</v>
      </c>
      <c r="U1869" s="17">
        <f>IF(performance_data[[#This Row],[return_percentage]]&lt;performance_data[[#This Row],[benchmark_return]],1,0)</f>
        <v>1</v>
      </c>
      <c r="V1869" s="17">
        <f>COUNTIFS(performance_data[portfolio_id],performance_data[[#This Row],[portfolio_id]])</f>
        <v>38</v>
      </c>
      <c r="W1869" s="17">
        <f>COUNTIFS(performance_data[portfolio_id],performance_data[[#This Row],[portfolio_id]],
          performance_data[return_flag],1)</f>
        <v>20</v>
      </c>
      <c r="X1869" s="15">
        <f>performance_data[[#This Row],[underperform_flag_count]]/performance_data[[#This Row],[totalportfoliocount]]</f>
        <v>0.52631578947368418</v>
      </c>
    </row>
    <row r="1870" spans="1:24" x14ac:dyDescent="0.3">
      <c r="A1870">
        <v>4355</v>
      </c>
      <c r="B1870" s="1">
        <v>44951</v>
      </c>
      <c r="C1870">
        <v>374936.47</v>
      </c>
      <c r="D1870">
        <v>-3.42</v>
      </c>
      <c r="E1870">
        <v>-3.62</v>
      </c>
      <c r="F1870">
        <v>7491.32</v>
      </c>
      <c r="G1870">
        <v>19932.080000000002</v>
      </c>
      <c r="H1870" t="s">
        <v>2213</v>
      </c>
      <c r="I1870" t="s">
        <v>2206</v>
      </c>
      <c r="J1870">
        <v>1</v>
      </c>
      <c r="K1870" t="s">
        <v>2207</v>
      </c>
      <c r="L1870" t="str">
        <f>IF(performance_data[[#This Row],[return_percentage]]&gt;=performance_data[[#This Row],[benchmark_return]],"Higher","Lower")</f>
        <v>Higher</v>
      </c>
      <c r="M1870" s="14">
        <f xml:space="preserve"> _xlfn.MAXIFS(performance_data[date],performance_data[portfolio_id],performance_data[[#This Row],[portfolio_id]])</f>
        <v>45557</v>
      </c>
      <c r="N1870" s="14">
        <f xml:space="preserve"> _xlfn.MINIFS(performance_data[date],performance_data[portfolio_id],performance_data[[#This Row],[portfolio_id]])</f>
        <v>44868</v>
      </c>
      <c r="O1870" s="15">
        <f>_xlfn.MAXIFS(performance_data[portfolio_value],performance_data[portfolio_id],performance_data[[#This Row],[portfolio_id]],performance_data[date],performance_data[[#This Row],[latest_date]])</f>
        <v>126286.02</v>
      </c>
      <c r="P1870" s="15">
        <f>_xlfn.MAXIFS(performance_data[portfolio_value],performance_data[portfolio_id],performance_data[[#This Row],[portfolio_id]],performance_data[date],performance_data[[#This Row],[starting_date]])</f>
        <v>203480.37</v>
      </c>
      <c r="Q1870" s="15">
        <f>performance_data[[#This Row],[latest_value]]-performance_data[[#This Row],[starting_value]]</f>
        <v>-77194.349999999991</v>
      </c>
      <c r="R1870" s="15">
        <f>performance_data[[#This Row],[net_inflows]]-performance_data[[#This Row],[net_outflows]]</f>
        <v>-12440.760000000002</v>
      </c>
      <c r="S1870" s="15" t="str">
        <f>IF(performance_data[[#This Row],[net_inflows]]&gt;AVERAGE(performance_data[net_inflows]),"High","Low")</f>
        <v>Low</v>
      </c>
      <c r="T1870" s="15">
        <f>AVERAGEIF(performance_data[inflow_flag],performance_data[[#This Row],[inflow_flag]],performance_data[return_percentage])</f>
        <v>5.0457846277021572</v>
      </c>
      <c r="U1870" s="17">
        <f>IF(performance_data[[#This Row],[return_percentage]]&lt;performance_data[[#This Row],[benchmark_return]],1,0)</f>
        <v>0</v>
      </c>
      <c r="V1870" s="17">
        <f>COUNTIFS(performance_data[portfolio_id],performance_data[[#This Row],[portfolio_id]])</f>
        <v>38</v>
      </c>
      <c r="W1870" s="17">
        <f>COUNTIFS(performance_data[portfolio_id],performance_data[[#This Row],[portfolio_id]],
          performance_data[return_flag],1)</f>
        <v>20</v>
      </c>
      <c r="X1870" s="15">
        <f>performance_data[[#This Row],[underperform_flag_count]]/performance_data[[#This Row],[totalportfoliocount]]</f>
        <v>0.52631578947368418</v>
      </c>
    </row>
    <row r="1871" spans="1:24" x14ac:dyDescent="0.3">
      <c r="A1871">
        <v>4355</v>
      </c>
      <c r="B1871" s="1">
        <v>45430</v>
      </c>
      <c r="C1871">
        <v>54343.92</v>
      </c>
      <c r="D1871">
        <v>-2.59</v>
      </c>
      <c r="E1871">
        <v>-2.62</v>
      </c>
      <c r="F1871">
        <v>4362.47</v>
      </c>
      <c r="G1871">
        <v>11819.75</v>
      </c>
      <c r="H1871" t="s">
        <v>2205</v>
      </c>
      <c r="I1871" t="s">
        <v>2211</v>
      </c>
      <c r="J1871">
        <v>5</v>
      </c>
      <c r="K1871" t="s">
        <v>2223</v>
      </c>
      <c r="L1871" t="str">
        <f>IF(performance_data[[#This Row],[return_percentage]]&gt;=performance_data[[#This Row],[benchmark_return]],"Higher","Lower")</f>
        <v>Higher</v>
      </c>
      <c r="M1871" s="14">
        <f xml:space="preserve"> _xlfn.MAXIFS(performance_data[date],performance_data[portfolio_id],performance_data[[#This Row],[portfolio_id]])</f>
        <v>45557</v>
      </c>
      <c r="N1871" s="14">
        <f xml:space="preserve"> _xlfn.MINIFS(performance_data[date],performance_data[portfolio_id],performance_data[[#This Row],[portfolio_id]])</f>
        <v>44868</v>
      </c>
      <c r="O1871" s="15">
        <f>_xlfn.MAXIFS(performance_data[portfolio_value],performance_data[portfolio_id],performance_data[[#This Row],[portfolio_id]],performance_data[date],performance_data[[#This Row],[latest_date]])</f>
        <v>126286.02</v>
      </c>
      <c r="P1871" s="15">
        <f>_xlfn.MAXIFS(performance_data[portfolio_value],performance_data[portfolio_id],performance_data[[#This Row],[portfolio_id]],performance_data[date],performance_data[[#This Row],[starting_date]])</f>
        <v>203480.37</v>
      </c>
      <c r="Q1871" s="15">
        <f>performance_data[[#This Row],[latest_value]]-performance_data[[#This Row],[starting_value]]</f>
        <v>-77194.349999999991</v>
      </c>
      <c r="R1871" s="15">
        <f>performance_data[[#This Row],[net_inflows]]-performance_data[[#This Row],[net_outflows]]</f>
        <v>-7457.28</v>
      </c>
      <c r="S1871" s="15" t="str">
        <f>IF(performance_data[[#This Row],[net_inflows]]&gt;AVERAGE(performance_data[net_inflows]),"High","Low")</f>
        <v>Low</v>
      </c>
      <c r="T1871" s="15">
        <f>AVERAGEIF(performance_data[inflow_flag],performance_data[[#This Row],[inflow_flag]],performance_data[return_percentage])</f>
        <v>5.0457846277021572</v>
      </c>
      <c r="U1871" s="17">
        <f>IF(performance_data[[#This Row],[return_percentage]]&lt;performance_data[[#This Row],[benchmark_return]],1,0)</f>
        <v>0</v>
      </c>
      <c r="V1871" s="17">
        <f>COUNTIFS(performance_data[portfolio_id],performance_data[[#This Row],[portfolio_id]])</f>
        <v>38</v>
      </c>
      <c r="W1871" s="17">
        <f>COUNTIFS(performance_data[portfolio_id],performance_data[[#This Row],[portfolio_id]],
          performance_data[return_flag],1)</f>
        <v>20</v>
      </c>
      <c r="X1871" s="15">
        <f>performance_data[[#This Row],[underperform_flag_count]]/performance_data[[#This Row],[totalportfoliocount]]</f>
        <v>0.52631578947368418</v>
      </c>
    </row>
    <row r="1872" spans="1:24" x14ac:dyDescent="0.3">
      <c r="A1872">
        <v>4355</v>
      </c>
      <c r="B1872" s="1">
        <v>45557</v>
      </c>
      <c r="C1872">
        <v>126286.02</v>
      </c>
      <c r="D1872">
        <v>3.59</v>
      </c>
      <c r="E1872">
        <v>3.51</v>
      </c>
      <c r="F1872">
        <v>14715</v>
      </c>
      <c r="G1872">
        <v>3373.81</v>
      </c>
      <c r="H1872" t="s">
        <v>2205</v>
      </c>
      <c r="I1872" t="s">
        <v>2209</v>
      </c>
      <c r="J1872">
        <v>9</v>
      </c>
      <c r="K1872" t="s">
        <v>2221</v>
      </c>
      <c r="L1872" t="str">
        <f>IF(performance_data[[#This Row],[return_percentage]]&gt;=performance_data[[#This Row],[benchmark_return]],"Higher","Lower")</f>
        <v>Higher</v>
      </c>
      <c r="M1872" s="14">
        <f xml:space="preserve"> _xlfn.MAXIFS(performance_data[date],performance_data[portfolio_id],performance_data[[#This Row],[portfolio_id]])</f>
        <v>45557</v>
      </c>
      <c r="N1872" s="14">
        <f xml:space="preserve"> _xlfn.MINIFS(performance_data[date],performance_data[portfolio_id],performance_data[[#This Row],[portfolio_id]])</f>
        <v>44868</v>
      </c>
      <c r="O1872" s="15">
        <f>_xlfn.MAXIFS(performance_data[portfolio_value],performance_data[portfolio_id],performance_data[[#This Row],[portfolio_id]],performance_data[date],performance_data[[#This Row],[latest_date]])</f>
        <v>126286.02</v>
      </c>
      <c r="P1872" s="15">
        <f>_xlfn.MAXIFS(performance_data[portfolio_value],performance_data[portfolio_id],performance_data[[#This Row],[portfolio_id]],performance_data[date],performance_data[[#This Row],[starting_date]])</f>
        <v>203480.37</v>
      </c>
      <c r="Q1872" s="15">
        <f>performance_data[[#This Row],[latest_value]]-performance_data[[#This Row],[starting_value]]</f>
        <v>-77194.349999999991</v>
      </c>
      <c r="R1872" s="15">
        <f>performance_data[[#This Row],[net_inflows]]-performance_data[[#This Row],[net_outflows]]</f>
        <v>11341.19</v>
      </c>
      <c r="S1872" s="15" t="str">
        <f>IF(performance_data[[#This Row],[net_inflows]]&gt;AVERAGE(performance_data[net_inflows]),"High","Low")</f>
        <v>High</v>
      </c>
      <c r="T1872" s="15">
        <f>AVERAGEIF(performance_data[inflow_flag],performance_data[[#This Row],[inflow_flag]],performance_data[return_percentage])</f>
        <v>4.8467905675459724</v>
      </c>
      <c r="U1872" s="17">
        <f>IF(performance_data[[#This Row],[return_percentage]]&lt;performance_data[[#This Row],[benchmark_return]],1,0)</f>
        <v>0</v>
      </c>
      <c r="V1872" s="17">
        <f>COUNTIFS(performance_data[portfolio_id],performance_data[[#This Row],[portfolio_id]])</f>
        <v>38</v>
      </c>
      <c r="W1872" s="17">
        <f>COUNTIFS(performance_data[portfolio_id],performance_data[[#This Row],[portfolio_id]],
          performance_data[return_flag],1)</f>
        <v>20</v>
      </c>
      <c r="X1872" s="15">
        <f>performance_data[[#This Row],[underperform_flag_count]]/performance_data[[#This Row],[totalportfoliocount]]</f>
        <v>0.52631578947368418</v>
      </c>
    </row>
    <row r="1873" spans="1:24" x14ac:dyDescent="0.3">
      <c r="A1873">
        <v>4355</v>
      </c>
      <c r="B1873" s="1">
        <v>45261</v>
      </c>
      <c r="C1873">
        <v>194486.24</v>
      </c>
      <c r="D1873">
        <v>12.26</v>
      </c>
      <c r="E1873">
        <v>10.64</v>
      </c>
      <c r="F1873">
        <v>15736.68</v>
      </c>
      <c r="G1873">
        <v>19991.439999999999</v>
      </c>
      <c r="H1873" t="s">
        <v>2213</v>
      </c>
      <c r="I1873" t="s">
        <v>2217</v>
      </c>
      <c r="J1873">
        <v>12</v>
      </c>
      <c r="K1873" t="s">
        <v>2218</v>
      </c>
      <c r="L1873" t="str">
        <f>IF(performance_data[[#This Row],[return_percentage]]&gt;=performance_data[[#This Row],[benchmark_return]],"Higher","Lower")</f>
        <v>Higher</v>
      </c>
      <c r="M1873" s="14">
        <f xml:space="preserve"> _xlfn.MAXIFS(performance_data[date],performance_data[portfolio_id],performance_data[[#This Row],[portfolio_id]])</f>
        <v>45557</v>
      </c>
      <c r="N1873" s="14">
        <f xml:space="preserve"> _xlfn.MINIFS(performance_data[date],performance_data[portfolio_id],performance_data[[#This Row],[portfolio_id]])</f>
        <v>44868</v>
      </c>
      <c r="O1873" s="15">
        <f>_xlfn.MAXIFS(performance_data[portfolio_value],performance_data[portfolio_id],performance_data[[#This Row],[portfolio_id]],performance_data[date],performance_data[[#This Row],[latest_date]])</f>
        <v>126286.02</v>
      </c>
      <c r="P1873" s="15">
        <f>_xlfn.MAXIFS(performance_data[portfolio_value],performance_data[portfolio_id],performance_data[[#This Row],[portfolio_id]],performance_data[date],performance_data[[#This Row],[starting_date]])</f>
        <v>203480.37</v>
      </c>
      <c r="Q1873" s="15">
        <f>performance_data[[#This Row],[latest_value]]-performance_data[[#This Row],[starting_value]]</f>
        <v>-77194.349999999991</v>
      </c>
      <c r="R1873" s="15">
        <f>performance_data[[#This Row],[net_inflows]]-performance_data[[#This Row],[net_outflows]]</f>
        <v>-4254.7599999999984</v>
      </c>
      <c r="S1873" s="15" t="str">
        <f>IF(performance_data[[#This Row],[net_inflows]]&gt;AVERAGE(performance_data[net_inflows]),"High","Low")</f>
        <v>High</v>
      </c>
      <c r="T1873" s="15">
        <f>AVERAGEIF(performance_data[inflow_flag],performance_data[[#This Row],[inflow_flag]],performance_data[return_percentage])</f>
        <v>4.8467905675459724</v>
      </c>
      <c r="U1873" s="17">
        <f>IF(performance_data[[#This Row],[return_percentage]]&lt;performance_data[[#This Row],[benchmark_return]],1,0)</f>
        <v>0</v>
      </c>
      <c r="V1873" s="17">
        <f>COUNTIFS(performance_data[portfolio_id],performance_data[[#This Row],[portfolio_id]])</f>
        <v>38</v>
      </c>
      <c r="W1873" s="17">
        <f>COUNTIFS(performance_data[portfolio_id],performance_data[[#This Row],[portfolio_id]],
          performance_data[return_flag],1)</f>
        <v>20</v>
      </c>
      <c r="X1873" s="15">
        <f>performance_data[[#This Row],[underperform_flag_count]]/performance_data[[#This Row],[totalportfoliocount]]</f>
        <v>0.52631578947368418</v>
      </c>
    </row>
    <row r="1874" spans="1:24" x14ac:dyDescent="0.3">
      <c r="A1874">
        <v>4355</v>
      </c>
      <c r="B1874" s="1">
        <v>45509</v>
      </c>
      <c r="C1874">
        <v>89964.15</v>
      </c>
      <c r="D1874">
        <v>15.89</v>
      </c>
      <c r="E1874">
        <v>16.600000000000001</v>
      </c>
      <c r="F1874">
        <v>17532.66</v>
      </c>
      <c r="G1874">
        <v>13619.23</v>
      </c>
      <c r="H1874" t="s">
        <v>2205</v>
      </c>
      <c r="I1874" t="s">
        <v>2209</v>
      </c>
      <c r="J1874">
        <v>8</v>
      </c>
      <c r="K1874" t="s">
        <v>2214</v>
      </c>
      <c r="L1874" t="str">
        <f>IF(performance_data[[#This Row],[return_percentage]]&gt;=performance_data[[#This Row],[benchmark_return]],"Higher","Lower")</f>
        <v>Lower</v>
      </c>
      <c r="M1874" s="14">
        <f xml:space="preserve"> _xlfn.MAXIFS(performance_data[date],performance_data[portfolio_id],performance_data[[#This Row],[portfolio_id]])</f>
        <v>45557</v>
      </c>
      <c r="N1874" s="14">
        <f xml:space="preserve"> _xlfn.MINIFS(performance_data[date],performance_data[portfolio_id],performance_data[[#This Row],[portfolio_id]])</f>
        <v>44868</v>
      </c>
      <c r="O1874" s="15">
        <f>_xlfn.MAXIFS(performance_data[portfolio_value],performance_data[portfolio_id],performance_data[[#This Row],[portfolio_id]],performance_data[date],performance_data[[#This Row],[latest_date]])</f>
        <v>126286.02</v>
      </c>
      <c r="P1874" s="15">
        <f>_xlfn.MAXIFS(performance_data[portfolio_value],performance_data[portfolio_id],performance_data[[#This Row],[portfolio_id]],performance_data[date],performance_data[[#This Row],[starting_date]])</f>
        <v>203480.37</v>
      </c>
      <c r="Q1874" s="15">
        <f>performance_data[[#This Row],[latest_value]]-performance_data[[#This Row],[starting_value]]</f>
        <v>-77194.349999999991</v>
      </c>
      <c r="R1874" s="15">
        <f>performance_data[[#This Row],[net_inflows]]-performance_data[[#This Row],[net_outflows]]</f>
        <v>3913.4300000000003</v>
      </c>
      <c r="S1874" s="15" t="str">
        <f>IF(performance_data[[#This Row],[net_inflows]]&gt;AVERAGE(performance_data[net_inflows]),"High","Low")</f>
        <v>High</v>
      </c>
      <c r="T1874" s="15">
        <f>AVERAGEIF(performance_data[inflow_flag],performance_data[[#This Row],[inflow_flag]],performance_data[return_percentage])</f>
        <v>4.8467905675459724</v>
      </c>
      <c r="U1874" s="17">
        <f>IF(performance_data[[#This Row],[return_percentage]]&lt;performance_data[[#This Row],[benchmark_return]],1,0)</f>
        <v>1</v>
      </c>
      <c r="V1874" s="17">
        <f>COUNTIFS(performance_data[portfolio_id],performance_data[[#This Row],[portfolio_id]])</f>
        <v>38</v>
      </c>
      <c r="W1874" s="17">
        <f>COUNTIFS(performance_data[portfolio_id],performance_data[[#This Row],[portfolio_id]],
          performance_data[return_flag],1)</f>
        <v>20</v>
      </c>
      <c r="X1874" s="15">
        <f>performance_data[[#This Row],[underperform_flag_count]]/performance_data[[#This Row],[totalportfoliocount]]</f>
        <v>0.52631578947368418</v>
      </c>
    </row>
    <row r="1875" spans="1:24" x14ac:dyDescent="0.3">
      <c r="A1875">
        <v>4355</v>
      </c>
      <c r="B1875" s="1">
        <v>44872</v>
      </c>
      <c r="C1875">
        <v>274657.89</v>
      </c>
      <c r="D1875">
        <v>-8.8000000000000007</v>
      </c>
      <c r="E1875">
        <v>-7.71</v>
      </c>
      <c r="F1875">
        <v>4399.08</v>
      </c>
      <c r="G1875">
        <v>11130.97</v>
      </c>
      <c r="H1875" t="s">
        <v>2220</v>
      </c>
      <c r="I1875" t="s">
        <v>2217</v>
      </c>
      <c r="J1875">
        <v>11</v>
      </c>
      <c r="K1875" t="s">
        <v>2219</v>
      </c>
      <c r="L1875" t="str">
        <f>IF(performance_data[[#This Row],[return_percentage]]&gt;=performance_data[[#This Row],[benchmark_return]],"Higher","Lower")</f>
        <v>Lower</v>
      </c>
      <c r="M1875" s="14">
        <f xml:space="preserve"> _xlfn.MAXIFS(performance_data[date],performance_data[portfolio_id],performance_data[[#This Row],[portfolio_id]])</f>
        <v>45557</v>
      </c>
      <c r="N1875" s="14">
        <f xml:space="preserve"> _xlfn.MINIFS(performance_data[date],performance_data[portfolio_id],performance_data[[#This Row],[portfolio_id]])</f>
        <v>44868</v>
      </c>
      <c r="O1875" s="15">
        <f>_xlfn.MAXIFS(performance_data[portfolio_value],performance_data[portfolio_id],performance_data[[#This Row],[portfolio_id]],performance_data[date],performance_data[[#This Row],[latest_date]])</f>
        <v>126286.02</v>
      </c>
      <c r="P1875" s="15">
        <f>_xlfn.MAXIFS(performance_data[portfolio_value],performance_data[portfolio_id],performance_data[[#This Row],[portfolio_id]],performance_data[date],performance_data[[#This Row],[starting_date]])</f>
        <v>203480.37</v>
      </c>
      <c r="Q1875" s="15">
        <f>performance_data[[#This Row],[latest_value]]-performance_data[[#This Row],[starting_value]]</f>
        <v>-77194.349999999991</v>
      </c>
      <c r="R1875" s="15">
        <f>performance_data[[#This Row],[net_inflows]]-performance_data[[#This Row],[net_outflows]]</f>
        <v>-6731.8899999999994</v>
      </c>
      <c r="S1875" s="15" t="str">
        <f>IF(performance_data[[#This Row],[net_inflows]]&gt;AVERAGE(performance_data[net_inflows]),"High","Low")</f>
        <v>Low</v>
      </c>
      <c r="T1875" s="15">
        <f>AVERAGEIF(performance_data[inflow_flag],performance_data[[#This Row],[inflow_flag]],performance_data[return_percentage])</f>
        <v>5.0457846277021572</v>
      </c>
      <c r="U1875" s="17">
        <f>IF(performance_data[[#This Row],[return_percentage]]&lt;performance_data[[#This Row],[benchmark_return]],1,0)</f>
        <v>1</v>
      </c>
      <c r="V1875" s="17">
        <f>COUNTIFS(performance_data[portfolio_id],performance_data[[#This Row],[portfolio_id]])</f>
        <v>38</v>
      </c>
      <c r="W1875" s="17">
        <f>COUNTIFS(performance_data[portfolio_id],performance_data[[#This Row],[portfolio_id]],
          performance_data[return_flag],1)</f>
        <v>20</v>
      </c>
      <c r="X1875" s="15">
        <f>performance_data[[#This Row],[underperform_flag_count]]/performance_data[[#This Row],[totalportfoliocount]]</f>
        <v>0.52631578947368418</v>
      </c>
    </row>
    <row r="1876" spans="1:24" x14ac:dyDescent="0.3">
      <c r="A1876">
        <v>4355</v>
      </c>
      <c r="B1876" s="1">
        <v>45511</v>
      </c>
      <c r="C1876">
        <v>17905.54</v>
      </c>
      <c r="D1876">
        <v>3.53</v>
      </c>
      <c r="E1876">
        <v>3.68</v>
      </c>
      <c r="F1876">
        <v>8287.65</v>
      </c>
      <c r="G1876">
        <v>13730.84</v>
      </c>
      <c r="H1876" t="s">
        <v>2205</v>
      </c>
      <c r="I1876" t="s">
        <v>2209</v>
      </c>
      <c r="J1876">
        <v>8</v>
      </c>
      <c r="K1876" t="s">
        <v>2214</v>
      </c>
      <c r="L1876" t="str">
        <f>IF(performance_data[[#This Row],[return_percentage]]&gt;=performance_data[[#This Row],[benchmark_return]],"Higher","Lower")</f>
        <v>Lower</v>
      </c>
      <c r="M1876" s="14">
        <f xml:space="preserve"> _xlfn.MAXIFS(performance_data[date],performance_data[portfolio_id],performance_data[[#This Row],[portfolio_id]])</f>
        <v>45557</v>
      </c>
      <c r="N1876" s="14">
        <f xml:space="preserve"> _xlfn.MINIFS(performance_data[date],performance_data[portfolio_id],performance_data[[#This Row],[portfolio_id]])</f>
        <v>44868</v>
      </c>
      <c r="O1876" s="15">
        <f>_xlfn.MAXIFS(performance_data[portfolio_value],performance_data[portfolio_id],performance_data[[#This Row],[portfolio_id]],performance_data[date],performance_data[[#This Row],[latest_date]])</f>
        <v>126286.02</v>
      </c>
      <c r="P1876" s="15">
        <f>_xlfn.MAXIFS(performance_data[portfolio_value],performance_data[portfolio_id],performance_data[[#This Row],[portfolio_id]],performance_data[date],performance_data[[#This Row],[starting_date]])</f>
        <v>203480.37</v>
      </c>
      <c r="Q1876" s="15">
        <f>performance_data[[#This Row],[latest_value]]-performance_data[[#This Row],[starting_value]]</f>
        <v>-77194.349999999991</v>
      </c>
      <c r="R1876" s="15">
        <f>performance_data[[#This Row],[net_inflows]]-performance_data[[#This Row],[net_outflows]]</f>
        <v>-5443.1900000000005</v>
      </c>
      <c r="S1876" s="15" t="str">
        <f>IF(performance_data[[#This Row],[net_inflows]]&gt;AVERAGE(performance_data[net_inflows]),"High","Low")</f>
        <v>Low</v>
      </c>
      <c r="T1876" s="15">
        <f>AVERAGEIF(performance_data[inflow_flag],performance_data[[#This Row],[inflow_flag]],performance_data[return_percentage])</f>
        <v>5.0457846277021572</v>
      </c>
      <c r="U1876" s="17">
        <f>IF(performance_data[[#This Row],[return_percentage]]&lt;performance_data[[#This Row],[benchmark_return]],1,0)</f>
        <v>1</v>
      </c>
      <c r="V1876" s="17">
        <f>COUNTIFS(performance_data[portfolio_id],performance_data[[#This Row],[portfolio_id]])</f>
        <v>38</v>
      </c>
      <c r="W1876" s="17">
        <f>COUNTIFS(performance_data[portfolio_id],performance_data[[#This Row],[portfolio_id]],
          performance_data[return_flag],1)</f>
        <v>20</v>
      </c>
      <c r="X1876" s="15">
        <f>performance_data[[#This Row],[underperform_flag_count]]/performance_data[[#This Row],[totalportfoliocount]]</f>
        <v>0.52631578947368418</v>
      </c>
    </row>
    <row r="1877" spans="1:24" x14ac:dyDescent="0.3">
      <c r="A1877">
        <v>4355</v>
      </c>
      <c r="B1877" s="1">
        <v>44934</v>
      </c>
      <c r="C1877">
        <v>305349.37</v>
      </c>
      <c r="D1877">
        <v>-2.92</v>
      </c>
      <c r="E1877">
        <v>-3.3</v>
      </c>
      <c r="F1877">
        <v>6840.39</v>
      </c>
      <c r="G1877">
        <v>5272.52</v>
      </c>
      <c r="H1877" t="s">
        <v>2213</v>
      </c>
      <c r="I1877" t="s">
        <v>2206</v>
      </c>
      <c r="J1877">
        <v>1</v>
      </c>
      <c r="K1877" t="s">
        <v>2207</v>
      </c>
      <c r="L1877" t="str">
        <f>IF(performance_data[[#This Row],[return_percentage]]&gt;=performance_data[[#This Row],[benchmark_return]],"Higher","Lower")</f>
        <v>Higher</v>
      </c>
      <c r="M1877" s="14">
        <f xml:space="preserve"> _xlfn.MAXIFS(performance_data[date],performance_data[portfolio_id],performance_data[[#This Row],[portfolio_id]])</f>
        <v>45557</v>
      </c>
      <c r="N1877" s="14">
        <f xml:space="preserve"> _xlfn.MINIFS(performance_data[date],performance_data[portfolio_id],performance_data[[#This Row],[portfolio_id]])</f>
        <v>44868</v>
      </c>
      <c r="O1877" s="15">
        <f>_xlfn.MAXIFS(performance_data[portfolio_value],performance_data[portfolio_id],performance_data[[#This Row],[portfolio_id]],performance_data[date],performance_data[[#This Row],[latest_date]])</f>
        <v>126286.02</v>
      </c>
      <c r="P1877" s="15">
        <f>_xlfn.MAXIFS(performance_data[portfolio_value],performance_data[portfolio_id],performance_data[[#This Row],[portfolio_id]],performance_data[date],performance_data[[#This Row],[starting_date]])</f>
        <v>203480.37</v>
      </c>
      <c r="Q1877" s="15">
        <f>performance_data[[#This Row],[latest_value]]-performance_data[[#This Row],[starting_value]]</f>
        <v>-77194.349999999991</v>
      </c>
      <c r="R1877" s="15">
        <f>performance_data[[#This Row],[net_inflows]]-performance_data[[#This Row],[net_outflows]]</f>
        <v>1567.87</v>
      </c>
      <c r="S1877" s="15" t="str">
        <f>IF(performance_data[[#This Row],[net_inflows]]&gt;AVERAGE(performance_data[net_inflows]),"High","Low")</f>
        <v>Low</v>
      </c>
      <c r="T1877" s="15">
        <f>AVERAGEIF(performance_data[inflow_flag],performance_data[[#This Row],[inflow_flag]],performance_data[return_percentage])</f>
        <v>5.0457846277021572</v>
      </c>
      <c r="U1877" s="17">
        <f>IF(performance_data[[#This Row],[return_percentage]]&lt;performance_data[[#This Row],[benchmark_return]],1,0)</f>
        <v>0</v>
      </c>
      <c r="V1877" s="17">
        <f>COUNTIFS(performance_data[portfolio_id],performance_data[[#This Row],[portfolio_id]])</f>
        <v>38</v>
      </c>
      <c r="W1877" s="17">
        <f>COUNTIFS(performance_data[portfolio_id],performance_data[[#This Row],[portfolio_id]],
          performance_data[return_flag],1)</f>
        <v>20</v>
      </c>
      <c r="X1877" s="15">
        <f>performance_data[[#This Row],[underperform_flag_count]]/performance_data[[#This Row],[totalportfoliocount]]</f>
        <v>0.52631578947368418</v>
      </c>
    </row>
    <row r="1878" spans="1:24" x14ac:dyDescent="0.3">
      <c r="A1878">
        <v>4355</v>
      </c>
      <c r="B1878" s="1">
        <v>45312</v>
      </c>
      <c r="C1878">
        <v>89096.639999999999</v>
      </c>
      <c r="D1878">
        <v>4.63</v>
      </c>
      <c r="E1878">
        <v>4.2699999999999996</v>
      </c>
      <c r="F1878">
        <v>15375.02</v>
      </c>
      <c r="G1878">
        <v>13042.77</v>
      </c>
      <c r="H1878" t="s">
        <v>2205</v>
      </c>
      <c r="I1878" t="s">
        <v>2206</v>
      </c>
      <c r="J1878">
        <v>1</v>
      </c>
      <c r="K1878" t="s">
        <v>2207</v>
      </c>
      <c r="L1878" t="str">
        <f>IF(performance_data[[#This Row],[return_percentage]]&gt;=performance_data[[#This Row],[benchmark_return]],"Higher","Lower")</f>
        <v>Higher</v>
      </c>
      <c r="M1878" s="14">
        <f xml:space="preserve"> _xlfn.MAXIFS(performance_data[date],performance_data[portfolio_id],performance_data[[#This Row],[portfolio_id]])</f>
        <v>45557</v>
      </c>
      <c r="N1878" s="14">
        <f xml:space="preserve"> _xlfn.MINIFS(performance_data[date],performance_data[portfolio_id],performance_data[[#This Row],[portfolio_id]])</f>
        <v>44868</v>
      </c>
      <c r="O1878" s="15">
        <f>_xlfn.MAXIFS(performance_data[portfolio_value],performance_data[portfolio_id],performance_data[[#This Row],[portfolio_id]],performance_data[date],performance_data[[#This Row],[latest_date]])</f>
        <v>126286.02</v>
      </c>
      <c r="P1878" s="15">
        <f>_xlfn.MAXIFS(performance_data[portfolio_value],performance_data[portfolio_id],performance_data[[#This Row],[portfolio_id]],performance_data[date],performance_data[[#This Row],[starting_date]])</f>
        <v>203480.37</v>
      </c>
      <c r="Q1878" s="15">
        <f>performance_data[[#This Row],[latest_value]]-performance_data[[#This Row],[starting_value]]</f>
        <v>-77194.349999999991</v>
      </c>
      <c r="R1878" s="15">
        <f>performance_data[[#This Row],[net_inflows]]-performance_data[[#This Row],[net_outflows]]</f>
        <v>2332.25</v>
      </c>
      <c r="S1878" s="15" t="str">
        <f>IF(performance_data[[#This Row],[net_inflows]]&gt;AVERAGE(performance_data[net_inflows]),"High","Low")</f>
        <v>High</v>
      </c>
      <c r="T1878" s="15">
        <f>AVERAGEIF(performance_data[inflow_flag],performance_data[[#This Row],[inflow_flag]],performance_data[return_percentage])</f>
        <v>4.8467905675459724</v>
      </c>
      <c r="U1878" s="17">
        <f>IF(performance_data[[#This Row],[return_percentage]]&lt;performance_data[[#This Row],[benchmark_return]],1,0)</f>
        <v>0</v>
      </c>
      <c r="V1878" s="17">
        <f>COUNTIFS(performance_data[portfolio_id],performance_data[[#This Row],[portfolio_id]])</f>
        <v>38</v>
      </c>
      <c r="W1878" s="17">
        <f>COUNTIFS(performance_data[portfolio_id],performance_data[[#This Row],[portfolio_id]],
          performance_data[return_flag],1)</f>
        <v>20</v>
      </c>
      <c r="X1878" s="15">
        <f>performance_data[[#This Row],[underperform_flag_count]]/performance_data[[#This Row],[totalportfoliocount]]</f>
        <v>0.52631578947368418</v>
      </c>
    </row>
    <row r="1879" spans="1:24" x14ac:dyDescent="0.3">
      <c r="A1879">
        <v>4355</v>
      </c>
      <c r="B1879" s="1">
        <v>45260</v>
      </c>
      <c r="C1879">
        <v>469230.19</v>
      </c>
      <c r="D1879">
        <v>-2.29</v>
      </c>
      <c r="E1879">
        <v>-2.61</v>
      </c>
      <c r="F1879">
        <v>6041.41</v>
      </c>
      <c r="G1879">
        <v>2845.95</v>
      </c>
      <c r="H1879" t="s">
        <v>2213</v>
      </c>
      <c r="I1879" t="s">
        <v>2217</v>
      </c>
      <c r="J1879">
        <v>11</v>
      </c>
      <c r="K1879" t="s">
        <v>2219</v>
      </c>
      <c r="L1879" t="str">
        <f>IF(performance_data[[#This Row],[return_percentage]]&gt;=performance_data[[#This Row],[benchmark_return]],"Higher","Lower")</f>
        <v>Higher</v>
      </c>
      <c r="M1879" s="14">
        <f xml:space="preserve"> _xlfn.MAXIFS(performance_data[date],performance_data[portfolio_id],performance_data[[#This Row],[portfolio_id]])</f>
        <v>45557</v>
      </c>
      <c r="N1879" s="14">
        <f xml:space="preserve"> _xlfn.MINIFS(performance_data[date],performance_data[portfolio_id],performance_data[[#This Row],[portfolio_id]])</f>
        <v>44868</v>
      </c>
      <c r="O1879" s="15">
        <f>_xlfn.MAXIFS(performance_data[portfolio_value],performance_data[portfolio_id],performance_data[[#This Row],[portfolio_id]],performance_data[date],performance_data[[#This Row],[latest_date]])</f>
        <v>126286.02</v>
      </c>
      <c r="P1879" s="15">
        <f>_xlfn.MAXIFS(performance_data[portfolio_value],performance_data[portfolio_id],performance_data[[#This Row],[portfolio_id]],performance_data[date],performance_data[[#This Row],[starting_date]])</f>
        <v>203480.37</v>
      </c>
      <c r="Q1879" s="15">
        <f>performance_data[[#This Row],[latest_value]]-performance_data[[#This Row],[starting_value]]</f>
        <v>-77194.349999999991</v>
      </c>
      <c r="R1879" s="15">
        <f>performance_data[[#This Row],[net_inflows]]-performance_data[[#This Row],[net_outflows]]</f>
        <v>3195.46</v>
      </c>
      <c r="S1879" s="15" t="str">
        <f>IF(performance_data[[#This Row],[net_inflows]]&gt;AVERAGE(performance_data[net_inflows]),"High","Low")</f>
        <v>Low</v>
      </c>
      <c r="T1879" s="15">
        <f>AVERAGEIF(performance_data[inflow_flag],performance_data[[#This Row],[inflow_flag]],performance_data[return_percentage])</f>
        <v>5.0457846277021572</v>
      </c>
      <c r="U1879" s="17">
        <f>IF(performance_data[[#This Row],[return_percentage]]&lt;performance_data[[#This Row],[benchmark_return]],1,0)</f>
        <v>0</v>
      </c>
      <c r="V1879" s="17">
        <f>COUNTIFS(performance_data[portfolio_id],performance_data[[#This Row],[portfolio_id]])</f>
        <v>38</v>
      </c>
      <c r="W1879" s="17">
        <f>COUNTIFS(performance_data[portfolio_id],performance_data[[#This Row],[portfolio_id]],
          performance_data[return_flag],1)</f>
        <v>20</v>
      </c>
      <c r="X1879" s="15">
        <f>performance_data[[#This Row],[underperform_flag_count]]/performance_data[[#This Row],[totalportfoliocount]]</f>
        <v>0.52631578947368418</v>
      </c>
    </row>
    <row r="1880" spans="1:24" x14ac:dyDescent="0.3">
      <c r="A1880">
        <v>4355</v>
      </c>
      <c r="B1880" s="1">
        <v>45029</v>
      </c>
      <c r="C1880">
        <v>32264.91</v>
      </c>
      <c r="D1880">
        <v>-5.03</v>
      </c>
      <c r="E1880">
        <v>-5.14</v>
      </c>
      <c r="F1880">
        <v>13014.6</v>
      </c>
      <c r="G1880">
        <v>8021.72</v>
      </c>
      <c r="H1880" t="s">
        <v>2213</v>
      </c>
      <c r="I1880" t="s">
        <v>2211</v>
      </c>
      <c r="J1880">
        <v>4</v>
      </c>
      <c r="K1880" t="s">
        <v>2216</v>
      </c>
      <c r="L1880" t="str">
        <f>IF(performance_data[[#This Row],[return_percentage]]&gt;=performance_data[[#This Row],[benchmark_return]],"Higher","Lower")</f>
        <v>Higher</v>
      </c>
      <c r="M1880" s="14">
        <f xml:space="preserve"> _xlfn.MAXIFS(performance_data[date],performance_data[portfolio_id],performance_data[[#This Row],[portfolio_id]])</f>
        <v>45557</v>
      </c>
      <c r="N1880" s="14">
        <f xml:space="preserve"> _xlfn.MINIFS(performance_data[date],performance_data[portfolio_id],performance_data[[#This Row],[portfolio_id]])</f>
        <v>44868</v>
      </c>
      <c r="O1880" s="15">
        <f>_xlfn.MAXIFS(performance_data[portfolio_value],performance_data[portfolio_id],performance_data[[#This Row],[portfolio_id]],performance_data[date],performance_data[[#This Row],[latest_date]])</f>
        <v>126286.02</v>
      </c>
      <c r="P1880" s="15">
        <f>_xlfn.MAXIFS(performance_data[portfolio_value],performance_data[portfolio_id],performance_data[[#This Row],[portfolio_id]],performance_data[date],performance_data[[#This Row],[starting_date]])</f>
        <v>203480.37</v>
      </c>
      <c r="Q1880" s="15">
        <f>performance_data[[#This Row],[latest_value]]-performance_data[[#This Row],[starting_value]]</f>
        <v>-77194.349999999991</v>
      </c>
      <c r="R1880" s="15">
        <f>performance_data[[#This Row],[net_inflows]]-performance_data[[#This Row],[net_outflows]]</f>
        <v>4992.88</v>
      </c>
      <c r="S1880" s="15" t="str">
        <f>IF(performance_data[[#This Row],[net_inflows]]&gt;AVERAGE(performance_data[net_inflows]),"High","Low")</f>
        <v>High</v>
      </c>
      <c r="T1880" s="15">
        <f>AVERAGEIF(performance_data[inflow_flag],performance_data[[#This Row],[inflow_flag]],performance_data[return_percentage])</f>
        <v>4.8467905675459724</v>
      </c>
      <c r="U1880" s="17">
        <f>IF(performance_data[[#This Row],[return_percentage]]&lt;performance_data[[#This Row],[benchmark_return]],1,0)</f>
        <v>0</v>
      </c>
      <c r="V1880" s="17">
        <f>COUNTIFS(performance_data[portfolio_id],performance_data[[#This Row],[portfolio_id]])</f>
        <v>38</v>
      </c>
      <c r="W1880" s="17">
        <f>COUNTIFS(performance_data[portfolio_id],performance_data[[#This Row],[portfolio_id]],
          performance_data[return_flag],1)</f>
        <v>20</v>
      </c>
      <c r="X1880" s="15">
        <f>performance_data[[#This Row],[underperform_flag_count]]/performance_data[[#This Row],[totalportfoliocount]]</f>
        <v>0.52631578947368418</v>
      </c>
    </row>
    <row r="1881" spans="1:24" x14ac:dyDescent="0.3">
      <c r="A1881">
        <v>4355</v>
      </c>
      <c r="B1881" s="1">
        <v>45311</v>
      </c>
      <c r="C1881">
        <v>485000.08</v>
      </c>
      <c r="D1881">
        <v>1.36</v>
      </c>
      <c r="E1881">
        <v>1.57</v>
      </c>
      <c r="F1881">
        <v>2671.65</v>
      </c>
      <c r="G1881">
        <v>6343.34</v>
      </c>
      <c r="H1881" t="s">
        <v>2205</v>
      </c>
      <c r="I1881" t="s">
        <v>2206</v>
      </c>
      <c r="J1881">
        <v>1</v>
      </c>
      <c r="K1881" t="s">
        <v>2207</v>
      </c>
      <c r="L1881" t="str">
        <f>IF(performance_data[[#This Row],[return_percentage]]&gt;=performance_data[[#This Row],[benchmark_return]],"Higher","Lower")</f>
        <v>Lower</v>
      </c>
      <c r="M1881" s="14">
        <f xml:space="preserve"> _xlfn.MAXIFS(performance_data[date],performance_data[portfolio_id],performance_data[[#This Row],[portfolio_id]])</f>
        <v>45557</v>
      </c>
      <c r="N1881" s="14">
        <f xml:space="preserve"> _xlfn.MINIFS(performance_data[date],performance_data[portfolio_id],performance_data[[#This Row],[portfolio_id]])</f>
        <v>44868</v>
      </c>
      <c r="O1881" s="15">
        <f>_xlfn.MAXIFS(performance_data[portfolio_value],performance_data[portfolio_id],performance_data[[#This Row],[portfolio_id]],performance_data[date],performance_data[[#This Row],[latest_date]])</f>
        <v>126286.02</v>
      </c>
      <c r="P1881" s="15">
        <f>_xlfn.MAXIFS(performance_data[portfolio_value],performance_data[portfolio_id],performance_data[[#This Row],[portfolio_id]],performance_data[date],performance_data[[#This Row],[starting_date]])</f>
        <v>203480.37</v>
      </c>
      <c r="Q1881" s="15">
        <f>performance_data[[#This Row],[latest_value]]-performance_data[[#This Row],[starting_value]]</f>
        <v>-77194.349999999991</v>
      </c>
      <c r="R1881" s="15">
        <f>performance_data[[#This Row],[net_inflows]]-performance_data[[#This Row],[net_outflows]]</f>
        <v>-3671.69</v>
      </c>
      <c r="S1881" s="15" t="str">
        <f>IF(performance_data[[#This Row],[net_inflows]]&gt;AVERAGE(performance_data[net_inflows]),"High","Low")</f>
        <v>Low</v>
      </c>
      <c r="T1881" s="15">
        <f>AVERAGEIF(performance_data[inflow_flag],performance_data[[#This Row],[inflow_flag]],performance_data[return_percentage])</f>
        <v>5.0457846277021572</v>
      </c>
      <c r="U1881" s="17">
        <f>IF(performance_data[[#This Row],[return_percentage]]&lt;performance_data[[#This Row],[benchmark_return]],1,0)</f>
        <v>1</v>
      </c>
      <c r="V1881" s="17">
        <f>COUNTIFS(performance_data[portfolio_id],performance_data[[#This Row],[portfolio_id]])</f>
        <v>38</v>
      </c>
      <c r="W1881" s="17">
        <f>COUNTIFS(performance_data[portfolio_id],performance_data[[#This Row],[portfolio_id]],
          performance_data[return_flag],1)</f>
        <v>20</v>
      </c>
      <c r="X1881" s="15">
        <f>performance_data[[#This Row],[underperform_flag_count]]/performance_data[[#This Row],[totalportfoliocount]]</f>
        <v>0.52631578947368418</v>
      </c>
    </row>
    <row r="1882" spans="1:24" x14ac:dyDescent="0.3">
      <c r="A1882">
        <v>4355</v>
      </c>
      <c r="B1882" s="1">
        <v>45116</v>
      </c>
      <c r="C1882">
        <v>460431.38</v>
      </c>
      <c r="D1882">
        <v>2.1800000000000002</v>
      </c>
      <c r="E1882">
        <v>2.5</v>
      </c>
      <c r="F1882">
        <v>12100.52</v>
      </c>
      <c r="G1882">
        <v>5734.39</v>
      </c>
      <c r="H1882" t="s">
        <v>2213</v>
      </c>
      <c r="I1882" t="s">
        <v>2209</v>
      </c>
      <c r="J1882">
        <v>7</v>
      </c>
      <c r="K1882" t="s">
        <v>2210</v>
      </c>
      <c r="L1882" t="str">
        <f>IF(performance_data[[#This Row],[return_percentage]]&gt;=performance_data[[#This Row],[benchmark_return]],"Higher","Lower")</f>
        <v>Lower</v>
      </c>
      <c r="M1882" s="14">
        <f xml:space="preserve"> _xlfn.MAXIFS(performance_data[date],performance_data[portfolio_id],performance_data[[#This Row],[portfolio_id]])</f>
        <v>45557</v>
      </c>
      <c r="N1882" s="14">
        <f xml:space="preserve"> _xlfn.MINIFS(performance_data[date],performance_data[portfolio_id],performance_data[[#This Row],[portfolio_id]])</f>
        <v>44868</v>
      </c>
      <c r="O1882" s="15">
        <f>_xlfn.MAXIFS(performance_data[portfolio_value],performance_data[portfolio_id],performance_data[[#This Row],[portfolio_id]],performance_data[date],performance_data[[#This Row],[latest_date]])</f>
        <v>126286.02</v>
      </c>
      <c r="P1882" s="15">
        <f>_xlfn.MAXIFS(performance_data[portfolio_value],performance_data[portfolio_id],performance_data[[#This Row],[portfolio_id]],performance_data[date],performance_data[[#This Row],[starting_date]])</f>
        <v>203480.37</v>
      </c>
      <c r="Q1882" s="15">
        <f>performance_data[[#This Row],[latest_value]]-performance_data[[#This Row],[starting_value]]</f>
        <v>-77194.349999999991</v>
      </c>
      <c r="R1882" s="15">
        <f>performance_data[[#This Row],[net_inflows]]-performance_data[[#This Row],[net_outflows]]</f>
        <v>6366.13</v>
      </c>
      <c r="S1882" s="15" t="str">
        <f>IF(performance_data[[#This Row],[net_inflows]]&gt;AVERAGE(performance_data[net_inflows]),"High","Low")</f>
        <v>High</v>
      </c>
      <c r="T1882" s="15">
        <f>AVERAGEIF(performance_data[inflow_flag],performance_data[[#This Row],[inflow_flag]],performance_data[return_percentage])</f>
        <v>4.8467905675459724</v>
      </c>
      <c r="U1882" s="17">
        <f>IF(performance_data[[#This Row],[return_percentage]]&lt;performance_data[[#This Row],[benchmark_return]],1,0)</f>
        <v>1</v>
      </c>
      <c r="V1882" s="17">
        <f>COUNTIFS(performance_data[portfolio_id],performance_data[[#This Row],[portfolio_id]])</f>
        <v>38</v>
      </c>
      <c r="W1882" s="17">
        <f>COUNTIFS(performance_data[portfolio_id],performance_data[[#This Row],[portfolio_id]],
          performance_data[return_flag],1)</f>
        <v>20</v>
      </c>
      <c r="X1882" s="15">
        <f>performance_data[[#This Row],[underperform_flag_count]]/performance_data[[#This Row],[totalportfoliocount]]</f>
        <v>0.52631578947368418</v>
      </c>
    </row>
    <row r="1883" spans="1:24" x14ac:dyDescent="0.3">
      <c r="A1883">
        <v>4355</v>
      </c>
      <c r="B1883" s="1">
        <v>45347</v>
      </c>
      <c r="C1883">
        <v>432530.29</v>
      </c>
      <c r="D1883">
        <v>-5.27</v>
      </c>
      <c r="E1883">
        <v>-4.22</v>
      </c>
      <c r="F1883">
        <v>14801.49</v>
      </c>
      <c r="G1883">
        <v>13247.9</v>
      </c>
      <c r="H1883" t="s">
        <v>2205</v>
      </c>
      <c r="I1883" t="s">
        <v>2206</v>
      </c>
      <c r="J1883">
        <v>2</v>
      </c>
      <c r="K1883" t="s">
        <v>2226</v>
      </c>
      <c r="L1883" t="str">
        <f>IF(performance_data[[#This Row],[return_percentage]]&gt;=performance_data[[#This Row],[benchmark_return]],"Higher","Lower")</f>
        <v>Lower</v>
      </c>
      <c r="M1883" s="14">
        <f xml:space="preserve"> _xlfn.MAXIFS(performance_data[date],performance_data[portfolio_id],performance_data[[#This Row],[portfolio_id]])</f>
        <v>45557</v>
      </c>
      <c r="N1883" s="14">
        <f xml:space="preserve"> _xlfn.MINIFS(performance_data[date],performance_data[portfolio_id],performance_data[[#This Row],[portfolio_id]])</f>
        <v>44868</v>
      </c>
      <c r="O1883" s="15">
        <f>_xlfn.MAXIFS(performance_data[portfolio_value],performance_data[portfolio_id],performance_data[[#This Row],[portfolio_id]],performance_data[date],performance_data[[#This Row],[latest_date]])</f>
        <v>126286.02</v>
      </c>
      <c r="P1883" s="15">
        <f>_xlfn.MAXIFS(performance_data[portfolio_value],performance_data[portfolio_id],performance_data[[#This Row],[portfolio_id]],performance_data[date],performance_data[[#This Row],[starting_date]])</f>
        <v>203480.37</v>
      </c>
      <c r="Q1883" s="15">
        <f>performance_data[[#This Row],[latest_value]]-performance_data[[#This Row],[starting_value]]</f>
        <v>-77194.349999999991</v>
      </c>
      <c r="R1883" s="15">
        <f>performance_data[[#This Row],[net_inflows]]-performance_data[[#This Row],[net_outflows]]</f>
        <v>1553.5900000000001</v>
      </c>
      <c r="S1883" s="15" t="str">
        <f>IF(performance_data[[#This Row],[net_inflows]]&gt;AVERAGE(performance_data[net_inflows]),"High","Low")</f>
        <v>High</v>
      </c>
      <c r="T1883" s="15">
        <f>AVERAGEIF(performance_data[inflow_flag],performance_data[[#This Row],[inflow_flag]],performance_data[return_percentage])</f>
        <v>4.8467905675459724</v>
      </c>
      <c r="U1883" s="17">
        <f>IF(performance_data[[#This Row],[return_percentage]]&lt;performance_data[[#This Row],[benchmark_return]],1,0)</f>
        <v>1</v>
      </c>
      <c r="V1883" s="17">
        <f>COUNTIFS(performance_data[portfolio_id],performance_data[[#This Row],[portfolio_id]])</f>
        <v>38</v>
      </c>
      <c r="W1883" s="17">
        <f>COUNTIFS(performance_data[portfolio_id],performance_data[[#This Row],[portfolio_id]],
          performance_data[return_flag],1)</f>
        <v>20</v>
      </c>
      <c r="X1883" s="15">
        <f>performance_data[[#This Row],[underperform_flag_count]]/performance_data[[#This Row],[totalportfoliocount]]</f>
        <v>0.52631578947368418</v>
      </c>
    </row>
    <row r="1884" spans="1:24" x14ac:dyDescent="0.3">
      <c r="A1884">
        <v>4355</v>
      </c>
      <c r="B1884" s="1">
        <v>45079</v>
      </c>
      <c r="C1884">
        <v>5997.96</v>
      </c>
      <c r="D1884">
        <v>3.09</v>
      </c>
      <c r="E1884">
        <v>2.66</v>
      </c>
      <c r="F1884">
        <v>8356.86</v>
      </c>
      <c r="G1884">
        <v>15633.86</v>
      </c>
      <c r="H1884" t="s">
        <v>2213</v>
      </c>
      <c r="I1884" t="s">
        <v>2211</v>
      </c>
      <c r="J1884">
        <v>6</v>
      </c>
      <c r="K1884" t="s">
        <v>2212</v>
      </c>
      <c r="L1884" t="str">
        <f>IF(performance_data[[#This Row],[return_percentage]]&gt;=performance_data[[#This Row],[benchmark_return]],"Higher","Lower")</f>
        <v>Higher</v>
      </c>
      <c r="M1884" s="14">
        <f xml:space="preserve"> _xlfn.MAXIFS(performance_data[date],performance_data[portfolio_id],performance_data[[#This Row],[portfolio_id]])</f>
        <v>45557</v>
      </c>
      <c r="N1884" s="14">
        <f xml:space="preserve"> _xlfn.MINIFS(performance_data[date],performance_data[portfolio_id],performance_data[[#This Row],[portfolio_id]])</f>
        <v>44868</v>
      </c>
      <c r="O1884" s="15">
        <f>_xlfn.MAXIFS(performance_data[portfolio_value],performance_data[portfolio_id],performance_data[[#This Row],[portfolio_id]],performance_data[date],performance_data[[#This Row],[latest_date]])</f>
        <v>126286.02</v>
      </c>
      <c r="P1884" s="15">
        <f>_xlfn.MAXIFS(performance_data[portfolio_value],performance_data[portfolio_id],performance_data[[#This Row],[portfolio_id]],performance_data[date],performance_data[[#This Row],[starting_date]])</f>
        <v>203480.37</v>
      </c>
      <c r="Q1884" s="15">
        <f>performance_data[[#This Row],[latest_value]]-performance_data[[#This Row],[starting_value]]</f>
        <v>-77194.349999999991</v>
      </c>
      <c r="R1884" s="15">
        <f>performance_data[[#This Row],[net_inflows]]-performance_data[[#This Row],[net_outflows]]</f>
        <v>-7277</v>
      </c>
      <c r="S1884" s="15" t="str">
        <f>IF(performance_data[[#This Row],[net_inflows]]&gt;AVERAGE(performance_data[net_inflows]),"High","Low")</f>
        <v>Low</v>
      </c>
      <c r="T1884" s="15">
        <f>AVERAGEIF(performance_data[inflow_flag],performance_data[[#This Row],[inflow_flag]],performance_data[return_percentage])</f>
        <v>5.0457846277021572</v>
      </c>
      <c r="U1884" s="17">
        <f>IF(performance_data[[#This Row],[return_percentage]]&lt;performance_data[[#This Row],[benchmark_return]],1,0)</f>
        <v>0</v>
      </c>
      <c r="V1884" s="17">
        <f>COUNTIFS(performance_data[portfolio_id],performance_data[[#This Row],[portfolio_id]])</f>
        <v>38</v>
      </c>
      <c r="W1884" s="17">
        <f>COUNTIFS(performance_data[portfolio_id],performance_data[[#This Row],[portfolio_id]],
          performance_data[return_flag],1)</f>
        <v>20</v>
      </c>
      <c r="X1884" s="15">
        <f>performance_data[[#This Row],[underperform_flag_count]]/performance_data[[#This Row],[totalportfoliocount]]</f>
        <v>0.52631578947368418</v>
      </c>
    </row>
    <row r="1885" spans="1:24" x14ac:dyDescent="0.3">
      <c r="A1885">
        <v>4355</v>
      </c>
      <c r="B1885" s="1">
        <v>45224</v>
      </c>
      <c r="C1885">
        <v>45443.21</v>
      </c>
      <c r="D1885">
        <v>12.23</v>
      </c>
      <c r="E1885">
        <v>11.95</v>
      </c>
      <c r="F1885">
        <v>17032.04</v>
      </c>
      <c r="G1885">
        <v>8424.6</v>
      </c>
      <c r="H1885" t="s">
        <v>2213</v>
      </c>
      <c r="I1885" t="s">
        <v>2217</v>
      </c>
      <c r="J1885">
        <v>10</v>
      </c>
      <c r="K1885" t="s">
        <v>2224</v>
      </c>
      <c r="L1885" t="str">
        <f>IF(performance_data[[#This Row],[return_percentage]]&gt;=performance_data[[#This Row],[benchmark_return]],"Higher","Lower")</f>
        <v>Higher</v>
      </c>
      <c r="M1885" s="14">
        <f xml:space="preserve"> _xlfn.MAXIFS(performance_data[date],performance_data[portfolio_id],performance_data[[#This Row],[portfolio_id]])</f>
        <v>45557</v>
      </c>
      <c r="N1885" s="14">
        <f xml:space="preserve"> _xlfn.MINIFS(performance_data[date],performance_data[portfolio_id],performance_data[[#This Row],[portfolio_id]])</f>
        <v>44868</v>
      </c>
      <c r="O1885" s="15">
        <f>_xlfn.MAXIFS(performance_data[portfolio_value],performance_data[portfolio_id],performance_data[[#This Row],[portfolio_id]],performance_data[date],performance_data[[#This Row],[latest_date]])</f>
        <v>126286.02</v>
      </c>
      <c r="P1885" s="15">
        <f>_xlfn.MAXIFS(performance_data[portfolio_value],performance_data[portfolio_id],performance_data[[#This Row],[portfolio_id]],performance_data[date],performance_data[[#This Row],[starting_date]])</f>
        <v>203480.37</v>
      </c>
      <c r="Q1885" s="15">
        <f>performance_data[[#This Row],[latest_value]]-performance_data[[#This Row],[starting_value]]</f>
        <v>-77194.349999999991</v>
      </c>
      <c r="R1885" s="15">
        <f>performance_data[[#This Row],[net_inflows]]-performance_data[[#This Row],[net_outflows]]</f>
        <v>8607.44</v>
      </c>
      <c r="S1885" s="15" t="str">
        <f>IF(performance_data[[#This Row],[net_inflows]]&gt;AVERAGE(performance_data[net_inflows]),"High","Low")</f>
        <v>High</v>
      </c>
      <c r="T1885" s="15">
        <f>AVERAGEIF(performance_data[inflow_flag],performance_data[[#This Row],[inflow_flag]],performance_data[return_percentage])</f>
        <v>4.8467905675459724</v>
      </c>
      <c r="U1885" s="17">
        <f>IF(performance_data[[#This Row],[return_percentage]]&lt;performance_data[[#This Row],[benchmark_return]],1,0)</f>
        <v>0</v>
      </c>
      <c r="V1885" s="17">
        <f>COUNTIFS(performance_data[portfolio_id],performance_data[[#This Row],[portfolio_id]])</f>
        <v>38</v>
      </c>
      <c r="W1885" s="17">
        <f>COUNTIFS(performance_data[portfolio_id],performance_data[[#This Row],[portfolio_id]],
          performance_data[return_flag],1)</f>
        <v>20</v>
      </c>
      <c r="X1885" s="15">
        <f>performance_data[[#This Row],[underperform_flag_count]]/performance_data[[#This Row],[totalportfoliocount]]</f>
        <v>0.52631578947368418</v>
      </c>
    </row>
    <row r="1886" spans="1:24" x14ac:dyDescent="0.3">
      <c r="A1886">
        <v>4355</v>
      </c>
      <c r="B1886" s="1">
        <v>44872</v>
      </c>
      <c r="C1886">
        <v>341450.91</v>
      </c>
      <c r="D1886">
        <v>17.079999999999998</v>
      </c>
      <c r="E1886">
        <v>18.55</v>
      </c>
      <c r="F1886">
        <v>18812.45</v>
      </c>
      <c r="G1886">
        <v>17539.43</v>
      </c>
      <c r="H1886" t="s">
        <v>2220</v>
      </c>
      <c r="I1886" t="s">
        <v>2217</v>
      </c>
      <c r="J1886">
        <v>11</v>
      </c>
      <c r="K1886" t="s">
        <v>2219</v>
      </c>
      <c r="L1886" t="str">
        <f>IF(performance_data[[#This Row],[return_percentage]]&gt;=performance_data[[#This Row],[benchmark_return]],"Higher","Lower")</f>
        <v>Lower</v>
      </c>
      <c r="M1886" s="14">
        <f xml:space="preserve"> _xlfn.MAXIFS(performance_data[date],performance_data[portfolio_id],performance_data[[#This Row],[portfolio_id]])</f>
        <v>45557</v>
      </c>
      <c r="N1886" s="14">
        <f xml:space="preserve"> _xlfn.MINIFS(performance_data[date],performance_data[portfolio_id],performance_data[[#This Row],[portfolio_id]])</f>
        <v>44868</v>
      </c>
      <c r="O1886" s="15">
        <f>_xlfn.MAXIFS(performance_data[portfolio_value],performance_data[portfolio_id],performance_data[[#This Row],[portfolio_id]],performance_data[date],performance_data[[#This Row],[latest_date]])</f>
        <v>126286.02</v>
      </c>
      <c r="P1886" s="15">
        <f>_xlfn.MAXIFS(performance_data[portfolio_value],performance_data[portfolio_id],performance_data[[#This Row],[portfolio_id]],performance_data[date],performance_data[[#This Row],[starting_date]])</f>
        <v>203480.37</v>
      </c>
      <c r="Q1886" s="15">
        <f>performance_data[[#This Row],[latest_value]]-performance_data[[#This Row],[starting_value]]</f>
        <v>-77194.349999999991</v>
      </c>
      <c r="R1886" s="15">
        <f>performance_data[[#This Row],[net_inflows]]-performance_data[[#This Row],[net_outflows]]</f>
        <v>1273.0200000000004</v>
      </c>
      <c r="S1886" s="15" t="str">
        <f>IF(performance_data[[#This Row],[net_inflows]]&gt;AVERAGE(performance_data[net_inflows]),"High","Low")</f>
        <v>High</v>
      </c>
      <c r="T1886" s="15">
        <f>AVERAGEIF(performance_data[inflow_flag],performance_data[[#This Row],[inflow_flag]],performance_data[return_percentage])</f>
        <v>4.8467905675459724</v>
      </c>
      <c r="U1886" s="17">
        <f>IF(performance_data[[#This Row],[return_percentage]]&lt;performance_data[[#This Row],[benchmark_return]],1,0)</f>
        <v>1</v>
      </c>
      <c r="V1886" s="17">
        <f>COUNTIFS(performance_data[portfolio_id],performance_data[[#This Row],[portfolio_id]])</f>
        <v>38</v>
      </c>
      <c r="W1886" s="17">
        <f>COUNTIFS(performance_data[portfolio_id],performance_data[[#This Row],[portfolio_id]],
          performance_data[return_flag],1)</f>
        <v>20</v>
      </c>
      <c r="X1886" s="15">
        <f>performance_data[[#This Row],[underperform_flag_count]]/performance_data[[#This Row],[totalportfoliocount]]</f>
        <v>0.52631578947368418</v>
      </c>
    </row>
    <row r="1887" spans="1:24" x14ac:dyDescent="0.3">
      <c r="A1887">
        <v>4355</v>
      </c>
      <c r="B1887" s="1">
        <v>44898</v>
      </c>
      <c r="C1887">
        <v>312049.17</v>
      </c>
      <c r="D1887">
        <v>5.68</v>
      </c>
      <c r="E1887">
        <v>6.54</v>
      </c>
      <c r="F1887">
        <v>13870.26</v>
      </c>
      <c r="G1887">
        <v>17330.38</v>
      </c>
      <c r="H1887" t="s">
        <v>2220</v>
      </c>
      <c r="I1887" t="s">
        <v>2217</v>
      </c>
      <c r="J1887">
        <v>12</v>
      </c>
      <c r="K1887" t="s">
        <v>2218</v>
      </c>
      <c r="L1887" t="str">
        <f>IF(performance_data[[#This Row],[return_percentage]]&gt;=performance_data[[#This Row],[benchmark_return]],"Higher","Lower")</f>
        <v>Lower</v>
      </c>
      <c r="M1887" s="14">
        <f xml:space="preserve"> _xlfn.MAXIFS(performance_data[date],performance_data[portfolio_id],performance_data[[#This Row],[portfolio_id]])</f>
        <v>45557</v>
      </c>
      <c r="N1887" s="14">
        <f xml:space="preserve"> _xlfn.MINIFS(performance_data[date],performance_data[portfolio_id],performance_data[[#This Row],[portfolio_id]])</f>
        <v>44868</v>
      </c>
      <c r="O1887" s="15">
        <f>_xlfn.MAXIFS(performance_data[portfolio_value],performance_data[portfolio_id],performance_data[[#This Row],[portfolio_id]],performance_data[date],performance_data[[#This Row],[latest_date]])</f>
        <v>126286.02</v>
      </c>
      <c r="P1887" s="15">
        <f>_xlfn.MAXIFS(performance_data[portfolio_value],performance_data[portfolio_id],performance_data[[#This Row],[portfolio_id]],performance_data[date],performance_data[[#This Row],[starting_date]])</f>
        <v>203480.37</v>
      </c>
      <c r="Q1887" s="15">
        <f>performance_data[[#This Row],[latest_value]]-performance_data[[#This Row],[starting_value]]</f>
        <v>-77194.349999999991</v>
      </c>
      <c r="R1887" s="15">
        <f>performance_data[[#This Row],[net_inflows]]-performance_data[[#This Row],[net_outflows]]</f>
        <v>-3460.1200000000008</v>
      </c>
      <c r="S1887" s="15" t="str">
        <f>IF(performance_data[[#This Row],[net_inflows]]&gt;AVERAGE(performance_data[net_inflows]),"High","Low")</f>
        <v>High</v>
      </c>
      <c r="T1887" s="15">
        <f>AVERAGEIF(performance_data[inflow_flag],performance_data[[#This Row],[inflow_flag]],performance_data[return_percentage])</f>
        <v>4.8467905675459724</v>
      </c>
      <c r="U1887" s="17">
        <f>IF(performance_data[[#This Row],[return_percentage]]&lt;performance_data[[#This Row],[benchmark_return]],1,0)</f>
        <v>1</v>
      </c>
      <c r="V1887" s="17">
        <f>COUNTIFS(performance_data[portfolio_id],performance_data[[#This Row],[portfolio_id]])</f>
        <v>38</v>
      </c>
      <c r="W1887" s="17">
        <f>COUNTIFS(performance_data[portfolio_id],performance_data[[#This Row],[portfolio_id]],
          performance_data[return_flag],1)</f>
        <v>20</v>
      </c>
      <c r="X1887" s="15">
        <f>performance_data[[#This Row],[underperform_flag_count]]/performance_data[[#This Row],[totalportfoliocount]]</f>
        <v>0.52631578947368418</v>
      </c>
    </row>
    <row r="1888" spans="1:24" x14ac:dyDescent="0.3">
      <c r="A1888">
        <v>4355</v>
      </c>
      <c r="B1888" s="1">
        <v>45318</v>
      </c>
      <c r="C1888">
        <v>211235.44</v>
      </c>
      <c r="D1888">
        <v>13.37</v>
      </c>
      <c r="E1888">
        <v>11.81</v>
      </c>
      <c r="F1888">
        <v>1529.99</v>
      </c>
      <c r="G1888">
        <v>15580.77</v>
      </c>
      <c r="H1888" t="s">
        <v>2205</v>
      </c>
      <c r="I1888" t="s">
        <v>2206</v>
      </c>
      <c r="J1888">
        <v>1</v>
      </c>
      <c r="K1888" t="s">
        <v>2207</v>
      </c>
      <c r="L1888" t="str">
        <f>IF(performance_data[[#This Row],[return_percentage]]&gt;=performance_data[[#This Row],[benchmark_return]],"Higher","Lower")</f>
        <v>Higher</v>
      </c>
      <c r="M1888" s="14">
        <f xml:space="preserve"> _xlfn.MAXIFS(performance_data[date],performance_data[portfolio_id],performance_data[[#This Row],[portfolio_id]])</f>
        <v>45557</v>
      </c>
      <c r="N1888" s="14">
        <f xml:space="preserve"> _xlfn.MINIFS(performance_data[date],performance_data[portfolio_id],performance_data[[#This Row],[portfolio_id]])</f>
        <v>44868</v>
      </c>
      <c r="O1888" s="15">
        <f>_xlfn.MAXIFS(performance_data[portfolio_value],performance_data[portfolio_id],performance_data[[#This Row],[portfolio_id]],performance_data[date],performance_data[[#This Row],[latest_date]])</f>
        <v>126286.02</v>
      </c>
      <c r="P1888" s="15">
        <f>_xlfn.MAXIFS(performance_data[portfolio_value],performance_data[portfolio_id],performance_data[[#This Row],[portfolio_id]],performance_data[date],performance_data[[#This Row],[starting_date]])</f>
        <v>203480.37</v>
      </c>
      <c r="Q1888" s="15">
        <f>performance_data[[#This Row],[latest_value]]-performance_data[[#This Row],[starting_value]]</f>
        <v>-77194.349999999991</v>
      </c>
      <c r="R1888" s="15">
        <f>performance_data[[#This Row],[net_inflows]]-performance_data[[#This Row],[net_outflows]]</f>
        <v>-14050.78</v>
      </c>
      <c r="S1888" s="15" t="str">
        <f>IF(performance_data[[#This Row],[net_inflows]]&gt;AVERAGE(performance_data[net_inflows]),"High","Low")</f>
        <v>Low</v>
      </c>
      <c r="T1888" s="15">
        <f>AVERAGEIF(performance_data[inflow_flag],performance_data[[#This Row],[inflow_flag]],performance_data[return_percentage])</f>
        <v>5.0457846277021572</v>
      </c>
      <c r="U1888" s="17">
        <f>IF(performance_data[[#This Row],[return_percentage]]&lt;performance_data[[#This Row],[benchmark_return]],1,0)</f>
        <v>0</v>
      </c>
      <c r="V1888" s="17">
        <f>COUNTIFS(performance_data[portfolio_id],performance_data[[#This Row],[portfolio_id]])</f>
        <v>38</v>
      </c>
      <c r="W1888" s="17">
        <f>COUNTIFS(performance_data[portfolio_id],performance_data[[#This Row],[portfolio_id]],
          performance_data[return_flag],1)</f>
        <v>20</v>
      </c>
      <c r="X1888" s="15">
        <f>performance_data[[#This Row],[underperform_flag_count]]/performance_data[[#This Row],[totalportfoliocount]]</f>
        <v>0.52631578947368418</v>
      </c>
    </row>
    <row r="1889" spans="1:24" x14ac:dyDescent="0.3">
      <c r="A1889">
        <v>4355</v>
      </c>
      <c r="B1889" s="1">
        <v>45223</v>
      </c>
      <c r="C1889">
        <v>85078.56</v>
      </c>
      <c r="D1889">
        <v>9.67</v>
      </c>
      <c r="E1889">
        <v>8.5399999999999991</v>
      </c>
      <c r="F1889">
        <v>1656.74</v>
      </c>
      <c r="G1889">
        <v>19134.5</v>
      </c>
      <c r="H1889" t="s">
        <v>2213</v>
      </c>
      <c r="I1889" t="s">
        <v>2217</v>
      </c>
      <c r="J1889">
        <v>10</v>
      </c>
      <c r="K1889" t="s">
        <v>2224</v>
      </c>
      <c r="L1889" t="str">
        <f>IF(performance_data[[#This Row],[return_percentage]]&gt;=performance_data[[#This Row],[benchmark_return]],"Higher","Lower")</f>
        <v>Higher</v>
      </c>
      <c r="M1889" s="14">
        <f xml:space="preserve"> _xlfn.MAXIFS(performance_data[date],performance_data[portfolio_id],performance_data[[#This Row],[portfolio_id]])</f>
        <v>45557</v>
      </c>
      <c r="N1889" s="14">
        <f xml:space="preserve"> _xlfn.MINIFS(performance_data[date],performance_data[portfolio_id],performance_data[[#This Row],[portfolio_id]])</f>
        <v>44868</v>
      </c>
      <c r="O1889" s="15">
        <f>_xlfn.MAXIFS(performance_data[portfolio_value],performance_data[portfolio_id],performance_data[[#This Row],[portfolio_id]],performance_data[date],performance_data[[#This Row],[latest_date]])</f>
        <v>126286.02</v>
      </c>
      <c r="P1889" s="15">
        <f>_xlfn.MAXIFS(performance_data[portfolio_value],performance_data[portfolio_id],performance_data[[#This Row],[portfolio_id]],performance_data[date],performance_data[[#This Row],[starting_date]])</f>
        <v>203480.37</v>
      </c>
      <c r="Q1889" s="15">
        <f>performance_data[[#This Row],[latest_value]]-performance_data[[#This Row],[starting_value]]</f>
        <v>-77194.349999999991</v>
      </c>
      <c r="R1889" s="15">
        <f>performance_data[[#This Row],[net_inflows]]-performance_data[[#This Row],[net_outflows]]</f>
        <v>-17477.759999999998</v>
      </c>
      <c r="S1889" s="15" t="str">
        <f>IF(performance_data[[#This Row],[net_inflows]]&gt;AVERAGE(performance_data[net_inflows]),"High","Low")</f>
        <v>Low</v>
      </c>
      <c r="T1889" s="15">
        <f>AVERAGEIF(performance_data[inflow_flag],performance_data[[#This Row],[inflow_flag]],performance_data[return_percentage])</f>
        <v>5.0457846277021572</v>
      </c>
      <c r="U1889" s="17">
        <f>IF(performance_data[[#This Row],[return_percentage]]&lt;performance_data[[#This Row],[benchmark_return]],1,0)</f>
        <v>0</v>
      </c>
      <c r="V1889" s="17">
        <f>COUNTIFS(performance_data[portfolio_id],performance_data[[#This Row],[portfolio_id]])</f>
        <v>38</v>
      </c>
      <c r="W1889" s="17">
        <f>COUNTIFS(performance_data[portfolio_id],performance_data[[#This Row],[portfolio_id]],
          performance_data[return_flag],1)</f>
        <v>20</v>
      </c>
      <c r="X1889" s="15">
        <f>performance_data[[#This Row],[underperform_flag_count]]/performance_data[[#This Row],[totalportfoliocount]]</f>
        <v>0.52631578947368418</v>
      </c>
    </row>
    <row r="1890" spans="1:24" x14ac:dyDescent="0.3">
      <c r="A1890">
        <v>4355</v>
      </c>
      <c r="B1890" s="1">
        <v>44909</v>
      </c>
      <c r="C1890">
        <v>206032.8</v>
      </c>
      <c r="D1890">
        <v>-5.49</v>
      </c>
      <c r="E1890">
        <v>-5.93</v>
      </c>
      <c r="F1890">
        <v>11547.19</v>
      </c>
      <c r="G1890">
        <v>3426</v>
      </c>
      <c r="H1890" t="s">
        <v>2220</v>
      </c>
      <c r="I1890" t="s">
        <v>2217</v>
      </c>
      <c r="J1890">
        <v>12</v>
      </c>
      <c r="K1890" t="s">
        <v>2218</v>
      </c>
      <c r="L1890" t="str">
        <f>IF(performance_data[[#This Row],[return_percentage]]&gt;=performance_data[[#This Row],[benchmark_return]],"Higher","Lower")</f>
        <v>Higher</v>
      </c>
      <c r="M1890" s="14">
        <f xml:space="preserve"> _xlfn.MAXIFS(performance_data[date],performance_data[portfolio_id],performance_data[[#This Row],[portfolio_id]])</f>
        <v>45557</v>
      </c>
      <c r="N1890" s="14">
        <f xml:space="preserve"> _xlfn.MINIFS(performance_data[date],performance_data[portfolio_id],performance_data[[#This Row],[portfolio_id]])</f>
        <v>44868</v>
      </c>
      <c r="O1890" s="15">
        <f>_xlfn.MAXIFS(performance_data[portfolio_value],performance_data[portfolio_id],performance_data[[#This Row],[portfolio_id]],performance_data[date],performance_data[[#This Row],[latest_date]])</f>
        <v>126286.02</v>
      </c>
      <c r="P1890" s="15">
        <f>_xlfn.MAXIFS(performance_data[portfolio_value],performance_data[portfolio_id],performance_data[[#This Row],[portfolio_id]],performance_data[date],performance_data[[#This Row],[starting_date]])</f>
        <v>203480.37</v>
      </c>
      <c r="Q1890" s="15">
        <f>performance_data[[#This Row],[latest_value]]-performance_data[[#This Row],[starting_value]]</f>
        <v>-77194.349999999991</v>
      </c>
      <c r="R1890" s="15">
        <f>performance_data[[#This Row],[net_inflows]]-performance_data[[#This Row],[net_outflows]]</f>
        <v>8121.1900000000005</v>
      </c>
      <c r="S1890" s="15" t="str">
        <f>IF(performance_data[[#This Row],[net_inflows]]&gt;AVERAGE(performance_data[net_inflows]),"High","Low")</f>
        <v>High</v>
      </c>
      <c r="T1890" s="15">
        <f>AVERAGEIF(performance_data[inflow_flag],performance_data[[#This Row],[inflow_flag]],performance_data[return_percentage])</f>
        <v>4.8467905675459724</v>
      </c>
      <c r="U1890" s="17">
        <f>IF(performance_data[[#This Row],[return_percentage]]&lt;performance_data[[#This Row],[benchmark_return]],1,0)</f>
        <v>0</v>
      </c>
      <c r="V1890" s="17">
        <f>COUNTIFS(performance_data[portfolio_id],performance_data[[#This Row],[portfolio_id]])</f>
        <v>38</v>
      </c>
      <c r="W1890" s="17">
        <f>COUNTIFS(performance_data[portfolio_id],performance_data[[#This Row],[portfolio_id]],
          performance_data[return_flag],1)</f>
        <v>20</v>
      </c>
      <c r="X1890" s="15">
        <f>performance_data[[#This Row],[underperform_flag_count]]/performance_data[[#This Row],[totalportfoliocount]]</f>
        <v>0.52631578947368418</v>
      </c>
    </row>
    <row r="1891" spans="1:24" x14ac:dyDescent="0.3">
      <c r="A1891">
        <v>4355</v>
      </c>
      <c r="B1891" s="1">
        <v>45220</v>
      </c>
      <c r="C1891">
        <v>197084.48</v>
      </c>
      <c r="D1891">
        <v>-7.32</v>
      </c>
      <c r="E1891">
        <v>-7.3</v>
      </c>
      <c r="F1891">
        <v>17221.939999999999</v>
      </c>
      <c r="G1891">
        <v>8463.5400000000009</v>
      </c>
      <c r="H1891" t="s">
        <v>2213</v>
      </c>
      <c r="I1891" t="s">
        <v>2217</v>
      </c>
      <c r="J1891">
        <v>10</v>
      </c>
      <c r="K1891" t="s">
        <v>2224</v>
      </c>
      <c r="L1891" t="str">
        <f>IF(performance_data[[#This Row],[return_percentage]]&gt;=performance_data[[#This Row],[benchmark_return]],"Higher","Lower")</f>
        <v>Lower</v>
      </c>
      <c r="M1891" s="14">
        <f xml:space="preserve"> _xlfn.MAXIFS(performance_data[date],performance_data[portfolio_id],performance_data[[#This Row],[portfolio_id]])</f>
        <v>45557</v>
      </c>
      <c r="N1891" s="14">
        <f xml:space="preserve"> _xlfn.MINIFS(performance_data[date],performance_data[portfolio_id],performance_data[[#This Row],[portfolio_id]])</f>
        <v>44868</v>
      </c>
      <c r="O1891" s="15">
        <f>_xlfn.MAXIFS(performance_data[portfolio_value],performance_data[portfolio_id],performance_data[[#This Row],[portfolio_id]],performance_data[date],performance_data[[#This Row],[latest_date]])</f>
        <v>126286.02</v>
      </c>
      <c r="P1891" s="15">
        <f>_xlfn.MAXIFS(performance_data[portfolio_value],performance_data[portfolio_id],performance_data[[#This Row],[portfolio_id]],performance_data[date],performance_data[[#This Row],[starting_date]])</f>
        <v>203480.37</v>
      </c>
      <c r="Q1891" s="15">
        <f>performance_data[[#This Row],[latest_value]]-performance_data[[#This Row],[starting_value]]</f>
        <v>-77194.349999999991</v>
      </c>
      <c r="R1891" s="15">
        <f>performance_data[[#This Row],[net_inflows]]-performance_data[[#This Row],[net_outflows]]</f>
        <v>8758.3999999999978</v>
      </c>
      <c r="S1891" s="15" t="str">
        <f>IF(performance_data[[#This Row],[net_inflows]]&gt;AVERAGE(performance_data[net_inflows]),"High","Low")</f>
        <v>High</v>
      </c>
      <c r="T1891" s="15">
        <f>AVERAGEIF(performance_data[inflow_flag],performance_data[[#This Row],[inflow_flag]],performance_data[return_percentage])</f>
        <v>4.8467905675459724</v>
      </c>
      <c r="U1891" s="17">
        <f>IF(performance_data[[#This Row],[return_percentage]]&lt;performance_data[[#This Row],[benchmark_return]],1,0)</f>
        <v>1</v>
      </c>
      <c r="V1891" s="17">
        <f>COUNTIFS(performance_data[portfolio_id],performance_data[[#This Row],[portfolio_id]])</f>
        <v>38</v>
      </c>
      <c r="W1891" s="17">
        <f>COUNTIFS(performance_data[portfolio_id],performance_data[[#This Row],[portfolio_id]],
          performance_data[return_flag],1)</f>
        <v>20</v>
      </c>
      <c r="X1891" s="15">
        <f>performance_data[[#This Row],[underperform_flag_count]]/performance_data[[#This Row],[totalportfoliocount]]</f>
        <v>0.52631578947368418</v>
      </c>
    </row>
    <row r="1892" spans="1:24" x14ac:dyDescent="0.3">
      <c r="A1892">
        <v>4355</v>
      </c>
      <c r="B1892" s="1">
        <v>45416</v>
      </c>
      <c r="C1892">
        <v>169585.62</v>
      </c>
      <c r="D1892">
        <v>17.5</v>
      </c>
      <c r="E1892">
        <v>15</v>
      </c>
      <c r="F1892">
        <v>14864.07</v>
      </c>
      <c r="G1892">
        <v>2386.7600000000002</v>
      </c>
      <c r="H1892" t="s">
        <v>2205</v>
      </c>
      <c r="I1892" t="s">
        <v>2211</v>
      </c>
      <c r="J1892">
        <v>5</v>
      </c>
      <c r="K1892" t="s">
        <v>2223</v>
      </c>
      <c r="L1892" t="str">
        <f>IF(performance_data[[#This Row],[return_percentage]]&gt;=performance_data[[#This Row],[benchmark_return]],"Higher","Lower")</f>
        <v>Higher</v>
      </c>
      <c r="M1892" s="14">
        <f xml:space="preserve"> _xlfn.MAXIFS(performance_data[date],performance_data[portfolio_id],performance_data[[#This Row],[portfolio_id]])</f>
        <v>45557</v>
      </c>
      <c r="N1892" s="14">
        <f xml:space="preserve"> _xlfn.MINIFS(performance_data[date],performance_data[portfolio_id],performance_data[[#This Row],[portfolio_id]])</f>
        <v>44868</v>
      </c>
      <c r="O1892" s="15">
        <f>_xlfn.MAXIFS(performance_data[portfolio_value],performance_data[portfolio_id],performance_data[[#This Row],[portfolio_id]],performance_data[date],performance_data[[#This Row],[latest_date]])</f>
        <v>126286.02</v>
      </c>
      <c r="P1892" s="15">
        <f>_xlfn.MAXIFS(performance_data[portfolio_value],performance_data[portfolio_id],performance_data[[#This Row],[portfolio_id]],performance_data[date],performance_data[[#This Row],[starting_date]])</f>
        <v>203480.37</v>
      </c>
      <c r="Q1892" s="15">
        <f>performance_data[[#This Row],[latest_value]]-performance_data[[#This Row],[starting_value]]</f>
        <v>-77194.349999999991</v>
      </c>
      <c r="R1892" s="15">
        <f>performance_data[[#This Row],[net_inflows]]-performance_data[[#This Row],[net_outflows]]</f>
        <v>12477.31</v>
      </c>
      <c r="S1892" s="15" t="str">
        <f>IF(performance_data[[#This Row],[net_inflows]]&gt;AVERAGE(performance_data[net_inflows]),"High","Low")</f>
        <v>High</v>
      </c>
      <c r="T1892" s="15">
        <f>AVERAGEIF(performance_data[inflow_flag],performance_data[[#This Row],[inflow_flag]],performance_data[return_percentage])</f>
        <v>4.8467905675459724</v>
      </c>
      <c r="U1892" s="17">
        <f>IF(performance_data[[#This Row],[return_percentage]]&lt;performance_data[[#This Row],[benchmark_return]],1,0)</f>
        <v>0</v>
      </c>
      <c r="V1892" s="17">
        <f>COUNTIFS(performance_data[portfolio_id],performance_data[[#This Row],[portfolio_id]])</f>
        <v>38</v>
      </c>
      <c r="W1892" s="17">
        <f>COUNTIFS(performance_data[portfolio_id],performance_data[[#This Row],[portfolio_id]],
          performance_data[return_flag],1)</f>
        <v>20</v>
      </c>
      <c r="X1892" s="15">
        <f>performance_data[[#This Row],[underperform_flag_count]]/performance_data[[#This Row],[totalportfoliocount]]</f>
        <v>0.52631578947368418</v>
      </c>
    </row>
    <row r="1893" spans="1:24" x14ac:dyDescent="0.3">
      <c r="A1893">
        <v>4355</v>
      </c>
      <c r="B1893" s="1">
        <v>44931</v>
      </c>
      <c r="C1893">
        <v>340386.86</v>
      </c>
      <c r="D1893">
        <v>15.66</v>
      </c>
      <c r="E1893">
        <v>17.2</v>
      </c>
      <c r="F1893">
        <v>19245.509999999998</v>
      </c>
      <c r="G1893">
        <v>3720.66</v>
      </c>
      <c r="H1893" t="s">
        <v>2213</v>
      </c>
      <c r="I1893" t="s">
        <v>2206</v>
      </c>
      <c r="J1893">
        <v>1</v>
      </c>
      <c r="K1893" t="s">
        <v>2207</v>
      </c>
      <c r="L1893" t="str">
        <f>IF(performance_data[[#This Row],[return_percentage]]&gt;=performance_data[[#This Row],[benchmark_return]],"Higher","Lower")</f>
        <v>Lower</v>
      </c>
      <c r="M1893" s="14">
        <f xml:space="preserve"> _xlfn.MAXIFS(performance_data[date],performance_data[portfolio_id],performance_data[[#This Row],[portfolio_id]])</f>
        <v>45557</v>
      </c>
      <c r="N1893" s="14">
        <f xml:space="preserve"> _xlfn.MINIFS(performance_data[date],performance_data[portfolio_id],performance_data[[#This Row],[portfolio_id]])</f>
        <v>44868</v>
      </c>
      <c r="O1893" s="15">
        <f>_xlfn.MAXIFS(performance_data[portfolio_value],performance_data[portfolio_id],performance_data[[#This Row],[portfolio_id]],performance_data[date],performance_data[[#This Row],[latest_date]])</f>
        <v>126286.02</v>
      </c>
      <c r="P1893" s="15">
        <f>_xlfn.MAXIFS(performance_data[portfolio_value],performance_data[portfolio_id],performance_data[[#This Row],[portfolio_id]],performance_data[date],performance_data[[#This Row],[starting_date]])</f>
        <v>203480.37</v>
      </c>
      <c r="Q1893" s="15">
        <f>performance_data[[#This Row],[latest_value]]-performance_data[[#This Row],[starting_value]]</f>
        <v>-77194.349999999991</v>
      </c>
      <c r="R1893" s="15">
        <f>performance_data[[#This Row],[net_inflows]]-performance_data[[#This Row],[net_outflows]]</f>
        <v>15524.849999999999</v>
      </c>
      <c r="S1893" s="15" t="str">
        <f>IF(performance_data[[#This Row],[net_inflows]]&gt;AVERAGE(performance_data[net_inflows]),"High","Low")</f>
        <v>High</v>
      </c>
      <c r="T1893" s="15">
        <f>AVERAGEIF(performance_data[inflow_flag],performance_data[[#This Row],[inflow_flag]],performance_data[return_percentage])</f>
        <v>4.8467905675459724</v>
      </c>
      <c r="U1893" s="17">
        <f>IF(performance_data[[#This Row],[return_percentage]]&lt;performance_data[[#This Row],[benchmark_return]],1,0)</f>
        <v>1</v>
      </c>
      <c r="V1893" s="17">
        <f>COUNTIFS(performance_data[portfolio_id],performance_data[[#This Row],[portfolio_id]])</f>
        <v>38</v>
      </c>
      <c r="W1893" s="17">
        <f>COUNTIFS(performance_data[portfolio_id],performance_data[[#This Row],[portfolio_id]],
          performance_data[return_flag],1)</f>
        <v>20</v>
      </c>
      <c r="X1893" s="15">
        <f>performance_data[[#This Row],[underperform_flag_count]]/performance_data[[#This Row],[totalportfoliocount]]</f>
        <v>0.52631578947368418</v>
      </c>
    </row>
    <row r="1894" spans="1:24" x14ac:dyDescent="0.3">
      <c r="A1894">
        <v>4355</v>
      </c>
      <c r="B1894" s="1">
        <v>44985</v>
      </c>
      <c r="C1894">
        <v>86656.83</v>
      </c>
      <c r="D1894">
        <v>2.35</v>
      </c>
      <c r="E1894">
        <v>2.72</v>
      </c>
      <c r="F1894">
        <v>19064.169999999998</v>
      </c>
      <c r="G1894">
        <v>14866.42</v>
      </c>
      <c r="H1894" t="s">
        <v>2213</v>
      </c>
      <c r="I1894" t="s">
        <v>2206</v>
      </c>
      <c r="J1894">
        <v>2</v>
      </c>
      <c r="K1894" t="s">
        <v>2226</v>
      </c>
      <c r="L1894" t="str">
        <f>IF(performance_data[[#This Row],[return_percentage]]&gt;=performance_data[[#This Row],[benchmark_return]],"Higher","Lower")</f>
        <v>Lower</v>
      </c>
      <c r="M1894" s="14">
        <f xml:space="preserve"> _xlfn.MAXIFS(performance_data[date],performance_data[portfolio_id],performance_data[[#This Row],[portfolio_id]])</f>
        <v>45557</v>
      </c>
      <c r="N1894" s="14">
        <f xml:space="preserve"> _xlfn.MINIFS(performance_data[date],performance_data[portfolio_id],performance_data[[#This Row],[portfolio_id]])</f>
        <v>44868</v>
      </c>
      <c r="O1894" s="15">
        <f>_xlfn.MAXIFS(performance_data[portfolio_value],performance_data[portfolio_id],performance_data[[#This Row],[portfolio_id]],performance_data[date],performance_data[[#This Row],[latest_date]])</f>
        <v>126286.02</v>
      </c>
      <c r="P1894" s="15">
        <f>_xlfn.MAXIFS(performance_data[portfolio_value],performance_data[portfolio_id],performance_data[[#This Row],[portfolio_id]],performance_data[date],performance_data[[#This Row],[starting_date]])</f>
        <v>203480.37</v>
      </c>
      <c r="Q1894" s="15">
        <f>performance_data[[#This Row],[latest_value]]-performance_data[[#This Row],[starting_value]]</f>
        <v>-77194.349999999991</v>
      </c>
      <c r="R1894" s="15">
        <f>performance_data[[#This Row],[net_inflows]]-performance_data[[#This Row],[net_outflows]]</f>
        <v>4197.7499999999982</v>
      </c>
      <c r="S1894" s="15" t="str">
        <f>IF(performance_data[[#This Row],[net_inflows]]&gt;AVERAGE(performance_data[net_inflows]),"High","Low")</f>
        <v>High</v>
      </c>
      <c r="T1894" s="15">
        <f>AVERAGEIF(performance_data[inflow_flag],performance_data[[#This Row],[inflow_flag]],performance_data[return_percentage])</f>
        <v>4.8467905675459724</v>
      </c>
      <c r="U1894" s="17">
        <f>IF(performance_data[[#This Row],[return_percentage]]&lt;performance_data[[#This Row],[benchmark_return]],1,0)</f>
        <v>1</v>
      </c>
      <c r="V1894" s="17">
        <f>COUNTIFS(performance_data[portfolio_id],performance_data[[#This Row],[portfolio_id]])</f>
        <v>38</v>
      </c>
      <c r="W1894" s="17">
        <f>COUNTIFS(performance_data[portfolio_id],performance_data[[#This Row],[portfolio_id]],
          performance_data[return_flag],1)</f>
        <v>20</v>
      </c>
      <c r="X1894" s="15">
        <f>performance_data[[#This Row],[underperform_flag_count]]/performance_data[[#This Row],[totalportfoliocount]]</f>
        <v>0.52631578947368418</v>
      </c>
    </row>
    <row r="1895" spans="1:24" x14ac:dyDescent="0.3">
      <c r="A1895">
        <v>4355</v>
      </c>
      <c r="B1895" s="1">
        <v>45483</v>
      </c>
      <c r="C1895">
        <v>180328.61</v>
      </c>
      <c r="D1895">
        <v>10.61</v>
      </c>
      <c r="E1895">
        <v>11.53</v>
      </c>
      <c r="F1895">
        <v>946.02</v>
      </c>
      <c r="G1895">
        <v>10007.07</v>
      </c>
      <c r="H1895" t="s">
        <v>2205</v>
      </c>
      <c r="I1895" t="s">
        <v>2209</v>
      </c>
      <c r="J1895">
        <v>7</v>
      </c>
      <c r="K1895" t="s">
        <v>2210</v>
      </c>
      <c r="L1895" t="str">
        <f>IF(performance_data[[#This Row],[return_percentage]]&gt;=performance_data[[#This Row],[benchmark_return]],"Higher","Lower")</f>
        <v>Lower</v>
      </c>
      <c r="M1895" s="14">
        <f xml:space="preserve"> _xlfn.MAXIFS(performance_data[date],performance_data[portfolio_id],performance_data[[#This Row],[portfolio_id]])</f>
        <v>45557</v>
      </c>
      <c r="N1895" s="14">
        <f xml:space="preserve"> _xlfn.MINIFS(performance_data[date],performance_data[portfolio_id],performance_data[[#This Row],[portfolio_id]])</f>
        <v>44868</v>
      </c>
      <c r="O1895" s="15">
        <f>_xlfn.MAXIFS(performance_data[portfolio_value],performance_data[portfolio_id],performance_data[[#This Row],[portfolio_id]],performance_data[date],performance_data[[#This Row],[latest_date]])</f>
        <v>126286.02</v>
      </c>
      <c r="P1895" s="15">
        <f>_xlfn.MAXIFS(performance_data[portfolio_value],performance_data[portfolio_id],performance_data[[#This Row],[portfolio_id]],performance_data[date],performance_data[[#This Row],[starting_date]])</f>
        <v>203480.37</v>
      </c>
      <c r="Q1895" s="15">
        <f>performance_data[[#This Row],[latest_value]]-performance_data[[#This Row],[starting_value]]</f>
        <v>-77194.349999999991</v>
      </c>
      <c r="R1895" s="15">
        <f>performance_data[[#This Row],[net_inflows]]-performance_data[[#This Row],[net_outflows]]</f>
        <v>-9061.0499999999993</v>
      </c>
      <c r="S1895" s="15" t="str">
        <f>IF(performance_data[[#This Row],[net_inflows]]&gt;AVERAGE(performance_data[net_inflows]),"High","Low")</f>
        <v>Low</v>
      </c>
      <c r="T1895" s="15">
        <f>AVERAGEIF(performance_data[inflow_flag],performance_data[[#This Row],[inflow_flag]],performance_data[return_percentage])</f>
        <v>5.0457846277021572</v>
      </c>
      <c r="U1895" s="17">
        <f>IF(performance_data[[#This Row],[return_percentage]]&lt;performance_data[[#This Row],[benchmark_return]],1,0)</f>
        <v>1</v>
      </c>
      <c r="V1895" s="17">
        <f>COUNTIFS(performance_data[portfolio_id],performance_data[[#This Row],[portfolio_id]])</f>
        <v>38</v>
      </c>
      <c r="W1895" s="17">
        <f>COUNTIFS(performance_data[portfolio_id],performance_data[[#This Row],[portfolio_id]],
          performance_data[return_flag],1)</f>
        <v>20</v>
      </c>
      <c r="X1895" s="15">
        <f>performance_data[[#This Row],[underperform_flag_count]]/performance_data[[#This Row],[totalportfoliocount]]</f>
        <v>0.52631578947368418</v>
      </c>
    </row>
    <row r="1896" spans="1:24" x14ac:dyDescent="0.3">
      <c r="A1896">
        <v>4355</v>
      </c>
      <c r="B1896" s="1">
        <v>45271</v>
      </c>
      <c r="C1896">
        <v>438380.73</v>
      </c>
      <c r="D1896">
        <v>5.93</v>
      </c>
      <c r="E1896">
        <v>4.8499999999999996</v>
      </c>
      <c r="F1896">
        <v>12900.32</v>
      </c>
      <c r="G1896">
        <v>7495.65</v>
      </c>
      <c r="H1896" t="s">
        <v>2213</v>
      </c>
      <c r="I1896" t="s">
        <v>2217</v>
      </c>
      <c r="J1896">
        <v>12</v>
      </c>
      <c r="K1896" t="s">
        <v>2218</v>
      </c>
      <c r="L1896" t="str">
        <f>IF(performance_data[[#This Row],[return_percentage]]&gt;=performance_data[[#This Row],[benchmark_return]],"Higher","Lower")</f>
        <v>Higher</v>
      </c>
      <c r="M1896" s="14">
        <f xml:space="preserve"> _xlfn.MAXIFS(performance_data[date],performance_data[portfolio_id],performance_data[[#This Row],[portfolio_id]])</f>
        <v>45557</v>
      </c>
      <c r="N1896" s="14">
        <f xml:space="preserve"> _xlfn.MINIFS(performance_data[date],performance_data[portfolio_id],performance_data[[#This Row],[portfolio_id]])</f>
        <v>44868</v>
      </c>
      <c r="O1896" s="15">
        <f>_xlfn.MAXIFS(performance_data[portfolio_value],performance_data[portfolio_id],performance_data[[#This Row],[portfolio_id]],performance_data[date],performance_data[[#This Row],[latest_date]])</f>
        <v>126286.02</v>
      </c>
      <c r="P1896" s="15">
        <f>_xlfn.MAXIFS(performance_data[portfolio_value],performance_data[portfolio_id],performance_data[[#This Row],[portfolio_id]],performance_data[date],performance_data[[#This Row],[starting_date]])</f>
        <v>203480.37</v>
      </c>
      <c r="Q1896" s="15">
        <f>performance_data[[#This Row],[latest_value]]-performance_data[[#This Row],[starting_value]]</f>
        <v>-77194.349999999991</v>
      </c>
      <c r="R1896" s="15">
        <f>performance_data[[#This Row],[net_inflows]]-performance_data[[#This Row],[net_outflows]]</f>
        <v>5404.67</v>
      </c>
      <c r="S1896" s="15" t="str">
        <f>IF(performance_data[[#This Row],[net_inflows]]&gt;AVERAGE(performance_data[net_inflows]),"High","Low")</f>
        <v>High</v>
      </c>
      <c r="T1896" s="15">
        <f>AVERAGEIF(performance_data[inflow_flag],performance_data[[#This Row],[inflow_flag]],performance_data[return_percentage])</f>
        <v>4.8467905675459724</v>
      </c>
      <c r="U1896" s="17">
        <f>IF(performance_data[[#This Row],[return_percentage]]&lt;performance_data[[#This Row],[benchmark_return]],1,0)</f>
        <v>0</v>
      </c>
      <c r="V1896" s="17">
        <f>COUNTIFS(performance_data[portfolio_id],performance_data[[#This Row],[portfolio_id]])</f>
        <v>38</v>
      </c>
      <c r="W1896" s="17">
        <f>COUNTIFS(performance_data[portfolio_id],performance_data[[#This Row],[portfolio_id]],
          performance_data[return_flag],1)</f>
        <v>20</v>
      </c>
      <c r="X1896" s="15">
        <f>performance_data[[#This Row],[underperform_flag_count]]/performance_data[[#This Row],[totalportfoliocount]]</f>
        <v>0.52631578947368418</v>
      </c>
    </row>
    <row r="1897" spans="1:24" x14ac:dyDescent="0.3">
      <c r="A1897">
        <v>4355</v>
      </c>
      <c r="B1897" s="1">
        <v>45129</v>
      </c>
      <c r="C1897">
        <v>20298.830000000002</v>
      </c>
      <c r="D1897">
        <v>4.4800000000000004</v>
      </c>
      <c r="E1897">
        <v>4.9000000000000004</v>
      </c>
      <c r="F1897">
        <v>6563.48</v>
      </c>
      <c r="G1897">
        <v>2604.54</v>
      </c>
      <c r="H1897" t="s">
        <v>2213</v>
      </c>
      <c r="I1897" t="s">
        <v>2209</v>
      </c>
      <c r="J1897">
        <v>7</v>
      </c>
      <c r="K1897" t="s">
        <v>2210</v>
      </c>
      <c r="L1897" t="str">
        <f>IF(performance_data[[#This Row],[return_percentage]]&gt;=performance_data[[#This Row],[benchmark_return]],"Higher","Lower")</f>
        <v>Lower</v>
      </c>
      <c r="M1897" s="14">
        <f xml:space="preserve"> _xlfn.MAXIFS(performance_data[date],performance_data[portfolio_id],performance_data[[#This Row],[portfolio_id]])</f>
        <v>45557</v>
      </c>
      <c r="N1897" s="14">
        <f xml:space="preserve"> _xlfn.MINIFS(performance_data[date],performance_data[portfolio_id],performance_data[[#This Row],[portfolio_id]])</f>
        <v>44868</v>
      </c>
      <c r="O1897" s="15">
        <f>_xlfn.MAXIFS(performance_data[portfolio_value],performance_data[portfolio_id],performance_data[[#This Row],[portfolio_id]],performance_data[date],performance_data[[#This Row],[latest_date]])</f>
        <v>126286.02</v>
      </c>
      <c r="P1897" s="15">
        <f>_xlfn.MAXIFS(performance_data[portfolio_value],performance_data[portfolio_id],performance_data[[#This Row],[portfolio_id]],performance_data[date],performance_data[[#This Row],[starting_date]])</f>
        <v>203480.37</v>
      </c>
      <c r="Q1897" s="15">
        <f>performance_data[[#This Row],[latest_value]]-performance_data[[#This Row],[starting_value]]</f>
        <v>-77194.349999999991</v>
      </c>
      <c r="R1897" s="15">
        <f>performance_data[[#This Row],[net_inflows]]-performance_data[[#This Row],[net_outflows]]</f>
        <v>3958.9399999999996</v>
      </c>
      <c r="S1897" s="15" t="str">
        <f>IF(performance_data[[#This Row],[net_inflows]]&gt;AVERAGE(performance_data[net_inflows]),"High","Low")</f>
        <v>Low</v>
      </c>
      <c r="T1897" s="15">
        <f>AVERAGEIF(performance_data[inflow_flag],performance_data[[#This Row],[inflow_flag]],performance_data[return_percentage])</f>
        <v>5.0457846277021572</v>
      </c>
      <c r="U1897" s="17">
        <f>IF(performance_data[[#This Row],[return_percentage]]&lt;performance_data[[#This Row],[benchmark_return]],1,0)</f>
        <v>1</v>
      </c>
      <c r="V1897" s="17">
        <f>COUNTIFS(performance_data[portfolio_id],performance_data[[#This Row],[portfolio_id]])</f>
        <v>38</v>
      </c>
      <c r="W1897" s="17">
        <f>COUNTIFS(performance_data[portfolio_id],performance_data[[#This Row],[portfolio_id]],
          performance_data[return_flag],1)</f>
        <v>20</v>
      </c>
      <c r="X1897" s="15">
        <f>performance_data[[#This Row],[underperform_flag_count]]/performance_data[[#This Row],[totalportfoliocount]]</f>
        <v>0.52631578947368418</v>
      </c>
    </row>
    <row r="1898" spans="1:24" x14ac:dyDescent="0.3">
      <c r="A1898">
        <v>4355</v>
      </c>
      <c r="B1898" s="1">
        <v>45555</v>
      </c>
      <c r="C1898">
        <v>161973.31</v>
      </c>
      <c r="D1898">
        <v>11.65</v>
      </c>
      <c r="E1898">
        <v>10.91</v>
      </c>
      <c r="F1898">
        <v>6856.31</v>
      </c>
      <c r="G1898">
        <v>18153.580000000002</v>
      </c>
      <c r="H1898" t="s">
        <v>2205</v>
      </c>
      <c r="I1898" t="s">
        <v>2209</v>
      </c>
      <c r="J1898">
        <v>9</v>
      </c>
      <c r="K1898" t="s">
        <v>2221</v>
      </c>
      <c r="L1898" t="str">
        <f>IF(performance_data[[#This Row],[return_percentage]]&gt;=performance_data[[#This Row],[benchmark_return]],"Higher","Lower")</f>
        <v>Higher</v>
      </c>
      <c r="M1898" s="14">
        <f xml:space="preserve"> _xlfn.MAXIFS(performance_data[date],performance_data[portfolio_id],performance_data[[#This Row],[portfolio_id]])</f>
        <v>45557</v>
      </c>
      <c r="N1898" s="14">
        <f xml:space="preserve"> _xlfn.MINIFS(performance_data[date],performance_data[portfolio_id],performance_data[[#This Row],[portfolio_id]])</f>
        <v>44868</v>
      </c>
      <c r="O1898" s="15">
        <f>_xlfn.MAXIFS(performance_data[portfolio_value],performance_data[portfolio_id],performance_data[[#This Row],[portfolio_id]],performance_data[date],performance_data[[#This Row],[latest_date]])</f>
        <v>126286.02</v>
      </c>
      <c r="P1898" s="15">
        <f>_xlfn.MAXIFS(performance_data[portfolio_value],performance_data[portfolio_id],performance_data[[#This Row],[portfolio_id]],performance_data[date],performance_data[[#This Row],[starting_date]])</f>
        <v>203480.37</v>
      </c>
      <c r="Q1898" s="15">
        <f>performance_data[[#This Row],[latest_value]]-performance_data[[#This Row],[starting_value]]</f>
        <v>-77194.349999999991</v>
      </c>
      <c r="R1898" s="15">
        <f>performance_data[[#This Row],[net_inflows]]-performance_data[[#This Row],[net_outflows]]</f>
        <v>-11297.27</v>
      </c>
      <c r="S1898" s="15" t="str">
        <f>IF(performance_data[[#This Row],[net_inflows]]&gt;AVERAGE(performance_data[net_inflows]),"High","Low")</f>
        <v>Low</v>
      </c>
      <c r="T1898" s="15">
        <f>AVERAGEIF(performance_data[inflow_flag],performance_data[[#This Row],[inflow_flag]],performance_data[return_percentage])</f>
        <v>5.0457846277021572</v>
      </c>
      <c r="U1898" s="17">
        <f>IF(performance_data[[#This Row],[return_percentage]]&lt;performance_data[[#This Row],[benchmark_return]],1,0)</f>
        <v>0</v>
      </c>
      <c r="V1898" s="17">
        <f>COUNTIFS(performance_data[portfolio_id],performance_data[[#This Row],[portfolio_id]])</f>
        <v>38</v>
      </c>
      <c r="W1898" s="17">
        <f>COUNTIFS(performance_data[portfolio_id],performance_data[[#This Row],[portfolio_id]],
          performance_data[return_flag],1)</f>
        <v>20</v>
      </c>
      <c r="X1898" s="15">
        <f>performance_data[[#This Row],[underperform_flag_count]]/performance_data[[#This Row],[totalportfoliocount]]</f>
        <v>0.52631578947368418</v>
      </c>
    </row>
    <row r="1899" spans="1:24" x14ac:dyDescent="0.3">
      <c r="A1899">
        <v>4390</v>
      </c>
      <c r="B1899" s="1">
        <v>45358</v>
      </c>
      <c r="C1899">
        <v>65062.92</v>
      </c>
      <c r="D1899">
        <v>12.19</v>
      </c>
      <c r="E1899">
        <v>12.3</v>
      </c>
      <c r="F1899">
        <v>4551.29</v>
      </c>
      <c r="G1899">
        <v>14871.4</v>
      </c>
      <c r="H1899" t="s">
        <v>2205</v>
      </c>
      <c r="I1899" t="s">
        <v>2206</v>
      </c>
      <c r="J1899">
        <v>3</v>
      </c>
      <c r="K1899" t="s">
        <v>2222</v>
      </c>
      <c r="L1899" t="str">
        <f>IF(performance_data[[#This Row],[return_percentage]]&gt;=performance_data[[#This Row],[benchmark_return]],"Higher","Lower")</f>
        <v>Lower</v>
      </c>
      <c r="M1899" s="14">
        <f xml:space="preserve"> _xlfn.MAXIFS(performance_data[date],performance_data[portfolio_id],performance_data[[#This Row],[portfolio_id]])</f>
        <v>45550</v>
      </c>
      <c r="N1899" s="14">
        <f xml:space="preserve"> _xlfn.MINIFS(performance_data[date],performance_data[portfolio_id],performance_data[[#This Row],[portfolio_id]])</f>
        <v>44922</v>
      </c>
      <c r="O1899" s="15">
        <f>_xlfn.MAXIFS(performance_data[portfolio_value],performance_data[portfolio_id],performance_data[[#This Row],[portfolio_id]],performance_data[date],performance_data[[#This Row],[latest_date]])</f>
        <v>242021.91</v>
      </c>
      <c r="P1899" s="15">
        <f>_xlfn.MAXIFS(performance_data[portfolio_value],performance_data[portfolio_id],performance_data[[#This Row],[portfolio_id]],performance_data[date],performance_data[[#This Row],[starting_date]])</f>
        <v>460494.4</v>
      </c>
      <c r="Q1899" s="15">
        <f>performance_data[[#This Row],[latest_value]]-performance_data[[#This Row],[starting_value]]</f>
        <v>-218472.49000000002</v>
      </c>
      <c r="R1899" s="15">
        <f>performance_data[[#This Row],[net_inflows]]-performance_data[[#This Row],[net_outflows]]</f>
        <v>-10320.11</v>
      </c>
      <c r="S1899" s="15" t="str">
        <f>IF(performance_data[[#This Row],[net_inflows]]&gt;AVERAGE(performance_data[net_inflows]),"High","Low")</f>
        <v>Low</v>
      </c>
      <c r="T1899" s="15">
        <f>AVERAGEIF(performance_data[inflow_flag],performance_data[[#This Row],[inflow_flag]],performance_data[return_percentage])</f>
        <v>5.0457846277021572</v>
      </c>
      <c r="U1899" s="17">
        <f>IF(performance_data[[#This Row],[return_percentage]]&lt;performance_data[[#This Row],[benchmark_return]],1,0)</f>
        <v>1</v>
      </c>
      <c r="V1899" s="17">
        <f>COUNTIFS(performance_data[portfolio_id],performance_data[[#This Row],[portfolio_id]])</f>
        <v>28</v>
      </c>
      <c r="W1899" s="17">
        <f>COUNTIFS(performance_data[portfolio_id],performance_data[[#This Row],[portfolio_id]],
          performance_data[return_flag],1)</f>
        <v>15</v>
      </c>
      <c r="X1899" s="15">
        <f>performance_data[[#This Row],[underperform_flag_count]]/performance_data[[#This Row],[totalportfoliocount]]</f>
        <v>0.5357142857142857</v>
      </c>
    </row>
    <row r="1900" spans="1:24" x14ac:dyDescent="0.3">
      <c r="A1900">
        <v>4390</v>
      </c>
      <c r="B1900" s="1">
        <v>45164</v>
      </c>
      <c r="C1900">
        <v>475604.8</v>
      </c>
      <c r="D1900">
        <v>0.64</v>
      </c>
      <c r="E1900">
        <v>0.61</v>
      </c>
      <c r="F1900">
        <v>9381.09</v>
      </c>
      <c r="G1900">
        <v>1909.42</v>
      </c>
      <c r="H1900" t="s">
        <v>2213</v>
      </c>
      <c r="I1900" t="s">
        <v>2209</v>
      </c>
      <c r="J1900">
        <v>8</v>
      </c>
      <c r="K1900" t="s">
        <v>2214</v>
      </c>
      <c r="L1900" t="str">
        <f>IF(performance_data[[#This Row],[return_percentage]]&gt;=performance_data[[#This Row],[benchmark_return]],"Higher","Lower")</f>
        <v>Higher</v>
      </c>
      <c r="M1900" s="14">
        <f xml:space="preserve"> _xlfn.MAXIFS(performance_data[date],performance_data[portfolio_id],performance_data[[#This Row],[portfolio_id]])</f>
        <v>45550</v>
      </c>
      <c r="N1900" s="14">
        <f xml:space="preserve"> _xlfn.MINIFS(performance_data[date],performance_data[portfolio_id],performance_data[[#This Row],[portfolio_id]])</f>
        <v>44922</v>
      </c>
      <c r="O1900" s="15">
        <f>_xlfn.MAXIFS(performance_data[portfolio_value],performance_data[portfolio_id],performance_data[[#This Row],[portfolio_id]],performance_data[date],performance_data[[#This Row],[latest_date]])</f>
        <v>242021.91</v>
      </c>
      <c r="P1900" s="15">
        <f>_xlfn.MAXIFS(performance_data[portfolio_value],performance_data[portfolio_id],performance_data[[#This Row],[portfolio_id]],performance_data[date],performance_data[[#This Row],[starting_date]])</f>
        <v>460494.4</v>
      </c>
      <c r="Q1900" s="15">
        <f>performance_data[[#This Row],[latest_value]]-performance_data[[#This Row],[starting_value]]</f>
        <v>-218472.49000000002</v>
      </c>
      <c r="R1900" s="15">
        <f>performance_data[[#This Row],[net_inflows]]-performance_data[[#This Row],[net_outflows]]</f>
        <v>7471.67</v>
      </c>
      <c r="S1900" s="15" t="str">
        <f>IF(performance_data[[#This Row],[net_inflows]]&gt;AVERAGE(performance_data[net_inflows]),"High","Low")</f>
        <v>Low</v>
      </c>
      <c r="T1900" s="15">
        <f>AVERAGEIF(performance_data[inflow_flag],performance_data[[#This Row],[inflow_flag]],performance_data[return_percentage])</f>
        <v>5.0457846277021572</v>
      </c>
      <c r="U1900" s="17">
        <f>IF(performance_data[[#This Row],[return_percentage]]&lt;performance_data[[#This Row],[benchmark_return]],1,0)</f>
        <v>0</v>
      </c>
      <c r="V1900" s="17">
        <f>COUNTIFS(performance_data[portfolio_id],performance_data[[#This Row],[portfolio_id]])</f>
        <v>28</v>
      </c>
      <c r="W1900" s="17">
        <f>COUNTIFS(performance_data[portfolio_id],performance_data[[#This Row],[portfolio_id]],
          performance_data[return_flag],1)</f>
        <v>15</v>
      </c>
      <c r="X1900" s="15">
        <f>performance_data[[#This Row],[underperform_flag_count]]/performance_data[[#This Row],[totalportfoliocount]]</f>
        <v>0.5357142857142857</v>
      </c>
    </row>
    <row r="1901" spans="1:24" x14ac:dyDescent="0.3">
      <c r="A1901">
        <v>4390</v>
      </c>
      <c r="B1901" s="1">
        <v>45339</v>
      </c>
      <c r="C1901">
        <v>185747.66</v>
      </c>
      <c r="D1901">
        <v>-0.67</v>
      </c>
      <c r="E1901">
        <v>-0.72</v>
      </c>
      <c r="F1901">
        <v>951.97</v>
      </c>
      <c r="G1901">
        <v>7187.09</v>
      </c>
      <c r="H1901" t="s">
        <v>2205</v>
      </c>
      <c r="I1901" t="s">
        <v>2206</v>
      </c>
      <c r="J1901">
        <v>2</v>
      </c>
      <c r="K1901" t="s">
        <v>2226</v>
      </c>
      <c r="L1901" t="str">
        <f>IF(performance_data[[#This Row],[return_percentage]]&gt;=performance_data[[#This Row],[benchmark_return]],"Higher","Lower")</f>
        <v>Higher</v>
      </c>
      <c r="M1901" s="14">
        <f xml:space="preserve"> _xlfn.MAXIFS(performance_data[date],performance_data[portfolio_id],performance_data[[#This Row],[portfolio_id]])</f>
        <v>45550</v>
      </c>
      <c r="N1901" s="14">
        <f xml:space="preserve"> _xlfn.MINIFS(performance_data[date],performance_data[portfolio_id],performance_data[[#This Row],[portfolio_id]])</f>
        <v>44922</v>
      </c>
      <c r="O1901" s="15">
        <f>_xlfn.MAXIFS(performance_data[portfolio_value],performance_data[portfolio_id],performance_data[[#This Row],[portfolio_id]],performance_data[date],performance_data[[#This Row],[latest_date]])</f>
        <v>242021.91</v>
      </c>
      <c r="P1901" s="15">
        <f>_xlfn.MAXIFS(performance_data[portfolio_value],performance_data[portfolio_id],performance_data[[#This Row],[portfolio_id]],performance_data[date],performance_data[[#This Row],[starting_date]])</f>
        <v>460494.4</v>
      </c>
      <c r="Q1901" s="15">
        <f>performance_data[[#This Row],[latest_value]]-performance_data[[#This Row],[starting_value]]</f>
        <v>-218472.49000000002</v>
      </c>
      <c r="R1901" s="15">
        <f>performance_data[[#This Row],[net_inflows]]-performance_data[[#This Row],[net_outflows]]</f>
        <v>-6235.12</v>
      </c>
      <c r="S1901" s="15" t="str">
        <f>IF(performance_data[[#This Row],[net_inflows]]&gt;AVERAGE(performance_data[net_inflows]),"High","Low")</f>
        <v>Low</v>
      </c>
      <c r="T1901" s="15">
        <f>AVERAGEIF(performance_data[inflow_flag],performance_data[[#This Row],[inflow_flag]],performance_data[return_percentage])</f>
        <v>5.0457846277021572</v>
      </c>
      <c r="U1901" s="17">
        <f>IF(performance_data[[#This Row],[return_percentage]]&lt;performance_data[[#This Row],[benchmark_return]],1,0)</f>
        <v>0</v>
      </c>
      <c r="V1901" s="17">
        <f>COUNTIFS(performance_data[portfolio_id],performance_data[[#This Row],[portfolio_id]])</f>
        <v>28</v>
      </c>
      <c r="W1901" s="17">
        <f>COUNTIFS(performance_data[portfolio_id],performance_data[[#This Row],[portfolio_id]],
          performance_data[return_flag],1)</f>
        <v>15</v>
      </c>
      <c r="X1901" s="15">
        <f>performance_data[[#This Row],[underperform_flag_count]]/performance_data[[#This Row],[totalportfoliocount]]</f>
        <v>0.5357142857142857</v>
      </c>
    </row>
    <row r="1902" spans="1:24" x14ac:dyDescent="0.3">
      <c r="A1902">
        <v>4390</v>
      </c>
      <c r="B1902" s="1">
        <v>45362</v>
      </c>
      <c r="C1902">
        <v>206274.62</v>
      </c>
      <c r="D1902">
        <v>1.83</v>
      </c>
      <c r="E1902">
        <v>1.91</v>
      </c>
      <c r="F1902">
        <v>3986.15</v>
      </c>
      <c r="G1902">
        <v>151.79</v>
      </c>
      <c r="H1902" t="s">
        <v>2205</v>
      </c>
      <c r="I1902" t="s">
        <v>2206</v>
      </c>
      <c r="J1902">
        <v>3</v>
      </c>
      <c r="K1902" t="s">
        <v>2222</v>
      </c>
      <c r="L1902" t="str">
        <f>IF(performance_data[[#This Row],[return_percentage]]&gt;=performance_data[[#This Row],[benchmark_return]],"Higher","Lower")</f>
        <v>Lower</v>
      </c>
      <c r="M1902" s="14">
        <f xml:space="preserve"> _xlfn.MAXIFS(performance_data[date],performance_data[portfolio_id],performance_data[[#This Row],[portfolio_id]])</f>
        <v>45550</v>
      </c>
      <c r="N1902" s="14">
        <f xml:space="preserve"> _xlfn.MINIFS(performance_data[date],performance_data[portfolio_id],performance_data[[#This Row],[portfolio_id]])</f>
        <v>44922</v>
      </c>
      <c r="O1902" s="15">
        <f>_xlfn.MAXIFS(performance_data[portfolio_value],performance_data[portfolio_id],performance_data[[#This Row],[portfolio_id]],performance_data[date],performance_data[[#This Row],[latest_date]])</f>
        <v>242021.91</v>
      </c>
      <c r="P1902" s="15">
        <f>_xlfn.MAXIFS(performance_data[portfolio_value],performance_data[portfolio_id],performance_data[[#This Row],[portfolio_id]],performance_data[date],performance_data[[#This Row],[starting_date]])</f>
        <v>460494.4</v>
      </c>
      <c r="Q1902" s="15">
        <f>performance_data[[#This Row],[latest_value]]-performance_data[[#This Row],[starting_value]]</f>
        <v>-218472.49000000002</v>
      </c>
      <c r="R1902" s="15">
        <f>performance_data[[#This Row],[net_inflows]]-performance_data[[#This Row],[net_outflows]]</f>
        <v>3834.36</v>
      </c>
      <c r="S1902" s="15" t="str">
        <f>IF(performance_data[[#This Row],[net_inflows]]&gt;AVERAGE(performance_data[net_inflows]),"High","Low")</f>
        <v>Low</v>
      </c>
      <c r="T1902" s="15">
        <f>AVERAGEIF(performance_data[inflow_flag],performance_data[[#This Row],[inflow_flag]],performance_data[return_percentage])</f>
        <v>5.0457846277021572</v>
      </c>
      <c r="U1902" s="17">
        <f>IF(performance_data[[#This Row],[return_percentage]]&lt;performance_data[[#This Row],[benchmark_return]],1,0)</f>
        <v>1</v>
      </c>
      <c r="V1902" s="17">
        <f>COUNTIFS(performance_data[portfolio_id],performance_data[[#This Row],[portfolio_id]])</f>
        <v>28</v>
      </c>
      <c r="W1902" s="17">
        <f>COUNTIFS(performance_data[portfolio_id],performance_data[[#This Row],[portfolio_id]],
          performance_data[return_flag],1)</f>
        <v>15</v>
      </c>
      <c r="X1902" s="15">
        <f>performance_data[[#This Row],[underperform_flag_count]]/performance_data[[#This Row],[totalportfoliocount]]</f>
        <v>0.5357142857142857</v>
      </c>
    </row>
    <row r="1903" spans="1:24" x14ac:dyDescent="0.3">
      <c r="A1903">
        <v>4390</v>
      </c>
      <c r="B1903" s="1">
        <v>44971</v>
      </c>
      <c r="C1903">
        <v>393166.72</v>
      </c>
      <c r="D1903">
        <v>19.12</v>
      </c>
      <c r="E1903">
        <v>20.170000000000002</v>
      </c>
      <c r="F1903">
        <v>15710.53</v>
      </c>
      <c r="G1903">
        <v>22.73</v>
      </c>
      <c r="H1903" t="s">
        <v>2213</v>
      </c>
      <c r="I1903" t="s">
        <v>2206</v>
      </c>
      <c r="J1903">
        <v>2</v>
      </c>
      <c r="K1903" t="s">
        <v>2226</v>
      </c>
      <c r="L1903" t="str">
        <f>IF(performance_data[[#This Row],[return_percentage]]&gt;=performance_data[[#This Row],[benchmark_return]],"Higher","Lower")</f>
        <v>Lower</v>
      </c>
      <c r="M1903" s="14">
        <f xml:space="preserve"> _xlfn.MAXIFS(performance_data[date],performance_data[portfolio_id],performance_data[[#This Row],[portfolio_id]])</f>
        <v>45550</v>
      </c>
      <c r="N1903" s="14">
        <f xml:space="preserve"> _xlfn.MINIFS(performance_data[date],performance_data[portfolio_id],performance_data[[#This Row],[portfolio_id]])</f>
        <v>44922</v>
      </c>
      <c r="O1903" s="15">
        <f>_xlfn.MAXIFS(performance_data[portfolio_value],performance_data[portfolio_id],performance_data[[#This Row],[portfolio_id]],performance_data[date],performance_data[[#This Row],[latest_date]])</f>
        <v>242021.91</v>
      </c>
      <c r="P1903" s="15">
        <f>_xlfn.MAXIFS(performance_data[portfolio_value],performance_data[portfolio_id],performance_data[[#This Row],[portfolio_id]],performance_data[date],performance_data[[#This Row],[starting_date]])</f>
        <v>460494.4</v>
      </c>
      <c r="Q1903" s="15">
        <f>performance_data[[#This Row],[latest_value]]-performance_data[[#This Row],[starting_value]]</f>
        <v>-218472.49000000002</v>
      </c>
      <c r="R1903" s="15">
        <f>performance_data[[#This Row],[net_inflows]]-performance_data[[#This Row],[net_outflows]]</f>
        <v>15687.800000000001</v>
      </c>
      <c r="S1903" s="15" t="str">
        <f>IF(performance_data[[#This Row],[net_inflows]]&gt;AVERAGE(performance_data[net_inflows]),"High","Low")</f>
        <v>High</v>
      </c>
      <c r="T1903" s="15">
        <f>AVERAGEIF(performance_data[inflow_flag],performance_data[[#This Row],[inflow_flag]],performance_data[return_percentage])</f>
        <v>4.8467905675459724</v>
      </c>
      <c r="U1903" s="17">
        <f>IF(performance_data[[#This Row],[return_percentage]]&lt;performance_data[[#This Row],[benchmark_return]],1,0)</f>
        <v>1</v>
      </c>
      <c r="V1903" s="17">
        <f>COUNTIFS(performance_data[portfolio_id],performance_data[[#This Row],[portfolio_id]])</f>
        <v>28</v>
      </c>
      <c r="W1903" s="17">
        <f>COUNTIFS(performance_data[portfolio_id],performance_data[[#This Row],[portfolio_id]],
          performance_data[return_flag],1)</f>
        <v>15</v>
      </c>
      <c r="X1903" s="15">
        <f>performance_data[[#This Row],[underperform_flag_count]]/performance_data[[#This Row],[totalportfoliocount]]</f>
        <v>0.5357142857142857</v>
      </c>
    </row>
    <row r="1904" spans="1:24" x14ac:dyDescent="0.3">
      <c r="A1904">
        <v>4390</v>
      </c>
      <c r="B1904" s="1">
        <v>44992</v>
      </c>
      <c r="C1904">
        <v>43241.97</v>
      </c>
      <c r="D1904">
        <v>16.809999999999999</v>
      </c>
      <c r="E1904">
        <v>14.92</v>
      </c>
      <c r="F1904">
        <v>16054.16</v>
      </c>
      <c r="G1904">
        <v>19017.98</v>
      </c>
      <c r="H1904" t="s">
        <v>2213</v>
      </c>
      <c r="I1904" t="s">
        <v>2206</v>
      </c>
      <c r="J1904">
        <v>3</v>
      </c>
      <c r="K1904" t="s">
        <v>2222</v>
      </c>
      <c r="L1904" t="str">
        <f>IF(performance_data[[#This Row],[return_percentage]]&gt;=performance_data[[#This Row],[benchmark_return]],"Higher","Lower")</f>
        <v>Higher</v>
      </c>
      <c r="M1904" s="14">
        <f xml:space="preserve"> _xlfn.MAXIFS(performance_data[date],performance_data[portfolio_id],performance_data[[#This Row],[portfolio_id]])</f>
        <v>45550</v>
      </c>
      <c r="N1904" s="14">
        <f xml:space="preserve"> _xlfn.MINIFS(performance_data[date],performance_data[portfolio_id],performance_data[[#This Row],[portfolio_id]])</f>
        <v>44922</v>
      </c>
      <c r="O1904" s="15">
        <f>_xlfn.MAXIFS(performance_data[portfolio_value],performance_data[portfolio_id],performance_data[[#This Row],[portfolio_id]],performance_data[date],performance_data[[#This Row],[latest_date]])</f>
        <v>242021.91</v>
      </c>
      <c r="P1904" s="15">
        <f>_xlfn.MAXIFS(performance_data[portfolio_value],performance_data[portfolio_id],performance_data[[#This Row],[portfolio_id]],performance_data[date],performance_data[[#This Row],[starting_date]])</f>
        <v>460494.4</v>
      </c>
      <c r="Q1904" s="15">
        <f>performance_data[[#This Row],[latest_value]]-performance_data[[#This Row],[starting_value]]</f>
        <v>-218472.49000000002</v>
      </c>
      <c r="R1904" s="15">
        <f>performance_data[[#This Row],[net_inflows]]-performance_data[[#This Row],[net_outflows]]</f>
        <v>-2963.8199999999997</v>
      </c>
      <c r="S1904" s="15" t="str">
        <f>IF(performance_data[[#This Row],[net_inflows]]&gt;AVERAGE(performance_data[net_inflows]),"High","Low")</f>
        <v>High</v>
      </c>
      <c r="T1904" s="15">
        <f>AVERAGEIF(performance_data[inflow_flag],performance_data[[#This Row],[inflow_flag]],performance_data[return_percentage])</f>
        <v>4.8467905675459724</v>
      </c>
      <c r="U1904" s="17">
        <f>IF(performance_data[[#This Row],[return_percentage]]&lt;performance_data[[#This Row],[benchmark_return]],1,0)</f>
        <v>0</v>
      </c>
      <c r="V1904" s="17">
        <f>COUNTIFS(performance_data[portfolio_id],performance_data[[#This Row],[portfolio_id]])</f>
        <v>28</v>
      </c>
      <c r="W1904" s="17">
        <f>COUNTIFS(performance_data[portfolio_id],performance_data[[#This Row],[portfolio_id]],
          performance_data[return_flag],1)</f>
        <v>15</v>
      </c>
      <c r="X1904" s="15">
        <f>performance_data[[#This Row],[underperform_flag_count]]/performance_data[[#This Row],[totalportfoliocount]]</f>
        <v>0.5357142857142857</v>
      </c>
    </row>
    <row r="1905" spans="1:24" x14ac:dyDescent="0.3">
      <c r="A1905">
        <v>4390</v>
      </c>
      <c r="B1905" s="1">
        <v>44927</v>
      </c>
      <c r="C1905">
        <v>74657.53</v>
      </c>
      <c r="D1905">
        <v>9.89</v>
      </c>
      <c r="E1905">
        <v>8.32</v>
      </c>
      <c r="F1905">
        <v>13108.4</v>
      </c>
      <c r="G1905">
        <v>10444.540000000001</v>
      </c>
      <c r="H1905" t="s">
        <v>2213</v>
      </c>
      <c r="I1905" t="s">
        <v>2206</v>
      </c>
      <c r="J1905">
        <v>1</v>
      </c>
      <c r="K1905" t="s">
        <v>2207</v>
      </c>
      <c r="L1905" t="str">
        <f>IF(performance_data[[#This Row],[return_percentage]]&gt;=performance_data[[#This Row],[benchmark_return]],"Higher","Lower")</f>
        <v>Higher</v>
      </c>
      <c r="M1905" s="14">
        <f xml:space="preserve"> _xlfn.MAXIFS(performance_data[date],performance_data[portfolio_id],performance_data[[#This Row],[portfolio_id]])</f>
        <v>45550</v>
      </c>
      <c r="N1905" s="14">
        <f xml:space="preserve"> _xlfn.MINIFS(performance_data[date],performance_data[portfolio_id],performance_data[[#This Row],[portfolio_id]])</f>
        <v>44922</v>
      </c>
      <c r="O1905" s="15">
        <f>_xlfn.MAXIFS(performance_data[portfolio_value],performance_data[portfolio_id],performance_data[[#This Row],[portfolio_id]],performance_data[date],performance_data[[#This Row],[latest_date]])</f>
        <v>242021.91</v>
      </c>
      <c r="P1905" s="15">
        <f>_xlfn.MAXIFS(performance_data[portfolio_value],performance_data[portfolio_id],performance_data[[#This Row],[portfolio_id]],performance_data[date],performance_data[[#This Row],[starting_date]])</f>
        <v>460494.4</v>
      </c>
      <c r="Q1905" s="15">
        <f>performance_data[[#This Row],[latest_value]]-performance_data[[#This Row],[starting_value]]</f>
        <v>-218472.49000000002</v>
      </c>
      <c r="R1905" s="15">
        <f>performance_data[[#This Row],[net_inflows]]-performance_data[[#This Row],[net_outflows]]</f>
        <v>2663.8599999999988</v>
      </c>
      <c r="S1905" s="15" t="str">
        <f>IF(performance_data[[#This Row],[net_inflows]]&gt;AVERAGE(performance_data[net_inflows]),"High","Low")</f>
        <v>High</v>
      </c>
      <c r="T1905" s="15">
        <f>AVERAGEIF(performance_data[inflow_flag],performance_data[[#This Row],[inflow_flag]],performance_data[return_percentage])</f>
        <v>4.8467905675459724</v>
      </c>
      <c r="U1905" s="17">
        <f>IF(performance_data[[#This Row],[return_percentage]]&lt;performance_data[[#This Row],[benchmark_return]],1,0)</f>
        <v>0</v>
      </c>
      <c r="V1905" s="17">
        <f>COUNTIFS(performance_data[portfolio_id],performance_data[[#This Row],[portfolio_id]])</f>
        <v>28</v>
      </c>
      <c r="W1905" s="17">
        <f>COUNTIFS(performance_data[portfolio_id],performance_data[[#This Row],[portfolio_id]],
          performance_data[return_flag],1)</f>
        <v>15</v>
      </c>
      <c r="X1905" s="15">
        <f>performance_data[[#This Row],[underperform_flag_count]]/performance_data[[#This Row],[totalportfoliocount]]</f>
        <v>0.5357142857142857</v>
      </c>
    </row>
    <row r="1906" spans="1:24" x14ac:dyDescent="0.3">
      <c r="A1906">
        <v>4390</v>
      </c>
      <c r="B1906" s="1">
        <v>45412</v>
      </c>
      <c r="C1906">
        <v>249419.21</v>
      </c>
      <c r="D1906">
        <v>2.2400000000000002</v>
      </c>
      <c r="E1906">
        <v>2.12</v>
      </c>
      <c r="F1906">
        <v>9427.1299999999992</v>
      </c>
      <c r="G1906">
        <v>7636.72</v>
      </c>
      <c r="H1906" t="s">
        <v>2205</v>
      </c>
      <c r="I1906" t="s">
        <v>2211</v>
      </c>
      <c r="J1906">
        <v>4</v>
      </c>
      <c r="K1906" t="s">
        <v>2216</v>
      </c>
      <c r="L1906" t="str">
        <f>IF(performance_data[[#This Row],[return_percentage]]&gt;=performance_data[[#This Row],[benchmark_return]],"Higher","Lower")</f>
        <v>Higher</v>
      </c>
      <c r="M1906" s="14">
        <f xml:space="preserve"> _xlfn.MAXIFS(performance_data[date],performance_data[portfolio_id],performance_data[[#This Row],[portfolio_id]])</f>
        <v>45550</v>
      </c>
      <c r="N1906" s="14">
        <f xml:space="preserve"> _xlfn.MINIFS(performance_data[date],performance_data[portfolio_id],performance_data[[#This Row],[portfolio_id]])</f>
        <v>44922</v>
      </c>
      <c r="O1906" s="15">
        <f>_xlfn.MAXIFS(performance_data[portfolio_value],performance_data[portfolio_id],performance_data[[#This Row],[portfolio_id]],performance_data[date],performance_data[[#This Row],[latest_date]])</f>
        <v>242021.91</v>
      </c>
      <c r="P1906" s="15">
        <f>_xlfn.MAXIFS(performance_data[portfolio_value],performance_data[portfolio_id],performance_data[[#This Row],[portfolio_id]],performance_data[date],performance_data[[#This Row],[starting_date]])</f>
        <v>460494.4</v>
      </c>
      <c r="Q1906" s="15">
        <f>performance_data[[#This Row],[latest_value]]-performance_data[[#This Row],[starting_value]]</f>
        <v>-218472.49000000002</v>
      </c>
      <c r="R1906" s="15">
        <f>performance_data[[#This Row],[net_inflows]]-performance_data[[#This Row],[net_outflows]]</f>
        <v>1790.4099999999989</v>
      </c>
      <c r="S1906" s="15" t="str">
        <f>IF(performance_data[[#This Row],[net_inflows]]&gt;AVERAGE(performance_data[net_inflows]),"High","Low")</f>
        <v>Low</v>
      </c>
      <c r="T1906" s="15">
        <f>AVERAGEIF(performance_data[inflow_flag],performance_data[[#This Row],[inflow_flag]],performance_data[return_percentage])</f>
        <v>5.0457846277021572</v>
      </c>
      <c r="U1906" s="17">
        <f>IF(performance_data[[#This Row],[return_percentage]]&lt;performance_data[[#This Row],[benchmark_return]],1,0)</f>
        <v>0</v>
      </c>
      <c r="V1906" s="17">
        <f>COUNTIFS(performance_data[portfolio_id],performance_data[[#This Row],[portfolio_id]])</f>
        <v>28</v>
      </c>
      <c r="W1906" s="17">
        <f>COUNTIFS(performance_data[portfolio_id],performance_data[[#This Row],[portfolio_id]],
          performance_data[return_flag],1)</f>
        <v>15</v>
      </c>
      <c r="X1906" s="15">
        <f>performance_data[[#This Row],[underperform_flag_count]]/performance_data[[#This Row],[totalportfoliocount]]</f>
        <v>0.5357142857142857</v>
      </c>
    </row>
    <row r="1907" spans="1:24" x14ac:dyDescent="0.3">
      <c r="A1907">
        <v>4390</v>
      </c>
      <c r="B1907" s="1">
        <v>45396</v>
      </c>
      <c r="C1907">
        <v>430830.15</v>
      </c>
      <c r="D1907">
        <v>-5.04</v>
      </c>
      <c r="E1907">
        <v>-4.5999999999999996</v>
      </c>
      <c r="F1907">
        <v>14017.46</v>
      </c>
      <c r="G1907">
        <v>10257.549999999999</v>
      </c>
      <c r="H1907" t="s">
        <v>2205</v>
      </c>
      <c r="I1907" t="s">
        <v>2211</v>
      </c>
      <c r="J1907">
        <v>4</v>
      </c>
      <c r="K1907" t="s">
        <v>2216</v>
      </c>
      <c r="L1907" t="str">
        <f>IF(performance_data[[#This Row],[return_percentage]]&gt;=performance_data[[#This Row],[benchmark_return]],"Higher","Lower")</f>
        <v>Lower</v>
      </c>
      <c r="M1907" s="14">
        <f xml:space="preserve"> _xlfn.MAXIFS(performance_data[date],performance_data[portfolio_id],performance_data[[#This Row],[portfolio_id]])</f>
        <v>45550</v>
      </c>
      <c r="N1907" s="14">
        <f xml:space="preserve"> _xlfn.MINIFS(performance_data[date],performance_data[portfolio_id],performance_data[[#This Row],[portfolio_id]])</f>
        <v>44922</v>
      </c>
      <c r="O1907" s="15">
        <f>_xlfn.MAXIFS(performance_data[portfolio_value],performance_data[portfolio_id],performance_data[[#This Row],[portfolio_id]],performance_data[date],performance_data[[#This Row],[latest_date]])</f>
        <v>242021.91</v>
      </c>
      <c r="P1907" s="15">
        <f>_xlfn.MAXIFS(performance_data[portfolio_value],performance_data[portfolio_id],performance_data[[#This Row],[portfolio_id]],performance_data[date],performance_data[[#This Row],[starting_date]])</f>
        <v>460494.4</v>
      </c>
      <c r="Q1907" s="15">
        <f>performance_data[[#This Row],[latest_value]]-performance_data[[#This Row],[starting_value]]</f>
        <v>-218472.49000000002</v>
      </c>
      <c r="R1907" s="15">
        <f>performance_data[[#This Row],[net_inflows]]-performance_data[[#This Row],[net_outflows]]</f>
        <v>3759.91</v>
      </c>
      <c r="S1907" s="15" t="str">
        <f>IF(performance_data[[#This Row],[net_inflows]]&gt;AVERAGE(performance_data[net_inflows]),"High","Low")</f>
        <v>High</v>
      </c>
      <c r="T1907" s="15">
        <f>AVERAGEIF(performance_data[inflow_flag],performance_data[[#This Row],[inflow_flag]],performance_data[return_percentage])</f>
        <v>4.8467905675459724</v>
      </c>
      <c r="U1907" s="17">
        <f>IF(performance_data[[#This Row],[return_percentage]]&lt;performance_data[[#This Row],[benchmark_return]],1,0)</f>
        <v>1</v>
      </c>
      <c r="V1907" s="17">
        <f>COUNTIFS(performance_data[portfolio_id],performance_data[[#This Row],[portfolio_id]])</f>
        <v>28</v>
      </c>
      <c r="W1907" s="17">
        <f>COUNTIFS(performance_data[portfolio_id],performance_data[[#This Row],[portfolio_id]],
          performance_data[return_flag],1)</f>
        <v>15</v>
      </c>
      <c r="X1907" s="15">
        <f>performance_data[[#This Row],[underperform_flag_count]]/performance_data[[#This Row],[totalportfoliocount]]</f>
        <v>0.5357142857142857</v>
      </c>
    </row>
    <row r="1908" spans="1:24" x14ac:dyDescent="0.3">
      <c r="A1908">
        <v>4390</v>
      </c>
      <c r="B1908" s="1">
        <v>45448</v>
      </c>
      <c r="C1908">
        <v>247050.83</v>
      </c>
      <c r="D1908">
        <v>14.94</v>
      </c>
      <c r="E1908">
        <v>17.239999999999998</v>
      </c>
      <c r="F1908">
        <v>8617.56</v>
      </c>
      <c r="G1908">
        <v>16925.28</v>
      </c>
      <c r="H1908" t="s">
        <v>2205</v>
      </c>
      <c r="I1908" t="s">
        <v>2211</v>
      </c>
      <c r="J1908">
        <v>6</v>
      </c>
      <c r="K1908" t="s">
        <v>2212</v>
      </c>
      <c r="L1908" t="str">
        <f>IF(performance_data[[#This Row],[return_percentage]]&gt;=performance_data[[#This Row],[benchmark_return]],"Higher","Lower")</f>
        <v>Lower</v>
      </c>
      <c r="M1908" s="14">
        <f xml:space="preserve"> _xlfn.MAXIFS(performance_data[date],performance_data[portfolio_id],performance_data[[#This Row],[portfolio_id]])</f>
        <v>45550</v>
      </c>
      <c r="N1908" s="14">
        <f xml:space="preserve"> _xlfn.MINIFS(performance_data[date],performance_data[portfolio_id],performance_data[[#This Row],[portfolio_id]])</f>
        <v>44922</v>
      </c>
      <c r="O1908" s="15">
        <f>_xlfn.MAXIFS(performance_data[portfolio_value],performance_data[portfolio_id],performance_data[[#This Row],[portfolio_id]],performance_data[date],performance_data[[#This Row],[latest_date]])</f>
        <v>242021.91</v>
      </c>
      <c r="P1908" s="15">
        <f>_xlfn.MAXIFS(performance_data[portfolio_value],performance_data[portfolio_id],performance_data[[#This Row],[portfolio_id]],performance_data[date],performance_data[[#This Row],[starting_date]])</f>
        <v>460494.4</v>
      </c>
      <c r="Q1908" s="15">
        <f>performance_data[[#This Row],[latest_value]]-performance_data[[#This Row],[starting_value]]</f>
        <v>-218472.49000000002</v>
      </c>
      <c r="R1908" s="15">
        <f>performance_data[[#This Row],[net_inflows]]-performance_data[[#This Row],[net_outflows]]</f>
        <v>-8307.7199999999993</v>
      </c>
      <c r="S1908" s="15" t="str">
        <f>IF(performance_data[[#This Row],[net_inflows]]&gt;AVERAGE(performance_data[net_inflows]),"High","Low")</f>
        <v>Low</v>
      </c>
      <c r="T1908" s="15">
        <f>AVERAGEIF(performance_data[inflow_flag],performance_data[[#This Row],[inflow_flag]],performance_data[return_percentage])</f>
        <v>5.0457846277021572</v>
      </c>
      <c r="U1908" s="17">
        <f>IF(performance_data[[#This Row],[return_percentage]]&lt;performance_data[[#This Row],[benchmark_return]],1,0)</f>
        <v>1</v>
      </c>
      <c r="V1908" s="17">
        <f>COUNTIFS(performance_data[portfolio_id],performance_data[[#This Row],[portfolio_id]])</f>
        <v>28</v>
      </c>
      <c r="W1908" s="17">
        <f>COUNTIFS(performance_data[portfolio_id],performance_data[[#This Row],[portfolio_id]],
          performance_data[return_flag],1)</f>
        <v>15</v>
      </c>
      <c r="X1908" s="15">
        <f>performance_data[[#This Row],[underperform_flag_count]]/performance_data[[#This Row],[totalportfoliocount]]</f>
        <v>0.5357142857142857</v>
      </c>
    </row>
    <row r="1909" spans="1:24" x14ac:dyDescent="0.3">
      <c r="A1909">
        <v>4390</v>
      </c>
      <c r="B1909" s="1">
        <v>45486</v>
      </c>
      <c r="C1909">
        <v>486895.94</v>
      </c>
      <c r="D1909">
        <v>8.68</v>
      </c>
      <c r="E1909">
        <v>9.76</v>
      </c>
      <c r="F1909">
        <v>13612.89</v>
      </c>
      <c r="G1909">
        <v>9493.64</v>
      </c>
      <c r="H1909" t="s">
        <v>2205</v>
      </c>
      <c r="I1909" t="s">
        <v>2209</v>
      </c>
      <c r="J1909">
        <v>7</v>
      </c>
      <c r="K1909" t="s">
        <v>2210</v>
      </c>
      <c r="L1909" t="str">
        <f>IF(performance_data[[#This Row],[return_percentage]]&gt;=performance_data[[#This Row],[benchmark_return]],"Higher","Lower")</f>
        <v>Lower</v>
      </c>
      <c r="M1909" s="14">
        <f xml:space="preserve"> _xlfn.MAXIFS(performance_data[date],performance_data[portfolio_id],performance_data[[#This Row],[portfolio_id]])</f>
        <v>45550</v>
      </c>
      <c r="N1909" s="14">
        <f xml:space="preserve"> _xlfn.MINIFS(performance_data[date],performance_data[portfolio_id],performance_data[[#This Row],[portfolio_id]])</f>
        <v>44922</v>
      </c>
      <c r="O1909" s="15">
        <f>_xlfn.MAXIFS(performance_data[portfolio_value],performance_data[portfolio_id],performance_data[[#This Row],[portfolio_id]],performance_data[date],performance_data[[#This Row],[latest_date]])</f>
        <v>242021.91</v>
      </c>
      <c r="P1909" s="15">
        <f>_xlfn.MAXIFS(performance_data[portfolio_value],performance_data[portfolio_id],performance_data[[#This Row],[portfolio_id]],performance_data[date],performance_data[[#This Row],[starting_date]])</f>
        <v>460494.4</v>
      </c>
      <c r="Q1909" s="15">
        <f>performance_data[[#This Row],[latest_value]]-performance_data[[#This Row],[starting_value]]</f>
        <v>-218472.49000000002</v>
      </c>
      <c r="R1909" s="15">
        <f>performance_data[[#This Row],[net_inflows]]-performance_data[[#This Row],[net_outflows]]</f>
        <v>4119.25</v>
      </c>
      <c r="S1909" s="15" t="str">
        <f>IF(performance_data[[#This Row],[net_inflows]]&gt;AVERAGE(performance_data[net_inflows]),"High","Low")</f>
        <v>High</v>
      </c>
      <c r="T1909" s="15">
        <f>AVERAGEIF(performance_data[inflow_flag],performance_data[[#This Row],[inflow_flag]],performance_data[return_percentage])</f>
        <v>4.8467905675459724</v>
      </c>
      <c r="U1909" s="17">
        <f>IF(performance_data[[#This Row],[return_percentage]]&lt;performance_data[[#This Row],[benchmark_return]],1,0)</f>
        <v>1</v>
      </c>
      <c r="V1909" s="17">
        <f>COUNTIFS(performance_data[portfolio_id],performance_data[[#This Row],[portfolio_id]])</f>
        <v>28</v>
      </c>
      <c r="W1909" s="17">
        <f>COUNTIFS(performance_data[portfolio_id],performance_data[[#This Row],[portfolio_id]],
          performance_data[return_flag],1)</f>
        <v>15</v>
      </c>
      <c r="X1909" s="15">
        <f>performance_data[[#This Row],[underperform_flag_count]]/performance_data[[#This Row],[totalportfoliocount]]</f>
        <v>0.5357142857142857</v>
      </c>
    </row>
    <row r="1910" spans="1:24" x14ac:dyDescent="0.3">
      <c r="A1910">
        <v>4390</v>
      </c>
      <c r="B1910" s="1">
        <v>45471</v>
      </c>
      <c r="C1910">
        <v>364742.3</v>
      </c>
      <c r="D1910">
        <v>6.39</v>
      </c>
      <c r="E1910">
        <v>7.53</v>
      </c>
      <c r="F1910">
        <v>13921.64</v>
      </c>
      <c r="G1910">
        <v>6813.88</v>
      </c>
      <c r="H1910" t="s">
        <v>2205</v>
      </c>
      <c r="I1910" t="s">
        <v>2211</v>
      </c>
      <c r="J1910">
        <v>6</v>
      </c>
      <c r="K1910" t="s">
        <v>2212</v>
      </c>
      <c r="L1910" t="str">
        <f>IF(performance_data[[#This Row],[return_percentage]]&gt;=performance_data[[#This Row],[benchmark_return]],"Higher","Lower")</f>
        <v>Lower</v>
      </c>
      <c r="M1910" s="14">
        <f xml:space="preserve"> _xlfn.MAXIFS(performance_data[date],performance_data[portfolio_id],performance_data[[#This Row],[portfolio_id]])</f>
        <v>45550</v>
      </c>
      <c r="N1910" s="14">
        <f xml:space="preserve"> _xlfn.MINIFS(performance_data[date],performance_data[portfolio_id],performance_data[[#This Row],[portfolio_id]])</f>
        <v>44922</v>
      </c>
      <c r="O1910" s="15">
        <f>_xlfn.MAXIFS(performance_data[portfolio_value],performance_data[portfolio_id],performance_data[[#This Row],[portfolio_id]],performance_data[date],performance_data[[#This Row],[latest_date]])</f>
        <v>242021.91</v>
      </c>
      <c r="P1910" s="15">
        <f>_xlfn.MAXIFS(performance_data[portfolio_value],performance_data[portfolio_id],performance_data[[#This Row],[portfolio_id]],performance_data[date],performance_data[[#This Row],[starting_date]])</f>
        <v>460494.4</v>
      </c>
      <c r="Q1910" s="15">
        <f>performance_data[[#This Row],[latest_value]]-performance_data[[#This Row],[starting_value]]</f>
        <v>-218472.49000000002</v>
      </c>
      <c r="R1910" s="15">
        <f>performance_data[[#This Row],[net_inflows]]-performance_data[[#This Row],[net_outflows]]</f>
        <v>7107.7599999999993</v>
      </c>
      <c r="S1910" s="15" t="str">
        <f>IF(performance_data[[#This Row],[net_inflows]]&gt;AVERAGE(performance_data[net_inflows]),"High","Low")</f>
        <v>High</v>
      </c>
      <c r="T1910" s="15">
        <f>AVERAGEIF(performance_data[inflow_flag],performance_data[[#This Row],[inflow_flag]],performance_data[return_percentage])</f>
        <v>4.8467905675459724</v>
      </c>
      <c r="U1910" s="17">
        <f>IF(performance_data[[#This Row],[return_percentage]]&lt;performance_data[[#This Row],[benchmark_return]],1,0)</f>
        <v>1</v>
      </c>
      <c r="V1910" s="17">
        <f>COUNTIFS(performance_data[portfolio_id],performance_data[[#This Row],[portfolio_id]])</f>
        <v>28</v>
      </c>
      <c r="W1910" s="17">
        <f>COUNTIFS(performance_data[portfolio_id],performance_data[[#This Row],[portfolio_id]],
          performance_data[return_flag],1)</f>
        <v>15</v>
      </c>
      <c r="X1910" s="15">
        <f>performance_data[[#This Row],[underperform_flag_count]]/performance_data[[#This Row],[totalportfoliocount]]</f>
        <v>0.5357142857142857</v>
      </c>
    </row>
    <row r="1911" spans="1:24" x14ac:dyDescent="0.3">
      <c r="A1911">
        <v>4390</v>
      </c>
      <c r="B1911" s="1">
        <v>45085</v>
      </c>
      <c r="C1911">
        <v>455826.54</v>
      </c>
      <c r="D1911">
        <v>5</v>
      </c>
      <c r="E1911">
        <v>5</v>
      </c>
      <c r="F1911">
        <v>17380.86</v>
      </c>
      <c r="G1911">
        <v>5356.46</v>
      </c>
      <c r="H1911" t="s">
        <v>2213</v>
      </c>
      <c r="I1911" t="s">
        <v>2211</v>
      </c>
      <c r="J1911">
        <v>6</v>
      </c>
      <c r="K1911" t="s">
        <v>2212</v>
      </c>
      <c r="L1911" t="str">
        <f>IF(performance_data[[#This Row],[return_percentage]]&gt;=performance_data[[#This Row],[benchmark_return]],"Higher","Lower")</f>
        <v>Higher</v>
      </c>
      <c r="M1911" s="14">
        <f xml:space="preserve"> _xlfn.MAXIFS(performance_data[date],performance_data[portfolio_id],performance_data[[#This Row],[portfolio_id]])</f>
        <v>45550</v>
      </c>
      <c r="N1911" s="14">
        <f xml:space="preserve"> _xlfn.MINIFS(performance_data[date],performance_data[portfolio_id],performance_data[[#This Row],[portfolio_id]])</f>
        <v>44922</v>
      </c>
      <c r="O1911" s="15">
        <f>_xlfn.MAXIFS(performance_data[portfolio_value],performance_data[portfolio_id],performance_data[[#This Row],[portfolio_id]],performance_data[date],performance_data[[#This Row],[latest_date]])</f>
        <v>242021.91</v>
      </c>
      <c r="P1911" s="15">
        <f>_xlfn.MAXIFS(performance_data[portfolio_value],performance_data[portfolio_id],performance_data[[#This Row],[portfolio_id]],performance_data[date],performance_data[[#This Row],[starting_date]])</f>
        <v>460494.4</v>
      </c>
      <c r="Q1911" s="15">
        <f>performance_data[[#This Row],[latest_value]]-performance_data[[#This Row],[starting_value]]</f>
        <v>-218472.49000000002</v>
      </c>
      <c r="R1911" s="15">
        <f>performance_data[[#This Row],[net_inflows]]-performance_data[[#This Row],[net_outflows]]</f>
        <v>12024.400000000001</v>
      </c>
      <c r="S1911" s="15" t="str">
        <f>IF(performance_data[[#This Row],[net_inflows]]&gt;AVERAGE(performance_data[net_inflows]),"High","Low")</f>
        <v>High</v>
      </c>
      <c r="T1911" s="15">
        <f>AVERAGEIF(performance_data[inflow_flag],performance_data[[#This Row],[inflow_flag]],performance_data[return_percentage])</f>
        <v>4.8467905675459724</v>
      </c>
      <c r="U1911" s="17">
        <f>IF(performance_data[[#This Row],[return_percentage]]&lt;performance_data[[#This Row],[benchmark_return]],1,0)</f>
        <v>0</v>
      </c>
      <c r="V1911" s="17">
        <f>COUNTIFS(performance_data[portfolio_id],performance_data[[#This Row],[portfolio_id]])</f>
        <v>28</v>
      </c>
      <c r="W1911" s="17">
        <f>COUNTIFS(performance_data[portfolio_id],performance_data[[#This Row],[portfolio_id]],
          performance_data[return_flag],1)</f>
        <v>15</v>
      </c>
      <c r="X1911" s="15">
        <f>performance_data[[#This Row],[underperform_flag_count]]/performance_data[[#This Row],[totalportfoliocount]]</f>
        <v>0.5357142857142857</v>
      </c>
    </row>
    <row r="1912" spans="1:24" x14ac:dyDescent="0.3">
      <c r="A1912">
        <v>4390</v>
      </c>
      <c r="B1912" s="1">
        <v>45543</v>
      </c>
      <c r="C1912">
        <v>218205.11</v>
      </c>
      <c r="D1912">
        <v>19.2</v>
      </c>
      <c r="E1912">
        <v>22.55</v>
      </c>
      <c r="F1912">
        <v>12158.13</v>
      </c>
      <c r="G1912">
        <v>15258.52</v>
      </c>
      <c r="H1912" t="s">
        <v>2205</v>
      </c>
      <c r="I1912" t="s">
        <v>2209</v>
      </c>
      <c r="J1912">
        <v>9</v>
      </c>
      <c r="K1912" t="s">
        <v>2221</v>
      </c>
      <c r="L1912" t="str">
        <f>IF(performance_data[[#This Row],[return_percentage]]&gt;=performance_data[[#This Row],[benchmark_return]],"Higher","Lower")</f>
        <v>Lower</v>
      </c>
      <c r="M1912" s="14">
        <f xml:space="preserve"> _xlfn.MAXIFS(performance_data[date],performance_data[portfolio_id],performance_data[[#This Row],[portfolio_id]])</f>
        <v>45550</v>
      </c>
      <c r="N1912" s="14">
        <f xml:space="preserve"> _xlfn.MINIFS(performance_data[date],performance_data[portfolio_id],performance_data[[#This Row],[portfolio_id]])</f>
        <v>44922</v>
      </c>
      <c r="O1912" s="15">
        <f>_xlfn.MAXIFS(performance_data[portfolio_value],performance_data[portfolio_id],performance_data[[#This Row],[portfolio_id]],performance_data[date],performance_data[[#This Row],[latest_date]])</f>
        <v>242021.91</v>
      </c>
      <c r="P1912" s="15">
        <f>_xlfn.MAXIFS(performance_data[portfolio_value],performance_data[portfolio_id],performance_data[[#This Row],[portfolio_id]],performance_data[date],performance_data[[#This Row],[starting_date]])</f>
        <v>460494.4</v>
      </c>
      <c r="Q1912" s="15">
        <f>performance_data[[#This Row],[latest_value]]-performance_data[[#This Row],[starting_value]]</f>
        <v>-218472.49000000002</v>
      </c>
      <c r="R1912" s="15">
        <f>performance_data[[#This Row],[net_inflows]]-performance_data[[#This Row],[net_outflows]]</f>
        <v>-3100.3900000000012</v>
      </c>
      <c r="S1912" s="15" t="str">
        <f>IF(performance_data[[#This Row],[net_inflows]]&gt;AVERAGE(performance_data[net_inflows]),"High","Low")</f>
        <v>High</v>
      </c>
      <c r="T1912" s="15">
        <f>AVERAGEIF(performance_data[inflow_flag],performance_data[[#This Row],[inflow_flag]],performance_data[return_percentage])</f>
        <v>4.8467905675459724</v>
      </c>
      <c r="U1912" s="17">
        <f>IF(performance_data[[#This Row],[return_percentage]]&lt;performance_data[[#This Row],[benchmark_return]],1,0)</f>
        <v>1</v>
      </c>
      <c r="V1912" s="17">
        <f>COUNTIFS(performance_data[portfolio_id],performance_data[[#This Row],[portfolio_id]])</f>
        <v>28</v>
      </c>
      <c r="W1912" s="17">
        <f>COUNTIFS(performance_data[portfolio_id],performance_data[[#This Row],[portfolio_id]],
          performance_data[return_flag],1)</f>
        <v>15</v>
      </c>
      <c r="X1912" s="15">
        <f>performance_data[[#This Row],[underperform_flag_count]]/performance_data[[#This Row],[totalportfoliocount]]</f>
        <v>0.5357142857142857</v>
      </c>
    </row>
    <row r="1913" spans="1:24" x14ac:dyDescent="0.3">
      <c r="A1913">
        <v>4390</v>
      </c>
      <c r="B1913" s="1">
        <v>45357</v>
      </c>
      <c r="C1913">
        <v>63833.02</v>
      </c>
      <c r="D1913">
        <v>12.82</v>
      </c>
      <c r="E1913">
        <v>14.39</v>
      </c>
      <c r="F1913">
        <v>1280.44</v>
      </c>
      <c r="G1913">
        <v>2829.6</v>
      </c>
      <c r="H1913" t="s">
        <v>2205</v>
      </c>
      <c r="I1913" t="s">
        <v>2206</v>
      </c>
      <c r="J1913">
        <v>3</v>
      </c>
      <c r="K1913" t="s">
        <v>2222</v>
      </c>
      <c r="L1913" t="str">
        <f>IF(performance_data[[#This Row],[return_percentage]]&gt;=performance_data[[#This Row],[benchmark_return]],"Higher","Lower")</f>
        <v>Lower</v>
      </c>
      <c r="M1913" s="14">
        <f xml:space="preserve"> _xlfn.MAXIFS(performance_data[date],performance_data[portfolio_id],performance_data[[#This Row],[portfolio_id]])</f>
        <v>45550</v>
      </c>
      <c r="N1913" s="14">
        <f xml:space="preserve"> _xlfn.MINIFS(performance_data[date],performance_data[portfolio_id],performance_data[[#This Row],[portfolio_id]])</f>
        <v>44922</v>
      </c>
      <c r="O1913" s="15">
        <f>_xlfn.MAXIFS(performance_data[portfolio_value],performance_data[portfolio_id],performance_data[[#This Row],[portfolio_id]],performance_data[date],performance_data[[#This Row],[latest_date]])</f>
        <v>242021.91</v>
      </c>
      <c r="P1913" s="15">
        <f>_xlfn.MAXIFS(performance_data[portfolio_value],performance_data[portfolio_id],performance_data[[#This Row],[portfolio_id]],performance_data[date],performance_data[[#This Row],[starting_date]])</f>
        <v>460494.4</v>
      </c>
      <c r="Q1913" s="15">
        <f>performance_data[[#This Row],[latest_value]]-performance_data[[#This Row],[starting_value]]</f>
        <v>-218472.49000000002</v>
      </c>
      <c r="R1913" s="15">
        <f>performance_data[[#This Row],[net_inflows]]-performance_data[[#This Row],[net_outflows]]</f>
        <v>-1549.1599999999999</v>
      </c>
      <c r="S1913" s="15" t="str">
        <f>IF(performance_data[[#This Row],[net_inflows]]&gt;AVERAGE(performance_data[net_inflows]),"High","Low")</f>
        <v>Low</v>
      </c>
      <c r="T1913" s="15">
        <f>AVERAGEIF(performance_data[inflow_flag],performance_data[[#This Row],[inflow_flag]],performance_data[return_percentage])</f>
        <v>5.0457846277021572</v>
      </c>
      <c r="U1913" s="17">
        <f>IF(performance_data[[#This Row],[return_percentage]]&lt;performance_data[[#This Row],[benchmark_return]],1,0)</f>
        <v>1</v>
      </c>
      <c r="V1913" s="17">
        <f>COUNTIFS(performance_data[portfolio_id],performance_data[[#This Row],[portfolio_id]])</f>
        <v>28</v>
      </c>
      <c r="W1913" s="17">
        <f>COUNTIFS(performance_data[portfolio_id],performance_data[[#This Row],[portfolio_id]],
          performance_data[return_flag],1)</f>
        <v>15</v>
      </c>
      <c r="X1913" s="15">
        <f>performance_data[[#This Row],[underperform_flag_count]]/performance_data[[#This Row],[totalportfoliocount]]</f>
        <v>0.5357142857142857</v>
      </c>
    </row>
    <row r="1914" spans="1:24" x14ac:dyDescent="0.3">
      <c r="A1914">
        <v>4390</v>
      </c>
      <c r="B1914" s="1">
        <v>44922</v>
      </c>
      <c r="C1914">
        <v>460494.4</v>
      </c>
      <c r="D1914">
        <v>15.73</v>
      </c>
      <c r="E1914">
        <v>16.329999999999998</v>
      </c>
      <c r="F1914">
        <v>12583.93</v>
      </c>
      <c r="G1914">
        <v>3285.6</v>
      </c>
      <c r="H1914" t="s">
        <v>2220</v>
      </c>
      <c r="I1914" t="s">
        <v>2217</v>
      </c>
      <c r="J1914">
        <v>12</v>
      </c>
      <c r="K1914" t="s">
        <v>2218</v>
      </c>
      <c r="L1914" t="str">
        <f>IF(performance_data[[#This Row],[return_percentage]]&gt;=performance_data[[#This Row],[benchmark_return]],"Higher","Lower")</f>
        <v>Lower</v>
      </c>
      <c r="M1914" s="14">
        <f xml:space="preserve"> _xlfn.MAXIFS(performance_data[date],performance_data[portfolio_id],performance_data[[#This Row],[portfolio_id]])</f>
        <v>45550</v>
      </c>
      <c r="N1914" s="14">
        <f xml:space="preserve"> _xlfn.MINIFS(performance_data[date],performance_data[portfolio_id],performance_data[[#This Row],[portfolio_id]])</f>
        <v>44922</v>
      </c>
      <c r="O1914" s="15">
        <f>_xlfn.MAXIFS(performance_data[portfolio_value],performance_data[portfolio_id],performance_data[[#This Row],[portfolio_id]],performance_data[date],performance_data[[#This Row],[latest_date]])</f>
        <v>242021.91</v>
      </c>
      <c r="P1914" s="15">
        <f>_xlfn.MAXIFS(performance_data[portfolio_value],performance_data[portfolio_id],performance_data[[#This Row],[portfolio_id]],performance_data[date],performance_data[[#This Row],[starting_date]])</f>
        <v>460494.4</v>
      </c>
      <c r="Q1914" s="15">
        <f>performance_data[[#This Row],[latest_value]]-performance_data[[#This Row],[starting_value]]</f>
        <v>-218472.49000000002</v>
      </c>
      <c r="R1914" s="15">
        <f>performance_data[[#This Row],[net_inflows]]-performance_data[[#This Row],[net_outflows]]</f>
        <v>9298.33</v>
      </c>
      <c r="S1914" s="15" t="str">
        <f>IF(performance_data[[#This Row],[net_inflows]]&gt;AVERAGE(performance_data[net_inflows]),"High","Low")</f>
        <v>High</v>
      </c>
      <c r="T1914" s="15">
        <f>AVERAGEIF(performance_data[inflow_flag],performance_data[[#This Row],[inflow_flag]],performance_data[return_percentage])</f>
        <v>4.8467905675459724</v>
      </c>
      <c r="U1914" s="17">
        <f>IF(performance_data[[#This Row],[return_percentage]]&lt;performance_data[[#This Row],[benchmark_return]],1,0)</f>
        <v>1</v>
      </c>
      <c r="V1914" s="17">
        <f>COUNTIFS(performance_data[portfolio_id],performance_data[[#This Row],[portfolio_id]])</f>
        <v>28</v>
      </c>
      <c r="W1914" s="17">
        <f>COUNTIFS(performance_data[portfolio_id],performance_data[[#This Row],[portfolio_id]],
          performance_data[return_flag],1)</f>
        <v>15</v>
      </c>
      <c r="X1914" s="15">
        <f>performance_data[[#This Row],[underperform_flag_count]]/performance_data[[#This Row],[totalportfoliocount]]</f>
        <v>0.5357142857142857</v>
      </c>
    </row>
    <row r="1915" spans="1:24" x14ac:dyDescent="0.3">
      <c r="A1915">
        <v>4390</v>
      </c>
      <c r="B1915" s="1">
        <v>45003</v>
      </c>
      <c r="C1915">
        <v>266313.03000000003</v>
      </c>
      <c r="D1915">
        <v>6.09</v>
      </c>
      <c r="E1915">
        <v>5.12</v>
      </c>
      <c r="F1915">
        <v>19725.259999999998</v>
      </c>
      <c r="G1915">
        <v>7735.43</v>
      </c>
      <c r="H1915" t="s">
        <v>2213</v>
      </c>
      <c r="I1915" t="s">
        <v>2206</v>
      </c>
      <c r="J1915">
        <v>3</v>
      </c>
      <c r="K1915" t="s">
        <v>2222</v>
      </c>
      <c r="L1915" t="str">
        <f>IF(performance_data[[#This Row],[return_percentage]]&gt;=performance_data[[#This Row],[benchmark_return]],"Higher","Lower")</f>
        <v>Higher</v>
      </c>
      <c r="M1915" s="14">
        <f xml:space="preserve"> _xlfn.MAXIFS(performance_data[date],performance_data[portfolio_id],performance_data[[#This Row],[portfolio_id]])</f>
        <v>45550</v>
      </c>
      <c r="N1915" s="14">
        <f xml:space="preserve"> _xlfn.MINIFS(performance_data[date],performance_data[portfolio_id],performance_data[[#This Row],[portfolio_id]])</f>
        <v>44922</v>
      </c>
      <c r="O1915" s="15">
        <f>_xlfn.MAXIFS(performance_data[portfolio_value],performance_data[portfolio_id],performance_data[[#This Row],[portfolio_id]],performance_data[date],performance_data[[#This Row],[latest_date]])</f>
        <v>242021.91</v>
      </c>
      <c r="P1915" s="15">
        <f>_xlfn.MAXIFS(performance_data[portfolio_value],performance_data[portfolio_id],performance_data[[#This Row],[portfolio_id]],performance_data[date],performance_data[[#This Row],[starting_date]])</f>
        <v>460494.4</v>
      </c>
      <c r="Q1915" s="15">
        <f>performance_data[[#This Row],[latest_value]]-performance_data[[#This Row],[starting_value]]</f>
        <v>-218472.49000000002</v>
      </c>
      <c r="R1915" s="15">
        <f>performance_data[[#This Row],[net_inflows]]-performance_data[[#This Row],[net_outflows]]</f>
        <v>11989.829999999998</v>
      </c>
      <c r="S1915" s="15" t="str">
        <f>IF(performance_data[[#This Row],[net_inflows]]&gt;AVERAGE(performance_data[net_inflows]),"High","Low")</f>
        <v>High</v>
      </c>
      <c r="T1915" s="15">
        <f>AVERAGEIF(performance_data[inflow_flag],performance_data[[#This Row],[inflow_flag]],performance_data[return_percentage])</f>
        <v>4.8467905675459724</v>
      </c>
      <c r="U1915" s="17">
        <f>IF(performance_data[[#This Row],[return_percentage]]&lt;performance_data[[#This Row],[benchmark_return]],1,0)</f>
        <v>0</v>
      </c>
      <c r="V1915" s="17">
        <f>COUNTIFS(performance_data[portfolio_id],performance_data[[#This Row],[portfolio_id]])</f>
        <v>28</v>
      </c>
      <c r="W1915" s="17">
        <f>COUNTIFS(performance_data[portfolio_id],performance_data[[#This Row],[portfolio_id]],
          performance_data[return_flag],1)</f>
        <v>15</v>
      </c>
      <c r="X1915" s="15">
        <f>performance_data[[#This Row],[underperform_flag_count]]/performance_data[[#This Row],[totalportfoliocount]]</f>
        <v>0.5357142857142857</v>
      </c>
    </row>
    <row r="1916" spans="1:24" x14ac:dyDescent="0.3">
      <c r="A1916">
        <v>4390</v>
      </c>
      <c r="B1916" s="1">
        <v>45296</v>
      </c>
      <c r="C1916">
        <v>475563.41</v>
      </c>
      <c r="D1916">
        <v>6.71</v>
      </c>
      <c r="E1916">
        <v>7.56</v>
      </c>
      <c r="F1916">
        <v>4256.83</v>
      </c>
      <c r="G1916">
        <v>7656.1</v>
      </c>
      <c r="H1916" t="s">
        <v>2205</v>
      </c>
      <c r="I1916" t="s">
        <v>2206</v>
      </c>
      <c r="J1916">
        <v>1</v>
      </c>
      <c r="K1916" t="s">
        <v>2207</v>
      </c>
      <c r="L1916" t="str">
        <f>IF(performance_data[[#This Row],[return_percentage]]&gt;=performance_data[[#This Row],[benchmark_return]],"Higher","Lower")</f>
        <v>Lower</v>
      </c>
      <c r="M1916" s="14">
        <f xml:space="preserve"> _xlfn.MAXIFS(performance_data[date],performance_data[portfolio_id],performance_data[[#This Row],[portfolio_id]])</f>
        <v>45550</v>
      </c>
      <c r="N1916" s="14">
        <f xml:space="preserve"> _xlfn.MINIFS(performance_data[date],performance_data[portfolio_id],performance_data[[#This Row],[portfolio_id]])</f>
        <v>44922</v>
      </c>
      <c r="O1916" s="15">
        <f>_xlfn.MAXIFS(performance_data[portfolio_value],performance_data[portfolio_id],performance_data[[#This Row],[portfolio_id]],performance_data[date],performance_data[[#This Row],[latest_date]])</f>
        <v>242021.91</v>
      </c>
      <c r="P1916" s="15">
        <f>_xlfn.MAXIFS(performance_data[portfolio_value],performance_data[portfolio_id],performance_data[[#This Row],[portfolio_id]],performance_data[date],performance_data[[#This Row],[starting_date]])</f>
        <v>460494.4</v>
      </c>
      <c r="Q1916" s="15">
        <f>performance_data[[#This Row],[latest_value]]-performance_data[[#This Row],[starting_value]]</f>
        <v>-218472.49000000002</v>
      </c>
      <c r="R1916" s="15">
        <f>performance_data[[#This Row],[net_inflows]]-performance_data[[#This Row],[net_outflows]]</f>
        <v>-3399.2700000000004</v>
      </c>
      <c r="S1916" s="15" t="str">
        <f>IF(performance_data[[#This Row],[net_inflows]]&gt;AVERAGE(performance_data[net_inflows]),"High","Low")</f>
        <v>Low</v>
      </c>
      <c r="T1916" s="15">
        <f>AVERAGEIF(performance_data[inflow_flag],performance_data[[#This Row],[inflow_flag]],performance_data[return_percentage])</f>
        <v>5.0457846277021572</v>
      </c>
      <c r="U1916" s="17">
        <f>IF(performance_data[[#This Row],[return_percentage]]&lt;performance_data[[#This Row],[benchmark_return]],1,0)</f>
        <v>1</v>
      </c>
      <c r="V1916" s="17">
        <f>COUNTIFS(performance_data[portfolio_id],performance_data[[#This Row],[portfolio_id]])</f>
        <v>28</v>
      </c>
      <c r="W1916" s="17">
        <f>COUNTIFS(performance_data[portfolio_id],performance_data[[#This Row],[portfolio_id]],
          performance_data[return_flag],1)</f>
        <v>15</v>
      </c>
      <c r="X1916" s="15">
        <f>performance_data[[#This Row],[underperform_flag_count]]/performance_data[[#This Row],[totalportfoliocount]]</f>
        <v>0.5357142857142857</v>
      </c>
    </row>
    <row r="1917" spans="1:24" x14ac:dyDescent="0.3">
      <c r="A1917">
        <v>4390</v>
      </c>
      <c r="B1917" s="1">
        <v>45317</v>
      </c>
      <c r="C1917">
        <v>288922.03999999998</v>
      </c>
      <c r="D1917">
        <v>-5.44</v>
      </c>
      <c r="E1917">
        <v>-5.07</v>
      </c>
      <c r="F1917">
        <v>8392.9699999999993</v>
      </c>
      <c r="G1917">
        <v>9509.5300000000007</v>
      </c>
      <c r="H1917" t="s">
        <v>2205</v>
      </c>
      <c r="I1917" t="s">
        <v>2206</v>
      </c>
      <c r="J1917">
        <v>1</v>
      </c>
      <c r="K1917" t="s">
        <v>2207</v>
      </c>
      <c r="L1917" t="str">
        <f>IF(performance_data[[#This Row],[return_percentage]]&gt;=performance_data[[#This Row],[benchmark_return]],"Higher","Lower")</f>
        <v>Lower</v>
      </c>
      <c r="M1917" s="14">
        <f xml:space="preserve"> _xlfn.MAXIFS(performance_data[date],performance_data[portfolio_id],performance_data[[#This Row],[portfolio_id]])</f>
        <v>45550</v>
      </c>
      <c r="N1917" s="14">
        <f xml:space="preserve"> _xlfn.MINIFS(performance_data[date],performance_data[portfolio_id],performance_data[[#This Row],[portfolio_id]])</f>
        <v>44922</v>
      </c>
      <c r="O1917" s="15">
        <f>_xlfn.MAXIFS(performance_data[portfolio_value],performance_data[portfolio_id],performance_data[[#This Row],[portfolio_id]],performance_data[date],performance_data[[#This Row],[latest_date]])</f>
        <v>242021.91</v>
      </c>
      <c r="P1917" s="15">
        <f>_xlfn.MAXIFS(performance_data[portfolio_value],performance_data[portfolio_id],performance_data[[#This Row],[portfolio_id]],performance_data[date],performance_data[[#This Row],[starting_date]])</f>
        <v>460494.4</v>
      </c>
      <c r="Q1917" s="15">
        <f>performance_data[[#This Row],[latest_value]]-performance_data[[#This Row],[starting_value]]</f>
        <v>-218472.49000000002</v>
      </c>
      <c r="R1917" s="15">
        <f>performance_data[[#This Row],[net_inflows]]-performance_data[[#This Row],[net_outflows]]</f>
        <v>-1116.5600000000013</v>
      </c>
      <c r="S1917" s="15" t="str">
        <f>IF(performance_data[[#This Row],[net_inflows]]&gt;AVERAGE(performance_data[net_inflows]),"High","Low")</f>
        <v>Low</v>
      </c>
      <c r="T1917" s="15">
        <f>AVERAGEIF(performance_data[inflow_flag],performance_data[[#This Row],[inflow_flag]],performance_data[return_percentage])</f>
        <v>5.0457846277021572</v>
      </c>
      <c r="U1917" s="17">
        <f>IF(performance_data[[#This Row],[return_percentage]]&lt;performance_data[[#This Row],[benchmark_return]],1,0)</f>
        <v>1</v>
      </c>
      <c r="V1917" s="17">
        <f>COUNTIFS(performance_data[portfolio_id],performance_data[[#This Row],[portfolio_id]])</f>
        <v>28</v>
      </c>
      <c r="W1917" s="17">
        <f>COUNTIFS(performance_data[portfolio_id],performance_data[[#This Row],[portfolio_id]],
          performance_data[return_flag],1)</f>
        <v>15</v>
      </c>
      <c r="X1917" s="15">
        <f>performance_data[[#This Row],[underperform_flag_count]]/performance_data[[#This Row],[totalportfoliocount]]</f>
        <v>0.5357142857142857</v>
      </c>
    </row>
    <row r="1918" spans="1:24" x14ac:dyDescent="0.3">
      <c r="A1918">
        <v>4390</v>
      </c>
      <c r="B1918" s="1">
        <v>45192</v>
      </c>
      <c r="C1918">
        <v>473757.27</v>
      </c>
      <c r="D1918">
        <v>4.83</v>
      </c>
      <c r="E1918">
        <v>3.98</v>
      </c>
      <c r="F1918">
        <v>6173.66</v>
      </c>
      <c r="G1918">
        <v>18040.580000000002</v>
      </c>
      <c r="H1918" t="s">
        <v>2213</v>
      </c>
      <c r="I1918" t="s">
        <v>2209</v>
      </c>
      <c r="J1918">
        <v>9</v>
      </c>
      <c r="K1918" t="s">
        <v>2221</v>
      </c>
      <c r="L1918" t="str">
        <f>IF(performance_data[[#This Row],[return_percentage]]&gt;=performance_data[[#This Row],[benchmark_return]],"Higher","Lower")</f>
        <v>Higher</v>
      </c>
      <c r="M1918" s="14">
        <f xml:space="preserve"> _xlfn.MAXIFS(performance_data[date],performance_data[portfolio_id],performance_data[[#This Row],[portfolio_id]])</f>
        <v>45550</v>
      </c>
      <c r="N1918" s="14">
        <f xml:space="preserve"> _xlfn.MINIFS(performance_data[date],performance_data[portfolio_id],performance_data[[#This Row],[portfolio_id]])</f>
        <v>44922</v>
      </c>
      <c r="O1918" s="15">
        <f>_xlfn.MAXIFS(performance_data[portfolio_value],performance_data[portfolio_id],performance_data[[#This Row],[portfolio_id]],performance_data[date],performance_data[[#This Row],[latest_date]])</f>
        <v>242021.91</v>
      </c>
      <c r="P1918" s="15">
        <f>_xlfn.MAXIFS(performance_data[portfolio_value],performance_data[portfolio_id],performance_data[[#This Row],[portfolio_id]],performance_data[date],performance_data[[#This Row],[starting_date]])</f>
        <v>460494.4</v>
      </c>
      <c r="Q1918" s="15">
        <f>performance_data[[#This Row],[latest_value]]-performance_data[[#This Row],[starting_value]]</f>
        <v>-218472.49000000002</v>
      </c>
      <c r="R1918" s="15">
        <f>performance_data[[#This Row],[net_inflows]]-performance_data[[#This Row],[net_outflows]]</f>
        <v>-11866.920000000002</v>
      </c>
      <c r="S1918" s="15" t="str">
        <f>IF(performance_data[[#This Row],[net_inflows]]&gt;AVERAGE(performance_data[net_inflows]),"High","Low")</f>
        <v>Low</v>
      </c>
      <c r="T1918" s="15">
        <f>AVERAGEIF(performance_data[inflow_flag],performance_data[[#This Row],[inflow_flag]],performance_data[return_percentage])</f>
        <v>5.0457846277021572</v>
      </c>
      <c r="U1918" s="17">
        <f>IF(performance_data[[#This Row],[return_percentage]]&lt;performance_data[[#This Row],[benchmark_return]],1,0)</f>
        <v>0</v>
      </c>
      <c r="V1918" s="17">
        <f>COUNTIFS(performance_data[portfolio_id],performance_data[[#This Row],[portfolio_id]])</f>
        <v>28</v>
      </c>
      <c r="W1918" s="17">
        <f>COUNTIFS(performance_data[portfolio_id],performance_data[[#This Row],[portfolio_id]],
          performance_data[return_flag],1)</f>
        <v>15</v>
      </c>
      <c r="X1918" s="15">
        <f>performance_data[[#This Row],[underperform_flag_count]]/performance_data[[#This Row],[totalportfoliocount]]</f>
        <v>0.5357142857142857</v>
      </c>
    </row>
    <row r="1919" spans="1:24" x14ac:dyDescent="0.3">
      <c r="A1919">
        <v>4390</v>
      </c>
      <c r="B1919" s="1">
        <v>44952</v>
      </c>
      <c r="C1919">
        <v>379465.21</v>
      </c>
      <c r="D1919">
        <v>5.79</v>
      </c>
      <c r="E1919">
        <v>5.19</v>
      </c>
      <c r="F1919">
        <v>18590.509999999998</v>
      </c>
      <c r="G1919">
        <v>18552.54</v>
      </c>
      <c r="H1919" t="s">
        <v>2213</v>
      </c>
      <c r="I1919" t="s">
        <v>2206</v>
      </c>
      <c r="J1919">
        <v>1</v>
      </c>
      <c r="K1919" t="s">
        <v>2207</v>
      </c>
      <c r="L1919" t="str">
        <f>IF(performance_data[[#This Row],[return_percentage]]&gt;=performance_data[[#This Row],[benchmark_return]],"Higher","Lower")</f>
        <v>Higher</v>
      </c>
      <c r="M1919" s="14">
        <f xml:space="preserve"> _xlfn.MAXIFS(performance_data[date],performance_data[portfolio_id],performance_data[[#This Row],[portfolio_id]])</f>
        <v>45550</v>
      </c>
      <c r="N1919" s="14">
        <f xml:space="preserve"> _xlfn.MINIFS(performance_data[date],performance_data[portfolio_id],performance_data[[#This Row],[portfolio_id]])</f>
        <v>44922</v>
      </c>
      <c r="O1919" s="15">
        <f>_xlfn.MAXIFS(performance_data[portfolio_value],performance_data[portfolio_id],performance_data[[#This Row],[portfolio_id]],performance_data[date],performance_data[[#This Row],[latest_date]])</f>
        <v>242021.91</v>
      </c>
      <c r="P1919" s="15">
        <f>_xlfn.MAXIFS(performance_data[portfolio_value],performance_data[portfolio_id],performance_data[[#This Row],[portfolio_id]],performance_data[date],performance_data[[#This Row],[starting_date]])</f>
        <v>460494.4</v>
      </c>
      <c r="Q1919" s="15">
        <f>performance_data[[#This Row],[latest_value]]-performance_data[[#This Row],[starting_value]]</f>
        <v>-218472.49000000002</v>
      </c>
      <c r="R1919" s="15">
        <f>performance_data[[#This Row],[net_inflows]]-performance_data[[#This Row],[net_outflows]]</f>
        <v>37.969999999997526</v>
      </c>
      <c r="S1919" s="15" t="str">
        <f>IF(performance_data[[#This Row],[net_inflows]]&gt;AVERAGE(performance_data[net_inflows]),"High","Low")</f>
        <v>High</v>
      </c>
      <c r="T1919" s="15">
        <f>AVERAGEIF(performance_data[inflow_flag],performance_data[[#This Row],[inflow_flag]],performance_data[return_percentage])</f>
        <v>4.8467905675459724</v>
      </c>
      <c r="U1919" s="17">
        <f>IF(performance_data[[#This Row],[return_percentage]]&lt;performance_data[[#This Row],[benchmark_return]],1,0)</f>
        <v>0</v>
      </c>
      <c r="V1919" s="17">
        <f>COUNTIFS(performance_data[portfolio_id],performance_data[[#This Row],[portfolio_id]])</f>
        <v>28</v>
      </c>
      <c r="W1919" s="17">
        <f>COUNTIFS(performance_data[portfolio_id],performance_data[[#This Row],[portfolio_id]],
          performance_data[return_flag],1)</f>
        <v>15</v>
      </c>
      <c r="X1919" s="15">
        <f>performance_data[[#This Row],[underperform_flag_count]]/performance_data[[#This Row],[totalportfoliocount]]</f>
        <v>0.5357142857142857</v>
      </c>
    </row>
    <row r="1920" spans="1:24" x14ac:dyDescent="0.3">
      <c r="A1920">
        <v>4390</v>
      </c>
      <c r="B1920" s="1">
        <v>44950</v>
      </c>
      <c r="C1920">
        <v>59300.67</v>
      </c>
      <c r="D1920">
        <v>19.91</v>
      </c>
      <c r="E1920">
        <v>22.18</v>
      </c>
      <c r="F1920">
        <v>10616.1</v>
      </c>
      <c r="G1920">
        <v>498.4</v>
      </c>
      <c r="H1920" t="s">
        <v>2213</v>
      </c>
      <c r="I1920" t="s">
        <v>2206</v>
      </c>
      <c r="J1920">
        <v>1</v>
      </c>
      <c r="K1920" t="s">
        <v>2207</v>
      </c>
      <c r="L1920" t="str">
        <f>IF(performance_data[[#This Row],[return_percentage]]&gt;=performance_data[[#This Row],[benchmark_return]],"Higher","Lower")</f>
        <v>Lower</v>
      </c>
      <c r="M1920" s="14">
        <f xml:space="preserve"> _xlfn.MAXIFS(performance_data[date],performance_data[portfolio_id],performance_data[[#This Row],[portfolio_id]])</f>
        <v>45550</v>
      </c>
      <c r="N1920" s="14">
        <f xml:space="preserve"> _xlfn.MINIFS(performance_data[date],performance_data[portfolio_id],performance_data[[#This Row],[portfolio_id]])</f>
        <v>44922</v>
      </c>
      <c r="O1920" s="15">
        <f>_xlfn.MAXIFS(performance_data[portfolio_value],performance_data[portfolio_id],performance_data[[#This Row],[portfolio_id]],performance_data[date],performance_data[[#This Row],[latest_date]])</f>
        <v>242021.91</v>
      </c>
      <c r="P1920" s="15">
        <f>_xlfn.MAXIFS(performance_data[portfolio_value],performance_data[portfolio_id],performance_data[[#This Row],[portfolio_id]],performance_data[date],performance_data[[#This Row],[starting_date]])</f>
        <v>460494.4</v>
      </c>
      <c r="Q1920" s="15">
        <f>performance_data[[#This Row],[latest_value]]-performance_data[[#This Row],[starting_value]]</f>
        <v>-218472.49000000002</v>
      </c>
      <c r="R1920" s="15">
        <f>performance_data[[#This Row],[net_inflows]]-performance_data[[#This Row],[net_outflows]]</f>
        <v>10117.700000000001</v>
      </c>
      <c r="S1920" s="15" t="str">
        <f>IF(performance_data[[#This Row],[net_inflows]]&gt;AVERAGE(performance_data[net_inflows]),"High","Low")</f>
        <v>High</v>
      </c>
      <c r="T1920" s="15">
        <f>AVERAGEIF(performance_data[inflow_flag],performance_data[[#This Row],[inflow_flag]],performance_data[return_percentage])</f>
        <v>4.8467905675459724</v>
      </c>
      <c r="U1920" s="17">
        <f>IF(performance_data[[#This Row],[return_percentage]]&lt;performance_data[[#This Row],[benchmark_return]],1,0)</f>
        <v>1</v>
      </c>
      <c r="V1920" s="17">
        <f>COUNTIFS(performance_data[portfolio_id],performance_data[[#This Row],[portfolio_id]])</f>
        <v>28</v>
      </c>
      <c r="W1920" s="17">
        <f>COUNTIFS(performance_data[portfolio_id],performance_data[[#This Row],[portfolio_id]],
          performance_data[return_flag],1)</f>
        <v>15</v>
      </c>
      <c r="X1920" s="15">
        <f>performance_data[[#This Row],[underperform_flag_count]]/performance_data[[#This Row],[totalportfoliocount]]</f>
        <v>0.5357142857142857</v>
      </c>
    </row>
    <row r="1921" spans="1:24" x14ac:dyDescent="0.3">
      <c r="A1921">
        <v>4390</v>
      </c>
      <c r="B1921" s="1">
        <v>45067</v>
      </c>
      <c r="C1921">
        <v>248970.34</v>
      </c>
      <c r="D1921">
        <v>-8.3000000000000007</v>
      </c>
      <c r="E1921">
        <v>-9.48</v>
      </c>
      <c r="F1921">
        <v>15739.3</v>
      </c>
      <c r="G1921">
        <v>4671.97</v>
      </c>
      <c r="H1921" t="s">
        <v>2213</v>
      </c>
      <c r="I1921" t="s">
        <v>2211</v>
      </c>
      <c r="J1921">
        <v>5</v>
      </c>
      <c r="K1921" t="s">
        <v>2223</v>
      </c>
      <c r="L1921" t="str">
        <f>IF(performance_data[[#This Row],[return_percentage]]&gt;=performance_data[[#This Row],[benchmark_return]],"Higher","Lower")</f>
        <v>Higher</v>
      </c>
      <c r="M1921" s="14">
        <f xml:space="preserve"> _xlfn.MAXIFS(performance_data[date],performance_data[portfolio_id],performance_data[[#This Row],[portfolio_id]])</f>
        <v>45550</v>
      </c>
      <c r="N1921" s="14">
        <f xml:space="preserve"> _xlfn.MINIFS(performance_data[date],performance_data[portfolio_id],performance_data[[#This Row],[portfolio_id]])</f>
        <v>44922</v>
      </c>
      <c r="O1921" s="15">
        <f>_xlfn.MAXIFS(performance_data[portfolio_value],performance_data[portfolio_id],performance_data[[#This Row],[portfolio_id]],performance_data[date],performance_data[[#This Row],[latest_date]])</f>
        <v>242021.91</v>
      </c>
      <c r="P1921" s="15">
        <f>_xlfn.MAXIFS(performance_data[portfolio_value],performance_data[portfolio_id],performance_data[[#This Row],[portfolio_id]],performance_data[date],performance_data[[#This Row],[starting_date]])</f>
        <v>460494.4</v>
      </c>
      <c r="Q1921" s="15">
        <f>performance_data[[#This Row],[latest_value]]-performance_data[[#This Row],[starting_value]]</f>
        <v>-218472.49000000002</v>
      </c>
      <c r="R1921" s="15">
        <f>performance_data[[#This Row],[net_inflows]]-performance_data[[#This Row],[net_outflows]]</f>
        <v>11067.329999999998</v>
      </c>
      <c r="S1921" s="15" t="str">
        <f>IF(performance_data[[#This Row],[net_inflows]]&gt;AVERAGE(performance_data[net_inflows]),"High","Low")</f>
        <v>High</v>
      </c>
      <c r="T1921" s="15">
        <f>AVERAGEIF(performance_data[inflow_flag],performance_data[[#This Row],[inflow_flag]],performance_data[return_percentage])</f>
        <v>4.8467905675459724</v>
      </c>
      <c r="U1921" s="17">
        <f>IF(performance_data[[#This Row],[return_percentage]]&lt;performance_data[[#This Row],[benchmark_return]],1,0)</f>
        <v>0</v>
      </c>
      <c r="V1921" s="17">
        <f>COUNTIFS(performance_data[portfolio_id],performance_data[[#This Row],[portfolio_id]])</f>
        <v>28</v>
      </c>
      <c r="W1921" s="17">
        <f>COUNTIFS(performance_data[portfolio_id],performance_data[[#This Row],[portfolio_id]],
          performance_data[return_flag],1)</f>
        <v>15</v>
      </c>
      <c r="X1921" s="15">
        <f>performance_data[[#This Row],[underperform_flag_count]]/performance_data[[#This Row],[totalportfoliocount]]</f>
        <v>0.5357142857142857</v>
      </c>
    </row>
    <row r="1922" spans="1:24" x14ac:dyDescent="0.3">
      <c r="A1922">
        <v>4390</v>
      </c>
      <c r="B1922" s="1">
        <v>45550</v>
      </c>
      <c r="C1922">
        <v>242021.91</v>
      </c>
      <c r="D1922">
        <v>5.46</v>
      </c>
      <c r="E1922">
        <v>4.68</v>
      </c>
      <c r="F1922">
        <v>4764.01</v>
      </c>
      <c r="G1922">
        <v>13544.36</v>
      </c>
      <c r="H1922" t="s">
        <v>2205</v>
      </c>
      <c r="I1922" t="s">
        <v>2209</v>
      </c>
      <c r="J1922">
        <v>9</v>
      </c>
      <c r="K1922" t="s">
        <v>2221</v>
      </c>
      <c r="L1922" t="str">
        <f>IF(performance_data[[#This Row],[return_percentage]]&gt;=performance_data[[#This Row],[benchmark_return]],"Higher","Lower")</f>
        <v>Higher</v>
      </c>
      <c r="M1922" s="14">
        <f xml:space="preserve"> _xlfn.MAXIFS(performance_data[date],performance_data[portfolio_id],performance_data[[#This Row],[portfolio_id]])</f>
        <v>45550</v>
      </c>
      <c r="N1922" s="14">
        <f xml:space="preserve"> _xlfn.MINIFS(performance_data[date],performance_data[portfolio_id],performance_data[[#This Row],[portfolio_id]])</f>
        <v>44922</v>
      </c>
      <c r="O1922" s="15">
        <f>_xlfn.MAXIFS(performance_data[portfolio_value],performance_data[portfolio_id],performance_data[[#This Row],[portfolio_id]],performance_data[date],performance_data[[#This Row],[latest_date]])</f>
        <v>242021.91</v>
      </c>
      <c r="P1922" s="15">
        <f>_xlfn.MAXIFS(performance_data[portfolio_value],performance_data[portfolio_id],performance_data[[#This Row],[portfolio_id]],performance_data[date],performance_data[[#This Row],[starting_date]])</f>
        <v>460494.4</v>
      </c>
      <c r="Q1922" s="15">
        <f>performance_data[[#This Row],[latest_value]]-performance_data[[#This Row],[starting_value]]</f>
        <v>-218472.49000000002</v>
      </c>
      <c r="R1922" s="15">
        <f>performance_data[[#This Row],[net_inflows]]-performance_data[[#This Row],[net_outflows]]</f>
        <v>-8780.35</v>
      </c>
      <c r="S1922" s="15" t="str">
        <f>IF(performance_data[[#This Row],[net_inflows]]&gt;AVERAGE(performance_data[net_inflows]),"High","Low")</f>
        <v>Low</v>
      </c>
      <c r="T1922" s="15">
        <f>AVERAGEIF(performance_data[inflow_flag],performance_data[[#This Row],[inflow_flag]],performance_data[return_percentage])</f>
        <v>5.0457846277021572</v>
      </c>
      <c r="U1922" s="17">
        <f>IF(performance_data[[#This Row],[return_percentage]]&lt;performance_data[[#This Row],[benchmark_return]],1,0)</f>
        <v>0</v>
      </c>
      <c r="V1922" s="17">
        <f>COUNTIFS(performance_data[portfolio_id],performance_data[[#This Row],[portfolio_id]])</f>
        <v>28</v>
      </c>
      <c r="W1922" s="17">
        <f>COUNTIFS(performance_data[portfolio_id],performance_data[[#This Row],[portfolio_id]],
          performance_data[return_flag],1)</f>
        <v>15</v>
      </c>
      <c r="X1922" s="15">
        <f>performance_data[[#This Row],[underperform_flag_count]]/performance_data[[#This Row],[totalportfoliocount]]</f>
        <v>0.5357142857142857</v>
      </c>
    </row>
    <row r="1923" spans="1:24" x14ac:dyDescent="0.3">
      <c r="A1923">
        <v>4390</v>
      </c>
      <c r="B1923" s="1">
        <v>45417</v>
      </c>
      <c r="C1923">
        <v>57249.27</v>
      </c>
      <c r="D1923">
        <v>7.79</v>
      </c>
      <c r="E1923">
        <v>7.71</v>
      </c>
      <c r="F1923">
        <v>8608.01</v>
      </c>
      <c r="G1923">
        <v>6178.89</v>
      </c>
      <c r="H1923" t="s">
        <v>2205</v>
      </c>
      <c r="I1923" t="s">
        <v>2211</v>
      </c>
      <c r="J1923">
        <v>5</v>
      </c>
      <c r="K1923" t="s">
        <v>2223</v>
      </c>
      <c r="L1923" t="str">
        <f>IF(performance_data[[#This Row],[return_percentage]]&gt;=performance_data[[#This Row],[benchmark_return]],"Higher","Lower")</f>
        <v>Higher</v>
      </c>
      <c r="M1923" s="14">
        <f xml:space="preserve"> _xlfn.MAXIFS(performance_data[date],performance_data[portfolio_id],performance_data[[#This Row],[portfolio_id]])</f>
        <v>45550</v>
      </c>
      <c r="N1923" s="14">
        <f xml:space="preserve"> _xlfn.MINIFS(performance_data[date],performance_data[portfolio_id],performance_data[[#This Row],[portfolio_id]])</f>
        <v>44922</v>
      </c>
      <c r="O1923" s="15">
        <f>_xlfn.MAXIFS(performance_data[portfolio_value],performance_data[portfolio_id],performance_data[[#This Row],[portfolio_id]],performance_data[date],performance_data[[#This Row],[latest_date]])</f>
        <v>242021.91</v>
      </c>
      <c r="P1923" s="15">
        <f>_xlfn.MAXIFS(performance_data[portfolio_value],performance_data[portfolio_id],performance_data[[#This Row],[portfolio_id]],performance_data[date],performance_data[[#This Row],[starting_date]])</f>
        <v>460494.4</v>
      </c>
      <c r="Q1923" s="15">
        <f>performance_data[[#This Row],[latest_value]]-performance_data[[#This Row],[starting_value]]</f>
        <v>-218472.49000000002</v>
      </c>
      <c r="R1923" s="15">
        <f>performance_data[[#This Row],[net_inflows]]-performance_data[[#This Row],[net_outflows]]</f>
        <v>2429.12</v>
      </c>
      <c r="S1923" s="15" t="str">
        <f>IF(performance_data[[#This Row],[net_inflows]]&gt;AVERAGE(performance_data[net_inflows]),"High","Low")</f>
        <v>Low</v>
      </c>
      <c r="T1923" s="15">
        <f>AVERAGEIF(performance_data[inflow_flag],performance_data[[#This Row],[inflow_flag]],performance_data[return_percentage])</f>
        <v>5.0457846277021572</v>
      </c>
      <c r="U1923" s="17">
        <f>IF(performance_data[[#This Row],[return_percentage]]&lt;performance_data[[#This Row],[benchmark_return]],1,0)</f>
        <v>0</v>
      </c>
      <c r="V1923" s="17">
        <f>COUNTIFS(performance_data[portfolio_id],performance_data[[#This Row],[portfolio_id]])</f>
        <v>28</v>
      </c>
      <c r="W1923" s="17">
        <f>COUNTIFS(performance_data[portfolio_id],performance_data[[#This Row],[portfolio_id]],
          performance_data[return_flag],1)</f>
        <v>15</v>
      </c>
      <c r="X1923" s="15">
        <f>performance_data[[#This Row],[underperform_flag_count]]/performance_data[[#This Row],[totalportfoliocount]]</f>
        <v>0.5357142857142857</v>
      </c>
    </row>
    <row r="1924" spans="1:24" x14ac:dyDescent="0.3">
      <c r="A1924">
        <v>4390</v>
      </c>
      <c r="B1924" s="1">
        <v>44983</v>
      </c>
      <c r="C1924">
        <v>415998.63</v>
      </c>
      <c r="D1924">
        <v>-0.85</v>
      </c>
      <c r="E1924">
        <v>-0.82</v>
      </c>
      <c r="F1924">
        <v>16750.04</v>
      </c>
      <c r="G1924">
        <v>11536.06</v>
      </c>
      <c r="H1924" t="s">
        <v>2213</v>
      </c>
      <c r="I1924" t="s">
        <v>2206</v>
      </c>
      <c r="J1924">
        <v>2</v>
      </c>
      <c r="K1924" t="s">
        <v>2226</v>
      </c>
      <c r="L1924" t="str">
        <f>IF(performance_data[[#This Row],[return_percentage]]&gt;=performance_data[[#This Row],[benchmark_return]],"Higher","Lower")</f>
        <v>Lower</v>
      </c>
      <c r="M1924" s="14">
        <f xml:space="preserve"> _xlfn.MAXIFS(performance_data[date],performance_data[portfolio_id],performance_data[[#This Row],[portfolio_id]])</f>
        <v>45550</v>
      </c>
      <c r="N1924" s="14">
        <f xml:space="preserve"> _xlfn.MINIFS(performance_data[date],performance_data[portfolio_id],performance_data[[#This Row],[portfolio_id]])</f>
        <v>44922</v>
      </c>
      <c r="O1924" s="15">
        <f>_xlfn.MAXIFS(performance_data[portfolio_value],performance_data[portfolio_id],performance_data[[#This Row],[portfolio_id]],performance_data[date],performance_data[[#This Row],[latest_date]])</f>
        <v>242021.91</v>
      </c>
      <c r="P1924" s="15">
        <f>_xlfn.MAXIFS(performance_data[portfolio_value],performance_data[portfolio_id],performance_data[[#This Row],[portfolio_id]],performance_data[date],performance_data[[#This Row],[starting_date]])</f>
        <v>460494.4</v>
      </c>
      <c r="Q1924" s="15">
        <f>performance_data[[#This Row],[latest_value]]-performance_data[[#This Row],[starting_value]]</f>
        <v>-218472.49000000002</v>
      </c>
      <c r="R1924" s="15">
        <f>performance_data[[#This Row],[net_inflows]]-performance_data[[#This Row],[net_outflows]]</f>
        <v>5213.9800000000014</v>
      </c>
      <c r="S1924" s="15" t="str">
        <f>IF(performance_data[[#This Row],[net_inflows]]&gt;AVERAGE(performance_data[net_inflows]),"High","Low")</f>
        <v>High</v>
      </c>
      <c r="T1924" s="15">
        <f>AVERAGEIF(performance_data[inflow_flag],performance_data[[#This Row],[inflow_flag]],performance_data[return_percentage])</f>
        <v>4.8467905675459724</v>
      </c>
      <c r="U1924" s="17">
        <f>IF(performance_data[[#This Row],[return_percentage]]&lt;performance_data[[#This Row],[benchmark_return]],1,0)</f>
        <v>1</v>
      </c>
      <c r="V1924" s="17">
        <f>COUNTIFS(performance_data[portfolio_id],performance_data[[#This Row],[portfolio_id]])</f>
        <v>28</v>
      </c>
      <c r="W1924" s="17">
        <f>COUNTIFS(performance_data[portfolio_id],performance_data[[#This Row],[portfolio_id]],
          performance_data[return_flag],1)</f>
        <v>15</v>
      </c>
      <c r="X1924" s="15">
        <f>performance_data[[#This Row],[underperform_flag_count]]/performance_data[[#This Row],[totalportfoliocount]]</f>
        <v>0.5357142857142857</v>
      </c>
    </row>
    <row r="1925" spans="1:24" x14ac:dyDescent="0.3">
      <c r="A1925">
        <v>4390</v>
      </c>
      <c r="B1925" s="1">
        <v>44998</v>
      </c>
      <c r="C1925">
        <v>134431.95000000001</v>
      </c>
      <c r="D1925">
        <v>-2.86</v>
      </c>
      <c r="E1925">
        <v>-2.77</v>
      </c>
      <c r="F1925">
        <v>3924.57</v>
      </c>
      <c r="G1925">
        <v>3084.77</v>
      </c>
      <c r="H1925" t="s">
        <v>2213</v>
      </c>
      <c r="I1925" t="s">
        <v>2206</v>
      </c>
      <c r="J1925">
        <v>3</v>
      </c>
      <c r="K1925" t="s">
        <v>2222</v>
      </c>
      <c r="L1925" t="str">
        <f>IF(performance_data[[#This Row],[return_percentage]]&gt;=performance_data[[#This Row],[benchmark_return]],"Higher","Lower")</f>
        <v>Lower</v>
      </c>
      <c r="M1925" s="14">
        <f xml:space="preserve"> _xlfn.MAXIFS(performance_data[date],performance_data[portfolio_id],performance_data[[#This Row],[portfolio_id]])</f>
        <v>45550</v>
      </c>
      <c r="N1925" s="14">
        <f xml:space="preserve"> _xlfn.MINIFS(performance_data[date],performance_data[portfolio_id],performance_data[[#This Row],[portfolio_id]])</f>
        <v>44922</v>
      </c>
      <c r="O1925" s="15">
        <f>_xlfn.MAXIFS(performance_data[portfolio_value],performance_data[portfolio_id],performance_data[[#This Row],[portfolio_id]],performance_data[date],performance_data[[#This Row],[latest_date]])</f>
        <v>242021.91</v>
      </c>
      <c r="P1925" s="15">
        <f>_xlfn.MAXIFS(performance_data[portfolio_value],performance_data[portfolio_id],performance_data[[#This Row],[portfolio_id]],performance_data[date],performance_data[[#This Row],[starting_date]])</f>
        <v>460494.4</v>
      </c>
      <c r="Q1925" s="15">
        <f>performance_data[[#This Row],[latest_value]]-performance_data[[#This Row],[starting_value]]</f>
        <v>-218472.49000000002</v>
      </c>
      <c r="R1925" s="15">
        <f>performance_data[[#This Row],[net_inflows]]-performance_data[[#This Row],[net_outflows]]</f>
        <v>839.80000000000018</v>
      </c>
      <c r="S1925" s="15" t="str">
        <f>IF(performance_data[[#This Row],[net_inflows]]&gt;AVERAGE(performance_data[net_inflows]),"High","Low")</f>
        <v>Low</v>
      </c>
      <c r="T1925" s="15">
        <f>AVERAGEIF(performance_data[inflow_flag],performance_data[[#This Row],[inflow_flag]],performance_data[return_percentage])</f>
        <v>5.0457846277021572</v>
      </c>
      <c r="U1925" s="17">
        <f>IF(performance_data[[#This Row],[return_percentage]]&lt;performance_data[[#This Row],[benchmark_return]],1,0)</f>
        <v>1</v>
      </c>
      <c r="V1925" s="17">
        <f>COUNTIFS(performance_data[portfolio_id],performance_data[[#This Row],[portfolio_id]])</f>
        <v>28</v>
      </c>
      <c r="W1925" s="17">
        <f>COUNTIFS(performance_data[portfolio_id],performance_data[[#This Row],[portfolio_id]],
          performance_data[return_flag],1)</f>
        <v>15</v>
      </c>
      <c r="X1925" s="15">
        <f>performance_data[[#This Row],[underperform_flag_count]]/performance_data[[#This Row],[totalportfoliocount]]</f>
        <v>0.5357142857142857</v>
      </c>
    </row>
    <row r="1926" spans="1:24" x14ac:dyDescent="0.3">
      <c r="A1926">
        <v>4390</v>
      </c>
      <c r="B1926" s="1">
        <v>45276</v>
      </c>
      <c r="C1926">
        <v>469866.98</v>
      </c>
      <c r="D1926">
        <v>11.36</v>
      </c>
      <c r="E1926">
        <v>9.4600000000000009</v>
      </c>
      <c r="F1926">
        <v>37.54</v>
      </c>
      <c r="G1926">
        <v>775.37</v>
      </c>
      <c r="H1926" t="s">
        <v>2213</v>
      </c>
      <c r="I1926" t="s">
        <v>2217</v>
      </c>
      <c r="J1926">
        <v>12</v>
      </c>
      <c r="K1926" t="s">
        <v>2218</v>
      </c>
      <c r="L1926" t="str">
        <f>IF(performance_data[[#This Row],[return_percentage]]&gt;=performance_data[[#This Row],[benchmark_return]],"Higher","Lower")</f>
        <v>Higher</v>
      </c>
      <c r="M1926" s="14">
        <f xml:space="preserve"> _xlfn.MAXIFS(performance_data[date],performance_data[portfolio_id],performance_data[[#This Row],[portfolio_id]])</f>
        <v>45550</v>
      </c>
      <c r="N1926" s="14">
        <f xml:space="preserve"> _xlfn.MINIFS(performance_data[date],performance_data[portfolio_id],performance_data[[#This Row],[portfolio_id]])</f>
        <v>44922</v>
      </c>
      <c r="O1926" s="15">
        <f>_xlfn.MAXIFS(performance_data[portfolio_value],performance_data[portfolio_id],performance_data[[#This Row],[portfolio_id]],performance_data[date],performance_data[[#This Row],[latest_date]])</f>
        <v>242021.91</v>
      </c>
      <c r="P1926" s="15">
        <f>_xlfn.MAXIFS(performance_data[portfolio_value],performance_data[portfolio_id],performance_data[[#This Row],[portfolio_id]],performance_data[date],performance_data[[#This Row],[starting_date]])</f>
        <v>460494.4</v>
      </c>
      <c r="Q1926" s="15">
        <f>performance_data[[#This Row],[latest_value]]-performance_data[[#This Row],[starting_value]]</f>
        <v>-218472.49000000002</v>
      </c>
      <c r="R1926" s="15">
        <f>performance_data[[#This Row],[net_inflows]]-performance_data[[#This Row],[net_outflows]]</f>
        <v>-737.83</v>
      </c>
      <c r="S1926" s="15" t="str">
        <f>IF(performance_data[[#This Row],[net_inflows]]&gt;AVERAGE(performance_data[net_inflows]),"High","Low")</f>
        <v>Low</v>
      </c>
      <c r="T1926" s="15">
        <f>AVERAGEIF(performance_data[inflow_flag],performance_data[[#This Row],[inflow_flag]],performance_data[return_percentage])</f>
        <v>5.0457846277021572</v>
      </c>
      <c r="U1926" s="17">
        <f>IF(performance_data[[#This Row],[return_percentage]]&lt;performance_data[[#This Row],[benchmark_return]],1,0)</f>
        <v>0</v>
      </c>
      <c r="V1926" s="17">
        <f>COUNTIFS(performance_data[portfolio_id],performance_data[[#This Row],[portfolio_id]])</f>
        <v>28</v>
      </c>
      <c r="W1926" s="17">
        <f>COUNTIFS(performance_data[portfolio_id],performance_data[[#This Row],[portfolio_id]],
          performance_data[return_flag],1)</f>
        <v>15</v>
      </c>
      <c r="X1926" s="15">
        <f>performance_data[[#This Row],[underperform_flag_count]]/performance_data[[#This Row],[totalportfoliocount]]</f>
        <v>0.5357142857142857</v>
      </c>
    </row>
    <row r="1927" spans="1:24" x14ac:dyDescent="0.3">
      <c r="A1927">
        <v>4430</v>
      </c>
      <c r="B1927" s="1">
        <v>45133</v>
      </c>
      <c r="C1927">
        <v>20285.75</v>
      </c>
      <c r="D1927">
        <v>13.28</v>
      </c>
      <c r="E1927">
        <v>15.67</v>
      </c>
      <c r="F1927">
        <v>19844.2</v>
      </c>
      <c r="G1927">
        <v>13275.34</v>
      </c>
      <c r="H1927" t="s">
        <v>2213</v>
      </c>
      <c r="I1927" t="s">
        <v>2209</v>
      </c>
      <c r="J1927">
        <v>7</v>
      </c>
      <c r="K1927" t="s">
        <v>2210</v>
      </c>
      <c r="L1927" t="str">
        <f>IF(performance_data[[#This Row],[return_percentage]]&gt;=performance_data[[#This Row],[benchmark_return]],"Higher","Lower")</f>
        <v>Lower</v>
      </c>
      <c r="M1927" s="14">
        <f xml:space="preserve"> _xlfn.MAXIFS(performance_data[date],performance_data[portfolio_id],performance_data[[#This Row],[portfolio_id]])</f>
        <v>45554</v>
      </c>
      <c r="N1927" s="14">
        <f xml:space="preserve"> _xlfn.MINIFS(performance_data[date],performance_data[portfolio_id],performance_data[[#This Row],[portfolio_id]])</f>
        <v>44843</v>
      </c>
      <c r="O1927" s="15">
        <f>_xlfn.MAXIFS(performance_data[portfolio_value],performance_data[portfolio_id],performance_data[[#This Row],[portfolio_id]],performance_data[date],performance_data[[#This Row],[latest_date]])</f>
        <v>490351.64</v>
      </c>
      <c r="P1927" s="15">
        <f>_xlfn.MAXIFS(performance_data[portfolio_value],performance_data[portfolio_id],performance_data[[#This Row],[portfolio_id]],performance_data[date],performance_data[[#This Row],[starting_date]])</f>
        <v>399123.41</v>
      </c>
      <c r="Q1927" s="15">
        <f>performance_data[[#This Row],[latest_value]]-performance_data[[#This Row],[starting_value]]</f>
        <v>91228.23000000004</v>
      </c>
      <c r="R1927" s="15">
        <f>performance_data[[#This Row],[net_inflows]]-performance_data[[#This Row],[net_outflows]]</f>
        <v>6568.8600000000006</v>
      </c>
      <c r="S1927" s="15" t="str">
        <f>IF(performance_data[[#This Row],[net_inflows]]&gt;AVERAGE(performance_data[net_inflows]),"High","Low")</f>
        <v>High</v>
      </c>
      <c r="T1927" s="15">
        <f>AVERAGEIF(performance_data[inflow_flag],performance_data[[#This Row],[inflow_flag]],performance_data[return_percentage])</f>
        <v>4.8467905675459724</v>
      </c>
      <c r="U1927" s="17">
        <f>IF(performance_data[[#This Row],[return_percentage]]&lt;performance_data[[#This Row],[benchmark_return]],1,0)</f>
        <v>1</v>
      </c>
      <c r="V1927" s="17">
        <f>COUNTIFS(performance_data[portfolio_id],performance_data[[#This Row],[portfolio_id]])</f>
        <v>25</v>
      </c>
      <c r="W1927" s="17">
        <f>COUNTIFS(performance_data[portfolio_id],performance_data[[#This Row],[portfolio_id]],
          performance_data[return_flag],1)</f>
        <v>16</v>
      </c>
      <c r="X1927" s="15">
        <f>performance_data[[#This Row],[underperform_flag_count]]/performance_data[[#This Row],[totalportfoliocount]]</f>
        <v>0.64</v>
      </c>
    </row>
    <row r="1928" spans="1:24" x14ac:dyDescent="0.3">
      <c r="A1928">
        <v>4430</v>
      </c>
      <c r="B1928" s="1">
        <v>45349</v>
      </c>
      <c r="C1928">
        <v>182167.47</v>
      </c>
      <c r="D1928">
        <v>-5.74</v>
      </c>
      <c r="E1928">
        <v>-6.75</v>
      </c>
      <c r="F1928">
        <v>5045.6899999999996</v>
      </c>
      <c r="G1928">
        <v>19870.73</v>
      </c>
      <c r="H1928" t="s">
        <v>2205</v>
      </c>
      <c r="I1928" t="s">
        <v>2206</v>
      </c>
      <c r="J1928">
        <v>2</v>
      </c>
      <c r="K1928" t="s">
        <v>2226</v>
      </c>
      <c r="L1928" t="str">
        <f>IF(performance_data[[#This Row],[return_percentage]]&gt;=performance_data[[#This Row],[benchmark_return]],"Higher","Lower")</f>
        <v>Higher</v>
      </c>
      <c r="M1928" s="14">
        <f xml:space="preserve"> _xlfn.MAXIFS(performance_data[date],performance_data[portfolio_id],performance_data[[#This Row],[portfolio_id]])</f>
        <v>45554</v>
      </c>
      <c r="N1928" s="14">
        <f xml:space="preserve"> _xlfn.MINIFS(performance_data[date],performance_data[portfolio_id],performance_data[[#This Row],[portfolio_id]])</f>
        <v>44843</v>
      </c>
      <c r="O1928" s="15">
        <f>_xlfn.MAXIFS(performance_data[portfolio_value],performance_data[portfolio_id],performance_data[[#This Row],[portfolio_id]],performance_data[date],performance_data[[#This Row],[latest_date]])</f>
        <v>490351.64</v>
      </c>
      <c r="P1928" s="15">
        <f>_xlfn.MAXIFS(performance_data[portfolio_value],performance_data[portfolio_id],performance_data[[#This Row],[portfolio_id]],performance_data[date],performance_data[[#This Row],[starting_date]])</f>
        <v>399123.41</v>
      </c>
      <c r="Q1928" s="15">
        <f>performance_data[[#This Row],[latest_value]]-performance_data[[#This Row],[starting_value]]</f>
        <v>91228.23000000004</v>
      </c>
      <c r="R1928" s="15">
        <f>performance_data[[#This Row],[net_inflows]]-performance_data[[#This Row],[net_outflows]]</f>
        <v>-14825.04</v>
      </c>
      <c r="S1928" s="15" t="str">
        <f>IF(performance_data[[#This Row],[net_inflows]]&gt;AVERAGE(performance_data[net_inflows]),"High","Low")</f>
        <v>Low</v>
      </c>
      <c r="T1928" s="15">
        <f>AVERAGEIF(performance_data[inflow_flag],performance_data[[#This Row],[inflow_flag]],performance_data[return_percentage])</f>
        <v>5.0457846277021572</v>
      </c>
      <c r="U1928" s="17">
        <f>IF(performance_data[[#This Row],[return_percentage]]&lt;performance_data[[#This Row],[benchmark_return]],1,0)</f>
        <v>0</v>
      </c>
      <c r="V1928" s="17">
        <f>COUNTIFS(performance_data[portfolio_id],performance_data[[#This Row],[portfolio_id]])</f>
        <v>25</v>
      </c>
      <c r="W1928" s="17">
        <f>COUNTIFS(performance_data[portfolio_id],performance_data[[#This Row],[portfolio_id]],
          performance_data[return_flag],1)</f>
        <v>16</v>
      </c>
      <c r="X1928" s="15">
        <f>performance_data[[#This Row],[underperform_flag_count]]/performance_data[[#This Row],[totalportfoliocount]]</f>
        <v>0.64</v>
      </c>
    </row>
    <row r="1929" spans="1:24" x14ac:dyDescent="0.3">
      <c r="A1929">
        <v>4430</v>
      </c>
      <c r="B1929" s="1">
        <v>45200</v>
      </c>
      <c r="C1929">
        <v>75153.070000000007</v>
      </c>
      <c r="D1929">
        <v>-6.03</v>
      </c>
      <c r="E1929">
        <v>-5.07</v>
      </c>
      <c r="F1929">
        <v>1142.29</v>
      </c>
      <c r="G1929">
        <v>2452.17</v>
      </c>
      <c r="H1929" t="s">
        <v>2213</v>
      </c>
      <c r="I1929" t="s">
        <v>2217</v>
      </c>
      <c r="J1929">
        <v>10</v>
      </c>
      <c r="K1929" t="s">
        <v>2224</v>
      </c>
      <c r="L1929" t="str">
        <f>IF(performance_data[[#This Row],[return_percentage]]&gt;=performance_data[[#This Row],[benchmark_return]],"Higher","Lower")</f>
        <v>Lower</v>
      </c>
      <c r="M1929" s="14">
        <f xml:space="preserve"> _xlfn.MAXIFS(performance_data[date],performance_data[portfolio_id],performance_data[[#This Row],[portfolio_id]])</f>
        <v>45554</v>
      </c>
      <c r="N1929" s="14">
        <f xml:space="preserve"> _xlfn.MINIFS(performance_data[date],performance_data[portfolio_id],performance_data[[#This Row],[portfolio_id]])</f>
        <v>44843</v>
      </c>
      <c r="O1929" s="15">
        <f>_xlfn.MAXIFS(performance_data[portfolio_value],performance_data[portfolio_id],performance_data[[#This Row],[portfolio_id]],performance_data[date],performance_data[[#This Row],[latest_date]])</f>
        <v>490351.64</v>
      </c>
      <c r="P1929" s="15">
        <f>_xlfn.MAXIFS(performance_data[portfolio_value],performance_data[portfolio_id],performance_data[[#This Row],[portfolio_id]],performance_data[date],performance_data[[#This Row],[starting_date]])</f>
        <v>399123.41</v>
      </c>
      <c r="Q1929" s="15">
        <f>performance_data[[#This Row],[latest_value]]-performance_data[[#This Row],[starting_value]]</f>
        <v>91228.23000000004</v>
      </c>
      <c r="R1929" s="15">
        <f>performance_data[[#This Row],[net_inflows]]-performance_data[[#This Row],[net_outflows]]</f>
        <v>-1309.8800000000001</v>
      </c>
      <c r="S1929" s="15" t="str">
        <f>IF(performance_data[[#This Row],[net_inflows]]&gt;AVERAGE(performance_data[net_inflows]),"High","Low")</f>
        <v>Low</v>
      </c>
      <c r="T1929" s="15">
        <f>AVERAGEIF(performance_data[inflow_flag],performance_data[[#This Row],[inflow_flag]],performance_data[return_percentage])</f>
        <v>5.0457846277021572</v>
      </c>
      <c r="U1929" s="17">
        <f>IF(performance_data[[#This Row],[return_percentage]]&lt;performance_data[[#This Row],[benchmark_return]],1,0)</f>
        <v>1</v>
      </c>
      <c r="V1929" s="17">
        <f>COUNTIFS(performance_data[portfolio_id],performance_data[[#This Row],[portfolio_id]])</f>
        <v>25</v>
      </c>
      <c r="W1929" s="17">
        <f>COUNTIFS(performance_data[portfolio_id],performance_data[[#This Row],[portfolio_id]],
          performance_data[return_flag],1)</f>
        <v>16</v>
      </c>
      <c r="X1929" s="15">
        <f>performance_data[[#This Row],[underperform_flag_count]]/performance_data[[#This Row],[totalportfoliocount]]</f>
        <v>0.64</v>
      </c>
    </row>
    <row r="1930" spans="1:24" x14ac:dyDescent="0.3">
      <c r="A1930">
        <v>4430</v>
      </c>
      <c r="B1930" s="1">
        <v>44963</v>
      </c>
      <c r="C1930">
        <v>88948.49</v>
      </c>
      <c r="D1930">
        <v>3.32</v>
      </c>
      <c r="E1930">
        <v>2.84</v>
      </c>
      <c r="F1930">
        <v>17496.53</v>
      </c>
      <c r="G1930">
        <v>14936.89</v>
      </c>
      <c r="H1930" t="s">
        <v>2213</v>
      </c>
      <c r="I1930" t="s">
        <v>2206</v>
      </c>
      <c r="J1930">
        <v>2</v>
      </c>
      <c r="K1930" t="s">
        <v>2226</v>
      </c>
      <c r="L1930" t="str">
        <f>IF(performance_data[[#This Row],[return_percentage]]&gt;=performance_data[[#This Row],[benchmark_return]],"Higher","Lower")</f>
        <v>Higher</v>
      </c>
      <c r="M1930" s="14">
        <f xml:space="preserve"> _xlfn.MAXIFS(performance_data[date],performance_data[portfolio_id],performance_data[[#This Row],[portfolio_id]])</f>
        <v>45554</v>
      </c>
      <c r="N1930" s="14">
        <f xml:space="preserve"> _xlfn.MINIFS(performance_data[date],performance_data[portfolio_id],performance_data[[#This Row],[portfolio_id]])</f>
        <v>44843</v>
      </c>
      <c r="O1930" s="15">
        <f>_xlfn.MAXIFS(performance_data[portfolio_value],performance_data[portfolio_id],performance_data[[#This Row],[portfolio_id]],performance_data[date],performance_data[[#This Row],[latest_date]])</f>
        <v>490351.64</v>
      </c>
      <c r="P1930" s="15">
        <f>_xlfn.MAXIFS(performance_data[portfolio_value],performance_data[portfolio_id],performance_data[[#This Row],[portfolio_id]],performance_data[date],performance_data[[#This Row],[starting_date]])</f>
        <v>399123.41</v>
      </c>
      <c r="Q1930" s="15">
        <f>performance_data[[#This Row],[latest_value]]-performance_data[[#This Row],[starting_value]]</f>
        <v>91228.23000000004</v>
      </c>
      <c r="R1930" s="15">
        <f>performance_data[[#This Row],[net_inflows]]-performance_data[[#This Row],[net_outflows]]</f>
        <v>2559.6399999999994</v>
      </c>
      <c r="S1930" s="15" t="str">
        <f>IF(performance_data[[#This Row],[net_inflows]]&gt;AVERAGE(performance_data[net_inflows]),"High","Low")</f>
        <v>High</v>
      </c>
      <c r="T1930" s="15">
        <f>AVERAGEIF(performance_data[inflow_flag],performance_data[[#This Row],[inflow_flag]],performance_data[return_percentage])</f>
        <v>4.8467905675459724</v>
      </c>
      <c r="U1930" s="17">
        <f>IF(performance_data[[#This Row],[return_percentage]]&lt;performance_data[[#This Row],[benchmark_return]],1,0)</f>
        <v>0</v>
      </c>
      <c r="V1930" s="17">
        <f>COUNTIFS(performance_data[portfolio_id],performance_data[[#This Row],[portfolio_id]])</f>
        <v>25</v>
      </c>
      <c r="W1930" s="17">
        <f>COUNTIFS(performance_data[portfolio_id],performance_data[[#This Row],[portfolio_id]],
          performance_data[return_flag],1)</f>
        <v>16</v>
      </c>
      <c r="X1930" s="15">
        <f>performance_data[[#This Row],[underperform_flag_count]]/performance_data[[#This Row],[totalportfoliocount]]</f>
        <v>0.64</v>
      </c>
    </row>
    <row r="1931" spans="1:24" x14ac:dyDescent="0.3">
      <c r="A1931">
        <v>4430</v>
      </c>
      <c r="B1931" s="1">
        <v>44969</v>
      </c>
      <c r="C1931">
        <v>128364.35</v>
      </c>
      <c r="D1931">
        <v>-9.49</v>
      </c>
      <c r="E1931">
        <v>-10.56</v>
      </c>
      <c r="F1931">
        <v>17179.29</v>
      </c>
      <c r="G1931">
        <v>8764.59</v>
      </c>
      <c r="H1931" t="s">
        <v>2213</v>
      </c>
      <c r="I1931" t="s">
        <v>2206</v>
      </c>
      <c r="J1931">
        <v>2</v>
      </c>
      <c r="K1931" t="s">
        <v>2226</v>
      </c>
      <c r="L1931" t="str">
        <f>IF(performance_data[[#This Row],[return_percentage]]&gt;=performance_data[[#This Row],[benchmark_return]],"Higher","Lower")</f>
        <v>Higher</v>
      </c>
      <c r="M1931" s="14">
        <f xml:space="preserve"> _xlfn.MAXIFS(performance_data[date],performance_data[portfolio_id],performance_data[[#This Row],[portfolio_id]])</f>
        <v>45554</v>
      </c>
      <c r="N1931" s="14">
        <f xml:space="preserve"> _xlfn.MINIFS(performance_data[date],performance_data[portfolio_id],performance_data[[#This Row],[portfolio_id]])</f>
        <v>44843</v>
      </c>
      <c r="O1931" s="15">
        <f>_xlfn.MAXIFS(performance_data[portfolio_value],performance_data[portfolio_id],performance_data[[#This Row],[portfolio_id]],performance_data[date],performance_data[[#This Row],[latest_date]])</f>
        <v>490351.64</v>
      </c>
      <c r="P1931" s="15">
        <f>_xlfn.MAXIFS(performance_data[portfolio_value],performance_data[portfolio_id],performance_data[[#This Row],[portfolio_id]],performance_data[date],performance_data[[#This Row],[starting_date]])</f>
        <v>399123.41</v>
      </c>
      <c r="Q1931" s="15">
        <f>performance_data[[#This Row],[latest_value]]-performance_data[[#This Row],[starting_value]]</f>
        <v>91228.23000000004</v>
      </c>
      <c r="R1931" s="15">
        <f>performance_data[[#This Row],[net_inflows]]-performance_data[[#This Row],[net_outflows]]</f>
        <v>8414.7000000000007</v>
      </c>
      <c r="S1931" s="15" t="str">
        <f>IF(performance_data[[#This Row],[net_inflows]]&gt;AVERAGE(performance_data[net_inflows]),"High","Low")</f>
        <v>High</v>
      </c>
      <c r="T1931" s="15">
        <f>AVERAGEIF(performance_data[inflow_flag],performance_data[[#This Row],[inflow_flag]],performance_data[return_percentage])</f>
        <v>4.8467905675459724</v>
      </c>
      <c r="U1931" s="17">
        <f>IF(performance_data[[#This Row],[return_percentage]]&lt;performance_data[[#This Row],[benchmark_return]],1,0)</f>
        <v>0</v>
      </c>
      <c r="V1931" s="17">
        <f>COUNTIFS(performance_data[portfolio_id],performance_data[[#This Row],[portfolio_id]])</f>
        <v>25</v>
      </c>
      <c r="W1931" s="17">
        <f>COUNTIFS(performance_data[portfolio_id],performance_data[[#This Row],[portfolio_id]],
          performance_data[return_flag],1)</f>
        <v>16</v>
      </c>
      <c r="X1931" s="15">
        <f>performance_data[[#This Row],[underperform_flag_count]]/performance_data[[#This Row],[totalportfoliocount]]</f>
        <v>0.64</v>
      </c>
    </row>
    <row r="1932" spans="1:24" x14ac:dyDescent="0.3">
      <c r="A1932">
        <v>4430</v>
      </c>
      <c r="B1932" s="1">
        <v>44970</v>
      </c>
      <c r="C1932">
        <v>64983.63</v>
      </c>
      <c r="D1932">
        <v>0.68</v>
      </c>
      <c r="E1932">
        <v>0.61</v>
      </c>
      <c r="F1932">
        <v>2985.22</v>
      </c>
      <c r="G1932">
        <v>4091.76</v>
      </c>
      <c r="H1932" t="s">
        <v>2213</v>
      </c>
      <c r="I1932" t="s">
        <v>2206</v>
      </c>
      <c r="J1932">
        <v>2</v>
      </c>
      <c r="K1932" t="s">
        <v>2226</v>
      </c>
      <c r="L1932" t="str">
        <f>IF(performance_data[[#This Row],[return_percentage]]&gt;=performance_data[[#This Row],[benchmark_return]],"Higher","Lower")</f>
        <v>Higher</v>
      </c>
      <c r="M1932" s="14">
        <f xml:space="preserve"> _xlfn.MAXIFS(performance_data[date],performance_data[portfolio_id],performance_data[[#This Row],[portfolio_id]])</f>
        <v>45554</v>
      </c>
      <c r="N1932" s="14">
        <f xml:space="preserve"> _xlfn.MINIFS(performance_data[date],performance_data[portfolio_id],performance_data[[#This Row],[portfolio_id]])</f>
        <v>44843</v>
      </c>
      <c r="O1932" s="15">
        <f>_xlfn.MAXIFS(performance_data[portfolio_value],performance_data[portfolio_id],performance_data[[#This Row],[portfolio_id]],performance_data[date],performance_data[[#This Row],[latest_date]])</f>
        <v>490351.64</v>
      </c>
      <c r="P1932" s="15">
        <f>_xlfn.MAXIFS(performance_data[portfolio_value],performance_data[portfolio_id],performance_data[[#This Row],[portfolio_id]],performance_data[date],performance_data[[#This Row],[starting_date]])</f>
        <v>399123.41</v>
      </c>
      <c r="Q1932" s="15">
        <f>performance_data[[#This Row],[latest_value]]-performance_data[[#This Row],[starting_value]]</f>
        <v>91228.23000000004</v>
      </c>
      <c r="R1932" s="15">
        <f>performance_data[[#This Row],[net_inflows]]-performance_data[[#This Row],[net_outflows]]</f>
        <v>-1106.5400000000004</v>
      </c>
      <c r="S1932" s="15" t="str">
        <f>IF(performance_data[[#This Row],[net_inflows]]&gt;AVERAGE(performance_data[net_inflows]),"High","Low")</f>
        <v>Low</v>
      </c>
      <c r="T1932" s="15">
        <f>AVERAGEIF(performance_data[inflow_flag],performance_data[[#This Row],[inflow_flag]],performance_data[return_percentage])</f>
        <v>5.0457846277021572</v>
      </c>
      <c r="U1932" s="17">
        <f>IF(performance_data[[#This Row],[return_percentage]]&lt;performance_data[[#This Row],[benchmark_return]],1,0)</f>
        <v>0</v>
      </c>
      <c r="V1932" s="17">
        <f>COUNTIFS(performance_data[portfolio_id],performance_data[[#This Row],[portfolio_id]])</f>
        <v>25</v>
      </c>
      <c r="W1932" s="17">
        <f>COUNTIFS(performance_data[portfolio_id],performance_data[[#This Row],[portfolio_id]],
          performance_data[return_flag],1)</f>
        <v>16</v>
      </c>
      <c r="X1932" s="15">
        <f>performance_data[[#This Row],[underperform_flag_count]]/performance_data[[#This Row],[totalportfoliocount]]</f>
        <v>0.64</v>
      </c>
    </row>
    <row r="1933" spans="1:24" x14ac:dyDescent="0.3">
      <c r="A1933">
        <v>4430</v>
      </c>
      <c r="B1933" s="1">
        <v>45541</v>
      </c>
      <c r="C1933">
        <v>67426.320000000007</v>
      </c>
      <c r="D1933">
        <v>3.12</v>
      </c>
      <c r="E1933">
        <v>2.65</v>
      </c>
      <c r="F1933">
        <v>4109.8999999999996</v>
      </c>
      <c r="G1933">
        <v>8011.5</v>
      </c>
      <c r="H1933" t="s">
        <v>2205</v>
      </c>
      <c r="I1933" t="s">
        <v>2209</v>
      </c>
      <c r="J1933">
        <v>9</v>
      </c>
      <c r="K1933" t="s">
        <v>2221</v>
      </c>
      <c r="L1933" t="str">
        <f>IF(performance_data[[#This Row],[return_percentage]]&gt;=performance_data[[#This Row],[benchmark_return]],"Higher","Lower")</f>
        <v>Higher</v>
      </c>
      <c r="M1933" s="14">
        <f xml:space="preserve"> _xlfn.MAXIFS(performance_data[date],performance_data[portfolio_id],performance_data[[#This Row],[portfolio_id]])</f>
        <v>45554</v>
      </c>
      <c r="N1933" s="14">
        <f xml:space="preserve"> _xlfn.MINIFS(performance_data[date],performance_data[portfolio_id],performance_data[[#This Row],[portfolio_id]])</f>
        <v>44843</v>
      </c>
      <c r="O1933" s="15">
        <f>_xlfn.MAXIFS(performance_data[portfolio_value],performance_data[portfolio_id],performance_data[[#This Row],[portfolio_id]],performance_data[date],performance_data[[#This Row],[latest_date]])</f>
        <v>490351.64</v>
      </c>
      <c r="P1933" s="15">
        <f>_xlfn.MAXIFS(performance_data[portfolio_value],performance_data[portfolio_id],performance_data[[#This Row],[portfolio_id]],performance_data[date],performance_data[[#This Row],[starting_date]])</f>
        <v>399123.41</v>
      </c>
      <c r="Q1933" s="15">
        <f>performance_data[[#This Row],[latest_value]]-performance_data[[#This Row],[starting_value]]</f>
        <v>91228.23000000004</v>
      </c>
      <c r="R1933" s="15">
        <f>performance_data[[#This Row],[net_inflows]]-performance_data[[#This Row],[net_outflows]]</f>
        <v>-3901.6000000000004</v>
      </c>
      <c r="S1933" s="15" t="str">
        <f>IF(performance_data[[#This Row],[net_inflows]]&gt;AVERAGE(performance_data[net_inflows]),"High","Low")</f>
        <v>Low</v>
      </c>
      <c r="T1933" s="15">
        <f>AVERAGEIF(performance_data[inflow_flag],performance_data[[#This Row],[inflow_flag]],performance_data[return_percentage])</f>
        <v>5.0457846277021572</v>
      </c>
      <c r="U1933" s="17">
        <f>IF(performance_data[[#This Row],[return_percentage]]&lt;performance_data[[#This Row],[benchmark_return]],1,0)</f>
        <v>0</v>
      </c>
      <c r="V1933" s="17">
        <f>COUNTIFS(performance_data[portfolio_id],performance_data[[#This Row],[portfolio_id]])</f>
        <v>25</v>
      </c>
      <c r="W1933" s="17">
        <f>COUNTIFS(performance_data[portfolio_id],performance_data[[#This Row],[portfolio_id]],
          performance_data[return_flag],1)</f>
        <v>16</v>
      </c>
      <c r="X1933" s="15">
        <f>performance_data[[#This Row],[underperform_flag_count]]/performance_data[[#This Row],[totalportfoliocount]]</f>
        <v>0.64</v>
      </c>
    </row>
    <row r="1934" spans="1:24" x14ac:dyDescent="0.3">
      <c r="A1934">
        <v>4430</v>
      </c>
      <c r="B1934" s="1">
        <v>44941</v>
      </c>
      <c r="C1934">
        <v>219394.04</v>
      </c>
      <c r="D1934">
        <v>3.48</v>
      </c>
      <c r="E1934">
        <v>3.69</v>
      </c>
      <c r="F1934">
        <v>9823.64</v>
      </c>
      <c r="G1934">
        <v>7550.15</v>
      </c>
      <c r="H1934" t="s">
        <v>2213</v>
      </c>
      <c r="I1934" t="s">
        <v>2206</v>
      </c>
      <c r="J1934">
        <v>1</v>
      </c>
      <c r="K1934" t="s">
        <v>2207</v>
      </c>
      <c r="L1934" t="str">
        <f>IF(performance_data[[#This Row],[return_percentage]]&gt;=performance_data[[#This Row],[benchmark_return]],"Higher","Lower")</f>
        <v>Lower</v>
      </c>
      <c r="M1934" s="14">
        <f xml:space="preserve"> _xlfn.MAXIFS(performance_data[date],performance_data[portfolio_id],performance_data[[#This Row],[portfolio_id]])</f>
        <v>45554</v>
      </c>
      <c r="N1934" s="14">
        <f xml:space="preserve"> _xlfn.MINIFS(performance_data[date],performance_data[portfolio_id],performance_data[[#This Row],[portfolio_id]])</f>
        <v>44843</v>
      </c>
      <c r="O1934" s="15">
        <f>_xlfn.MAXIFS(performance_data[portfolio_value],performance_data[portfolio_id],performance_data[[#This Row],[portfolio_id]],performance_data[date],performance_data[[#This Row],[latest_date]])</f>
        <v>490351.64</v>
      </c>
      <c r="P1934" s="15">
        <f>_xlfn.MAXIFS(performance_data[portfolio_value],performance_data[portfolio_id],performance_data[[#This Row],[portfolio_id]],performance_data[date],performance_data[[#This Row],[starting_date]])</f>
        <v>399123.41</v>
      </c>
      <c r="Q1934" s="15">
        <f>performance_data[[#This Row],[latest_value]]-performance_data[[#This Row],[starting_value]]</f>
        <v>91228.23000000004</v>
      </c>
      <c r="R1934" s="15">
        <f>performance_data[[#This Row],[net_inflows]]-performance_data[[#This Row],[net_outflows]]</f>
        <v>2273.4899999999998</v>
      </c>
      <c r="S1934" s="15" t="str">
        <f>IF(performance_data[[#This Row],[net_inflows]]&gt;AVERAGE(performance_data[net_inflows]),"High","Low")</f>
        <v>Low</v>
      </c>
      <c r="T1934" s="15">
        <f>AVERAGEIF(performance_data[inflow_flag],performance_data[[#This Row],[inflow_flag]],performance_data[return_percentage])</f>
        <v>5.0457846277021572</v>
      </c>
      <c r="U1934" s="17">
        <f>IF(performance_data[[#This Row],[return_percentage]]&lt;performance_data[[#This Row],[benchmark_return]],1,0)</f>
        <v>1</v>
      </c>
      <c r="V1934" s="17">
        <f>COUNTIFS(performance_data[portfolio_id],performance_data[[#This Row],[portfolio_id]])</f>
        <v>25</v>
      </c>
      <c r="W1934" s="17">
        <f>COUNTIFS(performance_data[portfolio_id],performance_data[[#This Row],[portfolio_id]],
          performance_data[return_flag],1)</f>
        <v>16</v>
      </c>
      <c r="X1934" s="15">
        <f>performance_data[[#This Row],[underperform_flag_count]]/performance_data[[#This Row],[totalportfoliocount]]</f>
        <v>0.64</v>
      </c>
    </row>
    <row r="1935" spans="1:24" x14ac:dyDescent="0.3">
      <c r="A1935">
        <v>4430</v>
      </c>
      <c r="B1935" s="1">
        <v>45457</v>
      </c>
      <c r="C1935">
        <v>478424.87</v>
      </c>
      <c r="D1935">
        <v>15.67</v>
      </c>
      <c r="E1935">
        <v>18.5</v>
      </c>
      <c r="F1935">
        <v>2998.19</v>
      </c>
      <c r="G1935">
        <v>9467.98</v>
      </c>
      <c r="H1935" t="s">
        <v>2205</v>
      </c>
      <c r="I1935" t="s">
        <v>2211</v>
      </c>
      <c r="J1935">
        <v>6</v>
      </c>
      <c r="K1935" t="s">
        <v>2212</v>
      </c>
      <c r="L1935" t="str">
        <f>IF(performance_data[[#This Row],[return_percentage]]&gt;=performance_data[[#This Row],[benchmark_return]],"Higher","Lower")</f>
        <v>Lower</v>
      </c>
      <c r="M1935" s="14">
        <f xml:space="preserve"> _xlfn.MAXIFS(performance_data[date],performance_data[portfolio_id],performance_data[[#This Row],[portfolio_id]])</f>
        <v>45554</v>
      </c>
      <c r="N1935" s="14">
        <f xml:space="preserve"> _xlfn.MINIFS(performance_data[date],performance_data[portfolio_id],performance_data[[#This Row],[portfolio_id]])</f>
        <v>44843</v>
      </c>
      <c r="O1935" s="15">
        <f>_xlfn.MAXIFS(performance_data[portfolio_value],performance_data[portfolio_id],performance_data[[#This Row],[portfolio_id]],performance_data[date],performance_data[[#This Row],[latest_date]])</f>
        <v>490351.64</v>
      </c>
      <c r="P1935" s="15">
        <f>_xlfn.MAXIFS(performance_data[portfolio_value],performance_data[portfolio_id],performance_data[[#This Row],[portfolio_id]],performance_data[date],performance_data[[#This Row],[starting_date]])</f>
        <v>399123.41</v>
      </c>
      <c r="Q1935" s="15">
        <f>performance_data[[#This Row],[latest_value]]-performance_data[[#This Row],[starting_value]]</f>
        <v>91228.23000000004</v>
      </c>
      <c r="R1935" s="15">
        <f>performance_data[[#This Row],[net_inflows]]-performance_data[[#This Row],[net_outflows]]</f>
        <v>-6469.7899999999991</v>
      </c>
      <c r="S1935" s="15" t="str">
        <f>IF(performance_data[[#This Row],[net_inflows]]&gt;AVERAGE(performance_data[net_inflows]),"High","Low")</f>
        <v>Low</v>
      </c>
      <c r="T1935" s="15">
        <f>AVERAGEIF(performance_data[inflow_flag],performance_data[[#This Row],[inflow_flag]],performance_data[return_percentage])</f>
        <v>5.0457846277021572</v>
      </c>
      <c r="U1935" s="17">
        <f>IF(performance_data[[#This Row],[return_percentage]]&lt;performance_data[[#This Row],[benchmark_return]],1,0)</f>
        <v>1</v>
      </c>
      <c r="V1935" s="17">
        <f>COUNTIFS(performance_data[portfolio_id],performance_data[[#This Row],[portfolio_id]])</f>
        <v>25</v>
      </c>
      <c r="W1935" s="17">
        <f>COUNTIFS(performance_data[portfolio_id],performance_data[[#This Row],[portfolio_id]],
          performance_data[return_flag],1)</f>
        <v>16</v>
      </c>
      <c r="X1935" s="15">
        <f>performance_data[[#This Row],[underperform_flag_count]]/performance_data[[#This Row],[totalportfoliocount]]</f>
        <v>0.64</v>
      </c>
    </row>
    <row r="1936" spans="1:24" x14ac:dyDescent="0.3">
      <c r="A1936">
        <v>4430</v>
      </c>
      <c r="B1936" s="1">
        <v>45116</v>
      </c>
      <c r="C1936">
        <v>132340.45000000001</v>
      </c>
      <c r="D1936">
        <v>2.25</v>
      </c>
      <c r="E1936">
        <v>2.48</v>
      </c>
      <c r="F1936">
        <v>5205.34</v>
      </c>
      <c r="G1936">
        <v>12338.8</v>
      </c>
      <c r="H1936" t="s">
        <v>2213</v>
      </c>
      <c r="I1936" t="s">
        <v>2209</v>
      </c>
      <c r="J1936">
        <v>7</v>
      </c>
      <c r="K1936" t="s">
        <v>2210</v>
      </c>
      <c r="L1936" t="str">
        <f>IF(performance_data[[#This Row],[return_percentage]]&gt;=performance_data[[#This Row],[benchmark_return]],"Higher","Lower")</f>
        <v>Lower</v>
      </c>
      <c r="M1936" s="14">
        <f xml:space="preserve"> _xlfn.MAXIFS(performance_data[date],performance_data[portfolio_id],performance_data[[#This Row],[portfolio_id]])</f>
        <v>45554</v>
      </c>
      <c r="N1936" s="14">
        <f xml:space="preserve"> _xlfn.MINIFS(performance_data[date],performance_data[portfolio_id],performance_data[[#This Row],[portfolio_id]])</f>
        <v>44843</v>
      </c>
      <c r="O1936" s="15">
        <f>_xlfn.MAXIFS(performance_data[portfolio_value],performance_data[portfolio_id],performance_data[[#This Row],[portfolio_id]],performance_data[date],performance_data[[#This Row],[latest_date]])</f>
        <v>490351.64</v>
      </c>
      <c r="P1936" s="15">
        <f>_xlfn.MAXIFS(performance_data[portfolio_value],performance_data[portfolio_id],performance_data[[#This Row],[portfolio_id]],performance_data[date],performance_data[[#This Row],[starting_date]])</f>
        <v>399123.41</v>
      </c>
      <c r="Q1936" s="15">
        <f>performance_data[[#This Row],[latest_value]]-performance_data[[#This Row],[starting_value]]</f>
        <v>91228.23000000004</v>
      </c>
      <c r="R1936" s="15">
        <f>performance_data[[#This Row],[net_inflows]]-performance_data[[#This Row],[net_outflows]]</f>
        <v>-7133.4599999999991</v>
      </c>
      <c r="S1936" s="15" t="str">
        <f>IF(performance_data[[#This Row],[net_inflows]]&gt;AVERAGE(performance_data[net_inflows]),"High","Low")</f>
        <v>Low</v>
      </c>
      <c r="T1936" s="15">
        <f>AVERAGEIF(performance_data[inflow_flag],performance_data[[#This Row],[inflow_flag]],performance_data[return_percentage])</f>
        <v>5.0457846277021572</v>
      </c>
      <c r="U1936" s="17">
        <f>IF(performance_data[[#This Row],[return_percentage]]&lt;performance_data[[#This Row],[benchmark_return]],1,0)</f>
        <v>1</v>
      </c>
      <c r="V1936" s="17">
        <f>COUNTIFS(performance_data[portfolio_id],performance_data[[#This Row],[portfolio_id]])</f>
        <v>25</v>
      </c>
      <c r="W1936" s="17">
        <f>COUNTIFS(performance_data[portfolio_id],performance_data[[#This Row],[portfolio_id]],
          performance_data[return_flag],1)</f>
        <v>16</v>
      </c>
      <c r="X1936" s="15">
        <f>performance_data[[#This Row],[underperform_flag_count]]/performance_data[[#This Row],[totalportfoliocount]]</f>
        <v>0.64</v>
      </c>
    </row>
    <row r="1937" spans="1:24" x14ac:dyDescent="0.3">
      <c r="A1937">
        <v>4430</v>
      </c>
      <c r="B1937" s="1">
        <v>44987</v>
      </c>
      <c r="C1937">
        <v>240990.86</v>
      </c>
      <c r="D1937">
        <v>-6.96</v>
      </c>
      <c r="E1937">
        <v>-5.79</v>
      </c>
      <c r="F1937">
        <v>6899.9</v>
      </c>
      <c r="G1937">
        <v>6041.75</v>
      </c>
      <c r="H1937" t="s">
        <v>2213</v>
      </c>
      <c r="I1937" t="s">
        <v>2206</v>
      </c>
      <c r="J1937">
        <v>3</v>
      </c>
      <c r="K1937" t="s">
        <v>2222</v>
      </c>
      <c r="L1937" t="str">
        <f>IF(performance_data[[#This Row],[return_percentage]]&gt;=performance_data[[#This Row],[benchmark_return]],"Higher","Lower")</f>
        <v>Lower</v>
      </c>
      <c r="M1937" s="14">
        <f xml:space="preserve"> _xlfn.MAXIFS(performance_data[date],performance_data[portfolio_id],performance_data[[#This Row],[portfolio_id]])</f>
        <v>45554</v>
      </c>
      <c r="N1937" s="14">
        <f xml:space="preserve"> _xlfn.MINIFS(performance_data[date],performance_data[portfolio_id],performance_data[[#This Row],[portfolio_id]])</f>
        <v>44843</v>
      </c>
      <c r="O1937" s="15">
        <f>_xlfn.MAXIFS(performance_data[portfolio_value],performance_data[portfolio_id],performance_data[[#This Row],[portfolio_id]],performance_data[date],performance_data[[#This Row],[latest_date]])</f>
        <v>490351.64</v>
      </c>
      <c r="P1937" s="15">
        <f>_xlfn.MAXIFS(performance_data[portfolio_value],performance_data[portfolio_id],performance_data[[#This Row],[portfolio_id]],performance_data[date],performance_data[[#This Row],[starting_date]])</f>
        <v>399123.41</v>
      </c>
      <c r="Q1937" s="15">
        <f>performance_data[[#This Row],[latest_value]]-performance_data[[#This Row],[starting_value]]</f>
        <v>91228.23000000004</v>
      </c>
      <c r="R1937" s="15">
        <f>performance_data[[#This Row],[net_inflows]]-performance_data[[#This Row],[net_outflows]]</f>
        <v>858.14999999999964</v>
      </c>
      <c r="S1937" s="15" t="str">
        <f>IF(performance_data[[#This Row],[net_inflows]]&gt;AVERAGE(performance_data[net_inflows]),"High","Low")</f>
        <v>Low</v>
      </c>
      <c r="T1937" s="15">
        <f>AVERAGEIF(performance_data[inflow_flag],performance_data[[#This Row],[inflow_flag]],performance_data[return_percentage])</f>
        <v>5.0457846277021572</v>
      </c>
      <c r="U1937" s="17">
        <f>IF(performance_data[[#This Row],[return_percentage]]&lt;performance_data[[#This Row],[benchmark_return]],1,0)</f>
        <v>1</v>
      </c>
      <c r="V1937" s="17">
        <f>COUNTIFS(performance_data[portfolio_id],performance_data[[#This Row],[portfolio_id]])</f>
        <v>25</v>
      </c>
      <c r="W1937" s="17">
        <f>COUNTIFS(performance_data[portfolio_id],performance_data[[#This Row],[portfolio_id]],
          performance_data[return_flag],1)</f>
        <v>16</v>
      </c>
      <c r="X1937" s="15">
        <f>performance_data[[#This Row],[underperform_flag_count]]/performance_data[[#This Row],[totalportfoliocount]]</f>
        <v>0.64</v>
      </c>
    </row>
    <row r="1938" spans="1:24" x14ac:dyDescent="0.3">
      <c r="A1938">
        <v>4430</v>
      </c>
      <c r="B1938" s="1">
        <v>45475</v>
      </c>
      <c r="C1938">
        <v>61251.25</v>
      </c>
      <c r="D1938">
        <v>-3.44</v>
      </c>
      <c r="E1938">
        <v>-2.77</v>
      </c>
      <c r="F1938">
        <v>7001.86</v>
      </c>
      <c r="G1938">
        <v>9363.11</v>
      </c>
      <c r="H1938" t="s">
        <v>2205</v>
      </c>
      <c r="I1938" t="s">
        <v>2209</v>
      </c>
      <c r="J1938">
        <v>7</v>
      </c>
      <c r="K1938" t="s">
        <v>2210</v>
      </c>
      <c r="L1938" t="str">
        <f>IF(performance_data[[#This Row],[return_percentage]]&gt;=performance_data[[#This Row],[benchmark_return]],"Higher","Lower")</f>
        <v>Lower</v>
      </c>
      <c r="M1938" s="14">
        <f xml:space="preserve"> _xlfn.MAXIFS(performance_data[date],performance_data[portfolio_id],performance_data[[#This Row],[portfolio_id]])</f>
        <v>45554</v>
      </c>
      <c r="N1938" s="14">
        <f xml:space="preserve"> _xlfn.MINIFS(performance_data[date],performance_data[portfolio_id],performance_data[[#This Row],[portfolio_id]])</f>
        <v>44843</v>
      </c>
      <c r="O1938" s="15">
        <f>_xlfn.MAXIFS(performance_data[portfolio_value],performance_data[portfolio_id],performance_data[[#This Row],[portfolio_id]],performance_data[date],performance_data[[#This Row],[latest_date]])</f>
        <v>490351.64</v>
      </c>
      <c r="P1938" s="15">
        <f>_xlfn.MAXIFS(performance_data[portfolio_value],performance_data[portfolio_id],performance_data[[#This Row],[portfolio_id]],performance_data[date],performance_data[[#This Row],[starting_date]])</f>
        <v>399123.41</v>
      </c>
      <c r="Q1938" s="15">
        <f>performance_data[[#This Row],[latest_value]]-performance_data[[#This Row],[starting_value]]</f>
        <v>91228.23000000004</v>
      </c>
      <c r="R1938" s="15">
        <f>performance_data[[#This Row],[net_inflows]]-performance_data[[#This Row],[net_outflows]]</f>
        <v>-2361.2500000000009</v>
      </c>
      <c r="S1938" s="15" t="str">
        <f>IF(performance_data[[#This Row],[net_inflows]]&gt;AVERAGE(performance_data[net_inflows]),"High","Low")</f>
        <v>Low</v>
      </c>
      <c r="T1938" s="15">
        <f>AVERAGEIF(performance_data[inflow_flag],performance_data[[#This Row],[inflow_flag]],performance_data[return_percentage])</f>
        <v>5.0457846277021572</v>
      </c>
      <c r="U1938" s="17">
        <f>IF(performance_data[[#This Row],[return_percentage]]&lt;performance_data[[#This Row],[benchmark_return]],1,0)</f>
        <v>1</v>
      </c>
      <c r="V1938" s="17">
        <f>COUNTIFS(performance_data[portfolio_id],performance_data[[#This Row],[portfolio_id]])</f>
        <v>25</v>
      </c>
      <c r="W1938" s="17">
        <f>COUNTIFS(performance_data[portfolio_id],performance_data[[#This Row],[portfolio_id]],
          performance_data[return_flag],1)</f>
        <v>16</v>
      </c>
      <c r="X1938" s="15">
        <f>performance_data[[#This Row],[underperform_flag_count]]/performance_data[[#This Row],[totalportfoliocount]]</f>
        <v>0.64</v>
      </c>
    </row>
    <row r="1939" spans="1:24" x14ac:dyDescent="0.3">
      <c r="A1939">
        <v>4430</v>
      </c>
      <c r="B1939" s="1">
        <v>45168</v>
      </c>
      <c r="C1939">
        <v>22082.46</v>
      </c>
      <c r="D1939">
        <v>-6.86</v>
      </c>
      <c r="E1939">
        <v>-6.5</v>
      </c>
      <c r="F1939">
        <v>15139.45</v>
      </c>
      <c r="G1939">
        <v>1305.52</v>
      </c>
      <c r="H1939" t="s">
        <v>2213</v>
      </c>
      <c r="I1939" t="s">
        <v>2209</v>
      </c>
      <c r="J1939">
        <v>8</v>
      </c>
      <c r="K1939" t="s">
        <v>2214</v>
      </c>
      <c r="L1939" t="str">
        <f>IF(performance_data[[#This Row],[return_percentage]]&gt;=performance_data[[#This Row],[benchmark_return]],"Higher","Lower")</f>
        <v>Lower</v>
      </c>
      <c r="M1939" s="14">
        <f xml:space="preserve"> _xlfn.MAXIFS(performance_data[date],performance_data[portfolio_id],performance_data[[#This Row],[portfolio_id]])</f>
        <v>45554</v>
      </c>
      <c r="N1939" s="14">
        <f xml:space="preserve"> _xlfn.MINIFS(performance_data[date],performance_data[portfolio_id],performance_data[[#This Row],[portfolio_id]])</f>
        <v>44843</v>
      </c>
      <c r="O1939" s="15">
        <f>_xlfn.MAXIFS(performance_data[portfolio_value],performance_data[portfolio_id],performance_data[[#This Row],[portfolio_id]],performance_data[date],performance_data[[#This Row],[latest_date]])</f>
        <v>490351.64</v>
      </c>
      <c r="P1939" s="15">
        <f>_xlfn.MAXIFS(performance_data[portfolio_value],performance_data[portfolio_id],performance_data[[#This Row],[portfolio_id]],performance_data[date],performance_data[[#This Row],[starting_date]])</f>
        <v>399123.41</v>
      </c>
      <c r="Q1939" s="15">
        <f>performance_data[[#This Row],[latest_value]]-performance_data[[#This Row],[starting_value]]</f>
        <v>91228.23000000004</v>
      </c>
      <c r="R1939" s="15">
        <f>performance_data[[#This Row],[net_inflows]]-performance_data[[#This Row],[net_outflows]]</f>
        <v>13833.93</v>
      </c>
      <c r="S1939" s="15" t="str">
        <f>IF(performance_data[[#This Row],[net_inflows]]&gt;AVERAGE(performance_data[net_inflows]),"High","Low")</f>
        <v>High</v>
      </c>
      <c r="T1939" s="15">
        <f>AVERAGEIF(performance_data[inflow_flag],performance_data[[#This Row],[inflow_flag]],performance_data[return_percentage])</f>
        <v>4.8467905675459724</v>
      </c>
      <c r="U1939" s="17">
        <f>IF(performance_data[[#This Row],[return_percentage]]&lt;performance_data[[#This Row],[benchmark_return]],1,0)</f>
        <v>1</v>
      </c>
      <c r="V1939" s="17">
        <f>COUNTIFS(performance_data[portfolio_id],performance_data[[#This Row],[portfolio_id]])</f>
        <v>25</v>
      </c>
      <c r="W1939" s="17">
        <f>COUNTIFS(performance_data[portfolio_id],performance_data[[#This Row],[portfolio_id]],
          performance_data[return_flag],1)</f>
        <v>16</v>
      </c>
      <c r="X1939" s="15">
        <f>performance_data[[#This Row],[underperform_flag_count]]/performance_data[[#This Row],[totalportfoliocount]]</f>
        <v>0.64</v>
      </c>
    </row>
    <row r="1940" spans="1:24" x14ac:dyDescent="0.3">
      <c r="A1940">
        <v>4430</v>
      </c>
      <c r="B1940" s="1">
        <v>44905</v>
      </c>
      <c r="C1940">
        <v>470607.55</v>
      </c>
      <c r="D1940">
        <v>2.81</v>
      </c>
      <c r="E1940">
        <v>2.48</v>
      </c>
      <c r="F1940">
        <v>12166.92</v>
      </c>
      <c r="G1940">
        <v>12444.39</v>
      </c>
      <c r="H1940" t="s">
        <v>2220</v>
      </c>
      <c r="I1940" t="s">
        <v>2217</v>
      </c>
      <c r="J1940">
        <v>12</v>
      </c>
      <c r="K1940" t="s">
        <v>2218</v>
      </c>
      <c r="L1940" t="str">
        <f>IF(performance_data[[#This Row],[return_percentage]]&gt;=performance_data[[#This Row],[benchmark_return]],"Higher","Lower")</f>
        <v>Higher</v>
      </c>
      <c r="M1940" s="14">
        <f xml:space="preserve"> _xlfn.MAXIFS(performance_data[date],performance_data[portfolio_id],performance_data[[#This Row],[portfolio_id]])</f>
        <v>45554</v>
      </c>
      <c r="N1940" s="14">
        <f xml:space="preserve"> _xlfn.MINIFS(performance_data[date],performance_data[portfolio_id],performance_data[[#This Row],[portfolio_id]])</f>
        <v>44843</v>
      </c>
      <c r="O1940" s="15">
        <f>_xlfn.MAXIFS(performance_data[portfolio_value],performance_data[portfolio_id],performance_data[[#This Row],[portfolio_id]],performance_data[date],performance_data[[#This Row],[latest_date]])</f>
        <v>490351.64</v>
      </c>
      <c r="P1940" s="15">
        <f>_xlfn.MAXIFS(performance_data[portfolio_value],performance_data[portfolio_id],performance_data[[#This Row],[portfolio_id]],performance_data[date],performance_data[[#This Row],[starting_date]])</f>
        <v>399123.41</v>
      </c>
      <c r="Q1940" s="15">
        <f>performance_data[[#This Row],[latest_value]]-performance_data[[#This Row],[starting_value]]</f>
        <v>91228.23000000004</v>
      </c>
      <c r="R1940" s="15">
        <f>performance_data[[#This Row],[net_inflows]]-performance_data[[#This Row],[net_outflows]]</f>
        <v>-277.46999999999935</v>
      </c>
      <c r="S1940" s="15" t="str">
        <f>IF(performance_data[[#This Row],[net_inflows]]&gt;AVERAGE(performance_data[net_inflows]),"High","Low")</f>
        <v>High</v>
      </c>
      <c r="T1940" s="15">
        <f>AVERAGEIF(performance_data[inflow_flag],performance_data[[#This Row],[inflow_flag]],performance_data[return_percentage])</f>
        <v>4.8467905675459724</v>
      </c>
      <c r="U1940" s="17">
        <f>IF(performance_data[[#This Row],[return_percentage]]&lt;performance_data[[#This Row],[benchmark_return]],1,0)</f>
        <v>0</v>
      </c>
      <c r="V1940" s="17">
        <f>COUNTIFS(performance_data[portfolio_id],performance_data[[#This Row],[portfolio_id]])</f>
        <v>25</v>
      </c>
      <c r="W1940" s="17">
        <f>COUNTIFS(performance_data[portfolio_id],performance_data[[#This Row],[portfolio_id]],
          performance_data[return_flag],1)</f>
        <v>16</v>
      </c>
      <c r="X1940" s="15">
        <f>performance_data[[#This Row],[underperform_flag_count]]/performance_data[[#This Row],[totalportfoliocount]]</f>
        <v>0.64</v>
      </c>
    </row>
    <row r="1941" spans="1:24" x14ac:dyDescent="0.3">
      <c r="A1941">
        <v>4430</v>
      </c>
      <c r="B1941" s="1">
        <v>44843</v>
      </c>
      <c r="C1941">
        <v>399123.41</v>
      </c>
      <c r="D1941">
        <v>11.36</v>
      </c>
      <c r="E1941">
        <v>12.43</v>
      </c>
      <c r="F1941">
        <v>12973.59</v>
      </c>
      <c r="G1941">
        <v>19646.53</v>
      </c>
      <c r="H1941" t="s">
        <v>2220</v>
      </c>
      <c r="I1941" t="s">
        <v>2217</v>
      </c>
      <c r="J1941">
        <v>10</v>
      </c>
      <c r="K1941" t="s">
        <v>2224</v>
      </c>
      <c r="L1941" t="str">
        <f>IF(performance_data[[#This Row],[return_percentage]]&gt;=performance_data[[#This Row],[benchmark_return]],"Higher","Lower")</f>
        <v>Lower</v>
      </c>
      <c r="M1941" s="14">
        <f xml:space="preserve"> _xlfn.MAXIFS(performance_data[date],performance_data[portfolio_id],performance_data[[#This Row],[portfolio_id]])</f>
        <v>45554</v>
      </c>
      <c r="N1941" s="14">
        <f xml:space="preserve"> _xlfn.MINIFS(performance_data[date],performance_data[portfolio_id],performance_data[[#This Row],[portfolio_id]])</f>
        <v>44843</v>
      </c>
      <c r="O1941" s="15">
        <f>_xlfn.MAXIFS(performance_data[portfolio_value],performance_data[portfolio_id],performance_data[[#This Row],[portfolio_id]],performance_data[date],performance_data[[#This Row],[latest_date]])</f>
        <v>490351.64</v>
      </c>
      <c r="P1941" s="15">
        <f>_xlfn.MAXIFS(performance_data[portfolio_value],performance_data[portfolio_id],performance_data[[#This Row],[portfolio_id]],performance_data[date],performance_data[[#This Row],[starting_date]])</f>
        <v>399123.41</v>
      </c>
      <c r="Q1941" s="15">
        <f>performance_data[[#This Row],[latest_value]]-performance_data[[#This Row],[starting_value]]</f>
        <v>91228.23000000004</v>
      </c>
      <c r="R1941" s="15">
        <f>performance_data[[#This Row],[net_inflows]]-performance_data[[#This Row],[net_outflows]]</f>
        <v>-6672.9399999999987</v>
      </c>
      <c r="S1941" s="15" t="str">
        <f>IF(performance_data[[#This Row],[net_inflows]]&gt;AVERAGE(performance_data[net_inflows]),"High","Low")</f>
        <v>High</v>
      </c>
      <c r="T1941" s="15">
        <f>AVERAGEIF(performance_data[inflow_flag],performance_data[[#This Row],[inflow_flag]],performance_data[return_percentage])</f>
        <v>4.8467905675459724</v>
      </c>
      <c r="U1941" s="17">
        <f>IF(performance_data[[#This Row],[return_percentage]]&lt;performance_data[[#This Row],[benchmark_return]],1,0)</f>
        <v>1</v>
      </c>
      <c r="V1941" s="17">
        <f>COUNTIFS(performance_data[portfolio_id],performance_data[[#This Row],[portfolio_id]])</f>
        <v>25</v>
      </c>
      <c r="W1941" s="17">
        <f>COUNTIFS(performance_data[portfolio_id],performance_data[[#This Row],[portfolio_id]],
          performance_data[return_flag],1)</f>
        <v>16</v>
      </c>
      <c r="X1941" s="15">
        <f>performance_data[[#This Row],[underperform_flag_count]]/performance_data[[#This Row],[totalportfoliocount]]</f>
        <v>0.64</v>
      </c>
    </row>
    <row r="1942" spans="1:24" x14ac:dyDescent="0.3">
      <c r="A1942">
        <v>4430</v>
      </c>
      <c r="B1942" s="1">
        <v>45046</v>
      </c>
      <c r="C1942">
        <v>93423.33</v>
      </c>
      <c r="D1942">
        <v>-9.6</v>
      </c>
      <c r="E1942">
        <v>-8.0299999999999994</v>
      </c>
      <c r="F1942">
        <v>7513.91</v>
      </c>
      <c r="G1942">
        <v>3824.93</v>
      </c>
      <c r="H1942" t="s">
        <v>2213</v>
      </c>
      <c r="I1942" t="s">
        <v>2211</v>
      </c>
      <c r="J1942">
        <v>4</v>
      </c>
      <c r="K1942" t="s">
        <v>2216</v>
      </c>
      <c r="L1942" t="str">
        <f>IF(performance_data[[#This Row],[return_percentage]]&gt;=performance_data[[#This Row],[benchmark_return]],"Higher","Lower")</f>
        <v>Lower</v>
      </c>
      <c r="M1942" s="14">
        <f xml:space="preserve"> _xlfn.MAXIFS(performance_data[date],performance_data[portfolio_id],performance_data[[#This Row],[portfolio_id]])</f>
        <v>45554</v>
      </c>
      <c r="N1942" s="14">
        <f xml:space="preserve"> _xlfn.MINIFS(performance_data[date],performance_data[portfolio_id],performance_data[[#This Row],[portfolio_id]])</f>
        <v>44843</v>
      </c>
      <c r="O1942" s="15">
        <f>_xlfn.MAXIFS(performance_data[portfolio_value],performance_data[portfolio_id],performance_data[[#This Row],[portfolio_id]],performance_data[date],performance_data[[#This Row],[latest_date]])</f>
        <v>490351.64</v>
      </c>
      <c r="P1942" s="15">
        <f>_xlfn.MAXIFS(performance_data[portfolio_value],performance_data[portfolio_id],performance_data[[#This Row],[portfolio_id]],performance_data[date],performance_data[[#This Row],[starting_date]])</f>
        <v>399123.41</v>
      </c>
      <c r="Q1942" s="15">
        <f>performance_data[[#This Row],[latest_value]]-performance_data[[#This Row],[starting_value]]</f>
        <v>91228.23000000004</v>
      </c>
      <c r="R1942" s="15">
        <f>performance_data[[#This Row],[net_inflows]]-performance_data[[#This Row],[net_outflows]]</f>
        <v>3688.98</v>
      </c>
      <c r="S1942" s="15" t="str">
        <f>IF(performance_data[[#This Row],[net_inflows]]&gt;AVERAGE(performance_data[net_inflows]),"High","Low")</f>
        <v>Low</v>
      </c>
      <c r="T1942" s="15">
        <f>AVERAGEIF(performance_data[inflow_flag],performance_data[[#This Row],[inflow_flag]],performance_data[return_percentage])</f>
        <v>5.0457846277021572</v>
      </c>
      <c r="U1942" s="17">
        <f>IF(performance_data[[#This Row],[return_percentage]]&lt;performance_data[[#This Row],[benchmark_return]],1,0)</f>
        <v>1</v>
      </c>
      <c r="V1942" s="17">
        <f>COUNTIFS(performance_data[portfolio_id],performance_data[[#This Row],[portfolio_id]])</f>
        <v>25</v>
      </c>
      <c r="W1942" s="17">
        <f>COUNTIFS(performance_data[portfolio_id],performance_data[[#This Row],[portfolio_id]],
          performance_data[return_flag],1)</f>
        <v>16</v>
      </c>
      <c r="X1942" s="15">
        <f>performance_data[[#This Row],[underperform_flag_count]]/performance_data[[#This Row],[totalportfoliocount]]</f>
        <v>0.64</v>
      </c>
    </row>
    <row r="1943" spans="1:24" x14ac:dyDescent="0.3">
      <c r="A1943">
        <v>4430</v>
      </c>
      <c r="B1943" s="1">
        <v>45477</v>
      </c>
      <c r="C1943">
        <v>421063.01</v>
      </c>
      <c r="D1943">
        <v>-6.78</v>
      </c>
      <c r="E1943">
        <v>-6.26</v>
      </c>
      <c r="F1943">
        <v>9709.83</v>
      </c>
      <c r="G1943">
        <v>1486.77</v>
      </c>
      <c r="H1943" t="s">
        <v>2205</v>
      </c>
      <c r="I1943" t="s">
        <v>2209</v>
      </c>
      <c r="J1943">
        <v>7</v>
      </c>
      <c r="K1943" t="s">
        <v>2210</v>
      </c>
      <c r="L1943" t="str">
        <f>IF(performance_data[[#This Row],[return_percentage]]&gt;=performance_data[[#This Row],[benchmark_return]],"Higher","Lower")</f>
        <v>Lower</v>
      </c>
      <c r="M1943" s="14">
        <f xml:space="preserve"> _xlfn.MAXIFS(performance_data[date],performance_data[portfolio_id],performance_data[[#This Row],[portfolio_id]])</f>
        <v>45554</v>
      </c>
      <c r="N1943" s="14">
        <f xml:space="preserve"> _xlfn.MINIFS(performance_data[date],performance_data[portfolio_id],performance_data[[#This Row],[portfolio_id]])</f>
        <v>44843</v>
      </c>
      <c r="O1943" s="15">
        <f>_xlfn.MAXIFS(performance_data[portfolio_value],performance_data[portfolio_id],performance_data[[#This Row],[portfolio_id]],performance_data[date],performance_data[[#This Row],[latest_date]])</f>
        <v>490351.64</v>
      </c>
      <c r="P1943" s="15">
        <f>_xlfn.MAXIFS(performance_data[portfolio_value],performance_data[portfolio_id],performance_data[[#This Row],[portfolio_id]],performance_data[date],performance_data[[#This Row],[starting_date]])</f>
        <v>399123.41</v>
      </c>
      <c r="Q1943" s="15">
        <f>performance_data[[#This Row],[latest_value]]-performance_data[[#This Row],[starting_value]]</f>
        <v>91228.23000000004</v>
      </c>
      <c r="R1943" s="15">
        <f>performance_data[[#This Row],[net_inflows]]-performance_data[[#This Row],[net_outflows]]</f>
        <v>8223.06</v>
      </c>
      <c r="S1943" s="15" t="str">
        <f>IF(performance_data[[#This Row],[net_inflows]]&gt;AVERAGE(performance_data[net_inflows]),"High","Low")</f>
        <v>Low</v>
      </c>
      <c r="T1943" s="15">
        <f>AVERAGEIF(performance_data[inflow_flag],performance_data[[#This Row],[inflow_flag]],performance_data[return_percentage])</f>
        <v>5.0457846277021572</v>
      </c>
      <c r="U1943" s="17">
        <f>IF(performance_data[[#This Row],[return_percentage]]&lt;performance_data[[#This Row],[benchmark_return]],1,0)</f>
        <v>1</v>
      </c>
      <c r="V1943" s="17">
        <f>COUNTIFS(performance_data[portfolio_id],performance_data[[#This Row],[portfolio_id]])</f>
        <v>25</v>
      </c>
      <c r="W1943" s="17">
        <f>COUNTIFS(performance_data[portfolio_id],performance_data[[#This Row],[portfolio_id]],
          performance_data[return_flag],1)</f>
        <v>16</v>
      </c>
      <c r="X1943" s="15">
        <f>performance_data[[#This Row],[underperform_flag_count]]/performance_data[[#This Row],[totalportfoliocount]]</f>
        <v>0.64</v>
      </c>
    </row>
    <row r="1944" spans="1:24" x14ac:dyDescent="0.3">
      <c r="A1944">
        <v>4430</v>
      </c>
      <c r="B1944" s="1">
        <v>45481</v>
      </c>
      <c r="C1944">
        <v>120086.45</v>
      </c>
      <c r="D1944">
        <v>5.64</v>
      </c>
      <c r="E1944">
        <v>4.8099999999999996</v>
      </c>
      <c r="F1944">
        <v>4931.59</v>
      </c>
      <c r="G1944">
        <v>9348.7199999999993</v>
      </c>
      <c r="H1944" t="s">
        <v>2205</v>
      </c>
      <c r="I1944" t="s">
        <v>2209</v>
      </c>
      <c r="J1944">
        <v>7</v>
      </c>
      <c r="K1944" t="s">
        <v>2210</v>
      </c>
      <c r="L1944" t="str">
        <f>IF(performance_data[[#This Row],[return_percentage]]&gt;=performance_data[[#This Row],[benchmark_return]],"Higher","Lower")</f>
        <v>Higher</v>
      </c>
      <c r="M1944" s="14">
        <f xml:space="preserve"> _xlfn.MAXIFS(performance_data[date],performance_data[portfolio_id],performance_data[[#This Row],[portfolio_id]])</f>
        <v>45554</v>
      </c>
      <c r="N1944" s="14">
        <f xml:space="preserve"> _xlfn.MINIFS(performance_data[date],performance_data[portfolio_id],performance_data[[#This Row],[portfolio_id]])</f>
        <v>44843</v>
      </c>
      <c r="O1944" s="15">
        <f>_xlfn.MAXIFS(performance_data[portfolio_value],performance_data[portfolio_id],performance_data[[#This Row],[portfolio_id]],performance_data[date],performance_data[[#This Row],[latest_date]])</f>
        <v>490351.64</v>
      </c>
      <c r="P1944" s="15">
        <f>_xlfn.MAXIFS(performance_data[portfolio_value],performance_data[portfolio_id],performance_data[[#This Row],[portfolio_id]],performance_data[date],performance_data[[#This Row],[starting_date]])</f>
        <v>399123.41</v>
      </c>
      <c r="Q1944" s="15">
        <f>performance_data[[#This Row],[latest_value]]-performance_data[[#This Row],[starting_value]]</f>
        <v>91228.23000000004</v>
      </c>
      <c r="R1944" s="15">
        <f>performance_data[[#This Row],[net_inflows]]-performance_data[[#This Row],[net_outflows]]</f>
        <v>-4417.1299999999992</v>
      </c>
      <c r="S1944" s="15" t="str">
        <f>IF(performance_data[[#This Row],[net_inflows]]&gt;AVERAGE(performance_data[net_inflows]),"High","Low")</f>
        <v>Low</v>
      </c>
      <c r="T1944" s="15">
        <f>AVERAGEIF(performance_data[inflow_flag],performance_data[[#This Row],[inflow_flag]],performance_data[return_percentage])</f>
        <v>5.0457846277021572</v>
      </c>
      <c r="U1944" s="17">
        <f>IF(performance_data[[#This Row],[return_percentage]]&lt;performance_data[[#This Row],[benchmark_return]],1,0)</f>
        <v>0</v>
      </c>
      <c r="V1944" s="17">
        <f>COUNTIFS(performance_data[portfolio_id],performance_data[[#This Row],[portfolio_id]])</f>
        <v>25</v>
      </c>
      <c r="W1944" s="17">
        <f>COUNTIFS(performance_data[portfolio_id],performance_data[[#This Row],[portfolio_id]],
          performance_data[return_flag],1)</f>
        <v>16</v>
      </c>
      <c r="X1944" s="15">
        <f>performance_data[[#This Row],[underperform_flag_count]]/performance_data[[#This Row],[totalportfoliocount]]</f>
        <v>0.64</v>
      </c>
    </row>
    <row r="1945" spans="1:24" x14ac:dyDescent="0.3">
      <c r="A1945">
        <v>4430</v>
      </c>
      <c r="B1945" s="1">
        <v>44848</v>
      </c>
      <c r="C1945">
        <v>265226.90999999997</v>
      </c>
      <c r="D1945">
        <v>13.19</v>
      </c>
      <c r="E1945">
        <v>13.84</v>
      </c>
      <c r="F1945">
        <v>8506.91</v>
      </c>
      <c r="G1945">
        <v>3141.34</v>
      </c>
      <c r="H1945" t="s">
        <v>2220</v>
      </c>
      <c r="I1945" t="s">
        <v>2217</v>
      </c>
      <c r="J1945">
        <v>10</v>
      </c>
      <c r="K1945" t="s">
        <v>2224</v>
      </c>
      <c r="L1945" t="str">
        <f>IF(performance_data[[#This Row],[return_percentage]]&gt;=performance_data[[#This Row],[benchmark_return]],"Higher","Lower")</f>
        <v>Lower</v>
      </c>
      <c r="M1945" s="14">
        <f xml:space="preserve"> _xlfn.MAXIFS(performance_data[date],performance_data[portfolio_id],performance_data[[#This Row],[portfolio_id]])</f>
        <v>45554</v>
      </c>
      <c r="N1945" s="14">
        <f xml:space="preserve"> _xlfn.MINIFS(performance_data[date],performance_data[portfolio_id],performance_data[[#This Row],[portfolio_id]])</f>
        <v>44843</v>
      </c>
      <c r="O1945" s="15">
        <f>_xlfn.MAXIFS(performance_data[portfolio_value],performance_data[portfolio_id],performance_data[[#This Row],[portfolio_id]],performance_data[date],performance_data[[#This Row],[latest_date]])</f>
        <v>490351.64</v>
      </c>
      <c r="P1945" s="15">
        <f>_xlfn.MAXIFS(performance_data[portfolio_value],performance_data[portfolio_id],performance_data[[#This Row],[portfolio_id]],performance_data[date],performance_data[[#This Row],[starting_date]])</f>
        <v>399123.41</v>
      </c>
      <c r="Q1945" s="15">
        <f>performance_data[[#This Row],[latest_value]]-performance_data[[#This Row],[starting_value]]</f>
        <v>91228.23000000004</v>
      </c>
      <c r="R1945" s="15">
        <f>performance_data[[#This Row],[net_inflows]]-performance_data[[#This Row],[net_outflows]]</f>
        <v>5365.57</v>
      </c>
      <c r="S1945" s="15" t="str">
        <f>IF(performance_data[[#This Row],[net_inflows]]&gt;AVERAGE(performance_data[net_inflows]),"High","Low")</f>
        <v>Low</v>
      </c>
      <c r="T1945" s="15">
        <f>AVERAGEIF(performance_data[inflow_flag],performance_data[[#This Row],[inflow_flag]],performance_data[return_percentage])</f>
        <v>5.0457846277021572</v>
      </c>
      <c r="U1945" s="17">
        <f>IF(performance_data[[#This Row],[return_percentage]]&lt;performance_data[[#This Row],[benchmark_return]],1,0)</f>
        <v>1</v>
      </c>
      <c r="V1945" s="17">
        <f>COUNTIFS(performance_data[portfolio_id],performance_data[[#This Row],[portfolio_id]])</f>
        <v>25</v>
      </c>
      <c r="W1945" s="17">
        <f>COUNTIFS(performance_data[portfolio_id],performance_data[[#This Row],[portfolio_id]],
          performance_data[return_flag],1)</f>
        <v>16</v>
      </c>
      <c r="X1945" s="15">
        <f>performance_data[[#This Row],[underperform_flag_count]]/performance_data[[#This Row],[totalportfoliocount]]</f>
        <v>0.64</v>
      </c>
    </row>
    <row r="1946" spans="1:24" x14ac:dyDescent="0.3">
      <c r="A1946">
        <v>4430</v>
      </c>
      <c r="B1946" s="1">
        <v>45554</v>
      </c>
      <c r="C1946">
        <v>490351.64</v>
      </c>
      <c r="D1946">
        <v>18.829999999999998</v>
      </c>
      <c r="E1946">
        <v>16.97</v>
      </c>
      <c r="F1946">
        <v>15927.54</v>
      </c>
      <c r="G1946">
        <v>15066.28</v>
      </c>
      <c r="H1946" t="s">
        <v>2205</v>
      </c>
      <c r="I1946" t="s">
        <v>2209</v>
      </c>
      <c r="J1946">
        <v>9</v>
      </c>
      <c r="K1946" t="s">
        <v>2221</v>
      </c>
      <c r="L1946" t="str">
        <f>IF(performance_data[[#This Row],[return_percentage]]&gt;=performance_data[[#This Row],[benchmark_return]],"Higher","Lower")</f>
        <v>Higher</v>
      </c>
      <c r="M1946" s="14">
        <f xml:space="preserve"> _xlfn.MAXIFS(performance_data[date],performance_data[portfolio_id],performance_data[[#This Row],[portfolio_id]])</f>
        <v>45554</v>
      </c>
      <c r="N1946" s="14">
        <f xml:space="preserve"> _xlfn.MINIFS(performance_data[date],performance_data[portfolio_id],performance_data[[#This Row],[portfolio_id]])</f>
        <v>44843</v>
      </c>
      <c r="O1946" s="15">
        <f>_xlfn.MAXIFS(performance_data[portfolio_value],performance_data[portfolio_id],performance_data[[#This Row],[portfolio_id]],performance_data[date],performance_data[[#This Row],[latest_date]])</f>
        <v>490351.64</v>
      </c>
      <c r="P1946" s="15">
        <f>_xlfn.MAXIFS(performance_data[portfolio_value],performance_data[portfolio_id],performance_data[[#This Row],[portfolio_id]],performance_data[date],performance_data[[#This Row],[starting_date]])</f>
        <v>399123.41</v>
      </c>
      <c r="Q1946" s="15">
        <f>performance_data[[#This Row],[latest_value]]-performance_data[[#This Row],[starting_value]]</f>
        <v>91228.23000000004</v>
      </c>
      <c r="R1946" s="15">
        <f>performance_data[[#This Row],[net_inflows]]-performance_data[[#This Row],[net_outflows]]</f>
        <v>861.26000000000022</v>
      </c>
      <c r="S1946" s="15" t="str">
        <f>IF(performance_data[[#This Row],[net_inflows]]&gt;AVERAGE(performance_data[net_inflows]),"High","Low")</f>
        <v>High</v>
      </c>
      <c r="T1946" s="15">
        <f>AVERAGEIF(performance_data[inflow_flag],performance_data[[#This Row],[inflow_flag]],performance_data[return_percentage])</f>
        <v>4.8467905675459724</v>
      </c>
      <c r="U1946" s="17">
        <f>IF(performance_data[[#This Row],[return_percentage]]&lt;performance_data[[#This Row],[benchmark_return]],1,0)</f>
        <v>0</v>
      </c>
      <c r="V1946" s="17">
        <f>COUNTIFS(performance_data[portfolio_id],performance_data[[#This Row],[portfolio_id]])</f>
        <v>25</v>
      </c>
      <c r="W1946" s="17">
        <f>COUNTIFS(performance_data[portfolio_id],performance_data[[#This Row],[portfolio_id]],
          performance_data[return_flag],1)</f>
        <v>16</v>
      </c>
      <c r="X1946" s="15">
        <f>performance_data[[#This Row],[underperform_flag_count]]/performance_data[[#This Row],[totalportfoliocount]]</f>
        <v>0.64</v>
      </c>
    </row>
    <row r="1947" spans="1:24" x14ac:dyDescent="0.3">
      <c r="A1947">
        <v>4430</v>
      </c>
      <c r="B1947" s="1">
        <v>45447</v>
      </c>
      <c r="C1947">
        <v>339183.4</v>
      </c>
      <c r="D1947">
        <v>17.07</v>
      </c>
      <c r="E1947">
        <v>17.350000000000001</v>
      </c>
      <c r="F1947">
        <v>16543.68</v>
      </c>
      <c r="G1947">
        <v>3296.32</v>
      </c>
      <c r="H1947" t="s">
        <v>2205</v>
      </c>
      <c r="I1947" t="s">
        <v>2211</v>
      </c>
      <c r="J1947">
        <v>6</v>
      </c>
      <c r="K1947" t="s">
        <v>2212</v>
      </c>
      <c r="L1947" t="str">
        <f>IF(performance_data[[#This Row],[return_percentage]]&gt;=performance_data[[#This Row],[benchmark_return]],"Higher","Lower")</f>
        <v>Lower</v>
      </c>
      <c r="M1947" s="14">
        <f xml:space="preserve"> _xlfn.MAXIFS(performance_data[date],performance_data[portfolio_id],performance_data[[#This Row],[portfolio_id]])</f>
        <v>45554</v>
      </c>
      <c r="N1947" s="14">
        <f xml:space="preserve"> _xlfn.MINIFS(performance_data[date],performance_data[portfolio_id],performance_data[[#This Row],[portfolio_id]])</f>
        <v>44843</v>
      </c>
      <c r="O1947" s="15">
        <f>_xlfn.MAXIFS(performance_data[portfolio_value],performance_data[portfolio_id],performance_data[[#This Row],[portfolio_id]],performance_data[date],performance_data[[#This Row],[latest_date]])</f>
        <v>490351.64</v>
      </c>
      <c r="P1947" s="15">
        <f>_xlfn.MAXIFS(performance_data[portfolio_value],performance_data[portfolio_id],performance_data[[#This Row],[portfolio_id]],performance_data[date],performance_data[[#This Row],[starting_date]])</f>
        <v>399123.41</v>
      </c>
      <c r="Q1947" s="15">
        <f>performance_data[[#This Row],[latest_value]]-performance_data[[#This Row],[starting_value]]</f>
        <v>91228.23000000004</v>
      </c>
      <c r="R1947" s="15">
        <f>performance_data[[#This Row],[net_inflows]]-performance_data[[#This Row],[net_outflows]]</f>
        <v>13247.36</v>
      </c>
      <c r="S1947" s="15" t="str">
        <f>IF(performance_data[[#This Row],[net_inflows]]&gt;AVERAGE(performance_data[net_inflows]),"High","Low")</f>
        <v>High</v>
      </c>
      <c r="T1947" s="15">
        <f>AVERAGEIF(performance_data[inflow_flag],performance_data[[#This Row],[inflow_flag]],performance_data[return_percentage])</f>
        <v>4.8467905675459724</v>
      </c>
      <c r="U1947" s="17">
        <f>IF(performance_data[[#This Row],[return_percentage]]&lt;performance_data[[#This Row],[benchmark_return]],1,0)</f>
        <v>1</v>
      </c>
      <c r="V1947" s="17">
        <f>COUNTIFS(performance_data[portfolio_id],performance_data[[#This Row],[portfolio_id]])</f>
        <v>25</v>
      </c>
      <c r="W1947" s="17">
        <f>COUNTIFS(performance_data[portfolio_id],performance_data[[#This Row],[portfolio_id]],
          performance_data[return_flag],1)</f>
        <v>16</v>
      </c>
      <c r="X1947" s="15">
        <f>performance_data[[#This Row],[underperform_flag_count]]/performance_data[[#This Row],[totalportfoliocount]]</f>
        <v>0.64</v>
      </c>
    </row>
    <row r="1948" spans="1:24" x14ac:dyDescent="0.3">
      <c r="A1948">
        <v>4430</v>
      </c>
      <c r="B1948" s="1">
        <v>45324</v>
      </c>
      <c r="C1948">
        <v>181520.31</v>
      </c>
      <c r="D1948">
        <v>6.31</v>
      </c>
      <c r="E1948">
        <v>6.51</v>
      </c>
      <c r="F1948">
        <v>74.66</v>
      </c>
      <c r="G1948">
        <v>1578.45</v>
      </c>
      <c r="H1948" t="s">
        <v>2205</v>
      </c>
      <c r="I1948" t="s">
        <v>2206</v>
      </c>
      <c r="J1948">
        <v>2</v>
      </c>
      <c r="K1948" t="s">
        <v>2226</v>
      </c>
      <c r="L1948" t="str">
        <f>IF(performance_data[[#This Row],[return_percentage]]&gt;=performance_data[[#This Row],[benchmark_return]],"Higher","Lower")</f>
        <v>Lower</v>
      </c>
      <c r="M1948" s="14">
        <f xml:space="preserve"> _xlfn.MAXIFS(performance_data[date],performance_data[portfolio_id],performance_data[[#This Row],[portfolio_id]])</f>
        <v>45554</v>
      </c>
      <c r="N1948" s="14">
        <f xml:space="preserve"> _xlfn.MINIFS(performance_data[date],performance_data[portfolio_id],performance_data[[#This Row],[portfolio_id]])</f>
        <v>44843</v>
      </c>
      <c r="O1948" s="15">
        <f>_xlfn.MAXIFS(performance_data[portfolio_value],performance_data[portfolio_id],performance_data[[#This Row],[portfolio_id]],performance_data[date],performance_data[[#This Row],[latest_date]])</f>
        <v>490351.64</v>
      </c>
      <c r="P1948" s="15">
        <f>_xlfn.MAXIFS(performance_data[portfolio_value],performance_data[portfolio_id],performance_data[[#This Row],[portfolio_id]],performance_data[date],performance_data[[#This Row],[starting_date]])</f>
        <v>399123.41</v>
      </c>
      <c r="Q1948" s="15">
        <f>performance_data[[#This Row],[latest_value]]-performance_data[[#This Row],[starting_value]]</f>
        <v>91228.23000000004</v>
      </c>
      <c r="R1948" s="15">
        <f>performance_data[[#This Row],[net_inflows]]-performance_data[[#This Row],[net_outflows]]</f>
        <v>-1503.79</v>
      </c>
      <c r="S1948" s="15" t="str">
        <f>IF(performance_data[[#This Row],[net_inflows]]&gt;AVERAGE(performance_data[net_inflows]),"High","Low")</f>
        <v>Low</v>
      </c>
      <c r="T1948" s="15">
        <f>AVERAGEIF(performance_data[inflow_flag],performance_data[[#This Row],[inflow_flag]],performance_data[return_percentage])</f>
        <v>5.0457846277021572</v>
      </c>
      <c r="U1948" s="17">
        <f>IF(performance_data[[#This Row],[return_percentage]]&lt;performance_data[[#This Row],[benchmark_return]],1,0)</f>
        <v>1</v>
      </c>
      <c r="V1948" s="17">
        <f>COUNTIFS(performance_data[portfolio_id],performance_data[[#This Row],[portfolio_id]])</f>
        <v>25</v>
      </c>
      <c r="W1948" s="17">
        <f>COUNTIFS(performance_data[portfolio_id],performance_data[[#This Row],[portfolio_id]],
          performance_data[return_flag],1)</f>
        <v>16</v>
      </c>
      <c r="X1948" s="15">
        <f>performance_data[[#This Row],[underperform_flag_count]]/performance_data[[#This Row],[totalportfoliocount]]</f>
        <v>0.64</v>
      </c>
    </row>
    <row r="1949" spans="1:24" x14ac:dyDescent="0.3">
      <c r="A1949">
        <v>4430</v>
      </c>
      <c r="B1949" s="1">
        <v>44917</v>
      </c>
      <c r="C1949">
        <v>209968.98</v>
      </c>
      <c r="D1949">
        <v>0.75</v>
      </c>
      <c r="E1949">
        <v>0.85</v>
      </c>
      <c r="F1949">
        <v>19305.330000000002</v>
      </c>
      <c r="G1949">
        <v>15287.53</v>
      </c>
      <c r="H1949" t="s">
        <v>2220</v>
      </c>
      <c r="I1949" t="s">
        <v>2217</v>
      </c>
      <c r="J1949">
        <v>12</v>
      </c>
      <c r="K1949" t="s">
        <v>2218</v>
      </c>
      <c r="L1949" t="str">
        <f>IF(performance_data[[#This Row],[return_percentage]]&gt;=performance_data[[#This Row],[benchmark_return]],"Higher","Lower")</f>
        <v>Lower</v>
      </c>
      <c r="M1949" s="14">
        <f xml:space="preserve"> _xlfn.MAXIFS(performance_data[date],performance_data[portfolio_id],performance_data[[#This Row],[portfolio_id]])</f>
        <v>45554</v>
      </c>
      <c r="N1949" s="14">
        <f xml:space="preserve"> _xlfn.MINIFS(performance_data[date],performance_data[portfolio_id],performance_data[[#This Row],[portfolio_id]])</f>
        <v>44843</v>
      </c>
      <c r="O1949" s="15">
        <f>_xlfn.MAXIFS(performance_data[portfolio_value],performance_data[portfolio_id],performance_data[[#This Row],[portfolio_id]],performance_data[date],performance_data[[#This Row],[latest_date]])</f>
        <v>490351.64</v>
      </c>
      <c r="P1949" s="15">
        <f>_xlfn.MAXIFS(performance_data[portfolio_value],performance_data[portfolio_id],performance_data[[#This Row],[portfolio_id]],performance_data[date],performance_data[[#This Row],[starting_date]])</f>
        <v>399123.41</v>
      </c>
      <c r="Q1949" s="15">
        <f>performance_data[[#This Row],[latest_value]]-performance_data[[#This Row],[starting_value]]</f>
        <v>91228.23000000004</v>
      </c>
      <c r="R1949" s="15">
        <f>performance_data[[#This Row],[net_inflows]]-performance_data[[#This Row],[net_outflows]]</f>
        <v>4017.8000000000011</v>
      </c>
      <c r="S1949" s="15" t="str">
        <f>IF(performance_data[[#This Row],[net_inflows]]&gt;AVERAGE(performance_data[net_inflows]),"High","Low")</f>
        <v>High</v>
      </c>
      <c r="T1949" s="15">
        <f>AVERAGEIF(performance_data[inflow_flag],performance_data[[#This Row],[inflow_flag]],performance_data[return_percentage])</f>
        <v>4.8467905675459724</v>
      </c>
      <c r="U1949" s="17">
        <f>IF(performance_data[[#This Row],[return_percentage]]&lt;performance_data[[#This Row],[benchmark_return]],1,0)</f>
        <v>1</v>
      </c>
      <c r="V1949" s="17">
        <f>COUNTIFS(performance_data[portfolio_id],performance_data[[#This Row],[portfolio_id]])</f>
        <v>25</v>
      </c>
      <c r="W1949" s="17">
        <f>COUNTIFS(performance_data[portfolio_id],performance_data[[#This Row],[portfolio_id]],
          performance_data[return_flag],1)</f>
        <v>16</v>
      </c>
      <c r="X1949" s="15">
        <f>performance_data[[#This Row],[underperform_flag_count]]/performance_data[[#This Row],[totalportfoliocount]]</f>
        <v>0.64</v>
      </c>
    </row>
    <row r="1950" spans="1:24" x14ac:dyDescent="0.3">
      <c r="A1950">
        <v>4430</v>
      </c>
      <c r="B1950" s="1">
        <v>45214</v>
      </c>
      <c r="C1950">
        <v>215901.44</v>
      </c>
      <c r="D1950">
        <v>8.8000000000000007</v>
      </c>
      <c r="E1950">
        <v>10.41</v>
      </c>
      <c r="F1950">
        <v>7011.21</v>
      </c>
      <c r="G1950">
        <v>11913.1</v>
      </c>
      <c r="H1950" t="s">
        <v>2213</v>
      </c>
      <c r="I1950" t="s">
        <v>2217</v>
      </c>
      <c r="J1950">
        <v>10</v>
      </c>
      <c r="K1950" t="s">
        <v>2224</v>
      </c>
      <c r="L1950" t="str">
        <f>IF(performance_data[[#This Row],[return_percentage]]&gt;=performance_data[[#This Row],[benchmark_return]],"Higher","Lower")</f>
        <v>Lower</v>
      </c>
      <c r="M1950" s="14">
        <f xml:space="preserve"> _xlfn.MAXIFS(performance_data[date],performance_data[portfolio_id],performance_data[[#This Row],[portfolio_id]])</f>
        <v>45554</v>
      </c>
      <c r="N1950" s="14">
        <f xml:space="preserve"> _xlfn.MINIFS(performance_data[date],performance_data[portfolio_id],performance_data[[#This Row],[portfolio_id]])</f>
        <v>44843</v>
      </c>
      <c r="O1950" s="15">
        <f>_xlfn.MAXIFS(performance_data[portfolio_value],performance_data[portfolio_id],performance_data[[#This Row],[portfolio_id]],performance_data[date],performance_data[[#This Row],[latest_date]])</f>
        <v>490351.64</v>
      </c>
      <c r="P1950" s="15">
        <f>_xlfn.MAXIFS(performance_data[portfolio_value],performance_data[portfolio_id],performance_data[[#This Row],[portfolio_id]],performance_data[date],performance_data[[#This Row],[starting_date]])</f>
        <v>399123.41</v>
      </c>
      <c r="Q1950" s="15">
        <f>performance_data[[#This Row],[latest_value]]-performance_data[[#This Row],[starting_value]]</f>
        <v>91228.23000000004</v>
      </c>
      <c r="R1950" s="15">
        <f>performance_data[[#This Row],[net_inflows]]-performance_data[[#This Row],[net_outflows]]</f>
        <v>-4901.8900000000003</v>
      </c>
      <c r="S1950" s="15" t="str">
        <f>IF(performance_data[[#This Row],[net_inflows]]&gt;AVERAGE(performance_data[net_inflows]),"High","Low")</f>
        <v>Low</v>
      </c>
      <c r="T1950" s="15">
        <f>AVERAGEIF(performance_data[inflow_flag],performance_data[[#This Row],[inflow_flag]],performance_data[return_percentage])</f>
        <v>5.0457846277021572</v>
      </c>
      <c r="U1950" s="17">
        <f>IF(performance_data[[#This Row],[return_percentage]]&lt;performance_data[[#This Row],[benchmark_return]],1,0)</f>
        <v>1</v>
      </c>
      <c r="V1950" s="17">
        <f>COUNTIFS(performance_data[portfolio_id],performance_data[[#This Row],[portfolio_id]])</f>
        <v>25</v>
      </c>
      <c r="W1950" s="17">
        <f>COUNTIFS(performance_data[portfolio_id],performance_data[[#This Row],[portfolio_id]],
          performance_data[return_flag],1)</f>
        <v>16</v>
      </c>
      <c r="X1950" s="15">
        <f>performance_data[[#This Row],[underperform_flag_count]]/performance_data[[#This Row],[totalportfoliocount]]</f>
        <v>0.64</v>
      </c>
    </row>
    <row r="1951" spans="1:24" x14ac:dyDescent="0.3">
      <c r="A1951">
        <v>4430</v>
      </c>
      <c r="B1951" s="1">
        <v>45375</v>
      </c>
      <c r="C1951">
        <v>311896.57</v>
      </c>
      <c r="D1951">
        <v>0.84</v>
      </c>
      <c r="E1951">
        <v>0.74</v>
      </c>
      <c r="F1951">
        <v>19990.5</v>
      </c>
      <c r="G1951">
        <v>3344.41</v>
      </c>
      <c r="H1951" t="s">
        <v>2205</v>
      </c>
      <c r="I1951" t="s">
        <v>2206</v>
      </c>
      <c r="J1951">
        <v>3</v>
      </c>
      <c r="K1951" t="s">
        <v>2222</v>
      </c>
      <c r="L1951" t="str">
        <f>IF(performance_data[[#This Row],[return_percentage]]&gt;=performance_data[[#This Row],[benchmark_return]],"Higher","Lower")</f>
        <v>Higher</v>
      </c>
      <c r="M1951" s="14">
        <f xml:space="preserve"> _xlfn.MAXIFS(performance_data[date],performance_data[portfolio_id],performance_data[[#This Row],[portfolio_id]])</f>
        <v>45554</v>
      </c>
      <c r="N1951" s="14">
        <f xml:space="preserve"> _xlfn.MINIFS(performance_data[date],performance_data[portfolio_id],performance_data[[#This Row],[portfolio_id]])</f>
        <v>44843</v>
      </c>
      <c r="O1951" s="15">
        <f>_xlfn.MAXIFS(performance_data[portfolio_value],performance_data[portfolio_id],performance_data[[#This Row],[portfolio_id]],performance_data[date],performance_data[[#This Row],[latest_date]])</f>
        <v>490351.64</v>
      </c>
      <c r="P1951" s="15">
        <f>_xlfn.MAXIFS(performance_data[portfolio_value],performance_data[portfolio_id],performance_data[[#This Row],[portfolio_id]],performance_data[date],performance_data[[#This Row],[starting_date]])</f>
        <v>399123.41</v>
      </c>
      <c r="Q1951" s="15">
        <f>performance_data[[#This Row],[latest_value]]-performance_data[[#This Row],[starting_value]]</f>
        <v>91228.23000000004</v>
      </c>
      <c r="R1951" s="15">
        <f>performance_data[[#This Row],[net_inflows]]-performance_data[[#This Row],[net_outflows]]</f>
        <v>16646.09</v>
      </c>
      <c r="S1951" s="15" t="str">
        <f>IF(performance_data[[#This Row],[net_inflows]]&gt;AVERAGE(performance_data[net_inflows]),"High","Low")</f>
        <v>High</v>
      </c>
      <c r="T1951" s="15">
        <f>AVERAGEIF(performance_data[inflow_flag],performance_data[[#This Row],[inflow_flag]],performance_data[return_percentage])</f>
        <v>4.8467905675459724</v>
      </c>
      <c r="U1951" s="17">
        <f>IF(performance_data[[#This Row],[return_percentage]]&lt;performance_data[[#This Row],[benchmark_return]],1,0)</f>
        <v>0</v>
      </c>
      <c r="V1951" s="17">
        <f>COUNTIFS(performance_data[portfolio_id],performance_data[[#This Row],[portfolio_id]])</f>
        <v>25</v>
      </c>
      <c r="W1951" s="17">
        <f>COUNTIFS(performance_data[portfolio_id],performance_data[[#This Row],[portfolio_id]],
          performance_data[return_flag],1)</f>
        <v>16</v>
      </c>
      <c r="X1951" s="15">
        <f>performance_data[[#This Row],[underperform_flag_count]]/performance_data[[#This Row],[totalportfoliocount]]</f>
        <v>0.64</v>
      </c>
    </row>
    <row r="1952" spans="1:24" x14ac:dyDescent="0.3">
      <c r="A1952">
        <v>4566</v>
      </c>
      <c r="B1952" s="1">
        <v>44976</v>
      </c>
      <c r="C1952">
        <v>415069.51</v>
      </c>
      <c r="D1952">
        <v>0.55000000000000004</v>
      </c>
      <c r="E1952">
        <v>0.5</v>
      </c>
      <c r="F1952">
        <v>8146.28</v>
      </c>
      <c r="G1952">
        <v>12055.95</v>
      </c>
      <c r="H1952" t="s">
        <v>2213</v>
      </c>
      <c r="I1952" t="s">
        <v>2206</v>
      </c>
      <c r="J1952">
        <v>2</v>
      </c>
      <c r="K1952" t="s">
        <v>2226</v>
      </c>
      <c r="L1952" t="str">
        <f>IF(performance_data[[#This Row],[return_percentage]]&gt;=performance_data[[#This Row],[benchmark_return]],"Higher","Lower")</f>
        <v>Higher</v>
      </c>
      <c r="M1952" s="14">
        <f xml:space="preserve"> _xlfn.MAXIFS(performance_data[date],performance_data[portfolio_id],performance_data[[#This Row],[portfolio_id]])</f>
        <v>45559</v>
      </c>
      <c r="N1952" s="14">
        <f xml:space="preserve"> _xlfn.MINIFS(performance_data[date],performance_data[portfolio_id],performance_data[[#This Row],[portfolio_id]])</f>
        <v>44878</v>
      </c>
      <c r="O1952" s="15">
        <f>_xlfn.MAXIFS(performance_data[portfolio_value],performance_data[portfolio_id],performance_data[[#This Row],[portfolio_id]],performance_data[date],performance_data[[#This Row],[latest_date]])</f>
        <v>198671.35</v>
      </c>
      <c r="P1952" s="15">
        <f>_xlfn.MAXIFS(performance_data[portfolio_value],performance_data[portfolio_id],performance_data[[#This Row],[portfolio_id]],performance_data[date],performance_data[[#This Row],[starting_date]])</f>
        <v>150084.85</v>
      </c>
      <c r="Q1952" s="15">
        <f>performance_data[[#This Row],[latest_value]]-performance_data[[#This Row],[starting_value]]</f>
        <v>48586.5</v>
      </c>
      <c r="R1952" s="15">
        <f>performance_data[[#This Row],[net_inflows]]-performance_data[[#This Row],[net_outflows]]</f>
        <v>-3909.670000000001</v>
      </c>
      <c r="S1952" s="15" t="str">
        <f>IF(performance_data[[#This Row],[net_inflows]]&gt;AVERAGE(performance_data[net_inflows]),"High","Low")</f>
        <v>Low</v>
      </c>
      <c r="T1952" s="15">
        <f>AVERAGEIF(performance_data[inflow_flag],performance_data[[#This Row],[inflow_flag]],performance_data[return_percentage])</f>
        <v>5.0457846277021572</v>
      </c>
      <c r="U1952" s="17">
        <f>IF(performance_data[[#This Row],[return_percentage]]&lt;performance_data[[#This Row],[benchmark_return]],1,0)</f>
        <v>0</v>
      </c>
      <c r="V1952" s="17">
        <f>COUNTIFS(performance_data[portfolio_id],performance_data[[#This Row],[portfolio_id]])</f>
        <v>29</v>
      </c>
      <c r="W1952" s="17">
        <f>COUNTIFS(performance_data[portfolio_id],performance_data[[#This Row],[portfolio_id]],
          performance_data[return_flag],1)</f>
        <v>12</v>
      </c>
      <c r="X1952" s="15">
        <f>performance_data[[#This Row],[underperform_flag_count]]/performance_data[[#This Row],[totalportfoliocount]]</f>
        <v>0.41379310344827586</v>
      </c>
    </row>
    <row r="1953" spans="1:24" x14ac:dyDescent="0.3">
      <c r="A1953">
        <v>4566</v>
      </c>
      <c r="B1953" s="1">
        <v>45233</v>
      </c>
      <c r="C1953">
        <v>175752.14</v>
      </c>
      <c r="D1953">
        <v>4.51</v>
      </c>
      <c r="E1953">
        <v>4.03</v>
      </c>
      <c r="F1953">
        <v>14440.82</v>
      </c>
      <c r="G1953">
        <v>14184.87</v>
      </c>
      <c r="H1953" t="s">
        <v>2213</v>
      </c>
      <c r="I1953" t="s">
        <v>2217</v>
      </c>
      <c r="J1953">
        <v>11</v>
      </c>
      <c r="K1953" t="s">
        <v>2219</v>
      </c>
      <c r="L1953" t="str">
        <f>IF(performance_data[[#This Row],[return_percentage]]&gt;=performance_data[[#This Row],[benchmark_return]],"Higher","Lower")</f>
        <v>Higher</v>
      </c>
      <c r="M1953" s="14">
        <f xml:space="preserve"> _xlfn.MAXIFS(performance_data[date],performance_data[portfolio_id],performance_data[[#This Row],[portfolio_id]])</f>
        <v>45559</v>
      </c>
      <c r="N1953" s="14">
        <f xml:space="preserve"> _xlfn.MINIFS(performance_data[date],performance_data[portfolio_id],performance_data[[#This Row],[portfolio_id]])</f>
        <v>44878</v>
      </c>
      <c r="O1953" s="15">
        <f>_xlfn.MAXIFS(performance_data[portfolio_value],performance_data[portfolio_id],performance_data[[#This Row],[portfolio_id]],performance_data[date],performance_data[[#This Row],[latest_date]])</f>
        <v>198671.35</v>
      </c>
      <c r="P1953" s="15">
        <f>_xlfn.MAXIFS(performance_data[portfolio_value],performance_data[portfolio_id],performance_data[[#This Row],[portfolio_id]],performance_data[date],performance_data[[#This Row],[starting_date]])</f>
        <v>150084.85</v>
      </c>
      <c r="Q1953" s="15">
        <f>performance_data[[#This Row],[latest_value]]-performance_data[[#This Row],[starting_value]]</f>
        <v>48586.5</v>
      </c>
      <c r="R1953" s="15">
        <f>performance_data[[#This Row],[net_inflows]]-performance_data[[#This Row],[net_outflows]]</f>
        <v>255.94999999999891</v>
      </c>
      <c r="S1953" s="15" t="str">
        <f>IF(performance_data[[#This Row],[net_inflows]]&gt;AVERAGE(performance_data[net_inflows]),"High","Low")</f>
        <v>High</v>
      </c>
      <c r="T1953" s="15">
        <f>AVERAGEIF(performance_data[inflow_flag],performance_data[[#This Row],[inflow_flag]],performance_data[return_percentage])</f>
        <v>4.8467905675459724</v>
      </c>
      <c r="U1953" s="17">
        <f>IF(performance_data[[#This Row],[return_percentage]]&lt;performance_data[[#This Row],[benchmark_return]],1,0)</f>
        <v>0</v>
      </c>
      <c r="V1953" s="17">
        <f>COUNTIFS(performance_data[portfolio_id],performance_data[[#This Row],[portfolio_id]])</f>
        <v>29</v>
      </c>
      <c r="W1953" s="17">
        <f>COUNTIFS(performance_data[portfolio_id],performance_data[[#This Row],[portfolio_id]],
          performance_data[return_flag],1)</f>
        <v>12</v>
      </c>
      <c r="X1953" s="15">
        <f>performance_data[[#This Row],[underperform_flag_count]]/performance_data[[#This Row],[totalportfoliocount]]</f>
        <v>0.41379310344827586</v>
      </c>
    </row>
    <row r="1954" spans="1:24" x14ac:dyDescent="0.3">
      <c r="A1954">
        <v>4566</v>
      </c>
      <c r="B1954" s="1">
        <v>45216</v>
      </c>
      <c r="C1954">
        <v>396765.39</v>
      </c>
      <c r="D1954">
        <v>14.01</v>
      </c>
      <c r="E1954">
        <v>16.73</v>
      </c>
      <c r="F1954">
        <v>7198.63</v>
      </c>
      <c r="G1954">
        <v>7301.09</v>
      </c>
      <c r="H1954" t="s">
        <v>2213</v>
      </c>
      <c r="I1954" t="s">
        <v>2217</v>
      </c>
      <c r="J1954">
        <v>10</v>
      </c>
      <c r="K1954" t="s">
        <v>2224</v>
      </c>
      <c r="L1954" t="str">
        <f>IF(performance_data[[#This Row],[return_percentage]]&gt;=performance_data[[#This Row],[benchmark_return]],"Higher","Lower")</f>
        <v>Lower</v>
      </c>
      <c r="M1954" s="14">
        <f xml:space="preserve"> _xlfn.MAXIFS(performance_data[date],performance_data[portfolio_id],performance_data[[#This Row],[portfolio_id]])</f>
        <v>45559</v>
      </c>
      <c r="N1954" s="14">
        <f xml:space="preserve"> _xlfn.MINIFS(performance_data[date],performance_data[portfolio_id],performance_data[[#This Row],[portfolio_id]])</f>
        <v>44878</v>
      </c>
      <c r="O1954" s="15">
        <f>_xlfn.MAXIFS(performance_data[portfolio_value],performance_data[portfolio_id],performance_data[[#This Row],[portfolio_id]],performance_data[date],performance_data[[#This Row],[latest_date]])</f>
        <v>198671.35</v>
      </c>
      <c r="P1954" s="15">
        <f>_xlfn.MAXIFS(performance_data[portfolio_value],performance_data[portfolio_id],performance_data[[#This Row],[portfolio_id]],performance_data[date],performance_data[[#This Row],[starting_date]])</f>
        <v>150084.85</v>
      </c>
      <c r="Q1954" s="15">
        <f>performance_data[[#This Row],[latest_value]]-performance_data[[#This Row],[starting_value]]</f>
        <v>48586.5</v>
      </c>
      <c r="R1954" s="15">
        <f>performance_data[[#This Row],[net_inflows]]-performance_data[[#This Row],[net_outflows]]</f>
        <v>-102.46000000000004</v>
      </c>
      <c r="S1954" s="15" t="str">
        <f>IF(performance_data[[#This Row],[net_inflows]]&gt;AVERAGE(performance_data[net_inflows]),"High","Low")</f>
        <v>Low</v>
      </c>
      <c r="T1954" s="15">
        <f>AVERAGEIF(performance_data[inflow_flag],performance_data[[#This Row],[inflow_flag]],performance_data[return_percentage])</f>
        <v>5.0457846277021572</v>
      </c>
      <c r="U1954" s="17">
        <f>IF(performance_data[[#This Row],[return_percentage]]&lt;performance_data[[#This Row],[benchmark_return]],1,0)</f>
        <v>1</v>
      </c>
      <c r="V1954" s="17">
        <f>COUNTIFS(performance_data[portfolio_id],performance_data[[#This Row],[portfolio_id]])</f>
        <v>29</v>
      </c>
      <c r="W1954" s="17">
        <f>COUNTIFS(performance_data[portfolio_id],performance_data[[#This Row],[portfolio_id]],
          performance_data[return_flag],1)</f>
        <v>12</v>
      </c>
      <c r="X1954" s="15">
        <f>performance_data[[#This Row],[underperform_flag_count]]/performance_data[[#This Row],[totalportfoliocount]]</f>
        <v>0.41379310344827586</v>
      </c>
    </row>
    <row r="1955" spans="1:24" x14ac:dyDescent="0.3">
      <c r="A1955">
        <v>4566</v>
      </c>
      <c r="B1955" s="1">
        <v>44973</v>
      </c>
      <c r="C1955">
        <v>66053.100000000006</v>
      </c>
      <c r="D1955">
        <v>-6.06</v>
      </c>
      <c r="E1955">
        <v>-5.42</v>
      </c>
      <c r="F1955">
        <v>13424.64</v>
      </c>
      <c r="G1955">
        <v>9119.11</v>
      </c>
      <c r="H1955" t="s">
        <v>2213</v>
      </c>
      <c r="I1955" t="s">
        <v>2206</v>
      </c>
      <c r="J1955">
        <v>2</v>
      </c>
      <c r="K1955" t="s">
        <v>2226</v>
      </c>
      <c r="L1955" t="str">
        <f>IF(performance_data[[#This Row],[return_percentage]]&gt;=performance_data[[#This Row],[benchmark_return]],"Higher","Lower")</f>
        <v>Lower</v>
      </c>
      <c r="M1955" s="14">
        <f xml:space="preserve"> _xlfn.MAXIFS(performance_data[date],performance_data[portfolio_id],performance_data[[#This Row],[portfolio_id]])</f>
        <v>45559</v>
      </c>
      <c r="N1955" s="14">
        <f xml:space="preserve"> _xlfn.MINIFS(performance_data[date],performance_data[portfolio_id],performance_data[[#This Row],[portfolio_id]])</f>
        <v>44878</v>
      </c>
      <c r="O1955" s="15">
        <f>_xlfn.MAXIFS(performance_data[portfolio_value],performance_data[portfolio_id],performance_data[[#This Row],[portfolio_id]],performance_data[date],performance_data[[#This Row],[latest_date]])</f>
        <v>198671.35</v>
      </c>
      <c r="P1955" s="15">
        <f>_xlfn.MAXIFS(performance_data[portfolio_value],performance_data[portfolio_id],performance_data[[#This Row],[portfolio_id]],performance_data[date],performance_data[[#This Row],[starting_date]])</f>
        <v>150084.85</v>
      </c>
      <c r="Q1955" s="15">
        <f>performance_data[[#This Row],[latest_value]]-performance_data[[#This Row],[starting_value]]</f>
        <v>48586.5</v>
      </c>
      <c r="R1955" s="15">
        <f>performance_data[[#This Row],[net_inflows]]-performance_data[[#This Row],[net_outflows]]</f>
        <v>4305.5299999999988</v>
      </c>
      <c r="S1955" s="15" t="str">
        <f>IF(performance_data[[#This Row],[net_inflows]]&gt;AVERAGE(performance_data[net_inflows]),"High","Low")</f>
        <v>High</v>
      </c>
      <c r="T1955" s="15">
        <f>AVERAGEIF(performance_data[inflow_flag],performance_data[[#This Row],[inflow_flag]],performance_data[return_percentage])</f>
        <v>4.8467905675459724</v>
      </c>
      <c r="U1955" s="17">
        <f>IF(performance_data[[#This Row],[return_percentage]]&lt;performance_data[[#This Row],[benchmark_return]],1,0)</f>
        <v>1</v>
      </c>
      <c r="V1955" s="17">
        <f>COUNTIFS(performance_data[portfolio_id],performance_data[[#This Row],[portfolio_id]])</f>
        <v>29</v>
      </c>
      <c r="W1955" s="17">
        <f>COUNTIFS(performance_data[portfolio_id],performance_data[[#This Row],[portfolio_id]],
          performance_data[return_flag],1)</f>
        <v>12</v>
      </c>
      <c r="X1955" s="15">
        <f>performance_data[[#This Row],[underperform_flag_count]]/performance_data[[#This Row],[totalportfoliocount]]</f>
        <v>0.41379310344827586</v>
      </c>
    </row>
    <row r="1956" spans="1:24" x14ac:dyDescent="0.3">
      <c r="A1956">
        <v>4566</v>
      </c>
      <c r="B1956" s="1">
        <v>45473</v>
      </c>
      <c r="C1956">
        <v>188006.39</v>
      </c>
      <c r="D1956">
        <v>-6.05</v>
      </c>
      <c r="E1956">
        <v>-6.62</v>
      </c>
      <c r="F1956">
        <v>5706.9</v>
      </c>
      <c r="G1956">
        <v>4116.22</v>
      </c>
      <c r="H1956" t="s">
        <v>2205</v>
      </c>
      <c r="I1956" t="s">
        <v>2211</v>
      </c>
      <c r="J1956">
        <v>6</v>
      </c>
      <c r="K1956" t="s">
        <v>2212</v>
      </c>
      <c r="L1956" t="str">
        <f>IF(performance_data[[#This Row],[return_percentage]]&gt;=performance_data[[#This Row],[benchmark_return]],"Higher","Lower")</f>
        <v>Higher</v>
      </c>
      <c r="M1956" s="14">
        <f xml:space="preserve"> _xlfn.MAXIFS(performance_data[date],performance_data[portfolio_id],performance_data[[#This Row],[portfolio_id]])</f>
        <v>45559</v>
      </c>
      <c r="N1956" s="14">
        <f xml:space="preserve"> _xlfn.MINIFS(performance_data[date],performance_data[portfolio_id],performance_data[[#This Row],[portfolio_id]])</f>
        <v>44878</v>
      </c>
      <c r="O1956" s="15">
        <f>_xlfn.MAXIFS(performance_data[portfolio_value],performance_data[portfolio_id],performance_data[[#This Row],[portfolio_id]],performance_data[date],performance_data[[#This Row],[latest_date]])</f>
        <v>198671.35</v>
      </c>
      <c r="P1956" s="15">
        <f>_xlfn.MAXIFS(performance_data[portfolio_value],performance_data[portfolio_id],performance_data[[#This Row],[portfolio_id]],performance_data[date],performance_data[[#This Row],[starting_date]])</f>
        <v>150084.85</v>
      </c>
      <c r="Q1956" s="15">
        <f>performance_data[[#This Row],[latest_value]]-performance_data[[#This Row],[starting_value]]</f>
        <v>48586.5</v>
      </c>
      <c r="R1956" s="15">
        <f>performance_data[[#This Row],[net_inflows]]-performance_data[[#This Row],[net_outflows]]</f>
        <v>1590.6799999999994</v>
      </c>
      <c r="S1956" s="15" t="str">
        <f>IF(performance_data[[#This Row],[net_inflows]]&gt;AVERAGE(performance_data[net_inflows]),"High","Low")</f>
        <v>Low</v>
      </c>
      <c r="T1956" s="15">
        <f>AVERAGEIF(performance_data[inflow_flag],performance_data[[#This Row],[inflow_flag]],performance_data[return_percentage])</f>
        <v>5.0457846277021572</v>
      </c>
      <c r="U1956" s="17">
        <f>IF(performance_data[[#This Row],[return_percentage]]&lt;performance_data[[#This Row],[benchmark_return]],1,0)</f>
        <v>0</v>
      </c>
      <c r="V1956" s="17">
        <f>COUNTIFS(performance_data[portfolio_id],performance_data[[#This Row],[portfolio_id]])</f>
        <v>29</v>
      </c>
      <c r="W1956" s="17">
        <f>COUNTIFS(performance_data[portfolio_id],performance_data[[#This Row],[portfolio_id]],
          performance_data[return_flag],1)</f>
        <v>12</v>
      </c>
      <c r="X1956" s="15">
        <f>performance_data[[#This Row],[underperform_flag_count]]/performance_data[[#This Row],[totalportfoliocount]]</f>
        <v>0.41379310344827586</v>
      </c>
    </row>
    <row r="1957" spans="1:24" x14ac:dyDescent="0.3">
      <c r="A1957">
        <v>4566</v>
      </c>
      <c r="B1957" s="1">
        <v>45420</v>
      </c>
      <c r="C1957">
        <v>445915.83</v>
      </c>
      <c r="D1957">
        <v>-5.61</v>
      </c>
      <c r="E1957">
        <v>-6.48</v>
      </c>
      <c r="F1957">
        <v>17377.41</v>
      </c>
      <c r="G1957">
        <v>17171.5</v>
      </c>
      <c r="H1957" t="s">
        <v>2205</v>
      </c>
      <c r="I1957" t="s">
        <v>2211</v>
      </c>
      <c r="J1957">
        <v>5</v>
      </c>
      <c r="K1957" t="s">
        <v>2223</v>
      </c>
      <c r="L1957" t="str">
        <f>IF(performance_data[[#This Row],[return_percentage]]&gt;=performance_data[[#This Row],[benchmark_return]],"Higher","Lower")</f>
        <v>Higher</v>
      </c>
      <c r="M1957" s="14">
        <f xml:space="preserve"> _xlfn.MAXIFS(performance_data[date],performance_data[portfolio_id],performance_data[[#This Row],[portfolio_id]])</f>
        <v>45559</v>
      </c>
      <c r="N1957" s="14">
        <f xml:space="preserve"> _xlfn.MINIFS(performance_data[date],performance_data[portfolio_id],performance_data[[#This Row],[portfolio_id]])</f>
        <v>44878</v>
      </c>
      <c r="O1957" s="15">
        <f>_xlfn.MAXIFS(performance_data[portfolio_value],performance_data[portfolio_id],performance_data[[#This Row],[portfolio_id]],performance_data[date],performance_data[[#This Row],[latest_date]])</f>
        <v>198671.35</v>
      </c>
      <c r="P1957" s="15">
        <f>_xlfn.MAXIFS(performance_data[portfolio_value],performance_data[portfolio_id],performance_data[[#This Row],[portfolio_id]],performance_data[date],performance_data[[#This Row],[starting_date]])</f>
        <v>150084.85</v>
      </c>
      <c r="Q1957" s="15">
        <f>performance_data[[#This Row],[latest_value]]-performance_data[[#This Row],[starting_value]]</f>
        <v>48586.5</v>
      </c>
      <c r="R1957" s="15">
        <f>performance_data[[#This Row],[net_inflows]]-performance_data[[#This Row],[net_outflows]]</f>
        <v>205.90999999999985</v>
      </c>
      <c r="S1957" s="15" t="str">
        <f>IF(performance_data[[#This Row],[net_inflows]]&gt;AVERAGE(performance_data[net_inflows]),"High","Low")</f>
        <v>High</v>
      </c>
      <c r="T1957" s="15">
        <f>AVERAGEIF(performance_data[inflow_flag],performance_data[[#This Row],[inflow_flag]],performance_data[return_percentage])</f>
        <v>4.8467905675459724</v>
      </c>
      <c r="U1957" s="17">
        <f>IF(performance_data[[#This Row],[return_percentage]]&lt;performance_data[[#This Row],[benchmark_return]],1,0)</f>
        <v>0</v>
      </c>
      <c r="V1957" s="17">
        <f>COUNTIFS(performance_data[portfolio_id],performance_data[[#This Row],[portfolio_id]])</f>
        <v>29</v>
      </c>
      <c r="W1957" s="17">
        <f>COUNTIFS(performance_data[portfolio_id],performance_data[[#This Row],[portfolio_id]],
          performance_data[return_flag],1)</f>
        <v>12</v>
      </c>
      <c r="X1957" s="15">
        <f>performance_data[[#This Row],[underperform_flag_count]]/performance_data[[#This Row],[totalportfoliocount]]</f>
        <v>0.41379310344827586</v>
      </c>
    </row>
    <row r="1958" spans="1:24" x14ac:dyDescent="0.3">
      <c r="A1958">
        <v>4566</v>
      </c>
      <c r="B1958" s="1">
        <v>44878</v>
      </c>
      <c r="C1958">
        <v>150084.85</v>
      </c>
      <c r="D1958">
        <v>-5.17</v>
      </c>
      <c r="E1958">
        <v>-5.47</v>
      </c>
      <c r="F1958">
        <v>12004.94</v>
      </c>
      <c r="G1958">
        <v>10960.8</v>
      </c>
      <c r="H1958" t="s">
        <v>2220</v>
      </c>
      <c r="I1958" t="s">
        <v>2217</v>
      </c>
      <c r="J1958">
        <v>11</v>
      </c>
      <c r="K1958" t="s">
        <v>2219</v>
      </c>
      <c r="L1958" t="str">
        <f>IF(performance_data[[#This Row],[return_percentage]]&gt;=performance_data[[#This Row],[benchmark_return]],"Higher","Lower")</f>
        <v>Higher</v>
      </c>
      <c r="M1958" s="14">
        <f xml:space="preserve"> _xlfn.MAXIFS(performance_data[date],performance_data[portfolio_id],performance_data[[#This Row],[portfolio_id]])</f>
        <v>45559</v>
      </c>
      <c r="N1958" s="14">
        <f xml:space="preserve"> _xlfn.MINIFS(performance_data[date],performance_data[portfolio_id],performance_data[[#This Row],[portfolio_id]])</f>
        <v>44878</v>
      </c>
      <c r="O1958" s="15">
        <f>_xlfn.MAXIFS(performance_data[portfolio_value],performance_data[portfolio_id],performance_data[[#This Row],[portfolio_id]],performance_data[date],performance_data[[#This Row],[latest_date]])</f>
        <v>198671.35</v>
      </c>
      <c r="P1958" s="15">
        <f>_xlfn.MAXIFS(performance_data[portfolio_value],performance_data[portfolio_id],performance_data[[#This Row],[portfolio_id]],performance_data[date],performance_data[[#This Row],[starting_date]])</f>
        <v>150084.85</v>
      </c>
      <c r="Q1958" s="15">
        <f>performance_data[[#This Row],[latest_value]]-performance_data[[#This Row],[starting_value]]</f>
        <v>48586.5</v>
      </c>
      <c r="R1958" s="15">
        <f>performance_data[[#This Row],[net_inflows]]-performance_data[[#This Row],[net_outflows]]</f>
        <v>1044.1400000000012</v>
      </c>
      <c r="S1958" s="15" t="str">
        <f>IF(performance_data[[#This Row],[net_inflows]]&gt;AVERAGE(performance_data[net_inflows]),"High","Low")</f>
        <v>High</v>
      </c>
      <c r="T1958" s="15">
        <f>AVERAGEIF(performance_data[inflow_flag],performance_data[[#This Row],[inflow_flag]],performance_data[return_percentage])</f>
        <v>4.8467905675459724</v>
      </c>
      <c r="U1958" s="17">
        <f>IF(performance_data[[#This Row],[return_percentage]]&lt;performance_data[[#This Row],[benchmark_return]],1,0)</f>
        <v>0</v>
      </c>
      <c r="V1958" s="17">
        <f>COUNTIFS(performance_data[portfolio_id],performance_data[[#This Row],[portfolio_id]])</f>
        <v>29</v>
      </c>
      <c r="W1958" s="17">
        <f>COUNTIFS(performance_data[portfolio_id],performance_data[[#This Row],[portfolio_id]],
          performance_data[return_flag],1)</f>
        <v>12</v>
      </c>
      <c r="X1958" s="15">
        <f>performance_data[[#This Row],[underperform_flag_count]]/performance_data[[#This Row],[totalportfoliocount]]</f>
        <v>0.41379310344827586</v>
      </c>
    </row>
    <row r="1959" spans="1:24" x14ac:dyDescent="0.3">
      <c r="A1959">
        <v>4566</v>
      </c>
      <c r="B1959" s="1">
        <v>45473</v>
      </c>
      <c r="C1959">
        <v>247855.42</v>
      </c>
      <c r="D1959">
        <v>-8.0500000000000007</v>
      </c>
      <c r="E1959">
        <v>-9.58</v>
      </c>
      <c r="F1959">
        <v>19729.650000000001</v>
      </c>
      <c r="G1959">
        <v>12327.99</v>
      </c>
      <c r="H1959" t="s">
        <v>2205</v>
      </c>
      <c r="I1959" t="s">
        <v>2211</v>
      </c>
      <c r="J1959">
        <v>6</v>
      </c>
      <c r="K1959" t="s">
        <v>2212</v>
      </c>
      <c r="L1959" t="str">
        <f>IF(performance_data[[#This Row],[return_percentage]]&gt;=performance_data[[#This Row],[benchmark_return]],"Higher","Lower")</f>
        <v>Higher</v>
      </c>
      <c r="M1959" s="14">
        <f xml:space="preserve"> _xlfn.MAXIFS(performance_data[date],performance_data[portfolio_id],performance_data[[#This Row],[portfolio_id]])</f>
        <v>45559</v>
      </c>
      <c r="N1959" s="14">
        <f xml:space="preserve"> _xlfn.MINIFS(performance_data[date],performance_data[portfolio_id],performance_data[[#This Row],[portfolio_id]])</f>
        <v>44878</v>
      </c>
      <c r="O1959" s="15">
        <f>_xlfn.MAXIFS(performance_data[portfolio_value],performance_data[portfolio_id],performance_data[[#This Row],[portfolio_id]],performance_data[date],performance_data[[#This Row],[latest_date]])</f>
        <v>198671.35</v>
      </c>
      <c r="P1959" s="15">
        <f>_xlfn.MAXIFS(performance_data[portfolio_value],performance_data[portfolio_id],performance_data[[#This Row],[portfolio_id]],performance_data[date],performance_data[[#This Row],[starting_date]])</f>
        <v>150084.85</v>
      </c>
      <c r="Q1959" s="15">
        <f>performance_data[[#This Row],[latest_value]]-performance_data[[#This Row],[starting_value]]</f>
        <v>48586.5</v>
      </c>
      <c r="R1959" s="15">
        <f>performance_data[[#This Row],[net_inflows]]-performance_data[[#This Row],[net_outflows]]</f>
        <v>7401.6600000000017</v>
      </c>
      <c r="S1959" s="15" t="str">
        <f>IF(performance_data[[#This Row],[net_inflows]]&gt;AVERAGE(performance_data[net_inflows]),"High","Low")</f>
        <v>High</v>
      </c>
      <c r="T1959" s="15">
        <f>AVERAGEIF(performance_data[inflow_flag],performance_data[[#This Row],[inflow_flag]],performance_data[return_percentage])</f>
        <v>4.8467905675459724</v>
      </c>
      <c r="U1959" s="17">
        <f>IF(performance_data[[#This Row],[return_percentage]]&lt;performance_data[[#This Row],[benchmark_return]],1,0)</f>
        <v>0</v>
      </c>
      <c r="V1959" s="17">
        <f>COUNTIFS(performance_data[portfolio_id],performance_data[[#This Row],[portfolio_id]])</f>
        <v>29</v>
      </c>
      <c r="W1959" s="17">
        <f>COUNTIFS(performance_data[portfolio_id],performance_data[[#This Row],[portfolio_id]],
          performance_data[return_flag],1)</f>
        <v>12</v>
      </c>
      <c r="X1959" s="15">
        <f>performance_data[[#This Row],[underperform_flag_count]]/performance_data[[#This Row],[totalportfoliocount]]</f>
        <v>0.41379310344827586</v>
      </c>
    </row>
    <row r="1960" spans="1:24" x14ac:dyDescent="0.3">
      <c r="A1960">
        <v>4566</v>
      </c>
      <c r="B1960" s="1">
        <v>45015</v>
      </c>
      <c r="C1960">
        <v>188000.81</v>
      </c>
      <c r="D1960">
        <v>10.52</v>
      </c>
      <c r="E1960">
        <v>9.9499999999999993</v>
      </c>
      <c r="F1960">
        <v>4059.1</v>
      </c>
      <c r="G1960">
        <v>13128.46</v>
      </c>
      <c r="H1960" t="s">
        <v>2213</v>
      </c>
      <c r="I1960" t="s">
        <v>2206</v>
      </c>
      <c r="J1960">
        <v>3</v>
      </c>
      <c r="K1960" t="s">
        <v>2222</v>
      </c>
      <c r="L1960" t="str">
        <f>IF(performance_data[[#This Row],[return_percentage]]&gt;=performance_data[[#This Row],[benchmark_return]],"Higher","Lower")</f>
        <v>Higher</v>
      </c>
      <c r="M1960" s="14">
        <f xml:space="preserve"> _xlfn.MAXIFS(performance_data[date],performance_data[portfolio_id],performance_data[[#This Row],[portfolio_id]])</f>
        <v>45559</v>
      </c>
      <c r="N1960" s="14">
        <f xml:space="preserve"> _xlfn.MINIFS(performance_data[date],performance_data[portfolio_id],performance_data[[#This Row],[portfolio_id]])</f>
        <v>44878</v>
      </c>
      <c r="O1960" s="15">
        <f>_xlfn.MAXIFS(performance_data[portfolio_value],performance_data[portfolio_id],performance_data[[#This Row],[portfolio_id]],performance_data[date],performance_data[[#This Row],[latest_date]])</f>
        <v>198671.35</v>
      </c>
      <c r="P1960" s="15">
        <f>_xlfn.MAXIFS(performance_data[portfolio_value],performance_data[portfolio_id],performance_data[[#This Row],[portfolio_id]],performance_data[date],performance_data[[#This Row],[starting_date]])</f>
        <v>150084.85</v>
      </c>
      <c r="Q1960" s="15">
        <f>performance_data[[#This Row],[latest_value]]-performance_data[[#This Row],[starting_value]]</f>
        <v>48586.5</v>
      </c>
      <c r="R1960" s="15">
        <f>performance_data[[#This Row],[net_inflows]]-performance_data[[#This Row],[net_outflows]]</f>
        <v>-9069.3599999999988</v>
      </c>
      <c r="S1960" s="15" t="str">
        <f>IF(performance_data[[#This Row],[net_inflows]]&gt;AVERAGE(performance_data[net_inflows]),"High","Low")</f>
        <v>Low</v>
      </c>
      <c r="T1960" s="15">
        <f>AVERAGEIF(performance_data[inflow_flag],performance_data[[#This Row],[inflow_flag]],performance_data[return_percentage])</f>
        <v>5.0457846277021572</v>
      </c>
      <c r="U1960" s="17">
        <f>IF(performance_data[[#This Row],[return_percentage]]&lt;performance_data[[#This Row],[benchmark_return]],1,0)</f>
        <v>0</v>
      </c>
      <c r="V1960" s="17">
        <f>COUNTIFS(performance_data[portfolio_id],performance_data[[#This Row],[portfolio_id]])</f>
        <v>29</v>
      </c>
      <c r="W1960" s="17">
        <f>COUNTIFS(performance_data[portfolio_id],performance_data[[#This Row],[portfolio_id]],
          performance_data[return_flag],1)</f>
        <v>12</v>
      </c>
      <c r="X1960" s="15">
        <f>performance_data[[#This Row],[underperform_flag_count]]/performance_data[[#This Row],[totalportfoliocount]]</f>
        <v>0.41379310344827586</v>
      </c>
    </row>
    <row r="1961" spans="1:24" x14ac:dyDescent="0.3">
      <c r="A1961">
        <v>4566</v>
      </c>
      <c r="B1961" s="1">
        <v>45187</v>
      </c>
      <c r="C1961">
        <v>375760.28</v>
      </c>
      <c r="D1961">
        <v>15.8</v>
      </c>
      <c r="E1961">
        <v>16.010000000000002</v>
      </c>
      <c r="F1961">
        <v>8590.39</v>
      </c>
      <c r="G1961">
        <v>10175.64</v>
      </c>
      <c r="H1961" t="s">
        <v>2213</v>
      </c>
      <c r="I1961" t="s">
        <v>2209</v>
      </c>
      <c r="J1961">
        <v>9</v>
      </c>
      <c r="K1961" t="s">
        <v>2221</v>
      </c>
      <c r="L1961" t="str">
        <f>IF(performance_data[[#This Row],[return_percentage]]&gt;=performance_data[[#This Row],[benchmark_return]],"Higher","Lower")</f>
        <v>Lower</v>
      </c>
      <c r="M1961" s="14">
        <f xml:space="preserve"> _xlfn.MAXIFS(performance_data[date],performance_data[portfolio_id],performance_data[[#This Row],[portfolio_id]])</f>
        <v>45559</v>
      </c>
      <c r="N1961" s="14">
        <f xml:space="preserve"> _xlfn.MINIFS(performance_data[date],performance_data[portfolio_id],performance_data[[#This Row],[portfolio_id]])</f>
        <v>44878</v>
      </c>
      <c r="O1961" s="15">
        <f>_xlfn.MAXIFS(performance_data[portfolio_value],performance_data[portfolio_id],performance_data[[#This Row],[portfolio_id]],performance_data[date],performance_data[[#This Row],[latest_date]])</f>
        <v>198671.35</v>
      </c>
      <c r="P1961" s="15">
        <f>_xlfn.MAXIFS(performance_data[portfolio_value],performance_data[portfolio_id],performance_data[[#This Row],[portfolio_id]],performance_data[date],performance_data[[#This Row],[starting_date]])</f>
        <v>150084.85</v>
      </c>
      <c r="Q1961" s="15">
        <f>performance_data[[#This Row],[latest_value]]-performance_data[[#This Row],[starting_value]]</f>
        <v>48586.5</v>
      </c>
      <c r="R1961" s="15">
        <f>performance_data[[#This Row],[net_inflows]]-performance_data[[#This Row],[net_outflows]]</f>
        <v>-1585.25</v>
      </c>
      <c r="S1961" s="15" t="str">
        <f>IF(performance_data[[#This Row],[net_inflows]]&gt;AVERAGE(performance_data[net_inflows]),"High","Low")</f>
        <v>Low</v>
      </c>
      <c r="T1961" s="15">
        <f>AVERAGEIF(performance_data[inflow_flag],performance_data[[#This Row],[inflow_flag]],performance_data[return_percentage])</f>
        <v>5.0457846277021572</v>
      </c>
      <c r="U1961" s="17">
        <f>IF(performance_data[[#This Row],[return_percentage]]&lt;performance_data[[#This Row],[benchmark_return]],1,0)</f>
        <v>1</v>
      </c>
      <c r="V1961" s="17">
        <f>COUNTIFS(performance_data[portfolio_id],performance_data[[#This Row],[portfolio_id]])</f>
        <v>29</v>
      </c>
      <c r="W1961" s="17">
        <f>COUNTIFS(performance_data[portfolio_id],performance_data[[#This Row],[portfolio_id]],
          performance_data[return_flag],1)</f>
        <v>12</v>
      </c>
      <c r="X1961" s="15">
        <f>performance_data[[#This Row],[underperform_flag_count]]/performance_data[[#This Row],[totalportfoliocount]]</f>
        <v>0.41379310344827586</v>
      </c>
    </row>
    <row r="1962" spans="1:24" x14ac:dyDescent="0.3">
      <c r="A1962">
        <v>4566</v>
      </c>
      <c r="B1962" s="1">
        <v>45274</v>
      </c>
      <c r="C1962">
        <v>216663.84</v>
      </c>
      <c r="D1962">
        <v>8.09</v>
      </c>
      <c r="E1962">
        <v>8.6199999999999992</v>
      </c>
      <c r="F1962">
        <v>10888.18</v>
      </c>
      <c r="G1962">
        <v>5002.13</v>
      </c>
      <c r="H1962" t="s">
        <v>2213</v>
      </c>
      <c r="I1962" t="s">
        <v>2217</v>
      </c>
      <c r="J1962">
        <v>12</v>
      </c>
      <c r="K1962" t="s">
        <v>2218</v>
      </c>
      <c r="L1962" t="str">
        <f>IF(performance_data[[#This Row],[return_percentage]]&gt;=performance_data[[#This Row],[benchmark_return]],"Higher","Lower")</f>
        <v>Lower</v>
      </c>
      <c r="M1962" s="14">
        <f xml:space="preserve"> _xlfn.MAXIFS(performance_data[date],performance_data[portfolio_id],performance_data[[#This Row],[portfolio_id]])</f>
        <v>45559</v>
      </c>
      <c r="N1962" s="14">
        <f xml:space="preserve"> _xlfn.MINIFS(performance_data[date],performance_data[portfolio_id],performance_data[[#This Row],[portfolio_id]])</f>
        <v>44878</v>
      </c>
      <c r="O1962" s="15">
        <f>_xlfn.MAXIFS(performance_data[portfolio_value],performance_data[portfolio_id],performance_data[[#This Row],[portfolio_id]],performance_data[date],performance_data[[#This Row],[latest_date]])</f>
        <v>198671.35</v>
      </c>
      <c r="P1962" s="15">
        <f>_xlfn.MAXIFS(performance_data[portfolio_value],performance_data[portfolio_id],performance_data[[#This Row],[portfolio_id]],performance_data[date],performance_data[[#This Row],[starting_date]])</f>
        <v>150084.85</v>
      </c>
      <c r="Q1962" s="15">
        <f>performance_data[[#This Row],[latest_value]]-performance_data[[#This Row],[starting_value]]</f>
        <v>48586.5</v>
      </c>
      <c r="R1962" s="15">
        <f>performance_data[[#This Row],[net_inflows]]-performance_data[[#This Row],[net_outflows]]</f>
        <v>5886.05</v>
      </c>
      <c r="S1962" s="15" t="str">
        <f>IF(performance_data[[#This Row],[net_inflows]]&gt;AVERAGE(performance_data[net_inflows]),"High","Low")</f>
        <v>High</v>
      </c>
      <c r="T1962" s="15">
        <f>AVERAGEIF(performance_data[inflow_flag],performance_data[[#This Row],[inflow_flag]],performance_data[return_percentage])</f>
        <v>4.8467905675459724</v>
      </c>
      <c r="U1962" s="17">
        <f>IF(performance_data[[#This Row],[return_percentage]]&lt;performance_data[[#This Row],[benchmark_return]],1,0)</f>
        <v>1</v>
      </c>
      <c r="V1962" s="17">
        <f>COUNTIFS(performance_data[portfolio_id],performance_data[[#This Row],[portfolio_id]])</f>
        <v>29</v>
      </c>
      <c r="W1962" s="17">
        <f>COUNTIFS(performance_data[portfolio_id],performance_data[[#This Row],[portfolio_id]],
          performance_data[return_flag],1)</f>
        <v>12</v>
      </c>
      <c r="X1962" s="15">
        <f>performance_data[[#This Row],[underperform_flag_count]]/performance_data[[#This Row],[totalportfoliocount]]</f>
        <v>0.41379310344827586</v>
      </c>
    </row>
    <row r="1963" spans="1:24" x14ac:dyDescent="0.3">
      <c r="A1963">
        <v>4566</v>
      </c>
      <c r="B1963" s="1">
        <v>45559</v>
      </c>
      <c r="C1963">
        <v>198671.35</v>
      </c>
      <c r="D1963">
        <v>-9.3699999999999992</v>
      </c>
      <c r="E1963">
        <v>-10.68</v>
      </c>
      <c r="F1963">
        <v>36.32</v>
      </c>
      <c r="G1963">
        <v>16365.69</v>
      </c>
      <c r="H1963" t="s">
        <v>2205</v>
      </c>
      <c r="I1963" t="s">
        <v>2209</v>
      </c>
      <c r="J1963">
        <v>9</v>
      </c>
      <c r="K1963" t="s">
        <v>2221</v>
      </c>
      <c r="L1963" t="str">
        <f>IF(performance_data[[#This Row],[return_percentage]]&gt;=performance_data[[#This Row],[benchmark_return]],"Higher","Lower")</f>
        <v>Higher</v>
      </c>
      <c r="M1963" s="14">
        <f xml:space="preserve"> _xlfn.MAXIFS(performance_data[date],performance_data[portfolio_id],performance_data[[#This Row],[portfolio_id]])</f>
        <v>45559</v>
      </c>
      <c r="N1963" s="14">
        <f xml:space="preserve"> _xlfn.MINIFS(performance_data[date],performance_data[portfolio_id],performance_data[[#This Row],[portfolio_id]])</f>
        <v>44878</v>
      </c>
      <c r="O1963" s="15">
        <f>_xlfn.MAXIFS(performance_data[portfolio_value],performance_data[portfolio_id],performance_data[[#This Row],[portfolio_id]],performance_data[date],performance_data[[#This Row],[latest_date]])</f>
        <v>198671.35</v>
      </c>
      <c r="P1963" s="15">
        <f>_xlfn.MAXIFS(performance_data[portfolio_value],performance_data[portfolio_id],performance_data[[#This Row],[portfolio_id]],performance_data[date],performance_data[[#This Row],[starting_date]])</f>
        <v>150084.85</v>
      </c>
      <c r="Q1963" s="15">
        <f>performance_data[[#This Row],[latest_value]]-performance_data[[#This Row],[starting_value]]</f>
        <v>48586.5</v>
      </c>
      <c r="R1963" s="15">
        <f>performance_data[[#This Row],[net_inflows]]-performance_data[[#This Row],[net_outflows]]</f>
        <v>-16329.37</v>
      </c>
      <c r="S1963" s="15" t="str">
        <f>IF(performance_data[[#This Row],[net_inflows]]&gt;AVERAGE(performance_data[net_inflows]),"High","Low")</f>
        <v>Low</v>
      </c>
      <c r="T1963" s="15">
        <f>AVERAGEIF(performance_data[inflow_flag],performance_data[[#This Row],[inflow_flag]],performance_data[return_percentage])</f>
        <v>5.0457846277021572</v>
      </c>
      <c r="U1963" s="17">
        <f>IF(performance_data[[#This Row],[return_percentage]]&lt;performance_data[[#This Row],[benchmark_return]],1,0)</f>
        <v>0</v>
      </c>
      <c r="V1963" s="17">
        <f>COUNTIFS(performance_data[portfolio_id],performance_data[[#This Row],[portfolio_id]])</f>
        <v>29</v>
      </c>
      <c r="W1963" s="17">
        <f>COUNTIFS(performance_data[portfolio_id],performance_data[[#This Row],[portfolio_id]],
          performance_data[return_flag],1)</f>
        <v>12</v>
      </c>
      <c r="X1963" s="15">
        <f>performance_data[[#This Row],[underperform_flag_count]]/performance_data[[#This Row],[totalportfoliocount]]</f>
        <v>0.41379310344827586</v>
      </c>
    </row>
    <row r="1964" spans="1:24" x14ac:dyDescent="0.3">
      <c r="A1964">
        <v>4566</v>
      </c>
      <c r="B1964" s="1">
        <v>45437</v>
      </c>
      <c r="C1964">
        <v>226139.67</v>
      </c>
      <c r="D1964">
        <v>-6.89</v>
      </c>
      <c r="E1964">
        <v>-6.15</v>
      </c>
      <c r="F1964">
        <v>5520.38</v>
      </c>
      <c r="G1964">
        <v>4439.07</v>
      </c>
      <c r="H1964" t="s">
        <v>2205</v>
      </c>
      <c r="I1964" t="s">
        <v>2211</v>
      </c>
      <c r="J1964">
        <v>5</v>
      </c>
      <c r="K1964" t="s">
        <v>2223</v>
      </c>
      <c r="L1964" t="str">
        <f>IF(performance_data[[#This Row],[return_percentage]]&gt;=performance_data[[#This Row],[benchmark_return]],"Higher","Lower")</f>
        <v>Lower</v>
      </c>
      <c r="M1964" s="14">
        <f xml:space="preserve"> _xlfn.MAXIFS(performance_data[date],performance_data[portfolio_id],performance_data[[#This Row],[portfolio_id]])</f>
        <v>45559</v>
      </c>
      <c r="N1964" s="14">
        <f xml:space="preserve"> _xlfn.MINIFS(performance_data[date],performance_data[portfolio_id],performance_data[[#This Row],[portfolio_id]])</f>
        <v>44878</v>
      </c>
      <c r="O1964" s="15">
        <f>_xlfn.MAXIFS(performance_data[portfolio_value],performance_data[portfolio_id],performance_data[[#This Row],[portfolio_id]],performance_data[date],performance_data[[#This Row],[latest_date]])</f>
        <v>198671.35</v>
      </c>
      <c r="P1964" s="15">
        <f>_xlfn.MAXIFS(performance_data[portfolio_value],performance_data[portfolio_id],performance_data[[#This Row],[portfolio_id]],performance_data[date],performance_data[[#This Row],[starting_date]])</f>
        <v>150084.85</v>
      </c>
      <c r="Q1964" s="15">
        <f>performance_data[[#This Row],[latest_value]]-performance_data[[#This Row],[starting_value]]</f>
        <v>48586.5</v>
      </c>
      <c r="R1964" s="15">
        <f>performance_data[[#This Row],[net_inflows]]-performance_data[[#This Row],[net_outflows]]</f>
        <v>1081.3100000000004</v>
      </c>
      <c r="S1964" s="15" t="str">
        <f>IF(performance_data[[#This Row],[net_inflows]]&gt;AVERAGE(performance_data[net_inflows]),"High","Low")</f>
        <v>Low</v>
      </c>
      <c r="T1964" s="15">
        <f>AVERAGEIF(performance_data[inflow_flag],performance_data[[#This Row],[inflow_flag]],performance_data[return_percentage])</f>
        <v>5.0457846277021572</v>
      </c>
      <c r="U1964" s="17">
        <f>IF(performance_data[[#This Row],[return_percentage]]&lt;performance_data[[#This Row],[benchmark_return]],1,0)</f>
        <v>1</v>
      </c>
      <c r="V1964" s="17">
        <f>COUNTIFS(performance_data[portfolio_id],performance_data[[#This Row],[portfolio_id]])</f>
        <v>29</v>
      </c>
      <c r="W1964" s="17">
        <f>COUNTIFS(performance_data[portfolio_id],performance_data[[#This Row],[portfolio_id]],
          performance_data[return_flag],1)</f>
        <v>12</v>
      </c>
      <c r="X1964" s="15">
        <f>performance_data[[#This Row],[underperform_flag_count]]/performance_data[[#This Row],[totalportfoliocount]]</f>
        <v>0.41379310344827586</v>
      </c>
    </row>
    <row r="1965" spans="1:24" x14ac:dyDescent="0.3">
      <c r="A1965">
        <v>4566</v>
      </c>
      <c r="B1965" s="1">
        <v>45431</v>
      </c>
      <c r="C1965">
        <v>24501.18</v>
      </c>
      <c r="D1965">
        <v>9.5500000000000007</v>
      </c>
      <c r="E1965">
        <v>9.19</v>
      </c>
      <c r="F1965">
        <v>11643.62</v>
      </c>
      <c r="G1965">
        <v>7506.8</v>
      </c>
      <c r="H1965" t="s">
        <v>2205</v>
      </c>
      <c r="I1965" t="s">
        <v>2211</v>
      </c>
      <c r="J1965">
        <v>5</v>
      </c>
      <c r="K1965" t="s">
        <v>2223</v>
      </c>
      <c r="L1965" t="str">
        <f>IF(performance_data[[#This Row],[return_percentage]]&gt;=performance_data[[#This Row],[benchmark_return]],"Higher","Lower")</f>
        <v>Higher</v>
      </c>
      <c r="M1965" s="14">
        <f xml:space="preserve"> _xlfn.MAXIFS(performance_data[date],performance_data[portfolio_id],performance_data[[#This Row],[portfolio_id]])</f>
        <v>45559</v>
      </c>
      <c r="N1965" s="14">
        <f xml:space="preserve"> _xlfn.MINIFS(performance_data[date],performance_data[portfolio_id],performance_data[[#This Row],[portfolio_id]])</f>
        <v>44878</v>
      </c>
      <c r="O1965" s="15">
        <f>_xlfn.MAXIFS(performance_data[portfolio_value],performance_data[portfolio_id],performance_data[[#This Row],[portfolio_id]],performance_data[date],performance_data[[#This Row],[latest_date]])</f>
        <v>198671.35</v>
      </c>
      <c r="P1965" s="15">
        <f>_xlfn.MAXIFS(performance_data[portfolio_value],performance_data[portfolio_id],performance_data[[#This Row],[portfolio_id]],performance_data[date],performance_data[[#This Row],[starting_date]])</f>
        <v>150084.85</v>
      </c>
      <c r="Q1965" s="15">
        <f>performance_data[[#This Row],[latest_value]]-performance_data[[#This Row],[starting_value]]</f>
        <v>48586.5</v>
      </c>
      <c r="R1965" s="15">
        <f>performance_data[[#This Row],[net_inflows]]-performance_data[[#This Row],[net_outflows]]</f>
        <v>4136.8200000000006</v>
      </c>
      <c r="S1965" s="15" t="str">
        <f>IF(performance_data[[#This Row],[net_inflows]]&gt;AVERAGE(performance_data[net_inflows]),"High","Low")</f>
        <v>High</v>
      </c>
      <c r="T1965" s="15">
        <f>AVERAGEIF(performance_data[inflow_flag],performance_data[[#This Row],[inflow_flag]],performance_data[return_percentage])</f>
        <v>4.8467905675459724</v>
      </c>
      <c r="U1965" s="17">
        <f>IF(performance_data[[#This Row],[return_percentage]]&lt;performance_data[[#This Row],[benchmark_return]],1,0)</f>
        <v>0</v>
      </c>
      <c r="V1965" s="17">
        <f>COUNTIFS(performance_data[portfolio_id],performance_data[[#This Row],[portfolio_id]])</f>
        <v>29</v>
      </c>
      <c r="W1965" s="17">
        <f>COUNTIFS(performance_data[portfolio_id],performance_data[[#This Row],[portfolio_id]],
          performance_data[return_flag],1)</f>
        <v>12</v>
      </c>
      <c r="X1965" s="15">
        <f>performance_data[[#This Row],[underperform_flag_count]]/performance_data[[#This Row],[totalportfoliocount]]</f>
        <v>0.41379310344827586</v>
      </c>
    </row>
    <row r="1966" spans="1:24" x14ac:dyDescent="0.3">
      <c r="A1966">
        <v>4566</v>
      </c>
      <c r="B1966" s="1">
        <v>45050</v>
      </c>
      <c r="C1966">
        <v>148463.79999999999</v>
      </c>
      <c r="D1966">
        <v>1.74</v>
      </c>
      <c r="E1966">
        <v>2.06</v>
      </c>
      <c r="F1966">
        <v>7984.01</v>
      </c>
      <c r="G1966">
        <v>18552.59</v>
      </c>
      <c r="H1966" t="s">
        <v>2213</v>
      </c>
      <c r="I1966" t="s">
        <v>2211</v>
      </c>
      <c r="J1966">
        <v>5</v>
      </c>
      <c r="K1966" t="s">
        <v>2223</v>
      </c>
      <c r="L1966" t="str">
        <f>IF(performance_data[[#This Row],[return_percentage]]&gt;=performance_data[[#This Row],[benchmark_return]],"Higher","Lower")</f>
        <v>Lower</v>
      </c>
      <c r="M1966" s="14">
        <f xml:space="preserve"> _xlfn.MAXIFS(performance_data[date],performance_data[portfolio_id],performance_data[[#This Row],[portfolio_id]])</f>
        <v>45559</v>
      </c>
      <c r="N1966" s="14">
        <f xml:space="preserve"> _xlfn.MINIFS(performance_data[date],performance_data[portfolio_id],performance_data[[#This Row],[portfolio_id]])</f>
        <v>44878</v>
      </c>
      <c r="O1966" s="15">
        <f>_xlfn.MAXIFS(performance_data[portfolio_value],performance_data[portfolio_id],performance_data[[#This Row],[portfolio_id]],performance_data[date],performance_data[[#This Row],[latest_date]])</f>
        <v>198671.35</v>
      </c>
      <c r="P1966" s="15">
        <f>_xlfn.MAXIFS(performance_data[portfolio_value],performance_data[portfolio_id],performance_data[[#This Row],[portfolio_id]],performance_data[date],performance_data[[#This Row],[starting_date]])</f>
        <v>150084.85</v>
      </c>
      <c r="Q1966" s="15">
        <f>performance_data[[#This Row],[latest_value]]-performance_data[[#This Row],[starting_value]]</f>
        <v>48586.5</v>
      </c>
      <c r="R1966" s="15">
        <f>performance_data[[#This Row],[net_inflows]]-performance_data[[#This Row],[net_outflows]]</f>
        <v>-10568.58</v>
      </c>
      <c r="S1966" s="15" t="str">
        <f>IF(performance_data[[#This Row],[net_inflows]]&gt;AVERAGE(performance_data[net_inflows]),"High","Low")</f>
        <v>Low</v>
      </c>
      <c r="T1966" s="15">
        <f>AVERAGEIF(performance_data[inflow_flag],performance_data[[#This Row],[inflow_flag]],performance_data[return_percentage])</f>
        <v>5.0457846277021572</v>
      </c>
      <c r="U1966" s="17">
        <f>IF(performance_data[[#This Row],[return_percentage]]&lt;performance_data[[#This Row],[benchmark_return]],1,0)</f>
        <v>1</v>
      </c>
      <c r="V1966" s="17">
        <f>COUNTIFS(performance_data[portfolio_id],performance_data[[#This Row],[portfolio_id]])</f>
        <v>29</v>
      </c>
      <c r="W1966" s="17">
        <f>COUNTIFS(performance_data[portfolio_id],performance_data[[#This Row],[portfolio_id]],
          performance_data[return_flag],1)</f>
        <v>12</v>
      </c>
      <c r="X1966" s="15">
        <f>performance_data[[#This Row],[underperform_flag_count]]/performance_data[[#This Row],[totalportfoliocount]]</f>
        <v>0.41379310344827586</v>
      </c>
    </row>
    <row r="1967" spans="1:24" x14ac:dyDescent="0.3">
      <c r="A1967">
        <v>4566</v>
      </c>
      <c r="B1967" s="1">
        <v>44939</v>
      </c>
      <c r="C1967">
        <v>170114.59</v>
      </c>
      <c r="D1967">
        <v>-2.25</v>
      </c>
      <c r="E1967">
        <v>-2.4700000000000002</v>
      </c>
      <c r="F1967">
        <v>7218.88</v>
      </c>
      <c r="G1967">
        <v>13288.79</v>
      </c>
      <c r="H1967" t="s">
        <v>2213</v>
      </c>
      <c r="I1967" t="s">
        <v>2206</v>
      </c>
      <c r="J1967">
        <v>1</v>
      </c>
      <c r="K1967" t="s">
        <v>2207</v>
      </c>
      <c r="L1967" t="str">
        <f>IF(performance_data[[#This Row],[return_percentage]]&gt;=performance_data[[#This Row],[benchmark_return]],"Higher","Lower")</f>
        <v>Higher</v>
      </c>
      <c r="M1967" s="14">
        <f xml:space="preserve"> _xlfn.MAXIFS(performance_data[date],performance_data[portfolio_id],performance_data[[#This Row],[portfolio_id]])</f>
        <v>45559</v>
      </c>
      <c r="N1967" s="14">
        <f xml:space="preserve"> _xlfn.MINIFS(performance_data[date],performance_data[portfolio_id],performance_data[[#This Row],[portfolio_id]])</f>
        <v>44878</v>
      </c>
      <c r="O1967" s="15">
        <f>_xlfn.MAXIFS(performance_data[portfolio_value],performance_data[portfolio_id],performance_data[[#This Row],[portfolio_id]],performance_data[date],performance_data[[#This Row],[latest_date]])</f>
        <v>198671.35</v>
      </c>
      <c r="P1967" s="15">
        <f>_xlfn.MAXIFS(performance_data[portfolio_value],performance_data[portfolio_id],performance_data[[#This Row],[portfolio_id]],performance_data[date],performance_data[[#This Row],[starting_date]])</f>
        <v>150084.85</v>
      </c>
      <c r="Q1967" s="15">
        <f>performance_data[[#This Row],[latest_value]]-performance_data[[#This Row],[starting_value]]</f>
        <v>48586.5</v>
      </c>
      <c r="R1967" s="15">
        <f>performance_data[[#This Row],[net_inflows]]-performance_data[[#This Row],[net_outflows]]</f>
        <v>-6069.9100000000008</v>
      </c>
      <c r="S1967" s="15" t="str">
        <f>IF(performance_data[[#This Row],[net_inflows]]&gt;AVERAGE(performance_data[net_inflows]),"High","Low")</f>
        <v>Low</v>
      </c>
      <c r="T1967" s="15">
        <f>AVERAGEIF(performance_data[inflow_flag],performance_data[[#This Row],[inflow_flag]],performance_data[return_percentage])</f>
        <v>5.0457846277021572</v>
      </c>
      <c r="U1967" s="17">
        <f>IF(performance_data[[#This Row],[return_percentage]]&lt;performance_data[[#This Row],[benchmark_return]],1,0)</f>
        <v>0</v>
      </c>
      <c r="V1967" s="17">
        <f>COUNTIFS(performance_data[portfolio_id],performance_data[[#This Row],[portfolio_id]])</f>
        <v>29</v>
      </c>
      <c r="W1967" s="17">
        <f>COUNTIFS(performance_data[portfolio_id],performance_data[[#This Row],[portfolio_id]],
          performance_data[return_flag],1)</f>
        <v>12</v>
      </c>
      <c r="X1967" s="15">
        <f>performance_data[[#This Row],[underperform_flag_count]]/performance_data[[#This Row],[totalportfoliocount]]</f>
        <v>0.41379310344827586</v>
      </c>
    </row>
    <row r="1968" spans="1:24" x14ac:dyDescent="0.3">
      <c r="A1968">
        <v>4566</v>
      </c>
      <c r="B1968" s="1">
        <v>45099</v>
      </c>
      <c r="C1968">
        <v>119267.7</v>
      </c>
      <c r="D1968">
        <v>-9.7200000000000006</v>
      </c>
      <c r="E1968">
        <v>-8.0399999999999991</v>
      </c>
      <c r="F1968">
        <v>13463.46</v>
      </c>
      <c r="G1968">
        <v>10005.99</v>
      </c>
      <c r="H1968" t="s">
        <v>2213</v>
      </c>
      <c r="I1968" t="s">
        <v>2211</v>
      </c>
      <c r="J1968">
        <v>6</v>
      </c>
      <c r="K1968" t="s">
        <v>2212</v>
      </c>
      <c r="L1968" t="str">
        <f>IF(performance_data[[#This Row],[return_percentage]]&gt;=performance_data[[#This Row],[benchmark_return]],"Higher","Lower")</f>
        <v>Lower</v>
      </c>
      <c r="M1968" s="14">
        <f xml:space="preserve"> _xlfn.MAXIFS(performance_data[date],performance_data[portfolio_id],performance_data[[#This Row],[portfolio_id]])</f>
        <v>45559</v>
      </c>
      <c r="N1968" s="14">
        <f xml:space="preserve"> _xlfn.MINIFS(performance_data[date],performance_data[portfolio_id],performance_data[[#This Row],[portfolio_id]])</f>
        <v>44878</v>
      </c>
      <c r="O1968" s="15">
        <f>_xlfn.MAXIFS(performance_data[portfolio_value],performance_data[portfolio_id],performance_data[[#This Row],[portfolio_id]],performance_data[date],performance_data[[#This Row],[latest_date]])</f>
        <v>198671.35</v>
      </c>
      <c r="P1968" s="15">
        <f>_xlfn.MAXIFS(performance_data[portfolio_value],performance_data[portfolio_id],performance_data[[#This Row],[portfolio_id]],performance_data[date],performance_data[[#This Row],[starting_date]])</f>
        <v>150084.85</v>
      </c>
      <c r="Q1968" s="15">
        <f>performance_data[[#This Row],[latest_value]]-performance_data[[#This Row],[starting_value]]</f>
        <v>48586.5</v>
      </c>
      <c r="R1968" s="15">
        <f>performance_data[[#This Row],[net_inflows]]-performance_data[[#This Row],[net_outflows]]</f>
        <v>3457.4699999999993</v>
      </c>
      <c r="S1968" s="15" t="str">
        <f>IF(performance_data[[#This Row],[net_inflows]]&gt;AVERAGE(performance_data[net_inflows]),"High","Low")</f>
        <v>High</v>
      </c>
      <c r="T1968" s="15">
        <f>AVERAGEIF(performance_data[inflow_flag],performance_data[[#This Row],[inflow_flag]],performance_data[return_percentage])</f>
        <v>4.8467905675459724</v>
      </c>
      <c r="U1968" s="17">
        <f>IF(performance_data[[#This Row],[return_percentage]]&lt;performance_data[[#This Row],[benchmark_return]],1,0)</f>
        <v>1</v>
      </c>
      <c r="V1968" s="17">
        <f>COUNTIFS(performance_data[portfolio_id],performance_data[[#This Row],[portfolio_id]])</f>
        <v>29</v>
      </c>
      <c r="W1968" s="17">
        <f>COUNTIFS(performance_data[portfolio_id],performance_data[[#This Row],[portfolio_id]],
          performance_data[return_flag],1)</f>
        <v>12</v>
      </c>
      <c r="X1968" s="15">
        <f>performance_data[[#This Row],[underperform_flag_count]]/performance_data[[#This Row],[totalportfoliocount]]</f>
        <v>0.41379310344827586</v>
      </c>
    </row>
    <row r="1969" spans="1:24" x14ac:dyDescent="0.3">
      <c r="A1969">
        <v>4566</v>
      </c>
      <c r="B1969" s="1">
        <v>45039</v>
      </c>
      <c r="C1969">
        <v>318101.90000000002</v>
      </c>
      <c r="D1969">
        <v>0.35</v>
      </c>
      <c r="E1969">
        <v>0.3</v>
      </c>
      <c r="F1969">
        <v>18512.38</v>
      </c>
      <c r="G1969">
        <v>4987.6899999999996</v>
      </c>
      <c r="H1969" t="s">
        <v>2213</v>
      </c>
      <c r="I1969" t="s">
        <v>2211</v>
      </c>
      <c r="J1969">
        <v>4</v>
      </c>
      <c r="K1969" t="s">
        <v>2216</v>
      </c>
      <c r="L1969" t="str">
        <f>IF(performance_data[[#This Row],[return_percentage]]&gt;=performance_data[[#This Row],[benchmark_return]],"Higher","Lower")</f>
        <v>Higher</v>
      </c>
      <c r="M1969" s="14">
        <f xml:space="preserve"> _xlfn.MAXIFS(performance_data[date],performance_data[portfolio_id],performance_data[[#This Row],[portfolio_id]])</f>
        <v>45559</v>
      </c>
      <c r="N1969" s="14">
        <f xml:space="preserve"> _xlfn.MINIFS(performance_data[date],performance_data[portfolio_id],performance_data[[#This Row],[portfolio_id]])</f>
        <v>44878</v>
      </c>
      <c r="O1969" s="15">
        <f>_xlfn.MAXIFS(performance_data[portfolio_value],performance_data[portfolio_id],performance_data[[#This Row],[portfolio_id]],performance_data[date],performance_data[[#This Row],[latest_date]])</f>
        <v>198671.35</v>
      </c>
      <c r="P1969" s="15">
        <f>_xlfn.MAXIFS(performance_data[portfolio_value],performance_data[portfolio_id],performance_data[[#This Row],[portfolio_id]],performance_data[date],performance_data[[#This Row],[starting_date]])</f>
        <v>150084.85</v>
      </c>
      <c r="Q1969" s="15">
        <f>performance_data[[#This Row],[latest_value]]-performance_data[[#This Row],[starting_value]]</f>
        <v>48586.5</v>
      </c>
      <c r="R1969" s="15">
        <f>performance_data[[#This Row],[net_inflows]]-performance_data[[#This Row],[net_outflows]]</f>
        <v>13524.690000000002</v>
      </c>
      <c r="S1969" s="15" t="str">
        <f>IF(performance_data[[#This Row],[net_inflows]]&gt;AVERAGE(performance_data[net_inflows]),"High","Low")</f>
        <v>High</v>
      </c>
      <c r="T1969" s="15">
        <f>AVERAGEIF(performance_data[inflow_flag],performance_data[[#This Row],[inflow_flag]],performance_data[return_percentage])</f>
        <v>4.8467905675459724</v>
      </c>
      <c r="U1969" s="17">
        <f>IF(performance_data[[#This Row],[return_percentage]]&lt;performance_data[[#This Row],[benchmark_return]],1,0)</f>
        <v>0</v>
      </c>
      <c r="V1969" s="17">
        <f>COUNTIFS(performance_data[portfolio_id],performance_data[[#This Row],[portfolio_id]])</f>
        <v>29</v>
      </c>
      <c r="W1969" s="17">
        <f>COUNTIFS(performance_data[portfolio_id],performance_data[[#This Row],[portfolio_id]],
          performance_data[return_flag],1)</f>
        <v>12</v>
      </c>
      <c r="X1969" s="15">
        <f>performance_data[[#This Row],[underperform_flag_count]]/performance_data[[#This Row],[totalportfoliocount]]</f>
        <v>0.41379310344827586</v>
      </c>
    </row>
    <row r="1970" spans="1:24" x14ac:dyDescent="0.3">
      <c r="A1970">
        <v>4566</v>
      </c>
      <c r="B1970" s="1">
        <v>45380</v>
      </c>
      <c r="C1970">
        <v>479232.56</v>
      </c>
      <c r="D1970">
        <v>15.21</v>
      </c>
      <c r="E1970">
        <v>16.53</v>
      </c>
      <c r="F1970">
        <v>1368.7</v>
      </c>
      <c r="G1970">
        <v>10441.030000000001</v>
      </c>
      <c r="H1970" t="s">
        <v>2205</v>
      </c>
      <c r="I1970" t="s">
        <v>2206</v>
      </c>
      <c r="J1970">
        <v>3</v>
      </c>
      <c r="K1970" t="s">
        <v>2222</v>
      </c>
      <c r="L1970" t="str">
        <f>IF(performance_data[[#This Row],[return_percentage]]&gt;=performance_data[[#This Row],[benchmark_return]],"Higher","Lower")</f>
        <v>Lower</v>
      </c>
      <c r="M1970" s="14">
        <f xml:space="preserve"> _xlfn.MAXIFS(performance_data[date],performance_data[portfolio_id],performance_data[[#This Row],[portfolio_id]])</f>
        <v>45559</v>
      </c>
      <c r="N1970" s="14">
        <f xml:space="preserve"> _xlfn.MINIFS(performance_data[date],performance_data[portfolio_id],performance_data[[#This Row],[portfolio_id]])</f>
        <v>44878</v>
      </c>
      <c r="O1970" s="15">
        <f>_xlfn.MAXIFS(performance_data[portfolio_value],performance_data[portfolio_id],performance_data[[#This Row],[portfolio_id]],performance_data[date],performance_data[[#This Row],[latest_date]])</f>
        <v>198671.35</v>
      </c>
      <c r="P1970" s="15">
        <f>_xlfn.MAXIFS(performance_data[portfolio_value],performance_data[portfolio_id],performance_data[[#This Row],[portfolio_id]],performance_data[date],performance_data[[#This Row],[starting_date]])</f>
        <v>150084.85</v>
      </c>
      <c r="Q1970" s="15">
        <f>performance_data[[#This Row],[latest_value]]-performance_data[[#This Row],[starting_value]]</f>
        <v>48586.5</v>
      </c>
      <c r="R1970" s="15">
        <f>performance_data[[#This Row],[net_inflows]]-performance_data[[#This Row],[net_outflows]]</f>
        <v>-9072.33</v>
      </c>
      <c r="S1970" s="15" t="str">
        <f>IF(performance_data[[#This Row],[net_inflows]]&gt;AVERAGE(performance_data[net_inflows]),"High","Low")</f>
        <v>Low</v>
      </c>
      <c r="T1970" s="15">
        <f>AVERAGEIF(performance_data[inflow_flag],performance_data[[#This Row],[inflow_flag]],performance_data[return_percentage])</f>
        <v>5.0457846277021572</v>
      </c>
      <c r="U1970" s="17">
        <f>IF(performance_data[[#This Row],[return_percentage]]&lt;performance_data[[#This Row],[benchmark_return]],1,0)</f>
        <v>1</v>
      </c>
      <c r="V1970" s="17">
        <f>COUNTIFS(performance_data[portfolio_id],performance_data[[#This Row],[portfolio_id]])</f>
        <v>29</v>
      </c>
      <c r="W1970" s="17">
        <f>COUNTIFS(performance_data[portfolio_id],performance_data[[#This Row],[portfolio_id]],
          performance_data[return_flag],1)</f>
        <v>12</v>
      </c>
      <c r="X1970" s="15">
        <f>performance_data[[#This Row],[underperform_flag_count]]/performance_data[[#This Row],[totalportfoliocount]]</f>
        <v>0.41379310344827586</v>
      </c>
    </row>
    <row r="1971" spans="1:24" x14ac:dyDescent="0.3">
      <c r="A1971">
        <v>4566</v>
      </c>
      <c r="B1971" s="1">
        <v>45539</v>
      </c>
      <c r="C1971">
        <v>210173.24</v>
      </c>
      <c r="D1971">
        <v>18.059999999999999</v>
      </c>
      <c r="E1971">
        <v>14.56</v>
      </c>
      <c r="F1971">
        <v>15401.89</v>
      </c>
      <c r="G1971">
        <v>159.46</v>
      </c>
      <c r="H1971" t="s">
        <v>2205</v>
      </c>
      <c r="I1971" t="s">
        <v>2209</v>
      </c>
      <c r="J1971">
        <v>9</v>
      </c>
      <c r="K1971" t="s">
        <v>2221</v>
      </c>
      <c r="L1971" t="str">
        <f>IF(performance_data[[#This Row],[return_percentage]]&gt;=performance_data[[#This Row],[benchmark_return]],"Higher","Lower")</f>
        <v>Higher</v>
      </c>
      <c r="M1971" s="14">
        <f xml:space="preserve"> _xlfn.MAXIFS(performance_data[date],performance_data[portfolio_id],performance_data[[#This Row],[portfolio_id]])</f>
        <v>45559</v>
      </c>
      <c r="N1971" s="14">
        <f xml:space="preserve"> _xlfn.MINIFS(performance_data[date],performance_data[portfolio_id],performance_data[[#This Row],[portfolio_id]])</f>
        <v>44878</v>
      </c>
      <c r="O1971" s="15">
        <f>_xlfn.MAXIFS(performance_data[portfolio_value],performance_data[portfolio_id],performance_data[[#This Row],[portfolio_id]],performance_data[date],performance_data[[#This Row],[latest_date]])</f>
        <v>198671.35</v>
      </c>
      <c r="P1971" s="15">
        <f>_xlfn.MAXIFS(performance_data[portfolio_value],performance_data[portfolio_id],performance_data[[#This Row],[portfolio_id]],performance_data[date],performance_data[[#This Row],[starting_date]])</f>
        <v>150084.85</v>
      </c>
      <c r="Q1971" s="15">
        <f>performance_data[[#This Row],[latest_value]]-performance_data[[#This Row],[starting_value]]</f>
        <v>48586.5</v>
      </c>
      <c r="R1971" s="15">
        <f>performance_data[[#This Row],[net_inflows]]-performance_data[[#This Row],[net_outflows]]</f>
        <v>15242.43</v>
      </c>
      <c r="S1971" s="15" t="str">
        <f>IF(performance_data[[#This Row],[net_inflows]]&gt;AVERAGE(performance_data[net_inflows]),"High","Low")</f>
        <v>High</v>
      </c>
      <c r="T1971" s="15">
        <f>AVERAGEIF(performance_data[inflow_flag],performance_data[[#This Row],[inflow_flag]],performance_data[return_percentage])</f>
        <v>4.8467905675459724</v>
      </c>
      <c r="U1971" s="17">
        <f>IF(performance_data[[#This Row],[return_percentage]]&lt;performance_data[[#This Row],[benchmark_return]],1,0)</f>
        <v>0</v>
      </c>
      <c r="V1971" s="17">
        <f>COUNTIFS(performance_data[portfolio_id],performance_data[[#This Row],[portfolio_id]])</f>
        <v>29</v>
      </c>
      <c r="W1971" s="17">
        <f>COUNTIFS(performance_data[portfolio_id],performance_data[[#This Row],[portfolio_id]],
          performance_data[return_flag],1)</f>
        <v>12</v>
      </c>
      <c r="X1971" s="15">
        <f>performance_data[[#This Row],[underperform_flag_count]]/performance_data[[#This Row],[totalportfoliocount]]</f>
        <v>0.41379310344827586</v>
      </c>
    </row>
    <row r="1972" spans="1:24" x14ac:dyDescent="0.3">
      <c r="A1972">
        <v>4566</v>
      </c>
      <c r="B1972" s="1">
        <v>45194</v>
      </c>
      <c r="C1972">
        <v>282920.78999999998</v>
      </c>
      <c r="D1972">
        <v>-2.2799999999999998</v>
      </c>
      <c r="E1972">
        <v>-2.11</v>
      </c>
      <c r="F1972">
        <v>15440.73</v>
      </c>
      <c r="G1972">
        <v>14220.84</v>
      </c>
      <c r="H1972" t="s">
        <v>2213</v>
      </c>
      <c r="I1972" t="s">
        <v>2209</v>
      </c>
      <c r="J1972">
        <v>9</v>
      </c>
      <c r="K1972" t="s">
        <v>2221</v>
      </c>
      <c r="L1972" t="str">
        <f>IF(performance_data[[#This Row],[return_percentage]]&gt;=performance_data[[#This Row],[benchmark_return]],"Higher","Lower")</f>
        <v>Lower</v>
      </c>
      <c r="M1972" s="14">
        <f xml:space="preserve"> _xlfn.MAXIFS(performance_data[date],performance_data[portfolio_id],performance_data[[#This Row],[portfolio_id]])</f>
        <v>45559</v>
      </c>
      <c r="N1972" s="14">
        <f xml:space="preserve"> _xlfn.MINIFS(performance_data[date],performance_data[portfolio_id],performance_data[[#This Row],[portfolio_id]])</f>
        <v>44878</v>
      </c>
      <c r="O1972" s="15">
        <f>_xlfn.MAXIFS(performance_data[portfolio_value],performance_data[portfolio_id],performance_data[[#This Row],[portfolio_id]],performance_data[date],performance_data[[#This Row],[latest_date]])</f>
        <v>198671.35</v>
      </c>
      <c r="P1972" s="15">
        <f>_xlfn.MAXIFS(performance_data[portfolio_value],performance_data[portfolio_id],performance_data[[#This Row],[portfolio_id]],performance_data[date],performance_data[[#This Row],[starting_date]])</f>
        <v>150084.85</v>
      </c>
      <c r="Q1972" s="15">
        <f>performance_data[[#This Row],[latest_value]]-performance_data[[#This Row],[starting_value]]</f>
        <v>48586.5</v>
      </c>
      <c r="R1972" s="15">
        <f>performance_data[[#This Row],[net_inflows]]-performance_data[[#This Row],[net_outflows]]</f>
        <v>1219.8899999999994</v>
      </c>
      <c r="S1972" s="15" t="str">
        <f>IF(performance_data[[#This Row],[net_inflows]]&gt;AVERAGE(performance_data[net_inflows]),"High","Low")</f>
        <v>High</v>
      </c>
      <c r="T1972" s="15">
        <f>AVERAGEIF(performance_data[inflow_flag],performance_data[[#This Row],[inflow_flag]],performance_data[return_percentage])</f>
        <v>4.8467905675459724</v>
      </c>
      <c r="U1972" s="17">
        <f>IF(performance_data[[#This Row],[return_percentage]]&lt;performance_data[[#This Row],[benchmark_return]],1,0)</f>
        <v>1</v>
      </c>
      <c r="V1972" s="17">
        <f>COUNTIFS(performance_data[portfolio_id],performance_data[[#This Row],[portfolio_id]])</f>
        <v>29</v>
      </c>
      <c r="W1972" s="17">
        <f>COUNTIFS(performance_data[portfolio_id],performance_data[[#This Row],[portfolio_id]],
          performance_data[return_flag],1)</f>
        <v>12</v>
      </c>
      <c r="X1972" s="15">
        <f>performance_data[[#This Row],[underperform_flag_count]]/performance_data[[#This Row],[totalportfoliocount]]</f>
        <v>0.41379310344827586</v>
      </c>
    </row>
    <row r="1973" spans="1:24" x14ac:dyDescent="0.3">
      <c r="A1973">
        <v>4566</v>
      </c>
      <c r="B1973" s="1">
        <v>45085</v>
      </c>
      <c r="C1973">
        <v>93801.63</v>
      </c>
      <c r="D1973">
        <v>15.72</v>
      </c>
      <c r="E1973">
        <v>17.48</v>
      </c>
      <c r="F1973">
        <v>14905.28</v>
      </c>
      <c r="G1973">
        <v>5836.29</v>
      </c>
      <c r="H1973" t="s">
        <v>2213</v>
      </c>
      <c r="I1973" t="s">
        <v>2211</v>
      </c>
      <c r="J1973">
        <v>6</v>
      </c>
      <c r="K1973" t="s">
        <v>2212</v>
      </c>
      <c r="L1973" t="str">
        <f>IF(performance_data[[#This Row],[return_percentage]]&gt;=performance_data[[#This Row],[benchmark_return]],"Higher","Lower")</f>
        <v>Lower</v>
      </c>
      <c r="M1973" s="14">
        <f xml:space="preserve"> _xlfn.MAXIFS(performance_data[date],performance_data[portfolio_id],performance_data[[#This Row],[portfolio_id]])</f>
        <v>45559</v>
      </c>
      <c r="N1973" s="14">
        <f xml:space="preserve"> _xlfn.MINIFS(performance_data[date],performance_data[portfolio_id],performance_data[[#This Row],[portfolio_id]])</f>
        <v>44878</v>
      </c>
      <c r="O1973" s="15">
        <f>_xlfn.MAXIFS(performance_data[portfolio_value],performance_data[portfolio_id],performance_data[[#This Row],[portfolio_id]],performance_data[date],performance_data[[#This Row],[latest_date]])</f>
        <v>198671.35</v>
      </c>
      <c r="P1973" s="15">
        <f>_xlfn.MAXIFS(performance_data[portfolio_value],performance_data[portfolio_id],performance_data[[#This Row],[portfolio_id]],performance_data[date],performance_data[[#This Row],[starting_date]])</f>
        <v>150084.85</v>
      </c>
      <c r="Q1973" s="15">
        <f>performance_data[[#This Row],[latest_value]]-performance_data[[#This Row],[starting_value]]</f>
        <v>48586.5</v>
      </c>
      <c r="R1973" s="15">
        <f>performance_data[[#This Row],[net_inflows]]-performance_data[[#This Row],[net_outflows]]</f>
        <v>9068.9900000000016</v>
      </c>
      <c r="S1973" s="15" t="str">
        <f>IF(performance_data[[#This Row],[net_inflows]]&gt;AVERAGE(performance_data[net_inflows]),"High","Low")</f>
        <v>High</v>
      </c>
      <c r="T1973" s="15">
        <f>AVERAGEIF(performance_data[inflow_flag],performance_data[[#This Row],[inflow_flag]],performance_data[return_percentage])</f>
        <v>4.8467905675459724</v>
      </c>
      <c r="U1973" s="17">
        <f>IF(performance_data[[#This Row],[return_percentage]]&lt;performance_data[[#This Row],[benchmark_return]],1,0)</f>
        <v>1</v>
      </c>
      <c r="V1973" s="17">
        <f>COUNTIFS(performance_data[portfolio_id],performance_data[[#This Row],[portfolio_id]])</f>
        <v>29</v>
      </c>
      <c r="W1973" s="17">
        <f>COUNTIFS(performance_data[portfolio_id],performance_data[[#This Row],[portfolio_id]],
          performance_data[return_flag],1)</f>
        <v>12</v>
      </c>
      <c r="X1973" s="15">
        <f>performance_data[[#This Row],[underperform_flag_count]]/performance_data[[#This Row],[totalportfoliocount]]</f>
        <v>0.41379310344827586</v>
      </c>
    </row>
    <row r="1974" spans="1:24" x14ac:dyDescent="0.3">
      <c r="A1974">
        <v>4566</v>
      </c>
      <c r="B1974" s="1">
        <v>45414</v>
      </c>
      <c r="C1974">
        <v>329442.62</v>
      </c>
      <c r="D1974">
        <v>8.14</v>
      </c>
      <c r="E1974">
        <v>6.78</v>
      </c>
      <c r="F1974">
        <v>13068.81</v>
      </c>
      <c r="G1974">
        <v>16619.990000000002</v>
      </c>
      <c r="H1974" t="s">
        <v>2205</v>
      </c>
      <c r="I1974" t="s">
        <v>2211</v>
      </c>
      <c r="J1974">
        <v>5</v>
      </c>
      <c r="K1974" t="s">
        <v>2223</v>
      </c>
      <c r="L1974" t="str">
        <f>IF(performance_data[[#This Row],[return_percentage]]&gt;=performance_data[[#This Row],[benchmark_return]],"Higher","Lower")</f>
        <v>Higher</v>
      </c>
      <c r="M1974" s="14">
        <f xml:space="preserve"> _xlfn.MAXIFS(performance_data[date],performance_data[portfolio_id],performance_data[[#This Row],[portfolio_id]])</f>
        <v>45559</v>
      </c>
      <c r="N1974" s="14">
        <f xml:space="preserve"> _xlfn.MINIFS(performance_data[date],performance_data[portfolio_id],performance_data[[#This Row],[portfolio_id]])</f>
        <v>44878</v>
      </c>
      <c r="O1974" s="15">
        <f>_xlfn.MAXIFS(performance_data[portfolio_value],performance_data[portfolio_id],performance_data[[#This Row],[portfolio_id]],performance_data[date],performance_data[[#This Row],[latest_date]])</f>
        <v>198671.35</v>
      </c>
      <c r="P1974" s="15">
        <f>_xlfn.MAXIFS(performance_data[portfolio_value],performance_data[portfolio_id],performance_data[[#This Row],[portfolio_id]],performance_data[date],performance_data[[#This Row],[starting_date]])</f>
        <v>150084.85</v>
      </c>
      <c r="Q1974" s="15">
        <f>performance_data[[#This Row],[latest_value]]-performance_data[[#This Row],[starting_value]]</f>
        <v>48586.5</v>
      </c>
      <c r="R1974" s="15">
        <f>performance_data[[#This Row],[net_inflows]]-performance_data[[#This Row],[net_outflows]]</f>
        <v>-3551.1800000000021</v>
      </c>
      <c r="S1974" s="15" t="str">
        <f>IF(performance_data[[#This Row],[net_inflows]]&gt;AVERAGE(performance_data[net_inflows]),"High","Low")</f>
        <v>High</v>
      </c>
      <c r="T1974" s="15">
        <f>AVERAGEIF(performance_data[inflow_flag],performance_data[[#This Row],[inflow_flag]],performance_data[return_percentage])</f>
        <v>4.8467905675459724</v>
      </c>
      <c r="U1974" s="17">
        <f>IF(performance_data[[#This Row],[return_percentage]]&lt;performance_data[[#This Row],[benchmark_return]],1,0)</f>
        <v>0</v>
      </c>
      <c r="V1974" s="17">
        <f>COUNTIFS(performance_data[portfolio_id],performance_data[[#This Row],[portfolio_id]])</f>
        <v>29</v>
      </c>
      <c r="W1974" s="17">
        <f>COUNTIFS(performance_data[portfolio_id],performance_data[[#This Row],[portfolio_id]],
          performance_data[return_flag],1)</f>
        <v>12</v>
      </c>
      <c r="X1974" s="15">
        <f>performance_data[[#This Row],[underperform_flag_count]]/performance_data[[#This Row],[totalportfoliocount]]</f>
        <v>0.41379310344827586</v>
      </c>
    </row>
    <row r="1975" spans="1:24" x14ac:dyDescent="0.3">
      <c r="A1975">
        <v>4566</v>
      </c>
      <c r="B1975" s="1">
        <v>45500</v>
      </c>
      <c r="C1975">
        <v>307435.89</v>
      </c>
      <c r="D1975">
        <v>16.22</v>
      </c>
      <c r="E1975">
        <v>16.190000000000001</v>
      </c>
      <c r="F1975">
        <v>10874.36</v>
      </c>
      <c r="G1975">
        <v>4583.82</v>
      </c>
      <c r="H1975" t="s">
        <v>2205</v>
      </c>
      <c r="I1975" t="s">
        <v>2209</v>
      </c>
      <c r="J1975">
        <v>7</v>
      </c>
      <c r="K1975" t="s">
        <v>2210</v>
      </c>
      <c r="L1975" t="str">
        <f>IF(performance_data[[#This Row],[return_percentage]]&gt;=performance_data[[#This Row],[benchmark_return]],"Higher","Lower")</f>
        <v>Higher</v>
      </c>
      <c r="M1975" s="14">
        <f xml:space="preserve"> _xlfn.MAXIFS(performance_data[date],performance_data[portfolio_id],performance_data[[#This Row],[portfolio_id]])</f>
        <v>45559</v>
      </c>
      <c r="N1975" s="14">
        <f xml:space="preserve"> _xlfn.MINIFS(performance_data[date],performance_data[portfolio_id],performance_data[[#This Row],[portfolio_id]])</f>
        <v>44878</v>
      </c>
      <c r="O1975" s="15">
        <f>_xlfn.MAXIFS(performance_data[portfolio_value],performance_data[portfolio_id],performance_data[[#This Row],[portfolio_id]],performance_data[date],performance_data[[#This Row],[latest_date]])</f>
        <v>198671.35</v>
      </c>
      <c r="P1975" s="15">
        <f>_xlfn.MAXIFS(performance_data[portfolio_value],performance_data[portfolio_id],performance_data[[#This Row],[portfolio_id]],performance_data[date],performance_data[[#This Row],[starting_date]])</f>
        <v>150084.85</v>
      </c>
      <c r="Q1975" s="15">
        <f>performance_data[[#This Row],[latest_value]]-performance_data[[#This Row],[starting_value]]</f>
        <v>48586.5</v>
      </c>
      <c r="R1975" s="15">
        <f>performance_data[[#This Row],[net_inflows]]-performance_data[[#This Row],[net_outflows]]</f>
        <v>6290.5400000000009</v>
      </c>
      <c r="S1975" s="15" t="str">
        <f>IF(performance_data[[#This Row],[net_inflows]]&gt;AVERAGE(performance_data[net_inflows]),"High","Low")</f>
        <v>High</v>
      </c>
      <c r="T1975" s="15">
        <f>AVERAGEIF(performance_data[inflow_flag],performance_data[[#This Row],[inflow_flag]],performance_data[return_percentage])</f>
        <v>4.8467905675459724</v>
      </c>
      <c r="U1975" s="17">
        <f>IF(performance_data[[#This Row],[return_percentage]]&lt;performance_data[[#This Row],[benchmark_return]],1,0)</f>
        <v>0</v>
      </c>
      <c r="V1975" s="17">
        <f>COUNTIFS(performance_data[portfolio_id],performance_data[[#This Row],[portfolio_id]])</f>
        <v>29</v>
      </c>
      <c r="W1975" s="17">
        <f>COUNTIFS(performance_data[portfolio_id],performance_data[[#This Row],[portfolio_id]],
          performance_data[return_flag],1)</f>
        <v>12</v>
      </c>
      <c r="X1975" s="15">
        <f>performance_data[[#This Row],[underperform_flag_count]]/performance_data[[#This Row],[totalportfoliocount]]</f>
        <v>0.41379310344827586</v>
      </c>
    </row>
    <row r="1976" spans="1:24" x14ac:dyDescent="0.3">
      <c r="A1976">
        <v>4566</v>
      </c>
      <c r="B1976" s="1">
        <v>45371</v>
      </c>
      <c r="C1976">
        <v>240315.67</v>
      </c>
      <c r="D1976">
        <v>3.32</v>
      </c>
      <c r="E1976">
        <v>3.03</v>
      </c>
      <c r="F1976">
        <v>8121.16</v>
      </c>
      <c r="G1976">
        <v>4249.12</v>
      </c>
      <c r="H1976" t="s">
        <v>2205</v>
      </c>
      <c r="I1976" t="s">
        <v>2206</v>
      </c>
      <c r="J1976">
        <v>3</v>
      </c>
      <c r="K1976" t="s">
        <v>2222</v>
      </c>
      <c r="L1976" t="str">
        <f>IF(performance_data[[#This Row],[return_percentage]]&gt;=performance_data[[#This Row],[benchmark_return]],"Higher","Lower")</f>
        <v>Higher</v>
      </c>
      <c r="M1976" s="14">
        <f xml:space="preserve"> _xlfn.MAXIFS(performance_data[date],performance_data[portfolio_id],performance_data[[#This Row],[portfolio_id]])</f>
        <v>45559</v>
      </c>
      <c r="N1976" s="14">
        <f xml:space="preserve"> _xlfn.MINIFS(performance_data[date],performance_data[portfolio_id],performance_data[[#This Row],[portfolio_id]])</f>
        <v>44878</v>
      </c>
      <c r="O1976" s="15">
        <f>_xlfn.MAXIFS(performance_data[portfolio_value],performance_data[portfolio_id],performance_data[[#This Row],[portfolio_id]],performance_data[date],performance_data[[#This Row],[latest_date]])</f>
        <v>198671.35</v>
      </c>
      <c r="P1976" s="15">
        <f>_xlfn.MAXIFS(performance_data[portfolio_value],performance_data[portfolio_id],performance_data[[#This Row],[portfolio_id]],performance_data[date],performance_data[[#This Row],[starting_date]])</f>
        <v>150084.85</v>
      </c>
      <c r="Q1976" s="15">
        <f>performance_data[[#This Row],[latest_value]]-performance_data[[#This Row],[starting_value]]</f>
        <v>48586.5</v>
      </c>
      <c r="R1976" s="15">
        <f>performance_data[[#This Row],[net_inflows]]-performance_data[[#This Row],[net_outflows]]</f>
        <v>3872.04</v>
      </c>
      <c r="S1976" s="15" t="str">
        <f>IF(performance_data[[#This Row],[net_inflows]]&gt;AVERAGE(performance_data[net_inflows]),"High","Low")</f>
        <v>Low</v>
      </c>
      <c r="T1976" s="15">
        <f>AVERAGEIF(performance_data[inflow_flag],performance_data[[#This Row],[inflow_flag]],performance_data[return_percentage])</f>
        <v>5.0457846277021572</v>
      </c>
      <c r="U1976" s="17">
        <f>IF(performance_data[[#This Row],[return_percentage]]&lt;performance_data[[#This Row],[benchmark_return]],1,0)</f>
        <v>0</v>
      </c>
      <c r="V1976" s="17">
        <f>COUNTIFS(performance_data[portfolio_id],performance_data[[#This Row],[portfolio_id]])</f>
        <v>29</v>
      </c>
      <c r="W1976" s="17">
        <f>COUNTIFS(performance_data[portfolio_id],performance_data[[#This Row],[portfolio_id]],
          performance_data[return_flag],1)</f>
        <v>12</v>
      </c>
      <c r="X1976" s="15">
        <f>performance_data[[#This Row],[underperform_flag_count]]/performance_data[[#This Row],[totalportfoliocount]]</f>
        <v>0.41379310344827586</v>
      </c>
    </row>
    <row r="1977" spans="1:24" x14ac:dyDescent="0.3">
      <c r="A1977">
        <v>4566</v>
      </c>
      <c r="B1977" s="1">
        <v>45016</v>
      </c>
      <c r="C1977">
        <v>252993</v>
      </c>
      <c r="D1977">
        <v>-0.67</v>
      </c>
      <c r="E1977">
        <v>-0.61</v>
      </c>
      <c r="F1977">
        <v>12240.33</v>
      </c>
      <c r="G1977">
        <v>10383.11</v>
      </c>
      <c r="H1977" t="s">
        <v>2213</v>
      </c>
      <c r="I1977" t="s">
        <v>2206</v>
      </c>
      <c r="J1977">
        <v>3</v>
      </c>
      <c r="K1977" t="s">
        <v>2222</v>
      </c>
      <c r="L1977" t="str">
        <f>IF(performance_data[[#This Row],[return_percentage]]&gt;=performance_data[[#This Row],[benchmark_return]],"Higher","Lower")</f>
        <v>Lower</v>
      </c>
      <c r="M1977" s="14">
        <f xml:space="preserve"> _xlfn.MAXIFS(performance_data[date],performance_data[portfolio_id],performance_data[[#This Row],[portfolio_id]])</f>
        <v>45559</v>
      </c>
      <c r="N1977" s="14">
        <f xml:space="preserve"> _xlfn.MINIFS(performance_data[date],performance_data[portfolio_id],performance_data[[#This Row],[portfolio_id]])</f>
        <v>44878</v>
      </c>
      <c r="O1977" s="15">
        <f>_xlfn.MAXIFS(performance_data[portfolio_value],performance_data[portfolio_id],performance_data[[#This Row],[portfolio_id]],performance_data[date],performance_data[[#This Row],[latest_date]])</f>
        <v>198671.35</v>
      </c>
      <c r="P1977" s="15">
        <f>_xlfn.MAXIFS(performance_data[portfolio_value],performance_data[portfolio_id],performance_data[[#This Row],[portfolio_id]],performance_data[date],performance_data[[#This Row],[starting_date]])</f>
        <v>150084.85</v>
      </c>
      <c r="Q1977" s="15">
        <f>performance_data[[#This Row],[latest_value]]-performance_data[[#This Row],[starting_value]]</f>
        <v>48586.5</v>
      </c>
      <c r="R1977" s="15">
        <f>performance_data[[#This Row],[net_inflows]]-performance_data[[#This Row],[net_outflows]]</f>
        <v>1857.2199999999993</v>
      </c>
      <c r="S1977" s="15" t="str">
        <f>IF(performance_data[[#This Row],[net_inflows]]&gt;AVERAGE(performance_data[net_inflows]),"High","Low")</f>
        <v>High</v>
      </c>
      <c r="T1977" s="15">
        <f>AVERAGEIF(performance_data[inflow_flag],performance_data[[#This Row],[inflow_flag]],performance_data[return_percentage])</f>
        <v>4.8467905675459724</v>
      </c>
      <c r="U1977" s="17">
        <f>IF(performance_data[[#This Row],[return_percentage]]&lt;performance_data[[#This Row],[benchmark_return]],1,0)</f>
        <v>1</v>
      </c>
      <c r="V1977" s="17">
        <f>COUNTIFS(performance_data[portfolio_id],performance_data[[#This Row],[portfolio_id]])</f>
        <v>29</v>
      </c>
      <c r="W1977" s="17">
        <f>COUNTIFS(performance_data[portfolio_id],performance_data[[#This Row],[portfolio_id]],
          performance_data[return_flag],1)</f>
        <v>12</v>
      </c>
      <c r="X1977" s="15">
        <f>performance_data[[#This Row],[underperform_flag_count]]/performance_data[[#This Row],[totalportfoliocount]]</f>
        <v>0.41379310344827586</v>
      </c>
    </row>
    <row r="1978" spans="1:24" x14ac:dyDescent="0.3">
      <c r="A1978">
        <v>4566</v>
      </c>
      <c r="B1978" s="1">
        <v>45060</v>
      </c>
      <c r="C1978">
        <v>144104.07</v>
      </c>
      <c r="D1978">
        <v>4.51</v>
      </c>
      <c r="E1978">
        <v>3.87</v>
      </c>
      <c r="F1978">
        <v>12182.94</v>
      </c>
      <c r="G1978">
        <v>1777.27</v>
      </c>
      <c r="H1978" t="s">
        <v>2213</v>
      </c>
      <c r="I1978" t="s">
        <v>2211</v>
      </c>
      <c r="J1978">
        <v>5</v>
      </c>
      <c r="K1978" t="s">
        <v>2223</v>
      </c>
      <c r="L1978" t="str">
        <f>IF(performance_data[[#This Row],[return_percentage]]&gt;=performance_data[[#This Row],[benchmark_return]],"Higher","Lower")</f>
        <v>Higher</v>
      </c>
      <c r="M1978" s="14">
        <f xml:space="preserve"> _xlfn.MAXIFS(performance_data[date],performance_data[portfolio_id],performance_data[[#This Row],[portfolio_id]])</f>
        <v>45559</v>
      </c>
      <c r="N1978" s="14">
        <f xml:space="preserve"> _xlfn.MINIFS(performance_data[date],performance_data[portfolio_id],performance_data[[#This Row],[portfolio_id]])</f>
        <v>44878</v>
      </c>
      <c r="O1978" s="15">
        <f>_xlfn.MAXIFS(performance_data[portfolio_value],performance_data[portfolio_id],performance_data[[#This Row],[portfolio_id]],performance_data[date],performance_data[[#This Row],[latest_date]])</f>
        <v>198671.35</v>
      </c>
      <c r="P1978" s="15">
        <f>_xlfn.MAXIFS(performance_data[portfolio_value],performance_data[portfolio_id],performance_data[[#This Row],[portfolio_id]],performance_data[date],performance_data[[#This Row],[starting_date]])</f>
        <v>150084.85</v>
      </c>
      <c r="Q1978" s="15">
        <f>performance_data[[#This Row],[latest_value]]-performance_data[[#This Row],[starting_value]]</f>
        <v>48586.5</v>
      </c>
      <c r="R1978" s="15">
        <f>performance_data[[#This Row],[net_inflows]]-performance_data[[#This Row],[net_outflows]]</f>
        <v>10405.67</v>
      </c>
      <c r="S1978" s="15" t="str">
        <f>IF(performance_data[[#This Row],[net_inflows]]&gt;AVERAGE(performance_data[net_inflows]),"High","Low")</f>
        <v>High</v>
      </c>
      <c r="T1978" s="15">
        <f>AVERAGEIF(performance_data[inflow_flag],performance_data[[#This Row],[inflow_flag]],performance_data[return_percentage])</f>
        <v>4.8467905675459724</v>
      </c>
      <c r="U1978" s="17">
        <f>IF(performance_data[[#This Row],[return_percentage]]&lt;performance_data[[#This Row],[benchmark_return]],1,0)</f>
        <v>0</v>
      </c>
      <c r="V1978" s="17">
        <f>COUNTIFS(performance_data[portfolio_id],performance_data[[#This Row],[portfolio_id]])</f>
        <v>29</v>
      </c>
      <c r="W1978" s="17">
        <f>COUNTIFS(performance_data[portfolio_id],performance_data[[#This Row],[portfolio_id]],
          performance_data[return_flag],1)</f>
        <v>12</v>
      </c>
      <c r="X1978" s="15">
        <f>performance_data[[#This Row],[underperform_flag_count]]/performance_data[[#This Row],[totalportfoliocount]]</f>
        <v>0.41379310344827586</v>
      </c>
    </row>
    <row r="1979" spans="1:24" x14ac:dyDescent="0.3">
      <c r="A1979">
        <v>4566</v>
      </c>
      <c r="B1979" s="1">
        <v>45073</v>
      </c>
      <c r="C1979">
        <v>357908.29</v>
      </c>
      <c r="D1979">
        <v>13.85</v>
      </c>
      <c r="E1979">
        <v>11.7</v>
      </c>
      <c r="F1979">
        <v>1031.95</v>
      </c>
      <c r="G1979">
        <v>6700</v>
      </c>
      <c r="H1979" t="s">
        <v>2213</v>
      </c>
      <c r="I1979" t="s">
        <v>2211</v>
      </c>
      <c r="J1979">
        <v>5</v>
      </c>
      <c r="K1979" t="s">
        <v>2223</v>
      </c>
      <c r="L1979" t="str">
        <f>IF(performance_data[[#This Row],[return_percentage]]&gt;=performance_data[[#This Row],[benchmark_return]],"Higher","Lower")</f>
        <v>Higher</v>
      </c>
      <c r="M1979" s="14">
        <f xml:space="preserve"> _xlfn.MAXIFS(performance_data[date],performance_data[portfolio_id],performance_data[[#This Row],[portfolio_id]])</f>
        <v>45559</v>
      </c>
      <c r="N1979" s="14">
        <f xml:space="preserve"> _xlfn.MINIFS(performance_data[date],performance_data[portfolio_id],performance_data[[#This Row],[portfolio_id]])</f>
        <v>44878</v>
      </c>
      <c r="O1979" s="15">
        <f>_xlfn.MAXIFS(performance_data[portfolio_value],performance_data[portfolio_id],performance_data[[#This Row],[portfolio_id]],performance_data[date],performance_data[[#This Row],[latest_date]])</f>
        <v>198671.35</v>
      </c>
      <c r="P1979" s="15">
        <f>_xlfn.MAXIFS(performance_data[portfolio_value],performance_data[portfolio_id],performance_data[[#This Row],[portfolio_id]],performance_data[date],performance_data[[#This Row],[starting_date]])</f>
        <v>150084.85</v>
      </c>
      <c r="Q1979" s="15">
        <f>performance_data[[#This Row],[latest_value]]-performance_data[[#This Row],[starting_value]]</f>
        <v>48586.5</v>
      </c>
      <c r="R1979" s="15">
        <f>performance_data[[#This Row],[net_inflows]]-performance_data[[#This Row],[net_outflows]]</f>
        <v>-5668.05</v>
      </c>
      <c r="S1979" s="15" t="str">
        <f>IF(performance_data[[#This Row],[net_inflows]]&gt;AVERAGE(performance_data[net_inflows]),"High","Low")</f>
        <v>Low</v>
      </c>
      <c r="T1979" s="15">
        <f>AVERAGEIF(performance_data[inflow_flag],performance_data[[#This Row],[inflow_flag]],performance_data[return_percentage])</f>
        <v>5.0457846277021572</v>
      </c>
      <c r="U1979" s="17">
        <f>IF(performance_data[[#This Row],[return_percentage]]&lt;performance_data[[#This Row],[benchmark_return]],1,0)</f>
        <v>0</v>
      </c>
      <c r="V1979" s="17">
        <f>COUNTIFS(performance_data[portfolio_id],performance_data[[#This Row],[portfolio_id]])</f>
        <v>29</v>
      </c>
      <c r="W1979" s="17">
        <f>COUNTIFS(performance_data[portfolio_id],performance_data[[#This Row],[portfolio_id]],
          performance_data[return_flag],1)</f>
        <v>12</v>
      </c>
      <c r="X1979" s="15">
        <f>performance_data[[#This Row],[underperform_flag_count]]/performance_data[[#This Row],[totalportfoliocount]]</f>
        <v>0.41379310344827586</v>
      </c>
    </row>
    <row r="1980" spans="1:24" x14ac:dyDescent="0.3">
      <c r="A1980">
        <v>4566</v>
      </c>
      <c r="B1980" s="1">
        <v>45454</v>
      </c>
      <c r="C1980">
        <v>391097.64</v>
      </c>
      <c r="D1980">
        <v>-0.93</v>
      </c>
      <c r="E1980">
        <v>-0.87</v>
      </c>
      <c r="F1980">
        <v>3750.46</v>
      </c>
      <c r="G1980">
        <v>18257.34</v>
      </c>
      <c r="H1980" t="s">
        <v>2205</v>
      </c>
      <c r="I1980" t="s">
        <v>2211</v>
      </c>
      <c r="J1980">
        <v>6</v>
      </c>
      <c r="K1980" t="s">
        <v>2212</v>
      </c>
      <c r="L1980" t="str">
        <f>IF(performance_data[[#This Row],[return_percentage]]&gt;=performance_data[[#This Row],[benchmark_return]],"Higher","Lower")</f>
        <v>Lower</v>
      </c>
      <c r="M1980" s="14">
        <f xml:space="preserve"> _xlfn.MAXIFS(performance_data[date],performance_data[portfolio_id],performance_data[[#This Row],[portfolio_id]])</f>
        <v>45559</v>
      </c>
      <c r="N1980" s="14">
        <f xml:space="preserve"> _xlfn.MINIFS(performance_data[date],performance_data[portfolio_id],performance_data[[#This Row],[portfolio_id]])</f>
        <v>44878</v>
      </c>
      <c r="O1980" s="15">
        <f>_xlfn.MAXIFS(performance_data[portfolio_value],performance_data[portfolio_id],performance_data[[#This Row],[portfolio_id]],performance_data[date],performance_data[[#This Row],[latest_date]])</f>
        <v>198671.35</v>
      </c>
      <c r="P1980" s="15">
        <f>_xlfn.MAXIFS(performance_data[portfolio_value],performance_data[portfolio_id],performance_data[[#This Row],[portfolio_id]],performance_data[date],performance_data[[#This Row],[starting_date]])</f>
        <v>150084.85</v>
      </c>
      <c r="Q1980" s="15">
        <f>performance_data[[#This Row],[latest_value]]-performance_data[[#This Row],[starting_value]]</f>
        <v>48586.5</v>
      </c>
      <c r="R1980" s="15">
        <f>performance_data[[#This Row],[net_inflows]]-performance_data[[#This Row],[net_outflows]]</f>
        <v>-14506.880000000001</v>
      </c>
      <c r="S1980" s="15" t="str">
        <f>IF(performance_data[[#This Row],[net_inflows]]&gt;AVERAGE(performance_data[net_inflows]),"High","Low")</f>
        <v>Low</v>
      </c>
      <c r="T1980" s="15">
        <f>AVERAGEIF(performance_data[inflow_flag],performance_data[[#This Row],[inflow_flag]],performance_data[return_percentage])</f>
        <v>5.0457846277021572</v>
      </c>
      <c r="U1980" s="17">
        <f>IF(performance_data[[#This Row],[return_percentage]]&lt;performance_data[[#This Row],[benchmark_return]],1,0)</f>
        <v>1</v>
      </c>
      <c r="V1980" s="17">
        <f>COUNTIFS(performance_data[portfolio_id],performance_data[[#This Row],[portfolio_id]])</f>
        <v>29</v>
      </c>
      <c r="W1980" s="17">
        <f>COUNTIFS(performance_data[portfolio_id],performance_data[[#This Row],[portfolio_id]],
          performance_data[return_flag],1)</f>
        <v>12</v>
      </c>
      <c r="X1980" s="15">
        <f>performance_data[[#This Row],[underperform_flag_count]]/performance_data[[#This Row],[totalportfoliocount]]</f>
        <v>0.41379310344827586</v>
      </c>
    </row>
    <row r="1981" spans="1:24" x14ac:dyDescent="0.3">
      <c r="A1981">
        <v>4700</v>
      </c>
      <c r="B1981" s="1">
        <v>45253</v>
      </c>
      <c r="C1981">
        <v>455195.61</v>
      </c>
      <c r="D1981">
        <v>12.41</v>
      </c>
      <c r="E1981">
        <v>13.03</v>
      </c>
      <c r="F1981">
        <v>6255.48</v>
      </c>
      <c r="G1981">
        <v>10328.44</v>
      </c>
      <c r="H1981" t="s">
        <v>2213</v>
      </c>
      <c r="I1981" t="s">
        <v>2217</v>
      </c>
      <c r="J1981">
        <v>11</v>
      </c>
      <c r="K1981" t="s">
        <v>2219</v>
      </c>
      <c r="L1981" t="str">
        <f>IF(performance_data[[#This Row],[return_percentage]]&gt;=performance_data[[#This Row],[benchmark_return]],"Higher","Lower")</f>
        <v>Lower</v>
      </c>
      <c r="M1981" s="14">
        <f xml:space="preserve"> _xlfn.MAXIFS(performance_data[date],performance_data[portfolio_id],performance_data[[#This Row],[portfolio_id]])</f>
        <v>45555</v>
      </c>
      <c r="N1981" s="14">
        <f xml:space="preserve"> _xlfn.MINIFS(performance_data[date],performance_data[portfolio_id],performance_data[[#This Row],[portfolio_id]])</f>
        <v>44830</v>
      </c>
      <c r="O1981" s="15">
        <f>_xlfn.MAXIFS(performance_data[portfolio_value],performance_data[portfolio_id],performance_data[[#This Row],[portfolio_id]],performance_data[date],performance_data[[#This Row],[latest_date]])</f>
        <v>139154.16</v>
      </c>
      <c r="P1981" s="15">
        <f>_xlfn.MAXIFS(performance_data[portfolio_value],performance_data[portfolio_id],performance_data[[#This Row],[portfolio_id]],performance_data[date],performance_data[[#This Row],[starting_date]])</f>
        <v>76763.039999999994</v>
      </c>
      <c r="Q1981" s="15">
        <f>performance_data[[#This Row],[latest_value]]-performance_data[[#This Row],[starting_value]]</f>
        <v>62391.12000000001</v>
      </c>
      <c r="R1981" s="15">
        <f>performance_data[[#This Row],[net_inflows]]-performance_data[[#This Row],[net_outflows]]</f>
        <v>-4072.9600000000009</v>
      </c>
      <c r="S1981" s="15" t="str">
        <f>IF(performance_data[[#This Row],[net_inflows]]&gt;AVERAGE(performance_data[net_inflows]),"High","Low")</f>
        <v>Low</v>
      </c>
      <c r="T1981" s="15">
        <f>AVERAGEIF(performance_data[inflow_flag],performance_data[[#This Row],[inflow_flag]],performance_data[return_percentage])</f>
        <v>5.0457846277021572</v>
      </c>
      <c r="U1981" s="17">
        <f>IF(performance_data[[#This Row],[return_percentage]]&lt;performance_data[[#This Row],[benchmark_return]],1,0)</f>
        <v>1</v>
      </c>
      <c r="V1981" s="17">
        <f>COUNTIFS(performance_data[portfolio_id],performance_data[[#This Row],[portfolio_id]])</f>
        <v>23</v>
      </c>
      <c r="W1981" s="17">
        <f>COUNTIFS(performance_data[portfolio_id],performance_data[[#This Row],[portfolio_id]],
          performance_data[return_flag],1)</f>
        <v>12</v>
      </c>
      <c r="X1981" s="15">
        <f>performance_data[[#This Row],[underperform_flag_count]]/performance_data[[#This Row],[totalportfoliocount]]</f>
        <v>0.52173913043478259</v>
      </c>
    </row>
    <row r="1982" spans="1:24" x14ac:dyDescent="0.3">
      <c r="A1982">
        <v>4700</v>
      </c>
      <c r="B1982" s="1">
        <v>45132</v>
      </c>
      <c r="C1982">
        <v>335488.24</v>
      </c>
      <c r="D1982">
        <v>4.59</v>
      </c>
      <c r="E1982">
        <v>5.16</v>
      </c>
      <c r="F1982">
        <v>3095.87</v>
      </c>
      <c r="G1982">
        <v>16295.9</v>
      </c>
      <c r="H1982" t="s">
        <v>2213</v>
      </c>
      <c r="I1982" t="s">
        <v>2209</v>
      </c>
      <c r="J1982">
        <v>7</v>
      </c>
      <c r="K1982" t="s">
        <v>2210</v>
      </c>
      <c r="L1982" t="str">
        <f>IF(performance_data[[#This Row],[return_percentage]]&gt;=performance_data[[#This Row],[benchmark_return]],"Higher","Lower")</f>
        <v>Lower</v>
      </c>
      <c r="M1982" s="14">
        <f xml:space="preserve"> _xlfn.MAXIFS(performance_data[date],performance_data[portfolio_id],performance_data[[#This Row],[portfolio_id]])</f>
        <v>45555</v>
      </c>
      <c r="N1982" s="14">
        <f xml:space="preserve"> _xlfn.MINIFS(performance_data[date],performance_data[portfolio_id],performance_data[[#This Row],[portfolio_id]])</f>
        <v>44830</v>
      </c>
      <c r="O1982" s="15">
        <f>_xlfn.MAXIFS(performance_data[portfolio_value],performance_data[portfolio_id],performance_data[[#This Row],[portfolio_id]],performance_data[date],performance_data[[#This Row],[latest_date]])</f>
        <v>139154.16</v>
      </c>
      <c r="P1982" s="15">
        <f>_xlfn.MAXIFS(performance_data[portfolio_value],performance_data[portfolio_id],performance_data[[#This Row],[portfolio_id]],performance_data[date],performance_data[[#This Row],[starting_date]])</f>
        <v>76763.039999999994</v>
      </c>
      <c r="Q1982" s="15">
        <f>performance_data[[#This Row],[latest_value]]-performance_data[[#This Row],[starting_value]]</f>
        <v>62391.12000000001</v>
      </c>
      <c r="R1982" s="15">
        <f>performance_data[[#This Row],[net_inflows]]-performance_data[[#This Row],[net_outflows]]</f>
        <v>-13200.029999999999</v>
      </c>
      <c r="S1982" s="15" t="str">
        <f>IF(performance_data[[#This Row],[net_inflows]]&gt;AVERAGE(performance_data[net_inflows]),"High","Low")</f>
        <v>Low</v>
      </c>
      <c r="T1982" s="15">
        <f>AVERAGEIF(performance_data[inflow_flag],performance_data[[#This Row],[inflow_flag]],performance_data[return_percentage])</f>
        <v>5.0457846277021572</v>
      </c>
      <c r="U1982" s="17">
        <f>IF(performance_data[[#This Row],[return_percentage]]&lt;performance_data[[#This Row],[benchmark_return]],1,0)</f>
        <v>1</v>
      </c>
      <c r="V1982" s="17">
        <f>COUNTIFS(performance_data[portfolio_id],performance_data[[#This Row],[portfolio_id]])</f>
        <v>23</v>
      </c>
      <c r="W1982" s="17">
        <f>COUNTIFS(performance_data[portfolio_id],performance_data[[#This Row],[portfolio_id]],
          performance_data[return_flag],1)</f>
        <v>12</v>
      </c>
      <c r="X1982" s="15">
        <f>performance_data[[#This Row],[underperform_flag_count]]/performance_data[[#This Row],[totalportfoliocount]]</f>
        <v>0.52173913043478259</v>
      </c>
    </row>
    <row r="1983" spans="1:24" x14ac:dyDescent="0.3">
      <c r="A1983">
        <v>4700</v>
      </c>
      <c r="B1983" s="1">
        <v>44957</v>
      </c>
      <c r="C1983">
        <v>304727.26</v>
      </c>
      <c r="D1983">
        <v>15.45</v>
      </c>
      <c r="E1983">
        <v>14.09</v>
      </c>
      <c r="F1983">
        <v>5593.29</v>
      </c>
      <c r="G1983">
        <v>8925.5400000000009</v>
      </c>
      <c r="H1983" t="s">
        <v>2213</v>
      </c>
      <c r="I1983" t="s">
        <v>2206</v>
      </c>
      <c r="J1983">
        <v>1</v>
      </c>
      <c r="K1983" t="s">
        <v>2207</v>
      </c>
      <c r="L1983" t="str">
        <f>IF(performance_data[[#This Row],[return_percentage]]&gt;=performance_data[[#This Row],[benchmark_return]],"Higher","Lower")</f>
        <v>Higher</v>
      </c>
      <c r="M1983" s="14">
        <f xml:space="preserve"> _xlfn.MAXIFS(performance_data[date],performance_data[portfolio_id],performance_data[[#This Row],[portfolio_id]])</f>
        <v>45555</v>
      </c>
      <c r="N1983" s="14">
        <f xml:space="preserve"> _xlfn.MINIFS(performance_data[date],performance_data[portfolio_id],performance_data[[#This Row],[portfolio_id]])</f>
        <v>44830</v>
      </c>
      <c r="O1983" s="15">
        <f>_xlfn.MAXIFS(performance_data[portfolio_value],performance_data[portfolio_id],performance_data[[#This Row],[portfolio_id]],performance_data[date],performance_data[[#This Row],[latest_date]])</f>
        <v>139154.16</v>
      </c>
      <c r="P1983" s="15">
        <f>_xlfn.MAXIFS(performance_data[portfolio_value],performance_data[portfolio_id],performance_data[[#This Row],[portfolio_id]],performance_data[date],performance_data[[#This Row],[starting_date]])</f>
        <v>76763.039999999994</v>
      </c>
      <c r="Q1983" s="15">
        <f>performance_data[[#This Row],[latest_value]]-performance_data[[#This Row],[starting_value]]</f>
        <v>62391.12000000001</v>
      </c>
      <c r="R1983" s="15">
        <f>performance_data[[#This Row],[net_inflows]]-performance_data[[#This Row],[net_outflows]]</f>
        <v>-3332.2500000000009</v>
      </c>
      <c r="S1983" s="15" t="str">
        <f>IF(performance_data[[#This Row],[net_inflows]]&gt;AVERAGE(performance_data[net_inflows]),"High","Low")</f>
        <v>Low</v>
      </c>
      <c r="T1983" s="15">
        <f>AVERAGEIF(performance_data[inflow_flag],performance_data[[#This Row],[inflow_flag]],performance_data[return_percentage])</f>
        <v>5.0457846277021572</v>
      </c>
      <c r="U1983" s="17">
        <f>IF(performance_data[[#This Row],[return_percentage]]&lt;performance_data[[#This Row],[benchmark_return]],1,0)</f>
        <v>0</v>
      </c>
      <c r="V1983" s="17">
        <f>COUNTIFS(performance_data[portfolio_id],performance_data[[#This Row],[portfolio_id]])</f>
        <v>23</v>
      </c>
      <c r="W1983" s="17">
        <f>COUNTIFS(performance_data[portfolio_id],performance_data[[#This Row],[portfolio_id]],
          performance_data[return_flag],1)</f>
        <v>12</v>
      </c>
      <c r="X1983" s="15">
        <f>performance_data[[#This Row],[underperform_flag_count]]/performance_data[[#This Row],[totalportfoliocount]]</f>
        <v>0.52173913043478259</v>
      </c>
    </row>
    <row r="1984" spans="1:24" x14ac:dyDescent="0.3">
      <c r="A1984">
        <v>4700</v>
      </c>
      <c r="B1984" s="1">
        <v>45003</v>
      </c>
      <c r="C1984">
        <v>165961.85</v>
      </c>
      <c r="D1984">
        <v>8.1999999999999993</v>
      </c>
      <c r="E1984">
        <v>9.5500000000000007</v>
      </c>
      <c r="F1984">
        <v>3726.23</v>
      </c>
      <c r="G1984">
        <v>7286.91</v>
      </c>
      <c r="H1984" t="s">
        <v>2213</v>
      </c>
      <c r="I1984" t="s">
        <v>2206</v>
      </c>
      <c r="J1984">
        <v>3</v>
      </c>
      <c r="K1984" t="s">
        <v>2222</v>
      </c>
      <c r="L1984" t="str">
        <f>IF(performance_data[[#This Row],[return_percentage]]&gt;=performance_data[[#This Row],[benchmark_return]],"Higher","Lower")</f>
        <v>Lower</v>
      </c>
      <c r="M1984" s="14">
        <f xml:space="preserve"> _xlfn.MAXIFS(performance_data[date],performance_data[portfolio_id],performance_data[[#This Row],[portfolio_id]])</f>
        <v>45555</v>
      </c>
      <c r="N1984" s="14">
        <f xml:space="preserve"> _xlfn.MINIFS(performance_data[date],performance_data[portfolio_id],performance_data[[#This Row],[portfolio_id]])</f>
        <v>44830</v>
      </c>
      <c r="O1984" s="15">
        <f>_xlfn.MAXIFS(performance_data[portfolio_value],performance_data[portfolio_id],performance_data[[#This Row],[portfolio_id]],performance_data[date],performance_data[[#This Row],[latest_date]])</f>
        <v>139154.16</v>
      </c>
      <c r="P1984" s="15">
        <f>_xlfn.MAXIFS(performance_data[portfolio_value],performance_data[portfolio_id],performance_data[[#This Row],[portfolio_id]],performance_data[date],performance_data[[#This Row],[starting_date]])</f>
        <v>76763.039999999994</v>
      </c>
      <c r="Q1984" s="15">
        <f>performance_data[[#This Row],[latest_value]]-performance_data[[#This Row],[starting_value]]</f>
        <v>62391.12000000001</v>
      </c>
      <c r="R1984" s="15">
        <f>performance_data[[#This Row],[net_inflows]]-performance_data[[#This Row],[net_outflows]]</f>
        <v>-3560.68</v>
      </c>
      <c r="S1984" s="15" t="str">
        <f>IF(performance_data[[#This Row],[net_inflows]]&gt;AVERAGE(performance_data[net_inflows]),"High","Low")</f>
        <v>Low</v>
      </c>
      <c r="T1984" s="15">
        <f>AVERAGEIF(performance_data[inflow_flag],performance_data[[#This Row],[inflow_flag]],performance_data[return_percentage])</f>
        <v>5.0457846277021572</v>
      </c>
      <c r="U1984" s="17">
        <f>IF(performance_data[[#This Row],[return_percentage]]&lt;performance_data[[#This Row],[benchmark_return]],1,0)</f>
        <v>1</v>
      </c>
      <c r="V1984" s="17">
        <f>COUNTIFS(performance_data[portfolio_id],performance_data[[#This Row],[portfolio_id]])</f>
        <v>23</v>
      </c>
      <c r="W1984" s="17">
        <f>COUNTIFS(performance_data[portfolio_id],performance_data[[#This Row],[portfolio_id]],
          performance_data[return_flag],1)</f>
        <v>12</v>
      </c>
      <c r="X1984" s="15">
        <f>performance_data[[#This Row],[underperform_flag_count]]/performance_data[[#This Row],[totalportfoliocount]]</f>
        <v>0.52173913043478259</v>
      </c>
    </row>
    <row r="1985" spans="1:24" x14ac:dyDescent="0.3">
      <c r="A1985">
        <v>4700</v>
      </c>
      <c r="B1985" s="1">
        <v>45497</v>
      </c>
      <c r="C1985">
        <v>148792.79</v>
      </c>
      <c r="D1985">
        <v>-9.4600000000000009</v>
      </c>
      <c r="E1985">
        <v>-11.09</v>
      </c>
      <c r="F1985">
        <v>8304.8700000000008</v>
      </c>
      <c r="G1985">
        <v>5869.51</v>
      </c>
      <c r="H1985" t="s">
        <v>2205</v>
      </c>
      <c r="I1985" t="s">
        <v>2209</v>
      </c>
      <c r="J1985">
        <v>7</v>
      </c>
      <c r="K1985" t="s">
        <v>2210</v>
      </c>
      <c r="L1985" t="str">
        <f>IF(performance_data[[#This Row],[return_percentage]]&gt;=performance_data[[#This Row],[benchmark_return]],"Higher","Lower")</f>
        <v>Higher</v>
      </c>
      <c r="M1985" s="14">
        <f xml:space="preserve"> _xlfn.MAXIFS(performance_data[date],performance_data[portfolio_id],performance_data[[#This Row],[portfolio_id]])</f>
        <v>45555</v>
      </c>
      <c r="N1985" s="14">
        <f xml:space="preserve"> _xlfn.MINIFS(performance_data[date],performance_data[portfolio_id],performance_data[[#This Row],[portfolio_id]])</f>
        <v>44830</v>
      </c>
      <c r="O1985" s="15">
        <f>_xlfn.MAXIFS(performance_data[portfolio_value],performance_data[portfolio_id],performance_data[[#This Row],[portfolio_id]],performance_data[date],performance_data[[#This Row],[latest_date]])</f>
        <v>139154.16</v>
      </c>
      <c r="P1985" s="15">
        <f>_xlfn.MAXIFS(performance_data[portfolio_value],performance_data[portfolio_id],performance_data[[#This Row],[portfolio_id]],performance_data[date],performance_data[[#This Row],[starting_date]])</f>
        <v>76763.039999999994</v>
      </c>
      <c r="Q1985" s="15">
        <f>performance_data[[#This Row],[latest_value]]-performance_data[[#This Row],[starting_value]]</f>
        <v>62391.12000000001</v>
      </c>
      <c r="R1985" s="15">
        <f>performance_data[[#This Row],[net_inflows]]-performance_data[[#This Row],[net_outflows]]</f>
        <v>2435.3600000000006</v>
      </c>
      <c r="S1985" s="15" t="str">
        <f>IF(performance_data[[#This Row],[net_inflows]]&gt;AVERAGE(performance_data[net_inflows]),"High","Low")</f>
        <v>Low</v>
      </c>
      <c r="T1985" s="15">
        <f>AVERAGEIF(performance_data[inflow_flag],performance_data[[#This Row],[inflow_flag]],performance_data[return_percentage])</f>
        <v>5.0457846277021572</v>
      </c>
      <c r="U1985" s="17">
        <f>IF(performance_data[[#This Row],[return_percentage]]&lt;performance_data[[#This Row],[benchmark_return]],1,0)</f>
        <v>0</v>
      </c>
      <c r="V1985" s="17">
        <f>COUNTIFS(performance_data[portfolio_id],performance_data[[#This Row],[portfolio_id]])</f>
        <v>23</v>
      </c>
      <c r="W1985" s="17">
        <f>COUNTIFS(performance_data[portfolio_id],performance_data[[#This Row],[portfolio_id]],
          performance_data[return_flag],1)</f>
        <v>12</v>
      </c>
      <c r="X1985" s="15">
        <f>performance_data[[#This Row],[underperform_flag_count]]/performance_data[[#This Row],[totalportfoliocount]]</f>
        <v>0.52173913043478259</v>
      </c>
    </row>
    <row r="1986" spans="1:24" x14ac:dyDescent="0.3">
      <c r="A1986">
        <v>4700</v>
      </c>
      <c r="B1986" s="1">
        <v>44842</v>
      </c>
      <c r="C1986">
        <v>249709.77</v>
      </c>
      <c r="D1986">
        <v>-3.02</v>
      </c>
      <c r="E1986">
        <v>-2.94</v>
      </c>
      <c r="F1986">
        <v>9703.8799999999992</v>
      </c>
      <c r="G1986">
        <v>4038.64</v>
      </c>
      <c r="H1986" t="s">
        <v>2220</v>
      </c>
      <c r="I1986" t="s">
        <v>2217</v>
      </c>
      <c r="J1986">
        <v>10</v>
      </c>
      <c r="K1986" t="s">
        <v>2224</v>
      </c>
      <c r="L1986" t="str">
        <f>IF(performance_data[[#This Row],[return_percentage]]&gt;=performance_data[[#This Row],[benchmark_return]],"Higher","Lower")</f>
        <v>Lower</v>
      </c>
      <c r="M1986" s="14">
        <f xml:space="preserve"> _xlfn.MAXIFS(performance_data[date],performance_data[portfolio_id],performance_data[[#This Row],[portfolio_id]])</f>
        <v>45555</v>
      </c>
      <c r="N1986" s="14">
        <f xml:space="preserve"> _xlfn.MINIFS(performance_data[date],performance_data[portfolio_id],performance_data[[#This Row],[portfolio_id]])</f>
        <v>44830</v>
      </c>
      <c r="O1986" s="15">
        <f>_xlfn.MAXIFS(performance_data[portfolio_value],performance_data[portfolio_id],performance_data[[#This Row],[portfolio_id]],performance_data[date],performance_data[[#This Row],[latest_date]])</f>
        <v>139154.16</v>
      </c>
      <c r="P1986" s="15">
        <f>_xlfn.MAXIFS(performance_data[portfolio_value],performance_data[portfolio_id],performance_data[[#This Row],[portfolio_id]],performance_data[date],performance_data[[#This Row],[starting_date]])</f>
        <v>76763.039999999994</v>
      </c>
      <c r="Q1986" s="15">
        <f>performance_data[[#This Row],[latest_value]]-performance_data[[#This Row],[starting_value]]</f>
        <v>62391.12000000001</v>
      </c>
      <c r="R1986" s="15">
        <f>performance_data[[#This Row],[net_inflows]]-performance_data[[#This Row],[net_outflows]]</f>
        <v>5665.24</v>
      </c>
      <c r="S1986" s="15" t="str">
        <f>IF(performance_data[[#This Row],[net_inflows]]&gt;AVERAGE(performance_data[net_inflows]),"High","Low")</f>
        <v>Low</v>
      </c>
      <c r="T1986" s="15">
        <f>AVERAGEIF(performance_data[inflow_flag],performance_data[[#This Row],[inflow_flag]],performance_data[return_percentage])</f>
        <v>5.0457846277021572</v>
      </c>
      <c r="U1986" s="17">
        <f>IF(performance_data[[#This Row],[return_percentage]]&lt;performance_data[[#This Row],[benchmark_return]],1,0)</f>
        <v>1</v>
      </c>
      <c r="V1986" s="17">
        <f>COUNTIFS(performance_data[portfolio_id],performance_data[[#This Row],[portfolio_id]])</f>
        <v>23</v>
      </c>
      <c r="W1986" s="17">
        <f>COUNTIFS(performance_data[portfolio_id],performance_data[[#This Row],[portfolio_id]],
          performance_data[return_flag],1)</f>
        <v>12</v>
      </c>
      <c r="X1986" s="15">
        <f>performance_data[[#This Row],[underperform_flag_count]]/performance_data[[#This Row],[totalportfoliocount]]</f>
        <v>0.52173913043478259</v>
      </c>
    </row>
    <row r="1987" spans="1:24" x14ac:dyDescent="0.3">
      <c r="A1987">
        <v>4700</v>
      </c>
      <c r="B1987" s="1">
        <v>45344</v>
      </c>
      <c r="C1987">
        <v>123856.2</v>
      </c>
      <c r="D1987">
        <v>17.760000000000002</v>
      </c>
      <c r="E1987">
        <v>19.829999999999998</v>
      </c>
      <c r="F1987">
        <v>18322.580000000002</v>
      </c>
      <c r="G1987">
        <v>13738.23</v>
      </c>
      <c r="H1987" t="s">
        <v>2205</v>
      </c>
      <c r="I1987" t="s">
        <v>2206</v>
      </c>
      <c r="J1987">
        <v>2</v>
      </c>
      <c r="K1987" t="s">
        <v>2226</v>
      </c>
      <c r="L1987" t="str">
        <f>IF(performance_data[[#This Row],[return_percentage]]&gt;=performance_data[[#This Row],[benchmark_return]],"Higher","Lower")</f>
        <v>Lower</v>
      </c>
      <c r="M1987" s="14">
        <f xml:space="preserve"> _xlfn.MAXIFS(performance_data[date],performance_data[portfolio_id],performance_data[[#This Row],[portfolio_id]])</f>
        <v>45555</v>
      </c>
      <c r="N1987" s="14">
        <f xml:space="preserve"> _xlfn.MINIFS(performance_data[date],performance_data[portfolio_id],performance_data[[#This Row],[portfolio_id]])</f>
        <v>44830</v>
      </c>
      <c r="O1987" s="15">
        <f>_xlfn.MAXIFS(performance_data[portfolio_value],performance_data[portfolio_id],performance_data[[#This Row],[portfolio_id]],performance_data[date],performance_data[[#This Row],[latest_date]])</f>
        <v>139154.16</v>
      </c>
      <c r="P1987" s="15">
        <f>_xlfn.MAXIFS(performance_data[portfolio_value],performance_data[portfolio_id],performance_data[[#This Row],[portfolio_id]],performance_data[date],performance_data[[#This Row],[starting_date]])</f>
        <v>76763.039999999994</v>
      </c>
      <c r="Q1987" s="15">
        <f>performance_data[[#This Row],[latest_value]]-performance_data[[#This Row],[starting_value]]</f>
        <v>62391.12000000001</v>
      </c>
      <c r="R1987" s="15">
        <f>performance_data[[#This Row],[net_inflows]]-performance_data[[#This Row],[net_outflows]]</f>
        <v>4584.3500000000022</v>
      </c>
      <c r="S1987" s="15" t="str">
        <f>IF(performance_data[[#This Row],[net_inflows]]&gt;AVERAGE(performance_data[net_inflows]),"High","Low")</f>
        <v>High</v>
      </c>
      <c r="T1987" s="15">
        <f>AVERAGEIF(performance_data[inflow_flag],performance_data[[#This Row],[inflow_flag]],performance_data[return_percentage])</f>
        <v>4.8467905675459724</v>
      </c>
      <c r="U1987" s="17">
        <f>IF(performance_data[[#This Row],[return_percentage]]&lt;performance_data[[#This Row],[benchmark_return]],1,0)</f>
        <v>1</v>
      </c>
      <c r="V1987" s="17">
        <f>COUNTIFS(performance_data[portfolio_id],performance_data[[#This Row],[portfolio_id]])</f>
        <v>23</v>
      </c>
      <c r="W1987" s="17">
        <f>COUNTIFS(performance_data[portfolio_id],performance_data[[#This Row],[portfolio_id]],
          performance_data[return_flag],1)</f>
        <v>12</v>
      </c>
      <c r="X1987" s="15">
        <f>performance_data[[#This Row],[underperform_flag_count]]/performance_data[[#This Row],[totalportfoliocount]]</f>
        <v>0.52173913043478259</v>
      </c>
    </row>
    <row r="1988" spans="1:24" x14ac:dyDescent="0.3">
      <c r="A1988">
        <v>4700</v>
      </c>
      <c r="B1988" s="1">
        <v>44889</v>
      </c>
      <c r="C1988">
        <v>45923.73</v>
      </c>
      <c r="D1988">
        <v>-2.85</v>
      </c>
      <c r="E1988">
        <v>-3.38</v>
      </c>
      <c r="F1988">
        <v>16810.62</v>
      </c>
      <c r="G1988">
        <v>1564.62</v>
      </c>
      <c r="H1988" t="s">
        <v>2220</v>
      </c>
      <c r="I1988" t="s">
        <v>2217</v>
      </c>
      <c r="J1988">
        <v>11</v>
      </c>
      <c r="K1988" t="s">
        <v>2219</v>
      </c>
      <c r="L1988" t="str">
        <f>IF(performance_data[[#This Row],[return_percentage]]&gt;=performance_data[[#This Row],[benchmark_return]],"Higher","Lower")</f>
        <v>Higher</v>
      </c>
      <c r="M1988" s="14">
        <f xml:space="preserve"> _xlfn.MAXIFS(performance_data[date],performance_data[portfolio_id],performance_data[[#This Row],[portfolio_id]])</f>
        <v>45555</v>
      </c>
      <c r="N1988" s="14">
        <f xml:space="preserve"> _xlfn.MINIFS(performance_data[date],performance_data[portfolio_id],performance_data[[#This Row],[portfolio_id]])</f>
        <v>44830</v>
      </c>
      <c r="O1988" s="15">
        <f>_xlfn.MAXIFS(performance_data[portfolio_value],performance_data[portfolio_id],performance_data[[#This Row],[portfolio_id]],performance_data[date],performance_data[[#This Row],[latest_date]])</f>
        <v>139154.16</v>
      </c>
      <c r="P1988" s="15">
        <f>_xlfn.MAXIFS(performance_data[portfolio_value],performance_data[portfolio_id],performance_data[[#This Row],[portfolio_id]],performance_data[date],performance_data[[#This Row],[starting_date]])</f>
        <v>76763.039999999994</v>
      </c>
      <c r="Q1988" s="15">
        <f>performance_data[[#This Row],[latest_value]]-performance_data[[#This Row],[starting_value]]</f>
        <v>62391.12000000001</v>
      </c>
      <c r="R1988" s="15">
        <f>performance_data[[#This Row],[net_inflows]]-performance_data[[#This Row],[net_outflows]]</f>
        <v>15246</v>
      </c>
      <c r="S1988" s="15" t="str">
        <f>IF(performance_data[[#This Row],[net_inflows]]&gt;AVERAGE(performance_data[net_inflows]),"High","Low")</f>
        <v>High</v>
      </c>
      <c r="T1988" s="15">
        <f>AVERAGEIF(performance_data[inflow_flag],performance_data[[#This Row],[inflow_flag]],performance_data[return_percentage])</f>
        <v>4.8467905675459724</v>
      </c>
      <c r="U1988" s="17">
        <f>IF(performance_data[[#This Row],[return_percentage]]&lt;performance_data[[#This Row],[benchmark_return]],1,0)</f>
        <v>0</v>
      </c>
      <c r="V1988" s="17">
        <f>COUNTIFS(performance_data[portfolio_id],performance_data[[#This Row],[portfolio_id]])</f>
        <v>23</v>
      </c>
      <c r="W1988" s="17">
        <f>COUNTIFS(performance_data[portfolio_id],performance_data[[#This Row],[portfolio_id]],
          performance_data[return_flag],1)</f>
        <v>12</v>
      </c>
      <c r="X1988" s="15">
        <f>performance_data[[#This Row],[underperform_flag_count]]/performance_data[[#This Row],[totalportfoliocount]]</f>
        <v>0.52173913043478259</v>
      </c>
    </row>
    <row r="1989" spans="1:24" x14ac:dyDescent="0.3">
      <c r="A1989">
        <v>4700</v>
      </c>
      <c r="B1989" s="1">
        <v>45056</v>
      </c>
      <c r="C1989">
        <v>171161.59</v>
      </c>
      <c r="D1989">
        <v>9.4499999999999993</v>
      </c>
      <c r="E1989">
        <v>8.93</v>
      </c>
      <c r="F1989">
        <v>14098.33</v>
      </c>
      <c r="G1989">
        <v>1727.92</v>
      </c>
      <c r="H1989" t="s">
        <v>2213</v>
      </c>
      <c r="I1989" t="s">
        <v>2211</v>
      </c>
      <c r="J1989">
        <v>5</v>
      </c>
      <c r="K1989" t="s">
        <v>2223</v>
      </c>
      <c r="L1989" t="str">
        <f>IF(performance_data[[#This Row],[return_percentage]]&gt;=performance_data[[#This Row],[benchmark_return]],"Higher","Lower")</f>
        <v>Higher</v>
      </c>
      <c r="M1989" s="14">
        <f xml:space="preserve"> _xlfn.MAXIFS(performance_data[date],performance_data[portfolio_id],performance_data[[#This Row],[portfolio_id]])</f>
        <v>45555</v>
      </c>
      <c r="N1989" s="14">
        <f xml:space="preserve"> _xlfn.MINIFS(performance_data[date],performance_data[portfolio_id],performance_data[[#This Row],[portfolio_id]])</f>
        <v>44830</v>
      </c>
      <c r="O1989" s="15">
        <f>_xlfn.MAXIFS(performance_data[portfolio_value],performance_data[portfolio_id],performance_data[[#This Row],[portfolio_id]],performance_data[date],performance_data[[#This Row],[latest_date]])</f>
        <v>139154.16</v>
      </c>
      <c r="P1989" s="15">
        <f>_xlfn.MAXIFS(performance_data[portfolio_value],performance_data[portfolio_id],performance_data[[#This Row],[portfolio_id]],performance_data[date],performance_data[[#This Row],[starting_date]])</f>
        <v>76763.039999999994</v>
      </c>
      <c r="Q1989" s="15">
        <f>performance_data[[#This Row],[latest_value]]-performance_data[[#This Row],[starting_value]]</f>
        <v>62391.12000000001</v>
      </c>
      <c r="R1989" s="15">
        <f>performance_data[[#This Row],[net_inflows]]-performance_data[[#This Row],[net_outflows]]</f>
        <v>12370.41</v>
      </c>
      <c r="S1989" s="15" t="str">
        <f>IF(performance_data[[#This Row],[net_inflows]]&gt;AVERAGE(performance_data[net_inflows]),"High","Low")</f>
        <v>High</v>
      </c>
      <c r="T1989" s="15">
        <f>AVERAGEIF(performance_data[inflow_flag],performance_data[[#This Row],[inflow_flag]],performance_data[return_percentage])</f>
        <v>4.8467905675459724</v>
      </c>
      <c r="U1989" s="17">
        <f>IF(performance_data[[#This Row],[return_percentage]]&lt;performance_data[[#This Row],[benchmark_return]],1,0)</f>
        <v>0</v>
      </c>
      <c r="V1989" s="17">
        <f>COUNTIFS(performance_data[portfolio_id],performance_data[[#This Row],[portfolio_id]])</f>
        <v>23</v>
      </c>
      <c r="W1989" s="17">
        <f>COUNTIFS(performance_data[portfolio_id],performance_data[[#This Row],[portfolio_id]],
          performance_data[return_flag],1)</f>
        <v>12</v>
      </c>
      <c r="X1989" s="15">
        <f>performance_data[[#This Row],[underperform_flag_count]]/performance_data[[#This Row],[totalportfoliocount]]</f>
        <v>0.52173913043478259</v>
      </c>
    </row>
    <row r="1990" spans="1:24" x14ac:dyDescent="0.3">
      <c r="A1990">
        <v>4700</v>
      </c>
      <c r="B1990" s="1">
        <v>45209</v>
      </c>
      <c r="C1990">
        <v>84443.47</v>
      </c>
      <c r="D1990">
        <v>4.97</v>
      </c>
      <c r="E1990">
        <v>5.54</v>
      </c>
      <c r="F1990">
        <v>19932.95</v>
      </c>
      <c r="G1990">
        <v>9279.74</v>
      </c>
      <c r="H1990" t="s">
        <v>2213</v>
      </c>
      <c r="I1990" t="s">
        <v>2217</v>
      </c>
      <c r="J1990">
        <v>10</v>
      </c>
      <c r="K1990" t="s">
        <v>2224</v>
      </c>
      <c r="L1990" t="str">
        <f>IF(performance_data[[#This Row],[return_percentage]]&gt;=performance_data[[#This Row],[benchmark_return]],"Higher","Lower")</f>
        <v>Lower</v>
      </c>
      <c r="M1990" s="14">
        <f xml:space="preserve"> _xlfn.MAXIFS(performance_data[date],performance_data[portfolio_id],performance_data[[#This Row],[portfolio_id]])</f>
        <v>45555</v>
      </c>
      <c r="N1990" s="14">
        <f xml:space="preserve"> _xlfn.MINIFS(performance_data[date],performance_data[portfolio_id],performance_data[[#This Row],[portfolio_id]])</f>
        <v>44830</v>
      </c>
      <c r="O1990" s="15">
        <f>_xlfn.MAXIFS(performance_data[portfolio_value],performance_data[portfolio_id],performance_data[[#This Row],[portfolio_id]],performance_data[date],performance_data[[#This Row],[latest_date]])</f>
        <v>139154.16</v>
      </c>
      <c r="P1990" s="15">
        <f>_xlfn.MAXIFS(performance_data[portfolio_value],performance_data[portfolio_id],performance_data[[#This Row],[portfolio_id]],performance_data[date],performance_data[[#This Row],[starting_date]])</f>
        <v>76763.039999999994</v>
      </c>
      <c r="Q1990" s="15">
        <f>performance_data[[#This Row],[latest_value]]-performance_data[[#This Row],[starting_value]]</f>
        <v>62391.12000000001</v>
      </c>
      <c r="R1990" s="15">
        <f>performance_data[[#This Row],[net_inflows]]-performance_data[[#This Row],[net_outflows]]</f>
        <v>10653.210000000001</v>
      </c>
      <c r="S1990" s="15" t="str">
        <f>IF(performance_data[[#This Row],[net_inflows]]&gt;AVERAGE(performance_data[net_inflows]),"High","Low")</f>
        <v>High</v>
      </c>
      <c r="T1990" s="15">
        <f>AVERAGEIF(performance_data[inflow_flag],performance_data[[#This Row],[inflow_flag]],performance_data[return_percentage])</f>
        <v>4.8467905675459724</v>
      </c>
      <c r="U1990" s="17">
        <f>IF(performance_data[[#This Row],[return_percentage]]&lt;performance_data[[#This Row],[benchmark_return]],1,0)</f>
        <v>1</v>
      </c>
      <c r="V1990" s="17">
        <f>COUNTIFS(performance_data[portfolio_id],performance_data[[#This Row],[portfolio_id]])</f>
        <v>23</v>
      </c>
      <c r="W1990" s="17">
        <f>COUNTIFS(performance_data[portfolio_id],performance_data[[#This Row],[portfolio_id]],
          performance_data[return_flag],1)</f>
        <v>12</v>
      </c>
      <c r="X1990" s="15">
        <f>performance_data[[#This Row],[underperform_flag_count]]/performance_data[[#This Row],[totalportfoliocount]]</f>
        <v>0.52173913043478259</v>
      </c>
    </row>
    <row r="1991" spans="1:24" x14ac:dyDescent="0.3">
      <c r="A1991">
        <v>4700</v>
      </c>
      <c r="B1991" s="1">
        <v>45511</v>
      </c>
      <c r="C1991">
        <v>403317.74</v>
      </c>
      <c r="D1991">
        <v>19.350000000000001</v>
      </c>
      <c r="E1991">
        <v>18.71</v>
      </c>
      <c r="F1991">
        <v>4919.8900000000003</v>
      </c>
      <c r="G1991">
        <v>6671.48</v>
      </c>
      <c r="H1991" t="s">
        <v>2205</v>
      </c>
      <c r="I1991" t="s">
        <v>2209</v>
      </c>
      <c r="J1991">
        <v>8</v>
      </c>
      <c r="K1991" t="s">
        <v>2214</v>
      </c>
      <c r="L1991" t="str">
        <f>IF(performance_data[[#This Row],[return_percentage]]&gt;=performance_data[[#This Row],[benchmark_return]],"Higher","Lower")</f>
        <v>Higher</v>
      </c>
      <c r="M1991" s="14">
        <f xml:space="preserve"> _xlfn.MAXIFS(performance_data[date],performance_data[portfolio_id],performance_data[[#This Row],[portfolio_id]])</f>
        <v>45555</v>
      </c>
      <c r="N1991" s="14">
        <f xml:space="preserve"> _xlfn.MINIFS(performance_data[date],performance_data[portfolio_id],performance_data[[#This Row],[portfolio_id]])</f>
        <v>44830</v>
      </c>
      <c r="O1991" s="15">
        <f>_xlfn.MAXIFS(performance_data[portfolio_value],performance_data[portfolio_id],performance_data[[#This Row],[portfolio_id]],performance_data[date],performance_data[[#This Row],[latest_date]])</f>
        <v>139154.16</v>
      </c>
      <c r="P1991" s="15">
        <f>_xlfn.MAXIFS(performance_data[portfolio_value],performance_data[portfolio_id],performance_data[[#This Row],[portfolio_id]],performance_data[date],performance_data[[#This Row],[starting_date]])</f>
        <v>76763.039999999994</v>
      </c>
      <c r="Q1991" s="15">
        <f>performance_data[[#This Row],[latest_value]]-performance_data[[#This Row],[starting_value]]</f>
        <v>62391.12000000001</v>
      </c>
      <c r="R1991" s="15">
        <f>performance_data[[#This Row],[net_inflows]]-performance_data[[#This Row],[net_outflows]]</f>
        <v>-1751.5899999999992</v>
      </c>
      <c r="S1991" s="15" t="str">
        <f>IF(performance_data[[#This Row],[net_inflows]]&gt;AVERAGE(performance_data[net_inflows]),"High","Low")</f>
        <v>Low</v>
      </c>
      <c r="T1991" s="15">
        <f>AVERAGEIF(performance_data[inflow_flag],performance_data[[#This Row],[inflow_flag]],performance_data[return_percentage])</f>
        <v>5.0457846277021572</v>
      </c>
      <c r="U1991" s="17">
        <f>IF(performance_data[[#This Row],[return_percentage]]&lt;performance_data[[#This Row],[benchmark_return]],1,0)</f>
        <v>0</v>
      </c>
      <c r="V1991" s="17">
        <f>COUNTIFS(performance_data[portfolio_id],performance_data[[#This Row],[portfolio_id]])</f>
        <v>23</v>
      </c>
      <c r="W1991" s="17">
        <f>COUNTIFS(performance_data[portfolio_id],performance_data[[#This Row],[portfolio_id]],
          performance_data[return_flag],1)</f>
        <v>12</v>
      </c>
      <c r="X1991" s="15">
        <f>performance_data[[#This Row],[underperform_flag_count]]/performance_data[[#This Row],[totalportfoliocount]]</f>
        <v>0.52173913043478259</v>
      </c>
    </row>
    <row r="1992" spans="1:24" x14ac:dyDescent="0.3">
      <c r="A1992">
        <v>4700</v>
      </c>
      <c r="B1992" s="1">
        <v>45173</v>
      </c>
      <c r="C1992">
        <v>458505.57</v>
      </c>
      <c r="D1992">
        <v>0.04</v>
      </c>
      <c r="E1992">
        <v>0.03</v>
      </c>
      <c r="F1992">
        <v>12448.99</v>
      </c>
      <c r="G1992">
        <v>11146.05</v>
      </c>
      <c r="H1992" t="s">
        <v>2213</v>
      </c>
      <c r="I1992" t="s">
        <v>2209</v>
      </c>
      <c r="J1992">
        <v>9</v>
      </c>
      <c r="K1992" t="s">
        <v>2221</v>
      </c>
      <c r="L1992" t="str">
        <f>IF(performance_data[[#This Row],[return_percentage]]&gt;=performance_data[[#This Row],[benchmark_return]],"Higher","Lower")</f>
        <v>Higher</v>
      </c>
      <c r="M1992" s="14">
        <f xml:space="preserve"> _xlfn.MAXIFS(performance_data[date],performance_data[portfolio_id],performance_data[[#This Row],[portfolio_id]])</f>
        <v>45555</v>
      </c>
      <c r="N1992" s="14">
        <f xml:space="preserve"> _xlfn.MINIFS(performance_data[date],performance_data[portfolio_id],performance_data[[#This Row],[portfolio_id]])</f>
        <v>44830</v>
      </c>
      <c r="O1992" s="15">
        <f>_xlfn.MAXIFS(performance_data[portfolio_value],performance_data[portfolio_id],performance_data[[#This Row],[portfolio_id]],performance_data[date],performance_data[[#This Row],[latest_date]])</f>
        <v>139154.16</v>
      </c>
      <c r="P1992" s="15">
        <f>_xlfn.MAXIFS(performance_data[portfolio_value],performance_data[portfolio_id],performance_data[[#This Row],[portfolio_id]],performance_data[date],performance_data[[#This Row],[starting_date]])</f>
        <v>76763.039999999994</v>
      </c>
      <c r="Q1992" s="15">
        <f>performance_data[[#This Row],[latest_value]]-performance_data[[#This Row],[starting_value]]</f>
        <v>62391.12000000001</v>
      </c>
      <c r="R1992" s="15">
        <f>performance_data[[#This Row],[net_inflows]]-performance_data[[#This Row],[net_outflows]]</f>
        <v>1302.9400000000005</v>
      </c>
      <c r="S1992" s="15" t="str">
        <f>IF(performance_data[[#This Row],[net_inflows]]&gt;AVERAGE(performance_data[net_inflows]),"High","Low")</f>
        <v>High</v>
      </c>
      <c r="T1992" s="15">
        <f>AVERAGEIF(performance_data[inflow_flag],performance_data[[#This Row],[inflow_flag]],performance_data[return_percentage])</f>
        <v>4.8467905675459724</v>
      </c>
      <c r="U1992" s="17">
        <f>IF(performance_data[[#This Row],[return_percentage]]&lt;performance_data[[#This Row],[benchmark_return]],1,0)</f>
        <v>0</v>
      </c>
      <c r="V1992" s="17">
        <f>COUNTIFS(performance_data[portfolio_id],performance_data[[#This Row],[portfolio_id]])</f>
        <v>23</v>
      </c>
      <c r="W1992" s="17">
        <f>COUNTIFS(performance_data[portfolio_id],performance_data[[#This Row],[portfolio_id]],
          performance_data[return_flag],1)</f>
        <v>12</v>
      </c>
      <c r="X1992" s="15">
        <f>performance_data[[#This Row],[underperform_flag_count]]/performance_data[[#This Row],[totalportfoliocount]]</f>
        <v>0.52173913043478259</v>
      </c>
    </row>
    <row r="1993" spans="1:24" x14ac:dyDescent="0.3">
      <c r="A1993">
        <v>4700</v>
      </c>
      <c r="B1993" s="1">
        <v>45555</v>
      </c>
      <c r="C1993">
        <v>139154.16</v>
      </c>
      <c r="D1993">
        <v>10.69</v>
      </c>
      <c r="E1993">
        <v>10.28</v>
      </c>
      <c r="F1993">
        <v>7309.91</v>
      </c>
      <c r="G1993">
        <v>1739.43</v>
      </c>
      <c r="H1993" t="s">
        <v>2205</v>
      </c>
      <c r="I1993" t="s">
        <v>2209</v>
      </c>
      <c r="J1993">
        <v>9</v>
      </c>
      <c r="K1993" t="s">
        <v>2221</v>
      </c>
      <c r="L1993" t="str">
        <f>IF(performance_data[[#This Row],[return_percentage]]&gt;=performance_data[[#This Row],[benchmark_return]],"Higher","Lower")</f>
        <v>Higher</v>
      </c>
      <c r="M1993" s="14">
        <f xml:space="preserve"> _xlfn.MAXIFS(performance_data[date],performance_data[portfolio_id],performance_data[[#This Row],[portfolio_id]])</f>
        <v>45555</v>
      </c>
      <c r="N1993" s="14">
        <f xml:space="preserve"> _xlfn.MINIFS(performance_data[date],performance_data[portfolio_id],performance_data[[#This Row],[portfolio_id]])</f>
        <v>44830</v>
      </c>
      <c r="O1993" s="15">
        <f>_xlfn.MAXIFS(performance_data[portfolio_value],performance_data[portfolio_id],performance_data[[#This Row],[portfolio_id]],performance_data[date],performance_data[[#This Row],[latest_date]])</f>
        <v>139154.16</v>
      </c>
      <c r="P1993" s="15">
        <f>_xlfn.MAXIFS(performance_data[portfolio_value],performance_data[portfolio_id],performance_data[[#This Row],[portfolio_id]],performance_data[date],performance_data[[#This Row],[starting_date]])</f>
        <v>76763.039999999994</v>
      </c>
      <c r="Q1993" s="15">
        <f>performance_data[[#This Row],[latest_value]]-performance_data[[#This Row],[starting_value]]</f>
        <v>62391.12000000001</v>
      </c>
      <c r="R1993" s="15">
        <f>performance_data[[#This Row],[net_inflows]]-performance_data[[#This Row],[net_outflows]]</f>
        <v>5570.48</v>
      </c>
      <c r="S1993" s="15" t="str">
        <f>IF(performance_data[[#This Row],[net_inflows]]&gt;AVERAGE(performance_data[net_inflows]),"High","Low")</f>
        <v>Low</v>
      </c>
      <c r="T1993" s="15">
        <f>AVERAGEIF(performance_data[inflow_flag],performance_data[[#This Row],[inflow_flag]],performance_data[return_percentage])</f>
        <v>5.0457846277021572</v>
      </c>
      <c r="U1993" s="17">
        <f>IF(performance_data[[#This Row],[return_percentage]]&lt;performance_data[[#This Row],[benchmark_return]],1,0)</f>
        <v>0</v>
      </c>
      <c r="V1993" s="17">
        <f>COUNTIFS(performance_data[portfolio_id],performance_data[[#This Row],[portfolio_id]])</f>
        <v>23</v>
      </c>
      <c r="W1993" s="17">
        <f>COUNTIFS(performance_data[portfolio_id],performance_data[[#This Row],[portfolio_id]],
          performance_data[return_flag],1)</f>
        <v>12</v>
      </c>
      <c r="X1993" s="15">
        <f>performance_data[[#This Row],[underperform_flag_count]]/performance_data[[#This Row],[totalportfoliocount]]</f>
        <v>0.52173913043478259</v>
      </c>
    </row>
    <row r="1994" spans="1:24" x14ac:dyDescent="0.3">
      <c r="A1994">
        <v>4700</v>
      </c>
      <c r="B1994" s="1">
        <v>45486</v>
      </c>
      <c r="C1994">
        <v>53806.43</v>
      </c>
      <c r="D1994">
        <v>14.94</v>
      </c>
      <c r="E1994">
        <v>15.27</v>
      </c>
      <c r="F1994">
        <v>13220.16</v>
      </c>
      <c r="G1994">
        <v>19505.37</v>
      </c>
      <c r="H1994" t="s">
        <v>2205</v>
      </c>
      <c r="I1994" t="s">
        <v>2209</v>
      </c>
      <c r="J1994">
        <v>7</v>
      </c>
      <c r="K1994" t="s">
        <v>2210</v>
      </c>
      <c r="L1994" t="str">
        <f>IF(performance_data[[#This Row],[return_percentage]]&gt;=performance_data[[#This Row],[benchmark_return]],"Higher","Lower")</f>
        <v>Lower</v>
      </c>
      <c r="M1994" s="14">
        <f xml:space="preserve"> _xlfn.MAXIFS(performance_data[date],performance_data[portfolio_id],performance_data[[#This Row],[portfolio_id]])</f>
        <v>45555</v>
      </c>
      <c r="N1994" s="14">
        <f xml:space="preserve"> _xlfn.MINIFS(performance_data[date],performance_data[portfolio_id],performance_data[[#This Row],[portfolio_id]])</f>
        <v>44830</v>
      </c>
      <c r="O1994" s="15">
        <f>_xlfn.MAXIFS(performance_data[portfolio_value],performance_data[portfolio_id],performance_data[[#This Row],[portfolio_id]],performance_data[date],performance_data[[#This Row],[latest_date]])</f>
        <v>139154.16</v>
      </c>
      <c r="P1994" s="15">
        <f>_xlfn.MAXIFS(performance_data[portfolio_value],performance_data[portfolio_id],performance_data[[#This Row],[portfolio_id]],performance_data[date],performance_data[[#This Row],[starting_date]])</f>
        <v>76763.039999999994</v>
      </c>
      <c r="Q1994" s="15">
        <f>performance_data[[#This Row],[latest_value]]-performance_data[[#This Row],[starting_value]]</f>
        <v>62391.12000000001</v>
      </c>
      <c r="R1994" s="15">
        <f>performance_data[[#This Row],[net_inflows]]-performance_data[[#This Row],[net_outflows]]</f>
        <v>-6285.2099999999991</v>
      </c>
      <c r="S1994" s="15" t="str">
        <f>IF(performance_data[[#This Row],[net_inflows]]&gt;AVERAGE(performance_data[net_inflows]),"High","Low")</f>
        <v>High</v>
      </c>
      <c r="T1994" s="15">
        <f>AVERAGEIF(performance_data[inflow_flag],performance_data[[#This Row],[inflow_flag]],performance_data[return_percentage])</f>
        <v>4.8467905675459724</v>
      </c>
      <c r="U1994" s="17">
        <f>IF(performance_data[[#This Row],[return_percentage]]&lt;performance_data[[#This Row],[benchmark_return]],1,0)</f>
        <v>1</v>
      </c>
      <c r="V1994" s="17">
        <f>COUNTIFS(performance_data[portfolio_id],performance_data[[#This Row],[portfolio_id]])</f>
        <v>23</v>
      </c>
      <c r="W1994" s="17">
        <f>COUNTIFS(performance_data[portfolio_id],performance_data[[#This Row],[portfolio_id]],
          performance_data[return_flag],1)</f>
        <v>12</v>
      </c>
      <c r="X1994" s="15">
        <f>performance_data[[#This Row],[underperform_flag_count]]/performance_data[[#This Row],[totalportfoliocount]]</f>
        <v>0.52173913043478259</v>
      </c>
    </row>
    <row r="1995" spans="1:24" x14ac:dyDescent="0.3">
      <c r="A1995">
        <v>4700</v>
      </c>
      <c r="B1995" s="1">
        <v>44841</v>
      </c>
      <c r="C1995">
        <v>390368.07</v>
      </c>
      <c r="D1995">
        <v>11.68</v>
      </c>
      <c r="E1995">
        <v>10.11</v>
      </c>
      <c r="F1995">
        <v>6198.74</v>
      </c>
      <c r="G1995">
        <v>3814.37</v>
      </c>
      <c r="H1995" t="s">
        <v>2220</v>
      </c>
      <c r="I1995" t="s">
        <v>2217</v>
      </c>
      <c r="J1995">
        <v>10</v>
      </c>
      <c r="K1995" t="s">
        <v>2224</v>
      </c>
      <c r="L1995" t="str">
        <f>IF(performance_data[[#This Row],[return_percentage]]&gt;=performance_data[[#This Row],[benchmark_return]],"Higher","Lower")</f>
        <v>Higher</v>
      </c>
      <c r="M1995" s="14">
        <f xml:space="preserve"> _xlfn.MAXIFS(performance_data[date],performance_data[portfolio_id],performance_data[[#This Row],[portfolio_id]])</f>
        <v>45555</v>
      </c>
      <c r="N1995" s="14">
        <f xml:space="preserve"> _xlfn.MINIFS(performance_data[date],performance_data[portfolio_id],performance_data[[#This Row],[portfolio_id]])</f>
        <v>44830</v>
      </c>
      <c r="O1995" s="15">
        <f>_xlfn.MAXIFS(performance_data[portfolio_value],performance_data[portfolio_id],performance_data[[#This Row],[portfolio_id]],performance_data[date],performance_data[[#This Row],[latest_date]])</f>
        <v>139154.16</v>
      </c>
      <c r="P1995" s="15">
        <f>_xlfn.MAXIFS(performance_data[portfolio_value],performance_data[portfolio_id],performance_data[[#This Row],[portfolio_id]],performance_data[date],performance_data[[#This Row],[starting_date]])</f>
        <v>76763.039999999994</v>
      </c>
      <c r="Q1995" s="15">
        <f>performance_data[[#This Row],[latest_value]]-performance_data[[#This Row],[starting_value]]</f>
        <v>62391.12000000001</v>
      </c>
      <c r="R1995" s="15">
        <f>performance_data[[#This Row],[net_inflows]]-performance_data[[#This Row],[net_outflows]]</f>
        <v>2384.37</v>
      </c>
      <c r="S1995" s="15" t="str">
        <f>IF(performance_data[[#This Row],[net_inflows]]&gt;AVERAGE(performance_data[net_inflows]),"High","Low")</f>
        <v>Low</v>
      </c>
      <c r="T1995" s="15">
        <f>AVERAGEIF(performance_data[inflow_flag],performance_data[[#This Row],[inflow_flag]],performance_data[return_percentage])</f>
        <v>5.0457846277021572</v>
      </c>
      <c r="U1995" s="17">
        <f>IF(performance_data[[#This Row],[return_percentage]]&lt;performance_data[[#This Row],[benchmark_return]],1,0)</f>
        <v>0</v>
      </c>
      <c r="V1995" s="17">
        <f>COUNTIFS(performance_data[portfolio_id],performance_data[[#This Row],[portfolio_id]])</f>
        <v>23</v>
      </c>
      <c r="W1995" s="17">
        <f>COUNTIFS(performance_data[portfolio_id],performance_data[[#This Row],[portfolio_id]],
          performance_data[return_flag],1)</f>
        <v>12</v>
      </c>
      <c r="X1995" s="15">
        <f>performance_data[[#This Row],[underperform_flag_count]]/performance_data[[#This Row],[totalportfoliocount]]</f>
        <v>0.52173913043478259</v>
      </c>
    </row>
    <row r="1996" spans="1:24" x14ac:dyDescent="0.3">
      <c r="A1996">
        <v>4700</v>
      </c>
      <c r="B1996" s="1">
        <v>45329</v>
      </c>
      <c r="C1996">
        <v>244039.64</v>
      </c>
      <c r="D1996">
        <v>17.100000000000001</v>
      </c>
      <c r="E1996">
        <v>19.46</v>
      </c>
      <c r="F1996">
        <v>7051.9</v>
      </c>
      <c r="G1996">
        <v>12190.79</v>
      </c>
      <c r="H1996" t="s">
        <v>2205</v>
      </c>
      <c r="I1996" t="s">
        <v>2206</v>
      </c>
      <c r="J1996">
        <v>2</v>
      </c>
      <c r="K1996" t="s">
        <v>2226</v>
      </c>
      <c r="L1996" t="str">
        <f>IF(performance_data[[#This Row],[return_percentage]]&gt;=performance_data[[#This Row],[benchmark_return]],"Higher","Lower")</f>
        <v>Lower</v>
      </c>
      <c r="M1996" s="14">
        <f xml:space="preserve"> _xlfn.MAXIFS(performance_data[date],performance_data[portfolio_id],performance_data[[#This Row],[portfolio_id]])</f>
        <v>45555</v>
      </c>
      <c r="N1996" s="14">
        <f xml:space="preserve"> _xlfn.MINIFS(performance_data[date],performance_data[portfolio_id],performance_data[[#This Row],[portfolio_id]])</f>
        <v>44830</v>
      </c>
      <c r="O1996" s="15">
        <f>_xlfn.MAXIFS(performance_data[portfolio_value],performance_data[portfolio_id],performance_data[[#This Row],[portfolio_id]],performance_data[date],performance_data[[#This Row],[latest_date]])</f>
        <v>139154.16</v>
      </c>
      <c r="P1996" s="15">
        <f>_xlfn.MAXIFS(performance_data[portfolio_value],performance_data[portfolio_id],performance_data[[#This Row],[portfolio_id]],performance_data[date],performance_data[[#This Row],[starting_date]])</f>
        <v>76763.039999999994</v>
      </c>
      <c r="Q1996" s="15">
        <f>performance_data[[#This Row],[latest_value]]-performance_data[[#This Row],[starting_value]]</f>
        <v>62391.12000000001</v>
      </c>
      <c r="R1996" s="15">
        <f>performance_data[[#This Row],[net_inflows]]-performance_data[[#This Row],[net_outflows]]</f>
        <v>-5138.8900000000012</v>
      </c>
      <c r="S1996" s="15" t="str">
        <f>IF(performance_data[[#This Row],[net_inflows]]&gt;AVERAGE(performance_data[net_inflows]),"High","Low")</f>
        <v>Low</v>
      </c>
      <c r="T1996" s="15">
        <f>AVERAGEIF(performance_data[inflow_flag],performance_data[[#This Row],[inflow_flag]],performance_data[return_percentage])</f>
        <v>5.0457846277021572</v>
      </c>
      <c r="U1996" s="17">
        <f>IF(performance_data[[#This Row],[return_percentage]]&lt;performance_data[[#This Row],[benchmark_return]],1,0)</f>
        <v>1</v>
      </c>
      <c r="V1996" s="17">
        <f>COUNTIFS(performance_data[portfolio_id],performance_data[[#This Row],[portfolio_id]])</f>
        <v>23</v>
      </c>
      <c r="W1996" s="17">
        <f>COUNTIFS(performance_data[portfolio_id],performance_data[[#This Row],[portfolio_id]],
          performance_data[return_flag],1)</f>
        <v>12</v>
      </c>
      <c r="X1996" s="15">
        <f>performance_data[[#This Row],[underperform_flag_count]]/performance_data[[#This Row],[totalportfoliocount]]</f>
        <v>0.52173913043478259</v>
      </c>
    </row>
    <row r="1997" spans="1:24" x14ac:dyDescent="0.3">
      <c r="A1997">
        <v>4700</v>
      </c>
      <c r="B1997" s="1">
        <v>45236</v>
      </c>
      <c r="C1997">
        <v>41320.639999999999</v>
      </c>
      <c r="D1997">
        <v>1.81</v>
      </c>
      <c r="E1997">
        <v>1.99</v>
      </c>
      <c r="F1997">
        <v>1566.81</v>
      </c>
      <c r="G1997">
        <v>17267.759999999998</v>
      </c>
      <c r="H1997" t="s">
        <v>2213</v>
      </c>
      <c r="I1997" t="s">
        <v>2217</v>
      </c>
      <c r="J1997">
        <v>11</v>
      </c>
      <c r="K1997" t="s">
        <v>2219</v>
      </c>
      <c r="L1997" t="str">
        <f>IF(performance_data[[#This Row],[return_percentage]]&gt;=performance_data[[#This Row],[benchmark_return]],"Higher","Lower")</f>
        <v>Lower</v>
      </c>
      <c r="M1997" s="14">
        <f xml:space="preserve"> _xlfn.MAXIFS(performance_data[date],performance_data[portfolio_id],performance_data[[#This Row],[portfolio_id]])</f>
        <v>45555</v>
      </c>
      <c r="N1997" s="14">
        <f xml:space="preserve"> _xlfn.MINIFS(performance_data[date],performance_data[portfolio_id],performance_data[[#This Row],[portfolio_id]])</f>
        <v>44830</v>
      </c>
      <c r="O1997" s="15">
        <f>_xlfn.MAXIFS(performance_data[portfolio_value],performance_data[portfolio_id],performance_data[[#This Row],[portfolio_id]],performance_data[date],performance_data[[#This Row],[latest_date]])</f>
        <v>139154.16</v>
      </c>
      <c r="P1997" s="15">
        <f>_xlfn.MAXIFS(performance_data[portfolio_value],performance_data[portfolio_id],performance_data[[#This Row],[portfolio_id]],performance_data[date],performance_data[[#This Row],[starting_date]])</f>
        <v>76763.039999999994</v>
      </c>
      <c r="Q1997" s="15">
        <f>performance_data[[#This Row],[latest_value]]-performance_data[[#This Row],[starting_value]]</f>
        <v>62391.12000000001</v>
      </c>
      <c r="R1997" s="15">
        <f>performance_data[[#This Row],[net_inflows]]-performance_data[[#This Row],[net_outflows]]</f>
        <v>-15700.949999999999</v>
      </c>
      <c r="S1997" s="15" t="str">
        <f>IF(performance_data[[#This Row],[net_inflows]]&gt;AVERAGE(performance_data[net_inflows]),"High","Low")</f>
        <v>Low</v>
      </c>
      <c r="T1997" s="15">
        <f>AVERAGEIF(performance_data[inflow_flag],performance_data[[#This Row],[inflow_flag]],performance_data[return_percentage])</f>
        <v>5.0457846277021572</v>
      </c>
      <c r="U1997" s="17">
        <f>IF(performance_data[[#This Row],[return_percentage]]&lt;performance_data[[#This Row],[benchmark_return]],1,0)</f>
        <v>1</v>
      </c>
      <c r="V1997" s="17">
        <f>COUNTIFS(performance_data[portfolio_id],performance_data[[#This Row],[portfolio_id]])</f>
        <v>23</v>
      </c>
      <c r="W1997" s="17">
        <f>COUNTIFS(performance_data[portfolio_id],performance_data[[#This Row],[portfolio_id]],
          performance_data[return_flag],1)</f>
        <v>12</v>
      </c>
      <c r="X1997" s="15">
        <f>performance_data[[#This Row],[underperform_flag_count]]/performance_data[[#This Row],[totalportfoliocount]]</f>
        <v>0.52173913043478259</v>
      </c>
    </row>
    <row r="1998" spans="1:24" x14ac:dyDescent="0.3">
      <c r="A1998">
        <v>4700</v>
      </c>
      <c r="B1998" s="1">
        <v>45398</v>
      </c>
      <c r="C1998">
        <v>182022.36</v>
      </c>
      <c r="D1998">
        <v>0.89</v>
      </c>
      <c r="E1998">
        <v>0.83</v>
      </c>
      <c r="F1998">
        <v>19998.48</v>
      </c>
      <c r="G1998">
        <v>14214.47</v>
      </c>
      <c r="H1998" t="s">
        <v>2205</v>
      </c>
      <c r="I1998" t="s">
        <v>2211</v>
      </c>
      <c r="J1998">
        <v>4</v>
      </c>
      <c r="K1998" t="s">
        <v>2216</v>
      </c>
      <c r="L1998" t="str">
        <f>IF(performance_data[[#This Row],[return_percentage]]&gt;=performance_data[[#This Row],[benchmark_return]],"Higher","Lower")</f>
        <v>Higher</v>
      </c>
      <c r="M1998" s="14">
        <f xml:space="preserve"> _xlfn.MAXIFS(performance_data[date],performance_data[portfolio_id],performance_data[[#This Row],[portfolio_id]])</f>
        <v>45555</v>
      </c>
      <c r="N1998" s="14">
        <f xml:space="preserve"> _xlfn.MINIFS(performance_data[date],performance_data[portfolio_id],performance_data[[#This Row],[portfolio_id]])</f>
        <v>44830</v>
      </c>
      <c r="O1998" s="15">
        <f>_xlfn.MAXIFS(performance_data[portfolio_value],performance_data[portfolio_id],performance_data[[#This Row],[portfolio_id]],performance_data[date],performance_data[[#This Row],[latest_date]])</f>
        <v>139154.16</v>
      </c>
      <c r="P1998" s="15">
        <f>_xlfn.MAXIFS(performance_data[portfolio_value],performance_data[portfolio_id],performance_data[[#This Row],[portfolio_id]],performance_data[date],performance_data[[#This Row],[starting_date]])</f>
        <v>76763.039999999994</v>
      </c>
      <c r="Q1998" s="15">
        <f>performance_data[[#This Row],[latest_value]]-performance_data[[#This Row],[starting_value]]</f>
        <v>62391.12000000001</v>
      </c>
      <c r="R1998" s="15">
        <f>performance_data[[#This Row],[net_inflows]]-performance_data[[#This Row],[net_outflows]]</f>
        <v>5784.01</v>
      </c>
      <c r="S1998" s="15" t="str">
        <f>IF(performance_data[[#This Row],[net_inflows]]&gt;AVERAGE(performance_data[net_inflows]),"High","Low")</f>
        <v>High</v>
      </c>
      <c r="T1998" s="15">
        <f>AVERAGEIF(performance_data[inflow_flag],performance_data[[#This Row],[inflow_flag]],performance_data[return_percentage])</f>
        <v>4.8467905675459724</v>
      </c>
      <c r="U1998" s="17">
        <f>IF(performance_data[[#This Row],[return_percentage]]&lt;performance_data[[#This Row],[benchmark_return]],1,0)</f>
        <v>0</v>
      </c>
      <c r="V1998" s="17">
        <f>COUNTIFS(performance_data[portfolio_id],performance_data[[#This Row],[portfolio_id]])</f>
        <v>23</v>
      </c>
      <c r="W1998" s="17">
        <f>COUNTIFS(performance_data[portfolio_id],performance_data[[#This Row],[portfolio_id]],
          performance_data[return_flag],1)</f>
        <v>12</v>
      </c>
      <c r="X1998" s="15">
        <f>performance_data[[#This Row],[underperform_flag_count]]/performance_data[[#This Row],[totalportfoliocount]]</f>
        <v>0.52173913043478259</v>
      </c>
    </row>
    <row r="1999" spans="1:24" x14ac:dyDescent="0.3">
      <c r="A1999">
        <v>4700</v>
      </c>
      <c r="B1999" s="1">
        <v>45268</v>
      </c>
      <c r="C1999">
        <v>452729.14</v>
      </c>
      <c r="D1999">
        <v>-7.63</v>
      </c>
      <c r="E1999">
        <v>-6.99</v>
      </c>
      <c r="F1999">
        <v>11217.51</v>
      </c>
      <c r="G1999">
        <v>16068.11</v>
      </c>
      <c r="H1999" t="s">
        <v>2213</v>
      </c>
      <c r="I1999" t="s">
        <v>2217</v>
      </c>
      <c r="J1999">
        <v>12</v>
      </c>
      <c r="K1999" t="s">
        <v>2218</v>
      </c>
      <c r="L1999" t="str">
        <f>IF(performance_data[[#This Row],[return_percentage]]&gt;=performance_data[[#This Row],[benchmark_return]],"Higher","Lower")</f>
        <v>Lower</v>
      </c>
      <c r="M1999" s="14">
        <f xml:space="preserve"> _xlfn.MAXIFS(performance_data[date],performance_data[portfolio_id],performance_data[[#This Row],[portfolio_id]])</f>
        <v>45555</v>
      </c>
      <c r="N1999" s="14">
        <f xml:space="preserve"> _xlfn.MINIFS(performance_data[date],performance_data[portfolio_id],performance_data[[#This Row],[portfolio_id]])</f>
        <v>44830</v>
      </c>
      <c r="O1999" s="15">
        <f>_xlfn.MAXIFS(performance_data[portfolio_value],performance_data[portfolio_id],performance_data[[#This Row],[portfolio_id]],performance_data[date],performance_data[[#This Row],[latest_date]])</f>
        <v>139154.16</v>
      </c>
      <c r="P1999" s="15">
        <f>_xlfn.MAXIFS(performance_data[portfolio_value],performance_data[portfolio_id],performance_data[[#This Row],[portfolio_id]],performance_data[date],performance_data[[#This Row],[starting_date]])</f>
        <v>76763.039999999994</v>
      </c>
      <c r="Q1999" s="15">
        <f>performance_data[[#This Row],[latest_value]]-performance_data[[#This Row],[starting_value]]</f>
        <v>62391.12000000001</v>
      </c>
      <c r="R1999" s="15">
        <f>performance_data[[#This Row],[net_inflows]]-performance_data[[#This Row],[net_outflows]]</f>
        <v>-4850.6000000000004</v>
      </c>
      <c r="S1999" s="15" t="str">
        <f>IF(performance_data[[#This Row],[net_inflows]]&gt;AVERAGE(performance_data[net_inflows]),"High","Low")</f>
        <v>High</v>
      </c>
      <c r="T1999" s="15">
        <f>AVERAGEIF(performance_data[inflow_flag],performance_data[[#This Row],[inflow_flag]],performance_data[return_percentage])</f>
        <v>4.8467905675459724</v>
      </c>
      <c r="U1999" s="17">
        <f>IF(performance_data[[#This Row],[return_percentage]]&lt;performance_data[[#This Row],[benchmark_return]],1,0)</f>
        <v>1</v>
      </c>
      <c r="V1999" s="17">
        <f>COUNTIFS(performance_data[portfolio_id],performance_data[[#This Row],[portfolio_id]])</f>
        <v>23</v>
      </c>
      <c r="W1999" s="17">
        <f>COUNTIFS(performance_data[portfolio_id],performance_data[[#This Row],[portfolio_id]],
          performance_data[return_flag],1)</f>
        <v>12</v>
      </c>
      <c r="X1999" s="15">
        <f>performance_data[[#This Row],[underperform_flag_count]]/performance_data[[#This Row],[totalportfoliocount]]</f>
        <v>0.52173913043478259</v>
      </c>
    </row>
    <row r="2000" spans="1:24" x14ac:dyDescent="0.3">
      <c r="A2000">
        <v>4700</v>
      </c>
      <c r="B2000" s="1">
        <v>44966</v>
      </c>
      <c r="C2000">
        <v>350390.35</v>
      </c>
      <c r="D2000">
        <v>11.34</v>
      </c>
      <c r="E2000">
        <v>11.19</v>
      </c>
      <c r="F2000">
        <v>14825.16</v>
      </c>
      <c r="G2000">
        <v>12670.87</v>
      </c>
      <c r="H2000" t="s">
        <v>2213</v>
      </c>
      <c r="I2000" t="s">
        <v>2206</v>
      </c>
      <c r="J2000">
        <v>2</v>
      </c>
      <c r="K2000" t="s">
        <v>2226</v>
      </c>
      <c r="L2000" t="str">
        <f>IF(performance_data[[#This Row],[return_percentage]]&gt;=performance_data[[#This Row],[benchmark_return]],"Higher","Lower")</f>
        <v>Higher</v>
      </c>
      <c r="M2000" s="14">
        <f xml:space="preserve"> _xlfn.MAXIFS(performance_data[date],performance_data[portfolio_id],performance_data[[#This Row],[portfolio_id]])</f>
        <v>45555</v>
      </c>
      <c r="N2000" s="14">
        <f xml:space="preserve"> _xlfn.MINIFS(performance_data[date],performance_data[portfolio_id],performance_data[[#This Row],[portfolio_id]])</f>
        <v>44830</v>
      </c>
      <c r="O2000" s="15">
        <f>_xlfn.MAXIFS(performance_data[portfolio_value],performance_data[portfolio_id],performance_data[[#This Row],[portfolio_id]],performance_data[date],performance_data[[#This Row],[latest_date]])</f>
        <v>139154.16</v>
      </c>
      <c r="P2000" s="15">
        <f>_xlfn.MAXIFS(performance_data[portfolio_value],performance_data[portfolio_id],performance_data[[#This Row],[portfolio_id]],performance_data[date],performance_data[[#This Row],[starting_date]])</f>
        <v>76763.039999999994</v>
      </c>
      <c r="Q2000" s="15">
        <f>performance_data[[#This Row],[latest_value]]-performance_data[[#This Row],[starting_value]]</f>
        <v>62391.12000000001</v>
      </c>
      <c r="R2000" s="15">
        <f>performance_data[[#This Row],[net_inflows]]-performance_data[[#This Row],[net_outflows]]</f>
        <v>2154.2899999999991</v>
      </c>
      <c r="S2000" s="15" t="str">
        <f>IF(performance_data[[#This Row],[net_inflows]]&gt;AVERAGE(performance_data[net_inflows]),"High","Low")</f>
        <v>High</v>
      </c>
      <c r="T2000" s="15">
        <f>AVERAGEIF(performance_data[inflow_flag],performance_data[[#This Row],[inflow_flag]],performance_data[return_percentage])</f>
        <v>4.8467905675459724</v>
      </c>
      <c r="U2000" s="17">
        <f>IF(performance_data[[#This Row],[return_percentage]]&lt;performance_data[[#This Row],[benchmark_return]],1,0)</f>
        <v>0</v>
      </c>
      <c r="V2000" s="17">
        <f>COUNTIFS(performance_data[portfolio_id],performance_data[[#This Row],[portfolio_id]])</f>
        <v>23</v>
      </c>
      <c r="W2000" s="17">
        <f>COUNTIFS(performance_data[portfolio_id],performance_data[[#This Row],[portfolio_id]],
          performance_data[return_flag],1)</f>
        <v>12</v>
      </c>
      <c r="X2000" s="15">
        <f>performance_data[[#This Row],[underperform_flag_count]]/performance_data[[#This Row],[totalportfoliocount]]</f>
        <v>0.52173913043478259</v>
      </c>
    </row>
    <row r="2001" spans="1:24" x14ac:dyDescent="0.3">
      <c r="A2001">
        <v>4700</v>
      </c>
      <c r="B2001" s="1">
        <v>45055</v>
      </c>
      <c r="C2001">
        <v>221153.37</v>
      </c>
      <c r="D2001">
        <v>13.58</v>
      </c>
      <c r="E2001">
        <v>12.57</v>
      </c>
      <c r="F2001">
        <v>2557.37</v>
      </c>
      <c r="G2001">
        <v>19178.11</v>
      </c>
      <c r="H2001" t="s">
        <v>2213</v>
      </c>
      <c r="I2001" t="s">
        <v>2211</v>
      </c>
      <c r="J2001">
        <v>5</v>
      </c>
      <c r="K2001" t="s">
        <v>2223</v>
      </c>
      <c r="L2001" t="str">
        <f>IF(performance_data[[#This Row],[return_percentage]]&gt;=performance_data[[#This Row],[benchmark_return]],"Higher","Lower")</f>
        <v>Higher</v>
      </c>
      <c r="M2001" s="14">
        <f xml:space="preserve"> _xlfn.MAXIFS(performance_data[date],performance_data[portfolio_id],performance_data[[#This Row],[portfolio_id]])</f>
        <v>45555</v>
      </c>
      <c r="N2001" s="14">
        <f xml:space="preserve"> _xlfn.MINIFS(performance_data[date],performance_data[portfolio_id],performance_data[[#This Row],[portfolio_id]])</f>
        <v>44830</v>
      </c>
      <c r="O2001" s="15">
        <f>_xlfn.MAXIFS(performance_data[portfolio_value],performance_data[portfolio_id],performance_data[[#This Row],[portfolio_id]],performance_data[date],performance_data[[#This Row],[latest_date]])</f>
        <v>139154.16</v>
      </c>
      <c r="P2001" s="15">
        <f>_xlfn.MAXIFS(performance_data[portfolio_value],performance_data[portfolio_id],performance_data[[#This Row],[portfolio_id]],performance_data[date],performance_data[[#This Row],[starting_date]])</f>
        <v>76763.039999999994</v>
      </c>
      <c r="Q2001" s="15">
        <f>performance_data[[#This Row],[latest_value]]-performance_data[[#This Row],[starting_value]]</f>
        <v>62391.12000000001</v>
      </c>
      <c r="R2001" s="15">
        <f>performance_data[[#This Row],[net_inflows]]-performance_data[[#This Row],[net_outflows]]</f>
        <v>-16620.740000000002</v>
      </c>
      <c r="S2001" s="15" t="str">
        <f>IF(performance_data[[#This Row],[net_inflows]]&gt;AVERAGE(performance_data[net_inflows]),"High","Low")</f>
        <v>Low</v>
      </c>
      <c r="T2001" s="15">
        <f>AVERAGEIF(performance_data[inflow_flag],performance_data[[#This Row],[inflow_flag]],performance_data[return_percentage])</f>
        <v>5.0457846277021572</v>
      </c>
      <c r="U2001" s="17">
        <f>IF(performance_data[[#This Row],[return_percentage]]&lt;performance_data[[#This Row],[benchmark_return]],1,0)</f>
        <v>0</v>
      </c>
      <c r="V2001" s="17">
        <f>COUNTIFS(performance_data[portfolio_id],performance_data[[#This Row],[portfolio_id]])</f>
        <v>23</v>
      </c>
      <c r="W2001" s="17">
        <f>COUNTIFS(performance_data[portfolio_id],performance_data[[#This Row],[portfolio_id]],
          performance_data[return_flag],1)</f>
        <v>12</v>
      </c>
      <c r="X2001" s="15">
        <f>performance_data[[#This Row],[underperform_flag_count]]/performance_data[[#This Row],[totalportfoliocount]]</f>
        <v>0.52173913043478259</v>
      </c>
    </row>
    <row r="2002" spans="1:24" x14ac:dyDescent="0.3">
      <c r="A2002">
        <v>4700</v>
      </c>
      <c r="B2002" s="1">
        <v>45250</v>
      </c>
      <c r="C2002">
        <v>476911.49</v>
      </c>
      <c r="D2002">
        <v>-8.1</v>
      </c>
      <c r="E2002">
        <v>-6.97</v>
      </c>
      <c r="F2002">
        <v>19108.53</v>
      </c>
      <c r="G2002">
        <v>5035.59</v>
      </c>
      <c r="H2002" t="s">
        <v>2213</v>
      </c>
      <c r="I2002" t="s">
        <v>2217</v>
      </c>
      <c r="J2002">
        <v>11</v>
      </c>
      <c r="K2002" t="s">
        <v>2219</v>
      </c>
      <c r="L2002" t="str">
        <f>IF(performance_data[[#This Row],[return_percentage]]&gt;=performance_data[[#This Row],[benchmark_return]],"Higher","Lower")</f>
        <v>Lower</v>
      </c>
      <c r="M2002" s="14">
        <f xml:space="preserve"> _xlfn.MAXIFS(performance_data[date],performance_data[portfolio_id],performance_data[[#This Row],[portfolio_id]])</f>
        <v>45555</v>
      </c>
      <c r="N2002" s="14">
        <f xml:space="preserve"> _xlfn.MINIFS(performance_data[date],performance_data[portfolio_id],performance_data[[#This Row],[portfolio_id]])</f>
        <v>44830</v>
      </c>
      <c r="O2002" s="15">
        <f>_xlfn.MAXIFS(performance_data[portfolio_value],performance_data[portfolio_id],performance_data[[#This Row],[portfolio_id]],performance_data[date],performance_data[[#This Row],[latest_date]])</f>
        <v>139154.16</v>
      </c>
      <c r="P2002" s="15">
        <f>_xlfn.MAXIFS(performance_data[portfolio_value],performance_data[portfolio_id],performance_data[[#This Row],[portfolio_id]],performance_data[date],performance_data[[#This Row],[starting_date]])</f>
        <v>76763.039999999994</v>
      </c>
      <c r="Q2002" s="15">
        <f>performance_data[[#This Row],[latest_value]]-performance_data[[#This Row],[starting_value]]</f>
        <v>62391.12000000001</v>
      </c>
      <c r="R2002" s="15">
        <f>performance_data[[#This Row],[net_inflows]]-performance_data[[#This Row],[net_outflows]]</f>
        <v>14072.939999999999</v>
      </c>
      <c r="S2002" s="15" t="str">
        <f>IF(performance_data[[#This Row],[net_inflows]]&gt;AVERAGE(performance_data[net_inflows]),"High","Low")</f>
        <v>High</v>
      </c>
      <c r="T2002" s="15">
        <f>AVERAGEIF(performance_data[inflow_flag],performance_data[[#This Row],[inflow_flag]],performance_data[return_percentage])</f>
        <v>4.8467905675459724</v>
      </c>
      <c r="U2002" s="17">
        <f>IF(performance_data[[#This Row],[return_percentage]]&lt;performance_data[[#This Row],[benchmark_return]],1,0)</f>
        <v>1</v>
      </c>
      <c r="V2002" s="17">
        <f>COUNTIFS(performance_data[portfolio_id],performance_data[[#This Row],[portfolio_id]])</f>
        <v>23</v>
      </c>
      <c r="W2002" s="17">
        <f>COUNTIFS(performance_data[portfolio_id],performance_data[[#This Row],[portfolio_id]],
          performance_data[return_flag],1)</f>
        <v>12</v>
      </c>
      <c r="X2002" s="15">
        <f>performance_data[[#This Row],[underperform_flag_count]]/performance_data[[#This Row],[totalportfoliocount]]</f>
        <v>0.52173913043478259</v>
      </c>
    </row>
    <row r="2003" spans="1:24" x14ac:dyDescent="0.3">
      <c r="A2003">
        <v>4700</v>
      </c>
      <c r="B2003" s="1">
        <v>44830</v>
      </c>
      <c r="C2003">
        <v>76763.039999999994</v>
      </c>
      <c r="D2003">
        <v>16.14</v>
      </c>
      <c r="E2003">
        <v>16.600000000000001</v>
      </c>
      <c r="F2003">
        <v>14036.96</v>
      </c>
      <c r="G2003">
        <v>2832.74</v>
      </c>
      <c r="H2003" t="s">
        <v>2220</v>
      </c>
      <c r="I2003" t="s">
        <v>2209</v>
      </c>
      <c r="J2003">
        <v>9</v>
      </c>
      <c r="K2003" t="s">
        <v>2221</v>
      </c>
      <c r="L2003" t="str">
        <f>IF(performance_data[[#This Row],[return_percentage]]&gt;=performance_data[[#This Row],[benchmark_return]],"Higher","Lower")</f>
        <v>Lower</v>
      </c>
      <c r="M2003" s="14">
        <f xml:space="preserve"> _xlfn.MAXIFS(performance_data[date],performance_data[portfolio_id],performance_data[[#This Row],[portfolio_id]])</f>
        <v>45555</v>
      </c>
      <c r="N2003" s="14">
        <f xml:space="preserve"> _xlfn.MINIFS(performance_data[date],performance_data[portfolio_id],performance_data[[#This Row],[portfolio_id]])</f>
        <v>44830</v>
      </c>
      <c r="O2003" s="15">
        <f>_xlfn.MAXIFS(performance_data[portfolio_value],performance_data[portfolio_id],performance_data[[#This Row],[portfolio_id]],performance_data[date],performance_data[[#This Row],[latest_date]])</f>
        <v>139154.16</v>
      </c>
      <c r="P2003" s="15">
        <f>_xlfn.MAXIFS(performance_data[portfolio_value],performance_data[portfolio_id],performance_data[[#This Row],[portfolio_id]],performance_data[date],performance_data[[#This Row],[starting_date]])</f>
        <v>76763.039999999994</v>
      </c>
      <c r="Q2003" s="15">
        <f>performance_data[[#This Row],[latest_value]]-performance_data[[#This Row],[starting_value]]</f>
        <v>62391.12000000001</v>
      </c>
      <c r="R2003" s="15">
        <f>performance_data[[#This Row],[net_inflows]]-performance_data[[#This Row],[net_outflows]]</f>
        <v>11204.22</v>
      </c>
      <c r="S2003" s="15" t="str">
        <f>IF(performance_data[[#This Row],[net_inflows]]&gt;AVERAGE(performance_data[net_inflows]),"High","Low")</f>
        <v>High</v>
      </c>
      <c r="T2003" s="15">
        <f>AVERAGEIF(performance_data[inflow_flag],performance_data[[#This Row],[inflow_flag]],performance_data[return_percentage])</f>
        <v>4.8467905675459724</v>
      </c>
      <c r="U2003" s="17">
        <f>IF(performance_data[[#This Row],[return_percentage]]&lt;performance_data[[#This Row],[benchmark_return]],1,0)</f>
        <v>1</v>
      </c>
      <c r="V2003" s="17">
        <f>COUNTIFS(performance_data[portfolio_id],performance_data[[#This Row],[portfolio_id]])</f>
        <v>23</v>
      </c>
      <c r="W2003" s="17">
        <f>COUNTIFS(performance_data[portfolio_id],performance_data[[#This Row],[portfolio_id]],
          performance_data[return_flag],1)</f>
        <v>12</v>
      </c>
      <c r="X2003" s="15">
        <f>performance_data[[#This Row],[underperform_flag_count]]/performance_data[[#This Row],[totalportfoliocount]]</f>
        <v>0.52173913043478259</v>
      </c>
    </row>
    <row r="2004" spans="1:24" x14ac:dyDescent="0.3">
      <c r="A2004">
        <v>4705</v>
      </c>
      <c r="B2004" s="1">
        <v>45276</v>
      </c>
      <c r="C2004">
        <v>406193.74</v>
      </c>
      <c r="D2004">
        <v>-3.04</v>
      </c>
      <c r="E2004">
        <v>-2.83</v>
      </c>
      <c r="F2004">
        <v>4541.24</v>
      </c>
      <c r="G2004">
        <v>7227.35</v>
      </c>
      <c r="H2004" t="s">
        <v>2213</v>
      </c>
      <c r="I2004" t="s">
        <v>2217</v>
      </c>
      <c r="J2004">
        <v>12</v>
      </c>
      <c r="K2004" t="s">
        <v>2218</v>
      </c>
      <c r="L2004" t="str">
        <f>IF(performance_data[[#This Row],[return_percentage]]&gt;=performance_data[[#This Row],[benchmark_return]],"Higher","Lower")</f>
        <v>Lower</v>
      </c>
      <c r="M2004" s="14">
        <f xml:space="preserve"> _xlfn.MAXIFS(performance_data[date],performance_data[portfolio_id],performance_data[[#This Row],[portfolio_id]])</f>
        <v>45508</v>
      </c>
      <c r="N2004" s="14">
        <f xml:space="preserve"> _xlfn.MINIFS(performance_data[date],performance_data[portfolio_id],performance_data[[#This Row],[portfolio_id]])</f>
        <v>44832</v>
      </c>
      <c r="O2004" s="15">
        <f>_xlfn.MAXIFS(performance_data[portfolio_value],performance_data[portfolio_id],performance_data[[#This Row],[portfolio_id]],performance_data[date],performance_data[[#This Row],[latest_date]])</f>
        <v>233622.54</v>
      </c>
      <c r="P2004" s="15">
        <f>_xlfn.MAXIFS(performance_data[portfolio_value],performance_data[portfolio_id],performance_data[[#This Row],[portfolio_id]],performance_data[date],performance_data[[#This Row],[starting_date]])</f>
        <v>450363.01</v>
      </c>
      <c r="Q2004" s="15">
        <f>performance_data[[#This Row],[latest_value]]-performance_data[[#This Row],[starting_value]]</f>
        <v>-216740.47</v>
      </c>
      <c r="R2004" s="15">
        <f>performance_data[[#This Row],[net_inflows]]-performance_data[[#This Row],[net_outflows]]</f>
        <v>-2686.1100000000006</v>
      </c>
      <c r="S2004" s="15" t="str">
        <f>IF(performance_data[[#This Row],[net_inflows]]&gt;AVERAGE(performance_data[net_inflows]),"High","Low")</f>
        <v>Low</v>
      </c>
      <c r="T2004" s="15">
        <f>AVERAGEIF(performance_data[inflow_flag],performance_data[[#This Row],[inflow_flag]],performance_data[return_percentage])</f>
        <v>5.0457846277021572</v>
      </c>
      <c r="U2004" s="17">
        <f>IF(performance_data[[#This Row],[return_percentage]]&lt;performance_data[[#This Row],[benchmark_return]],1,0)</f>
        <v>1</v>
      </c>
      <c r="V2004" s="17">
        <f>COUNTIFS(performance_data[portfolio_id],performance_data[[#This Row],[portfolio_id]])</f>
        <v>26</v>
      </c>
      <c r="W2004" s="17">
        <f>COUNTIFS(performance_data[portfolio_id],performance_data[[#This Row],[portfolio_id]],
          performance_data[return_flag],1)</f>
        <v>15</v>
      </c>
      <c r="X2004" s="15">
        <f>performance_data[[#This Row],[underperform_flag_count]]/performance_data[[#This Row],[totalportfoliocount]]</f>
        <v>0.57692307692307687</v>
      </c>
    </row>
    <row r="2005" spans="1:24" x14ac:dyDescent="0.3">
      <c r="A2005">
        <v>4705</v>
      </c>
      <c r="B2005" s="1">
        <v>45287</v>
      </c>
      <c r="C2005">
        <v>16861.89</v>
      </c>
      <c r="D2005">
        <v>4.46</v>
      </c>
      <c r="E2005">
        <v>3.83</v>
      </c>
      <c r="F2005">
        <v>8761.84</v>
      </c>
      <c r="G2005">
        <v>2380</v>
      </c>
      <c r="H2005" t="s">
        <v>2213</v>
      </c>
      <c r="I2005" t="s">
        <v>2217</v>
      </c>
      <c r="J2005">
        <v>12</v>
      </c>
      <c r="K2005" t="s">
        <v>2218</v>
      </c>
      <c r="L2005" t="str">
        <f>IF(performance_data[[#This Row],[return_percentage]]&gt;=performance_data[[#This Row],[benchmark_return]],"Higher","Lower")</f>
        <v>Higher</v>
      </c>
      <c r="M2005" s="14">
        <f xml:space="preserve"> _xlfn.MAXIFS(performance_data[date],performance_data[portfolio_id],performance_data[[#This Row],[portfolio_id]])</f>
        <v>45508</v>
      </c>
      <c r="N2005" s="14">
        <f xml:space="preserve"> _xlfn.MINIFS(performance_data[date],performance_data[portfolio_id],performance_data[[#This Row],[portfolio_id]])</f>
        <v>44832</v>
      </c>
      <c r="O2005" s="15">
        <f>_xlfn.MAXIFS(performance_data[portfolio_value],performance_data[portfolio_id],performance_data[[#This Row],[portfolio_id]],performance_data[date],performance_data[[#This Row],[latest_date]])</f>
        <v>233622.54</v>
      </c>
      <c r="P2005" s="15">
        <f>_xlfn.MAXIFS(performance_data[portfolio_value],performance_data[portfolio_id],performance_data[[#This Row],[portfolio_id]],performance_data[date],performance_data[[#This Row],[starting_date]])</f>
        <v>450363.01</v>
      </c>
      <c r="Q2005" s="15">
        <f>performance_data[[#This Row],[latest_value]]-performance_data[[#This Row],[starting_value]]</f>
        <v>-216740.47</v>
      </c>
      <c r="R2005" s="15">
        <f>performance_data[[#This Row],[net_inflows]]-performance_data[[#This Row],[net_outflows]]</f>
        <v>6381.84</v>
      </c>
      <c r="S2005" s="15" t="str">
        <f>IF(performance_data[[#This Row],[net_inflows]]&gt;AVERAGE(performance_data[net_inflows]),"High","Low")</f>
        <v>Low</v>
      </c>
      <c r="T2005" s="15">
        <f>AVERAGEIF(performance_data[inflow_flag],performance_data[[#This Row],[inflow_flag]],performance_data[return_percentage])</f>
        <v>5.0457846277021572</v>
      </c>
      <c r="U2005" s="17">
        <f>IF(performance_data[[#This Row],[return_percentage]]&lt;performance_data[[#This Row],[benchmark_return]],1,0)</f>
        <v>0</v>
      </c>
      <c r="V2005" s="17">
        <f>COUNTIFS(performance_data[portfolio_id],performance_data[[#This Row],[portfolio_id]])</f>
        <v>26</v>
      </c>
      <c r="W2005" s="17">
        <f>COUNTIFS(performance_data[portfolio_id],performance_data[[#This Row],[portfolio_id]],
          performance_data[return_flag],1)</f>
        <v>15</v>
      </c>
      <c r="X2005" s="15">
        <f>performance_data[[#This Row],[underperform_flag_count]]/performance_data[[#This Row],[totalportfoliocount]]</f>
        <v>0.57692307692307687</v>
      </c>
    </row>
    <row r="2006" spans="1:24" x14ac:dyDescent="0.3">
      <c r="A2006">
        <v>4705</v>
      </c>
      <c r="B2006" s="1">
        <v>45239</v>
      </c>
      <c r="C2006">
        <v>472481.11</v>
      </c>
      <c r="D2006">
        <v>14.44</v>
      </c>
      <c r="E2006">
        <v>16.190000000000001</v>
      </c>
      <c r="F2006">
        <v>1271.8900000000001</v>
      </c>
      <c r="G2006">
        <v>7234.18</v>
      </c>
      <c r="H2006" t="s">
        <v>2213</v>
      </c>
      <c r="I2006" t="s">
        <v>2217</v>
      </c>
      <c r="J2006">
        <v>11</v>
      </c>
      <c r="K2006" t="s">
        <v>2219</v>
      </c>
      <c r="L2006" t="str">
        <f>IF(performance_data[[#This Row],[return_percentage]]&gt;=performance_data[[#This Row],[benchmark_return]],"Higher","Lower")</f>
        <v>Lower</v>
      </c>
      <c r="M2006" s="14">
        <f xml:space="preserve"> _xlfn.MAXIFS(performance_data[date],performance_data[portfolio_id],performance_data[[#This Row],[portfolio_id]])</f>
        <v>45508</v>
      </c>
      <c r="N2006" s="14">
        <f xml:space="preserve"> _xlfn.MINIFS(performance_data[date],performance_data[portfolio_id],performance_data[[#This Row],[portfolio_id]])</f>
        <v>44832</v>
      </c>
      <c r="O2006" s="15">
        <f>_xlfn.MAXIFS(performance_data[portfolio_value],performance_data[portfolio_id],performance_data[[#This Row],[portfolio_id]],performance_data[date],performance_data[[#This Row],[latest_date]])</f>
        <v>233622.54</v>
      </c>
      <c r="P2006" s="15">
        <f>_xlfn.MAXIFS(performance_data[portfolio_value],performance_data[portfolio_id],performance_data[[#This Row],[portfolio_id]],performance_data[date],performance_data[[#This Row],[starting_date]])</f>
        <v>450363.01</v>
      </c>
      <c r="Q2006" s="15">
        <f>performance_data[[#This Row],[latest_value]]-performance_data[[#This Row],[starting_value]]</f>
        <v>-216740.47</v>
      </c>
      <c r="R2006" s="15">
        <f>performance_data[[#This Row],[net_inflows]]-performance_data[[#This Row],[net_outflows]]</f>
        <v>-5962.29</v>
      </c>
      <c r="S2006" s="15" t="str">
        <f>IF(performance_data[[#This Row],[net_inflows]]&gt;AVERAGE(performance_data[net_inflows]),"High","Low")</f>
        <v>Low</v>
      </c>
      <c r="T2006" s="15">
        <f>AVERAGEIF(performance_data[inflow_flag],performance_data[[#This Row],[inflow_flag]],performance_data[return_percentage])</f>
        <v>5.0457846277021572</v>
      </c>
      <c r="U2006" s="17">
        <f>IF(performance_data[[#This Row],[return_percentage]]&lt;performance_data[[#This Row],[benchmark_return]],1,0)</f>
        <v>1</v>
      </c>
      <c r="V2006" s="17">
        <f>COUNTIFS(performance_data[portfolio_id],performance_data[[#This Row],[portfolio_id]])</f>
        <v>26</v>
      </c>
      <c r="W2006" s="17">
        <f>COUNTIFS(performance_data[portfolio_id],performance_data[[#This Row],[portfolio_id]],
          performance_data[return_flag],1)</f>
        <v>15</v>
      </c>
      <c r="X2006" s="15">
        <f>performance_data[[#This Row],[underperform_flag_count]]/performance_data[[#This Row],[totalportfoliocount]]</f>
        <v>0.57692307692307687</v>
      </c>
    </row>
    <row r="2007" spans="1:24" x14ac:dyDescent="0.3">
      <c r="A2007">
        <v>4705</v>
      </c>
      <c r="B2007" s="1">
        <v>45497</v>
      </c>
      <c r="C2007">
        <v>114391.39</v>
      </c>
      <c r="D2007">
        <v>-9.52</v>
      </c>
      <c r="E2007">
        <v>-9.6999999999999993</v>
      </c>
      <c r="F2007">
        <v>5164.29</v>
      </c>
      <c r="G2007">
        <v>5133.01</v>
      </c>
      <c r="H2007" t="s">
        <v>2205</v>
      </c>
      <c r="I2007" t="s">
        <v>2209</v>
      </c>
      <c r="J2007">
        <v>7</v>
      </c>
      <c r="K2007" t="s">
        <v>2210</v>
      </c>
      <c r="L2007" t="str">
        <f>IF(performance_data[[#This Row],[return_percentage]]&gt;=performance_data[[#This Row],[benchmark_return]],"Higher","Lower")</f>
        <v>Higher</v>
      </c>
      <c r="M2007" s="14">
        <f xml:space="preserve"> _xlfn.MAXIFS(performance_data[date],performance_data[portfolio_id],performance_data[[#This Row],[portfolio_id]])</f>
        <v>45508</v>
      </c>
      <c r="N2007" s="14">
        <f xml:space="preserve"> _xlfn.MINIFS(performance_data[date],performance_data[portfolio_id],performance_data[[#This Row],[portfolio_id]])</f>
        <v>44832</v>
      </c>
      <c r="O2007" s="15">
        <f>_xlfn.MAXIFS(performance_data[portfolio_value],performance_data[portfolio_id],performance_data[[#This Row],[portfolio_id]],performance_data[date],performance_data[[#This Row],[latest_date]])</f>
        <v>233622.54</v>
      </c>
      <c r="P2007" s="15">
        <f>_xlfn.MAXIFS(performance_data[portfolio_value],performance_data[portfolio_id],performance_data[[#This Row],[portfolio_id]],performance_data[date],performance_data[[#This Row],[starting_date]])</f>
        <v>450363.01</v>
      </c>
      <c r="Q2007" s="15">
        <f>performance_data[[#This Row],[latest_value]]-performance_data[[#This Row],[starting_value]]</f>
        <v>-216740.47</v>
      </c>
      <c r="R2007" s="15">
        <f>performance_data[[#This Row],[net_inflows]]-performance_data[[#This Row],[net_outflows]]</f>
        <v>31.279999999999745</v>
      </c>
      <c r="S2007" s="15" t="str">
        <f>IF(performance_data[[#This Row],[net_inflows]]&gt;AVERAGE(performance_data[net_inflows]),"High","Low")</f>
        <v>Low</v>
      </c>
      <c r="T2007" s="15">
        <f>AVERAGEIF(performance_data[inflow_flag],performance_data[[#This Row],[inflow_flag]],performance_data[return_percentage])</f>
        <v>5.0457846277021572</v>
      </c>
      <c r="U2007" s="17">
        <f>IF(performance_data[[#This Row],[return_percentage]]&lt;performance_data[[#This Row],[benchmark_return]],1,0)</f>
        <v>0</v>
      </c>
      <c r="V2007" s="17">
        <f>COUNTIFS(performance_data[portfolio_id],performance_data[[#This Row],[portfolio_id]])</f>
        <v>26</v>
      </c>
      <c r="W2007" s="17">
        <f>COUNTIFS(performance_data[portfolio_id],performance_data[[#This Row],[portfolio_id]],
          performance_data[return_flag],1)</f>
        <v>15</v>
      </c>
      <c r="X2007" s="15">
        <f>performance_data[[#This Row],[underperform_flag_count]]/performance_data[[#This Row],[totalportfoliocount]]</f>
        <v>0.57692307692307687</v>
      </c>
    </row>
    <row r="2008" spans="1:24" x14ac:dyDescent="0.3">
      <c r="A2008">
        <v>4705</v>
      </c>
      <c r="B2008" s="1">
        <v>45238</v>
      </c>
      <c r="C2008">
        <v>218720.2</v>
      </c>
      <c r="D2008">
        <v>-2.8</v>
      </c>
      <c r="E2008">
        <v>-2.4300000000000002</v>
      </c>
      <c r="F2008">
        <v>5401.27</v>
      </c>
      <c r="G2008">
        <v>14588.14</v>
      </c>
      <c r="H2008" t="s">
        <v>2213</v>
      </c>
      <c r="I2008" t="s">
        <v>2217</v>
      </c>
      <c r="J2008">
        <v>11</v>
      </c>
      <c r="K2008" t="s">
        <v>2219</v>
      </c>
      <c r="L2008" t="str">
        <f>IF(performance_data[[#This Row],[return_percentage]]&gt;=performance_data[[#This Row],[benchmark_return]],"Higher","Lower")</f>
        <v>Lower</v>
      </c>
      <c r="M2008" s="14">
        <f xml:space="preserve"> _xlfn.MAXIFS(performance_data[date],performance_data[portfolio_id],performance_data[[#This Row],[portfolio_id]])</f>
        <v>45508</v>
      </c>
      <c r="N2008" s="14">
        <f xml:space="preserve"> _xlfn.MINIFS(performance_data[date],performance_data[portfolio_id],performance_data[[#This Row],[portfolio_id]])</f>
        <v>44832</v>
      </c>
      <c r="O2008" s="15">
        <f>_xlfn.MAXIFS(performance_data[portfolio_value],performance_data[portfolio_id],performance_data[[#This Row],[portfolio_id]],performance_data[date],performance_data[[#This Row],[latest_date]])</f>
        <v>233622.54</v>
      </c>
      <c r="P2008" s="15">
        <f>_xlfn.MAXIFS(performance_data[portfolio_value],performance_data[portfolio_id],performance_data[[#This Row],[portfolio_id]],performance_data[date],performance_data[[#This Row],[starting_date]])</f>
        <v>450363.01</v>
      </c>
      <c r="Q2008" s="15">
        <f>performance_data[[#This Row],[latest_value]]-performance_data[[#This Row],[starting_value]]</f>
        <v>-216740.47</v>
      </c>
      <c r="R2008" s="15">
        <f>performance_data[[#This Row],[net_inflows]]-performance_data[[#This Row],[net_outflows]]</f>
        <v>-9186.869999999999</v>
      </c>
      <c r="S2008" s="15" t="str">
        <f>IF(performance_data[[#This Row],[net_inflows]]&gt;AVERAGE(performance_data[net_inflows]),"High","Low")</f>
        <v>Low</v>
      </c>
      <c r="T2008" s="15">
        <f>AVERAGEIF(performance_data[inflow_flag],performance_data[[#This Row],[inflow_flag]],performance_data[return_percentage])</f>
        <v>5.0457846277021572</v>
      </c>
      <c r="U2008" s="17">
        <f>IF(performance_data[[#This Row],[return_percentage]]&lt;performance_data[[#This Row],[benchmark_return]],1,0)</f>
        <v>1</v>
      </c>
      <c r="V2008" s="17">
        <f>COUNTIFS(performance_data[portfolio_id],performance_data[[#This Row],[portfolio_id]])</f>
        <v>26</v>
      </c>
      <c r="W2008" s="17">
        <f>COUNTIFS(performance_data[portfolio_id],performance_data[[#This Row],[portfolio_id]],
          performance_data[return_flag],1)</f>
        <v>15</v>
      </c>
      <c r="X2008" s="15">
        <f>performance_data[[#This Row],[underperform_flag_count]]/performance_data[[#This Row],[totalportfoliocount]]</f>
        <v>0.57692307692307687</v>
      </c>
    </row>
    <row r="2009" spans="1:24" x14ac:dyDescent="0.3">
      <c r="A2009">
        <v>4705</v>
      </c>
      <c r="B2009" s="1">
        <v>45348</v>
      </c>
      <c r="C2009">
        <v>151866.71</v>
      </c>
      <c r="D2009">
        <v>-8.36</v>
      </c>
      <c r="E2009">
        <v>-8.8000000000000007</v>
      </c>
      <c r="F2009">
        <v>8741.1</v>
      </c>
      <c r="G2009">
        <v>1783.49</v>
      </c>
      <c r="H2009" t="s">
        <v>2205</v>
      </c>
      <c r="I2009" t="s">
        <v>2206</v>
      </c>
      <c r="J2009">
        <v>2</v>
      </c>
      <c r="K2009" t="s">
        <v>2226</v>
      </c>
      <c r="L2009" t="str">
        <f>IF(performance_data[[#This Row],[return_percentage]]&gt;=performance_data[[#This Row],[benchmark_return]],"Higher","Lower")</f>
        <v>Higher</v>
      </c>
      <c r="M2009" s="14">
        <f xml:space="preserve"> _xlfn.MAXIFS(performance_data[date],performance_data[portfolio_id],performance_data[[#This Row],[portfolio_id]])</f>
        <v>45508</v>
      </c>
      <c r="N2009" s="14">
        <f xml:space="preserve"> _xlfn.MINIFS(performance_data[date],performance_data[portfolio_id],performance_data[[#This Row],[portfolio_id]])</f>
        <v>44832</v>
      </c>
      <c r="O2009" s="15">
        <f>_xlfn.MAXIFS(performance_data[portfolio_value],performance_data[portfolio_id],performance_data[[#This Row],[portfolio_id]],performance_data[date],performance_data[[#This Row],[latest_date]])</f>
        <v>233622.54</v>
      </c>
      <c r="P2009" s="15">
        <f>_xlfn.MAXIFS(performance_data[portfolio_value],performance_data[portfolio_id],performance_data[[#This Row],[portfolio_id]],performance_data[date],performance_data[[#This Row],[starting_date]])</f>
        <v>450363.01</v>
      </c>
      <c r="Q2009" s="15">
        <f>performance_data[[#This Row],[latest_value]]-performance_data[[#This Row],[starting_value]]</f>
        <v>-216740.47</v>
      </c>
      <c r="R2009" s="15">
        <f>performance_data[[#This Row],[net_inflows]]-performance_data[[#This Row],[net_outflows]]</f>
        <v>6957.6100000000006</v>
      </c>
      <c r="S2009" s="15" t="str">
        <f>IF(performance_data[[#This Row],[net_inflows]]&gt;AVERAGE(performance_data[net_inflows]),"High","Low")</f>
        <v>Low</v>
      </c>
      <c r="T2009" s="15">
        <f>AVERAGEIF(performance_data[inflow_flag],performance_data[[#This Row],[inflow_flag]],performance_data[return_percentage])</f>
        <v>5.0457846277021572</v>
      </c>
      <c r="U2009" s="17">
        <f>IF(performance_data[[#This Row],[return_percentage]]&lt;performance_data[[#This Row],[benchmark_return]],1,0)</f>
        <v>0</v>
      </c>
      <c r="V2009" s="17">
        <f>COUNTIFS(performance_data[portfolio_id],performance_data[[#This Row],[portfolio_id]])</f>
        <v>26</v>
      </c>
      <c r="W2009" s="17">
        <f>COUNTIFS(performance_data[portfolio_id],performance_data[[#This Row],[portfolio_id]],
          performance_data[return_flag],1)</f>
        <v>15</v>
      </c>
      <c r="X2009" s="15">
        <f>performance_data[[#This Row],[underperform_flag_count]]/performance_data[[#This Row],[totalportfoliocount]]</f>
        <v>0.57692307692307687</v>
      </c>
    </row>
    <row r="2010" spans="1:24" x14ac:dyDescent="0.3">
      <c r="A2010">
        <v>4705</v>
      </c>
      <c r="B2010" s="1">
        <v>45224</v>
      </c>
      <c r="C2010">
        <v>266865.28999999998</v>
      </c>
      <c r="D2010">
        <v>1.0900000000000001</v>
      </c>
      <c r="E2010">
        <v>1.18</v>
      </c>
      <c r="F2010">
        <v>13560.01</v>
      </c>
      <c r="G2010">
        <v>16758.57</v>
      </c>
      <c r="H2010" t="s">
        <v>2213</v>
      </c>
      <c r="I2010" t="s">
        <v>2217</v>
      </c>
      <c r="J2010">
        <v>10</v>
      </c>
      <c r="K2010" t="s">
        <v>2224</v>
      </c>
      <c r="L2010" t="str">
        <f>IF(performance_data[[#This Row],[return_percentage]]&gt;=performance_data[[#This Row],[benchmark_return]],"Higher","Lower")</f>
        <v>Lower</v>
      </c>
      <c r="M2010" s="14">
        <f xml:space="preserve"> _xlfn.MAXIFS(performance_data[date],performance_data[portfolio_id],performance_data[[#This Row],[portfolio_id]])</f>
        <v>45508</v>
      </c>
      <c r="N2010" s="14">
        <f xml:space="preserve"> _xlfn.MINIFS(performance_data[date],performance_data[portfolio_id],performance_data[[#This Row],[portfolio_id]])</f>
        <v>44832</v>
      </c>
      <c r="O2010" s="15">
        <f>_xlfn.MAXIFS(performance_data[portfolio_value],performance_data[portfolio_id],performance_data[[#This Row],[portfolio_id]],performance_data[date],performance_data[[#This Row],[latest_date]])</f>
        <v>233622.54</v>
      </c>
      <c r="P2010" s="15">
        <f>_xlfn.MAXIFS(performance_data[portfolio_value],performance_data[portfolio_id],performance_data[[#This Row],[portfolio_id]],performance_data[date],performance_data[[#This Row],[starting_date]])</f>
        <v>450363.01</v>
      </c>
      <c r="Q2010" s="15">
        <f>performance_data[[#This Row],[latest_value]]-performance_data[[#This Row],[starting_value]]</f>
        <v>-216740.47</v>
      </c>
      <c r="R2010" s="15">
        <f>performance_data[[#This Row],[net_inflows]]-performance_data[[#This Row],[net_outflows]]</f>
        <v>-3198.5599999999995</v>
      </c>
      <c r="S2010" s="15" t="str">
        <f>IF(performance_data[[#This Row],[net_inflows]]&gt;AVERAGE(performance_data[net_inflows]),"High","Low")</f>
        <v>High</v>
      </c>
      <c r="T2010" s="15">
        <f>AVERAGEIF(performance_data[inflow_flag],performance_data[[#This Row],[inflow_flag]],performance_data[return_percentage])</f>
        <v>4.8467905675459724</v>
      </c>
      <c r="U2010" s="17">
        <f>IF(performance_data[[#This Row],[return_percentage]]&lt;performance_data[[#This Row],[benchmark_return]],1,0)</f>
        <v>1</v>
      </c>
      <c r="V2010" s="17">
        <f>COUNTIFS(performance_data[portfolio_id],performance_data[[#This Row],[portfolio_id]])</f>
        <v>26</v>
      </c>
      <c r="W2010" s="17">
        <f>COUNTIFS(performance_data[portfolio_id],performance_data[[#This Row],[portfolio_id]],
          performance_data[return_flag],1)</f>
        <v>15</v>
      </c>
      <c r="X2010" s="15">
        <f>performance_data[[#This Row],[underperform_flag_count]]/performance_data[[#This Row],[totalportfoliocount]]</f>
        <v>0.57692307692307687</v>
      </c>
    </row>
    <row r="2011" spans="1:24" x14ac:dyDescent="0.3">
      <c r="A2011">
        <v>4705</v>
      </c>
      <c r="B2011" s="1">
        <v>44948</v>
      </c>
      <c r="C2011">
        <v>24415.37</v>
      </c>
      <c r="D2011">
        <v>-1.22</v>
      </c>
      <c r="E2011">
        <v>-1.46</v>
      </c>
      <c r="F2011">
        <v>1092.6600000000001</v>
      </c>
      <c r="G2011">
        <v>3570.12</v>
      </c>
      <c r="H2011" t="s">
        <v>2213</v>
      </c>
      <c r="I2011" t="s">
        <v>2206</v>
      </c>
      <c r="J2011">
        <v>1</v>
      </c>
      <c r="K2011" t="s">
        <v>2207</v>
      </c>
      <c r="L2011" t="str">
        <f>IF(performance_data[[#This Row],[return_percentage]]&gt;=performance_data[[#This Row],[benchmark_return]],"Higher","Lower")</f>
        <v>Higher</v>
      </c>
      <c r="M2011" s="14">
        <f xml:space="preserve"> _xlfn.MAXIFS(performance_data[date],performance_data[portfolio_id],performance_data[[#This Row],[portfolio_id]])</f>
        <v>45508</v>
      </c>
      <c r="N2011" s="14">
        <f xml:space="preserve"> _xlfn.MINIFS(performance_data[date],performance_data[portfolio_id],performance_data[[#This Row],[portfolio_id]])</f>
        <v>44832</v>
      </c>
      <c r="O2011" s="15">
        <f>_xlfn.MAXIFS(performance_data[portfolio_value],performance_data[portfolio_id],performance_data[[#This Row],[portfolio_id]],performance_data[date],performance_data[[#This Row],[latest_date]])</f>
        <v>233622.54</v>
      </c>
      <c r="P2011" s="15">
        <f>_xlfn.MAXIFS(performance_data[portfolio_value],performance_data[portfolio_id],performance_data[[#This Row],[portfolio_id]],performance_data[date],performance_data[[#This Row],[starting_date]])</f>
        <v>450363.01</v>
      </c>
      <c r="Q2011" s="15">
        <f>performance_data[[#This Row],[latest_value]]-performance_data[[#This Row],[starting_value]]</f>
        <v>-216740.47</v>
      </c>
      <c r="R2011" s="15">
        <f>performance_data[[#This Row],[net_inflows]]-performance_data[[#This Row],[net_outflows]]</f>
        <v>-2477.46</v>
      </c>
      <c r="S2011" s="15" t="str">
        <f>IF(performance_data[[#This Row],[net_inflows]]&gt;AVERAGE(performance_data[net_inflows]),"High","Low")</f>
        <v>Low</v>
      </c>
      <c r="T2011" s="15">
        <f>AVERAGEIF(performance_data[inflow_flag],performance_data[[#This Row],[inflow_flag]],performance_data[return_percentage])</f>
        <v>5.0457846277021572</v>
      </c>
      <c r="U2011" s="17">
        <f>IF(performance_data[[#This Row],[return_percentage]]&lt;performance_data[[#This Row],[benchmark_return]],1,0)</f>
        <v>0</v>
      </c>
      <c r="V2011" s="17">
        <f>COUNTIFS(performance_data[portfolio_id],performance_data[[#This Row],[portfolio_id]])</f>
        <v>26</v>
      </c>
      <c r="W2011" s="17">
        <f>COUNTIFS(performance_data[portfolio_id],performance_data[[#This Row],[portfolio_id]],
          performance_data[return_flag],1)</f>
        <v>15</v>
      </c>
      <c r="X2011" s="15">
        <f>performance_data[[#This Row],[underperform_flag_count]]/performance_data[[#This Row],[totalportfoliocount]]</f>
        <v>0.57692307692307687</v>
      </c>
    </row>
    <row r="2012" spans="1:24" x14ac:dyDescent="0.3">
      <c r="A2012">
        <v>4705</v>
      </c>
      <c r="B2012" s="1">
        <v>45113</v>
      </c>
      <c r="C2012">
        <v>474293.91</v>
      </c>
      <c r="D2012">
        <v>0.37</v>
      </c>
      <c r="E2012">
        <v>0.44</v>
      </c>
      <c r="F2012">
        <v>1931.37</v>
      </c>
      <c r="G2012">
        <v>17509.39</v>
      </c>
      <c r="H2012" t="s">
        <v>2213</v>
      </c>
      <c r="I2012" t="s">
        <v>2209</v>
      </c>
      <c r="J2012">
        <v>7</v>
      </c>
      <c r="K2012" t="s">
        <v>2210</v>
      </c>
      <c r="L2012" t="str">
        <f>IF(performance_data[[#This Row],[return_percentage]]&gt;=performance_data[[#This Row],[benchmark_return]],"Higher","Lower")</f>
        <v>Lower</v>
      </c>
      <c r="M2012" s="14">
        <f xml:space="preserve"> _xlfn.MAXIFS(performance_data[date],performance_data[portfolio_id],performance_data[[#This Row],[portfolio_id]])</f>
        <v>45508</v>
      </c>
      <c r="N2012" s="14">
        <f xml:space="preserve"> _xlfn.MINIFS(performance_data[date],performance_data[portfolio_id],performance_data[[#This Row],[portfolio_id]])</f>
        <v>44832</v>
      </c>
      <c r="O2012" s="15">
        <f>_xlfn.MAXIFS(performance_data[portfolio_value],performance_data[portfolio_id],performance_data[[#This Row],[portfolio_id]],performance_data[date],performance_data[[#This Row],[latest_date]])</f>
        <v>233622.54</v>
      </c>
      <c r="P2012" s="15">
        <f>_xlfn.MAXIFS(performance_data[portfolio_value],performance_data[portfolio_id],performance_data[[#This Row],[portfolio_id]],performance_data[date],performance_data[[#This Row],[starting_date]])</f>
        <v>450363.01</v>
      </c>
      <c r="Q2012" s="15">
        <f>performance_data[[#This Row],[latest_value]]-performance_data[[#This Row],[starting_value]]</f>
        <v>-216740.47</v>
      </c>
      <c r="R2012" s="15">
        <f>performance_data[[#This Row],[net_inflows]]-performance_data[[#This Row],[net_outflows]]</f>
        <v>-15578.02</v>
      </c>
      <c r="S2012" s="15" t="str">
        <f>IF(performance_data[[#This Row],[net_inflows]]&gt;AVERAGE(performance_data[net_inflows]),"High","Low")</f>
        <v>Low</v>
      </c>
      <c r="T2012" s="15">
        <f>AVERAGEIF(performance_data[inflow_flag],performance_data[[#This Row],[inflow_flag]],performance_data[return_percentage])</f>
        <v>5.0457846277021572</v>
      </c>
      <c r="U2012" s="17">
        <f>IF(performance_data[[#This Row],[return_percentage]]&lt;performance_data[[#This Row],[benchmark_return]],1,0)</f>
        <v>1</v>
      </c>
      <c r="V2012" s="17">
        <f>COUNTIFS(performance_data[portfolio_id],performance_data[[#This Row],[portfolio_id]])</f>
        <v>26</v>
      </c>
      <c r="W2012" s="17">
        <f>COUNTIFS(performance_data[portfolio_id],performance_data[[#This Row],[portfolio_id]],
          performance_data[return_flag],1)</f>
        <v>15</v>
      </c>
      <c r="X2012" s="15">
        <f>performance_data[[#This Row],[underperform_flag_count]]/performance_data[[#This Row],[totalportfoliocount]]</f>
        <v>0.57692307692307687</v>
      </c>
    </row>
    <row r="2013" spans="1:24" x14ac:dyDescent="0.3">
      <c r="A2013">
        <v>4705</v>
      </c>
      <c r="B2013" s="1">
        <v>45287</v>
      </c>
      <c r="C2013">
        <v>153406.15</v>
      </c>
      <c r="D2013">
        <v>-5.65</v>
      </c>
      <c r="E2013">
        <v>-6.71</v>
      </c>
      <c r="F2013">
        <v>19916</v>
      </c>
      <c r="G2013">
        <v>6411.78</v>
      </c>
      <c r="H2013" t="s">
        <v>2213</v>
      </c>
      <c r="I2013" t="s">
        <v>2217</v>
      </c>
      <c r="J2013">
        <v>12</v>
      </c>
      <c r="K2013" t="s">
        <v>2218</v>
      </c>
      <c r="L2013" t="str">
        <f>IF(performance_data[[#This Row],[return_percentage]]&gt;=performance_data[[#This Row],[benchmark_return]],"Higher","Lower")</f>
        <v>Higher</v>
      </c>
      <c r="M2013" s="14">
        <f xml:space="preserve"> _xlfn.MAXIFS(performance_data[date],performance_data[portfolio_id],performance_data[[#This Row],[portfolio_id]])</f>
        <v>45508</v>
      </c>
      <c r="N2013" s="14">
        <f xml:space="preserve"> _xlfn.MINIFS(performance_data[date],performance_data[portfolio_id],performance_data[[#This Row],[portfolio_id]])</f>
        <v>44832</v>
      </c>
      <c r="O2013" s="15">
        <f>_xlfn.MAXIFS(performance_data[portfolio_value],performance_data[portfolio_id],performance_data[[#This Row],[portfolio_id]],performance_data[date],performance_data[[#This Row],[latest_date]])</f>
        <v>233622.54</v>
      </c>
      <c r="P2013" s="15">
        <f>_xlfn.MAXIFS(performance_data[portfolio_value],performance_data[portfolio_id],performance_data[[#This Row],[portfolio_id]],performance_data[date],performance_data[[#This Row],[starting_date]])</f>
        <v>450363.01</v>
      </c>
      <c r="Q2013" s="15">
        <f>performance_data[[#This Row],[latest_value]]-performance_data[[#This Row],[starting_value]]</f>
        <v>-216740.47</v>
      </c>
      <c r="R2013" s="15">
        <f>performance_data[[#This Row],[net_inflows]]-performance_data[[#This Row],[net_outflows]]</f>
        <v>13504.220000000001</v>
      </c>
      <c r="S2013" s="15" t="str">
        <f>IF(performance_data[[#This Row],[net_inflows]]&gt;AVERAGE(performance_data[net_inflows]),"High","Low")</f>
        <v>High</v>
      </c>
      <c r="T2013" s="15">
        <f>AVERAGEIF(performance_data[inflow_flag],performance_data[[#This Row],[inflow_flag]],performance_data[return_percentage])</f>
        <v>4.8467905675459724</v>
      </c>
      <c r="U2013" s="17">
        <f>IF(performance_data[[#This Row],[return_percentage]]&lt;performance_data[[#This Row],[benchmark_return]],1,0)</f>
        <v>0</v>
      </c>
      <c r="V2013" s="17">
        <f>COUNTIFS(performance_data[portfolio_id],performance_data[[#This Row],[portfolio_id]])</f>
        <v>26</v>
      </c>
      <c r="W2013" s="17">
        <f>COUNTIFS(performance_data[portfolio_id],performance_data[[#This Row],[portfolio_id]],
          performance_data[return_flag],1)</f>
        <v>15</v>
      </c>
      <c r="X2013" s="15">
        <f>performance_data[[#This Row],[underperform_flag_count]]/performance_data[[#This Row],[totalportfoliocount]]</f>
        <v>0.57692307692307687</v>
      </c>
    </row>
    <row r="2014" spans="1:24" x14ac:dyDescent="0.3">
      <c r="A2014">
        <v>4705</v>
      </c>
      <c r="B2014" s="1">
        <v>44952</v>
      </c>
      <c r="C2014">
        <v>474168.65</v>
      </c>
      <c r="D2014">
        <v>5.46</v>
      </c>
      <c r="E2014">
        <v>5.74</v>
      </c>
      <c r="F2014">
        <v>1275.1099999999999</v>
      </c>
      <c r="G2014">
        <v>19034.96</v>
      </c>
      <c r="H2014" t="s">
        <v>2213</v>
      </c>
      <c r="I2014" t="s">
        <v>2206</v>
      </c>
      <c r="J2014">
        <v>1</v>
      </c>
      <c r="K2014" t="s">
        <v>2207</v>
      </c>
      <c r="L2014" t="str">
        <f>IF(performance_data[[#This Row],[return_percentage]]&gt;=performance_data[[#This Row],[benchmark_return]],"Higher","Lower")</f>
        <v>Lower</v>
      </c>
      <c r="M2014" s="14">
        <f xml:space="preserve"> _xlfn.MAXIFS(performance_data[date],performance_data[portfolio_id],performance_data[[#This Row],[portfolio_id]])</f>
        <v>45508</v>
      </c>
      <c r="N2014" s="14">
        <f xml:space="preserve"> _xlfn.MINIFS(performance_data[date],performance_data[portfolio_id],performance_data[[#This Row],[portfolio_id]])</f>
        <v>44832</v>
      </c>
      <c r="O2014" s="15">
        <f>_xlfn.MAXIFS(performance_data[portfolio_value],performance_data[portfolio_id],performance_data[[#This Row],[portfolio_id]],performance_data[date],performance_data[[#This Row],[latest_date]])</f>
        <v>233622.54</v>
      </c>
      <c r="P2014" s="15">
        <f>_xlfn.MAXIFS(performance_data[portfolio_value],performance_data[portfolio_id],performance_data[[#This Row],[portfolio_id]],performance_data[date],performance_data[[#This Row],[starting_date]])</f>
        <v>450363.01</v>
      </c>
      <c r="Q2014" s="15">
        <f>performance_data[[#This Row],[latest_value]]-performance_data[[#This Row],[starting_value]]</f>
        <v>-216740.47</v>
      </c>
      <c r="R2014" s="15">
        <f>performance_data[[#This Row],[net_inflows]]-performance_data[[#This Row],[net_outflows]]</f>
        <v>-17759.849999999999</v>
      </c>
      <c r="S2014" s="15" t="str">
        <f>IF(performance_data[[#This Row],[net_inflows]]&gt;AVERAGE(performance_data[net_inflows]),"High","Low")</f>
        <v>Low</v>
      </c>
      <c r="T2014" s="15">
        <f>AVERAGEIF(performance_data[inflow_flag],performance_data[[#This Row],[inflow_flag]],performance_data[return_percentage])</f>
        <v>5.0457846277021572</v>
      </c>
      <c r="U2014" s="17">
        <f>IF(performance_data[[#This Row],[return_percentage]]&lt;performance_data[[#This Row],[benchmark_return]],1,0)</f>
        <v>1</v>
      </c>
      <c r="V2014" s="17">
        <f>COUNTIFS(performance_data[portfolio_id],performance_data[[#This Row],[portfolio_id]])</f>
        <v>26</v>
      </c>
      <c r="W2014" s="17">
        <f>COUNTIFS(performance_data[portfolio_id],performance_data[[#This Row],[portfolio_id]],
          performance_data[return_flag],1)</f>
        <v>15</v>
      </c>
      <c r="X2014" s="15">
        <f>performance_data[[#This Row],[underperform_flag_count]]/performance_data[[#This Row],[totalportfoliocount]]</f>
        <v>0.57692307692307687</v>
      </c>
    </row>
    <row r="2015" spans="1:24" x14ac:dyDescent="0.3">
      <c r="A2015">
        <v>4705</v>
      </c>
      <c r="B2015" s="1">
        <v>45126</v>
      </c>
      <c r="C2015">
        <v>224402.49</v>
      </c>
      <c r="D2015">
        <v>3.41</v>
      </c>
      <c r="E2015">
        <v>3.24</v>
      </c>
      <c r="F2015">
        <v>12861.92</v>
      </c>
      <c r="G2015">
        <v>9655.66</v>
      </c>
      <c r="H2015" t="s">
        <v>2213</v>
      </c>
      <c r="I2015" t="s">
        <v>2209</v>
      </c>
      <c r="J2015">
        <v>7</v>
      </c>
      <c r="K2015" t="s">
        <v>2210</v>
      </c>
      <c r="L2015" t="str">
        <f>IF(performance_data[[#This Row],[return_percentage]]&gt;=performance_data[[#This Row],[benchmark_return]],"Higher","Lower")</f>
        <v>Higher</v>
      </c>
      <c r="M2015" s="14">
        <f xml:space="preserve"> _xlfn.MAXIFS(performance_data[date],performance_data[portfolio_id],performance_data[[#This Row],[portfolio_id]])</f>
        <v>45508</v>
      </c>
      <c r="N2015" s="14">
        <f xml:space="preserve"> _xlfn.MINIFS(performance_data[date],performance_data[portfolio_id],performance_data[[#This Row],[portfolio_id]])</f>
        <v>44832</v>
      </c>
      <c r="O2015" s="15">
        <f>_xlfn.MAXIFS(performance_data[portfolio_value],performance_data[portfolio_id],performance_data[[#This Row],[portfolio_id]],performance_data[date],performance_data[[#This Row],[latest_date]])</f>
        <v>233622.54</v>
      </c>
      <c r="P2015" s="15">
        <f>_xlfn.MAXIFS(performance_data[portfolio_value],performance_data[portfolio_id],performance_data[[#This Row],[portfolio_id]],performance_data[date],performance_data[[#This Row],[starting_date]])</f>
        <v>450363.01</v>
      </c>
      <c r="Q2015" s="15">
        <f>performance_data[[#This Row],[latest_value]]-performance_data[[#This Row],[starting_value]]</f>
        <v>-216740.47</v>
      </c>
      <c r="R2015" s="15">
        <f>performance_data[[#This Row],[net_inflows]]-performance_data[[#This Row],[net_outflows]]</f>
        <v>3206.26</v>
      </c>
      <c r="S2015" s="15" t="str">
        <f>IF(performance_data[[#This Row],[net_inflows]]&gt;AVERAGE(performance_data[net_inflows]),"High","Low")</f>
        <v>High</v>
      </c>
      <c r="T2015" s="15">
        <f>AVERAGEIF(performance_data[inflow_flag],performance_data[[#This Row],[inflow_flag]],performance_data[return_percentage])</f>
        <v>4.8467905675459724</v>
      </c>
      <c r="U2015" s="17">
        <f>IF(performance_data[[#This Row],[return_percentage]]&lt;performance_data[[#This Row],[benchmark_return]],1,0)</f>
        <v>0</v>
      </c>
      <c r="V2015" s="17">
        <f>COUNTIFS(performance_data[portfolio_id],performance_data[[#This Row],[portfolio_id]])</f>
        <v>26</v>
      </c>
      <c r="W2015" s="17">
        <f>COUNTIFS(performance_data[portfolio_id],performance_data[[#This Row],[portfolio_id]],
          performance_data[return_flag],1)</f>
        <v>15</v>
      </c>
      <c r="X2015" s="15">
        <f>performance_data[[#This Row],[underperform_flag_count]]/performance_data[[#This Row],[totalportfoliocount]]</f>
        <v>0.57692307692307687</v>
      </c>
    </row>
    <row r="2016" spans="1:24" x14ac:dyDescent="0.3">
      <c r="A2016">
        <v>4705</v>
      </c>
      <c r="B2016" s="1">
        <v>44940</v>
      </c>
      <c r="C2016">
        <v>167787.82</v>
      </c>
      <c r="D2016">
        <v>11.72</v>
      </c>
      <c r="E2016">
        <v>12.21</v>
      </c>
      <c r="F2016">
        <v>17921.310000000001</v>
      </c>
      <c r="G2016">
        <v>5749.45</v>
      </c>
      <c r="H2016" t="s">
        <v>2213</v>
      </c>
      <c r="I2016" t="s">
        <v>2206</v>
      </c>
      <c r="J2016">
        <v>1</v>
      </c>
      <c r="K2016" t="s">
        <v>2207</v>
      </c>
      <c r="L2016" t="str">
        <f>IF(performance_data[[#This Row],[return_percentage]]&gt;=performance_data[[#This Row],[benchmark_return]],"Higher","Lower")</f>
        <v>Lower</v>
      </c>
      <c r="M2016" s="14">
        <f xml:space="preserve"> _xlfn.MAXIFS(performance_data[date],performance_data[portfolio_id],performance_data[[#This Row],[portfolio_id]])</f>
        <v>45508</v>
      </c>
      <c r="N2016" s="14">
        <f xml:space="preserve"> _xlfn.MINIFS(performance_data[date],performance_data[portfolio_id],performance_data[[#This Row],[portfolio_id]])</f>
        <v>44832</v>
      </c>
      <c r="O2016" s="15">
        <f>_xlfn.MAXIFS(performance_data[portfolio_value],performance_data[portfolio_id],performance_data[[#This Row],[portfolio_id]],performance_data[date],performance_data[[#This Row],[latest_date]])</f>
        <v>233622.54</v>
      </c>
      <c r="P2016" s="15">
        <f>_xlfn.MAXIFS(performance_data[portfolio_value],performance_data[portfolio_id],performance_data[[#This Row],[portfolio_id]],performance_data[date],performance_data[[#This Row],[starting_date]])</f>
        <v>450363.01</v>
      </c>
      <c r="Q2016" s="15">
        <f>performance_data[[#This Row],[latest_value]]-performance_data[[#This Row],[starting_value]]</f>
        <v>-216740.47</v>
      </c>
      <c r="R2016" s="15">
        <f>performance_data[[#This Row],[net_inflows]]-performance_data[[#This Row],[net_outflows]]</f>
        <v>12171.86</v>
      </c>
      <c r="S2016" s="15" t="str">
        <f>IF(performance_data[[#This Row],[net_inflows]]&gt;AVERAGE(performance_data[net_inflows]),"High","Low")</f>
        <v>High</v>
      </c>
      <c r="T2016" s="15">
        <f>AVERAGEIF(performance_data[inflow_flag],performance_data[[#This Row],[inflow_flag]],performance_data[return_percentage])</f>
        <v>4.8467905675459724</v>
      </c>
      <c r="U2016" s="17">
        <f>IF(performance_data[[#This Row],[return_percentage]]&lt;performance_data[[#This Row],[benchmark_return]],1,0)</f>
        <v>1</v>
      </c>
      <c r="V2016" s="17">
        <f>COUNTIFS(performance_data[portfolio_id],performance_data[[#This Row],[portfolio_id]])</f>
        <v>26</v>
      </c>
      <c r="W2016" s="17">
        <f>COUNTIFS(performance_data[portfolio_id],performance_data[[#This Row],[portfolio_id]],
          performance_data[return_flag],1)</f>
        <v>15</v>
      </c>
      <c r="X2016" s="15">
        <f>performance_data[[#This Row],[underperform_flag_count]]/performance_data[[#This Row],[totalportfoliocount]]</f>
        <v>0.57692307692307687</v>
      </c>
    </row>
    <row r="2017" spans="1:24" x14ac:dyDescent="0.3">
      <c r="A2017">
        <v>4705</v>
      </c>
      <c r="B2017" s="1">
        <v>45129</v>
      </c>
      <c r="C2017">
        <v>290461.71000000002</v>
      </c>
      <c r="D2017">
        <v>16.88</v>
      </c>
      <c r="E2017">
        <v>17.23</v>
      </c>
      <c r="F2017">
        <v>14930.27</v>
      </c>
      <c r="G2017">
        <v>5271.5</v>
      </c>
      <c r="H2017" t="s">
        <v>2213</v>
      </c>
      <c r="I2017" t="s">
        <v>2209</v>
      </c>
      <c r="J2017">
        <v>7</v>
      </c>
      <c r="K2017" t="s">
        <v>2210</v>
      </c>
      <c r="L2017" t="str">
        <f>IF(performance_data[[#This Row],[return_percentage]]&gt;=performance_data[[#This Row],[benchmark_return]],"Higher","Lower")</f>
        <v>Lower</v>
      </c>
      <c r="M2017" s="14">
        <f xml:space="preserve"> _xlfn.MAXIFS(performance_data[date],performance_data[portfolio_id],performance_data[[#This Row],[portfolio_id]])</f>
        <v>45508</v>
      </c>
      <c r="N2017" s="14">
        <f xml:space="preserve"> _xlfn.MINIFS(performance_data[date],performance_data[portfolio_id],performance_data[[#This Row],[portfolio_id]])</f>
        <v>44832</v>
      </c>
      <c r="O2017" s="15">
        <f>_xlfn.MAXIFS(performance_data[portfolio_value],performance_data[portfolio_id],performance_data[[#This Row],[portfolio_id]],performance_data[date],performance_data[[#This Row],[latest_date]])</f>
        <v>233622.54</v>
      </c>
      <c r="P2017" s="15">
        <f>_xlfn.MAXIFS(performance_data[portfolio_value],performance_data[portfolio_id],performance_data[[#This Row],[portfolio_id]],performance_data[date],performance_data[[#This Row],[starting_date]])</f>
        <v>450363.01</v>
      </c>
      <c r="Q2017" s="15">
        <f>performance_data[[#This Row],[latest_value]]-performance_data[[#This Row],[starting_value]]</f>
        <v>-216740.47</v>
      </c>
      <c r="R2017" s="15">
        <f>performance_data[[#This Row],[net_inflows]]-performance_data[[#This Row],[net_outflows]]</f>
        <v>9658.77</v>
      </c>
      <c r="S2017" s="15" t="str">
        <f>IF(performance_data[[#This Row],[net_inflows]]&gt;AVERAGE(performance_data[net_inflows]),"High","Low")</f>
        <v>High</v>
      </c>
      <c r="T2017" s="15">
        <f>AVERAGEIF(performance_data[inflow_flag],performance_data[[#This Row],[inflow_flag]],performance_data[return_percentage])</f>
        <v>4.8467905675459724</v>
      </c>
      <c r="U2017" s="17">
        <f>IF(performance_data[[#This Row],[return_percentage]]&lt;performance_data[[#This Row],[benchmark_return]],1,0)</f>
        <v>1</v>
      </c>
      <c r="V2017" s="17">
        <f>COUNTIFS(performance_data[portfolio_id],performance_data[[#This Row],[portfolio_id]])</f>
        <v>26</v>
      </c>
      <c r="W2017" s="17">
        <f>COUNTIFS(performance_data[portfolio_id],performance_data[[#This Row],[portfolio_id]],
          performance_data[return_flag],1)</f>
        <v>15</v>
      </c>
      <c r="X2017" s="15">
        <f>performance_data[[#This Row],[underperform_flag_count]]/performance_data[[#This Row],[totalportfoliocount]]</f>
        <v>0.57692307692307687</v>
      </c>
    </row>
    <row r="2018" spans="1:24" x14ac:dyDescent="0.3">
      <c r="A2018">
        <v>4705</v>
      </c>
      <c r="B2018" s="1">
        <v>45508</v>
      </c>
      <c r="C2018">
        <v>233622.54</v>
      </c>
      <c r="D2018">
        <v>1.37</v>
      </c>
      <c r="E2018">
        <v>1.45</v>
      </c>
      <c r="F2018">
        <v>1317.78</v>
      </c>
      <c r="G2018">
        <v>3463.78</v>
      </c>
      <c r="H2018" t="s">
        <v>2205</v>
      </c>
      <c r="I2018" t="s">
        <v>2209</v>
      </c>
      <c r="J2018">
        <v>8</v>
      </c>
      <c r="K2018" t="s">
        <v>2214</v>
      </c>
      <c r="L2018" t="str">
        <f>IF(performance_data[[#This Row],[return_percentage]]&gt;=performance_data[[#This Row],[benchmark_return]],"Higher","Lower")</f>
        <v>Lower</v>
      </c>
      <c r="M2018" s="14">
        <f xml:space="preserve"> _xlfn.MAXIFS(performance_data[date],performance_data[portfolio_id],performance_data[[#This Row],[portfolio_id]])</f>
        <v>45508</v>
      </c>
      <c r="N2018" s="14">
        <f xml:space="preserve"> _xlfn.MINIFS(performance_data[date],performance_data[portfolio_id],performance_data[[#This Row],[portfolio_id]])</f>
        <v>44832</v>
      </c>
      <c r="O2018" s="15">
        <f>_xlfn.MAXIFS(performance_data[portfolio_value],performance_data[portfolio_id],performance_data[[#This Row],[portfolio_id]],performance_data[date],performance_data[[#This Row],[latest_date]])</f>
        <v>233622.54</v>
      </c>
      <c r="P2018" s="15">
        <f>_xlfn.MAXIFS(performance_data[portfolio_value],performance_data[portfolio_id],performance_data[[#This Row],[portfolio_id]],performance_data[date],performance_data[[#This Row],[starting_date]])</f>
        <v>450363.01</v>
      </c>
      <c r="Q2018" s="15">
        <f>performance_data[[#This Row],[latest_value]]-performance_data[[#This Row],[starting_value]]</f>
        <v>-216740.47</v>
      </c>
      <c r="R2018" s="15">
        <f>performance_data[[#This Row],[net_inflows]]-performance_data[[#This Row],[net_outflows]]</f>
        <v>-2146</v>
      </c>
      <c r="S2018" s="15" t="str">
        <f>IF(performance_data[[#This Row],[net_inflows]]&gt;AVERAGE(performance_data[net_inflows]),"High","Low")</f>
        <v>Low</v>
      </c>
      <c r="T2018" s="15">
        <f>AVERAGEIF(performance_data[inflow_flag],performance_data[[#This Row],[inflow_flag]],performance_data[return_percentage])</f>
        <v>5.0457846277021572</v>
      </c>
      <c r="U2018" s="17">
        <f>IF(performance_data[[#This Row],[return_percentage]]&lt;performance_data[[#This Row],[benchmark_return]],1,0)</f>
        <v>1</v>
      </c>
      <c r="V2018" s="17">
        <f>COUNTIFS(performance_data[portfolio_id],performance_data[[#This Row],[portfolio_id]])</f>
        <v>26</v>
      </c>
      <c r="W2018" s="17">
        <f>COUNTIFS(performance_data[portfolio_id],performance_data[[#This Row],[portfolio_id]],
          performance_data[return_flag],1)</f>
        <v>15</v>
      </c>
      <c r="X2018" s="15">
        <f>performance_data[[#This Row],[underperform_flag_count]]/performance_data[[#This Row],[totalportfoliocount]]</f>
        <v>0.57692307692307687</v>
      </c>
    </row>
    <row r="2019" spans="1:24" x14ac:dyDescent="0.3">
      <c r="A2019">
        <v>4705</v>
      </c>
      <c r="B2019" s="1">
        <v>44877</v>
      </c>
      <c r="C2019">
        <v>127608.59</v>
      </c>
      <c r="D2019">
        <v>12.79</v>
      </c>
      <c r="E2019">
        <v>10.91</v>
      </c>
      <c r="F2019">
        <v>10208.19</v>
      </c>
      <c r="G2019">
        <v>13981.95</v>
      </c>
      <c r="H2019" t="s">
        <v>2220</v>
      </c>
      <c r="I2019" t="s">
        <v>2217</v>
      </c>
      <c r="J2019">
        <v>11</v>
      </c>
      <c r="K2019" t="s">
        <v>2219</v>
      </c>
      <c r="L2019" t="str">
        <f>IF(performance_data[[#This Row],[return_percentage]]&gt;=performance_data[[#This Row],[benchmark_return]],"Higher","Lower")</f>
        <v>Higher</v>
      </c>
      <c r="M2019" s="14">
        <f xml:space="preserve"> _xlfn.MAXIFS(performance_data[date],performance_data[portfolio_id],performance_data[[#This Row],[portfolio_id]])</f>
        <v>45508</v>
      </c>
      <c r="N2019" s="14">
        <f xml:space="preserve"> _xlfn.MINIFS(performance_data[date],performance_data[portfolio_id],performance_data[[#This Row],[portfolio_id]])</f>
        <v>44832</v>
      </c>
      <c r="O2019" s="15">
        <f>_xlfn.MAXIFS(performance_data[portfolio_value],performance_data[portfolio_id],performance_data[[#This Row],[portfolio_id]],performance_data[date],performance_data[[#This Row],[latest_date]])</f>
        <v>233622.54</v>
      </c>
      <c r="P2019" s="15">
        <f>_xlfn.MAXIFS(performance_data[portfolio_value],performance_data[portfolio_id],performance_data[[#This Row],[portfolio_id]],performance_data[date],performance_data[[#This Row],[starting_date]])</f>
        <v>450363.01</v>
      </c>
      <c r="Q2019" s="15">
        <f>performance_data[[#This Row],[latest_value]]-performance_data[[#This Row],[starting_value]]</f>
        <v>-216740.47</v>
      </c>
      <c r="R2019" s="15">
        <f>performance_data[[#This Row],[net_inflows]]-performance_data[[#This Row],[net_outflows]]</f>
        <v>-3773.76</v>
      </c>
      <c r="S2019" s="15" t="str">
        <f>IF(performance_data[[#This Row],[net_inflows]]&gt;AVERAGE(performance_data[net_inflows]),"High","Low")</f>
        <v>High</v>
      </c>
      <c r="T2019" s="15">
        <f>AVERAGEIF(performance_data[inflow_flag],performance_data[[#This Row],[inflow_flag]],performance_data[return_percentage])</f>
        <v>4.8467905675459724</v>
      </c>
      <c r="U2019" s="17">
        <f>IF(performance_data[[#This Row],[return_percentage]]&lt;performance_data[[#This Row],[benchmark_return]],1,0)</f>
        <v>0</v>
      </c>
      <c r="V2019" s="17">
        <f>COUNTIFS(performance_data[portfolio_id],performance_data[[#This Row],[portfolio_id]])</f>
        <v>26</v>
      </c>
      <c r="W2019" s="17">
        <f>COUNTIFS(performance_data[portfolio_id],performance_data[[#This Row],[portfolio_id]],
          performance_data[return_flag],1)</f>
        <v>15</v>
      </c>
      <c r="X2019" s="15">
        <f>performance_data[[#This Row],[underperform_flag_count]]/performance_data[[#This Row],[totalportfoliocount]]</f>
        <v>0.57692307692307687</v>
      </c>
    </row>
    <row r="2020" spans="1:24" x14ac:dyDescent="0.3">
      <c r="A2020">
        <v>4705</v>
      </c>
      <c r="B2020" s="1">
        <v>45442</v>
      </c>
      <c r="C2020">
        <v>203233.35</v>
      </c>
      <c r="D2020">
        <v>-1.97</v>
      </c>
      <c r="E2020">
        <v>-1.76</v>
      </c>
      <c r="F2020">
        <v>19501.439999999999</v>
      </c>
      <c r="G2020">
        <v>18770.18</v>
      </c>
      <c r="H2020" t="s">
        <v>2205</v>
      </c>
      <c r="I2020" t="s">
        <v>2211</v>
      </c>
      <c r="J2020">
        <v>5</v>
      </c>
      <c r="K2020" t="s">
        <v>2223</v>
      </c>
      <c r="L2020" t="str">
        <f>IF(performance_data[[#This Row],[return_percentage]]&gt;=performance_data[[#This Row],[benchmark_return]],"Higher","Lower")</f>
        <v>Lower</v>
      </c>
      <c r="M2020" s="14">
        <f xml:space="preserve"> _xlfn.MAXIFS(performance_data[date],performance_data[portfolio_id],performance_data[[#This Row],[portfolio_id]])</f>
        <v>45508</v>
      </c>
      <c r="N2020" s="14">
        <f xml:space="preserve"> _xlfn.MINIFS(performance_data[date],performance_data[portfolio_id],performance_data[[#This Row],[portfolio_id]])</f>
        <v>44832</v>
      </c>
      <c r="O2020" s="15">
        <f>_xlfn.MAXIFS(performance_data[portfolio_value],performance_data[portfolio_id],performance_data[[#This Row],[portfolio_id]],performance_data[date],performance_data[[#This Row],[latest_date]])</f>
        <v>233622.54</v>
      </c>
      <c r="P2020" s="15">
        <f>_xlfn.MAXIFS(performance_data[portfolio_value],performance_data[portfolio_id],performance_data[[#This Row],[portfolio_id]],performance_data[date],performance_data[[#This Row],[starting_date]])</f>
        <v>450363.01</v>
      </c>
      <c r="Q2020" s="15">
        <f>performance_data[[#This Row],[latest_value]]-performance_data[[#This Row],[starting_value]]</f>
        <v>-216740.47</v>
      </c>
      <c r="R2020" s="15">
        <f>performance_data[[#This Row],[net_inflows]]-performance_data[[#This Row],[net_outflows]]</f>
        <v>731.2599999999984</v>
      </c>
      <c r="S2020" s="15" t="str">
        <f>IF(performance_data[[#This Row],[net_inflows]]&gt;AVERAGE(performance_data[net_inflows]),"High","Low")</f>
        <v>High</v>
      </c>
      <c r="T2020" s="15">
        <f>AVERAGEIF(performance_data[inflow_flag],performance_data[[#This Row],[inflow_flag]],performance_data[return_percentage])</f>
        <v>4.8467905675459724</v>
      </c>
      <c r="U2020" s="17">
        <f>IF(performance_data[[#This Row],[return_percentage]]&lt;performance_data[[#This Row],[benchmark_return]],1,0)</f>
        <v>1</v>
      </c>
      <c r="V2020" s="17">
        <f>COUNTIFS(performance_data[portfolio_id],performance_data[[#This Row],[portfolio_id]])</f>
        <v>26</v>
      </c>
      <c r="W2020" s="17">
        <f>COUNTIFS(performance_data[portfolio_id],performance_data[[#This Row],[portfolio_id]],
          performance_data[return_flag],1)</f>
        <v>15</v>
      </c>
      <c r="X2020" s="15">
        <f>performance_data[[#This Row],[underperform_flag_count]]/performance_data[[#This Row],[totalportfoliocount]]</f>
        <v>0.57692307692307687</v>
      </c>
    </row>
    <row r="2021" spans="1:24" x14ac:dyDescent="0.3">
      <c r="A2021">
        <v>4705</v>
      </c>
      <c r="B2021" s="1">
        <v>45147</v>
      </c>
      <c r="C2021">
        <v>214954.39</v>
      </c>
      <c r="D2021">
        <v>-7.85</v>
      </c>
      <c r="E2021">
        <v>-8.61</v>
      </c>
      <c r="F2021">
        <v>3545.37</v>
      </c>
      <c r="G2021">
        <v>6503.39</v>
      </c>
      <c r="H2021" t="s">
        <v>2213</v>
      </c>
      <c r="I2021" t="s">
        <v>2209</v>
      </c>
      <c r="J2021">
        <v>8</v>
      </c>
      <c r="K2021" t="s">
        <v>2214</v>
      </c>
      <c r="L2021" t="str">
        <f>IF(performance_data[[#This Row],[return_percentage]]&gt;=performance_data[[#This Row],[benchmark_return]],"Higher","Lower")</f>
        <v>Higher</v>
      </c>
      <c r="M2021" s="14">
        <f xml:space="preserve"> _xlfn.MAXIFS(performance_data[date],performance_data[portfolio_id],performance_data[[#This Row],[portfolio_id]])</f>
        <v>45508</v>
      </c>
      <c r="N2021" s="14">
        <f xml:space="preserve"> _xlfn.MINIFS(performance_data[date],performance_data[portfolio_id],performance_data[[#This Row],[portfolio_id]])</f>
        <v>44832</v>
      </c>
      <c r="O2021" s="15">
        <f>_xlfn.MAXIFS(performance_data[portfolio_value],performance_data[portfolio_id],performance_data[[#This Row],[portfolio_id]],performance_data[date],performance_data[[#This Row],[latest_date]])</f>
        <v>233622.54</v>
      </c>
      <c r="P2021" s="15">
        <f>_xlfn.MAXIFS(performance_data[portfolio_value],performance_data[portfolio_id],performance_data[[#This Row],[portfolio_id]],performance_data[date],performance_data[[#This Row],[starting_date]])</f>
        <v>450363.01</v>
      </c>
      <c r="Q2021" s="15">
        <f>performance_data[[#This Row],[latest_value]]-performance_data[[#This Row],[starting_value]]</f>
        <v>-216740.47</v>
      </c>
      <c r="R2021" s="15">
        <f>performance_data[[#This Row],[net_inflows]]-performance_data[[#This Row],[net_outflows]]</f>
        <v>-2958.0200000000004</v>
      </c>
      <c r="S2021" s="15" t="str">
        <f>IF(performance_data[[#This Row],[net_inflows]]&gt;AVERAGE(performance_data[net_inflows]),"High","Low")</f>
        <v>Low</v>
      </c>
      <c r="T2021" s="15">
        <f>AVERAGEIF(performance_data[inflow_flag],performance_data[[#This Row],[inflow_flag]],performance_data[return_percentage])</f>
        <v>5.0457846277021572</v>
      </c>
      <c r="U2021" s="17">
        <f>IF(performance_data[[#This Row],[return_percentage]]&lt;performance_data[[#This Row],[benchmark_return]],1,0)</f>
        <v>0</v>
      </c>
      <c r="V2021" s="17">
        <f>COUNTIFS(performance_data[portfolio_id],performance_data[[#This Row],[portfolio_id]])</f>
        <v>26</v>
      </c>
      <c r="W2021" s="17">
        <f>COUNTIFS(performance_data[portfolio_id],performance_data[[#This Row],[portfolio_id]],
          performance_data[return_flag],1)</f>
        <v>15</v>
      </c>
      <c r="X2021" s="15">
        <f>performance_data[[#This Row],[underperform_flag_count]]/performance_data[[#This Row],[totalportfoliocount]]</f>
        <v>0.57692307692307687</v>
      </c>
    </row>
    <row r="2022" spans="1:24" x14ac:dyDescent="0.3">
      <c r="A2022">
        <v>4705</v>
      </c>
      <c r="B2022" s="1">
        <v>44832</v>
      </c>
      <c r="C2022">
        <v>450363.01</v>
      </c>
      <c r="D2022">
        <v>-6.64</v>
      </c>
      <c r="E2022">
        <v>-6.7</v>
      </c>
      <c r="F2022">
        <v>15872.44</v>
      </c>
      <c r="G2022">
        <v>12367.29</v>
      </c>
      <c r="H2022" t="s">
        <v>2220</v>
      </c>
      <c r="I2022" t="s">
        <v>2209</v>
      </c>
      <c r="J2022">
        <v>9</v>
      </c>
      <c r="K2022" t="s">
        <v>2221</v>
      </c>
      <c r="L2022" t="str">
        <f>IF(performance_data[[#This Row],[return_percentage]]&gt;=performance_data[[#This Row],[benchmark_return]],"Higher","Lower")</f>
        <v>Higher</v>
      </c>
      <c r="M2022" s="14">
        <f xml:space="preserve"> _xlfn.MAXIFS(performance_data[date],performance_data[portfolio_id],performance_data[[#This Row],[portfolio_id]])</f>
        <v>45508</v>
      </c>
      <c r="N2022" s="14">
        <f xml:space="preserve"> _xlfn.MINIFS(performance_data[date],performance_data[portfolio_id],performance_data[[#This Row],[portfolio_id]])</f>
        <v>44832</v>
      </c>
      <c r="O2022" s="15">
        <f>_xlfn.MAXIFS(performance_data[portfolio_value],performance_data[portfolio_id],performance_data[[#This Row],[portfolio_id]],performance_data[date],performance_data[[#This Row],[latest_date]])</f>
        <v>233622.54</v>
      </c>
      <c r="P2022" s="15">
        <f>_xlfn.MAXIFS(performance_data[portfolio_value],performance_data[portfolio_id],performance_data[[#This Row],[portfolio_id]],performance_data[date],performance_data[[#This Row],[starting_date]])</f>
        <v>450363.01</v>
      </c>
      <c r="Q2022" s="15">
        <f>performance_data[[#This Row],[latest_value]]-performance_data[[#This Row],[starting_value]]</f>
        <v>-216740.47</v>
      </c>
      <c r="R2022" s="15">
        <f>performance_data[[#This Row],[net_inflows]]-performance_data[[#This Row],[net_outflows]]</f>
        <v>3505.1499999999996</v>
      </c>
      <c r="S2022" s="15" t="str">
        <f>IF(performance_data[[#This Row],[net_inflows]]&gt;AVERAGE(performance_data[net_inflows]),"High","Low")</f>
        <v>High</v>
      </c>
      <c r="T2022" s="15">
        <f>AVERAGEIF(performance_data[inflow_flag],performance_data[[#This Row],[inflow_flag]],performance_data[return_percentage])</f>
        <v>4.8467905675459724</v>
      </c>
      <c r="U2022" s="17">
        <f>IF(performance_data[[#This Row],[return_percentage]]&lt;performance_data[[#This Row],[benchmark_return]],1,0)</f>
        <v>0</v>
      </c>
      <c r="V2022" s="17">
        <f>COUNTIFS(performance_data[portfolio_id],performance_data[[#This Row],[portfolio_id]])</f>
        <v>26</v>
      </c>
      <c r="W2022" s="17">
        <f>COUNTIFS(performance_data[portfolio_id],performance_data[[#This Row],[portfolio_id]],
          performance_data[return_flag],1)</f>
        <v>15</v>
      </c>
      <c r="X2022" s="15">
        <f>performance_data[[#This Row],[underperform_flag_count]]/performance_data[[#This Row],[totalportfoliocount]]</f>
        <v>0.57692307692307687</v>
      </c>
    </row>
    <row r="2023" spans="1:24" x14ac:dyDescent="0.3">
      <c r="A2023">
        <v>4705</v>
      </c>
      <c r="B2023" s="1">
        <v>45189</v>
      </c>
      <c r="C2023">
        <v>52182.57</v>
      </c>
      <c r="D2023">
        <v>16.559999999999999</v>
      </c>
      <c r="E2023">
        <v>19.66</v>
      </c>
      <c r="F2023">
        <v>6821.31</v>
      </c>
      <c r="G2023">
        <v>11448.92</v>
      </c>
      <c r="H2023" t="s">
        <v>2213</v>
      </c>
      <c r="I2023" t="s">
        <v>2209</v>
      </c>
      <c r="J2023">
        <v>9</v>
      </c>
      <c r="K2023" t="s">
        <v>2221</v>
      </c>
      <c r="L2023" t="str">
        <f>IF(performance_data[[#This Row],[return_percentage]]&gt;=performance_data[[#This Row],[benchmark_return]],"Higher","Lower")</f>
        <v>Lower</v>
      </c>
      <c r="M2023" s="14">
        <f xml:space="preserve"> _xlfn.MAXIFS(performance_data[date],performance_data[portfolio_id],performance_data[[#This Row],[portfolio_id]])</f>
        <v>45508</v>
      </c>
      <c r="N2023" s="14">
        <f xml:space="preserve"> _xlfn.MINIFS(performance_data[date],performance_data[portfolio_id],performance_data[[#This Row],[portfolio_id]])</f>
        <v>44832</v>
      </c>
      <c r="O2023" s="15">
        <f>_xlfn.MAXIFS(performance_data[portfolio_value],performance_data[portfolio_id],performance_data[[#This Row],[portfolio_id]],performance_data[date],performance_data[[#This Row],[latest_date]])</f>
        <v>233622.54</v>
      </c>
      <c r="P2023" s="15">
        <f>_xlfn.MAXIFS(performance_data[portfolio_value],performance_data[portfolio_id],performance_data[[#This Row],[portfolio_id]],performance_data[date],performance_data[[#This Row],[starting_date]])</f>
        <v>450363.01</v>
      </c>
      <c r="Q2023" s="15">
        <f>performance_data[[#This Row],[latest_value]]-performance_data[[#This Row],[starting_value]]</f>
        <v>-216740.47</v>
      </c>
      <c r="R2023" s="15">
        <f>performance_data[[#This Row],[net_inflows]]-performance_data[[#This Row],[net_outflows]]</f>
        <v>-4627.6099999999997</v>
      </c>
      <c r="S2023" s="15" t="str">
        <f>IF(performance_data[[#This Row],[net_inflows]]&gt;AVERAGE(performance_data[net_inflows]),"High","Low")</f>
        <v>Low</v>
      </c>
      <c r="T2023" s="15">
        <f>AVERAGEIF(performance_data[inflow_flag],performance_data[[#This Row],[inflow_flag]],performance_data[return_percentage])</f>
        <v>5.0457846277021572</v>
      </c>
      <c r="U2023" s="17">
        <f>IF(performance_data[[#This Row],[return_percentage]]&lt;performance_data[[#This Row],[benchmark_return]],1,0)</f>
        <v>1</v>
      </c>
      <c r="V2023" s="17">
        <f>COUNTIFS(performance_data[portfolio_id],performance_data[[#This Row],[portfolio_id]])</f>
        <v>26</v>
      </c>
      <c r="W2023" s="17">
        <f>COUNTIFS(performance_data[portfolio_id],performance_data[[#This Row],[portfolio_id]],
          performance_data[return_flag],1)</f>
        <v>15</v>
      </c>
      <c r="X2023" s="15">
        <f>performance_data[[#This Row],[underperform_flag_count]]/performance_data[[#This Row],[totalportfoliocount]]</f>
        <v>0.57692307692307687</v>
      </c>
    </row>
    <row r="2024" spans="1:24" x14ac:dyDescent="0.3">
      <c r="A2024">
        <v>4705</v>
      </c>
      <c r="B2024" s="1">
        <v>45434</v>
      </c>
      <c r="C2024">
        <v>75510.31</v>
      </c>
      <c r="D2024">
        <v>9.64</v>
      </c>
      <c r="E2024">
        <v>9.2100000000000009</v>
      </c>
      <c r="F2024">
        <v>3360.07</v>
      </c>
      <c r="G2024">
        <v>8658.0300000000007</v>
      </c>
      <c r="H2024" t="s">
        <v>2205</v>
      </c>
      <c r="I2024" t="s">
        <v>2211</v>
      </c>
      <c r="J2024">
        <v>5</v>
      </c>
      <c r="K2024" t="s">
        <v>2223</v>
      </c>
      <c r="L2024" t="str">
        <f>IF(performance_data[[#This Row],[return_percentage]]&gt;=performance_data[[#This Row],[benchmark_return]],"Higher","Lower")</f>
        <v>Higher</v>
      </c>
      <c r="M2024" s="14">
        <f xml:space="preserve"> _xlfn.MAXIFS(performance_data[date],performance_data[portfolio_id],performance_data[[#This Row],[portfolio_id]])</f>
        <v>45508</v>
      </c>
      <c r="N2024" s="14">
        <f xml:space="preserve"> _xlfn.MINIFS(performance_data[date],performance_data[portfolio_id],performance_data[[#This Row],[portfolio_id]])</f>
        <v>44832</v>
      </c>
      <c r="O2024" s="15">
        <f>_xlfn.MAXIFS(performance_data[portfolio_value],performance_data[portfolio_id],performance_data[[#This Row],[portfolio_id]],performance_data[date],performance_data[[#This Row],[latest_date]])</f>
        <v>233622.54</v>
      </c>
      <c r="P2024" s="15">
        <f>_xlfn.MAXIFS(performance_data[portfolio_value],performance_data[portfolio_id],performance_data[[#This Row],[portfolio_id]],performance_data[date],performance_data[[#This Row],[starting_date]])</f>
        <v>450363.01</v>
      </c>
      <c r="Q2024" s="15">
        <f>performance_data[[#This Row],[latest_value]]-performance_data[[#This Row],[starting_value]]</f>
        <v>-216740.47</v>
      </c>
      <c r="R2024" s="15">
        <f>performance_data[[#This Row],[net_inflows]]-performance_data[[#This Row],[net_outflows]]</f>
        <v>-5297.9600000000009</v>
      </c>
      <c r="S2024" s="15" t="str">
        <f>IF(performance_data[[#This Row],[net_inflows]]&gt;AVERAGE(performance_data[net_inflows]),"High","Low")</f>
        <v>Low</v>
      </c>
      <c r="T2024" s="15">
        <f>AVERAGEIF(performance_data[inflow_flag],performance_data[[#This Row],[inflow_flag]],performance_data[return_percentage])</f>
        <v>5.0457846277021572</v>
      </c>
      <c r="U2024" s="17">
        <f>IF(performance_data[[#This Row],[return_percentage]]&lt;performance_data[[#This Row],[benchmark_return]],1,0)</f>
        <v>0</v>
      </c>
      <c r="V2024" s="17">
        <f>COUNTIFS(performance_data[portfolio_id],performance_data[[#This Row],[portfolio_id]])</f>
        <v>26</v>
      </c>
      <c r="W2024" s="17">
        <f>COUNTIFS(performance_data[portfolio_id],performance_data[[#This Row],[portfolio_id]],
          performance_data[return_flag],1)</f>
        <v>15</v>
      </c>
      <c r="X2024" s="15">
        <f>performance_data[[#This Row],[underperform_flag_count]]/performance_data[[#This Row],[totalportfoliocount]]</f>
        <v>0.57692307692307687</v>
      </c>
    </row>
    <row r="2025" spans="1:24" x14ac:dyDescent="0.3">
      <c r="A2025">
        <v>4705</v>
      </c>
      <c r="B2025" s="1">
        <v>45258</v>
      </c>
      <c r="C2025">
        <v>383942.91</v>
      </c>
      <c r="D2025">
        <v>-8.82</v>
      </c>
      <c r="E2025">
        <v>-8.4700000000000006</v>
      </c>
      <c r="F2025">
        <v>4695.03</v>
      </c>
      <c r="G2025">
        <v>977.55</v>
      </c>
      <c r="H2025" t="s">
        <v>2213</v>
      </c>
      <c r="I2025" t="s">
        <v>2217</v>
      </c>
      <c r="J2025">
        <v>11</v>
      </c>
      <c r="K2025" t="s">
        <v>2219</v>
      </c>
      <c r="L2025" t="str">
        <f>IF(performance_data[[#This Row],[return_percentage]]&gt;=performance_data[[#This Row],[benchmark_return]],"Higher","Lower")</f>
        <v>Lower</v>
      </c>
      <c r="M2025" s="14">
        <f xml:space="preserve"> _xlfn.MAXIFS(performance_data[date],performance_data[portfolio_id],performance_data[[#This Row],[portfolio_id]])</f>
        <v>45508</v>
      </c>
      <c r="N2025" s="14">
        <f xml:space="preserve"> _xlfn.MINIFS(performance_data[date],performance_data[portfolio_id],performance_data[[#This Row],[portfolio_id]])</f>
        <v>44832</v>
      </c>
      <c r="O2025" s="15">
        <f>_xlfn.MAXIFS(performance_data[portfolio_value],performance_data[portfolio_id],performance_data[[#This Row],[portfolio_id]],performance_data[date],performance_data[[#This Row],[latest_date]])</f>
        <v>233622.54</v>
      </c>
      <c r="P2025" s="15">
        <f>_xlfn.MAXIFS(performance_data[portfolio_value],performance_data[portfolio_id],performance_data[[#This Row],[portfolio_id]],performance_data[date],performance_data[[#This Row],[starting_date]])</f>
        <v>450363.01</v>
      </c>
      <c r="Q2025" s="15">
        <f>performance_data[[#This Row],[latest_value]]-performance_data[[#This Row],[starting_value]]</f>
        <v>-216740.47</v>
      </c>
      <c r="R2025" s="15">
        <f>performance_data[[#This Row],[net_inflows]]-performance_data[[#This Row],[net_outflows]]</f>
        <v>3717.4799999999996</v>
      </c>
      <c r="S2025" s="15" t="str">
        <f>IF(performance_data[[#This Row],[net_inflows]]&gt;AVERAGE(performance_data[net_inflows]),"High","Low")</f>
        <v>Low</v>
      </c>
      <c r="T2025" s="15">
        <f>AVERAGEIF(performance_data[inflow_flag],performance_data[[#This Row],[inflow_flag]],performance_data[return_percentage])</f>
        <v>5.0457846277021572</v>
      </c>
      <c r="U2025" s="17">
        <f>IF(performance_data[[#This Row],[return_percentage]]&lt;performance_data[[#This Row],[benchmark_return]],1,0)</f>
        <v>1</v>
      </c>
      <c r="V2025" s="17">
        <f>COUNTIFS(performance_data[portfolio_id],performance_data[[#This Row],[portfolio_id]])</f>
        <v>26</v>
      </c>
      <c r="W2025" s="17">
        <f>COUNTIFS(performance_data[portfolio_id],performance_data[[#This Row],[portfolio_id]],
          performance_data[return_flag],1)</f>
        <v>15</v>
      </c>
      <c r="X2025" s="15">
        <f>performance_data[[#This Row],[underperform_flag_count]]/performance_data[[#This Row],[totalportfoliocount]]</f>
        <v>0.57692307692307687</v>
      </c>
    </row>
    <row r="2026" spans="1:24" x14ac:dyDescent="0.3">
      <c r="A2026">
        <v>4705</v>
      </c>
      <c r="B2026" s="1">
        <v>45145</v>
      </c>
      <c r="C2026">
        <v>365146.03</v>
      </c>
      <c r="D2026">
        <v>1.67</v>
      </c>
      <c r="E2026">
        <v>1.45</v>
      </c>
      <c r="F2026">
        <v>19793.759999999998</v>
      </c>
      <c r="G2026">
        <v>4722.26</v>
      </c>
      <c r="H2026" t="s">
        <v>2213</v>
      </c>
      <c r="I2026" t="s">
        <v>2209</v>
      </c>
      <c r="J2026">
        <v>8</v>
      </c>
      <c r="K2026" t="s">
        <v>2214</v>
      </c>
      <c r="L2026" t="str">
        <f>IF(performance_data[[#This Row],[return_percentage]]&gt;=performance_data[[#This Row],[benchmark_return]],"Higher","Lower")</f>
        <v>Higher</v>
      </c>
      <c r="M2026" s="14">
        <f xml:space="preserve"> _xlfn.MAXIFS(performance_data[date],performance_data[portfolio_id],performance_data[[#This Row],[portfolio_id]])</f>
        <v>45508</v>
      </c>
      <c r="N2026" s="14">
        <f xml:space="preserve"> _xlfn.MINIFS(performance_data[date],performance_data[portfolio_id],performance_data[[#This Row],[portfolio_id]])</f>
        <v>44832</v>
      </c>
      <c r="O2026" s="15">
        <f>_xlfn.MAXIFS(performance_data[portfolio_value],performance_data[portfolio_id],performance_data[[#This Row],[portfolio_id]],performance_data[date],performance_data[[#This Row],[latest_date]])</f>
        <v>233622.54</v>
      </c>
      <c r="P2026" s="15">
        <f>_xlfn.MAXIFS(performance_data[portfolio_value],performance_data[portfolio_id],performance_data[[#This Row],[portfolio_id]],performance_data[date],performance_data[[#This Row],[starting_date]])</f>
        <v>450363.01</v>
      </c>
      <c r="Q2026" s="15">
        <f>performance_data[[#This Row],[latest_value]]-performance_data[[#This Row],[starting_value]]</f>
        <v>-216740.47</v>
      </c>
      <c r="R2026" s="15">
        <f>performance_data[[#This Row],[net_inflows]]-performance_data[[#This Row],[net_outflows]]</f>
        <v>15071.499999999998</v>
      </c>
      <c r="S2026" s="15" t="str">
        <f>IF(performance_data[[#This Row],[net_inflows]]&gt;AVERAGE(performance_data[net_inflows]),"High","Low")</f>
        <v>High</v>
      </c>
      <c r="T2026" s="15">
        <f>AVERAGEIF(performance_data[inflow_flag],performance_data[[#This Row],[inflow_flag]],performance_data[return_percentage])</f>
        <v>4.8467905675459724</v>
      </c>
      <c r="U2026" s="17">
        <f>IF(performance_data[[#This Row],[return_percentage]]&lt;performance_data[[#This Row],[benchmark_return]],1,0)</f>
        <v>0</v>
      </c>
      <c r="V2026" s="17">
        <f>COUNTIFS(performance_data[portfolio_id],performance_data[[#This Row],[portfolio_id]])</f>
        <v>26</v>
      </c>
      <c r="W2026" s="17">
        <f>COUNTIFS(performance_data[portfolio_id],performance_data[[#This Row],[portfolio_id]],
          performance_data[return_flag],1)</f>
        <v>15</v>
      </c>
      <c r="X2026" s="15">
        <f>performance_data[[#This Row],[underperform_flag_count]]/performance_data[[#This Row],[totalportfoliocount]]</f>
        <v>0.57692307692307687</v>
      </c>
    </row>
    <row r="2027" spans="1:24" x14ac:dyDescent="0.3">
      <c r="A2027">
        <v>4705</v>
      </c>
      <c r="B2027" s="1">
        <v>45269</v>
      </c>
      <c r="C2027">
        <v>161490.43</v>
      </c>
      <c r="D2027">
        <v>15</v>
      </c>
      <c r="E2027">
        <v>15.05</v>
      </c>
      <c r="F2027">
        <v>17873.740000000002</v>
      </c>
      <c r="G2027">
        <v>16774.689999999999</v>
      </c>
      <c r="H2027" t="s">
        <v>2213</v>
      </c>
      <c r="I2027" t="s">
        <v>2217</v>
      </c>
      <c r="J2027">
        <v>12</v>
      </c>
      <c r="K2027" t="s">
        <v>2218</v>
      </c>
      <c r="L2027" t="str">
        <f>IF(performance_data[[#This Row],[return_percentage]]&gt;=performance_data[[#This Row],[benchmark_return]],"Higher","Lower")</f>
        <v>Lower</v>
      </c>
      <c r="M2027" s="14">
        <f xml:space="preserve"> _xlfn.MAXIFS(performance_data[date],performance_data[portfolio_id],performance_data[[#This Row],[portfolio_id]])</f>
        <v>45508</v>
      </c>
      <c r="N2027" s="14">
        <f xml:space="preserve"> _xlfn.MINIFS(performance_data[date],performance_data[portfolio_id],performance_data[[#This Row],[portfolio_id]])</f>
        <v>44832</v>
      </c>
      <c r="O2027" s="15">
        <f>_xlfn.MAXIFS(performance_data[portfolio_value],performance_data[portfolio_id],performance_data[[#This Row],[portfolio_id]],performance_data[date],performance_data[[#This Row],[latest_date]])</f>
        <v>233622.54</v>
      </c>
      <c r="P2027" s="15">
        <f>_xlfn.MAXIFS(performance_data[portfolio_value],performance_data[portfolio_id],performance_data[[#This Row],[portfolio_id]],performance_data[date],performance_data[[#This Row],[starting_date]])</f>
        <v>450363.01</v>
      </c>
      <c r="Q2027" s="15">
        <f>performance_data[[#This Row],[latest_value]]-performance_data[[#This Row],[starting_value]]</f>
        <v>-216740.47</v>
      </c>
      <c r="R2027" s="15">
        <f>performance_data[[#This Row],[net_inflows]]-performance_data[[#This Row],[net_outflows]]</f>
        <v>1099.0500000000029</v>
      </c>
      <c r="S2027" s="15" t="str">
        <f>IF(performance_data[[#This Row],[net_inflows]]&gt;AVERAGE(performance_data[net_inflows]),"High","Low")</f>
        <v>High</v>
      </c>
      <c r="T2027" s="15">
        <f>AVERAGEIF(performance_data[inflow_flag],performance_data[[#This Row],[inflow_flag]],performance_data[return_percentage])</f>
        <v>4.8467905675459724</v>
      </c>
      <c r="U2027" s="17">
        <f>IF(performance_data[[#This Row],[return_percentage]]&lt;performance_data[[#This Row],[benchmark_return]],1,0)</f>
        <v>1</v>
      </c>
      <c r="V2027" s="17">
        <f>COUNTIFS(performance_data[portfolio_id],performance_data[[#This Row],[portfolio_id]])</f>
        <v>26</v>
      </c>
      <c r="W2027" s="17">
        <f>COUNTIFS(performance_data[portfolio_id],performance_data[[#This Row],[portfolio_id]],
          performance_data[return_flag],1)</f>
        <v>15</v>
      </c>
      <c r="X2027" s="15">
        <f>performance_data[[#This Row],[underperform_flag_count]]/performance_data[[#This Row],[totalportfoliocount]]</f>
        <v>0.57692307692307687</v>
      </c>
    </row>
    <row r="2028" spans="1:24" x14ac:dyDescent="0.3">
      <c r="A2028">
        <v>4705</v>
      </c>
      <c r="B2028" s="1">
        <v>44938</v>
      </c>
      <c r="C2028">
        <v>315562.46999999997</v>
      </c>
      <c r="D2028">
        <v>11.89</v>
      </c>
      <c r="E2028">
        <v>12.13</v>
      </c>
      <c r="F2028">
        <v>1637.35</v>
      </c>
      <c r="G2028">
        <v>9834.6200000000008</v>
      </c>
      <c r="H2028" t="s">
        <v>2213</v>
      </c>
      <c r="I2028" t="s">
        <v>2206</v>
      </c>
      <c r="J2028">
        <v>1</v>
      </c>
      <c r="K2028" t="s">
        <v>2207</v>
      </c>
      <c r="L2028" t="str">
        <f>IF(performance_data[[#This Row],[return_percentage]]&gt;=performance_data[[#This Row],[benchmark_return]],"Higher","Lower")</f>
        <v>Lower</v>
      </c>
      <c r="M2028" s="14">
        <f xml:space="preserve"> _xlfn.MAXIFS(performance_data[date],performance_data[portfolio_id],performance_data[[#This Row],[portfolio_id]])</f>
        <v>45508</v>
      </c>
      <c r="N2028" s="14">
        <f xml:space="preserve"> _xlfn.MINIFS(performance_data[date],performance_data[portfolio_id],performance_data[[#This Row],[portfolio_id]])</f>
        <v>44832</v>
      </c>
      <c r="O2028" s="15">
        <f>_xlfn.MAXIFS(performance_data[portfolio_value],performance_data[portfolio_id],performance_data[[#This Row],[portfolio_id]],performance_data[date],performance_data[[#This Row],[latest_date]])</f>
        <v>233622.54</v>
      </c>
      <c r="P2028" s="15">
        <f>_xlfn.MAXIFS(performance_data[portfolio_value],performance_data[portfolio_id],performance_data[[#This Row],[portfolio_id]],performance_data[date],performance_data[[#This Row],[starting_date]])</f>
        <v>450363.01</v>
      </c>
      <c r="Q2028" s="15">
        <f>performance_data[[#This Row],[latest_value]]-performance_data[[#This Row],[starting_value]]</f>
        <v>-216740.47</v>
      </c>
      <c r="R2028" s="15">
        <f>performance_data[[#This Row],[net_inflows]]-performance_data[[#This Row],[net_outflows]]</f>
        <v>-8197.27</v>
      </c>
      <c r="S2028" s="15" t="str">
        <f>IF(performance_data[[#This Row],[net_inflows]]&gt;AVERAGE(performance_data[net_inflows]),"High","Low")</f>
        <v>Low</v>
      </c>
      <c r="T2028" s="15">
        <f>AVERAGEIF(performance_data[inflow_flag],performance_data[[#This Row],[inflow_flag]],performance_data[return_percentage])</f>
        <v>5.0457846277021572</v>
      </c>
      <c r="U2028" s="17">
        <f>IF(performance_data[[#This Row],[return_percentage]]&lt;performance_data[[#This Row],[benchmark_return]],1,0)</f>
        <v>1</v>
      </c>
      <c r="V2028" s="17">
        <f>COUNTIFS(performance_data[portfolio_id],performance_data[[#This Row],[portfolio_id]])</f>
        <v>26</v>
      </c>
      <c r="W2028" s="17">
        <f>COUNTIFS(performance_data[portfolio_id],performance_data[[#This Row],[portfolio_id]],
          performance_data[return_flag],1)</f>
        <v>15</v>
      </c>
      <c r="X2028" s="15">
        <f>performance_data[[#This Row],[underperform_flag_count]]/performance_data[[#This Row],[totalportfoliocount]]</f>
        <v>0.57692307692307687</v>
      </c>
    </row>
    <row r="2029" spans="1:24" x14ac:dyDescent="0.3">
      <c r="A2029">
        <v>4705</v>
      </c>
      <c r="B2029" s="1">
        <v>45478</v>
      </c>
      <c r="C2029">
        <v>336742.5</v>
      </c>
      <c r="D2029">
        <v>-9.76</v>
      </c>
      <c r="E2029">
        <v>-8.7100000000000009</v>
      </c>
      <c r="F2029">
        <v>1650.3</v>
      </c>
      <c r="G2029">
        <v>135.55000000000001</v>
      </c>
      <c r="H2029" t="s">
        <v>2205</v>
      </c>
      <c r="I2029" t="s">
        <v>2209</v>
      </c>
      <c r="J2029">
        <v>7</v>
      </c>
      <c r="K2029" t="s">
        <v>2210</v>
      </c>
      <c r="L2029" t="str">
        <f>IF(performance_data[[#This Row],[return_percentage]]&gt;=performance_data[[#This Row],[benchmark_return]],"Higher","Lower")</f>
        <v>Lower</v>
      </c>
      <c r="M2029" s="14">
        <f xml:space="preserve"> _xlfn.MAXIFS(performance_data[date],performance_data[portfolio_id],performance_data[[#This Row],[portfolio_id]])</f>
        <v>45508</v>
      </c>
      <c r="N2029" s="14">
        <f xml:space="preserve"> _xlfn.MINIFS(performance_data[date],performance_data[portfolio_id],performance_data[[#This Row],[portfolio_id]])</f>
        <v>44832</v>
      </c>
      <c r="O2029" s="15">
        <f>_xlfn.MAXIFS(performance_data[portfolio_value],performance_data[portfolio_id],performance_data[[#This Row],[portfolio_id]],performance_data[date],performance_data[[#This Row],[latest_date]])</f>
        <v>233622.54</v>
      </c>
      <c r="P2029" s="15">
        <f>_xlfn.MAXIFS(performance_data[portfolio_value],performance_data[portfolio_id],performance_data[[#This Row],[portfolio_id]],performance_data[date],performance_data[[#This Row],[starting_date]])</f>
        <v>450363.01</v>
      </c>
      <c r="Q2029" s="15">
        <f>performance_data[[#This Row],[latest_value]]-performance_data[[#This Row],[starting_value]]</f>
        <v>-216740.47</v>
      </c>
      <c r="R2029" s="15">
        <f>performance_data[[#This Row],[net_inflows]]-performance_data[[#This Row],[net_outflows]]</f>
        <v>1514.75</v>
      </c>
      <c r="S2029" s="15" t="str">
        <f>IF(performance_data[[#This Row],[net_inflows]]&gt;AVERAGE(performance_data[net_inflows]),"High","Low")</f>
        <v>Low</v>
      </c>
      <c r="T2029" s="15">
        <f>AVERAGEIF(performance_data[inflow_flag],performance_data[[#This Row],[inflow_flag]],performance_data[return_percentage])</f>
        <v>5.0457846277021572</v>
      </c>
      <c r="U2029" s="17">
        <f>IF(performance_data[[#This Row],[return_percentage]]&lt;performance_data[[#This Row],[benchmark_return]],1,0)</f>
        <v>1</v>
      </c>
      <c r="V2029" s="17">
        <f>COUNTIFS(performance_data[portfolio_id],performance_data[[#This Row],[portfolio_id]])</f>
        <v>26</v>
      </c>
      <c r="W2029" s="17">
        <f>COUNTIFS(performance_data[portfolio_id],performance_data[[#This Row],[portfolio_id]],
          performance_data[return_flag],1)</f>
        <v>15</v>
      </c>
      <c r="X2029" s="15">
        <f>performance_data[[#This Row],[underperform_flag_count]]/performance_data[[#This Row],[totalportfoliocount]]</f>
        <v>0.57692307692307687</v>
      </c>
    </row>
    <row r="2030" spans="1:24" x14ac:dyDescent="0.3">
      <c r="A2030">
        <v>4716</v>
      </c>
      <c r="B2030" s="1">
        <v>45304</v>
      </c>
      <c r="C2030">
        <v>424795.07</v>
      </c>
      <c r="D2030">
        <v>-1.31</v>
      </c>
      <c r="E2030">
        <v>-1.37</v>
      </c>
      <c r="F2030">
        <v>19049.29</v>
      </c>
      <c r="G2030">
        <v>4731.17</v>
      </c>
      <c r="H2030" t="s">
        <v>2205</v>
      </c>
      <c r="I2030" t="s">
        <v>2206</v>
      </c>
      <c r="J2030">
        <v>1</v>
      </c>
      <c r="K2030" t="s">
        <v>2207</v>
      </c>
      <c r="L2030" t="str">
        <f>IF(performance_data[[#This Row],[return_percentage]]&gt;=performance_data[[#This Row],[benchmark_return]],"Higher","Lower")</f>
        <v>Higher</v>
      </c>
      <c r="M2030" s="14">
        <f xml:space="preserve"> _xlfn.MAXIFS(performance_data[date],performance_data[portfolio_id],performance_data[[#This Row],[portfolio_id]])</f>
        <v>45557</v>
      </c>
      <c r="N2030" s="14">
        <f xml:space="preserve"> _xlfn.MINIFS(performance_data[date],performance_data[portfolio_id],performance_data[[#This Row],[portfolio_id]])</f>
        <v>44910</v>
      </c>
      <c r="O2030" s="15">
        <f>_xlfn.MAXIFS(performance_data[portfolio_value],performance_data[portfolio_id],performance_data[[#This Row],[portfolio_id]],performance_data[date],performance_data[[#This Row],[latest_date]])</f>
        <v>168410.38</v>
      </c>
      <c r="P2030" s="15">
        <f>_xlfn.MAXIFS(performance_data[portfolio_value],performance_data[portfolio_id],performance_data[[#This Row],[portfolio_id]],performance_data[date],performance_data[[#This Row],[starting_date]])</f>
        <v>470017.47</v>
      </c>
      <c r="Q2030" s="15">
        <f>performance_data[[#This Row],[latest_value]]-performance_data[[#This Row],[starting_value]]</f>
        <v>-301607.08999999997</v>
      </c>
      <c r="R2030" s="15">
        <f>performance_data[[#This Row],[net_inflows]]-performance_data[[#This Row],[net_outflows]]</f>
        <v>14318.12</v>
      </c>
      <c r="S2030" s="15" t="str">
        <f>IF(performance_data[[#This Row],[net_inflows]]&gt;AVERAGE(performance_data[net_inflows]),"High","Low")</f>
        <v>High</v>
      </c>
      <c r="T2030" s="15">
        <f>AVERAGEIF(performance_data[inflow_flag],performance_data[[#This Row],[inflow_flag]],performance_data[return_percentage])</f>
        <v>4.8467905675459724</v>
      </c>
      <c r="U2030" s="17">
        <f>IF(performance_data[[#This Row],[return_percentage]]&lt;performance_data[[#This Row],[benchmark_return]],1,0)</f>
        <v>0</v>
      </c>
      <c r="V2030" s="17">
        <f>COUNTIFS(performance_data[portfolio_id],performance_data[[#This Row],[portfolio_id]])</f>
        <v>19</v>
      </c>
      <c r="W2030" s="17">
        <f>COUNTIFS(performance_data[portfolio_id],performance_data[[#This Row],[portfolio_id]],
          performance_data[return_flag],1)</f>
        <v>6</v>
      </c>
      <c r="X2030" s="15">
        <f>performance_data[[#This Row],[underperform_flag_count]]/performance_data[[#This Row],[totalportfoliocount]]</f>
        <v>0.31578947368421051</v>
      </c>
    </row>
    <row r="2031" spans="1:24" x14ac:dyDescent="0.3">
      <c r="A2031">
        <v>4716</v>
      </c>
      <c r="B2031" s="1">
        <v>45463</v>
      </c>
      <c r="C2031">
        <v>258027.04</v>
      </c>
      <c r="D2031">
        <v>13.94</v>
      </c>
      <c r="E2031">
        <v>13.05</v>
      </c>
      <c r="F2031">
        <v>13624.75</v>
      </c>
      <c r="G2031">
        <v>2947.9</v>
      </c>
      <c r="H2031" t="s">
        <v>2205</v>
      </c>
      <c r="I2031" t="s">
        <v>2211</v>
      </c>
      <c r="J2031">
        <v>6</v>
      </c>
      <c r="K2031" t="s">
        <v>2212</v>
      </c>
      <c r="L2031" t="str">
        <f>IF(performance_data[[#This Row],[return_percentage]]&gt;=performance_data[[#This Row],[benchmark_return]],"Higher","Lower")</f>
        <v>Higher</v>
      </c>
      <c r="M2031" s="14">
        <f xml:space="preserve"> _xlfn.MAXIFS(performance_data[date],performance_data[portfolio_id],performance_data[[#This Row],[portfolio_id]])</f>
        <v>45557</v>
      </c>
      <c r="N2031" s="14">
        <f xml:space="preserve"> _xlfn.MINIFS(performance_data[date],performance_data[portfolio_id],performance_data[[#This Row],[portfolio_id]])</f>
        <v>44910</v>
      </c>
      <c r="O2031" s="15">
        <f>_xlfn.MAXIFS(performance_data[portfolio_value],performance_data[portfolio_id],performance_data[[#This Row],[portfolio_id]],performance_data[date],performance_data[[#This Row],[latest_date]])</f>
        <v>168410.38</v>
      </c>
      <c r="P2031" s="15">
        <f>_xlfn.MAXIFS(performance_data[portfolio_value],performance_data[portfolio_id],performance_data[[#This Row],[portfolio_id]],performance_data[date],performance_data[[#This Row],[starting_date]])</f>
        <v>470017.47</v>
      </c>
      <c r="Q2031" s="15">
        <f>performance_data[[#This Row],[latest_value]]-performance_data[[#This Row],[starting_value]]</f>
        <v>-301607.08999999997</v>
      </c>
      <c r="R2031" s="15">
        <f>performance_data[[#This Row],[net_inflows]]-performance_data[[#This Row],[net_outflows]]</f>
        <v>10676.85</v>
      </c>
      <c r="S2031" s="15" t="str">
        <f>IF(performance_data[[#This Row],[net_inflows]]&gt;AVERAGE(performance_data[net_inflows]),"High","Low")</f>
        <v>High</v>
      </c>
      <c r="T2031" s="15">
        <f>AVERAGEIF(performance_data[inflow_flag],performance_data[[#This Row],[inflow_flag]],performance_data[return_percentage])</f>
        <v>4.8467905675459724</v>
      </c>
      <c r="U2031" s="17">
        <f>IF(performance_data[[#This Row],[return_percentage]]&lt;performance_data[[#This Row],[benchmark_return]],1,0)</f>
        <v>0</v>
      </c>
      <c r="V2031" s="17">
        <f>COUNTIFS(performance_data[portfolio_id],performance_data[[#This Row],[portfolio_id]])</f>
        <v>19</v>
      </c>
      <c r="W2031" s="17">
        <f>COUNTIFS(performance_data[portfolio_id],performance_data[[#This Row],[portfolio_id]],
          performance_data[return_flag],1)</f>
        <v>6</v>
      </c>
      <c r="X2031" s="15">
        <f>performance_data[[#This Row],[underperform_flag_count]]/performance_data[[#This Row],[totalportfoliocount]]</f>
        <v>0.31578947368421051</v>
      </c>
    </row>
    <row r="2032" spans="1:24" x14ac:dyDescent="0.3">
      <c r="A2032">
        <v>4716</v>
      </c>
      <c r="B2032" s="1">
        <v>44933</v>
      </c>
      <c r="C2032">
        <v>445989.54</v>
      </c>
      <c r="D2032">
        <v>19.21</v>
      </c>
      <c r="E2032">
        <v>17.239999999999998</v>
      </c>
      <c r="F2032">
        <v>3203.91</v>
      </c>
      <c r="G2032">
        <v>10078.26</v>
      </c>
      <c r="H2032" t="s">
        <v>2213</v>
      </c>
      <c r="I2032" t="s">
        <v>2206</v>
      </c>
      <c r="J2032">
        <v>1</v>
      </c>
      <c r="K2032" t="s">
        <v>2207</v>
      </c>
      <c r="L2032" t="str">
        <f>IF(performance_data[[#This Row],[return_percentage]]&gt;=performance_data[[#This Row],[benchmark_return]],"Higher","Lower")</f>
        <v>Higher</v>
      </c>
      <c r="M2032" s="14">
        <f xml:space="preserve"> _xlfn.MAXIFS(performance_data[date],performance_data[portfolio_id],performance_data[[#This Row],[portfolio_id]])</f>
        <v>45557</v>
      </c>
      <c r="N2032" s="14">
        <f xml:space="preserve"> _xlfn.MINIFS(performance_data[date],performance_data[portfolio_id],performance_data[[#This Row],[portfolio_id]])</f>
        <v>44910</v>
      </c>
      <c r="O2032" s="15">
        <f>_xlfn.MAXIFS(performance_data[portfolio_value],performance_data[portfolio_id],performance_data[[#This Row],[portfolio_id]],performance_data[date],performance_data[[#This Row],[latest_date]])</f>
        <v>168410.38</v>
      </c>
      <c r="P2032" s="15">
        <f>_xlfn.MAXIFS(performance_data[portfolio_value],performance_data[portfolio_id],performance_data[[#This Row],[portfolio_id]],performance_data[date],performance_data[[#This Row],[starting_date]])</f>
        <v>470017.47</v>
      </c>
      <c r="Q2032" s="15">
        <f>performance_data[[#This Row],[latest_value]]-performance_data[[#This Row],[starting_value]]</f>
        <v>-301607.08999999997</v>
      </c>
      <c r="R2032" s="15">
        <f>performance_data[[#This Row],[net_inflows]]-performance_data[[#This Row],[net_outflows]]</f>
        <v>-6874.35</v>
      </c>
      <c r="S2032" s="15" t="str">
        <f>IF(performance_data[[#This Row],[net_inflows]]&gt;AVERAGE(performance_data[net_inflows]),"High","Low")</f>
        <v>Low</v>
      </c>
      <c r="T2032" s="15">
        <f>AVERAGEIF(performance_data[inflow_flag],performance_data[[#This Row],[inflow_flag]],performance_data[return_percentage])</f>
        <v>5.0457846277021572</v>
      </c>
      <c r="U2032" s="17">
        <f>IF(performance_data[[#This Row],[return_percentage]]&lt;performance_data[[#This Row],[benchmark_return]],1,0)</f>
        <v>0</v>
      </c>
      <c r="V2032" s="17">
        <f>COUNTIFS(performance_data[portfolio_id],performance_data[[#This Row],[portfolio_id]])</f>
        <v>19</v>
      </c>
      <c r="W2032" s="17">
        <f>COUNTIFS(performance_data[portfolio_id],performance_data[[#This Row],[portfolio_id]],
          performance_data[return_flag],1)</f>
        <v>6</v>
      </c>
      <c r="X2032" s="15">
        <f>performance_data[[#This Row],[underperform_flag_count]]/performance_data[[#This Row],[totalportfoliocount]]</f>
        <v>0.31578947368421051</v>
      </c>
    </row>
    <row r="2033" spans="1:24" x14ac:dyDescent="0.3">
      <c r="A2033">
        <v>4716</v>
      </c>
      <c r="B2033" s="1">
        <v>45479</v>
      </c>
      <c r="C2033">
        <v>25416.1</v>
      </c>
      <c r="D2033">
        <v>-0.64</v>
      </c>
      <c r="E2033">
        <v>-0.71</v>
      </c>
      <c r="F2033">
        <v>8253.9500000000007</v>
      </c>
      <c r="G2033">
        <v>13221.94</v>
      </c>
      <c r="H2033" t="s">
        <v>2205</v>
      </c>
      <c r="I2033" t="s">
        <v>2209</v>
      </c>
      <c r="J2033">
        <v>7</v>
      </c>
      <c r="K2033" t="s">
        <v>2210</v>
      </c>
      <c r="L2033" t="str">
        <f>IF(performance_data[[#This Row],[return_percentage]]&gt;=performance_data[[#This Row],[benchmark_return]],"Higher","Lower")</f>
        <v>Higher</v>
      </c>
      <c r="M2033" s="14">
        <f xml:space="preserve"> _xlfn.MAXIFS(performance_data[date],performance_data[portfolio_id],performance_data[[#This Row],[portfolio_id]])</f>
        <v>45557</v>
      </c>
      <c r="N2033" s="14">
        <f xml:space="preserve"> _xlfn.MINIFS(performance_data[date],performance_data[portfolio_id],performance_data[[#This Row],[portfolio_id]])</f>
        <v>44910</v>
      </c>
      <c r="O2033" s="15">
        <f>_xlfn.MAXIFS(performance_data[portfolio_value],performance_data[portfolio_id],performance_data[[#This Row],[portfolio_id]],performance_data[date],performance_data[[#This Row],[latest_date]])</f>
        <v>168410.38</v>
      </c>
      <c r="P2033" s="15">
        <f>_xlfn.MAXIFS(performance_data[portfolio_value],performance_data[portfolio_id],performance_data[[#This Row],[portfolio_id]],performance_data[date],performance_data[[#This Row],[starting_date]])</f>
        <v>470017.47</v>
      </c>
      <c r="Q2033" s="15">
        <f>performance_data[[#This Row],[latest_value]]-performance_data[[#This Row],[starting_value]]</f>
        <v>-301607.08999999997</v>
      </c>
      <c r="R2033" s="15">
        <f>performance_data[[#This Row],[net_inflows]]-performance_data[[#This Row],[net_outflows]]</f>
        <v>-4967.99</v>
      </c>
      <c r="S2033" s="15" t="str">
        <f>IF(performance_data[[#This Row],[net_inflows]]&gt;AVERAGE(performance_data[net_inflows]),"High","Low")</f>
        <v>Low</v>
      </c>
      <c r="T2033" s="15">
        <f>AVERAGEIF(performance_data[inflow_flag],performance_data[[#This Row],[inflow_flag]],performance_data[return_percentage])</f>
        <v>5.0457846277021572</v>
      </c>
      <c r="U2033" s="17">
        <f>IF(performance_data[[#This Row],[return_percentage]]&lt;performance_data[[#This Row],[benchmark_return]],1,0)</f>
        <v>0</v>
      </c>
      <c r="V2033" s="17">
        <f>COUNTIFS(performance_data[portfolio_id],performance_data[[#This Row],[portfolio_id]])</f>
        <v>19</v>
      </c>
      <c r="W2033" s="17">
        <f>COUNTIFS(performance_data[portfolio_id],performance_data[[#This Row],[portfolio_id]],
          performance_data[return_flag],1)</f>
        <v>6</v>
      </c>
      <c r="X2033" s="15">
        <f>performance_data[[#This Row],[underperform_flag_count]]/performance_data[[#This Row],[totalportfoliocount]]</f>
        <v>0.31578947368421051</v>
      </c>
    </row>
    <row r="2034" spans="1:24" x14ac:dyDescent="0.3">
      <c r="A2034">
        <v>4716</v>
      </c>
      <c r="B2034" s="1">
        <v>45354</v>
      </c>
      <c r="C2034">
        <v>45562.25</v>
      </c>
      <c r="D2034">
        <v>2.95</v>
      </c>
      <c r="E2034">
        <v>2.73</v>
      </c>
      <c r="F2034">
        <v>18389.46</v>
      </c>
      <c r="G2034">
        <v>16811.05</v>
      </c>
      <c r="H2034" t="s">
        <v>2205</v>
      </c>
      <c r="I2034" t="s">
        <v>2206</v>
      </c>
      <c r="J2034">
        <v>3</v>
      </c>
      <c r="K2034" t="s">
        <v>2222</v>
      </c>
      <c r="L2034" t="str">
        <f>IF(performance_data[[#This Row],[return_percentage]]&gt;=performance_data[[#This Row],[benchmark_return]],"Higher","Lower")</f>
        <v>Higher</v>
      </c>
      <c r="M2034" s="14">
        <f xml:space="preserve"> _xlfn.MAXIFS(performance_data[date],performance_data[portfolio_id],performance_data[[#This Row],[portfolio_id]])</f>
        <v>45557</v>
      </c>
      <c r="N2034" s="14">
        <f xml:space="preserve"> _xlfn.MINIFS(performance_data[date],performance_data[portfolio_id],performance_data[[#This Row],[portfolio_id]])</f>
        <v>44910</v>
      </c>
      <c r="O2034" s="15">
        <f>_xlfn.MAXIFS(performance_data[portfolio_value],performance_data[portfolio_id],performance_data[[#This Row],[portfolio_id]],performance_data[date],performance_data[[#This Row],[latest_date]])</f>
        <v>168410.38</v>
      </c>
      <c r="P2034" s="15">
        <f>_xlfn.MAXIFS(performance_data[portfolio_value],performance_data[portfolio_id],performance_data[[#This Row],[portfolio_id]],performance_data[date],performance_data[[#This Row],[starting_date]])</f>
        <v>470017.47</v>
      </c>
      <c r="Q2034" s="15">
        <f>performance_data[[#This Row],[latest_value]]-performance_data[[#This Row],[starting_value]]</f>
        <v>-301607.08999999997</v>
      </c>
      <c r="R2034" s="15">
        <f>performance_data[[#This Row],[net_inflows]]-performance_data[[#This Row],[net_outflows]]</f>
        <v>1578.4099999999999</v>
      </c>
      <c r="S2034" s="15" t="str">
        <f>IF(performance_data[[#This Row],[net_inflows]]&gt;AVERAGE(performance_data[net_inflows]),"High","Low")</f>
        <v>High</v>
      </c>
      <c r="T2034" s="15">
        <f>AVERAGEIF(performance_data[inflow_flag],performance_data[[#This Row],[inflow_flag]],performance_data[return_percentage])</f>
        <v>4.8467905675459724</v>
      </c>
      <c r="U2034" s="17">
        <f>IF(performance_data[[#This Row],[return_percentage]]&lt;performance_data[[#This Row],[benchmark_return]],1,0)</f>
        <v>0</v>
      </c>
      <c r="V2034" s="17">
        <f>COUNTIFS(performance_data[portfolio_id],performance_data[[#This Row],[portfolio_id]])</f>
        <v>19</v>
      </c>
      <c r="W2034" s="17">
        <f>COUNTIFS(performance_data[portfolio_id],performance_data[[#This Row],[portfolio_id]],
          performance_data[return_flag],1)</f>
        <v>6</v>
      </c>
      <c r="X2034" s="15">
        <f>performance_data[[#This Row],[underperform_flag_count]]/performance_data[[#This Row],[totalportfoliocount]]</f>
        <v>0.31578947368421051</v>
      </c>
    </row>
    <row r="2035" spans="1:24" x14ac:dyDescent="0.3">
      <c r="A2035">
        <v>4716</v>
      </c>
      <c r="B2035" s="1">
        <v>45182</v>
      </c>
      <c r="C2035">
        <v>45906.41</v>
      </c>
      <c r="D2035">
        <v>-5.8</v>
      </c>
      <c r="E2035">
        <v>-5.46</v>
      </c>
      <c r="F2035">
        <v>10801.79</v>
      </c>
      <c r="G2035">
        <v>15635.56</v>
      </c>
      <c r="H2035" t="s">
        <v>2213</v>
      </c>
      <c r="I2035" t="s">
        <v>2209</v>
      </c>
      <c r="J2035">
        <v>9</v>
      </c>
      <c r="K2035" t="s">
        <v>2221</v>
      </c>
      <c r="L2035" t="str">
        <f>IF(performance_data[[#This Row],[return_percentage]]&gt;=performance_data[[#This Row],[benchmark_return]],"Higher","Lower")</f>
        <v>Lower</v>
      </c>
      <c r="M2035" s="14">
        <f xml:space="preserve"> _xlfn.MAXIFS(performance_data[date],performance_data[portfolio_id],performance_data[[#This Row],[portfolio_id]])</f>
        <v>45557</v>
      </c>
      <c r="N2035" s="14">
        <f xml:space="preserve"> _xlfn.MINIFS(performance_data[date],performance_data[portfolio_id],performance_data[[#This Row],[portfolio_id]])</f>
        <v>44910</v>
      </c>
      <c r="O2035" s="15">
        <f>_xlfn.MAXIFS(performance_data[portfolio_value],performance_data[portfolio_id],performance_data[[#This Row],[portfolio_id]],performance_data[date],performance_data[[#This Row],[latest_date]])</f>
        <v>168410.38</v>
      </c>
      <c r="P2035" s="15">
        <f>_xlfn.MAXIFS(performance_data[portfolio_value],performance_data[portfolio_id],performance_data[[#This Row],[portfolio_id]],performance_data[date],performance_data[[#This Row],[starting_date]])</f>
        <v>470017.47</v>
      </c>
      <c r="Q2035" s="15">
        <f>performance_data[[#This Row],[latest_value]]-performance_data[[#This Row],[starting_value]]</f>
        <v>-301607.08999999997</v>
      </c>
      <c r="R2035" s="15">
        <f>performance_data[[#This Row],[net_inflows]]-performance_data[[#This Row],[net_outflows]]</f>
        <v>-4833.7699999999986</v>
      </c>
      <c r="S2035" s="15" t="str">
        <f>IF(performance_data[[#This Row],[net_inflows]]&gt;AVERAGE(performance_data[net_inflows]),"High","Low")</f>
        <v>High</v>
      </c>
      <c r="T2035" s="15">
        <f>AVERAGEIF(performance_data[inflow_flag],performance_data[[#This Row],[inflow_flag]],performance_data[return_percentage])</f>
        <v>4.8467905675459724</v>
      </c>
      <c r="U2035" s="17">
        <f>IF(performance_data[[#This Row],[return_percentage]]&lt;performance_data[[#This Row],[benchmark_return]],1,0)</f>
        <v>1</v>
      </c>
      <c r="V2035" s="17">
        <f>COUNTIFS(performance_data[portfolio_id],performance_data[[#This Row],[portfolio_id]])</f>
        <v>19</v>
      </c>
      <c r="W2035" s="17">
        <f>COUNTIFS(performance_data[portfolio_id],performance_data[[#This Row],[portfolio_id]],
          performance_data[return_flag],1)</f>
        <v>6</v>
      </c>
      <c r="X2035" s="15">
        <f>performance_data[[#This Row],[underperform_flag_count]]/performance_data[[#This Row],[totalportfoliocount]]</f>
        <v>0.31578947368421051</v>
      </c>
    </row>
    <row r="2036" spans="1:24" x14ac:dyDescent="0.3">
      <c r="A2036">
        <v>4716</v>
      </c>
      <c r="B2036" s="1">
        <v>45445</v>
      </c>
      <c r="C2036">
        <v>355707.94</v>
      </c>
      <c r="D2036">
        <v>-5.39</v>
      </c>
      <c r="E2036">
        <v>-5.38</v>
      </c>
      <c r="F2036">
        <v>697.66</v>
      </c>
      <c r="G2036">
        <v>11334.73</v>
      </c>
      <c r="H2036" t="s">
        <v>2205</v>
      </c>
      <c r="I2036" t="s">
        <v>2211</v>
      </c>
      <c r="J2036">
        <v>6</v>
      </c>
      <c r="K2036" t="s">
        <v>2212</v>
      </c>
      <c r="L2036" t="str">
        <f>IF(performance_data[[#This Row],[return_percentage]]&gt;=performance_data[[#This Row],[benchmark_return]],"Higher","Lower")</f>
        <v>Lower</v>
      </c>
      <c r="M2036" s="14">
        <f xml:space="preserve"> _xlfn.MAXIFS(performance_data[date],performance_data[portfolio_id],performance_data[[#This Row],[portfolio_id]])</f>
        <v>45557</v>
      </c>
      <c r="N2036" s="14">
        <f xml:space="preserve"> _xlfn.MINIFS(performance_data[date],performance_data[portfolio_id],performance_data[[#This Row],[portfolio_id]])</f>
        <v>44910</v>
      </c>
      <c r="O2036" s="15">
        <f>_xlfn.MAXIFS(performance_data[portfolio_value],performance_data[portfolio_id],performance_data[[#This Row],[portfolio_id]],performance_data[date],performance_data[[#This Row],[latest_date]])</f>
        <v>168410.38</v>
      </c>
      <c r="P2036" s="15">
        <f>_xlfn.MAXIFS(performance_data[portfolio_value],performance_data[portfolio_id],performance_data[[#This Row],[portfolio_id]],performance_data[date],performance_data[[#This Row],[starting_date]])</f>
        <v>470017.47</v>
      </c>
      <c r="Q2036" s="15">
        <f>performance_data[[#This Row],[latest_value]]-performance_data[[#This Row],[starting_value]]</f>
        <v>-301607.08999999997</v>
      </c>
      <c r="R2036" s="15">
        <f>performance_data[[#This Row],[net_inflows]]-performance_data[[#This Row],[net_outflows]]</f>
        <v>-10637.07</v>
      </c>
      <c r="S2036" s="15" t="str">
        <f>IF(performance_data[[#This Row],[net_inflows]]&gt;AVERAGE(performance_data[net_inflows]),"High","Low")</f>
        <v>Low</v>
      </c>
      <c r="T2036" s="15">
        <f>AVERAGEIF(performance_data[inflow_flag],performance_data[[#This Row],[inflow_flag]],performance_data[return_percentage])</f>
        <v>5.0457846277021572</v>
      </c>
      <c r="U2036" s="17">
        <f>IF(performance_data[[#This Row],[return_percentage]]&lt;performance_data[[#This Row],[benchmark_return]],1,0)</f>
        <v>1</v>
      </c>
      <c r="V2036" s="17">
        <f>COUNTIFS(performance_data[portfolio_id],performance_data[[#This Row],[portfolio_id]])</f>
        <v>19</v>
      </c>
      <c r="W2036" s="17">
        <f>COUNTIFS(performance_data[portfolio_id],performance_data[[#This Row],[portfolio_id]],
          performance_data[return_flag],1)</f>
        <v>6</v>
      </c>
      <c r="X2036" s="15">
        <f>performance_data[[#This Row],[underperform_flag_count]]/performance_data[[#This Row],[totalportfoliocount]]</f>
        <v>0.31578947368421051</v>
      </c>
    </row>
    <row r="2037" spans="1:24" x14ac:dyDescent="0.3">
      <c r="A2037">
        <v>4716</v>
      </c>
      <c r="B2037" s="1">
        <v>44922</v>
      </c>
      <c r="C2037">
        <v>359487.18</v>
      </c>
      <c r="D2037">
        <v>5.48</v>
      </c>
      <c r="E2037">
        <v>6.07</v>
      </c>
      <c r="F2037">
        <v>9150.16</v>
      </c>
      <c r="G2037">
        <v>3325.36</v>
      </c>
      <c r="H2037" t="s">
        <v>2220</v>
      </c>
      <c r="I2037" t="s">
        <v>2217</v>
      </c>
      <c r="J2037">
        <v>12</v>
      </c>
      <c r="K2037" t="s">
        <v>2218</v>
      </c>
      <c r="L2037" t="str">
        <f>IF(performance_data[[#This Row],[return_percentage]]&gt;=performance_data[[#This Row],[benchmark_return]],"Higher","Lower")</f>
        <v>Lower</v>
      </c>
      <c r="M2037" s="14">
        <f xml:space="preserve"> _xlfn.MAXIFS(performance_data[date],performance_data[portfolio_id],performance_data[[#This Row],[portfolio_id]])</f>
        <v>45557</v>
      </c>
      <c r="N2037" s="14">
        <f xml:space="preserve"> _xlfn.MINIFS(performance_data[date],performance_data[portfolio_id],performance_data[[#This Row],[portfolio_id]])</f>
        <v>44910</v>
      </c>
      <c r="O2037" s="15">
        <f>_xlfn.MAXIFS(performance_data[portfolio_value],performance_data[portfolio_id],performance_data[[#This Row],[portfolio_id]],performance_data[date],performance_data[[#This Row],[latest_date]])</f>
        <v>168410.38</v>
      </c>
      <c r="P2037" s="15">
        <f>_xlfn.MAXIFS(performance_data[portfolio_value],performance_data[portfolio_id],performance_data[[#This Row],[portfolio_id]],performance_data[date],performance_data[[#This Row],[starting_date]])</f>
        <v>470017.47</v>
      </c>
      <c r="Q2037" s="15">
        <f>performance_data[[#This Row],[latest_value]]-performance_data[[#This Row],[starting_value]]</f>
        <v>-301607.08999999997</v>
      </c>
      <c r="R2037" s="15">
        <f>performance_data[[#This Row],[net_inflows]]-performance_data[[#This Row],[net_outflows]]</f>
        <v>5824.7999999999993</v>
      </c>
      <c r="S2037" s="15" t="str">
        <f>IF(performance_data[[#This Row],[net_inflows]]&gt;AVERAGE(performance_data[net_inflows]),"High","Low")</f>
        <v>Low</v>
      </c>
      <c r="T2037" s="15">
        <f>AVERAGEIF(performance_data[inflow_flag],performance_data[[#This Row],[inflow_flag]],performance_data[return_percentage])</f>
        <v>5.0457846277021572</v>
      </c>
      <c r="U2037" s="17">
        <f>IF(performance_data[[#This Row],[return_percentage]]&lt;performance_data[[#This Row],[benchmark_return]],1,0)</f>
        <v>1</v>
      </c>
      <c r="V2037" s="17">
        <f>COUNTIFS(performance_data[portfolio_id],performance_data[[#This Row],[portfolio_id]])</f>
        <v>19</v>
      </c>
      <c r="W2037" s="17">
        <f>COUNTIFS(performance_data[portfolio_id],performance_data[[#This Row],[portfolio_id]],
          performance_data[return_flag],1)</f>
        <v>6</v>
      </c>
      <c r="X2037" s="15">
        <f>performance_data[[#This Row],[underperform_flag_count]]/performance_data[[#This Row],[totalportfoliocount]]</f>
        <v>0.31578947368421051</v>
      </c>
    </row>
    <row r="2038" spans="1:24" x14ac:dyDescent="0.3">
      <c r="A2038">
        <v>4716</v>
      </c>
      <c r="B2038" s="1">
        <v>45475</v>
      </c>
      <c r="C2038">
        <v>185036.88</v>
      </c>
      <c r="D2038">
        <v>1.41</v>
      </c>
      <c r="E2038">
        <v>1.1599999999999999</v>
      </c>
      <c r="F2038">
        <v>18480.900000000001</v>
      </c>
      <c r="G2038">
        <v>10962.52</v>
      </c>
      <c r="H2038" t="s">
        <v>2205</v>
      </c>
      <c r="I2038" t="s">
        <v>2209</v>
      </c>
      <c r="J2038">
        <v>7</v>
      </c>
      <c r="K2038" t="s">
        <v>2210</v>
      </c>
      <c r="L2038" t="str">
        <f>IF(performance_data[[#This Row],[return_percentage]]&gt;=performance_data[[#This Row],[benchmark_return]],"Higher","Lower")</f>
        <v>Higher</v>
      </c>
      <c r="M2038" s="14">
        <f xml:space="preserve"> _xlfn.MAXIFS(performance_data[date],performance_data[portfolio_id],performance_data[[#This Row],[portfolio_id]])</f>
        <v>45557</v>
      </c>
      <c r="N2038" s="14">
        <f xml:space="preserve"> _xlfn.MINIFS(performance_data[date],performance_data[portfolio_id],performance_data[[#This Row],[portfolio_id]])</f>
        <v>44910</v>
      </c>
      <c r="O2038" s="15">
        <f>_xlfn.MAXIFS(performance_data[portfolio_value],performance_data[portfolio_id],performance_data[[#This Row],[portfolio_id]],performance_data[date],performance_data[[#This Row],[latest_date]])</f>
        <v>168410.38</v>
      </c>
      <c r="P2038" s="15">
        <f>_xlfn.MAXIFS(performance_data[portfolio_value],performance_data[portfolio_id],performance_data[[#This Row],[portfolio_id]],performance_data[date],performance_data[[#This Row],[starting_date]])</f>
        <v>470017.47</v>
      </c>
      <c r="Q2038" s="15">
        <f>performance_data[[#This Row],[latest_value]]-performance_data[[#This Row],[starting_value]]</f>
        <v>-301607.08999999997</v>
      </c>
      <c r="R2038" s="15">
        <f>performance_data[[#This Row],[net_inflows]]-performance_data[[#This Row],[net_outflows]]</f>
        <v>7518.380000000001</v>
      </c>
      <c r="S2038" s="15" t="str">
        <f>IF(performance_data[[#This Row],[net_inflows]]&gt;AVERAGE(performance_data[net_inflows]),"High","Low")</f>
        <v>High</v>
      </c>
      <c r="T2038" s="15">
        <f>AVERAGEIF(performance_data[inflow_flag],performance_data[[#This Row],[inflow_flag]],performance_data[return_percentage])</f>
        <v>4.8467905675459724</v>
      </c>
      <c r="U2038" s="17">
        <f>IF(performance_data[[#This Row],[return_percentage]]&lt;performance_data[[#This Row],[benchmark_return]],1,0)</f>
        <v>0</v>
      </c>
      <c r="V2038" s="17">
        <f>COUNTIFS(performance_data[portfolio_id],performance_data[[#This Row],[portfolio_id]])</f>
        <v>19</v>
      </c>
      <c r="W2038" s="17">
        <f>COUNTIFS(performance_data[portfolio_id],performance_data[[#This Row],[portfolio_id]],
          performance_data[return_flag],1)</f>
        <v>6</v>
      </c>
      <c r="X2038" s="15">
        <f>performance_data[[#This Row],[underperform_flag_count]]/performance_data[[#This Row],[totalportfoliocount]]</f>
        <v>0.31578947368421051</v>
      </c>
    </row>
    <row r="2039" spans="1:24" x14ac:dyDescent="0.3">
      <c r="A2039">
        <v>4716</v>
      </c>
      <c r="B2039" s="1">
        <v>45447</v>
      </c>
      <c r="C2039">
        <v>131513.96</v>
      </c>
      <c r="D2039">
        <v>-2.37</v>
      </c>
      <c r="E2039">
        <v>-2.25</v>
      </c>
      <c r="F2039">
        <v>5994.63</v>
      </c>
      <c r="G2039">
        <v>19862.45</v>
      </c>
      <c r="H2039" t="s">
        <v>2205</v>
      </c>
      <c r="I2039" t="s">
        <v>2211</v>
      </c>
      <c r="J2039">
        <v>6</v>
      </c>
      <c r="K2039" t="s">
        <v>2212</v>
      </c>
      <c r="L2039" t="str">
        <f>IF(performance_data[[#This Row],[return_percentage]]&gt;=performance_data[[#This Row],[benchmark_return]],"Higher","Lower")</f>
        <v>Lower</v>
      </c>
      <c r="M2039" s="14">
        <f xml:space="preserve"> _xlfn.MAXIFS(performance_data[date],performance_data[portfolio_id],performance_data[[#This Row],[portfolio_id]])</f>
        <v>45557</v>
      </c>
      <c r="N2039" s="14">
        <f xml:space="preserve"> _xlfn.MINIFS(performance_data[date],performance_data[portfolio_id],performance_data[[#This Row],[portfolio_id]])</f>
        <v>44910</v>
      </c>
      <c r="O2039" s="15">
        <f>_xlfn.MAXIFS(performance_data[portfolio_value],performance_data[portfolio_id],performance_data[[#This Row],[portfolio_id]],performance_data[date],performance_data[[#This Row],[latest_date]])</f>
        <v>168410.38</v>
      </c>
      <c r="P2039" s="15">
        <f>_xlfn.MAXIFS(performance_data[portfolio_value],performance_data[portfolio_id],performance_data[[#This Row],[portfolio_id]],performance_data[date],performance_data[[#This Row],[starting_date]])</f>
        <v>470017.47</v>
      </c>
      <c r="Q2039" s="15">
        <f>performance_data[[#This Row],[latest_value]]-performance_data[[#This Row],[starting_value]]</f>
        <v>-301607.08999999997</v>
      </c>
      <c r="R2039" s="15">
        <f>performance_data[[#This Row],[net_inflows]]-performance_data[[#This Row],[net_outflows]]</f>
        <v>-13867.82</v>
      </c>
      <c r="S2039" s="15" t="str">
        <f>IF(performance_data[[#This Row],[net_inflows]]&gt;AVERAGE(performance_data[net_inflows]),"High","Low")</f>
        <v>Low</v>
      </c>
      <c r="T2039" s="15">
        <f>AVERAGEIF(performance_data[inflow_flag],performance_data[[#This Row],[inflow_flag]],performance_data[return_percentage])</f>
        <v>5.0457846277021572</v>
      </c>
      <c r="U2039" s="17">
        <f>IF(performance_data[[#This Row],[return_percentage]]&lt;performance_data[[#This Row],[benchmark_return]],1,0)</f>
        <v>1</v>
      </c>
      <c r="V2039" s="17">
        <f>COUNTIFS(performance_data[portfolio_id],performance_data[[#This Row],[portfolio_id]])</f>
        <v>19</v>
      </c>
      <c r="W2039" s="17">
        <f>COUNTIFS(performance_data[portfolio_id],performance_data[[#This Row],[portfolio_id]],
          performance_data[return_flag],1)</f>
        <v>6</v>
      </c>
      <c r="X2039" s="15">
        <f>performance_data[[#This Row],[underperform_flag_count]]/performance_data[[#This Row],[totalportfoliocount]]</f>
        <v>0.31578947368421051</v>
      </c>
    </row>
    <row r="2040" spans="1:24" x14ac:dyDescent="0.3">
      <c r="A2040">
        <v>4716</v>
      </c>
      <c r="B2040" s="1">
        <v>45532</v>
      </c>
      <c r="C2040">
        <v>189494.68</v>
      </c>
      <c r="D2040">
        <v>8.85</v>
      </c>
      <c r="E2040">
        <v>8.42</v>
      </c>
      <c r="F2040">
        <v>15008.71</v>
      </c>
      <c r="G2040">
        <v>3625.54</v>
      </c>
      <c r="H2040" t="s">
        <v>2205</v>
      </c>
      <c r="I2040" t="s">
        <v>2209</v>
      </c>
      <c r="J2040">
        <v>8</v>
      </c>
      <c r="K2040" t="s">
        <v>2214</v>
      </c>
      <c r="L2040" t="str">
        <f>IF(performance_data[[#This Row],[return_percentage]]&gt;=performance_data[[#This Row],[benchmark_return]],"Higher","Lower")</f>
        <v>Higher</v>
      </c>
      <c r="M2040" s="14">
        <f xml:space="preserve"> _xlfn.MAXIFS(performance_data[date],performance_data[portfolio_id],performance_data[[#This Row],[portfolio_id]])</f>
        <v>45557</v>
      </c>
      <c r="N2040" s="14">
        <f xml:space="preserve"> _xlfn.MINIFS(performance_data[date],performance_data[portfolio_id],performance_data[[#This Row],[portfolio_id]])</f>
        <v>44910</v>
      </c>
      <c r="O2040" s="15">
        <f>_xlfn.MAXIFS(performance_data[portfolio_value],performance_data[portfolio_id],performance_data[[#This Row],[portfolio_id]],performance_data[date],performance_data[[#This Row],[latest_date]])</f>
        <v>168410.38</v>
      </c>
      <c r="P2040" s="15">
        <f>_xlfn.MAXIFS(performance_data[portfolio_value],performance_data[portfolio_id],performance_data[[#This Row],[portfolio_id]],performance_data[date],performance_data[[#This Row],[starting_date]])</f>
        <v>470017.47</v>
      </c>
      <c r="Q2040" s="15">
        <f>performance_data[[#This Row],[latest_value]]-performance_data[[#This Row],[starting_value]]</f>
        <v>-301607.08999999997</v>
      </c>
      <c r="R2040" s="15">
        <f>performance_data[[#This Row],[net_inflows]]-performance_data[[#This Row],[net_outflows]]</f>
        <v>11383.169999999998</v>
      </c>
      <c r="S2040" s="15" t="str">
        <f>IF(performance_data[[#This Row],[net_inflows]]&gt;AVERAGE(performance_data[net_inflows]),"High","Low")</f>
        <v>High</v>
      </c>
      <c r="T2040" s="15">
        <f>AVERAGEIF(performance_data[inflow_flag],performance_data[[#This Row],[inflow_flag]],performance_data[return_percentage])</f>
        <v>4.8467905675459724</v>
      </c>
      <c r="U2040" s="17">
        <f>IF(performance_data[[#This Row],[return_percentage]]&lt;performance_data[[#This Row],[benchmark_return]],1,0)</f>
        <v>0</v>
      </c>
      <c r="V2040" s="17">
        <f>COUNTIFS(performance_data[portfolio_id],performance_data[[#This Row],[portfolio_id]])</f>
        <v>19</v>
      </c>
      <c r="W2040" s="17">
        <f>COUNTIFS(performance_data[portfolio_id],performance_data[[#This Row],[portfolio_id]],
          performance_data[return_flag],1)</f>
        <v>6</v>
      </c>
      <c r="X2040" s="15">
        <f>performance_data[[#This Row],[underperform_flag_count]]/performance_data[[#This Row],[totalportfoliocount]]</f>
        <v>0.31578947368421051</v>
      </c>
    </row>
    <row r="2041" spans="1:24" x14ac:dyDescent="0.3">
      <c r="A2041">
        <v>4716</v>
      </c>
      <c r="B2041" s="1">
        <v>45209</v>
      </c>
      <c r="C2041">
        <v>457049.95</v>
      </c>
      <c r="D2041">
        <v>-5.13</v>
      </c>
      <c r="E2041">
        <v>-5.15</v>
      </c>
      <c r="F2041">
        <v>12451.25</v>
      </c>
      <c r="G2041">
        <v>12150.26</v>
      </c>
      <c r="H2041" t="s">
        <v>2213</v>
      </c>
      <c r="I2041" t="s">
        <v>2217</v>
      </c>
      <c r="J2041">
        <v>10</v>
      </c>
      <c r="K2041" t="s">
        <v>2224</v>
      </c>
      <c r="L2041" t="str">
        <f>IF(performance_data[[#This Row],[return_percentage]]&gt;=performance_data[[#This Row],[benchmark_return]],"Higher","Lower")</f>
        <v>Higher</v>
      </c>
      <c r="M2041" s="14">
        <f xml:space="preserve"> _xlfn.MAXIFS(performance_data[date],performance_data[portfolio_id],performance_data[[#This Row],[portfolio_id]])</f>
        <v>45557</v>
      </c>
      <c r="N2041" s="14">
        <f xml:space="preserve"> _xlfn.MINIFS(performance_data[date],performance_data[portfolio_id],performance_data[[#This Row],[portfolio_id]])</f>
        <v>44910</v>
      </c>
      <c r="O2041" s="15">
        <f>_xlfn.MAXIFS(performance_data[portfolio_value],performance_data[portfolio_id],performance_data[[#This Row],[portfolio_id]],performance_data[date],performance_data[[#This Row],[latest_date]])</f>
        <v>168410.38</v>
      </c>
      <c r="P2041" s="15">
        <f>_xlfn.MAXIFS(performance_data[portfolio_value],performance_data[portfolio_id],performance_data[[#This Row],[portfolio_id]],performance_data[date],performance_data[[#This Row],[starting_date]])</f>
        <v>470017.47</v>
      </c>
      <c r="Q2041" s="15">
        <f>performance_data[[#This Row],[latest_value]]-performance_data[[#This Row],[starting_value]]</f>
        <v>-301607.08999999997</v>
      </c>
      <c r="R2041" s="15">
        <f>performance_data[[#This Row],[net_inflows]]-performance_data[[#This Row],[net_outflows]]</f>
        <v>300.98999999999978</v>
      </c>
      <c r="S2041" s="15" t="str">
        <f>IF(performance_data[[#This Row],[net_inflows]]&gt;AVERAGE(performance_data[net_inflows]),"High","Low")</f>
        <v>High</v>
      </c>
      <c r="T2041" s="15">
        <f>AVERAGEIF(performance_data[inflow_flag],performance_data[[#This Row],[inflow_flag]],performance_data[return_percentage])</f>
        <v>4.8467905675459724</v>
      </c>
      <c r="U2041" s="17">
        <f>IF(performance_data[[#This Row],[return_percentage]]&lt;performance_data[[#This Row],[benchmark_return]],1,0)</f>
        <v>0</v>
      </c>
      <c r="V2041" s="17">
        <f>COUNTIFS(performance_data[portfolio_id],performance_data[[#This Row],[portfolio_id]])</f>
        <v>19</v>
      </c>
      <c r="W2041" s="17">
        <f>COUNTIFS(performance_data[portfolio_id],performance_data[[#This Row],[portfolio_id]],
          performance_data[return_flag],1)</f>
        <v>6</v>
      </c>
      <c r="X2041" s="15">
        <f>performance_data[[#This Row],[underperform_flag_count]]/performance_data[[#This Row],[totalportfoliocount]]</f>
        <v>0.31578947368421051</v>
      </c>
    </row>
    <row r="2042" spans="1:24" x14ac:dyDescent="0.3">
      <c r="A2042">
        <v>4716</v>
      </c>
      <c r="B2042" s="1">
        <v>45153</v>
      </c>
      <c r="C2042">
        <v>84684.77</v>
      </c>
      <c r="D2042">
        <v>10.81</v>
      </c>
      <c r="E2042">
        <v>8.74</v>
      </c>
      <c r="F2042">
        <v>2659.68</v>
      </c>
      <c r="G2042">
        <v>7443.06</v>
      </c>
      <c r="H2042" t="s">
        <v>2213</v>
      </c>
      <c r="I2042" t="s">
        <v>2209</v>
      </c>
      <c r="J2042">
        <v>8</v>
      </c>
      <c r="K2042" t="s">
        <v>2214</v>
      </c>
      <c r="L2042" t="str">
        <f>IF(performance_data[[#This Row],[return_percentage]]&gt;=performance_data[[#This Row],[benchmark_return]],"Higher","Lower")</f>
        <v>Higher</v>
      </c>
      <c r="M2042" s="14">
        <f xml:space="preserve"> _xlfn.MAXIFS(performance_data[date],performance_data[portfolio_id],performance_data[[#This Row],[portfolio_id]])</f>
        <v>45557</v>
      </c>
      <c r="N2042" s="14">
        <f xml:space="preserve"> _xlfn.MINIFS(performance_data[date],performance_data[portfolio_id],performance_data[[#This Row],[portfolio_id]])</f>
        <v>44910</v>
      </c>
      <c r="O2042" s="15">
        <f>_xlfn.MAXIFS(performance_data[portfolio_value],performance_data[portfolio_id],performance_data[[#This Row],[portfolio_id]],performance_data[date],performance_data[[#This Row],[latest_date]])</f>
        <v>168410.38</v>
      </c>
      <c r="P2042" s="15">
        <f>_xlfn.MAXIFS(performance_data[portfolio_value],performance_data[portfolio_id],performance_data[[#This Row],[portfolio_id]],performance_data[date],performance_data[[#This Row],[starting_date]])</f>
        <v>470017.47</v>
      </c>
      <c r="Q2042" s="15">
        <f>performance_data[[#This Row],[latest_value]]-performance_data[[#This Row],[starting_value]]</f>
        <v>-301607.08999999997</v>
      </c>
      <c r="R2042" s="15">
        <f>performance_data[[#This Row],[net_inflows]]-performance_data[[#This Row],[net_outflows]]</f>
        <v>-4783.380000000001</v>
      </c>
      <c r="S2042" s="15" t="str">
        <f>IF(performance_data[[#This Row],[net_inflows]]&gt;AVERAGE(performance_data[net_inflows]),"High","Low")</f>
        <v>Low</v>
      </c>
      <c r="T2042" s="15">
        <f>AVERAGEIF(performance_data[inflow_flag],performance_data[[#This Row],[inflow_flag]],performance_data[return_percentage])</f>
        <v>5.0457846277021572</v>
      </c>
      <c r="U2042" s="17">
        <f>IF(performance_data[[#This Row],[return_percentage]]&lt;performance_data[[#This Row],[benchmark_return]],1,0)</f>
        <v>0</v>
      </c>
      <c r="V2042" s="17">
        <f>COUNTIFS(performance_data[portfolio_id],performance_data[[#This Row],[portfolio_id]])</f>
        <v>19</v>
      </c>
      <c r="W2042" s="17">
        <f>COUNTIFS(performance_data[portfolio_id],performance_data[[#This Row],[portfolio_id]],
          performance_data[return_flag],1)</f>
        <v>6</v>
      </c>
      <c r="X2042" s="15">
        <f>performance_data[[#This Row],[underperform_flag_count]]/performance_data[[#This Row],[totalportfoliocount]]</f>
        <v>0.31578947368421051</v>
      </c>
    </row>
    <row r="2043" spans="1:24" x14ac:dyDescent="0.3">
      <c r="A2043">
        <v>4716</v>
      </c>
      <c r="B2043" s="1">
        <v>45104</v>
      </c>
      <c r="C2043">
        <v>162780.07</v>
      </c>
      <c r="D2043">
        <v>19.46</v>
      </c>
      <c r="E2043">
        <v>19</v>
      </c>
      <c r="F2043">
        <v>4590.42</v>
      </c>
      <c r="G2043">
        <v>14784.51</v>
      </c>
      <c r="H2043" t="s">
        <v>2213</v>
      </c>
      <c r="I2043" t="s">
        <v>2211</v>
      </c>
      <c r="J2043">
        <v>6</v>
      </c>
      <c r="K2043" t="s">
        <v>2212</v>
      </c>
      <c r="L2043" t="str">
        <f>IF(performance_data[[#This Row],[return_percentage]]&gt;=performance_data[[#This Row],[benchmark_return]],"Higher","Lower")</f>
        <v>Higher</v>
      </c>
      <c r="M2043" s="14">
        <f xml:space="preserve"> _xlfn.MAXIFS(performance_data[date],performance_data[portfolio_id],performance_data[[#This Row],[portfolio_id]])</f>
        <v>45557</v>
      </c>
      <c r="N2043" s="14">
        <f xml:space="preserve"> _xlfn.MINIFS(performance_data[date],performance_data[portfolio_id],performance_data[[#This Row],[portfolio_id]])</f>
        <v>44910</v>
      </c>
      <c r="O2043" s="15">
        <f>_xlfn.MAXIFS(performance_data[portfolio_value],performance_data[portfolio_id],performance_data[[#This Row],[portfolio_id]],performance_data[date],performance_data[[#This Row],[latest_date]])</f>
        <v>168410.38</v>
      </c>
      <c r="P2043" s="15">
        <f>_xlfn.MAXIFS(performance_data[portfolio_value],performance_data[portfolio_id],performance_data[[#This Row],[portfolio_id]],performance_data[date],performance_data[[#This Row],[starting_date]])</f>
        <v>470017.47</v>
      </c>
      <c r="Q2043" s="15">
        <f>performance_data[[#This Row],[latest_value]]-performance_data[[#This Row],[starting_value]]</f>
        <v>-301607.08999999997</v>
      </c>
      <c r="R2043" s="15">
        <f>performance_data[[#This Row],[net_inflows]]-performance_data[[#This Row],[net_outflows]]</f>
        <v>-10194.09</v>
      </c>
      <c r="S2043" s="15" t="str">
        <f>IF(performance_data[[#This Row],[net_inflows]]&gt;AVERAGE(performance_data[net_inflows]),"High","Low")</f>
        <v>Low</v>
      </c>
      <c r="T2043" s="15">
        <f>AVERAGEIF(performance_data[inflow_flag],performance_data[[#This Row],[inflow_flag]],performance_data[return_percentage])</f>
        <v>5.0457846277021572</v>
      </c>
      <c r="U2043" s="17">
        <f>IF(performance_data[[#This Row],[return_percentage]]&lt;performance_data[[#This Row],[benchmark_return]],1,0)</f>
        <v>0</v>
      </c>
      <c r="V2043" s="17">
        <f>COUNTIFS(performance_data[portfolio_id],performance_data[[#This Row],[portfolio_id]])</f>
        <v>19</v>
      </c>
      <c r="W2043" s="17">
        <f>COUNTIFS(performance_data[portfolio_id],performance_data[[#This Row],[portfolio_id]],
          performance_data[return_flag],1)</f>
        <v>6</v>
      </c>
      <c r="X2043" s="15">
        <f>performance_data[[#This Row],[underperform_flag_count]]/performance_data[[#This Row],[totalportfoliocount]]</f>
        <v>0.31578947368421051</v>
      </c>
    </row>
    <row r="2044" spans="1:24" x14ac:dyDescent="0.3">
      <c r="A2044">
        <v>4716</v>
      </c>
      <c r="B2044" s="1">
        <v>45493</v>
      </c>
      <c r="C2044">
        <v>211689.86</v>
      </c>
      <c r="D2044">
        <v>7.16</v>
      </c>
      <c r="E2044">
        <v>6.72</v>
      </c>
      <c r="F2044">
        <v>3538.67</v>
      </c>
      <c r="G2044">
        <v>2475.44</v>
      </c>
      <c r="H2044" t="s">
        <v>2205</v>
      </c>
      <c r="I2044" t="s">
        <v>2209</v>
      </c>
      <c r="J2044">
        <v>7</v>
      </c>
      <c r="K2044" t="s">
        <v>2210</v>
      </c>
      <c r="L2044" t="str">
        <f>IF(performance_data[[#This Row],[return_percentage]]&gt;=performance_data[[#This Row],[benchmark_return]],"Higher","Lower")</f>
        <v>Higher</v>
      </c>
      <c r="M2044" s="14">
        <f xml:space="preserve"> _xlfn.MAXIFS(performance_data[date],performance_data[portfolio_id],performance_data[[#This Row],[portfolio_id]])</f>
        <v>45557</v>
      </c>
      <c r="N2044" s="14">
        <f xml:space="preserve"> _xlfn.MINIFS(performance_data[date],performance_data[portfolio_id],performance_data[[#This Row],[portfolio_id]])</f>
        <v>44910</v>
      </c>
      <c r="O2044" s="15">
        <f>_xlfn.MAXIFS(performance_data[portfolio_value],performance_data[portfolio_id],performance_data[[#This Row],[portfolio_id]],performance_data[date],performance_data[[#This Row],[latest_date]])</f>
        <v>168410.38</v>
      </c>
      <c r="P2044" s="15">
        <f>_xlfn.MAXIFS(performance_data[portfolio_value],performance_data[portfolio_id],performance_data[[#This Row],[portfolio_id]],performance_data[date],performance_data[[#This Row],[starting_date]])</f>
        <v>470017.47</v>
      </c>
      <c r="Q2044" s="15">
        <f>performance_data[[#This Row],[latest_value]]-performance_data[[#This Row],[starting_value]]</f>
        <v>-301607.08999999997</v>
      </c>
      <c r="R2044" s="15">
        <f>performance_data[[#This Row],[net_inflows]]-performance_data[[#This Row],[net_outflows]]</f>
        <v>1063.23</v>
      </c>
      <c r="S2044" s="15" t="str">
        <f>IF(performance_data[[#This Row],[net_inflows]]&gt;AVERAGE(performance_data[net_inflows]),"High","Low")</f>
        <v>Low</v>
      </c>
      <c r="T2044" s="15">
        <f>AVERAGEIF(performance_data[inflow_flag],performance_data[[#This Row],[inflow_flag]],performance_data[return_percentage])</f>
        <v>5.0457846277021572</v>
      </c>
      <c r="U2044" s="17">
        <f>IF(performance_data[[#This Row],[return_percentage]]&lt;performance_data[[#This Row],[benchmark_return]],1,0)</f>
        <v>0</v>
      </c>
      <c r="V2044" s="17">
        <f>COUNTIFS(performance_data[portfolio_id],performance_data[[#This Row],[portfolio_id]])</f>
        <v>19</v>
      </c>
      <c r="W2044" s="17">
        <f>COUNTIFS(performance_data[portfolio_id],performance_data[[#This Row],[portfolio_id]],
          performance_data[return_flag],1)</f>
        <v>6</v>
      </c>
      <c r="X2044" s="15">
        <f>performance_data[[#This Row],[underperform_flag_count]]/performance_data[[#This Row],[totalportfoliocount]]</f>
        <v>0.31578947368421051</v>
      </c>
    </row>
    <row r="2045" spans="1:24" x14ac:dyDescent="0.3">
      <c r="A2045">
        <v>4716</v>
      </c>
      <c r="B2045" s="1">
        <v>45035</v>
      </c>
      <c r="C2045">
        <v>345137.76</v>
      </c>
      <c r="D2045">
        <v>-5.0599999999999996</v>
      </c>
      <c r="E2045">
        <v>-4.09</v>
      </c>
      <c r="F2045">
        <v>9279.9</v>
      </c>
      <c r="G2045">
        <v>14117.64</v>
      </c>
      <c r="H2045" t="s">
        <v>2213</v>
      </c>
      <c r="I2045" t="s">
        <v>2211</v>
      </c>
      <c r="J2045">
        <v>4</v>
      </c>
      <c r="K2045" t="s">
        <v>2216</v>
      </c>
      <c r="L2045" t="str">
        <f>IF(performance_data[[#This Row],[return_percentage]]&gt;=performance_data[[#This Row],[benchmark_return]],"Higher","Lower")</f>
        <v>Lower</v>
      </c>
      <c r="M2045" s="14">
        <f xml:space="preserve"> _xlfn.MAXIFS(performance_data[date],performance_data[portfolio_id],performance_data[[#This Row],[portfolio_id]])</f>
        <v>45557</v>
      </c>
      <c r="N2045" s="14">
        <f xml:space="preserve"> _xlfn.MINIFS(performance_data[date],performance_data[portfolio_id],performance_data[[#This Row],[portfolio_id]])</f>
        <v>44910</v>
      </c>
      <c r="O2045" s="15">
        <f>_xlfn.MAXIFS(performance_data[portfolio_value],performance_data[portfolio_id],performance_data[[#This Row],[portfolio_id]],performance_data[date],performance_data[[#This Row],[latest_date]])</f>
        <v>168410.38</v>
      </c>
      <c r="P2045" s="15">
        <f>_xlfn.MAXIFS(performance_data[portfolio_value],performance_data[portfolio_id],performance_data[[#This Row],[portfolio_id]],performance_data[date],performance_data[[#This Row],[starting_date]])</f>
        <v>470017.47</v>
      </c>
      <c r="Q2045" s="15">
        <f>performance_data[[#This Row],[latest_value]]-performance_data[[#This Row],[starting_value]]</f>
        <v>-301607.08999999997</v>
      </c>
      <c r="R2045" s="15">
        <f>performance_data[[#This Row],[net_inflows]]-performance_data[[#This Row],[net_outflows]]</f>
        <v>-4837.74</v>
      </c>
      <c r="S2045" s="15" t="str">
        <f>IF(performance_data[[#This Row],[net_inflows]]&gt;AVERAGE(performance_data[net_inflows]),"High","Low")</f>
        <v>Low</v>
      </c>
      <c r="T2045" s="15">
        <f>AVERAGEIF(performance_data[inflow_flag],performance_data[[#This Row],[inflow_flag]],performance_data[return_percentage])</f>
        <v>5.0457846277021572</v>
      </c>
      <c r="U2045" s="17">
        <f>IF(performance_data[[#This Row],[return_percentage]]&lt;performance_data[[#This Row],[benchmark_return]],1,0)</f>
        <v>1</v>
      </c>
      <c r="V2045" s="17">
        <f>COUNTIFS(performance_data[portfolio_id],performance_data[[#This Row],[portfolio_id]])</f>
        <v>19</v>
      </c>
      <c r="W2045" s="17">
        <f>COUNTIFS(performance_data[portfolio_id],performance_data[[#This Row],[portfolio_id]],
          performance_data[return_flag],1)</f>
        <v>6</v>
      </c>
      <c r="X2045" s="15">
        <f>performance_data[[#This Row],[underperform_flag_count]]/performance_data[[#This Row],[totalportfoliocount]]</f>
        <v>0.31578947368421051</v>
      </c>
    </row>
    <row r="2046" spans="1:24" x14ac:dyDescent="0.3">
      <c r="A2046">
        <v>4716</v>
      </c>
      <c r="B2046" s="1">
        <v>44910</v>
      </c>
      <c r="C2046">
        <v>470017.47</v>
      </c>
      <c r="D2046">
        <v>6.58</v>
      </c>
      <c r="E2046">
        <v>6.29</v>
      </c>
      <c r="F2046">
        <v>14284.88</v>
      </c>
      <c r="G2046">
        <v>1872.71</v>
      </c>
      <c r="H2046" t="s">
        <v>2220</v>
      </c>
      <c r="I2046" t="s">
        <v>2217</v>
      </c>
      <c r="J2046">
        <v>12</v>
      </c>
      <c r="K2046" t="s">
        <v>2218</v>
      </c>
      <c r="L2046" t="str">
        <f>IF(performance_data[[#This Row],[return_percentage]]&gt;=performance_data[[#This Row],[benchmark_return]],"Higher","Lower")</f>
        <v>Higher</v>
      </c>
      <c r="M2046" s="14">
        <f xml:space="preserve"> _xlfn.MAXIFS(performance_data[date],performance_data[portfolio_id],performance_data[[#This Row],[portfolio_id]])</f>
        <v>45557</v>
      </c>
      <c r="N2046" s="14">
        <f xml:space="preserve"> _xlfn.MINIFS(performance_data[date],performance_data[portfolio_id],performance_data[[#This Row],[portfolio_id]])</f>
        <v>44910</v>
      </c>
      <c r="O2046" s="15">
        <f>_xlfn.MAXIFS(performance_data[portfolio_value],performance_data[portfolio_id],performance_data[[#This Row],[portfolio_id]],performance_data[date],performance_data[[#This Row],[latest_date]])</f>
        <v>168410.38</v>
      </c>
      <c r="P2046" s="15">
        <f>_xlfn.MAXIFS(performance_data[portfolio_value],performance_data[portfolio_id],performance_data[[#This Row],[portfolio_id]],performance_data[date],performance_data[[#This Row],[starting_date]])</f>
        <v>470017.47</v>
      </c>
      <c r="Q2046" s="15">
        <f>performance_data[[#This Row],[latest_value]]-performance_data[[#This Row],[starting_value]]</f>
        <v>-301607.08999999997</v>
      </c>
      <c r="R2046" s="15">
        <f>performance_data[[#This Row],[net_inflows]]-performance_data[[#This Row],[net_outflows]]</f>
        <v>12412.169999999998</v>
      </c>
      <c r="S2046" s="15" t="str">
        <f>IF(performance_data[[#This Row],[net_inflows]]&gt;AVERAGE(performance_data[net_inflows]),"High","Low")</f>
        <v>High</v>
      </c>
      <c r="T2046" s="15">
        <f>AVERAGEIF(performance_data[inflow_flag],performance_data[[#This Row],[inflow_flag]],performance_data[return_percentage])</f>
        <v>4.8467905675459724</v>
      </c>
      <c r="U2046" s="17">
        <f>IF(performance_data[[#This Row],[return_percentage]]&lt;performance_data[[#This Row],[benchmark_return]],1,0)</f>
        <v>0</v>
      </c>
      <c r="V2046" s="17">
        <f>COUNTIFS(performance_data[portfolio_id],performance_data[[#This Row],[portfolio_id]])</f>
        <v>19</v>
      </c>
      <c r="W2046" s="17">
        <f>COUNTIFS(performance_data[portfolio_id],performance_data[[#This Row],[portfolio_id]],
          performance_data[return_flag],1)</f>
        <v>6</v>
      </c>
      <c r="X2046" s="15">
        <f>performance_data[[#This Row],[underperform_flag_count]]/performance_data[[#This Row],[totalportfoliocount]]</f>
        <v>0.31578947368421051</v>
      </c>
    </row>
    <row r="2047" spans="1:24" x14ac:dyDescent="0.3">
      <c r="A2047">
        <v>4716</v>
      </c>
      <c r="B2047" s="1">
        <v>44920</v>
      </c>
      <c r="C2047">
        <v>73947.86</v>
      </c>
      <c r="D2047">
        <v>7.13</v>
      </c>
      <c r="E2047">
        <v>7.18</v>
      </c>
      <c r="F2047">
        <v>11742.38</v>
      </c>
      <c r="G2047">
        <v>17859.62</v>
      </c>
      <c r="H2047" t="s">
        <v>2220</v>
      </c>
      <c r="I2047" t="s">
        <v>2217</v>
      </c>
      <c r="J2047">
        <v>12</v>
      </c>
      <c r="K2047" t="s">
        <v>2218</v>
      </c>
      <c r="L2047" t="str">
        <f>IF(performance_data[[#This Row],[return_percentage]]&gt;=performance_data[[#This Row],[benchmark_return]],"Higher","Lower")</f>
        <v>Lower</v>
      </c>
      <c r="M2047" s="14">
        <f xml:space="preserve"> _xlfn.MAXIFS(performance_data[date],performance_data[portfolio_id],performance_data[[#This Row],[portfolio_id]])</f>
        <v>45557</v>
      </c>
      <c r="N2047" s="14">
        <f xml:space="preserve"> _xlfn.MINIFS(performance_data[date],performance_data[portfolio_id],performance_data[[#This Row],[portfolio_id]])</f>
        <v>44910</v>
      </c>
      <c r="O2047" s="15">
        <f>_xlfn.MAXIFS(performance_data[portfolio_value],performance_data[portfolio_id],performance_data[[#This Row],[portfolio_id]],performance_data[date],performance_data[[#This Row],[latest_date]])</f>
        <v>168410.38</v>
      </c>
      <c r="P2047" s="15">
        <f>_xlfn.MAXIFS(performance_data[portfolio_value],performance_data[portfolio_id],performance_data[[#This Row],[portfolio_id]],performance_data[date],performance_data[[#This Row],[starting_date]])</f>
        <v>470017.47</v>
      </c>
      <c r="Q2047" s="15">
        <f>performance_data[[#This Row],[latest_value]]-performance_data[[#This Row],[starting_value]]</f>
        <v>-301607.08999999997</v>
      </c>
      <c r="R2047" s="15">
        <f>performance_data[[#This Row],[net_inflows]]-performance_data[[#This Row],[net_outflows]]</f>
        <v>-6117.24</v>
      </c>
      <c r="S2047" s="15" t="str">
        <f>IF(performance_data[[#This Row],[net_inflows]]&gt;AVERAGE(performance_data[net_inflows]),"High","Low")</f>
        <v>High</v>
      </c>
      <c r="T2047" s="15">
        <f>AVERAGEIF(performance_data[inflow_flag],performance_data[[#This Row],[inflow_flag]],performance_data[return_percentage])</f>
        <v>4.8467905675459724</v>
      </c>
      <c r="U2047" s="17">
        <f>IF(performance_data[[#This Row],[return_percentage]]&lt;performance_data[[#This Row],[benchmark_return]],1,0)</f>
        <v>1</v>
      </c>
      <c r="V2047" s="17">
        <f>COUNTIFS(performance_data[portfolio_id],performance_data[[#This Row],[portfolio_id]])</f>
        <v>19</v>
      </c>
      <c r="W2047" s="17">
        <f>COUNTIFS(performance_data[portfolio_id],performance_data[[#This Row],[portfolio_id]],
          performance_data[return_flag],1)</f>
        <v>6</v>
      </c>
      <c r="X2047" s="15">
        <f>performance_data[[#This Row],[underperform_flag_count]]/performance_data[[#This Row],[totalportfoliocount]]</f>
        <v>0.31578947368421051</v>
      </c>
    </row>
    <row r="2048" spans="1:24" x14ac:dyDescent="0.3">
      <c r="A2048">
        <v>4716</v>
      </c>
      <c r="B2048" s="1">
        <v>45557</v>
      </c>
      <c r="C2048">
        <v>168410.38</v>
      </c>
      <c r="D2048">
        <v>18.84</v>
      </c>
      <c r="E2048">
        <v>16.239999999999998</v>
      </c>
      <c r="F2048">
        <v>15234.86</v>
      </c>
      <c r="G2048">
        <v>14093.84</v>
      </c>
      <c r="H2048" t="s">
        <v>2205</v>
      </c>
      <c r="I2048" t="s">
        <v>2209</v>
      </c>
      <c r="J2048">
        <v>9</v>
      </c>
      <c r="K2048" t="s">
        <v>2221</v>
      </c>
      <c r="L2048" t="str">
        <f>IF(performance_data[[#This Row],[return_percentage]]&gt;=performance_data[[#This Row],[benchmark_return]],"Higher","Lower")</f>
        <v>Higher</v>
      </c>
      <c r="M2048" s="14">
        <f xml:space="preserve"> _xlfn.MAXIFS(performance_data[date],performance_data[portfolio_id],performance_data[[#This Row],[portfolio_id]])</f>
        <v>45557</v>
      </c>
      <c r="N2048" s="14">
        <f xml:space="preserve"> _xlfn.MINIFS(performance_data[date],performance_data[portfolio_id],performance_data[[#This Row],[portfolio_id]])</f>
        <v>44910</v>
      </c>
      <c r="O2048" s="15">
        <f>_xlfn.MAXIFS(performance_data[portfolio_value],performance_data[portfolio_id],performance_data[[#This Row],[portfolio_id]],performance_data[date],performance_data[[#This Row],[latest_date]])</f>
        <v>168410.38</v>
      </c>
      <c r="P2048" s="15">
        <f>_xlfn.MAXIFS(performance_data[portfolio_value],performance_data[portfolio_id],performance_data[[#This Row],[portfolio_id]],performance_data[date],performance_data[[#This Row],[starting_date]])</f>
        <v>470017.47</v>
      </c>
      <c r="Q2048" s="15">
        <f>performance_data[[#This Row],[latest_value]]-performance_data[[#This Row],[starting_value]]</f>
        <v>-301607.08999999997</v>
      </c>
      <c r="R2048" s="15">
        <f>performance_data[[#This Row],[net_inflows]]-performance_data[[#This Row],[net_outflows]]</f>
        <v>1141.0200000000004</v>
      </c>
      <c r="S2048" s="15" t="str">
        <f>IF(performance_data[[#This Row],[net_inflows]]&gt;AVERAGE(performance_data[net_inflows]),"High","Low")</f>
        <v>High</v>
      </c>
      <c r="T2048" s="15">
        <f>AVERAGEIF(performance_data[inflow_flag],performance_data[[#This Row],[inflow_flag]],performance_data[return_percentage])</f>
        <v>4.8467905675459724</v>
      </c>
      <c r="U2048" s="17">
        <f>IF(performance_data[[#This Row],[return_percentage]]&lt;performance_data[[#This Row],[benchmark_return]],1,0)</f>
        <v>0</v>
      </c>
      <c r="V2048" s="17">
        <f>COUNTIFS(performance_data[portfolio_id],performance_data[[#This Row],[portfolio_id]])</f>
        <v>19</v>
      </c>
      <c r="W2048" s="17">
        <f>COUNTIFS(performance_data[portfolio_id],performance_data[[#This Row],[portfolio_id]],
          performance_data[return_flag],1)</f>
        <v>6</v>
      </c>
      <c r="X2048" s="15">
        <f>performance_data[[#This Row],[underperform_flag_count]]/performance_data[[#This Row],[totalportfoliocount]]</f>
        <v>0.31578947368421051</v>
      </c>
    </row>
    <row r="2049" spans="1:24" x14ac:dyDescent="0.3">
      <c r="A2049">
        <v>4771</v>
      </c>
      <c r="B2049" s="1">
        <v>45488</v>
      </c>
      <c r="C2049">
        <v>116503.03999999999</v>
      </c>
      <c r="D2049">
        <v>19.86</v>
      </c>
      <c r="E2049">
        <v>23.66</v>
      </c>
      <c r="F2049">
        <v>13588.13</v>
      </c>
      <c r="G2049">
        <v>10228.629999999999</v>
      </c>
      <c r="H2049" t="s">
        <v>2205</v>
      </c>
      <c r="I2049" t="s">
        <v>2209</v>
      </c>
      <c r="J2049">
        <v>7</v>
      </c>
      <c r="K2049" t="s">
        <v>2210</v>
      </c>
      <c r="L2049" t="str">
        <f>IF(performance_data[[#This Row],[return_percentage]]&gt;=performance_data[[#This Row],[benchmark_return]],"Higher","Lower")</f>
        <v>Lower</v>
      </c>
      <c r="M2049" s="14">
        <f xml:space="preserve"> _xlfn.MAXIFS(performance_data[date],performance_data[portfolio_id],performance_data[[#This Row],[portfolio_id]])</f>
        <v>45507</v>
      </c>
      <c r="N2049" s="14">
        <f xml:space="preserve"> _xlfn.MINIFS(performance_data[date],performance_data[portfolio_id],performance_data[[#This Row],[portfolio_id]])</f>
        <v>44856</v>
      </c>
      <c r="O2049" s="15">
        <f>_xlfn.MAXIFS(performance_data[portfolio_value],performance_data[portfolio_id],performance_data[[#This Row],[portfolio_id]],performance_data[date],performance_data[[#This Row],[latest_date]])</f>
        <v>172123.39</v>
      </c>
      <c r="P2049" s="15">
        <f>_xlfn.MAXIFS(performance_data[portfolio_value],performance_data[portfolio_id],performance_data[[#This Row],[portfolio_id]],performance_data[date],performance_data[[#This Row],[starting_date]])</f>
        <v>483447.2</v>
      </c>
      <c r="Q2049" s="15">
        <f>performance_data[[#This Row],[latest_value]]-performance_data[[#This Row],[starting_value]]</f>
        <v>-311323.81</v>
      </c>
      <c r="R2049" s="15">
        <f>performance_data[[#This Row],[net_inflows]]-performance_data[[#This Row],[net_outflows]]</f>
        <v>3359.5</v>
      </c>
      <c r="S2049" s="15" t="str">
        <f>IF(performance_data[[#This Row],[net_inflows]]&gt;AVERAGE(performance_data[net_inflows]),"High","Low")</f>
        <v>High</v>
      </c>
      <c r="T2049" s="15">
        <f>AVERAGEIF(performance_data[inflow_flag],performance_data[[#This Row],[inflow_flag]],performance_data[return_percentage])</f>
        <v>4.8467905675459724</v>
      </c>
      <c r="U2049" s="17">
        <f>IF(performance_data[[#This Row],[return_percentage]]&lt;performance_data[[#This Row],[benchmark_return]],1,0)</f>
        <v>1</v>
      </c>
      <c r="V2049" s="17">
        <f>COUNTIFS(performance_data[portfolio_id],performance_data[[#This Row],[portfolio_id]])</f>
        <v>15</v>
      </c>
      <c r="W2049" s="17">
        <f>COUNTIFS(performance_data[portfolio_id],performance_data[[#This Row],[portfolio_id]],
          performance_data[return_flag],1)</f>
        <v>7</v>
      </c>
      <c r="X2049" s="15">
        <f>performance_data[[#This Row],[underperform_flag_count]]/performance_data[[#This Row],[totalportfoliocount]]</f>
        <v>0.46666666666666667</v>
      </c>
    </row>
    <row r="2050" spans="1:24" x14ac:dyDescent="0.3">
      <c r="A2050">
        <v>4771</v>
      </c>
      <c r="B2050" s="1">
        <v>45507</v>
      </c>
      <c r="C2050">
        <v>172123.39</v>
      </c>
      <c r="D2050">
        <v>-7.0000000000000007E-2</v>
      </c>
      <c r="E2050">
        <v>-0.06</v>
      </c>
      <c r="F2050">
        <v>16046.38</v>
      </c>
      <c r="G2050">
        <v>15462.68</v>
      </c>
      <c r="H2050" t="s">
        <v>2205</v>
      </c>
      <c r="I2050" t="s">
        <v>2209</v>
      </c>
      <c r="J2050">
        <v>8</v>
      </c>
      <c r="K2050" t="s">
        <v>2214</v>
      </c>
      <c r="L2050" t="str">
        <f>IF(performance_data[[#This Row],[return_percentage]]&gt;=performance_data[[#This Row],[benchmark_return]],"Higher","Lower")</f>
        <v>Lower</v>
      </c>
      <c r="M2050" s="14">
        <f xml:space="preserve"> _xlfn.MAXIFS(performance_data[date],performance_data[portfolio_id],performance_data[[#This Row],[portfolio_id]])</f>
        <v>45507</v>
      </c>
      <c r="N2050" s="14">
        <f xml:space="preserve"> _xlfn.MINIFS(performance_data[date],performance_data[portfolio_id],performance_data[[#This Row],[portfolio_id]])</f>
        <v>44856</v>
      </c>
      <c r="O2050" s="15">
        <f>_xlfn.MAXIFS(performance_data[portfolio_value],performance_data[portfolio_id],performance_data[[#This Row],[portfolio_id]],performance_data[date],performance_data[[#This Row],[latest_date]])</f>
        <v>172123.39</v>
      </c>
      <c r="P2050" s="15">
        <f>_xlfn.MAXIFS(performance_data[portfolio_value],performance_data[portfolio_id],performance_data[[#This Row],[portfolio_id]],performance_data[date],performance_data[[#This Row],[starting_date]])</f>
        <v>483447.2</v>
      </c>
      <c r="Q2050" s="15">
        <f>performance_data[[#This Row],[latest_value]]-performance_data[[#This Row],[starting_value]]</f>
        <v>-311323.81</v>
      </c>
      <c r="R2050" s="15">
        <f>performance_data[[#This Row],[net_inflows]]-performance_data[[#This Row],[net_outflows]]</f>
        <v>583.69999999999891</v>
      </c>
      <c r="S2050" s="15" t="str">
        <f>IF(performance_data[[#This Row],[net_inflows]]&gt;AVERAGE(performance_data[net_inflows]),"High","Low")</f>
        <v>High</v>
      </c>
      <c r="T2050" s="15">
        <f>AVERAGEIF(performance_data[inflow_flag],performance_data[[#This Row],[inflow_flag]],performance_data[return_percentage])</f>
        <v>4.8467905675459724</v>
      </c>
      <c r="U2050" s="17">
        <f>IF(performance_data[[#This Row],[return_percentage]]&lt;performance_data[[#This Row],[benchmark_return]],1,0)</f>
        <v>1</v>
      </c>
      <c r="V2050" s="17">
        <f>COUNTIFS(performance_data[portfolio_id],performance_data[[#This Row],[portfolio_id]])</f>
        <v>15</v>
      </c>
      <c r="W2050" s="17">
        <f>COUNTIFS(performance_data[portfolio_id],performance_data[[#This Row],[portfolio_id]],
          performance_data[return_flag],1)</f>
        <v>7</v>
      </c>
      <c r="X2050" s="15">
        <f>performance_data[[#This Row],[underperform_flag_count]]/performance_data[[#This Row],[totalportfoliocount]]</f>
        <v>0.46666666666666667</v>
      </c>
    </row>
    <row r="2051" spans="1:24" x14ac:dyDescent="0.3">
      <c r="A2051">
        <v>4771</v>
      </c>
      <c r="B2051" s="1">
        <v>45228</v>
      </c>
      <c r="C2051">
        <v>383336.05</v>
      </c>
      <c r="D2051">
        <v>10.99</v>
      </c>
      <c r="E2051">
        <v>12.2</v>
      </c>
      <c r="F2051">
        <v>10147.030000000001</v>
      </c>
      <c r="G2051">
        <v>125.15</v>
      </c>
      <c r="H2051" t="s">
        <v>2213</v>
      </c>
      <c r="I2051" t="s">
        <v>2217</v>
      </c>
      <c r="J2051">
        <v>10</v>
      </c>
      <c r="K2051" t="s">
        <v>2224</v>
      </c>
      <c r="L2051" t="str">
        <f>IF(performance_data[[#This Row],[return_percentage]]&gt;=performance_data[[#This Row],[benchmark_return]],"Higher","Lower")</f>
        <v>Lower</v>
      </c>
      <c r="M2051" s="14">
        <f xml:space="preserve"> _xlfn.MAXIFS(performance_data[date],performance_data[portfolio_id],performance_data[[#This Row],[portfolio_id]])</f>
        <v>45507</v>
      </c>
      <c r="N2051" s="14">
        <f xml:space="preserve"> _xlfn.MINIFS(performance_data[date],performance_data[portfolio_id],performance_data[[#This Row],[portfolio_id]])</f>
        <v>44856</v>
      </c>
      <c r="O2051" s="15">
        <f>_xlfn.MAXIFS(performance_data[portfolio_value],performance_data[portfolio_id],performance_data[[#This Row],[portfolio_id]],performance_data[date],performance_data[[#This Row],[latest_date]])</f>
        <v>172123.39</v>
      </c>
      <c r="P2051" s="15">
        <f>_xlfn.MAXIFS(performance_data[portfolio_value],performance_data[portfolio_id],performance_data[[#This Row],[portfolio_id]],performance_data[date],performance_data[[#This Row],[starting_date]])</f>
        <v>483447.2</v>
      </c>
      <c r="Q2051" s="15">
        <f>performance_data[[#This Row],[latest_value]]-performance_data[[#This Row],[starting_value]]</f>
        <v>-311323.81</v>
      </c>
      <c r="R2051" s="15">
        <f>performance_data[[#This Row],[net_inflows]]-performance_data[[#This Row],[net_outflows]]</f>
        <v>10021.880000000001</v>
      </c>
      <c r="S2051" s="15" t="str">
        <f>IF(performance_data[[#This Row],[net_inflows]]&gt;AVERAGE(performance_data[net_inflows]),"High","Low")</f>
        <v>High</v>
      </c>
      <c r="T2051" s="15">
        <f>AVERAGEIF(performance_data[inflow_flag],performance_data[[#This Row],[inflow_flag]],performance_data[return_percentage])</f>
        <v>4.8467905675459724</v>
      </c>
      <c r="U2051" s="17">
        <f>IF(performance_data[[#This Row],[return_percentage]]&lt;performance_data[[#This Row],[benchmark_return]],1,0)</f>
        <v>1</v>
      </c>
      <c r="V2051" s="17">
        <f>COUNTIFS(performance_data[portfolio_id],performance_data[[#This Row],[portfolio_id]])</f>
        <v>15</v>
      </c>
      <c r="W2051" s="17">
        <f>COUNTIFS(performance_data[portfolio_id],performance_data[[#This Row],[portfolio_id]],
          performance_data[return_flag],1)</f>
        <v>7</v>
      </c>
      <c r="X2051" s="15">
        <f>performance_data[[#This Row],[underperform_flag_count]]/performance_data[[#This Row],[totalportfoliocount]]</f>
        <v>0.46666666666666667</v>
      </c>
    </row>
    <row r="2052" spans="1:24" x14ac:dyDescent="0.3">
      <c r="A2052">
        <v>4771</v>
      </c>
      <c r="B2052" s="1">
        <v>45058</v>
      </c>
      <c r="C2052">
        <v>51795.02</v>
      </c>
      <c r="D2052">
        <v>5.9</v>
      </c>
      <c r="E2052">
        <v>4.84</v>
      </c>
      <c r="F2052">
        <v>994.1</v>
      </c>
      <c r="G2052">
        <v>7612.73</v>
      </c>
      <c r="H2052" t="s">
        <v>2213</v>
      </c>
      <c r="I2052" t="s">
        <v>2211</v>
      </c>
      <c r="J2052">
        <v>5</v>
      </c>
      <c r="K2052" t="s">
        <v>2223</v>
      </c>
      <c r="L2052" t="str">
        <f>IF(performance_data[[#This Row],[return_percentage]]&gt;=performance_data[[#This Row],[benchmark_return]],"Higher","Lower")</f>
        <v>Higher</v>
      </c>
      <c r="M2052" s="14">
        <f xml:space="preserve"> _xlfn.MAXIFS(performance_data[date],performance_data[portfolio_id],performance_data[[#This Row],[portfolio_id]])</f>
        <v>45507</v>
      </c>
      <c r="N2052" s="14">
        <f xml:space="preserve"> _xlfn.MINIFS(performance_data[date],performance_data[portfolio_id],performance_data[[#This Row],[portfolio_id]])</f>
        <v>44856</v>
      </c>
      <c r="O2052" s="15">
        <f>_xlfn.MAXIFS(performance_data[portfolio_value],performance_data[portfolio_id],performance_data[[#This Row],[portfolio_id]],performance_data[date],performance_data[[#This Row],[latest_date]])</f>
        <v>172123.39</v>
      </c>
      <c r="P2052" s="15">
        <f>_xlfn.MAXIFS(performance_data[portfolio_value],performance_data[portfolio_id],performance_data[[#This Row],[portfolio_id]],performance_data[date],performance_data[[#This Row],[starting_date]])</f>
        <v>483447.2</v>
      </c>
      <c r="Q2052" s="15">
        <f>performance_data[[#This Row],[latest_value]]-performance_data[[#This Row],[starting_value]]</f>
        <v>-311323.81</v>
      </c>
      <c r="R2052" s="15">
        <f>performance_data[[#This Row],[net_inflows]]-performance_data[[#This Row],[net_outflows]]</f>
        <v>-6618.6299999999992</v>
      </c>
      <c r="S2052" s="15" t="str">
        <f>IF(performance_data[[#This Row],[net_inflows]]&gt;AVERAGE(performance_data[net_inflows]),"High","Low")</f>
        <v>Low</v>
      </c>
      <c r="T2052" s="15">
        <f>AVERAGEIF(performance_data[inflow_flag],performance_data[[#This Row],[inflow_flag]],performance_data[return_percentage])</f>
        <v>5.0457846277021572</v>
      </c>
      <c r="U2052" s="17">
        <f>IF(performance_data[[#This Row],[return_percentage]]&lt;performance_data[[#This Row],[benchmark_return]],1,0)</f>
        <v>0</v>
      </c>
      <c r="V2052" s="17">
        <f>COUNTIFS(performance_data[portfolio_id],performance_data[[#This Row],[portfolio_id]])</f>
        <v>15</v>
      </c>
      <c r="W2052" s="17">
        <f>COUNTIFS(performance_data[portfolio_id],performance_data[[#This Row],[portfolio_id]],
          performance_data[return_flag],1)</f>
        <v>7</v>
      </c>
      <c r="X2052" s="15">
        <f>performance_data[[#This Row],[underperform_flag_count]]/performance_data[[#This Row],[totalportfoliocount]]</f>
        <v>0.46666666666666667</v>
      </c>
    </row>
    <row r="2053" spans="1:24" x14ac:dyDescent="0.3">
      <c r="A2053">
        <v>4771</v>
      </c>
      <c r="B2053" s="1">
        <v>45488</v>
      </c>
      <c r="C2053">
        <v>382648.11</v>
      </c>
      <c r="D2053">
        <v>-8.08</v>
      </c>
      <c r="E2053">
        <v>-8.43</v>
      </c>
      <c r="F2053">
        <v>11097.51</v>
      </c>
      <c r="G2053">
        <v>2545.98</v>
      </c>
      <c r="H2053" t="s">
        <v>2205</v>
      </c>
      <c r="I2053" t="s">
        <v>2209</v>
      </c>
      <c r="J2053">
        <v>7</v>
      </c>
      <c r="K2053" t="s">
        <v>2210</v>
      </c>
      <c r="L2053" t="str">
        <f>IF(performance_data[[#This Row],[return_percentage]]&gt;=performance_data[[#This Row],[benchmark_return]],"Higher","Lower")</f>
        <v>Higher</v>
      </c>
      <c r="M2053" s="14">
        <f xml:space="preserve"> _xlfn.MAXIFS(performance_data[date],performance_data[portfolio_id],performance_data[[#This Row],[portfolio_id]])</f>
        <v>45507</v>
      </c>
      <c r="N2053" s="14">
        <f xml:space="preserve"> _xlfn.MINIFS(performance_data[date],performance_data[portfolio_id],performance_data[[#This Row],[portfolio_id]])</f>
        <v>44856</v>
      </c>
      <c r="O2053" s="15">
        <f>_xlfn.MAXIFS(performance_data[portfolio_value],performance_data[portfolio_id],performance_data[[#This Row],[portfolio_id]],performance_data[date],performance_data[[#This Row],[latest_date]])</f>
        <v>172123.39</v>
      </c>
      <c r="P2053" s="15">
        <f>_xlfn.MAXIFS(performance_data[portfolio_value],performance_data[portfolio_id],performance_data[[#This Row],[portfolio_id]],performance_data[date],performance_data[[#This Row],[starting_date]])</f>
        <v>483447.2</v>
      </c>
      <c r="Q2053" s="15">
        <f>performance_data[[#This Row],[latest_value]]-performance_data[[#This Row],[starting_value]]</f>
        <v>-311323.81</v>
      </c>
      <c r="R2053" s="15">
        <f>performance_data[[#This Row],[net_inflows]]-performance_data[[#This Row],[net_outflows]]</f>
        <v>8551.5300000000007</v>
      </c>
      <c r="S2053" s="15" t="str">
        <f>IF(performance_data[[#This Row],[net_inflows]]&gt;AVERAGE(performance_data[net_inflows]),"High","Low")</f>
        <v>High</v>
      </c>
      <c r="T2053" s="15">
        <f>AVERAGEIF(performance_data[inflow_flag],performance_data[[#This Row],[inflow_flag]],performance_data[return_percentage])</f>
        <v>4.8467905675459724</v>
      </c>
      <c r="U2053" s="17">
        <f>IF(performance_data[[#This Row],[return_percentage]]&lt;performance_data[[#This Row],[benchmark_return]],1,0)</f>
        <v>0</v>
      </c>
      <c r="V2053" s="17">
        <f>COUNTIFS(performance_data[portfolio_id],performance_data[[#This Row],[portfolio_id]])</f>
        <v>15</v>
      </c>
      <c r="W2053" s="17">
        <f>COUNTIFS(performance_data[portfolio_id],performance_data[[#This Row],[portfolio_id]],
          performance_data[return_flag],1)</f>
        <v>7</v>
      </c>
      <c r="X2053" s="15">
        <f>performance_data[[#This Row],[underperform_flag_count]]/performance_data[[#This Row],[totalportfoliocount]]</f>
        <v>0.46666666666666667</v>
      </c>
    </row>
    <row r="2054" spans="1:24" x14ac:dyDescent="0.3">
      <c r="A2054">
        <v>4771</v>
      </c>
      <c r="B2054" s="1">
        <v>44856</v>
      </c>
      <c r="C2054">
        <v>483447.2</v>
      </c>
      <c r="D2054">
        <v>-6.37</v>
      </c>
      <c r="E2054">
        <v>-7.36</v>
      </c>
      <c r="F2054">
        <v>8445.8799999999992</v>
      </c>
      <c r="G2054">
        <v>8683.44</v>
      </c>
      <c r="H2054" t="s">
        <v>2220</v>
      </c>
      <c r="I2054" t="s">
        <v>2217</v>
      </c>
      <c r="J2054">
        <v>10</v>
      </c>
      <c r="K2054" t="s">
        <v>2224</v>
      </c>
      <c r="L2054" t="str">
        <f>IF(performance_data[[#This Row],[return_percentage]]&gt;=performance_data[[#This Row],[benchmark_return]],"Higher","Lower")</f>
        <v>Higher</v>
      </c>
      <c r="M2054" s="14">
        <f xml:space="preserve"> _xlfn.MAXIFS(performance_data[date],performance_data[portfolio_id],performance_data[[#This Row],[portfolio_id]])</f>
        <v>45507</v>
      </c>
      <c r="N2054" s="14">
        <f xml:space="preserve"> _xlfn.MINIFS(performance_data[date],performance_data[portfolio_id],performance_data[[#This Row],[portfolio_id]])</f>
        <v>44856</v>
      </c>
      <c r="O2054" s="15">
        <f>_xlfn.MAXIFS(performance_data[portfolio_value],performance_data[portfolio_id],performance_data[[#This Row],[portfolio_id]],performance_data[date],performance_data[[#This Row],[latest_date]])</f>
        <v>172123.39</v>
      </c>
      <c r="P2054" s="15">
        <f>_xlfn.MAXIFS(performance_data[portfolio_value],performance_data[portfolio_id],performance_data[[#This Row],[portfolio_id]],performance_data[date],performance_data[[#This Row],[starting_date]])</f>
        <v>483447.2</v>
      </c>
      <c r="Q2054" s="15">
        <f>performance_data[[#This Row],[latest_value]]-performance_data[[#This Row],[starting_value]]</f>
        <v>-311323.81</v>
      </c>
      <c r="R2054" s="15">
        <f>performance_data[[#This Row],[net_inflows]]-performance_data[[#This Row],[net_outflows]]</f>
        <v>-237.56000000000131</v>
      </c>
      <c r="S2054" s="15" t="str">
        <f>IF(performance_data[[#This Row],[net_inflows]]&gt;AVERAGE(performance_data[net_inflows]),"High","Low")</f>
        <v>Low</v>
      </c>
      <c r="T2054" s="15">
        <f>AVERAGEIF(performance_data[inflow_flag],performance_data[[#This Row],[inflow_flag]],performance_data[return_percentage])</f>
        <v>5.0457846277021572</v>
      </c>
      <c r="U2054" s="17">
        <f>IF(performance_data[[#This Row],[return_percentage]]&lt;performance_data[[#This Row],[benchmark_return]],1,0)</f>
        <v>0</v>
      </c>
      <c r="V2054" s="17">
        <f>COUNTIFS(performance_data[portfolio_id],performance_data[[#This Row],[portfolio_id]])</f>
        <v>15</v>
      </c>
      <c r="W2054" s="17">
        <f>COUNTIFS(performance_data[portfolio_id],performance_data[[#This Row],[portfolio_id]],
          performance_data[return_flag],1)</f>
        <v>7</v>
      </c>
      <c r="X2054" s="15">
        <f>performance_data[[#This Row],[underperform_flag_count]]/performance_data[[#This Row],[totalportfoliocount]]</f>
        <v>0.46666666666666667</v>
      </c>
    </row>
    <row r="2055" spans="1:24" x14ac:dyDescent="0.3">
      <c r="A2055">
        <v>4771</v>
      </c>
      <c r="B2055" s="1">
        <v>44934</v>
      </c>
      <c r="C2055">
        <v>326342.76</v>
      </c>
      <c r="D2055">
        <v>6.67</v>
      </c>
      <c r="E2055">
        <v>6.64</v>
      </c>
      <c r="F2055">
        <v>3680.26</v>
      </c>
      <c r="G2055">
        <v>11517.8</v>
      </c>
      <c r="H2055" t="s">
        <v>2213</v>
      </c>
      <c r="I2055" t="s">
        <v>2206</v>
      </c>
      <c r="J2055">
        <v>1</v>
      </c>
      <c r="K2055" t="s">
        <v>2207</v>
      </c>
      <c r="L2055" t="str">
        <f>IF(performance_data[[#This Row],[return_percentage]]&gt;=performance_data[[#This Row],[benchmark_return]],"Higher","Lower")</f>
        <v>Higher</v>
      </c>
      <c r="M2055" s="14">
        <f xml:space="preserve"> _xlfn.MAXIFS(performance_data[date],performance_data[portfolio_id],performance_data[[#This Row],[portfolio_id]])</f>
        <v>45507</v>
      </c>
      <c r="N2055" s="14">
        <f xml:space="preserve"> _xlfn.MINIFS(performance_data[date],performance_data[portfolio_id],performance_data[[#This Row],[portfolio_id]])</f>
        <v>44856</v>
      </c>
      <c r="O2055" s="15">
        <f>_xlfn.MAXIFS(performance_data[portfolio_value],performance_data[portfolio_id],performance_data[[#This Row],[portfolio_id]],performance_data[date],performance_data[[#This Row],[latest_date]])</f>
        <v>172123.39</v>
      </c>
      <c r="P2055" s="15">
        <f>_xlfn.MAXIFS(performance_data[portfolio_value],performance_data[portfolio_id],performance_data[[#This Row],[portfolio_id]],performance_data[date],performance_data[[#This Row],[starting_date]])</f>
        <v>483447.2</v>
      </c>
      <c r="Q2055" s="15">
        <f>performance_data[[#This Row],[latest_value]]-performance_data[[#This Row],[starting_value]]</f>
        <v>-311323.81</v>
      </c>
      <c r="R2055" s="15">
        <f>performance_data[[#This Row],[net_inflows]]-performance_data[[#This Row],[net_outflows]]</f>
        <v>-7837.5399999999991</v>
      </c>
      <c r="S2055" s="15" t="str">
        <f>IF(performance_data[[#This Row],[net_inflows]]&gt;AVERAGE(performance_data[net_inflows]),"High","Low")</f>
        <v>Low</v>
      </c>
      <c r="T2055" s="15">
        <f>AVERAGEIF(performance_data[inflow_flag],performance_data[[#This Row],[inflow_flag]],performance_data[return_percentage])</f>
        <v>5.0457846277021572</v>
      </c>
      <c r="U2055" s="17">
        <f>IF(performance_data[[#This Row],[return_percentage]]&lt;performance_data[[#This Row],[benchmark_return]],1,0)</f>
        <v>0</v>
      </c>
      <c r="V2055" s="17">
        <f>COUNTIFS(performance_data[portfolio_id],performance_data[[#This Row],[portfolio_id]])</f>
        <v>15</v>
      </c>
      <c r="W2055" s="17">
        <f>COUNTIFS(performance_data[portfolio_id],performance_data[[#This Row],[portfolio_id]],
          performance_data[return_flag],1)</f>
        <v>7</v>
      </c>
      <c r="X2055" s="15">
        <f>performance_data[[#This Row],[underperform_flag_count]]/performance_data[[#This Row],[totalportfoliocount]]</f>
        <v>0.46666666666666667</v>
      </c>
    </row>
    <row r="2056" spans="1:24" x14ac:dyDescent="0.3">
      <c r="A2056">
        <v>4771</v>
      </c>
      <c r="B2056" s="1">
        <v>45089</v>
      </c>
      <c r="C2056">
        <v>302480.5</v>
      </c>
      <c r="D2056">
        <v>19.809999999999999</v>
      </c>
      <c r="E2056">
        <v>18.53</v>
      </c>
      <c r="F2056">
        <v>19607.810000000001</v>
      </c>
      <c r="G2056">
        <v>17480.849999999999</v>
      </c>
      <c r="H2056" t="s">
        <v>2213</v>
      </c>
      <c r="I2056" t="s">
        <v>2211</v>
      </c>
      <c r="J2056">
        <v>6</v>
      </c>
      <c r="K2056" t="s">
        <v>2212</v>
      </c>
      <c r="L2056" t="str">
        <f>IF(performance_data[[#This Row],[return_percentage]]&gt;=performance_data[[#This Row],[benchmark_return]],"Higher","Lower")</f>
        <v>Higher</v>
      </c>
      <c r="M2056" s="14">
        <f xml:space="preserve"> _xlfn.MAXIFS(performance_data[date],performance_data[portfolio_id],performance_data[[#This Row],[portfolio_id]])</f>
        <v>45507</v>
      </c>
      <c r="N2056" s="14">
        <f xml:space="preserve"> _xlfn.MINIFS(performance_data[date],performance_data[portfolio_id],performance_data[[#This Row],[portfolio_id]])</f>
        <v>44856</v>
      </c>
      <c r="O2056" s="15">
        <f>_xlfn.MAXIFS(performance_data[portfolio_value],performance_data[portfolio_id],performance_data[[#This Row],[portfolio_id]],performance_data[date],performance_data[[#This Row],[latest_date]])</f>
        <v>172123.39</v>
      </c>
      <c r="P2056" s="15">
        <f>_xlfn.MAXIFS(performance_data[portfolio_value],performance_data[portfolio_id],performance_data[[#This Row],[portfolio_id]],performance_data[date],performance_data[[#This Row],[starting_date]])</f>
        <v>483447.2</v>
      </c>
      <c r="Q2056" s="15">
        <f>performance_data[[#This Row],[latest_value]]-performance_data[[#This Row],[starting_value]]</f>
        <v>-311323.81</v>
      </c>
      <c r="R2056" s="15">
        <f>performance_data[[#This Row],[net_inflows]]-performance_data[[#This Row],[net_outflows]]</f>
        <v>2126.9600000000028</v>
      </c>
      <c r="S2056" s="15" t="str">
        <f>IF(performance_data[[#This Row],[net_inflows]]&gt;AVERAGE(performance_data[net_inflows]),"High","Low")</f>
        <v>High</v>
      </c>
      <c r="T2056" s="15">
        <f>AVERAGEIF(performance_data[inflow_flag],performance_data[[#This Row],[inflow_flag]],performance_data[return_percentage])</f>
        <v>4.8467905675459724</v>
      </c>
      <c r="U2056" s="17">
        <f>IF(performance_data[[#This Row],[return_percentage]]&lt;performance_data[[#This Row],[benchmark_return]],1,0)</f>
        <v>0</v>
      </c>
      <c r="V2056" s="17">
        <f>COUNTIFS(performance_data[portfolio_id],performance_data[[#This Row],[portfolio_id]])</f>
        <v>15</v>
      </c>
      <c r="W2056" s="17">
        <f>COUNTIFS(performance_data[portfolio_id],performance_data[[#This Row],[portfolio_id]],
          performance_data[return_flag],1)</f>
        <v>7</v>
      </c>
      <c r="X2056" s="15">
        <f>performance_data[[#This Row],[underperform_flag_count]]/performance_data[[#This Row],[totalportfoliocount]]</f>
        <v>0.46666666666666667</v>
      </c>
    </row>
    <row r="2057" spans="1:24" x14ac:dyDescent="0.3">
      <c r="A2057">
        <v>4771</v>
      </c>
      <c r="B2057" s="1">
        <v>44988</v>
      </c>
      <c r="C2057">
        <v>477602.94</v>
      </c>
      <c r="D2057">
        <v>11.5</v>
      </c>
      <c r="E2057">
        <v>12.85</v>
      </c>
      <c r="F2057">
        <v>11864.87</v>
      </c>
      <c r="G2057">
        <v>15345.44</v>
      </c>
      <c r="H2057" t="s">
        <v>2213</v>
      </c>
      <c r="I2057" t="s">
        <v>2206</v>
      </c>
      <c r="J2057">
        <v>3</v>
      </c>
      <c r="K2057" t="s">
        <v>2222</v>
      </c>
      <c r="L2057" t="str">
        <f>IF(performance_data[[#This Row],[return_percentage]]&gt;=performance_data[[#This Row],[benchmark_return]],"Higher","Lower")</f>
        <v>Lower</v>
      </c>
      <c r="M2057" s="14">
        <f xml:space="preserve"> _xlfn.MAXIFS(performance_data[date],performance_data[portfolio_id],performance_data[[#This Row],[portfolio_id]])</f>
        <v>45507</v>
      </c>
      <c r="N2057" s="14">
        <f xml:space="preserve"> _xlfn.MINIFS(performance_data[date],performance_data[portfolio_id],performance_data[[#This Row],[portfolio_id]])</f>
        <v>44856</v>
      </c>
      <c r="O2057" s="15">
        <f>_xlfn.MAXIFS(performance_data[portfolio_value],performance_data[portfolio_id],performance_data[[#This Row],[portfolio_id]],performance_data[date],performance_data[[#This Row],[latest_date]])</f>
        <v>172123.39</v>
      </c>
      <c r="P2057" s="15">
        <f>_xlfn.MAXIFS(performance_data[portfolio_value],performance_data[portfolio_id],performance_data[[#This Row],[portfolio_id]],performance_data[date],performance_data[[#This Row],[starting_date]])</f>
        <v>483447.2</v>
      </c>
      <c r="Q2057" s="15">
        <f>performance_data[[#This Row],[latest_value]]-performance_data[[#This Row],[starting_value]]</f>
        <v>-311323.81</v>
      </c>
      <c r="R2057" s="15">
        <f>performance_data[[#This Row],[net_inflows]]-performance_data[[#This Row],[net_outflows]]</f>
        <v>-3480.5699999999997</v>
      </c>
      <c r="S2057" s="15" t="str">
        <f>IF(performance_data[[#This Row],[net_inflows]]&gt;AVERAGE(performance_data[net_inflows]),"High","Low")</f>
        <v>High</v>
      </c>
      <c r="T2057" s="15">
        <f>AVERAGEIF(performance_data[inflow_flag],performance_data[[#This Row],[inflow_flag]],performance_data[return_percentage])</f>
        <v>4.8467905675459724</v>
      </c>
      <c r="U2057" s="17">
        <f>IF(performance_data[[#This Row],[return_percentage]]&lt;performance_data[[#This Row],[benchmark_return]],1,0)</f>
        <v>1</v>
      </c>
      <c r="V2057" s="17">
        <f>COUNTIFS(performance_data[portfolio_id],performance_data[[#This Row],[portfolio_id]])</f>
        <v>15</v>
      </c>
      <c r="W2057" s="17">
        <f>COUNTIFS(performance_data[portfolio_id],performance_data[[#This Row],[portfolio_id]],
          performance_data[return_flag],1)</f>
        <v>7</v>
      </c>
      <c r="X2057" s="15">
        <f>performance_data[[#This Row],[underperform_flag_count]]/performance_data[[#This Row],[totalportfoliocount]]</f>
        <v>0.46666666666666667</v>
      </c>
    </row>
    <row r="2058" spans="1:24" x14ac:dyDescent="0.3">
      <c r="A2058">
        <v>4771</v>
      </c>
      <c r="B2058" s="1">
        <v>44932</v>
      </c>
      <c r="C2058">
        <v>185138.47</v>
      </c>
      <c r="D2058">
        <v>-9.02</v>
      </c>
      <c r="E2058">
        <v>-8.01</v>
      </c>
      <c r="F2058">
        <v>17518.240000000002</v>
      </c>
      <c r="G2058">
        <v>10950.63</v>
      </c>
      <c r="H2058" t="s">
        <v>2213</v>
      </c>
      <c r="I2058" t="s">
        <v>2206</v>
      </c>
      <c r="J2058">
        <v>1</v>
      </c>
      <c r="K2058" t="s">
        <v>2207</v>
      </c>
      <c r="L2058" t="str">
        <f>IF(performance_data[[#This Row],[return_percentage]]&gt;=performance_data[[#This Row],[benchmark_return]],"Higher","Lower")</f>
        <v>Lower</v>
      </c>
      <c r="M2058" s="14">
        <f xml:space="preserve"> _xlfn.MAXIFS(performance_data[date],performance_data[portfolio_id],performance_data[[#This Row],[portfolio_id]])</f>
        <v>45507</v>
      </c>
      <c r="N2058" s="14">
        <f xml:space="preserve"> _xlfn.MINIFS(performance_data[date],performance_data[portfolio_id],performance_data[[#This Row],[portfolio_id]])</f>
        <v>44856</v>
      </c>
      <c r="O2058" s="15">
        <f>_xlfn.MAXIFS(performance_data[portfolio_value],performance_data[portfolio_id],performance_data[[#This Row],[portfolio_id]],performance_data[date],performance_data[[#This Row],[latest_date]])</f>
        <v>172123.39</v>
      </c>
      <c r="P2058" s="15">
        <f>_xlfn.MAXIFS(performance_data[portfolio_value],performance_data[portfolio_id],performance_data[[#This Row],[portfolio_id]],performance_data[date],performance_data[[#This Row],[starting_date]])</f>
        <v>483447.2</v>
      </c>
      <c r="Q2058" s="15">
        <f>performance_data[[#This Row],[latest_value]]-performance_data[[#This Row],[starting_value]]</f>
        <v>-311323.81</v>
      </c>
      <c r="R2058" s="15">
        <f>performance_data[[#This Row],[net_inflows]]-performance_data[[#This Row],[net_outflows]]</f>
        <v>6567.6100000000024</v>
      </c>
      <c r="S2058" s="15" t="str">
        <f>IF(performance_data[[#This Row],[net_inflows]]&gt;AVERAGE(performance_data[net_inflows]),"High","Low")</f>
        <v>High</v>
      </c>
      <c r="T2058" s="15">
        <f>AVERAGEIF(performance_data[inflow_flag],performance_data[[#This Row],[inflow_flag]],performance_data[return_percentage])</f>
        <v>4.8467905675459724</v>
      </c>
      <c r="U2058" s="17">
        <f>IF(performance_data[[#This Row],[return_percentage]]&lt;performance_data[[#This Row],[benchmark_return]],1,0)</f>
        <v>1</v>
      </c>
      <c r="V2058" s="17">
        <f>COUNTIFS(performance_data[portfolio_id],performance_data[[#This Row],[portfolio_id]])</f>
        <v>15</v>
      </c>
      <c r="W2058" s="17">
        <f>COUNTIFS(performance_data[portfolio_id],performance_data[[#This Row],[portfolio_id]],
          performance_data[return_flag],1)</f>
        <v>7</v>
      </c>
      <c r="X2058" s="15">
        <f>performance_data[[#This Row],[underperform_flag_count]]/performance_data[[#This Row],[totalportfoliocount]]</f>
        <v>0.46666666666666667</v>
      </c>
    </row>
    <row r="2059" spans="1:24" x14ac:dyDescent="0.3">
      <c r="A2059">
        <v>4771</v>
      </c>
      <c r="B2059" s="1">
        <v>45191</v>
      </c>
      <c r="C2059">
        <v>203351.07</v>
      </c>
      <c r="D2059">
        <v>-7.97</v>
      </c>
      <c r="E2059">
        <v>-8.98</v>
      </c>
      <c r="F2059">
        <v>143.91999999999999</v>
      </c>
      <c r="G2059">
        <v>8200.2000000000007</v>
      </c>
      <c r="H2059" t="s">
        <v>2213</v>
      </c>
      <c r="I2059" t="s">
        <v>2209</v>
      </c>
      <c r="J2059">
        <v>9</v>
      </c>
      <c r="K2059" t="s">
        <v>2221</v>
      </c>
      <c r="L2059" t="str">
        <f>IF(performance_data[[#This Row],[return_percentage]]&gt;=performance_data[[#This Row],[benchmark_return]],"Higher","Lower")</f>
        <v>Higher</v>
      </c>
      <c r="M2059" s="14">
        <f xml:space="preserve"> _xlfn.MAXIFS(performance_data[date],performance_data[portfolio_id],performance_data[[#This Row],[portfolio_id]])</f>
        <v>45507</v>
      </c>
      <c r="N2059" s="14">
        <f xml:space="preserve"> _xlfn.MINIFS(performance_data[date],performance_data[portfolio_id],performance_data[[#This Row],[portfolio_id]])</f>
        <v>44856</v>
      </c>
      <c r="O2059" s="15">
        <f>_xlfn.MAXIFS(performance_data[portfolio_value],performance_data[portfolio_id],performance_data[[#This Row],[portfolio_id]],performance_data[date],performance_data[[#This Row],[latest_date]])</f>
        <v>172123.39</v>
      </c>
      <c r="P2059" s="15">
        <f>_xlfn.MAXIFS(performance_data[portfolio_value],performance_data[portfolio_id],performance_data[[#This Row],[portfolio_id]],performance_data[date],performance_data[[#This Row],[starting_date]])</f>
        <v>483447.2</v>
      </c>
      <c r="Q2059" s="15">
        <f>performance_data[[#This Row],[latest_value]]-performance_data[[#This Row],[starting_value]]</f>
        <v>-311323.81</v>
      </c>
      <c r="R2059" s="15">
        <f>performance_data[[#This Row],[net_inflows]]-performance_data[[#This Row],[net_outflows]]</f>
        <v>-8056.2800000000007</v>
      </c>
      <c r="S2059" s="15" t="str">
        <f>IF(performance_data[[#This Row],[net_inflows]]&gt;AVERAGE(performance_data[net_inflows]),"High","Low")</f>
        <v>Low</v>
      </c>
      <c r="T2059" s="15">
        <f>AVERAGEIF(performance_data[inflow_flag],performance_data[[#This Row],[inflow_flag]],performance_data[return_percentage])</f>
        <v>5.0457846277021572</v>
      </c>
      <c r="U2059" s="17">
        <f>IF(performance_data[[#This Row],[return_percentage]]&lt;performance_data[[#This Row],[benchmark_return]],1,0)</f>
        <v>0</v>
      </c>
      <c r="V2059" s="17">
        <f>COUNTIFS(performance_data[portfolio_id],performance_data[[#This Row],[portfolio_id]])</f>
        <v>15</v>
      </c>
      <c r="W2059" s="17">
        <f>COUNTIFS(performance_data[portfolio_id],performance_data[[#This Row],[portfolio_id]],
          performance_data[return_flag],1)</f>
        <v>7</v>
      </c>
      <c r="X2059" s="15">
        <f>performance_data[[#This Row],[underperform_flag_count]]/performance_data[[#This Row],[totalportfoliocount]]</f>
        <v>0.46666666666666667</v>
      </c>
    </row>
    <row r="2060" spans="1:24" x14ac:dyDescent="0.3">
      <c r="A2060">
        <v>4771</v>
      </c>
      <c r="B2060" s="1">
        <v>45046</v>
      </c>
      <c r="C2060">
        <v>38147.18</v>
      </c>
      <c r="D2060">
        <v>9.51</v>
      </c>
      <c r="E2060">
        <v>9.01</v>
      </c>
      <c r="F2060">
        <v>3118.66</v>
      </c>
      <c r="G2060">
        <v>4555.8999999999996</v>
      </c>
      <c r="H2060" t="s">
        <v>2213</v>
      </c>
      <c r="I2060" t="s">
        <v>2211</v>
      </c>
      <c r="J2060">
        <v>4</v>
      </c>
      <c r="K2060" t="s">
        <v>2216</v>
      </c>
      <c r="L2060" t="str">
        <f>IF(performance_data[[#This Row],[return_percentage]]&gt;=performance_data[[#This Row],[benchmark_return]],"Higher","Lower")</f>
        <v>Higher</v>
      </c>
      <c r="M2060" s="14">
        <f xml:space="preserve"> _xlfn.MAXIFS(performance_data[date],performance_data[portfolio_id],performance_data[[#This Row],[portfolio_id]])</f>
        <v>45507</v>
      </c>
      <c r="N2060" s="14">
        <f xml:space="preserve"> _xlfn.MINIFS(performance_data[date],performance_data[portfolio_id],performance_data[[#This Row],[portfolio_id]])</f>
        <v>44856</v>
      </c>
      <c r="O2060" s="15">
        <f>_xlfn.MAXIFS(performance_data[portfolio_value],performance_data[portfolio_id],performance_data[[#This Row],[portfolio_id]],performance_data[date],performance_data[[#This Row],[latest_date]])</f>
        <v>172123.39</v>
      </c>
      <c r="P2060" s="15">
        <f>_xlfn.MAXIFS(performance_data[portfolio_value],performance_data[portfolio_id],performance_data[[#This Row],[portfolio_id]],performance_data[date],performance_data[[#This Row],[starting_date]])</f>
        <v>483447.2</v>
      </c>
      <c r="Q2060" s="15">
        <f>performance_data[[#This Row],[latest_value]]-performance_data[[#This Row],[starting_value]]</f>
        <v>-311323.81</v>
      </c>
      <c r="R2060" s="15">
        <f>performance_data[[#This Row],[net_inflows]]-performance_data[[#This Row],[net_outflows]]</f>
        <v>-1437.2399999999998</v>
      </c>
      <c r="S2060" s="15" t="str">
        <f>IF(performance_data[[#This Row],[net_inflows]]&gt;AVERAGE(performance_data[net_inflows]),"High","Low")</f>
        <v>Low</v>
      </c>
      <c r="T2060" s="15">
        <f>AVERAGEIF(performance_data[inflow_flag],performance_data[[#This Row],[inflow_flag]],performance_data[return_percentage])</f>
        <v>5.0457846277021572</v>
      </c>
      <c r="U2060" s="17">
        <f>IF(performance_data[[#This Row],[return_percentage]]&lt;performance_data[[#This Row],[benchmark_return]],1,0)</f>
        <v>0</v>
      </c>
      <c r="V2060" s="17">
        <f>COUNTIFS(performance_data[portfolio_id],performance_data[[#This Row],[portfolio_id]])</f>
        <v>15</v>
      </c>
      <c r="W2060" s="17">
        <f>COUNTIFS(performance_data[portfolio_id],performance_data[[#This Row],[portfolio_id]],
          performance_data[return_flag],1)</f>
        <v>7</v>
      </c>
      <c r="X2060" s="15">
        <f>performance_data[[#This Row],[underperform_flag_count]]/performance_data[[#This Row],[totalportfoliocount]]</f>
        <v>0.46666666666666667</v>
      </c>
    </row>
    <row r="2061" spans="1:24" x14ac:dyDescent="0.3">
      <c r="A2061">
        <v>4771</v>
      </c>
      <c r="B2061" s="1">
        <v>45048</v>
      </c>
      <c r="C2061">
        <v>46682.23</v>
      </c>
      <c r="D2061">
        <v>12.27</v>
      </c>
      <c r="E2061">
        <v>11.26</v>
      </c>
      <c r="F2061">
        <v>10045.48</v>
      </c>
      <c r="G2061">
        <v>10876.3</v>
      </c>
      <c r="H2061" t="s">
        <v>2213</v>
      </c>
      <c r="I2061" t="s">
        <v>2211</v>
      </c>
      <c r="J2061">
        <v>5</v>
      </c>
      <c r="K2061" t="s">
        <v>2223</v>
      </c>
      <c r="L2061" t="str">
        <f>IF(performance_data[[#This Row],[return_percentage]]&gt;=performance_data[[#This Row],[benchmark_return]],"Higher","Lower")</f>
        <v>Higher</v>
      </c>
      <c r="M2061" s="14">
        <f xml:space="preserve"> _xlfn.MAXIFS(performance_data[date],performance_data[portfolio_id],performance_data[[#This Row],[portfolio_id]])</f>
        <v>45507</v>
      </c>
      <c r="N2061" s="14">
        <f xml:space="preserve"> _xlfn.MINIFS(performance_data[date],performance_data[portfolio_id],performance_data[[#This Row],[portfolio_id]])</f>
        <v>44856</v>
      </c>
      <c r="O2061" s="15">
        <f>_xlfn.MAXIFS(performance_data[portfolio_value],performance_data[portfolio_id],performance_data[[#This Row],[portfolio_id]],performance_data[date],performance_data[[#This Row],[latest_date]])</f>
        <v>172123.39</v>
      </c>
      <c r="P2061" s="15">
        <f>_xlfn.MAXIFS(performance_data[portfolio_value],performance_data[portfolio_id],performance_data[[#This Row],[portfolio_id]],performance_data[date],performance_data[[#This Row],[starting_date]])</f>
        <v>483447.2</v>
      </c>
      <c r="Q2061" s="15">
        <f>performance_data[[#This Row],[latest_value]]-performance_data[[#This Row],[starting_value]]</f>
        <v>-311323.81</v>
      </c>
      <c r="R2061" s="15">
        <f>performance_data[[#This Row],[net_inflows]]-performance_data[[#This Row],[net_outflows]]</f>
        <v>-830.81999999999971</v>
      </c>
      <c r="S2061" s="15" t="str">
        <f>IF(performance_data[[#This Row],[net_inflows]]&gt;AVERAGE(performance_data[net_inflows]),"High","Low")</f>
        <v>High</v>
      </c>
      <c r="T2061" s="15">
        <f>AVERAGEIF(performance_data[inflow_flag],performance_data[[#This Row],[inflow_flag]],performance_data[return_percentage])</f>
        <v>4.8467905675459724</v>
      </c>
      <c r="U2061" s="17">
        <f>IF(performance_data[[#This Row],[return_percentage]]&lt;performance_data[[#This Row],[benchmark_return]],1,0)</f>
        <v>0</v>
      </c>
      <c r="V2061" s="17">
        <f>COUNTIFS(performance_data[portfolio_id],performance_data[[#This Row],[portfolio_id]])</f>
        <v>15</v>
      </c>
      <c r="W2061" s="17">
        <f>COUNTIFS(performance_data[portfolio_id],performance_data[[#This Row],[portfolio_id]],
          performance_data[return_flag],1)</f>
        <v>7</v>
      </c>
      <c r="X2061" s="15">
        <f>performance_data[[#This Row],[underperform_flag_count]]/performance_data[[#This Row],[totalportfoliocount]]</f>
        <v>0.46666666666666667</v>
      </c>
    </row>
    <row r="2062" spans="1:24" x14ac:dyDescent="0.3">
      <c r="A2062">
        <v>4771</v>
      </c>
      <c r="B2062" s="1">
        <v>44916</v>
      </c>
      <c r="C2062">
        <v>274924.82</v>
      </c>
      <c r="D2062">
        <v>18.3</v>
      </c>
      <c r="E2062">
        <v>21.78</v>
      </c>
      <c r="F2062">
        <v>7914.56</v>
      </c>
      <c r="G2062">
        <v>10257.379999999999</v>
      </c>
      <c r="H2062" t="s">
        <v>2220</v>
      </c>
      <c r="I2062" t="s">
        <v>2217</v>
      </c>
      <c r="J2062">
        <v>12</v>
      </c>
      <c r="K2062" t="s">
        <v>2218</v>
      </c>
      <c r="L2062" t="str">
        <f>IF(performance_data[[#This Row],[return_percentage]]&gt;=performance_data[[#This Row],[benchmark_return]],"Higher","Lower")</f>
        <v>Lower</v>
      </c>
      <c r="M2062" s="14">
        <f xml:space="preserve"> _xlfn.MAXIFS(performance_data[date],performance_data[portfolio_id],performance_data[[#This Row],[portfolio_id]])</f>
        <v>45507</v>
      </c>
      <c r="N2062" s="14">
        <f xml:space="preserve"> _xlfn.MINIFS(performance_data[date],performance_data[portfolio_id],performance_data[[#This Row],[portfolio_id]])</f>
        <v>44856</v>
      </c>
      <c r="O2062" s="15">
        <f>_xlfn.MAXIFS(performance_data[portfolio_value],performance_data[portfolio_id],performance_data[[#This Row],[portfolio_id]],performance_data[date],performance_data[[#This Row],[latest_date]])</f>
        <v>172123.39</v>
      </c>
      <c r="P2062" s="15">
        <f>_xlfn.MAXIFS(performance_data[portfolio_value],performance_data[portfolio_id],performance_data[[#This Row],[portfolio_id]],performance_data[date],performance_data[[#This Row],[starting_date]])</f>
        <v>483447.2</v>
      </c>
      <c r="Q2062" s="15">
        <f>performance_data[[#This Row],[latest_value]]-performance_data[[#This Row],[starting_value]]</f>
        <v>-311323.81</v>
      </c>
      <c r="R2062" s="15">
        <f>performance_data[[#This Row],[net_inflows]]-performance_data[[#This Row],[net_outflows]]</f>
        <v>-2342.8199999999988</v>
      </c>
      <c r="S2062" s="15" t="str">
        <f>IF(performance_data[[#This Row],[net_inflows]]&gt;AVERAGE(performance_data[net_inflows]),"High","Low")</f>
        <v>Low</v>
      </c>
      <c r="T2062" s="15">
        <f>AVERAGEIF(performance_data[inflow_flag],performance_data[[#This Row],[inflow_flag]],performance_data[return_percentage])</f>
        <v>5.0457846277021572</v>
      </c>
      <c r="U2062" s="17">
        <f>IF(performance_data[[#This Row],[return_percentage]]&lt;performance_data[[#This Row],[benchmark_return]],1,0)</f>
        <v>1</v>
      </c>
      <c r="V2062" s="17">
        <f>COUNTIFS(performance_data[portfolio_id],performance_data[[#This Row],[portfolio_id]])</f>
        <v>15</v>
      </c>
      <c r="W2062" s="17">
        <f>COUNTIFS(performance_data[portfolio_id],performance_data[[#This Row],[portfolio_id]],
          performance_data[return_flag],1)</f>
        <v>7</v>
      </c>
      <c r="X2062" s="15">
        <f>performance_data[[#This Row],[underperform_flag_count]]/performance_data[[#This Row],[totalportfoliocount]]</f>
        <v>0.46666666666666667</v>
      </c>
    </row>
    <row r="2063" spans="1:24" x14ac:dyDescent="0.3">
      <c r="A2063">
        <v>4771</v>
      </c>
      <c r="B2063" s="1">
        <v>45506</v>
      </c>
      <c r="C2063">
        <v>405751.39</v>
      </c>
      <c r="D2063">
        <v>7.67</v>
      </c>
      <c r="E2063">
        <v>7.85</v>
      </c>
      <c r="F2063">
        <v>15366.88</v>
      </c>
      <c r="G2063">
        <v>9619.7999999999993</v>
      </c>
      <c r="H2063" t="s">
        <v>2205</v>
      </c>
      <c r="I2063" t="s">
        <v>2209</v>
      </c>
      <c r="J2063">
        <v>8</v>
      </c>
      <c r="K2063" t="s">
        <v>2214</v>
      </c>
      <c r="L2063" t="str">
        <f>IF(performance_data[[#This Row],[return_percentage]]&gt;=performance_data[[#This Row],[benchmark_return]],"Higher","Lower")</f>
        <v>Lower</v>
      </c>
      <c r="M2063" s="14">
        <f xml:space="preserve"> _xlfn.MAXIFS(performance_data[date],performance_data[portfolio_id],performance_data[[#This Row],[portfolio_id]])</f>
        <v>45507</v>
      </c>
      <c r="N2063" s="14">
        <f xml:space="preserve"> _xlfn.MINIFS(performance_data[date],performance_data[portfolio_id],performance_data[[#This Row],[portfolio_id]])</f>
        <v>44856</v>
      </c>
      <c r="O2063" s="15">
        <f>_xlfn.MAXIFS(performance_data[portfolio_value],performance_data[portfolio_id],performance_data[[#This Row],[portfolio_id]],performance_data[date],performance_data[[#This Row],[latest_date]])</f>
        <v>172123.39</v>
      </c>
      <c r="P2063" s="15">
        <f>_xlfn.MAXIFS(performance_data[portfolio_value],performance_data[portfolio_id],performance_data[[#This Row],[portfolio_id]],performance_data[date],performance_data[[#This Row],[starting_date]])</f>
        <v>483447.2</v>
      </c>
      <c r="Q2063" s="15">
        <f>performance_data[[#This Row],[latest_value]]-performance_data[[#This Row],[starting_value]]</f>
        <v>-311323.81</v>
      </c>
      <c r="R2063" s="15">
        <f>performance_data[[#This Row],[net_inflows]]-performance_data[[#This Row],[net_outflows]]</f>
        <v>5747.08</v>
      </c>
      <c r="S2063" s="15" t="str">
        <f>IF(performance_data[[#This Row],[net_inflows]]&gt;AVERAGE(performance_data[net_inflows]),"High","Low")</f>
        <v>High</v>
      </c>
      <c r="T2063" s="15">
        <f>AVERAGEIF(performance_data[inflow_flag],performance_data[[#This Row],[inflow_flag]],performance_data[return_percentage])</f>
        <v>4.8467905675459724</v>
      </c>
      <c r="U2063" s="17">
        <f>IF(performance_data[[#This Row],[return_percentage]]&lt;performance_data[[#This Row],[benchmark_return]],1,0)</f>
        <v>1</v>
      </c>
      <c r="V2063" s="17">
        <f>COUNTIFS(performance_data[portfolio_id],performance_data[[#This Row],[portfolio_id]])</f>
        <v>15</v>
      </c>
      <c r="W2063" s="17">
        <f>COUNTIFS(performance_data[portfolio_id],performance_data[[#This Row],[portfolio_id]],
          performance_data[return_flag],1)</f>
        <v>7</v>
      </c>
      <c r="X2063" s="15">
        <f>performance_data[[#This Row],[underperform_flag_count]]/performance_data[[#This Row],[totalportfoliocount]]</f>
        <v>0.46666666666666667</v>
      </c>
    </row>
    <row r="2064" spans="1:24" x14ac:dyDescent="0.3">
      <c r="A2064">
        <v>4843</v>
      </c>
      <c r="B2064" s="1">
        <v>45251</v>
      </c>
      <c r="C2064">
        <v>471047.17</v>
      </c>
      <c r="D2064">
        <v>3.28</v>
      </c>
      <c r="E2064">
        <v>2.75</v>
      </c>
      <c r="F2064">
        <v>14331.25</v>
      </c>
      <c r="G2064">
        <v>8937.86</v>
      </c>
      <c r="H2064" t="s">
        <v>2213</v>
      </c>
      <c r="I2064" t="s">
        <v>2217</v>
      </c>
      <c r="J2064">
        <v>11</v>
      </c>
      <c r="K2064" t="s">
        <v>2219</v>
      </c>
      <c r="L2064" t="str">
        <f>IF(performance_data[[#This Row],[return_percentage]]&gt;=performance_data[[#This Row],[benchmark_return]],"Higher","Lower")</f>
        <v>Higher</v>
      </c>
      <c r="M2064" s="14">
        <f xml:space="preserve"> _xlfn.MAXIFS(performance_data[date],performance_data[portfolio_id],performance_data[[#This Row],[portfolio_id]])</f>
        <v>45559</v>
      </c>
      <c r="N2064" s="14">
        <f xml:space="preserve"> _xlfn.MINIFS(performance_data[date],performance_data[portfolio_id],performance_data[[#This Row],[portfolio_id]])</f>
        <v>45000</v>
      </c>
      <c r="O2064" s="15">
        <f>_xlfn.MAXIFS(performance_data[portfolio_value],performance_data[portfolio_id],performance_data[[#This Row],[portfolio_id]],performance_data[date],performance_data[[#This Row],[latest_date]])</f>
        <v>70580.37</v>
      </c>
      <c r="P2064" s="15">
        <f>_xlfn.MAXIFS(performance_data[portfolio_value],performance_data[portfolio_id],performance_data[[#This Row],[portfolio_id]],performance_data[date],performance_data[[#This Row],[starting_date]])</f>
        <v>426057.37</v>
      </c>
      <c r="Q2064" s="15">
        <f>performance_data[[#This Row],[latest_value]]-performance_data[[#This Row],[starting_value]]</f>
        <v>-355477</v>
      </c>
      <c r="R2064" s="15">
        <f>performance_data[[#This Row],[net_inflows]]-performance_data[[#This Row],[net_outflows]]</f>
        <v>5393.3899999999994</v>
      </c>
      <c r="S2064" s="15" t="str">
        <f>IF(performance_data[[#This Row],[net_inflows]]&gt;AVERAGE(performance_data[net_inflows]),"High","Low")</f>
        <v>High</v>
      </c>
      <c r="T2064" s="15">
        <f>AVERAGEIF(performance_data[inflow_flag],performance_data[[#This Row],[inflow_flag]],performance_data[return_percentage])</f>
        <v>4.8467905675459724</v>
      </c>
      <c r="U2064" s="17">
        <f>IF(performance_data[[#This Row],[return_percentage]]&lt;performance_data[[#This Row],[benchmark_return]],1,0)</f>
        <v>0</v>
      </c>
      <c r="V2064" s="17">
        <f>COUNTIFS(performance_data[portfolio_id],performance_data[[#This Row],[portfolio_id]])</f>
        <v>29</v>
      </c>
      <c r="W2064" s="17">
        <f>COUNTIFS(performance_data[portfolio_id],performance_data[[#This Row],[portfolio_id]],
          performance_data[return_flag],1)</f>
        <v>12</v>
      </c>
      <c r="X2064" s="15">
        <f>performance_data[[#This Row],[underperform_flag_count]]/performance_data[[#This Row],[totalportfoliocount]]</f>
        <v>0.41379310344827586</v>
      </c>
    </row>
    <row r="2065" spans="1:24" x14ac:dyDescent="0.3">
      <c r="A2065">
        <v>4843</v>
      </c>
      <c r="B2065" s="1">
        <v>45215</v>
      </c>
      <c r="C2065">
        <v>489456.43</v>
      </c>
      <c r="D2065">
        <v>-6.8</v>
      </c>
      <c r="E2065">
        <v>-7.93</v>
      </c>
      <c r="F2065">
        <v>18197.349999999999</v>
      </c>
      <c r="G2065">
        <v>5202.47</v>
      </c>
      <c r="H2065" t="s">
        <v>2213</v>
      </c>
      <c r="I2065" t="s">
        <v>2217</v>
      </c>
      <c r="J2065">
        <v>10</v>
      </c>
      <c r="K2065" t="s">
        <v>2224</v>
      </c>
      <c r="L2065" t="str">
        <f>IF(performance_data[[#This Row],[return_percentage]]&gt;=performance_data[[#This Row],[benchmark_return]],"Higher","Lower")</f>
        <v>Higher</v>
      </c>
      <c r="M2065" s="14">
        <f xml:space="preserve"> _xlfn.MAXIFS(performance_data[date],performance_data[portfolio_id],performance_data[[#This Row],[portfolio_id]])</f>
        <v>45559</v>
      </c>
      <c r="N2065" s="14">
        <f xml:space="preserve"> _xlfn.MINIFS(performance_data[date],performance_data[portfolio_id],performance_data[[#This Row],[portfolio_id]])</f>
        <v>45000</v>
      </c>
      <c r="O2065" s="15">
        <f>_xlfn.MAXIFS(performance_data[portfolio_value],performance_data[portfolio_id],performance_data[[#This Row],[portfolio_id]],performance_data[date],performance_data[[#This Row],[latest_date]])</f>
        <v>70580.37</v>
      </c>
      <c r="P2065" s="15">
        <f>_xlfn.MAXIFS(performance_data[portfolio_value],performance_data[portfolio_id],performance_data[[#This Row],[portfolio_id]],performance_data[date],performance_data[[#This Row],[starting_date]])</f>
        <v>426057.37</v>
      </c>
      <c r="Q2065" s="15">
        <f>performance_data[[#This Row],[latest_value]]-performance_data[[#This Row],[starting_value]]</f>
        <v>-355477</v>
      </c>
      <c r="R2065" s="15">
        <f>performance_data[[#This Row],[net_inflows]]-performance_data[[#This Row],[net_outflows]]</f>
        <v>12994.879999999997</v>
      </c>
      <c r="S2065" s="15" t="str">
        <f>IF(performance_data[[#This Row],[net_inflows]]&gt;AVERAGE(performance_data[net_inflows]),"High","Low")</f>
        <v>High</v>
      </c>
      <c r="T2065" s="15">
        <f>AVERAGEIF(performance_data[inflow_flag],performance_data[[#This Row],[inflow_flag]],performance_data[return_percentage])</f>
        <v>4.8467905675459724</v>
      </c>
      <c r="U2065" s="17">
        <f>IF(performance_data[[#This Row],[return_percentage]]&lt;performance_data[[#This Row],[benchmark_return]],1,0)</f>
        <v>0</v>
      </c>
      <c r="V2065" s="17">
        <f>COUNTIFS(performance_data[portfolio_id],performance_data[[#This Row],[portfolio_id]])</f>
        <v>29</v>
      </c>
      <c r="W2065" s="17">
        <f>COUNTIFS(performance_data[portfolio_id],performance_data[[#This Row],[portfolio_id]],
          performance_data[return_flag],1)</f>
        <v>12</v>
      </c>
      <c r="X2065" s="15">
        <f>performance_data[[#This Row],[underperform_flag_count]]/performance_data[[#This Row],[totalportfoliocount]]</f>
        <v>0.41379310344827586</v>
      </c>
    </row>
    <row r="2066" spans="1:24" x14ac:dyDescent="0.3">
      <c r="A2066">
        <v>4843</v>
      </c>
      <c r="B2066" s="1">
        <v>45160</v>
      </c>
      <c r="C2066">
        <v>225353.49</v>
      </c>
      <c r="D2066">
        <v>-6.59</v>
      </c>
      <c r="E2066">
        <v>-6.24</v>
      </c>
      <c r="F2066">
        <v>17769.599999999999</v>
      </c>
      <c r="G2066">
        <v>1496.84</v>
      </c>
      <c r="H2066" t="s">
        <v>2213</v>
      </c>
      <c r="I2066" t="s">
        <v>2209</v>
      </c>
      <c r="J2066">
        <v>8</v>
      </c>
      <c r="K2066" t="s">
        <v>2214</v>
      </c>
      <c r="L2066" t="str">
        <f>IF(performance_data[[#This Row],[return_percentage]]&gt;=performance_data[[#This Row],[benchmark_return]],"Higher","Lower")</f>
        <v>Lower</v>
      </c>
      <c r="M2066" s="14">
        <f xml:space="preserve"> _xlfn.MAXIFS(performance_data[date],performance_data[portfolio_id],performance_data[[#This Row],[portfolio_id]])</f>
        <v>45559</v>
      </c>
      <c r="N2066" s="14">
        <f xml:space="preserve"> _xlfn.MINIFS(performance_data[date],performance_data[portfolio_id],performance_data[[#This Row],[portfolio_id]])</f>
        <v>45000</v>
      </c>
      <c r="O2066" s="15">
        <f>_xlfn.MAXIFS(performance_data[portfolio_value],performance_data[portfolio_id],performance_data[[#This Row],[portfolio_id]],performance_data[date],performance_data[[#This Row],[latest_date]])</f>
        <v>70580.37</v>
      </c>
      <c r="P2066" s="15">
        <f>_xlfn.MAXIFS(performance_data[portfolio_value],performance_data[portfolio_id],performance_data[[#This Row],[portfolio_id]],performance_data[date],performance_data[[#This Row],[starting_date]])</f>
        <v>426057.37</v>
      </c>
      <c r="Q2066" s="15">
        <f>performance_data[[#This Row],[latest_value]]-performance_data[[#This Row],[starting_value]]</f>
        <v>-355477</v>
      </c>
      <c r="R2066" s="15">
        <f>performance_data[[#This Row],[net_inflows]]-performance_data[[#This Row],[net_outflows]]</f>
        <v>16272.759999999998</v>
      </c>
      <c r="S2066" s="15" t="str">
        <f>IF(performance_data[[#This Row],[net_inflows]]&gt;AVERAGE(performance_data[net_inflows]),"High","Low")</f>
        <v>High</v>
      </c>
      <c r="T2066" s="15">
        <f>AVERAGEIF(performance_data[inflow_flag],performance_data[[#This Row],[inflow_flag]],performance_data[return_percentage])</f>
        <v>4.8467905675459724</v>
      </c>
      <c r="U2066" s="17">
        <f>IF(performance_data[[#This Row],[return_percentage]]&lt;performance_data[[#This Row],[benchmark_return]],1,0)</f>
        <v>1</v>
      </c>
      <c r="V2066" s="17">
        <f>COUNTIFS(performance_data[portfolio_id],performance_data[[#This Row],[portfolio_id]])</f>
        <v>29</v>
      </c>
      <c r="W2066" s="17">
        <f>COUNTIFS(performance_data[portfolio_id],performance_data[[#This Row],[portfolio_id]],
          performance_data[return_flag],1)</f>
        <v>12</v>
      </c>
      <c r="X2066" s="15">
        <f>performance_data[[#This Row],[underperform_flag_count]]/performance_data[[#This Row],[totalportfoliocount]]</f>
        <v>0.41379310344827586</v>
      </c>
    </row>
    <row r="2067" spans="1:24" x14ac:dyDescent="0.3">
      <c r="A2067">
        <v>4843</v>
      </c>
      <c r="B2067" s="1">
        <v>45294</v>
      </c>
      <c r="C2067">
        <v>380056.69</v>
      </c>
      <c r="D2067">
        <v>19.3</v>
      </c>
      <c r="E2067">
        <v>18.59</v>
      </c>
      <c r="F2067">
        <v>2834.6</v>
      </c>
      <c r="G2067">
        <v>1174.5</v>
      </c>
      <c r="H2067" t="s">
        <v>2205</v>
      </c>
      <c r="I2067" t="s">
        <v>2206</v>
      </c>
      <c r="J2067">
        <v>1</v>
      </c>
      <c r="K2067" t="s">
        <v>2207</v>
      </c>
      <c r="L2067" t="str">
        <f>IF(performance_data[[#This Row],[return_percentage]]&gt;=performance_data[[#This Row],[benchmark_return]],"Higher","Lower")</f>
        <v>Higher</v>
      </c>
      <c r="M2067" s="14">
        <f xml:space="preserve"> _xlfn.MAXIFS(performance_data[date],performance_data[portfolio_id],performance_data[[#This Row],[portfolio_id]])</f>
        <v>45559</v>
      </c>
      <c r="N2067" s="14">
        <f xml:space="preserve"> _xlfn.MINIFS(performance_data[date],performance_data[portfolio_id],performance_data[[#This Row],[portfolio_id]])</f>
        <v>45000</v>
      </c>
      <c r="O2067" s="15">
        <f>_xlfn.MAXIFS(performance_data[portfolio_value],performance_data[portfolio_id],performance_data[[#This Row],[portfolio_id]],performance_data[date],performance_data[[#This Row],[latest_date]])</f>
        <v>70580.37</v>
      </c>
      <c r="P2067" s="15">
        <f>_xlfn.MAXIFS(performance_data[portfolio_value],performance_data[portfolio_id],performance_data[[#This Row],[portfolio_id]],performance_data[date],performance_data[[#This Row],[starting_date]])</f>
        <v>426057.37</v>
      </c>
      <c r="Q2067" s="15">
        <f>performance_data[[#This Row],[latest_value]]-performance_data[[#This Row],[starting_value]]</f>
        <v>-355477</v>
      </c>
      <c r="R2067" s="15">
        <f>performance_data[[#This Row],[net_inflows]]-performance_data[[#This Row],[net_outflows]]</f>
        <v>1660.1</v>
      </c>
      <c r="S2067" s="15" t="str">
        <f>IF(performance_data[[#This Row],[net_inflows]]&gt;AVERAGE(performance_data[net_inflows]),"High","Low")</f>
        <v>Low</v>
      </c>
      <c r="T2067" s="15">
        <f>AVERAGEIF(performance_data[inflow_flag],performance_data[[#This Row],[inflow_flag]],performance_data[return_percentage])</f>
        <v>5.0457846277021572</v>
      </c>
      <c r="U2067" s="17">
        <f>IF(performance_data[[#This Row],[return_percentage]]&lt;performance_data[[#This Row],[benchmark_return]],1,0)</f>
        <v>0</v>
      </c>
      <c r="V2067" s="17">
        <f>COUNTIFS(performance_data[portfolio_id],performance_data[[#This Row],[portfolio_id]])</f>
        <v>29</v>
      </c>
      <c r="W2067" s="17">
        <f>COUNTIFS(performance_data[portfolio_id],performance_data[[#This Row],[portfolio_id]],
          performance_data[return_flag],1)</f>
        <v>12</v>
      </c>
      <c r="X2067" s="15">
        <f>performance_data[[#This Row],[underperform_flag_count]]/performance_data[[#This Row],[totalportfoliocount]]</f>
        <v>0.41379310344827586</v>
      </c>
    </row>
    <row r="2068" spans="1:24" x14ac:dyDescent="0.3">
      <c r="A2068">
        <v>4843</v>
      </c>
      <c r="B2068" s="1">
        <v>45202</v>
      </c>
      <c r="C2068">
        <v>293010.87</v>
      </c>
      <c r="D2068">
        <v>13.86</v>
      </c>
      <c r="E2068">
        <v>16.03</v>
      </c>
      <c r="F2068">
        <v>4923.29</v>
      </c>
      <c r="G2068">
        <v>5159.6400000000003</v>
      </c>
      <c r="H2068" t="s">
        <v>2213</v>
      </c>
      <c r="I2068" t="s">
        <v>2217</v>
      </c>
      <c r="J2068">
        <v>10</v>
      </c>
      <c r="K2068" t="s">
        <v>2224</v>
      </c>
      <c r="L2068" t="str">
        <f>IF(performance_data[[#This Row],[return_percentage]]&gt;=performance_data[[#This Row],[benchmark_return]],"Higher","Lower")</f>
        <v>Lower</v>
      </c>
      <c r="M2068" s="14">
        <f xml:space="preserve"> _xlfn.MAXIFS(performance_data[date],performance_data[portfolio_id],performance_data[[#This Row],[portfolio_id]])</f>
        <v>45559</v>
      </c>
      <c r="N2068" s="14">
        <f xml:space="preserve"> _xlfn.MINIFS(performance_data[date],performance_data[portfolio_id],performance_data[[#This Row],[portfolio_id]])</f>
        <v>45000</v>
      </c>
      <c r="O2068" s="15">
        <f>_xlfn.MAXIFS(performance_data[portfolio_value],performance_data[portfolio_id],performance_data[[#This Row],[portfolio_id]],performance_data[date],performance_data[[#This Row],[latest_date]])</f>
        <v>70580.37</v>
      </c>
      <c r="P2068" s="15">
        <f>_xlfn.MAXIFS(performance_data[portfolio_value],performance_data[portfolio_id],performance_data[[#This Row],[portfolio_id]],performance_data[date],performance_data[[#This Row],[starting_date]])</f>
        <v>426057.37</v>
      </c>
      <c r="Q2068" s="15">
        <f>performance_data[[#This Row],[latest_value]]-performance_data[[#This Row],[starting_value]]</f>
        <v>-355477</v>
      </c>
      <c r="R2068" s="15">
        <f>performance_data[[#This Row],[net_inflows]]-performance_data[[#This Row],[net_outflows]]</f>
        <v>-236.35000000000036</v>
      </c>
      <c r="S2068" s="15" t="str">
        <f>IF(performance_data[[#This Row],[net_inflows]]&gt;AVERAGE(performance_data[net_inflows]),"High","Low")</f>
        <v>Low</v>
      </c>
      <c r="T2068" s="15">
        <f>AVERAGEIF(performance_data[inflow_flag],performance_data[[#This Row],[inflow_flag]],performance_data[return_percentage])</f>
        <v>5.0457846277021572</v>
      </c>
      <c r="U2068" s="17">
        <f>IF(performance_data[[#This Row],[return_percentage]]&lt;performance_data[[#This Row],[benchmark_return]],1,0)</f>
        <v>1</v>
      </c>
      <c r="V2068" s="17">
        <f>COUNTIFS(performance_data[portfolio_id],performance_data[[#This Row],[portfolio_id]])</f>
        <v>29</v>
      </c>
      <c r="W2068" s="17">
        <f>COUNTIFS(performance_data[portfolio_id],performance_data[[#This Row],[portfolio_id]],
          performance_data[return_flag],1)</f>
        <v>12</v>
      </c>
      <c r="X2068" s="15">
        <f>performance_data[[#This Row],[underperform_flag_count]]/performance_data[[#This Row],[totalportfoliocount]]</f>
        <v>0.41379310344827586</v>
      </c>
    </row>
    <row r="2069" spans="1:24" x14ac:dyDescent="0.3">
      <c r="A2069">
        <v>4843</v>
      </c>
      <c r="B2069" s="1">
        <v>45533</v>
      </c>
      <c r="C2069">
        <v>35873.15</v>
      </c>
      <c r="D2069">
        <v>-7.36</v>
      </c>
      <c r="E2069">
        <v>-6.09</v>
      </c>
      <c r="F2069">
        <v>12734.38</v>
      </c>
      <c r="G2069">
        <v>621.75</v>
      </c>
      <c r="H2069" t="s">
        <v>2205</v>
      </c>
      <c r="I2069" t="s">
        <v>2209</v>
      </c>
      <c r="J2069">
        <v>8</v>
      </c>
      <c r="K2069" t="s">
        <v>2214</v>
      </c>
      <c r="L2069" t="str">
        <f>IF(performance_data[[#This Row],[return_percentage]]&gt;=performance_data[[#This Row],[benchmark_return]],"Higher","Lower")</f>
        <v>Lower</v>
      </c>
      <c r="M2069" s="14">
        <f xml:space="preserve"> _xlfn.MAXIFS(performance_data[date],performance_data[portfolio_id],performance_data[[#This Row],[portfolio_id]])</f>
        <v>45559</v>
      </c>
      <c r="N2069" s="14">
        <f xml:space="preserve"> _xlfn.MINIFS(performance_data[date],performance_data[portfolio_id],performance_data[[#This Row],[portfolio_id]])</f>
        <v>45000</v>
      </c>
      <c r="O2069" s="15">
        <f>_xlfn.MAXIFS(performance_data[portfolio_value],performance_data[portfolio_id],performance_data[[#This Row],[portfolio_id]],performance_data[date],performance_data[[#This Row],[latest_date]])</f>
        <v>70580.37</v>
      </c>
      <c r="P2069" s="15">
        <f>_xlfn.MAXIFS(performance_data[portfolio_value],performance_data[portfolio_id],performance_data[[#This Row],[portfolio_id]],performance_data[date],performance_data[[#This Row],[starting_date]])</f>
        <v>426057.37</v>
      </c>
      <c r="Q2069" s="15">
        <f>performance_data[[#This Row],[latest_value]]-performance_data[[#This Row],[starting_value]]</f>
        <v>-355477</v>
      </c>
      <c r="R2069" s="15">
        <f>performance_data[[#This Row],[net_inflows]]-performance_data[[#This Row],[net_outflows]]</f>
        <v>12112.63</v>
      </c>
      <c r="S2069" s="15" t="str">
        <f>IF(performance_data[[#This Row],[net_inflows]]&gt;AVERAGE(performance_data[net_inflows]),"High","Low")</f>
        <v>High</v>
      </c>
      <c r="T2069" s="15">
        <f>AVERAGEIF(performance_data[inflow_flag],performance_data[[#This Row],[inflow_flag]],performance_data[return_percentage])</f>
        <v>4.8467905675459724</v>
      </c>
      <c r="U2069" s="17">
        <f>IF(performance_data[[#This Row],[return_percentage]]&lt;performance_data[[#This Row],[benchmark_return]],1,0)</f>
        <v>1</v>
      </c>
      <c r="V2069" s="17">
        <f>COUNTIFS(performance_data[portfolio_id],performance_data[[#This Row],[portfolio_id]])</f>
        <v>29</v>
      </c>
      <c r="W2069" s="17">
        <f>COUNTIFS(performance_data[portfolio_id],performance_data[[#This Row],[portfolio_id]],
          performance_data[return_flag],1)</f>
        <v>12</v>
      </c>
      <c r="X2069" s="15">
        <f>performance_data[[#This Row],[underperform_flag_count]]/performance_data[[#This Row],[totalportfoliocount]]</f>
        <v>0.41379310344827586</v>
      </c>
    </row>
    <row r="2070" spans="1:24" x14ac:dyDescent="0.3">
      <c r="A2070">
        <v>4843</v>
      </c>
      <c r="B2070" s="1">
        <v>45422</v>
      </c>
      <c r="C2070">
        <v>373208.22</v>
      </c>
      <c r="D2070">
        <v>-5.78</v>
      </c>
      <c r="E2070">
        <v>-6.68</v>
      </c>
      <c r="F2070">
        <v>3116.56</v>
      </c>
      <c r="G2070">
        <v>11798.64</v>
      </c>
      <c r="H2070" t="s">
        <v>2205</v>
      </c>
      <c r="I2070" t="s">
        <v>2211</v>
      </c>
      <c r="J2070">
        <v>5</v>
      </c>
      <c r="K2070" t="s">
        <v>2223</v>
      </c>
      <c r="L2070" t="str">
        <f>IF(performance_data[[#This Row],[return_percentage]]&gt;=performance_data[[#This Row],[benchmark_return]],"Higher","Lower")</f>
        <v>Higher</v>
      </c>
      <c r="M2070" s="14">
        <f xml:space="preserve"> _xlfn.MAXIFS(performance_data[date],performance_data[portfolio_id],performance_data[[#This Row],[portfolio_id]])</f>
        <v>45559</v>
      </c>
      <c r="N2070" s="14">
        <f xml:space="preserve"> _xlfn.MINIFS(performance_data[date],performance_data[portfolio_id],performance_data[[#This Row],[portfolio_id]])</f>
        <v>45000</v>
      </c>
      <c r="O2070" s="15">
        <f>_xlfn.MAXIFS(performance_data[portfolio_value],performance_data[portfolio_id],performance_data[[#This Row],[portfolio_id]],performance_data[date],performance_data[[#This Row],[latest_date]])</f>
        <v>70580.37</v>
      </c>
      <c r="P2070" s="15">
        <f>_xlfn.MAXIFS(performance_data[portfolio_value],performance_data[portfolio_id],performance_data[[#This Row],[portfolio_id]],performance_data[date],performance_data[[#This Row],[starting_date]])</f>
        <v>426057.37</v>
      </c>
      <c r="Q2070" s="15">
        <f>performance_data[[#This Row],[latest_value]]-performance_data[[#This Row],[starting_value]]</f>
        <v>-355477</v>
      </c>
      <c r="R2070" s="15">
        <f>performance_data[[#This Row],[net_inflows]]-performance_data[[#This Row],[net_outflows]]</f>
        <v>-8682.08</v>
      </c>
      <c r="S2070" s="15" t="str">
        <f>IF(performance_data[[#This Row],[net_inflows]]&gt;AVERAGE(performance_data[net_inflows]),"High","Low")</f>
        <v>Low</v>
      </c>
      <c r="T2070" s="15">
        <f>AVERAGEIF(performance_data[inflow_flag],performance_data[[#This Row],[inflow_flag]],performance_data[return_percentage])</f>
        <v>5.0457846277021572</v>
      </c>
      <c r="U2070" s="17">
        <f>IF(performance_data[[#This Row],[return_percentage]]&lt;performance_data[[#This Row],[benchmark_return]],1,0)</f>
        <v>0</v>
      </c>
      <c r="V2070" s="17">
        <f>COUNTIFS(performance_data[portfolio_id],performance_data[[#This Row],[portfolio_id]])</f>
        <v>29</v>
      </c>
      <c r="W2070" s="17">
        <f>COUNTIFS(performance_data[portfolio_id],performance_data[[#This Row],[portfolio_id]],
          performance_data[return_flag],1)</f>
        <v>12</v>
      </c>
      <c r="X2070" s="15">
        <f>performance_data[[#This Row],[underperform_flag_count]]/performance_data[[#This Row],[totalportfoliocount]]</f>
        <v>0.41379310344827586</v>
      </c>
    </row>
    <row r="2071" spans="1:24" x14ac:dyDescent="0.3">
      <c r="A2071">
        <v>4843</v>
      </c>
      <c r="B2071" s="1">
        <v>45373</v>
      </c>
      <c r="C2071">
        <v>225147.32</v>
      </c>
      <c r="D2071">
        <v>-8.1300000000000008</v>
      </c>
      <c r="E2071">
        <v>-8.75</v>
      </c>
      <c r="F2071">
        <v>1644.76</v>
      </c>
      <c r="G2071">
        <v>15433.27</v>
      </c>
      <c r="H2071" t="s">
        <v>2205</v>
      </c>
      <c r="I2071" t="s">
        <v>2206</v>
      </c>
      <c r="J2071">
        <v>3</v>
      </c>
      <c r="K2071" t="s">
        <v>2222</v>
      </c>
      <c r="L2071" t="str">
        <f>IF(performance_data[[#This Row],[return_percentage]]&gt;=performance_data[[#This Row],[benchmark_return]],"Higher","Lower")</f>
        <v>Higher</v>
      </c>
      <c r="M2071" s="14">
        <f xml:space="preserve"> _xlfn.MAXIFS(performance_data[date],performance_data[portfolio_id],performance_data[[#This Row],[portfolio_id]])</f>
        <v>45559</v>
      </c>
      <c r="N2071" s="14">
        <f xml:space="preserve"> _xlfn.MINIFS(performance_data[date],performance_data[portfolio_id],performance_data[[#This Row],[portfolio_id]])</f>
        <v>45000</v>
      </c>
      <c r="O2071" s="15">
        <f>_xlfn.MAXIFS(performance_data[portfolio_value],performance_data[portfolio_id],performance_data[[#This Row],[portfolio_id]],performance_data[date],performance_data[[#This Row],[latest_date]])</f>
        <v>70580.37</v>
      </c>
      <c r="P2071" s="15">
        <f>_xlfn.MAXIFS(performance_data[portfolio_value],performance_data[portfolio_id],performance_data[[#This Row],[portfolio_id]],performance_data[date],performance_data[[#This Row],[starting_date]])</f>
        <v>426057.37</v>
      </c>
      <c r="Q2071" s="15">
        <f>performance_data[[#This Row],[latest_value]]-performance_data[[#This Row],[starting_value]]</f>
        <v>-355477</v>
      </c>
      <c r="R2071" s="15">
        <f>performance_data[[#This Row],[net_inflows]]-performance_data[[#This Row],[net_outflows]]</f>
        <v>-13788.51</v>
      </c>
      <c r="S2071" s="15" t="str">
        <f>IF(performance_data[[#This Row],[net_inflows]]&gt;AVERAGE(performance_data[net_inflows]),"High","Low")</f>
        <v>Low</v>
      </c>
      <c r="T2071" s="15">
        <f>AVERAGEIF(performance_data[inflow_flag],performance_data[[#This Row],[inflow_flag]],performance_data[return_percentage])</f>
        <v>5.0457846277021572</v>
      </c>
      <c r="U2071" s="17">
        <f>IF(performance_data[[#This Row],[return_percentage]]&lt;performance_data[[#This Row],[benchmark_return]],1,0)</f>
        <v>0</v>
      </c>
      <c r="V2071" s="17">
        <f>COUNTIFS(performance_data[portfolio_id],performance_data[[#This Row],[portfolio_id]])</f>
        <v>29</v>
      </c>
      <c r="W2071" s="17">
        <f>COUNTIFS(performance_data[portfolio_id],performance_data[[#This Row],[portfolio_id]],
          performance_data[return_flag],1)</f>
        <v>12</v>
      </c>
      <c r="X2071" s="15">
        <f>performance_data[[#This Row],[underperform_flag_count]]/performance_data[[#This Row],[totalportfoliocount]]</f>
        <v>0.41379310344827586</v>
      </c>
    </row>
    <row r="2072" spans="1:24" x14ac:dyDescent="0.3">
      <c r="A2072">
        <v>4843</v>
      </c>
      <c r="B2072" s="1">
        <v>45318</v>
      </c>
      <c r="C2072">
        <v>177377.96</v>
      </c>
      <c r="D2072">
        <v>7.08</v>
      </c>
      <c r="E2072">
        <v>8.16</v>
      </c>
      <c r="F2072">
        <v>18421.29</v>
      </c>
      <c r="G2072">
        <v>7717.4</v>
      </c>
      <c r="H2072" t="s">
        <v>2205</v>
      </c>
      <c r="I2072" t="s">
        <v>2206</v>
      </c>
      <c r="J2072">
        <v>1</v>
      </c>
      <c r="K2072" t="s">
        <v>2207</v>
      </c>
      <c r="L2072" t="str">
        <f>IF(performance_data[[#This Row],[return_percentage]]&gt;=performance_data[[#This Row],[benchmark_return]],"Higher","Lower")</f>
        <v>Lower</v>
      </c>
      <c r="M2072" s="14">
        <f xml:space="preserve"> _xlfn.MAXIFS(performance_data[date],performance_data[portfolio_id],performance_data[[#This Row],[portfolio_id]])</f>
        <v>45559</v>
      </c>
      <c r="N2072" s="14">
        <f xml:space="preserve"> _xlfn.MINIFS(performance_data[date],performance_data[portfolio_id],performance_data[[#This Row],[portfolio_id]])</f>
        <v>45000</v>
      </c>
      <c r="O2072" s="15">
        <f>_xlfn.MAXIFS(performance_data[portfolio_value],performance_data[portfolio_id],performance_data[[#This Row],[portfolio_id]],performance_data[date],performance_data[[#This Row],[latest_date]])</f>
        <v>70580.37</v>
      </c>
      <c r="P2072" s="15">
        <f>_xlfn.MAXIFS(performance_data[portfolio_value],performance_data[portfolio_id],performance_data[[#This Row],[portfolio_id]],performance_data[date],performance_data[[#This Row],[starting_date]])</f>
        <v>426057.37</v>
      </c>
      <c r="Q2072" s="15">
        <f>performance_data[[#This Row],[latest_value]]-performance_data[[#This Row],[starting_value]]</f>
        <v>-355477</v>
      </c>
      <c r="R2072" s="15">
        <f>performance_data[[#This Row],[net_inflows]]-performance_data[[#This Row],[net_outflows]]</f>
        <v>10703.890000000001</v>
      </c>
      <c r="S2072" s="15" t="str">
        <f>IF(performance_data[[#This Row],[net_inflows]]&gt;AVERAGE(performance_data[net_inflows]),"High","Low")</f>
        <v>High</v>
      </c>
      <c r="T2072" s="15">
        <f>AVERAGEIF(performance_data[inflow_flag],performance_data[[#This Row],[inflow_flag]],performance_data[return_percentage])</f>
        <v>4.8467905675459724</v>
      </c>
      <c r="U2072" s="17">
        <f>IF(performance_data[[#This Row],[return_percentage]]&lt;performance_data[[#This Row],[benchmark_return]],1,0)</f>
        <v>1</v>
      </c>
      <c r="V2072" s="17">
        <f>COUNTIFS(performance_data[portfolio_id],performance_data[[#This Row],[portfolio_id]])</f>
        <v>29</v>
      </c>
      <c r="W2072" s="17">
        <f>COUNTIFS(performance_data[portfolio_id],performance_data[[#This Row],[portfolio_id]],
          performance_data[return_flag],1)</f>
        <v>12</v>
      </c>
      <c r="X2072" s="15">
        <f>performance_data[[#This Row],[underperform_flag_count]]/performance_data[[#This Row],[totalportfoliocount]]</f>
        <v>0.41379310344827586</v>
      </c>
    </row>
    <row r="2073" spans="1:24" x14ac:dyDescent="0.3">
      <c r="A2073">
        <v>4843</v>
      </c>
      <c r="B2073" s="1">
        <v>45210</v>
      </c>
      <c r="C2073">
        <v>45922.5</v>
      </c>
      <c r="D2073">
        <v>-7.55</v>
      </c>
      <c r="E2073">
        <v>-8.0500000000000007</v>
      </c>
      <c r="F2073">
        <v>14733.88</v>
      </c>
      <c r="G2073">
        <v>17087.5</v>
      </c>
      <c r="H2073" t="s">
        <v>2213</v>
      </c>
      <c r="I2073" t="s">
        <v>2217</v>
      </c>
      <c r="J2073">
        <v>10</v>
      </c>
      <c r="K2073" t="s">
        <v>2224</v>
      </c>
      <c r="L2073" t="str">
        <f>IF(performance_data[[#This Row],[return_percentage]]&gt;=performance_data[[#This Row],[benchmark_return]],"Higher","Lower")</f>
        <v>Higher</v>
      </c>
      <c r="M2073" s="14">
        <f xml:space="preserve"> _xlfn.MAXIFS(performance_data[date],performance_data[portfolio_id],performance_data[[#This Row],[portfolio_id]])</f>
        <v>45559</v>
      </c>
      <c r="N2073" s="14">
        <f xml:space="preserve"> _xlfn.MINIFS(performance_data[date],performance_data[portfolio_id],performance_data[[#This Row],[portfolio_id]])</f>
        <v>45000</v>
      </c>
      <c r="O2073" s="15">
        <f>_xlfn.MAXIFS(performance_data[portfolio_value],performance_data[portfolio_id],performance_data[[#This Row],[portfolio_id]],performance_data[date],performance_data[[#This Row],[latest_date]])</f>
        <v>70580.37</v>
      </c>
      <c r="P2073" s="15">
        <f>_xlfn.MAXIFS(performance_data[portfolio_value],performance_data[portfolio_id],performance_data[[#This Row],[portfolio_id]],performance_data[date],performance_data[[#This Row],[starting_date]])</f>
        <v>426057.37</v>
      </c>
      <c r="Q2073" s="15">
        <f>performance_data[[#This Row],[latest_value]]-performance_data[[#This Row],[starting_value]]</f>
        <v>-355477</v>
      </c>
      <c r="R2073" s="15">
        <f>performance_data[[#This Row],[net_inflows]]-performance_data[[#This Row],[net_outflows]]</f>
        <v>-2353.6200000000008</v>
      </c>
      <c r="S2073" s="15" t="str">
        <f>IF(performance_data[[#This Row],[net_inflows]]&gt;AVERAGE(performance_data[net_inflows]),"High","Low")</f>
        <v>High</v>
      </c>
      <c r="T2073" s="15">
        <f>AVERAGEIF(performance_data[inflow_flag],performance_data[[#This Row],[inflow_flag]],performance_data[return_percentage])</f>
        <v>4.8467905675459724</v>
      </c>
      <c r="U2073" s="17">
        <f>IF(performance_data[[#This Row],[return_percentage]]&lt;performance_data[[#This Row],[benchmark_return]],1,0)</f>
        <v>0</v>
      </c>
      <c r="V2073" s="17">
        <f>COUNTIFS(performance_data[portfolio_id],performance_data[[#This Row],[portfolio_id]])</f>
        <v>29</v>
      </c>
      <c r="W2073" s="17">
        <f>COUNTIFS(performance_data[portfolio_id],performance_data[[#This Row],[portfolio_id]],
          performance_data[return_flag],1)</f>
        <v>12</v>
      </c>
      <c r="X2073" s="15">
        <f>performance_data[[#This Row],[underperform_flag_count]]/performance_data[[#This Row],[totalportfoliocount]]</f>
        <v>0.41379310344827586</v>
      </c>
    </row>
    <row r="2074" spans="1:24" x14ac:dyDescent="0.3">
      <c r="A2074">
        <v>4843</v>
      </c>
      <c r="B2074" s="1">
        <v>45163</v>
      </c>
      <c r="C2074">
        <v>36750.81</v>
      </c>
      <c r="D2074">
        <v>18.690000000000001</v>
      </c>
      <c r="E2074">
        <v>16.34</v>
      </c>
      <c r="F2074">
        <v>10491.82</v>
      </c>
      <c r="G2074">
        <v>16014.3</v>
      </c>
      <c r="H2074" t="s">
        <v>2213</v>
      </c>
      <c r="I2074" t="s">
        <v>2209</v>
      </c>
      <c r="J2074">
        <v>8</v>
      </c>
      <c r="K2074" t="s">
        <v>2214</v>
      </c>
      <c r="L2074" t="str">
        <f>IF(performance_data[[#This Row],[return_percentage]]&gt;=performance_data[[#This Row],[benchmark_return]],"Higher","Lower")</f>
        <v>Higher</v>
      </c>
      <c r="M2074" s="14">
        <f xml:space="preserve"> _xlfn.MAXIFS(performance_data[date],performance_data[portfolio_id],performance_data[[#This Row],[portfolio_id]])</f>
        <v>45559</v>
      </c>
      <c r="N2074" s="14">
        <f xml:space="preserve"> _xlfn.MINIFS(performance_data[date],performance_data[portfolio_id],performance_data[[#This Row],[portfolio_id]])</f>
        <v>45000</v>
      </c>
      <c r="O2074" s="15">
        <f>_xlfn.MAXIFS(performance_data[portfolio_value],performance_data[portfolio_id],performance_data[[#This Row],[portfolio_id]],performance_data[date],performance_data[[#This Row],[latest_date]])</f>
        <v>70580.37</v>
      </c>
      <c r="P2074" s="15">
        <f>_xlfn.MAXIFS(performance_data[portfolio_value],performance_data[portfolio_id],performance_data[[#This Row],[portfolio_id]],performance_data[date],performance_data[[#This Row],[starting_date]])</f>
        <v>426057.37</v>
      </c>
      <c r="Q2074" s="15">
        <f>performance_data[[#This Row],[latest_value]]-performance_data[[#This Row],[starting_value]]</f>
        <v>-355477</v>
      </c>
      <c r="R2074" s="15">
        <f>performance_data[[#This Row],[net_inflows]]-performance_data[[#This Row],[net_outflows]]</f>
        <v>-5522.48</v>
      </c>
      <c r="S2074" s="15" t="str">
        <f>IF(performance_data[[#This Row],[net_inflows]]&gt;AVERAGE(performance_data[net_inflows]),"High","Low")</f>
        <v>High</v>
      </c>
      <c r="T2074" s="15">
        <f>AVERAGEIF(performance_data[inflow_flag],performance_data[[#This Row],[inflow_flag]],performance_data[return_percentage])</f>
        <v>4.8467905675459724</v>
      </c>
      <c r="U2074" s="17">
        <f>IF(performance_data[[#This Row],[return_percentage]]&lt;performance_data[[#This Row],[benchmark_return]],1,0)</f>
        <v>0</v>
      </c>
      <c r="V2074" s="17">
        <f>COUNTIFS(performance_data[portfolio_id],performance_data[[#This Row],[portfolio_id]])</f>
        <v>29</v>
      </c>
      <c r="W2074" s="17">
        <f>COUNTIFS(performance_data[portfolio_id],performance_data[[#This Row],[portfolio_id]],
          performance_data[return_flag],1)</f>
        <v>12</v>
      </c>
      <c r="X2074" s="15">
        <f>performance_data[[#This Row],[underperform_flag_count]]/performance_data[[#This Row],[totalportfoliocount]]</f>
        <v>0.41379310344827586</v>
      </c>
    </row>
    <row r="2075" spans="1:24" x14ac:dyDescent="0.3">
      <c r="A2075">
        <v>4843</v>
      </c>
      <c r="B2075" s="1">
        <v>45420</v>
      </c>
      <c r="C2075">
        <v>124215.46</v>
      </c>
      <c r="D2075">
        <v>15.72</v>
      </c>
      <c r="E2075">
        <v>15.25</v>
      </c>
      <c r="F2075">
        <v>1118.68</v>
      </c>
      <c r="G2075">
        <v>4659.07</v>
      </c>
      <c r="H2075" t="s">
        <v>2205</v>
      </c>
      <c r="I2075" t="s">
        <v>2211</v>
      </c>
      <c r="J2075">
        <v>5</v>
      </c>
      <c r="K2075" t="s">
        <v>2223</v>
      </c>
      <c r="L2075" t="str">
        <f>IF(performance_data[[#This Row],[return_percentage]]&gt;=performance_data[[#This Row],[benchmark_return]],"Higher","Lower")</f>
        <v>Higher</v>
      </c>
      <c r="M2075" s="14">
        <f xml:space="preserve"> _xlfn.MAXIFS(performance_data[date],performance_data[portfolio_id],performance_data[[#This Row],[portfolio_id]])</f>
        <v>45559</v>
      </c>
      <c r="N2075" s="14">
        <f xml:space="preserve"> _xlfn.MINIFS(performance_data[date],performance_data[portfolio_id],performance_data[[#This Row],[portfolio_id]])</f>
        <v>45000</v>
      </c>
      <c r="O2075" s="15">
        <f>_xlfn.MAXIFS(performance_data[portfolio_value],performance_data[portfolio_id],performance_data[[#This Row],[portfolio_id]],performance_data[date],performance_data[[#This Row],[latest_date]])</f>
        <v>70580.37</v>
      </c>
      <c r="P2075" s="15">
        <f>_xlfn.MAXIFS(performance_data[portfolio_value],performance_data[portfolio_id],performance_data[[#This Row],[portfolio_id]],performance_data[date],performance_data[[#This Row],[starting_date]])</f>
        <v>426057.37</v>
      </c>
      <c r="Q2075" s="15">
        <f>performance_data[[#This Row],[latest_value]]-performance_data[[#This Row],[starting_value]]</f>
        <v>-355477</v>
      </c>
      <c r="R2075" s="15">
        <f>performance_data[[#This Row],[net_inflows]]-performance_data[[#This Row],[net_outflows]]</f>
        <v>-3540.3899999999994</v>
      </c>
      <c r="S2075" s="15" t="str">
        <f>IF(performance_data[[#This Row],[net_inflows]]&gt;AVERAGE(performance_data[net_inflows]),"High","Low")</f>
        <v>Low</v>
      </c>
      <c r="T2075" s="15">
        <f>AVERAGEIF(performance_data[inflow_flag],performance_data[[#This Row],[inflow_flag]],performance_data[return_percentage])</f>
        <v>5.0457846277021572</v>
      </c>
      <c r="U2075" s="17">
        <f>IF(performance_data[[#This Row],[return_percentage]]&lt;performance_data[[#This Row],[benchmark_return]],1,0)</f>
        <v>0</v>
      </c>
      <c r="V2075" s="17">
        <f>COUNTIFS(performance_data[portfolio_id],performance_data[[#This Row],[portfolio_id]])</f>
        <v>29</v>
      </c>
      <c r="W2075" s="17">
        <f>COUNTIFS(performance_data[portfolio_id],performance_data[[#This Row],[portfolio_id]],
          performance_data[return_flag],1)</f>
        <v>12</v>
      </c>
      <c r="X2075" s="15">
        <f>performance_data[[#This Row],[underperform_flag_count]]/performance_data[[#This Row],[totalportfoliocount]]</f>
        <v>0.41379310344827586</v>
      </c>
    </row>
    <row r="2076" spans="1:24" x14ac:dyDescent="0.3">
      <c r="A2076">
        <v>4843</v>
      </c>
      <c r="B2076" s="1">
        <v>45508</v>
      </c>
      <c r="C2076">
        <v>258593.02</v>
      </c>
      <c r="D2076">
        <v>-3.16</v>
      </c>
      <c r="E2076">
        <v>-3</v>
      </c>
      <c r="F2076">
        <v>18420.23</v>
      </c>
      <c r="G2076">
        <v>4551.1000000000004</v>
      </c>
      <c r="H2076" t="s">
        <v>2205</v>
      </c>
      <c r="I2076" t="s">
        <v>2209</v>
      </c>
      <c r="J2076">
        <v>8</v>
      </c>
      <c r="K2076" t="s">
        <v>2214</v>
      </c>
      <c r="L2076" t="str">
        <f>IF(performance_data[[#This Row],[return_percentage]]&gt;=performance_data[[#This Row],[benchmark_return]],"Higher","Lower")</f>
        <v>Lower</v>
      </c>
      <c r="M2076" s="14">
        <f xml:space="preserve"> _xlfn.MAXIFS(performance_data[date],performance_data[portfolio_id],performance_data[[#This Row],[portfolio_id]])</f>
        <v>45559</v>
      </c>
      <c r="N2076" s="14">
        <f xml:space="preserve"> _xlfn.MINIFS(performance_data[date],performance_data[portfolio_id],performance_data[[#This Row],[portfolio_id]])</f>
        <v>45000</v>
      </c>
      <c r="O2076" s="15">
        <f>_xlfn.MAXIFS(performance_data[portfolio_value],performance_data[portfolio_id],performance_data[[#This Row],[portfolio_id]],performance_data[date],performance_data[[#This Row],[latest_date]])</f>
        <v>70580.37</v>
      </c>
      <c r="P2076" s="15">
        <f>_xlfn.MAXIFS(performance_data[portfolio_value],performance_data[portfolio_id],performance_data[[#This Row],[portfolio_id]],performance_data[date],performance_data[[#This Row],[starting_date]])</f>
        <v>426057.37</v>
      </c>
      <c r="Q2076" s="15">
        <f>performance_data[[#This Row],[latest_value]]-performance_data[[#This Row],[starting_value]]</f>
        <v>-355477</v>
      </c>
      <c r="R2076" s="15">
        <f>performance_data[[#This Row],[net_inflows]]-performance_data[[#This Row],[net_outflows]]</f>
        <v>13869.13</v>
      </c>
      <c r="S2076" s="15" t="str">
        <f>IF(performance_data[[#This Row],[net_inflows]]&gt;AVERAGE(performance_data[net_inflows]),"High","Low")</f>
        <v>High</v>
      </c>
      <c r="T2076" s="15">
        <f>AVERAGEIF(performance_data[inflow_flag],performance_data[[#This Row],[inflow_flag]],performance_data[return_percentage])</f>
        <v>4.8467905675459724</v>
      </c>
      <c r="U2076" s="17">
        <f>IF(performance_data[[#This Row],[return_percentage]]&lt;performance_data[[#This Row],[benchmark_return]],1,0)</f>
        <v>1</v>
      </c>
      <c r="V2076" s="17">
        <f>COUNTIFS(performance_data[portfolio_id],performance_data[[#This Row],[portfolio_id]])</f>
        <v>29</v>
      </c>
      <c r="W2076" s="17">
        <f>COUNTIFS(performance_data[portfolio_id],performance_data[[#This Row],[portfolio_id]],
          performance_data[return_flag],1)</f>
        <v>12</v>
      </c>
      <c r="X2076" s="15">
        <f>performance_data[[#This Row],[underperform_flag_count]]/performance_data[[#This Row],[totalportfoliocount]]</f>
        <v>0.41379310344827586</v>
      </c>
    </row>
    <row r="2077" spans="1:24" x14ac:dyDescent="0.3">
      <c r="A2077">
        <v>4843</v>
      </c>
      <c r="B2077" s="1">
        <v>45520</v>
      </c>
      <c r="C2077">
        <v>243244.92</v>
      </c>
      <c r="D2077">
        <v>8.85</v>
      </c>
      <c r="E2077">
        <v>7.14</v>
      </c>
      <c r="F2077">
        <v>1448.91</v>
      </c>
      <c r="G2077">
        <v>15293.33</v>
      </c>
      <c r="H2077" t="s">
        <v>2205</v>
      </c>
      <c r="I2077" t="s">
        <v>2209</v>
      </c>
      <c r="J2077">
        <v>8</v>
      </c>
      <c r="K2077" t="s">
        <v>2214</v>
      </c>
      <c r="L2077" t="str">
        <f>IF(performance_data[[#This Row],[return_percentage]]&gt;=performance_data[[#This Row],[benchmark_return]],"Higher","Lower")</f>
        <v>Higher</v>
      </c>
      <c r="M2077" s="14">
        <f xml:space="preserve"> _xlfn.MAXIFS(performance_data[date],performance_data[portfolio_id],performance_data[[#This Row],[portfolio_id]])</f>
        <v>45559</v>
      </c>
      <c r="N2077" s="14">
        <f xml:space="preserve"> _xlfn.MINIFS(performance_data[date],performance_data[portfolio_id],performance_data[[#This Row],[portfolio_id]])</f>
        <v>45000</v>
      </c>
      <c r="O2077" s="15">
        <f>_xlfn.MAXIFS(performance_data[portfolio_value],performance_data[portfolio_id],performance_data[[#This Row],[portfolio_id]],performance_data[date],performance_data[[#This Row],[latest_date]])</f>
        <v>70580.37</v>
      </c>
      <c r="P2077" s="15">
        <f>_xlfn.MAXIFS(performance_data[portfolio_value],performance_data[portfolio_id],performance_data[[#This Row],[portfolio_id]],performance_data[date],performance_data[[#This Row],[starting_date]])</f>
        <v>426057.37</v>
      </c>
      <c r="Q2077" s="15">
        <f>performance_data[[#This Row],[latest_value]]-performance_data[[#This Row],[starting_value]]</f>
        <v>-355477</v>
      </c>
      <c r="R2077" s="15">
        <f>performance_data[[#This Row],[net_inflows]]-performance_data[[#This Row],[net_outflows]]</f>
        <v>-13844.42</v>
      </c>
      <c r="S2077" s="15" t="str">
        <f>IF(performance_data[[#This Row],[net_inflows]]&gt;AVERAGE(performance_data[net_inflows]),"High","Low")</f>
        <v>Low</v>
      </c>
      <c r="T2077" s="15">
        <f>AVERAGEIF(performance_data[inflow_flag],performance_data[[#This Row],[inflow_flag]],performance_data[return_percentage])</f>
        <v>5.0457846277021572</v>
      </c>
      <c r="U2077" s="17">
        <f>IF(performance_data[[#This Row],[return_percentage]]&lt;performance_data[[#This Row],[benchmark_return]],1,0)</f>
        <v>0</v>
      </c>
      <c r="V2077" s="17">
        <f>COUNTIFS(performance_data[portfolio_id],performance_data[[#This Row],[portfolio_id]])</f>
        <v>29</v>
      </c>
      <c r="W2077" s="17">
        <f>COUNTIFS(performance_data[portfolio_id],performance_data[[#This Row],[portfolio_id]],
          performance_data[return_flag],1)</f>
        <v>12</v>
      </c>
      <c r="X2077" s="15">
        <f>performance_data[[#This Row],[underperform_flag_count]]/performance_data[[#This Row],[totalportfoliocount]]</f>
        <v>0.41379310344827586</v>
      </c>
    </row>
    <row r="2078" spans="1:24" x14ac:dyDescent="0.3">
      <c r="A2078">
        <v>4843</v>
      </c>
      <c r="B2078" s="1">
        <v>45055</v>
      </c>
      <c r="C2078">
        <v>110661.49</v>
      </c>
      <c r="D2078">
        <v>-8.35</v>
      </c>
      <c r="E2078">
        <v>-9.76</v>
      </c>
      <c r="F2078">
        <v>8847.8700000000008</v>
      </c>
      <c r="G2078">
        <v>16990.57</v>
      </c>
      <c r="H2078" t="s">
        <v>2213</v>
      </c>
      <c r="I2078" t="s">
        <v>2211</v>
      </c>
      <c r="J2078">
        <v>5</v>
      </c>
      <c r="K2078" t="s">
        <v>2223</v>
      </c>
      <c r="L2078" t="str">
        <f>IF(performance_data[[#This Row],[return_percentage]]&gt;=performance_data[[#This Row],[benchmark_return]],"Higher","Lower")</f>
        <v>Higher</v>
      </c>
      <c r="M2078" s="14">
        <f xml:space="preserve"> _xlfn.MAXIFS(performance_data[date],performance_data[portfolio_id],performance_data[[#This Row],[portfolio_id]])</f>
        <v>45559</v>
      </c>
      <c r="N2078" s="14">
        <f xml:space="preserve"> _xlfn.MINIFS(performance_data[date],performance_data[portfolio_id],performance_data[[#This Row],[portfolio_id]])</f>
        <v>45000</v>
      </c>
      <c r="O2078" s="15">
        <f>_xlfn.MAXIFS(performance_data[portfolio_value],performance_data[portfolio_id],performance_data[[#This Row],[portfolio_id]],performance_data[date],performance_data[[#This Row],[latest_date]])</f>
        <v>70580.37</v>
      </c>
      <c r="P2078" s="15">
        <f>_xlfn.MAXIFS(performance_data[portfolio_value],performance_data[portfolio_id],performance_data[[#This Row],[portfolio_id]],performance_data[date],performance_data[[#This Row],[starting_date]])</f>
        <v>426057.37</v>
      </c>
      <c r="Q2078" s="15">
        <f>performance_data[[#This Row],[latest_value]]-performance_data[[#This Row],[starting_value]]</f>
        <v>-355477</v>
      </c>
      <c r="R2078" s="15">
        <f>performance_data[[#This Row],[net_inflows]]-performance_data[[#This Row],[net_outflows]]</f>
        <v>-8142.6999999999989</v>
      </c>
      <c r="S2078" s="15" t="str">
        <f>IF(performance_data[[#This Row],[net_inflows]]&gt;AVERAGE(performance_data[net_inflows]),"High","Low")</f>
        <v>Low</v>
      </c>
      <c r="T2078" s="15">
        <f>AVERAGEIF(performance_data[inflow_flag],performance_data[[#This Row],[inflow_flag]],performance_data[return_percentage])</f>
        <v>5.0457846277021572</v>
      </c>
      <c r="U2078" s="17">
        <f>IF(performance_data[[#This Row],[return_percentage]]&lt;performance_data[[#This Row],[benchmark_return]],1,0)</f>
        <v>0</v>
      </c>
      <c r="V2078" s="17">
        <f>COUNTIFS(performance_data[portfolio_id],performance_data[[#This Row],[portfolio_id]])</f>
        <v>29</v>
      </c>
      <c r="W2078" s="17">
        <f>COUNTIFS(performance_data[portfolio_id],performance_data[[#This Row],[portfolio_id]],
          performance_data[return_flag],1)</f>
        <v>12</v>
      </c>
      <c r="X2078" s="15">
        <f>performance_data[[#This Row],[underperform_flag_count]]/performance_data[[#This Row],[totalportfoliocount]]</f>
        <v>0.41379310344827586</v>
      </c>
    </row>
    <row r="2079" spans="1:24" x14ac:dyDescent="0.3">
      <c r="A2079">
        <v>4843</v>
      </c>
      <c r="B2079" s="1">
        <v>45036</v>
      </c>
      <c r="C2079">
        <v>428266.55</v>
      </c>
      <c r="D2079">
        <v>-8.8000000000000007</v>
      </c>
      <c r="E2079">
        <v>-9.4499999999999993</v>
      </c>
      <c r="F2079">
        <v>19183.8</v>
      </c>
      <c r="G2079">
        <v>17011.07</v>
      </c>
      <c r="H2079" t="s">
        <v>2213</v>
      </c>
      <c r="I2079" t="s">
        <v>2211</v>
      </c>
      <c r="J2079">
        <v>4</v>
      </c>
      <c r="K2079" t="s">
        <v>2216</v>
      </c>
      <c r="L2079" t="str">
        <f>IF(performance_data[[#This Row],[return_percentage]]&gt;=performance_data[[#This Row],[benchmark_return]],"Higher","Lower")</f>
        <v>Higher</v>
      </c>
      <c r="M2079" s="14">
        <f xml:space="preserve"> _xlfn.MAXIFS(performance_data[date],performance_data[portfolio_id],performance_data[[#This Row],[portfolio_id]])</f>
        <v>45559</v>
      </c>
      <c r="N2079" s="14">
        <f xml:space="preserve"> _xlfn.MINIFS(performance_data[date],performance_data[portfolio_id],performance_data[[#This Row],[portfolio_id]])</f>
        <v>45000</v>
      </c>
      <c r="O2079" s="15">
        <f>_xlfn.MAXIFS(performance_data[portfolio_value],performance_data[portfolio_id],performance_data[[#This Row],[portfolio_id]],performance_data[date],performance_data[[#This Row],[latest_date]])</f>
        <v>70580.37</v>
      </c>
      <c r="P2079" s="15">
        <f>_xlfn.MAXIFS(performance_data[portfolio_value],performance_data[portfolio_id],performance_data[[#This Row],[portfolio_id]],performance_data[date],performance_data[[#This Row],[starting_date]])</f>
        <v>426057.37</v>
      </c>
      <c r="Q2079" s="15">
        <f>performance_data[[#This Row],[latest_value]]-performance_data[[#This Row],[starting_value]]</f>
        <v>-355477</v>
      </c>
      <c r="R2079" s="15">
        <f>performance_data[[#This Row],[net_inflows]]-performance_data[[#This Row],[net_outflows]]</f>
        <v>2172.7299999999996</v>
      </c>
      <c r="S2079" s="15" t="str">
        <f>IF(performance_data[[#This Row],[net_inflows]]&gt;AVERAGE(performance_data[net_inflows]),"High","Low")</f>
        <v>High</v>
      </c>
      <c r="T2079" s="15">
        <f>AVERAGEIF(performance_data[inflow_flag],performance_data[[#This Row],[inflow_flag]],performance_data[return_percentage])</f>
        <v>4.8467905675459724</v>
      </c>
      <c r="U2079" s="17">
        <f>IF(performance_data[[#This Row],[return_percentage]]&lt;performance_data[[#This Row],[benchmark_return]],1,0)</f>
        <v>0</v>
      </c>
      <c r="V2079" s="17">
        <f>COUNTIFS(performance_data[portfolio_id],performance_data[[#This Row],[portfolio_id]])</f>
        <v>29</v>
      </c>
      <c r="W2079" s="17">
        <f>COUNTIFS(performance_data[portfolio_id],performance_data[[#This Row],[portfolio_id]],
          performance_data[return_flag],1)</f>
        <v>12</v>
      </c>
      <c r="X2079" s="15">
        <f>performance_data[[#This Row],[underperform_flag_count]]/performance_data[[#This Row],[totalportfoliocount]]</f>
        <v>0.41379310344827586</v>
      </c>
    </row>
    <row r="2080" spans="1:24" x14ac:dyDescent="0.3">
      <c r="A2080">
        <v>4843</v>
      </c>
      <c r="B2080" s="1">
        <v>45508</v>
      </c>
      <c r="C2080">
        <v>47264.5</v>
      </c>
      <c r="D2080">
        <v>-9.59</v>
      </c>
      <c r="E2080">
        <v>-11.17</v>
      </c>
      <c r="F2080">
        <v>397.83</v>
      </c>
      <c r="G2080">
        <v>7937.82</v>
      </c>
      <c r="H2080" t="s">
        <v>2205</v>
      </c>
      <c r="I2080" t="s">
        <v>2209</v>
      </c>
      <c r="J2080">
        <v>8</v>
      </c>
      <c r="K2080" t="s">
        <v>2214</v>
      </c>
      <c r="L2080" t="str">
        <f>IF(performance_data[[#This Row],[return_percentage]]&gt;=performance_data[[#This Row],[benchmark_return]],"Higher","Lower")</f>
        <v>Higher</v>
      </c>
      <c r="M2080" s="14">
        <f xml:space="preserve"> _xlfn.MAXIFS(performance_data[date],performance_data[portfolio_id],performance_data[[#This Row],[portfolio_id]])</f>
        <v>45559</v>
      </c>
      <c r="N2080" s="14">
        <f xml:space="preserve"> _xlfn.MINIFS(performance_data[date],performance_data[portfolio_id],performance_data[[#This Row],[portfolio_id]])</f>
        <v>45000</v>
      </c>
      <c r="O2080" s="15">
        <f>_xlfn.MAXIFS(performance_data[portfolio_value],performance_data[portfolio_id],performance_data[[#This Row],[portfolio_id]],performance_data[date],performance_data[[#This Row],[latest_date]])</f>
        <v>70580.37</v>
      </c>
      <c r="P2080" s="15">
        <f>_xlfn.MAXIFS(performance_data[portfolio_value],performance_data[portfolio_id],performance_data[[#This Row],[portfolio_id]],performance_data[date],performance_data[[#This Row],[starting_date]])</f>
        <v>426057.37</v>
      </c>
      <c r="Q2080" s="15">
        <f>performance_data[[#This Row],[latest_value]]-performance_data[[#This Row],[starting_value]]</f>
        <v>-355477</v>
      </c>
      <c r="R2080" s="15">
        <f>performance_data[[#This Row],[net_inflows]]-performance_data[[#This Row],[net_outflows]]</f>
        <v>-7539.99</v>
      </c>
      <c r="S2080" s="15" t="str">
        <f>IF(performance_data[[#This Row],[net_inflows]]&gt;AVERAGE(performance_data[net_inflows]),"High","Low")</f>
        <v>Low</v>
      </c>
      <c r="T2080" s="15">
        <f>AVERAGEIF(performance_data[inflow_flag],performance_data[[#This Row],[inflow_flag]],performance_data[return_percentage])</f>
        <v>5.0457846277021572</v>
      </c>
      <c r="U2080" s="17">
        <f>IF(performance_data[[#This Row],[return_percentage]]&lt;performance_data[[#This Row],[benchmark_return]],1,0)</f>
        <v>0</v>
      </c>
      <c r="V2080" s="17">
        <f>COUNTIFS(performance_data[portfolio_id],performance_data[[#This Row],[portfolio_id]])</f>
        <v>29</v>
      </c>
      <c r="W2080" s="17">
        <f>COUNTIFS(performance_data[portfolio_id],performance_data[[#This Row],[portfolio_id]],
          performance_data[return_flag],1)</f>
        <v>12</v>
      </c>
      <c r="X2080" s="15">
        <f>performance_data[[#This Row],[underperform_flag_count]]/performance_data[[#This Row],[totalportfoliocount]]</f>
        <v>0.41379310344827586</v>
      </c>
    </row>
    <row r="2081" spans="1:24" x14ac:dyDescent="0.3">
      <c r="A2081">
        <v>4843</v>
      </c>
      <c r="B2081" s="1">
        <v>45000</v>
      </c>
      <c r="C2081">
        <v>426057.37</v>
      </c>
      <c r="D2081">
        <v>9.5</v>
      </c>
      <c r="E2081">
        <v>10.18</v>
      </c>
      <c r="F2081">
        <v>9376.11</v>
      </c>
      <c r="G2081">
        <v>14968.56</v>
      </c>
      <c r="H2081" t="s">
        <v>2213</v>
      </c>
      <c r="I2081" t="s">
        <v>2206</v>
      </c>
      <c r="J2081">
        <v>3</v>
      </c>
      <c r="K2081" t="s">
        <v>2222</v>
      </c>
      <c r="L2081" t="str">
        <f>IF(performance_data[[#This Row],[return_percentage]]&gt;=performance_data[[#This Row],[benchmark_return]],"Higher","Lower")</f>
        <v>Lower</v>
      </c>
      <c r="M2081" s="14">
        <f xml:space="preserve"> _xlfn.MAXIFS(performance_data[date],performance_data[portfolio_id],performance_data[[#This Row],[portfolio_id]])</f>
        <v>45559</v>
      </c>
      <c r="N2081" s="14">
        <f xml:space="preserve"> _xlfn.MINIFS(performance_data[date],performance_data[portfolio_id],performance_data[[#This Row],[portfolio_id]])</f>
        <v>45000</v>
      </c>
      <c r="O2081" s="15">
        <f>_xlfn.MAXIFS(performance_data[portfolio_value],performance_data[portfolio_id],performance_data[[#This Row],[portfolio_id]],performance_data[date],performance_data[[#This Row],[latest_date]])</f>
        <v>70580.37</v>
      </c>
      <c r="P2081" s="15">
        <f>_xlfn.MAXIFS(performance_data[portfolio_value],performance_data[portfolio_id],performance_data[[#This Row],[portfolio_id]],performance_data[date],performance_data[[#This Row],[starting_date]])</f>
        <v>426057.37</v>
      </c>
      <c r="Q2081" s="15">
        <f>performance_data[[#This Row],[latest_value]]-performance_data[[#This Row],[starting_value]]</f>
        <v>-355477</v>
      </c>
      <c r="R2081" s="15">
        <f>performance_data[[#This Row],[net_inflows]]-performance_data[[#This Row],[net_outflows]]</f>
        <v>-5592.4499999999989</v>
      </c>
      <c r="S2081" s="15" t="str">
        <f>IF(performance_data[[#This Row],[net_inflows]]&gt;AVERAGE(performance_data[net_inflows]),"High","Low")</f>
        <v>Low</v>
      </c>
      <c r="T2081" s="15">
        <f>AVERAGEIF(performance_data[inflow_flag],performance_data[[#This Row],[inflow_flag]],performance_data[return_percentage])</f>
        <v>5.0457846277021572</v>
      </c>
      <c r="U2081" s="17">
        <f>IF(performance_data[[#This Row],[return_percentage]]&lt;performance_data[[#This Row],[benchmark_return]],1,0)</f>
        <v>1</v>
      </c>
      <c r="V2081" s="17">
        <f>COUNTIFS(performance_data[portfolio_id],performance_data[[#This Row],[portfolio_id]])</f>
        <v>29</v>
      </c>
      <c r="W2081" s="17">
        <f>COUNTIFS(performance_data[portfolio_id],performance_data[[#This Row],[portfolio_id]],
          performance_data[return_flag],1)</f>
        <v>12</v>
      </c>
      <c r="X2081" s="15">
        <f>performance_data[[#This Row],[underperform_flag_count]]/performance_data[[#This Row],[totalportfoliocount]]</f>
        <v>0.41379310344827586</v>
      </c>
    </row>
    <row r="2082" spans="1:24" x14ac:dyDescent="0.3">
      <c r="A2082">
        <v>4843</v>
      </c>
      <c r="B2082" s="1">
        <v>45190</v>
      </c>
      <c r="C2082">
        <v>257144.62</v>
      </c>
      <c r="D2082">
        <v>7.44</v>
      </c>
      <c r="E2082">
        <v>8.9</v>
      </c>
      <c r="F2082">
        <v>4114.5</v>
      </c>
      <c r="G2082">
        <v>1193.8699999999999</v>
      </c>
      <c r="H2082" t="s">
        <v>2213</v>
      </c>
      <c r="I2082" t="s">
        <v>2209</v>
      </c>
      <c r="J2082">
        <v>9</v>
      </c>
      <c r="K2082" t="s">
        <v>2221</v>
      </c>
      <c r="L2082" t="str">
        <f>IF(performance_data[[#This Row],[return_percentage]]&gt;=performance_data[[#This Row],[benchmark_return]],"Higher","Lower")</f>
        <v>Lower</v>
      </c>
      <c r="M2082" s="14">
        <f xml:space="preserve"> _xlfn.MAXIFS(performance_data[date],performance_data[portfolio_id],performance_data[[#This Row],[portfolio_id]])</f>
        <v>45559</v>
      </c>
      <c r="N2082" s="14">
        <f xml:space="preserve"> _xlfn.MINIFS(performance_data[date],performance_data[portfolio_id],performance_data[[#This Row],[portfolio_id]])</f>
        <v>45000</v>
      </c>
      <c r="O2082" s="15">
        <f>_xlfn.MAXIFS(performance_data[portfolio_value],performance_data[portfolio_id],performance_data[[#This Row],[portfolio_id]],performance_data[date],performance_data[[#This Row],[latest_date]])</f>
        <v>70580.37</v>
      </c>
      <c r="P2082" s="15">
        <f>_xlfn.MAXIFS(performance_data[portfolio_value],performance_data[portfolio_id],performance_data[[#This Row],[portfolio_id]],performance_data[date],performance_data[[#This Row],[starting_date]])</f>
        <v>426057.37</v>
      </c>
      <c r="Q2082" s="15">
        <f>performance_data[[#This Row],[latest_value]]-performance_data[[#This Row],[starting_value]]</f>
        <v>-355477</v>
      </c>
      <c r="R2082" s="15">
        <f>performance_data[[#This Row],[net_inflows]]-performance_data[[#This Row],[net_outflows]]</f>
        <v>2920.63</v>
      </c>
      <c r="S2082" s="15" t="str">
        <f>IF(performance_data[[#This Row],[net_inflows]]&gt;AVERAGE(performance_data[net_inflows]),"High","Low")</f>
        <v>Low</v>
      </c>
      <c r="T2082" s="15">
        <f>AVERAGEIF(performance_data[inflow_flag],performance_data[[#This Row],[inflow_flag]],performance_data[return_percentage])</f>
        <v>5.0457846277021572</v>
      </c>
      <c r="U2082" s="17">
        <f>IF(performance_data[[#This Row],[return_percentage]]&lt;performance_data[[#This Row],[benchmark_return]],1,0)</f>
        <v>1</v>
      </c>
      <c r="V2082" s="17">
        <f>COUNTIFS(performance_data[portfolio_id],performance_data[[#This Row],[portfolio_id]])</f>
        <v>29</v>
      </c>
      <c r="W2082" s="17">
        <f>COUNTIFS(performance_data[portfolio_id],performance_data[[#This Row],[portfolio_id]],
          performance_data[return_flag],1)</f>
        <v>12</v>
      </c>
      <c r="X2082" s="15">
        <f>performance_data[[#This Row],[underperform_flag_count]]/performance_data[[#This Row],[totalportfoliocount]]</f>
        <v>0.41379310344827586</v>
      </c>
    </row>
    <row r="2083" spans="1:24" x14ac:dyDescent="0.3">
      <c r="A2083">
        <v>4843</v>
      </c>
      <c r="B2083" s="1">
        <v>45559</v>
      </c>
      <c r="C2083">
        <v>70580.37</v>
      </c>
      <c r="D2083">
        <v>12.16</v>
      </c>
      <c r="E2083">
        <v>14.03</v>
      </c>
      <c r="F2083">
        <v>13775.39</v>
      </c>
      <c r="G2083">
        <v>6342.47</v>
      </c>
      <c r="H2083" t="s">
        <v>2205</v>
      </c>
      <c r="I2083" t="s">
        <v>2209</v>
      </c>
      <c r="J2083">
        <v>9</v>
      </c>
      <c r="K2083" t="s">
        <v>2221</v>
      </c>
      <c r="L2083" t="str">
        <f>IF(performance_data[[#This Row],[return_percentage]]&gt;=performance_data[[#This Row],[benchmark_return]],"Higher","Lower")</f>
        <v>Lower</v>
      </c>
      <c r="M2083" s="14">
        <f xml:space="preserve"> _xlfn.MAXIFS(performance_data[date],performance_data[portfolio_id],performance_data[[#This Row],[portfolio_id]])</f>
        <v>45559</v>
      </c>
      <c r="N2083" s="14">
        <f xml:space="preserve"> _xlfn.MINIFS(performance_data[date],performance_data[portfolio_id],performance_data[[#This Row],[portfolio_id]])</f>
        <v>45000</v>
      </c>
      <c r="O2083" s="15">
        <f>_xlfn.MAXIFS(performance_data[portfolio_value],performance_data[portfolio_id],performance_data[[#This Row],[portfolio_id]],performance_data[date],performance_data[[#This Row],[latest_date]])</f>
        <v>70580.37</v>
      </c>
      <c r="P2083" s="15">
        <f>_xlfn.MAXIFS(performance_data[portfolio_value],performance_data[portfolio_id],performance_data[[#This Row],[portfolio_id]],performance_data[date],performance_data[[#This Row],[starting_date]])</f>
        <v>426057.37</v>
      </c>
      <c r="Q2083" s="15">
        <f>performance_data[[#This Row],[latest_value]]-performance_data[[#This Row],[starting_value]]</f>
        <v>-355477</v>
      </c>
      <c r="R2083" s="15">
        <f>performance_data[[#This Row],[net_inflows]]-performance_data[[#This Row],[net_outflows]]</f>
        <v>7432.9199999999992</v>
      </c>
      <c r="S2083" s="15" t="str">
        <f>IF(performance_data[[#This Row],[net_inflows]]&gt;AVERAGE(performance_data[net_inflows]),"High","Low")</f>
        <v>High</v>
      </c>
      <c r="T2083" s="15">
        <f>AVERAGEIF(performance_data[inflow_flag],performance_data[[#This Row],[inflow_flag]],performance_data[return_percentage])</f>
        <v>4.8467905675459724</v>
      </c>
      <c r="U2083" s="17">
        <f>IF(performance_data[[#This Row],[return_percentage]]&lt;performance_data[[#This Row],[benchmark_return]],1,0)</f>
        <v>1</v>
      </c>
      <c r="V2083" s="17">
        <f>COUNTIFS(performance_data[portfolio_id],performance_data[[#This Row],[portfolio_id]])</f>
        <v>29</v>
      </c>
      <c r="W2083" s="17">
        <f>COUNTIFS(performance_data[portfolio_id],performance_data[[#This Row],[portfolio_id]],
          performance_data[return_flag],1)</f>
        <v>12</v>
      </c>
      <c r="X2083" s="15">
        <f>performance_data[[#This Row],[underperform_flag_count]]/performance_data[[#This Row],[totalportfoliocount]]</f>
        <v>0.41379310344827586</v>
      </c>
    </row>
    <row r="2084" spans="1:24" x14ac:dyDescent="0.3">
      <c r="A2084">
        <v>4843</v>
      </c>
      <c r="B2084" s="1">
        <v>45511</v>
      </c>
      <c r="C2084">
        <v>80688.539999999994</v>
      </c>
      <c r="D2084">
        <v>-3.11</v>
      </c>
      <c r="E2084">
        <v>-3.57</v>
      </c>
      <c r="F2084">
        <v>4549.54</v>
      </c>
      <c r="G2084">
        <v>17254.38</v>
      </c>
      <c r="H2084" t="s">
        <v>2205</v>
      </c>
      <c r="I2084" t="s">
        <v>2209</v>
      </c>
      <c r="J2084">
        <v>8</v>
      </c>
      <c r="K2084" t="s">
        <v>2214</v>
      </c>
      <c r="L2084" t="str">
        <f>IF(performance_data[[#This Row],[return_percentage]]&gt;=performance_data[[#This Row],[benchmark_return]],"Higher","Lower")</f>
        <v>Higher</v>
      </c>
      <c r="M2084" s="14">
        <f xml:space="preserve"> _xlfn.MAXIFS(performance_data[date],performance_data[portfolio_id],performance_data[[#This Row],[portfolio_id]])</f>
        <v>45559</v>
      </c>
      <c r="N2084" s="14">
        <f xml:space="preserve"> _xlfn.MINIFS(performance_data[date],performance_data[portfolio_id],performance_data[[#This Row],[portfolio_id]])</f>
        <v>45000</v>
      </c>
      <c r="O2084" s="15">
        <f>_xlfn.MAXIFS(performance_data[portfolio_value],performance_data[portfolio_id],performance_data[[#This Row],[portfolio_id]],performance_data[date],performance_data[[#This Row],[latest_date]])</f>
        <v>70580.37</v>
      </c>
      <c r="P2084" s="15">
        <f>_xlfn.MAXIFS(performance_data[portfolio_value],performance_data[portfolio_id],performance_data[[#This Row],[portfolio_id]],performance_data[date],performance_data[[#This Row],[starting_date]])</f>
        <v>426057.37</v>
      </c>
      <c r="Q2084" s="15">
        <f>performance_data[[#This Row],[latest_value]]-performance_data[[#This Row],[starting_value]]</f>
        <v>-355477</v>
      </c>
      <c r="R2084" s="15">
        <f>performance_data[[#This Row],[net_inflows]]-performance_data[[#This Row],[net_outflows]]</f>
        <v>-12704.84</v>
      </c>
      <c r="S2084" s="15" t="str">
        <f>IF(performance_data[[#This Row],[net_inflows]]&gt;AVERAGE(performance_data[net_inflows]),"High","Low")</f>
        <v>Low</v>
      </c>
      <c r="T2084" s="15">
        <f>AVERAGEIF(performance_data[inflow_flag],performance_data[[#This Row],[inflow_flag]],performance_data[return_percentage])</f>
        <v>5.0457846277021572</v>
      </c>
      <c r="U2084" s="17">
        <f>IF(performance_data[[#This Row],[return_percentage]]&lt;performance_data[[#This Row],[benchmark_return]],1,0)</f>
        <v>0</v>
      </c>
      <c r="V2084" s="17">
        <f>COUNTIFS(performance_data[portfolio_id],performance_data[[#This Row],[portfolio_id]])</f>
        <v>29</v>
      </c>
      <c r="W2084" s="17">
        <f>COUNTIFS(performance_data[portfolio_id],performance_data[[#This Row],[portfolio_id]],
          performance_data[return_flag],1)</f>
        <v>12</v>
      </c>
      <c r="X2084" s="15">
        <f>performance_data[[#This Row],[underperform_flag_count]]/performance_data[[#This Row],[totalportfoliocount]]</f>
        <v>0.41379310344827586</v>
      </c>
    </row>
    <row r="2085" spans="1:24" x14ac:dyDescent="0.3">
      <c r="A2085">
        <v>4843</v>
      </c>
      <c r="B2085" s="1">
        <v>45233</v>
      </c>
      <c r="C2085">
        <v>436356.92</v>
      </c>
      <c r="D2085">
        <v>17.59</v>
      </c>
      <c r="E2085">
        <v>14.92</v>
      </c>
      <c r="F2085">
        <v>12333.02</v>
      </c>
      <c r="G2085">
        <v>7825.52</v>
      </c>
      <c r="H2085" t="s">
        <v>2213</v>
      </c>
      <c r="I2085" t="s">
        <v>2217</v>
      </c>
      <c r="J2085">
        <v>11</v>
      </c>
      <c r="K2085" t="s">
        <v>2219</v>
      </c>
      <c r="L2085" t="str">
        <f>IF(performance_data[[#This Row],[return_percentage]]&gt;=performance_data[[#This Row],[benchmark_return]],"Higher","Lower")</f>
        <v>Higher</v>
      </c>
      <c r="M2085" s="14">
        <f xml:space="preserve"> _xlfn.MAXIFS(performance_data[date],performance_data[portfolio_id],performance_data[[#This Row],[portfolio_id]])</f>
        <v>45559</v>
      </c>
      <c r="N2085" s="14">
        <f xml:space="preserve"> _xlfn.MINIFS(performance_data[date],performance_data[portfolio_id],performance_data[[#This Row],[portfolio_id]])</f>
        <v>45000</v>
      </c>
      <c r="O2085" s="15">
        <f>_xlfn.MAXIFS(performance_data[portfolio_value],performance_data[portfolio_id],performance_data[[#This Row],[portfolio_id]],performance_data[date],performance_data[[#This Row],[latest_date]])</f>
        <v>70580.37</v>
      </c>
      <c r="P2085" s="15">
        <f>_xlfn.MAXIFS(performance_data[portfolio_value],performance_data[portfolio_id],performance_data[[#This Row],[portfolio_id]],performance_data[date],performance_data[[#This Row],[starting_date]])</f>
        <v>426057.37</v>
      </c>
      <c r="Q2085" s="15">
        <f>performance_data[[#This Row],[latest_value]]-performance_data[[#This Row],[starting_value]]</f>
        <v>-355477</v>
      </c>
      <c r="R2085" s="15">
        <f>performance_data[[#This Row],[net_inflows]]-performance_data[[#This Row],[net_outflows]]</f>
        <v>4507.5</v>
      </c>
      <c r="S2085" s="15" t="str">
        <f>IF(performance_data[[#This Row],[net_inflows]]&gt;AVERAGE(performance_data[net_inflows]),"High","Low")</f>
        <v>High</v>
      </c>
      <c r="T2085" s="15">
        <f>AVERAGEIF(performance_data[inflow_flag],performance_data[[#This Row],[inflow_flag]],performance_data[return_percentage])</f>
        <v>4.8467905675459724</v>
      </c>
      <c r="U2085" s="17">
        <f>IF(performance_data[[#This Row],[return_percentage]]&lt;performance_data[[#This Row],[benchmark_return]],1,0)</f>
        <v>0</v>
      </c>
      <c r="V2085" s="17">
        <f>COUNTIFS(performance_data[portfolio_id],performance_data[[#This Row],[portfolio_id]])</f>
        <v>29</v>
      </c>
      <c r="W2085" s="17">
        <f>COUNTIFS(performance_data[portfolio_id],performance_data[[#This Row],[portfolio_id]],
          performance_data[return_flag],1)</f>
        <v>12</v>
      </c>
      <c r="X2085" s="15">
        <f>performance_data[[#This Row],[underperform_flag_count]]/performance_data[[#This Row],[totalportfoliocount]]</f>
        <v>0.41379310344827586</v>
      </c>
    </row>
    <row r="2086" spans="1:24" x14ac:dyDescent="0.3">
      <c r="A2086">
        <v>4843</v>
      </c>
      <c r="B2086" s="1">
        <v>45348</v>
      </c>
      <c r="C2086">
        <v>116921.16</v>
      </c>
      <c r="D2086">
        <v>6.04</v>
      </c>
      <c r="E2086">
        <v>6.78</v>
      </c>
      <c r="F2086">
        <v>18711.669999999998</v>
      </c>
      <c r="G2086">
        <v>8771</v>
      </c>
      <c r="H2086" t="s">
        <v>2205</v>
      </c>
      <c r="I2086" t="s">
        <v>2206</v>
      </c>
      <c r="J2086">
        <v>2</v>
      </c>
      <c r="K2086" t="s">
        <v>2226</v>
      </c>
      <c r="L2086" t="str">
        <f>IF(performance_data[[#This Row],[return_percentage]]&gt;=performance_data[[#This Row],[benchmark_return]],"Higher","Lower")</f>
        <v>Lower</v>
      </c>
      <c r="M2086" s="14">
        <f xml:space="preserve"> _xlfn.MAXIFS(performance_data[date],performance_data[portfolio_id],performance_data[[#This Row],[portfolio_id]])</f>
        <v>45559</v>
      </c>
      <c r="N2086" s="14">
        <f xml:space="preserve"> _xlfn.MINIFS(performance_data[date],performance_data[portfolio_id],performance_data[[#This Row],[portfolio_id]])</f>
        <v>45000</v>
      </c>
      <c r="O2086" s="15">
        <f>_xlfn.MAXIFS(performance_data[portfolio_value],performance_data[portfolio_id],performance_data[[#This Row],[portfolio_id]],performance_data[date],performance_data[[#This Row],[latest_date]])</f>
        <v>70580.37</v>
      </c>
      <c r="P2086" s="15">
        <f>_xlfn.MAXIFS(performance_data[portfolio_value],performance_data[portfolio_id],performance_data[[#This Row],[portfolio_id]],performance_data[date],performance_data[[#This Row],[starting_date]])</f>
        <v>426057.37</v>
      </c>
      <c r="Q2086" s="15">
        <f>performance_data[[#This Row],[latest_value]]-performance_data[[#This Row],[starting_value]]</f>
        <v>-355477</v>
      </c>
      <c r="R2086" s="15">
        <f>performance_data[[#This Row],[net_inflows]]-performance_data[[#This Row],[net_outflows]]</f>
        <v>9940.6699999999983</v>
      </c>
      <c r="S2086" s="15" t="str">
        <f>IF(performance_data[[#This Row],[net_inflows]]&gt;AVERAGE(performance_data[net_inflows]),"High","Low")</f>
        <v>High</v>
      </c>
      <c r="T2086" s="15">
        <f>AVERAGEIF(performance_data[inflow_flag],performance_data[[#This Row],[inflow_flag]],performance_data[return_percentage])</f>
        <v>4.8467905675459724</v>
      </c>
      <c r="U2086" s="17">
        <f>IF(performance_data[[#This Row],[return_percentage]]&lt;performance_data[[#This Row],[benchmark_return]],1,0)</f>
        <v>1</v>
      </c>
      <c r="V2086" s="17">
        <f>COUNTIFS(performance_data[portfolio_id],performance_data[[#This Row],[portfolio_id]])</f>
        <v>29</v>
      </c>
      <c r="W2086" s="17">
        <f>COUNTIFS(performance_data[portfolio_id],performance_data[[#This Row],[portfolio_id]],
          performance_data[return_flag],1)</f>
        <v>12</v>
      </c>
      <c r="X2086" s="15">
        <f>performance_data[[#This Row],[underperform_flag_count]]/performance_data[[#This Row],[totalportfoliocount]]</f>
        <v>0.41379310344827586</v>
      </c>
    </row>
    <row r="2087" spans="1:24" x14ac:dyDescent="0.3">
      <c r="A2087">
        <v>4843</v>
      </c>
      <c r="B2087" s="1">
        <v>45050</v>
      </c>
      <c r="C2087">
        <v>396868.18</v>
      </c>
      <c r="D2087">
        <v>-0.26</v>
      </c>
      <c r="E2087">
        <v>-0.28000000000000003</v>
      </c>
      <c r="F2087">
        <v>7930.24</v>
      </c>
      <c r="G2087">
        <v>19942.650000000001</v>
      </c>
      <c r="H2087" t="s">
        <v>2213</v>
      </c>
      <c r="I2087" t="s">
        <v>2211</v>
      </c>
      <c r="J2087">
        <v>5</v>
      </c>
      <c r="K2087" t="s">
        <v>2223</v>
      </c>
      <c r="L2087" t="str">
        <f>IF(performance_data[[#This Row],[return_percentage]]&gt;=performance_data[[#This Row],[benchmark_return]],"Higher","Lower")</f>
        <v>Higher</v>
      </c>
      <c r="M2087" s="14">
        <f xml:space="preserve"> _xlfn.MAXIFS(performance_data[date],performance_data[portfolio_id],performance_data[[#This Row],[portfolio_id]])</f>
        <v>45559</v>
      </c>
      <c r="N2087" s="14">
        <f xml:space="preserve"> _xlfn.MINIFS(performance_data[date],performance_data[portfolio_id],performance_data[[#This Row],[portfolio_id]])</f>
        <v>45000</v>
      </c>
      <c r="O2087" s="15">
        <f>_xlfn.MAXIFS(performance_data[portfolio_value],performance_data[portfolio_id],performance_data[[#This Row],[portfolio_id]],performance_data[date],performance_data[[#This Row],[latest_date]])</f>
        <v>70580.37</v>
      </c>
      <c r="P2087" s="15">
        <f>_xlfn.MAXIFS(performance_data[portfolio_value],performance_data[portfolio_id],performance_data[[#This Row],[portfolio_id]],performance_data[date],performance_data[[#This Row],[starting_date]])</f>
        <v>426057.37</v>
      </c>
      <c r="Q2087" s="15">
        <f>performance_data[[#This Row],[latest_value]]-performance_data[[#This Row],[starting_value]]</f>
        <v>-355477</v>
      </c>
      <c r="R2087" s="15">
        <f>performance_data[[#This Row],[net_inflows]]-performance_data[[#This Row],[net_outflows]]</f>
        <v>-12012.410000000002</v>
      </c>
      <c r="S2087" s="15" t="str">
        <f>IF(performance_data[[#This Row],[net_inflows]]&gt;AVERAGE(performance_data[net_inflows]),"High","Low")</f>
        <v>Low</v>
      </c>
      <c r="T2087" s="15">
        <f>AVERAGEIF(performance_data[inflow_flag],performance_data[[#This Row],[inflow_flag]],performance_data[return_percentage])</f>
        <v>5.0457846277021572</v>
      </c>
      <c r="U2087" s="17">
        <f>IF(performance_data[[#This Row],[return_percentage]]&lt;performance_data[[#This Row],[benchmark_return]],1,0)</f>
        <v>0</v>
      </c>
      <c r="V2087" s="17">
        <f>COUNTIFS(performance_data[portfolio_id],performance_data[[#This Row],[portfolio_id]])</f>
        <v>29</v>
      </c>
      <c r="W2087" s="17">
        <f>COUNTIFS(performance_data[portfolio_id],performance_data[[#This Row],[portfolio_id]],
          performance_data[return_flag],1)</f>
        <v>12</v>
      </c>
      <c r="X2087" s="15">
        <f>performance_data[[#This Row],[underperform_flag_count]]/performance_data[[#This Row],[totalportfoliocount]]</f>
        <v>0.41379310344827586</v>
      </c>
    </row>
    <row r="2088" spans="1:24" x14ac:dyDescent="0.3">
      <c r="A2088">
        <v>4843</v>
      </c>
      <c r="B2088" s="1">
        <v>45232</v>
      </c>
      <c r="C2088">
        <v>221855.66</v>
      </c>
      <c r="D2088">
        <v>-2.87</v>
      </c>
      <c r="E2088">
        <v>-2.66</v>
      </c>
      <c r="F2088">
        <v>6382.12</v>
      </c>
      <c r="G2088">
        <v>13355.12</v>
      </c>
      <c r="H2088" t="s">
        <v>2213</v>
      </c>
      <c r="I2088" t="s">
        <v>2217</v>
      </c>
      <c r="J2088">
        <v>11</v>
      </c>
      <c r="K2088" t="s">
        <v>2219</v>
      </c>
      <c r="L2088" t="str">
        <f>IF(performance_data[[#This Row],[return_percentage]]&gt;=performance_data[[#This Row],[benchmark_return]],"Higher","Lower")</f>
        <v>Lower</v>
      </c>
      <c r="M2088" s="14">
        <f xml:space="preserve"> _xlfn.MAXIFS(performance_data[date],performance_data[portfolio_id],performance_data[[#This Row],[portfolio_id]])</f>
        <v>45559</v>
      </c>
      <c r="N2088" s="14">
        <f xml:space="preserve"> _xlfn.MINIFS(performance_data[date],performance_data[portfolio_id],performance_data[[#This Row],[portfolio_id]])</f>
        <v>45000</v>
      </c>
      <c r="O2088" s="15">
        <f>_xlfn.MAXIFS(performance_data[portfolio_value],performance_data[portfolio_id],performance_data[[#This Row],[portfolio_id]],performance_data[date],performance_data[[#This Row],[latest_date]])</f>
        <v>70580.37</v>
      </c>
      <c r="P2088" s="15">
        <f>_xlfn.MAXIFS(performance_data[portfolio_value],performance_data[portfolio_id],performance_data[[#This Row],[portfolio_id]],performance_data[date],performance_data[[#This Row],[starting_date]])</f>
        <v>426057.37</v>
      </c>
      <c r="Q2088" s="15">
        <f>performance_data[[#This Row],[latest_value]]-performance_data[[#This Row],[starting_value]]</f>
        <v>-355477</v>
      </c>
      <c r="R2088" s="15">
        <f>performance_data[[#This Row],[net_inflows]]-performance_data[[#This Row],[net_outflows]]</f>
        <v>-6973.0000000000009</v>
      </c>
      <c r="S2088" s="15" t="str">
        <f>IF(performance_data[[#This Row],[net_inflows]]&gt;AVERAGE(performance_data[net_inflows]),"High","Low")</f>
        <v>Low</v>
      </c>
      <c r="T2088" s="15">
        <f>AVERAGEIF(performance_data[inflow_flag],performance_data[[#This Row],[inflow_flag]],performance_data[return_percentage])</f>
        <v>5.0457846277021572</v>
      </c>
      <c r="U2088" s="17">
        <f>IF(performance_data[[#This Row],[return_percentage]]&lt;performance_data[[#This Row],[benchmark_return]],1,0)</f>
        <v>1</v>
      </c>
      <c r="V2088" s="17">
        <f>COUNTIFS(performance_data[portfolio_id],performance_data[[#This Row],[portfolio_id]])</f>
        <v>29</v>
      </c>
      <c r="W2088" s="17">
        <f>COUNTIFS(performance_data[portfolio_id],performance_data[[#This Row],[portfolio_id]],
          performance_data[return_flag],1)</f>
        <v>12</v>
      </c>
      <c r="X2088" s="15">
        <f>performance_data[[#This Row],[underperform_flag_count]]/performance_data[[#This Row],[totalportfoliocount]]</f>
        <v>0.41379310344827586</v>
      </c>
    </row>
    <row r="2089" spans="1:24" x14ac:dyDescent="0.3">
      <c r="A2089">
        <v>4843</v>
      </c>
      <c r="B2089" s="1">
        <v>45048</v>
      </c>
      <c r="C2089">
        <v>356458.32</v>
      </c>
      <c r="D2089">
        <v>6.59</v>
      </c>
      <c r="E2089">
        <v>5.9</v>
      </c>
      <c r="F2089">
        <v>5707.54</v>
      </c>
      <c r="G2089">
        <v>7038.45</v>
      </c>
      <c r="H2089" t="s">
        <v>2213</v>
      </c>
      <c r="I2089" t="s">
        <v>2211</v>
      </c>
      <c r="J2089">
        <v>5</v>
      </c>
      <c r="K2089" t="s">
        <v>2223</v>
      </c>
      <c r="L2089" t="str">
        <f>IF(performance_data[[#This Row],[return_percentage]]&gt;=performance_data[[#This Row],[benchmark_return]],"Higher","Lower")</f>
        <v>Higher</v>
      </c>
      <c r="M2089" s="14">
        <f xml:space="preserve"> _xlfn.MAXIFS(performance_data[date],performance_data[portfolio_id],performance_data[[#This Row],[portfolio_id]])</f>
        <v>45559</v>
      </c>
      <c r="N2089" s="14">
        <f xml:space="preserve"> _xlfn.MINIFS(performance_data[date],performance_data[portfolio_id],performance_data[[#This Row],[portfolio_id]])</f>
        <v>45000</v>
      </c>
      <c r="O2089" s="15">
        <f>_xlfn.MAXIFS(performance_data[portfolio_value],performance_data[portfolio_id],performance_data[[#This Row],[portfolio_id]],performance_data[date],performance_data[[#This Row],[latest_date]])</f>
        <v>70580.37</v>
      </c>
      <c r="P2089" s="15">
        <f>_xlfn.MAXIFS(performance_data[portfolio_value],performance_data[portfolio_id],performance_data[[#This Row],[portfolio_id]],performance_data[date],performance_data[[#This Row],[starting_date]])</f>
        <v>426057.37</v>
      </c>
      <c r="Q2089" s="15">
        <f>performance_data[[#This Row],[latest_value]]-performance_data[[#This Row],[starting_value]]</f>
        <v>-355477</v>
      </c>
      <c r="R2089" s="15">
        <f>performance_data[[#This Row],[net_inflows]]-performance_data[[#This Row],[net_outflows]]</f>
        <v>-1330.9099999999999</v>
      </c>
      <c r="S2089" s="15" t="str">
        <f>IF(performance_data[[#This Row],[net_inflows]]&gt;AVERAGE(performance_data[net_inflows]),"High","Low")</f>
        <v>Low</v>
      </c>
      <c r="T2089" s="15">
        <f>AVERAGEIF(performance_data[inflow_flag],performance_data[[#This Row],[inflow_flag]],performance_data[return_percentage])</f>
        <v>5.0457846277021572</v>
      </c>
      <c r="U2089" s="17">
        <f>IF(performance_data[[#This Row],[return_percentage]]&lt;performance_data[[#This Row],[benchmark_return]],1,0)</f>
        <v>0</v>
      </c>
      <c r="V2089" s="17">
        <f>COUNTIFS(performance_data[portfolio_id],performance_data[[#This Row],[portfolio_id]])</f>
        <v>29</v>
      </c>
      <c r="W2089" s="17">
        <f>COUNTIFS(performance_data[portfolio_id],performance_data[[#This Row],[portfolio_id]],
          performance_data[return_flag],1)</f>
        <v>12</v>
      </c>
      <c r="X2089" s="15">
        <f>performance_data[[#This Row],[underperform_flag_count]]/performance_data[[#This Row],[totalportfoliocount]]</f>
        <v>0.41379310344827586</v>
      </c>
    </row>
    <row r="2090" spans="1:24" x14ac:dyDescent="0.3">
      <c r="A2090">
        <v>4843</v>
      </c>
      <c r="B2090" s="1">
        <v>45197</v>
      </c>
      <c r="C2090">
        <v>293077.95</v>
      </c>
      <c r="D2090">
        <v>18.29</v>
      </c>
      <c r="E2090">
        <v>20.25</v>
      </c>
      <c r="F2090">
        <v>18237.82</v>
      </c>
      <c r="G2090">
        <v>12390.16</v>
      </c>
      <c r="H2090" t="s">
        <v>2213</v>
      </c>
      <c r="I2090" t="s">
        <v>2209</v>
      </c>
      <c r="J2090">
        <v>9</v>
      </c>
      <c r="K2090" t="s">
        <v>2221</v>
      </c>
      <c r="L2090" t="str">
        <f>IF(performance_data[[#This Row],[return_percentage]]&gt;=performance_data[[#This Row],[benchmark_return]],"Higher","Lower")</f>
        <v>Lower</v>
      </c>
      <c r="M2090" s="14">
        <f xml:space="preserve"> _xlfn.MAXIFS(performance_data[date],performance_data[portfolio_id],performance_data[[#This Row],[portfolio_id]])</f>
        <v>45559</v>
      </c>
      <c r="N2090" s="14">
        <f xml:space="preserve"> _xlfn.MINIFS(performance_data[date],performance_data[portfolio_id],performance_data[[#This Row],[portfolio_id]])</f>
        <v>45000</v>
      </c>
      <c r="O2090" s="15">
        <f>_xlfn.MAXIFS(performance_data[portfolio_value],performance_data[portfolio_id],performance_data[[#This Row],[portfolio_id]],performance_data[date],performance_data[[#This Row],[latest_date]])</f>
        <v>70580.37</v>
      </c>
      <c r="P2090" s="15">
        <f>_xlfn.MAXIFS(performance_data[portfolio_value],performance_data[portfolio_id],performance_data[[#This Row],[portfolio_id]],performance_data[date],performance_data[[#This Row],[starting_date]])</f>
        <v>426057.37</v>
      </c>
      <c r="Q2090" s="15">
        <f>performance_data[[#This Row],[latest_value]]-performance_data[[#This Row],[starting_value]]</f>
        <v>-355477</v>
      </c>
      <c r="R2090" s="15">
        <f>performance_data[[#This Row],[net_inflows]]-performance_data[[#This Row],[net_outflows]]</f>
        <v>5847.66</v>
      </c>
      <c r="S2090" s="15" t="str">
        <f>IF(performance_data[[#This Row],[net_inflows]]&gt;AVERAGE(performance_data[net_inflows]),"High","Low")</f>
        <v>High</v>
      </c>
      <c r="T2090" s="15">
        <f>AVERAGEIF(performance_data[inflow_flag],performance_data[[#This Row],[inflow_flag]],performance_data[return_percentage])</f>
        <v>4.8467905675459724</v>
      </c>
      <c r="U2090" s="17">
        <f>IF(performance_data[[#This Row],[return_percentage]]&lt;performance_data[[#This Row],[benchmark_return]],1,0)</f>
        <v>1</v>
      </c>
      <c r="V2090" s="17">
        <f>COUNTIFS(performance_data[portfolio_id],performance_data[[#This Row],[portfolio_id]])</f>
        <v>29</v>
      </c>
      <c r="W2090" s="17">
        <f>COUNTIFS(performance_data[portfolio_id],performance_data[[#This Row],[portfolio_id]],
          performance_data[return_flag],1)</f>
        <v>12</v>
      </c>
      <c r="X2090" s="15">
        <f>performance_data[[#This Row],[underperform_flag_count]]/performance_data[[#This Row],[totalportfoliocount]]</f>
        <v>0.41379310344827586</v>
      </c>
    </row>
    <row r="2091" spans="1:24" x14ac:dyDescent="0.3">
      <c r="A2091">
        <v>4843</v>
      </c>
      <c r="B2091" s="1">
        <v>45084</v>
      </c>
      <c r="C2091">
        <v>171852.35</v>
      </c>
      <c r="D2091">
        <v>10.59</v>
      </c>
      <c r="E2091">
        <v>8.5399999999999991</v>
      </c>
      <c r="F2091">
        <v>2778.06</v>
      </c>
      <c r="G2091">
        <v>9049.49</v>
      </c>
      <c r="H2091" t="s">
        <v>2213</v>
      </c>
      <c r="I2091" t="s">
        <v>2211</v>
      </c>
      <c r="J2091">
        <v>6</v>
      </c>
      <c r="K2091" t="s">
        <v>2212</v>
      </c>
      <c r="L2091" t="str">
        <f>IF(performance_data[[#This Row],[return_percentage]]&gt;=performance_data[[#This Row],[benchmark_return]],"Higher","Lower")</f>
        <v>Higher</v>
      </c>
      <c r="M2091" s="14">
        <f xml:space="preserve"> _xlfn.MAXIFS(performance_data[date],performance_data[portfolio_id],performance_data[[#This Row],[portfolio_id]])</f>
        <v>45559</v>
      </c>
      <c r="N2091" s="14">
        <f xml:space="preserve"> _xlfn.MINIFS(performance_data[date],performance_data[portfolio_id],performance_data[[#This Row],[portfolio_id]])</f>
        <v>45000</v>
      </c>
      <c r="O2091" s="15">
        <f>_xlfn.MAXIFS(performance_data[portfolio_value],performance_data[portfolio_id],performance_data[[#This Row],[portfolio_id]],performance_data[date],performance_data[[#This Row],[latest_date]])</f>
        <v>70580.37</v>
      </c>
      <c r="P2091" s="15">
        <f>_xlfn.MAXIFS(performance_data[portfolio_value],performance_data[portfolio_id],performance_data[[#This Row],[portfolio_id]],performance_data[date],performance_data[[#This Row],[starting_date]])</f>
        <v>426057.37</v>
      </c>
      <c r="Q2091" s="15">
        <f>performance_data[[#This Row],[latest_value]]-performance_data[[#This Row],[starting_value]]</f>
        <v>-355477</v>
      </c>
      <c r="R2091" s="15">
        <f>performance_data[[#This Row],[net_inflows]]-performance_data[[#This Row],[net_outflows]]</f>
        <v>-6271.43</v>
      </c>
      <c r="S2091" s="15" t="str">
        <f>IF(performance_data[[#This Row],[net_inflows]]&gt;AVERAGE(performance_data[net_inflows]),"High","Low")</f>
        <v>Low</v>
      </c>
      <c r="T2091" s="15">
        <f>AVERAGEIF(performance_data[inflow_flag],performance_data[[#This Row],[inflow_flag]],performance_data[return_percentage])</f>
        <v>5.0457846277021572</v>
      </c>
      <c r="U2091" s="17">
        <f>IF(performance_data[[#This Row],[return_percentage]]&lt;performance_data[[#This Row],[benchmark_return]],1,0)</f>
        <v>0</v>
      </c>
      <c r="V2091" s="17">
        <f>COUNTIFS(performance_data[portfolio_id],performance_data[[#This Row],[portfolio_id]])</f>
        <v>29</v>
      </c>
      <c r="W2091" s="17">
        <f>COUNTIFS(performance_data[portfolio_id],performance_data[[#This Row],[portfolio_id]],
          performance_data[return_flag],1)</f>
        <v>12</v>
      </c>
      <c r="X2091" s="15">
        <f>performance_data[[#This Row],[underperform_flag_count]]/performance_data[[#This Row],[totalportfoliocount]]</f>
        <v>0.41379310344827586</v>
      </c>
    </row>
    <row r="2092" spans="1:24" x14ac:dyDescent="0.3">
      <c r="A2092">
        <v>4843</v>
      </c>
      <c r="B2092" s="1">
        <v>45500</v>
      </c>
      <c r="C2092">
        <v>194816.08</v>
      </c>
      <c r="D2092">
        <v>14.8</v>
      </c>
      <c r="E2092">
        <v>16</v>
      </c>
      <c r="F2092">
        <v>533.91</v>
      </c>
      <c r="G2092">
        <v>9266.06</v>
      </c>
      <c r="H2092" t="s">
        <v>2205</v>
      </c>
      <c r="I2092" t="s">
        <v>2209</v>
      </c>
      <c r="J2092">
        <v>7</v>
      </c>
      <c r="K2092" t="s">
        <v>2210</v>
      </c>
      <c r="L2092" t="str">
        <f>IF(performance_data[[#This Row],[return_percentage]]&gt;=performance_data[[#This Row],[benchmark_return]],"Higher","Lower")</f>
        <v>Lower</v>
      </c>
      <c r="M2092" s="14">
        <f xml:space="preserve"> _xlfn.MAXIFS(performance_data[date],performance_data[portfolio_id],performance_data[[#This Row],[portfolio_id]])</f>
        <v>45559</v>
      </c>
      <c r="N2092" s="14">
        <f xml:space="preserve"> _xlfn.MINIFS(performance_data[date],performance_data[portfolio_id],performance_data[[#This Row],[portfolio_id]])</f>
        <v>45000</v>
      </c>
      <c r="O2092" s="15">
        <f>_xlfn.MAXIFS(performance_data[portfolio_value],performance_data[portfolio_id],performance_data[[#This Row],[portfolio_id]],performance_data[date],performance_data[[#This Row],[latest_date]])</f>
        <v>70580.37</v>
      </c>
      <c r="P2092" s="15">
        <f>_xlfn.MAXIFS(performance_data[portfolio_value],performance_data[portfolio_id],performance_data[[#This Row],[portfolio_id]],performance_data[date],performance_data[[#This Row],[starting_date]])</f>
        <v>426057.37</v>
      </c>
      <c r="Q2092" s="15">
        <f>performance_data[[#This Row],[latest_value]]-performance_data[[#This Row],[starting_value]]</f>
        <v>-355477</v>
      </c>
      <c r="R2092" s="15">
        <f>performance_data[[#This Row],[net_inflows]]-performance_data[[#This Row],[net_outflows]]</f>
        <v>-8732.15</v>
      </c>
      <c r="S2092" s="15" t="str">
        <f>IF(performance_data[[#This Row],[net_inflows]]&gt;AVERAGE(performance_data[net_inflows]),"High","Low")</f>
        <v>Low</v>
      </c>
      <c r="T2092" s="15">
        <f>AVERAGEIF(performance_data[inflow_flag],performance_data[[#This Row],[inflow_flag]],performance_data[return_percentage])</f>
        <v>5.0457846277021572</v>
      </c>
      <c r="U2092" s="17">
        <f>IF(performance_data[[#This Row],[return_percentage]]&lt;performance_data[[#This Row],[benchmark_return]],1,0)</f>
        <v>1</v>
      </c>
      <c r="V2092" s="17">
        <f>COUNTIFS(performance_data[portfolio_id],performance_data[[#This Row],[portfolio_id]])</f>
        <v>29</v>
      </c>
      <c r="W2092" s="17">
        <f>COUNTIFS(performance_data[portfolio_id],performance_data[[#This Row],[portfolio_id]],
          performance_data[return_flag],1)</f>
        <v>12</v>
      </c>
      <c r="X2092" s="15">
        <f>performance_data[[#This Row],[underperform_flag_count]]/performance_data[[#This Row],[totalportfoliocount]]</f>
        <v>0.41379310344827586</v>
      </c>
    </row>
    <row r="2093" spans="1:24" x14ac:dyDescent="0.3">
      <c r="A2093">
        <v>4862</v>
      </c>
      <c r="B2093" s="1">
        <v>45359</v>
      </c>
      <c r="C2093">
        <v>291322.59999999998</v>
      </c>
      <c r="D2093">
        <v>7.7</v>
      </c>
      <c r="E2093">
        <v>8.41</v>
      </c>
      <c r="F2093">
        <v>299.81</v>
      </c>
      <c r="G2093">
        <v>7165.8</v>
      </c>
      <c r="H2093" t="s">
        <v>2205</v>
      </c>
      <c r="I2093" t="s">
        <v>2206</v>
      </c>
      <c r="J2093">
        <v>3</v>
      </c>
      <c r="K2093" t="s">
        <v>2222</v>
      </c>
      <c r="L2093" t="str">
        <f>IF(performance_data[[#This Row],[return_percentage]]&gt;=performance_data[[#This Row],[benchmark_return]],"Higher","Lower")</f>
        <v>Lower</v>
      </c>
      <c r="M2093" s="14">
        <f xml:space="preserve"> _xlfn.MAXIFS(performance_data[date],performance_data[portfolio_id],performance_data[[#This Row],[portfolio_id]])</f>
        <v>45548</v>
      </c>
      <c r="N2093" s="14">
        <f xml:space="preserve"> _xlfn.MINIFS(performance_data[date],performance_data[portfolio_id],performance_data[[#This Row],[portfolio_id]])</f>
        <v>44830</v>
      </c>
      <c r="O2093" s="15">
        <f>_xlfn.MAXIFS(performance_data[portfolio_value],performance_data[portfolio_id],performance_data[[#This Row],[portfolio_id]],performance_data[date],performance_data[[#This Row],[latest_date]])</f>
        <v>33175.46</v>
      </c>
      <c r="P2093" s="15">
        <f>_xlfn.MAXIFS(performance_data[portfolio_value],performance_data[portfolio_id],performance_data[[#This Row],[portfolio_id]],performance_data[date],performance_data[[#This Row],[starting_date]])</f>
        <v>430830.06</v>
      </c>
      <c r="Q2093" s="15">
        <f>performance_data[[#This Row],[latest_value]]-performance_data[[#This Row],[starting_value]]</f>
        <v>-397654.6</v>
      </c>
      <c r="R2093" s="15">
        <f>performance_data[[#This Row],[net_inflows]]-performance_data[[#This Row],[net_outflows]]</f>
        <v>-6865.99</v>
      </c>
      <c r="S2093" s="15" t="str">
        <f>IF(performance_data[[#This Row],[net_inflows]]&gt;AVERAGE(performance_data[net_inflows]),"High","Low")</f>
        <v>Low</v>
      </c>
      <c r="T2093" s="15">
        <f>AVERAGEIF(performance_data[inflow_flag],performance_data[[#This Row],[inflow_flag]],performance_data[return_percentage])</f>
        <v>5.0457846277021572</v>
      </c>
      <c r="U2093" s="17">
        <f>IF(performance_data[[#This Row],[return_percentage]]&lt;performance_data[[#This Row],[benchmark_return]],1,0)</f>
        <v>1</v>
      </c>
      <c r="V2093" s="17">
        <f>COUNTIFS(performance_data[portfolio_id],performance_data[[#This Row],[portfolio_id]])</f>
        <v>27</v>
      </c>
      <c r="W2093" s="17">
        <f>COUNTIFS(performance_data[portfolio_id],performance_data[[#This Row],[portfolio_id]],
          performance_data[return_flag],1)</f>
        <v>12</v>
      </c>
      <c r="X2093" s="15">
        <f>performance_data[[#This Row],[underperform_flag_count]]/performance_data[[#This Row],[totalportfoliocount]]</f>
        <v>0.44444444444444442</v>
      </c>
    </row>
    <row r="2094" spans="1:24" x14ac:dyDescent="0.3">
      <c r="A2094">
        <v>4862</v>
      </c>
      <c r="B2094" s="1">
        <v>44937</v>
      </c>
      <c r="C2094">
        <v>26496.91</v>
      </c>
      <c r="D2094">
        <v>17.329999999999998</v>
      </c>
      <c r="E2094">
        <v>16.46</v>
      </c>
      <c r="F2094">
        <v>14901.71</v>
      </c>
      <c r="G2094">
        <v>13468</v>
      </c>
      <c r="H2094" t="s">
        <v>2213</v>
      </c>
      <c r="I2094" t="s">
        <v>2206</v>
      </c>
      <c r="J2094">
        <v>1</v>
      </c>
      <c r="K2094" t="s">
        <v>2207</v>
      </c>
      <c r="L2094" t="str">
        <f>IF(performance_data[[#This Row],[return_percentage]]&gt;=performance_data[[#This Row],[benchmark_return]],"Higher","Lower")</f>
        <v>Higher</v>
      </c>
      <c r="M2094" s="14">
        <f xml:space="preserve"> _xlfn.MAXIFS(performance_data[date],performance_data[portfolio_id],performance_data[[#This Row],[portfolio_id]])</f>
        <v>45548</v>
      </c>
      <c r="N2094" s="14">
        <f xml:space="preserve"> _xlfn.MINIFS(performance_data[date],performance_data[portfolio_id],performance_data[[#This Row],[portfolio_id]])</f>
        <v>44830</v>
      </c>
      <c r="O2094" s="15">
        <f>_xlfn.MAXIFS(performance_data[portfolio_value],performance_data[portfolio_id],performance_data[[#This Row],[portfolio_id]],performance_data[date],performance_data[[#This Row],[latest_date]])</f>
        <v>33175.46</v>
      </c>
      <c r="P2094" s="15">
        <f>_xlfn.MAXIFS(performance_data[portfolio_value],performance_data[portfolio_id],performance_data[[#This Row],[portfolio_id]],performance_data[date],performance_data[[#This Row],[starting_date]])</f>
        <v>430830.06</v>
      </c>
      <c r="Q2094" s="15">
        <f>performance_data[[#This Row],[latest_value]]-performance_data[[#This Row],[starting_value]]</f>
        <v>-397654.6</v>
      </c>
      <c r="R2094" s="15">
        <f>performance_data[[#This Row],[net_inflows]]-performance_data[[#This Row],[net_outflows]]</f>
        <v>1433.7099999999991</v>
      </c>
      <c r="S2094" s="15" t="str">
        <f>IF(performance_data[[#This Row],[net_inflows]]&gt;AVERAGE(performance_data[net_inflows]),"High","Low")</f>
        <v>High</v>
      </c>
      <c r="T2094" s="15">
        <f>AVERAGEIF(performance_data[inflow_flag],performance_data[[#This Row],[inflow_flag]],performance_data[return_percentage])</f>
        <v>4.8467905675459724</v>
      </c>
      <c r="U2094" s="17">
        <f>IF(performance_data[[#This Row],[return_percentage]]&lt;performance_data[[#This Row],[benchmark_return]],1,0)</f>
        <v>0</v>
      </c>
      <c r="V2094" s="17">
        <f>COUNTIFS(performance_data[portfolio_id],performance_data[[#This Row],[portfolio_id]])</f>
        <v>27</v>
      </c>
      <c r="W2094" s="17">
        <f>COUNTIFS(performance_data[portfolio_id],performance_data[[#This Row],[portfolio_id]],
          performance_data[return_flag],1)</f>
        <v>12</v>
      </c>
      <c r="X2094" s="15">
        <f>performance_data[[#This Row],[underperform_flag_count]]/performance_data[[#This Row],[totalportfoliocount]]</f>
        <v>0.44444444444444442</v>
      </c>
    </row>
    <row r="2095" spans="1:24" x14ac:dyDescent="0.3">
      <c r="A2095">
        <v>4862</v>
      </c>
      <c r="B2095" s="1">
        <v>45534</v>
      </c>
      <c r="C2095">
        <v>52140.74</v>
      </c>
      <c r="D2095">
        <v>12.22</v>
      </c>
      <c r="E2095">
        <v>12.3</v>
      </c>
      <c r="F2095">
        <v>11973.45</v>
      </c>
      <c r="G2095">
        <v>7664.09</v>
      </c>
      <c r="H2095" t="s">
        <v>2205</v>
      </c>
      <c r="I2095" t="s">
        <v>2209</v>
      </c>
      <c r="J2095">
        <v>8</v>
      </c>
      <c r="K2095" t="s">
        <v>2214</v>
      </c>
      <c r="L2095" t="str">
        <f>IF(performance_data[[#This Row],[return_percentage]]&gt;=performance_data[[#This Row],[benchmark_return]],"Higher","Lower")</f>
        <v>Lower</v>
      </c>
      <c r="M2095" s="14">
        <f xml:space="preserve"> _xlfn.MAXIFS(performance_data[date],performance_data[portfolio_id],performance_data[[#This Row],[portfolio_id]])</f>
        <v>45548</v>
      </c>
      <c r="N2095" s="14">
        <f xml:space="preserve"> _xlfn.MINIFS(performance_data[date],performance_data[portfolio_id],performance_data[[#This Row],[portfolio_id]])</f>
        <v>44830</v>
      </c>
      <c r="O2095" s="15">
        <f>_xlfn.MAXIFS(performance_data[portfolio_value],performance_data[portfolio_id],performance_data[[#This Row],[portfolio_id]],performance_data[date],performance_data[[#This Row],[latest_date]])</f>
        <v>33175.46</v>
      </c>
      <c r="P2095" s="15">
        <f>_xlfn.MAXIFS(performance_data[portfolio_value],performance_data[portfolio_id],performance_data[[#This Row],[portfolio_id]],performance_data[date],performance_data[[#This Row],[starting_date]])</f>
        <v>430830.06</v>
      </c>
      <c r="Q2095" s="15">
        <f>performance_data[[#This Row],[latest_value]]-performance_data[[#This Row],[starting_value]]</f>
        <v>-397654.6</v>
      </c>
      <c r="R2095" s="15">
        <f>performance_data[[#This Row],[net_inflows]]-performance_data[[#This Row],[net_outflows]]</f>
        <v>4309.3600000000006</v>
      </c>
      <c r="S2095" s="15" t="str">
        <f>IF(performance_data[[#This Row],[net_inflows]]&gt;AVERAGE(performance_data[net_inflows]),"High","Low")</f>
        <v>High</v>
      </c>
      <c r="T2095" s="15">
        <f>AVERAGEIF(performance_data[inflow_flag],performance_data[[#This Row],[inflow_flag]],performance_data[return_percentage])</f>
        <v>4.8467905675459724</v>
      </c>
      <c r="U2095" s="17">
        <f>IF(performance_data[[#This Row],[return_percentage]]&lt;performance_data[[#This Row],[benchmark_return]],1,0)</f>
        <v>1</v>
      </c>
      <c r="V2095" s="17">
        <f>COUNTIFS(performance_data[portfolio_id],performance_data[[#This Row],[portfolio_id]])</f>
        <v>27</v>
      </c>
      <c r="W2095" s="17">
        <f>COUNTIFS(performance_data[portfolio_id],performance_data[[#This Row],[portfolio_id]],
          performance_data[return_flag],1)</f>
        <v>12</v>
      </c>
      <c r="X2095" s="15">
        <f>performance_data[[#This Row],[underperform_flag_count]]/performance_data[[#This Row],[totalportfoliocount]]</f>
        <v>0.44444444444444442</v>
      </c>
    </row>
    <row r="2096" spans="1:24" x14ac:dyDescent="0.3">
      <c r="A2096">
        <v>4862</v>
      </c>
      <c r="B2096" s="1">
        <v>45548</v>
      </c>
      <c r="C2096">
        <v>33175.46</v>
      </c>
      <c r="D2096">
        <v>12.62</v>
      </c>
      <c r="E2096">
        <v>12.03</v>
      </c>
      <c r="F2096">
        <v>13999.25</v>
      </c>
      <c r="G2096">
        <v>5707.43</v>
      </c>
      <c r="H2096" t="s">
        <v>2205</v>
      </c>
      <c r="I2096" t="s">
        <v>2209</v>
      </c>
      <c r="J2096">
        <v>9</v>
      </c>
      <c r="K2096" t="s">
        <v>2221</v>
      </c>
      <c r="L2096" t="str">
        <f>IF(performance_data[[#This Row],[return_percentage]]&gt;=performance_data[[#This Row],[benchmark_return]],"Higher","Lower")</f>
        <v>Higher</v>
      </c>
      <c r="M2096" s="14">
        <f xml:space="preserve"> _xlfn.MAXIFS(performance_data[date],performance_data[portfolio_id],performance_data[[#This Row],[portfolio_id]])</f>
        <v>45548</v>
      </c>
      <c r="N2096" s="14">
        <f xml:space="preserve"> _xlfn.MINIFS(performance_data[date],performance_data[portfolio_id],performance_data[[#This Row],[portfolio_id]])</f>
        <v>44830</v>
      </c>
      <c r="O2096" s="15">
        <f>_xlfn.MAXIFS(performance_data[portfolio_value],performance_data[portfolio_id],performance_data[[#This Row],[portfolio_id]],performance_data[date],performance_data[[#This Row],[latest_date]])</f>
        <v>33175.46</v>
      </c>
      <c r="P2096" s="15">
        <f>_xlfn.MAXIFS(performance_data[portfolio_value],performance_data[portfolio_id],performance_data[[#This Row],[portfolio_id]],performance_data[date],performance_data[[#This Row],[starting_date]])</f>
        <v>430830.06</v>
      </c>
      <c r="Q2096" s="15">
        <f>performance_data[[#This Row],[latest_value]]-performance_data[[#This Row],[starting_value]]</f>
        <v>-397654.6</v>
      </c>
      <c r="R2096" s="15">
        <f>performance_data[[#This Row],[net_inflows]]-performance_data[[#This Row],[net_outflows]]</f>
        <v>8291.82</v>
      </c>
      <c r="S2096" s="15" t="str">
        <f>IF(performance_data[[#This Row],[net_inflows]]&gt;AVERAGE(performance_data[net_inflows]),"High","Low")</f>
        <v>High</v>
      </c>
      <c r="T2096" s="15">
        <f>AVERAGEIF(performance_data[inflow_flag],performance_data[[#This Row],[inflow_flag]],performance_data[return_percentage])</f>
        <v>4.8467905675459724</v>
      </c>
      <c r="U2096" s="17">
        <f>IF(performance_data[[#This Row],[return_percentage]]&lt;performance_data[[#This Row],[benchmark_return]],1,0)</f>
        <v>0</v>
      </c>
      <c r="V2096" s="17">
        <f>COUNTIFS(performance_data[portfolio_id],performance_data[[#This Row],[portfolio_id]])</f>
        <v>27</v>
      </c>
      <c r="W2096" s="17">
        <f>COUNTIFS(performance_data[portfolio_id],performance_data[[#This Row],[portfolio_id]],
          performance_data[return_flag],1)</f>
        <v>12</v>
      </c>
      <c r="X2096" s="15">
        <f>performance_data[[#This Row],[underperform_flag_count]]/performance_data[[#This Row],[totalportfoliocount]]</f>
        <v>0.44444444444444442</v>
      </c>
    </row>
    <row r="2097" spans="1:24" x14ac:dyDescent="0.3">
      <c r="A2097">
        <v>4862</v>
      </c>
      <c r="B2097" s="1">
        <v>44835</v>
      </c>
      <c r="C2097">
        <v>59305.43</v>
      </c>
      <c r="D2097">
        <v>2.25</v>
      </c>
      <c r="E2097">
        <v>1.86</v>
      </c>
      <c r="F2097">
        <v>5540.75</v>
      </c>
      <c r="G2097">
        <v>12430.02</v>
      </c>
      <c r="H2097" t="s">
        <v>2220</v>
      </c>
      <c r="I2097" t="s">
        <v>2217</v>
      </c>
      <c r="J2097">
        <v>10</v>
      </c>
      <c r="K2097" t="s">
        <v>2224</v>
      </c>
      <c r="L2097" t="str">
        <f>IF(performance_data[[#This Row],[return_percentage]]&gt;=performance_data[[#This Row],[benchmark_return]],"Higher","Lower")</f>
        <v>Higher</v>
      </c>
      <c r="M2097" s="14">
        <f xml:space="preserve"> _xlfn.MAXIFS(performance_data[date],performance_data[portfolio_id],performance_data[[#This Row],[portfolio_id]])</f>
        <v>45548</v>
      </c>
      <c r="N2097" s="14">
        <f xml:space="preserve"> _xlfn.MINIFS(performance_data[date],performance_data[portfolio_id],performance_data[[#This Row],[portfolio_id]])</f>
        <v>44830</v>
      </c>
      <c r="O2097" s="15">
        <f>_xlfn.MAXIFS(performance_data[portfolio_value],performance_data[portfolio_id],performance_data[[#This Row],[portfolio_id]],performance_data[date],performance_data[[#This Row],[latest_date]])</f>
        <v>33175.46</v>
      </c>
      <c r="P2097" s="15">
        <f>_xlfn.MAXIFS(performance_data[portfolio_value],performance_data[portfolio_id],performance_data[[#This Row],[portfolio_id]],performance_data[date],performance_data[[#This Row],[starting_date]])</f>
        <v>430830.06</v>
      </c>
      <c r="Q2097" s="15">
        <f>performance_data[[#This Row],[latest_value]]-performance_data[[#This Row],[starting_value]]</f>
        <v>-397654.6</v>
      </c>
      <c r="R2097" s="15">
        <f>performance_data[[#This Row],[net_inflows]]-performance_data[[#This Row],[net_outflows]]</f>
        <v>-6889.27</v>
      </c>
      <c r="S2097" s="15" t="str">
        <f>IF(performance_data[[#This Row],[net_inflows]]&gt;AVERAGE(performance_data[net_inflows]),"High","Low")</f>
        <v>Low</v>
      </c>
      <c r="T2097" s="15">
        <f>AVERAGEIF(performance_data[inflow_flag],performance_data[[#This Row],[inflow_flag]],performance_data[return_percentage])</f>
        <v>5.0457846277021572</v>
      </c>
      <c r="U2097" s="17">
        <f>IF(performance_data[[#This Row],[return_percentage]]&lt;performance_data[[#This Row],[benchmark_return]],1,0)</f>
        <v>0</v>
      </c>
      <c r="V2097" s="17">
        <f>COUNTIFS(performance_data[portfolio_id],performance_data[[#This Row],[portfolio_id]])</f>
        <v>27</v>
      </c>
      <c r="W2097" s="17">
        <f>COUNTIFS(performance_data[portfolio_id],performance_data[[#This Row],[portfolio_id]],
          performance_data[return_flag],1)</f>
        <v>12</v>
      </c>
      <c r="X2097" s="15">
        <f>performance_data[[#This Row],[underperform_flag_count]]/performance_data[[#This Row],[totalportfoliocount]]</f>
        <v>0.44444444444444442</v>
      </c>
    </row>
    <row r="2098" spans="1:24" x14ac:dyDescent="0.3">
      <c r="A2098">
        <v>4862</v>
      </c>
      <c r="B2098" s="1">
        <v>45341</v>
      </c>
      <c r="C2098">
        <v>146914.62</v>
      </c>
      <c r="D2098">
        <v>2.5</v>
      </c>
      <c r="E2098">
        <v>2.42</v>
      </c>
      <c r="F2098">
        <v>17166.03</v>
      </c>
      <c r="G2098">
        <v>501.94</v>
      </c>
      <c r="H2098" t="s">
        <v>2205</v>
      </c>
      <c r="I2098" t="s">
        <v>2206</v>
      </c>
      <c r="J2098">
        <v>2</v>
      </c>
      <c r="K2098" t="s">
        <v>2226</v>
      </c>
      <c r="L2098" t="str">
        <f>IF(performance_data[[#This Row],[return_percentage]]&gt;=performance_data[[#This Row],[benchmark_return]],"Higher","Lower")</f>
        <v>Higher</v>
      </c>
      <c r="M2098" s="14">
        <f xml:space="preserve"> _xlfn.MAXIFS(performance_data[date],performance_data[portfolio_id],performance_data[[#This Row],[portfolio_id]])</f>
        <v>45548</v>
      </c>
      <c r="N2098" s="14">
        <f xml:space="preserve"> _xlfn.MINIFS(performance_data[date],performance_data[portfolio_id],performance_data[[#This Row],[portfolio_id]])</f>
        <v>44830</v>
      </c>
      <c r="O2098" s="15">
        <f>_xlfn.MAXIFS(performance_data[portfolio_value],performance_data[portfolio_id],performance_data[[#This Row],[portfolio_id]],performance_data[date],performance_data[[#This Row],[latest_date]])</f>
        <v>33175.46</v>
      </c>
      <c r="P2098" s="15">
        <f>_xlfn.MAXIFS(performance_data[portfolio_value],performance_data[portfolio_id],performance_data[[#This Row],[portfolio_id]],performance_data[date],performance_data[[#This Row],[starting_date]])</f>
        <v>430830.06</v>
      </c>
      <c r="Q2098" s="15">
        <f>performance_data[[#This Row],[latest_value]]-performance_data[[#This Row],[starting_value]]</f>
        <v>-397654.6</v>
      </c>
      <c r="R2098" s="15">
        <f>performance_data[[#This Row],[net_inflows]]-performance_data[[#This Row],[net_outflows]]</f>
        <v>16664.09</v>
      </c>
      <c r="S2098" s="15" t="str">
        <f>IF(performance_data[[#This Row],[net_inflows]]&gt;AVERAGE(performance_data[net_inflows]),"High","Low")</f>
        <v>High</v>
      </c>
      <c r="T2098" s="15">
        <f>AVERAGEIF(performance_data[inflow_flag],performance_data[[#This Row],[inflow_flag]],performance_data[return_percentage])</f>
        <v>4.8467905675459724</v>
      </c>
      <c r="U2098" s="17">
        <f>IF(performance_data[[#This Row],[return_percentage]]&lt;performance_data[[#This Row],[benchmark_return]],1,0)</f>
        <v>0</v>
      </c>
      <c r="V2098" s="17">
        <f>COUNTIFS(performance_data[portfolio_id],performance_data[[#This Row],[portfolio_id]])</f>
        <v>27</v>
      </c>
      <c r="W2098" s="17">
        <f>COUNTIFS(performance_data[portfolio_id],performance_data[[#This Row],[portfolio_id]],
          performance_data[return_flag],1)</f>
        <v>12</v>
      </c>
      <c r="X2098" s="15">
        <f>performance_data[[#This Row],[underperform_flag_count]]/performance_data[[#This Row],[totalportfoliocount]]</f>
        <v>0.44444444444444442</v>
      </c>
    </row>
    <row r="2099" spans="1:24" x14ac:dyDescent="0.3">
      <c r="A2099">
        <v>4862</v>
      </c>
      <c r="B2099" s="1">
        <v>45196</v>
      </c>
      <c r="C2099">
        <v>468221.92</v>
      </c>
      <c r="D2099">
        <v>1.62</v>
      </c>
      <c r="E2099">
        <v>1.58</v>
      </c>
      <c r="F2099">
        <v>4346.33</v>
      </c>
      <c r="G2099">
        <v>3848.77</v>
      </c>
      <c r="H2099" t="s">
        <v>2213</v>
      </c>
      <c r="I2099" t="s">
        <v>2209</v>
      </c>
      <c r="J2099">
        <v>9</v>
      </c>
      <c r="K2099" t="s">
        <v>2221</v>
      </c>
      <c r="L2099" t="str">
        <f>IF(performance_data[[#This Row],[return_percentage]]&gt;=performance_data[[#This Row],[benchmark_return]],"Higher","Lower")</f>
        <v>Higher</v>
      </c>
      <c r="M2099" s="14">
        <f xml:space="preserve"> _xlfn.MAXIFS(performance_data[date],performance_data[portfolio_id],performance_data[[#This Row],[portfolio_id]])</f>
        <v>45548</v>
      </c>
      <c r="N2099" s="14">
        <f xml:space="preserve"> _xlfn.MINIFS(performance_data[date],performance_data[portfolio_id],performance_data[[#This Row],[portfolio_id]])</f>
        <v>44830</v>
      </c>
      <c r="O2099" s="15">
        <f>_xlfn.MAXIFS(performance_data[portfolio_value],performance_data[portfolio_id],performance_data[[#This Row],[portfolio_id]],performance_data[date],performance_data[[#This Row],[latest_date]])</f>
        <v>33175.46</v>
      </c>
      <c r="P2099" s="15">
        <f>_xlfn.MAXIFS(performance_data[portfolio_value],performance_data[portfolio_id],performance_data[[#This Row],[portfolio_id]],performance_data[date],performance_data[[#This Row],[starting_date]])</f>
        <v>430830.06</v>
      </c>
      <c r="Q2099" s="15">
        <f>performance_data[[#This Row],[latest_value]]-performance_data[[#This Row],[starting_value]]</f>
        <v>-397654.6</v>
      </c>
      <c r="R2099" s="15">
        <f>performance_data[[#This Row],[net_inflows]]-performance_data[[#This Row],[net_outflows]]</f>
        <v>497.55999999999995</v>
      </c>
      <c r="S2099" s="15" t="str">
        <f>IF(performance_data[[#This Row],[net_inflows]]&gt;AVERAGE(performance_data[net_inflows]),"High","Low")</f>
        <v>Low</v>
      </c>
      <c r="T2099" s="15">
        <f>AVERAGEIF(performance_data[inflow_flag],performance_data[[#This Row],[inflow_flag]],performance_data[return_percentage])</f>
        <v>5.0457846277021572</v>
      </c>
      <c r="U2099" s="17">
        <f>IF(performance_data[[#This Row],[return_percentage]]&lt;performance_data[[#This Row],[benchmark_return]],1,0)</f>
        <v>0</v>
      </c>
      <c r="V2099" s="17">
        <f>COUNTIFS(performance_data[portfolio_id],performance_data[[#This Row],[portfolio_id]])</f>
        <v>27</v>
      </c>
      <c r="W2099" s="17">
        <f>COUNTIFS(performance_data[portfolio_id],performance_data[[#This Row],[portfolio_id]],
          performance_data[return_flag],1)</f>
        <v>12</v>
      </c>
      <c r="X2099" s="15">
        <f>performance_data[[#This Row],[underperform_flag_count]]/performance_data[[#This Row],[totalportfoliocount]]</f>
        <v>0.44444444444444442</v>
      </c>
    </row>
    <row r="2100" spans="1:24" x14ac:dyDescent="0.3">
      <c r="A2100">
        <v>4862</v>
      </c>
      <c r="B2100" s="1">
        <v>45403</v>
      </c>
      <c r="C2100">
        <v>415842.04</v>
      </c>
      <c r="D2100">
        <v>12.17</v>
      </c>
      <c r="E2100">
        <v>11.24</v>
      </c>
      <c r="F2100">
        <v>19721.22</v>
      </c>
      <c r="G2100">
        <v>11570.35</v>
      </c>
      <c r="H2100" t="s">
        <v>2205</v>
      </c>
      <c r="I2100" t="s">
        <v>2211</v>
      </c>
      <c r="J2100">
        <v>4</v>
      </c>
      <c r="K2100" t="s">
        <v>2216</v>
      </c>
      <c r="L2100" t="str">
        <f>IF(performance_data[[#This Row],[return_percentage]]&gt;=performance_data[[#This Row],[benchmark_return]],"Higher","Lower")</f>
        <v>Higher</v>
      </c>
      <c r="M2100" s="14">
        <f xml:space="preserve"> _xlfn.MAXIFS(performance_data[date],performance_data[portfolio_id],performance_data[[#This Row],[portfolio_id]])</f>
        <v>45548</v>
      </c>
      <c r="N2100" s="14">
        <f xml:space="preserve"> _xlfn.MINIFS(performance_data[date],performance_data[portfolio_id],performance_data[[#This Row],[portfolio_id]])</f>
        <v>44830</v>
      </c>
      <c r="O2100" s="15">
        <f>_xlfn.MAXIFS(performance_data[portfolio_value],performance_data[portfolio_id],performance_data[[#This Row],[portfolio_id]],performance_data[date],performance_data[[#This Row],[latest_date]])</f>
        <v>33175.46</v>
      </c>
      <c r="P2100" s="15">
        <f>_xlfn.MAXIFS(performance_data[portfolio_value],performance_data[portfolio_id],performance_data[[#This Row],[portfolio_id]],performance_data[date],performance_data[[#This Row],[starting_date]])</f>
        <v>430830.06</v>
      </c>
      <c r="Q2100" s="15">
        <f>performance_data[[#This Row],[latest_value]]-performance_data[[#This Row],[starting_value]]</f>
        <v>-397654.6</v>
      </c>
      <c r="R2100" s="15">
        <f>performance_data[[#This Row],[net_inflows]]-performance_data[[#This Row],[net_outflows]]</f>
        <v>8150.8700000000008</v>
      </c>
      <c r="S2100" s="15" t="str">
        <f>IF(performance_data[[#This Row],[net_inflows]]&gt;AVERAGE(performance_data[net_inflows]),"High","Low")</f>
        <v>High</v>
      </c>
      <c r="T2100" s="15">
        <f>AVERAGEIF(performance_data[inflow_flag],performance_data[[#This Row],[inflow_flag]],performance_data[return_percentage])</f>
        <v>4.8467905675459724</v>
      </c>
      <c r="U2100" s="17">
        <f>IF(performance_data[[#This Row],[return_percentage]]&lt;performance_data[[#This Row],[benchmark_return]],1,0)</f>
        <v>0</v>
      </c>
      <c r="V2100" s="17">
        <f>COUNTIFS(performance_data[portfolio_id],performance_data[[#This Row],[portfolio_id]])</f>
        <v>27</v>
      </c>
      <c r="W2100" s="17">
        <f>COUNTIFS(performance_data[portfolio_id],performance_data[[#This Row],[portfolio_id]],
          performance_data[return_flag],1)</f>
        <v>12</v>
      </c>
      <c r="X2100" s="15">
        <f>performance_data[[#This Row],[underperform_flag_count]]/performance_data[[#This Row],[totalportfoliocount]]</f>
        <v>0.44444444444444442</v>
      </c>
    </row>
    <row r="2101" spans="1:24" x14ac:dyDescent="0.3">
      <c r="A2101">
        <v>4862</v>
      </c>
      <c r="B2101" s="1">
        <v>44830</v>
      </c>
      <c r="C2101">
        <v>430830.06</v>
      </c>
      <c r="D2101">
        <v>11.04</v>
      </c>
      <c r="E2101">
        <v>13.16</v>
      </c>
      <c r="F2101">
        <v>2466.59</v>
      </c>
      <c r="G2101">
        <v>13104.22</v>
      </c>
      <c r="H2101" t="s">
        <v>2220</v>
      </c>
      <c r="I2101" t="s">
        <v>2209</v>
      </c>
      <c r="J2101">
        <v>9</v>
      </c>
      <c r="K2101" t="s">
        <v>2221</v>
      </c>
      <c r="L2101" t="str">
        <f>IF(performance_data[[#This Row],[return_percentage]]&gt;=performance_data[[#This Row],[benchmark_return]],"Higher","Lower")</f>
        <v>Lower</v>
      </c>
      <c r="M2101" s="14">
        <f xml:space="preserve"> _xlfn.MAXIFS(performance_data[date],performance_data[portfolio_id],performance_data[[#This Row],[portfolio_id]])</f>
        <v>45548</v>
      </c>
      <c r="N2101" s="14">
        <f xml:space="preserve"> _xlfn.MINIFS(performance_data[date],performance_data[portfolio_id],performance_data[[#This Row],[portfolio_id]])</f>
        <v>44830</v>
      </c>
      <c r="O2101" s="15">
        <f>_xlfn.MAXIFS(performance_data[portfolio_value],performance_data[portfolio_id],performance_data[[#This Row],[portfolio_id]],performance_data[date],performance_data[[#This Row],[latest_date]])</f>
        <v>33175.46</v>
      </c>
      <c r="P2101" s="15">
        <f>_xlfn.MAXIFS(performance_data[portfolio_value],performance_data[portfolio_id],performance_data[[#This Row],[portfolio_id]],performance_data[date],performance_data[[#This Row],[starting_date]])</f>
        <v>430830.06</v>
      </c>
      <c r="Q2101" s="15">
        <f>performance_data[[#This Row],[latest_value]]-performance_data[[#This Row],[starting_value]]</f>
        <v>-397654.6</v>
      </c>
      <c r="R2101" s="15">
        <f>performance_data[[#This Row],[net_inflows]]-performance_data[[#This Row],[net_outflows]]</f>
        <v>-10637.63</v>
      </c>
      <c r="S2101" s="15" t="str">
        <f>IF(performance_data[[#This Row],[net_inflows]]&gt;AVERAGE(performance_data[net_inflows]),"High","Low")</f>
        <v>Low</v>
      </c>
      <c r="T2101" s="15">
        <f>AVERAGEIF(performance_data[inflow_flag],performance_data[[#This Row],[inflow_flag]],performance_data[return_percentage])</f>
        <v>5.0457846277021572</v>
      </c>
      <c r="U2101" s="17">
        <f>IF(performance_data[[#This Row],[return_percentage]]&lt;performance_data[[#This Row],[benchmark_return]],1,0)</f>
        <v>1</v>
      </c>
      <c r="V2101" s="17">
        <f>COUNTIFS(performance_data[portfolio_id],performance_data[[#This Row],[portfolio_id]])</f>
        <v>27</v>
      </c>
      <c r="W2101" s="17">
        <f>COUNTIFS(performance_data[portfolio_id],performance_data[[#This Row],[portfolio_id]],
          performance_data[return_flag],1)</f>
        <v>12</v>
      </c>
      <c r="X2101" s="15">
        <f>performance_data[[#This Row],[underperform_flag_count]]/performance_data[[#This Row],[totalportfoliocount]]</f>
        <v>0.44444444444444442</v>
      </c>
    </row>
    <row r="2102" spans="1:24" x14ac:dyDescent="0.3">
      <c r="A2102">
        <v>4862</v>
      </c>
      <c r="B2102" s="1">
        <v>45345</v>
      </c>
      <c r="C2102">
        <v>151280.16</v>
      </c>
      <c r="D2102">
        <v>15.18</v>
      </c>
      <c r="E2102">
        <v>12.87</v>
      </c>
      <c r="F2102">
        <v>17494.8</v>
      </c>
      <c r="G2102">
        <v>18933.12</v>
      </c>
      <c r="H2102" t="s">
        <v>2205</v>
      </c>
      <c r="I2102" t="s">
        <v>2206</v>
      </c>
      <c r="J2102">
        <v>2</v>
      </c>
      <c r="K2102" t="s">
        <v>2226</v>
      </c>
      <c r="L2102" t="str">
        <f>IF(performance_data[[#This Row],[return_percentage]]&gt;=performance_data[[#This Row],[benchmark_return]],"Higher","Lower")</f>
        <v>Higher</v>
      </c>
      <c r="M2102" s="14">
        <f xml:space="preserve"> _xlfn.MAXIFS(performance_data[date],performance_data[portfolio_id],performance_data[[#This Row],[portfolio_id]])</f>
        <v>45548</v>
      </c>
      <c r="N2102" s="14">
        <f xml:space="preserve"> _xlfn.MINIFS(performance_data[date],performance_data[portfolio_id],performance_data[[#This Row],[portfolio_id]])</f>
        <v>44830</v>
      </c>
      <c r="O2102" s="15">
        <f>_xlfn.MAXIFS(performance_data[portfolio_value],performance_data[portfolio_id],performance_data[[#This Row],[portfolio_id]],performance_data[date],performance_data[[#This Row],[latest_date]])</f>
        <v>33175.46</v>
      </c>
      <c r="P2102" s="15">
        <f>_xlfn.MAXIFS(performance_data[portfolio_value],performance_data[portfolio_id],performance_data[[#This Row],[portfolio_id]],performance_data[date],performance_data[[#This Row],[starting_date]])</f>
        <v>430830.06</v>
      </c>
      <c r="Q2102" s="15">
        <f>performance_data[[#This Row],[latest_value]]-performance_data[[#This Row],[starting_value]]</f>
        <v>-397654.6</v>
      </c>
      <c r="R2102" s="15">
        <f>performance_data[[#This Row],[net_inflows]]-performance_data[[#This Row],[net_outflows]]</f>
        <v>-1438.3199999999997</v>
      </c>
      <c r="S2102" s="15" t="str">
        <f>IF(performance_data[[#This Row],[net_inflows]]&gt;AVERAGE(performance_data[net_inflows]),"High","Low")</f>
        <v>High</v>
      </c>
      <c r="T2102" s="15">
        <f>AVERAGEIF(performance_data[inflow_flag],performance_data[[#This Row],[inflow_flag]],performance_data[return_percentage])</f>
        <v>4.8467905675459724</v>
      </c>
      <c r="U2102" s="17">
        <f>IF(performance_data[[#This Row],[return_percentage]]&lt;performance_data[[#This Row],[benchmark_return]],1,0)</f>
        <v>0</v>
      </c>
      <c r="V2102" s="17">
        <f>COUNTIFS(performance_data[portfolio_id],performance_data[[#This Row],[portfolio_id]])</f>
        <v>27</v>
      </c>
      <c r="W2102" s="17">
        <f>COUNTIFS(performance_data[portfolio_id],performance_data[[#This Row],[portfolio_id]],
          performance_data[return_flag],1)</f>
        <v>12</v>
      </c>
      <c r="X2102" s="15">
        <f>performance_data[[#This Row],[underperform_flag_count]]/performance_data[[#This Row],[totalportfoliocount]]</f>
        <v>0.44444444444444442</v>
      </c>
    </row>
    <row r="2103" spans="1:24" x14ac:dyDescent="0.3">
      <c r="A2103">
        <v>4862</v>
      </c>
      <c r="B2103" s="1">
        <v>45249</v>
      </c>
      <c r="C2103">
        <v>227679.95</v>
      </c>
      <c r="D2103">
        <v>-2.68</v>
      </c>
      <c r="E2103">
        <v>-3.07</v>
      </c>
      <c r="F2103">
        <v>3431.37</v>
      </c>
      <c r="G2103">
        <v>17271.400000000001</v>
      </c>
      <c r="H2103" t="s">
        <v>2213</v>
      </c>
      <c r="I2103" t="s">
        <v>2217</v>
      </c>
      <c r="J2103">
        <v>11</v>
      </c>
      <c r="K2103" t="s">
        <v>2219</v>
      </c>
      <c r="L2103" t="str">
        <f>IF(performance_data[[#This Row],[return_percentage]]&gt;=performance_data[[#This Row],[benchmark_return]],"Higher","Lower")</f>
        <v>Higher</v>
      </c>
      <c r="M2103" s="14">
        <f xml:space="preserve"> _xlfn.MAXIFS(performance_data[date],performance_data[portfolio_id],performance_data[[#This Row],[portfolio_id]])</f>
        <v>45548</v>
      </c>
      <c r="N2103" s="14">
        <f xml:space="preserve"> _xlfn.MINIFS(performance_data[date],performance_data[portfolio_id],performance_data[[#This Row],[portfolio_id]])</f>
        <v>44830</v>
      </c>
      <c r="O2103" s="15">
        <f>_xlfn.MAXIFS(performance_data[portfolio_value],performance_data[portfolio_id],performance_data[[#This Row],[portfolio_id]],performance_data[date],performance_data[[#This Row],[latest_date]])</f>
        <v>33175.46</v>
      </c>
      <c r="P2103" s="15">
        <f>_xlfn.MAXIFS(performance_data[portfolio_value],performance_data[portfolio_id],performance_data[[#This Row],[portfolio_id]],performance_data[date],performance_data[[#This Row],[starting_date]])</f>
        <v>430830.06</v>
      </c>
      <c r="Q2103" s="15">
        <f>performance_data[[#This Row],[latest_value]]-performance_data[[#This Row],[starting_value]]</f>
        <v>-397654.6</v>
      </c>
      <c r="R2103" s="15">
        <f>performance_data[[#This Row],[net_inflows]]-performance_data[[#This Row],[net_outflows]]</f>
        <v>-13840.030000000002</v>
      </c>
      <c r="S2103" s="15" t="str">
        <f>IF(performance_data[[#This Row],[net_inflows]]&gt;AVERAGE(performance_data[net_inflows]),"High","Low")</f>
        <v>Low</v>
      </c>
      <c r="T2103" s="15">
        <f>AVERAGEIF(performance_data[inflow_flag],performance_data[[#This Row],[inflow_flag]],performance_data[return_percentage])</f>
        <v>5.0457846277021572</v>
      </c>
      <c r="U2103" s="17">
        <f>IF(performance_data[[#This Row],[return_percentage]]&lt;performance_data[[#This Row],[benchmark_return]],1,0)</f>
        <v>0</v>
      </c>
      <c r="V2103" s="17">
        <f>COUNTIFS(performance_data[portfolio_id],performance_data[[#This Row],[portfolio_id]])</f>
        <v>27</v>
      </c>
      <c r="W2103" s="17">
        <f>COUNTIFS(performance_data[portfolio_id],performance_data[[#This Row],[portfolio_id]],
          performance_data[return_flag],1)</f>
        <v>12</v>
      </c>
      <c r="X2103" s="15">
        <f>performance_data[[#This Row],[underperform_flag_count]]/performance_data[[#This Row],[totalportfoliocount]]</f>
        <v>0.44444444444444442</v>
      </c>
    </row>
    <row r="2104" spans="1:24" x14ac:dyDescent="0.3">
      <c r="A2104">
        <v>4862</v>
      </c>
      <c r="B2104" s="1">
        <v>44867</v>
      </c>
      <c r="C2104">
        <v>205630.25</v>
      </c>
      <c r="D2104">
        <v>-2.04</v>
      </c>
      <c r="E2104">
        <v>-2.02</v>
      </c>
      <c r="F2104">
        <v>17810.28</v>
      </c>
      <c r="G2104">
        <v>7993.99</v>
      </c>
      <c r="H2104" t="s">
        <v>2220</v>
      </c>
      <c r="I2104" t="s">
        <v>2217</v>
      </c>
      <c r="J2104">
        <v>11</v>
      </c>
      <c r="K2104" t="s">
        <v>2219</v>
      </c>
      <c r="L2104" t="str">
        <f>IF(performance_data[[#This Row],[return_percentage]]&gt;=performance_data[[#This Row],[benchmark_return]],"Higher","Lower")</f>
        <v>Lower</v>
      </c>
      <c r="M2104" s="14">
        <f xml:space="preserve"> _xlfn.MAXIFS(performance_data[date],performance_data[portfolio_id],performance_data[[#This Row],[portfolio_id]])</f>
        <v>45548</v>
      </c>
      <c r="N2104" s="14">
        <f xml:space="preserve"> _xlfn.MINIFS(performance_data[date],performance_data[portfolio_id],performance_data[[#This Row],[portfolio_id]])</f>
        <v>44830</v>
      </c>
      <c r="O2104" s="15">
        <f>_xlfn.MAXIFS(performance_data[portfolio_value],performance_data[portfolio_id],performance_data[[#This Row],[portfolio_id]],performance_data[date],performance_data[[#This Row],[latest_date]])</f>
        <v>33175.46</v>
      </c>
      <c r="P2104" s="15">
        <f>_xlfn.MAXIFS(performance_data[portfolio_value],performance_data[portfolio_id],performance_data[[#This Row],[portfolio_id]],performance_data[date],performance_data[[#This Row],[starting_date]])</f>
        <v>430830.06</v>
      </c>
      <c r="Q2104" s="15">
        <f>performance_data[[#This Row],[latest_value]]-performance_data[[#This Row],[starting_value]]</f>
        <v>-397654.6</v>
      </c>
      <c r="R2104" s="15">
        <f>performance_data[[#This Row],[net_inflows]]-performance_data[[#This Row],[net_outflows]]</f>
        <v>9816.2899999999991</v>
      </c>
      <c r="S2104" s="15" t="str">
        <f>IF(performance_data[[#This Row],[net_inflows]]&gt;AVERAGE(performance_data[net_inflows]),"High","Low")</f>
        <v>High</v>
      </c>
      <c r="T2104" s="15">
        <f>AVERAGEIF(performance_data[inflow_flag],performance_data[[#This Row],[inflow_flag]],performance_data[return_percentage])</f>
        <v>4.8467905675459724</v>
      </c>
      <c r="U2104" s="17">
        <f>IF(performance_data[[#This Row],[return_percentage]]&lt;performance_data[[#This Row],[benchmark_return]],1,0)</f>
        <v>1</v>
      </c>
      <c r="V2104" s="17">
        <f>COUNTIFS(performance_data[portfolio_id],performance_data[[#This Row],[portfolio_id]])</f>
        <v>27</v>
      </c>
      <c r="W2104" s="17">
        <f>COUNTIFS(performance_data[portfolio_id],performance_data[[#This Row],[portfolio_id]],
          performance_data[return_flag],1)</f>
        <v>12</v>
      </c>
      <c r="X2104" s="15">
        <f>performance_data[[#This Row],[underperform_flag_count]]/performance_data[[#This Row],[totalportfoliocount]]</f>
        <v>0.44444444444444442</v>
      </c>
    </row>
    <row r="2105" spans="1:24" x14ac:dyDescent="0.3">
      <c r="A2105">
        <v>4862</v>
      </c>
      <c r="B2105" s="1">
        <v>45388</v>
      </c>
      <c r="C2105">
        <v>427879.54</v>
      </c>
      <c r="D2105">
        <v>12.7</v>
      </c>
      <c r="E2105">
        <v>11.75</v>
      </c>
      <c r="F2105">
        <v>5396.81</v>
      </c>
      <c r="G2105">
        <v>19193.18</v>
      </c>
      <c r="H2105" t="s">
        <v>2205</v>
      </c>
      <c r="I2105" t="s">
        <v>2211</v>
      </c>
      <c r="J2105">
        <v>4</v>
      </c>
      <c r="K2105" t="s">
        <v>2216</v>
      </c>
      <c r="L2105" t="str">
        <f>IF(performance_data[[#This Row],[return_percentage]]&gt;=performance_data[[#This Row],[benchmark_return]],"Higher","Lower")</f>
        <v>Higher</v>
      </c>
      <c r="M2105" s="14">
        <f xml:space="preserve"> _xlfn.MAXIFS(performance_data[date],performance_data[portfolio_id],performance_data[[#This Row],[portfolio_id]])</f>
        <v>45548</v>
      </c>
      <c r="N2105" s="14">
        <f xml:space="preserve"> _xlfn.MINIFS(performance_data[date],performance_data[portfolio_id],performance_data[[#This Row],[portfolio_id]])</f>
        <v>44830</v>
      </c>
      <c r="O2105" s="15">
        <f>_xlfn.MAXIFS(performance_data[portfolio_value],performance_data[portfolio_id],performance_data[[#This Row],[portfolio_id]],performance_data[date],performance_data[[#This Row],[latest_date]])</f>
        <v>33175.46</v>
      </c>
      <c r="P2105" s="15">
        <f>_xlfn.MAXIFS(performance_data[portfolio_value],performance_data[portfolio_id],performance_data[[#This Row],[portfolio_id]],performance_data[date],performance_data[[#This Row],[starting_date]])</f>
        <v>430830.06</v>
      </c>
      <c r="Q2105" s="15">
        <f>performance_data[[#This Row],[latest_value]]-performance_data[[#This Row],[starting_value]]</f>
        <v>-397654.6</v>
      </c>
      <c r="R2105" s="15">
        <f>performance_data[[#This Row],[net_inflows]]-performance_data[[#This Row],[net_outflows]]</f>
        <v>-13796.369999999999</v>
      </c>
      <c r="S2105" s="15" t="str">
        <f>IF(performance_data[[#This Row],[net_inflows]]&gt;AVERAGE(performance_data[net_inflows]),"High","Low")</f>
        <v>Low</v>
      </c>
      <c r="T2105" s="15">
        <f>AVERAGEIF(performance_data[inflow_flag],performance_data[[#This Row],[inflow_flag]],performance_data[return_percentage])</f>
        <v>5.0457846277021572</v>
      </c>
      <c r="U2105" s="17">
        <f>IF(performance_data[[#This Row],[return_percentage]]&lt;performance_data[[#This Row],[benchmark_return]],1,0)</f>
        <v>0</v>
      </c>
      <c r="V2105" s="17">
        <f>COUNTIFS(performance_data[portfolio_id],performance_data[[#This Row],[portfolio_id]])</f>
        <v>27</v>
      </c>
      <c r="W2105" s="17">
        <f>COUNTIFS(performance_data[portfolio_id],performance_data[[#This Row],[portfolio_id]],
          performance_data[return_flag],1)</f>
        <v>12</v>
      </c>
      <c r="X2105" s="15">
        <f>performance_data[[#This Row],[underperform_flag_count]]/performance_data[[#This Row],[totalportfoliocount]]</f>
        <v>0.44444444444444442</v>
      </c>
    </row>
    <row r="2106" spans="1:24" x14ac:dyDescent="0.3">
      <c r="A2106">
        <v>4862</v>
      </c>
      <c r="B2106" s="1">
        <v>45002</v>
      </c>
      <c r="C2106">
        <v>113488.41</v>
      </c>
      <c r="D2106">
        <v>13.32</v>
      </c>
      <c r="E2106">
        <v>14.56</v>
      </c>
      <c r="F2106">
        <v>16265.8</v>
      </c>
      <c r="G2106">
        <v>13542.27</v>
      </c>
      <c r="H2106" t="s">
        <v>2213</v>
      </c>
      <c r="I2106" t="s">
        <v>2206</v>
      </c>
      <c r="J2106">
        <v>3</v>
      </c>
      <c r="K2106" t="s">
        <v>2222</v>
      </c>
      <c r="L2106" t="str">
        <f>IF(performance_data[[#This Row],[return_percentage]]&gt;=performance_data[[#This Row],[benchmark_return]],"Higher","Lower")</f>
        <v>Lower</v>
      </c>
      <c r="M2106" s="14">
        <f xml:space="preserve"> _xlfn.MAXIFS(performance_data[date],performance_data[portfolio_id],performance_data[[#This Row],[portfolio_id]])</f>
        <v>45548</v>
      </c>
      <c r="N2106" s="14">
        <f xml:space="preserve"> _xlfn.MINIFS(performance_data[date],performance_data[portfolio_id],performance_data[[#This Row],[portfolio_id]])</f>
        <v>44830</v>
      </c>
      <c r="O2106" s="15">
        <f>_xlfn.MAXIFS(performance_data[portfolio_value],performance_data[portfolio_id],performance_data[[#This Row],[portfolio_id]],performance_data[date],performance_data[[#This Row],[latest_date]])</f>
        <v>33175.46</v>
      </c>
      <c r="P2106" s="15">
        <f>_xlfn.MAXIFS(performance_data[portfolio_value],performance_data[portfolio_id],performance_data[[#This Row],[portfolio_id]],performance_data[date],performance_data[[#This Row],[starting_date]])</f>
        <v>430830.06</v>
      </c>
      <c r="Q2106" s="15">
        <f>performance_data[[#This Row],[latest_value]]-performance_data[[#This Row],[starting_value]]</f>
        <v>-397654.6</v>
      </c>
      <c r="R2106" s="15">
        <f>performance_data[[#This Row],[net_inflows]]-performance_data[[#This Row],[net_outflows]]</f>
        <v>2723.5299999999988</v>
      </c>
      <c r="S2106" s="15" t="str">
        <f>IF(performance_data[[#This Row],[net_inflows]]&gt;AVERAGE(performance_data[net_inflows]),"High","Low")</f>
        <v>High</v>
      </c>
      <c r="T2106" s="15">
        <f>AVERAGEIF(performance_data[inflow_flag],performance_data[[#This Row],[inflow_flag]],performance_data[return_percentage])</f>
        <v>4.8467905675459724</v>
      </c>
      <c r="U2106" s="17">
        <f>IF(performance_data[[#This Row],[return_percentage]]&lt;performance_data[[#This Row],[benchmark_return]],1,0)</f>
        <v>1</v>
      </c>
      <c r="V2106" s="17">
        <f>COUNTIFS(performance_data[portfolio_id],performance_data[[#This Row],[portfolio_id]])</f>
        <v>27</v>
      </c>
      <c r="W2106" s="17">
        <f>COUNTIFS(performance_data[portfolio_id],performance_data[[#This Row],[portfolio_id]],
          performance_data[return_flag],1)</f>
        <v>12</v>
      </c>
      <c r="X2106" s="15">
        <f>performance_data[[#This Row],[underperform_flag_count]]/performance_data[[#This Row],[totalportfoliocount]]</f>
        <v>0.44444444444444442</v>
      </c>
    </row>
    <row r="2107" spans="1:24" x14ac:dyDescent="0.3">
      <c r="A2107">
        <v>4862</v>
      </c>
      <c r="B2107" s="1">
        <v>45204</v>
      </c>
      <c r="C2107">
        <v>284942.96999999997</v>
      </c>
      <c r="D2107">
        <v>12.87</v>
      </c>
      <c r="E2107">
        <v>14.71</v>
      </c>
      <c r="F2107">
        <v>12774.33</v>
      </c>
      <c r="G2107">
        <v>983.9</v>
      </c>
      <c r="H2107" t="s">
        <v>2213</v>
      </c>
      <c r="I2107" t="s">
        <v>2217</v>
      </c>
      <c r="J2107">
        <v>10</v>
      </c>
      <c r="K2107" t="s">
        <v>2224</v>
      </c>
      <c r="L2107" t="str">
        <f>IF(performance_data[[#This Row],[return_percentage]]&gt;=performance_data[[#This Row],[benchmark_return]],"Higher","Lower")</f>
        <v>Lower</v>
      </c>
      <c r="M2107" s="14">
        <f xml:space="preserve"> _xlfn.MAXIFS(performance_data[date],performance_data[portfolio_id],performance_data[[#This Row],[portfolio_id]])</f>
        <v>45548</v>
      </c>
      <c r="N2107" s="14">
        <f xml:space="preserve"> _xlfn.MINIFS(performance_data[date],performance_data[portfolio_id],performance_data[[#This Row],[portfolio_id]])</f>
        <v>44830</v>
      </c>
      <c r="O2107" s="15">
        <f>_xlfn.MAXIFS(performance_data[portfolio_value],performance_data[portfolio_id],performance_data[[#This Row],[portfolio_id]],performance_data[date],performance_data[[#This Row],[latest_date]])</f>
        <v>33175.46</v>
      </c>
      <c r="P2107" s="15">
        <f>_xlfn.MAXIFS(performance_data[portfolio_value],performance_data[portfolio_id],performance_data[[#This Row],[portfolio_id]],performance_data[date],performance_data[[#This Row],[starting_date]])</f>
        <v>430830.06</v>
      </c>
      <c r="Q2107" s="15">
        <f>performance_data[[#This Row],[latest_value]]-performance_data[[#This Row],[starting_value]]</f>
        <v>-397654.6</v>
      </c>
      <c r="R2107" s="15">
        <f>performance_data[[#This Row],[net_inflows]]-performance_data[[#This Row],[net_outflows]]</f>
        <v>11790.43</v>
      </c>
      <c r="S2107" s="15" t="str">
        <f>IF(performance_data[[#This Row],[net_inflows]]&gt;AVERAGE(performance_data[net_inflows]),"High","Low")</f>
        <v>High</v>
      </c>
      <c r="T2107" s="15">
        <f>AVERAGEIF(performance_data[inflow_flag],performance_data[[#This Row],[inflow_flag]],performance_data[return_percentage])</f>
        <v>4.8467905675459724</v>
      </c>
      <c r="U2107" s="17">
        <f>IF(performance_data[[#This Row],[return_percentage]]&lt;performance_data[[#This Row],[benchmark_return]],1,0)</f>
        <v>1</v>
      </c>
      <c r="V2107" s="17">
        <f>COUNTIFS(performance_data[portfolio_id],performance_data[[#This Row],[portfolio_id]])</f>
        <v>27</v>
      </c>
      <c r="W2107" s="17">
        <f>COUNTIFS(performance_data[portfolio_id],performance_data[[#This Row],[portfolio_id]],
          performance_data[return_flag],1)</f>
        <v>12</v>
      </c>
      <c r="X2107" s="15">
        <f>performance_data[[#This Row],[underperform_flag_count]]/performance_data[[#This Row],[totalportfoliocount]]</f>
        <v>0.44444444444444442</v>
      </c>
    </row>
    <row r="2108" spans="1:24" x14ac:dyDescent="0.3">
      <c r="A2108">
        <v>4862</v>
      </c>
      <c r="B2108" s="1">
        <v>45443</v>
      </c>
      <c r="C2108">
        <v>301140.53000000003</v>
      </c>
      <c r="D2108">
        <v>14.97</v>
      </c>
      <c r="E2108">
        <v>17.47</v>
      </c>
      <c r="F2108">
        <v>7239.46</v>
      </c>
      <c r="G2108">
        <v>5401.85</v>
      </c>
      <c r="H2108" t="s">
        <v>2205</v>
      </c>
      <c r="I2108" t="s">
        <v>2211</v>
      </c>
      <c r="J2108">
        <v>5</v>
      </c>
      <c r="K2108" t="s">
        <v>2223</v>
      </c>
      <c r="L2108" t="str">
        <f>IF(performance_data[[#This Row],[return_percentage]]&gt;=performance_data[[#This Row],[benchmark_return]],"Higher","Lower")</f>
        <v>Lower</v>
      </c>
      <c r="M2108" s="14">
        <f xml:space="preserve"> _xlfn.MAXIFS(performance_data[date],performance_data[portfolio_id],performance_data[[#This Row],[portfolio_id]])</f>
        <v>45548</v>
      </c>
      <c r="N2108" s="14">
        <f xml:space="preserve"> _xlfn.MINIFS(performance_data[date],performance_data[portfolio_id],performance_data[[#This Row],[portfolio_id]])</f>
        <v>44830</v>
      </c>
      <c r="O2108" s="15">
        <f>_xlfn.MAXIFS(performance_data[portfolio_value],performance_data[portfolio_id],performance_data[[#This Row],[portfolio_id]],performance_data[date],performance_data[[#This Row],[latest_date]])</f>
        <v>33175.46</v>
      </c>
      <c r="P2108" s="15">
        <f>_xlfn.MAXIFS(performance_data[portfolio_value],performance_data[portfolio_id],performance_data[[#This Row],[portfolio_id]],performance_data[date],performance_data[[#This Row],[starting_date]])</f>
        <v>430830.06</v>
      </c>
      <c r="Q2108" s="15">
        <f>performance_data[[#This Row],[latest_value]]-performance_data[[#This Row],[starting_value]]</f>
        <v>-397654.6</v>
      </c>
      <c r="R2108" s="15">
        <f>performance_data[[#This Row],[net_inflows]]-performance_data[[#This Row],[net_outflows]]</f>
        <v>1837.6099999999997</v>
      </c>
      <c r="S2108" s="15" t="str">
        <f>IF(performance_data[[#This Row],[net_inflows]]&gt;AVERAGE(performance_data[net_inflows]),"High","Low")</f>
        <v>Low</v>
      </c>
      <c r="T2108" s="15">
        <f>AVERAGEIF(performance_data[inflow_flag],performance_data[[#This Row],[inflow_flag]],performance_data[return_percentage])</f>
        <v>5.0457846277021572</v>
      </c>
      <c r="U2108" s="17">
        <f>IF(performance_data[[#This Row],[return_percentage]]&lt;performance_data[[#This Row],[benchmark_return]],1,0)</f>
        <v>1</v>
      </c>
      <c r="V2108" s="17">
        <f>COUNTIFS(performance_data[portfolio_id],performance_data[[#This Row],[portfolio_id]])</f>
        <v>27</v>
      </c>
      <c r="W2108" s="17">
        <f>COUNTIFS(performance_data[portfolio_id],performance_data[[#This Row],[portfolio_id]],
          performance_data[return_flag],1)</f>
        <v>12</v>
      </c>
      <c r="X2108" s="15">
        <f>performance_data[[#This Row],[underperform_flag_count]]/performance_data[[#This Row],[totalportfoliocount]]</f>
        <v>0.44444444444444442</v>
      </c>
    </row>
    <row r="2109" spans="1:24" x14ac:dyDescent="0.3">
      <c r="A2109">
        <v>4862</v>
      </c>
      <c r="B2109" s="1">
        <v>45235</v>
      </c>
      <c r="C2109">
        <v>46403.79</v>
      </c>
      <c r="D2109">
        <v>-7.92</v>
      </c>
      <c r="E2109">
        <v>-7.98</v>
      </c>
      <c r="F2109">
        <v>6683.65</v>
      </c>
      <c r="G2109">
        <v>17853.23</v>
      </c>
      <c r="H2109" t="s">
        <v>2213</v>
      </c>
      <c r="I2109" t="s">
        <v>2217</v>
      </c>
      <c r="J2109">
        <v>11</v>
      </c>
      <c r="K2109" t="s">
        <v>2219</v>
      </c>
      <c r="L2109" t="str">
        <f>IF(performance_data[[#This Row],[return_percentage]]&gt;=performance_data[[#This Row],[benchmark_return]],"Higher","Lower")</f>
        <v>Higher</v>
      </c>
      <c r="M2109" s="14">
        <f xml:space="preserve"> _xlfn.MAXIFS(performance_data[date],performance_data[portfolio_id],performance_data[[#This Row],[portfolio_id]])</f>
        <v>45548</v>
      </c>
      <c r="N2109" s="14">
        <f xml:space="preserve"> _xlfn.MINIFS(performance_data[date],performance_data[portfolio_id],performance_data[[#This Row],[portfolio_id]])</f>
        <v>44830</v>
      </c>
      <c r="O2109" s="15">
        <f>_xlfn.MAXIFS(performance_data[portfolio_value],performance_data[portfolio_id],performance_data[[#This Row],[portfolio_id]],performance_data[date],performance_data[[#This Row],[latest_date]])</f>
        <v>33175.46</v>
      </c>
      <c r="P2109" s="15">
        <f>_xlfn.MAXIFS(performance_data[portfolio_value],performance_data[portfolio_id],performance_data[[#This Row],[portfolio_id]],performance_data[date],performance_data[[#This Row],[starting_date]])</f>
        <v>430830.06</v>
      </c>
      <c r="Q2109" s="15">
        <f>performance_data[[#This Row],[latest_value]]-performance_data[[#This Row],[starting_value]]</f>
        <v>-397654.6</v>
      </c>
      <c r="R2109" s="15">
        <f>performance_data[[#This Row],[net_inflows]]-performance_data[[#This Row],[net_outflows]]</f>
        <v>-11169.58</v>
      </c>
      <c r="S2109" s="15" t="str">
        <f>IF(performance_data[[#This Row],[net_inflows]]&gt;AVERAGE(performance_data[net_inflows]),"High","Low")</f>
        <v>Low</v>
      </c>
      <c r="T2109" s="15">
        <f>AVERAGEIF(performance_data[inflow_flag],performance_data[[#This Row],[inflow_flag]],performance_data[return_percentage])</f>
        <v>5.0457846277021572</v>
      </c>
      <c r="U2109" s="17">
        <f>IF(performance_data[[#This Row],[return_percentage]]&lt;performance_data[[#This Row],[benchmark_return]],1,0)</f>
        <v>0</v>
      </c>
      <c r="V2109" s="17">
        <f>COUNTIFS(performance_data[portfolio_id],performance_data[[#This Row],[portfolio_id]])</f>
        <v>27</v>
      </c>
      <c r="W2109" s="17">
        <f>COUNTIFS(performance_data[portfolio_id],performance_data[[#This Row],[portfolio_id]],
          performance_data[return_flag],1)</f>
        <v>12</v>
      </c>
      <c r="X2109" s="15">
        <f>performance_data[[#This Row],[underperform_flag_count]]/performance_data[[#This Row],[totalportfoliocount]]</f>
        <v>0.44444444444444442</v>
      </c>
    </row>
    <row r="2110" spans="1:24" x14ac:dyDescent="0.3">
      <c r="A2110">
        <v>4862</v>
      </c>
      <c r="B2110" s="1">
        <v>45097</v>
      </c>
      <c r="C2110">
        <v>121670</v>
      </c>
      <c r="D2110">
        <v>2.0699999999999998</v>
      </c>
      <c r="E2110">
        <v>1.74</v>
      </c>
      <c r="F2110">
        <v>52.82</v>
      </c>
      <c r="G2110">
        <v>8368.81</v>
      </c>
      <c r="H2110" t="s">
        <v>2213</v>
      </c>
      <c r="I2110" t="s">
        <v>2211</v>
      </c>
      <c r="J2110">
        <v>6</v>
      </c>
      <c r="K2110" t="s">
        <v>2212</v>
      </c>
      <c r="L2110" t="str">
        <f>IF(performance_data[[#This Row],[return_percentage]]&gt;=performance_data[[#This Row],[benchmark_return]],"Higher","Lower")</f>
        <v>Higher</v>
      </c>
      <c r="M2110" s="14">
        <f xml:space="preserve"> _xlfn.MAXIFS(performance_data[date],performance_data[portfolio_id],performance_data[[#This Row],[portfolio_id]])</f>
        <v>45548</v>
      </c>
      <c r="N2110" s="14">
        <f xml:space="preserve"> _xlfn.MINIFS(performance_data[date],performance_data[portfolio_id],performance_data[[#This Row],[portfolio_id]])</f>
        <v>44830</v>
      </c>
      <c r="O2110" s="15">
        <f>_xlfn.MAXIFS(performance_data[portfolio_value],performance_data[portfolio_id],performance_data[[#This Row],[portfolio_id]],performance_data[date],performance_data[[#This Row],[latest_date]])</f>
        <v>33175.46</v>
      </c>
      <c r="P2110" s="15">
        <f>_xlfn.MAXIFS(performance_data[portfolio_value],performance_data[portfolio_id],performance_data[[#This Row],[portfolio_id]],performance_data[date],performance_data[[#This Row],[starting_date]])</f>
        <v>430830.06</v>
      </c>
      <c r="Q2110" s="15">
        <f>performance_data[[#This Row],[latest_value]]-performance_data[[#This Row],[starting_value]]</f>
        <v>-397654.6</v>
      </c>
      <c r="R2110" s="15">
        <f>performance_data[[#This Row],[net_inflows]]-performance_data[[#This Row],[net_outflows]]</f>
        <v>-8315.99</v>
      </c>
      <c r="S2110" s="15" t="str">
        <f>IF(performance_data[[#This Row],[net_inflows]]&gt;AVERAGE(performance_data[net_inflows]),"High","Low")</f>
        <v>Low</v>
      </c>
      <c r="T2110" s="15">
        <f>AVERAGEIF(performance_data[inflow_flag],performance_data[[#This Row],[inflow_flag]],performance_data[return_percentage])</f>
        <v>5.0457846277021572</v>
      </c>
      <c r="U2110" s="17">
        <f>IF(performance_data[[#This Row],[return_percentage]]&lt;performance_data[[#This Row],[benchmark_return]],1,0)</f>
        <v>0</v>
      </c>
      <c r="V2110" s="17">
        <f>COUNTIFS(performance_data[portfolio_id],performance_data[[#This Row],[portfolio_id]])</f>
        <v>27</v>
      </c>
      <c r="W2110" s="17">
        <f>COUNTIFS(performance_data[portfolio_id],performance_data[[#This Row],[portfolio_id]],
          performance_data[return_flag],1)</f>
        <v>12</v>
      </c>
      <c r="X2110" s="15">
        <f>performance_data[[#This Row],[underperform_flag_count]]/performance_data[[#This Row],[totalportfoliocount]]</f>
        <v>0.44444444444444442</v>
      </c>
    </row>
    <row r="2111" spans="1:24" x14ac:dyDescent="0.3">
      <c r="A2111">
        <v>4862</v>
      </c>
      <c r="B2111" s="1">
        <v>45176</v>
      </c>
      <c r="C2111">
        <v>288406.84999999998</v>
      </c>
      <c r="D2111">
        <v>8.32</v>
      </c>
      <c r="E2111">
        <v>9.86</v>
      </c>
      <c r="F2111">
        <v>16745.740000000002</v>
      </c>
      <c r="G2111">
        <v>16254.52</v>
      </c>
      <c r="H2111" t="s">
        <v>2213</v>
      </c>
      <c r="I2111" t="s">
        <v>2209</v>
      </c>
      <c r="J2111">
        <v>9</v>
      </c>
      <c r="K2111" t="s">
        <v>2221</v>
      </c>
      <c r="L2111" t="str">
        <f>IF(performance_data[[#This Row],[return_percentage]]&gt;=performance_data[[#This Row],[benchmark_return]],"Higher","Lower")</f>
        <v>Lower</v>
      </c>
      <c r="M2111" s="14">
        <f xml:space="preserve"> _xlfn.MAXIFS(performance_data[date],performance_data[portfolio_id],performance_data[[#This Row],[portfolio_id]])</f>
        <v>45548</v>
      </c>
      <c r="N2111" s="14">
        <f xml:space="preserve"> _xlfn.MINIFS(performance_data[date],performance_data[portfolio_id],performance_data[[#This Row],[portfolio_id]])</f>
        <v>44830</v>
      </c>
      <c r="O2111" s="15">
        <f>_xlfn.MAXIFS(performance_data[portfolio_value],performance_data[portfolio_id],performance_data[[#This Row],[portfolio_id]],performance_data[date],performance_data[[#This Row],[latest_date]])</f>
        <v>33175.46</v>
      </c>
      <c r="P2111" s="15">
        <f>_xlfn.MAXIFS(performance_data[portfolio_value],performance_data[portfolio_id],performance_data[[#This Row],[portfolio_id]],performance_data[date],performance_data[[#This Row],[starting_date]])</f>
        <v>430830.06</v>
      </c>
      <c r="Q2111" s="15">
        <f>performance_data[[#This Row],[latest_value]]-performance_data[[#This Row],[starting_value]]</f>
        <v>-397654.6</v>
      </c>
      <c r="R2111" s="15">
        <f>performance_data[[#This Row],[net_inflows]]-performance_data[[#This Row],[net_outflows]]</f>
        <v>491.22000000000116</v>
      </c>
      <c r="S2111" s="15" t="str">
        <f>IF(performance_data[[#This Row],[net_inflows]]&gt;AVERAGE(performance_data[net_inflows]),"High","Low")</f>
        <v>High</v>
      </c>
      <c r="T2111" s="15">
        <f>AVERAGEIF(performance_data[inflow_flag],performance_data[[#This Row],[inflow_flag]],performance_data[return_percentage])</f>
        <v>4.8467905675459724</v>
      </c>
      <c r="U2111" s="17">
        <f>IF(performance_data[[#This Row],[return_percentage]]&lt;performance_data[[#This Row],[benchmark_return]],1,0)</f>
        <v>1</v>
      </c>
      <c r="V2111" s="17">
        <f>COUNTIFS(performance_data[portfolio_id],performance_data[[#This Row],[portfolio_id]])</f>
        <v>27</v>
      </c>
      <c r="W2111" s="17">
        <f>COUNTIFS(performance_data[portfolio_id],performance_data[[#This Row],[portfolio_id]],
          performance_data[return_flag],1)</f>
        <v>12</v>
      </c>
      <c r="X2111" s="15">
        <f>performance_data[[#This Row],[underperform_flag_count]]/performance_data[[#This Row],[totalportfoliocount]]</f>
        <v>0.44444444444444442</v>
      </c>
    </row>
    <row r="2112" spans="1:24" x14ac:dyDescent="0.3">
      <c r="A2112">
        <v>4862</v>
      </c>
      <c r="B2112" s="1">
        <v>44936</v>
      </c>
      <c r="C2112">
        <v>195702.89</v>
      </c>
      <c r="D2112">
        <v>-6.57</v>
      </c>
      <c r="E2112">
        <v>-6.38</v>
      </c>
      <c r="F2112">
        <v>8214.01</v>
      </c>
      <c r="G2112">
        <v>287.17</v>
      </c>
      <c r="H2112" t="s">
        <v>2213</v>
      </c>
      <c r="I2112" t="s">
        <v>2206</v>
      </c>
      <c r="J2112">
        <v>1</v>
      </c>
      <c r="K2112" t="s">
        <v>2207</v>
      </c>
      <c r="L2112" t="str">
        <f>IF(performance_data[[#This Row],[return_percentage]]&gt;=performance_data[[#This Row],[benchmark_return]],"Higher","Lower")</f>
        <v>Lower</v>
      </c>
      <c r="M2112" s="14">
        <f xml:space="preserve"> _xlfn.MAXIFS(performance_data[date],performance_data[portfolio_id],performance_data[[#This Row],[portfolio_id]])</f>
        <v>45548</v>
      </c>
      <c r="N2112" s="14">
        <f xml:space="preserve"> _xlfn.MINIFS(performance_data[date],performance_data[portfolio_id],performance_data[[#This Row],[portfolio_id]])</f>
        <v>44830</v>
      </c>
      <c r="O2112" s="15">
        <f>_xlfn.MAXIFS(performance_data[portfolio_value],performance_data[portfolio_id],performance_data[[#This Row],[portfolio_id]],performance_data[date],performance_data[[#This Row],[latest_date]])</f>
        <v>33175.46</v>
      </c>
      <c r="P2112" s="15">
        <f>_xlfn.MAXIFS(performance_data[portfolio_value],performance_data[portfolio_id],performance_data[[#This Row],[portfolio_id]],performance_data[date],performance_data[[#This Row],[starting_date]])</f>
        <v>430830.06</v>
      </c>
      <c r="Q2112" s="15">
        <f>performance_data[[#This Row],[latest_value]]-performance_data[[#This Row],[starting_value]]</f>
        <v>-397654.6</v>
      </c>
      <c r="R2112" s="15">
        <f>performance_data[[#This Row],[net_inflows]]-performance_data[[#This Row],[net_outflows]]</f>
        <v>7926.84</v>
      </c>
      <c r="S2112" s="15" t="str">
        <f>IF(performance_data[[#This Row],[net_inflows]]&gt;AVERAGE(performance_data[net_inflows]),"High","Low")</f>
        <v>Low</v>
      </c>
      <c r="T2112" s="15">
        <f>AVERAGEIF(performance_data[inflow_flag],performance_data[[#This Row],[inflow_flag]],performance_data[return_percentage])</f>
        <v>5.0457846277021572</v>
      </c>
      <c r="U2112" s="17">
        <f>IF(performance_data[[#This Row],[return_percentage]]&lt;performance_data[[#This Row],[benchmark_return]],1,0)</f>
        <v>1</v>
      </c>
      <c r="V2112" s="17">
        <f>COUNTIFS(performance_data[portfolio_id],performance_data[[#This Row],[portfolio_id]])</f>
        <v>27</v>
      </c>
      <c r="W2112" s="17">
        <f>COUNTIFS(performance_data[portfolio_id],performance_data[[#This Row],[portfolio_id]],
          performance_data[return_flag],1)</f>
        <v>12</v>
      </c>
      <c r="X2112" s="15">
        <f>performance_data[[#This Row],[underperform_flag_count]]/performance_data[[#This Row],[totalportfoliocount]]</f>
        <v>0.44444444444444442</v>
      </c>
    </row>
    <row r="2113" spans="1:24" x14ac:dyDescent="0.3">
      <c r="A2113">
        <v>4862</v>
      </c>
      <c r="B2113" s="1">
        <v>45261</v>
      </c>
      <c r="C2113">
        <v>17296.12</v>
      </c>
      <c r="D2113">
        <v>13.55</v>
      </c>
      <c r="E2113">
        <v>14.61</v>
      </c>
      <c r="F2113">
        <v>7254.01</v>
      </c>
      <c r="G2113">
        <v>1752.55</v>
      </c>
      <c r="H2113" t="s">
        <v>2213</v>
      </c>
      <c r="I2113" t="s">
        <v>2217</v>
      </c>
      <c r="J2113">
        <v>12</v>
      </c>
      <c r="K2113" t="s">
        <v>2218</v>
      </c>
      <c r="L2113" t="str">
        <f>IF(performance_data[[#This Row],[return_percentage]]&gt;=performance_data[[#This Row],[benchmark_return]],"Higher","Lower")</f>
        <v>Lower</v>
      </c>
      <c r="M2113" s="14">
        <f xml:space="preserve"> _xlfn.MAXIFS(performance_data[date],performance_data[portfolio_id],performance_data[[#This Row],[portfolio_id]])</f>
        <v>45548</v>
      </c>
      <c r="N2113" s="14">
        <f xml:space="preserve"> _xlfn.MINIFS(performance_data[date],performance_data[portfolio_id],performance_data[[#This Row],[portfolio_id]])</f>
        <v>44830</v>
      </c>
      <c r="O2113" s="15">
        <f>_xlfn.MAXIFS(performance_data[portfolio_value],performance_data[portfolio_id],performance_data[[#This Row],[portfolio_id]],performance_data[date],performance_data[[#This Row],[latest_date]])</f>
        <v>33175.46</v>
      </c>
      <c r="P2113" s="15">
        <f>_xlfn.MAXIFS(performance_data[portfolio_value],performance_data[portfolio_id],performance_data[[#This Row],[portfolio_id]],performance_data[date],performance_data[[#This Row],[starting_date]])</f>
        <v>430830.06</v>
      </c>
      <c r="Q2113" s="15">
        <f>performance_data[[#This Row],[latest_value]]-performance_data[[#This Row],[starting_value]]</f>
        <v>-397654.6</v>
      </c>
      <c r="R2113" s="15">
        <f>performance_data[[#This Row],[net_inflows]]-performance_data[[#This Row],[net_outflows]]</f>
        <v>5501.46</v>
      </c>
      <c r="S2113" s="15" t="str">
        <f>IF(performance_data[[#This Row],[net_inflows]]&gt;AVERAGE(performance_data[net_inflows]),"High","Low")</f>
        <v>Low</v>
      </c>
      <c r="T2113" s="15">
        <f>AVERAGEIF(performance_data[inflow_flag],performance_data[[#This Row],[inflow_flag]],performance_data[return_percentage])</f>
        <v>5.0457846277021572</v>
      </c>
      <c r="U2113" s="17">
        <f>IF(performance_data[[#This Row],[return_percentage]]&lt;performance_data[[#This Row],[benchmark_return]],1,0)</f>
        <v>1</v>
      </c>
      <c r="V2113" s="17">
        <f>COUNTIFS(performance_data[portfolio_id],performance_data[[#This Row],[portfolio_id]])</f>
        <v>27</v>
      </c>
      <c r="W2113" s="17">
        <f>COUNTIFS(performance_data[portfolio_id],performance_data[[#This Row],[portfolio_id]],
          performance_data[return_flag],1)</f>
        <v>12</v>
      </c>
      <c r="X2113" s="15">
        <f>performance_data[[#This Row],[underperform_flag_count]]/performance_data[[#This Row],[totalportfoliocount]]</f>
        <v>0.44444444444444442</v>
      </c>
    </row>
    <row r="2114" spans="1:24" x14ac:dyDescent="0.3">
      <c r="A2114">
        <v>4862</v>
      </c>
      <c r="B2114" s="1">
        <v>45136</v>
      </c>
      <c r="C2114">
        <v>134708.16</v>
      </c>
      <c r="D2114">
        <v>3.01</v>
      </c>
      <c r="E2114">
        <v>2.85</v>
      </c>
      <c r="F2114">
        <v>15876.34</v>
      </c>
      <c r="G2114">
        <v>18854.14</v>
      </c>
      <c r="H2114" t="s">
        <v>2213</v>
      </c>
      <c r="I2114" t="s">
        <v>2209</v>
      </c>
      <c r="J2114">
        <v>7</v>
      </c>
      <c r="K2114" t="s">
        <v>2210</v>
      </c>
      <c r="L2114" t="str">
        <f>IF(performance_data[[#This Row],[return_percentage]]&gt;=performance_data[[#This Row],[benchmark_return]],"Higher","Lower")</f>
        <v>Higher</v>
      </c>
      <c r="M2114" s="14">
        <f xml:space="preserve"> _xlfn.MAXIFS(performance_data[date],performance_data[portfolio_id],performance_data[[#This Row],[portfolio_id]])</f>
        <v>45548</v>
      </c>
      <c r="N2114" s="14">
        <f xml:space="preserve"> _xlfn.MINIFS(performance_data[date],performance_data[portfolio_id],performance_data[[#This Row],[portfolio_id]])</f>
        <v>44830</v>
      </c>
      <c r="O2114" s="15">
        <f>_xlfn.MAXIFS(performance_data[portfolio_value],performance_data[portfolio_id],performance_data[[#This Row],[portfolio_id]],performance_data[date],performance_data[[#This Row],[latest_date]])</f>
        <v>33175.46</v>
      </c>
      <c r="P2114" s="15">
        <f>_xlfn.MAXIFS(performance_data[portfolio_value],performance_data[portfolio_id],performance_data[[#This Row],[portfolio_id]],performance_data[date],performance_data[[#This Row],[starting_date]])</f>
        <v>430830.06</v>
      </c>
      <c r="Q2114" s="15">
        <f>performance_data[[#This Row],[latest_value]]-performance_data[[#This Row],[starting_value]]</f>
        <v>-397654.6</v>
      </c>
      <c r="R2114" s="15">
        <f>performance_data[[#This Row],[net_inflows]]-performance_data[[#This Row],[net_outflows]]</f>
        <v>-2977.7999999999993</v>
      </c>
      <c r="S2114" s="15" t="str">
        <f>IF(performance_data[[#This Row],[net_inflows]]&gt;AVERAGE(performance_data[net_inflows]),"High","Low")</f>
        <v>High</v>
      </c>
      <c r="T2114" s="15">
        <f>AVERAGEIF(performance_data[inflow_flag],performance_data[[#This Row],[inflow_flag]],performance_data[return_percentage])</f>
        <v>4.8467905675459724</v>
      </c>
      <c r="U2114" s="17">
        <f>IF(performance_data[[#This Row],[return_percentage]]&lt;performance_data[[#This Row],[benchmark_return]],1,0)</f>
        <v>0</v>
      </c>
      <c r="V2114" s="17">
        <f>COUNTIFS(performance_data[portfolio_id],performance_data[[#This Row],[portfolio_id]])</f>
        <v>27</v>
      </c>
      <c r="W2114" s="17">
        <f>COUNTIFS(performance_data[portfolio_id],performance_data[[#This Row],[portfolio_id]],
          performance_data[return_flag],1)</f>
        <v>12</v>
      </c>
      <c r="X2114" s="15">
        <f>performance_data[[#This Row],[underperform_flag_count]]/performance_data[[#This Row],[totalportfoliocount]]</f>
        <v>0.44444444444444442</v>
      </c>
    </row>
    <row r="2115" spans="1:24" x14ac:dyDescent="0.3">
      <c r="A2115">
        <v>4862</v>
      </c>
      <c r="B2115" s="1">
        <v>44900</v>
      </c>
      <c r="C2115">
        <v>216294.3</v>
      </c>
      <c r="D2115">
        <v>16.37</v>
      </c>
      <c r="E2115">
        <v>18.71</v>
      </c>
      <c r="F2115">
        <v>9290.15</v>
      </c>
      <c r="G2115">
        <v>5213.9399999999996</v>
      </c>
      <c r="H2115" t="s">
        <v>2220</v>
      </c>
      <c r="I2115" t="s">
        <v>2217</v>
      </c>
      <c r="J2115">
        <v>12</v>
      </c>
      <c r="K2115" t="s">
        <v>2218</v>
      </c>
      <c r="L2115" t="str">
        <f>IF(performance_data[[#This Row],[return_percentage]]&gt;=performance_data[[#This Row],[benchmark_return]],"Higher","Lower")</f>
        <v>Lower</v>
      </c>
      <c r="M2115" s="14">
        <f xml:space="preserve"> _xlfn.MAXIFS(performance_data[date],performance_data[portfolio_id],performance_data[[#This Row],[portfolio_id]])</f>
        <v>45548</v>
      </c>
      <c r="N2115" s="14">
        <f xml:space="preserve"> _xlfn.MINIFS(performance_data[date],performance_data[portfolio_id],performance_data[[#This Row],[portfolio_id]])</f>
        <v>44830</v>
      </c>
      <c r="O2115" s="15">
        <f>_xlfn.MAXIFS(performance_data[portfolio_value],performance_data[portfolio_id],performance_data[[#This Row],[portfolio_id]],performance_data[date],performance_data[[#This Row],[latest_date]])</f>
        <v>33175.46</v>
      </c>
      <c r="P2115" s="15">
        <f>_xlfn.MAXIFS(performance_data[portfolio_value],performance_data[portfolio_id],performance_data[[#This Row],[portfolio_id]],performance_data[date],performance_data[[#This Row],[starting_date]])</f>
        <v>430830.06</v>
      </c>
      <c r="Q2115" s="15">
        <f>performance_data[[#This Row],[latest_value]]-performance_data[[#This Row],[starting_value]]</f>
        <v>-397654.6</v>
      </c>
      <c r="R2115" s="15">
        <f>performance_data[[#This Row],[net_inflows]]-performance_data[[#This Row],[net_outflows]]</f>
        <v>4076.21</v>
      </c>
      <c r="S2115" s="15" t="str">
        <f>IF(performance_data[[#This Row],[net_inflows]]&gt;AVERAGE(performance_data[net_inflows]),"High","Low")</f>
        <v>Low</v>
      </c>
      <c r="T2115" s="15">
        <f>AVERAGEIF(performance_data[inflow_flag],performance_data[[#This Row],[inflow_flag]],performance_data[return_percentage])</f>
        <v>5.0457846277021572</v>
      </c>
      <c r="U2115" s="17">
        <f>IF(performance_data[[#This Row],[return_percentage]]&lt;performance_data[[#This Row],[benchmark_return]],1,0)</f>
        <v>1</v>
      </c>
      <c r="V2115" s="17">
        <f>COUNTIFS(performance_data[portfolio_id],performance_data[[#This Row],[portfolio_id]])</f>
        <v>27</v>
      </c>
      <c r="W2115" s="17">
        <f>COUNTIFS(performance_data[portfolio_id],performance_data[[#This Row],[portfolio_id]],
          performance_data[return_flag],1)</f>
        <v>12</v>
      </c>
      <c r="X2115" s="15">
        <f>performance_data[[#This Row],[underperform_flag_count]]/performance_data[[#This Row],[totalportfoliocount]]</f>
        <v>0.44444444444444442</v>
      </c>
    </row>
    <row r="2116" spans="1:24" x14ac:dyDescent="0.3">
      <c r="A2116">
        <v>4862</v>
      </c>
      <c r="B2116" s="1">
        <v>45205</v>
      </c>
      <c r="C2116">
        <v>58223.839999999997</v>
      </c>
      <c r="D2116">
        <v>-8.24</v>
      </c>
      <c r="E2116">
        <v>-8.94</v>
      </c>
      <c r="F2116">
        <v>13669.91</v>
      </c>
      <c r="G2116">
        <v>3895.98</v>
      </c>
      <c r="H2116" t="s">
        <v>2213</v>
      </c>
      <c r="I2116" t="s">
        <v>2217</v>
      </c>
      <c r="J2116">
        <v>10</v>
      </c>
      <c r="K2116" t="s">
        <v>2224</v>
      </c>
      <c r="L2116" t="str">
        <f>IF(performance_data[[#This Row],[return_percentage]]&gt;=performance_data[[#This Row],[benchmark_return]],"Higher","Lower")</f>
        <v>Higher</v>
      </c>
      <c r="M2116" s="14">
        <f xml:space="preserve"> _xlfn.MAXIFS(performance_data[date],performance_data[portfolio_id],performance_data[[#This Row],[portfolio_id]])</f>
        <v>45548</v>
      </c>
      <c r="N2116" s="14">
        <f xml:space="preserve"> _xlfn.MINIFS(performance_data[date],performance_data[portfolio_id],performance_data[[#This Row],[portfolio_id]])</f>
        <v>44830</v>
      </c>
      <c r="O2116" s="15">
        <f>_xlfn.MAXIFS(performance_data[portfolio_value],performance_data[portfolio_id],performance_data[[#This Row],[portfolio_id]],performance_data[date],performance_data[[#This Row],[latest_date]])</f>
        <v>33175.46</v>
      </c>
      <c r="P2116" s="15">
        <f>_xlfn.MAXIFS(performance_data[portfolio_value],performance_data[portfolio_id],performance_data[[#This Row],[portfolio_id]],performance_data[date],performance_data[[#This Row],[starting_date]])</f>
        <v>430830.06</v>
      </c>
      <c r="Q2116" s="15">
        <f>performance_data[[#This Row],[latest_value]]-performance_data[[#This Row],[starting_value]]</f>
        <v>-397654.6</v>
      </c>
      <c r="R2116" s="15">
        <f>performance_data[[#This Row],[net_inflows]]-performance_data[[#This Row],[net_outflows]]</f>
        <v>9773.93</v>
      </c>
      <c r="S2116" s="15" t="str">
        <f>IF(performance_data[[#This Row],[net_inflows]]&gt;AVERAGE(performance_data[net_inflows]),"High","Low")</f>
        <v>High</v>
      </c>
      <c r="T2116" s="15">
        <f>AVERAGEIF(performance_data[inflow_flag],performance_data[[#This Row],[inflow_flag]],performance_data[return_percentage])</f>
        <v>4.8467905675459724</v>
      </c>
      <c r="U2116" s="17">
        <f>IF(performance_data[[#This Row],[return_percentage]]&lt;performance_data[[#This Row],[benchmark_return]],1,0)</f>
        <v>0</v>
      </c>
      <c r="V2116" s="17">
        <f>COUNTIFS(performance_data[portfolio_id],performance_data[[#This Row],[portfolio_id]])</f>
        <v>27</v>
      </c>
      <c r="W2116" s="17">
        <f>COUNTIFS(performance_data[portfolio_id],performance_data[[#This Row],[portfolio_id]],
          performance_data[return_flag],1)</f>
        <v>12</v>
      </c>
      <c r="X2116" s="15">
        <f>performance_data[[#This Row],[underperform_flag_count]]/performance_data[[#This Row],[totalportfoliocount]]</f>
        <v>0.44444444444444442</v>
      </c>
    </row>
    <row r="2117" spans="1:24" x14ac:dyDescent="0.3">
      <c r="A2117">
        <v>4862</v>
      </c>
      <c r="B2117" s="1">
        <v>45457</v>
      </c>
      <c r="C2117">
        <v>490760.78</v>
      </c>
      <c r="D2117">
        <v>-5.14</v>
      </c>
      <c r="E2117">
        <v>-5.84</v>
      </c>
      <c r="F2117">
        <v>1948.83</v>
      </c>
      <c r="G2117">
        <v>9216.67</v>
      </c>
      <c r="H2117" t="s">
        <v>2205</v>
      </c>
      <c r="I2117" t="s">
        <v>2211</v>
      </c>
      <c r="J2117">
        <v>6</v>
      </c>
      <c r="K2117" t="s">
        <v>2212</v>
      </c>
      <c r="L2117" t="str">
        <f>IF(performance_data[[#This Row],[return_percentage]]&gt;=performance_data[[#This Row],[benchmark_return]],"Higher","Lower")</f>
        <v>Higher</v>
      </c>
      <c r="M2117" s="14">
        <f xml:space="preserve"> _xlfn.MAXIFS(performance_data[date],performance_data[portfolio_id],performance_data[[#This Row],[portfolio_id]])</f>
        <v>45548</v>
      </c>
      <c r="N2117" s="14">
        <f xml:space="preserve"> _xlfn.MINIFS(performance_data[date],performance_data[portfolio_id],performance_data[[#This Row],[portfolio_id]])</f>
        <v>44830</v>
      </c>
      <c r="O2117" s="15">
        <f>_xlfn.MAXIFS(performance_data[portfolio_value],performance_data[portfolio_id],performance_data[[#This Row],[portfolio_id]],performance_data[date],performance_data[[#This Row],[latest_date]])</f>
        <v>33175.46</v>
      </c>
      <c r="P2117" s="15">
        <f>_xlfn.MAXIFS(performance_data[portfolio_value],performance_data[portfolio_id],performance_data[[#This Row],[portfolio_id]],performance_data[date],performance_data[[#This Row],[starting_date]])</f>
        <v>430830.06</v>
      </c>
      <c r="Q2117" s="15">
        <f>performance_data[[#This Row],[latest_value]]-performance_data[[#This Row],[starting_value]]</f>
        <v>-397654.6</v>
      </c>
      <c r="R2117" s="15">
        <f>performance_data[[#This Row],[net_inflows]]-performance_data[[#This Row],[net_outflows]]</f>
        <v>-7267.84</v>
      </c>
      <c r="S2117" s="15" t="str">
        <f>IF(performance_data[[#This Row],[net_inflows]]&gt;AVERAGE(performance_data[net_inflows]),"High","Low")</f>
        <v>Low</v>
      </c>
      <c r="T2117" s="15">
        <f>AVERAGEIF(performance_data[inflow_flag],performance_data[[#This Row],[inflow_flag]],performance_data[return_percentage])</f>
        <v>5.0457846277021572</v>
      </c>
      <c r="U2117" s="17">
        <f>IF(performance_data[[#This Row],[return_percentage]]&lt;performance_data[[#This Row],[benchmark_return]],1,0)</f>
        <v>0</v>
      </c>
      <c r="V2117" s="17">
        <f>COUNTIFS(performance_data[portfolio_id],performance_data[[#This Row],[portfolio_id]])</f>
        <v>27</v>
      </c>
      <c r="W2117" s="17">
        <f>COUNTIFS(performance_data[portfolio_id],performance_data[[#This Row],[portfolio_id]],
          performance_data[return_flag],1)</f>
        <v>12</v>
      </c>
      <c r="X2117" s="15">
        <f>performance_data[[#This Row],[underperform_flag_count]]/performance_data[[#This Row],[totalportfoliocount]]</f>
        <v>0.44444444444444442</v>
      </c>
    </row>
    <row r="2118" spans="1:24" x14ac:dyDescent="0.3">
      <c r="A2118">
        <v>4862</v>
      </c>
      <c r="B2118" s="1">
        <v>44941</v>
      </c>
      <c r="C2118">
        <v>26095.97</v>
      </c>
      <c r="D2118">
        <v>17.010000000000002</v>
      </c>
      <c r="E2118">
        <v>18</v>
      </c>
      <c r="F2118">
        <v>5529.18</v>
      </c>
      <c r="G2118">
        <v>6159.8</v>
      </c>
      <c r="H2118" t="s">
        <v>2213</v>
      </c>
      <c r="I2118" t="s">
        <v>2206</v>
      </c>
      <c r="J2118">
        <v>1</v>
      </c>
      <c r="K2118" t="s">
        <v>2207</v>
      </c>
      <c r="L2118" t="str">
        <f>IF(performance_data[[#This Row],[return_percentage]]&gt;=performance_data[[#This Row],[benchmark_return]],"Higher","Lower")</f>
        <v>Lower</v>
      </c>
      <c r="M2118" s="14">
        <f xml:space="preserve"> _xlfn.MAXIFS(performance_data[date],performance_data[portfolio_id],performance_data[[#This Row],[portfolio_id]])</f>
        <v>45548</v>
      </c>
      <c r="N2118" s="14">
        <f xml:space="preserve"> _xlfn.MINIFS(performance_data[date],performance_data[portfolio_id],performance_data[[#This Row],[portfolio_id]])</f>
        <v>44830</v>
      </c>
      <c r="O2118" s="15">
        <f>_xlfn.MAXIFS(performance_data[portfolio_value],performance_data[portfolio_id],performance_data[[#This Row],[portfolio_id]],performance_data[date],performance_data[[#This Row],[latest_date]])</f>
        <v>33175.46</v>
      </c>
      <c r="P2118" s="15">
        <f>_xlfn.MAXIFS(performance_data[portfolio_value],performance_data[portfolio_id],performance_data[[#This Row],[portfolio_id]],performance_data[date],performance_data[[#This Row],[starting_date]])</f>
        <v>430830.06</v>
      </c>
      <c r="Q2118" s="15">
        <f>performance_data[[#This Row],[latest_value]]-performance_data[[#This Row],[starting_value]]</f>
        <v>-397654.6</v>
      </c>
      <c r="R2118" s="15">
        <f>performance_data[[#This Row],[net_inflows]]-performance_data[[#This Row],[net_outflows]]</f>
        <v>-630.61999999999989</v>
      </c>
      <c r="S2118" s="15" t="str">
        <f>IF(performance_data[[#This Row],[net_inflows]]&gt;AVERAGE(performance_data[net_inflows]),"High","Low")</f>
        <v>Low</v>
      </c>
      <c r="T2118" s="15">
        <f>AVERAGEIF(performance_data[inflow_flag],performance_data[[#This Row],[inflow_flag]],performance_data[return_percentage])</f>
        <v>5.0457846277021572</v>
      </c>
      <c r="U2118" s="17">
        <f>IF(performance_data[[#This Row],[return_percentage]]&lt;performance_data[[#This Row],[benchmark_return]],1,0)</f>
        <v>1</v>
      </c>
      <c r="V2118" s="17">
        <f>COUNTIFS(performance_data[portfolio_id],performance_data[[#This Row],[portfolio_id]])</f>
        <v>27</v>
      </c>
      <c r="W2118" s="17">
        <f>COUNTIFS(performance_data[portfolio_id],performance_data[[#This Row],[portfolio_id]],
          performance_data[return_flag],1)</f>
        <v>12</v>
      </c>
      <c r="X2118" s="15">
        <f>performance_data[[#This Row],[underperform_flag_count]]/performance_data[[#This Row],[totalportfoliocount]]</f>
        <v>0.44444444444444442</v>
      </c>
    </row>
    <row r="2119" spans="1:24" x14ac:dyDescent="0.3">
      <c r="A2119">
        <v>4862</v>
      </c>
      <c r="B2119" s="1">
        <v>45247</v>
      </c>
      <c r="C2119">
        <v>120764.42</v>
      </c>
      <c r="D2119">
        <v>14.44</v>
      </c>
      <c r="E2119">
        <v>14.32</v>
      </c>
      <c r="F2119">
        <v>290.95999999999998</v>
      </c>
      <c r="G2119">
        <v>7239.98</v>
      </c>
      <c r="H2119" t="s">
        <v>2213</v>
      </c>
      <c r="I2119" t="s">
        <v>2217</v>
      </c>
      <c r="J2119">
        <v>11</v>
      </c>
      <c r="K2119" t="s">
        <v>2219</v>
      </c>
      <c r="L2119" t="str">
        <f>IF(performance_data[[#This Row],[return_percentage]]&gt;=performance_data[[#This Row],[benchmark_return]],"Higher","Lower")</f>
        <v>Higher</v>
      </c>
      <c r="M2119" s="14">
        <f xml:space="preserve"> _xlfn.MAXIFS(performance_data[date],performance_data[portfolio_id],performance_data[[#This Row],[portfolio_id]])</f>
        <v>45548</v>
      </c>
      <c r="N2119" s="14">
        <f xml:space="preserve"> _xlfn.MINIFS(performance_data[date],performance_data[portfolio_id],performance_data[[#This Row],[portfolio_id]])</f>
        <v>44830</v>
      </c>
      <c r="O2119" s="15">
        <f>_xlfn.MAXIFS(performance_data[portfolio_value],performance_data[portfolio_id],performance_data[[#This Row],[portfolio_id]],performance_data[date],performance_data[[#This Row],[latest_date]])</f>
        <v>33175.46</v>
      </c>
      <c r="P2119" s="15">
        <f>_xlfn.MAXIFS(performance_data[portfolio_value],performance_data[portfolio_id],performance_data[[#This Row],[portfolio_id]],performance_data[date],performance_data[[#This Row],[starting_date]])</f>
        <v>430830.06</v>
      </c>
      <c r="Q2119" s="15">
        <f>performance_data[[#This Row],[latest_value]]-performance_data[[#This Row],[starting_value]]</f>
        <v>-397654.6</v>
      </c>
      <c r="R2119" s="15">
        <f>performance_data[[#This Row],[net_inflows]]-performance_data[[#This Row],[net_outflows]]</f>
        <v>-6949.0199999999995</v>
      </c>
      <c r="S2119" s="15" t="str">
        <f>IF(performance_data[[#This Row],[net_inflows]]&gt;AVERAGE(performance_data[net_inflows]),"High","Low")</f>
        <v>Low</v>
      </c>
      <c r="T2119" s="15">
        <f>AVERAGEIF(performance_data[inflow_flag],performance_data[[#This Row],[inflow_flag]],performance_data[return_percentage])</f>
        <v>5.0457846277021572</v>
      </c>
      <c r="U2119" s="17">
        <f>IF(performance_data[[#This Row],[return_percentage]]&lt;performance_data[[#This Row],[benchmark_return]],1,0)</f>
        <v>0</v>
      </c>
      <c r="V2119" s="17">
        <f>COUNTIFS(performance_data[portfolio_id],performance_data[[#This Row],[portfolio_id]])</f>
        <v>27</v>
      </c>
      <c r="W2119" s="17">
        <f>COUNTIFS(performance_data[portfolio_id],performance_data[[#This Row],[portfolio_id]],
          performance_data[return_flag],1)</f>
        <v>12</v>
      </c>
      <c r="X2119" s="15">
        <f>performance_data[[#This Row],[underperform_flag_count]]/performance_data[[#This Row],[totalportfoliocount]]</f>
        <v>0.44444444444444442</v>
      </c>
    </row>
    <row r="2120" spans="1:24" x14ac:dyDescent="0.3">
      <c r="A2120">
        <v>4877</v>
      </c>
      <c r="B2120" s="1">
        <v>45546</v>
      </c>
      <c r="C2120">
        <v>91506.2</v>
      </c>
      <c r="D2120">
        <v>16.739999999999998</v>
      </c>
      <c r="E2120">
        <v>18.73</v>
      </c>
      <c r="F2120">
        <v>16145.76</v>
      </c>
      <c r="G2120">
        <v>6573.38</v>
      </c>
      <c r="H2120" t="s">
        <v>2205</v>
      </c>
      <c r="I2120" t="s">
        <v>2209</v>
      </c>
      <c r="J2120">
        <v>9</v>
      </c>
      <c r="K2120" t="s">
        <v>2221</v>
      </c>
      <c r="L2120" t="str">
        <f>IF(performance_data[[#This Row],[return_percentage]]&gt;=performance_data[[#This Row],[benchmark_return]],"Higher","Lower")</f>
        <v>Lower</v>
      </c>
      <c r="M2120" s="14">
        <f xml:space="preserve"> _xlfn.MAXIFS(performance_data[date],performance_data[portfolio_id],performance_data[[#This Row],[portfolio_id]])</f>
        <v>45549</v>
      </c>
      <c r="N2120" s="14">
        <f xml:space="preserve"> _xlfn.MINIFS(performance_data[date],performance_data[portfolio_id],performance_data[[#This Row],[portfolio_id]])</f>
        <v>44845</v>
      </c>
      <c r="O2120" s="15">
        <f>_xlfn.MAXIFS(performance_data[portfolio_value],performance_data[portfolio_id],performance_data[[#This Row],[portfolio_id]],performance_data[date],performance_data[[#This Row],[latest_date]])</f>
        <v>270221.62</v>
      </c>
      <c r="P2120" s="15">
        <f>_xlfn.MAXIFS(performance_data[portfolio_value],performance_data[portfolio_id],performance_data[[#This Row],[portfolio_id]],performance_data[date],performance_data[[#This Row],[starting_date]])</f>
        <v>279478.96000000002</v>
      </c>
      <c r="Q2120" s="15">
        <f>performance_data[[#This Row],[latest_value]]-performance_data[[#This Row],[starting_value]]</f>
        <v>-9257.3400000000256</v>
      </c>
      <c r="R2120" s="15">
        <f>performance_data[[#This Row],[net_inflows]]-performance_data[[#This Row],[net_outflows]]</f>
        <v>9572.380000000001</v>
      </c>
      <c r="S2120" s="15" t="str">
        <f>IF(performance_data[[#This Row],[net_inflows]]&gt;AVERAGE(performance_data[net_inflows]),"High","Low")</f>
        <v>High</v>
      </c>
      <c r="T2120" s="15">
        <f>AVERAGEIF(performance_data[inflow_flag],performance_data[[#This Row],[inflow_flag]],performance_data[return_percentage])</f>
        <v>4.8467905675459724</v>
      </c>
      <c r="U2120" s="17">
        <f>IF(performance_data[[#This Row],[return_percentage]]&lt;performance_data[[#This Row],[benchmark_return]],1,0)</f>
        <v>1</v>
      </c>
      <c r="V2120" s="17">
        <f>COUNTIFS(performance_data[portfolio_id],performance_data[[#This Row],[portfolio_id]])</f>
        <v>24</v>
      </c>
      <c r="W2120" s="17">
        <f>COUNTIFS(performance_data[portfolio_id],performance_data[[#This Row],[portfolio_id]],
          performance_data[return_flag],1)</f>
        <v>13</v>
      </c>
      <c r="X2120" s="15">
        <f>performance_data[[#This Row],[underperform_flag_count]]/performance_data[[#This Row],[totalportfoliocount]]</f>
        <v>0.54166666666666663</v>
      </c>
    </row>
    <row r="2121" spans="1:24" x14ac:dyDescent="0.3">
      <c r="A2121">
        <v>4877</v>
      </c>
      <c r="B2121" s="1">
        <v>45375</v>
      </c>
      <c r="C2121">
        <v>79769.240000000005</v>
      </c>
      <c r="D2121">
        <v>1.23</v>
      </c>
      <c r="E2121">
        <v>1.24</v>
      </c>
      <c r="F2121">
        <v>515.16</v>
      </c>
      <c r="G2121">
        <v>18266.78</v>
      </c>
      <c r="H2121" t="s">
        <v>2205</v>
      </c>
      <c r="I2121" t="s">
        <v>2206</v>
      </c>
      <c r="J2121">
        <v>3</v>
      </c>
      <c r="K2121" t="s">
        <v>2222</v>
      </c>
      <c r="L2121" t="str">
        <f>IF(performance_data[[#This Row],[return_percentage]]&gt;=performance_data[[#This Row],[benchmark_return]],"Higher","Lower")</f>
        <v>Lower</v>
      </c>
      <c r="M2121" s="14">
        <f xml:space="preserve"> _xlfn.MAXIFS(performance_data[date],performance_data[portfolio_id],performance_data[[#This Row],[portfolio_id]])</f>
        <v>45549</v>
      </c>
      <c r="N2121" s="14">
        <f xml:space="preserve"> _xlfn.MINIFS(performance_data[date],performance_data[portfolio_id],performance_data[[#This Row],[portfolio_id]])</f>
        <v>44845</v>
      </c>
      <c r="O2121" s="15">
        <f>_xlfn.MAXIFS(performance_data[portfolio_value],performance_data[portfolio_id],performance_data[[#This Row],[portfolio_id]],performance_data[date],performance_data[[#This Row],[latest_date]])</f>
        <v>270221.62</v>
      </c>
      <c r="P2121" s="15">
        <f>_xlfn.MAXIFS(performance_data[portfolio_value],performance_data[portfolio_id],performance_data[[#This Row],[portfolio_id]],performance_data[date],performance_data[[#This Row],[starting_date]])</f>
        <v>279478.96000000002</v>
      </c>
      <c r="Q2121" s="15">
        <f>performance_data[[#This Row],[latest_value]]-performance_data[[#This Row],[starting_value]]</f>
        <v>-9257.3400000000256</v>
      </c>
      <c r="R2121" s="15">
        <f>performance_data[[#This Row],[net_inflows]]-performance_data[[#This Row],[net_outflows]]</f>
        <v>-17751.62</v>
      </c>
      <c r="S2121" s="15" t="str">
        <f>IF(performance_data[[#This Row],[net_inflows]]&gt;AVERAGE(performance_data[net_inflows]),"High","Low")</f>
        <v>Low</v>
      </c>
      <c r="T2121" s="15">
        <f>AVERAGEIF(performance_data[inflow_flag],performance_data[[#This Row],[inflow_flag]],performance_data[return_percentage])</f>
        <v>5.0457846277021572</v>
      </c>
      <c r="U2121" s="17">
        <f>IF(performance_data[[#This Row],[return_percentage]]&lt;performance_data[[#This Row],[benchmark_return]],1,0)</f>
        <v>1</v>
      </c>
      <c r="V2121" s="17">
        <f>COUNTIFS(performance_data[portfolio_id],performance_data[[#This Row],[portfolio_id]])</f>
        <v>24</v>
      </c>
      <c r="W2121" s="17">
        <f>COUNTIFS(performance_data[portfolio_id],performance_data[[#This Row],[portfolio_id]],
          performance_data[return_flag],1)</f>
        <v>13</v>
      </c>
      <c r="X2121" s="15">
        <f>performance_data[[#This Row],[underperform_flag_count]]/performance_data[[#This Row],[totalportfoliocount]]</f>
        <v>0.54166666666666663</v>
      </c>
    </row>
    <row r="2122" spans="1:24" x14ac:dyDescent="0.3">
      <c r="A2122">
        <v>4877</v>
      </c>
      <c r="B2122" s="1">
        <v>45240</v>
      </c>
      <c r="C2122">
        <v>328686.45</v>
      </c>
      <c r="D2122">
        <v>19.79</v>
      </c>
      <c r="E2122">
        <v>20.03</v>
      </c>
      <c r="F2122">
        <v>14432.89</v>
      </c>
      <c r="G2122">
        <v>16642.64</v>
      </c>
      <c r="H2122" t="s">
        <v>2213</v>
      </c>
      <c r="I2122" t="s">
        <v>2217</v>
      </c>
      <c r="J2122">
        <v>11</v>
      </c>
      <c r="K2122" t="s">
        <v>2219</v>
      </c>
      <c r="L2122" t="str">
        <f>IF(performance_data[[#This Row],[return_percentage]]&gt;=performance_data[[#This Row],[benchmark_return]],"Higher","Lower")</f>
        <v>Lower</v>
      </c>
      <c r="M2122" s="14">
        <f xml:space="preserve"> _xlfn.MAXIFS(performance_data[date],performance_data[portfolio_id],performance_data[[#This Row],[portfolio_id]])</f>
        <v>45549</v>
      </c>
      <c r="N2122" s="14">
        <f xml:space="preserve"> _xlfn.MINIFS(performance_data[date],performance_data[portfolio_id],performance_data[[#This Row],[portfolio_id]])</f>
        <v>44845</v>
      </c>
      <c r="O2122" s="15">
        <f>_xlfn.MAXIFS(performance_data[portfolio_value],performance_data[portfolio_id],performance_data[[#This Row],[portfolio_id]],performance_data[date],performance_data[[#This Row],[latest_date]])</f>
        <v>270221.62</v>
      </c>
      <c r="P2122" s="15">
        <f>_xlfn.MAXIFS(performance_data[portfolio_value],performance_data[portfolio_id],performance_data[[#This Row],[portfolio_id]],performance_data[date],performance_data[[#This Row],[starting_date]])</f>
        <v>279478.96000000002</v>
      </c>
      <c r="Q2122" s="15">
        <f>performance_data[[#This Row],[latest_value]]-performance_data[[#This Row],[starting_value]]</f>
        <v>-9257.3400000000256</v>
      </c>
      <c r="R2122" s="15">
        <f>performance_data[[#This Row],[net_inflows]]-performance_data[[#This Row],[net_outflows]]</f>
        <v>-2209.75</v>
      </c>
      <c r="S2122" s="15" t="str">
        <f>IF(performance_data[[#This Row],[net_inflows]]&gt;AVERAGE(performance_data[net_inflows]),"High","Low")</f>
        <v>High</v>
      </c>
      <c r="T2122" s="15">
        <f>AVERAGEIF(performance_data[inflow_flag],performance_data[[#This Row],[inflow_flag]],performance_data[return_percentage])</f>
        <v>4.8467905675459724</v>
      </c>
      <c r="U2122" s="17">
        <f>IF(performance_data[[#This Row],[return_percentage]]&lt;performance_data[[#This Row],[benchmark_return]],1,0)</f>
        <v>1</v>
      </c>
      <c r="V2122" s="17">
        <f>COUNTIFS(performance_data[portfolio_id],performance_data[[#This Row],[portfolio_id]])</f>
        <v>24</v>
      </c>
      <c r="W2122" s="17">
        <f>COUNTIFS(performance_data[portfolio_id],performance_data[[#This Row],[portfolio_id]],
          performance_data[return_flag],1)</f>
        <v>13</v>
      </c>
      <c r="X2122" s="15">
        <f>performance_data[[#This Row],[underperform_flag_count]]/performance_data[[#This Row],[totalportfoliocount]]</f>
        <v>0.54166666666666663</v>
      </c>
    </row>
    <row r="2123" spans="1:24" x14ac:dyDescent="0.3">
      <c r="A2123">
        <v>4877</v>
      </c>
      <c r="B2123" s="1">
        <v>45549</v>
      </c>
      <c r="C2123">
        <v>270221.62</v>
      </c>
      <c r="D2123">
        <v>3.79</v>
      </c>
      <c r="E2123">
        <v>4.3099999999999996</v>
      </c>
      <c r="F2123">
        <v>13203.88</v>
      </c>
      <c r="G2123">
        <v>2218.5100000000002</v>
      </c>
      <c r="H2123" t="s">
        <v>2205</v>
      </c>
      <c r="I2123" t="s">
        <v>2209</v>
      </c>
      <c r="J2123">
        <v>9</v>
      </c>
      <c r="K2123" t="s">
        <v>2221</v>
      </c>
      <c r="L2123" t="str">
        <f>IF(performance_data[[#This Row],[return_percentage]]&gt;=performance_data[[#This Row],[benchmark_return]],"Higher","Lower")</f>
        <v>Lower</v>
      </c>
      <c r="M2123" s="14">
        <f xml:space="preserve"> _xlfn.MAXIFS(performance_data[date],performance_data[portfolio_id],performance_data[[#This Row],[portfolio_id]])</f>
        <v>45549</v>
      </c>
      <c r="N2123" s="14">
        <f xml:space="preserve"> _xlfn.MINIFS(performance_data[date],performance_data[portfolio_id],performance_data[[#This Row],[portfolio_id]])</f>
        <v>44845</v>
      </c>
      <c r="O2123" s="15">
        <f>_xlfn.MAXIFS(performance_data[portfolio_value],performance_data[portfolio_id],performance_data[[#This Row],[portfolio_id]],performance_data[date],performance_data[[#This Row],[latest_date]])</f>
        <v>270221.62</v>
      </c>
      <c r="P2123" s="15">
        <f>_xlfn.MAXIFS(performance_data[portfolio_value],performance_data[portfolio_id],performance_data[[#This Row],[portfolio_id]],performance_data[date],performance_data[[#This Row],[starting_date]])</f>
        <v>279478.96000000002</v>
      </c>
      <c r="Q2123" s="15">
        <f>performance_data[[#This Row],[latest_value]]-performance_data[[#This Row],[starting_value]]</f>
        <v>-9257.3400000000256</v>
      </c>
      <c r="R2123" s="15">
        <f>performance_data[[#This Row],[net_inflows]]-performance_data[[#This Row],[net_outflows]]</f>
        <v>10985.369999999999</v>
      </c>
      <c r="S2123" s="15" t="str">
        <f>IF(performance_data[[#This Row],[net_inflows]]&gt;AVERAGE(performance_data[net_inflows]),"High","Low")</f>
        <v>High</v>
      </c>
      <c r="T2123" s="15">
        <f>AVERAGEIF(performance_data[inflow_flag],performance_data[[#This Row],[inflow_flag]],performance_data[return_percentage])</f>
        <v>4.8467905675459724</v>
      </c>
      <c r="U2123" s="17">
        <f>IF(performance_data[[#This Row],[return_percentage]]&lt;performance_data[[#This Row],[benchmark_return]],1,0)</f>
        <v>1</v>
      </c>
      <c r="V2123" s="17">
        <f>COUNTIFS(performance_data[portfolio_id],performance_data[[#This Row],[portfolio_id]])</f>
        <v>24</v>
      </c>
      <c r="W2123" s="17">
        <f>COUNTIFS(performance_data[portfolio_id],performance_data[[#This Row],[portfolio_id]],
          performance_data[return_flag],1)</f>
        <v>13</v>
      </c>
      <c r="X2123" s="15">
        <f>performance_data[[#This Row],[underperform_flag_count]]/performance_data[[#This Row],[totalportfoliocount]]</f>
        <v>0.54166666666666663</v>
      </c>
    </row>
    <row r="2124" spans="1:24" x14ac:dyDescent="0.3">
      <c r="A2124">
        <v>4877</v>
      </c>
      <c r="B2124" s="1">
        <v>44978</v>
      </c>
      <c r="C2124">
        <v>408609.06</v>
      </c>
      <c r="D2124">
        <v>10.58</v>
      </c>
      <c r="E2124">
        <v>8.8000000000000007</v>
      </c>
      <c r="F2124">
        <v>175.53</v>
      </c>
      <c r="G2124">
        <v>1109.1199999999999</v>
      </c>
      <c r="H2124" t="s">
        <v>2213</v>
      </c>
      <c r="I2124" t="s">
        <v>2206</v>
      </c>
      <c r="J2124">
        <v>2</v>
      </c>
      <c r="K2124" t="s">
        <v>2226</v>
      </c>
      <c r="L2124" t="str">
        <f>IF(performance_data[[#This Row],[return_percentage]]&gt;=performance_data[[#This Row],[benchmark_return]],"Higher","Lower")</f>
        <v>Higher</v>
      </c>
      <c r="M2124" s="14">
        <f xml:space="preserve"> _xlfn.MAXIFS(performance_data[date],performance_data[portfolio_id],performance_data[[#This Row],[portfolio_id]])</f>
        <v>45549</v>
      </c>
      <c r="N2124" s="14">
        <f xml:space="preserve"> _xlfn.MINIFS(performance_data[date],performance_data[portfolio_id],performance_data[[#This Row],[portfolio_id]])</f>
        <v>44845</v>
      </c>
      <c r="O2124" s="15">
        <f>_xlfn.MAXIFS(performance_data[portfolio_value],performance_data[portfolio_id],performance_data[[#This Row],[portfolio_id]],performance_data[date],performance_data[[#This Row],[latest_date]])</f>
        <v>270221.62</v>
      </c>
      <c r="P2124" s="15">
        <f>_xlfn.MAXIFS(performance_data[portfolio_value],performance_data[portfolio_id],performance_data[[#This Row],[portfolio_id]],performance_data[date],performance_data[[#This Row],[starting_date]])</f>
        <v>279478.96000000002</v>
      </c>
      <c r="Q2124" s="15">
        <f>performance_data[[#This Row],[latest_value]]-performance_data[[#This Row],[starting_value]]</f>
        <v>-9257.3400000000256</v>
      </c>
      <c r="R2124" s="15">
        <f>performance_data[[#This Row],[net_inflows]]-performance_data[[#This Row],[net_outflows]]</f>
        <v>-933.58999999999992</v>
      </c>
      <c r="S2124" s="15" t="str">
        <f>IF(performance_data[[#This Row],[net_inflows]]&gt;AVERAGE(performance_data[net_inflows]),"High","Low")</f>
        <v>Low</v>
      </c>
      <c r="T2124" s="15">
        <f>AVERAGEIF(performance_data[inflow_flag],performance_data[[#This Row],[inflow_flag]],performance_data[return_percentage])</f>
        <v>5.0457846277021572</v>
      </c>
      <c r="U2124" s="17">
        <f>IF(performance_data[[#This Row],[return_percentage]]&lt;performance_data[[#This Row],[benchmark_return]],1,0)</f>
        <v>0</v>
      </c>
      <c r="V2124" s="17">
        <f>COUNTIFS(performance_data[portfolio_id],performance_data[[#This Row],[portfolio_id]])</f>
        <v>24</v>
      </c>
      <c r="W2124" s="17">
        <f>COUNTIFS(performance_data[portfolio_id],performance_data[[#This Row],[portfolio_id]],
          performance_data[return_flag],1)</f>
        <v>13</v>
      </c>
      <c r="X2124" s="15">
        <f>performance_data[[#This Row],[underperform_flag_count]]/performance_data[[#This Row],[totalportfoliocount]]</f>
        <v>0.54166666666666663</v>
      </c>
    </row>
    <row r="2125" spans="1:24" x14ac:dyDescent="0.3">
      <c r="A2125">
        <v>4877</v>
      </c>
      <c r="B2125" s="1">
        <v>44845</v>
      </c>
      <c r="C2125">
        <v>279478.96000000002</v>
      </c>
      <c r="D2125">
        <v>16.399999999999999</v>
      </c>
      <c r="E2125">
        <v>14.14</v>
      </c>
      <c r="F2125">
        <v>16157.68</v>
      </c>
      <c r="G2125">
        <v>1237.24</v>
      </c>
      <c r="H2125" t="s">
        <v>2220</v>
      </c>
      <c r="I2125" t="s">
        <v>2217</v>
      </c>
      <c r="J2125">
        <v>10</v>
      </c>
      <c r="K2125" t="s">
        <v>2224</v>
      </c>
      <c r="L2125" t="str">
        <f>IF(performance_data[[#This Row],[return_percentage]]&gt;=performance_data[[#This Row],[benchmark_return]],"Higher","Lower")</f>
        <v>Higher</v>
      </c>
      <c r="M2125" s="14">
        <f xml:space="preserve"> _xlfn.MAXIFS(performance_data[date],performance_data[portfolio_id],performance_data[[#This Row],[portfolio_id]])</f>
        <v>45549</v>
      </c>
      <c r="N2125" s="14">
        <f xml:space="preserve"> _xlfn.MINIFS(performance_data[date],performance_data[portfolio_id],performance_data[[#This Row],[portfolio_id]])</f>
        <v>44845</v>
      </c>
      <c r="O2125" s="15">
        <f>_xlfn.MAXIFS(performance_data[portfolio_value],performance_data[portfolio_id],performance_data[[#This Row],[portfolio_id]],performance_data[date],performance_data[[#This Row],[latest_date]])</f>
        <v>270221.62</v>
      </c>
      <c r="P2125" s="15">
        <f>_xlfn.MAXIFS(performance_data[portfolio_value],performance_data[portfolio_id],performance_data[[#This Row],[portfolio_id]],performance_data[date],performance_data[[#This Row],[starting_date]])</f>
        <v>279478.96000000002</v>
      </c>
      <c r="Q2125" s="15">
        <f>performance_data[[#This Row],[latest_value]]-performance_data[[#This Row],[starting_value]]</f>
        <v>-9257.3400000000256</v>
      </c>
      <c r="R2125" s="15">
        <f>performance_data[[#This Row],[net_inflows]]-performance_data[[#This Row],[net_outflows]]</f>
        <v>14920.44</v>
      </c>
      <c r="S2125" s="15" t="str">
        <f>IF(performance_data[[#This Row],[net_inflows]]&gt;AVERAGE(performance_data[net_inflows]),"High","Low")</f>
        <v>High</v>
      </c>
      <c r="T2125" s="15">
        <f>AVERAGEIF(performance_data[inflow_flag],performance_data[[#This Row],[inflow_flag]],performance_data[return_percentage])</f>
        <v>4.8467905675459724</v>
      </c>
      <c r="U2125" s="17">
        <f>IF(performance_data[[#This Row],[return_percentage]]&lt;performance_data[[#This Row],[benchmark_return]],1,0)</f>
        <v>0</v>
      </c>
      <c r="V2125" s="17">
        <f>COUNTIFS(performance_data[portfolio_id],performance_data[[#This Row],[portfolio_id]])</f>
        <v>24</v>
      </c>
      <c r="W2125" s="17">
        <f>COUNTIFS(performance_data[portfolio_id],performance_data[[#This Row],[portfolio_id]],
          performance_data[return_flag],1)</f>
        <v>13</v>
      </c>
      <c r="X2125" s="15">
        <f>performance_data[[#This Row],[underperform_flag_count]]/performance_data[[#This Row],[totalportfoliocount]]</f>
        <v>0.54166666666666663</v>
      </c>
    </row>
    <row r="2126" spans="1:24" x14ac:dyDescent="0.3">
      <c r="A2126">
        <v>4877</v>
      </c>
      <c r="B2126" s="1">
        <v>45362</v>
      </c>
      <c r="C2126">
        <v>26525.599999999999</v>
      </c>
      <c r="D2126">
        <v>10.97</v>
      </c>
      <c r="E2126">
        <v>11.45</v>
      </c>
      <c r="F2126">
        <v>14865.57</v>
      </c>
      <c r="G2126">
        <v>4475.3100000000004</v>
      </c>
      <c r="H2126" t="s">
        <v>2205</v>
      </c>
      <c r="I2126" t="s">
        <v>2206</v>
      </c>
      <c r="J2126">
        <v>3</v>
      </c>
      <c r="K2126" t="s">
        <v>2222</v>
      </c>
      <c r="L2126" t="str">
        <f>IF(performance_data[[#This Row],[return_percentage]]&gt;=performance_data[[#This Row],[benchmark_return]],"Higher","Lower")</f>
        <v>Lower</v>
      </c>
      <c r="M2126" s="14">
        <f xml:space="preserve"> _xlfn.MAXIFS(performance_data[date],performance_data[portfolio_id],performance_data[[#This Row],[portfolio_id]])</f>
        <v>45549</v>
      </c>
      <c r="N2126" s="14">
        <f xml:space="preserve"> _xlfn.MINIFS(performance_data[date],performance_data[portfolio_id],performance_data[[#This Row],[portfolio_id]])</f>
        <v>44845</v>
      </c>
      <c r="O2126" s="15">
        <f>_xlfn.MAXIFS(performance_data[portfolio_value],performance_data[portfolio_id],performance_data[[#This Row],[portfolio_id]],performance_data[date],performance_data[[#This Row],[latest_date]])</f>
        <v>270221.62</v>
      </c>
      <c r="P2126" s="15">
        <f>_xlfn.MAXIFS(performance_data[portfolio_value],performance_data[portfolio_id],performance_data[[#This Row],[portfolio_id]],performance_data[date],performance_data[[#This Row],[starting_date]])</f>
        <v>279478.96000000002</v>
      </c>
      <c r="Q2126" s="15">
        <f>performance_data[[#This Row],[latest_value]]-performance_data[[#This Row],[starting_value]]</f>
        <v>-9257.3400000000256</v>
      </c>
      <c r="R2126" s="15">
        <f>performance_data[[#This Row],[net_inflows]]-performance_data[[#This Row],[net_outflows]]</f>
        <v>10390.259999999998</v>
      </c>
      <c r="S2126" s="15" t="str">
        <f>IF(performance_data[[#This Row],[net_inflows]]&gt;AVERAGE(performance_data[net_inflows]),"High","Low")</f>
        <v>High</v>
      </c>
      <c r="T2126" s="15">
        <f>AVERAGEIF(performance_data[inflow_flag],performance_data[[#This Row],[inflow_flag]],performance_data[return_percentage])</f>
        <v>4.8467905675459724</v>
      </c>
      <c r="U2126" s="17">
        <f>IF(performance_data[[#This Row],[return_percentage]]&lt;performance_data[[#This Row],[benchmark_return]],1,0)</f>
        <v>1</v>
      </c>
      <c r="V2126" s="17">
        <f>COUNTIFS(performance_data[portfolio_id],performance_data[[#This Row],[portfolio_id]])</f>
        <v>24</v>
      </c>
      <c r="W2126" s="17">
        <f>COUNTIFS(performance_data[portfolio_id],performance_data[[#This Row],[portfolio_id]],
          performance_data[return_flag],1)</f>
        <v>13</v>
      </c>
      <c r="X2126" s="15">
        <f>performance_data[[#This Row],[underperform_flag_count]]/performance_data[[#This Row],[totalportfoliocount]]</f>
        <v>0.54166666666666663</v>
      </c>
    </row>
    <row r="2127" spans="1:24" x14ac:dyDescent="0.3">
      <c r="A2127">
        <v>4877</v>
      </c>
      <c r="B2127" s="1">
        <v>45139</v>
      </c>
      <c r="C2127">
        <v>243567.26</v>
      </c>
      <c r="D2127">
        <v>-4.93</v>
      </c>
      <c r="E2127">
        <v>-5.81</v>
      </c>
      <c r="F2127">
        <v>631.17999999999995</v>
      </c>
      <c r="G2127">
        <v>13542.64</v>
      </c>
      <c r="H2127" t="s">
        <v>2213</v>
      </c>
      <c r="I2127" t="s">
        <v>2209</v>
      </c>
      <c r="J2127">
        <v>8</v>
      </c>
      <c r="K2127" t="s">
        <v>2214</v>
      </c>
      <c r="L2127" t="str">
        <f>IF(performance_data[[#This Row],[return_percentage]]&gt;=performance_data[[#This Row],[benchmark_return]],"Higher","Lower")</f>
        <v>Higher</v>
      </c>
      <c r="M2127" s="14">
        <f xml:space="preserve"> _xlfn.MAXIFS(performance_data[date],performance_data[portfolio_id],performance_data[[#This Row],[portfolio_id]])</f>
        <v>45549</v>
      </c>
      <c r="N2127" s="14">
        <f xml:space="preserve"> _xlfn.MINIFS(performance_data[date],performance_data[portfolio_id],performance_data[[#This Row],[portfolio_id]])</f>
        <v>44845</v>
      </c>
      <c r="O2127" s="15">
        <f>_xlfn.MAXIFS(performance_data[portfolio_value],performance_data[portfolio_id],performance_data[[#This Row],[portfolio_id]],performance_data[date],performance_data[[#This Row],[latest_date]])</f>
        <v>270221.62</v>
      </c>
      <c r="P2127" s="15">
        <f>_xlfn.MAXIFS(performance_data[portfolio_value],performance_data[portfolio_id],performance_data[[#This Row],[portfolio_id]],performance_data[date],performance_data[[#This Row],[starting_date]])</f>
        <v>279478.96000000002</v>
      </c>
      <c r="Q2127" s="15">
        <f>performance_data[[#This Row],[latest_value]]-performance_data[[#This Row],[starting_value]]</f>
        <v>-9257.3400000000256</v>
      </c>
      <c r="R2127" s="15">
        <f>performance_data[[#This Row],[net_inflows]]-performance_data[[#This Row],[net_outflows]]</f>
        <v>-12911.46</v>
      </c>
      <c r="S2127" s="15" t="str">
        <f>IF(performance_data[[#This Row],[net_inflows]]&gt;AVERAGE(performance_data[net_inflows]),"High","Low")</f>
        <v>Low</v>
      </c>
      <c r="T2127" s="15">
        <f>AVERAGEIF(performance_data[inflow_flag],performance_data[[#This Row],[inflow_flag]],performance_data[return_percentage])</f>
        <v>5.0457846277021572</v>
      </c>
      <c r="U2127" s="17">
        <f>IF(performance_data[[#This Row],[return_percentage]]&lt;performance_data[[#This Row],[benchmark_return]],1,0)</f>
        <v>0</v>
      </c>
      <c r="V2127" s="17">
        <f>COUNTIFS(performance_data[portfolio_id],performance_data[[#This Row],[portfolio_id]])</f>
        <v>24</v>
      </c>
      <c r="W2127" s="17">
        <f>COUNTIFS(performance_data[portfolio_id],performance_data[[#This Row],[portfolio_id]],
          performance_data[return_flag],1)</f>
        <v>13</v>
      </c>
      <c r="X2127" s="15">
        <f>performance_data[[#This Row],[underperform_flag_count]]/performance_data[[#This Row],[totalportfoliocount]]</f>
        <v>0.54166666666666663</v>
      </c>
    </row>
    <row r="2128" spans="1:24" x14ac:dyDescent="0.3">
      <c r="A2128">
        <v>4877</v>
      </c>
      <c r="B2128" s="1">
        <v>45162</v>
      </c>
      <c r="C2128">
        <v>435177.95</v>
      </c>
      <c r="D2128">
        <v>2.02</v>
      </c>
      <c r="E2128">
        <v>1.71</v>
      </c>
      <c r="F2128">
        <v>18402.03</v>
      </c>
      <c r="G2128">
        <v>10074.02</v>
      </c>
      <c r="H2128" t="s">
        <v>2213</v>
      </c>
      <c r="I2128" t="s">
        <v>2209</v>
      </c>
      <c r="J2128">
        <v>8</v>
      </c>
      <c r="K2128" t="s">
        <v>2214</v>
      </c>
      <c r="L2128" t="str">
        <f>IF(performance_data[[#This Row],[return_percentage]]&gt;=performance_data[[#This Row],[benchmark_return]],"Higher","Lower")</f>
        <v>Higher</v>
      </c>
      <c r="M2128" s="14">
        <f xml:space="preserve"> _xlfn.MAXIFS(performance_data[date],performance_data[portfolio_id],performance_data[[#This Row],[portfolio_id]])</f>
        <v>45549</v>
      </c>
      <c r="N2128" s="14">
        <f xml:space="preserve"> _xlfn.MINIFS(performance_data[date],performance_data[portfolio_id],performance_data[[#This Row],[portfolio_id]])</f>
        <v>44845</v>
      </c>
      <c r="O2128" s="15">
        <f>_xlfn.MAXIFS(performance_data[portfolio_value],performance_data[portfolio_id],performance_data[[#This Row],[portfolio_id]],performance_data[date],performance_data[[#This Row],[latest_date]])</f>
        <v>270221.62</v>
      </c>
      <c r="P2128" s="15">
        <f>_xlfn.MAXIFS(performance_data[portfolio_value],performance_data[portfolio_id],performance_data[[#This Row],[portfolio_id]],performance_data[date],performance_data[[#This Row],[starting_date]])</f>
        <v>279478.96000000002</v>
      </c>
      <c r="Q2128" s="15">
        <f>performance_data[[#This Row],[latest_value]]-performance_data[[#This Row],[starting_value]]</f>
        <v>-9257.3400000000256</v>
      </c>
      <c r="R2128" s="15">
        <f>performance_data[[#This Row],[net_inflows]]-performance_data[[#This Row],[net_outflows]]</f>
        <v>8328.0099999999984</v>
      </c>
      <c r="S2128" s="15" t="str">
        <f>IF(performance_data[[#This Row],[net_inflows]]&gt;AVERAGE(performance_data[net_inflows]),"High","Low")</f>
        <v>High</v>
      </c>
      <c r="T2128" s="15">
        <f>AVERAGEIF(performance_data[inflow_flag],performance_data[[#This Row],[inflow_flag]],performance_data[return_percentage])</f>
        <v>4.8467905675459724</v>
      </c>
      <c r="U2128" s="17">
        <f>IF(performance_data[[#This Row],[return_percentage]]&lt;performance_data[[#This Row],[benchmark_return]],1,0)</f>
        <v>0</v>
      </c>
      <c r="V2128" s="17">
        <f>COUNTIFS(performance_data[portfolio_id],performance_data[[#This Row],[portfolio_id]])</f>
        <v>24</v>
      </c>
      <c r="W2128" s="17">
        <f>COUNTIFS(performance_data[portfolio_id],performance_data[[#This Row],[portfolio_id]],
          performance_data[return_flag],1)</f>
        <v>13</v>
      </c>
      <c r="X2128" s="15">
        <f>performance_data[[#This Row],[underperform_flag_count]]/performance_data[[#This Row],[totalportfoliocount]]</f>
        <v>0.54166666666666663</v>
      </c>
    </row>
    <row r="2129" spans="1:24" x14ac:dyDescent="0.3">
      <c r="A2129">
        <v>4877</v>
      </c>
      <c r="B2129" s="1">
        <v>45224</v>
      </c>
      <c r="C2129">
        <v>374442.08</v>
      </c>
      <c r="D2129">
        <v>-9.61</v>
      </c>
      <c r="E2129">
        <v>-8.2899999999999991</v>
      </c>
      <c r="F2129">
        <v>19778.39</v>
      </c>
      <c r="G2129">
        <v>1420.94</v>
      </c>
      <c r="H2129" t="s">
        <v>2213</v>
      </c>
      <c r="I2129" t="s">
        <v>2217</v>
      </c>
      <c r="J2129">
        <v>10</v>
      </c>
      <c r="K2129" t="s">
        <v>2224</v>
      </c>
      <c r="L2129" t="str">
        <f>IF(performance_data[[#This Row],[return_percentage]]&gt;=performance_data[[#This Row],[benchmark_return]],"Higher","Lower")</f>
        <v>Lower</v>
      </c>
      <c r="M2129" s="14">
        <f xml:space="preserve"> _xlfn.MAXIFS(performance_data[date],performance_data[portfolio_id],performance_data[[#This Row],[portfolio_id]])</f>
        <v>45549</v>
      </c>
      <c r="N2129" s="14">
        <f xml:space="preserve"> _xlfn.MINIFS(performance_data[date],performance_data[portfolio_id],performance_data[[#This Row],[portfolio_id]])</f>
        <v>44845</v>
      </c>
      <c r="O2129" s="15">
        <f>_xlfn.MAXIFS(performance_data[portfolio_value],performance_data[portfolio_id],performance_data[[#This Row],[portfolio_id]],performance_data[date],performance_data[[#This Row],[latest_date]])</f>
        <v>270221.62</v>
      </c>
      <c r="P2129" s="15">
        <f>_xlfn.MAXIFS(performance_data[portfolio_value],performance_data[portfolio_id],performance_data[[#This Row],[portfolio_id]],performance_data[date],performance_data[[#This Row],[starting_date]])</f>
        <v>279478.96000000002</v>
      </c>
      <c r="Q2129" s="15">
        <f>performance_data[[#This Row],[latest_value]]-performance_data[[#This Row],[starting_value]]</f>
        <v>-9257.3400000000256</v>
      </c>
      <c r="R2129" s="15">
        <f>performance_data[[#This Row],[net_inflows]]-performance_data[[#This Row],[net_outflows]]</f>
        <v>18357.45</v>
      </c>
      <c r="S2129" s="15" t="str">
        <f>IF(performance_data[[#This Row],[net_inflows]]&gt;AVERAGE(performance_data[net_inflows]),"High","Low")</f>
        <v>High</v>
      </c>
      <c r="T2129" s="15">
        <f>AVERAGEIF(performance_data[inflow_flag],performance_data[[#This Row],[inflow_flag]],performance_data[return_percentage])</f>
        <v>4.8467905675459724</v>
      </c>
      <c r="U2129" s="17">
        <f>IF(performance_data[[#This Row],[return_percentage]]&lt;performance_data[[#This Row],[benchmark_return]],1,0)</f>
        <v>1</v>
      </c>
      <c r="V2129" s="17">
        <f>COUNTIFS(performance_data[portfolio_id],performance_data[[#This Row],[portfolio_id]])</f>
        <v>24</v>
      </c>
      <c r="W2129" s="17">
        <f>COUNTIFS(performance_data[portfolio_id],performance_data[[#This Row],[portfolio_id]],
          performance_data[return_flag],1)</f>
        <v>13</v>
      </c>
      <c r="X2129" s="15">
        <f>performance_data[[#This Row],[underperform_flag_count]]/performance_data[[#This Row],[totalportfoliocount]]</f>
        <v>0.54166666666666663</v>
      </c>
    </row>
    <row r="2130" spans="1:24" x14ac:dyDescent="0.3">
      <c r="A2130">
        <v>4877</v>
      </c>
      <c r="B2130" s="1">
        <v>45002</v>
      </c>
      <c r="C2130">
        <v>426911.49</v>
      </c>
      <c r="D2130">
        <v>-1.19</v>
      </c>
      <c r="E2130">
        <v>-1.26</v>
      </c>
      <c r="F2130">
        <v>16947.79</v>
      </c>
      <c r="G2130">
        <v>6030.79</v>
      </c>
      <c r="H2130" t="s">
        <v>2213</v>
      </c>
      <c r="I2130" t="s">
        <v>2206</v>
      </c>
      <c r="J2130">
        <v>3</v>
      </c>
      <c r="K2130" t="s">
        <v>2222</v>
      </c>
      <c r="L2130" t="str">
        <f>IF(performance_data[[#This Row],[return_percentage]]&gt;=performance_data[[#This Row],[benchmark_return]],"Higher","Lower")</f>
        <v>Higher</v>
      </c>
      <c r="M2130" s="14">
        <f xml:space="preserve"> _xlfn.MAXIFS(performance_data[date],performance_data[portfolio_id],performance_data[[#This Row],[portfolio_id]])</f>
        <v>45549</v>
      </c>
      <c r="N2130" s="14">
        <f xml:space="preserve"> _xlfn.MINIFS(performance_data[date],performance_data[portfolio_id],performance_data[[#This Row],[portfolio_id]])</f>
        <v>44845</v>
      </c>
      <c r="O2130" s="15">
        <f>_xlfn.MAXIFS(performance_data[portfolio_value],performance_data[portfolio_id],performance_data[[#This Row],[portfolio_id]],performance_data[date],performance_data[[#This Row],[latest_date]])</f>
        <v>270221.62</v>
      </c>
      <c r="P2130" s="15">
        <f>_xlfn.MAXIFS(performance_data[portfolio_value],performance_data[portfolio_id],performance_data[[#This Row],[portfolio_id]],performance_data[date],performance_data[[#This Row],[starting_date]])</f>
        <v>279478.96000000002</v>
      </c>
      <c r="Q2130" s="15">
        <f>performance_data[[#This Row],[latest_value]]-performance_data[[#This Row],[starting_value]]</f>
        <v>-9257.3400000000256</v>
      </c>
      <c r="R2130" s="15">
        <f>performance_data[[#This Row],[net_inflows]]-performance_data[[#This Row],[net_outflows]]</f>
        <v>10917</v>
      </c>
      <c r="S2130" s="15" t="str">
        <f>IF(performance_data[[#This Row],[net_inflows]]&gt;AVERAGE(performance_data[net_inflows]),"High","Low")</f>
        <v>High</v>
      </c>
      <c r="T2130" s="15">
        <f>AVERAGEIF(performance_data[inflow_flag],performance_data[[#This Row],[inflow_flag]],performance_data[return_percentage])</f>
        <v>4.8467905675459724</v>
      </c>
      <c r="U2130" s="17">
        <f>IF(performance_data[[#This Row],[return_percentage]]&lt;performance_data[[#This Row],[benchmark_return]],1,0)</f>
        <v>0</v>
      </c>
      <c r="V2130" s="17">
        <f>COUNTIFS(performance_data[portfolio_id],performance_data[[#This Row],[portfolio_id]])</f>
        <v>24</v>
      </c>
      <c r="W2130" s="17">
        <f>COUNTIFS(performance_data[portfolio_id],performance_data[[#This Row],[portfolio_id]],
          performance_data[return_flag],1)</f>
        <v>13</v>
      </c>
      <c r="X2130" s="15">
        <f>performance_data[[#This Row],[underperform_flag_count]]/performance_data[[#This Row],[totalportfoliocount]]</f>
        <v>0.54166666666666663</v>
      </c>
    </row>
    <row r="2131" spans="1:24" x14ac:dyDescent="0.3">
      <c r="A2131">
        <v>4877</v>
      </c>
      <c r="B2131" s="1">
        <v>45008</v>
      </c>
      <c r="C2131">
        <v>340389.84</v>
      </c>
      <c r="D2131">
        <v>0.86</v>
      </c>
      <c r="E2131">
        <v>0.69</v>
      </c>
      <c r="F2131">
        <v>12589.93</v>
      </c>
      <c r="G2131">
        <v>5166</v>
      </c>
      <c r="H2131" t="s">
        <v>2213</v>
      </c>
      <c r="I2131" t="s">
        <v>2206</v>
      </c>
      <c r="J2131">
        <v>3</v>
      </c>
      <c r="K2131" t="s">
        <v>2222</v>
      </c>
      <c r="L2131" t="str">
        <f>IF(performance_data[[#This Row],[return_percentage]]&gt;=performance_data[[#This Row],[benchmark_return]],"Higher","Lower")</f>
        <v>Higher</v>
      </c>
      <c r="M2131" s="14">
        <f xml:space="preserve"> _xlfn.MAXIFS(performance_data[date],performance_data[portfolio_id],performance_data[[#This Row],[portfolio_id]])</f>
        <v>45549</v>
      </c>
      <c r="N2131" s="14">
        <f xml:space="preserve"> _xlfn.MINIFS(performance_data[date],performance_data[portfolio_id],performance_data[[#This Row],[portfolio_id]])</f>
        <v>44845</v>
      </c>
      <c r="O2131" s="15">
        <f>_xlfn.MAXIFS(performance_data[portfolio_value],performance_data[portfolio_id],performance_data[[#This Row],[portfolio_id]],performance_data[date],performance_data[[#This Row],[latest_date]])</f>
        <v>270221.62</v>
      </c>
      <c r="P2131" s="15">
        <f>_xlfn.MAXIFS(performance_data[portfolio_value],performance_data[portfolio_id],performance_data[[#This Row],[portfolio_id]],performance_data[date],performance_data[[#This Row],[starting_date]])</f>
        <v>279478.96000000002</v>
      </c>
      <c r="Q2131" s="15">
        <f>performance_data[[#This Row],[latest_value]]-performance_data[[#This Row],[starting_value]]</f>
        <v>-9257.3400000000256</v>
      </c>
      <c r="R2131" s="15">
        <f>performance_data[[#This Row],[net_inflows]]-performance_data[[#This Row],[net_outflows]]</f>
        <v>7423.93</v>
      </c>
      <c r="S2131" s="15" t="str">
        <f>IF(performance_data[[#This Row],[net_inflows]]&gt;AVERAGE(performance_data[net_inflows]),"High","Low")</f>
        <v>High</v>
      </c>
      <c r="T2131" s="15">
        <f>AVERAGEIF(performance_data[inflow_flag],performance_data[[#This Row],[inflow_flag]],performance_data[return_percentage])</f>
        <v>4.8467905675459724</v>
      </c>
      <c r="U2131" s="17">
        <f>IF(performance_data[[#This Row],[return_percentage]]&lt;performance_data[[#This Row],[benchmark_return]],1,0)</f>
        <v>0</v>
      </c>
      <c r="V2131" s="17">
        <f>COUNTIFS(performance_data[portfolio_id],performance_data[[#This Row],[portfolio_id]])</f>
        <v>24</v>
      </c>
      <c r="W2131" s="17">
        <f>COUNTIFS(performance_data[portfolio_id],performance_data[[#This Row],[portfolio_id]],
          performance_data[return_flag],1)</f>
        <v>13</v>
      </c>
      <c r="X2131" s="15">
        <f>performance_data[[#This Row],[underperform_flag_count]]/performance_data[[#This Row],[totalportfoliocount]]</f>
        <v>0.54166666666666663</v>
      </c>
    </row>
    <row r="2132" spans="1:24" x14ac:dyDescent="0.3">
      <c r="A2132">
        <v>4877</v>
      </c>
      <c r="B2132" s="1">
        <v>45134</v>
      </c>
      <c r="C2132">
        <v>45515.63</v>
      </c>
      <c r="D2132">
        <v>-2.57</v>
      </c>
      <c r="E2132">
        <v>-2.54</v>
      </c>
      <c r="F2132">
        <v>8772.69</v>
      </c>
      <c r="G2132">
        <v>9110.19</v>
      </c>
      <c r="H2132" t="s">
        <v>2213</v>
      </c>
      <c r="I2132" t="s">
        <v>2209</v>
      </c>
      <c r="J2132">
        <v>7</v>
      </c>
      <c r="K2132" t="s">
        <v>2210</v>
      </c>
      <c r="L2132" t="str">
        <f>IF(performance_data[[#This Row],[return_percentage]]&gt;=performance_data[[#This Row],[benchmark_return]],"Higher","Lower")</f>
        <v>Lower</v>
      </c>
      <c r="M2132" s="14">
        <f xml:space="preserve"> _xlfn.MAXIFS(performance_data[date],performance_data[portfolio_id],performance_data[[#This Row],[portfolio_id]])</f>
        <v>45549</v>
      </c>
      <c r="N2132" s="14">
        <f xml:space="preserve"> _xlfn.MINIFS(performance_data[date],performance_data[portfolio_id],performance_data[[#This Row],[portfolio_id]])</f>
        <v>44845</v>
      </c>
      <c r="O2132" s="15">
        <f>_xlfn.MAXIFS(performance_data[portfolio_value],performance_data[portfolio_id],performance_data[[#This Row],[portfolio_id]],performance_data[date],performance_data[[#This Row],[latest_date]])</f>
        <v>270221.62</v>
      </c>
      <c r="P2132" s="15">
        <f>_xlfn.MAXIFS(performance_data[portfolio_value],performance_data[portfolio_id],performance_data[[#This Row],[portfolio_id]],performance_data[date],performance_data[[#This Row],[starting_date]])</f>
        <v>279478.96000000002</v>
      </c>
      <c r="Q2132" s="15">
        <f>performance_data[[#This Row],[latest_value]]-performance_data[[#This Row],[starting_value]]</f>
        <v>-9257.3400000000256</v>
      </c>
      <c r="R2132" s="15">
        <f>performance_data[[#This Row],[net_inflows]]-performance_data[[#This Row],[net_outflows]]</f>
        <v>-337.5</v>
      </c>
      <c r="S2132" s="15" t="str">
        <f>IF(performance_data[[#This Row],[net_inflows]]&gt;AVERAGE(performance_data[net_inflows]),"High","Low")</f>
        <v>Low</v>
      </c>
      <c r="T2132" s="15">
        <f>AVERAGEIF(performance_data[inflow_flag],performance_data[[#This Row],[inflow_flag]],performance_data[return_percentage])</f>
        <v>5.0457846277021572</v>
      </c>
      <c r="U2132" s="17">
        <f>IF(performance_data[[#This Row],[return_percentage]]&lt;performance_data[[#This Row],[benchmark_return]],1,0)</f>
        <v>1</v>
      </c>
      <c r="V2132" s="17">
        <f>COUNTIFS(performance_data[portfolio_id],performance_data[[#This Row],[portfolio_id]])</f>
        <v>24</v>
      </c>
      <c r="W2132" s="17">
        <f>COUNTIFS(performance_data[portfolio_id],performance_data[[#This Row],[portfolio_id]],
          performance_data[return_flag],1)</f>
        <v>13</v>
      </c>
      <c r="X2132" s="15">
        <f>performance_data[[#This Row],[underperform_flag_count]]/performance_data[[#This Row],[totalportfoliocount]]</f>
        <v>0.54166666666666663</v>
      </c>
    </row>
    <row r="2133" spans="1:24" x14ac:dyDescent="0.3">
      <c r="A2133">
        <v>4877</v>
      </c>
      <c r="B2133" s="1">
        <v>44892</v>
      </c>
      <c r="C2133">
        <v>214855.9</v>
      </c>
      <c r="D2133">
        <v>-8.25</v>
      </c>
      <c r="E2133">
        <v>-7.21</v>
      </c>
      <c r="F2133">
        <v>6167.23</v>
      </c>
      <c r="G2133">
        <v>992.77</v>
      </c>
      <c r="H2133" t="s">
        <v>2220</v>
      </c>
      <c r="I2133" t="s">
        <v>2217</v>
      </c>
      <c r="J2133">
        <v>11</v>
      </c>
      <c r="K2133" t="s">
        <v>2219</v>
      </c>
      <c r="L2133" t="str">
        <f>IF(performance_data[[#This Row],[return_percentage]]&gt;=performance_data[[#This Row],[benchmark_return]],"Higher","Lower")</f>
        <v>Lower</v>
      </c>
      <c r="M2133" s="14">
        <f xml:space="preserve"> _xlfn.MAXIFS(performance_data[date],performance_data[portfolio_id],performance_data[[#This Row],[portfolio_id]])</f>
        <v>45549</v>
      </c>
      <c r="N2133" s="14">
        <f xml:space="preserve"> _xlfn.MINIFS(performance_data[date],performance_data[portfolio_id],performance_data[[#This Row],[portfolio_id]])</f>
        <v>44845</v>
      </c>
      <c r="O2133" s="15">
        <f>_xlfn.MAXIFS(performance_data[portfolio_value],performance_data[portfolio_id],performance_data[[#This Row],[portfolio_id]],performance_data[date],performance_data[[#This Row],[latest_date]])</f>
        <v>270221.62</v>
      </c>
      <c r="P2133" s="15">
        <f>_xlfn.MAXIFS(performance_data[portfolio_value],performance_data[portfolio_id],performance_data[[#This Row],[portfolio_id]],performance_data[date],performance_data[[#This Row],[starting_date]])</f>
        <v>279478.96000000002</v>
      </c>
      <c r="Q2133" s="15">
        <f>performance_data[[#This Row],[latest_value]]-performance_data[[#This Row],[starting_value]]</f>
        <v>-9257.3400000000256</v>
      </c>
      <c r="R2133" s="15">
        <f>performance_data[[#This Row],[net_inflows]]-performance_data[[#This Row],[net_outflows]]</f>
        <v>5174.4599999999991</v>
      </c>
      <c r="S2133" s="15" t="str">
        <f>IF(performance_data[[#This Row],[net_inflows]]&gt;AVERAGE(performance_data[net_inflows]),"High","Low")</f>
        <v>Low</v>
      </c>
      <c r="T2133" s="15">
        <f>AVERAGEIF(performance_data[inflow_flag],performance_data[[#This Row],[inflow_flag]],performance_data[return_percentage])</f>
        <v>5.0457846277021572</v>
      </c>
      <c r="U2133" s="17">
        <f>IF(performance_data[[#This Row],[return_percentage]]&lt;performance_data[[#This Row],[benchmark_return]],1,0)</f>
        <v>1</v>
      </c>
      <c r="V2133" s="17">
        <f>COUNTIFS(performance_data[portfolio_id],performance_data[[#This Row],[portfolio_id]])</f>
        <v>24</v>
      </c>
      <c r="W2133" s="17">
        <f>COUNTIFS(performance_data[portfolio_id],performance_data[[#This Row],[portfolio_id]],
          performance_data[return_flag],1)</f>
        <v>13</v>
      </c>
      <c r="X2133" s="15">
        <f>performance_data[[#This Row],[underperform_flag_count]]/performance_data[[#This Row],[totalportfoliocount]]</f>
        <v>0.54166666666666663</v>
      </c>
    </row>
    <row r="2134" spans="1:24" x14ac:dyDescent="0.3">
      <c r="A2134">
        <v>4877</v>
      </c>
      <c r="B2134" s="1">
        <v>44921</v>
      </c>
      <c r="C2134">
        <v>339264.26</v>
      </c>
      <c r="D2134">
        <v>14.41</v>
      </c>
      <c r="E2134">
        <v>11.59</v>
      </c>
      <c r="F2134">
        <v>13320.23</v>
      </c>
      <c r="G2134">
        <v>1645.54</v>
      </c>
      <c r="H2134" t="s">
        <v>2220</v>
      </c>
      <c r="I2134" t="s">
        <v>2217</v>
      </c>
      <c r="J2134">
        <v>12</v>
      </c>
      <c r="K2134" t="s">
        <v>2218</v>
      </c>
      <c r="L2134" t="str">
        <f>IF(performance_data[[#This Row],[return_percentage]]&gt;=performance_data[[#This Row],[benchmark_return]],"Higher","Lower")</f>
        <v>Higher</v>
      </c>
      <c r="M2134" s="14">
        <f xml:space="preserve"> _xlfn.MAXIFS(performance_data[date],performance_data[portfolio_id],performance_data[[#This Row],[portfolio_id]])</f>
        <v>45549</v>
      </c>
      <c r="N2134" s="14">
        <f xml:space="preserve"> _xlfn.MINIFS(performance_data[date],performance_data[portfolio_id],performance_data[[#This Row],[portfolio_id]])</f>
        <v>44845</v>
      </c>
      <c r="O2134" s="15">
        <f>_xlfn.MAXIFS(performance_data[portfolio_value],performance_data[portfolio_id],performance_data[[#This Row],[portfolio_id]],performance_data[date],performance_data[[#This Row],[latest_date]])</f>
        <v>270221.62</v>
      </c>
      <c r="P2134" s="15">
        <f>_xlfn.MAXIFS(performance_data[portfolio_value],performance_data[portfolio_id],performance_data[[#This Row],[portfolio_id]],performance_data[date],performance_data[[#This Row],[starting_date]])</f>
        <v>279478.96000000002</v>
      </c>
      <c r="Q2134" s="15">
        <f>performance_data[[#This Row],[latest_value]]-performance_data[[#This Row],[starting_value]]</f>
        <v>-9257.3400000000256</v>
      </c>
      <c r="R2134" s="15">
        <f>performance_data[[#This Row],[net_inflows]]-performance_data[[#This Row],[net_outflows]]</f>
        <v>11674.689999999999</v>
      </c>
      <c r="S2134" s="15" t="str">
        <f>IF(performance_data[[#This Row],[net_inflows]]&gt;AVERAGE(performance_data[net_inflows]),"High","Low")</f>
        <v>High</v>
      </c>
      <c r="T2134" s="15">
        <f>AVERAGEIF(performance_data[inflow_flag],performance_data[[#This Row],[inflow_flag]],performance_data[return_percentage])</f>
        <v>4.8467905675459724</v>
      </c>
      <c r="U2134" s="17">
        <f>IF(performance_data[[#This Row],[return_percentage]]&lt;performance_data[[#This Row],[benchmark_return]],1,0)</f>
        <v>0</v>
      </c>
      <c r="V2134" s="17">
        <f>COUNTIFS(performance_data[portfolio_id],performance_data[[#This Row],[portfolio_id]])</f>
        <v>24</v>
      </c>
      <c r="W2134" s="17">
        <f>COUNTIFS(performance_data[portfolio_id],performance_data[[#This Row],[portfolio_id]],
          performance_data[return_flag],1)</f>
        <v>13</v>
      </c>
      <c r="X2134" s="15">
        <f>performance_data[[#This Row],[underperform_flag_count]]/performance_data[[#This Row],[totalportfoliocount]]</f>
        <v>0.54166666666666663</v>
      </c>
    </row>
    <row r="2135" spans="1:24" x14ac:dyDescent="0.3">
      <c r="A2135">
        <v>4877</v>
      </c>
      <c r="B2135" s="1">
        <v>44884</v>
      </c>
      <c r="C2135">
        <v>379831.37</v>
      </c>
      <c r="D2135">
        <v>9.67</v>
      </c>
      <c r="E2135">
        <v>9.5500000000000007</v>
      </c>
      <c r="F2135">
        <v>8982.14</v>
      </c>
      <c r="G2135">
        <v>19492.95</v>
      </c>
      <c r="H2135" t="s">
        <v>2220</v>
      </c>
      <c r="I2135" t="s">
        <v>2217</v>
      </c>
      <c r="J2135">
        <v>11</v>
      </c>
      <c r="K2135" t="s">
        <v>2219</v>
      </c>
      <c r="L2135" t="str">
        <f>IF(performance_data[[#This Row],[return_percentage]]&gt;=performance_data[[#This Row],[benchmark_return]],"Higher","Lower")</f>
        <v>Higher</v>
      </c>
      <c r="M2135" s="14">
        <f xml:space="preserve"> _xlfn.MAXIFS(performance_data[date],performance_data[portfolio_id],performance_data[[#This Row],[portfolio_id]])</f>
        <v>45549</v>
      </c>
      <c r="N2135" s="14">
        <f xml:space="preserve"> _xlfn.MINIFS(performance_data[date],performance_data[portfolio_id],performance_data[[#This Row],[portfolio_id]])</f>
        <v>44845</v>
      </c>
      <c r="O2135" s="15">
        <f>_xlfn.MAXIFS(performance_data[portfolio_value],performance_data[portfolio_id],performance_data[[#This Row],[portfolio_id]],performance_data[date],performance_data[[#This Row],[latest_date]])</f>
        <v>270221.62</v>
      </c>
      <c r="P2135" s="15">
        <f>_xlfn.MAXIFS(performance_data[portfolio_value],performance_data[portfolio_id],performance_data[[#This Row],[portfolio_id]],performance_data[date],performance_data[[#This Row],[starting_date]])</f>
        <v>279478.96000000002</v>
      </c>
      <c r="Q2135" s="15">
        <f>performance_data[[#This Row],[latest_value]]-performance_data[[#This Row],[starting_value]]</f>
        <v>-9257.3400000000256</v>
      </c>
      <c r="R2135" s="15">
        <f>performance_data[[#This Row],[net_inflows]]-performance_data[[#This Row],[net_outflows]]</f>
        <v>-10510.810000000001</v>
      </c>
      <c r="S2135" s="15" t="str">
        <f>IF(performance_data[[#This Row],[net_inflows]]&gt;AVERAGE(performance_data[net_inflows]),"High","Low")</f>
        <v>Low</v>
      </c>
      <c r="T2135" s="15">
        <f>AVERAGEIF(performance_data[inflow_flag],performance_data[[#This Row],[inflow_flag]],performance_data[return_percentage])</f>
        <v>5.0457846277021572</v>
      </c>
      <c r="U2135" s="17">
        <f>IF(performance_data[[#This Row],[return_percentage]]&lt;performance_data[[#This Row],[benchmark_return]],1,0)</f>
        <v>0</v>
      </c>
      <c r="V2135" s="17">
        <f>COUNTIFS(performance_data[portfolio_id],performance_data[[#This Row],[portfolio_id]])</f>
        <v>24</v>
      </c>
      <c r="W2135" s="17">
        <f>COUNTIFS(performance_data[portfolio_id],performance_data[[#This Row],[portfolio_id]],
          performance_data[return_flag],1)</f>
        <v>13</v>
      </c>
      <c r="X2135" s="15">
        <f>performance_data[[#This Row],[underperform_flag_count]]/performance_data[[#This Row],[totalportfoliocount]]</f>
        <v>0.54166666666666663</v>
      </c>
    </row>
    <row r="2136" spans="1:24" x14ac:dyDescent="0.3">
      <c r="A2136">
        <v>4877</v>
      </c>
      <c r="B2136" s="1">
        <v>45268</v>
      </c>
      <c r="C2136">
        <v>311851.95</v>
      </c>
      <c r="D2136">
        <v>7.87</v>
      </c>
      <c r="E2136">
        <v>8.6999999999999993</v>
      </c>
      <c r="F2136">
        <v>3099.13</v>
      </c>
      <c r="G2136">
        <v>6321.73</v>
      </c>
      <c r="H2136" t="s">
        <v>2213</v>
      </c>
      <c r="I2136" t="s">
        <v>2217</v>
      </c>
      <c r="J2136">
        <v>12</v>
      </c>
      <c r="K2136" t="s">
        <v>2218</v>
      </c>
      <c r="L2136" t="str">
        <f>IF(performance_data[[#This Row],[return_percentage]]&gt;=performance_data[[#This Row],[benchmark_return]],"Higher","Lower")</f>
        <v>Lower</v>
      </c>
      <c r="M2136" s="14">
        <f xml:space="preserve"> _xlfn.MAXIFS(performance_data[date],performance_data[portfolio_id],performance_data[[#This Row],[portfolio_id]])</f>
        <v>45549</v>
      </c>
      <c r="N2136" s="14">
        <f xml:space="preserve"> _xlfn.MINIFS(performance_data[date],performance_data[portfolio_id],performance_data[[#This Row],[portfolio_id]])</f>
        <v>44845</v>
      </c>
      <c r="O2136" s="15">
        <f>_xlfn.MAXIFS(performance_data[portfolio_value],performance_data[portfolio_id],performance_data[[#This Row],[portfolio_id]],performance_data[date],performance_data[[#This Row],[latest_date]])</f>
        <v>270221.62</v>
      </c>
      <c r="P2136" s="15">
        <f>_xlfn.MAXIFS(performance_data[portfolio_value],performance_data[portfolio_id],performance_data[[#This Row],[portfolio_id]],performance_data[date],performance_data[[#This Row],[starting_date]])</f>
        <v>279478.96000000002</v>
      </c>
      <c r="Q2136" s="15">
        <f>performance_data[[#This Row],[latest_value]]-performance_data[[#This Row],[starting_value]]</f>
        <v>-9257.3400000000256</v>
      </c>
      <c r="R2136" s="15">
        <f>performance_data[[#This Row],[net_inflows]]-performance_data[[#This Row],[net_outflows]]</f>
        <v>-3222.5999999999995</v>
      </c>
      <c r="S2136" s="15" t="str">
        <f>IF(performance_data[[#This Row],[net_inflows]]&gt;AVERAGE(performance_data[net_inflows]),"High","Low")</f>
        <v>Low</v>
      </c>
      <c r="T2136" s="15">
        <f>AVERAGEIF(performance_data[inflow_flag],performance_data[[#This Row],[inflow_flag]],performance_data[return_percentage])</f>
        <v>5.0457846277021572</v>
      </c>
      <c r="U2136" s="17">
        <f>IF(performance_data[[#This Row],[return_percentage]]&lt;performance_data[[#This Row],[benchmark_return]],1,0)</f>
        <v>1</v>
      </c>
      <c r="V2136" s="17">
        <f>COUNTIFS(performance_data[portfolio_id],performance_data[[#This Row],[portfolio_id]])</f>
        <v>24</v>
      </c>
      <c r="W2136" s="17">
        <f>COUNTIFS(performance_data[portfolio_id],performance_data[[#This Row],[portfolio_id]],
          performance_data[return_flag],1)</f>
        <v>13</v>
      </c>
      <c r="X2136" s="15">
        <f>performance_data[[#This Row],[underperform_flag_count]]/performance_data[[#This Row],[totalportfoliocount]]</f>
        <v>0.54166666666666663</v>
      </c>
    </row>
    <row r="2137" spans="1:24" x14ac:dyDescent="0.3">
      <c r="A2137">
        <v>4877</v>
      </c>
      <c r="B2137" s="1">
        <v>45316</v>
      </c>
      <c r="C2137">
        <v>64116.28</v>
      </c>
      <c r="D2137">
        <v>8.34</v>
      </c>
      <c r="E2137">
        <v>8.98</v>
      </c>
      <c r="F2137">
        <v>14040.82</v>
      </c>
      <c r="G2137">
        <v>18752.95</v>
      </c>
      <c r="H2137" t="s">
        <v>2205</v>
      </c>
      <c r="I2137" t="s">
        <v>2206</v>
      </c>
      <c r="J2137">
        <v>1</v>
      </c>
      <c r="K2137" t="s">
        <v>2207</v>
      </c>
      <c r="L2137" t="str">
        <f>IF(performance_data[[#This Row],[return_percentage]]&gt;=performance_data[[#This Row],[benchmark_return]],"Higher","Lower")</f>
        <v>Lower</v>
      </c>
      <c r="M2137" s="14">
        <f xml:space="preserve"> _xlfn.MAXIFS(performance_data[date],performance_data[portfolio_id],performance_data[[#This Row],[portfolio_id]])</f>
        <v>45549</v>
      </c>
      <c r="N2137" s="14">
        <f xml:space="preserve"> _xlfn.MINIFS(performance_data[date],performance_data[portfolio_id],performance_data[[#This Row],[portfolio_id]])</f>
        <v>44845</v>
      </c>
      <c r="O2137" s="15">
        <f>_xlfn.MAXIFS(performance_data[portfolio_value],performance_data[portfolio_id],performance_data[[#This Row],[portfolio_id]],performance_data[date],performance_data[[#This Row],[latest_date]])</f>
        <v>270221.62</v>
      </c>
      <c r="P2137" s="15">
        <f>_xlfn.MAXIFS(performance_data[portfolio_value],performance_data[portfolio_id],performance_data[[#This Row],[portfolio_id]],performance_data[date],performance_data[[#This Row],[starting_date]])</f>
        <v>279478.96000000002</v>
      </c>
      <c r="Q2137" s="15">
        <f>performance_data[[#This Row],[latest_value]]-performance_data[[#This Row],[starting_value]]</f>
        <v>-9257.3400000000256</v>
      </c>
      <c r="R2137" s="15">
        <f>performance_data[[#This Row],[net_inflows]]-performance_data[[#This Row],[net_outflows]]</f>
        <v>-4712.130000000001</v>
      </c>
      <c r="S2137" s="15" t="str">
        <f>IF(performance_data[[#This Row],[net_inflows]]&gt;AVERAGE(performance_data[net_inflows]),"High","Low")</f>
        <v>High</v>
      </c>
      <c r="T2137" s="15">
        <f>AVERAGEIF(performance_data[inflow_flag],performance_data[[#This Row],[inflow_flag]],performance_data[return_percentage])</f>
        <v>4.8467905675459724</v>
      </c>
      <c r="U2137" s="17">
        <f>IF(performance_data[[#This Row],[return_percentage]]&lt;performance_data[[#This Row],[benchmark_return]],1,0)</f>
        <v>1</v>
      </c>
      <c r="V2137" s="17">
        <f>COUNTIFS(performance_data[portfolio_id],performance_data[[#This Row],[portfolio_id]])</f>
        <v>24</v>
      </c>
      <c r="W2137" s="17">
        <f>COUNTIFS(performance_data[portfolio_id],performance_data[[#This Row],[portfolio_id]],
          performance_data[return_flag],1)</f>
        <v>13</v>
      </c>
      <c r="X2137" s="15">
        <f>performance_data[[#This Row],[underperform_flag_count]]/performance_data[[#This Row],[totalportfoliocount]]</f>
        <v>0.54166666666666663</v>
      </c>
    </row>
    <row r="2138" spans="1:24" x14ac:dyDescent="0.3">
      <c r="A2138">
        <v>4877</v>
      </c>
      <c r="B2138" s="1">
        <v>44891</v>
      </c>
      <c r="C2138">
        <v>489735.79</v>
      </c>
      <c r="D2138">
        <v>13.31</v>
      </c>
      <c r="E2138">
        <v>15.71</v>
      </c>
      <c r="F2138">
        <v>9423.09</v>
      </c>
      <c r="G2138">
        <v>17044.919999999998</v>
      </c>
      <c r="H2138" t="s">
        <v>2220</v>
      </c>
      <c r="I2138" t="s">
        <v>2217</v>
      </c>
      <c r="J2138">
        <v>11</v>
      </c>
      <c r="K2138" t="s">
        <v>2219</v>
      </c>
      <c r="L2138" t="str">
        <f>IF(performance_data[[#This Row],[return_percentage]]&gt;=performance_data[[#This Row],[benchmark_return]],"Higher","Lower")</f>
        <v>Lower</v>
      </c>
      <c r="M2138" s="14">
        <f xml:space="preserve"> _xlfn.MAXIFS(performance_data[date],performance_data[portfolio_id],performance_data[[#This Row],[portfolio_id]])</f>
        <v>45549</v>
      </c>
      <c r="N2138" s="14">
        <f xml:space="preserve"> _xlfn.MINIFS(performance_data[date],performance_data[portfolio_id],performance_data[[#This Row],[portfolio_id]])</f>
        <v>44845</v>
      </c>
      <c r="O2138" s="15">
        <f>_xlfn.MAXIFS(performance_data[portfolio_value],performance_data[portfolio_id],performance_data[[#This Row],[portfolio_id]],performance_data[date],performance_data[[#This Row],[latest_date]])</f>
        <v>270221.62</v>
      </c>
      <c r="P2138" s="15">
        <f>_xlfn.MAXIFS(performance_data[portfolio_value],performance_data[portfolio_id],performance_data[[#This Row],[portfolio_id]],performance_data[date],performance_data[[#This Row],[starting_date]])</f>
        <v>279478.96000000002</v>
      </c>
      <c r="Q2138" s="15">
        <f>performance_data[[#This Row],[latest_value]]-performance_data[[#This Row],[starting_value]]</f>
        <v>-9257.3400000000256</v>
      </c>
      <c r="R2138" s="15">
        <f>performance_data[[#This Row],[net_inflows]]-performance_data[[#This Row],[net_outflows]]</f>
        <v>-7621.8299999999981</v>
      </c>
      <c r="S2138" s="15" t="str">
        <f>IF(performance_data[[#This Row],[net_inflows]]&gt;AVERAGE(performance_data[net_inflows]),"High","Low")</f>
        <v>Low</v>
      </c>
      <c r="T2138" s="15">
        <f>AVERAGEIF(performance_data[inflow_flag],performance_data[[#This Row],[inflow_flag]],performance_data[return_percentage])</f>
        <v>5.0457846277021572</v>
      </c>
      <c r="U2138" s="17">
        <f>IF(performance_data[[#This Row],[return_percentage]]&lt;performance_data[[#This Row],[benchmark_return]],1,0)</f>
        <v>1</v>
      </c>
      <c r="V2138" s="17">
        <f>COUNTIFS(performance_data[portfolio_id],performance_data[[#This Row],[portfolio_id]])</f>
        <v>24</v>
      </c>
      <c r="W2138" s="17">
        <f>COUNTIFS(performance_data[portfolio_id],performance_data[[#This Row],[portfolio_id]],
          performance_data[return_flag],1)</f>
        <v>13</v>
      </c>
      <c r="X2138" s="15">
        <f>performance_data[[#This Row],[underperform_flag_count]]/performance_data[[#This Row],[totalportfoliocount]]</f>
        <v>0.54166666666666663</v>
      </c>
    </row>
    <row r="2139" spans="1:24" x14ac:dyDescent="0.3">
      <c r="A2139">
        <v>4877</v>
      </c>
      <c r="B2139" s="1">
        <v>45231</v>
      </c>
      <c r="C2139">
        <v>67973.279999999999</v>
      </c>
      <c r="D2139">
        <v>-0.9</v>
      </c>
      <c r="E2139">
        <v>-0.96</v>
      </c>
      <c r="F2139">
        <v>2031.5</v>
      </c>
      <c r="G2139">
        <v>560.33000000000004</v>
      </c>
      <c r="H2139" t="s">
        <v>2213</v>
      </c>
      <c r="I2139" t="s">
        <v>2217</v>
      </c>
      <c r="J2139">
        <v>11</v>
      </c>
      <c r="K2139" t="s">
        <v>2219</v>
      </c>
      <c r="L2139" t="str">
        <f>IF(performance_data[[#This Row],[return_percentage]]&gt;=performance_data[[#This Row],[benchmark_return]],"Higher","Lower")</f>
        <v>Higher</v>
      </c>
      <c r="M2139" s="14">
        <f xml:space="preserve"> _xlfn.MAXIFS(performance_data[date],performance_data[portfolio_id],performance_data[[#This Row],[portfolio_id]])</f>
        <v>45549</v>
      </c>
      <c r="N2139" s="14">
        <f xml:space="preserve"> _xlfn.MINIFS(performance_data[date],performance_data[portfolio_id],performance_data[[#This Row],[portfolio_id]])</f>
        <v>44845</v>
      </c>
      <c r="O2139" s="15">
        <f>_xlfn.MAXIFS(performance_data[portfolio_value],performance_data[portfolio_id],performance_data[[#This Row],[portfolio_id]],performance_data[date],performance_data[[#This Row],[latest_date]])</f>
        <v>270221.62</v>
      </c>
      <c r="P2139" s="15">
        <f>_xlfn.MAXIFS(performance_data[portfolio_value],performance_data[portfolio_id],performance_data[[#This Row],[portfolio_id]],performance_data[date],performance_data[[#This Row],[starting_date]])</f>
        <v>279478.96000000002</v>
      </c>
      <c r="Q2139" s="15">
        <f>performance_data[[#This Row],[latest_value]]-performance_data[[#This Row],[starting_value]]</f>
        <v>-9257.3400000000256</v>
      </c>
      <c r="R2139" s="15">
        <f>performance_data[[#This Row],[net_inflows]]-performance_data[[#This Row],[net_outflows]]</f>
        <v>1471.17</v>
      </c>
      <c r="S2139" s="15" t="str">
        <f>IF(performance_data[[#This Row],[net_inflows]]&gt;AVERAGE(performance_data[net_inflows]),"High","Low")</f>
        <v>Low</v>
      </c>
      <c r="T2139" s="15">
        <f>AVERAGEIF(performance_data[inflow_flag],performance_data[[#This Row],[inflow_flag]],performance_data[return_percentage])</f>
        <v>5.0457846277021572</v>
      </c>
      <c r="U2139" s="17">
        <f>IF(performance_data[[#This Row],[return_percentage]]&lt;performance_data[[#This Row],[benchmark_return]],1,0)</f>
        <v>0</v>
      </c>
      <c r="V2139" s="17">
        <f>COUNTIFS(performance_data[portfolio_id],performance_data[[#This Row],[portfolio_id]])</f>
        <v>24</v>
      </c>
      <c r="W2139" s="17">
        <f>COUNTIFS(performance_data[portfolio_id],performance_data[[#This Row],[portfolio_id]],
          performance_data[return_flag],1)</f>
        <v>13</v>
      </c>
      <c r="X2139" s="15">
        <f>performance_data[[#This Row],[underperform_flag_count]]/performance_data[[#This Row],[totalportfoliocount]]</f>
        <v>0.54166666666666663</v>
      </c>
    </row>
    <row r="2140" spans="1:24" x14ac:dyDescent="0.3">
      <c r="A2140">
        <v>4877</v>
      </c>
      <c r="B2140" s="1">
        <v>45177</v>
      </c>
      <c r="C2140">
        <v>158223.04000000001</v>
      </c>
      <c r="D2140">
        <v>15.18</v>
      </c>
      <c r="E2140">
        <v>14.68</v>
      </c>
      <c r="F2140">
        <v>17408.38</v>
      </c>
      <c r="G2140">
        <v>11628.78</v>
      </c>
      <c r="H2140" t="s">
        <v>2213</v>
      </c>
      <c r="I2140" t="s">
        <v>2209</v>
      </c>
      <c r="J2140">
        <v>9</v>
      </c>
      <c r="K2140" t="s">
        <v>2221</v>
      </c>
      <c r="L2140" t="str">
        <f>IF(performance_data[[#This Row],[return_percentage]]&gt;=performance_data[[#This Row],[benchmark_return]],"Higher","Lower")</f>
        <v>Higher</v>
      </c>
      <c r="M2140" s="14">
        <f xml:space="preserve"> _xlfn.MAXIFS(performance_data[date],performance_data[portfolio_id],performance_data[[#This Row],[portfolio_id]])</f>
        <v>45549</v>
      </c>
      <c r="N2140" s="14">
        <f xml:space="preserve"> _xlfn.MINIFS(performance_data[date],performance_data[portfolio_id],performance_data[[#This Row],[portfolio_id]])</f>
        <v>44845</v>
      </c>
      <c r="O2140" s="15">
        <f>_xlfn.MAXIFS(performance_data[portfolio_value],performance_data[portfolio_id],performance_data[[#This Row],[portfolio_id]],performance_data[date],performance_data[[#This Row],[latest_date]])</f>
        <v>270221.62</v>
      </c>
      <c r="P2140" s="15">
        <f>_xlfn.MAXIFS(performance_data[portfolio_value],performance_data[portfolio_id],performance_data[[#This Row],[portfolio_id]],performance_data[date],performance_data[[#This Row],[starting_date]])</f>
        <v>279478.96000000002</v>
      </c>
      <c r="Q2140" s="15">
        <f>performance_data[[#This Row],[latest_value]]-performance_data[[#This Row],[starting_value]]</f>
        <v>-9257.3400000000256</v>
      </c>
      <c r="R2140" s="15">
        <f>performance_data[[#This Row],[net_inflows]]-performance_data[[#This Row],[net_outflows]]</f>
        <v>5779.6</v>
      </c>
      <c r="S2140" s="15" t="str">
        <f>IF(performance_data[[#This Row],[net_inflows]]&gt;AVERAGE(performance_data[net_inflows]),"High","Low")</f>
        <v>High</v>
      </c>
      <c r="T2140" s="15">
        <f>AVERAGEIF(performance_data[inflow_flag],performance_data[[#This Row],[inflow_flag]],performance_data[return_percentage])</f>
        <v>4.8467905675459724</v>
      </c>
      <c r="U2140" s="17">
        <f>IF(performance_data[[#This Row],[return_percentage]]&lt;performance_data[[#This Row],[benchmark_return]],1,0)</f>
        <v>0</v>
      </c>
      <c r="V2140" s="17">
        <f>COUNTIFS(performance_data[portfolio_id],performance_data[[#This Row],[portfolio_id]])</f>
        <v>24</v>
      </c>
      <c r="W2140" s="17">
        <f>COUNTIFS(performance_data[portfolio_id],performance_data[[#This Row],[portfolio_id]],
          performance_data[return_flag],1)</f>
        <v>13</v>
      </c>
      <c r="X2140" s="15">
        <f>performance_data[[#This Row],[underperform_flag_count]]/performance_data[[#This Row],[totalportfoliocount]]</f>
        <v>0.54166666666666663</v>
      </c>
    </row>
    <row r="2141" spans="1:24" x14ac:dyDescent="0.3">
      <c r="A2141">
        <v>4877</v>
      </c>
      <c r="B2141" s="1">
        <v>44940</v>
      </c>
      <c r="C2141">
        <v>293335.07</v>
      </c>
      <c r="D2141">
        <v>-9.2200000000000006</v>
      </c>
      <c r="E2141">
        <v>-10.84</v>
      </c>
      <c r="F2141">
        <v>9391.67</v>
      </c>
      <c r="G2141">
        <v>575.04</v>
      </c>
      <c r="H2141" t="s">
        <v>2213</v>
      </c>
      <c r="I2141" t="s">
        <v>2206</v>
      </c>
      <c r="J2141">
        <v>1</v>
      </c>
      <c r="K2141" t="s">
        <v>2207</v>
      </c>
      <c r="L2141" t="str">
        <f>IF(performance_data[[#This Row],[return_percentage]]&gt;=performance_data[[#This Row],[benchmark_return]],"Higher","Lower")</f>
        <v>Higher</v>
      </c>
      <c r="M2141" s="14">
        <f xml:space="preserve"> _xlfn.MAXIFS(performance_data[date],performance_data[portfolio_id],performance_data[[#This Row],[portfolio_id]])</f>
        <v>45549</v>
      </c>
      <c r="N2141" s="14">
        <f xml:space="preserve"> _xlfn.MINIFS(performance_data[date],performance_data[portfolio_id],performance_data[[#This Row],[portfolio_id]])</f>
        <v>44845</v>
      </c>
      <c r="O2141" s="15">
        <f>_xlfn.MAXIFS(performance_data[portfolio_value],performance_data[portfolio_id],performance_data[[#This Row],[portfolio_id]],performance_data[date],performance_data[[#This Row],[latest_date]])</f>
        <v>270221.62</v>
      </c>
      <c r="P2141" s="15">
        <f>_xlfn.MAXIFS(performance_data[portfolio_value],performance_data[portfolio_id],performance_data[[#This Row],[portfolio_id]],performance_data[date],performance_data[[#This Row],[starting_date]])</f>
        <v>279478.96000000002</v>
      </c>
      <c r="Q2141" s="15">
        <f>performance_data[[#This Row],[latest_value]]-performance_data[[#This Row],[starting_value]]</f>
        <v>-9257.3400000000256</v>
      </c>
      <c r="R2141" s="15">
        <f>performance_data[[#This Row],[net_inflows]]-performance_data[[#This Row],[net_outflows]]</f>
        <v>8816.630000000001</v>
      </c>
      <c r="S2141" s="15" t="str">
        <f>IF(performance_data[[#This Row],[net_inflows]]&gt;AVERAGE(performance_data[net_inflows]),"High","Low")</f>
        <v>Low</v>
      </c>
      <c r="T2141" s="15">
        <f>AVERAGEIF(performance_data[inflow_flag],performance_data[[#This Row],[inflow_flag]],performance_data[return_percentage])</f>
        <v>5.0457846277021572</v>
      </c>
      <c r="U2141" s="17">
        <f>IF(performance_data[[#This Row],[return_percentage]]&lt;performance_data[[#This Row],[benchmark_return]],1,0)</f>
        <v>0</v>
      </c>
      <c r="V2141" s="17">
        <f>COUNTIFS(performance_data[portfolio_id],performance_data[[#This Row],[portfolio_id]])</f>
        <v>24</v>
      </c>
      <c r="W2141" s="17">
        <f>COUNTIFS(performance_data[portfolio_id],performance_data[[#This Row],[portfolio_id]],
          performance_data[return_flag],1)</f>
        <v>13</v>
      </c>
      <c r="X2141" s="15">
        <f>performance_data[[#This Row],[underperform_flag_count]]/performance_data[[#This Row],[totalportfoliocount]]</f>
        <v>0.54166666666666663</v>
      </c>
    </row>
    <row r="2142" spans="1:24" x14ac:dyDescent="0.3">
      <c r="A2142">
        <v>4877</v>
      </c>
      <c r="B2142" s="1">
        <v>45403</v>
      </c>
      <c r="C2142">
        <v>34065.879999999997</v>
      </c>
      <c r="D2142">
        <v>-6.96</v>
      </c>
      <c r="E2142">
        <v>-6.79</v>
      </c>
      <c r="F2142">
        <v>16446.3</v>
      </c>
      <c r="G2142">
        <v>2350.09</v>
      </c>
      <c r="H2142" t="s">
        <v>2205</v>
      </c>
      <c r="I2142" t="s">
        <v>2211</v>
      </c>
      <c r="J2142">
        <v>4</v>
      </c>
      <c r="K2142" t="s">
        <v>2216</v>
      </c>
      <c r="L2142" t="str">
        <f>IF(performance_data[[#This Row],[return_percentage]]&gt;=performance_data[[#This Row],[benchmark_return]],"Higher","Lower")</f>
        <v>Lower</v>
      </c>
      <c r="M2142" s="14">
        <f xml:space="preserve"> _xlfn.MAXIFS(performance_data[date],performance_data[portfolio_id],performance_data[[#This Row],[portfolio_id]])</f>
        <v>45549</v>
      </c>
      <c r="N2142" s="14">
        <f xml:space="preserve"> _xlfn.MINIFS(performance_data[date],performance_data[portfolio_id],performance_data[[#This Row],[portfolio_id]])</f>
        <v>44845</v>
      </c>
      <c r="O2142" s="15">
        <f>_xlfn.MAXIFS(performance_data[portfolio_value],performance_data[portfolio_id],performance_data[[#This Row],[portfolio_id]],performance_data[date],performance_data[[#This Row],[latest_date]])</f>
        <v>270221.62</v>
      </c>
      <c r="P2142" s="15">
        <f>_xlfn.MAXIFS(performance_data[portfolio_value],performance_data[portfolio_id],performance_data[[#This Row],[portfolio_id]],performance_data[date],performance_data[[#This Row],[starting_date]])</f>
        <v>279478.96000000002</v>
      </c>
      <c r="Q2142" s="15">
        <f>performance_data[[#This Row],[latest_value]]-performance_data[[#This Row],[starting_value]]</f>
        <v>-9257.3400000000256</v>
      </c>
      <c r="R2142" s="15">
        <f>performance_data[[#This Row],[net_inflows]]-performance_data[[#This Row],[net_outflows]]</f>
        <v>14096.21</v>
      </c>
      <c r="S2142" s="15" t="str">
        <f>IF(performance_data[[#This Row],[net_inflows]]&gt;AVERAGE(performance_data[net_inflows]),"High","Low")</f>
        <v>High</v>
      </c>
      <c r="T2142" s="15">
        <f>AVERAGEIF(performance_data[inflow_flag],performance_data[[#This Row],[inflow_flag]],performance_data[return_percentage])</f>
        <v>4.8467905675459724</v>
      </c>
      <c r="U2142" s="17">
        <f>IF(performance_data[[#This Row],[return_percentage]]&lt;performance_data[[#This Row],[benchmark_return]],1,0)</f>
        <v>1</v>
      </c>
      <c r="V2142" s="17">
        <f>COUNTIFS(performance_data[portfolio_id],performance_data[[#This Row],[portfolio_id]])</f>
        <v>24</v>
      </c>
      <c r="W2142" s="17">
        <f>COUNTIFS(performance_data[portfolio_id],performance_data[[#This Row],[portfolio_id]],
          performance_data[return_flag],1)</f>
        <v>13</v>
      </c>
      <c r="X2142" s="15">
        <f>performance_data[[#This Row],[underperform_flag_count]]/performance_data[[#This Row],[totalportfoliocount]]</f>
        <v>0.54166666666666663</v>
      </c>
    </row>
    <row r="2143" spans="1:24" x14ac:dyDescent="0.3">
      <c r="A2143">
        <v>4877</v>
      </c>
      <c r="B2143" s="1">
        <v>45123</v>
      </c>
      <c r="C2143">
        <v>469832.12</v>
      </c>
      <c r="D2143">
        <v>16.100000000000001</v>
      </c>
      <c r="E2143">
        <v>18.48</v>
      </c>
      <c r="F2143">
        <v>5148.08</v>
      </c>
      <c r="G2143">
        <v>12848.57</v>
      </c>
      <c r="H2143" t="s">
        <v>2213</v>
      </c>
      <c r="I2143" t="s">
        <v>2209</v>
      </c>
      <c r="J2143">
        <v>7</v>
      </c>
      <c r="K2143" t="s">
        <v>2210</v>
      </c>
      <c r="L2143" t="str">
        <f>IF(performance_data[[#This Row],[return_percentage]]&gt;=performance_data[[#This Row],[benchmark_return]],"Higher","Lower")</f>
        <v>Lower</v>
      </c>
      <c r="M2143" s="14">
        <f xml:space="preserve"> _xlfn.MAXIFS(performance_data[date],performance_data[portfolio_id],performance_data[[#This Row],[portfolio_id]])</f>
        <v>45549</v>
      </c>
      <c r="N2143" s="14">
        <f xml:space="preserve"> _xlfn.MINIFS(performance_data[date],performance_data[portfolio_id],performance_data[[#This Row],[portfolio_id]])</f>
        <v>44845</v>
      </c>
      <c r="O2143" s="15">
        <f>_xlfn.MAXIFS(performance_data[portfolio_value],performance_data[portfolio_id],performance_data[[#This Row],[portfolio_id]],performance_data[date],performance_data[[#This Row],[latest_date]])</f>
        <v>270221.62</v>
      </c>
      <c r="P2143" s="15">
        <f>_xlfn.MAXIFS(performance_data[portfolio_value],performance_data[portfolio_id],performance_data[[#This Row],[portfolio_id]],performance_data[date],performance_data[[#This Row],[starting_date]])</f>
        <v>279478.96000000002</v>
      </c>
      <c r="Q2143" s="15">
        <f>performance_data[[#This Row],[latest_value]]-performance_data[[#This Row],[starting_value]]</f>
        <v>-9257.3400000000256</v>
      </c>
      <c r="R2143" s="15">
        <f>performance_data[[#This Row],[net_inflows]]-performance_data[[#This Row],[net_outflows]]</f>
        <v>-7700.49</v>
      </c>
      <c r="S2143" s="15" t="str">
        <f>IF(performance_data[[#This Row],[net_inflows]]&gt;AVERAGE(performance_data[net_inflows]),"High","Low")</f>
        <v>Low</v>
      </c>
      <c r="T2143" s="15">
        <f>AVERAGEIF(performance_data[inflow_flag],performance_data[[#This Row],[inflow_flag]],performance_data[return_percentage])</f>
        <v>5.0457846277021572</v>
      </c>
      <c r="U2143" s="17">
        <f>IF(performance_data[[#This Row],[return_percentage]]&lt;performance_data[[#This Row],[benchmark_return]],1,0)</f>
        <v>1</v>
      </c>
      <c r="V2143" s="17">
        <f>COUNTIFS(performance_data[portfolio_id],performance_data[[#This Row],[portfolio_id]])</f>
        <v>24</v>
      </c>
      <c r="W2143" s="17">
        <f>COUNTIFS(performance_data[portfolio_id],performance_data[[#This Row],[portfolio_id]],
          performance_data[return_flag],1)</f>
        <v>13</v>
      </c>
      <c r="X2143" s="15">
        <f>performance_data[[#This Row],[underperform_flag_count]]/performance_data[[#This Row],[totalportfoliocount]]</f>
        <v>0.54166666666666663</v>
      </c>
    </row>
    <row r="2144" spans="1:24" x14ac:dyDescent="0.3">
      <c r="A2144">
        <v>4919</v>
      </c>
      <c r="B2144" s="1">
        <v>45174</v>
      </c>
      <c r="C2144">
        <v>277906.05</v>
      </c>
      <c r="D2144">
        <v>16.37</v>
      </c>
      <c r="E2144">
        <v>15.79</v>
      </c>
      <c r="F2144">
        <v>6819.79</v>
      </c>
      <c r="G2144">
        <v>682.76</v>
      </c>
      <c r="H2144" t="s">
        <v>2213</v>
      </c>
      <c r="I2144" t="s">
        <v>2209</v>
      </c>
      <c r="J2144">
        <v>9</v>
      </c>
      <c r="K2144" t="s">
        <v>2221</v>
      </c>
      <c r="L2144" t="str">
        <f>IF(performance_data[[#This Row],[return_percentage]]&gt;=performance_data[[#This Row],[benchmark_return]],"Higher","Lower")</f>
        <v>Higher</v>
      </c>
      <c r="M2144" s="14">
        <f xml:space="preserve"> _xlfn.MAXIFS(performance_data[date],performance_data[portfolio_id],performance_data[[#This Row],[portfolio_id]])</f>
        <v>45549</v>
      </c>
      <c r="N2144" s="14">
        <f xml:space="preserve"> _xlfn.MINIFS(performance_data[date],performance_data[portfolio_id],performance_data[[#This Row],[portfolio_id]])</f>
        <v>44843</v>
      </c>
      <c r="O2144" s="15">
        <f>_xlfn.MAXIFS(performance_data[portfolio_value],performance_data[portfolio_id],performance_data[[#This Row],[portfolio_id]],performance_data[date],performance_data[[#This Row],[latest_date]])</f>
        <v>385714.24</v>
      </c>
      <c r="P2144" s="15">
        <f>_xlfn.MAXIFS(performance_data[portfolio_value],performance_data[portfolio_id],performance_data[[#This Row],[portfolio_id]],performance_data[date],performance_data[[#This Row],[starting_date]])</f>
        <v>59331.76</v>
      </c>
      <c r="Q2144" s="15">
        <f>performance_data[[#This Row],[latest_value]]-performance_data[[#This Row],[starting_value]]</f>
        <v>326382.48</v>
      </c>
      <c r="R2144" s="15">
        <f>performance_data[[#This Row],[net_inflows]]-performance_data[[#This Row],[net_outflows]]</f>
        <v>6137.03</v>
      </c>
      <c r="S2144" s="15" t="str">
        <f>IF(performance_data[[#This Row],[net_inflows]]&gt;AVERAGE(performance_data[net_inflows]),"High","Low")</f>
        <v>Low</v>
      </c>
      <c r="T2144" s="15">
        <f>AVERAGEIF(performance_data[inflow_flag],performance_data[[#This Row],[inflow_flag]],performance_data[return_percentage])</f>
        <v>5.0457846277021572</v>
      </c>
      <c r="U2144" s="17">
        <f>IF(performance_data[[#This Row],[return_percentage]]&lt;performance_data[[#This Row],[benchmark_return]],1,0)</f>
        <v>0</v>
      </c>
      <c r="V2144" s="17">
        <f>COUNTIFS(performance_data[portfolio_id],performance_data[[#This Row],[portfolio_id]])</f>
        <v>22</v>
      </c>
      <c r="W2144" s="17">
        <f>COUNTIFS(performance_data[portfolio_id],performance_data[[#This Row],[portfolio_id]],
          performance_data[return_flag],1)</f>
        <v>10</v>
      </c>
      <c r="X2144" s="15">
        <f>performance_data[[#This Row],[underperform_flag_count]]/performance_data[[#This Row],[totalportfoliocount]]</f>
        <v>0.45454545454545453</v>
      </c>
    </row>
    <row r="2145" spans="1:24" x14ac:dyDescent="0.3">
      <c r="A2145">
        <v>4919</v>
      </c>
      <c r="B2145" s="1">
        <v>45283</v>
      </c>
      <c r="C2145">
        <v>201957.61</v>
      </c>
      <c r="D2145">
        <v>13.85</v>
      </c>
      <c r="E2145">
        <v>14.34</v>
      </c>
      <c r="F2145">
        <v>8819.6299999999992</v>
      </c>
      <c r="G2145">
        <v>19381.62</v>
      </c>
      <c r="H2145" t="s">
        <v>2213</v>
      </c>
      <c r="I2145" t="s">
        <v>2217</v>
      </c>
      <c r="J2145">
        <v>12</v>
      </c>
      <c r="K2145" t="s">
        <v>2218</v>
      </c>
      <c r="L2145" t="str">
        <f>IF(performance_data[[#This Row],[return_percentage]]&gt;=performance_data[[#This Row],[benchmark_return]],"Higher","Lower")</f>
        <v>Lower</v>
      </c>
      <c r="M2145" s="14">
        <f xml:space="preserve"> _xlfn.MAXIFS(performance_data[date],performance_data[portfolio_id],performance_data[[#This Row],[portfolio_id]])</f>
        <v>45549</v>
      </c>
      <c r="N2145" s="14">
        <f xml:space="preserve"> _xlfn.MINIFS(performance_data[date],performance_data[portfolio_id],performance_data[[#This Row],[portfolio_id]])</f>
        <v>44843</v>
      </c>
      <c r="O2145" s="15">
        <f>_xlfn.MAXIFS(performance_data[portfolio_value],performance_data[portfolio_id],performance_data[[#This Row],[portfolio_id]],performance_data[date],performance_data[[#This Row],[latest_date]])</f>
        <v>385714.24</v>
      </c>
      <c r="P2145" s="15">
        <f>_xlfn.MAXIFS(performance_data[portfolio_value],performance_data[portfolio_id],performance_data[[#This Row],[portfolio_id]],performance_data[date],performance_data[[#This Row],[starting_date]])</f>
        <v>59331.76</v>
      </c>
      <c r="Q2145" s="15">
        <f>performance_data[[#This Row],[latest_value]]-performance_data[[#This Row],[starting_value]]</f>
        <v>326382.48</v>
      </c>
      <c r="R2145" s="15">
        <f>performance_data[[#This Row],[net_inflows]]-performance_data[[#This Row],[net_outflows]]</f>
        <v>-10561.99</v>
      </c>
      <c r="S2145" s="15" t="str">
        <f>IF(performance_data[[#This Row],[net_inflows]]&gt;AVERAGE(performance_data[net_inflows]),"High","Low")</f>
        <v>Low</v>
      </c>
      <c r="T2145" s="15">
        <f>AVERAGEIF(performance_data[inflow_flag],performance_data[[#This Row],[inflow_flag]],performance_data[return_percentage])</f>
        <v>5.0457846277021572</v>
      </c>
      <c r="U2145" s="17">
        <f>IF(performance_data[[#This Row],[return_percentage]]&lt;performance_data[[#This Row],[benchmark_return]],1,0)</f>
        <v>1</v>
      </c>
      <c r="V2145" s="17">
        <f>COUNTIFS(performance_data[portfolio_id],performance_data[[#This Row],[portfolio_id]])</f>
        <v>22</v>
      </c>
      <c r="W2145" s="17">
        <f>COUNTIFS(performance_data[portfolio_id],performance_data[[#This Row],[portfolio_id]],
          performance_data[return_flag],1)</f>
        <v>10</v>
      </c>
      <c r="X2145" s="15">
        <f>performance_data[[#This Row],[underperform_flag_count]]/performance_data[[#This Row],[totalportfoliocount]]</f>
        <v>0.45454545454545453</v>
      </c>
    </row>
    <row r="2146" spans="1:24" x14ac:dyDescent="0.3">
      <c r="A2146">
        <v>4919</v>
      </c>
      <c r="B2146" s="1">
        <v>45011</v>
      </c>
      <c r="C2146">
        <v>362757.43</v>
      </c>
      <c r="D2146">
        <v>0.83</v>
      </c>
      <c r="E2146">
        <v>0.99</v>
      </c>
      <c r="F2146">
        <v>14719.14</v>
      </c>
      <c r="G2146">
        <v>1541.56</v>
      </c>
      <c r="H2146" t="s">
        <v>2213</v>
      </c>
      <c r="I2146" t="s">
        <v>2206</v>
      </c>
      <c r="J2146">
        <v>3</v>
      </c>
      <c r="K2146" t="s">
        <v>2222</v>
      </c>
      <c r="L2146" t="str">
        <f>IF(performance_data[[#This Row],[return_percentage]]&gt;=performance_data[[#This Row],[benchmark_return]],"Higher","Lower")</f>
        <v>Lower</v>
      </c>
      <c r="M2146" s="14">
        <f xml:space="preserve"> _xlfn.MAXIFS(performance_data[date],performance_data[portfolio_id],performance_data[[#This Row],[portfolio_id]])</f>
        <v>45549</v>
      </c>
      <c r="N2146" s="14">
        <f xml:space="preserve"> _xlfn.MINIFS(performance_data[date],performance_data[portfolio_id],performance_data[[#This Row],[portfolio_id]])</f>
        <v>44843</v>
      </c>
      <c r="O2146" s="15">
        <f>_xlfn.MAXIFS(performance_data[portfolio_value],performance_data[portfolio_id],performance_data[[#This Row],[portfolio_id]],performance_data[date],performance_data[[#This Row],[latest_date]])</f>
        <v>385714.24</v>
      </c>
      <c r="P2146" s="15">
        <f>_xlfn.MAXIFS(performance_data[portfolio_value],performance_data[portfolio_id],performance_data[[#This Row],[portfolio_id]],performance_data[date],performance_data[[#This Row],[starting_date]])</f>
        <v>59331.76</v>
      </c>
      <c r="Q2146" s="15">
        <f>performance_data[[#This Row],[latest_value]]-performance_data[[#This Row],[starting_value]]</f>
        <v>326382.48</v>
      </c>
      <c r="R2146" s="15">
        <f>performance_data[[#This Row],[net_inflows]]-performance_data[[#This Row],[net_outflows]]</f>
        <v>13177.58</v>
      </c>
      <c r="S2146" s="15" t="str">
        <f>IF(performance_data[[#This Row],[net_inflows]]&gt;AVERAGE(performance_data[net_inflows]),"High","Low")</f>
        <v>High</v>
      </c>
      <c r="T2146" s="15">
        <f>AVERAGEIF(performance_data[inflow_flag],performance_data[[#This Row],[inflow_flag]],performance_data[return_percentage])</f>
        <v>4.8467905675459724</v>
      </c>
      <c r="U2146" s="17">
        <f>IF(performance_data[[#This Row],[return_percentage]]&lt;performance_data[[#This Row],[benchmark_return]],1,0)</f>
        <v>1</v>
      </c>
      <c r="V2146" s="17">
        <f>COUNTIFS(performance_data[portfolio_id],performance_data[[#This Row],[portfolio_id]])</f>
        <v>22</v>
      </c>
      <c r="W2146" s="17">
        <f>COUNTIFS(performance_data[portfolio_id],performance_data[[#This Row],[portfolio_id]],
          performance_data[return_flag],1)</f>
        <v>10</v>
      </c>
      <c r="X2146" s="15">
        <f>performance_data[[#This Row],[underperform_flag_count]]/performance_data[[#This Row],[totalportfoliocount]]</f>
        <v>0.45454545454545453</v>
      </c>
    </row>
    <row r="2147" spans="1:24" x14ac:dyDescent="0.3">
      <c r="A2147">
        <v>4919</v>
      </c>
      <c r="B2147" s="1">
        <v>45241</v>
      </c>
      <c r="C2147">
        <v>435107.65</v>
      </c>
      <c r="D2147">
        <v>1.73</v>
      </c>
      <c r="E2147">
        <v>1.77</v>
      </c>
      <c r="F2147">
        <v>1263.29</v>
      </c>
      <c r="G2147">
        <v>3045.63</v>
      </c>
      <c r="H2147" t="s">
        <v>2213</v>
      </c>
      <c r="I2147" t="s">
        <v>2217</v>
      </c>
      <c r="J2147">
        <v>11</v>
      </c>
      <c r="K2147" t="s">
        <v>2219</v>
      </c>
      <c r="L2147" t="str">
        <f>IF(performance_data[[#This Row],[return_percentage]]&gt;=performance_data[[#This Row],[benchmark_return]],"Higher","Lower")</f>
        <v>Lower</v>
      </c>
      <c r="M2147" s="14">
        <f xml:space="preserve"> _xlfn.MAXIFS(performance_data[date],performance_data[portfolio_id],performance_data[[#This Row],[portfolio_id]])</f>
        <v>45549</v>
      </c>
      <c r="N2147" s="14">
        <f xml:space="preserve"> _xlfn.MINIFS(performance_data[date],performance_data[portfolio_id],performance_data[[#This Row],[portfolio_id]])</f>
        <v>44843</v>
      </c>
      <c r="O2147" s="15">
        <f>_xlfn.MAXIFS(performance_data[portfolio_value],performance_data[portfolio_id],performance_data[[#This Row],[portfolio_id]],performance_data[date],performance_data[[#This Row],[latest_date]])</f>
        <v>385714.24</v>
      </c>
      <c r="P2147" s="15">
        <f>_xlfn.MAXIFS(performance_data[portfolio_value],performance_data[portfolio_id],performance_data[[#This Row],[portfolio_id]],performance_data[date],performance_data[[#This Row],[starting_date]])</f>
        <v>59331.76</v>
      </c>
      <c r="Q2147" s="15">
        <f>performance_data[[#This Row],[latest_value]]-performance_data[[#This Row],[starting_value]]</f>
        <v>326382.48</v>
      </c>
      <c r="R2147" s="15">
        <f>performance_data[[#This Row],[net_inflows]]-performance_data[[#This Row],[net_outflows]]</f>
        <v>-1782.3400000000001</v>
      </c>
      <c r="S2147" s="15" t="str">
        <f>IF(performance_data[[#This Row],[net_inflows]]&gt;AVERAGE(performance_data[net_inflows]),"High","Low")</f>
        <v>Low</v>
      </c>
      <c r="T2147" s="15">
        <f>AVERAGEIF(performance_data[inflow_flag],performance_data[[#This Row],[inflow_flag]],performance_data[return_percentage])</f>
        <v>5.0457846277021572</v>
      </c>
      <c r="U2147" s="17">
        <f>IF(performance_data[[#This Row],[return_percentage]]&lt;performance_data[[#This Row],[benchmark_return]],1,0)</f>
        <v>1</v>
      </c>
      <c r="V2147" s="17">
        <f>COUNTIFS(performance_data[portfolio_id],performance_data[[#This Row],[portfolio_id]])</f>
        <v>22</v>
      </c>
      <c r="W2147" s="17">
        <f>COUNTIFS(performance_data[portfolio_id],performance_data[[#This Row],[portfolio_id]],
          performance_data[return_flag],1)</f>
        <v>10</v>
      </c>
      <c r="X2147" s="15">
        <f>performance_data[[#This Row],[underperform_flag_count]]/performance_data[[#This Row],[totalportfoliocount]]</f>
        <v>0.45454545454545453</v>
      </c>
    </row>
    <row r="2148" spans="1:24" x14ac:dyDescent="0.3">
      <c r="A2148">
        <v>4919</v>
      </c>
      <c r="B2148" s="1">
        <v>45450</v>
      </c>
      <c r="C2148">
        <v>166532.62</v>
      </c>
      <c r="D2148">
        <v>10.3</v>
      </c>
      <c r="E2148">
        <v>9.93</v>
      </c>
      <c r="F2148">
        <v>1660.94</v>
      </c>
      <c r="G2148">
        <v>1433.22</v>
      </c>
      <c r="H2148" t="s">
        <v>2205</v>
      </c>
      <c r="I2148" t="s">
        <v>2211</v>
      </c>
      <c r="J2148">
        <v>6</v>
      </c>
      <c r="K2148" t="s">
        <v>2212</v>
      </c>
      <c r="L2148" t="str">
        <f>IF(performance_data[[#This Row],[return_percentage]]&gt;=performance_data[[#This Row],[benchmark_return]],"Higher","Lower")</f>
        <v>Higher</v>
      </c>
      <c r="M2148" s="14">
        <f xml:space="preserve"> _xlfn.MAXIFS(performance_data[date],performance_data[portfolio_id],performance_data[[#This Row],[portfolio_id]])</f>
        <v>45549</v>
      </c>
      <c r="N2148" s="14">
        <f xml:space="preserve"> _xlfn.MINIFS(performance_data[date],performance_data[portfolio_id],performance_data[[#This Row],[portfolio_id]])</f>
        <v>44843</v>
      </c>
      <c r="O2148" s="15">
        <f>_xlfn.MAXIFS(performance_data[portfolio_value],performance_data[portfolio_id],performance_data[[#This Row],[portfolio_id]],performance_data[date],performance_data[[#This Row],[latest_date]])</f>
        <v>385714.24</v>
      </c>
      <c r="P2148" s="15">
        <f>_xlfn.MAXIFS(performance_data[portfolio_value],performance_data[portfolio_id],performance_data[[#This Row],[portfolio_id]],performance_data[date],performance_data[[#This Row],[starting_date]])</f>
        <v>59331.76</v>
      </c>
      <c r="Q2148" s="15">
        <f>performance_data[[#This Row],[latest_value]]-performance_data[[#This Row],[starting_value]]</f>
        <v>326382.48</v>
      </c>
      <c r="R2148" s="15">
        <f>performance_data[[#This Row],[net_inflows]]-performance_data[[#This Row],[net_outflows]]</f>
        <v>227.72000000000003</v>
      </c>
      <c r="S2148" s="15" t="str">
        <f>IF(performance_data[[#This Row],[net_inflows]]&gt;AVERAGE(performance_data[net_inflows]),"High","Low")</f>
        <v>Low</v>
      </c>
      <c r="T2148" s="15">
        <f>AVERAGEIF(performance_data[inflow_flag],performance_data[[#This Row],[inflow_flag]],performance_data[return_percentage])</f>
        <v>5.0457846277021572</v>
      </c>
      <c r="U2148" s="17">
        <f>IF(performance_data[[#This Row],[return_percentage]]&lt;performance_data[[#This Row],[benchmark_return]],1,0)</f>
        <v>0</v>
      </c>
      <c r="V2148" s="17">
        <f>COUNTIFS(performance_data[portfolio_id],performance_data[[#This Row],[portfolio_id]])</f>
        <v>22</v>
      </c>
      <c r="W2148" s="17">
        <f>COUNTIFS(performance_data[portfolio_id],performance_data[[#This Row],[portfolio_id]],
          performance_data[return_flag],1)</f>
        <v>10</v>
      </c>
      <c r="X2148" s="15">
        <f>performance_data[[#This Row],[underperform_flag_count]]/performance_data[[#This Row],[totalportfoliocount]]</f>
        <v>0.45454545454545453</v>
      </c>
    </row>
    <row r="2149" spans="1:24" x14ac:dyDescent="0.3">
      <c r="A2149">
        <v>4919</v>
      </c>
      <c r="B2149" s="1">
        <v>44844</v>
      </c>
      <c r="C2149">
        <v>248687.72</v>
      </c>
      <c r="D2149">
        <v>-4.84</v>
      </c>
      <c r="E2149">
        <v>-3.93</v>
      </c>
      <c r="F2149">
        <v>2998.64</v>
      </c>
      <c r="G2149">
        <v>1174.56</v>
      </c>
      <c r="H2149" t="s">
        <v>2220</v>
      </c>
      <c r="I2149" t="s">
        <v>2217</v>
      </c>
      <c r="J2149">
        <v>10</v>
      </c>
      <c r="K2149" t="s">
        <v>2224</v>
      </c>
      <c r="L2149" t="str">
        <f>IF(performance_data[[#This Row],[return_percentage]]&gt;=performance_data[[#This Row],[benchmark_return]],"Higher","Lower")</f>
        <v>Lower</v>
      </c>
      <c r="M2149" s="14">
        <f xml:space="preserve"> _xlfn.MAXIFS(performance_data[date],performance_data[portfolio_id],performance_data[[#This Row],[portfolio_id]])</f>
        <v>45549</v>
      </c>
      <c r="N2149" s="14">
        <f xml:space="preserve"> _xlfn.MINIFS(performance_data[date],performance_data[portfolio_id],performance_data[[#This Row],[portfolio_id]])</f>
        <v>44843</v>
      </c>
      <c r="O2149" s="15">
        <f>_xlfn.MAXIFS(performance_data[portfolio_value],performance_data[portfolio_id],performance_data[[#This Row],[portfolio_id]],performance_data[date],performance_data[[#This Row],[latest_date]])</f>
        <v>385714.24</v>
      </c>
      <c r="P2149" s="15">
        <f>_xlfn.MAXIFS(performance_data[portfolio_value],performance_data[portfolio_id],performance_data[[#This Row],[portfolio_id]],performance_data[date],performance_data[[#This Row],[starting_date]])</f>
        <v>59331.76</v>
      </c>
      <c r="Q2149" s="15">
        <f>performance_data[[#This Row],[latest_value]]-performance_data[[#This Row],[starting_value]]</f>
        <v>326382.48</v>
      </c>
      <c r="R2149" s="15">
        <f>performance_data[[#This Row],[net_inflows]]-performance_data[[#This Row],[net_outflows]]</f>
        <v>1824.08</v>
      </c>
      <c r="S2149" s="15" t="str">
        <f>IF(performance_data[[#This Row],[net_inflows]]&gt;AVERAGE(performance_data[net_inflows]),"High","Low")</f>
        <v>Low</v>
      </c>
      <c r="T2149" s="15">
        <f>AVERAGEIF(performance_data[inflow_flag],performance_data[[#This Row],[inflow_flag]],performance_data[return_percentage])</f>
        <v>5.0457846277021572</v>
      </c>
      <c r="U2149" s="17">
        <f>IF(performance_data[[#This Row],[return_percentage]]&lt;performance_data[[#This Row],[benchmark_return]],1,0)</f>
        <v>1</v>
      </c>
      <c r="V2149" s="17">
        <f>COUNTIFS(performance_data[portfolio_id],performance_data[[#This Row],[portfolio_id]])</f>
        <v>22</v>
      </c>
      <c r="W2149" s="17">
        <f>COUNTIFS(performance_data[portfolio_id],performance_data[[#This Row],[portfolio_id]],
          performance_data[return_flag],1)</f>
        <v>10</v>
      </c>
      <c r="X2149" s="15">
        <f>performance_data[[#This Row],[underperform_flag_count]]/performance_data[[#This Row],[totalportfoliocount]]</f>
        <v>0.45454545454545453</v>
      </c>
    </row>
    <row r="2150" spans="1:24" x14ac:dyDescent="0.3">
      <c r="A2150">
        <v>4919</v>
      </c>
      <c r="B2150" s="1">
        <v>44843</v>
      </c>
      <c r="C2150">
        <v>59331.76</v>
      </c>
      <c r="D2150">
        <v>1.88</v>
      </c>
      <c r="E2150">
        <v>1.83</v>
      </c>
      <c r="F2150">
        <v>7138.1</v>
      </c>
      <c r="G2150">
        <v>7484.6</v>
      </c>
      <c r="H2150" t="s">
        <v>2220</v>
      </c>
      <c r="I2150" t="s">
        <v>2217</v>
      </c>
      <c r="J2150">
        <v>10</v>
      </c>
      <c r="K2150" t="s">
        <v>2224</v>
      </c>
      <c r="L2150" t="str">
        <f>IF(performance_data[[#This Row],[return_percentage]]&gt;=performance_data[[#This Row],[benchmark_return]],"Higher","Lower")</f>
        <v>Higher</v>
      </c>
      <c r="M2150" s="14">
        <f xml:space="preserve"> _xlfn.MAXIFS(performance_data[date],performance_data[portfolio_id],performance_data[[#This Row],[portfolio_id]])</f>
        <v>45549</v>
      </c>
      <c r="N2150" s="14">
        <f xml:space="preserve"> _xlfn.MINIFS(performance_data[date],performance_data[portfolio_id],performance_data[[#This Row],[portfolio_id]])</f>
        <v>44843</v>
      </c>
      <c r="O2150" s="15">
        <f>_xlfn.MAXIFS(performance_data[portfolio_value],performance_data[portfolio_id],performance_data[[#This Row],[portfolio_id]],performance_data[date],performance_data[[#This Row],[latest_date]])</f>
        <v>385714.24</v>
      </c>
      <c r="P2150" s="15">
        <f>_xlfn.MAXIFS(performance_data[portfolio_value],performance_data[portfolio_id],performance_data[[#This Row],[portfolio_id]],performance_data[date],performance_data[[#This Row],[starting_date]])</f>
        <v>59331.76</v>
      </c>
      <c r="Q2150" s="15">
        <f>performance_data[[#This Row],[latest_value]]-performance_data[[#This Row],[starting_value]]</f>
        <v>326382.48</v>
      </c>
      <c r="R2150" s="15">
        <f>performance_data[[#This Row],[net_inflows]]-performance_data[[#This Row],[net_outflows]]</f>
        <v>-346.5</v>
      </c>
      <c r="S2150" s="15" t="str">
        <f>IF(performance_data[[#This Row],[net_inflows]]&gt;AVERAGE(performance_data[net_inflows]),"High","Low")</f>
        <v>Low</v>
      </c>
      <c r="T2150" s="15">
        <f>AVERAGEIF(performance_data[inflow_flag],performance_data[[#This Row],[inflow_flag]],performance_data[return_percentage])</f>
        <v>5.0457846277021572</v>
      </c>
      <c r="U2150" s="17">
        <f>IF(performance_data[[#This Row],[return_percentage]]&lt;performance_data[[#This Row],[benchmark_return]],1,0)</f>
        <v>0</v>
      </c>
      <c r="V2150" s="17">
        <f>COUNTIFS(performance_data[portfolio_id],performance_data[[#This Row],[portfolio_id]])</f>
        <v>22</v>
      </c>
      <c r="W2150" s="17">
        <f>COUNTIFS(performance_data[portfolio_id],performance_data[[#This Row],[portfolio_id]],
          performance_data[return_flag],1)</f>
        <v>10</v>
      </c>
      <c r="X2150" s="15">
        <f>performance_data[[#This Row],[underperform_flag_count]]/performance_data[[#This Row],[totalportfoliocount]]</f>
        <v>0.45454545454545453</v>
      </c>
    </row>
    <row r="2151" spans="1:24" x14ac:dyDescent="0.3">
      <c r="A2151">
        <v>4919</v>
      </c>
      <c r="B2151" s="1">
        <v>45495</v>
      </c>
      <c r="C2151">
        <v>260457.18</v>
      </c>
      <c r="D2151">
        <v>-5.78</v>
      </c>
      <c r="E2151">
        <v>-6.72</v>
      </c>
      <c r="F2151">
        <v>11946.7</v>
      </c>
      <c r="G2151">
        <v>2722.43</v>
      </c>
      <c r="H2151" t="s">
        <v>2205</v>
      </c>
      <c r="I2151" t="s">
        <v>2209</v>
      </c>
      <c r="J2151">
        <v>7</v>
      </c>
      <c r="K2151" t="s">
        <v>2210</v>
      </c>
      <c r="L2151" t="str">
        <f>IF(performance_data[[#This Row],[return_percentage]]&gt;=performance_data[[#This Row],[benchmark_return]],"Higher","Lower")</f>
        <v>Higher</v>
      </c>
      <c r="M2151" s="14">
        <f xml:space="preserve"> _xlfn.MAXIFS(performance_data[date],performance_data[portfolio_id],performance_data[[#This Row],[portfolio_id]])</f>
        <v>45549</v>
      </c>
      <c r="N2151" s="14">
        <f xml:space="preserve"> _xlfn.MINIFS(performance_data[date],performance_data[portfolio_id],performance_data[[#This Row],[portfolio_id]])</f>
        <v>44843</v>
      </c>
      <c r="O2151" s="15">
        <f>_xlfn.MAXIFS(performance_data[portfolio_value],performance_data[portfolio_id],performance_data[[#This Row],[portfolio_id]],performance_data[date],performance_data[[#This Row],[latest_date]])</f>
        <v>385714.24</v>
      </c>
      <c r="P2151" s="15">
        <f>_xlfn.MAXIFS(performance_data[portfolio_value],performance_data[portfolio_id],performance_data[[#This Row],[portfolio_id]],performance_data[date],performance_data[[#This Row],[starting_date]])</f>
        <v>59331.76</v>
      </c>
      <c r="Q2151" s="15">
        <f>performance_data[[#This Row],[latest_value]]-performance_data[[#This Row],[starting_value]]</f>
        <v>326382.48</v>
      </c>
      <c r="R2151" s="15">
        <f>performance_data[[#This Row],[net_inflows]]-performance_data[[#This Row],[net_outflows]]</f>
        <v>9224.27</v>
      </c>
      <c r="S2151" s="15" t="str">
        <f>IF(performance_data[[#This Row],[net_inflows]]&gt;AVERAGE(performance_data[net_inflows]),"High","Low")</f>
        <v>High</v>
      </c>
      <c r="T2151" s="15">
        <f>AVERAGEIF(performance_data[inflow_flag],performance_data[[#This Row],[inflow_flag]],performance_data[return_percentage])</f>
        <v>4.8467905675459724</v>
      </c>
      <c r="U2151" s="17">
        <f>IF(performance_data[[#This Row],[return_percentage]]&lt;performance_data[[#This Row],[benchmark_return]],1,0)</f>
        <v>0</v>
      </c>
      <c r="V2151" s="17">
        <f>COUNTIFS(performance_data[portfolio_id],performance_data[[#This Row],[portfolio_id]])</f>
        <v>22</v>
      </c>
      <c r="W2151" s="17">
        <f>COUNTIFS(performance_data[portfolio_id],performance_data[[#This Row],[portfolio_id]],
          performance_data[return_flag],1)</f>
        <v>10</v>
      </c>
      <c r="X2151" s="15">
        <f>performance_data[[#This Row],[underperform_flag_count]]/performance_data[[#This Row],[totalportfoliocount]]</f>
        <v>0.45454545454545453</v>
      </c>
    </row>
    <row r="2152" spans="1:24" x14ac:dyDescent="0.3">
      <c r="A2152">
        <v>4919</v>
      </c>
      <c r="B2152" s="1">
        <v>45364</v>
      </c>
      <c r="C2152">
        <v>54799.26</v>
      </c>
      <c r="D2152">
        <v>17.52</v>
      </c>
      <c r="E2152">
        <v>17.21</v>
      </c>
      <c r="F2152">
        <v>16900.2</v>
      </c>
      <c r="G2152">
        <v>17309.419999999998</v>
      </c>
      <c r="H2152" t="s">
        <v>2205</v>
      </c>
      <c r="I2152" t="s">
        <v>2206</v>
      </c>
      <c r="J2152">
        <v>3</v>
      </c>
      <c r="K2152" t="s">
        <v>2222</v>
      </c>
      <c r="L2152" t="str">
        <f>IF(performance_data[[#This Row],[return_percentage]]&gt;=performance_data[[#This Row],[benchmark_return]],"Higher","Lower")</f>
        <v>Higher</v>
      </c>
      <c r="M2152" s="14">
        <f xml:space="preserve"> _xlfn.MAXIFS(performance_data[date],performance_data[portfolio_id],performance_data[[#This Row],[portfolio_id]])</f>
        <v>45549</v>
      </c>
      <c r="N2152" s="14">
        <f xml:space="preserve"> _xlfn.MINIFS(performance_data[date],performance_data[portfolio_id],performance_data[[#This Row],[portfolio_id]])</f>
        <v>44843</v>
      </c>
      <c r="O2152" s="15">
        <f>_xlfn.MAXIFS(performance_data[portfolio_value],performance_data[portfolio_id],performance_data[[#This Row],[portfolio_id]],performance_data[date],performance_data[[#This Row],[latest_date]])</f>
        <v>385714.24</v>
      </c>
      <c r="P2152" s="15">
        <f>_xlfn.MAXIFS(performance_data[portfolio_value],performance_data[portfolio_id],performance_data[[#This Row],[portfolio_id]],performance_data[date],performance_data[[#This Row],[starting_date]])</f>
        <v>59331.76</v>
      </c>
      <c r="Q2152" s="15">
        <f>performance_data[[#This Row],[latest_value]]-performance_data[[#This Row],[starting_value]]</f>
        <v>326382.48</v>
      </c>
      <c r="R2152" s="15">
        <f>performance_data[[#This Row],[net_inflows]]-performance_data[[#This Row],[net_outflows]]</f>
        <v>-409.21999999999753</v>
      </c>
      <c r="S2152" s="15" t="str">
        <f>IF(performance_data[[#This Row],[net_inflows]]&gt;AVERAGE(performance_data[net_inflows]),"High","Low")</f>
        <v>High</v>
      </c>
      <c r="T2152" s="15">
        <f>AVERAGEIF(performance_data[inflow_flag],performance_data[[#This Row],[inflow_flag]],performance_data[return_percentage])</f>
        <v>4.8467905675459724</v>
      </c>
      <c r="U2152" s="17">
        <f>IF(performance_data[[#This Row],[return_percentage]]&lt;performance_data[[#This Row],[benchmark_return]],1,0)</f>
        <v>0</v>
      </c>
      <c r="V2152" s="17">
        <f>COUNTIFS(performance_data[portfolio_id],performance_data[[#This Row],[portfolio_id]])</f>
        <v>22</v>
      </c>
      <c r="W2152" s="17">
        <f>COUNTIFS(performance_data[portfolio_id],performance_data[[#This Row],[portfolio_id]],
          performance_data[return_flag],1)</f>
        <v>10</v>
      </c>
      <c r="X2152" s="15">
        <f>performance_data[[#This Row],[underperform_flag_count]]/performance_data[[#This Row],[totalportfoliocount]]</f>
        <v>0.45454545454545453</v>
      </c>
    </row>
    <row r="2153" spans="1:24" x14ac:dyDescent="0.3">
      <c r="A2153">
        <v>4919</v>
      </c>
      <c r="B2153" s="1">
        <v>45182</v>
      </c>
      <c r="C2153">
        <v>174571.15</v>
      </c>
      <c r="D2153">
        <v>-6.43</v>
      </c>
      <c r="E2153">
        <v>-7.41</v>
      </c>
      <c r="F2153">
        <v>9446.23</v>
      </c>
      <c r="G2153">
        <v>5441.83</v>
      </c>
      <c r="H2153" t="s">
        <v>2213</v>
      </c>
      <c r="I2153" t="s">
        <v>2209</v>
      </c>
      <c r="J2153">
        <v>9</v>
      </c>
      <c r="K2153" t="s">
        <v>2221</v>
      </c>
      <c r="L2153" t="str">
        <f>IF(performance_data[[#This Row],[return_percentage]]&gt;=performance_data[[#This Row],[benchmark_return]],"Higher","Lower")</f>
        <v>Higher</v>
      </c>
      <c r="M2153" s="14">
        <f xml:space="preserve"> _xlfn.MAXIFS(performance_data[date],performance_data[portfolio_id],performance_data[[#This Row],[portfolio_id]])</f>
        <v>45549</v>
      </c>
      <c r="N2153" s="14">
        <f xml:space="preserve"> _xlfn.MINIFS(performance_data[date],performance_data[portfolio_id],performance_data[[#This Row],[portfolio_id]])</f>
        <v>44843</v>
      </c>
      <c r="O2153" s="15">
        <f>_xlfn.MAXIFS(performance_data[portfolio_value],performance_data[portfolio_id],performance_data[[#This Row],[portfolio_id]],performance_data[date],performance_data[[#This Row],[latest_date]])</f>
        <v>385714.24</v>
      </c>
      <c r="P2153" s="15">
        <f>_xlfn.MAXIFS(performance_data[portfolio_value],performance_data[portfolio_id],performance_data[[#This Row],[portfolio_id]],performance_data[date],performance_data[[#This Row],[starting_date]])</f>
        <v>59331.76</v>
      </c>
      <c r="Q2153" s="15">
        <f>performance_data[[#This Row],[latest_value]]-performance_data[[#This Row],[starting_value]]</f>
        <v>326382.48</v>
      </c>
      <c r="R2153" s="15">
        <f>performance_data[[#This Row],[net_inflows]]-performance_data[[#This Row],[net_outflows]]</f>
        <v>4004.3999999999996</v>
      </c>
      <c r="S2153" s="15" t="str">
        <f>IF(performance_data[[#This Row],[net_inflows]]&gt;AVERAGE(performance_data[net_inflows]),"High","Low")</f>
        <v>Low</v>
      </c>
      <c r="T2153" s="15">
        <f>AVERAGEIF(performance_data[inflow_flag],performance_data[[#This Row],[inflow_flag]],performance_data[return_percentage])</f>
        <v>5.0457846277021572</v>
      </c>
      <c r="U2153" s="17">
        <f>IF(performance_data[[#This Row],[return_percentage]]&lt;performance_data[[#This Row],[benchmark_return]],1,0)</f>
        <v>0</v>
      </c>
      <c r="V2153" s="17">
        <f>COUNTIFS(performance_data[portfolio_id],performance_data[[#This Row],[portfolio_id]])</f>
        <v>22</v>
      </c>
      <c r="W2153" s="17">
        <f>COUNTIFS(performance_data[portfolio_id],performance_data[[#This Row],[portfolio_id]],
          performance_data[return_flag],1)</f>
        <v>10</v>
      </c>
      <c r="X2153" s="15">
        <f>performance_data[[#This Row],[underperform_flag_count]]/performance_data[[#This Row],[totalportfoliocount]]</f>
        <v>0.45454545454545453</v>
      </c>
    </row>
    <row r="2154" spans="1:24" x14ac:dyDescent="0.3">
      <c r="A2154">
        <v>4919</v>
      </c>
      <c r="B2154" s="1">
        <v>45490</v>
      </c>
      <c r="C2154">
        <v>408445.6</v>
      </c>
      <c r="D2154">
        <v>18.489999999999998</v>
      </c>
      <c r="E2154">
        <v>17.100000000000001</v>
      </c>
      <c r="F2154">
        <v>15394.03</v>
      </c>
      <c r="G2154">
        <v>1094.3699999999999</v>
      </c>
      <c r="H2154" t="s">
        <v>2205</v>
      </c>
      <c r="I2154" t="s">
        <v>2209</v>
      </c>
      <c r="J2154">
        <v>7</v>
      </c>
      <c r="K2154" t="s">
        <v>2210</v>
      </c>
      <c r="L2154" t="str">
        <f>IF(performance_data[[#This Row],[return_percentage]]&gt;=performance_data[[#This Row],[benchmark_return]],"Higher","Lower")</f>
        <v>Higher</v>
      </c>
      <c r="M2154" s="14">
        <f xml:space="preserve"> _xlfn.MAXIFS(performance_data[date],performance_data[portfolio_id],performance_data[[#This Row],[portfolio_id]])</f>
        <v>45549</v>
      </c>
      <c r="N2154" s="14">
        <f xml:space="preserve"> _xlfn.MINIFS(performance_data[date],performance_data[portfolio_id],performance_data[[#This Row],[portfolio_id]])</f>
        <v>44843</v>
      </c>
      <c r="O2154" s="15">
        <f>_xlfn.MAXIFS(performance_data[portfolio_value],performance_data[portfolio_id],performance_data[[#This Row],[portfolio_id]],performance_data[date],performance_data[[#This Row],[latest_date]])</f>
        <v>385714.24</v>
      </c>
      <c r="P2154" s="15">
        <f>_xlfn.MAXIFS(performance_data[portfolio_value],performance_data[portfolio_id],performance_data[[#This Row],[portfolio_id]],performance_data[date],performance_data[[#This Row],[starting_date]])</f>
        <v>59331.76</v>
      </c>
      <c r="Q2154" s="15">
        <f>performance_data[[#This Row],[latest_value]]-performance_data[[#This Row],[starting_value]]</f>
        <v>326382.48</v>
      </c>
      <c r="R2154" s="15">
        <f>performance_data[[#This Row],[net_inflows]]-performance_data[[#This Row],[net_outflows]]</f>
        <v>14299.66</v>
      </c>
      <c r="S2154" s="15" t="str">
        <f>IF(performance_data[[#This Row],[net_inflows]]&gt;AVERAGE(performance_data[net_inflows]),"High","Low")</f>
        <v>High</v>
      </c>
      <c r="T2154" s="15">
        <f>AVERAGEIF(performance_data[inflow_flag],performance_data[[#This Row],[inflow_flag]],performance_data[return_percentage])</f>
        <v>4.8467905675459724</v>
      </c>
      <c r="U2154" s="17">
        <f>IF(performance_data[[#This Row],[return_percentage]]&lt;performance_data[[#This Row],[benchmark_return]],1,0)</f>
        <v>0</v>
      </c>
      <c r="V2154" s="17">
        <f>COUNTIFS(performance_data[portfolio_id],performance_data[[#This Row],[portfolio_id]])</f>
        <v>22</v>
      </c>
      <c r="W2154" s="17">
        <f>COUNTIFS(performance_data[portfolio_id],performance_data[[#This Row],[portfolio_id]],
          performance_data[return_flag],1)</f>
        <v>10</v>
      </c>
      <c r="X2154" s="15">
        <f>performance_data[[#This Row],[underperform_flag_count]]/performance_data[[#This Row],[totalportfoliocount]]</f>
        <v>0.45454545454545453</v>
      </c>
    </row>
    <row r="2155" spans="1:24" x14ac:dyDescent="0.3">
      <c r="A2155">
        <v>4919</v>
      </c>
      <c r="B2155" s="1">
        <v>45381</v>
      </c>
      <c r="C2155">
        <v>216078.42</v>
      </c>
      <c r="D2155">
        <v>-9.14</v>
      </c>
      <c r="E2155">
        <v>-7.74</v>
      </c>
      <c r="F2155">
        <v>16691.939999999999</v>
      </c>
      <c r="G2155">
        <v>3522.87</v>
      </c>
      <c r="H2155" t="s">
        <v>2205</v>
      </c>
      <c r="I2155" t="s">
        <v>2206</v>
      </c>
      <c r="J2155">
        <v>3</v>
      </c>
      <c r="K2155" t="s">
        <v>2222</v>
      </c>
      <c r="L2155" t="str">
        <f>IF(performance_data[[#This Row],[return_percentage]]&gt;=performance_data[[#This Row],[benchmark_return]],"Higher","Lower")</f>
        <v>Lower</v>
      </c>
      <c r="M2155" s="14">
        <f xml:space="preserve"> _xlfn.MAXIFS(performance_data[date],performance_data[portfolio_id],performance_data[[#This Row],[portfolio_id]])</f>
        <v>45549</v>
      </c>
      <c r="N2155" s="14">
        <f xml:space="preserve"> _xlfn.MINIFS(performance_data[date],performance_data[portfolio_id],performance_data[[#This Row],[portfolio_id]])</f>
        <v>44843</v>
      </c>
      <c r="O2155" s="15">
        <f>_xlfn.MAXIFS(performance_data[portfolio_value],performance_data[portfolio_id],performance_data[[#This Row],[portfolio_id]],performance_data[date],performance_data[[#This Row],[latest_date]])</f>
        <v>385714.24</v>
      </c>
      <c r="P2155" s="15">
        <f>_xlfn.MAXIFS(performance_data[portfolio_value],performance_data[portfolio_id],performance_data[[#This Row],[portfolio_id]],performance_data[date],performance_data[[#This Row],[starting_date]])</f>
        <v>59331.76</v>
      </c>
      <c r="Q2155" s="15">
        <f>performance_data[[#This Row],[latest_value]]-performance_data[[#This Row],[starting_value]]</f>
        <v>326382.48</v>
      </c>
      <c r="R2155" s="15">
        <f>performance_data[[#This Row],[net_inflows]]-performance_data[[#This Row],[net_outflows]]</f>
        <v>13169.07</v>
      </c>
      <c r="S2155" s="15" t="str">
        <f>IF(performance_data[[#This Row],[net_inflows]]&gt;AVERAGE(performance_data[net_inflows]),"High","Low")</f>
        <v>High</v>
      </c>
      <c r="T2155" s="15">
        <f>AVERAGEIF(performance_data[inflow_flag],performance_data[[#This Row],[inflow_flag]],performance_data[return_percentage])</f>
        <v>4.8467905675459724</v>
      </c>
      <c r="U2155" s="17">
        <f>IF(performance_data[[#This Row],[return_percentage]]&lt;performance_data[[#This Row],[benchmark_return]],1,0)</f>
        <v>1</v>
      </c>
      <c r="V2155" s="17">
        <f>COUNTIFS(performance_data[portfolio_id],performance_data[[#This Row],[portfolio_id]])</f>
        <v>22</v>
      </c>
      <c r="W2155" s="17">
        <f>COUNTIFS(performance_data[portfolio_id],performance_data[[#This Row],[portfolio_id]],
          performance_data[return_flag],1)</f>
        <v>10</v>
      </c>
      <c r="X2155" s="15">
        <f>performance_data[[#This Row],[underperform_flag_count]]/performance_data[[#This Row],[totalportfoliocount]]</f>
        <v>0.45454545454545453</v>
      </c>
    </row>
    <row r="2156" spans="1:24" x14ac:dyDescent="0.3">
      <c r="A2156">
        <v>4919</v>
      </c>
      <c r="B2156" s="1">
        <v>45505</v>
      </c>
      <c r="C2156">
        <v>431303.43</v>
      </c>
      <c r="D2156">
        <v>1.34</v>
      </c>
      <c r="E2156">
        <v>1.33</v>
      </c>
      <c r="F2156">
        <v>11638.94</v>
      </c>
      <c r="G2156">
        <v>8322.98</v>
      </c>
      <c r="H2156" t="s">
        <v>2205</v>
      </c>
      <c r="I2156" t="s">
        <v>2209</v>
      </c>
      <c r="J2156">
        <v>8</v>
      </c>
      <c r="K2156" t="s">
        <v>2214</v>
      </c>
      <c r="L2156" t="str">
        <f>IF(performance_data[[#This Row],[return_percentage]]&gt;=performance_data[[#This Row],[benchmark_return]],"Higher","Lower")</f>
        <v>Higher</v>
      </c>
      <c r="M2156" s="14">
        <f xml:space="preserve"> _xlfn.MAXIFS(performance_data[date],performance_data[portfolio_id],performance_data[[#This Row],[portfolio_id]])</f>
        <v>45549</v>
      </c>
      <c r="N2156" s="14">
        <f xml:space="preserve"> _xlfn.MINIFS(performance_data[date],performance_data[portfolio_id],performance_data[[#This Row],[portfolio_id]])</f>
        <v>44843</v>
      </c>
      <c r="O2156" s="15">
        <f>_xlfn.MAXIFS(performance_data[portfolio_value],performance_data[portfolio_id],performance_data[[#This Row],[portfolio_id]],performance_data[date],performance_data[[#This Row],[latest_date]])</f>
        <v>385714.24</v>
      </c>
      <c r="P2156" s="15">
        <f>_xlfn.MAXIFS(performance_data[portfolio_value],performance_data[portfolio_id],performance_data[[#This Row],[portfolio_id]],performance_data[date],performance_data[[#This Row],[starting_date]])</f>
        <v>59331.76</v>
      </c>
      <c r="Q2156" s="15">
        <f>performance_data[[#This Row],[latest_value]]-performance_data[[#This Row],[starting_value]]</f>
        <v>326382.48</v>
      </c>
      <c r="R2156" s="15">
        <f>performance_data[[#This Row],[net_inflows]]-performance_data[[#This Row],[net_outflows]]</f>
        <v>3315.9600000000009</v>
      </c>
      <c r="S2156" s="15" t="str">
        <f>IF(performance_data[[#This Row],[net_inflows]]&gt;AVERAGE(performance_data[net_inflows]),"High","Low")</f>
        <v>High</v>
      </c>
      <c r="T2156" s="15">
        <f>AVERAGEIF(performance_data[inflow_flag],performance_data[[#This Row],[inflow_flag]],performance_data[return_percentage])</f>
        <v>4.8467905675459724</v>
      </c>
      <c r="U2156" s="17">
        <f>IF(performance_data[[#This Row],[return_percentage]]&lt;performance_data[[#This Row],[benchmark_return]],1,0)</f>
        <v>0</v>
      </c>
      <c r="V2156" s="17">
        <f>COUNTIFS(performance_data[portfolio_id],performance_data[[#This Row],[portfolio_id]])</f>
        <v>22</v>
      </c>
      <c r="W2156" s="17">
        <f>COUNTIFS(performance_data[portfolio_id],performance_data[[#This Row],[portfolio_id]],
          performance_data[return_flag],1)</f>
        <v>10</v>
      </c>
      <c r="X2156" s="15">
        <f>performance_data[[#This Row],[underperform_flag_count]]/performance_data[[#This Row],[totalportfoliocount]]</f>
        <v>0.45454545454545453</v>
      </c>
    </row>
    <row r="2157" spans="1:24" x14ac:dyDescent="0.3">
      <c r="A2157">
        <v>4919</v>
      </c>
      <c r="B2157" s="1">
        <v>45288</v>
      </c>
      <c r="C2157">
        <v>148630.65</v>
      </c>
      <c r="D2157">
        <v>10.87</v>
      </c>
      <c r="E2157">
        <v>11.47</v>
      </c>
      <c r="F2157">
        <v>5687.06</v>
      </c>
      <c r="G2157">
        <v>3314.73</v>
      </c>
      <c r="H2157" t="s">
        <v>2213</v>
      </c>
      <c r="I2157" t="s">
        <v>2217</v>
      </c>
      <c r="J2157">
        <v>12</v>
      </c>
      <c r="K2157" t="s">
        <v>2218</v>
      </c>
      <c r="L2157" t="str">
        <f>IF(performance_data[[#This Row],[return_percentage]]&gt;=performance_data[[#This Row],[benchmark_return]],"Higher","Lower")</f>
        <v>Lower</v>
      </c>
      <c r="M2157" s="14">
        <f xml:space="preserve"> _xlfn.MAXIFS(performance_data[date],performance_data[portfolio_id],performance_data[[#This Row],[portfolio_id]])</f>
        <v>45549</v>
      </c>
      <c r="N2157" s="14">
        <f xml:space="preserve"> _xlfn.MINIFS(performance_data[date],performance_data[portfolio_id],performance_data[[#This Row],[portfolio_id]])</f>
        <v>44843</v>
      </c>
      <c r="O2157" s="15">
        <f>_xlfn.MAXIFS(performance_data[portfolio_value],performance_data[portfolio_id],performance_data[[#This Row],[portfolio_id]],performance_data[date],performance_data[[#This Row],[latest_date]])</f>
        <v>385714.24</v>
      </c>
      <c r="P2157" s="15">
        <f>_xlfn.MAXIFS(performance_data[portfolio_value],performance_data[portfolio_id],performance_data[[#This Row],[portfolio_id]],performance_data[date],performance_data[[#This Row],[starting_date]])</f>
        <v>59331.76</v>
      </c>
      <c r="Q2157" s="15">
        <f>performance_data[[#This Row],[latest_value]]-performance_data[[#This Row],[starting_value]]</f>
        <v>326382.48</v>
      </c>
      <c r="R2157" s="15">
        <f>performance_data[[#This Row],[net_inflows]]-performance_data[[#This Row],[net_outflows]]</f>
        <v>2372.3300000000004</v>
      </c>
      <c r="S2157" s="15" t="str">
        <f>IF(performance_data[[#This Row],[net_inflows]]&gt;AVERAGE(performance_data[net_inflows]),"High","Low")</f>
        <v>Low</v>
      </c>
      <c r="T2157" s="15">
        <f>AVERAGEIF(performance_data[inflow_flag],performance_data[[#This Row],[inflow_flag]],performance_data[return_percentage])</f>
        <v>5.0457846277021572</v>
      </c>
      <c r="U2157" s="17">
        <f>IF(performance_data[[#This Row],[return_percentage]]&lt;performance_data[[#This Row],[benchmark_return]],1,0)</f>
        <v>1</v>
      </c>
      <c r="V2157" s="17">
        <f>COUNTIFS(performance_data[portfolio_id],performance_data[[#This Row],[portfolio_id]])</f>
        <v>22</v>
      </c>
      <c r="W2157" s="17">
        <f>COUNTIFS(performance_data[portfolio_id],performance_data[[#This Row],[portfolio_id]],
          performance_data[return_flag],1)</f>
        <v>10</v>
      </c>
      <c r="X2157" s="15">
        <f>performance_data[[#This Row],[underperform_flag_count]]/performance_data[[#This Row],[totalportfoliocount]]</f>
        <v>0.45454545454545453</v>
      </c>
    </row>
    <row r="2158" spans="1:24" x14ac:dyDescent="0.3">
      <c r="A2158">
        <v>4919</v>
      </c>
      <c r="B2158" s="1">
        <v>45283</v>
      </c>
      <c r="C2158">
        <v>198218.01</v>
      </c>
      <c r="D2158">
        <v>0.01</v>
      </c>
      <c r="E2158">
        <v>0.01</v>
      </c>
      <c r="F2158">
        <v>10717.78</v>
      </c>
      <c r="G2158">
        <v>16539.71</v>
      </c>
      <c r="H2158" t="s">
        <v>2213</v>
      </c>
      <c r="I2158" t="s">
        <v>2217</v>
      </c>
      <c r="J2158">
        <v>12</v>
      </c>
      <c r="K2158" t="s">
        <v>2218</v>
      </c>
      <c r="L2158" t="str">
        <f>IF(performance_data[[#This Row],[return_percentage]]&gt;=performance_data[[#This Row],[benchmark_return]],"Higher","Lower")</f>
        <v>Higher</v>
      </c>
      <c r="M2158" s="14">
        <f xml:space="preserve"> _xlfn.MAXIFS(performance_data[date],performance_data[portfolio_id],performance_data[[#This Row],[portfolio_id]])</f>
        <v>45549</v>
      </c>
      <c r="N2158" s="14">
        <f xml:space="preserve"> _xlfn.MINIFS(performance_data[date],performance_data[portfolio_id],performance_data[[#This Row],[portfolio_id]])</f>
        <v>44843</v>
      </c>
      <c r="O2158" s="15">
        <f>_xlfn.MAXIFS(performance_data[portfolio_value],performance_data[portfolio_id],performance_data[[#This Row],[portfolio_id]],performance_data[date],performance_data[[#This Row],[latest_date]])</f>
        <v>385714.24</v>
      </c>
      <c r="P2158" s="15">
        <f>_xlfn.MAXIFS(performance_data[portfolio_value],performance_data[portfolio_id],performance_data[[#This Row],[portfolio_id]],performance_data[date],performance_data[[#This Row],[starting_date]])</f>
        <v>59331.76</v>
      </c>
      <c r="Q2158" s="15">
        <f>performance_data[[#This Row],[latest_value]]-performance_data[[#This Row],[starting_value]]</f>
        <v>326382.48</v>
      </c>
      <c r="R2158" s="15">
        <f>performance_data[[#This Row],[net_inflows]]-performance_data[[#This Row],[net_outflows]]</f>
        <v>-5821.9299999999985</v>
      </c>
      <c r="S2158" s="15" t="str">
        <f>IF(performance_data[[#This Row],[net_inflows]]&gt;AVERAGE(performance_data[net_inflows]),"High","Low")</f>
        <v>High</v>
      </c>
      <c r="T2158" s="15">
        <f>AVERAGEIF(performance_data[inflow_flag],performance_data[[#This Row],[inflow_flag]],performance_data[return_percentage])</f>
        <v>4.8467905675459724</v>
      </c>
      <c r="U2158" s="17">
        <f>IF(performance_data[[#This Row],[return_percentage]]&lt;performance_data[[#This Row],[benchmark_return]],1,0)</f>
        <v>0</v>
      </c>
      <c r="V2158" s="17">
        <f>COUNTIFS(performance_data[portfolio_id],performance_data[[#This Row],[portfolio_id]])</f>
        <v>22</v>
      </c>
      <c r="W2158" s="17">
        <f>COUNTIFS(performance_data[portfolio_id],performance_data[[#This Row],[portfolio_id]],
          performance_data[return_flag],1)</f>
        <v>10</v>
      </c>
      <c r="X2158" s="15">
        <f>performance_data[[#This Row],[underperform_flag_count]]/performance_data[[#This Row],[totalportfoliocount]]</f>
        <v>0.45454545454545453</v>
      </c>
    </row>
    <row r="2159" spans="1:24" x14ac:dyDescent="0.3">
      <c r="A2159">
        <v>4919</v>
      </c>
      <c r="B2159" s="1">
        <v>45549</v>
      </c>
      <c r="C2159">
        <v>385714.24</v>
      </c>
      <c r="D2159">
        <v>19.510000000000002</v>
      </c>
      <c r="E2159">
        <v>21.93</v>
      </c>
      <c r="F2159">
        <v>2395.46</v>
      </c>
      <c r="G2159">
        <v>8488.36</v>
      </c>
      <c r="H2159" t="s">
        <v>2205</v>
      </c>
      <c r="I2159" t="s">
        <v>2209</v>
      </c>
      <c r="J2159">
        <v>9</v>
      </c>
      <c r="K2159" t="s">
        <v>2221</v>
      </c>
      <c r="L2159" t="str">
        <f>IF(performance_data[[#This Row],[return_percentage]]&gt;=performance_data[[#This Row],[benchmark_return]],"Higher","Lower")</f>
        <v>Lower</v>
      </c>
      <c r="M2159" s="14">
        <f xml:space="preserve"> _xlfn.MAXIFS(performance_data[date],performance_data[portfolio_id],performance_data[[#This Row],[portfolio_id]])</f>
        <v>45549</v>
      </c>
      <c r="N2159" s="14">
        <f xml:space="preserve"> _xlfn.MINIFS(performance_data[date],performance_data[portfolio_id],performance_data[[#This Row],[portfolio_id]])</f>
        <v>44843</v>
      </c>
      <c r="O2159" s="15">
        <f>_xlfn.MAXIFS(performance_data[portfolio_value],performance_data[portfolio_id],performance_data[[#This Row],[portfolio_id]],performance_data[date],performance_data[[#This Row],[latest_date]])</f>
        <v>385714.24</v>
      </c>
      <c r="P2159" s="15">
        <f>_xlfn.MAXIFS(performance_data[portfolio_value],performance_data[portfolio_id],performance_data[[#This Row],[portfolio_id]],performance_data[date],performance_data[[#This Row],[starting_date]])</f>
        <v>59331.76</v>
      </c>
      <c r="Q2159" s="15">
        <f>performance_data[[#This Row],[latest_value]]-performance_data[[#This Row],[starting_value]]</f>
        <v>326382.48</v>
      </c>
      <c r="R2159" s="15">
        <f>performance_data[[#This Row],[net_inflows]]-performance_data[[#This Row],[net_outflows]]</f>
        <v>-6092.9000000000005</v>
      </c>
      <c r="S2159" s="15" t="str">
        <f>IF(performance_data[[#This Row],[net_inflows]]&gt;AVERAGE(performance_data[net_inflows]),"High","Low")</f>
        <v>Low</v>
      </c>
      <c r="T2159" s="15">
        <f>AVERAGEIF(performance_data[inflow_flag],performance_data[[#This Row],[inflow_flag]],performance_data[return_percentage])</f>
        <v>5.0457846277021572</v>
      </c>
      <c r="U2159" s="17">
        <f>IF(performance_data[[#This Row],[return_percentage]]&lt;performance_data[[#This Row],[benchmark_return]],1,0)</f>
        <v>1</v>
      </c>
      <c r="V2159" s="17">
        <f>COUNTIFS(performance_data[portfolio_id],performance_data[[#This Row],[portfolio_id]])</f>
        <v>22</v>
      </c>
      <c r="W2159" s="17">
        <f>COUNTIFS(performance_data[portfolio_id],performance_data[[#This Row],[portfolio_id]],
          performance_data[return_flag],1)</f>
        <v>10</v>
      </c>
      <c r="X2159" s="15">
        <f>performance_data[[#This Row],[underperform_flag_count]]/performance_data[[#This Row],[totalportfoliocount]]</f>
        <v>0.45454545454545453</v>
      </c>
    </row>
    <row r="2160" spans="1:24" x14ac:dyDescent="0.3">
      <c r="A2160">
        <v>4919</v>
      </c>
      <c r="B2160" s="1">
        <v>45459</v>
      </c>
      <c r="C2160">
        <v>412384.16</v>
      </c>
      <c r="D2160">
        <v>16.63</v>
      </c>
      <c r="E2160">
        <v>17.559999999999999</v>
      </c>
      <c r="F2160">
        <v>5286.59</v>
      </c>
      <c r="G2160">
        <v>8646.1200000000008</v>
      </c>
      <c r="H2160" t="s">
        <v>2205</v>
      </c>
      <c r="I2160" t="s">
        <v>2211</v>
      </c>
      <c r="J2160">
        <v>6</v>
      </c>
      <c r="K2160" t="s">
        <v>2212</v>
      </c>
      <c r="L2160" t="str">
        <f>IF(performance_data[[#This Row],[return_percentage]]&gt;=performance_data[[#This Row],[benchmark_return]],"Higher","Lower")</f>
        <v>Lower</v>
      </c>
      <c r="M2160" s="14">
        <f xml:space="preserve"> _xlfn.MAXIFS(performance_data[date],performance_data[portfolio_id],performance_data[[#This Row],[portfolio_id]])</f>
        <v>45549</v>
      </c>
      <c r="N2160" s="14">
        <f xml:space="preserve"> _xlfn.MINIFS(performance_data[date],performance_data[portfolio_id],performance_data[[#This Row],[portfolio_id]])</f>
        <v>44843</v>
      </c>
      <c r="O2160" s="15">
        <f>_xlfn.MAXIFS(performance_data[portfolio_value],performance_data[portfolio_id],performance_data[[#This Row],[portfolio_id]],performance_data[date],performance_data[[#This Row],[latest_date]])</f>
        <v>385714.24</v>
      </c>
      <c r="P2160" s="15">
        <f>_xlfn.MAXIFS(performance_data[portfolio_value],performance_data[portfolio_id],performance_data[[#This Row],[portfolio_id]],performance_data[date],performance_data[[#This Row],[starting_date]])</f>
        <v>59331.76</v>
      </c>
      <c r="Q2160" s="15">
        <f>performance_data[[#This Row],[latest_value]]-performance_data[[#This Row],[starting_value]]</f>
        <v>326382.48</v>
      </c>
      <c r="R2160" s="15">
        <f>performance_data[[#This Row],[net_inflows]]-performance_data[[#This Row],[net_outflows]]</f>
        <v>-3359.5300000000007</v>
      </c>
      <c r="S2160" s="15" t="str">
        <f>IF(performance_data[[#This Row],[net_inflows]]&gt;AVERAGE(performance_data[net_inflows]),"High","Low")</f>
        <v>Low</v>
      </c>
      <c r="T2160" s="15">
        <f>AVERAGEIF(performance_data[inflow_flag],performance_data[[#This Row],[inflow_flag]],performance_data[return_percentage])</f>
        <v>5.0457846277021572</v>
      </c>
      <c r="U2160" s="17">
        <f>IF(performance_data[[#This Row],[return_percentage]]&lt;performance_data[[#This Row],[benchmark_return]],1,0)</f>
        <v>1</v>
      </c>
      <c r="V2160" s="17">
        <f>COUNTIFS(performance_data[portfolio_id],performance_data[[#This Row],[portfolio_id]])</f>
        <v>22</v>
      </c>
      <c r="W2160" s="17">
        <f>COUNTIFS(performance_data[portfolio_id],performance_data[[#This Row],[portfolio_id]],
          performance_data[return_flag],1)</f>
        <v>10</v>
      </c>
      <c r="X2160" s="15">
        <f>performance_data[[#This Row],[underperform_flag_count]]/performance_data[[#This Row],[totalportfoliocount]]</f>
        <v>0.45454545454545453</v>
      </c>
    </row>
    <row r="2161" spans="1:24" x14ac:dyDescent="0.3">
      <c r="A2161">
        <v>4919</v>
      </c>
      <c r="B2161" s="1">
        <v>45462</v>
      </c>
      <c r="C2161">
        <v>284702.38</v>
      </c>
      <c r="D2161">
        <v>18.75</v>
      </c>
      <c r="E2161">
        <v>18.649999999999999</v>
      </c>
      <c r="F2161">
        <v>1846.9</v>
      </c>
      <c r="G2161">
        <v>13303.01</v>
      </c>
      <c r="H2161" t="s">
        <v>2205</v>
      </c>
      <c r="I2161" t="s">
        <v>2211</v>
      </c>
      <c r="J2161">
        <v>6</v>
      </c>
      <c r="K2161" t="s">
        <v>2212</v>
      </c>
      <c r="L2161" t="str">
        <f>IF(performance_data[[#This Row],[return_percentage]]&gt;=performance_data[[#This Row],[benchmark_return]],"Higher","Lower")</f>
        <v>Higher</v>
      </c>
      <c r="M2161" s="14">
        <f xml:space="preserve"> _xlfn.MAXIFS(performance_data[date],performance_data[portfolio_id],performance_data[[#This Row],[portfolio_id]])</f>
        <v>45549</v>
      </c>
      <c r="N2161" s="14">
        <f xml:space="preserve"> _xlfn.MINIFS(performance_data[date],performance_data[portfolio_id],performance_data[[#This Row],[portfolio_id]])</f>
        <v>44843</v>
      </c>
      <c r="O2161" s="15">
        <f>_xlfn.MAXIFS(performance_data[portfolio_value],performance_data[portfolio_id],performance_data[[#This Row],[portfolio_id]],performance_data[date],performance_data[[#This Row],[latest_date]])</f>
        <v>385714.24</v>
      </c>
      <c r="P2161" s="15">
        <f>_xlfn.MAXIFS(performance_data[portfolio_value],performance_data[portfolio_id],performance_data[[#This Row],[portfolio_id]],performance_data[date],performance_data[[#This Row],[starting_date]])</f>
        <v>59331.76</v>
      </c>
      <c r="Q2161" s="15">
        <f>performance_data[[#This Row],[latest_value]]-performance_data[[#This Row],[starting_value]]</f>
        <v>326382.48</v>
      </c>
      <c r="R2161" s="15">
        <f>performance_data[[#This Row],[net_inflows]]-performance_data[[#This Row],[net_outflows]]</f>
        <v>-11456.11</v>
      </c>
      <c r="S2161" s="15" t="str">
        <f>IF(performance_data[[#This Row],[net_inflows]]&gt;AVERAGE(performance_data[net_inflows]),"High","Low")</f>
        <v>Low</v>
      </c>
      <c r="T2161" s="15">
        <f>AVERAGEIF(performance_data[inflow_flag],performance_data[[#This Row],[inflow_flag]],performance_data[return_percentage])</f>
        <v>5.0457846277021572</v>
      </c>
      <c r="U2161" s="17">
        <f>IF(performance_data[[#This Row],[return_percentage]]&lt;performance_data[[#This Row],[benchmark_return]],1,0)</f>
        <v>0</v>
      </c>
      <c r="V2161" s="17">
        <f>COUNTIFS(performance_data[portfolio_id],performance_data[[#This Row],[portfolio_id]])</f>
        <v>22</v>
      </c>
      <c r="W2161" s="17">
        <f>COUNTIFS(performance_data[portfolio_id],performance_data[[#This Row],[portfolio_id]],
          performance_data[return_flag],1)</f>
        <v>10</v>
      </c>
      <c r="X2161" s="15">
        <f>performance_data[[#This Row],[underperform_flag_count]]/performance_data[[#This Row],[totalportfoliocount]]</f>
        <v>0.45454545454545453</v>
      </c>
    </row>
    <row r="2162" spans="1:24" x14ac:dyDescent="0.3">
      <c r="A2162">
        <v>4919</v>
      </c>
      <c r="B2162" s="1">
        <v>45024</v>
      </c>
      <c r="C2162">
        <v>73839.539999999994</v>
      </c>
      <c r="D2162">
        <v>15.28</v>
      </c>
      <c r="E2162">
        <v>14.52</v>
      </c>
      <c r="F2162">
        <v>6111.49</v>
      </c>
      <c r="G2162">
        <v>8820.81</v>
      </c>
      <c r="H2162" t="s">
        <v>2213</v>
      </c>
      <c r="I2162" t="s">
        <v>2211</v>
      </c>
      <c r="J2162">
        <v>4</v>
      </c>
      <c r="K2162" t="s">
        <v>2216</v>
      </c>
      <c r="L2162" t="str">
        <f>IF(performance_data[[#This Row],[return_percentage]]&gt;=performance_data[[#This Row],[benchmark_return]],"Higher","Lower")</f>
        <v>Higher</v>
      </c>
      <c r="M2162" s="14">
        <f xml:space="preserve"> _xlfn.MAXIFS(performance_data[date],performance_data[portfolio_id],performance_data[[#This Row],[portfolio_id]])</f>
        <v>45549</v>
      </c>
      <c r="N2162" s="14">
        <f xml:space="preserve"> _xlfn.MINIFS(performance_data[date],performance_data[portfolio_id],performance_data[[#This Row],[portfolio_id]])</f>
        <v>44843</v>
      </c>
      <c r="O2162" s="15">
        <f>_xlfn.MAXIFS(performance_data[portfolio_value],performance_data[portfolio_id],performance_data[[#This Row],[portfolio_id]],performance_data[date],performance_data[[#This Row],[latest_date]])</f>
        <v>385714.24</v>
      </c>
      <c r="P2162" s="15">
        <f>_xlfn.MAXIFS(performance_data[portfolio_value],performance_data[portfolio_id],performance_data[[#This Row],[portfolio_id]],performance_data[date],performance_data[[#This Row],[starting_date]])</f>
        <v>59331.76</v>
      </c>
      <c r="Q2162" s="15">
        <f>performance_data[[#This Row],[latest_value]]-performance_data[[#This Row],[starting_value]]</f>
        <v>326382.48</v>
      </c>
      <c r="R2162" s="15">
        <f>performance_data[[#This Row],[net_inflows]]-performance_data[[#This Row],[net_outflows]]</f>
        <v>-2709.3199999999997</v>
      </c>
      <c r="S2162" s="15" t="str">
        <f>IF(performance_data[[#This Row],[net_inflows]]&gt;AVERAGE(performance_data[net_inflows]),"High","Low")</f>
        <v>Low</v>
      </c>
      <c r="T2162" s="15">
        <f>AVERAGEIF(performance_data[inflow_flag],performance_data[[#This Row],[inflow_flag]],performance_data[return_percentage])</f>
        <v>5.0457846277021572</v>
      </c>
      <c r="U2162" s="17">
        <f>IF(performance_data[[#This Row],[return_percentage]]&lt;performance_data[[#This Row],[benchmark_return]],1,0)</f>
        <v>0</v>
      </c>
      <c r="V2162" s="17">
        <f>COUNTIFS(performance_data[portfolio_id],performance_data[[#This Row],[portfolio_id]])</f>
        <v>22</v>
      </c>
      <c r="W2162" s="17">
        <f>COUNTIFS(performance_data[portfolio_id],performance_data[[#This Row],[portfolio_id]],
          performance_data[return_flag],1)</f>
        <v>10</v>
      </c>
      <c r="X2162" s="15">
        <f>performance_data[[#This Row],[underperform_flag_count]]/performance_data[[#This Row],[totalportfoliocount]]</f>
        <v>0.45454545454545453</v>
      </c>
    </row>
    <row r="2163" spans="1:24" x14ac:dyDescent="0.3">
      <c r="A2163">
        <v>4919</v>
      </c>
      <c r="B2163" s="1">
        <v>45096</v>
      </c>
      <c r="C2163">
        <v>7182.71</v>
      </c>
      <c r="D2163">
        <v>16.54</v>
      </c>
      <c r="E2163">
        <v>18.350000000000001</v>
      </c>
      <c r="F2163">
        <v>14090.3</v>
      </c>
      <c r="G2163">
        <v>9171.34</v>
      </c>
      <c r="H2163" t="s">
        <v>2213</v>
      </c>
      <c r="I2163" t="s">
        <v>2211</v>
      </c>
      <c r="J2163">
        <v>6</v>
      </c>
      <c r="K2163" t="s">
        <v>2212</v>
      </c>
      <c r="L2163" t="str">
        <f>IF(performance_data[[#This Row],[return_percentage]]&gt;=performance_data[[#This Row],[benchmark_return]],"Higher","Lower")</f>
        <v>Lower</v>
      </c>
      <c r="M2163" s="14">
        <f xml:space="preserve"> _xlfn.MAXIFS(performance_data[date],performance_data[portfolio_id],performance_data[[#This Row],[portfolio_id]])</f>
        <v>45549</v>
      </c>
      <c r="N2163" s="14">
        <f xml:space="preserve"> _xlfn.MINIFS(performance_data[date],performance_data[portfolio_id],performance_data[[#This Row],[portfolio_id]])</f>
        <v>44843</v>
      </c>
      <c r="O2163" s="15">
        <f>_xlfn.MAXIFS(performance_data[portfolio_value],performance_data[portfolio_id],performance_data[[#This Row],[portfolio_id]],performance_data[date],performance_data[[#This Row],[latest_date]])</f>
        <v>385714.24</v>
      </c>
      <c r="P2163" s="15">
        <f>_xlfn.MAXIFS(performance_data[portfolio_value],performance_data[portfolio_id],performance_data[[#This Row],[portfolio_id]],performance_data[date],performance_data[[#This Row],[starting_date]])</f>
        <v>59331.76</v>
      </c>
      <c r="Q2163" s="15">
        <f>performance_data[[#This Row],[latest_value]]-performance_data[[#This Row],[starting_value]]</f>
        <v>326382.48</v>
      </c>
      <c r="R2163" s="15">
        <f>performance_data[[#This Row],[net_inflows]]-performance_data[[#This Row],[net_outflows]]</f>
        <v>4918.9599999999991</v>
      </c>
      <c r="S2163" s="15" t="str">
        <f>IF(performance_data[[#This Row],[net_inflows]]&gt;AVERAGE(performance_data[net_inflows]),"High","Low")</f>
        <v>High</v>
      </c>
      <c r="T2163" s="15">
        <f>AVERAGEIF(performance_data[inflow_flag],performance_data[[#This Row],[inflow_flag]],performance_data[return_percentage])</f>
        <v>4.8467905675459724</v>
      </c>
      <c r="U2163" s="17">
        <f>IF(performance_data[[#This Row],[return_percentage]]&lt;performance_data[[#This Row],[benchmark_return]],1,0)</f>
        <v>1</v>
      </c>
      <c r="V2163" s="17">
        <f>COUNTIFS(performance_data[portfolio_id],performance_data[[#This Row],[portfolio_id]])</f>
        <v>22</v>
      </c>
      <c r="W2163" s="17">
        <f>COUNTIFS(performance_data[portfolio_id],performance_data[[#This Row],[portfolio_id]],
          performance_data[return_flag],1)</f>
        <v>10</v>
      </c>
      <c r="X2163" s="15">
        <f>performance_data[[#This Row],[underperform_flag_count]]/performance_data[[#This Row],[totalportfoliocount]]</f>
        <v>0.45454545454545453</v>
      </c>
    </row>
    <row r="2164" spans="1:24" x14ac:dyDescent="0.3">
      <c r="A2164">
        <v>4919</v>
      </c>
      <c r="B2164" s="1">
        <v>45054</v>
      </c>
      <c r="C2164">
        <v>414443.7</v>
      </c>
      <c r="D2164">
        <v>11</v>
      </c>
      <c r="E2164">
        <v>12.97</v>
      </c>
      <c r="F2164">
        <v>17221.25</v>
      </c>
      <c r="G2164">
        <v>1204.1199999999999</v>
      </c>
      <c r="H2164" t="s">
        <v>2213</v>
      </c>
      <c r="I2164" t="s">
        <v>2211</v>
      </c>
      <c r="J2164">
        <v>5</v>
      </c>
      <c r="K2164" t="s">
        <v>2223</v>
      </c>
      <c r="L2164" t="str">
        <f>IF(performance_data[[#This Row],[return_percentage]]&gt;=performance_data[[#This Row],[benchmark_return]],"Higher","Lower")</f>
        <v>Lower</v>
      </c>
      <c r="M2164" s="14">
        <f xml:space="preserve"> _xlfn.MAXIFS(performance_data[date],performance_data[portfolio_id],performance_data[[#This Row],[portfolio_id]])</f>
        <v>45549</v>
      </c>
      <c r="N2164" s="14">
        <f xml:space="preserve"> _xlfn.MINIFS(performance_data[date],performance_data[portfolio_id],performance_data[[#This Row],[portfolio_id]])</f>
        <v>44843</v>
      </c>
      <c r="O2164" s="15">
        <f>_xlfn.MAXIFS(performance_data[portfolio_value],performance_data[portfolio_id],performance_data[[#This Row],[portfolio_id]],performance_data[date],performance_data[[#This Row],[latest_date]])</f>
        <v>385714.24</v>
      </c>
      <c r="P2164" s="15">
        <f>_xlfn.MAXIFS(performance_data[portfolio_value],performance_data[portfolio_id],performance_data[[#This Row],[portfolio_id]],performance_data[date],performance_data[[#This Row],[starting_date]])</f>
        <v>59331.76</v>
      </c>
      <c r="Q2164" s="15">
        <f>performance_data[[#This Row],[latest_value]]-performance_data[[#This Row],[starting_value]]</f>
        <v>326382.48</v>
      </c>
      <c r="R2164" s="15">
        <f>performance_data[[#This Row],[net_inflows]]-performance_data[[#This Row],[net_outflows]]</f>
        <v>16017.130000000001</v>
      </c>
      <c r="S2164" s="15" t="str">
        <f>IF(performance_data[[#This Row],[net_inflows]]&gt;AVERAGE(performance_data[net_inflows]),"High","Low")</f>
        <v>High</v>
      </c>
      <c r="T2164" s="15">
        <f>AVERAGEIF(performance_data[inflow_flag],performance_data[[#This Row],[inflow_flag]],performance_data[return_percentage])</f>
        <v>4.8467905675459724</v>
      </c>
      <c r="U2164" s="17">
        <f>IF(performance_data[[#This Row],[return_percentage]]&lt;performance_data[[#This Row],[benchmark_return]],1,0)</f>
        <v>1</v>
      </c>
      <c r="V2164" s="17">
        <f>COUNTIFS(performance_data[portfolio_id],performance_data[[#This Row],[portfolio_id]])</f>
        <v>22</v>
      </c>
      <c r="W2164" s="17">
        <f>COUNTIFS(performance_data[portfolio_id],performance_data[[#This Row],[portfolio_id]],
          performance_data[return_flag],1)</f>
        <v>10</v>
      </c>
      <c r="X2164" s="15">
        <f>performance_data[[#This Row],[underperform_flag_count]]/performance_data[[#This Row],[totalportfoliocount]]</f>
        <v>0.45454545454545453</v>
      </c>
    </row>
    <row r="2165" spans="1:24" x14ac:dyDescent="0.3">
      <c r="A2165">
        <v>4919</v>
      </c>
      <c r="B2165" s="1">
        <v>45482</v>
      </c>
      <c r="C2165">
        <v>447227.46</v>
      </c>
      <c r="D2165">
        <v>-8.16</v>
      </c>
      <c r="E2165">
        <v>-8.9600000000000009</v>
      </c>
      <c r="F2165">
        <v>12095.78</v>
      </c>
      <c r="G2165">
        <v>18154.259999999998</v>
      </c>
      <c r="H2165" t="s">
        <v>2205</v>
      </c>
      <c r="I2165" t="s">
        <v>2209</v>
      </c>
      <c r="J2165">
        <v>7</v>
      </c>
      <c r="K2165" t="s">
        <v>2210</v>
      </c>
      <c r="L2165" t="str">
        <f>IF(performance_data[[#This Row],[return_percentage]]&gt;=performance_data[[#This Row],[benchmark_return]],"Higher","Lower")</f>
        <v>Higher</v>
      </c>
      <c r="M2165" s="14">
        <f xml:space="preserve"> _xlfn.MAXIFS(performance_data[date],performance_data[portfolio_id],performance_data[[#This Row],[portfolio_id]])</f>
        <v>45549</v>
      </c>
      <c r="N2165" s="14">
        <f xml:space="preserve"> _xlfn.MINIFS(performance_data[date],performance_data[portfolio_id],performance_data[[#This Row],[portfolio_id]])</f>
        <v>44843</v>
      </c>
      <c r="O2165" s="15">
        <f>_xlfn.MAXIFS(performance_data[portfolio_value],performance_data[portfolio_id],performance_data[[#This Row],[portfolio_id]],performance_data[date],performance_data[[#This Row],[latest_date]])</f>
        <v>385714.24</v>
      </c>
      <c r="P2165" s="15">
        <f>_xlfn.MAXIFS(performance_data[portfolio_value],performance_data[portfolio_id],performance_data[[#This Row],[portfolio_id]],performance_data[date],performance_data[[#This Row],[starting_date]])</f>
        <v>59331.76</v>
      </c>
      <c r="Q2165" s="15">
        <f>performance_data[[#This Row],[latest_value]]-performance_data[[#This Row],[starting_value]]</f>
        <v>326382.48</v>
      </c>
      <c r="R2165" s="15">
        <f>performance_data[[#This Row],[net_inflows]]-performance_data[[#This Row],[net_outflows]]</f>
        <v>-6058.4799999999977</v>
      </c>
      <c r="S2165" s="15" t="str">
        <f>IF(performance_data[[#This Row],[net_inflows]]&gt;AVERAGE(performance_data[net_inflows]),"High","Low")</f>
        <v>High</v>
      </c>
      <c r="T2165" s="15">
        <f>AVERAGEIF(performance_data[inflow_flag],performance_data[[#This Row],[inflow_flag]],performance_data[return_percentage])</f>
        <v>4.8467905675459724</v>
      </c>
      <c r="U2165" s="17">
        <f>IF(performance_data[[#This Row],[return_percentage]]&lt;performance_data[[#This Row],[benchmark_return]],1,0)</f>
        <v>0</v>
      </c>
      <c r="V2165" s="17">
        <f>COUNTIFS(performance_data[portfolio_id],performance_data[[#This Row],[portfolio_id]])</f>
        <v>22</v>
      </c>
      <c r="W2165" s="17">
        <f>COUNTIFS(performance_data[portfolio_id],performance_data[[#This Row],[portfolio_id]],
          performance_data[return_flag],1)</f>
        <v>10</v>
      </c>
      <c r="X2165" s="15">
        <f>performance_data[[#This Row],[underperform_flag_count]]/performance_data[[#This Row],[totalportfoliocount]]</f>
        <v>0.45454545454545453</v>
      </c>
    </row>
    <row r="2166" spans="1:24" x14ac:dyDescent="0.3">
      <c r="A2166">
        <v>4948</v>
      </c>
      <c r="B2166" s="1">
        <v>45085</v>
      </c>
      <c r="C2166">
        <v>67533.17</v>
      </c>
      <c r="D2166">
        <v>-3.72</v>
      </c>
      <c r="E2166">
        <v>-4.4400000000000004</v>
      </c>
      <c r="F2166">
        <v>10565.45</v>
      </c>
      <c r="G2166">
        <v>14729.96</v>
      </c>
      <c r="H2166" t="s">
        <v>2213</v>
      </c>
      <c r="I2166" t="s">
        <v>2211</v>
      </c>
      <c r="J2166">
        <v>6</v>
      </c>
      <c r="K2166" t="s">
        <v>2212</v>
      </c>
      <c r="L2166" t="str">
        <f>IF(performance_data[[#This Row],[return_percentage]]&gt;=performance_data[[#This Row],[benchmark_return]],"Higher","Lower")</f>
        <v>Higher</v>
      </c>
      <c r="M2166" s="14">
        <f xml:space="preserve"> _xlfn.MAXIFS(performance_data[date],performance_data[portfolio_id],performance_data[[#This Row],[portfolio_id]])</f>
        <v>45547</v>
      </c>
      <c r="N2166" s="14">
        <f xml:space="preserve"> _xlfn.MINIFS(performance_data[date],performance_data[portfolio_id],performance_data[[#This Row],[portfolio_id]])</f>
        <v>44877</v>
      </c>
      <c r="O2166" s="15">
        <f>_xlfn.MAXIFS(performance_data[portfolio_value],performance_data[portfolio_id],performance_data[[#This Row],[portfolio_id]],performance_data[date],performance_data[[#This Row],[latest_date]])</f>
        <v>190922.97</v>
      </c>
      <c r="P2166" s="15">
        <f>_xlfn.MAXIFS(performance_data[portfolio_value],performance_data[portfolio_id],performance_data[[#This Row],[portfolio_id]],performance_data[date],performance_data[[#This Row],[starting_date]])</f>
        <v>377947.92</v>
      </c>
      <c r="Q2166" s="15">
        <f>performance_data[[#This Row],[latest_value]]-performance_data[[#This Row],[starting_value]]</f>
        <v>-187024.94999999998</v>
      </c>
      <c r="R2166" s="15">
        <f>performance_data[[#This Row],[net_inflows]]-performance_data[[#This Row],[net_outflows]]</f>
        <v>-4164.5099999999984</v>
      </c>
      <c r="S2166" s="15" t="str">
        <f>IF(performance_data[[#This Row],[net_inflows]]&gt;AVERAGE(performance_data[net_inflows]),"High","Low")</f>
        <v>High</v>
      </c>
      <c r="T2166" s="15">
        <f>AVERAGEIF(performance_data[inflow_flag],performance_data[[#This Row],[inflow_flag]],performance_data[return_percentage])</f>
        <v>4.8467905675459724</v>
      </c>
      <c r="U2166" s="17">
        <f>IF(performance_data[[#This Row],[return_percentage]]&lt;performance_data[[#This Row],[benchmark_return]],1,0)</f>
        <v>0</v>
      </c>
      <c r="V2166" s="17">
        <f>COUNTIFS(performance_data[portfolio_id],performance_data[[#This Row],[portfolio_id]])</f>
        <v>22</v>
      </c>
      <c r="W2166" s="17">
        <f>COUNTIFS(performance_data[portfolio_id],performance_data[[#This Row],[portfolio_id]],
          performance_data[return_flag],1)</f>
        <v>7</v>
      </c>
      <c r="X2166" s="15">
        <f>performance_data[[#This Row],[underperform_flag_count]]/performance_data[[#This Row],[totalportfoliocount]]</f>
        <v>0.31818181818181818</v>
      </c>
    </row>
    <row r="2167" spans="1:24" x14ac:dyDescent="0.3">
      <c r="A2167">
        <v>4948</v>
      </c>
      <c r="B2167" s="1">
        <v>45446</v>
      </c>
      <c r="C2167">
        <v>402631.47</v>
      </c>
      <c r="D2167">
        <v>-1.66</v>
      </c>
      <c r="E2167">
        <v>-1.55</v>
      </c>
      <c r="F2167">
        <v>5618.04</v>
      </c>
      <c r="G2167">
        <v>10714.61</v>
      </c>
      <c r="H2167" t="s">
        <v>2205</v>
      </c>
      <c r="I2167" t="s">
        <v>2211</v>
      </c>
      <c r="J2167">
        <v>6</v>
      </c>
      <c r="K2167" t="s">
        <v>2212</v>
      </c>
      <c r="L2167" t="str">
        <f>IF(performance_data[[#This Row],[return_percentage]]&gt;=performance_data[[#This Row],[benchmark_return]],"Higher","Lower")</f>
        <v>Lower</v>
      </c>
      <c r="M2167" s="14">
        <f xml:space="preserve"> _xlfn.MAXIFS(performance_data[date],performance_data[portfolio_id],performance_data[[#This Row],[portfolio_id]])</f>
        <v>45547</v>
      </c>
      <c r="N2167" s="14">
        <f xml:space="preserve"> _xlfn.MINIFS(performance_data[date],performance_data[portfolio_id],performance_data[[#This Row],[portfolio_id]])</f>
        <v>44877</v>
      </c>
      <c r="O2167" s="15">
        <f>_xlfn.MAXIFS(performance_data[portfolio_value],performance_data[portfolio_id],performance_data[[#This Row],[portfolio_id]],performance_data[date],performance_data[[#This Row],[latest_date]])</f>
        <v>190922.97</v>
      </c>
      <c r="P2167" s="15">
        <f>_xlfn.MAXIFS(performance_data[portfolio_value],performance_data[portfolio_id],performance_data[[#This Row],[portfolio_id]],performance_data[date],performance_data[[#This Row],[starting_date]])</f>
        <v>377947.92</v>
      </c>
      <c r="Q2167" s="15">
        <f>performance_data[[#This Row],[latest_value]]-performance_data[[#This Row],[starting_value]]</f>
        <v>-187024.94999999998</v>
      </c>
      <c r="R2167" s="15">
        <f>performance_data[[#This Row],[net_inflows]]-performance_data[[#This Row],[net_outflows]]</f>
        <v>-5096.5700000000006</v>
      </c>
      <c r="S2167" s="15" t="str">
        <f>IF(performance_data[[#This Row],[net_inflows]]&gt;AVERAGE(performance_data[net_inflows]),"High","Low")</f>
        <v>Low</v>
      </c>
      <c r="T2167" s="15">
        <f>AVERAGEIF(performance_data[inflow_flag],performance_data[[#This Row],[inflow_flag]],performance_data[return_percentage])</f>
        <v>5.0457846277021572</v>
      </c>
      <c r="U2167" s="17">
        <f>IF(performance_data[[#This Row],[return_percentage]]&lt;performance_data[[#This Row],[benchmark_return]],1,0)</f>
        <v>1</v>
      </c>
      <c r="V2167" s="17">
        <f>COUNTIFS(performance_data[portfolio_id],performance_data[[#This Row],[portfolio_id]])</f>
        <v>22</v>
      </c>
      <c r="W2167" s="17">
        <f>COUNTIFS(performance_data[portfolio_id],performance_data[[#This Row],[portfolio_id]],
          performance_data[return_flag],1)</f>
        <v>7</v>
      </c>
      <c r="X2167" s="15">
        <f>performance_data[[#This Row],[underperform_flag_count]]/performance_data[[#This Row],[totalportfoliocount]]</f>
        <v>0.31818181818181818</v>
      </c>
    </row>
    <row r="2168" spans="1:24" x14ac:dyDescent="0.3">
      <c r="A2168">
        <v>4948</v>
      </c>
      <c r="B2168" s="1">
        <v>45096</v>
      </c>
      <c r="C2168">
        <v>247457.1</v>
      </c>
      <c r="D2168">
        <v>18.21</v>
      </c>
      <c r="E2168">
        <v>15.49</v>
      </c>
      <c r="F2168">
        <v>15843.64</v>
      </c>
      <c r="G2168">
        <v>1201.76</v>
      </c>
      <c r="H2168" t="s">
        <v>2213</v>
      </c>
      <c r="I2168" t="s">
        <v>2211</v>
      </c>
      <c r="J2168">
        <v>6</v>
      </c>
      <c r="K2168" t="s">
        <v>2212</v>
      </c>
      <c r="L2168" t="str">
        <f>IF(performance_data[[#This Row],[return_percentage]]&gt;=performance_data[[#This Row],[benchmark_return]],"Higher","Lower")</f>
        <v>Higher</v>
      </c>
      <c r="M2168" s="14">
        <f xml:space="preserve"> _xlfn.MAXIFS(performance_data[date],performance_data[portfolio_id],performance_data[[#This Row],[portfolio_id]])</f>
        <v>45547</v>
      </c>
      <c r="N2168" s="14">
        <f xml:space="preserve"> _xlfn.MINIFS(performance_data[date],performance_data[portfolio_id],performance_data[[#This Row],[portfolio_id]])</f>
        <v>44877</v>
      </c>
      <c r="O2168" s="15">
        <f>_xlfn.MAXIFS(performance_data[portfolio_value],performance_data[portfolio_id],performance_data[[#This Row],[portfolio_id]],performance_data[date],performance_data[[#This Row],[latest_date]])</f>
        <v>190922.97</v>
      </c>
      <c r="P2168" s="15">
        <f>_xlfn.MAXIFS(performance_data[portfolio_value],performance_data[portfolio_id],performance_data[[#This Row],[portfolio_id]],performance_data[date],performance_data[[#This Row],[starting_date]])</f>
        <v>377947.92</v>
      </c>
      <c r="Q2168" s="15">
        <f>performance_data[[#This Row],[latest_value]]-performance_data[[#This Row],[starting_value]]</f>
        <v>-187024.94999999998</v>
      </c>
      <c r="R2168" s="15">
        <f>performance_data[[#This Row],[net_inflows]]-performance_data[[#This Row],[net_outflows]]</f>
        <v>14641.88</v>
      </c>
      <c r="S2168" s="15" t="str">
        <f>IF(performance_data[[#This Row],[net_inflows]]&gt;AVERAGE(performance_data[net_inflows]),"High","Low")</f>
        <v>High</v>
      </c>
      <c r="T2168" s="15">
        <f>AVERAGEIF(performance_data[inflow_flag],performance_data[[#This Row],[inflow_flag]],performance_data[return_percentage])</f>
        <v>4.8467905675459724</v>
      </c>
      <c r="U2168" s="17">
        <f>IF(performance_data[[#This Row],[return_percentage]]&lt;performance_data[[#This Row],[benchmark_return]],1,0)</f>
        <v>0</v>
      </c>
      <c r="V2168" s="17">
        <f>COUNTIFS(performance_data[portfolio_id],performance_data[[#This Row],[portfolio_id]])</f>
        <v>22</v>
      </c>
      <c r="W2168" s="17">
        <f>COUNTIFS(performance_data[portfolio_id],performance_data[[#This Row],[portfolio_id]],
          performance_data[return_flag],1)</f>
        <v>7</v>
      </c>
      <c r="X2168" s="15">
        <f>performance_data[[#This Row],[underperform_flag_count]]/performance_data[[#This Row],[totalportfoliocount]]</f>
        <v>0.31818181818181818</v>
      </c>
    </row>
    <row r="2169" spans="1:24" x14ac:dyDescent="0.3">
      <c r="A2169">
        <v>4948</v>
      </c>
      <c r="B2169" s="1">
        <v>44997</v>
      </c>
      <c r="C2169">
        <v>68414.98</v>
      </c>
      <c r="D2169">
        <v>5.32</v>
      </c>
      <c r="E2169">
        <v>4.26</v>
      </c>
      <c r="F2169">
        <v>1530.54</v>
      </c>
      <c r="G2169">
        <v>15581.03</v>
      </c>
      <c r="H2169" t="s">
        <v>2213</v>
      </c>
      <c r="I2169" t="s">
        <v>2206</v>
      </c>
      <c r="J2169">
        <v>3</v>
      </c>
      <c r="K2169" t="s">
        <v>2222</v>
      </c>
      <c r="L2169" t="str">
        <f>IF(performance_data[[#This Row],[return_percentage]]&gt;=performance_data[[#This Row],[benchmark_return]],"Higher","Lower")</f>
        <v>Higher</v>
      </c>
      <c r="M2169" s="14">
        <f xml:space="preserve"> _xlfn.MAXIFS(performance_data[date],performance_data[portfolio_id],performance_data[[#This Row],[portfolio_id]])</f>
        <v>45547</v>
      </c>
      <c r="N2169" s="14">
        <f xml:space="preserve"> _xlfn.MINIFS(performance_data[date],performance_data[portfolio_id],performance_data[[#This Row],[portfolio_id]])</f>
        <v>44877</v>
      </c>
      <c r="O2169" s="15">
        <f>_xlfn.MAXIFS(performance_data[portfolio_value],performance_data[portfolio_id],performance_data[[#This Row],[portfolio_id]],performance_data[date],performance_data[[#This Row],[latest_date]])</f>
        <v>190922.97</v>
      </c>
      <c r="P2169" s="15">
        <f>_xlfn.MAXIFS(performance_data[portfolio_value],performance_data[portfolio_id],performance_data[[#This Row],[portfolio_id]],performance_data[date],performance_data[[#This Row],[starting_date]])</f>
        <v>377947.92</v>
      </c>
      <c r="Q2169" s="15">
        <f>performance_data[[#This Row],[latest_value]]-performance_data[[#This Row],[starting_value]]</f>
        <v>-187024.94999999998</v>
      </c>
      <c r="R2169" s="15">
        <f>performance_data[[#This Row],[net_inflows]]-performance_data[[#This Row],[net_outflows]]</f>
        <v>-14050.490000000002</v>
      </c>
      <c r="S2169" s="15" t="str">
        <f>IF(performance_data[[#This Row],[net_inflows]]&gt;AVERAGE(performance_data[net_inflows]),"High","Low")</f>
        <v>Low</v>
      </c>
      <c r="T2169" s="15">
        <f>AVERAGEIF(performance_data[inflow_flag],performance_data[[#This Row],[inflow_flag]],performance_data[return_percentage])</f>
        <v>5.0457846277021572</v>
      </c>
      <c r="U2169" s="17">
        <f>IF(performance_data[[#This Row],[return_percentage]]&lt;performance_data[[#This Row],[benchmark_return]],1,0)</f>
        <v>0</v>
      </c>
      <c r="V2169" s="17">
        <f>COUNTIFS(performance_data[portfolio_id],performance_data[[#This Row],[portfolio_id]])</f>
        <v>22</v>
      </c>
      <c r="W2169" s="17">
        <f>COUNTIFS(performance_data[portfolio_id],performance_data[[#This Row],[portfolio_id]],
          performance_data[return_flag],1)</f>
        <v>7</v>
      </c>
      <c r="X2169" s="15">
        <f>performance_data[[#This Row],[underperform_flag_count]]/performance_data[[#This Row],[totalportfoliocount]]</f>
        <v>0.31818181818181818</v>
      </c>
    </row>
    <row r="2170" spans="1:24" x14ac:dyDescent="0.3">
      <c r="A2170">
        <v>4948</v>
      </c>
      <c r="B2170" s="1">
        <v>45242</v>
      </c>
      <c r="C2170">
        <v>200882.51</v>
      </c>
      <c r="D2170">
        <v>15.33</v>
      </c>
      <c r="E2170">
        <v>13.81</v>
      </c>
      <c r="F2170">
        <v>403.22</v>
      </c>
      <c r="G2170">
        <v>12456.48</v>
      </c>
      <c r="H2170" t="s">
        <v>2213</v>
      </c>
      <c r="I2170" t="s">
        <v>2217</v>
      </c>
      <c r="J2170">
        <v>11</v>
      </c>
      <c r="K2170" t="s">
        <v>2219</v>
      </c>
      <c r="L2170" t="str">
        <f>IF(performance_data[[#This Row],[return_percentage]]&gt;=performance_data[[#This Row],[benchmark_return]],"Higher","Lower")</f>
        <v>Higher</v>
      </c>
      <c r="M2170" s="14">
        <f xml:space="preserve"> _xlfn.MAXIFS(performance_data[date],performance_data[portfolio_id],performance_data[[#This Row],[portfolio_id]])</f>
        <v>45547</v>
      </c>
      <c r="N2170" s="14">
        <f xml:space="preserve"> _xlfn.MINIFS(performance_data[date],performance_data[portfolio_id],performance_data[[#This Row],[portfolio_id]])</f>
        <v>44877</v>
      </c>
      <c r="O2170" s="15">
        <f>_xlfn.MAXIFS(performance_data[portfolio_value],performance_data[portfolio_id],performance_data[[#This Row],[portfolio_id]],performance_data[date],performance_data[[#This Row],[latest_date]])</f>
        <v>190922.97</v>
      </c>
      <c r="P2170" s="15">
        <f>_xlfn.MAXIFS(performance_data[portfolio_value],performance_data[portfolio_id],performance_data[[#This Row],[portfolio_id]],performance_data[date],performance_data[[#This Row],[starting_date]])</f>
        <v>377947.92</v>
      </c>
      <c r="Q2170" s="15">
        <f>performance_data[[#This Row],[latest_value]]-performance_data[[#This Row],[starting_value]]</f>
        <v>-187024.94999999998</v>
      </c>
      <c r="R2170" s="15">
        <f>performance_data[[#This Row],[net_inflows]]-performance_data[[#This Row],[net_outflows]]</f>
        <v>-12053.26</v>
      </c>
      <c r="S2170" s="15" t="str">
        <f>IF(performance_data[[#This Row],[net_inflows]]&gt;AVERAGE(performance_data[net_inflows]),"High","Low")</f>
        <v>Low</v>
      </c>
      <c r="T2170" s="15">
        <f>AVERAGEIF(performance_data[inflow_flag],performance_data[[#This Row],[inflow_flag]],performance_data[return_percentage])</f>
        <v>5.0457846277021572</v>
      </c>
      <c r="U2170" s="17">
        <f>IF(performance_data[[#This Row],[return_percentage]]&lt;performance_data[[#This Row],[benchmark_return]],1,0)</f>
        <v>0</v>
      </c>
      <c r="V2170" s="17">
        <f>COUNTIFS(performance_data[portfolio_id],performance_data[[#This Row],[portfolio_id]])</f>
        <v>22</v>
      </c>
      <c r="W2170" s="17">
        <f>COUNTIFS(performance_data[portfolio_id],performance_data[[#This Row],[portfolio_id]],
          performance_data[return_flag],1)</f>
        <v>7</v>
      </c>
      <c r="X2170" s="15">
        <f>performance_data[[#This Row],[underperform_flag_count]]/performance_data[[#This Row],[totalportfoliocount]]</f>
        <v>0.31818181818181818</v>
      </c>
    </row>
    <row r="2171" spans="1:24" x14ac:dyDescent="0.3">
      <c r="A2171">
        <v>4948</v>
      </c>
      <c r="B2171" s="1">
        <v>45267</v>
      </c>
      <c r="C2171">
        <v>224578.11</v>
      </c>
      <c r="D2171">
        <v>10.62</v>
      </c>
      <c r="E2171">
        <v>12.07</v>
      </c>
      <c r="F2171">
        <v>18593.990000000002</v>
      </c>
      <c r="G2171">
        <v>9105.9500000000007</v>
      </c>
      <c r="H2171" t="s">
        <v>2213</v>
      </c>
      <c r="I2171" t="s">
        <v>2217</v>
      </c>
      <c r="J2171">
        <v>12</v>
      </c>
      <c r="K2171" t="s">
        <v>2218</v>
      </c>
      <c r="L2171" t="str">
        <f>IF(performance_data[[#This Row],[return_percentage]]&gt;=performance_data[[#This Row],[benchmark_return]],"Higher","Lower")</f>
        <v>Lower</v>
      </c>
      <c r="M2171" s="14">
        <f xml:space="preserve"> _xlfn.MAXIFS(performance_data[date],performance_data[portfolio_id],performance_data[[#This Row],[portfolio_id]])</f>
        <v>45547</v>
      </c>
      <c r="N2171" s="14">
        <f xml:space="preserve"> _xlfn.MINIFS(performance_data[date],performance_data[portfolio_id],performance_data[[#This Row],[portfolio_id]])</f>
        <v>44877</v>
      </c>
      <c r="O2171" s="15">
        <f>_xlfn.MAXIFS(performance_data[portfolio_value],performance_data[portfolio_id],performance_data[[#This Row],[portfolio_id]],performance_data[date],performance_data[[#This Row],[latest_date]])</f>
        <v>190922.97</v>
      </c>
      <c r="P2171" s="15">
        <f>_xlfn.MAXIFS(performance_data[portfolio_value],performance_data[portfolio_id],performance_data[[#This Row],[portfolio_id]],performance_data[date],performance_data[[#This Row],[starting_date]])</f>
        <v>377947.92</v>
      </c>
      <c r="Q2171" s="15">
        <f>performance_data[[#This Row],[latest_value]]-performance_data[[#This Row],[starting_value]]</f>
        <v>-187024.94999999998</v>
      </c>
      <c r="R2171" s="15">
        <f>performance_data[[#This Row],[net_inflows]]-performance_data[[#This Row],[net_outflows]]</f>
        <v>9488.0400000000009</v>
      </c>
      <c r="S2171" s="15" t="str">
        <f>IF(performance_data[[#This Row],[net_inflows]]&gt;AVERAGE(performance_data[net_inflows]),"High","Low")</f>
        <v>High</v>
      </c>
      <c r="T2171" s="15">
        <f>AVERAGEIF(performance_data[inflow_flag],performance_data[[#This Row],[inflow_flag]],performance_data[return_percentage])</f>
        <v>4.8467905675459724</v>
      </c>
      <c r="U2171" s="17">
        <f>IF(performance_data[[#This Row],[return_percentage]]&lt;performance_data[[#This Row],[benchmark_return]],1,0)</f>
        <v>1</v>
      </c>
      <c r="V2171" s="17">
        <f>COUNTIFS(performance_data[portfolio_id],performance_data[[#This Row],[portfolio_id]])</f>
        <v>22</v>
      </c>
      <c r="W2171" s="17">
        <f>COUNTIFS(performance_data[portfolio_id],performance_data[[#This Row],[portfolio_id]],
          performance_data[return_flag],1)</f>
        <v>7</v>
      </c>
      <c r="X2171" s="15">
        <f>performance_data[[#This Row],[underperform_flag_count]]/performance_data[[#This Row],[totalportfoliocount]]</f>
        <v>0.31818181818181818</v>
      </c>
    </row>
    <row r="2172" spans="1:24" x14ac:dyDescent="0.3">
      <c r="A2172">
        <v>4948</v>
      </c>
      <c r="B2172" s="1">
        <v>45434</v>
      </c>
      <c r="C2172">
        <v>470746.63</v>
      </c>
      <c r="D2172">
        <v>2.36</v>
      </c>
      <c r="E2172">
        <v>1.98</v>
      </c>
      <c r="F2172">
        <v>3383.62</v>
      </c>
      <c r="G2172">
        <v>17052.88</v>
      </c>
      <c r="H2172" t="s">
        <v>2205</v>
      </c>
      <c r="I2172" t="s">
        <v>2211</v>
      </c>
      <c r="J2172">
        <v>5</v>
      </c>
      <c r="K2172" t="s">
        <v>2223</v>
      </c>
      <c r="L2172" t="str">
        <f>IF(performance_data[[#This Row],[return_percentage]]&gt;=performance_data[[#This Row],[benchmark_return]],"Higher","Lower")</f>
        <v>Higher</v>
      </c>
      <c r="M2172" s="14">
        <f xml:space="preserve"> _xlfn.MAXIFS(performance_data[date],performance_data[portfolio_id],performance_data[[#This Row],[portfolio_id]])</f>
        <v>45547</v>
      </c>
      <c r="N2172" s="14">
        <f xml:space="preserve"> _xlfn.MINIFS(performance_data[date],performance_data[portfolio_id],performance_data[[#This Row],[portfolio_id]])</f>
        <v>44877</v>
      </c>
      <c r="O2172" s="15">
        <f>_xlfn.MAXIFS(performance_data[portfolio_value],performance_data[portfolio_id],performance_data[[#This Row],[portfolio_id]],performance_data[date],performance_data[[#This Row],[latest_date]])</f>
        <v>190922.97</v>
      </c>
      <c r="P2172" s="15">
        <f>_xlfn.MAXIFS(performance_data[portfolio_value],performance_data[portfolio_id],performance_data[[#This Row],[portfolio_id]],performance_data[date],performance_data[[#This Row],[starting_date]])</f>
        <v>377947.92</v>
      </c>
      <c r="Q2172" s="15">
        <f>performance_data[[#This Row],[latest_value]]-performance_data[[#This Row],[starting_value]]</f>
        <v>-187024.94999999998</v>
      </c>
      <c r="R2172" s="15">
        <f>performance_data[[#This Row],[net_inflows]]-performance_data[[#This Row],[net_outflows]]</f>
        <v>-13669.260000000002</v>
      </c>
      <c r="S2172" s="15" t="str">
        <f>IF(performance_data[[#This Row],[net_inflows]]&gt;AVERAGE(performance_data[net_inflows]),"High","Low")</f>
        <v>Low</v>
      </c>
      <c r="T2172" s="15">
        <f>AVERAGEIF(performance_data[inflow_flag],performance_data[[#This Row],[inflow_flag]],performance_data[return_percentage])</f>
        <v>5.0457846277021572</v>
      </c>
      <c r="U2172" s="17">
        <f>IF(performance_data[[#This Row],[return_percentage]]&lt;performance_data[[#This Row],[benchmark_return]],1,0)</f>
        <v>0</v>
      </c>
      <c r="V2172" s="17">
        <f>COUNTIFS(performance_data[portfolio_id],performance_data[[#This Row],[portfolio_id]])</f>
        <v>22</v>
      </c>
      <c r="W2172" s="17">
        <f>COUNTIFS(performance_data[portfolio_id],performance_data[[#This Row],[portfolio_id]],
          performance_data[return_flag],1)</f>
        <v>7</v>
      </c>
      <c r="X2172" s="15">
        <f>performance_data[[#This Row],[underperform_flag_count]]/performance_data[[#This Row],[totalportfoliocount]]</f>
        <v>0.31818181818181818</v>
      </c>
    </row>
    <row r="2173" spans="1:24" x14ac:dyDescent="0.3">
      <c r="A2173">
        <v>4948</v>
      </c>
      <c r="B2173" s="1">
        <v>45543</v>
      </c>
      <c r="C2173">
        <v>221522.94</v>
      </c>
      <c r="D2173">
        <v>12.95</v>
      </c>
      <c r="E2173">
        <v>12.68</v>
      </c>
      <c r="F2173">
        <v>14408.63</v>
      </c>
      <c r="G2173">
        <v>7326.43</v>
      </c>
      <c r="H2173" t="s">
        <v>2205</v>
      </c>
      <c r="I2173" t="s">
        <v>2209</v>
      </c>
      <c r="J2173">
        <v>9</v>
      </c>
      <c r="K2173" t="s">
        <v>2221</v>
      </c>
      <c r="L2173" t="str">
        <f>IF(performance_data[[#This Row],[return_percentage]]&gt;=performance_data[[#This Row],[benchmark_return]],"Higher","Lower")</f>
        <v>Higher</v>
      </c>
      <c r="M2173" s="14">
        <f xml:space="preserve"> _xlfn.MAXIFS(performance_data[date],performance_data[portfolio_id],performance_data[[#This Row],[portfolio_id]])</f>
        <v>45547</v>
      </c>
      <c r="N2173" s="14">
        <f xml:space="preserve"> _xlfn.MINIFS(performance_data[date],performance_data[portfolio_id],performance_data[[#This Row],[portfolio_id]])</f>
        <v>44877</v>
      </c>
      <c r="O2173" s="15">
        <f>_xlfn.MAXIFS(performance_data[portfolio_value],performance_data[portfolio_id],performance_data[[#This Row],[portfolio_id]],performance_data[date],performance_data[[#This Row],[latest_date]])</f>
        <v>190922.97</v>
      </c>
      <c r="P2173" s="15">
        <f>_xlfn.MAXIFS(performance_data[portfolio_value],performance_data[portfolio_id],performance_data[[#This Row],[portfolio_id]],performance_data[date],performance_data[[#This Row],[starting_date]])</f>
        <v>377947.92</v>
      </c>
      <c r="Q2173" s="15">
        <f>performance_data[[#This Row],[latest_value]]-performance_data[[#This Row],[starting_value]]</f>
        <v>-187024.94999999998</v>
      </c>
      <c r="R2173" s="15">
        <f>performance_data[[#This Row],[net_inflows]]-performance_data[[#This Row],[net_outflows]]</f>
        <v>7082.1999999999989</v>
      </c>
      <c r="S2173" s="15" t="str">
        <f>IF(performance_data[[#This Row],[net_inflows]]&gt;AVERAGE(performance_data[net_inflows]),"High","Low")</f>
        <v>High</v>
      </c>
      <c r="T2173" s="15">
        <f>AVERAGEIF(performance_data[inflow_flag],performance_data[[#This Row],[inflow_flag]],performance_data[return_percentage])</f>
        <v>4.8467905675459724</v>
      </c>
      <c r="U2173" s="17">
        <f>IF(performance_data[[#This Row],[return_percentage]]&lt;performance_data[[#This Row],[benchmark_return]],1,0)</f>
        <v>0</v>
      </c>
      <c r="V2173" s="17">
        <f>COUNTIFS(performance_data[portfolio_id],performance_data[[#This Row],[portfolio_id]])</f>
        <v>22</v>
      </c>
      <c r="W2173" s="17">
        <f>COUNTIFS(performance_data[portfolio_id],performance_data[[#This Row],[portfolio_id]],
          performance_data[return_flag],1)</f>
        <v>7</v>
      </c>
      <c r="X2173" s="15">
        <f>performance_data[[#This Row],[underperform_flag_count]]/performance_data[[#This Row],[totalportfoliocount]]</f>
        <v>0.31818181818181818</v>
      </c>
    </row>
    <row r="2174" spans="1:24" x14ac:dyDescent="0.3">
      <c r="A2174">
        <v>4948</v>
      </c>
      <c r="B2174" s="1">
        <v>45148</v>
      </c>
      <c r="C2174">
        <v>463335.66</v>
      </c>
      <c r="D2174">
        <v>0.72</v>
      </c>
      <c r="E2174">
        <v>0.64</v>
      </c>
      <c r="F2174">
        <v>2942.64</v>
      </c>
      <c r="G2174">
        <v>18828.46</v>
      </c>
      <c r="H2174" t="s">
        <v>2213</v>
      </c>
      <c r="I2174" t="s">
        <v>2209</v>
      </c>
      <c r="J2174">
        <v>8</v>
      </c>
      <c r="K2174" t="s">
        <v>2214</v>
      </c>
      <c r="L2174" t="str">
        <f>IF(performance_data[[#This Row],[return_percentage]]&gt;=performance_data[[#This Row],[benchmark_return]],"Higher","Lower")</f>
        <v>Higher</v>
      </c>
      <c r="M2174" s="14">
        <f xml:space="preserve"> _xlfn.MAXIFS(performance_data[date],performance_data[portfolio_id],performance_data[[#This Row],[portfolio_id]])</f>
        <v>45547</v>
      </c>
      <c r="N2174" s="14">
        <f xml:space="preserve"> _xlfn.MINIFS(performance_data[date],performance_data[portfolio_id],performance_data[[#This Row],[portfolio_id]])</f>
        <v>44877</v>
      </c>
      <c r="O2174" s="15">
        <f>_xlfn.MAXIFS(performance_data[portfolio_value],performance_data[portfolio_id],performance_data[[#This Row],[portfolio_id]],performance_data[date],performance_data[[#This Row],[latest_date]])</f>
        <v>190922.97</v>
      </c>
      <c r="P2174" s="15">
        <f>_xlfn.MAXIFS(performance_data[portfolio_value],performance_data[portfolio_id],performance_data[[#This Row],[portfolio_id]],performance_data[date],performance_data[[#This Row],[starting_date]])</f>
        <v>377947.92</v>
      </c>
      <c r="Q2174" s="15">
        <f>performance_data[[#This Row],[latest_value]]-performance_data[[#This Row],[starting_value]]</f>
        <v>-187024.94999999998</v>
      </c>
      <c r="R2174" s="15">
        <f>performance_data[[#This Row],[net_inflows]]-performance_data[[#This Row],[net_outflows]]</f>
        <v>-15885.82</v>
      </c>
      <c r="S2174" s="15" t="str">
        <f>IF(performance_data[[#This Row],[net_inflows]]&gt;AVERAGE(performance_data[net_inflows]),"High","Low")</f>
        <v>Low</v>
      </c>
      <c r="T2174" s="15">
        <f>AVERAGEIF(performance_data[inflow_flag],performance_data[[#This Row],[inflow_flag]],performance_data[return_percentage])</f>
        <v>5.0457846277021572</v>
      </c>
      <c r="U2174" s="17">
        <f>IF(performance_data[[#This Row],[return_percentage]]&lt;performance_data[[#This Row],[benchmark_return]],1,0)</f>
        <v>0</v>
      </c>
      <c r="V2174" s="17">
        <f>COUNTIFS(performance_data[portfolio_id],performance_data[[#This Row],[portfolio_id]])</f>
        <v>22</v>
      </c>
      <c r="W2174" s="17">
        <f>COUNTIFS(performance_data[portfolio_id],performance_data[[#This Row],[portfolio_id]],
          performance_data[return_flag],1)</f>
        <v>7</v>
      </c>
      <c r="X2174" s="15">
        <f>performance_data[[#This Row],[underperform_flag_count]]/performance_data[[#This Row],[totalportfoliocount]]</f>
        <v>0.31818181818181818</v>
      </c>
    </row>
    <row r="2175" spans="1:24" x14ac:dyDescent="0.3">
      <c r="A2175">
        <v>4948</v>
      </c>
      <c r="B2175" s="1">
        <v>45029</v>
      </c>
      <c r="C2175">
        <v>202673.72</v>
      </c>
      <c r="D2175">
        <v>10.199999999999999</v>
      </c>
      <c r="E2175">
        <v>8.34</v>
      </c>
      <c r="F2175">
        <v>5320.69</v>
      </c>
      <c r="G2175">
        <v>7946.73</v>
      </c>
      <c r="H2175" t="s">
        <v>2213</v>
      </c>
      <c r="I2175" t="s">
        <v>2211</v>
      </c>
      <c r="J2175">
        <v>4</v>
      </c>
      <c r="K2175" t="s">
        <v>2216</v>
      </c>
      <c r="L2175" t="str">
        <f>IF(performance_data[[#This Row],[return_percentage]]&gt;=performance_data[[#This Row],[benchmark_return]],"Higher","Lower")</f>
        <v>Higher</v>
      </c>
      <c r="M2175" s="14">
        <f xml:space="preserve"> _xlfn.MAXIFS(performance_data[date],performance_data[portfolio_id],performance_data[[#This Row],[portfolio_id]])</f>
        <v>45547</v>
      </c>
      <c r="N2175" s="14">
        <f xml:space="preserve"> _xlfn.MINIFS(performance_data[date],performance_data[portfolio_id],performance_data[[#This Row],[portfolio_id]])</f>
        <v>44877</v>
      </c>
      <c r="O2175" s="15">
        <f>_xlfn.MAXIFS(performance_data[portfolio_value],performance_data[portfolio_id],performance_data[[#This Row],[portfolio_id]],performance_data[date],performance_data[[#This Row],[latest_date]])</f>
        <v>190922.97</v>
      </c>
      <c r="P2175" s="15">
        <f>_xlfn.MAXIFS(performance_data[portfolio_value],performance_data[portfolio_id],performance_data[[#This Row],[portfolio_id]],performance_data[date],performance_data[[#This Row],[starting_date]])</f>
        <v>377947.92</v>
      </c>
      <c r="Q2175" s="15">
        <f>performance_data[[#This Row],[latest_value]]-performance_data[[#This Row],[starting_value]]</f>
        <v>-187024.94999999998</v>
      </c>
      <c r="R2175" s="15">
        <f>performance_data[[#This Row],[net_inflows]]-performance_data[[#This Row],[net_outflows]]</f>
        <v>-2626.04</v>
      </c>
      <c r="S2175" s="15" t="str">
        <f>IF(performance_data[[#This Row],[net_inflows]]&gt;AVERAGE(performance_data[net_inflows]),"High","Low")</f>
        <v>Low</v>
      </c>
      <c r="T2175" s="15">
        <f>AVERAGEIF(performance_data[inflow_flag],performance_data[[#This Row],[inflow_flag]],performance_data[return_percentage])</f>
        <v>5.0457846277021572</v>
      </c>
      <c r="U2175" s="17">
        <f>IF(performance_data[[#This Row],[return_percentage]]&lt;performance_data[[#This Row],[benchmark_return]],1,0)</f>
        <v>0</v>
      </c>
      <c r="V2175" s="17">
        <f>COUNTIFS(performance_data[portfolio_id],performance_data[[#This Row],[portfolio_id]])</f>
        <v>22</v>
      </c>
      <c r="W2175" s="17">
        <f>COUNTIFS(performance_data[portfolio_id],performance_data[[#This Row],[portfolio_id]],
          performance_data[return_flag],1)</f>
        <v>7</v>
      </c>
      <c r="X2175" s="15">
        <f>performance_data[[#This Row],[underperform_flag_count]]/performance_data[[#This Row],[totalportfoliocount]]</f>
        <v>0.31818181818181818</v>
      </c>
    </row>
    <row r="2176" spans="1:24" x14ac:dyDescent="0.3">
      <c r="A2176">
        <v>4948</v>
      </c>
      <c r="B2176" s="1">
        <v>44877</v>
      </c>
      <c r="C2176">
        <v>377947.92</v>
      </c>
      <c r="D2176">
        <v>-3.25</v>
      </c>
      <c r="E2176">
        <v>-3.07</v>
      </c>
      <c r="F2176">
        <v>11644.16</v>
      </c>
      <c r="G2176">
        <v>6658.67</v>
      </c>
      <c r="H2176" t="s">
        <v>2220</v>
      </c>
      <c r="I2176" t="s">
        <v>2217</v>
      </c>
      <c r="J2176">
        <v>11</v>
      </c>
      <c r="K2176" t="s">
        <v>2219</v>
      </c>
      <c r="L2176" t="str">
        <f>IF(performance_data[[#This Row],[return_percentage]]&gt;=performance_data[[#This Row],[benchmark_return]],"Higher","Lower")</f>
        <v>Lower</v>
      </c>
      <c r="M2176" s="14">
        <f xml:space="preserve"> _xlfn.MAXIFS(performance_data[date],performance_data[portfolio_id],performance_data[[#This Row],[portfolio_id]])</f>
        <v>45547</v>
      </c>
      <c r="N2176" s="14">
        <f xml:space="preserve"> _xlfn.MINIFS(performance_data[date],performance_data[portfolio_id],performance_data[[#This Row],[portfolio_id]])</f>
        <v>44877</v>
      </c>
      <c r="O2176" s="15">
        <f>_xlfn.MAXIFS(performance_data[portfolio_value],performance_data[portfolio_id],performance_data[[#This Row],[portfolio_id]],performance_data[date],performance_data[[#This Row],[latest_date]])</f>
        <v>190922.97</v>
      </c>
      <c r="P2176" s="15">
        <f>_xlfn.MAXIFS(performance_data[portfolio_value],performance_data[portfolio_id],performance_data[[#This Row],[portfolio_id]],performance_data[date],performance_data[[#This Row],[starting_date]])</f>
        <v>377947.92</v>
      </c>
      <c r="Q2176" s="15">
        <f>performance_data[[#This Row],[latest_value]]-performance_data[[#This Row],[starting_value]]</f>
        <v>-187024.94999999998</v>
      </c>
      <c r="R2176" s="15">
        <f>performance_data[[#This Row],[net_inflows]]-performance_data[[#This Row],[net_outflows]]</f>
        <v>4985.49</v>
      </c>
      <c r="S2176" s="15" t="str">
        <f>IF(performance_data[[#This Row],[net_inflows]]&gt;AVERAGE(performance_data[net_inflows]),"High","Low")</f>
        <v>High</v>
      </c>
      <c r="T2176" s="15">
        <f>AVERAGEIF(performance_data[inflow_flag],performance_data[[#This Row],[inflow_flag]],performance_data[return_percentage])</f>
        <v>4.8467905675459724</v>
      </c>
      <c r="U2176" s="17">
        <f>IF(performance_data[[#This Row],[return_percentage]]&lt;performance_data[[#This Row],[benchmark_return]],1,0)</f>
        <v>1</v>
      </c>
      <c r="V2176" s="17">
        <f>COUNTIFS(performance_data[portfolio_id],performance_data[[#This Row],[portfolio_id]])</f>
        <v>22</v>
      </c>
      <c r="W2176" s="17">
        <f>COUNTIFS(performance_data[portfolio_id],performance_data[[#This Row],[portfolio_id]],
          performance_data[return_flag],1)</f>
        <v>7</v>
      </c>
      <c r="X2176" s="15">
        <f>performance_data[[#This Row],[underperform_flag_count]]/performance_data[[#This Row],[totalportfoliocount]]</f>
        <v>0.31818181818181818</v>
      </c>
    </row>
    <row r="2177" spans="1:24" x14ac:dyDescent="0.3">
      <c r="A2177">
        <v>4948</v>
      </c>
      <c r="B2177" s="1">
        <v>45444</v>
      </c>
      <c r="C2177">
        <v>455626.08</v>
      </c>
      <c r="D2177">
        <v>10.23</v>
      </c>
      <c r="E2177">
        <v>9.2200000000000006</v>
      </c>
      <c r="F2177">
        <v>7462.04</v>
      </c>
      <c r="G2177">
        <v>12906.45</v>
      </c>
      <c r="H2177" t="s">
        <v>2205</v>
      </c>
      <c r="I2177" t="s">
        <v>2211</v>
      </c>
      <c r="J2177">
        <v>6</v>
      </c>
      <c r="K2177" t="s">
        <v>2212</v>
      </c>
      <c r="L2177" t="str">
        <f>IF(performance_data[[#This Row],[return_percentage]]&gt;=performance_data[[#This Row],[benchmark_return]],"Higher","Lower")</f>
        <v>Higher</v>
      </c>
      <c r="M2177" s="14">
        <f xml:space="preserve"> _xlfn.MAXIFS(performance_data[date],performance_data[portfolio_id],performance_data[[#This Row],[portfolio_id]])</f>
        <v>45547</v>
      </c>
      <c r="N2177" s="14">
        <f xml:space="preserve"> _xlfn.MINIFS(performance_data[date],performance_data[portfolio_id],performance_data[[#This Row],[portfolio_id]])</f>
        <v>44877</v>
      </c>
      <c r="O2177" s="15">
        <f>_xlfn.MAXIFS(performance_data[portfolio_value],performance_data[portfolio_id],performance_data[[#This Row],[portfolio_id]],performance_data[date],performance_data[[#This Row],[latest_date]])</f>
        <v>190922.97</v>
      </c>
      <c r="P2177" s="15">
        <f>_xlfn.MAXIFS(performance_data[portfolio_value],performance_data[portfolio_id],performance_data[[#This Row],[portfolio_id]],performance_data[date],performance_data[[#This Row],[starting_date]])</f>
        <v>377947.92</v>
      </c>
      <c r="Q2177" s="15">
        <f>performance_data[[#This Row],[latest_value]]-performance_data[[#This Row],[starting_value]]</f>
        <v>-187024.94999999998</v>
      </c>
      <c r="R2177" s="15">
        <f>performance_data[[#This Row],[net_inflows]]-performance_data[[#This Row],[net_outflows]]</f>
        <v>-5444.4100000000008</v>
      </c>
      <c r="S2177" s="15" t="str">
        <f>IF(performance_data[[#This Row],[net_inflows]]&gt;AVERAGE(performance_data[net_inflows]),"High","Low")</f>
        <v>Low</v>
      </c>
      <c r="T2177" s="15">
        <f>AVERAGEIF(performance_data[inflow_flag],performance_data[[#This Row],[inflow_flag]],performance_data[return_percentage])</f>
        <v>5.0457846277021572</v>
      </c>
      <c r="U2177" s="17">
        <f>IF(performance_data[[#This Row],[return_percentage]]&lt;performance_data[[#This Row],[benchmark_return]],1,0)</f>
        <v>0</v>
      </c>
      <c r="V2177" s="17">
        <f>COUNTIFS(performance_data[portfolio_id],performance_data[[#This Row],[portfolio_id]])</f>
        <v>22</v>
      </c>
      <c r="W2177" s="17">
        <f>COUNTIFS(performance_data[portfolio_id],performance_data[[#This Row],[portfolio_id]],
          performance_data[return_flag],1)</f>
        <v>7</v>
      </c>
      <c r="X2177" s="15">
        <f>performance_data[[#This Row],[underperform_flag_count]]/performance_data[[#This Row],[totalportfoliocount]]</f>
        <v>0.31818181818181818</v>
      </c>
    </row>
    <row r="2178" spans="1:24" x14ac:dyDescent="0.3">
      <c r="A2178">
        <v>4948</v>
      </c>
      <c r="B2178" s="1">
        <v>45446</v>
      </c>
      <c r="C2178">
        <v>234585.71</v>
      </c>
      <c r="D2178">
        <v>18.440000000000001</v>
      </c>
      <c r="E2178">
        <v>15.13</v>
      </c>
      <c r="F2178">
        <v>17907.23</v>
      </c>
      <c r="G2178">
        <v>9440.91</v>
      </c>
      <c r="H2178" t="s">
        <v>2205</v>
      </c>
      <c r="I2178" t="s">
        <v>2211</v>
      </c>
      <c r="J2178">
        <v>6</v>
      </c>
      <c r="K2178" t="s">
        <v>2212</v>
      </c>
      <c r="L2178" t="str">
        <f>IF(performance_data[[#This Row],[return_percentage]]&gt;=performance_data[[#This Row],[benchmark_return]],"Higher","Lower")</f>
        <v>Higher</v>
      </c>
      <c r="M2178" s="14">
        <f xml:space="preserve"> _xlfn.MAXIFS(performance_data[date],performance_data[portfolio_id],performance_data[[#This Row],[portfolio_id]])</f>
        <v>45547</v>
      </c>
      <c r="N2178" s="14">
        <f xml:space="preserve"> _xlfn.MINIFS(performance_data[date],performance_data[portfolio_id],performance_data[[#This Row],[portfolio_id]])</f>
        <v>44877</v>
      </c>
      <c r="O2178" s="15">
        <f>_xlfn.MAXIFS(performance_data[portfolio_value],performance_data[portfolio_id],performance_data[[#This Row],[portfolio_id]],performance_data[date],performance_data[[#This Row],[latest_date]])</f>
        <v>190922.97</v>
      </c>
      <c r="P2178" s="15">
        <f>_xlfn.MAXIFS(performance_data[portfolio_value],performance_data[portfolio_id],performance_data[[#This Row],[portfolio_id]],performance_data[date],performance_data[[#This Row],[starting_date]])</f>
        <v>377947.92</v>
      </c>
      <c r="Q2178" s="15">
        <f>performance_data[[#This Row],[latest_value]]-performance_data[[#This Row],[starting_value]]</f>
        <v>-187024.94999999998</v>
      </c>
      <c r="R2178" s="15">
        <f>performance_data[[#This Row],[net_inflows]]-performance_data[[#This Row],[net_outflows]]</f>
        <v>8466.32</v>
      </c>
      <c r="S2178" s="15" t="str">
        <f>IF(performance_data[[#This Row],[net_inflows]]&gt;AVERAGE(performance_data[net_inflows]),"High","Low")</f>
        <v>High</v>
      </c>
      <c r="T2178" s="15">
        <f>AVERAGEIF(performance_data[inflow_flag],performance_data[[#This Row],[inflow_flag]],performance_data[return_percentage])</f>
        <v>4.8467905675459724</v>
      </c>
      <c r="U2178" s="17">
        <f>IF(performance_data[[#This Row],[return_percentage]]&lt;performance_data[[#This Row],[benchmark_return]],1,0)</f>
        <v>0</v>
      </c>
      <c r="V2178" s="17">
        <f>COUNTIFS(performance_data[portfolio_id],performance_data[[#This Row],[portfolio_id]])</f>
        <v>22</v>
      </c>
      <c r="W2178" s="17">
        <f>COUNTIFS(performance_data[portfolio_id],performance_data[[#This Row],[portfolio_id]],
          performance_data[return_flag],1)</f>
        <v>7</v>
      </c>
      <c r="X2178" s="15">
        <f>performance_data[[#This Row],[underperform_flag_count]]/performance_data[[#This Row],[totalportfoliocount]]</f>
        <v>0.31818181818181818</v>
      </c>
    </row>
    <row r="2179" spans="1:24" x14ac:dyDescent="0.3">
      <c r="A2179">
        <v>4948</v>
      </c>
      <c r="B2179" s="1">
        <v>45547</v>
      </c>
      <c r="C2179">
        <v>190922.97</v>
      </c>
      <c r="D2179">
        <v>9.4700000000000006</v>
      </c>
      <c r="E2179">
        <v>10.039999999999999</v>
      </c>
      <c r="F2179">
        <v>10774.94</v>
      </c>
      <c r="G2179">
        <v>16925.23</v>
      </c>
      <c r="H2179" t="s">
        <v>2205</v>
      </c>
      <c r="I2179" t="s">
        <v>2209</v>
      </c>
      <c r="J2179">
        <v>9</v>
      </c>
      <c r="K2179" t="s">
        <v>2221</v>
      </c>
      <c r="L2179" t="str">
        <f>IF(performance_data[[#This Row],[return_percentage]]&gt;=performance_data[[#This Row],[benchmark_return]],"Higher","Lower")</f>
        <v>Lower</v>
      </c>
      <c r="M2179" s="14">
        <f xml:space="preserve"> _xlfn.MAXIFS(performance_data[date],performance_data[portfolio_id],performance_data[[#This Row],[portfolio_id]])</f>
        <v>45547</v>
      </c>
      <c r="N2179" s="14">
        <f xml:space="preserve"> _xlfn.MINIFS(performance_data[date],performance_data[portfolio_id],performance_data[[#This Row],[portfolio_id]])</f>
        <v>44877</v>
      </c>
      <c r="O2179" s="15">
        <f>_xlfn.MAXIFS(performance_data[portfolio_value],performance_data[portfolio_id],performance_data[[#This Row],[portfolio_id]],performance_data[date],performance_data[[#This Row],[latest_date]])</f>
        <v>190922.97</v>
      </c>
      <c r="P2179" s="15">
        <f>_xlfn.MAXIFS(performance_data[portfolio_value],performance_data[portfolio_id],performance_data[[#This Row],[portfolio_id]],performance_data[date],performance_data[[#This Row],[starting_date]])</f>
        <v>377947.92</v>
      </c>
      <c r="Q2179" s="15">
        <f>performance_data[[#This Row],[latest_value]]-performance_data[[#This Row],[starting_value]]</f>
        <v>-187024.94999999998</v>
      </c>
      <c r="R2179" s="15">
        <f>performance_data[[#This Row],[net_inflows]]-performance_data[[#This Row],[net_outflows]]</f>
        <v>-6150.2899999999991</v>
      </c>
      <c r="S2179" s="15" t="str">
        <f>IF(performance_data[[#This Row],[net_inflows]]&gt;AVERAGE(performance_data[net_inflows]),"High","Low")</f>
        <v>High</v>
      </c>
      <c r="T2179" s="15">
        <f>AVERAGEIF(performance_data[inflow_flag],performance_data[[#This Row],[inflow_flag]],performance_data[return_percentage])</f>
        <v>4.8467905675459724</v>
      </c>
      <c r="U2179" s="17">
        <f>IF(performance_data[[#This Row],[return_percentage]]&lt;performance_data[[#This Row],[benchmark_return]],1,0)</f>
        <v>1</v>
      </c>
      <c r="V2179" s="17">
        <f>COUNTIFS(performance_data[portfolio_id],performance_data[[#This Row],[portfolio_id]])</f>
        <v>22</v>
      </c>
      <c r="W2179" s="17">
        <f>COUNTIFS(performance_data[portfolio_id],performance_data[[#This Row],[portfolio_id]],
          performance_data[return_flag],1)</f>
        <v>7</v>
      </c>
      <c r="X2179" s="15">
        <f>performance_data[[#This Row],[underperform_flag_count]]/performance_data[[#This Row],[totalportfoliocount]]</f>
        <v>0.31818181818181818</v>
      </c>
    </row>
    <row r="2180" spans="1:24" x14ac:dyDescent="0.3">
      <c r="A2180">
        <v>4948</v>
      </c>
      <c r="B2180" s="1">
        <v>45258</v>
      </c>
      <c r="C2180">
        <v>398884.23</v>
      </c>
      <c r="D2180">
        <v>12.02</v>
      </c>
      <c r="E2180">
        <v>11.23</v>
      </c>
      <c r="F2180">
        <v>3801.04</v>
      </c>
      <c r="G2180">
        <v>12164.93</v>
      </c>
      <c r="H2180" t="s">
        <v>2213</v>
      </c>
      <c r="I2180" t="s">
        <v>2217</v>
      </c>
      <c r="J2180">
        <v>11</v>
      </c>
      <c r="K2180" t="s">
        <v>2219</v>
      </c>
      <c r="L2180" t="str">
        <f>IF(performance_data[[#This Row],[return_percentage]]&gt;=performance_data[[#This Row],[benchmark_return]],"Higher","Lower")</f>
        <v>Higher</v>
      </c>
      <c r="M2180" s="14">
        <f xml:space="preserve"> _xlfn.MAXIFS(performance_data[date],performance_data[portfolio_id],performance_data[[#This Row],[portfolio_id]])</f>
        <v>45547</v>
      </c>
      <c r="N2180" s="14">
        <f xml:space="preserve"> _xlfn.MINIFS(performance_data[date],performance_data[portfolio_id],performance_data[[#This Row],[portfolio_id]])</f>
        <v>44877</v>
      </c>
      <c r="O2180" s="15">
        <f>_xlfn.MAXIFS(performance_data[portfolio_value],performance_data[portfolio_id],performance_data[[#This Row],[portfolio_id]],performance_data[date],performance_data[[#This Row],[latest_date]])</f>
        <v>190922.97</v>
      </c>
      <c r="P2180" s="15">
        <f>_xlfn.MAXIFS(performance_data[portfolio_value],performance_data[portfolio_id],performance_data[[#This Row],[portfolio_id]],performance_data[date],performance_data[[#This Row],[starting_date]])</f>
        <v>377947.92</v>
      </c>
      <c r="Q2180" s="15">
        <f>performance_data[[#This Row],[latest_value]]-performance_data[[#This Row],[starting_value]]</f>
        <v>-187024.94999999998</v>
      </c>
      <c r="R2180" s="15">
        <f>performance_data[[#This Row],[net_inflows]]-performance_data[[#This Row],[net_outflows]]</f>
        <v>-8363.89</v>
      </c>
      <c r="S2180" s="15" t="str">
        <f>IF(performance_data[[#This Row],[net_inflows]]&gt;AVERAGE(performance_data[net_inflows]),"High","Low")</f>
        <v>Low</v>
      </c>
      <c r="T2180" s="15">
        <f>AVERAGEIF(performance_data[inflow_flag],performance_data[[#This Row],[inflow_flag]],performance_data[return_percentage])</f>
        <v>5.0457846277021572</v>
      </c>
      <c r="U2180" s="17">
        <f>IF(performance_data[[#This Row],[return_percentage]]&lt;performance_data[[#This Row],[benchmark_return]],1,0)</f>
        <v>0</v>
      </c>
      <c r="V2180" s="17">
        <f>COUNTIFS(performance_data[portfolio_id],performance_data[[#This Row],[portfolio_id]])</f>
        <v>22</v>
      </c>
      <c r="W2180" s="17">
        <f>COUNTIFS(performance_data[portfolio_id],performance_data[[#This Row],[portfolio_id]],
          performance_data[return_flag],1)</f>
        <v>7</v>
      </c>
      <c r="X2180" s="15">
        <f>performance_data[[#This Row],[underperform_flag_count]]/performance_data[[#This Row],[totalportfoliocount]]</f>
        <v>0.31818181818181818</v>
      </c>
    </row>
    <row r="2181" spans="1:24" x14ac:dyDescent="0.3">
      <c r="A2181">
        <v>4948</v>
      </c>
      <c r="B2181" s="1">
        <v>45094</v>
      </c>
      <c r="C2181">
        <v>467685.23</v>
      </c>
      <c r="D2181">
        <v>4.34</v>
      </c>
      <c r="E2181">
        <v>5.01</v>
      </c>
      <c r="F2181">
        <v>11802.41</v>
      </c>
      <c r="G2181">
        <v>6769.83</v>
      </c>
      <c r="H2181" t="s">
        <v>2213</v>
      </c>
      <c r="I2181" t="s">
        <v>2211</v>
      </c>
      <c r="J2181">
        <v>6</v>
      </c>
      <c r="K2181" t="s">
        <v>2212</v>
      </c>
      <c r="L2181" t="str">
        <f>IF(performance_data[[#This Row],[return_percentage]]&gt;=performance_data[[#This Row],[benchmark_return]],"Higher","Lower")</f>
        <v>Lower</v>
      </c>
      <c r="M2181" s="14">
        <f xml:space="preserve"> _xlfn.MAXIFS(performance_data[date],performance_data[portfolio_id],performance_data[[#This Row],[portfolio_id]])</f>
        <v>45547</v>
      </c>
      <c r="N2181" s="14">
        <f xml:space="preserve"> _xlfn.MINIFS(performance_data[date],performance_data[portfolio_id],performance_data[[#This Row],[portfolio_id]])</f>
        <v>44877</v>
      </c>
      <c r="O2181" s="15">
        <f>_xlfn.MAXIFS(performance_data[portfolio_value],performance_data[portfolio_id],performance_data[[#This Row],[portfolio_id]],performance_data[date],performance_data[[#This Row],[latest_date]])</f>
        <v>190922.97</v>
      </c>
      <c r="P2181" s="15">
        <f>_xlfn.MAXIFS(performance_data[portfolio_value],performance_data[portfolio_id],performance_data[[#This Row],[portfolio_id]],performance_data[date],performance_data[[#This Row],[starting_date]])</f>
        <v>377947.92</v>
      </c>
      <c r="Q2181" s="15">
        <f>performance_data[[#This Row],[latest_value]]-performance_data[[#This Row],[starting_value]]</f>
        <v>-187024.94999999998</v>
      </c>
      <c r="R2181" s="15">
        <f>performance_data[[#This Row],[net_inflows]]-performance_data[[#This Row],[net_outflows]]</f>
        <v>5032.58</v>
      </c>
      <c r="S2181" s="15" t="str">
        <f>IF(performance_data[[#This Row],[net_inflows]]&gt;AVERAGE(performance_data[net_inflows]),"High","Low")</f>
        <v>High</v>
      </c>
      <c r="T2181" s="15">
        <f>AVERAGEIF(performance_data[inflow_flag],performance_data[[#This Row],[inflow_flag]],performance_data[return_percentage])</f>
        <v>4.8467905675459724</v>
      </c>
      <c r="U2181" s="17">
        <f>IF(performance_data[[#This Row],[return_percentage]]&lt;performance_data[[#This Row],[benchmark_return]],1,0)</f>
        <v>1</v>
      </c>
      <c r="V2181" s="17">
        <f>COUNTIFS(performance_data[portfolio_id],performance_data[[#This Row],[portfolio_id]])</f>
        <v>22</v>
      </c>
      <c r="W2181" s="17">
        <f>COUNTIFS(performance_data[portfolio_id],performance_data[[#This Row],[portfolio_id]],
          performance_data[return_flag],1)</f>
        <v>7</v>
      </c>
      <c r="X2181" s="15">
        <f>performance_data[[#This Row],[underperform_flag_count]]/performance_data[[#This Row],[totalportfoliocount]]</f>
        <v>0.31818181818181818</v>
      </c>
    </row>
    <row r="2182" spans="1:24" x14ac:dyDescent="0.3">
      <c r="A2182">
        <v>4948</v>
      </c>
      <c r="B2182" s="1">
        <v>45282</v>
      </c>
      <c r="C2182">
        <v>50541.9</v>
      </c>
      <c r="D2182">
        <v>15.99</v>
      </c>
      <c r="E2182">
        <v>15.7</v>
      </c>
      <c r="F2182">
        <v>18001</v>
      </c>
      <c r="G2182">
        <v>10029.799999999999</v>
      </c>
      <c r="H2182" t="s">
        <v>2213</v>
      </c>
      <c r="I2182" t="s">
        <v>2217</v>
      </c>
      <c r="J2182">
        <v>12</v>
      </c>
      <c r="K2182" t="s">
        <v>2218</v>
      </c>
      <c r="L2182" t="str">
        <f>IF(performance_data[[#This Row],[return_percentage]]&gt;=performance_data[[#This Row],[benchmark_return]],"Higher","Lower")</f>
        <v>Higher</v>
      </c>
      <c r="M2182" s="14">
        <f xml:space="preserve"> _xlfn.MAXIFS(performance_data[date],performance_data[portfolio_id],performance_data[[#This Row],[portfolio_id]])</f>
        <v>45547</v>
      </c>
      <c r="N2182" s="14">
        <f xml:space="preserve"> _xlfn.MINIFS(performance_data[date],performance_data[portfolio_id],performance_data[[#This Row],[portfolio_id]])</f>
        <v>44877</v>
      </c>
      <c r="O2182" s="15">
        <f>_xlfn.MAXIFS(performance_data[portfolio_value],performance_data[portfolio_id],performance_data[[#This Row],[portfolio_id]],performance_data[date],performance_data[[#This Row],[latest_date]])</f>
        <v>190922.97</v>
      </c>
      <c r="P2182" s="15">
        <f>_xlfn.MAXIFS(performance_data[portfolio_value],performance_data[portfolio_id],performance_data[[#This Row],[portfolio_id]],performance_data[date],performance_data[[#This Row],[starting_date]])</f>
        <v>377947.92</v>
      </c>
      <c r="Q2182" s="15">
        <f>performance_data[[#This Row],[latest_value]]-performance_data[[#This Row],[starting_value]]</f>
        <v>-187024.94999999998</v>
      </c>
      <c r="R2182" s="15">
        <f>performance_data[[#This Row],[net_inflows]]-performance_data[[#This Row],[net_outflows]]</f>
        <v>7971.2000000000007</v>
      </c>
      <c r="S2182" s="15" t="str">
        <f>IF(performance_data[[#This Row],[net_inflows]]&gt;AVERAGE(performance_data[net_inflows]),"High","Low")</f>
        <v>High</v>
      </c>
      <c r="T2182" s="15">
        <f>AVERAGEIF(performance_data[inflow_flag],performance_data[[#This Row],[inflow_flag]],performance_data[return_percentage])</f>
        <v>4.8467905675459724</v>
      </c>
      <c r="U2182" s="17">
        <f>IF(performance_data[[#This Row],[return_percentage]]&lt;performance_data[[#This Row],[benchmark_return]],1,0)</f>
        <v>0</v>
      </c>
      <c r="V2182" s="17">
        <f>COUNTIFS(performance_data[portfolio_id],performance_data[[#This Row],[portfolio_id]])</f>
        <v>22</v>
      </c>
      <c r="W2182" s="17">
        <f>COUNTIFS(performance_data[portfolio_id],performance_data[[#This Row],[portfolio_id]],
          performance_data[return_flag],1)</f>
        <v>7</v>
      </c>
      <c r="X2182" s="15">
        <f>performance_data[[#This Row],[underperform_flag_count]]/performance_data[[#This Row],[totalportfoliocount]]</f>
        <v>0.31818181818181818</v>
      </c>
    </row>
    <row r="2183" spans="1:24" x14ac:dyDescent="0.3">
      <c r="A2183">
        <v>4948</v>
      </c>
      <c r="B2183" s="1">
        <v>44882</v>
      </c>
      <c r="C2183">
        <v>115258.46</v>
      </c>
      <c r="D2183">
        <v>-9.19</v>
      </c>
      <c r="E2183">
        <v>-7.48</v>
      </c>
      <c r="F2183">
        <v>10021.23</v>
      </c>
      <c r="G2183">
        <v>4480.6000000000004</v>
      </c>
      <c r="H2183" t="s">
        <v>2220</v>
      </c>
      <c r="I2183" t="s">
        <v>2217</v>
      </c>
      <c r="J2183">
        <v>11</v>
      </c>
      <c r="K2183" t="s">
        <v>2219</v>
      </c>
      <c r="L2183" t="str">
        <f>IF(performance_data[[#This Row],[return_percentage]]&gt;=performance_data[[#This Row],[benchmark_return]],"Higher","Lower")</f>
        <v>Lower</v>
      </c>
      <c r="M2183" s="14">
        <f xml:space="preserve"> _xlfn.MAXIFS(performance_data[date],performance_data[portfolio_id],performance_data[[#This Row],[portfolio_id]])</f>
        <v>45547</v>
      </c>
      <c r="N2183" s="14">
        <f xml:space="preserve"> _xlfn.MINIFS(performance_data[date],performance_data[portfolio_id],performance_data[[#This Row],[portfolio_id]])</f>
        <v>44877</v>
      </c>
      <c r="O2183" s="15">
        <f>_xlfn.MAXIFS(performance_data[portfolio_value],performance_data[portfolio_id],performance_data[[#This Row],[portfolio_id]],performance_data[date],performance_data[[#This Row],[latest_date]])</f>
        <v>190922.97</v>
      </c>
      <c r="P2183" s="15">
        <f>_xlfn.MAXIFS(performance_data[portfolio_value],performance_data[portfolio_id],performance_data[[#This Row],[portfolio_id]],performance_data[date],performance_data[[#This Row],[starting_date]])</f>
        <v>377947.92</v>
      </c>
      <c r="Q2183" s="15">
        <f>performance_data[[#This Row],[latest_value]]-performance_data[[#This Row],[starting_value]]</f>
        <v>-187024.94999999998</v>
      </c>
      <c r="R2183" s="15">
        <f>performance_data[[#This Row],[net_inflows]]-performance_data[[#This Row],[net_outflows]]</f>
        <v>5540.6299999999992</v>
      </c>
      <c r="S2183" s="15" t="str">
        <f>IF(performance_data[[#This Row],[net_inflows]]&gt;AVERAGE(performance_data[net_inflows]),"High","Low")</f>
        <v>Low</v>
      </c>
      <c r="T2183" s="15">
        <f>AVERAGEIF(performance_data[inflow_flag],performance_data[[#This Row],[inflow_flag]],performance_data[return_percentage])</f>
        <v>5.0457846277021572</v>
      </c>
      <c r="U2183" s="17">
        <f>IF(performance_data[[#This Row],[return_percentage]]&lt;performance_data[[#This Row],[benchmark_return]],1,0)</f>
        <v>1</v>
      </c>
      <c r="V2183" s="17">
        <f>COUNTIFS(performance_data[portfolio_id],performance_data[[#This Row],[portfolio_id]])</f>
        <v>22</v>
      </c>
      <c r="W2183" s="17">
        <f>COUNTIFS(performance_data[portfolio_id],performance_data[[#This Row],[portfolio_id]],
          performance_data[return_flag],1)</f>
        <v>7</v>
      </c>
      <c r="X2183" s="15">
        <f>performance_data[[#This Row],[underperform_flag_count]]/performance_data[[#This Row],[totalportfoliocount]]</f>
        <v>0.31818181818181818</v>
      </c>
    </row>
    <row r="2184" spans="1:24" x14ac:dyDescent="0.3">
      <c r="A2184">
        <v>4948</v>
      </c>
      <c r="B2184" s="1">
        <v>45017</v>
      </c>
      <c r="C2184">
        <v>39422.019999999997</v>
      </c>
      <c r="D2184">
        <v>17.97</v>
      </c>
      <c r="E2184">
        <v>19.63</v>
      </c>
      <c r="F2184">
        <v>14096.06</v>
      </c>
      <c r="G2184">
        <v>3263.25</v>
      </c>
      <c r="H2184" t="s">
        <v>2213</v>
      </c>
      <c r="I2184" t="s">
        <v>2211</v>
      </c>
      <c r="J2184">
        <v>4</v>
      </c>
      <c r="K2184" t="s">
        <v>2216</v>
      </c>
      <c r="L2184" t="str">
        <f>IF(performance_data[[#This Row],[return_percentage]]&gt;=performance_data[[#This Row],[benchmark_return]],"Higher","Lower")</f>
        <v>Lower</v>
      </c>
      <c r="M2184" s="14">
        <f xml:space="preserve"> _xlfn.MAXIFS(performance_data[date],performance_data[portfolio_id],performance_data[[#This Row],[portfolio_id]])</f>
        <v>45547</v>
      </c>
      <c r="N2184" s="14">
        <f xml:space="preserve"> _xlfn.MINIFS(performance_data[date],performance_data[portfolio_id],performance_data[[#This Row],[portfolio_id]])</f>
        <v>44877</v>
      </c>
      <c r="O2184" s="15">
        <f>_xlfn.MAXIFS(performance_data[portfolio_value],performance_data[portfolio_id],performance_data[[#This Row],[portfolio_id]],performance_data[date],performance_data[[#This Row],[latest_date]])</f>
        <v>190922.97</v>
      </c>
      <c r="P2184" s="15">
        <f>_xlfn.MAXIFS(performance_data[portfolio_value],performance_data[portfolio_id],performance_data[[#This Row],[portfolio_id]],performance_data[date],performance_data[[#This Row],[starting_date]])</f>
        <v>377947.92</v>
      </c>
      <c r="Q2184" s="15">
        <f>performance_data[[#This Row],[latest_value]]-performance_data[[#This Row],[starting_value]]</f>
        <v>-187024.94999999998</v>
      </c>
      <c r="R2184" s="15">
        <f>performance_data[[#This Row],[net_inflows]]-performance_data[[#This Row],[net_outflows]]</f>
        <v>10832.81</v>
      </c>
      <c r="S2184" s="15" t="str">
        <f>IF(performance_data[[#This Row],[net_inflows]]&gt;AVERAGE(performance_data[net_inflows]),"High","Low")</f>
        <v>High</v>
      </c>
      <c r="T2184" s="15">
        <f>AVERAGEIF(performance_data[inflow_flag],performance_data[[#This Row],[inflow_flag]],performance_data[return_percentage])</f>
        <v>4.8467905675459724</v>
      </c>
      <c r="U2184" s="17">
        <f>IF(performance_data[[#This Row],[return_percentage]]&lt;performance_data[[#This Row],[benchmark_return]],1,0)</f>
        <v>1</v>
      </c>
      <c r="V2184" s="17">
        <f>COUNTIFS(performance_data[portfolio_id],performance_data[[#This Row],[portfolio_id]])</f>
        <v>22</v>
      </c>
      <c r="W2184" s="17">
        <f>COUNTIFS(performance_data[portfolio_id],performance_data[[#This Row],[portfolio_id]],
          performance_data[return_flag],1)</f>
        <v>7</v>
      </c>
      <c r="X2184" s="15">
        <f>performance_data[[#This Row],[underperform_flag_count]]/performance_data[[#This Row],[totalportfoliocount]]</f>
        <v>0.31818181818181818</v>
      </c>
    </row>
    <row r="2185" spans="1:24" x14ac:dyDescent="0.3">
      <c r="A2185">
        <v>4948</v>
      </c>
      <c r="B2185" s="1">
        <v>45317</v>
      </c>
      <c r="C2185">
        <v>210896.01</v>
      </c>
      <c r="D2185">
        <v>1.33</v>
      </c>
      <c r="E2185">
        <v>1.32</v>
      </c>
      <c r="F2185">
        <v>1558.71</v>
      </c>
      <c r="G2185">
        <v>9881.66</v>
      </c>
      <c r="H2185" t="s">
        <v>2205</v>
      </c>
      <c r="I2185" t="s">
        <v>2206</v>
      </c>
      <c r="J2185">
        <v>1</v>
      </c>
      <c r="K2185" t="s">
        <v>2207</v>
      </c>
      <c r="L2185" t="str">
        <f>IF(performance_data[[#This Row],[return_percentage]]&gt;=performance_data[[#This Row],[benchmark_return]],"Higher","Lower")</f>
        <v>Higher</v>
      </c>
      <c r="M2185" s="14">
        <f xml:space="preserve"> _xlfn.MAXIFS(performance_data[date],performance_data[portfolio_id],performance_data[[#This Row],[portfolio_id]])</f>
        <v>45547</v>
      </c>
      <c r="N2185" s="14">
        <f xml:space="preserve"> _xlfn.MINIFS(performance_data[date],performance_data[portfolio_id],performance_data[[#This Row],[portfolio_id]])</f>
        <v>44877</v>
      </c>
      <c r="O2185" s="15">
        <f>_xlfn.MAXIFS(performance_data[portfolio_value],performance_data[portfolio_id],performance_data[[#This Row],[portfolio_id]],performance_data[date],performance_data[[#This Row],[latest_date]])</f>
        <v>190922.97</v>
      </c>
      <c r="P2185" s="15">
        <f>_xlfn.MAXIFS(performance_data[portfolio_value],performance_data[portfolio_id],performance_data[[#This Row],[portfolio_id]],performance_data[date],performance_data[[#This Row],[starting_date]])</f>
        <v>377947.92</v>
      </c>
      <c r="Q2185" s="15">
        <f>performance_data[[#This Row],[latest_value]]-performance_data[[#This Row],[starting_value]]</f>
        <v>-187024.94999999998</v>
      </c>
      <c r="R2185" s="15">
        <f>performance_data[[#This Row],[net_inflows]]-performance_data[[#This Row],[net_outflows]]</f>
        <v>-8322.9500000000007</v>
      </c>
      <c r="S2185" s="15" t="str">
        <f>IF(performance_data[[#This Row],[net_inflows]]&gt;AVERAGE(performance_data[net_inflows]),"High","Low")</f>
        <v>Low</v>
      </c>
      <c r="T2185" s="15">
        <f>AVERAGEIF(performance_data[inflow_flag],performance_data[[#This Row],[inflow_flag]],performance_data[return_percentage])</f>
        <v>5.0457846277021572</v>
      </c>
      <c r="U2185" s="17">
        <f>IF(performance_data[[#This Row],[return_percentage]]&lt;performance_data[[#This Row],[benchmark_return]],1,0)</f>
        <v>0</v>
      </c>
      <c r="V2185" s="17">
        <f>COUNTIFS(performance_data[portfolio_id],performance_data[[#This Row],[portfolio_id]])</f>
        <v>22</v>
      </c>
      <c r="W2185" s="17">
        <f>COUNTIFS(performance_data[portfolio_id],performance_data[[#This Row],[portfolio_id]],
          performance_data[return_flag],1)</f>
        <v>7</v>
      </c>
      <c r="X2185" s="15">
        <f>performance_data[[#This Row],[underperform_flag_count]]/performance_data[[#This Row],[totalportfoliocount]]</f>
        <v>0.31818181818181818</v>
      </c>
    </row>
    <row r="2186" spans="1:24" x14ac:dyDescent="0.3">
      <c r="A2186">
        <v>4948</v>
      </c>
      <c r="B2186" s="1">
        <v>44929</v>
      </c>
      <c r="C2186">
        <v>261816.24</v>
      </c>
      <c r="D2186">
        <v>-1.42</v>
      </c>
      <c r="E2186">
        <v>-1.42</v>
      </c>
      <c r="F2186">
        <v>9155.1200000000008</v>
      </c>
      <c r="G2186">
        <v>9790.25</v>
      </c>
      <c r="H2186" t="s">
        <v>2213</v>
      </c>
      <c r="I2186" t="s">
        <v>2206</v>
      </c>
      <c r="J2186">
        <v>1</v>
      </c>
      <c r="K2186" t="s">
        <v>2207</v>
      </c>
      <c r="L2186" t="str">
        <f>IF(performance_data[[#This Row],[return_percentage]]&gt;=performance_data[[#This Row],[benchmark_return]],"Higher","Lower")</f>
        <v>Higher</v>
      </c>
      <c r="M2186" s="14">
        <f xml:space="preserve"> _xlfn.MAXIFS(performance_data[date],performance_data[portfolio_id],performance_data[[#This Row],[portfolio_id]])</f>
        <v>45547</v>
      </c>
      <c r="N2186" s="14">
        <f xml:space="preserve"> _xlfn.MINIFS(performance_data[date],performance_data[portfolio_id],performance_data[[#This Row],[portfolio_id]])</f>
        <v>44877</v>
      </c>
      <c r="O2186" s="15">
        <f>_xlfn.MAXIFS(performance_data[portfolio_value],performance_data[portfolio_id],performance_data[[#This Row],[portfolio_id]],performance_data[date],performance_data[[#This Row],[latest_date]])</f>
        <v>190922.97</v>
      </c>
      <c r="P2186" s="15">
        <f>_xlfn.MAXIFS(performance_data[portfolio_value],performance_data[portfolio_id],performance_data[[#This Row],[portfolio_id]],performance_data[date],performance_data[[#This Row],[starting_date]])</f>
        <v>377947.92</v>
      </c>
      <c r="Q2186" s="15">
        <f>performance_data[[#This Row],[latest_value]]-performance_data[[#This Row],[starting_value]]</f>
        <v>-187024.94999999998</v>
      </c>
      <c r="R2186" s="15">
        <f>performance_data[[#This Row],[net_inflows]]-performance_data[[#This Row],[net_outflows]]</f>
        <v>-635.1299999999992</v>
      </c>
      <c r="S2186" s="15" t="str">
        <f>IF(performance_data[[#This Row],[net_inflows]]&gt;AVERAGE(performance_data[net_inflows]),"High","Low")</f>
        <v>Low</v>
      </c>
      <c r="T2186" s="15">
        <f>AVERAGEIF(performance_data[inflow_flag],performance_data[[#This Row],[inflow_flag]],performance_data[return_percentage])</f>
        <v>5.0457846277021572</v>
      </c>
      <c r="U2186" s="17">
        <f>IF(performance_data[[#This Row],[return_percentage]]&lt;performance_data[[#This Row],[benchmark_return]],1,0)</f>
        <v>0</v>
      </c>
      <c r="V2186" s="17">
        <f>COUNTIFS(performance_data[portfolio_id],performance_data[[#This Row],[portfolio_id]])</f>
        <v>22</v>
      </c>
      <c r="W2186" s="17">
        <f>COUNTIFS(performance_data[portfolio_id],performance_data[[#This Row],[portfolio_id]],
          performance_data[return_flag],1)</f>
        <v>7</v>
      </c>
      <c r="X2186" s="15">
        <f>performance_data[[#This Row],[underperform_flag_count]]/performance_data[[#This Row],[totalportfoliocount]]</f>
        <v>0.31818181818181818</v>
      </c>
    </row>
    <row r="2187" spans="1:24" x14ac:dyDescent="0.3">
      <c r="A2187">
        <v>4948</v>
      </c>
      <c r="B2187" s="1">
        <v>45050</v>
      </c>
      <c r="C2187">
        <v>278087.44</v>
      </c>
      <c r="D2187">
        <v>7.04</v>
      </c>
      <c r="E2187">
        <v>6.25</v>
      </c>
      <c r="F2187">
        <v>16153.53</v>
      </c>
      <c r="G2187">
        <v>6370.54</v>
      </c>
      <c r="H2187" t="s">
        <v>2213</v>
      </c>
      <c r="I2187" t="s">
        <v>2211</v>
      </c>
      <c r="J2187">
        <v>5</v>
      </c>
      <c r="K2187" t="s">
        <v>2223</v>
      </c>
      <c r="L2187" t="str">
        <f>IF(performance_data[[#This Row],[return_percentage]]&gt;=performance_data[[#This Row],[benchmark_return]],"Higher","Lower")</f>
        <v>Higher</v>
      </c>
      <c r="M2187" s="14">
        <f xml:space="preserve"> _xlfn.MAXIFS(performance_data[date],performance_data[portfolio_id],performance_data[[#This Row],[portfolio_id]])</f>
        <v>45547</v>
      </c>
      <c r="N2187" s="14">
        <f xml:space="preserve"> _xlfn.MINIFS(performance_data[date],performance_data[portfolio_id],performance_data[[#This Row],[portfolio_id]])</f>
        <v>44877</v>
      </c>
      <c r="O2187" s="15">
        <f>_xlfn.MAXIFS(performance_data[portfolio_value],performance_data[portfolio_id],performance_data[[#This Row],[portfolio_id]],performance_data[date],performance_data[[#This Row],[latest_date]])</f>
        <v>190922.97</v>
      </c>
      <c r="P2187" s="15">
        <f>_xlfn.MAXIFS(performance_data[portfolio_value],performance_data[portfolio_id],performance_data[[#This Row],[portfolio_id]],performance_data[date],performance_data[[#This Row],[starting_date]])</f>
        <v>377947.92</v>
      </c>
      <c r="Q2187" s="15">
        <f>performance_data[[#This Row],[latest_value]]-performance_data[[#This Row],[starting_value]]</f>
        <v>-187024.94999999998</v>
      </c>
      <c r="R2187" s="15">
        <f>performance_data[[#This Row],[net_inflows]]-performance_data[[#This Row],[net_outflows]]</f>
        <v>9782.9900000000016</v>
      </c>
      <c r="S2187" s="15" t="str">
        <f>IF(performance_data[[#This Row],[net_inflows]]&gt;AVERAGE(performance_data[net_inflows]),"High","Low")</f>
        <v>High</v>
      </c>
      <c r="T2187" s="15">
        <f>AVERAGEIF(performance_data[inflow_flag],performance_data[[#This Row],[inflow_flag]],performance_data[return_percentage])</f>
        <v>4.8467905675459724</v>
      </c>
      <c r="U2187" s="17">
        <f>IF(performance_data[[#This Row],[return_percentage]]&lt;performance_data[[#This Row],[benchmark_return]],1,0)</f>
        <v>0</v>
      </c>
      <c r="V2187" s="17">
        <f>COUNTIFS(performance_data[portfolio_id],performance_data[[#This Row],[portfolio_id]])</f>
        <v>22</v>
      </c>
      <c r="W2187" s="17">
        <f>COUNTIFS(performance_data[portfolio_id],performance_data[[#This Row],[portfolio_id]],
          performance_data[return_flag],1)</f>
        <v>7</v>
      </c>
      <c r="X2187" s="15">
        <f>performance_data[[#This Row],[underperform_flag_count]]/performance_data[[#This Row],[totalportfoliocount]]</f>
        <v>0.31818181818181818</v>
      </c>
    </row>
    <row r="2188" spans="1:24" x14ac:dyDescent="0.3">
      <c r="A2188">
        <v>4957</v>
      </c>
      <c r="B2188" s="1">
        <v>45361</v>
      </c>
      <c r="C2188">
        <v>442665.02</v>
      </c>
      <c r="D2188">
        <v>9.2100000000000009</v>
      </c>
      <c r="E2188">
        <v>9.77</v>
      </c>
      <c r="F2188">
        <v>5082.42</v>
      </c>
      <c r="G2188">
        <v>12069.9</v>
      </c>
      <c r="H2188" t="s">
        <v>2205</v>
      </c>
      <c r="I2188" t="s">
        <v>2206</v>
      </c>
      <c r="J2188">
        <v>3</v>
      </c>
      <c r="K2188" t="s">
        <v>2222</v>
      </c>
      <c r="L2188" t="str">
        <f>IF(performance_data[[#This Row],[return_percentage]]&gt;=performance_data[[#This Row],[benchmark_return]],"Higher","Lower")</f>
        <v>Lower</v>
      </c>
      <c r="M2188" s="14">
        <f xml:space="preserve"> _xlfn.MAXIFS(performance_data[date],performance_data[portfolio_id],performance_data[[#This Row],[portfolio_id]])</f>
        <v>45492</v>
      </c>
      <c r="N2188" s="14">
        <f xml:space="preserve"> _xlfn.MINIFS(performance_data[date],performance_data[portfolio_id],performance_data[[#This Row],[portfolio_id]])</f>
        <v>44885</v>
      </c>
      <c r="O2188" s="15">
        <f>_xlfn.MAXIFS(performance_data[portfolio_value],performance_data[portfolio_id],performance_data[[#This Row],[portfolio_id]],performance_data[date],performance_data[[#This Row],[latest_date]])</f>
        <v>469719.84</v>
      </c>
      <c r="P2188" s="15">
        <f>_xlfn.MAXIFS(performance_data[portfolio_value],performance_data[portfolio_id],performance_data[[#This Row],[portfolio_id]],performance_data[date],performance_data[[#This Row],[starting_date]])</f>
        <v>376542.58</v>
      </c>
      <c r="Q2188" s="15">
        <f>performance_data[[#This Row],[latest_value]]-performance_data[[#This Row],[starting_value]]</f>
        <v>93177.260000000009</v>
      </c>
      <c r="R2188" s="15">
        <f>performance_data[[#This Row],[net_inflows]]-performance_data[[#This Row],[net_outflows]]</f>
        <v>-6987.48</v>
      </c>
      <c r="S2188" s="15" t="str">
        <f>IF(performance_data[[#This Row],[net_inflows]]&gt;AVERAGE(performance_data[net_inflows]),"High","Low")</f>
        <v>Low</v>
      </c>
      <c r="T2188" s="15">
        <f>AVERAGEIF(performance_data[inflow_flag],performance_data[[#This Row],[inflow_flag]],performance_data[return_percentage])</f>
        <v>5.0457846277021572</v>
      </c>
      <c r="U2188" s="17">
        <f>IF(performance_data[[#This Row],[return_percentage]]&lt;performance_data[[#This Row],[benchmark_return]],1,0)</f>
        <v>1</v>
      </c>
      <c r="V2188" s="17">
        <f>COUNTIFS(performance_data[portfolio_id],performance_data[[#This Row],[portfolio_id]])</f>
        <v>23</v>
      </c>
      <c r="W2188" s="17">
        <f>COUNTIFS(performance_data[portfolio_id],performance_data[[#This Row],[portfolio_id]],
          performance_data[return_flag],1)</f>
        <v>14</v>
      </c>
      <c r="X2188" s="15">
        <f>performance_data[[#This Row],[underperform_flag_count]]/performance_data[[#This Row],[totalportfoliocount]]</f>
        <v>0.60869565217391308</v>
      </c>
    </row>
    <row r="2189" spans="1:24" x14ac:dyDescent="0.3">
      <c r="A2189">
        <v>4957</v>
      </c>
      <c r="B2189" s="1">
        <v>45306</v>
      </c>
      <c r="C2189">
        <v>402209.91</v>
      </c>
      <c r="D2189">
        <v>15.5</v>
      </c>
      <c r="E2189">
        <v>13.5</v>
      </c>
      <c r="F2189">
        <v>1276</v>
      </c>
      <c r="G2189">
        <v>5327.65</v>
      </c>
      <c r="H2189" t="s">
        <v>2205</v>
      </c>
      <c r="I2189" t="s">
        <v>2206</v>
      </c>
      <c r="J2189">
        <v>1</v>
      </c>
      <c r="K2189" t="s">
        <v>2207</v>
      </c>
      <c r="L2189" t="str">
        <f>IF(performance_data[[#This Row],[return_percentage]]&gt;=performance_data[[#This Row],[benchmark_return]],"Higher","Lower")</f>
        <v>Higher</v>
      </c>
      <c r="M2189" s="14">
        <f xml:space="preserve"> _xlfn.MAXIFS(performance_data[date],performance_data[portfolio_id],performance_data[[#This Row],[portfolio_id]])</f>
        <v>45492</v>
      </c>
      <c r="N2189" s="14">
        <f xml:space="preserve"> _xlfn.MINIFS(performance_data[date],performance_data[portfolio_id],performance_data[[#This Row],[portfolio_id]])</f>
        <v>44885</v>
      </c>
      <c r="O2189" s="15">
        <f>_xlfn.MAXIFS(performance_data[portfolio_value],performance_data[portfolio_id],performance_data[[#This Row],[portfolio_id]],performance_data[date],performance_data[[#This Row],[latest_date]])</f>
        <v>469719.84</v>
      </c>
      <c r="P2189" s="15">
        <f>_xlfn.MAXIFS(performance_data[portfolio_value],performance_data[portfolio_id],performance_data[[#This Row],[portfolio_id]],performance_data[date],performance_data[[#This Row],[starting_date]])</f>
        <v>376542.58</v>
      </c>
      <c r="Q2189" s="15">
        <f>performance_data[[#This Row],[latest_value]]-performance_data[[#This Row],[starting_value]]</f>
        <v>93177.260000000009</v>
      </c>
      <c r="R2189" s="15">
        <f>performance_data[[#This Row],[net_inflows]]-performance_data[[#This Row],[net_outflows]]</f>
        <v>-4051.6499999999996</v>
      </c>
      <c r="S2189" s="15" t="str">
        <f>IF(performance_data[[#This Row],[net_inflows]]&gt;AVERAGE(performance_data[net_inflows]),"High","Low")</f>
        <v>Low</v>
      </c>
      <c r="T2189" s="15">
        <f>AVERAGEIF(performance_data[inflow_flag],performance_data[[#This Row],[inflow_flag]],performance_data[return_percentage])</f>
        <v>5.0457846277021572</v>
      </c>
      <c r="U2189" s="17">
        <f>IF(performance_data[[#This Row],[return_percentage]]&lt;performance_data[[#This Row],[benchmark_return]],1,0)</f>
        <v>0</v>
      </c>
      <c r="V2189" s="17">
        <f>COUNTIFS(performance_data[portfolio_id],performance_data[[#This Row],[portfolio_id]])</f>
        <v>23</v>
      </c>
      <c r="W2189" s="17">
        <f>COUNTIFS(performance_data[portfolio_id],performance_data[[#This Row],[portfolio_id]],
          performance_data[return_flag],1)</f>
        <v>14</v>
      </c>
      <c r="X2189" s="15">
        <f>performance_data[[#This Row],[underperform_flag_count]]/performance_data[[#This Row],[totalportfoliocount]]</f>
        <v>0.60869565217391308</v>
      </c>
    </row>
    <row r="2190" spans="1:24" x14ac:dyDescent="0.3">
      <c r="A2190">
        <v>4957</v>
      </c>
      <c r="B2190" s="1">
        <v>45061</v>
      </c>
      <c r="C2190">
        <v>409315.57</v>
      </c>
      <c r="D2190">
        <v>-4.6500000000000004</v>
      </c>
      <c r="E2190">
        <v>-5.33</v>
      </c>
      <c r="F2190">
        <v>12146.2</v>
      </c>
      <c r="G2190">
        <v>19174.62</v>
      </c>
      <c r="H2190" t="s">
        <v>2213</v>
      </c>
      <c r="I2190" t="s">
        <v>2211</v>
      </c>
      <c r="J2190">
        <v>5</v>
      </c>
      <c r="K2190" t="s">
        <v>2223</v>
      </c>
      <c r="L2190" t="str">
        <f>IF(performance_data[[#This Row],[return_percentage]]&gt;=performance_data[[#This Row],[benchmark_return]],"Higher","Lower")</f>
        <v>Higher</v>
      </c>
      <c r="M2190" s="14">
        <f xml:space="preserve"> _xlfn.MAXIFS(performance_data[date],performance_data[portfolio_id],performance_data[[#This Row],[portfolio_id]])</f>
        <v>45492</v>
      </c>
      <c r="N2190" s="14">
        <f xml:space="preserve"> _xlfn.MINIFS(performance_data[date],performance_data[portfolio_id],performance_data[[#This Row],[portfolio_id]])</f>
        <v>44885</v>
      </c>
      <c r="O2190" s="15">
        <f>_xlfn.MAXIFS(performance_data[portfolio_value],performance_data[portfolio_id],performance_data[[#This Row],[portfolio_id]],performance_data[date],performance_data[[#This Row],[latest_date]])</f>
        <v>469719.84</v>
      </c>
      <c r="P2190" s="15">
        <f>_xlfn.MAXIFS(performance_data[portfolio_value],performance_data[portfolio_id],performance_data[[#This Row],[portfolio_id]],performance_data[date],performance_data[[#This Row],[starting_date]])</f>
        <v>376542.58</v>
      </c>
      <c r="Q2190" s="15">
        <f>performance_data[[#This Row],[latest_value]]-performance_data[[#This Row],[starting_value]]</f>
        <v>93177.260000000009</v>
      </c>
      <c r="R2190" s="15">
        <f>performance_data[[#This Row],[net_inflows]]-performance_data[[#This Row],[net_outflows]]</f>
        <v>-7028.4199999999983</v>
      </c>
      <c r="S2190" s="15" t="str">
        <f>IF(performance_data[[#This Row],[net_inflows]]&gt;AVERAGE(performance_data[net_inflows]),"High","Low")</f>
        <v>High</v>
      </c>
      <c r="T2190" s="15">
        <f>AVERAGEIF(performance_data[inflow_flag],performance_data[[#This Row],[inflow_flag]],performance_data[return_percentage])</f>
        <v>4.8467905675459724</v>
      </c>
      <c r="U2190" s="17">
        <f>IF(performance_data[[#This Row],[return_percentage]]&lt;performance_data[[#This Row],[benchmark_return]],1,0)</f>
        <v>0</v>
      </c>
      <c r="V2190" s="17">
        <f>COUNTIFS(performance_data[portfolio_id],performance_data[[#This Row],[portfolio_id]])</f>
        <v>23</v>
      </c>
      <c r="W2190" s="17">
        <f>COUNTIFS(performance_data[portfolio_id],performance_data[[#This Row],[portfolio_id]],
          performance_data[return_flag],1)</f>
        <v>14</v>
      </c>
      <c r="X2190" s="15">
        <f>performance_data[[#This Row],[underperform_flag_count]]/performance_data[[#This Row],[totalportfoliocount]]</f>
        <v>0.60869565217391308</v>
      </c>
    </row>
    <row r="2191" spans="1:24" x14ac:dyDescent="0.3">
      <c r="A2191">
        <v>4957</v>
      </c>
      <c r="B2191" s="1">
        <v>44940</v>
      </c>
      <c r="C2191">
        <v>378476.69</v>
      </c>
      <c r="D2191">
        <v>7.7</v>
      </c>
      <c r="E2191">
        <v>6.77</v>
      </c>
      <c r="F2191">
        <v>1318.37</v>
      </c>
      <c r="G2191">
        <v>3676.37</v>
      </c>
      <c r="H2191" t="s">
        <v>2213</v>
      </c>
      <c r="I2191" t="s">
        <v>2206</v>
      </c>
      <c r="J2191">
        <v>1</v>
      </c>
      <c r="K2191" t="s">
        <v>2207</v>
      </c>
      <c r="L2191" t="str">
        <f>IF(performance_data[[#This Row],[return_percentage]]&gt;=performance_data[[#This Row],[benchmark_return]],"Higher","Lower")</f>
        <v>Higher</v>
      </c>
      <c r="M2191" s="14">
        <f xml:space="preserve"> _xlfn.MAXIFS(performance_data[date],performance_data[portfolio_id],performance_data[[#This Row],[portfolio_id]])</f>
        <v>45492</v>
      </c>
      <c r="N2191" s="14">
        <f xml:space="preserve"> _xlfn.MINIFS(performance_data[date],performance_data[portfolio_id],performance_data[[#This Row],[portfolio_id]])</f>
        <v>44885</v>
      </c>
      <c r="O2191" s="15">
        <f>_xlfn.MAXIFS(performance_data[portfolio_value],performance_data[portfolio_id],performance_data[[#This Row],[portfolio_id]],performance_data[date],performance_data[[#This Row],[latest_date]])</f>
        <v>469719.84</v>
      </c>
      <c r="P2191" s="15">
        <f>_xlfn.MAXIFS(performance_data[portfolio_value],performance_data[portfolio_id],performance_data[[#This Row],[portfolio_id]],performance_data[date],performance_data[[#This Row],[starting_date]])</f>
        <v>376542.58</v>
      </c>
      <c r="Q2191" s="15">
        <f>performance_data[[#This Row],[latest_value]]-performance_data[[#This Row],[starting_value]]</f>
        <v>93177.260000000009</v>
      </c>
      <c r="R2191" s="15">
        <f>performance_data[[#This Row],[net_inflows]]-performance_data[[#This Row],[net_outflows]]</f>
        <v>-2358</v>
      </c>
      <c r="S2191" s="15" t="str">
        <f>IF(performance_data[[#This Row],[net_inflows]]&gt;AVERAGE(performance_data[net_inflows]),"High","Low")</f>
        <v>Low</v>
      </c>
      <c r="T2191" s="15">
        <f>AVERAGEIF(performance_data[inflow_flag],performance_data[[#This Row],[inflow_flag]],performance_data[return_percentage])</f>
        <v>5.0457846277021572</v>
      </c>
      <c r="U2191" s="17">
        <f>IF(performance_data[[#This Row],[return_percentage]]&lt;performance_data[[#This Row],[benchmark_return]],1,0)</f>
        <v>0</v>
      </c>
      <c r="V2191" s="17">
        <f>COUNTIFS(performance_data[portfolio_id],performance_data[[#This Row],[portfolio_id]])</f>
        <v>23</v>
      </c>
      <c r="W2191" s="17">
        <f>COUNTIFS(performance_data[portfolio_id],performance_data[[#This Row],[portfolio_id]],
          performance_data[return_flag],1)</f>
        <v>14</v>
      </c>
      <c r="X2191" s="15">
        <f>performance_data[[#This Row],[underperform_flag_count]]/performance_data[[#This Row],[totalportfoliocount]]</f>
        <v>0.60869565217391308</v>
      </c>
    </row>
    <row r="2192" spans="1:24" x14ac:dyDescent="0.3">
      <c r="A2192">
        <v>4957</v>
      </c>
      <c r="B2192" s="1">
        <v>45492</v>
      </c>
      <c r="C2192">
        <v>469719.84</v>
      </c>
      <c r="D2192">
        <v>4.0199999999999996</v>
      </c>
      <c r="E2192">
        <v>4.3</v>
      </c>
      <c r="F2192">
        <v>3563.34</v>
      </c>
      <c r="G2192">
        <v>17652.78</v>
      </c>
      <c r="H2192" t="s">
        <v>2205</v>
      </c>
      <c r="I2192" t="s">
        <v>2209</v>
      </c>
      <c r="J2192">
        <v>7</v>
      </c>
      <c r="K2192" t="s">
        <v>2210</v>
      </c>
      <c r="L2192" t="str">
        <f>IF(performance_data[[#This Row],[return_percentage]]&gt;=performance_data[[#This Row],[benchmark_return]],"Higher","Lower")</f>
        <v>Lower</v>
      </c>
      <c r="M2192" s="14">
        <f xml:space="preserve"> _xlfn.MAXIFS(performance_data[date],performance_data[portfolio_id],performance_data[[#This Row],[portfolio_id]])</f>
        <v>45492</v>
      </c>
      <c r="N2192" s="14">
        <f xml:space="preserve"> _xlfn.MINIFS(performance_data[date],performance_data[portfolio_id],performance_data[[#This Row],[portfolio_id]])</f>
        <v>44885</v>
      </c>
      <c r="O2192" s="15">
        <f>_xlfn.MAXIFS(performance_data[portfolio_value],performance_data[portfolio_id],performance_data[[#This Row],[portfolio_id]],performance_data[date],performance_data[[#This Row],[latest_date]])</f>
        <v>469719.84</v>
      </c>
      <c r="P2192" s="15">
        <f>_xlfn.MAXIFS(performance_data[portfolio_value],performance_data[portfolio_id],performance_data[[#This Row],[portfolio_id]],performance_data[date],performance_data[[#This Row],[starting_date]])</f>
        <v>376542.58</v>
      </c>
      <c r="Q2192" s="15">
        <f>performance_data[[#This Row],[latest_value]]-performance_data[[#This Row],[starting_value]]</f>
        <v>93177.260000000009</v>
      </c>
      <c r="R2192" s="15">
        <f>performance_data[[#This Row],[net_inflows]]-performance_data[[#This Row],[net_outflows]]</f>
        <v>-14089.439999999999</v>
      </c>
      <c r="S2192" s="15" t="str">
        <f>IF(performance_data[[#This Row],[net_inflows]]&gt;AVERAGE(performance_data[net_inflows]),"High","Low")</f>
        <v>Low</v>
      </c>
      <c r="T2192" s="15">
        <f>AVERAGEIF(performance_data[inflow_flag],performance_data[[#This Row],[inflow_flag]],performance_data[return_percentage])</f>
        <v>5.0457846277021572</v>
      </c>
      <c r="U2192" s="17">
        <f>IF(performance_data[[#This Row],[return_percentage]]&lt;performance_data[[#This Row],[benchmark_return]],1,0)</f>
        <v>1</v>
      </c>
      <c r="V2192" s="17">
        <f>COUNTIFS(performance_data[portfolio_id],performance_data[[#This Row],[portfolio_id]])</f>
        <v>23</v>
      </c>
      <c r="W2192" s="17">
        <f>COUNTIFS(performance_data[portfolio_id],performance_data[[#This Row],[portfolio_id]],
          performance_data[return_flag],1)</f>
        <v>14</v>
      </c>
      <c r="X2192" s="15">
        <f>performance_data[[#This Row],[underperform_flag_count]]/performance_data[[#This Row],[totalportfoliocount]]</f>
        <v>0.60869565217391308</v>
      </c>
    </row>
    <row r="2193" spans="1:24" x14ac:dyDescent="0.3">
      <c r="A2193">
        <v>4957</v>
      </c>
      <c r="B2193" s="1">
        <v>45418</v>
      </c>
      <c r="C2193">
        <v>472504.03</v>
      </c>
      <c r="D2193">
        <v>1.0900000000000001</v>
      </c>
      <c r="E2193">
        <v>1.1499999999999999</v>
      </c>
      <c r="F2193">
        <v>18163.12</v>
      </c>
      <c r="G2193">
        <v>7473.51</v>
      </c>
      <c r="H2193" t="s">
        <v>2205</v>
      </c>
      <c r="I2193" t="s">
        <v>2211</v>
      </c>
      <c r="J2193">
        <v>5</v>
      </c>
      <c r="K2193" t="s">
        <v>2223</v>
      </c>
      <c r="L2193" t="str">
        <f>IF(performance_data[[#This Row],[return_percentage]]&gt;=performance_data[[#This Row],[benchmark_return]],"Higher","Lower")</f>
        <v>Lower</v>
      </c>
      <c r="M2193" s="14">
        <f xml:space="preserve"> _xlfn.MAXIFS(performance_data[date],performance_data[portfolio_id],performance_data[[#This Row],[portfolio_id]])</f>
        <v>45492</v>
      </c>
      <c r="N2193" s="14">
        <f xml:space="preserve"> _xlfn.MINIFS(performance_data[date],performance_data[portfolio_id],performance_data[[#This Row],[portfolio_id]])</f>
        <v>44885</v>
      </c>
      <c r="O2193" s="15">
        <f>_xlfn.MAXIFS(performance_data[portfolio_value],performance_data[portfolio_id],performance_data[[#This Row],[portfolio_id]],performance_data[date],performance_data[[#This Row],[latest_date]])</f>
        <v>469719.84</v>
      </c>
      <c r="P2193" s="15">
        <f>_xlfn.MAXIFS(performance_data[portfolio_value],performance_data[portfolio_id],performance_data[[#This Row],[portfolio_id]],performance_data[date],performance_data[[#This Row],[starting_date]])</f>
        <v>376542.58</v>
      </c>
      <c r="Q2193" s="15">
        <f>performance_data[[#This Row],[latest_value]]-performance_data[[#This Row],[starting_value]]</f>
        <v>93177.260000000009</v>
      </c>
      <c r="R2193" s="15">
        <f>performance_data[[#This Row],[net_inflows]]-performance_data[[#This Row],[net_outflows]]</f>
        <v>10689.609999999999</v>
      </c>
      <c r="S2193" s="15" t="str">
        <f>IF(performance_data[[#This Row],[net_inflows]]&gt;AVERAGE(performance_data[net_inflows]),"High","Low")</f>
        <v>High</v>
      </c>
      <c r="T2193" s="15">
        <f>AVERAGEIF(performance_data[inflow_flag],performance_data[[#This Row],[inflow_flag]],performance_data[return_percentage])</f>
        <v>4.8467905675459724</v>
      </c>
      <c r="U2193" s="17">
        <f>IF(performance_data[[#This Row],[return_percentage]]&lt;performance_data[[#This Row],[benchmark_return]],1,0)</f>
        <v>1</v>
      </c>
      <c r="V2193" s="17">
        <f>COUNTIFS(performance_data[portfolio_id],performance_data[[#This Row],[portfolio_id]])</f>
        <v>23</v>
      </c>
      <c r="W2193" s="17">
        <f>COUNTIFS(performance_data[portfolio_id],performance_data[[#This Row],[portfolio_id]],
          performance_data[return_flag],1)</f>
        <v>14</v>
      </c>
      <c r="X2193" s="15">
        <f>performance_data[[#This Row],[underperform_flag_count]]/performance_data[[#This Row],[totalportfoliocount]]</f>
        <v>0.60869565217391308</v>
      </c>
    </row>
    <row r="2194" spans="1:24" x14ac:dyDescent="0.3">
      <c r="A2194">
        <v>4957</v>
      </c>
      <c r="B2194" s="1">
        <v>45372</v>
      </c>
      <c r="C2194">
        <v>261982.8</v>
      </c>
      <c r="D2194">
        <v>16.72</v>
      </c>
      <c r="E2194">
        <v>18.940000000000001</v>
      </c>
      <c r="F2194">
        <v>84.92</v>
      </c>
      <c r="G2194">
        <v>2289.54</v>
      </c>
      <c r="H2194" t="s">
        <v>2205</v>
      </c>
      <c r="I2194" t="s">
        <v>2206</v>
      </c>
      <c r="J2194">
        <v>3</v>
      </c>
      <c r="K2194" t="s">
        <v>2222</v>
      </c>
      <c r="L2194" t="str">
        <f>IF(performance_data[[#This Row],[return_percentage]]&gt;=performance_data[[#This Row],[benchmark_return]],"Higher","Lower")</f>
        <v>Lower</v>
      </c>
      <c r="M2194" s="14">
        <f xml:space="preserve"> _xlfn.MAXIFS(performance_data[date],performance_data[portfolio_id],performance_data[[#This Row],[portfolio_id]])</f>
        <v>45492</v>
      </c>
      <c r="N2194" s="14">
        <f xml:space="preserve"> _xlfn.MINIFS(performance_data[date],performance_data[portfolio_id],performance_data[[#This Row],[portfolio_id]])</f>
        <v>44885</v>
      </c>
      <c r="O2194" s="15">
        <f>_xlfn.MAXIFS(performance_data[portfolio_value],performance_data[portfolio_id],performance_data[[#This Row],[portfolio_id]],performance_data[date],performance_data[[#This Row],[latest_date]])</f>
        <v>469719.84</v>
      </c>
      <c r="P2194" s="15">
        <f>_xlfn.MAXIFS(performance_data[portfolio_value],performance_data[portfolio_id],performance_data[[#This Row],[portfolio_id]],performance_data[date],performance_data[[#This Row],[starting_date]])</f>
        <v>376542.58</v>
      </c>
      <c r="Q2194" s="15">
        <f>performance_data[[#This Row],[latest_value]]-performance_data[[#This Row],[starting_value]]</f>
        <v>93177.260000000009</v>
      </c>
      <c r="R2194" s="15">
        <f>performance_data[[#This Row],[net_inflows]]-performance_data[[#This Row],[net_outflows]]</f>
        <v>-2204.62</v>
      </c>
      <c r="S2194" s="15" t="str">
        <f>IF(performance_data[[#This Row],[net_inflows]]&gt;AVERAGE(performance_data[net_inflows]),"High","Low")</f>
        <v>Low</v>
      </c>
      <c r="T2194" s="15">
        <f>AVERAGEIF(performance_data[inflow_flag],performance_data[[#This Row],[inflow_flag]],performance_data[return_percentage])</f>
        <v>5.0457846277021572</v>
      </c>
      <c r="U2194" s="17">
        <f>IF(performance_data[[#This Row],[return_percentage]]&lt;performance_data[[#This Row],[benchmark_return]],1,0)</f>
        <v>1</v>
      </c>
      <c r="V2194" s="17">
        <f>COUNTIFS(performance_data[portfolio_id],performance_data[[#This Row],[portfolio_id]])</f>
        <v>23</v>
      </c>
      <c r="W2194" s="17">
        <f>COUNTIFS(performance_data[portfolio_id],performance_data[[#This Row],[portfolio_id]],
          performance_data[return_flag],1)</f>
        <v>14</v>
      </c>
      <c r="X2194" s="15">
        <f>performance_data[[#This Row],[underperform_flag_count]]/performance_data[[#This Row],[totalportfoliocount]]</f>
        <v>0.60869565217391308</v>
      </c>
    </row>
    <row r="2195" spans="1:24" x14ac:dyDescent="0.3">
      <c r="A2195">
        <v>4957</v>
      </c>
      <c r="B2195" s="1">
        <v>45117</v>
      </c>
      <c r="C2195">
        <v>77736.92</v>
      </c>
      <c r="D2195">
        <v>2.75</v>
      </c>
      <c r="E2195">
        <v>3.2</v>
      </c>
      <c r="F2195">
        <v>3993.07</v>
      </c>
      <c r="G2195">
        <v>8439.51</v>
      </c>
      <c r="H2195" t="s">
        <v>2213</v>
      </c>
      <c r="I2195" t="s">
        <v>2209</v>
      </c>
      <c r="J2195">
        <v>7</v>
      </c>
      <c r="K2195" t="s">
        <v>2210</v>
      </c>
      <c r="L2195" t="str">
        <f>IF(performance_data[[#This Row],[return_percentage]]&gt;=performance_data[[#This Row],[benchmark_return]],"Higher","Lower")</f>
        <v>Lower</v>
      </c>
      <c r="M2195" s="14">
        <f xml:space="preserve"> _xlfn.MAXIFS(performance_data[date],performance_data[portfolio_id],performance_data[[#This Row],[portfolio_id]])</f>
        <v>45492</v>
      </c>
      <c r="N2195" s="14">
        <f xml:space="preserve"> _xlfn.MINIFS(performance_data[date],performance_data[portfolio_id],performance_data[[#This Row],[portfolio_id]])</f>
        <v>44885</v>
      </c>
      <c r="O2195" s="15">
        <f>_xlfn.MAXIFS(performance_data[portfolio_value],performance_data[portfolio_id],performance_data[[#This Row],[portfolio_id]],performance_data[date],performance_data[[#This Row],[latest_date]])</f>
        <v>469719.84</v>
      </c>
      <c r="P2195" s="15">
        <f>_xlfn.MAXIFS(performance_data[portfolio_value],performance_data[portfolio_id],performance_data[[#This Row],[portfolio_id]],performance_data[date],performance_data[[#This Row],[starting_date]])</f>
        <v>376542.58</v>
      </c>
      <c r="Q2195" s="15">
        <f>performance_data[[#This Row],[latest_value]]-performance_data[[#This Row],[starting_value]]</f>
        <v>93177.260000000009</v>
      </c>
      <c r="R2195" s="15">
        <f>performance_data[[#This Row],[net_inflows]]-performance_data[[#This Row],[net_outflows]]</f>
        <v>-4446.4400000000005</v>
      </c>
      <c r="S2195" s="15" t="str">
        <f>IF(performance_data[[#This Row],[net_inflows]]&gt;AVERAGE(performance_data[net_inflows]),"High","Low")</f>
        <v>Low</v>
      </c>
      <c r="T2195" s="15">
        <f>AVERAGEIF(performance_data[inflow_flag],performance_data[[#This Row],[inflow_flag]],performance_data[return_percentage])</f>
        <v>5.0457846277021572</v>
      </c>
      <c r="U2195" s="17">
        <f>IF(performance_data[[#This Row],[return_percentage]]&lt;performance_data[[#This Row],[benchmark_return]],1,0)</f>
        <v>1</v>
      </c>
      <c r="V2195" s="17">
        <f>COUNTIFS(performance_data[portfolio_id],performance_data[[#This Row],[portfolio_id]])</f>
        <v>23</v>
      </c>
      <c r="W2195" s="17">
        <f>COUNTIFS(performance_data[portfolio_id],performance_data[[#This Row],[portfolio_id]],
          performance_data[return_flag],1)</f>
        <v>14</v>
      </c>
      <c r="X2195" s="15">
        <f>performance_data[[#This Row],[underperform_flag_count]]/performance_data[[#This Row],[totalportfoliocount]]</f>
        <v>0.60869565217391308</v>
      </c>
    </row>
    <row r="2196" spans="1:24" x14ac:dyDescent="0.3">
      <c r="A2196">
        <v>4957</v>
      </c>
      <c r="B2196" s="1">
        <v>45119</v>
      </c>
      <c r="C2196">
        <v>479381.44</v>
      </c>
      <c r="D2196">
        <v>12.48</v>
      </c>
      <c r="E2196">
        <v>11.79</v>
      </c>
      <c r="F2196">
        <v>15716.9</v>
      </c>
      <c r="G2196">
        <v>19267.099999999999</v>
      </c>
      <c r="H2196" t="s">
        <v>2213</v>
      </c>
      <c r="I2196" t="s">
        <v>2209</v>
      </c>
      <c r="J2196">
        <v>7</v>
      </c>
      <c r="K2196" t="s">
        <v>2210</v>
      </c>
      <c r="L2196" t="str">
        <f>IF(performance_data[[#This Row],[return_percentage]]&gt;=performance_data[[#This Row],[benchmark_return]],"Higher","Lower")</f>
        <v>Higher</v>
      </c>
      <c r="M2196" s="14">
        <f xml:space="preserve"> _xlfn.MAXIFS(performance_data[date],performance_data[portfolio_id],performance_data[[#This Row],[portfolio_id]])</f>
        <v>45492</v>
      </c>
      <c r="N2196" s="14">
        <f xml:space="preserve"> _xlfn.MINIFS(performance_data[date],performance_data[portfolio_id],performance_data[[#This Row],[portfolio_id]])</f>
        <v>44885</v>
      </c>
      <c r="O2196" s="15">
        <f>_xlfn.MAXIFS(performance_data[portfolio_value],performance_data[portfolio_id],performance_data[[#This Row],[portfolio_id]],performance_data[date],performance_data[[#This Row],[latest_date]])</f>
        <v>469719.84</v>
      </c>
      <c r="P2196" s="15">
        <f>_xlfn.MAXIFS(performance_data[portfolio_value],performance_data[portfolio_id],performance_data[[#This Row],[portfolio_id]],performance_data[date],performance_data[[#This Row],[starting_date]])</f>
        <v>376542.58</v>
      </c>
      <c r="Q2196" s="15">
        <f>performance_data[[#This Row],[latest_value]]-performance_data[[#This Row],[starting_value]]</f>
        <v>93177.260000000009</v>
      </c>
      <c r="R2196" s="15">
        <f>performance_data[[#This Row],[net_inflows]]-performance_data[[#This Row],[net_outflows]]</f>
        <v>-3550.1999999999989</v>
      </c>
      <c r="S2196" s="15" t="str">
        <f>IF(performance_data[[#This Row],[net_inflows]]&gt;AVERAGE(performance_data[net_inflows]),"High","Low")</f>
        <v>High</v>
      </c>
      <c r="T2196" s="15">
        <f>AVERAGEIF(performance_data[inflow_flag],performance_data[[#This Row],[inflow_flag]],performance_data[return_percentage])</f>
        <v>4.8467905675459724</v>
      </c>
      <c r="U2196" s="17">
        <f>IF(performance_data[[#This Row],[return_percentage]]&lt;performance_data[[#This Row],[benchmark_return]],1,0)</f>
        <v>0</v>
      </c>
      <c r="V2196" s="17">
        <f>COUNTIFS(performance_data[portfolio_id],performance_data[[#This Row],[portfolio_id]])</f>
        <v>23</v>
      </c>
      <c r="W2196" s="17">
        <f>COUNTIFS(performance_data[portfolio_id],performance_data[[#This Row],[portfolio_id]],
          performance_data[return_flag],1)</f>
        <v>14</v>
      </c>
      <c r="X2196" s="15">
        <f>performance_data[[#This Row],[underperform_flag_count]]/performance_data[[#This Row],[totalportfoliocount]]</f>
        <v>0.60869565217391308</v>
      </c>
    </row>
    <row r="2197" spans="1:24" x14ac:dyDescent="0.3">
      <c r="A2197">
        <v>4957</v>
      </c>
      <c r="B2197" s="1">
        <v>45180</v>
      </c>
      <c r="C2197">
        <v>71377.98</v>
      </c>
      <c r="D2197">
        <v>19.39</v>
      </c>
      <c r="E2197">
        <v>21.11</v>
      </c>
      <c r="F2197">
        <v>2577.5500000000002</v>
      </c>
      <c r="G2197">
        <v>11662.62</v>
      </c>
      <c r="H2197" t="s">
        <v>2213</v>
      </c>
      <c r="I2197" t="s">
        <v>2209</v>
      </c>
      <c r="J2197">
        <v>9</v>
      </c>
      <c r="K2197" t="s">
        <v>2221</v>
      </c>
      <c r="L2197" t="str">
        <f>IF(performance_data[[#This Row],[return_percentage]]&gt;=performance_data[[#This Row],[benchmark_return]],"Higher","Lower")</f>
        <v>Lower</v>
      </c>
      <c r="M2197" s="14">
        <f xml:space="preserve"> _xlfn.MAXIFS(performance_data[date],performance_data[portfolio_id],performance_data[[#This Row],[portfolio_id]])</f>
        <v>45492</v>
      </c>
      <c r="N2197" s="14">
        <f xml:space="preserve"> _xlfn.MINIFS(performance_data[date],performance_data[portfolio_id],performance_data[[#This Row],[portfolio_id]])</f>
        <v>44885</v>
      </c>
      <c r="O2197" s="15">
        <f>_xlfn.MAXIFS(performance_data[portfolio_value],performance_data[portfolio_id],performance_data[[#This Row],[portfolio_id]],performance_data[date],performance_data[[#This Row],[latest_date]])</f>
        <v>469719.84</v>
      </c>
      <c r="P2197" s="15">
        <f>_xlfn.MAXIFS(performance_data[portfolio_value],performance_data[portfolio_id],performance_data[[#This Row],[portfolio_id]],performance_data[date],performance_data[[#This Row],[starting_date]])</f>
        <v>376542.58</v>
      </c>
      <c r="Q2197" s="15">
        <f>performance_data[[#This Row],[latest_value]]-performance_data[[#This Row],[starting_value]]</f>
        <v>93177.260000000009</v>
      </c>
      <c r="R2197" s="15">
        <f>performance_data[[#This Row],[net_inflows]]-performance_data[[#This Row],[net_outflows]]</f>
        <v>-9085.07</v>
      </c>
      <c r="S2197" s="15" t="str">
        <f>IF(performance_data[[#This Row],[net_inflows]]&gt;AVERAGE(performance_data[net_inflows]),"High","Low")</f>
        <v>Low</v>
      </c>
      <c r="T2197" s="15">
        <f>AVERAGEIF(performance_data[inflow_flag],performance_data[[#This Row],[inflow_flag]],performance_data[return_percentage])</f>
        <v>5.0457846277021572</v>
      </c>
      <c r="U2197" s="17">
        <f>IF(performance_data[[#This Row],[return_percentage]]&lt;performance_data[[#This Row],[benchmark_return]],1,0)</f>
        <v>1</v>
      </c>
      <c r="V2197" s="17">
        <f>COUNTIFS(performance_data[portfolio_id],performance_data[[#This Row],[portfolio_id]])</f>
        <v>23</v>
      </c>
      <c r="W2197" s="17">
        <f>COUNTIFS(performance_data[portfolio_id],performance_data[[#This Row],[portfolio_id]],
          performance_data[return_flag],1)</f>
        <v>14</v>
      </c>
      <c r="X2197" s="15">
        <f>performance_data[[#This Row],[underperform_flag_count]]/performance_data[[#This Row],[totalportfoliocount]]</f>
        <v>0.60869565217391308</v>
      </c>
    </row>
    <row r="2198" spans="1:24" x14ac:dyDescent="0.3">
      <c r="A2198">
        <v>4957</v>
      </c>
      <c r="B2198" s="1">
        <v>45411</v>
      </c>
      <c r="C2198">
        <v>324376.03999999998</v>
      </c>
      <c r="D2198">
        <v>12.62</v>
      </c>
      <c r="E2198">
        <v>13.38</v>
      </c>
      <c r="F2198">
        <v>1297.17</v>
      </c>
      <c r="G2198">
        <v>4146.6499999999996</v>
      </c>
      <c r="H2198" t="s">
        <v>2205</v>
      </c>
      <c r="I2198" t="s">
        <v>2211</v>
      </c>
      <c r="J2198">
        <v>4</v>
      </c>
      <c r="K2198" t="s">
        <v>2216</v>
      </c>
      <c r="L2198" t="str">
        <f>IF(performance_data[[#This Row],[return_percentage]]&gt;=performance_data[[#This Row],[benchmark_return]],"Higher","Lower")</f>
        <v>Lower</v>
      </c>
      <c r="M2198" s="14">
        <f xml:space="preserve"> _xlfn.MAXIFS(performance_data[date],performance_data[portfolio_id],performance_data[[#This Row],[portfolio_id]])</f>
        <v>45492</v>
      </c>
      <c r="N2198" s="14">
        <f xml:space="preserve"> _xlfn.MINIFS(performance_data[date],performance_data[portfolio_id],performance_data[[#This Row],[portfolio_id]])</f>
        <v>44885</v>
      </c>
      <c r="O2198" s="15">
        <f>_xlfn.MAXIFS(performance_data[portfolio_value],performance_data[portfolio_id],performance_data[[#This Row],[portfolio_id]],performance_data[date],performance_data[[#This Row],[latest_date]])</f>
        <v>469719.84</v>
      </c>
      <c r="P2198" s="15">
        <f>_xlfn.MAXIFS(performance_data[portfolio_value],performance_data[portfolio_id],performance_data[[#This Row],[portfolio_id]],performance_data[date],performance_data[[#This Row],[starting_date]])</f>
        <v>376542.58</v>
      </c>
      <c r="Q2198" s="15">
        <f>performance_data[[#This Row],[latest_value]]-performance_data[[#This Row],[starting_value]]</f>
        <v>93177.260000000009</v>
      </c>
      <c r="R2198" s="15">
        <f>performance_data[[#This Row],[net_inflows]]-performance_data[[#This Row],[net_outflows]]</f>
        <v>-2849.4799999999996</v>
      </c>
      <c r="S2198" s="15" t="str">
        <f>IF(performance_data[[#This Row],[net_inflows]]&gt;AVERAGE(performance_data[net_inflows]),"High","Low")</f>
        <v>Low</v>
      </c>
      <c r="T2198" s="15">
        <f>AVERAGEIF(performance_data[inflow_flag],performance_data[[#This Row],[inflow_flag]],performance_data[return_percentage])</f>
        <v>5.0457846277021572</v>
      </c>
      <c r="U2198" s="17">
        <f>IF(performance_data[[#This Row],[return_percentage]]&lt;performance_data[[#This Row],[benchmark_return]],1,0)</f>
        <v>1</v>
      </c>
      <c r="V2198" s="17">
        <f>COUNTIFS(performance_data[portfolio_id],performance_data[[#This Row],[portfolio_id]])</f>
        <v>23</v>
      </c>
      <c r="W2198" s="17">
        <f>COUNTIFS(performance_data[portfolio_id],performance_data[[#This Row],[portfolio_id]],
          performance_data[return_flag],1)</f>
        <v>14</v>
      </c>
      <c r="X2198" s="15">
        <f>performance_data[[#This Row],[underperform_flag_count]]/performance_data[[#This Row],[totalportfoliocount]]</f>
        <v>0.60869565217391308</v>
      </c>
    </row>
    <row r="2199" spans="1:24" x14ac:dyDescent="0.3">
      <c r="A2199">
        <v>4957</v>
      </c>
      <c r="B2199" s="1">
        <v>45236</v>
      </c>
      <c r="C2199">
        <v>102898.51</v>
      </c>
      <c r="D2199">
        <v>14.14</v>
      </c>
      <c r="E2199">
        <v>12.98</v>
      </c>
      <c r="F2199">
        <v>7675.41</v>
      </c>
      <c r="G2199">
        <v>6498.42</v>
      </c>
      <c r="H2199" t="s">
        <v>2213</v>
      </c>
      <c r="I2199" t="s">
        <v>2217</v>
      </c>
      <c r="J2199">
        <v>11</v>
      </c>
      <c r="K2199" t="s">
        <v>2219</v>
      </c>
      <c r="L2199" t="str">
        <f>IF(performance_data[[#This Row],[return_percentage]]&gt;=performance_data[[#This Row],[benchmark_return]],"Higher","Lower")</f>
        <v>Higher</v>
      </c>
      <c r="M2199" s="14">
        <f xml:space="preserve"> _xlfn.MAXIFS(performance_data[date],performance_data[portfolio_id],performance_data[[#This Row],[portfolio_id]])</f>
        <v>45492</v>
      </c>
      <c r="N2199" s="14">
        <f xml:space="preserve"> _xlfn.MINIFS(performance_data[date],performance_data[portfolio_id],performance_data[[#This Row],[portfolio_id]])</f>
        <v>44885</v>
      </c>
      <c r="O2199" s="15">
        <f>_xlfn.MAXIFS(performance_data[portfolio_value],performance_data[portfolio_id],performance_data[[#This Row],[portfolio_id]],performance_data[date],performance_data[[#This Row],[latest_date]])</f>
        <v>469719.84</v>
      </c>
      <c r="P2199" s="15">
        <f>_xlfn.MAXIFS(performance_data[portfolio_value],performance_data[portfolio_id],performance_data[[#This Row],[portfolio_id]],performance_data[date],performance_data[[#This Row],[starting_date]])</f>
        <v>376542.58</v>
      </c>
      <c r="Q2199" s="15">
        <f>performance_data[[#This Row],[latest_value]]-performance_data[[#This Row],[starting_value]]</f>
        <v>93177.260000000009</v>
      </c>
      <c r="R2199" s="15">
        <f>performance_data[[#This Row],[net_inflows]]-performance_data[[#This Row],[net_outflows]]</f>
        <v>1176.9899999999998</v>
      </c>
      <c r="S2199" s="15" t="str">
        <f>IF(performance_data[[#This Row],[net_inflows]]&gt;AVERAGE(performance_data[net_inflows]),"High","Low")</f>
        <v>Low</v>
      </c>
      <c r="T2199" s="15">
        <f>AVERAGEIF(performance_data[inflow_flag],performance_data[[#This Row],[inflow_flag]],performance_data[return_percentage])</f>
        <v>5.0457846277021572</v>
      </c>
      <c r="U2199" s="17">
        <f>IF(performance_data[[#This Row],[return_percentage]]&lt;performance_data[[#This Row],[benchmark_return]],1,0)</f>
        <v>0</v>
      </c>
      <c r="V2199" s="17">
        <f>COUNTIFS(performance_data[portfolio_id],performance_data[[#This Row],[portfolio_id]])</f>
        <v>23</v>
      </c>
      <c r="W2199" s="17">
        <f>COUNTIFS(performance_data[portfolio_id],performance_data[[#This Row],[portfolio_id]],
          performance_data[return_flag],1)</f>
        <v>14</v>
      </c>
      <c r="X2199" s="15">
        <f>performance_data[[#This Row],[underperform_flag_count]]/performance_data[[#This Row],[totalportfoliocount]]</f>
        <v>0.60869565217391308</v>
      </c>
    </row>
    <row r="2200" spans="1:24" x14ac:dyDescent="0.3">
      <c r="A2200">
        <v>4957</v>
      </c>
      <c r="B2200" s="1">
        <v>45490</v>
      </c>
      <c r="C2200">
        <v>25373.62</v>
      </c>
      <c r="D2200">
        <v>-5.33</v>
      </c>
      <c r="E2200">
        <v>-4.32</v>
      </c>
      <c r="F2200">
        <v>5838.59</v>
      </c>
      <c r="G2200">
        <v>2816.18</v>
      </c>
      <c r="H2200" t="s">
        <v>2205</v>
      </c>
      <c r="I2200" t="s">
        <v>2209</v>
      </c>
      <c r="J2200">
        <v>7</v>
      </c>
      <c r="K2200" t="s">
        <v>2210</v>
      </c>
      <c r="L2200" t="str">
        <f>IF(performance_data[[#This Row],[return_percentage]]&gt;=performance_data[[#This Row],[benchmark_return]],"Higher","Lower")</f>
        <v>Lower</v>
      </c>
      <c r="M2200" s="14">
        <f xml:space="preserve"> _xlfn.MAXIFS(performance_data[date],performance_data[portfolio_id],performance_data[[#This Row],[portfolio_id]])</f>
        <v>45492</v>
      </c>
      <c r="N2200" s="14">
        <f xml:space="preserve"> _xlfn.MINIFS(performance_data[date],performance_data[portfolio_id],performance_data[[#This Row],[portfolio_id]])</f>
        <v>44885</v>
      </c>
      <c r="O2200" s="15">
        <f>_xlfn.MAXIFS(performance_data[portfolio_value],performance_data[portfolio_id],performance_data[[#This Row],[portfolio_id]],performance_data[date],performance_data[[#This Row],[latest_date]])</f>
        <v>469719.84</v>
      </c>
      <c r="P2200" s="15">
        <f>_xlfn.MAXIFS(performance_data[portfolio_value],performance_data[portfolio_id],performance_data[[#This Row],[portfolio_id]],performance_data[date],performance_data[[#This Row],[starting_date]])</f>
        <v>376542.58</v>
      </c>
      <c r="Q2200" s="15">
        <f>performance_data[[#This Row],[latest_value]]-performance_data[[#This Row],[starting_value]]</f>
        <v>93177.260000000009</v>
      </c>
      <c r="R2200" s="15">
        <f>performance_data[[#This Row],[net_inflows]]-performance_data[[#This Row],[net_outflows]]</f>
        <v>3022.4100000000003</v>
      </c>
      <c r="S2200" s="15" t="str">
        <f>IF(performance_data[[#This Row],[net_inflows]]&gt;AVERAGE(performance_data[net_inflows]),"High","Low")</f>
        <v>Low</v>
      </c>
      <c r="T2200" s="15">
        <f>AVERAGEIF(performance_data[inflow_flag],performance_data[[#This Row],[inflow_flag]],performance_data[return_percentage])</f>
        <v>5.0457846277021572</v>
      </c>
      <c r="U2200" s="17">
        <f>IF(performance_data[[#This Row],[return_percentage]]&lt;performance_data[[#This Row],[benchmark_return]],1,0)</f>
        <v>1</v>
      </c>
      <c r="V2200" s="17">
        <f>COUNTIFS(performance_data[portfolio_id],performance_data[[#This Row],[portfolio_id]])</f>
        <v>23</v>
      </c>
      <c r="W2200" s="17">
        <f>COUNTIFS(performance_data[portfolio_id],performance_data[[#This Row],[portfolio_id]],
          performance_data[return_flag],1)</f>
        <v>14</v>
      </c>
      <c r="X2200" s="15">
        <f>performance_data[[#This Row],[underperform_flag_count]]/performance_data[[#This Row],[totalportfoliocount]]</f>
        <v>0.60869565217391308</v>
      </c>
    </row>
    <row r="2201" spans="1:24" x14ac:dyDescent="0.3">
      <c r="A2201">
        <v>4957</v>
      </c>
      <c r="B2201" s="1">
        <v>45104</v>
      </c>
      <c r="C2201">
        <v>307165.07</v>
      </c>
      <c r="D2201">
        <v>-0.17</v>
      </c>
      <c r="E2201">
        <v>-0.14000000000000001</v>
      </c>
      <c r="F2201">
        <v>1671.38</v>
      </c>
      <c r="G2201">
        <v>16025.19</v>
      </c>
      <c r="H2201" t="s">
        <v>2213</v>
      </c>
      <c r="I2201" t="s">
        <v>2211</v>
      </c>
      <c r="J2201">
        <v>6</v>
      </c>
      <c r="K2201" t="s">
        <v>2212</v>
      </c>
      <c r="L2201" t="str">
        <f>IF(performance_data[[#This Row],[return_percentage]]&gt;=performance_data[[#This Row],[benchmark_return]],"Higher","Lower")</f>
        <v>Lower</v>
      </c>
      <c r="M2201" s="14">
        <f xml:space="preserve"> _xlfn.MAXIFS(performance_data[date],performance_data[portfolio_id],performance_data[[#This Row],[portfolio_id]])</f>
        <v>45492</v>
      </c>
      <c r="N2201" s="14">
        <f xml:space="preserve"> _xlfn.MINIFS(performance_data[date],performance_data[portfolio_id],performance_data[[#This Row],[portfolio_id]])</f>
        <v>44885</v>
      </c>
      <c r="O2201" s="15">
        <f>_xlfn.MAXIFS(performance_data[portfolio_value],performance_data[portfolio_id],performance_data[[#This Row],[portfolio_id]],performance_data[date],performance_data[[#This Row],[latest_date]])</f>
        <v>469719.84</v>
      </c>
      <c r="P2201" s="15">
        <f>_xlfn.MAXIFS(performance_data[portfolio_value],performance_data[portfolio_id],performance_data[[#This Row],[portfolio_id]],performance_data[date],performance_data[[#This Row],[starting_date]])</f>
        <v>376542.58</v>
      </c>
      <c r="Q2201" s="15">
        <f>performance_data[[#This Row],[latest_value]]-performance_data[[#This Row],[starting_value]]</f>
        <v>93177.260000000009</v>
      </c>
      <c r="R2201" s="15">
        <f>performance_data[[#This Row],[net_inflows]]-performance_data[[#This Row],[net_outflows]]</f>
        <v>-14353.810000000001</v>
      </c>
      <c r="S2201" s="15" t="str">
        <f>IF(performance_data[[#This Row],[net_inflows]]&gt;AVERAGE(performance_data[net_inflows]),"High","Low")</f>
        <v>Low</v>
      </c>
      <c r="T2201" s="15">
        <f>AVERAGEIF(performance_data[inflow_flag],performance_data[[#This Row],[inflow_flag]],performance_data[return_percentage])</f>
        <v>5.0457846277021572</v>
      </c>
      <c r="U2201" s="17">
        <f>IF(performance_data[[#This Row],[return_percentage]]&lt;performance_data[[#This Row],[benchmark_return]],1,0)</f>
        <v>1</v>
      </c>
      <c r="V2201" s="17">
        <f>COUNTIFS(performance_data[portfolio_id],performance_data[[#This Row],[portfolio_id]])</f>
        <v>23</v>
      </c>
      <c r="W2201" s="17">
        <f>COUNTIFS(performance_data[portfolio_id],performance_data[[#This Row],[portfolio_id]],
          performance_data[return_flag],1)</f>
        <v>14</v>
      </c>
      <c r="X2201" s="15">
        <f>performance_data[[#This Row],[underperform_flag_count]]/performance_data[[#This Row],[totalportfoliocount]]</f>
        <v>0.60869565217391308</v>
      </c>
    </row>
    <row r="2202" spans="1:24" x14ac:dyDescent="0.3">
      <c r="A2202">
        <v>4957</v>
      </c>
      <c r="B2202" s="1">
        <v>45062</v>
      </c>
      <c r="C2202">
        <v>258103.13</v>
      </c>
      <c r="D2202">
        <v>15.14</v>
      </c>
      <c r="E2202">
        <v>14.86</v>
      </c>
      <c r="F2202">
        <v>9543.94</v>
      </c>
      <c r="G2202">
        <v>18506.580000000002</v>
      </c>
      <c r="H2202" t="s">
        <v>2213</v>
      </c>
      <c r="I2202" t="s">
        <v>2211</v>
      </c>
      <c r="J2202">
        <v>5</v>
      </c>
      <c r="K2202" t="s">
        <v>2223</v>
      </c>
      <c r="L2202" t="str">
        <f>IF(performance_data[[#This Row],[return_percentage]]&gt;=performance_data[[#This Row],[benchmark_return]],"Higher","Lower")</f>
        <v>Higher</v>
      </c>
      <c r="M2202" s="14">
        <f xml:space="preserve"> _xlfn.MAXIFS(performance_data[date],performance_data[portfolio_id],performance_data[[#This Row],[portfolio_id]])</f>
        <v>45492</v>
      </c>
      <c r="N2202" s="14">
        <f xml:space="preserve"> _xlfn.MINIFS(performance_data[date],performance_data[portfolio_id],performance_data[[#This Row],[portfolio_id]])</f>
        <v>44885</v>
      </c>
      <c r="O2202" s="15">
        <f>_xlfn.MAXIFS(performance_data[portfolio_value],performance_data[portfolio_id],performance_data[[#This Row],[portfolio_id]],performance_data[date],performance_data[[#This Row],[latest_date]])</f>
        <v>469719.84</v>
      </c>
      <c r="P2202" s="15">
        <f>_xlfn.MAXIFS(performance_data[portfolio_value],performance_data[portfolio_id],performance_data[[#This Row],[portfolio_id]],performance_data[date],performance_data[[#This Row],[starting_date]])</f>
        <v>376542.58</v>
      </c>
      <c r="Q2202" s="15">
        <f>performance_data[[#This Row],[latest_value]]-performance_data[[#This Row],[starting_value]]</f>
        <v>93177.260000000009</v>
      </c>
      <c r="R2202" s="15">
        <f>performance_data[[#This Row],[net_inflows]]-performance_data[[#This Row],[net_outflows]]</f>
        <v>-8962.6400000000012</v>
      </c>
      <c r="S2202" s="15" t="str">
        <f>IF(performance_data[[#This Row],[net_inflows]]&gt;AVERAGE(performance_data[net_inflows]),"High","Low")</f>
        <v>Low</v>
      </c>
      <c r="T2202" s="15">
        <f>AVERAGEIF(performance_data[inflow_flag],performance_data[[#This Row],[inflow_flag]],performance_data[return_percentage])</f>
        <v>5.0457846277021572</v>
      </c>
      <c r="U2202" s="17">
        <f>IF(performance_data[[#This Row],[return_percentage]]&lt;performance_data[[#This Row],[benchmark_return]],1,0)</f>
        <v>0</v>
      </c>
      <c r="V2202" s="17">
        <f>COUNTIFS(performance_data[portfolio_id],performance_data[[#This Row],[portfolio_id]])</f>
        <v>23</v>
      </c>
      <c r="W2202" s="17">
        <f>COUNTIFS(performance_data[portfolio_id],performance_data[[#This Row],[portfolio_id]],
          performance_data[return_flag],1)</f>
        <v>14</v>
      </c>
      <c r="X2202" s="15">
        <f>performance_data[[#This Row],[underperform_flag_count]]/performance_data[[#This Row],[totalportfoliocount]]</f>
        <v>0.60869565217391308</v>
      </c>
    </row>
    <row r="2203" spans="1:24" x14ac:dyDescent="0.3">
      <c r="A2203">
        <v>4957</v>
      </c>
      <c r="B2203" s="1">
        <v>45342</v>
      </c>
      <c r="C2203">
        <v>77982.070000000007</v>
      </c>
      <c r="D2203">
        <v>15.13</v>
      </c>
      <c r="E2203">
        <v>17.87</v>
      </c>
      <c r="F2203">
        <v>8263.67</v>
      </c>
      <c r="G2203">
        <v>19341.93</v>
      </c>
      <c r="H2203" t="s">
        <v>2205</v>
      </c>
      <c r="I2203" t="s">
        <v>2206</v>
      </c>
      <c r="J2203">
        <v>2</v>
      </c>
      <c r="K2203" t="s">
        <v>2226</v>
      </c>
      <c r="L2203" t="str">
        <f>IF(performance_data[[#This Row],[return_percentage]]&gt;=performance_data[[#This Row],[benchmark_return]],"Higher","Lower")</f>
        <v>Lower</v>
      </c>
      <c r="M2203" s="14">
        <f xml:space="preserve"> _xlfn.MAXIFS(performance_data[date],performance_data[portfolio_id],performance_data[[#This Row],[portfolio_id]])</f>
        <v>45492</v>
      </c>
      <c r="N2203" s="14">
        <f xml:space="preserve"> _xlfn.MINIFS(performance_data[date],performance_data[portfolio_id],performance_data[[#This Row],[portfolio_id]])</f>
        <v>44885</v>
      </c>
      <c r="O2203" s="15">
        <f>_xlfn.MAXIFS(performance_data[portfolio_value],performance_data[portfolio_id],performance_data[[#This Row],[portfolio_id]],performance_data[date],performance_data[[#This Row],[latest_date]])</f>
        <v>469719.84</v>
      </c>
      <c r="P2203" s="15">
        <f>_xlfn.MAXIFS(performance_data[portfolio_value],performance_data[portfolio_id],performance_data[[#This Row],[portfolio_id]],performance_data[date],performance_data[[#This Row],[starting_date]])</f>
        <v>376542.58</v>
      </c>
      <c r="Q2203" s="15">
        <f>performance_data[[#This Row],[latest_value]]-performance_data[[#This Row],[starting_value]]</f>
        <v>93177.260000000009</v>
      </c>
      <c r="R2203" s="15">
        <f>performance_data[[#This Row],[net_inflows]]-performance_data[[#This Row],[net_outflows]]</f>
        <v>-11078.26</v>
      </c>
      <c r="S2203" s="15" t="str">
        <f>IF(performance_data[[#This Row],[net_inflows]]&gt;AVERAGE(performance_data[net_inflows]),"High","Low")</f>
        <v>Low</v>
      </c>
      <c r="T2203" s="15">
        <f>AVERAGEIF(performance_data[inflow_flag],performance_data[[#This Row],[inflow_flag]],performance_data[return_percentage])</f>
        <v>5.0457846277021572</v>
      </c>
      <c r="U2203" s="17">
        <f>IF(performance_data[[#This Row],[return_percentage]]&lt;performance_data[[#This Row],[benchmark_return]],1,0)</f>
        <v>1</v>
      </c>
      <c r="V2203" s="17">
        <f>COUNTIFS(performance_data[portfolio_id],performance_data[[#This Row],[portfolio_id]])</f>
        <v>23</v>
      </c>
      <c r="W2203" s="17">
        <f>COUNTIFS(performance_data[portfolio_id],performance_data[[#This Row],[portfolio_id]],
          performance_data[return_flag],1)</f>
        <v>14</v>
      </c>
      <c r="X2203" s="15">
        <f>performance_data[[#This Row],[underperform_flag_count]]/performance_data[[#This Row],[totalportfoliocount]]</f>
        <v>0.60869565217391308</v>
      </c>
    </row>
    <row r="2204" spans="1:24" x14ac:dyDescent="0.3">
      <c r="A2204">
        <v>4957</v>
      </c>
      <c r="B2204" s="1">
        <v>45283</v>
      </c>
      <c r="C2204">
        <v>229083.82</v>
      </c>
      <c r="D2204">
        <v>-7.21</v>
      </c>
      <c r="E2204">
        <v>-8.2100000000000009</v>
      </c>
      <c r="F2204">
        <v>5780.06</v>
      </c>
      <c r="G2204">
        <v>15622.52</v>
      </c>
      <c r="H2204" t="s">
        <v>2213</v>
      </c>
      <c r="I2204" t="s">
        <v>2217</v>
      </c>
      <c r="J2204">
        <v>12</v>
      </c>
      <c r="K2204" t="s">
        <v>2218</v>
      </c>
      <c r="L2204" t="str">
        <f>IF(performance_data[[#This Row],[return_percentage]]&gt;=performance_data[[#This Row],[benchmark_return]],"Higher","Lower")</f>
        <v>Higher</v>
      </c>
      <c r="M2204" s="14">
        <f xml:space="preserve"> _xlfn.MAXIFS(performance_data[date],performance_data[portfolio_id],performance_data[[#This Row],[portfolio_id]])</f>
        <v>45492</v>
      </c>
      <c r="N2204" s="14">
        <f xml:space="preserve"> _xlfn.MINIFS(performance_data[date],performance_data[portfolio_id],performance_data[[#This Row],[portfolio_id]])</f>
        <v>44885</v>
      </c>
      <c r="O2204" s="15">
        <f>_xlfn.MAXIFS(performance_data[portfolio_value],performance_data[portfolio_id],performance_data[[#This Row],[portfolio_id]],performance_data[date],performance_data[[#This Row],[latest_date]])</f>
        <v>469719.84</v>
      </c>
      <c r="P2204" s="15">
        <f>_xlfn.MAXIFS(performance_data[portfolio_value],performance_data[portfolio_id],performance_data[[#This Row],[portfolio_id]],performance_data[date],performance_data[[#This Row],[starting_date]])</f>
        <v>376542.58</v>
      </c>
      <c r="Q2204" s="15">
        <f>performance_data[[#This Row],[latest_value]]-performance_data[[#This Row],[starting_value]]</f>
        <v>93177.260000000009</v>
      </c>
      <c r="R2204" s="15">
        <f>performance_data[[#This Row],[net_inflows]]-performance_data[[#This Row],[net_outflows]]</f>
        <v>-9842.4599999999991</v>
      </c>
      <c r="S2204" s="15" t="str">
        <f>IF(performance_data[[#This Row],[net_inflows]]&gt;AVERAGE(performance_data[net_inflows]),"High","Low")</f>
        <v>Low</v>
      </c>
      <c r="T2204" s="15">
        <f>AVERAGEIF(performance_data[inflow_flag],performance_data[[#This Row],[inflow_flag]],performance_data[return_percentage])</f>
        <v>5.0457846277021572</v>
      </c>
      <c r="U2204" s="17">
        <f>IF(performance_data[[#This Row],[return_percentage]]&lt;performance_data[[#This Row],[benchmark_return]],1,0)</f>
        <v>0</v>
      </c>
      <c r="V2204" s="17">
        <f>COUNTIFS(performance_data[portfolio_id],performance_data[[#This Row],[portfolio_id]])</f>
        <v>23</v>
      </c>
      <c r="W2204" s="17">
        <f>COUNTIFS(performance_data[portfolio_id],performance_data[[#This Row],[portfolio_id]],
          performance_data[return_flag],1)</f>
        <v>14</v>
      </c>
      <c r="X2204" s="15">
        <f>performance_data[[#This Row],[underperform_flag_count]]/performance_data[[#This Row],[totalportfoliocount]]</f>
        <v>0.60869565217391308</v>
      </c>
    </row>
    <row r="2205" spans="1:24" x14ac:dyDescent="0.3">
      <c r="A2205">
        <v>4957</v>
      </c>
      <c r="B2205" s="1">
        <v>45351</v>
      </c>
      <c r="C2205">
        <v>446271.17</v>
      </c>
      <c r="D2205">
        <v>-5.23</v>
      </c>
      <c r="E2205">
        <v>-4.79</v>
      </c>
      <c r="F2205">
        <v>13908.1</v>
      </c>
      <c r="G2205">
        <v>7007.68</v>
      </c>
      <c r="H2205" t="s">
        <v>2205</v>
      </c>
      <c r="I2205" t="s">
        <v>2206</v>
      </c>
      <c r="J2205">
        <v>2</v>
      </c>
      <c r="K2205" t="s">
        <v>2226</v>
      </c>
      <c r="L2205" t="str">
        <f>IF(performance_data[[#This Row],[return_percentage]]&gt;=performance_data[[#This Row],[benchmark_return]],"Higher","Lower")</f>
        <v>Lower</v>
      </c>
      <c r="M2205" s="14">
        <f xml:space="preserve"> _xlfn.MAXIFS(performance_data[date],performance_data[portfolio_id],performance_data[[#This Row],[portfolio_id]])</f>
        <v>45492</v>
      </c>
      <c r="N2205" s="14">
        <f xml:space="preserve"> _xlfn.MINIFS(performance_data[date],performance_data[portfolio_id],performance_data[[#This Row],[portfolio_id]])</f>
        <v>44885</v>
      </c>
      <c r="O2205" s="15">
        <f>_xlfn.MAXIFS(performance_data[portfolio_value],performance_data[portfolio_id],performance_data[[#This Row],[portfolio_id]],performance_data[date],performance_data[[#This Row],[latest_date]])</f>
        <v>469719.84</v>
      </c>
      <c r="P2205" s="15">
        <f>_xlfn.MAXIFS(performance_data[portfolio_value],performance_data[portfolio_id],performance_data[[#This Row],[portfolio_id]],performance_data[date],performance_data[[#This Row],[starting_date]])</f>
        <v>376542.58</v>
      </c>
      <c r="Q2205" s="15">
        <f>performance_data[[#This Row],[latest_value]]-performance_data[[#This Row],[starting_value]]</f>
        <v>93177.260000000009</v>
      </c>
      <c r="R2205" s="15">
        <f>performance_data[[#This Row],[net_inflows]]-performance_data[[#This Row],[net_outflows]]</f>
        <v>6900.42</v>
      </c>
      <c r="S2205" s="15" t="str">
        <f>IF(performance_data[[#This Row],[net_inflows]]&gt;AVERAGE(performance_data[net_inflows]),"High","Low")</f>
        <v>High</v>
      </c>
      <c r="T2205" s="15">
        <f>AVERAGEIF(performance_data[inflow_flag],performance_data[[#This Row],[inflow_flag]],performance_data[return_percentage])</f>
        <v>4.8467905675459724</v>
      </c>
      <c r="U2205" s="17">
        <f>IF(performance_data[[#This Row],[return_percentage]]&lt;performance_data[[#This Row],[benchmark_return]],1,0)</f>
        <v>1</v>
      </c>
      <c r="V2205" s="17">
        <f>COUNTIFS(performance_data[portfolio_id],performance_data[[#This Row],[portfolio_id]])</f>
        <v>23</v>
      </c>
      <c r="W2205" s="17">
        <f>COUNTIFS(performance_data[portfolio_id],performance_data[[#This Row],[portfolio_id]],
          performance_data[return_flag],1)</f>
        <v>14</v>
      </c>
      <c r="X2205" s="15">
        <f>performance_data[[#This Row],[underperform_flag_count]]/performance_data[[#This Row],[totalportfoliocount]]</f>
        <v>0.60869565217391308</v>
      </c>
    </row>
    <row r="2206" spans="1:24" x14ac:dyDescent="0.3">
      <c r="A2206">
        <v>4957</v>
      </c>
      <c r="B2206" s="1">
        <v>44885</v>
      </c>
      <c r="C2206">
        <v>376542.58</v>
      </c>
      <c r="D2206">
        <v>11.43</v>
      </c>
      <c r="E2206">
        <v>10.71</v>
      </c>
      <c r="F2206">
        <v>12947.3</v>
      </c>
      <c r="G2206">
        <v>9032.25</v>
      </c>
      <c r="H2206" t="s">
        <v>2220</v>
      </c>
      <c r="I2206" t="s">
        <v>2217</v>
      </c>
      <c r="J2206">
        <v>11</v>
      </c>
      <c r="K2206" t="s">
        <v>2219</v>
      </c>
      <c r="L2206" t="str">
        <f>IF(performance_data[[#This Row],[return_percentage]]&gt;=performance_data[[#This Row],[benchmark_return]],"Higher","Lower")</f>
        <v>Higher</v>
      </c>
      <c r="M2206" s="14">
        <f xml:space="preserve"> _xlfn.MAXIFS(performance_data[date],performance_data[portfolio_id],performance_data[[#This Row],[portfolio_id]])</f>
        <v>45492</v>
      </c>
      <c r="N2206" s="14">
        <f xml:space="preserve"> _xlfn.MINIFS(performance_data[date],performance_data[portfolio_id],performance_data[[#This Row],[portfolio_id]])</f>
        <v>44885</v>
      </c>
      <c r="O2206" s="15">
        <f>_xlfn.MAXIFS(performance_data[portfolio_value],performance_data[portfolio_id],performance_data[[#This Row],[portfolio_id]],performance_data[date],performance_data[[#This Row],[latest_date]])</f>
        <v>469719.84</v>
      </c>
      <c r="P2206" s="15">
        <f>_xlfn.MAXIFS(performance_data[portfolio_value],performance_data[portfolio_id],performance_data[[#This Row],[portfolio_id]],performance_data[date],performance_data[[#This Row],[starting_date]])</f>
        <v>376542.58</v>
      </c>
      <c r="Q2206" s="15">
        <f>performance_data[[#This Row],[latest_value]]-performance_data[[#This Row],[starting_value]]</f>
        <v>93177.260000000009</v>
      </c>
      <c r="R2206" s="15">
        <f>performance_data[[#This Row],[net_inflows]]-performance_data[[#This Row],[net_outflows]]</f>
        <v>3915.0499999999993</v>
      </c>
      <c r="S2206" s="15" t="str">
        <f>IF(performance_data[[#This Row],[net_inflows]]&gt;AVERAGE(performance_data[net_inflows]),"High","Low")</f>
        <v>High</v>
      </c>
      <c r="T2206" s="15">
        <f>AVERAGEIF(performance_data[inflow_flag],performance_data[[#This Row],[inflow_flag]],performance_data[return_percentage])</f>
        <v>4.8467905675459724</v>
      </c>
      <c r="U2206" s="17">
        <f>IF(performance_data[[#This Row],[return_percentage]]&lt;performance_data[[#This Row],[benchmark_return]],1,0)</f>
        <v>0</v>
      </c>
      <c r="V2206" s="17">
        <f>COUNTIFS(performance_data[portfolio_id],performance_data[[#This Row],[portfolio_id]])</f>
        <v>23</v>
      </c>
      <c r="W2206" s="17">
        <f>COUNTIFS(performance_data[portfolio_id],performance_data[[#This Row],[portfolio_id]],
          performance_data[return_flag],1)</f>
        <v>14</v>
      </c>
      <c r="X2206" s="15">
        <f>performance_data[[#This Row],[underperform_flag_count]]/performance_data[[#This Row],[totalportfoliocount]]</f>
        <v>0.60869565217391308</v>
      </c>
    </row>
    <row r="2207" spans="1:24" x14ac:dyDescent="0.3">
      <c r="A2207">
        <v>4957</v>
      </c>
      <c r="B2207" s="1">
        <v>45410</v>
      </c>
      <c r="C2207">
        <v>303953.43</v>
      </c>
      <c r="D2207">
        <v>14.24</v>
      </c>
      <c r="E2207">
        <v>16.32</v>
      </c>
      <c r="F2207">
        <v>5720.97</v>
      </c>
      <c r="G2207">
        <v>18035.29</v>
      </c>
      <c r="H2207" t="s">
        <v>2205</v>
      </c>
      <c r="I2207" t="s">
        <v>2211</v>
      </c>
      <c r="J2207">
        <v>4</v>
      </c>
      <c r="K2207" t="s">
        <v>2216</v>
      </c>
      <c r="L2207" t="str">
        <f>IF(performance_data[[#This Row],[return_percentage]]&gt;=performance_data[[#This Row],[benchmark_return]],"Higher","Lower")</f>
        <v>Lower</v>
      </c>
      <c r="M2207" s="14">
        <f xml:space="preserve"> _xlfn.MAXIFS(performance_data[date],performance_data[portfolio_id],performance_data[[#This Row],[portfolio_id]])</f>
        <v>45492</v>
      </c>
      <c r="N2207" s="14">
        <f xml:space="preserve"> _xlfn.MINIFS(performance_data[date],performance_data[portfolio_id],performance_data[[#This Row],[portfolio_id]])</f>
        <v>44885</v>
      </c>
      <c r="O2207" s="15">
        <f>_xlfn.MAXIFS(performance_data[portfolio_value],performance_data[portfolio_id],performance_data[[#This Row],[portfolio_id]],performance_data[date],performance_data[[#This Row],[latest_date]])</f>
        <v>469719.84</v>
      </c>
      <c r="P2207" s="15">
        <f>_xlfn.MAXIFS(performance_data[portfolio_value],performance_data[portfolio_id],performance_data[[#This Row],[portfolio_id]],performance_data[date],performance_data[[#This Row],[starting_date]])</f>
        <v>376542.58</v>
      </c>
      <c r="Q2207" s="15">
        <f>performance_data[[#This Row],[latest_value]]-performance_data[[#This Row],[starting_value]]</f>
        <v>93177.260000000009</v>
      </c>
      <c r="R2207" s="15">
        <f>performance_data[[#This Row],[net_inflows]]-performance_data[[#This Row],[net_outflows]]</f>
        <v>-12314.32</v>
      </c>
      <c r="S2207" s="15" t="str">
        <f>IF(performance_data[[#This Row],[net_inflows]]&gt;AVERAGE(performance_data[net_inflows]),"High","Low")</f>
        <v>Low</v>
      </c>
      <c r="T2207" s="15">
        <f>AVERAGEIF(performance_data[inflow_flag],performance_data[[#This Row],[inflow_flag]],performance_data[return_percentage])</f>
        <v>5.0457846277021572</v>
      </c>
      <c r="U2207" s="17">
        <f>IF(performance_data[[#This Row],[return_percentage]]&lt;performance_data[[#This Row],[benchmark_return]],1,0)</f>
        <v>1</v>
      </c>
      <c r="V2207" s="17">
        <f>COUNTIFS(performance_data[portfolio_id],performance_data[[#This Row],[portfolio_id]])</f>
        <v>23</v>
      </c>
      <c r="W2207" s="17">
        <f>COUNTIFS(performance_data[portfolio_id],performance_data[[#This Row],[portfolio_id]],
          performance_data[return_flag],1)</f>
        <v>14</v>
      </c>
      <c r="X2207" s="15">
        <f>performance_data[[#This Row],[underperform_flag_count]]/performance_data[[#This Row],[totalportfoliocount]]</f>
        <v>0.60869565217391308</v>
      </c>
    </row>
    <row r="2208" spans="1:24" x14ac:dyDescent="0.3">
      <c r="A2208">
        <v>4957</v>
      </c>
      <c r="B2208" s="1">
        <v>45415</v>
      </c>
      <c r="C2208">
        <v>336429.11</v>
      </c>
      <c r="D2208">
        <v>14.89</v>
      </c>
      <c r="E2208">
        <v>16.46</v>
      </c>
      <c r="F2208">
        <v>1213.76</v>
      </c>
      <c r="G2208">
        <v>1375.44</v>
      </c>
      <c r="H2208" t="s">
        <v>2205</v>
      </c>
      <c r="I2208" t="s">
        <v>2211</v>
      </c>
      <c r="J2208">
        <v>5</v>
      </c>
      <c r="K2208" t="s">
        <v>2223</v>
      </c>
      <c r="L2208" t="str">
        <f>IF(performance_data[[#This Row],[return_percentage]]&gt;=performance_data[[#This Row],[benchmark_return]],"Higher","Lower")</f>
        <v>Lower</v>
      </c>
      <c r="M2208" s="14">
        <f xml:space="preserve"> _xlfn.MAXIFS(performance_data[date],performance_data[portfolio_id],performance_data[[#This Row],[portfolio_id]])</f>
        <v>45492</v>
      </c>
      <c r="N2208" s="14">
        <f xml:space="preserve"> _xlfn.MINIFS(performance_data[date],performance_data[portfolio_id],performance_data[[#This Row],[portfolio_id]])</f>
        <v>44885</v>
      </c>
      <c r="O2208" s="15">
        <f>_xlfn.MAXIFS(performance_data[portfolio_value],performance_data[portfolio_id],performance_data[[#This Row],[portfolio_id]],performance_data[date],performance_data[[#This Row],[latest_date]])</f>
        <v>469719.84</v>
      </c>
      <c r="P2208" s="15">
        <f>_xlfn.MAXIFS(performance_data[portfolio_value],performance_data[portfolio_id],performance_data[[#This Row],[portfolio_id]],performance_data[date],performance_data[[#This Row],[starting_date]])</f>
        <v>376542.58</v>
      </c>
      <c r="Q2208" s="15">
        <f>performance_data[[#This Row],[latest_value]]-performance_data[[#This Row],[starting_value]]</f>
        <v>93177.260000000009</v>
      </c>
      <c r="R2208" s="15">
        <f>performance_data[[#This Row],[net_inflows]]-performance_data[[#This Row],[net_outflows]]</f>
        <v>-161.68000000000006</v>
      </c>
      <c r="S2208" s="15" t="str">
        <f>IF(performance_data[[#This Row],[net_inflows]]&gt;AVERAGE(performance_data[net_inflows]),"High","Low")</f>
        <v>Low</v>
      </c>
      <c r="T2208" s="15">
        <f>AVERAGEIF(performance_data[inflow_flag],performance_data[[#This Row],[inflow_flag]],performance_data[return_percentage])</f>
        <v>5.0457846277021572</v>
      </c>
      <c r="U2208" s="17">
        <f>IF(performance_data[[#This Row],[return_percentage]]&lt;performance_data[[#This Row],[benchmark_return]],1,0)</f>
        <v>1</v>
      </c>
      <c r="V2208" s="17">
        <f>COUNTIFS(performance_data[portfolio_id],performance_data[[#This Row],[portfolio_id]])</f>
        <v>23</v>
      </c>
      <c r="W2208" s="17">
        <f>COUNTIFS(performance_data[portfolio_id],performance_data[[#This Row],[portfolio_id]],
          performance_data[return_flag],1)</f>
        <v>14</v>
      </c>
      <c r="X2208" s="15">
        <f>performance_data[[#This Row],[underperform_flag_count]]/performance_data[[#This Row],[totalportfoliocount]]</f>
        <v>0.60869565217391308</v>
      </c>
    </row>
    <row r="2209" spans="1:24" x14ac:dyDescent="0.3">
      <c r="A2209">
        <v>4957</v>
      </c>
      <c r="B2209" s="1">
        <v>45246</v>
      </c>
      <c r="C2209">
        <v>83686.100000000006</v>
      </c>
      <c r="D2209">
        <v>-3.99</v>
      </c>
      <c r="E2209">
        <v>-3.44</v>
      </c>
      <c r="F2209">
        <v>10737.42</v>
      </c>
      <c r="G2209">
        <v>11290.35</v>
      </c>
      <c r="H2209" t="s">
        <v>2213</v>
      </c>
      <c r="I2209" t="s">
        <v>2217</v>
      </c>
      <c r="J2209">
        <v>11</v>
      </c>
      <c r="K2209" t="s">
        <v>2219</v>
      </c>
      <c r="L2209" t="str">
        <f>IF(performance_data[[#This Row],[return_percentage]]&gt;=performance_data[[#This Row],[benchmark_return]],"Higher","Lower")</f>
        <v>Lower</v>
      </c>
      <c r="M2209" s="14">
        <f xml:space="preserve"> _xlfn.MAXIFS(performance_data[date],performance_data[portfolio_id],performance_data[[#This Row],[portfolio_id]])</f>
        <v>45492</v>
      </c>
      <c r="N2209" s="14">
        <f xml:space="preserve"> _xlfn.MINIFS(performance_data[date],performance_data[portfolio_id],performance_data[[#This Row],[portfolio_id]])</f>
        <v>44885</v>
      </c>
      <c r="O2209" s="15">
        <f>_xlfn.MAXIFS(performance_data[portfolio_value],performance_data[portfolio_id],performance_data[[#This Row],[portfolio_id]],performance_data[date],performance_data[[#This Row],[latest_date]])</f>
        <v>469719.84</v>
      </c>
      <c r="P2209" s="15">
        <f>_xlfn.MAXIFS(performance_data[portfolio_value],performance_data[portfolio_id],performance_data[[#This Row],[portfolio_id]],performance_data[date],performance_data[[#This Row],[starting_date]])</f>
        <v>376542.58</v>
      </c>
      <c r="Q2209" s="15">
        <f>performance_data[[#This Row],[latest_value]]-performance_data[[#This Row],[starting_value]]</f>
        <v>93177.260000000009</v>
      </c>
      <c r="R2209" s="15">
        <f>performance_data[[#This Row],[net_inflows]]-performance_data[[#This Row],[net_outflows]]</f>
        <v>-552.93000000000029</v>
      </c>
      <c r="S2209" s="15" t="str">
        <f>IF(performance_data[[#This Row],[net_inflows]]&gt;AVERAGE(performance_data[net_inflows]),"High","Low")</f>
        <v>High</v>
      </c>
      <c r="T2209" s="15">
        <f>AVERAGEIF(performance_data[inflow_flag],performance_data[[#This Row],[inflow_flag]],performance_data[return_percentage])</f>
        <v>4.8467905675459724</v>
      </c>
      <c r="U2209" s="17">
        <f>IF(performance_data[[#This Row],[return_percentage]]&lt;performance_data[[#This Row],[benchmark_return]],1,0)</f>
        <v>1</v>
      </c>
      <c r="V2209" s="17">
        <f>COUNTIFS(performance_data[portfolio_id],performance_data[[#This Row],[portfolio_id]])</f>
        <v>23</v>
      </c>
      <c r="W2209" s="17">
        <f>COUNTIFS(performance_data[portfolio_id],performance_data[[#This Row],[portfolio_id]],
          performance_data[return_flag],1)</f>
        <v>14</v>
      </c>
      <c r="X2209" s="15">
        <f>performance_data[[#This Row],[underperform_flag_count]]/performance_data[[#This Row],[totalportfoliocount]]</f>
        <v>0.60869565217391308</v>
      </c>
    </row>
    <row r="2210" spans="1:24" x14ac:dyDescent="0.3">
      <c r="A2210">
        <v>4957</v>
      </c>
      <c r="B2210" s="1">
        <v>45254</v>
      </c>
      <c r="C2210">
        <v>324040.34999999998</v>
      </c>
      <c r="D2210">
        <v>19.41</v>
      </c>
      <c r="E2210">
        <v>17.22</v>
      </c>
      <c r="F2210">
        <v>10034.61</v>
      </c>
      <c r="G2210">
        <v>1528.11</v>
      </c>
      <c r="H2210" t="s">
        <v>2213</v>
      </c>
      <c r="I2210" t="s">
        <v>2217</v>
      </c>
      <c r="J2210">
        <v>11</v>
      </c>
      <c r="K2210" t="s">
        <v>2219</v>
      </c>
      <c r="L2210" t="str">
        <f>IF(performance_data[[#This Row],[return_percentage]]&gt;=performance_data[[#This Row],[benchmark_return]],"Higher","Lower")</f>
        <v>Higher</v>
      </c>
      <c r="M2210" s="14">
        <f xml:space="preserve"> _xlfn.MAXIFS(performance_data[date],performance_data[portfolio_id],performance_data[[#This Row],[portfolio_id]])</f>
        <v>45492</v>
      </c>
      <c r="N2210" s="14">
        <f xml:space="preserve"> _xlfn.MINIFS(performance_data[date],performance_data[portfolio_id],performance_data[[#This Row],[portfolio_id]])</f>
        <v>44885</v>
      </c>
      <c r="O2210" s="15">
        <f>_xlfn.MAXIFS(performance_data[portfolio_value],performance_data[portfolio_id],performance_data[[#This Row],[portfolio_id]],performance_data[date],performance_data[[#This Row],[latest_date]])</f>
        <v>469719.84</v>
      </c>
      <c r="P2210" s="15">
        <f>_xlfn.MAXIFS(performance_data[portfolio_value],performance_data[portfolio_id],performance_data[[#This Row],[portfolio_id]],performance_data[date],performance_data[[#This Row],[starting_date]])</f>
        <v>376542.58</v>
      </c>
      <c r="Q2210" s="15">
        <f>performance_data[[#This Row],[latest_value]]-performance_data[[#This Row],[starting_value]]</f>
        <v>93177.260000000009</v>
      </c>
      <c r="R2210" s="15">
        <f>performance_data[[#This Row],[net_inflows]]-performance_data[[#This Row],[net_outflows]]</f>
        <v>8506.5</v>
      </c>
      <c r="S2210" s="15" t="str">
        <f>IF(performance_data[[#This Row],[net_inflows]]&gt;AVERAGE(performance_data[net_inflows]),"High","Low")</f>
        <v>High</v>
      </c>
      <c r="T2210" s="15">
        <f>AVERAGEIF(performance_data[inflow_flag],performance_data[[#This Row],[inflow_flag]],performance_data[return_percentage])</f>
        <v>4.8467905675459724</v>
      </c>
      <c r="U2210" s="17">
        <f>IF(performance_data[[#This Row],[return_percentage]]&lt;performance_data[[#This Row],[benchmark_return]],1,0)</f>
        <v>0</v>
      </c>
      <c r="V2210" s="17">
        <f>COUNTIFS(performance_data[portfolio_id],performance_data[[#This Row],[portfolio_id]])</f>
        <v>23</v>
      </c>
      <c r="W2210" s="17">
        <f>COUNTIFS(performance_data[portfolio_id],performance_data[[#This Row],[portfolio_id]],
          performance_data[return_flag],1)</f>
        <v>14</v>
      </c>
      <c r="X2210" s="15">
        <f>performance_data[[#This Row],[underperform_flag_count]]/performance_data[[#This Row],[totalportfoliocount]]</f>
        <v>0.60869565217391308</v>
      </c>
    </row>
    <row r="2211" spans="1:24" x14ac:dyDescent="0.3">
      <c r="A2211">
        <v>4993</v>
      </c>
      <c r="B2211" s="1">
        <v>45237</v>
      </c>
      <c r="C2211">
        <v>338628.5</v>
      </c>
      <c r="D2211">
        <v>-3.85</v>
      </c>
      <c r="E2211">
        <v>-4.57</v>
      </c>
      <c r="F2211">
        <v>2920.59</v>
      </c>
      <c r="G2211">
        <v>7296.92</v>
      </c>
      <c r="H2211" t="s">
        <v>2213</v>
      </c>
      <c r="I2211" t="s">
        <v>2217</v>
      </c>
      <c r="J2211">
        <v>11</v>
      </c>
      <c r="K2211" t="s">
        <v>2219</v>
      </c>
      <c r="L2211" t="str">
        <f>IF(performance_data[[#This Row],[return_percentage]]&gt;=performance_data[[#This Row],[benchmark_return]],"Higher","Lower")</f>
        <v>Higher</v>
      </c>
      <c r="M2211" s="14">
        <f xml:space="preserve"> _xlfn.MAXIFS(performance_data[date],performance_data[portfolio_id],performance_data[[#This Row],[portfolio_id]])</f>
        <v>45555</v>
      </c>
      <c r="N2211" s="14">
        <f xml:space="preserve"> _xlfn.MINIFS(performance_data[date],performance_data[portfolio_id],performance_data[[#This Row],[portfolio_id]])</f>
        <v>44851</v>
      </c>
      <c r="O2211" s="15">
        <f>_xlfn.MAXIFS(performance_data[portfolio_value],performance_data[portfolio_id],performance_data[[#This Row],[portfolio_id]],performance_data[date],performance_data[[#This Row],[latest_date]])</f>
        <v>482800.39</v>
      </c>
      <c r="P2211" s="15">
        <f>_xlfn.MAXIFS(performance_data[portfolio_value],performance_data[portfolio_id],performance_data[[#This Row],[portfolio_id]],performance_data[date],performance_data[[#This Row],[starting_date]])</f>
        <v>150514.21</v>
      </c>
      <c r="Q2211" s="15">
        <f>performance_data[[#This Row],[latest_value]]-performance_data[[#This Row],[starting_value]]</f>
        <v>332286.18000000005</v>
      </c>
      <c r="R2211" s="15">
        <f>performance_data[[#This Row],[net_inflows]]-performance_data[[#This Row],[net_outflows]]</f>
        <v>-4376.33</v>
      </c>
      <c r="S2211" s="15" t="str">
        <f>IF(performance_data[[#This Row],[net_inflows]]&gt;AVERAGE(performance_data[net_inflows]),"High","Low")</f>
        <v>Low</v>
      </c>
      <c r="T2211" s="15">
        <f>AVERAGEIF(performance_data[inflow_flag],performance_data[[#This Row],[inflow_flag]],performance_data[return_percentage])</f>
        <v>5.0457846277021572</v>
      </c>
      <c r="U2211" s="17">
        <f>IF(performance_data[[#This Row],[return_percentage]]&lt;performance_data[[#This Row],[benchmark_return]],1,0)</f>
        <v>0</v>
      </c>
      <c r="V2211" s="17">
        <f>COUNTIFS(performance_data[portfolio_id],performance_data[[#This Row],[portfolio_id]])</f>
        <v>28</v>
      </c>
      <c r="W2211" s="17">
        <f>COUNTIFS(performance_data[portfolio_id],performance_data[[#This Row],[portfolio_id]],
          performance_data[return_flag],1)</f>
        <v>15</v>
      </c>
      <c r="X2211" s="15">
        <f>performance_data[[#This Row],[underperform_flag_count]]/performance_data[[#This Row],[totalportfoliocount]]</f>
        <v>0.5357142857142857</v>
      </c>
    </row>
    <row r="2212" spans="1:24" x14ac:dyDescent="0.3">
      <c r="A2212">
        <v>4993</v>
      </c>
      <c r="B2212" s="1">
        <v>45110</v>
      </c>
      <c r="C2212">
        <v>283893.37</v>
      </c>
      <c r="D2212">
        <v>-2.79</v>
      </c>
      <c r="E2212">
        <v>-2.84</v>
      </c>
      <c r="F2212">
        <v>10997.83</v>
      </c>
      <c r="G2212">
        <v>17787.66</v>
      </c>
      <c r="H2212" t="s">
        <v>2213</v>
      </c>
      <c r="I2212" t="s">
        <v>2209</v>
      </c>
      <c r="J2212">
        <v>7</v>
      </c>
      <c r="K2212" t="s">
        <v>2210</v>
      </c>
      <c r="L2212" t="str">
        <f>IF(performance_data[[#This Row],[return_percentage]]&gt;=performance_data[[#This Row],[benchmark_return]],"Higher","Lower")</f>
        <v>Higher</v>
      </c>
      <c r="M2212" s="14">
        <f xml:space="preserve"> _xlfn.MAXIFS(performance_data[date],performance_data[portfolio_id],performance_data[[#This Row],[portfolio_id]])</f>
        <v>45555</v>
      </c>
      <c r="N2212" s="14">
        <f xml:space="preserve"> _xlfn.MINIFS(performance_data[date],performance_data[portfolio_id],performance_data[[#This Row],[portfolio_id]])</f>
        <v>44851</v>
      </c>
      <c r="O2212" s="15">
        <f>_xlfn.MAXIFS(performance_data[portfolio_value],performance_data[portfolio_id],performance_data[[#This Row],[portfolio_id]],performance_data[date],performance_data[[#This Row],[latest_date]])</f>
        <v>482800.39</v>
      </c>
      <c r="P2212" s="15">
        <f>_xlfn.MAXIFS(performance_data[portfolio_value],performance_data[portfolio_id],performance_data[[#This Row],[portfolio_id]],performance_data[date],performance_data[[#This Row],[starting_date]])</f>
        <v>150514.21</v>
      </c>
      <c r="Q2212" s="15">
        <f>performance_data[[#This Row],[latest_value]]-performance_data[[#This Row],[starting_value]]</f>
        <v>332286.18000000005</v>
      </c>
      <c r="R2212" s="15">
        <f>performance_data[[#This Row],[net_inflows]]-performance_data[[#This Row],[net_outflows]]</f>
        <v>-6789.83</v>
      </c>
      <c r="S2212" s="15" t="str">
        <f>IF(performance_data[[#This Row],[net_inflows]]&gt;AVERAGE(performance_data[net_inflows]),"High","Low")</f>
        <v>High</v>
      </c>
      <c r="T2212" s="15">
        <f>AVERAGEIF(performance_data[inflow_flag],performance_data[[#This Row],[inflow_flag]],performance_data[return_percentage])</f>
        <v>4.8467905675459724</v>
      </c>
      <c r="U2212" s="17">
        <f>IF(performance_data[[#This Row],[return_percentage]]&lt;performance_data[[#This Row],[benchmark_return]],1,0)</f>
        <v>0</v>
      </c>
      <c r="V2212" s="17">
        <f>COUNTIFS(performance_data[portfolio_id],performance_data[[#This Row],[portfolio_id]])</f>
        <v>28</v>
      </c>
      <c r="W2212" s="17">
        <f>COUNTIFS(performance_data[portfolio_id],performance_data[[#This Row],[portfolio_id]],
          performance_data[return_flag],1)</f>
        <v>15</v>
      </c>
      <c r="X2212" s="15">
        <f>performance_data[[#This Row],[underperform_flag_count]]/performance_data[[#This Row],[totalportfoliocount]]</f>
        <v>0.5357142857142857</v>
      </c>
    </row>
    <row r="2213" spans="1:24" x14ac:dyDescent="0.3">
      <c r="A2213">
        <v>4993</v>
      </c>
      <c r="B2213" s="1">
        <v>45345</v>
      </c>
      <c r="C2213">
        <v>438631.9</v>
      </c>
      <c r="D2213">
        <v>10.67</v>
      </c>
      <c r="E2213">
        <v>11.24</v>
      </c>
      <c r="F2213">
        <v>6308.31</v>
      </c>
      <c r="G2213">
        <v>19106.88</v>
      </c>
      <c r="H2213" t="s">
        <v>2205</v>
      </c>
      <c r="I2213" t="s">
        <v>2206</v>
      </c>
      <c r="J2213">
        <v>2</v>
      </c>
      <c r="K2213" t="s">
        <v>2226</v>
      </c>
      <c r="L2213" t="str">
        <f>IF(performance_data[[#This Row],[return_percentage]]&gt;=performance_data[[#This Row],[benchmark_return]],"Higher","Lower")</f>
        <v>Lower</v>
      </c>
      <c r="M2213" s="14">
        <f xml:space="preserve"> _xlfn.MAXIFS(performance_data[date],performance_data[portfolio_id],performance_data[[#This Row],[portfolio_id]])</f>
        <v>45555</v>
      </c>
      <c r="N2213" s="14">
        <f xml:space="preserve"> _xlfn.MINIFS(performance_data[date],performance_data[portfolio_id],performance_data[[#This Row],[portfolio_id]])</f>
        <v>44851</v>
      </c>
      <c r="O2213" s="15">
        <f>_xlfn.MAXIFS(performance_data[portfolio_value],performance_data[portfolio_id],performance_data[[#This Row],[portfolio_id]],performance_data[date],performance_data[[#This Row],[latest_date]])</f>
        <v>482800.39</v>
      </c>
      <c r="P2213" s="15">
        <f>_xlfn.MAXIFS(performance_data[portfolio_value],performance_data[portfolio_id],performance_data[[#This Row],[portfolio_id]],performance_data[date],performance_data[[#This Row],[starting_date]])</f>
        <v>150514.21</v>
      </c>
      <c r="Q2213" s="15">
        <f>performance_data[[#This Row],[latest_value]]-performance_data[[#This Row],[starting_value]]</f>
        <v>332286.18000000005</v>
      </c>
      <c r="R2213" s="15">
        <f>performance_data[[#This Row],[net_inflows]]-performance_data[[#This Row],[net_outflows]]</f>
        <v>-12798.57</v>
      </c>
      <c r="S2213" s="15" t="str">
        <f>IF(performance_data[[#This Row],[net_inflows]]&gt;AVERAGE(performance_data[net_inflows]),"High","Low")</f>
        <v>Low</v>
      </c>
      <c r="T2213" s="15">
        <f>AVERAGEIF(performance_data[inflow_flag],performance_data[[#This Row],[inflow_flag]],performance_data[return_percentage])</f>
        <v>5.0457846277021572</v>
      </c>
      <c r="U2213" s="17">
        <f>IF(performance_data[[#This Row],[return_percentage]]&lt;performance_data[[#This Row],[benchmark_return]],1,0)</f>
        <v>1</v>
      </c>
      <c r="V2213" s="17">
        <f>COUNTIFS(performance_data[portfolio_id],performance_data[[#This Row],[portfolio_id]])</f>
        <v>28</v>
      </c>
      <c r="W2213" s="17">
        <f>COUNTIFS(performance_data[portfolio_id],performance_data[[#This Row],[portfolio_id]],
          performance_data[return_flag],1)</f>
        <v>15</v>
      </c>
      <c r="X2213" s="15">
        <f>performance_data[[#This Row],[underperform_flag_count]]/performance_data[[#This Row],[totalportfoliocount]]</f>
        <v>0.5357142857142857</v>
      </c>
    </row>
    <row r="2214" spans="1:24" x14ac:dyDescent="0.3">
      <c r="A2214">
        <v>4993</v>
      </c>
      <c r="B2214" s="1">
        <v>45204</v>
      </c>
      <c r="C2214">
        <v>31118.27</v>
      </c>
      <c r="D2214">
        <v>1.35</v>
      </c>
      <c r="E2214">
        <v>1.44</v>
      </c>
      <c r="F2214">
        <v>11920.9</v>
      </c>
      <c r="G2214">
        <v>7088.51</v>
      </c>
      <c r="H2214" t="s">
        <v>2213</v>
      </c>
      <c r="I2214" t="s">
        <v>2217</v>
      </c>
      <c r="J2214">
        <v>10</v>
      </c>
      <c r="K2214" t="s">
        <v>2224</v>
      </c>
      <c r="L2214" t="str">
        <f>IF(performance_data[[#This Row],[return_percentage]]&gt;=performance_data[[#This Row],[benchmark_return]],"Higher","Lower")</f>
        <v>Lower</v>
      </c>
      <c r="M2214" s="14">
        <f xml:space="preserve"> _xlfn.MAXIFS(performance_data[date],performance_data[portfolio_id],performance_data[[#This Row],[portfolio_id]])</f>
        <v>45555</v>
      </c>
      <c r="N2214" s="14">
        <f xml:space="preserve"> _xlfn.MINIFS(performance_data[date],performance_data[portfolio_id],performance_data[[#This Row],[portfolio_id]])</f>
        <v>44851</v>
      </c>
      <c r="O2214" s="15">
        <f>_xlfn.MAXIFS(performance_data[portfolio_value],performance_data[portfolio_id],performance_data[[#This Row],[portfolio_id]],performance_data[date],performance_data[[#This Row],[latest_date]])</f>
        <v>482800.39</v>
      </c>
      <c r="P2214" s="15">
        <f>_xlfn.MAXIFS(performance_data[portfolio_value],performance_data[portfolio_id],performance_data[[#This Row],[portfolio_id]],performance_data[date],performance_data[[#This Row],[starting_date]])</f>
        <v>150514.21</v>
      </c>
      <c r="Q2214" s="15">
        <f>performance_data[[#This Row],[latest_value]]-performance_data[[#This Row],[starting_value]]</f>
        <v>332286.18000000005</v>
      </c>
      <c r="R2214" s="15">
        <f>performance_data[[#This Row],[net_inflows]]-performance_data[[#This Row],[net_outflows]]</f>
        <v>4832.3899999999994</v>
      </c>
      <c r="S2214" s="15" t="str">
        <f>IF(performance_data[[#This Row],[net_inflows]]&gt;AVERAGE(performance_data[net_inflows]),"High","Low")</f>
        <v>High</v>
      </c>
      <c r="T2214" s="15">
        <f>AVERAGEIF(performance_data[inflow_flag],performance_data[[#This Row],[inflow_flag]],performance_data[return_percentage])</f>
        <v>4.8467905675459724</v>
      </c>
      <c r="U2214" s="17">
        <f>IF(performance_data[[#This Row],[return_percentage]]&lt;performance_data[[#This Row],[benchmark_return]],1,0)</f>
        <v>1</v>
      </c>
      <c r="V2214" s="17">
        <f>COUNTIFS(performance_data[portfolio_id],performance_data[[#This Row],[portfolio_id]])</f>
        <v>28</v>
      </c>
      <c r="W2214" s="17">
        <f>COUNTIFS(performance_data[portfolio_id],performance_data[[#This Row],[portfolio_id]],
          performance_data[return_flag],1)</f>
        <v>15</v>
      </c>
      <c r="X2214" s="15">
        <f>performance_data[[#This Row],[underperform_flag_count]]/performance_data[[#This Row],[totalportfoliocount]]</f>
        <v>0.5357142857142857</v>
      </c>
    </row>
    <row r="2215" spans="1:24" x14ac:dyDescent="0.3">
      <c r="A2215">
        <v>4993</v>
      </c>
      <c r="B2215" s="1">
        <v>45555</v>
      </c>
      <c r="C2215">
        <v>482800.39</v>
      </c>
      <c r="D2215">
        <v>-9.9499999999999993</v>
      </c>
      <c r="E2215">
        <v>-10.98</v>
      </c>
      <c r="F2215">
        <v>17864.560000000001</v>
      </c>
      <c r="G2215">
        <v>1940.08</v>
      </c>
      <c r="H2215" t="s">
        <v>2205</v>
      </c>
      <c r="I2215" t="s">
        <v>2209</v>
      </c>
      <c r="J2215">
        <v>9</v>
      </c>
      <c r="K2215" t="s">
        <v>2221</v>
      </c>
      <c r="L2215" t="str">
        <f>IF(performance_data[[#This Row],[return_percentage]]&gt;=performance_data[[#This Row],[benchmark_return]],"Higher","Lower")</f>
        <v>Higher</v>
      </c>
      <c r="M2215" s="14">
        <f xml:space="preserve"> _xlfn.MAXIFS(performance_data[date],performance_data[portfolio_id],performance_data[[#This Row],[portfolio_id]])</f>
        <v>45555</v>
      </c>
      <c r="N2215" s="14">
        <f xml:space="preserve"> _xlfn.MINIFS(performance_data[date],performance_data[portfolio_id],performance_data[[#This Row],[portfolio_id]])</f>
        <v>44851</v>
      </c>
      <c r="O2215" s="15">
        <f>_xlfn.MAXIFS(performance_data[portfolio_value],performance_data[portfolio_id],performance_data[[#This Row],[portfolio_id]],performance_data[date],performance_data[[#This Row],[latest_date]])</f>
        <v>482800.39</v>
      </c>
      <c r="P2215" s="15">
        <f>_xlfn.MAXIFS(performance_data[portfolio_value],performance_data[portfolio_id],performance_data[[#This Row],[portfolio_id]],performance_data[date],performance_data[[#This Row],[starting_date]])</f>
        <v>150514.21</v>
      </c>
      <c r="Q2215" s="15">
        <f>performance_data[[#This Row],[latest_value]]-performance_data[[#This Row],[starting_value]]</f>
        <v>332286.18000000005</v>
      </c>
      <c r="R2215" s="15">
        <f>performance_data[[#This Row],[net_inflows]]-performance_data[[#This Row],[net_outflows]]</f>
        <v>15924.480000000001</v>
      </c>
      <c r="S2215" s="15" t="str">
        <f>IF(performance_data[[#This Row],[net_inflows]]&gt;AVERAGE(performance_data[net_inflows]),"High","Low")</f>
        <v>High</v>
      </c>
      <c r="T2215" s="15">
        <f>AVERAGEIF(performance_data[inflow_flag],performance_data[[#This Row],[inflow_flag]],performance_data[return_percentage])</f>
        <v>4.8467905675459724</v>
      </c>
      <c r="U2215" s="17">
        <f>IF(performance_data[[#This Row],[return_percentage]]&lt;performance_data[[#This Row],[benchmark_return]],1,0)</f>
        <v>0</v>
      </c>
      <c r="V2215" s="17">
        <f>COUNTIFS(performance_data[portfolio_id],performance_data[[#This Row],[portfolio_id]])</f>
        <v>28</v>
      </c>
      <c r="W2215" s="17">
        <f>COUNTIFS(performance_data[portfolio_id],performance_data[[#This Row],[portfolio_id]],
          performance_data[return_flag],1)</f>
        <v>15</v>
      </c>
      <c r="X2215" s="15">
        <f>performance_data[[#This Row],[underperform_flag_count]]/performance_data[[#This Row],[totalportfoliocount]]</f>
        <v>0.5357142857142857</v>
      </c>
    </row>
    <row r="2216" spans="1:24" x14ac:dyDescent="0.3">
      <c r="A2216">
        <v>4993</v>
      </c>
      <c r="B2216" s="1">
        <v>45272</v>
      </c>
      <c r="C2216">
        <v>180839.75</v>
      </c>
      <c r="D2216">
        <v>-9.3699999999999992</v>
      </c>
      <c r="E2216">
        <v>-11.08</v>
      </c>
      <c r="F2216">
        <v>16668.810000000001</v>
      </c>
      <c r="G2216">
        <v>15289.35</v>
      </c>
      <c r="H2216" t="s">
        <v>2213</v>
      </c>
      <c r="I2216" t="s">
        <v>2217</v>
      </c>
      <c r="J2216">
        <v>12</v>
      </c>
      <c r="K2216" t="s">
        <v>2218</v>
      </c>
      <c r="L2216" t="str">
        <f>IF(performance_data[[#This Row],[return_percentage]]&gt;=performance_data[[#This Row],[benchmark_return]],"Higher","Lower")</f>
        <v>Higher</v>
      </c>
      <c r="M2216" s="14">
        <f xml:space="preserve"> _xlfn.MAXIFS(performance_data[date],performance_data[portfolio_id],performance_data[[#This Row],[portfolio_id]])</f>
        <v>45555</v>
      </c>
      <c r="N2216" s="14">
        <f xml:space="preserve"> _xlfn.MINIFS(performance_data[date],performance_data[portfolio_id],performance_data[[#This Row],[portfolio_id]])</f>
        <v>44851</v>
      </c>
      <c r="O2216" s="15">
        <f>_xlfn.MAXIFS(performance_data[portfolio_value],performance_data[portfolio_id],performance_data[[#This Row],[portfolio_id]],performance_data[date],performance_data[[#This Row],[latest_date]])</f>
        <v>482800.39</v>
      </c>
      <c r="P2216" s="15">
        <f>_xlfn.MAXIFS(performance_data[portfolio_value],performance_data[portfolio_id],performance_data[[#This Row],[portfolio_id]],performance_data[date],performance_data[[#This Row],[starting_date]])</f>
        <v>150514.21</v>
      </c>
      <c r="Q2216" s="15">
        <f>performance_data[[#This Row],[latest_value]]-performance_data[[#This Row],[starting_value]]</f>
        <v>332286.18000000005</v>
      </c>
      <c r="R2216" s="15">
        <f>performance_data[[#This Row],[net_inflows]]-performance_data[[#This Row],[net_outflows]]</f>
        <v>1379.4600000000009</v>
      </c>
      <c r="S2216" s="15" t="str">
        <f>IF(performance_data[[#This Row],[net_inflows]]&gt;AVERAGE(performance_data[net_inflows]),"High","Low")</f>
        <v>High</v>
      </c>
      <c r="T2216" s="15">
        <f>AVERAGEIF(performance_data[inflow_flag],performance_data[[#This Row],[inflow_flag]],performance_data[return_percentage])</f>
        <v>4.8467905675459724</v>
      </c>
      <c r="U2216" s="17">
        <f>IF(performance_data[[#This Row],[return_percentage]]&lt;performance_data[[#This Row],[benchmark_return]],1,0)</f>
        <v>0</v>
      </c>
      <c r="V2216" s="17">
        <f>COUNTIFS(performance_data[portfolio_id],performance_data[[#This Row],[portfolio_id]])</f>
        <v>28</v>
      </c>
      <c r="W2216" s="17">
        <f>COUNTIFS(performance_data[portfolio_id],performance_data[[#This Row],[portfolio_id]],
          performance_data[return_flag],1)</f>
        <v>15</v>
      </c>
      <c r="X2216" s="15">
        <f>performance_data[[#This Row],[underperform_flag_count]]/performance_data[[#This Row],[totalportfoliocount]]</f>
        <v>0.5357142857142857</v>
      </c>
    </row>
    <row r="2217" spans="1:24" x14ac:dyDescent="0.3">
      <c r="A2217">
        <v>4993</v>
      </c>
      <c r="B2217" s="1">
        <v>45369</v>
      </c>
      <c r="C2217">
        <v>348420.86</v>
      </c>
      <c r="D2217">
        <v>-8.73</v>
      </c>
      <c r="E2217">
        <v>-8.9700000000000006</v>
      </c>
      <c r="F2217">
        <v>40.43</v>
      </c>
      <c r="G2217">
        <v>7167.19</v>
      </c>
      <c r="H2217" t="s">
        <v>2205</v>
      </c>
      <c r="I2217" t="s">
        <v>2206</v>
      </c>
      <c r="J2217">
        <v>3</v>
      </c>
      <c r="K2217" t="s">
        <v>2222</v>
      </c>
      <c r="L2217" t="str">
        <f>IF(performance_data[[#This Row],[return_percentage]]&gt;=performance_data[[#This Row],[benchmark_return]],"Higher","Lower")</f>
        <v>Higher</v>
      </c>
      <c r="M2217" s="14">
        <f xml:space="preserve"> _xlfn.MAXIFS(performance_data[date],performance_data[portfolio_id],performance_data[[#This Row],[portfolio_id]])</f>
        <v>45555</v>
      </c>
      <c r="N2217" s="14">
        <f xml:space="preserve"> _xlfn.MINIFS(performance_data[date],performance_data[portfolio_id],performance_data[[#This Row],[portfolio_id]])</f>
        <v>44851</v>
      </c>
      <c r="O2217" s="15">
        <f>_xlfn.MAXIFS(performance_data[portfolio_value],performance_data[portfolio_id],performance_data[[#This Row],[portfolio_id]],performance_data[date],performance_data[[#This Row],[latest_date]])</f>
        <v>482800.39</v>
      </c>
      <c r="P2217" s="15">
        <f>_xlfn.MAXIFS(performance_data[portfolio_value],performance_data[portfolio_id],performance_data[[#This Row],[portfolio_id]],performance_data[date],performance_data[[#This Row],[starting_date]])</f>
        <v>150514.21</v>
      </c>
      <c r="Q2217" s="15">
        <f>performance_data[[#This Row],[latest_value]]-performance_data[[#This Row],[starting_value]]</f>
        <v>332286.18000000005</v>
      </c>
      <c r="R2217" s="15">
        <f>performance_data[[#This Row],[net_inflows]]-performance_data[[#This Row],[net_outflows]]</f>
        <v>-7126.7599999999993</v>
      </c>
      <c r="S2217" s="15" t="str">
        <f>IF(performance_data[[#This Row],[net_inflows]]&gt;AVERAGE(performance_data[net_inflows]),"High","Low")</f>
        <v>Low</v>
      </c>
      <c r="T2217" s="15">
        <f>AVERAGEIF(performance_data[inflow_flag],performance_data[[#This Row],[inflow_flag]],performance_data[return_percentage])</f>
        <v>5.0457846277021572</v>
      </c>
      <c r="U2217" s="17">
        <f>IF(performance_data[[#This Row],[return_percentage]]&lt;performance_data[[#This Row],[benchmark_return]],1,0)</f>
        <v>0</v>
      </c>
      <c r="V2217" s="17">
        <f>COUNTIFS(performance_data[portfolio_id],performance_data[[#This Row],[portfolio_id]])</f>
        <v>28</v>
      </c>
      <c r="W2217" s="17">
        <f>COUNTIFS(performance_data[portfolio_id],performance_data[[#This Row],[portfolio_id]],
          performance_data[return_flag],1)</f>
        <v>15</v>
      </c>
      <c r="X2217" s="15">
        <f>performance_data[[#This Row],[underperform_flag_count]]/performance_data[[#This Row],[totalportfoliocount]]</f>
        <v>0.5357142857142857</v>
      </c>
    </row>
    <row r="2218" spans="1:24" x14ac:dyDescent="0.3">
      <c r="A2218">
        <v>4993</v>
      </c>
      <c r="B2218" s="1">
        <v>45075</v>
      </c>
      <c r="C2218">
        <v>390234.32</v>
      </c>
      <c r="D2218">
        <v>18.61</v>
      </c>
      <c r="E2218">
        <v>22.22</v>
      </c>
      <c r="F2218">
        <v>3656.14</v>
      </c>
      <c r="G2218">
        <v>16648.32</v>
      </c>
      <c r="H2218" t="s">
        <v>2213</v>
      </c>
      <c r="I2218" t="s">
        <v>2211</v>
      </c>
      <c r="J2218">
        <v>5</v>
      </c>
      <c r="K2218" t="s">
        <v>2223</v>
      </c>
      <c r="L2218" t="str">
        <f>IF(performance_data[[#This Row],[return_percentage]]&gt;=performance_data[[#This Row],[benchmark_return]],"Higher","Lower")</f>
        <v>Lower</v>
      </c>
      <c r="M2218" s="14">
        <f xml:space="preserve"> _xlfn.MAXIFS(performance_data[date],performance_data[portfolio_id],performance_data[[#This Row],[portfolio_id]])</f>
        <v>45555</v>
      </c>
      <c r="N2218" s="14">
        <f xml:space="preserve"> _xlfn.MINIFS(performance_data[date],performance_data[portfolio_id],performance_data[[#This Row],[portfolio_id]])</f>
        <v>44851</v>
      </c>
      <c r="O2218" s="15">
        <f>_xlfn.MAXIFS(performance_data[portfolio_value],performance_data[portfolio_id],performance_data[[#This Row],[portfolio_id]],performance_data[date],performance_data[[#This Row],[latest_date]])</f>
        <v>482800.39</v>
      </c>
      <c r="P2218" s="15">
        <f>_xlfn.MAXIFS(performance_data[portfolio_value],performance_data[portfolio_id],performance_data[[#This Row],[portfolio_id]],performance_data[date],performance_data[[#This Row],[starting_date]])</f>
        <v>150514.21</v>
      </c>
      <c r="Q2218" s="15">
        <f>performance_data[[#This Row],[latest_value]]-performance_data[[#This Row],[starting_value]]</f>
        <v>332286.18000000005</v>
      </c>
      <c r="R2218" s="15">
        <f>performance_data[[#This Row],[net_inflows]]-performance_data[[#This Row],[net_outflows]]</f>
        <v>-12992.18</v>
      </c>
      <c r="S2218" s="15" t="str">
        <f>IF(performance_data[[#This Row],[net_inflows]]&gt;AVERAGE(performance_data[net_inflows]),"High","Low")</f>
        <v>Low</v>
      </c>
      <c r="T2218" s="15">
        <f>AVERAGEIF(performance_data[inflow_flag],performance_data[[#This Row],[inflow_flag]],performance_data[return_percentage])</f>
        <v>5.0457846277021572</v>
      </c>
      <c r="U2218" s="17">
        <f>IF(performance_data[[#This Row],[return_percentage]]&lt;performance_data[[#This Row],[benchmark_return]],1,0)</f>
        <v>1</v>
      </c>
      <c r="V2218" s="17">
        <f>COUNTIFS(performance_data[portfolio_id],performance_data[[#This Row],[portfolio_id]])</f>
        <v>28</v>
      </c>
      <c r="W2218" s="17">
        <f>COUNTIFS(performance_data[portfolio_id],performance_data[[#This Row],[portfolio_id]],
          performance_data[return_flag],1)</f>
        <v>15</v>
      </c>
      <c r="X2218" s="15">
        <f>performance_data[[#This Row],[underperform_flag_count]]/performance_data[[#This Row],[totalportfoliocount]]</f>
        <v>0.5357142857142857</v>
      </c>
    </row>
    <row r="2219" spans="1:24" x14ac:dyDescent="0.3">
      <c r="A2219">
        <v>4993</v>
      </c>
      <c r="B2219" s="1">
        <v>44923</v>
      </c>
      <c r="C2219">
        <v>431698.84</v>
      </c>
      <c r="D2219">
        <v>0</v>
      </c>
      <c r="E2219">
        <v>0</v>
      </c>
      <c r="F2219">
        <v>14795.83</v>
      </c>
      <c r="G2219">
        <v>14991.57</v>
      </c>
      <c r="H2219" t="s">
        <v>2220</v>
      </c>
      <c r="I2219" t="s">
        <v>2217</v>
      </c>
      <c r="J2219">
        <v>12</v>
      </c>
      <c r="K2219" t="s">
        <v>2218</v>
      </c>
      <c r="L2219" t="str">
        <f>IF(performance_data[[#This Row],[return_percentage]]&gt;=performance_data[[#This Row],[benchmark_return]],"Higher","Lower")</f>
        <v>Higher</v>
      </c>
      <c r="M2219" s="14">
        <f xml:space="preserve"> _xlfn.MAXIFS(performance_data[date],performance_data[portfolio_id],performance_data[[#This Row],[portfolio_id]])</f>
        <v>45555</v>
      </c>
      <c r="N2219" s="14">
        <f xml:space="preserve"> _xlfn.MINIFS(performance_data[date],performance_data[portfolio_id],performance_data[[#This Row],[portfolio_id]])</f>
        <v>44851</v>
      </c>
      <c r="O2219" s="15">
        <f>_xlfn.MAXIFS(performance_data[portfolio_value],performance_data[portfolio_id],performance_data[[#This Row],[portfolio_id]],performance_data[date],performance_data[[#This Row],[latest_date]])</f>
        <v>482800.39</v>
      </c>
      <c r="P2219" s="15">
        <f>_xlfn.MAXIFS(performance_data[portfolio_value],performance_data[portfolio_id],performance_data[[#This Row],[portfolio_id]],performance_data[date],performance_data[[#This Row],[starting_date]])</f>
        <v>150514.21</v>
      </c>
      <c r="Q2219" s="15">
        <f>performance_data[[#This Row],[latest_value]]-performance_data[[#This Row],[starting_value]]</f>
        <v>332286.18000000005</v>
      </c>
      <c r="R2219" s="15">
        <f>performance_data[[#This Row],[net_inflows]]-performance_data[[#This Row],[net_outflows]]</f>
        <v>-195.73999999999978</v>
      </c>
      <c r="S2219" s="15" t="str">
        <f>IF(performance_data[[#This Row],[net_inflows]]&gt;AVERAGE(performance_data[net_inflows]),"High","Low")</f>
        <v>High</v>
      </c>
      <c r="T2219" s="15">
        <f>AVERAGEIF(performance_data[inflow_flag],performance_data[[#This Row],[inflow_flag]],performance_data[return_percentage])</f>
        <v>4.8467905675459724</v>
      </c>
      <c r="U2219" s="17">
        <f>IF(performance_data[[#This Row],[return_percentage]]&lt;performance_data[[#This Row],[benchmark_return]],1,0)</f>
        <v>0</v>
      </c>
      <c r="V2219" s="17">
        <f>COUNTIFS(performance_data[portfolio_id],performance_data[[#This Row],[portfolio_id]])</f>
        <v>28</v>
      </c>
      <c r="W2219" s="17">
        <f>COUNTIFS(performance_data[portfolio_id],performance_data[[#This Row],[portfolio_id]],
          performance_data[return_flag],1)</f>
        <v>15</v>
      </c>
      <c r="X2219" s="15">
        <f>performance_data[[#This Row],[underperform_flag_count]]/performance_data[[#This Row],[totalportfoliocount]]</f>
        <v>0.5357142857142857</v>
      </c>
    </row>
    <row r="2220" spans="1:24" x14ac:dyDescent="0.3">
      <c r="A2220">
        <v>4993</v>
      </c>
      <c r="B2220" s="1">
        <v>44922</v>
      </c>
      <c r="C2220">
        <v>170321.21</v>
      </c>
      <c r="D2220">
        <v>-5.12</v>
      </c>
      <c r="E2220">
        <v>-4.6100000000000003</v>
      </c>
      <c r="F2220">
        <v>13227.88</v>
      </c>
      <c r="G2220">
        <v>3246.94</v>
      </c>
      <c r="H2220" t="s">
        <v>2220</v>
      </c>
      <c r="I2220" t="s">
        <v>2217</v>
      </c>
      <c r="J2220">
        <v>12</v>
      </c>
      <c r="K2220" t="s">
        <v>2218</v>
      </c>
      <c r="L2220" t="str">
        <f>IF(performance_data[[#This Row],[return_percentage]]&gt;=performance_data[[#This Row],[benchmark_return]],"Higher","Lower")</f>
        <v>Lower</v>
      </c>
      <c r="M2220" s="14">
        <f xml:space="preserve"> _xlfn.MAXIFS(performance_data[date],performance_data[portfolio_id],performance_data[[#This Row],[portfolio_id]])</f>
        <v>45555</v>
      </c>
      <c r="N2220" s="14">
        <f xml:space="preserve"> _xlfn.MINIFS(performance_data[date],performance_data[portfolio_id],performance_data[[#This Row],[portfolio_id]])</f>
        <v>44851</v>
      </c>
      <c r="O2220" s="15">
        <f>_xlfn.MAXIFS(performance_data[portfolio_value],performance_data[portfolio_id],performance_data[[#This Row],[portfolio_id]],performance_data[date],performance_data[[#This Row],[latest_date]])</f>
        <v>482800.39</v>
      </c>
      <c r="P2220" s="15">
        <f>_xlfn.MAXIFS(performance_data[portfolio_value],performance_data[portfolio_id],performance_data[[#This Row],[portfolio_id]],performance_data[date],performance_data[[#This Row],[starting_date]])</f>
        <v>150514.21</v>
      </c>
      <c r="Q2220" s="15">
        <f>performance_data[[#This Row],[latest_value]]-performance_data[[#This Row],[starting_value]]</f>
        <v>332286.18000000005</v>
      </c>
      <c r="R2220" s="15">
        <f>performance_data[[#This Row],[net_inflows]]-performance_data[[#This Row],[net_outflows]]</f>
        <v>9980.9399999999987</v>
      </c>
      <c r="S2220" s="15" t="str">
        <f>IF(performance_data[[#This Row],[net_inflows]]&gt;AVERAGE(performance_data[net_inflows]),"High","Low")</f>
        <v>High</v>
      </c>
      <c r="T2220" s="15">
        <f>AVERAGEIF(performance_data[inflow_flag],performance_data[[#This Row],[inflow_flag]],performance_data[return_percentage])</f>
        <v>4.8467905675459724</v>
      </c>
      <c r="U2220" s="17">
        <f>IF(performance_data[[#This Row],[return_percentage]]&lt;performance_data[[#This Row],[benchmark_return]],1,0)</f>
        <v>1</v>
      </c>
      <c r="V2220" s="17">
        <f>COUNTIFS(performance_data[portfolio_id],performance_data[[#This Row],[portfolio_id]])</f>
        <v>28</v>
      </c>
      <c r="W2220" s="17">
        <f>COUNTIFS(performance_data[portfolio_id],performance_data[[#This Row],[portfolio_id]],
          performance_data[return_flag],1)</f>
        <v>15</v>
      </c>
      <c r="X2220" s="15">
        <f>performance_data[[#This Row],[underperform_flag_count]]/performance_data[[#This Row],[totalportfoliocount]]</f>
        <v>0.5357142857142857</v>
      </c>
    </row>
    <row r="2221" spans="1:24" x14ac:dyDescent="0.3">
      <c r="A2221">
        <v>4993</v>
      </c>
      <c r="B2221" s="1">
        <v>45018</v>
      </c>
      <c r="C2221">
        <v>483341.84</v>
      </c>
      <c r="D2221">
        <v>2.62</v>
      </c>
      <c r="E2221">
        <v>2.81</v>
      </c>
      <c r="F2221">
        <v>3366.03</v>
      </c>
      <c r="G2221">
        <v>4855.2</v>
      </c>
      <c r="H2221" t="s">
        <v>2213</v>
      </c>
      <c r="I2221" t="s">
        <v>2211</v>
      </c>
      <c r="J2221">
        <v>4</v>
      </c>
      <c r="K2221" t="s">
        <v>2216</v>
      </c>
      <c r="L2221" t="str">
        <f>IF(performance_data[[#This Row],[return_percentage]]&gt;=performance_data[[#This Row],[benchmark_return]],"Higher","Lower")</f>
        <v>Lower</v>
      </c>
      <c r="M2221" s="14">
        <f xml:space="preserve"> _xlfn.MAXIFS(performance_data[date],performance_data[portfolio_id],performance_data[[#This Row],[portfolio_id]])</f>
        <v>45555</v>
      </c>
      <c r="N2221" s="14">
        <f xml:space="preserve"> _xlfn.MINIFS(performance_data[date],performance_data[portfolio_id],performance_data[[#This Row],[portfolio_id]])</f>
        <v>44851</v>
      </c>
      <c r="O2221" s="15">
        <f>_xlfn.MAXIFS(performance_data[portfolio_value],performance_data[portfolio_id],performance_data[[#This Row],[portfolio_id]],performance_data[date],performance_data[[#This Row],[latest_date]])</f>
        <v>482800.39</v>
      </c>
      <c r="P2221" s="15">
        <f>_xlfn.MAXIFS(performance_data[portfolio_value],performance_data[portfolio_id],performance_data[[#This Row],[portfolio_id]],performance_data[date],performance_data[[#This Row],[starting_date]])</f>
        <v>150514.21</v>
      </c>
      <c r="Q2221" s="15">
        <f>performance_data[[#This Row],[latest_value]]-performance_data[[#This Row],[starting_value]]</f>
        <v>332286.18000000005</v>
      </c>
      <c r="R2221" s="15">
        <f>performance_data[[#This Row],[net_inflows]]-performance_data[[#This Row],[net_outflows]]</f>
        <v>-1489.1699999999996</v>
      </c>
      <c r="S2221" s="15" t="str">
        <f>IF(performance_data[[#This Row],[net_inflows]]&gt;AVERAGE(performance_data[net_inflows]),"High","Low")</f>
        <v>Low</v>
      </c>
      <c r="T2221" s="15">
        <f>AVERAGEIF(performance_data[inflow_flag],performance_data[[#This Row],[inflow_flag]],performance_data[return_percentage])</f>
        <v>5.0457846277021572</v>
      </c>
      <c r="U2221" s="17">
        <f>IF(performance_data[[#This Row],[return_percentage]]&lt;performance_data[[#This Row],[benchmark_return]],1,0)</f>
        <v>1</v>
      </c>
      <c r="V2221" s="17">
        <f>COUNTIFS(performance_data[portfolio_id],performance_data[[#This Row],[portfolio_id]])</f>
        <v>28</v>
      </c>
      <c r="W2221" s="17">
        <f>COUNTIFS(performance_data[portfolio_id],performance_data[[#This Row],[portfolio_id]],
          performance_data[return_flag],1)</f>
        <v>15</v>
      </c>
      <c r="X2221" s="15">
        <f>performance_data[[#This Row],[underperform_flag_count]]/performance_data[[#This Row],[totalportfoliocount]]</f>
        <v>0.5357142857142857</v>
      </c>
    </row>
    <row r="2222" spans="1:24" x14ac:dyDescent="0.3">
      <c r="A2222">
        <v>4993</v>
      </c>
      <c r="B2222" s="1">
        <v>45381</v>
      </c>
      <c r="C2222">
        <v>226625.01</v>
      </c>
      <c r="D2222">
        <v>-5.04</v>
      </c>
      <c r="E2222">
        <v>-4.17</v>
      </c>
      <c r="F2222">
        <v>14041.59</v>
      </c>
      <c r="G2222">
        <v>13474.38</v>
      </c>
      <c r="H2222" t="s">
        <v>2205</v>
      </c>
      <c r="I2222" t="s">
        <v>2206</v>
      </c>
      <c r="J2222">
        <v>3</v>
      </c>
      <c r="K2222" t="s">
        <v>2222</v>
      </c>
      <c r="L2222" t="str">
        <f>IF(performance_data[[#This Row],[return_percentage]]&gt;=performance_data[[#This Row],[benchmark_return]],"Higher","Lower")</f>
        <v>Lower</v>
      </c>
      <c r="M2222" s="14">
        <f xml:space="preserve"> _xlfn.MAXIFS(performance_data[date],performance_data[portfolio_id],performance_data[[#This Row],[portfolio_id]])</f>
        <v>45555</v>
      </c>
      <c r="N2222" s="14">
        <f xml:space="preserve"> _xlfn.MINIFS(performance_data[date],performance_data[portfolio_id],performance_data[[#This Row],[portfolio_id]])</f>
        <v>44851</v>
      </c>
      <c r="O2222" s="15">
        <f>_xlfn.MAXIFS(performance_data[portfolio_value],performance_data[portfolio_id],performance_data[[#This Row],[portfolio_id]],performance_data[date],performance_data[[#This Row],[latest_date]])</f>
        <v>482800.39</v>
      </c>
      <c r="P2222" s="15">
        <f>_xlfn.MAXIFS(performance_data[portfolio_value],performance_data[portfolio_id],performance_data[[#This Row],[portfolio_id]],performance_data[date],performance_data[[#This Row],[starting_date]])</f>
        <v>150514.21</v>
      </c>
      <c r="Q2222" s="15">
        <f>performance_data[[#This Row],[latest_value]]-performance_data[[#This Row],[starting_value]]</f>
        <v>332286.18000000005</v>
      </c>
      <c r="R2222" s="15">
        <f>performance_data[[#This Row],[net_inflows]]-performance_data[[#This Row],[net_outflows]]</f>
        <v>567.21000000000095</v>
      </c>
      <c r="S2222" s="15" t="str">
        <f>IF(performance_data[[#This Row],[net_inflows]]&gt;AVERAGE(performance_data[net_inflows]),"High","Low")</f>
        <v>High</v>
      </c>
      <c r="T2222" s="15">
        <f>AVERAGEIF(performance_data[inflow_flag],performance_data[[#This Row],[inflow_flag]],performance_data[return_percentage])</f>
        <v>4.8467905675459724</v>
      </c>
      <c r="U2222" s="17">
        <f>IF(performance_data[[#This Row],[return_percentage]]&lt;performance_data[[#This Row],[benchmark_return]],1,0)</f>
        <v>1</v>
      </c>
      <c r="V2222" s="17">
        <f>COUNTIFS(performance_data[portfolio_id],performance_data[[#This Row],[portfolio_id]])</f>
        <v>28</v>
      </c>
      <c r="W2222" s="17">
        <f>COUNTIFS(performance_data[portfolio_id],performance_data[[#This Row],[portfolio_id]],
          performance_data[return_flag],1)</f>
        <v>15</v>
      </c>
      <c r="X2222" s="15">
        <f>performance_data[[#This Row],[underperform_flag_count]]/performance_data[[#This Row],[totalportfoliocount]]</f>
        <v>0.5357142857142857</v>
      </c>
    </row>
    <row r="2223" spans="1:24" x14ac:dyDescent="0.3">
      <c r="A2223">
        <v>4993</v>
      </c>
      <c r="B2223" s="1">
        <v>45495</v>
      </c>
      <c r="C2223">
        <v>100427.54</v>
      </c>
      <c r="D2223">
        <v>-4.9800000000000004</v>
      </c>
      <c r="E2223">
        <v>-4.6900000000000004</v>
      </c>
      <c r="F2223">
        <v>17495.099999999999</v>
      </c>
      <c r="G2223">
        <v>1686.07</v>
      </c>
      <c r="H2223" t="s">
        <v>2205</v>
      </c>
      <c r="I2223" t="s">
        <v>2209</v>
      </c>
      <c r="J2223">
        <v>7</v>
      </c>
      <c r="K2223" t="s">
        <v>2210</v>
      </c>
      <c r="L2223" t="str">
        <f>IF(performance_data[[#This Row],[return_percentage]]&gt;=performance_data[[#This Row],[benchmark_return]],"Higher","Lower")</f>
        <v>Lower</v>
      </c>
      <c r="M2223" s="14">
        <f xml:space="preserve"> _xlfn.MAXIFS(performance_data[date],performance_data[portfolio_id],performance_data[[#This Row],[portfolio_id]])</f>
        <v>45555</v>
      </c>
      <c r="N2223" s="14">
        <f xml:space="preserve"> _xlfn.MINIFS(performance_data[date],performance_data[portfolio_id],performance_data[[#This Row],[portfolio_id]])</f>
        <v>44851</v>
      </c>
      <c r="O2223" s="15">
        <f>_xlfn.MAXIFS(performance_data[portfolio_value],performance_data[portfolio_id],performance_data[[#This Row],[portfolio_id]],performance_data[date],performance_data[[#This Row],[latest_date]])</f>
        <v>482800.39</v>
      </c>
      <c r="P2223" s="15">
        <f>_xlfn.MAXIFS(performance_data[portfolio_value],performance_data[portfolio_id],performance_data[[#This Row],[portfolio_id]],performance_data[date],performance_data[[#This Row],[starting_date]])</f>
        <v>150514.21</v>
      </c>
      <c r="Q2223" s="15">
        <f>performance_data[[#This Row],[latest_value]]-performance_data[[#This Row],[starting_value]]</f>
        <v>332286.18000000005</v>
      </c>
      <c r="R2223" s="15">
        <f>performance_data[[#This Row],[net_inflows]]-performance_data[[#This Row],[net_outflows]]</f>
        <v>15809.029999999999</v>
      </c>
      <c r="S2223" s="15" t="str">
        <f>IF(performance_data[[#This Row],[net_inflows]]&gt;AVERAGE(performance_data[net_inflows]),"High","Low")</f>
        <v>High</v>
      </c>
      <c r="T2223" s="15">
        <f>AVERAGEIF(performance_data[inflow_flag],performance_data[[#This Row],[inflow_flag]],performance_data[return_percentage])</f>
        <v>4.8467905675459724</v>
      </c>
      <c r="U2223" s="17">
        <f>IF(performance_data[[#This Row],[return_percentage]]&lt;performance_data[[#This Row],[benchmark_return]],1,0)</f>
        <v>1</v>
      </c>
      <c r="V2223" s="17">
        <f>COUNTIFS(performance_data[portfolio_id],performance_data[[#This Row],[portfolio_id]])</f>
        <v>28</v>
      </c>
      <c r="W2223" s="17">
        <f>COUNTIFS(performance_data[portfolio_id],performance_data[[#This Row],[portfolio_id]],
          performance_data[return_flag],1)</f>
        <v>15</v>
      </c>
      <c r="X2223" s="15">
        <f>performance_data[[#This Row],[underperform_flag_count]]/performance_data[[#This Row],[totalportfoliocount]]</f>
        <v>0.5357142857142857</v>
      </c>
    </row>
    <row r="2224" spans="1:24" x14ac:dyDescent="0.3">
      <c r="A2224">
        <v>4993</v>
      </c>
      <c r="B2224" s="1">
        <v>45013</v>
      </c>
      <c r="C2224">
        <v>236719.83</v>
      </c>
      <c r="D2224">
        <v>19.71</v>
      </c>
      <c r="E2224">
        <v>22.41</v>
      </c>
      <c r="F2224">
        <v>14065.05</v>
      </c>
      <c r="G2224">
        <v>7132.92</v>
      </c>
      <c r="H2224" t="s">
        <v>2213</v>
      </c>
      <c r="I2224" t="s">
        <v>2206</v>
      </c>
      <c r="J2224">
        <v>3</v>
      </c>
      <c r="K2224" t="s">
        <v>2222</v>
      </c>
      <c r="L2224" t="str">
        <f>IF(performance_data[[#This Row],[return_percentage]]&gt;=performance_data[[#This Row],[benchmark_return]],"Higher","Lower")</f>
        <v>Lower</v>
      </c>
      <c r="M2224" s="14">
        <f xml:space="preserve"> _xlfn.MAXIFS(performance_data[date],performance_data[portfolio_id],performance_data[[#This Row],[portfolio_id]])</f>
        <v>45555</v>
      </c>
      <c r="N2224" s="14">
        <f xml:space="preserve"> _xlfn.MINIFS(performance_data[date],performance_data[portfolio_id],performance_data[[#This Row],[portfolio_id]])</f>
        <v>44851</v>
      </c>
      <c r="O2224" s="15">
        <f>_xlfn.MAXIFS(performance_data[portfolio_value],performance_data[portfolio_id],performance_data[[#This Row],[portfolio_id]],performance_data[date],performance_data[[#This Row],[latest_date]])</f>
        <v>482800.39</v>
      </c>
      <c r="P2224" s="15">
        <f>_xlfn.MAXIFS(performance_data[portfolio_value],performance_data[portfolio_id],performance_data[[#This Row],[portfolio_id]],performance_data[date],performance_data[[#This Row],[starting_date]])</f>
        <v>150514.21</v>
      </c>
      <c r="Q2224" s="15">
        <f>performance_data[[#This Row],[latest_value]]-performance_data[[#This Row],[starting_value]]</f>
        <v>332286.18000000005</v>
      </c>
      <c r="R2224" s="15">
        <f>performance_data[[#This Row],[net_inflows]]-performance_data[[#This Row],[net_outflows]]</f>
        <v>6932.1299999999992</v>
      </c>
      <c r="S2224" s="15" t="str">
        <f>IF(performance_data[[#This Row],[net_inflows]]&gt;AVERAGE(performance_data[net_inflows]),"High","Low")</f>
        <v>High</v>
      </c>
      <c r="T2224" s="15">
        <f>AVERAGEIF(performance_data[inflow_flag],performance_data[[#This Row],[inflow_flag]],performance_data[return_percentage])</f>
        <v>4.8467905675459724</v>
      </c>
      <c r="U2224" s="17">
        <f>IF(performance_data[[#This Row],[return_percentage]]&lt;performance_data[[#This Row],[benchmark_return]],1,0)</f>
        <v>1</v>
      </c>
      <c r="V2224" s="17">
        <f>COUNTIFS(performance_data[portfolio_id],performance_data[[#This Row],[portfolio_id]])</f>
        <v>28</v>
      </c>
      <c r="W2224" s="17">
        <f>COUNTIFS(performance_data[portfolio_id],performance_data[[#This Row],[portfolio_id]],
          performance_data[return_flag],1)</f>
        <v>15</v>
      </c>
      <c r="X2224" s="15">
        <f>performance_data[[#This Row],[underperform_flag_count]]/performance_data[[#This Row],[totalportfoliocount]]</f>
        <v>0.5357142857142857</v>
      </c>
    </row>
    <row r="2225" spans="1:24" x14ac:dyDescent="0.3">
      <c r="A2225">
        <v>4993</v>
      </c>
      <c r="B2225" s="1">
        <v>45337</v>
      </c>
      <c r="C2225">
        <v>206820.7</v>
      </c>
      <c r="D2225">
        <v>17.62</v>
      </c>
      <c r="E2225">
        <v>15.43</v>
      </c>
      <c r="F2225">
        <v>12566.57</v>
      </c>
      <c r="G2225">
        <v>4156.8999999999996</v>
      </c>
      <c r="H2225" t="s">
        <v>2205</v>
      </c>
      <c r="I2225" t="s">
        <v>2206</v>
      </c>
      <c r="J2225">
        <v>2</v>
      </c>
      <c r="K2225" t="s">
        <v>2226</v>
      </c>
      <c r="L2225" t="str">
        <f>IF(performance_data[[#This Row],[return_percentage]]&gt;=performance_data[[#This Row],[benchmark_return]],"Higher","Lower")</f>
        <v>Higher</v>
      </c>
      <c r="M2225" s="14">
        <f xml:space="preserve"> _xlfn.MAXIFS(performance_data[date],performance_data[portfolio_id],performance_data[[#This Row],[portfolio_id]])</f>
        <v>45555</v>
      </c>
      <c r="N2225" s="14">
        <f xml:space="preserve"> _xlfn.MINIFS(performance_data[date],performance_data[portfolio_id],performance_data[[#This Row],[portfolio_id]])</f>
        <v>44851</v>
      </c>
      <c r="O2225" s="15">
        <f>_xlfn.MAXIFS(performance_data[portfolio_value],performance_data[portfolio_id],performance_data[[#This Row],[portfolio_id]],performance_data[date],performance_data[[#This Row],[latest_date]])</f>
        <v>482800.39</v>
      </c>
      <c r="P2225" s="15">
        <f>_xlfn.MAXIFS(performance_data[portfolio_value],performance_data[portfolio_id],performance_data[[#This Row],[portfolio_id]],performance_data[date],performance_data[[#This Row],[starting_date]])</f>
        <v>150514.21</v>
      </c>
      <c r="Q2225" s="15">
        <f>performance_data[[#This Row],[latest_value]]-performance_data[[#This Row],[starting_value]]</f>
        <v>332286.18000000005</v>
      </c>
      <c r="R2225" s="15">
        <f>performance_data[[#This Row],[net_inflows]]-performance_data[[#This Row],[net_outflows]]</f>
        <v>8409.67</v>
      </c>
      <c r="S2225" s="15" t="str">
        <f>IF(performance_data[[#This Row],[net_inflows]]&gt;AVERAGE(performance_data[net_inflows]),"High","Low")</f>
        <v>High</v>
      </c>
      <c r="T2225" s="15">
        <f>AVERAGEIF(performance_data[inflow_flag],performance_data[[#This Row],[inflow_flag]],performance_data[return_percentage])</f>
        <v>4.8467905675459724</v>
      </c>
      <c r="U2225" s="17">
        <f>IF(performance_data[[#This Row],[return_percentage]]&lt;performance_data[[#This Row],[benchmark_return]],1,0)</f>
        <v>0</v>
      </c>
      <c r="V2225" s="17">
        <f>COUNTIFS(performance_data[portfolio_id],performance_data[[#This Row],[portfolio_id]])</f>
        <v>28</v>
      </c>
      <c r="W2225" s="17">
        <f>COUNTIFS(performance_data[portfolio_id],performance_data[[#This Row],[portfolio_id]],
          performance_data[return_flag],1)</f>
        <v>15</v>
      </c>
      <c r="X2225" s="15">
        <f>performance_data[[#This Row],[underperform_flag_count]]/performance_data[[#This Row],[totalportfoliocount]]</f>
        <v>0.5357142857142857</v>
      </c>
    </row>
    <row r="2226" spans="1:24" x14ac:dyDescent="0.3">
      <c r="A2226">
        <v>4993</v>
      </c>
      <c r="B2226" s="1">
        <v>45244</v>
      </c>
      <c r="C2226">
        <v>59322.67</v>
      </c>
      <c r="D2226">
        <v>-2.69</v>
      </c>
      <c r="E2226">
        <v>-3.08</v>
      </c>
      <c r="F2226">
        <v>8473.9599999999991</v>
      </c>
      <c r="G2226">
        <v>3064.34</v>
      </c>
      <c r="H2226" t="s">
        <v>2213</v>
      </c>
      <c r="I2226" t="s">
        <v>2217</v>
      </c>
      <c r="J2226">
        <v>11</v>
      </c>
      <c r="K2226" t="s">
        <v>2219</v>
      </c>
      <c r="L2226" t="str">
        <f>IF(performance_data[[#This Row],[return_percentage]]&gt;=performance_data[[#This Row],[benchmark_return]],"Higher","Lower")</f>
        <v>Higher</v>
      </c>
      <c r="M2226" s="14">
        <f xml:space="preserve"> _xlfn.MAXIFS(performance_data[date],performance_data[portfolio_id],performance_data[[#This Row],[portfolio_id]])</f>
        <v>45555</v>
      </c>
      <c r="N2226" s="14">
        <f xml:space="preserve"> _xlfn.MINIFS(performance_data[date],performance_data[portfolio_id],performance_data[[#This Row],[portfolio_id]])</f>
        <v>44851</v>
      </c>
      <c r="O2226" s="15">
        <f>_xlfn.MAXIFS(performance_data[portfolio_value],performance_data[portfolio_id],performance_data[[#This Row],[portfolio_id]],performance_data[date],performance_data[[#This Row],[latest_date]])</f>
        <v>482800.39</v>
      </c>
      <c r="P2226" s="15">
        <f>_xlfn.MAXIFS(performance_data[portfolio_value],performance_data[portfolio_id],performance_data[[#This Row],[portfolio_id]],performance_data[date],performance_data[[#This Row],[starting_date]])</f>
        <v>150514.21</v>
      </c>
      <c r="Q2226" s="15">
        <f>performance_data[[#This Row],[latest_value]]-performance_data[[#This Row],[starting_value]]</f>
        <v>332286.18000000005</v>
      </c>
      <c r="R2226" s="15">
        <f>performance_data[[#This Row],[net_inflows]]-performance_data[[#This Row],[net_outflows]]</f>
        <v>5409.619999999999</v>
      </c>
      <c r="S2226" s="15" t="str">
        <f>IF(performance_data[[#This Row],[net_inflows]]&gt;AVERAGE(performance_data[net_inflows]),"High","Low")</f>
        <v>Low</v>
      </c>
      <c r="T2226" s="15">
        <f>AVERAGEIF(performance_data[inflow_flag],performance_data[[#This Row],[inflow_flag]],performance_data[return_percentage])</f>
        <v>5.0457846277021572</v>
      </c>
      <c r="U2226" s="17">
        <f>IF(performance_data[[#This Row],[return_percentage]]&lt;performance_data[[#This Row],[benchmark_return]],1,0)</f>
        <v>0</v>
      </c>
      <c r="V2226" s="17">
        <f>COUNTIFS(performance_data[portfolio_id],performance_data[[#This Row],[portfolio_id]])</f>
        <v>28</v>
      </c>
      <c r="W2226" s="17">
        <f>COUNTIFS(performance_data[portfolio_id],performance_data[[#This Row],[portfolio_id]],
          performance_data[return_flag],1)</f>
        <v>15</v>
      </c>
      <c r="X2226" s="15">
        <f>performance_data[[#This Row],[underperform_flag_count]]/performance_data[[#This Row],[totalportfoliocount]]</f>
        <v>0.5357142857142857</v>
      </c>
    </row>
    <row r="2227" spans="1:24" x14ac:dyDescent="0.3">
      <c r="A2227">
        <v>4993</v>
      </c>
      <c r="B2227" s="1">
        <v>45550</v>
      </c>
      <c r="C2227">
        <v>143065.92000000001</v>
      </c>
      <c r="D2227">
        <v>18.07</v>
      </c>
      <c r="E2227">
        <v>19.84</v>
      </c>
      <c r="F2227">
        <v>2294.34</v>
      </c>
      <c r="G2227">
        <v>8851.84</v>
      </c>
      <c r="H2227" t="s">
        <v>2205</v>
      </c>
      <c r="I2227" t="s">
        <v>2209</v>
      </c>
      <c r="J2227">
        <v>9</v>
      </c>
      <c r="K2227" t="s">
        <v>2221</v>
      </c>
      <c r="L2227" t="str">
        <f>IF(performance_data[[#This Row],[return_percentage]]&gt;=performance_data[[#This Row],[benchmark_return]],"Higher","Lower")</f>
        <v>Lower</v>
      </c>
      <c r="M2227" s="14">
        <f xml:space="preserve"> _xlfn.MAXIFS(performance_data[date],performance_data[portfolio_id],performance_data[[#This Row],[portfolio_id]])</f>
        <v>45555</v>
      </c>
      <c r="N2227" s="14">
        <f xml:space="preserve"> _xlfn.MINIFS(performance_data[date],performance_data[portfolio_id],performance_data[[#This Row],[portfolio_id]])</f>
        <v>44851</v>
      </c>
      <c r="O2227" s="15">
        <f>_xlfn.MAXIFS(performance_data[portfolio_value],performance_data[portfolio_id],performance_data[[#This Row],[portfolio_id]],performance_data[date],performance_data[[#This Row],[latest_date]])</f>
        <v>482800.39</v>
      </c>
      <c r="P2227" s="15">
        <f>_xlfn.MAXIFS(performance_data[portfolio_value],performance_data[portfolio_id],performance_data[[#This Row],[portfolio_id]],performance_data[date],performance_data[[#This Row],[starting_date]])</f>
        <v>150514.21</v>
      </c>
      <c r="Q2227" s="15">
        <f>performance_data[[#This Row],[latest_value]]-performance_data[[#This Row],[starting_value]]</f>
        <v>332286.18000000005</v>
      </c>
      <c r="R2227" s="15">
        <f>performance_data[[#This Row],[net_inflows]]-performance_data[[#This Row],[net_outflows]]</f>
        <v>-6557.5</v>
      </c>
      <c r="S2227" s="15" t="str">
        <f>IF(performance_data[[#This Row],[net_inflows]]&gt;AVERAGE(performance_data[net_inflows]),"High","Low")</f>
        <v>Low</v>
      </c>
      <c r="T2227" s="15">
        <f>AVERAGEIF(performance_data[inflow_flag],performance_data[[#This Row],[inflow_flag]],performance_data[return_percentage])</f>
        <v>5.0457846277021572</v>
      </c>
      <c r="U2227" s="17">
        <f>IF(performance_data[[#This Row],[return_percentage]]&lt;performance_data[[#This Row],[benchmark_return]],1,0)</f>
        <v>1</v>
      </c>
      <c r="V2227" s="17">
        <f>COUNTIFS(performance_data[portfolio_id],performance_data[[#This Row],[portfolio_id]])</f>
        <v>28</v>
      </c>
      <c r="W2227" s="17">
        <f>COUNTIFS(performance_data[portfolio_id],performance_data[[#This Row],[portfolio_id]],
          performance_data[return_flag],1)</f>
        <v>15</v>
      </c>
      <c r="X2227" s="15">
        <f>performance_data[[#This Row],[underperform_flag_count]]/performance_data[[#This Row],[totalportfoliocount]]</f>
        <v>0.5357142857142857</v>
      </c>
    </row>
    <row r="2228" spans="1:24" x14ac:dyDescent="0.3">
      <c r="A2228">
        <v>4993</v>
      </c>
      <c r="B2228" s="1">
        <v>45373</v>
      </c>
      <c r="C2228">
        <v>393069.25</v>
      </c>
      <c r="D2228">
        <v>0.17</v>
      </c>
      <c r="E2228">
        <v>0.19</v>
      </c>
      <c r="F2228">
        <v>1639.9</v>
      </c>
      <c r="G2228">
        <v>8040.17</v>
      </c>
      <c r="H2228" t="s">
        <v>2205</v>
      </c>
      <c r="I2228" t="s">
        <v>2206</v>
      </c>
      <c r="J2228">
        <v>3</v>
      </c>
      <c r="K2228" t="s">
        <v>2222</v>
      </c>
      <c r="L2228" t="str">
        <f>IF(performance_data[[#This Row],[return_percentage]]&gt;=performance_data[[#This Row],[benchmark_return]],"Higher","Lower")</f>
        <v>Lower</v>
      </c>
      <c r="M2228" s="14">
        <f xml:space="preserve"> _xlfn.MAXIFS(performance_data[date],performance_data[portfolio_id],performance_data[[#This Row],[portfolio_id]])</f>
        <v>45555</v>
      </c>
      <c r="N2228" s="14">
        <f xml:space="preserve"> _xlfn.MINIFS(performance_data[date],performance_data[portfolio_id],performance_data[[#This Row],[portfolio_id]])</f>
        <v>44851</v>
      </c>
      <c r="O2228" s="15">
        <f>_xlfn.MAXIFS(performance_data[portfolio_value],performance_data[portfolio_id],performance_data[[#This Row],[portfolio_id]],performance_data[date],performance_data[[#This Row],[latest_date]])</f>
        <v>482800.39</v>
      </c>
      <c r="P2228" s="15">
        <f>_xlfn.MAXIFS(performance_data[portfolio_value],performance_data[portfolio_id],performance_data[[#This Row],[portfolio_id]],performance_data[date],performance_data[[#This Row],[starting_date]])</f>
        <v>150514.21</v>
      </c>
      <c r="Q2228" s="15">
        <f>performance_data[[#This Row],[latest_value]]-performance_data[[#This Row],[starting_value]]</f>
        <v>332286.18000000005</v>
      </c>
      <c r="R2228" s="15">
        <f>performance_data[[#This Row],[net_inflows]]-performance_data[[#This Row],[net_outflows]]</f>
        <v>-6400.27</v>
      </c>
      <c r="S2228" s="15" t="str">
        <f>IF(performance_data[[#This Row],[net_inflows]]&gt;AVERAGE(performance_data[net_inflows]),"High","Low")</f>
        <v>Low</v>
      </c>
      <c r="T2228" s="15">
        <f>AVERAGEIF(performance_data[inflow_flag],performance_data[[#This Row],[inflow_flag]],performance_data[return_percentage])</f>
        <v>5.0457846277021572</v>
      </c>
      <c r="U2228" s="17">
        <f>IF(performance_data[[#This Row],[return_percentage]]&lt;performance_data[[#This Row],[benchmark_return]],1,0)</f>
        <v>1</v>
      </c>
      <c r="V2228" s="17">
        <f>COUNTIFS(performance_data[portfolio_id],performance_data[[#This Row],[portfolio_id]])</f>
        <v>28</v>
      </c>
      <c r="W2228" s="17">
        <f>COUNTIFS(performance_data[portfolio_id],performance_data[[#This Row],[portfolio_id]],
          performance_data[return_flag],1)</f>
        <v>15</v>
      </c>
      <c r="X2228" s="15">
        <f>performance_data[[#This Row],[underperform_flag_count]]/performance_data[[#This Row],[totalportfoliocount]]</f>
        <v>0.5357142857142857</v>
      </c>
    </row>
    <row r="2229" spans="1:24" x14ac:dyDescent="0.3">
      <c r="A2229">
        <v>4993</v>
      </c>
      <c r="B2229" s="1">
        <v>45151</v>
      </c>
      <c r="C2229">
        <v>474033.74</v>
      </c>
      <c r="D2229">
        <v>-3.77</v>
      </c>
      <c r="E2229">
        <v>-3.22</v>
      </c>
      <c r="F2229">
        <v>12584.54</v>
      </c>
      <c r="G2229">
        <v>278.52</v>
      </c>
      <c r="H2229" t="s">
        <v>2213</v>
      </c>
      <c r="I2229" t="s">
        <v>2209</v>
      </c>
      <c r="J2229">
        <v>8</v>
      </c>
      <c r="K2229" t="s">
        <v>2214</v>
      </c>
      <c r="L2229" t="str">
        <f>IF(performance_data[[#This Row],[return_percentage]]&gt;=performance_data[[#This Row],[benchmark_return]],"Higher","Lower")</f>
        <v>Lower</v>
      </c>
      <c r="M2229" s="14">
        <f xml:space="preserve"> _xlfn.MAXIFS(performance_data[date],performance_data[portfolio_id],performance_data[[#This Row],[portfolio_id]])</f>
        <v>45555</v>
      </c>
      <c r="N2229" s="14">
        <f xml:space="preserve"> _xlfn.MINIFS(performance_data[date],performance_data[portfolio_id],performance_data[[#This Row],[portfolio_id]])</f>
        <v>44851</v>
      </c>
      <c r="O2229" s="15">
        <f>_xlfn.MAXIFS(performance_data[portfolio_value],performance_data[portfolio_id],performance_data[[#This Row],[portfolio_id]],performance_data[date],performance_data[[#This Row],[latest_date]])</f>
        <v>482800.39</v>
      </c>
      <c r="P2229" s="15">
        <f>_xlfn.MAXIFS(performance_data[portfolio_value],performance_data[portfolio_id],performance_data[[#This Row],[portfolio_id]],performance_data[date],performance_data[[#This Row],[starting_date]])</f>
        <v>150514.21</v>
      </c>
      <c r="Q2229" s="15">
        <f>performance_data[[#This Row],[latest_value]]-performance_data[[#This Row],[starting_value]]</f>
        <v>332286.18000000005</v>
      </c>
      <c r="R2229" s="15">
        <f>performance_data[[#This Row],[net_inflows]]-performance_data[[#This Row],[net_outflows]]</f>
        <v>12306.02</v>
      </c>
      <c r="S2229" s="15" t="str">
        <f>IF(performance_data[[#This Row],[net_inflows]]&gt;AVERAGE(performance_data[net_inflows]),"High","Low")</f>
        <v>High</v>
      </c>
      <c r="T2229" s="15">
        <f>AVERAGEIF(performance_data[inflow_flag],performance_data[[#This Row],[inflow_flag]],performance_data[return_percentage])</f>
        <v>4.8467905675459724</v>
      </c>
      <c r="U2229" s="17">
        <f>IF(performance_data[[#This Row],[return_percentage]]&lt;performance_data[[#This Row],[benchmark_return]],1,0)</f>
        <v>1</v>
      </c>
      <c r="V2229" s="17">
        <f>COUNTIFS(performance_data[portfolio_id],performance_data[[#This Row],[portfolio_id]])</f>
        <v>28</v>
      </c>
      <c r="W2229" s="17">
        <f>COUNTIFS(performance_data[portfolio_id],performance_data[[#This Row],[portfolio_id]],
          performance_data[return_flag],1)</f>
        <v>15</v>
      </c>
      <c r="X2229" s="15">
        <f>performance_data[[#This Row],[underperform_flag_count]]/performance_data[[#This Row],[totalportfoliocount]]</f>
        <v>0.5357142857142857</v>
      </c>
    </row>
    <row r="2230" spans="1:24" x14ac:dyDescent="0.3">
      <c r="A2230">
        <v>4993</v>
      </c>
      <c r="B2230" s="1">
        <v>45518</v>
      </c>
      <c r="C2230">
        <v>103801.91</v>
      </c>
      <c r="D2230">
        <v>10.61</v>
      </c>
      <c r="E2230">
        <v>9.94</v>
      </c>
      <c r="F2230">
        <v>10556.39</v>
      </c>
      <c r="G2230">
        <v>18861.77</v>
      </c>
      <c r="H2230" t="s">
        <v>2205</v>
      </c>
      <c r="I2230" t="s">
        <v>2209</v>
      </c>
      <c r="J2230">
        <v>8</v>
      </c>
      <c r="K2230" t="s">
        <v>2214</v>
      </c>
      <c r="L2230" t="str">
        <f>IF(performance_data[[#This Row],[return_percentage]]&gt;=performance_data[[#This Row],[benchmark_return]],"Higher","Lower")</f>
        <v>Higher</v>
      </c>
      <c r="M2230" s="14">
        <f xml:space="preserve"> _xlfn.MAXIFS(performance_data[date],performance_data[portfolio_id],performance_data[[#This Row],[portfolio_id]])</f>
        <v>45555</v>
      </c>
      <c r="N2230" s="14">
        <f xml:space="preserve"> _xlfn.MINIFS(performance_data[date],performance_data[portfolio_id],performance_data[[#This Row],[portfolio_id]])</f>
        <v>44851</v>
      </c>
      <c r="O2230" s="15">
        <f>_xlfn.MAXIFS(performance_data[portfolio_value],performance_data[portfolio_id],performance_data[[#This Row],[portfolio_id]],performance_data[date],performance_data[[#This Row],[latest_date]])</f>
        <v>482800.39</v>
      </c>
      <c r="P2230" s="15">
        <f>_xlfn.MAXIFS(performance_data[portfolio_value],performance_data[portfolio_id],performance_data[[#This Row],[portfolio_id]],performance_data[date],performance_data[[#This Row],[starting_date]])</f>
        <v>150514.21</v>
      </c>
      <c r="Q2230" s="15">
        <f>performance_data[[#This Row],[latest_value]]-performance_data[[#This Row],[starting_value]]</f>
        <v>332286.18000000005</v>
      </c>
      <c r="R2230" s="15">
        <f>performance_data[[#This Row],[net_inflows]]-performance_data[[#This Row],[net_outflows]]</f>
        <v>-8305.380000000001</v>
      </c>
      <c r="S2230" s="15" t="str">
        <f>IF(performance_data[[#This Row],[net_inflows]]&gt;AVERAGE(performance_data[net_inflows]),"High","Low")</f>
        <v>High</v>
      </c>
      <c r="T2230" s="15">
        <f>AVERAGEIF(performance_data[inflow_flag],performance_data[[#This Row],[inflow_flag]],performance_data[return_percentage])</f>
        <v>4.8467905675459724</v>
      </c>
      <c r="U2230" s="17">
        <f>IF(performance_data[[#This Row],[return_percentage]]&lt;performance_data[[#This Row],[benchmark_return]],1,0)</f>
        <v>0</v>
      </c>
      <c r="V2230" s="17">
        <f>COUNTIFS(performance_data[portfolio_id],performance_data[[#This Row],[portfolio_id]])</f>
        <v>28</v>
      </c>
      <c r="W2230" s="17">
        <f>COUNTIFS(performance_data[portfolio_id],performance_data[[#This Row],[portfolio_id]],
          performance_data[return_flag],1)</f>
        <v>15</v>
      </c>
      <c r="X2230" s="15">
        <f>performance_data[[#This Row],[underperform_flag_count]]/performance_data[[#This Row],[totalportfoliocount]]</f>
        <v>0.5357142857142857</v>
      </c>
    </row>
    <row r="2231" spans="1:24" x14ac:dyDescent="0.3">
      <c r="A2231">
        <v>4993</v>
      </c>
      <c r="B2231" s="1">
        <v>45252</v>
      </c>
      <c r="C2231">
        <v>340450.8</v>
      </c>
      <c r="D2231">
        <v>7.58</v>
      </c>
      <c r="E2231">
        <v>6.55</v>
      </c>
      <c r="F2231">
        <v>5152.25</v>
      </c>
      <c r="G2231">
        <v>17095.669999999998</v>
      </c>
      <c r="H2231" t="s">
        <v>2213</v>
      </c>
      <c r="I2231" t="s">
        <v>2217</v>
      </c>
      <c r="J2231">
        <v>11</v>
      </c>
      <c r="K2231" t="s">
        <v>2219</v>
      </c>
      <c r="L2231" t="str">
        <f>IF(performance_data[[#This Row],[return_percentage]]&gt;=performance_data[[#This Row],[benchmark_return]],"Higher","Lower")</f>
        <v>Higher</v>
      </c>
      <c r="M2231" s="14">
        <f xml:space="preserve"> _xlfn.MAXIFS(performance_data[date],performance_data[portfolio_id],performance_data[[#This Row],[portfolio_id]])</f>
        <v>45555</v>
      </c>
      <c r="N2231" s="14">
        <f xml:space="preserve"> _xlfn.MINIFS(performance_data[date],performance_data[portfolio_id],performance_data[[#This Row],[portfolio_id]])</f>
        <v>44851</v>
      </c>
      <c r="O2231" s="15">
        <f>_xlfn.MAXIFS(performance_data[portfolio_value],performance_data[portfolio_id],performance_data[[#This Row],[portfolio_id]],performance_data[date],performance_data[[#This Row],[latest_date]])</f>
        <v>482800.39</v>
      </c>
      <c r="P2231" s="15">
        <f>_xlfn.MAXIFS(performance_data[portfolio_value],performance_data[portfolio_id],performance_data[[#This Row],[portfolio_id]],performance_data[date],performance_data[[#This Row],[starting_date]])</f>
        <v>150514.21</v>
      </c>
      <c r="Q2231" s="15">
        <f>performance_data[[#This Row],[latest_value]]-performance_data[[#This Row],[starting_value]]</f>
        <v>332286.18000000005</v>
      </c>
      <c r="R2231" s="15">
        <f>performance_data[[#This Row],[net_inflows]]-performance_data[[#This Row],[net_outflows]]</f>
        <v>-11943.419999999998</v>
      </c>
      <c r="S2231" s="15" t="str">
        <f>IF(performance_data[[#This Row],[net_inflows]]&gt;AVERAGE(performance_data[net_inflows]),"High","Low")</f>
        <v>Low</v>
      </c>
      <c r="T2231" s="15">
        <f>AVERAGEIF(performance_data[inflow_flag],performance_data[[#This Row],[inflow_flag]],performance_data[return_percentage])</f>
        <v>5.0457846277021572</v>
      </c>
      <c r="U2231" s="17">
        <f>IF(performance_data[[#This Row],[return_percentage]]&lt;performance_data[[#This Row],[benchmark_return]],1,0)</f>
        <v>0</v>
      </c>
      <c r="V2231" s="17">
        <f>COUNTIFS(performance_data[portfolio_id],performance_data[[#This Row],[portfolio_id]])</f>
        <v>28</v>
      </c>
      <c r="W2231" s="17">
        <f>COUNTIFS(performance_data[portfolio_id],performance_data[[#This Row],[portfolio_id]],
          performance_data[return_flag],1)</f>
        <v>15</v>
      </c>
      <c r="X2231" s="15">
        <f>performance_data[[#This Row],[underperform_flag_count]]/performance_data[[#This Row],[totalportfoliocount]]</f>
        <v>0.5357142857142857</v>
      </c>
    </row>
    <row r="2232" spans="1:24" x14ac:dyDescent="0.3">
      <c r="A2232">
        <v>4993</v>
      </c>
      <c r="B2232" s="1">
        <v>45148</v>
      </c>
      <c r="C2232">
        <v>359137.62</v>
      </c>
      <c r="D2232">
        <v>9.36</v>
      </c>
      <c r="E2232">
        <v>10.44</v>
      </c>
      <c r="F2232">
        <v>18236.82</v>
      </c>
      <c r="G2232">
        <v>13483.31</v>
      </c>
      <c r="H2232" t="s">
        <v>2213</v>
      </c>
      <c r="I2232" t="s">
        <v>2209</v>
      </c>
      <c r="J2232">
        <v>8</v>
      </c>
      <c r="K2232" t="s">
        <v>2214</v>
      </c>
      <c r="L2232" t="str">
        <f>IF(performance_data[[#This Row],[return_percentage]]&gt;=performance_data[[#This Row],[benchmark_return]],"Higher","Lower")</f>
        <v>Lower</v>
      </c>
      <c r="M2232" s="14">
        <f xml:space="preserve"> _xlfn.MAXIFS(performance_data[date],performance_data[portfolio_id],performance_data[[#This Row],[portfolio_id]])</f>
        <v>45555</v>
      </c>
      <c r="N2232" s="14">
        <f xml:space="preserve"> _xlfn.MINIFS(performance_data[date],performance_data[portfolio_id],performance_data[[#This Row],[portfolio_id]])</f>
        <v>44851</v>
      </c>
      <c r="O2232" s="15">
        <f>_xlfn.MAXIFS(performance_data[portfolio_value],performance_data[portfolio_id],performance_data[[#This Row],[portfolio_id]],performance_data[date],performance_data[[#This Row],[latest_date]])</f>
        <v>482800.39</v>
      </c>
      <c r="P2232" s="15">
        <f>_xlfn.MAXIFS(performance_data[portfolio_value],performance_data[portfolio_id],performance_data[[#This Row],[portfolio_id]],performance_data[date],performance_data[[#This Row],[starting_date]])</f>
        <v>150514.21</v>
      </c>
      <c r="Q2232" s="15">
        <f>performance_data[[#This Row],[latest_value]]-performance_data[[#This Row],[starting_value]]</f>
        <v>332286.18000000005</v>
      </c>
      <c r="R2232" s="15">
        <f>performance_data[[#This Row],[net_inflows]]-performance_data[[#This Row],[net_outflows]]</f>
        <v>4753.51</v>
      </c>
      <c r="S2232" s="15" t="str">
        <f>IF(performance_data[[#This Row],[net_inflows]]&gt;AVERAGE(performance_data[net_inflows]),"High","Low")</f>
        <v>High</v>
      </c>
      <c r="T2232" s="15">
        <f>AVERAGEIF(performance_data[inflow_flag],performance_data[[#This Row],[inflow_flag]],performance_data[return_percentage])</f>
        <v>4.8467905675459724</v>
      </c>
      <c r="U2232" s="17">
        <f>IF(performance_data[[#This Row],[return_percentage]]&lt;performance_data[[#This Row],[benchmark_return]],1,0)</f>
        <v>1</v>
      </c>
      <c r="V2232" s="17">
        <f>COUNTIFS(performance_data[portfolio_id],performance_data[[#This Row],[portfolio_id]])</f>
        <v>28</v>
      </c>
      <c r="W2232" s="17">
        <f>COUNTIFS(performance_data[portfolio_id],performance_data[[#This Row],[portfolio_id]],
          performance_data[return_flag],1)</f>
        <v>15</v>
      </c>
      <c r="X2232" s="15">
        <f>performance_data[[#This Row],[underperform_flag_count]]/performance_data[[#This Row],[totalportfoliocount]]</f>
        <v>0.5357142857142857</v>
      </c>
    </row>
    <row r="2233" spans="1:24" x14ac:dyDescent="0.3">
      <c r="A2233">
        <v>4993</v>
      </c>
      <c r="B2233" s="1">
        <v>44896</v>
      </c>
      <c r="C2233">
        <v>198159.41</v>
      </c>
      <c r="D2233">
        <v>4.05</v>
      </c>
      <c r="E2233">
        <v>3.41</v>
      </c>
      <c r="F2233">
        <v>18520.830000000002</v>
      </c>
      <c r="G2233">
        <v>4884.42</v>
      </c>
      <c r="H2233" t="s">
        <v>2220</v>
      </c>
      <c r="I2233" t="s">
        <v>2217</v>
      </c>
      <c r="J2233">
        <v>12</v>
      </c>
      <c r="K2233" t="s">
        <v>2218</v>
      </c>
      <c r="L2233" t="str">
        <f>IF(performance_data[[#This Row],[return_percentage]]&gt;=performance_data[[#This Row],[benchmark_return]],"Higher","Lower")</f>
        <v>Higher</v>
      </c>
      <c r="M2233" s="14">
        <f xml:space="preserve"> _xlfn.MAXIFS(performance_data[date],performance_data[portfolio_id],performance_data[[#This Row],[portfolio_id]])</f>
        <v>45555</v>
      </c>
      <c r="N2233" s="14">
        <f xml:space="preserve"> _xlfn.MINIFS(performance_data[date],performance_data[portfolio_id],performance_data[[#This Row],[portfolio_id]])</f>
        <v>44851</v>
      </c>
      <c r="O2233" s="15">
        <f>_xlfn.MAXIFS(performance_data[portfolio_value],performance_data[portfolio_id],performance_data[[#This Row],[portfolio_id]],performance_data[date],performance_data[[#This Row],[latest_date]])</f>
        <v>482800.39</v>
      </c>
      <c r="P2233" s="15">
        <f>_xlfn.MAXIFS(performance_data[portfolio_value],performance_data[portfolio_id],performance_data[[#This Row],[portfolio_id]],performance_data[date],performance_data[[#This Row],[starting_date]])</f>
        <v>150514.21</v>
      </c>
      <c r="Q2233" s="15">
        <f>performance_data[[#This Row],[latest_value]]-performance_data[[#This Row],[starting_value]]</f>
        <v>332286.18000000005</v>
      </c>
      <c r="R2233" s="15">
        <f>performance_data[[#This Row],[net_inflows]]-performance_data[[#This Row],[net_outflows]]</f>
        <v>13636.410000000002</v>
      </c>
      <c r="S2233" s="15" t="str">
        <f>IF(performance_data[[#This Row],[net_inflows]]&gt;AVERAGE(performance_data[net_inflows]),"High","Low")</f>
        <v>High</v>
      </c>
      <c r="T2233" s="15">
        <f>AVERAGEIF(performance_data[inflow_flag],performance_data[[#This Row],[inflow_flag]],performance_data[return_percentage])</f>
        <v>4.8467905675459724</v>
      </c>
      <c r="U2233" s="17">
        <f>IF(performance_data[[#This Row],[return_percentage]]&lt;performance_data[[#This Row],[benchmark_return]],1,0)</f>
        <v>0</v>
      </c>
      <c r="V2233" s="17">
        <f>COUNTIFS(performance_data[portfolio_id],performance_data[[#This Row],[portfolio_id]])</f>
        <v>28</v>
      </c>
      <c r="W2233" s="17">
        <f>COUNTIFS(performance_data[portfolio_id],performance_data[[#This Row],[portfolio_id]],
          performance_data[return_flag],1)</f>
        <v>15</v>
      </c>
      <c r="X2233" s="15">
        <f>performance_data[[#This Row],[underperform_flag_count]]/performance_data[[#This Row],[totalportfoliocount]]</f>
        <v>0.5357142857142857</v>
      </c>
    </row>
    <row r="2234" spans="1:24" x14ac:dyDescent="0.3">
      <c r="A2234">
        <v>4993</v>
      </c>
      <c r="B2234" s="1">
        <v>45202</v>
      </c>
      <c r="C2234">
        <v>440023.41</v>
      </c>
      <c r="D2234">
        <v>1.1000000000000001</v>
      </c>
      <c r="E2234">
        <v>1.26</v>
      </c>
      <c r="F2234">
        <v>1663.32</v>
      </c>
      <c r="G2234">
        <v>3870.03</v>
      </c>
      <c r="H2234" t="s">
        <v>2213</v>
      </c>
      <c r="I2234" t="s">
        <v>2217</v>
      </c>
      <c r="J2234">
        <v>10</v>
      </c>
      <c r="K2234" t="s">
        <v>2224</v>
      </c>
      <c r="L2234" t="str">
        <f>IF(performance_data[[#This Row],[return_percentage]]&gt;=performance_data[[#This Row],[benchmark_return]],"Higher","Lower")</f>
        <v>Lower</v>
      </c>
      <c r="M2234" s="14">
        <f xml:space="preserve"> _xlfn.MAXIFS(performance_data[date],performance_data[portfolio_id],performance_data[[#This Row],[portfolio_id]])</f>
        <v>45555</v>
      </c>
      <c r="N2234" s="14">
        <f xml:space="preserve"> _xlfn.MINIFS(performance_data[date],performance_data[portfolio_id],performance_data[[#This Row],[portfolio_id]])</f>
        <v>44851</v>
      </c>
      <c r="O2234" s="15">
        <f>_xlfn.MAXIFS(performance_data[portfolio_value],performance_data[portfolio_id],performance_data[[#This Row],[portfolio_id]],performance_data[date],performance_data[[#This Row],[latest_date]])</f>
        <v>482800.39</v>
      </c>
      <c r="P2234" s="15">
        <f>_xlfn.MAXIFS(performance_data[portfolio_value],performance_data[portfolio_id],performance_data[[#This Row],[portfolio_id]],performance_data[date],performance_data[[#This Row],[starting_date]])</f>
        <v>150514.21</v>
      </c>
      <c r="Q2234" s="15">
        <f>performance_data[[#This Row],[latest_value]]-performance_data[[#This Row],[starting_value]]</f>
        <v>332286.18000000005</v>
      </c>
      <c r="R2234" s="15">
        <f>performance_data[[#This Row],[net_inflows]]-performance_data[[#This Row],[net_outflows]]</f>
        <v>-2206.71</v>
      </c>
      <c r="S2234" s="15" t="str">
        <f>IF(performance_data[[#This Row],[net_inflows]]&gt;AVERAGE(performance_data[net_inflows]),"High","Low")</f>
        <v>Low</v>
      </c>
      <c r="T2234" s="15">
        <f>AVERAGEIF(performance_data[inflow_flag],performance_data[[#This Row],[inflow_flag]],performance_data[return_percentage])</f>
        <v>5.0457846277021572</v>
      </c>
      <c r="U2234" s="17">
        <f>IF(performance_data[[#This Row],[return_percentage]]&lt;performance_data[[#This Row],[benchmark_return]],1,0)</f>
        <v>1</v>
      </c>
      <c r="V2234" s="17">
        <f>COUNTIFS(performance_data[portfolio_id],performance_data[[#This Row],[portfolio_id]])</f>
        <v>28</v>
      </c>
      <c r="W2234" s="17">
        <f>COUNTIFS(performance_data[portfolio_id],performance_data[[#This Row],[portfolio_id]],
          performance_data[return_flag],1)</f>
        <v>15</v>
      </c>
      <c r="X2234" s="15">
        <f>performance_data[[#This Row],[underperform_flag_count]]/performance_data[[#This Row],[totalportfoliocount]]</f>
        <v>0.5357142857142857</v>
      </c>
    </row>
    <row r="2235" spans="1:24" x14ac:dyDescent="0.3">
      <c r="A2235">
        <v>4993</v>
      </c>
      <c r="B2235" s="1">
        <v>44851</v>
      </c>
      <c r="C2235">
        <v>150514.21</v>
      </c>
      <c r="D2235">
        <v>-6.28</v>
      </c>
      <c r="E2235">
        <v>-6.34</v>
      </c>
      <c r="F2235">
        <v>19364.43</v>
      </c>
      <c r="G2235">
        <v>18548.32</v>
      </c>
      <c r="H2235" t="s">
        <v>2220</v>
      </c>
      <c r="I2235" t="s">
        <v>2217</v>
      </c>
      <c r="J2235">
        <v>10</v>
      </c>
      <c r="K2235" t="s">
        <v>2224</v>
      </c>
      <c r="L2235" t="str">
        <f>IF(performance_data[[#This Row],[return_percentage]]&gt;=performance_data[[#This Row],[benchmark_return]],"Higher","Lower")</f>
        <v>Higher</v>
      </c>
      <c r="M2235" s="14">
        <f xml:space="preserve"> _xlfn.MAXIFS(performance_data[date],performance_data[portfolio_id],performance_data[[#This Row],[portfolio_id]])</f>
        <v>45555</v>
      </c>
      <c r="N2235" s="14">
        <f xml:space="preserve"> _xlfn.MINIFS(performance_data[date],performance_data[portfolio_id],performance_data[[#This Row],[portfolio_id]])</f>
        <v>44851</v>
      </c>
      <c r="O2235" s="15">
        <f>_xlfn.MAXIFS(performance_data[portfolio_value],performance_data[portfolio_id],performance_data[[#This Row],[portfolio_id]],performance_data[date],performance_data[[#This Row],[latest_date]])</f>
        <v>482800.39</v>
      </c>
      <c r="P2235" s="15">
        <f>_xlfn.MAXIFS(performance_data[portfolio_value],performance_data[portfolio_id],performance_data[[#This Row],[portfolio_id]],performance_data[date],performance_data[[#This Row],[starting_date]])</f>
        <v>150514.21</v>
      </c>
      <c r="Q2235" s="15">
        <f>performance_data[[#This Row],[latest_value]]-performance_data[[#This Row],[starting_value]]</f>
        <v>332286.18000000005</v>
      </c>
      <c r="R2235" s="15">
        <f>performance_data[[#This Row],[net_inflows]]-performance_data[[#This Row],[net_outflows]]</f>
        <v>816.11000000000058</v>
      </c>
      <c r="S2235" s="15" t="str">
        <f>IF(performance_data[[#This Row],[net_inflows]]&gt;AVERAGE(performance_data[net_inflows]),"High","Low")</f>
        <v>High</v>
      </c>
      <c r="T2235" s="15">
        <f>AVERAGEIF(performance_data[inflow_flag],performance_data[[#This Row],[inflow_flag]],performance_data[return_percentage])</f>
        <v>4.8467905675459724</v>
      </c>
      <c r="U2235" s="17">
        <f>IF(performance_data[[#This Row],[return_percentage]]&lt;performance_data[[#This Row],[benchmark_return]],1,0)</f>
        <v>0</v>
      </c>
      <c r="V2235" s="17">
        <f>COUNTIFS(performance_data[portfolio_id],performance_data[[#This Row],[portfolio_id]])</f>
        <v>28</v>
      </c>
      <c r="W2235" s="17">
        <f>COUNTIFS(performance_data[portfolio_id],performance_data[[#This Row],[portfolio_id]],
          performance_data[return_flag],1)</f>
        <v>15</v>
      </c>
      <c r="X2235" s="15">
        <f>performance_data[[#This Row],[underperform_flag_count]]/performance_data[[#This Row],[totalportfoliocount]]</f>
        <v>0.5357142857142857</v>
      </c>
    </row>
    <row r="2236" spans="1:24" x14ac:dyDescent="0.3">
      <c r="A2236">
        <v>4993</v>
      </c>
      <c r="B2236" s="1">
        <v>45422</v>
      </c>
      <c r="C2236">
        <v>410729.83</v>
      </c>
      <c r="D2236">
        <v>-7.1</v>
      </c>
      <c r="E2236">
        <v>-6.26</v>
      </c>
      <c r="F2236">
        <v>5112.28</v>
      </c>
      <c r="G2236">
        <v>8020.47</v>
      </c>
      <c r="H2236" t="s">
        <v>2205</v>
      </c>
      <c r="I2236" t="s">
        <v>2211</v>
      </c>
      <c r="J2236">
        <v>5</v>
      </c>
      <c r="K2236" t="s">
        <v>2223</v>
      </c>
      <c r="L2236" t="str">
        <f>IF(performance_data[[#This Row],[return_percentage]]&gt;=performance_data[[#This Row],[benchmark_return]],"Higher","Lower")</f>
        <v>Lower</v>
      </c>
      <c r="M2236" s="14">
        <f xml:space="preserve"> _xlfn.MAXIFS(performance_data[date],performance_data[portfolio_id],performance_data[[#This Row],[portfolio_id]])</f>
        <v>45555</v>
      </c>
      <c r="N2236" s="14">
        <f xml:space="preserve"> _xlfn.MINIFS(performance_data[date],performance_data[portfolio_id],performance_data[[#This Row],[portfolio_id]])</f>
        <v>44851</v>
      </c>
      <c r="O2236" s="15">
        <f>_xlfn.MAXIFS(performance_data[portfolio_value],performance_data[portfolio_id],performance_data[[#This Row],[portfolio_id]],performance_data[date],performance_data[[#This Row],[latest_date]])</f>
        <v>482800.39</v>
      </c>
      <c r="P2236" s="15">
        <f>_xlfn.MAXIFS(performance_data[portfolio_value],performance_data[portfolio_id],performance_data[[#This Row],[portfolio_id]],performance_data[date],performance_data[[#This Row],[starting_date]])</f>
        <v>150514.21</v>
      </c>
      <c r="Q2236" s="15">
        <f>performance_data[[#This Row],[latest_value]]-performance_data[[#This Row],[starting_value]]</f>
        <v>332286.18000000005</v>
      </c>
      <c r="R2236" s="15">
        <f>performance_data[[#This Row],[net_inflows]]-performance_data[[#This Row],[net_outflows]]</f>
        <v>-2908.1900000000005</v>
      </c>
      <c r="S2236" s="15" t="str">
        <f>IF(performance_data[[#This Row],[net_inflows]]&gt;AVERAGE(performance_data[net_inflows]),"High","Low")</f>
        <v>Low</v>
      </c>
      <c r="T2236" s="15">
        <f>AVERAGEIF(performance_data[inflow_flag],performance_data[[#This Row],[inflow_flag]],performance_data[return_percentage])</f>
        <v>5.0457846277021572</v>
      </c>
      <c r="U2236" s="17">
        <f>IF(performance_data[[#This Row],[return_percentage]]&lt;performance_data[[#This Row],[benchmark_return]],1,0)</f>
        <v>1</v>
      </c>
      <c r="V2236" s="17">
        <f>COUNTIFS(performance_data[portfolio_id],performance_data[[#This Row],[portfolio_id]])</f>
        <v>28</v>
      </c>
      <c r="W2236" s="17">
        <f>COUNTIFS(performance_data[portfolio_id],performance_data[[#This Row],[portfolio_id]],
          performance_data[return_flag],1)</f>
        <v>15</v>
      </c>
      <c r="X2236" s="15">
        <f>performance_data[[#This Row],[underperform_flag_count]]/performance_data[[#This Row],[totalportfoliocount]]</f>
        <v>0.5357142857142857</v>
      </c>
    </row>
    <row r="2237" spans="1:24" x14ac:dyDescent="0.3">
      <c r="A2237">
        <v>4993</v>
      </c>
      <c r="B2237" s="1">
        <v>45055</v>
      </c>
      <c r="C2237">
        <v>484670.48</v>
      </c>
      <c r="D2237">
        <v>17.239999999999998</v>
      </c>
      <c r="E2237">
        <v>15.92</v>
      </c>
      <c r="F2237">
        <v>11476.6</v>
      </c>
      <c r="G2237">
        <v>5029.1000000000004</v>
      </c>
      <c r="H2237" t="s">
        <v>2213</v>
      </c>
      <c r="I2237" t="s">
        <v>2211</v>
      </c>
      <c r="J2237">
        <v>5</v>
      </c>
      <c r="K2237" t="s">
        <v>2223</v>
      </c>
      <c r="L2237" t="str">
        <f>IF(performance_data[[#This Row],[return_percentage]]&gt;=performance_data[[#This Row],[benchmark_return]],"Higher","Lower")</f>
        <v>Higher</v>
      </c>
      <c r="M2237" s="14">
        <f xml:space="preserve"> _xlfn.MAXIFS(performance_data[date],performance_data[portfolio_id],performance_data[[#This Row],[portfolio_id]])</f>
        <v>45555</v>
      </c>
      <c r="N2237" s="14">
        <f xml:space="preserve"> _xlfn.MINIFS(performance_data[date],performance_data[portfolio_id],performance_data[[#This Row],[portfolio_id]])</f>
        <v>44851</v>
      </c>
      <c r="O2237" s="15">
        <f>_xlfn.MAXIFS(performance_data[portfolio_value],performance_data[portfolio_id],performance_data[[#This Row],[portfolio_id]],performance_data[date],performance_data[[#This Row],[latest_date]])</f>
        <v>482800.39</v>
      </c>
      <c r="P2237" s="15">
        <f>_xlfn.MAXIFS(performance_data[portfolio_value],performance_data[portfolio_id],performance_data[[#This Row],[portfolio_id]],performance_data[date],performance_data[[#This Row],[starting_date]])</f>
        <v>150514.21</v>
      </c>
      <c r="Q2237" s="15">
        <f>performance_data[[#This Row],[latest_value]]-performance_data[[#This Row],[starting_value]]</f>
        <v>332286.18000000005</v>
      </c>
      <c r="R2237" s="15">
        <f>performance_data[[#This Row],[net_inflows]]-performance_data[[#This Row],[net_outflows]]</f>
        <v>6447.5</v>
      </c>
      <c r="S2237" s="15" t="str">
        <f>IF(performance_data[[#This Row],[net_inflows]]&gt;AVERAGE(performance_data[net_inflows]),"High","Low")</f>
        <v>High</v>
      </c>
      <c r="T2237" s="15">
        <f>AVERAGEIF(performance_data[inflow_flag],performance_data[[#This Row],[inflow_flag]],performance_data[return_percentage])</f>
        <v>4.8467905675459724</v>
      </c>
      <c r="U2237" s="17">
        <f>IF(performance_data[[#This Row],[return_percentage]]&lt;performance_data[[#This Row],[benchmark_return]],1,0)</f>
        <v>0</v>
      </c>
      <c r="V2237" s="17">
        <f>COUNTIFS(performance_data[portfolio_id],performance_data[[#This Row],[portfolio_id]])</f>
        <v>28</v>
      </c>
      <c r="W2237" s="17">
        <f>COUNTIFS(performance_data[portfolio_id],performance_data[[#This Row],[portfolio_id]],
          performance_data[return_flag],1)</f>
        <v>15</v>
      </c>
      <c r="X2237" s="15">
        <f>performance_data[[#This Row],[underperform_flag_count]]/performance_data[[#This Row],[totalportfoliocount]]</f>
        <v>0.5357142857142857</v>
      </c>
    </row>
    <row r="2238" spans="1:24" x14ac:dyDescent="0.3">
      <c r="A2238">
        <v>4993</v>
      </c>
      <c r="B2238" s="1">
        <v>45255</v>
      </c>
      <c r="C2238">
        <v>24830.31</v>
      </c>
      <c r="D2238">
        <v>-1.43</v>
      </c>
      <c r="E2238">
        <v>-1.19</v>
      </c>
      <c r="F2238">
        <v>18025.66</v>
      </c>
      <c r="G2238">
        <v>15350.02</v>
      </c>
      <c r="H2238" t="s">
        <v>2213</v>
      </c>
      <c r="I2238" t="s">
        <v>2217</v>
      </c>
      <c r="J2238">
        <v>11</v>
      </c>
      <c r="K2238" t="s">
        <v>2219</v>
      </c>
      <c r="L2238" t="str">
        <f>IF(performance_data[[#This Row],[return_percentage]]&gt;=performance_data[[#This Row],[benchmark_return]],"Higher","Lower")</f>
        <v>Lower</v>
      </c>
      <c r="M2238" s="14">
        <f xml:space="preserve"> _xlfn.MAXIFS(performance_data[date],performance_data[portfolio_id],performance_data[[#This Row],[portfolio_id]])</f>
        <v>45555</v>
      </c>
      <c r="N2238" s="14">
        <f xml:space="preserve"> _xlfn.MINIFS(performance_data[date],performance_data[portfolio_id],performance_data[[#This Row],[portfolio_id]])</f>
        <v>44851</v>
      </c>
      <c r="O2238" s="15">
        <f>_xlfn.MAXIFS(performance_data[portfolio_value],performance_data[portfolio_id],performance_data[[#This Row],[portfolio_id]],performance_data[date],performance_data[[#This Row],[latest_date]])</f>
        <v>482800.39</v>
      </c>
      <c r="P2238" s="15">
        <f>_xlfn.MAXIFS(performance_data[portfolio_value],performance_data[portfolio_id],performance_data[[#This Row],[portfolio_id]],performance_data[date],performance_data[[#This Row],[starting_date]])</f>
        <v>150514.21</v>
      </c>
      <c r="Q2238" s="15">
        <f>performance_data[[#This Row],[latest_value]]-performance_data[[#This Row],[starting_value]]</f>
        <v>332286.18000000005</v>
      </c>
      <c r="R2238" s="15">
        <f>performance_data[[#This Row],[net_inflows]]-performance_data[[#This Row],[net_outflows]]</f>
        <v>2675.6399999999994</v>
      </c>
      <c r="S2238" s="15" t="str">
        <f>IF(performance_data[[#This Row],[net_inflows]]&gt;AVERAGE(performance_data[net_inflows]),"High","Low")</f>
        <v>High</v>
      </c>
      <c r="T2238" s="15">
        <f>AVERAGEIF(performance_data[inflow_flag],performance_data[[#This Row],[inflow_flag]],performance_data[return_percentage])</f>
        <v>4.8467905675459724</v>
      </c>
      <c r="U2238" s="17">
        <f>IF(performance_data[[#This Row],[return_percentage]]&lt;performance_data[[#This Row],[benchmark_return]],1,0)</f>
        <v>1</v>
      </c>
      <c r="V2238" s="17">
        <f>COUNTIFS(performance_data[portfolio_id],performance_data[[#This Row],[portfolio_id]])</f>
        <v>28</v>
      </c>
      <c r="W2238" s="17">
        <f>COUNTIFS(performance_data[portfolio_id],performance_data[[#This Row],[portfolio_id]],
          performance_data[return_flag],1)</f>
        <v>15</v>
      </c>
      <c r="X2238" s="15">
        <f>performance_data[[#This Row],[underperform_flag_count]]/performance_data[[#This Row],[totalportfoliocount]]</f>
        <v>0.5357142857142857</v>
      </c>
    </row>
    <row r="2239" spans="1:24" x14ac:dyDescent="0.3">
      <c r="A2239">
        <v>5007</v>
      </c>
      <c r="B2239" s="1">
        <v>45073</v>
      </c>
      <c r="C2239">
        <v>62954.79</v>
      </c>
      <c r="D2239">
        <v>7.56</v>
      </c>
      <c r="E2239">
        <v>7.04</v>
      </c>
      <c r="F2239">
        <v>54.43</v>
      </c>
      <c r="G2239">
        <v>17299.13</v>
      </c>
      <c r="H2239" t="s">
        <v>2213</v>
      </c>
      <c r="I2239" t="s">
        <v>2211</v>
      </c>
      <c r="J2239">
        <v>5</v>
      </c>
      <c r="K2239" t="s">
        <v>2223</v>
      </c>
      <c r="L2239" t="str">
        <f>IF(performance_data[[#This Row],[return_percentage]]&gt;=performance_data[[#This Row],[benchmark_return]],"Higher","Lower")</f>
        <v>Higher</v>
      </c>
      <c r="M2239" s="14">
        <f xml:space="preserve"> _xlfn.MAXIFS(performance_data[date],performance_data[portfolio_id],performance_data[[#This Row],[portfolio_id]])</f>
        <v>45504</v>
      </c>
      <c r="N2239" s="14">
        <f xml:space="preserve"> _xlfn.MINIFS(performance_data[date],performance_data[portfolio_id],performance_data[[#This Row],[portfolio_id]])</f>
        <v>44831</v>
      </c>
      <c r="O2239" s="15">
        <f>_xlfn.MAXIFS(performance_data[portfolio_value],performance_data[portfolio_id],performance_data[[#This Row],[portfolio_id]],performance_data[date],performance_data[[#This Row],[latest_date]])</f>
        <v>65391.47</v>
      </c>
      <c r="P2239" s="15">
        <f>_xlfn.MAXIFS(performance_data[portfolio_value],performance_data[portfolio_id],performance_data[[#This Row],[portfolio_id]],performance_data[date],performance_data[[#This Row],[starting_date]])</f>
        <v>308865.71999999997</v>
      </c>
      <c r="Q2239" s="15">
        <f>performance_data[[#This Row],[latest_value]]-performance_data[[#This Row],[starting_value]]</f>
        <v>-243474.24999999997</v>
      </c>
      <c r="R2239" s="15">
        <f>performance_data[[#This Row],[net_inflows]]-performance_data[[#This Row],[net_outflows]]</f>
        <v>-17244.7</v>
      </c>
      <c r="S2239" s="15" t="str">
        <f>IF(performance_data[[#This Row],[net_inflows]]&gt;AVERAGE(performance_data[net_inflows]),"High","Low")</f>
        <v>Low</v>
      </c>
      <c r="T2239" s="15">
        <f>AVERAGEIF(performance_data[inflow_flag],performance_data[[#This Row],[inflow_flag]],performance_data[return_percentage])</f>
        <v>5.0457846277021572</v>
      </c>
      <c r="U2239" s="17">
        <f>IF(performance_data[[#This Row],[return_percentage]]&lt;performance_data[[#This Row],[benchmark_return]],1,0)</f>
        <v>0</v>
      </c>
      <c r="V2239" s="17">
        <f>COUNTIFS(performance_data[portfolio_id],performance_data[[#This Row],[portfolio_id]])</f>
        <v>23</v>
      </c>
      <c r="W2239" s="17">
        <f>COUNTIFS(performance_data[portfolio_id],performance_data[[#This Row],[portfolio_id]],
          performance_data[return_flag],1)</f>
        <v>12</v>
      </c>
      <c r="X2239" s="15">
        <f>performance_data[[#This Row],[underperform_flag_count]]/performance_data[[#This Row],[totalportfoliocount]]</f>
        <v>0.52173913043478259</v>
      </c>
    </row>
    <row r="2240" spans="1:24" x14ac:dyDescent="0.3">
      <c r="A2240">
        <v>5007</v>
      </c>
      <c r="B2240" s="1">
        <v>45302</v>
      </c>
      <c r="C2240">
        <v>390662.52</v>
      </c>
      <c r="D2240">
        <v>-5.65</v>
      </c>
      <c r="E2240">
        <v>-6.1</v>
      </c>
      <c r="F2240">
        <v>5950.5</v>
      </c>
      <c r="G2240">
        <v>14717.46</v>
      </c>
      <c r="H2240" t="s">
        <v>2205</v>
      </c>
      <c r="I2240" t="s">
        <v>2206</v>
      </c>
      <c r="J2240">
        <v>1</v>
      </c>
      <c r="K2240" t="s">
        <v>2207</v>
      </c>
      <c r="L2240" t="str">
        <f>IF(performance_data[[#This Row],[return_percentage]]&gt;=performance_data[[#This Row],[benchmark_return]],"Higher","Lower")</f>
        <v>Higher</v>
      </c>
      <c r="M2240" s="14">
        <f xml:space="preserve"> _xlfn.MAXIFS(performance_data[date],performance_data[portfolio_id],performance_data[[#This Row],[portfolio_id]])</f>
        <v>45504</v>
      </c>
      <c r="N2240" s="14">
        <f xml:space="preserve"> _xlfn.MINIFS(performance_data[date],performance_data[portfolio_id],performance_data[[#This Row],[portfolio_id]])</f>
        <v>44831</v>
      </c>
      <c r="O2240" s="15">
        <f>_xlfn.MAXIFS(performance_data[portfolio_value],performance_data[portfolio_id],performance_data[[#This Row],[portfolio_id]],performance_data[date],performance_data[[#This Row],[latest_date]])</f>
        <v>65391.47</v>
      </c>
      <c r="P2240" s="15">
        <f>_xlfn.MAXIFS(performance_data[portfolio_value],performance_data[portfolio_id],performance_data[[#This Row],[portfolio_id]],performance_data[date],performance_data[[#This Row],[starting_date]])</f>
        <v>308865.71999999997</v>
      </c>
      <c r="Q2240" s="15">
        <f>performance_data[[#This Row],[latest_value]]-performance_data[[#This Row],[starting_value]]</f>
        <v>-243474.24999999997</v>
      </c>
      <c r="R2240" s="15">
        <f>performance_data[[#This Row],[net_inflows]]-performance_data[[#This Row],[net_outflows]]</f>
        <v>-8766.9599999999991</v>
      </c>
      <c r="S2240" s="15" t="str">
        <f>IF(performance_data[[#This Row],[net_inflows]]&gt;AVERAGE(performance_data[net_inflows]),"High","Low")</f>
        <v>Low</v>
      </c>
      <c r="T2240" s="15">
        <f>AVERAGEIF(performance_data[inflow_flag],performance_data[[#This Row],[inflow_flag]],performance_data[return_percentage])</f>
        <v>5.0457846277021572</v>
      </c>
      <c r="U2240" s="17">
        <f>IF(performance_data[[#This Row],[return_percentage]]&lt;performance_data[[#This Row],[benchmark_return]],1,0)</f>
        <v>0</v>
      </c>
      <c r="V2240" s="17">
        <f>COUNTIFS(performance_data[portfolio_id],performance_data[[#This Row],[portfolio_id]])</f>
        <v>23</v>
      </c>
      <c r="W2240" s="17">
        <f>COUNTIFS(performance_data[portfolio_id],performance_data[[#This Row],[portfolio_id]],
          performance_data[return_flag],1)</f>
        <v>12</v>
      </c>
      <c r="X2240" s="15">
        <f>performance_data[[#This Row],[underperform_flag_count]]/performance_data[[#This Row],[totalportfoliocount]]</f>
        <v>0.52173913043478259</v>
      </c>
    </row>
    <row r="2241" spans="1:24" x14ac:dyDescent="0.3">
      <c r="A2241">
        <v>5007</v>
      </c>
      <c r="B2241" s="1">
        <v>45259</v>
      </c>
      <c r="C2241">
        <v>351324.64</v>
      </c>
      <c r="D2241">
        <v>6.09</v>
      </c>
      <c r="E2241">
        <v>5.4</v>
      </c>
      <c r="F2241">
        <v>5903.26</v>
      </c>
      <c r="G2241">
        <v>19519.18</v>
      </c>
      <c r="H2241" t="s">
        <v>2213</v>
      </c>
      <c r="I2241" t="s">
        <v>2217</v>
      </c>
      <c r="J2241">
        <v>11</v>
      </c>
      <c r="K2241" t="s">
        <v>2219</v>
      </c>
      <c r="L2241" t="str">
        <f>IF(performance_data[[#This Row],[return_percentage]]&gt;=performance_data[[#This Row],[benchmark_return]],"Higher","Lower")</f>
        <v>Higher</v>
      </c>
      <c r="M2241" s="14">
        <f xml:space="preserve"> _xlfn.MAXIFS(performance_data[date],performance_data[portfolio_id],performance_data[[#This Row],[portfolio_id]])</f>
        <v>45504</v>
      </c>
      <c r="N2241" s="14">
        <f xml:space="preserve"> _xlfn.MINIFS(performance_data[date],performance_data[portfolio_id],performance_data[[#This Row],[portfolio_id]])</f>
        <v>44831</v>
      </c>
      <c r="O2241" s="15">
        <f>_xlfn.MAXIFS(performance_data[portfolio_value],performance_data[portfolio_id],performance_data[[#This Row],[portfolio_id]],performance_data[date],performance_data[[#This Row],[latest_date]])</f>
        <v>65391.47</v>
      </c>
      <c r="P2241" s="15">
        <f>_xlfn.MAXIFS(performance_data[portfolio_value],performance_data[portfolio_id],performance_data[[#This Row],[portfolio_id]],performance_data[date],performance_data[[#This Row],[starting_date]])</f>
        <v>308865.71999999997</v>
      </c>
      <c r="Q2241" s="15">
        <f>performance_data[[#This Row],[latest_value]]-performance_data[[#This Row],[starting_value]]</f>
        <v>-243474.24999999997</v>
      </c>
      <c r="R2241" s="15">
        <f>performance_data[[#This Row],[net_inflows]]-performance_data[[#This Row],[net_outflows]]</f>
        <v>-13615.92</v>
      </c>
      <c r="S2241" s="15" t="str">
        <f>IF(performance_data[[#This Row],[net_inflows]]&gt;AVERAGE(performance_data[net_inflows]),"High","Low")</f>
        <v>Low</v>
      </c>
      <c r="T2241" s="15">
        <f>AVERAGEIF(performance_data[inflow_flag],performance_data[[#This Row],[inflow_flag]],performance_data[return_percentage])</f>
        <v>5.0457846277021572</v>
      </c>
      <c r="U2241" s="17">
        <f>IF(performance_data[[#This Row],[return_percentage]]&lt;performance_data[[#This Row],[benchmark_return]],1,0)</f>
        <v>0</v>
      </c>
      <c r="V2241" s="17">
        <f>COUNTIFS(performance_data[portfolio_id],performance_data[[#This Row],[portfolio_id]])</f>
        <v>23</v>
      </c>
      <c r="W2241" s="17">
        <f>COUNTIFS(performance_data[portfolio_id],performance_data[[#This Row],[portfolio_id]],
          performance_data[return_flag],1)</f>
        <v>12</v>
      </c>
      <c r="X2241" s="15">
        <f>performance_data[[#This Row],[underperform_flag_count]]/performance_data[[#This Row],[totalportfoliocount]]</f>
        <v>0.52173913043478259</v>
      </c>
    </row>
    <row r="2242" spans="1:24" x14ac:dyDescent="0.3">
      <c r="A2242">
        <v>5007</v>
      </c>
      <c r="B2242" s="1">
        <v>44998</v>
      </c>
      <c r="C2242">
        <v>190587.81</v>
      </c>
      <c r="D2242">
        <v>2</v>
      </c>
      <c r="E2242">
        <v>1.86</v>
      </c>
      <c r="F2242">
        <v>6373.62</v>
      </c>
      <c r="G2242">
        <v>10761.47</v>
      </c>
      <c r="H2242" t="s">
        <v>2213</v>
      </c>
      <c r="I2242" t="s">
        <v>2206</v>
      </c>
      <c r="J2242">
        <v>3</v>
      </c>
      <c r="K2242" t="s">
        <v>2222</v>
      </c>
      <c r="L2242" t="str">
        <f>IF(performance_data[[#This Row],[return_percentage]]&gt;=performance_data[[#This Row],[benchmark_return]],"Higher","Lower")</f>
        <v>Higher</v>
      </c>
      <c r="M2242" s="14">
        <f xml:space="preserve"> _xlfn.MAXIFS(performance_data[date],performance_data[portfolio_id],performance_data[[#This Row],[portfolio_id]])</f>
        <v>45504</v>
      </c>
      <c r="N2242" s="14">
        <f xml:space="preserve"> _xlfn.MINIFS(performance_data[date],performance_data[portfolio_id],performance_data[[#This Row],[portfolio_id]])</f>
        <v>44831</v>
      </c>
      <c r="O2242" s="15">
        <f>_xlfn.MAXIFS(performance_data[portfolio_value],performance_data[portfolio_id],performance_data[[#This Row],[portfolio_id]],performance_data[date],performance_data[[#This Row],[latest_date]])</f>
        <v>65391.47</v>
      </c>
      <c r="P2242" s="15">
        <f>_xlfn.MAXIFS(performance_data[portfolio_value],performance_data[portfolio_id],performance_data[[#This Row],[portfolio_id]],performance_data[date],performance_data[[#This Row],[starting_date]])</f>
        <v>308865.71999999997</v>
      </c>
      <c r="Q2242" s="15">
        <f>performance_data[[#This Row],[latest_value]]-performance_data[[#This Row],[starting_value]]</f>
        <v>-243474.24999999997</v>
      </c>
      <c r="R2242" s="15">
        <f>performance_data[[#This Row],[net_inflows]]-performance_data[[#This Row],[net_outflows]]</f>
        <v>-4387.8499999999995</v>
      </c>
      <c r="S2242" s="15" t="str">
        <f>IF(performance_data[[#This Row],[net_inflows]]&gt;AVERAGE(performance_data[net_inflows]),"High","Low")</f>
        <v>Low</v>
      </c>
      <c r="T2242" s="15">
        <f>AVERAGEIF(performance_data[inflow_flag],performance_data[[#This Row],[inflow_flag]],performance_data[return_percentage])</f>
        <v>5.0457846277021572</v>
      </c>
      <c r="U2242" s="17">
        <f>IF(performance_data[[#This Row],[return_percentage]]&lt;performance_data[[#This Row],[benchmark_return]],1,0)</f>
        <v>0</v>
      </c>
      <c r="V2242" s="17">
        <f>COUNTIFS(performance_data[portfolio_id],performance_data[[#This Row],[portfolio_id]])</f>
        <v>23</v>
      </c>
      <c r="W2242" s="17">
        <f>COUNTIFS(performance_data[portfolio_id],performance_data[[#This Row],[portfolio_id]],
          performance_data[return_flag],1)</f>
        <v>12</v>
      </c>
      <c r="X2242" s="15">
        <f>performance_data[[#This Row],[underperform_flag_count]]/performance_data[[#This Row],[totalportfoliocount]]</f>
        <v>0.52173913043478259</v>
      </c>
    </row>
    <row r="2243" spans="1:24" x14ac:dyDescent="0.3">
      <c r="A2243">
        <v>5007</v>
      </c>
      <c r="B2243" s="1">
        <v>45192</v>
      </c>
      <c r="C2243">
        <v>51715.55</v>
      </c>
      <c r="D2243">
        <v>14.25</v>
      </c>
      <c r="E2243">
        <v>16.79</v>
      </c>
      <c r="F2243">
        <v>19115.64</v>
      </c>
      <c r="G2243">
        <v>132.1</v>
      </c>
      <c r="H2243" t="s">
        <v>2213</v>
      </c>
      <c r="I2243" t="s">
        <v>2209</v>
      </c>
      <c r="J2243">
        <v>9</v>
      </c>
      <c r="K2243" t="s">
        <v>2221</v>
      </c>
      <c r="L2243" t="str">
        <f>IF(performance_data[[#This Row],[return_percentage]]&gt;=performance_data[[#This Row],[benchmark_return]],"Higher","Lower")</f>
        <v>Lower</v>
      </c>
      <c r="M2243" s="14">
        <f xml:space="preserve"> _xlfn.MAXIFS(performance_data[date],performance_data[portfolio_id],performance_data[[#This Row],[portfolio_id]])</f>
        <v>45504</v>
      </c>
      <c r="N2243" s="14">
        <f xml:space="preserve"> _xlfn.MINIFS(performance_data[date],performance_data[portfolio_id],performance_data[[#This Row],[portfolio_id]])</f>
        <v>44831</v>
      </c>
      <c r="O2243" s="15">
        <f>_xlfn.MAXIFS(performance_data[portfolio_value],performance_data[portfolio_id],performance_data[[#This Row],[portfolio_id]],performance_data[date],performance_data[[#This Row],[latest_date]])</f>
        <v>65391.47</v>
      </c>
      <c r="P2243" s="15">
        <f>_xlfn.MAXIFS(performance_data[portfolio_value],performance_data[portfolio_id],performance_data[[#This Row],[portfolio_id]],performance_data[date],performance_data[[#This Row],[starting_date]])</f>
        <v>308865.71999999997</v>
      </c>
      <c r="Q2243" s="15">
        <f>performance_data[[#This Row],[latest_value]]-performance_data[[#This Row],[starting_value]]</f>
        <v>-243474.24999999997</v>
      </c>
      <c r="R2243" s="15">
        <f>performance_data[[#This Row],[net_inflows]]-performance_data[[#This Row],[net_outflows]]</f>
        <v>18983.54</v>
      </c>
      <c r="S2243" s="15" t="str">
        <f>IF(performance_data[[#This Row],[net_inflows]]&gt;AVERAGE(performance_data[net_inflows]),"High","Low")</f>
        <v>High</v>
      </c>
      <c r="T2243" s="15">
        <f>AVERAGEIF(performance_data[inflow_flag],performance_data[[#This Row],[inflow_flag]],performance_data[return_percentage])</f>
        <v>4.8467905675459724</v>
      </c>
      <c r="U2243" s="17">
        <f>IF(performance_data[[#This Row],[return_percentage]]&lt;performance_data[[#This Row],[benchmark_return]],1,0)</f>
        <v>1</v>
      </c>
      <c r="V2243" s="17">
        <f>COUNTIFS(performance_data[portfolio_id],performance_data[[#This Row],[portfolio_id]])</f>
        <v>23</v>
      </c>
      <c r="W2243" s="17">
        <f>COUNTIFS(performance_data[portfolio_id],performance_data[[#This Row],[portfolio_id]],
          performance_data[return_flag],1)</f>
        <v>12</v>
      </c>
      <c r="X2243" s="15">
        <f>performance_data[[#This Row],[underperform_flag_count]]/performance_data[[#This Row],[totalportfoliocount]]</f>
        <v>0.52173913043478259</v>
      </c>
    </row>
    <row r="2244" spans="1:24" x14ac:dyDescent="0.3">
      <c r="A2244">
        <v>5007</v>
      </c>
      <c r="B2244" s="1">
        <v>44960</v>
      </c>
      <c r="C2244">
        <v>366548.14</v>
      </c>
      <c r="D2244">
        <v>-7</v>
      </c>
      <c r="E2244">
        <v>-5.68</v>
      </c>
      <c r="F2244">
        <v>3851.78</v>
      </c>
      <c r="G2244">
        <v>17908.66</v>
      </c>
      <c r="H2244" t="s">
        <v>2213</v>
      </c>
      <c r="I2244" t="s">
        <v>2206</v>
      </c>
      <c r="J2244">
        <v>2</v>
      </c>
      <c r="K2244" t="s">
        <v>2226</v>
      </c>
      <c r="L2244" t="str">
        <f>IF(performance_data[[#This Row],[return_percentage]]&gt;=performance_data[[#This Row],[benchmark_return]],"Higher","Lower")</f>
        <v>Lower</v>
      </c>
      <c r="M2244" s="14">
        <f xml:space="preserve"> _xlfn.MAXIFS(performance_data[date],performance_data[portfolio_id],performance_data[[#This Row],[portfolio_id]])</f>
        <v>45504</v>
      </c>
      <c r="N2244" s="14">
        <f xml:space="preserve"> _xlfn.MINIFS(performance_data[date],performance_data[portfolio_id],performance_data[[#This Row],[portfolio_id]])</f>
        <v>44831</v>
      </c>
      <c r="O2244" s="15">
        <f>_xlfn.MAXIFS(performance_data[portfolio_value],performance_data[portfolio_id],performance_data[[#This Row],[portfolio_id]],performance_data[date],performance_data[[#This Row],[latest_date]])</f>
        <v>65391.47</v>
      </c>
      <c r="P2244" s="15">
        <f>_xlfn.MAXIFS(performance_data[portfolio_value],performance_data[portfolio_id],performance_data[[#This Row],[portfolio_id]],performance_data[date],performance_data[[#This Row],[starting_date]])</f>
        <v>308865.71999999997</v>
      </c>
      <c r="Q2244" s="15">
        <f>performance_data[[#This Row],[latest_value]]-performance_data[[#This Row],[starting_value]]</f>
        <v>-243474.24999999997</v>
      </c>
      <c r="R2244" s="15">
        <f>performance_data[[#This Row],[net_inflows]]-performance_data[[#This Row],[net_outflows]]</f>
        <v>-14056.88</v>
      </c>
      <c r="S2244" s="15" t="str">
        <f>IF(performance_data[[#This Row],[net_inflows]]&gt;AVERAGE(performance_data[net_inflows]),"High","Low")</f>
        <v>Low</v>
      </c>
      <c r="T2244" s="15">
        <f>AVERAGEIF(performance_data[inflow_flag],performance_data[[#This Row],[inflow_flag]],performance_data[return_percentage])</f>
        <v>5.0457846277021572</v>
      </c>
      <c r="U2244" s="17">
        <f>IF(performance_data[[#This Row],[return_percentage]]&lt;performance_data[[#This Row],[benchmark_return]],1,0)</f>
        <v>1</v>
      </c>
      <c r="V2244" s="17">
        <f>COUNTIFS(performance_data[portfolio_id],performance_data[[#This Row],[portfolio_id]])</f>
        <v>23</v>
      </c>
      <c r="W2244" s="17">
        <f>COUNTIFS(performance_data[portfolio_id],performance_data[[#This Row],[portfolio_id]],
          performance_data[return_flag],1)</f>
        <v>12</v>
      </c>
      <c r="X2244" s="15">
        <f>performance_data[[#This Row],[underperform_flag_count]]/performance_data[[#This Row],[totalportfoliocount]]</f>
        <v>0.52173913043478259</v>
      </c>
    </row>
    <row r="2245" spans="1:24" x14ac:dyDescent="0.3">
      <c r="A2245">
        <v>5007</v>
      </c>
      <c r="B2245" s="1">
        <v>44900</v>
      </c>
      <c r="C2245">
        <v>316604.51</v>
      </c>
      <c r="D2245">
        <v>5.44</v>
      </c>
      <c r="E2245">
        <v>5.6</v>
      </c>
      <c r="F2245">
        <v>13782.88</v>
      </c>
      <c r="G2245">
        <v>11475.59</v>
      </c>
      <c r="H2245" t="s">
        <v>2220</v>
      </c>
      <c r="I2245" t="s">
        <v>2217</v>
      </c>
      <c r="J2245">
        <v>12</v>
      </c>
      <c r="K2245" t="s">
        <v>2218</v>
      </c>
      <c r="L2245" t="str">
        <f>IF(performance_data[[#This Row],[return_percentage]]&gt;=performance_data[[#This Row],[benchmark_return]],"Higher","Lower")</f>
        <v>Lower</v>
      </c>
      <c r="M2245" s="14">
        <f xml:space="preserve"> _xlfn.MAXIFS(performance_data[date],performance_data[portfolio_id],performance_data[[#This Row],[portfolio_id]])</f>
        <v>45504</v>
      </c>
      <c r="N2245" s="14">
        <f xml:space="preserve"> _xlfn.MINIFS(performance_data[date],performance_data[portfolio_id],performance_data[[#This Row],[portfolio_id]])</f>
        <v>44831</v>
      </c>
      <c r="O2245" s="15">
        <f>_xlfn.MAXIFS(performance_data[portfolio_value],performance_data[portfolio_id],performance_data[[#This Row],[portfolio_id]],performance_data[date],performance_data[[#This Row],[latest_date]])</f>
        <v>65391.47</v>
      </c>
      <c r="P2245" s="15">
        <f>_xlfn.MAXIFS(performance_data[portfolio_value],performance_data[portfolio_id],performance_data[[#This Row],[portfolio_id]],performance_data[date],performance_data[[#This Row],[starting_date]])</f>
        <v>308865.71999999997</v>
      </c>
      <c r="Q2245" s="15">
        <f>performance_data[[#This Row],[latest_value]]-performance_data[[#This Row],[starting_value]]</f>
        <v>-243474.24999999997</v>
      </c>
      <c r="R2245" s="15">
        <f>performance_data[[#This Row],[net_inflows]]-performance_data[[#This Row],[net_outflows]]</f>
        <v>2307.2899999999991</v>
      </c>
      <c r="S2245" s="15" t="str">
        <f>IF(performance_data[[#This Row],[net_inflows]]&gt;AVERAGE(performance_data[net_inflows]),"High","Low")</f>
        <v>High</v>
      </c>
      <c r="T2245" s="15">
        <f>AVERAGEIF(performance_data[inflow_flag],performance_data[[#This Row],[inflow_flag]],performance_data[return_percentage])</f>
        <v>4.8467905675459724</v>
      </c>
      <c r="U2245" s="17">
        <f>IF(performance_data[[#This Row],[return_percentage]]&lt;performance_data[[#This Row],[benchmark_return]],1,0)</f>
        <v>1</v>
      </c>
      <c r="V2245" s="17">
        <f>COUNTIFS(performance_data[portfolio_id],performance_data[[#This Row],[portfolio_id]])</f>
        <v>23</v>
      </c>
      <c r="W2245" s="17">
        <f>COUNTIFS(performance_data[portfolio_id],performance_data[[#This Row],[portfolio_id]],
          performance_data[return_flag],1)</f>
        <v>12</v>
      </c>
      <c r="X2245" s="15">
        <f>performance_data[[#This Row],[underperform_flag_count]]/performance_data[[#This Row],[totalportfoliocount]]</f>
        <v>0.52173913043478259</v>
      </c>
    </row>
    <row r="2246" spans="1:24" x14ac:dyDescent="0.3">
      <c r="A2246">
        <v>5007</v>
      </c>
      <c r="B2246" s="1">
        <v>45452</v>
      </c>
      <c r="C2246">
        <v>256536.76</v>
      </c>
      <c r="D2246">
        <v>-4.59</v>
      </c>
      <c r="E2246">
        <v>-5.19</v>
      </c>
      <c r="F2246">
        <v>6286.41</v>
      </c>
      <c r="G2246">
        <v>17892.14</v>
      </c>
      <c r="H2246" t="s">
        <v>2205</v>
      </c>
      <c r="I2246" t="s">
        <v>2211</v>
      </c>
      <c r="J2246">
        <v>6</v>
      </c>
      <c r="K2246" t="s">
        <v>2212</v>
      </c>
      <c r="L2246" t="str">
        <f>IF(performance_data[[#This Row],[return_percentage]]&gt;=performance_data[[#This Row],[benchmark_return]],"Higher","Lower")</f>
        <v>Higher</v>
      </c>
      <c r="M2246" s="14">
        <f xml:space="preserve"> _xlfn.MAXIFS(performance_data[date],performance_data[portfolio_id],performance_data[[#This Row],[portfolio_id]])</f>
        <v>45504</v>
      </c>
      <c r="N2246" s="14">
        <f xml:space="preserve"> _xlfn.MINIFS(performance_data[date],performance_data[portfolio_id],performance_data[[#This Row],[portfolio_id]])</f>
        <v>44831</v>
      </c>
      <c r="O2246" s="15">
        <f>_xlfn.MAXIFS(performance_data[portfolio_value],performance_data[portfolio_id],performance_data[[#This Row],[portfolio_id]],performance_data[date],performance_data[[#This Row],[latest_date]])</f>
        <v>65391.47</v>
      </c>
      <c r="P2246" s="15">
        <f>_xlfn.MAXIFS(performance_data[portfolio_value],performance_data[portfolio_id],performance_data[[#This Row],[portfolio_id]],performance_data[date],performance_data[[#This Row],[starting_date]])</f>
        <v>308865.71999999997</v>
      </c>
      <c r="Q2246" s="15">
        <f>performance_data[[#This Row],[latest_value]]-performance_data[[#This Row],[starting_value]]</f>
        <v>-243474.24999999997</v>
      </c>
      <c r="R2246" s="15">
        <f>performance_data[[#This Row],[net_inflows]]-performance_data[[#This Row],[net_outflows]]</f>
        <v>-11605.73</v>
      </c>
      <c r="S2246" s="15" t="str">
        <f>IF(performance_data[[#This Row],[net_inflows]]&gt;AVERAGE(performance_data[net_inflows]),"High","Low")</f>
        <v>Low</v>
      </c>
      <c r="T2246" s="15">
        <f>AVERAGEIF(performance_data[inflow_flag],performance_data[[#This Row],[inflow_flag]],performance_data[return_percentage])</f>
        <v>5.0457846277021572</v>
      </c>
      <c r="U2246" s="17">
        <f>IF(performance_data[[#This Row],[return_percentage]]&lt;performance_data[[#This Row],[benchmark_return]],1,0)</f>
        <v>0</v>
      </c>
      <c r="V2246" s="17">
        <f>COUNTIFS(performance_data[portfolio_id],performance_data[[#This Row],[portfolio_id]])</f>
        <v>23</v>
      </c>
      <c r="W2246" s="17">
        <f>COUNTIFS(performance_data[portfolio_id],performance_data[[#This Row],[portfolio_id]],
          performance_data[return_flag],1)</f>
        <v>12</v>
      </c>
      <c r="X2246" s="15">
        <f>performance_data[[#This Row],[underperform_flag_count]]/performance_data[[#This Row],[totalportfoliocount]]</f>
        <v>0.52173913043478259</v>
      </c>
    </row>
    <row r="2247" spans="1:24" x14ac:dyDescent="0.3">
      <c r="A2247">
        <v>5007</v>
      </c>
      <c r="B2247" s="1">
        <v>45420</v>
      </c>
      <c r="C2247">
        <v>261776.98</v>
      </c>
      <c r="D2247">
        <v>19.34</v>
      </c>
      <c r="E2247">
        <v>20.29</v>
      </c>
      <c r="F2247">
        <v>14792.27</v>
      </c>
      <c r="G2247">
        <v>5796.5</v>
      </c>
      <c r="H2247" t="s">
        <v>2205</v>
      </c>
      <c r="I2247" t="s">
        <v>2211</v>
      </c>
      <c r="J2247">
        <v>5</v>
      </c>
      <c r="K2247" t="s">
        <v>2223</v>
      </c>
      <c r="L2247" t="str">
        <f>IF(performance_data[[#This Row],[return_percentage]]&gt;=performance_data[[#This Row],[benchmark_return]],"Higher","Lower")</f>
        <v>Lower</v>
      </c>
      <c r="M2247" s="14">
        <f xml:space="preserve"> _xlfn.MAXIFS(performance_data[date],performance_data[portfolio_id],performance_data[[#This Row],[portfolio_id]])</f>
        <v>45504</v>
      </c>
      <c r="N2247" s="14">
        <f xml:space="preserve"> _xlfn.MINIFS(performance_data[date],performance_data[portfolio_id],performance_data[[#This Row],[portfolio_id]])</f>
        <v>44831</v>
      </c>
      <c r="O2247" s="15">
        <f>_xlfn.MAXIFS(performance_data[portfolio_value],performance_data[portfolio_id],performance_data[[#This Row],[portfolio_id]],performance_data[date],performance_data[[#This Row],[latest_date]])</f>
        <v>65391.47</v>
      </c>
      <c r="P2247" s="15">
        <f>_xlfn.MAXIFS(performance_data[portfolio_value],performance_data[portfolio_id],performance_data[[#This Row],[portfolio_id]],performance_data[date],performance_data[[#This Row],[starting_date]])</f>
        <v>308865.71999999997</v>
      </c>
      <c r="Q2247" s="15">
        <f>performance_data[[#This Row],[latest_value]]-performance_data[[#This Row],[starting_value]]</f>
        <v>-243474.24999999997</v>
      </c>
      <c r="R2247" s="15">
        <f>performance_data[[#This Row],[net_inflows]]-performance_data[[#This Row],[net_outflows]]</f>
        <v>8995.77</v>
      </c>
      <c r="S2247" s="15" t="str">
        <f>IF(performance_data[[#This Row],[net_inflows]]&gt;AVERAGE(performance_data[net_inflows]),"High","Low")</f>
        <v>High</v>
      </c>
      <c r="T2247" s="15">
        <f>AVERAGEIF(performance_data[inflow_flag],performance_data[[#This Row],[inflow_flag]],performance_data[return_percentage])</f>
        <v>4.8467905675459724</v>
      </c>
      <c r="U2247" s="17">
        <f>IF(performance_data[[#This Row],[return_percentage]]&lt;performance_data[[#This Row],[benchmark_return]],1,0)</f>
        <v>1</v>
      </c>
      <c r="V2247" s="17">
        <f>COUNTIFS(performance_data[portfolio_id],performance_data[[#This Row],[portfolio_id]])</f>
        <v>23</v>
      </c>
      <c r="W2247" s="17">
        <f>COUNTIFS(performance_data[portfolio_id],performance_data[[#This Row],[portfolio_id]],
          performance_data[return_flag],1)</f>
        <v>12</v>
      </c>
      <c r="X2247" s="15">
        <f>performance_data[[#This Row],[underperform_flag_count]]/performance_data[[#This Row],[totalportfoliocount]]</f>
        <v>0.52173913043478259</v>
      </c>
    </row>
    <row r="2248" spans="1:24" x14ac:dyDescent="0.3">
      <c r="A2248">
        <v>5007</v>
      </c>
      <c r="B2248" s="1">
        <v>45501</v>
      </c>
      <c r="C2248">
        <v>232016.25</v>
      </c>
      <c r="D2248">
        <v>17.440000000000001</v>
      </c>
      <c r="E2248">
        <v>14.29</v>
      </c>
      <c r="F2248">
        <v>14084.36</v>
      </c>
      <c r="G2248">
        <v>15985.56</v>
      </c>
      <c r="H2248" t="s">
        <v>2205</v>
      </c>
      <c r="I2248" t="s">
        <v>2209</v>
      </c>
      <c r="J2248">
        <v>7</v>
      </c>
      <c r="K2248" t="s">
        <v>2210</v>
      </c>
      <c r="L2248" t="str">
        <f>IF(performance_data[[#This Row],[return_percentage]]&gt;=performance_data[[#This Row],[benchmark_return]],"Higher","Lower")</f>
        <v>Higher</v>
      </c>
      <c r="M2248" s="14">
        <f xml:space="preserve"> _xlfn.MAXIFS(performance_data[date],performance_data[portfolio_id],performance_data[[#This Row],[portfolio_id]])</f>
        <v>45504</v>
      </c>
      <c r="N2248" s="14">
        <f xml:space="preserve"> _xlfn.MINIFS(performance_data[date],performance_data[portfolio_id],performance_data[[#This Row],[portfolio_id]])</f>
        <v>44831</v>
      </c>
      <c r="O2248" s="15">
        <f>_xlfn.MAXIFS(performance_data[portfolio_value],performance_data[portfolio_id],performance_data[[#This Row],[portfolio_id]],performance_data[date],performance_data[[#This Row],[latest_date]])</f>
        <v>65391.47</v>
      </c>
      <c r="P2248" s="15">
        <f>_xlfn.MAXIFS(performance_data[portfolio_value],performance_data[portfolio_id],performance_data[[#This Row],[portfolio_id]],performance_data[date],performance_data[[#This Row],[starting_date]])</f>
        <v>308865.71999999997</v>
      </c>
      <c r="Q2248" s="15">
        <f>performance_data[[#This Row],[latest_value]]-performance_data[[#This Row],[starting_value]]</f>
        <v>-243474.24999999997</v>
      </c>
      <c r="R2248" s="15">
        <f>performance_data[[#This Row],[net_inflows]]-performance_data[[#This Row],[net_outflows]]</f>
        <v>-1901.1999999999989</v>
      </c>
      <c r="S2248" s="15" t="str">
        <f>IF(performance_data[[#This Row],[net_inflows]]&gt;AVERAGE(performance_data[net_inflows]),"High","Low")</f>
        <v>High</v>
      </c>
      <c r="T2248" s="15">
        <f>AVERAGEIF(performance_data[inflow_flag],performance_data[[#This Row],[inflow_flag]],performance_data[return_percentage])</f>
        <v>4.8467905675459724</v>
      </c>
      <c r="U2248" s="17">
        <f>IF(performance_data[[#This Row],[return_percentage]]&lt;performance_data[[#This Row],[benchmark_return]],1,0)</f>
        <v>0</v>
      </c>
      <c r="V2248" s="17">
        <f>COUNTIFS(performance_data[portfolio_id],performance_data[[#This Row],[portfolio_id]])</f>
        <v>23</v>
      </c>
      <c r="W2248" s="17">
        <f>COUNTIFS(performance_data[portfolio_id],performance_data[[#This Row],[portfolio_id]],
          performance_data[return_flag],1)</f>
        <v>12</v>
      </c>
      <c r="X2248" s="15">
        <f>performance_data[[#This Row],[underperform_flag_count]]/performance_data[[#This Row],[totalportfoliocount]]</f>
        <v>0.52173913043478259</v>
      </c>
    </row>
    <row r="2249" spans="1:24" x14ac:dyDescent="0.3">
      <c r="A2249">
        <v>5007</v>
      </c>
      <c r="B2249" s="1">
        <v>45224</v>
      </c>
      <c r="C2249">
        <v>88151.58</v>
      </c>
      <c r="D2249">
        <v>-5.0999999999999996</v>
      </c>
      <c r="E2249">
        <v>-4.4800000000000004</v>
      </c>
      <c r="F2249">
        <v>3017.68</v>
      </c>
      <c r="G2249">
        <v>12455.75</v>
      </c>
      <c r="H2249" t="s">
        <v>2213</v>
      </c>
      <c r="I2249" t="s">
        <v>2217</v>
      </c>
      <c r="J2249">
        <v>10</v>
      </c>
      <c r="K2249" t="s">
        <v>2224</v>
      </c>
      <c r="L2249" t="str">
        <f>IF(performance_data[[#This Row],[return_percentage]]&gt;=performance_data[[#This Row],[benchmark_return]],"Higher","Lower")</f>
        <v>Lower</v>
      </c>
      <c r="M2249" s="14">
        <f xml:space="preserve"> _xlfn.MAXIFS(performance_data[date],performance_data[portfolio_id],performance_data[[#This Row],[portfolio_id]])</f>
        <v>45504</v>
      </c>
      <c r="N2249" s="14">
        <f xml:space="preserve"> _xlfn.MINIFS(performance_data[date],performance_data[portfolio_id],performance_data[[#This Row],[portfolio_id]])</f>
        <v>44831</v>
      </c>
      <c r="O2249" s="15">
        <f>_xlfn.MAXIFS(performance_data[portfolio_value],performance_data[portfolio_id],performance_data[[#This Row],[portfolio_id]],performance_data[date],performance_data[[#This Row],[latest_date]])</f>
        <v>65391.47</v>
      </c>
      <c r="P2249" s="15">
        <f>_xlfn.MAXIFS(performance_data[portfolio_value],performance_data[portfolio_id],performance_data[[#This Row],[portfolio_id]],performance_data[date],performance_data[[#This Row],[starting_date]])</f>
        <v>308865.71999999997</v>
      </c>
      <c r="Q2249" s="15">
        <f>performance_data[[#This Row],[latest_value]]-performance_data[[#This Row],[starting_value]]</f>
        <v>-243474.24999999997</v>
      </c>
      <c r="R2249" s="15">
        <f>performance_data[[#This Row],[net_inflows]]-performance_data[[#This Row],[net_outflows]]</f>
        <v>-9438.07</v>
      </c>
      <c r="S2249" s="15" t="str">
        <f>IF(performance_data[[#This Row],[net_inflows]]&gt;AVERAGE(performance_data[net_inflows]),"High","Low")</f>
        <v>Low</v>
      </c>
      <c r="T2249" s="15">
        <f>AVERAGEIF(performance_data[inflow_flag],performance_data[[#This Row],[inflow_flag]],performance_data[return_percentage])</f>
        <v>5.0457846277021572</v>
      </c>
      <c r="U2249" s="17">
        <f>IF(performance_data[[#This Row],[return_percentage]]&lt;performance_data[[#This Row],[benchmark_return]],1,0)</f>
        <v>1</v>
      </c>
      <c r="V2249" s="17">
        <f>COUNTIFS(performance_data[portfolio_id],performance_data[[#This Row],[portfolio_id]])</f>
        <v>23</v>
      </c>
      <c r="W2249" s="17">
        <f>COUNTIFS(performance_data[portfolio_id],performance_data[[#This Row],[portfolio_id]],
          performance_data[return_flag],1)</f>
        <v>12</v>
      </c>
      <c r="X2249" s="15">
        <f>performance_data[[#This Row],[underperform_flag_count]]/performance_data[[#This Row],[totalportfoliocount]]</f>
        <v>0.52173913043478259</v>
      </c>
    </row>
    <row r="2250" spans="1:24" x14ac:dyDescent="0.3">
      <c r="A2250">
        <v>5007</v>
      </c>
      <c r="B2250" s="1">
        <v>44902</v>
      </c>
      <c r="C2250">
        <v>437174.9</v>
      </c>
      <c r="D2250">
        <v>-0.42</v>
      </c>
      <c r="E2250">
        <v>-0.4</v>
      </c>
      <c r="F2250">
        <v>12203.97</v>
      </c>
      <c r="G2250">
        <v>935.05</v>
      </c>
      <c r="H2250" t="s">
        <v>2220</v>
      </c>
      <c r="I2250" t="s">
        <v>2217</v>
      </c>
      <c r="J2250">
        <v>12</v>
      </c>
      <c r="K2250" t="s">
        <v>2218</v>
      </c>
      <c r="L2250" t="str">
        <f>IF(performance_data[[#This Row],[return_percentage]]&gt;=performance_data[[#This Row],[benchmark_return]],"Higher","Lower")</f>
        <v>Lower</v>
      </c>
      <c r="M2250" s="14">
        <f xml:space="preserve"> _xlfn.MAXIFS(performance_data[date],performance_data[portfolio_id],performance_data[[#This Row],[portfolio_id]])</f>
        <v>45504</v>
      </c>
      <c r="N2250" s="14">
        <f xml:space="preserve"> _xlfn.MINIFS(performance_data[date],performance_data[portfolio_id],performance_data[[#This Row],[portfolio_id]])</f>
        <v>44831</v>
      </c>
      <c r="O2250" s="15">
        <f>_xlfn.MAXIFS(performance_data[portfolio_value],performance_data[portfolio_id],performance_data[[#This Row],[portfolio_id]],performance_data[date],performance_data[[#This Row],[latest_date]])</f>
        <v>65391.47</v>
      </c>
      <c r="P2250" s="15">
        <f>_xlfn.MAXIFS(performance_data[portfolio_value],performance_data[portfolio_id],performance_data[[#This Row],[portfolio_id]],performance_data[date],performance_data[[#This Row],[starting_date]])</f>
        <v>308865.71999999997</v>
      </c>
      <c r="Q2250" s="15">
        <f>performance_data[[#This Row],[latest_value]]-performance_data[[#This Row],[starting_value]]</f>
        <v>-243474.24999999997</v>
      </c>
      <c r="R2250" s="15">
        <f>performance_data[[#This Row],[net_inflows]]-performance_data[[#This Row],[net_outflows]]</f>
        <v>11268.92</v>
      </c>
      <c r="S2250" s="15" t="str">
        <f>IF(performance_data[[#This Row],[net_inflows]]&gt;AVERAGE(performance_data[net_inflows]),"High","Low")</f>
        <v>High</v>
      </c>
      <c r="T2250" s="15">
        <f>AVERAGEIF(performance_data[inflow_flag],performance_data[[#This Row],[inflow_flag]],performance_data[return_percentage])</f>
        <v>4.8467905675459724</v>
      </c>
      <c r="U2250" s="17">
        <f>IF(performance_data[[#This Row],[return_percentage]]&lt;performance_data[[#This Row],[benchmark_return]],1,0)</f>
        <v>1</v>
      </c>
      <c r="V2250" s="17">
        <f>COUNTIFS(performance_data[portfolio_id],performance_data[[#This Row],[portfolio_id]])</f>
        <v>23</v>
      </c>
      <c r="W2250" s="17">
        <f>COUNTIFS(performance_data[portfolio_id],performance_data[[#This Row],[portfolio_id]],
          performance_data[return_flag],1)</f>
        <v>12</v>
      </c>
      <c r="X2250" s="15">
        <f>performance_data[[#This Row],[underperform_flag_count]]/performance_data[[#This Row],[totalportfoliocount]]</f>
        <v>0.52173913043478259</v>
      </c>
    </row>
    <row r="2251" spans="1:24" x14ac:dyDescent="0.3">
      <c r="A2251">
        <v>5007</v>
      </c>
      <c r="B2251" s="1">
        <v>45063</v>
      </c>
      <c r="C2251">
        <v>226465.22</v>
      </c>
      <c r="D2251">
        <v>13.71</v>
      </c>
      <c r="E2251">
        <v>15.87</v>
      </c>
      <c r="F2251">
        <v>3043.88</v>
      </c>
      <c r="G2251">
        <v>4963.16</v>
      </c>
      <c r="H2251" t="s">
        <v>2213</v>
      </c>
      <c r="I2251" t="s">
        <v>2211</v>
      </c>
      <c r="J2251">
        <v>5</v>
      </c>
      <c r="K2251" t="s">
        <v>2223</v>
      </c>
      <c r="L2251" t="str">
        <f>IF(performance_data[[#This Row],[return_percentage]]&gt;=performance_data[[#This Row],[benchmark_return]],"Higher","Lower")</f>
        <v>Lower</v>
      </c>
      <c r="M2251" s="14">
        <f xml:space="preserve"> _xlfn.MAXIFS(performance_data[date],performance_data[portfolio_id],performance_data[[#This Row],[portfolio_id]])</f>
        <v>45504</v>
      </c>
      <c r="N2251" s="14">
        <f xml:space="preserve"> _xlfn.MINIFS(performance_data[date],performance_data[portfolio_id],performance_data[[#This Row],[portfolio_id]])</f>
        <v>44831</v>
      </c>
      <c r="O2251" s="15">
        <f>_xlfn.MAXIFS(performance_data[portfolio_value],performance_data[portfolio_id],performance_data[[#This Row],[portfolio_id]],performance_data[date],performance_data[[#This Row],[latest_date]])</f>
        <v>65391.47</v>
      </c>
      <c r="P2251" s="15">
        <f>_xlfn.MAXIFS(performance_data[portfolio_value],performance_data[portfolio_id],performance_data[[#This Row],[portfolio_id]],performance_data[date],performance_data[[#This Row],[starting_date]])</f>
        <v>308865.71999999997</v>
      </c>
      <c r="Q2251" s="15">
        <f>performance_data[[#This Row],[latest_value]]-performance_data[[#This Row],[starting_value]]</f>
        <v>-243474.24999999997</v>
      </c>
      <c r="R2251" s="15">
        <f>performance_data[[#This Row],[net_inflows]]-performance_data[[#This Row],[net_outflows]]</f>
        <v>-1919.2799999999997</v>
      </c>
      <c r="S2251" s="15" t="str">
        <f>IF(performance_data[[#This Row],[net_inflows]]&gt;AVERAGE(performance_data[net_inflows]),"High","Low")</f>
        <v>Low</v>
      </c>
      <c r="T2251" s="15">
        <f>AVERAGEIF(performance_data[inflow_flag],performance_data[[#This Row],[inflow_flag]],performance_data[return_percentage])</f>
        <v>5.0457846277021572</v>
      </c>
      <c r="U2251" s="17">
        <f>IF(performance_data[[#This Row],[return_percentage]]&lt;performance_data[[#This Row],[benchmark_return]],1,0)</f>
        <v>1</v>
      </c>
      <c r="V2251" s="17">
        <f>COUNTIFS(performance_data[portfolio_id],performance_data[[#This Row],[portfolio_id]])</f>
        <v>23</v>
      </c>
      <c r="W2251" s="17">
        <f>COUNTIFS(performance_data[portfolio_id],performance_data[[#This Row],[portfolio_id]],
          performance_data[return_flag],1)</f>
        <v>12</v>
      </c>
      <c r="X2251" s="15">
        <f>performance_data[[#This Row],[underperform_flag_count]]/performance_data[[#This Row],[totalportfoliocount]]</f>
        <v>0.52173913043478259</v>
      </c>
    </row>
    <row r="2252" spans="1:24" x14ac:dyDescent="0.3">
      <c r="A2252">
        <v>5007</v>
      </c>
      <c r="B2252" s="1">
        <v>45452</v>
      </c>
      <c r="C2252">
        <v>435304.01</v>
      </c>
      <c r="D2252">
        <v>-7.18</v>
      </c>
      <c r="E2252">
        <v>-7.58</v>
      </c>
      <c r="F2252">
        <v>11450.96</v>
      </c>
      <c r="G2252">
        <v>5112.88</v>
      </c>
      <c r="H2252" t="s">
        <v>2205</v>
      </c>
      <c r="I2252" t="s">
        <v>2211</v>
      </c>
      <c r="J2252">
        <v>6</v>
      </c>
      <c r="K2252" t="s">
        <v>2212</v>
      </c>
      <c r="L2252" t="str">
        <f>IF(performance_data[[#This Row],[return_percentage]]&gt;=performance_data[[#This Row],[benchmark_return]],"Higher","Lower")</f>
        <v>Higher</v>
      </c>
      <c r="M2252" s="14">
        <f xml:space="preserve"> _xlfn.MAXIFS(performance_data[date],performance_data[portfolio_id],performance_data[[#This Row],[portfolio_id]])</f>
        <v>45504</v>
      </c>
      <c r="N2252" s="14">
        <f xml:space="preserve"> _xlfn.MINIFS(performance_data[date],performance_data[portfolio_id],performance_data[[#This Row],[portfolio_id]])</f>
        <v>44831</v>
      </c>
      <c r="O2252" s="15">
        <f>_xlfn.MAXIFS(performance_data[portfolio_value],performance_data[portfolio_id],performance_data[[#This Row],[portfolio_id]],performance_data[date],performance_data[[#This Row],[latest_date]])</f>
        <v>65391.47</v>
      </c>
      <c r="P2252" s="15">
        <f>_xlfn.MAXIFS(performance_data[portfolio_value],performance_data[portfolio_id],performance_data[[#This Row],[portfolio_id]],performance_data[date],performance_data[[#This Row],[starting_date]])</f>
        <v>308865.71999999997</v>
      </c>
      <c r="Q2252" s="15">
        <f>performance_data[[#This Row],[latest_value]]-performance_data[[#This Row],[starting_value]]</f>
        <v>-243474.24999999997</v>
      </c>
      <c r="R2252" s="15">
        <f>performance_data[[#This Row],[net_inflows]]-performance_data[[#This Row],[net_outflows]]</f>
        <v>6338.079999999999</v>
      </c>
      <c r="S2252" s="15" t="str">
        <f>IF(performance_data[[#This Row],[net_inflows]]&gt;AVERAGE(performance_data[net_inflows]),"High","Low")</f>
        <v>High</v>
      </c>
      <c r="T2252" s="15">
        <f>AVERAGEIF(performance_data[inflow_flag],performance_data[[#This Row],[inflow_flag]],performance_data[return_percentage])</f>
        <v>4.8467905675459724</v>
      </c>
      <c r="U2252" s="17">
        <f>IF(performance_data[[#This Row],[return_percentage]]&lt;performance_data[[#This Row],[benchmark_return]],1,0)</f>
        <v>0</v>
      </c>
      <c r="V2252" s="17">
        <f>COUNTIFS(performance_data[portfolio_id],performance_data[[#This Row],[portfolio_id]])</f>
        <v>23</v>
      </c>
      <c r="W2252" s="17">
        <f>COUNTIFS(performance_data[portfolio_id],performance_data[[#This Row],[portfolio_id]],
          performance_data[return_flag],1)</f>
        <v>12</v>
      </c>
      <c r="X2252" s="15">
        <f>performance_data[[#This Row],[underperform_flag_count]]/performance_data[[#This Row],[totalportfoliocount]]</f>
        <v>0.52173913043478259</v>
      </c>
    </row>
    <row r="2253" spans="1:24" x14ac:dyDescent="0.3">
      <c r="A2253">
        <v>5007</v>
      </c>
      <c r="B2253" s="1">
        <v>45270</v>
      </c>
      <c r="C2253">
        <v>333294.36</v>
      </c>
      <c r="D2253">
        <v>1.55</v>
      </c>
      <c r="E2253">
        <v>1.59</v>
      </c>
      <c r="F2253">
        <v>6517.3</v>
      </c>
      <c r="G2253">
        <v>16688.61</v>
      </c>
      <c r="H2253" t="s">
        <v>2213</v>
      </c>
      <c r="I2253" t="s">
        <v>2217</v>
      </c>
      <c r="J2253">
        <v>12</v>
      </c>
      <c r="K2253" t="s">
        <v>2218</v>
      </c>
      <c r="L2253" t="str">
        <f>IF(performance_data[[#This Row],[return_percentage]]&gt;=performance_data[[#This Row],[benchmark_return]],"Higher","Lower")</f>
        <v>Lower</v>
      </c>
      <c r="M2253" s="14">
        <f xml:space="preserve"> _xlfn.MAXIFS(performance_data[date],performance_data[portfolio_id],performance_data[[#This Row],[portfolio_id]])</f>
        <v>45504</v>
      </c>
      <c r="N2253" s="14">
        <f xml:space="preserve"> _xlfn.MINIFS(performance_data[date],performance_data[portfolio_id],performance_data[[#This Row],[portfolio_id]])</f>
        <v>44831</v>
      </c>
      <c r="O2253" s="15">
        <f>_xlfn.MAXIFS(performance_data[portfolio_value],performance_data[portfolio_id],performance_data[[#This Row],[portfolio_id]],performance_data[date],performance_data[[#This Row],[latest_date]])</f>
        <v>65391.47</v>
      </c>
      <c r="P2253" s="15">
        <f>_xlfn.MAXIFS(performance_data[portfolio_value],performance_data[portfolio_id],performance_data[[#This Row],[portfolio_id]],performance_data[date],performance_data[[#This Row],[starting_date]])</f>
        <v>308865.71999999997</v>
      </c>
      <c r="Q2253" s="15">
        <f>performance_data[[#This Row],[latest_value]]-performance_data[[#This Row],[starting_value]]</f>
        <v>-243474.24999999997</v>
      </c>
      <c r="R2253" s="15">
        <f>performance_data[[#This Row],[net_inflows]]-performance_data[[#This Row],[net_outflows]]</f>
        <v>-10171.310000000001</v>
      </c>
      <c r="S2253" s="15" t="str">
        <f>IF(performance_data[[#This Row],[net_inflows]]&gt;AVERAGE(performance_data[net_inflows]),"High","Low")</f>
        <v>Low</v>
      </c>
      <c r="T2253" s="15">
        <f>AVERAGEIF(performance_data[inflow_flag],performance_data[[#This Row],[inflow_flag]],performance_data[return_percentage])</f>
        <v>5.0457846277021572</v>
      </c>
      <c r="U2253" s="17">
        <f>IF(performance_data[[#This Row],[return_percentage]]&lt;performance_data[[#This Row],[benchmark_return]],1,0)</f>
        <v>1</v>
      </c>
      <c r="V2253" s="17">
        <f>COUNTIFS(performance_data[portfolio_id],performance_data[[#This Row],[portfolio_id]])</f>
        <v>23</v>
      </c>
      <c r="W2253" s="17">
        <f>COUNTIFS(performance_data[portfolio_id],performance_data[[#This Row],[portfolio_id]],
          performance_data[return_flag],1)</f>
        <v>12</v>
      </c>
      <c r="X2253" s="15">
        <f>performance_data[[#This Row],[underperform_flag_count]]/performance_data[[#This Row],[totalportfoliocount]]</f>
        <v>0.52173913043478259</v>
      </c>
    </row>
    <row r="2254" spans="1:24" x14ac:dyDescent="0.3">
      <c r="A2254">
        <v>5007</v>
      </c>
      <c r="B2254" s="1">
        <v>44930</v>
      </c>
      <c r="C2254">
        <v>459647.63</v>
      </c>
      <c r="D2254">
        <v>11.44</v>
      </c>
      <c r="E2254">
        <v>11.53</v>
      </c>
      <c r="F2254">
        <v>13109.75</v>
      </c>
      <c r="G2254">
        <v>15113.72</v>
      </c>
      <c r="H2254" t="s">
        <v>2213</v>
      </c>
      <c r="I2254" t="s">
        <v>2206</v>
      </c>
      <c r="J2254">
        <v>1</v>
      </c>
      <c r="K2254" t="s">
        <v>2207</v>
      </c>
      <c r="L2254" t="str">
        <f>IF(performance_data[[#This Row],[return_percentage]]&gt;=performance_data[[#This Row],[benchmark_return]],"Higher","Lower")</f>
        <v>Lower</v>
      </c>
      <c r="M2254" s="14">
        <f xml:space="preserve"> _xlfn.MAXIFS(performance_data[date],performance_data[portfolio_id],performance_data[[#This Row],[portfolio_id]])</f>
        <v>45504</v>
      </c>
      <c r="N2254" s="14">
        <f xml:space="preserve"> _xlfn.MINIFS(performance_data[date],performance_data[portfolio_id],performance_data[[#This Row],[portfolio_id]])</f>
        <v>44831</v>
      </c>
      <c r="O2254" s="15">
        <f>_xlfn.MAXIFS(performance_data[portfolio_value],performance_data[portfolio_id],performance_data[[#This Row],[portfolio_id]],performance_data[date],performance_data[[#This Row],[latest_date]])</f>
        <v>65391.47</v>
      </c>
      <c r="P2254" s="15">
        <f>_xlfn.MAXIFS(performance_data[portfolio_value],performance_data[portfolio_id],performance_data[[#This Row],[portfolio_id]],performance_data[date],performance_data[[#This Row],[starting_date]])</f>
        <v>308865.71999999997</v>
      </c>
      <c r="Q2254" s="15">
        <f>performance_data[[#This Row],[latest_value]]-performance_data[[#This Row],[starting_value]]</f>
        <v>-243474.24999999997</v>
      </c>
      <c r="R2254" s="15">
        <f>performance_data[[#This Row],[net_inflows]]-performance_data[[#This Row],[net_outflows]]</f>
        <v>-2003.9699999999993</v>
      </c>
      <c r="S2254" s="15" t="str">
        <f>IF(performance_data[[#This Row],[net_inflows]]&gt;AVERAGE(performance_data[net_inflows]),"High","Low")</f>
        <v>High</v>
      </c>
      <c r="T2254" s="15">
        <f>AVERAGEIF(performance_data[inflow_flag],performance_data[[#This Row],[inflow_flag]],performance_data[return_percentage])</f>
        <v>4.8467905675459724</v>
      </c>
      <c r="U2254" s="17">
        <f>IF(performance_data[[#This Row],[return_percentage]]&lt;performance_data[[#This Row],[benchmark_return]],1,0)</f>
        <v>1</v>
      </c>
      <c r="V2254" s="17">
        <f>COUNTIFS(performance_data[portfolio_id],performance_data[[#This Row],[portfolio_id]])</f>
        <v>23</v>
      </c>
      <c r="W2254" s="17">
        <f>COUNTIFS(performance_data[portfolio_id],performance_data[[#This Row],[portfolio_id]],
          performance_data[return_flag],1)</f>
        <v>12</v>
      </c>
      <c r="X2254" s="15">
        <f>performance_data[[#This Row],[underperform_flag_count]]/performance_data[[#This Row],[totalportfoliocount]]</f>
        <v>0.52173913043478259</v>
      </c>
    </row>
    <row r="2255" spans="1:24" x14ac:dyDescent="0.3">
      <c r="A2255">
        <v>5007</v>
      </c>
      <c r="B2255" s="1">
        <v>44831</v>
      </c>
      <c r="C2255">
        <v>308865.71999999997</v>
      </c>
      <c r="D2255">
        <v>-3.96</v>
      </c>
      <c r="E2255">
        <v>-4.13</v>
      </c>
      <c r="F2255">
        <v>496.63</v>
      </c>
      <c r="G2255">
        <v>6424.17</v>
      </c>
      <c r="H2255" t="s">
        <v>2220</v>
      </c>
      <c r="I2255" t="s">
        <v>2209</v>
      </c>
      <c r="J2255">
        <v>9</v>
      </c>
      <c r="K2255" t="s">
        <v>2221</v>
      </c>
      <c r="L2255" t="str">
        <f>IF(performance_data[[#This Row],[return_percentage]]&gt;=performance_data[[#This Row],[benchmark_return]],"Higher","Lower")</f>
        <v>Higher</v>
      </c>
      <c r="M2255" s="14">
        <f xml:space="preserve"> _xlfn.MAXIFS(performance_data[date],performance_data[portfolio_id],performance_data[[#This Row],[portfolio_id]])</f>
        <v>45504</v>
      </c>
      <c r="N2255" s="14">
        <f xml:space="preserve"> _xlfn.MINIFS(performance_data[date],performance_data[portfolio_id],performance_data[[#This Row],[portfolio_id]])</f>
        <v>44831</v>
      </c>
      <c r="O2255" s="15">
        <f>_xlfn.MAXIFS(performance_data[portfolio_value],performance_data[portfolio_id],performance_data[[#This Row],[portfolio_id]],performance_data[date],performance_data[[#This Row],[latest_date]])</f>
        <v>65391.47</v>
      </c>
      <c r="P2255" s="15">
        <f>_xlfn.MAXIFS(performance_data[portfolio_value],performance_data[portfolio_id],performance_data[[#This Row],[portfolio_id]],performance_data[date],performance_data[[#This Row],[starting_date]])</f>
        <v>308865.71999999997</v>
      </c>
      <c r="Q2255" s="15">
        <f>performance_data[[#This Row],[latest_value]]-performance_data[[#This Row],[starting_value]]</f>
        <v>-243474.24999999997</v>
      </c>
      <c r="R2255" s="15">
        <f>performance_data[[#This Row],[net_inflows]]-performance_data[[#This Row],[net_outflows]]</f>
        <v>-5927.54</v>
      </c>
      <c r="S2255" s="15" t="str">
        <f>IF(performance_data[[#This Row],[net_inflows]]&gt;AVERAGE(performance_data[net_inflows]),"High","Low")</f>
        <v>Low</v>
      </c>
      <c r="T2255" s="15">
        <f>AVERAGEIF(performance_data[inflow_flag],performance_data[[#This Row],[inflow_flag]],performance_data[return_percentage])</f>
        <v>5.0457846277021572</v>
      </c>
      <c r="U2255" s="17">
        <f>IF(performance_data[[#This Row],[return_percentage]]&lt;performance_data[[#This Row],[benchmark_return]],1,0)</f>
        <v>0</v>
      </c>
      <c r="V2255" s="17">
        <f>COUNTIFS(performance_data[portfolio_id],performance_data[[#This Row],[portfolio_id]])</f>
        <v>23</v>
      </c>
      <c r="W2255" s="17">
        <f>COUNTIFS(performance_data[portfolio_id],performance_data[[#This Row],[portfolio_id]],
          performance_data[return_flag],1)</f>
        <v>12</v>
      </c>
      <c r="X2255" s="15">
        <f>performance_data[[#This Row],[underperform_flag_count]]/performance_data[[#This Row],[totalportfoliocount]]</f>
        <v>0.52173913043478259</v>
      </c>
    </row>
    <row r="2256" spans="1:24" x14ac:dyDescent="0.3">
      <c r="A2256">
        <v>5007</v>
      </c>
      <c r="B2256" s="1">
        <v>45480</v>
      </c>
      <c r="C2256">
        <v>324815.74</v>
      </c>
      <c r="D2256">
        <v>-1.07</v>
      </c>
      <c r="E2256">
        <v>-1.1499999999999999</v>
      </c>
      <c r="F2256">
        <v>14008.95</v>
      </c>
      <c r="G2256">
        <v>16333.82</v>
      </c>
      <c r="H2256" t="s">
        <v>2205</v>
      </c>
      <c r="I2256" t="s">
        <v>2209</v>
      </c>
      <c r="J2256">
        <v>7</v>
      </c>
      <c r="K2256" t="s">
        <v>2210</v>
      </c>
      <c r="L2256" t="str">
        <f>IF(performance_data[[#This Row],[return_percentage]]&gt;=performance_data[[#This Row],[benchmark_return]],"Higher","Lower")</f>
        <v>Higher</v>
      </c>
      <c r="M2256" s="14">
        <f xml:space="preserve"> _xlfn.MAXIFS(performance_data[date],performance_data[portfolio_id],performance_data[[#This Row],[portfolio_id]])</f>
        <v>45504</v>
      </c>
      <c r="N2256" s="14">
        <f xml:space="preserve"> _xlfn.MINIFS(performance_data[date],performance_data[portfolio_id],performance_data[[#This Row],[portfolio_id]])</f>
        <v>44831</v>
      </c>
      <c r="O2256" s="15">
        <f>_xlfn.MAXIFS(performance_data[portfolio_value],performance_data[portfolio_id],performance_data[[#This Row],[portfolio_id]],performance_data[date],performance_data[[#This Row],[latest_date]])</f>
        <v>65391.47</v>
      </c>
      <c r="P2256" s="15">
        <f>_xlfn.MAXIFS(performance_data[portfolio_value],performance_data[portfolio_id],performance_data[[#This Row],[portfolio_id]],performance_data[date],performance_data[[#This Row],[starting_date]])</f>
        <v>308865.71999999997</v>
      </c>
      <c r="Q2256" s="15">
        <f>performance_data[[#This Row],[latest_value]]-performance_data[[#This Row],[starting_value]]</f>
        <v>-243474.24999999997</v>
      </c>
      <c r="R2256" s="15">
        <f>performance_data[[#This Row],[net_inflows]]-performance_data[[#This Row],[net_outflows]]</f>
        <v>-2324.869999999999</v>
      </c>
      <c r="S2256" s="15" t="str">
        <f>IF(performance_data[[#This Row],[net_inflows]]&gt;AVERAGE(performance_data[net_inflows]),"High","Low")</f>
        <v>High</v>
      </c>
      <c r="T2256" s="15">
        <f>AVERAGEIF(performance_data[inflow_flag],performance_data[[#This Row],[inflow_flag]],performance_data[return_percentage])</f>
        <v>4.8467905675459724</v>
      </c>
      <c r="U2256" s="17">
        <f>IF(performance_data[[#This Row],[return_percentage]]&lt;performance_data[[#This Row],[benchmark_return]],1,0)</f>
        <v>0</v>
      </c>
      <c r="V2256" s="17">
        <f>COUNTIFS(performance_data[portfolio_id],performance_data[[#This Row],[portfolio_id]])</f>
        <v>23</v>
      </c>
      <c r="W2256" s="17">
        <f>COUNTIFS(performance_data[portfolio_id],performance_data[[#This Row],[portfolio_id]],
          performance_data[return_flag],1)</f>
        <v>12</v>
      </c>
      <c r="X2256" s="15">
        <f>performance_data[[#This Row],[underperform_flag_count]]/performance_data[[#This Row],[totalportfoliocount]]</f>
        <v>0.52173913043478259</v>
      </c>
    </row>
    <row r="2257" spans="1:24" x14ac:dyDescent="0.3">
      <c r="A2257">
        <v>5007</v>
      </c>
      <c r="B2257" s="1">
        <v>45339</v>
      </c>
      <c r="C2257">
        <v>392306.21</v>
      </c>
      <c r="D2257">
        <v>5.47</v>
      </c>
      <c r="E2257">
        <v>5.46</v>
      </c>
      <c r="F2257">
        <v>19152.47</v>
      </c>
      <c r="G2257">
        <v>9842.41</v>
      </c>
      <c r="H2257" t="s">
        <v>2205</v>
      </c>
      <c r="I2257" t="s">
        <v>2206</v>
      </c>
      <c r="J2257">
        <v>2</v>
      </c>
      <c r="K2257" t="s">
        <v>2226</v>
      </c>
      <c r="L2257" t="str">
        <f>IF(performance_data[[#This Row],[return_percentage]]&gt;=performance_data[[#This Row],[benchmark_return]],"Higher","Lower")</f>
        <v>Higher</v>
      </c>
      <c r="M2257" s="14">
        <f xml:space="preserve"> _xlfn.MAXIFS(performance_data[date],performance_data[portfolio_id],performance_data[[#This Row],[portfolio_id]])</f>
        <v>45504</v>
      </c>
      <c r="N2257" s="14">
        <f xml:space="preserve"> _xlfn.MINIFS(performance_data[date],performance_data[portfolio_id],performance_data[[#This Row],[portfolio_id]])</f>
        <v>44831</v>
      </c>
      <c r="O2257" s="15">
        <f>_xlfn.MAXIFS(performance_data[portfolio_value],performance_data[portfolio_id],performance_data[[#This Row],[portfolio_id]],performance_data[date],performance_data[[#This Row],[latest_date]])</f>
        <v>65391.47</v>
      </c>
      <c r="P2257" s="15">
        <f>_xlfn.MAXIFS(performance_data[portfolio_value],performance_data[portfolio_id],performance_data[[#This Row],[portfolio_id]],performance_data[date],performance_data[[#This Row],[starting_date]])</f>
        <v>308865.71999999997</v>
      </c>
      <c r="Q2257" s="15">
        <f>performance_data[[#This Row],[latest_value]]-performance_data[[#This Row],[starting_value]]</f>
        <v>-243474.24999999997</v>
      </c>
      <c r="R2257" s="15">
        <f>performance_data[[#This Row],[net_inflows]]-performance_data[[#This Row],[net_outflows]]</f>
        <v>9310.0600000000013</v>
      </c>
      <c r="S2257" s="15" t="str">
        <f>IF(performance_data[[#This Row],[net_inflows]]&gt;AVERAGE(performance_data[net_inflows]),"High","Low")</f>
        <v>High</v>
      </c>
      <c r="T2257" s="15">
        <f>AVERAGEIF(performance_data[inflow_flag],performance_data[[#This Row],[inflow_flag]],performance_data[return_percentage])</f>
        <v>4.8467905675459724</v>
      </c>
      <c r="U2257" s="17">
        <f>IF(performance_data[[#This Row],[return_percentage]]&lt;performance_data[[#This Row],[benchmark_return]],1,0)</f>
        <v>0</v>
      </c>
      <c r="V2257" s="17">
        <f>COUNTIFS(performance_data[portfolio_id],performance_data[[#This Row],[portfolio_id]])</f>
        <v>23</v>
      </c>
      <c r="W2257" s="17">
        <f>COUNTIFS(performance_data[portfolio_id],performance_data[[#This Row],[portfolio_id]],
          performance_data[return_flag],1)</f>
        <v>12</v>
      </c>
      <c r="X2257" s="15">
        <f>performance_data[[#This Row],[underperform_flag_count]]/performance_data[[#This Row],[totalportfoliocount]]</f>
        <v>0.52173913043478259</v>
      </c>
    </row>
    <row r="2258" spans="1:24" x14ac:dyDescent="0.3">
      <c r="A2258">
        <v>5007</v>
      </c>
      <c r="B2258" s="1">
        <v>44906</v>
      </c>
      <c r="C2258">
        <v>263594.8</v>
      </c>
      <c r="D2258">
        <v>14</v>
      </c>
      <c r="E2258">
        <v>16.059999999999999</v>
      </c>
      <c r="F2258">
        <v>18925.759999999998</v>
      </c>
      <c r="G2258">
        <v>19677.89</v>
      </c>
      <c r="H2258" t="s">
        <v>2220</v>
      </c>
      <c r="I2258" t="s">
        <v>2217</v>
      </c>
      <c r="J2258">
        <v>12</v>
      </c>
      <c r="K2258" t="s">
        <v>2218</v>
      </c>
      <c r="L2258" t="str">
        <f>IF(performance_data[[#This Row],[return_percentage]]&gt;=performance_data[[#This Row],[benchmark_return]],"Higher","Lower")</f>
        <v>Lower</v>
      </c>
      <c r="M2258" s="14">
        <f xml:space="preserve"> _xlfn.MAXIFS(performance_data[date],performance_data[portfolio_id],performance_data[[#This Row],[portfolio_id]])</f>
        <v>45504</v>
      </c>
      <c r="N2258" s="14">
        <f xml:space="preserve"> _xlfn.MINIFS(performance_data[date],performance_data[portfolio_id],performance_data[[#This Row],[portfolio_id]])</f>
        <v>44831</v>
      </c>
      <c r="O2258" s="15">
        <f>_xlfn.MAXIFS(performance_data[portfolio_value],performance_data[portfolio_id],performance_data[[#This Row],[portfolio_id]],performance_data[date],performance_data[[#This Row],[latest_date]])</f>
        <v>65391.47</v>
      </c>
      <c r="P2258" s="15">
        <f>_xlfn.MAXIFS(performance_data[portfolio_value],performance_data[portfolio_id],performance_data[[#This Row],[portfolio_id]],performance_data[date],performance_data[[#This Row],[starting_date]])</f>
        <v>308865.71999999997</v>
      </c>
      <c r="Q2258" s="15">
        <f>performance_data[[#This Row],[latest_value]]-performance_data[[#This Row],[starting_value]]</f>
        <v>-243474.24999999997</v>
      </c>
      <c r="R2258" s="15">
        <f>performance_data[[#This Row],[net_inflows]]-performance_data[[#This Row],[net_outflows]]</f>
        <v>-752.13000000000102</v>
      </c>
      <c r="S2258" s="15" t="str">
        <f>IF(performance_data[[#This Row],[net_inflows]]&gt;AVERAGE(performance_data[net_inflows]),"High","Low")</f>
        <v>High</v>
      </c>
      <c r="T2258" s="15">
        <f>AVERAGEIF(performance_data[inflow_flag],performance_data[[#This Row],[inflow_flag]],performance_data[return_percentage])</f>
        <v>4.8467905675459724</v>
      </c>
      <c r="U2258" s="17">
        <f>IF(performance_data[[#This Row],[return_percentage]]&lt;performance_data[[#This Row],[benchmark_return]],1,0)</f>
        <v>1</v>
      </c>
      <c r="V2258" s="17">
        <f>COUNTIFS(performance_data[portfolio_id],performance_data[[#This Row],[portfolio_id]])</f>
        <v>23</v>
      </c>
      <c r="W2258" s="17">
        <f>COUNTIFS(performance_data[portfolio_id],performance_data[[#This Row],[portfolio_id]],
          performance_data[return_flag],1)</f>
        <v>12</v>
      </c>
      <c r="X2258" s="15">
        <f>performance_data[[#This Row],[underperform_flag_count]]/performance_data[[#This Row],[totalportfoliocount]]</f>
        <v>0.52173913043478259</v>
      </c>
    </row>
    <row r="2259" spans="1:24" x14ac:dyDescent="0.3">
      <c r="A2259">
        <v>5007</v>
      </c>
      <c r="B2259" s="1">
        <v>44846</v>
      </c>
      <c r="C2259">
        <v>13076.58</v>
      </c>
      <c r="D2259">
        <v>-4.09</v>
      </c>
      <c r="E2259">
        <v>-3.45</v>
      </c>
      <c r="F2259">
        <v>1968.07</v>
      </c>
      <c r="G2259">
        <v>11638.62</v>
      </c>
      <c r="H2259" t="s">
        <v>2220</v>
      </c>
      <c r="I2259" t="s">
        <v>2217</v>
      </c>
      <c r="J2259">
        <v>10</v>
      </c>
      <c r="K2259" t="s">
        <v>2224</v>
      </c>
      <c r="L2259" t="str">
        <f>IF(performance_data[[#This Row],[return_percentage]]&gt;=performance_data[[#This Row],[benchmark_return]],"Higher","Lower")</f>
        <v>Lower</v>
      </c>
      <c r="M2259" s="14">
        <f xml:space="preserve"> _xlfn.MAXIFS(performance_data[date],performance_data[portfolio_id],performance_data[[#This Row],[portfolio_id]])</f>
        <v>45504</v>
      </c>
      <c r="N2259" s="14">
        <f xml:space="preserve"> _xlfn.MINIFS(performance_data[date],performance_data[portfolio_id],performance_data[[#This Row],[portfolio_id]])</f>
        <v>44831</v>
      </c>
      <c r="O2259" s="15">
        <f>_xlfn.MAXIFS(performance_data[portfolio_value],performance_data[portfolio_id],performance_data[[#This Row],[portfolio_id]],performance_data[date],performance_data[[#This Row],[latest_date]])</f>
        <v>65391.47</v>
      </c>
      <c r="P2259" s="15">
        <f>_xlfn.MAXIFS(performance_data[portfolio_value],performance_data[portfolio_id],performance_data[[#This Row],[portfolio_id]],performance_data[date],performance_data[[#This Row],[starting_date]])</f>
        <v>308865.71999999997</v>
      </c>
      <c r="Q2259" s="15">
        <f>performance_data[[#This Row],[latest_value]]-performance_data[[#This Row],[starting_value]]</f>
        <v>-243474.24999999997</v>
      </c>
      <c r="R2259" s="15">
        <f>performance_data[[#This Row],[net_inflows]]-performance_data[[#This Row],[net_outflows]]</f>
        <v>-9670.5500000000011</v>
      </c>
      <c r="S2259" s="15" t="str">
        <f>IF(performance_data[[#This Row],[net_inflows]]&gt;AVERAGE(performance_data[net_inflows]),"High","Low")</f>
        <v>Low</v>
      </c>
      <c r="T2259" s="15">
        <f>AVERAGEIF(performance_data[inflow_flag],performance_data[[#This Row],[inflow_flag]],performance_data[return_percentage])</f>
        <v>5.0457846277021572</v>
      </c>
      <c r="U2259" s="17">
        <f>IF(performance_data[[#This Row],[return_percentage]]&lt;performance_data[[#This Row],[benchmark_return]],1,0)</f>
        <v>1</v>
      </c>
      <c r="V2259" s="17">
        <f>COUNTIFS(performance_data[portfolio_id],performance_data[[#This Row],[portfolio_id]])</f>
        <v>23</v>
      </c>
      <c r="W2259" s="17">
        <f>COUNTIFS(performance_data[portfolio_id],performance_data[[#This Row],[portfolio_id]],
          performance_data[return_flag],1)</f>
        <v>12</v>
      </c>
      <c r="X2259" s="15">
        <f>performance_data[[#This Row],[underperform_flag_count]]/performance_data[[#This Row],[totalportfoliocount]]</f>
        <v>0.52173913043478259</v>
      </c>
    </row>
    <row r="2260" spans="1:24" x14ac:dyDescent="0.3">
      <c r="A2260">
        <v>5007</v>
      </c>
      <c r="B2260" s="1">
        <v>45504</v>
      </c>
      <c r="C2260">
        <v>65391.47</v>
      </c>
      <c r="D2260">
        <v>-8.91</v>
      </c>
      <c r="E2260">
        <v>-10.15</v>
      </c>
      <c r="F2260">
        <v>1960.32</v>
      </c>
      <c r="G2260">
        <v>5946.4</v>
      </c>
      <c r="H2260" t="s">
        <v>2205</v>
      </c>
      <c r="I2260" t="s">
        <v>2209</v>
      </c>
      <c r="J2260">
        <v>7</v>
      </c>
      <c r="K2260" t="s">
        <v>2210</v>
      </c>
      <c r="L2260" t="str">
        <f>IF(performance_data[[#This Row],[return_percentage]]&gt;=performance_data[[#This Row],[benchmark_return]],"Higher","Lower")</f>
        <v>Higher</v>
      </c>
      <c r="M2260" s="14">
        <f xml:space="preserve"> _xlfn.MAXIFS(performance_data[date],performance_data[portfolio_id],performance_data[[#This Row],[portfolio_id]])</f>
        <v>45504</v>
      </c>
      <c r="N2260" s="14">
        <f xml:space="preserve"> _xlfn.MINIFS(performance_data[date],performance_data[portfolio_id],performance_data[[#This Row],[portfolio_id]])</f>
        <v>44831</v>
      </c>
      <c r="O2260" s="15">
        <f>_xlfn.MAXIFS(performance_data[portfolio_value],performance_data[portfolio_id],performance_data[[#This Row],[portfolio_id]],performance_data[date],performance_data[[#This Row],[latest_date]])</f>
        <v>65391.47</v>
      </c>
      <c r="P2260" s="15">
        <f>_xlfn.MAXIFS(performance_data[portfolio_value],performance_data[portfolio_id],performance_data[[#This Row],[portfolio_id]],performance_data[date],performance_data[[#This Row],[starting_date]])</f>
        <v>308865.71999999997</v>
      </c>
      <c r="Q2260" s="15">
        <f>performance_data[[#This Row],[latest_value]]-performance_data[[#This Row],[starting_value]]</f>
        <v>-243474.24999999997</v>
      </c>
      <c r="R2260" s="15">
        <f>performance_data[[#This Row],[net_inflows]]-performance_data[[#This Row],[net_outflows]]</f>
        <v>-3986.08</v>
      </c>
      <c r="S2260" s="15" t="str">
        <f>IF(performance_data[[#This Row],[net_inflows]]&gt;AVERAGE(performance_data[net_inflows]),"High","Low")</f>
        <v>Low</v>
      </c>
      <c r="T2260" s="15">
        <f>AVERAGEIF(performance_data[inflow_flag],performance_data[[#This Row],[inflow_flag]],performance_data[return_percentage])</f>
        <v>5.0457846277021572</v>
      </c>
      <c r="U2260" s="17">
        <f>IF(performance_data[[#This Row],[return_percentage]]&lt;performance_data[[#This Row],[benchmark_return]],1,0)</f>
        <v>0</v>
      </c>
      <c r="V2260" s="17">
        <f>COUNTIFS(performance_data[portfolio_id],performance_data[[#This Row],[portfolio_id]])</f>
        <v>23</v>
      </c>
      <c r="W2260" s="17">
        <f>COUNTIFS(performance_data[portfolio_id],performance_data[[#This Row],[portfolio_id]],
          performance_data[return_flag],1)</f>
        <v>12</v>
      </c>
      <c r="X2260" s="15">
        <f>performance_data[[#This Row],[underperform_flag_count]]/performance_data[[#This Row],[totalportfoliocount]]</f>
        <v>0.52173913043478259</v>
      </c>
    </row>
    <row r="2261" spans="1:24" x14ac:dyDescent="0.3">
      <c r="A2261">
        <v>5007</v>
      </c>
      <c r="B2261" s="1">
        <v>45492</v>
      </c>
      <c r="C2261">
        <v>133120.57999999999</v>
      </c>
      <c r="D2261">
        <v>14.6</v>
      </c>
      <c r="E2261">
        <v>17.45</v>
      </c>
      <c r="F2261">
        <v>14989.47</v>
      </c>
      <c r="G2261">
        <v>14709.56</v>
      </c>
      <c r="H2261" t="s">
        <v>2205</v>
      </c>
      <c r="I2261" t="s">
        <v>2209</v>
      </c>
      <c r="J2261">
        <v>7</v>
      </c>
      <c r="K2261" t="s">
        <v>2210</v>
      </c>
      <c r="L2261" t="str">
        <f>IF(performance_data[[#This Row],[return_percentage]]&gt;=performance_data[[#This Row],[benchmark_return]],"Higher","Lower")</f>
        <v>Lower</v>
      </c>
      <c r="M2261" s="14">
        <f xml:space="preserve"> _xlfn.MAXIFS(performance_data[date],performance_data[portfolio_id],performance_data[[#This Row],[portfolio_id]])</f>
        <v>45504</v>
      </c>
      <c r="N2261" s="14">
        <f xml:space="preserve"> _xlfn.MINIFS(performance_data[date],performance_data[portfolio_id],performance_data[[#This Row],[portfolio_id]])</f>
        <v>44831</v>
      </c>
      <c r="O2261" s="15">
        <f>_xlfn.MAXIFS(performance_data[portfolio_value],performance_data[portfolio_id],performance_data[[#This Row],[portfolio_id]],performance_data[date],performance_data[[#This Row],[latest_date]])</f>
        <v>65391.47</v>
      </c>
      <c r="P2261" s="15">
        <f>_xlfn.MAXIFS(performance_data[portfolio_value],performance_data[portfolio_id],performance_data[[#This Row],[portfolio_id]],performance_data[date],performance_data[[#This Row],[starting_date]])</f>
        <v>308865.71999999997</v>
      </c>
      <c r="Q2261" s="15">
        <f>performance_data[[#This Row],[latest_value]]-performance_data[[#This Row],[starting_value]]</f>
        <v>-243474.24999999997</v>
      </c>
      <c r="R2261" s="15">
        <f>performance_data[[#This Row],[net_inflows]]-performance_data[[#This Row],[net_outflows]]</f>
        <v>279.90999999999985</v>
      </c>
      <c r="S2261" s="15" t="str">
        <f>IF(performance_data[[#This Row],[net_inflows]]&gt;AVERAGE(performance_data[net_inflows]),"High","Low")</f>
        <v>High</v>
      </c>
      <c r="T2261" s="15">
        <f>AVERAGEIF(performance_data[inflow_flag],performance_data[[#This Row],[inflow_flag]],performance_data[return_percentage])</f>
        <v>4.8467905675459724</v>
      </c>
      <c r="U2261" s="17">
        <f>IF(performance_data[[#This Row],[return_percentage]]&lt;performance_data[[#This Row],[benchmark_return]],1,0)</f>
        <v>1</v>
      </c>
      <c r="V2261" s="17">
        <f>COUNTIFS(performance_data[portfolio_id],performance_data[[#This Row],[portfolio_id]])</f>
        <v>23</v>
      </c>
      <c r="W2261" s="17">
        <f>COUNTIFS(performance_data[portfolio_id],performance_data[[#This Row],[portfolio_id]],
          performance_data[return_flag],1)</f>
        <v>12</v>
      </c>
      <c r="X2261" s="15">
        <f>performance_data[[#This Row],[underperform_flag_count]]/performance_data[[#This Row],[totalportfoliocount]]</f>
        <v>0.52173913043478259</v>
      </c>
    </row>
    <row r="2262" spans="1:24" x14ac:dyDescent="0.3">
      <c r="A2262">
        <v>5044</v>
      </c>
      <c r="B2262" s="1">
        <v>45418</v>
      </c>
      <c r="C2262">
        <v>76667.89</v>
      </c>
      <c r="D2262">
        <v>4.8</v>
      </c>
      <c r="E2262">
        <v>4.26</v>
      </c>
      <c r="F2262">
        <v>9991.39</v>
      </c>
      <c r="G2262">
        <v>9870.5499999999993</v>
      </c>
      <c r="H2262" t="s">
        <v>2205</v>
      </c>
      <c r="I2262" t="s">
        <v>2211</v>
      </c>
      <c r="J2262">
        <v>5</v>
      </c>
      <c r="K2262" t="s">
        <v>2223</v>
      </c>
      <c r="L2262" t="str">
        <f>IF(performance_data[[#This Row],[return_percentage]]&gt;=performance_data[[#This Row],[benchmark_return]],"Higher","Lower")</f>
        <v>Higher</v>
      </c>
      <c r="M2262" s="14">
        <f xml:space="preserve"> _xlfn.MAXIFS(performance_data[date],performance_data[portfolio_id],performance_data[[#This Row],[portfolio_id]])</f>
        <v>45445</v>
      </c>
      <c r="N2262" s="14">
        <f xml:space="preserve"> _xlfn.MINIFS(performance_data[date],performance_data[portfolio_id],performance_data[[#This Row],[portfolio_id]])</f>
        <v>44844</v>
      </c>
      <c r="O2262" s="15">
        <f>_xlfn.MAXIFS(performance_data[portfolio_value],performance_data[portfolio_id],performance_data[[#This Row],[portfolio_id]],performance_data[date],performance_data[[#This Row],[latest_date]])</f>
        <v>249063.22</v>
      </c>
      <c r="P2262" s="15">
        <f>_xlfn.MAXIFS(performance_data[portfolio_value],performance_data[portfolio_id],performance_data[[#This Row],[portfolio_id]],performance_data[date],performance_data[[#This Row],[starting_date]])</f>
        <v>222405.02</v>
      </c>
      <c r="Q2262" s="15">
        <f>performance_data[[#This Row],[latest_value]]-performance_data[[#This Row],[starting_value]]</f>
        <v>26658.200000000012</v>
      </c>
      <c r="R2262" s="15">
        <f>performance_data[[#This Row],[net_inflows]]-performance_data[[#This Row],[net_outflows]]</f>
        <v>120.84000000000015</v>
      </c>
      <c r="S2262" s="15" t="str">
        <f>IF(performance_data[[#This Row],[net_inflows]]&gt;AVERAGE(performance_data[net_inflows]),"High","Low")</f>
        <v>Low</v>
      </c>
      <c r="T2262" s="15">
        <f>AVERAGEIF(performance_data[inflow_flag],performance_data[[#This Row],[inflow_flag]],performance_data[return_percentage])</f>
        <v>5.0457846277021572</v>
      </c>
      <c r="U2262" s="17">
        <f>IF(performance_data[[#This Row],[return_percentage]]&lt;performance_data[[#This Row],[benchmark_return]],1,0)</f>
        <v>0</v>
      </c>
      <c r="V2262" s="17">
        <f>COUNTIFS(performance_data[portfolio_id],performance_data[[#This Row],[portfolio_id]])</f>
        <v>19</v>
      </c>
      <c r="W2262" s="17">
        <f>COUNTIFS(performance_data[portfolio_id],performance_data[[#This Row],[portfolio_id]],
          performance_data[return_flag],1)</f>
        <v>10</v>
      </c>
      <c r="X2262" s="15">
        <f>performance_data[[#This Row],[underperform_flag_count]]/performance_data[[#This Row],[totalportfoliocount]]</f>
        <v>0.52631578947368418</v>
      </c>
    </row>
    <row r="2263" spans="1:24" x14ac:dyDescent="0.3">
      <c r="A2263">
        <v>5044</v>
      </c>
      <c r="B2263" s="1">
        <v>45244</v>
      </c>
      <c r="C2263">
        <v>121685.17</v>
      </c>
      <c r="D2263">
        <v>12.34</v>
      </c>
      <c r="E2263">
        <v>12.7</v>
      </c>
      <c r="F2263">
        <v>10701.91</v>
      </c>
      <c r="G2263">
        <v>5074.03</v>
      </c>
      <c r="H2263" t="s">
        <v>2213</v>
      </c>
      <c r="I2263" t="s">
        <v>2217</v>
      </c>
      <c r="J2263">
        <v>11</v>
      </c>
      <c r="K2263" t="s">
        <v>2219</v>
      </c>
      <c r="L2263" t="str">
        <f>IF(performance_data[[#This Row],[return_percentage]]&gt;=performance_data[[#This Row],[benchmark_return]],"Higher","Lower")</f>
        <v>Lower</v>
      </c>
      <c r="M2263" s="14">
        <f xml:space="preserve"> _xlfn.MAXIFS(performance_data[date],performance_data[portfolio_id],performance_data[[#This Row],[portfolio_id]])</f>
        <v>45445</v>
      </c>
      <c r="N2263" s="14">
        <f xml:space="preserve"> _xlfn.MINIFS(performance_data[date],performance_data[portfolio_id],performance_data[[#This Row],[portfolio_id]])</f>
        <v>44844</v>
      </c>
      <c r="O2263" s="15">
        <f>_xlfn.MAXIFS(performance_data[portfolio_value],performance_data[portfolio_id],performance_data[[#This Row],[portfolio_id]],performance_data[date],performance_data[[#This Row],[latest_date]])</f>
        <v>249063.22</v>
      </c>
      <c r="P2263" s="15">
        <f>_xlfn.MAXIFS(performance_data[portfolio_value],performance_data[portfolio_id],performance_data[[#This Row],[portfolio_id]],performance_data[date],performance_data[[#This Row],[starting_date]])</f>
        <v>222405.02</v>
      </c>
      <c r="Q2263" s="15">
        <f>performance_data[[#This Row],[latest_value]]-performance_data[[#This Row],[starting_value]]</f>
        <v>26658.200000000012</v>
      </c>
      <c r="R2263" s="15">
        <f>performance_data[[#This Row],[net_inflows]]-performance_data[[#This Row],[net_outflows]]</f>
        <v>5627.88</v>
      </c>
      <c r="S2263" s="15" t="str">
        <f>IF(performance_data[[#This Row],[net_inflows]]&gt;AVERAGE(performance_data[net_inflows]),"High","Low")</f>
        <v>High</v>
      </c>
      <c r="T2263" s="15">
        <f>AVERAGEIF(performance_data[inflow_flag],performance_data[[#This Row],[inflow_flag]],performance_data[return_percentage])</f>
        <v>4.8467905675459724</v>
      </c>
      <c r="U2263" s="17">
        <f>IF(performance_data[[#This Row],[return_percentage]]&lt;performance_data[[#This Row],[benchmark_return]],1,0)</f>
        <v>1</v>
      </c>
      <c r="V2263" s="17">
        <f>COUNTIFS(performance_data[portfolio_id],performance_data[[#This Row],[portfolio_id]])</f>
        <v>19</v>
      </c>
      <c r="W2263" s="17">
        <f>COUNTIFS(performance_data[portfolio_id],performance_data[[#This Row],[portfolio_id]],
          performance_data[return_flag],1)</f>
        <v>10</v>
      </c>
      <c r="X2263" s="15">
        <f>performance_data[[#This Row],[underperform_flag_count]]/performance_data[[#This Row],[totalportfoliocount]]</f>
        <v>0.52631578947368418</v>
      </c>
    </row>
    <row r="2264" spans="1:24" x14ac:dyDescent="0.3">
      <c r="A2264">
        <v>5044</v>
      </c>
      <c r="B2264" s="1">
        <v>45401</v>
      </c>
      <c r="C2264">
        <v>224629.54</v>
      </c>
      <c r="D2264">
        <v>4.93</v>
      </c>
      <c r="E2264">
        <v>4.78</v>
      </c>
      <c r="F2264">
        <v>1207.3800000000001</v>
      </c>
      <c r="G2264">
        <v>11116.47</v>
      </c>
      <c r="H2264" t="s">
        <v>2205</v>
      </c>
      <c r="I2264" t="s">
        <v>2211</v>
      </c>
      <c r="J2264">
        <v>4</v>
      </c>
      <c r="K2264" t="s">
        <v>2216</v>
      </c>
      <c r="L2264" t="str">
        <f>IF(performance_data[[#This Row],[return_percentage]]&gt;=performance_data[[#This Row],[benchmark_return]],"Higher","Lower")</f>
        <v>Higher</v>
      </c>
      <c r="M2264" s="14">
        <f xml:space="preserve"> _xlfn.MAXIFS(performance_data[date],performance_data[portfolio_id],performance_data[[#This Row],[portfolio_id]])</f>
        <v>45445</v>
      </c>
      <c r="N2264" s="14">
        <f xml:space="preserve"> _xlfn.MINIFS(performance_data[date],performance_data[portfolio_id],performance_data[[#This Row],[portfolio_id]])</f>
        <v>44844</v>
      </c>
      <c r="O2264" s="15">
        <f>_xlfn.MAXIFS(performance_data[portfolio_value],performance_data[portfolio_id],performance_data[[#This Row],[portfolio_id]],performance_data[date],performance_data[[#This Row],[latest_date]])</f>
        <v>249063.22</v>
      </c>
      <c r="P2264" s="15">
        <f>_xlfn.MAXIFS(performance_data[portfolio_value],performance_data[portfolio_id],performance_data[[#This Row],[portfolio_id]],performance_data[date],performance_data[[#This Row],[starting_date]])</f>
        <v>222405.02</v>
      </c>
      <c r="Q2264" s="15">
        <f>performance_data[[#This Row],[latest_value]]-performance_data[[#This Row],[starting_value]]</f>
        <v>26658.200000000012</v>
      </c>
      <c r="R2264" s="15">
        <f>performance_data[[#This Row],[net_inflows]]-performance_data[[#This Row],[net_outflows]]</f>
        <v>-9909.09</v>
      </c>
      <c r="S2264" s="15" t="str">
        <f>IF(performance_data[[#This Row],[net_inflows]]&gt;AVERAGE(performance_data[net_inflows]),"High","Low")</f>
        <v>Low</v>
      </c>
      <c r="T2264" s="15">
        <f>AVERAGEIF(performance_data[inflow_flag],performance_data[[#This Row],[inflow_flag]],performance_data[return_percentage])</f>
        <v>5.0457846277021572</v>
      </c>
      <c r="U2264" s="17">
        <f>IF(performance_data[[#This Row],[return_percentage]]&lt;performance_data[[#This Row],[benchmark_return]],1,0)</f>
        <v>0</v>
      </c>
      <c r="V2264" s="17">
        <f>COUNTIFS(performance_data[portfolio_id],performance_data[[#This Row],[portfolio_id]])</f>
        <v>19</v>
      </c>
      <c r="W2264" s="17">
        <f>COUNTIFS(performance_data[portfolio_id],performance_data[[#This Row],[portfolio_id]],
          performance_data[return_flag],1)</f>
        <v>10</v>
      </c>
      <c r="X2264" s="15">
        <f>performance_data[[#This Row],[underperform_flag_count]]/performance_data[[#This Row],[totalportfoliocount]]</f>
        <v>0.52631578947368418</v>
      </c>
    </row>
    <row r="2265" spans="1:24" x14ac:dyDescent="0.3">
      <c r="A2265">
        <v>5044</v>
      </c>
      <c r="B2265" s="1">
        <v>45245</v>
      </c>
      <c r="C2265">
        <v>101821.52</v>
      </c>
      <c r="D2265">
        <v>11.27</v>
      </c>
      <c r="E2265">
        <v>9.4700000000000006</v>
      </c>
      <c r="F2265">
        <v>18323.52</v>
      </c>
      <c r="G2265">
        <v>4545.07</v>
      </c>
      <c r="H2265" t="s">
        <v>2213</v>
      </c>
      <c r="I2265" t="s">
        <v>2217</v>
      </c>
      <c r="J2265">
        <v>11</v>
      </c>
      <c r="K2265" t="s">
        <v>2219</v>
      </c>
      <c r="L2265" t="str">
        <f>IF(performance_data[[#This Row],[return_percentage]]&gt;=performance_data[[#This Row],[benchmark_return]],"Higher","Lower")</f>
        <v>Higher</v>
      </c>
      <c r="M2265" s="14">
        <f xml:space="preserve"> _xlfn.MAXIFS(performance_data[date],performance_data[portfolio_id],performance_data[[#This Row],[portfolio_id]])</f>
        <v>45445</v>
      </c>
      <c r="N2265" s="14">
        <f xml:space="preserve"> _xlfn.MINIFS(performance_data[date],performance_data[portfolio_id],performance_data[[#This Row],[portfolio_id]])</f>
        <v>44844</v>
      </c>
      <c r="O2265" s="15">
        <f>_xlfn.MAXIFS(performance_data[portfolio_value],performance_data[portfolio_id],performance_data[[#This Row],[portfolio_id]],performance_data[date],performance_data[[#This Row],[latest_date]])</f>
        <v>249063.22</v>
      </c>
      <c r="P2265" s="15">
        <f>_xlfn.MAXIFS(performance_data[portfolio_value],performance_data[portfolio_id],performance_data[[#This Row],[portfolio_id]],performance_data[date],performance_data[[#This Row],[starting_date]])</f>
        <v>222405.02</v>
      </c>
      <c r="Q2265" s="15">
        <f>performance_data[[#This Row],[latest_value]]-performance_data[[#This Row],[starting_value]]</f>
        <v>26658.200000000012</v>
      </c>
      <c r="R2265" s="15">
        <f>performance_data[[#This Row],[net_inflows]]-performance_data[[#This Row],[net_outflows]]</f>
        <v>13778.45</v>
      </c>
      <c r="S2265" s="15" t="str">
        <f>IF(performance_data[[#This Row],[net_inflows]]&gt;AVERAGE(performance_data[net_inflows]),"High","Low")</f>
        <v>High</v>
      </c>
      <c r="T2265" s="15">
        <f>AVERAGEIF(performance_data[inflow_flag],performance_data[[#This Row],[inflow_flag]],performance_data[return_percentage])</f>
        <v>4.8467905675459724</v>
      </c>
      <c r="U2265" s="17">
        <f>IF(performance_data[[#This Row],[return_percentage]]&lt;performance_data[[#This Row],[benchmark_return]],1,0)</f>
        <v>0</v>
      </c>
      <c r="V2265" s="17">
        <f>COUNTIFS(performance_data[portfolio_id],performance_data[[#This Row],[portfolio_id]])</f>
        <v>19</v>
      </c>
      <c r="W2265" s="17">
        <f>COUNTIFS(performance_data[portfolio_id],performance_data[[#This Row],[portfolio_id]],
          performance_data[return_flag],1)</f>
        <v>10</v>
      </c>
      <c r="X2265" s="15">
        <f>performance_data[[#This Row],[underperform_flag_count]]/performance_data[[#This Row],[totalportfoliocount]]</f>
        <v>0.52631578947368418</v>
      </c>
    </row>
    <row r="2266" spans="1:24" x14ac:dyDescent="0.3">
      <c r="A2266">
        <v>5044</v>
      </c>
      <c r="B2266" s="1">
        <v>44875</v>
      </c>
      <c r="C2266">
        <v>283978.71999999997</v>
      </c>
      <c r="D2266">
        <v>0.98</v>
      </c>
      <c r="E2266">
        <v>1.0900000000000001</v>
      </c>
      <c r="F2266">
        <v>19371.43</v>
      </c>
      <c r="G2266">
        <v>5992.34</v>
      </c>
      <c r="H2266" t="s">
        <v>2220</v>
      </c>
      <c r="I2266" t="s">
        <v>2217</v>
      </c>
      <c r="J2266">
        <v>11</v>
      </c>
      <c r="K2266" t="s">
        <v>2219</v>
      </c>
      <c r="L2266" t="str">
        <f>IF(performance_data[[#This Row],[return_percentage]]&gt;=performance_data[[#This Row],[benchmark_return]],"Higher","Lower")</f>
        <v>Lower</v>
      </c>
      <c r="M2266" s="14">
        <f xml:space="preserve"> _xlfn.MAXIFS(performance_data[date],performance_data[portfolio_id],performance_data[[#This Row],[portfolio_id]])</f>
        <v>45445</v>
      </c>
      <c r="N2266" s="14">
        <f xml:space="preserve"> _xlfn.MINIFS(performance_data[date],performance_data[portfolio_id],performance_data[[#This Row],[portfolio_id]])</f>
        <v>44844</v>
      </c>
      <c r="O2266" s="15">
        <f>_xlfn.MAXIFS(performance_data[portfolio_value],performance_data[portfolio_id],performance_data[[#This Row],[portfolio_id]],performance_data[date],performance_data[[#This Row],[latest_date]])</f>
        <v>249063.22</v>
      </c>
      <c r="P2266" s="15">
        <f>_xlfn.MAXIFS(performance_data[portfolio_value],performance_data[portfolio_id],performance_data[[#This Row],[portfolio_id]],performance_data[date],performance_data[[#This Row],[starting_date]])</f>
        <v>222405.02</v>
      </c>
      <c r="Q2266" s="15">
        <f>performance_data[[#This Row],[latest_value]]-performance_data[[#This Row],[starting_value]]</f>
        <v>26658.200000000012</v>
      </c>
      <c r="R2266" s="15">
        <f>performance_data[[#This Row],[net_inflows]]-performance_data[[#This Row],[net_outflows]]</f>
        <v>13379.09</v>
      </c>
      <c r="S2266" s="15" t="str">
        <f>IF(performance_data[[#This Row],[net_inflows]]&gt;AVERAGE(performance_data[net_inflows]),"High","Low")</f>
        <v>High</v>
      </c>
      <c r="T2266" s="15">
        <f>AVERAGEIF(performance_data[inflow_flag],performance_data[[#This Row],[inflow_flag]],performance_data[return_percentage])</f>
        <v>4.8467905675459724</v>
      </c>
      <c r="U2266" s="17">
        <f>IF(performance_data[[#This Row],[return_percentage]]&lt;performance_data[[#This Row],[benchmark_return]],1,0)</f>
        <v>1</v>
      </c>
      <c r="V2266" s="17">
        <f>COUNTIFS(performance_data[portfolio_id],performance_data[[#This Row],[portfolio_id]])</f>
        <v>19</v>
      </c>
      <c r="W2266" s="17">
        <f>COUNTIFS(performance_data[portfolio_id],performance_data[[#This Row],[portfolio_id]],
          performance_data[return_flag],1)</f>
        <v>10</v>
      </c>
      <c r="X2266" s="15">
        <f>performance_data[[#This Row],[underperform_flag_count]]/performance_data[[#This Row],[totalportfoliocount]]</f>
        <v>0.52631578947368418</v>
      </c>
    </row>
    <row r="2267" spans="1:24" x14ac:dyDescent="0.3">
      <c r="A2267">
        <v>5044</v>
      </c>
      <c r="B2267" s="1">
        <v>45377</v>
      </c>
      <c r="C2267">
        <v>111120.34</v>
      </c>
      <c r="D2267">
        <v>11.51</v>
      </c>
      <c r="E2267">
        <v>11.65</v>
      </c>
      <c r="F2267">
        <v>13351.12</v>
      </c>
      <c r="G2267">
        <v>3317.43</v>
      </c>
      <c r="H2267" t="s">
        <v>2205</v>
      </c>
      <c r="I2267" t="s">
        <v>2206</v>
      </c>
      <c r="J2267">
        <v>3</v>
      </c>
      <c r="K2267" t="s">
        <v>2222</v>
      </c>
      <c r="L2267" t="str">
        <f>IF(performance_data[[#This Row],[return_percentage]]&gt;=performance_data[[#This Row],[benchmark_return]],"Higher","Lower")</f>
        <v>Lower</v>
      </c>
      <c r="M2267" s="14">
        <f xml:space="preserve"> _xlfn.MAXIFS(performance_data[date],performance_data[portfolio_id],performance_data[[#This Row],[portfolio_id]])</f>
        <v>45445</v>
      </c>
      <c r="N2267" s="14">
        <f xml:space="preserve"> _xlfn.MINIFS(performance_data[date],performance_data[portfolio_id],performance_data[[#This Row],[portfolio_id]])</f>
        <v>44844</v>
      </c>
      <c r="O2267" s="15">
        <f>_xlfn.MAXIFS(performance_data[portfolio_value],performance_data[portfolio_id],performance_data[[#This Row],[portfolio_id]],performance_data[date],performance_data[[#This Row],[latest_date]])</f>
        <v>249063.22</v>
      </c>
      <c r="P2267" s="15">
        <f>_xlfn.MAXIFS(performance_data[portfolio_value],performance_data[portfolio_id],performance_data[[#This Row],[portfolio_id]],performance_data[date],performance_data[[#This Row],[starting_date]])</f>
        <v>222405.02</v>
      </c>
      <c r="Q2267" s="15">
        <f>performance_data[[#This Row],[latest_value]]-performance_data[[#This Row],[starting_value]]</f>
        <v>26658.200000000012</v>
      </c>
      <c r="R2267" s="15">
        <f>performance_data[[#This Row],[net_inflows]]-performance_data[[#This Row],[net_outflows]]</f>
        <v>10033.69</v>
      </c>
      <c r="S2267" s="15" t="str">
        <f>IF(performance_data[[#This Row],[net_inflows]]&gt;AVERAGE(performance_data[net_inflows]),"High","Low")</f>
        <v>High</v>
      </c>
      <c r="T2267" s="15">
        <f>AVERAGEIF(performance_data[inflow_flag],performance_data[[#This Row],[inflow_flag]],performance_data[return_percentage])</f>
        <v>4.8467905675459724</v>
      </c>
      <c r="U2267" s="17">
        <f>IF(performance_data[[#This Row],[return_percentage]]&lt;performance_data[[#This Row],[benchmark_return]],1,0)</f>
        <v>1</v>
      </c>
      <c r="V2267" s="17">
        <f>COUNTIFS(performance_data[portfolio_id],performance_data[[#This Row],[portfolio_id]])</f>
        <v>19</v>
      </c>
      <c r="W2267" s="17">
        <f>COUNTIFS(performance_data[portfolio_id],performance_data[[#This Row],[portfolio_id]],
          performance_data[return_flag],1)</f>
        <v>10</v>
      </c>
      <c r="X2267" s="15">
        <f>performance_data[[#This Row],[underperform_flag_count]]/performance_data[[#This Row],[totalportfoliocount]]</f>
        <v>0.52631578947368418</v>
      </c>
    </row>
    <row r="2268" spans="1:24" x14ac:dyDescent="0.3">
      <c r="A2268">
        <v>5044</v>
      </c>
      <c r="B2268" s="1">
        <v>44857</v>
      </c>
      <c r="C2268">
        <v>458919.11</v>
      </c>
      <c r="D2268">
        <v>17.63</v>
      </c>
      <c r="E2268">
        <v>18.489999999999998</v>
      </c>
      <c r="F2268">
        <v>15964.57</v>
      </c>
      <c r="G2268">
        <v>10482.34</v>
      </c>
      <c r="H2268" t="s">
        <v>2220</v>
      </c>
      <c r="I2268" t="s">
        <v>2217</v>
      </c>
      <c r="J2268">
        <v>10</v>
      </c>
      <c r="K2268" t="s">
        <v>2224</v>
      </c>
      <c r="L2268" t="str">
        <f>IF(performance_data[[#This Row],[return_percentage]]&gt;=performance_data[[#This Row],[benchmark_return]],"Higher","Lower")</f>
        <v>Lower</v>
      </c>
      <c r="M2268" s="14">
        <f xml:space="preserve"> _xlfn.MAXIFS(performance_data[date],performance_data[portfolio_id],performance_data[[#This Row],[portfolio_id]])</f>
        <v>45445</v>
      </c>
      <c r="N2268" s="14">
        <f xml:space="preserve"> _xlfn.MINIFS(performance_data[date],performance_data[portfolio_id],performance_data[[#This Row],[portfolio_id]])</f>
        <v>44844</v>
      </c>
      <c r="O2268" s="15">
        <f>_xlfn.MAXIFS(performance_data[portfolio_value],performance_data[portfolio_id],performance_data[[#This Row],[portfolio_id]],performance_data[date],performance_data[[#This Row],[latest_date]])</f>
        <v>249063.22</v>
      </c>
      <c r="P2268" s="15">
        <f>_xlfn.MAXIFS(performance_data[portfolio_value],performance_data[portfolio_id],performance_data[[#This Row],[portfolio_id]],performance_data[date],performance_data[[#This Row],[starting_date]])</f>
        <v>222405.02</v>
      </c>
      <c r="Q2268" s="15">
        <f>performance_data[[#This Row],[latest_value]]-performance_data[[#This Row],[starting_value]]</f>
        <v>26658.200000000012</v>
      </c>
      <c r="R2268" s="15">
        <f>performance_data[[#This Row],[net_inflows]]-performance_data[[#This Row],[net_outflows]]</f>
        <v>5482.23</v>
      </c>
      <c r="S2268" s="15" t="str">
        <f>IF(performance_data[[#This Row],[net_inflows]]&gt;AVERAGE(performance_data[net_inflows]),"High","Low")</f>
        <v>High</v>
      </c>
      <c r="T2268" s="15">
        <f>AVERAGEIF(performance_data[inflow_flag],performance_data[[#This Row],[inflow_flag]],performance_data[return_percentage])</f>
        <v>4.8467905675459724</v>
      </c>
      <c r="U2268" s="17">
        <f>IF(performance_data[[#This Row],[return_percentage]]&lt;performance_data[[#This Row],[benchmark_return]],1,0)</f>
        <v>1</v>
      </c>
      <c r="V2268" s="17">
        <f>COUNTIFS(performance_data[portfolio_id],performance_data[[#This Row],[portfolio_id]])</f>
        <v>19</v>
      </c>
      <c r="W2268" s="17">
        <f>COUNTIFS(performance_data[portfolio_id],performance_data[[#This Row],[portfolio_id]],
          performance_data[return_flag],1)</f>
        <v>10</v>
      </c>
      <c r="X2268" s="15">
        <f>performance_data[[#This Row],[underperform_flag_count]]/performance_data[[#This Row],[totalportfoliocount]]</f>
        <v>0.52631578947368418</v>
      </c>
    </row>
    <row r="2269" spans="1:24" x14ac:dyDescent="0.3">
      <c r="A2269">
        <v>5044</v>
      </c>
      <c r="B2269" s="1">
        <v>45014</v>
      </c>
      <c r="C2269">
        <v>124531.52</v>
      </c>
      <c r="D2269">
        <v>-1.68</v>
      </c>
      <c r="E2269">
        <v>-1.6</v>
      </c>
      <c r="F2269">
        <v>214.6</v>
      </c>
      <c r="G2269">
        <v>478.21</v>
      </c>
      <c r="H2269" t="s">
        <v>2213</v>
      </c>
      <c r="I2269" t="s">
        <v>2206</v>
      </c>
      <c r="J2269">
        <v>3</v>
      </c>
      <c r="K2269" t="s">
        <v>2222</v>
      </c>
      <c r="L2269" t="str">
        <f>IF(performance_data[[#This Row],[return_percentage]]&gt;=performance_data[[#This Row],[benchmark_return]],"Higher","Lower")</f>
        <v>Lower</v>
      </c>
      <c r="M2269" s="14">
        <f xml:space="preserve"> _xlfn.MAXIFS(performance_data[date],performance_data[portfolio_id],performance_data[[#This Row],[portfolio_id]])</f>
        <v>45445</v>
      </c>
      <c r="N2269" s="14">
        <f xml:space="preserve"> _xlfn.MINIFS(performance_data[date],performance_data[portfolio_id],performance_data[[#This Row],[portfolio_id]])</f>
        <v>44844</v>
      </c>
      <c r="O2269" s="15">
        <f>_xlfn.MAXIFS(performance_data[portfolio_value],performance_data[portfolio_id],performance_data[[#This Row],[portfolio_id]],performance_data[date],performance_data[[#This Row],[latest_date]])</f>
        <v>249063.22</v>
      </c>
      <c r="P2269" s="15">
        <f>_xlfn.MAXIFS(performance_data[portfolio_value],performance_data[portfolio_id],performance_data[[#This Row],[portfolio_id]],performance_data[date],performance_data[[#This Row],[starting_date]])</f>
        <v>222405.02</v>
      </c>
      <c r="Q2269" s="15">
        <f>performance_data[[#This Row],[latest_value]]-performance_data[[#This Row],[starting_value]]</f>
        <v>26658.200000000012</v>
      </c>
      <c r="R2269" s="15">
        <f>performance_data[[#This Row],[net_inflows]]-performance_data[[#This Row],[net_outflows]]</f>
        <v>-263.61</v>
      </c>
      <c r="S2269" s="15" t="str">
        <f>IF(performance_data[[#This Row],[net_inflows]]&gt;AVERAGE(performance_data[net_inflows]),"High","Low")</f>
        <v>Low</v>
      </c>
      <c r="T2269" s="15">
        <f>AVERAGEIF(performance_data[inflow_flag],performance_data[[#This Row],[inflow_flag]],performance_data[return_percentage])</f>
        <v>5.0457846277021572</v>
      </c>
      <c r="U2269" s="17">
        <f>IF(performance_data[[#This Row],[return_percentage]]&lt;performance_data[[#This Row],[benchmark_return]],1,0)</f>
        <v>1</v>
      </c>
      <c r="V2269" s="17">
        <f>COUNTIFS(performance_data[portfolio_id],performance_data[[#This Row],[portfolio_id]])</f>
        <v>19</v>
      </c>
      <c r="W2269" s="17">
        <f>COUNTIFS(performance_data[portfolio_id],performance_data[[#This Row],[portfolio_id]],
          performance_data[return_flag],1)</f>
        <v>10</v>
      </c>
      <c r="X2269" s="15">
        <f>performance_data[[#This Row],[underperform_flag_count]]/performance_data[[#This Row],[totalportfoliocount]]</f>
        <v>0.52631578947368418</v>
      </c>
    </row>
    <row r="2270" spans="1:24" x14ac:dyDescent="0.3">
      <c r="A2270">
        <v>5044</v>
      </c>
      <c r="B2270" s="1">
        <v>45445</v>
      </c>
      <c r="C2270">
        <v>249063.22</v>
      </c>
      <c r="D2270">
        <v>-4.28</v>
      </c>
      <c r="E2270">
        <v>-4.57</v>
      </c>
      <c r="F2270">
        <v>3548.24</v>
      </c>
      <c r="G2270">
        <v>13091.94</v>
      </c>
      <c r="H2270" t="s">
        <v>2205</v>
      </c>
      <c r="I2270" t="s">
        <v>2211</v>
      </c>
      <c r="J2270">
        <v>6</v>
      </c>
      <c r="K2270" t="s">
        <v>2212</v>
      </c>
      <c r="L2270" t="str">
        <f>IF(performance_data[[#This Row],[return_percentage]]&gt;=performance_data[[#This Row],[benchmark_return]],"Higher","Lower")</f>
        <v>Higher</v>
      </c>
      <c r="M2270" s="14">
        <f xml:space="preserve"> _xlfn.MAXIFS(performance_data[date],performance_data[portfolio_id],performance_data[[#This Row],[portfolio_id]])</f>
        <v>45445</v>
      </c>
      <c r="N2270" s="14">
        <f xml:space="preserve"> _xlfn.MINIFS(performance_data[date],performance_data[portfolio_id],performance_data[[#This Row],[portfolio_id]])</f>
        <v>44844</v>
      </c>
      <c r="O2270" s="15">
        <f>_xlfn.MAXIFS(performance_data[portfolio_value],performance_data[portfolio_id],performance_data[[#This Row],[portfolio_id]],performance_data[date],performance_data[[#This Row],[latest_date]])</f>
        <v>249063.22</v>
      </c>
      <c r="P2270" s="15">
        <f>_xlfn.MAXIFS(performance_data[portfolio_value],performance_data[portfolio_id],performance_data[[#This Row],[portfolio_id]],performance_data[date],performance_data[[#This Row],[starting_date]])</f>
        <v>222405.02</v>
      </c>
      <c r="Q2270" s="15">
        <f>performance_data[[#This Row],[latest_value]]-performance_data[[#This Row],[starting_value]]</f>
        <v>26658.200000000012</v>
      </c>
      <c r="R2270" s="15">
        <f>performance_data[[#This Row],[net_inflows]]-performance_data[[#This Row],[net_outflows]]</f>
        <v>-9543.7000000000007</v>
      </c>
      <c r="S2270" s="15" t="str">
        <f>IF(performance_data[[#This Row],[net_inflows]]&gt;AVERAGE(performance_data[net_inflows]),"High","Low")</f>
        <v>Low</v>
      </c>
      <c r="T2270" s="15">
        <f>AVERAGEIF(performance_data[inflow_flag],performance_data[[#This Row],[inflow_flag]],performance_data[return_percentage])</f>
        <v>5.0457846277021572</v>
      </c>
      <c r="U2270" s="17">
        <f>IF(performance_data[[#This Row],[return_percentage]]&lt;performance_data[[#This Row],[benchmark_return]],1,0)</f>
        <v>0</v>
      </c>
      <c r="V2270" s="17">
        <f>COUNTIFS(performance_data[portfolio_id],performance_data[[#This Row],[portfolio_id]])</f>
        <v>19</v>
      </c>
      <c r="W2270" s="17">
        <f>COUNTIFS(performance_data[portfolio_id],performance_data[[#This Row],[portfolio_id]],
          performance_data[return_flag],1)</f>
        <v>10</v>
      </c>
      <c r="X2270" s="15">
        <f>performance_data[[#This Row],[underperform_flag_count]]/performance_data[[#This Row],[totalportfoliocount]]</f>
        <v>0.52631578947368418</v>
      </c>
    </row>
    <row r="2271" spans="1:24" x14ac:dyDescent="0.3">
      <c r="A2271">
        <v>5044</v>
      </c>
      <c r="B2271" s="1">
        <v>44850</v>
      </c>
      <c r="C2271">
        <v>117287.13</v>
      </c>
      <c r="D2271">
        <v>6.91</v>
      </c>
      <c r="E2271">
        <v>6.88</v>
      </c>
      <c r="F2271">
        <v>8785.11</v>
      </c>
      <c r="G2271">
        <v>19282.34</v>
      </c>
      <c r="H2271" t="s">
        <v>2220</v>
      </c>
      <c r="I2271" t="s">
        <v>2217</v>
      </c>
      <c r="J2271">
        <v>10</v>
      </c>
      <c r="K2271" t="s">
        <v>2224</v>
      </c>
      <c r="L2271" t="str">
        <f>IF(performance_data[[#This Row],[return_percentage]]&gt;=performance_data[[#This Row],[benchmark_return]],"Higher","Lower")</f>
        <v>Higher</v>
      </c>
      <c r="M2271" s="14">
        <f xml:space="preserve"> _xlfn.MAXIFS(performance_data[date],performance_data[portfolio_id],performance_data[[#This Row],[portfolio_id]])</f>
        <v>45445</v>
      </c>
      <c r="N2271" s="14">
        <f xml:space="preserve"> _xlfn.MINIFS(performance_data[date],performance_data[portfolio_id],performance_data[[#This Row],[portfolio_id]])</f>
        <v>44844</v>
      </c>
      <c r="O2271" s="15">
        <f>_xlfn.MAXIFS(performance_data[portfolio_value],performance_data[portfolio_id],performance_data[[#This Row],[portfolio_id]],performance_data[date],performance_data[[#This Row],[latest_date]])</f>
        <v>249063.22</v>
      </c>
      <c r="P2271" s="15">
        <f>_xlfn.MAXIFS(performance_data[portfolio_value],performance_data[portfolio_id],performance_data[[#This Row],[portfolio_id]],performance_data[date],performance_data[[#This Row],[starting_date]])</f>
        <v>222405.02</v>
      </c>
      <c r="Q2271" s="15">
        <f>performance_data[[#This Row],[latest_value]]-performance_data[[#This Row],[starting_value]]</f>
        <v>26658.200000000012</v>
      </c>
      <c r="R2271" s="15">
        <f>performance_data[[#This Row],[net_inflows]]-performance_data[[#This Row],[net_outflows]]</f>
        <v>-10497.23</v>
      </c>
      <c r="S2271" s="15" t="str">
        <f>IF(performance_data[[#This Row],[net_inflows]]&gt;AVERAGE(performance_data[net_inflows]),"High","Low")</f>
        <v>Low</v>
      </c>
      <c r="T2271" s="15">
        <f>AVERAGEIF(performance_data[inflow_flag],performance_data[[#This Row],[inflow_flag]],performance_data[return_percentage])</f>
        <v>5.0457846277021572</v>
      </c>
      <c r="U2271" s="17">
        <f>IF(performance_data[[#This Row],[return_percentage]]&lt;performance_data[[#This Row],[benchmark_return]],1,0)</f>
        <v>0</v>
      </c>
      <c r="V2271" s="17">
        <f>COUNTIFS(performance_data[portfolio_id],performance_data[[#This Row],[portfolio_id]])</f>
        <v>19</v>
      </c>
      <c r="W2271" s="17">
        <f>COUNTIFS(performance_data[portfolio_id],performance_data[[#This Row],[portfolio_id]],
          performance_data[return_flag],1)</f>
        <v>10</v>
      </c>
      <c r="X2271" s="15">
        <f>performance_data[[#This Row],[underperform_flag_count]]/performance_data[[#This Row],[totalportfoliocount]]</f>
        <v>0.52631578947368418</v>
      </c>
    </row>
    <row r="2272" spans="1:24" x14ac:dyDescent="0.3">
      <c r="A2272">
        <v>5044</v>
      </c>
      <c r="B2272" s="1">
        <v>44844</v>
      </c>
      <c r="C2272">
        <v>222405.02</v>
      </c>
      <c r="D2272">
        <v>10.72</v>
      </c>
      <c r="E2272">
        <v>10.02</v>
      </c>
      <c r="F2272">
        <v>3473.26</v>
      </c>
      <c r="G2272">
        <v>1933.87</v>
      </c>
      <c r="H2272" t="s">
        <v>2220</v>
      </c>
      <c r="I2272" t="s">
        <v>2217</v>
      </c>
      <c r="J2272">
        <v>10</v>
      </c>
      <c r="K2272" t="s">
        <v>2224</v>
      </c>
      <c r="L2272" t="str">
        <f>IF(performance_data[[#This Row],[return_percentage]]&gt;=performance_data[[#This Row],[benchmark_return]],"Higher","Lower")</f>
        <v>Higher</v>
      </c>
      <c r="M2272" s="14">
        <f xml:space="preserve"> _xlfn.MAXIFS(performance_data[date],performance_data[portfolio_id],performance_data[[#This Row],[portfolio_id]])</f>
        <v>45445</v>
      </c>
      <c r="N2272" s="14">
        <f xml:space="preserve"> _xlfn.MINIFS(performance_data[date],performance_data[portfolio_id],performance_data[[#This Row],[portfolio_id]])</f>
        <v>44844</v>
      </c>
      <c r="O2272" s="15">
        <f>_xlfn.MAXIFS(performance_data[portfolio_value],performance_data[portfolio_id],performance_data[[#This Row],[portfolio_id]],performance_data[date],performance_data[[#This Row],[latest_date]])</f>
        <v>249063.22</v>
      </c>
      <c r="P2272" s="15">
        <f>_xlfn.MAXIFS(performance_data[portfolio_value],performance_data[portfolio_id],performance_data[[#This Row],[portfolio_id]],performance_data[date],performance_data[[#This Row],[starting_date]])</f>
        <v>222405.02</v>
      </c>
      <c r="Q2272" s="15">
        <f>performance_data[[#This Row],[latest_value]]-performance_data[[#This Row],[starting_value]]</f>
        <v>26658.200000000012</v>
      </c>
      <c r="R2272" s="15">
        <f>performance_data[[#This Row],[net_inflows]]-performance_data[[#This Row],[net_outflows]]</f>
        <v>1539.3900000000003</v>
      </c>
      <c r="S2272" s="15" t="str">
        <f>IF(performance_data[[#This Row],[net_inflows]]&gt;AVERAGE(performance_data[net_inflows]),"High","Low")</f>
        <v>Low</v>
      </c>
      <c r="T2272" s="15">
        <f>AVERAGEIF(performance_data[inflow_flag],performance_data[[#This Row],[inflow_flag]],performance_data[return_percentage])</f>
        <v>5.0457846277021572</v>
      </c>
      <c r="U2272" s="17">
        <f>IF(performance_data[[#This Row],[return_percentage]]&lt;performance_data[[#This Row],[benchmark_return]],1,0)</f>
        <v>0</v>
      </c>
      <c r="V2272" s="17">
        <f>COUNTIFS(performance_data[portfolio_id],performance_data[[#This Row],[portfolio_id]])</f>
        <v>19</v>
      </c>
      <c r="W2272" s="17">
        <f>COUNTIFS(performance_data[portfolio_id],performance_data[[#This Row],[portfolio_id]],
          performance_data[return_flag],1)</f>
        <v>10</v>
      </c>
      <c r="X2272" s="15">
        <f>performance_data[[#This Row],[underperform_flag_count]]/performance_data[[#This Row],[totalportfoliocount]]</f>
        <v>0.52631578947368418</v>
      </c>
    </row>
    <row r="2273" spans="1:24" x14ac:dyDescent="0.3">
      <c r="A2273">
        <v>5044</v>
      </c>
      <c r="B2273" s="1">
        <v>45104</v>
      </c>
      <c r="C2273">
        <v>181916.06</v>
      </c>
      <c r="D2273">
        <v>-9.2899999999999991</v>
      </c>
      <c r="E2273">
        <v>-9.41</v>
      </c>
      <c r="F2273">
        <v>12404.09</v>
      </c>
      <c r="G2273">
        <v>6944.21</v>
      </c>
      <c r="H2273" t="s">
        <v>2213</v>
      </c>
      <c r="I2273" t="s">
        <v>2211</v>
      </c>
      <c r="J2273">
        <v>6</v>
      </c>
      <c r="K2273" t="s">
        <v>2212</v>
      </c>
      <c r="L2273" t="str">
        <f>IF(performance_data[[#This Row],[return_percentage]]&gt;=performance_data[[#This Row],[benchmark_return]],"Higher","Lower")</f>
        <v>Higher</v>
      </c>
      <c r="M2273" s="14">
        <f xml:space="preserve"> _xlfn.MAXIFS(performance_data[date],performance_data[portfolio_id],performance_data[[#This Row],[portfolio_id]])</f>
        <v>45445</v>
      </c>
      <c r="N2273" s="14">
        <f xml:space="preserve"> _xlfn.MINIFS(performance_data[date],performance_data[portfolio_id],performance_data[[#This Row],[portfolio_id]])</f>
        <v>44844</v>
      </c>
      <c r="O2273" s="15">
        <f>_xlfn.MAXIFS(performance_data[portfolio_value],performance_data[portfolio_id],performance_data[[#This Row],[portfolio_id]],performance_data[date],performance_data[[#This Row],[latest_date]])</f>
        <v>249063.22</v>
      </c>
      <c r="P2273" s="15">
        <f>_xlfn.MAXIFS(performance_data[portfolio_value],performance_data[portfolio_id],performance_data[[#This Row],[portfolio_id]],performance_data[date],performance_data[[#This Row],[starting_date]])</f>
        <v>222405.02</v>
      </c>
      <c r="Q2273" s="15">
        <f>performance_data[[#This Row],[latest_value]]-performance_data[[#This Row],[starting_value]]</f>
        <v>26658.200000000012</v>
      </c>
      <c r="R2273" s="15">
        <f>performance_data[[#This Row],[net_inflows]]-performance_data[[#This Row],[net_outflows]]</f>
        <v>5459.88</v>
      </c>
      <c r="S2273" s="15" t="str">
        <f>IF(performance_data[[#This Row],[net_inflows]]&gt;AVERAGE(performance_data[net_inflows]),"High","Low")</f>
        <v>High</v>
      </c>
      <c r="T2273" s="15">
        <f>AVERAGEIF(performance_data[inflow_flag],performance_data[[#This Row],[inflow_flag]],performance_data[return_percentage])</f>
        <v>4.8467905675459724</v>
      </c>
      <c r="U2273" s="17">
        <f>IF(performance_data[[#This Row],[return_percentage]]&lt;performance_data[[#This Row],[benchmark_return]],1,0)</f>
        <v>0</v>
      </c>
      <c r="V2273" s="17">
        <f>COUNTIFS(performance_data[portfolio_id],performance_data[[#This Row],[portfolio_id]])</f>
        <v>19</v>
      </c>
      <c r="W2273" s="17">
        <f>COUNTIFS(performance_data[portfolio_id],performance_data[[#This Row],[portfolio_id]],
          performance_data[return_flag],1)</f>
        <v>10</v>
      </c>
      <c r="X2273" s="15">
        <f>performance_data[[#This Row],[underperform_flag_count]]/performance_data[[#This Row],[totalportfoliocount]]</f>
        <v>0.52631578947368418</v>
      </c>
    </row>
    <row r="2274" spans="1:24" x14ac:dyDescent="0.3">
      <c r="A2274">
        <v>5044</v>
      </c>
      <c r="B2274" s="1">
        <v>45056</v>
      </c>
      <c r="C2274">
        <v>151641.22</v>
      </c>
      <c r="D2274">
        <v>-3.3</v>
      </c>
      <c r="E2274">
        <v>-3.17</v>
      </c>
      <c r="F2274">
        <v>16186.64</v>
      </c>
      <c r="G2274">
        <v>17074.28</v>
      </c>
      <c r="H2274" t="s">
        <v>2213</v>
      </c>
      <c r="I2274" t="s">
        <v>2211</v>
      </c>
      <c r="J2274">
        <v>5</v>
      </c>
      <c r="K2274" t="s">
        <v>2223</v>
      </c>
      <c r="L2274" t="str">
        <f>IF(performance_data[[#This Row],[return_percentage]]&gt;=performance_data[[#This Row],[benchmark_return]],"Higher","Lower")</f>
        <v>Lower</v>
      </c>
      <c r="M2274" s="14">
        <f xml:space="preserve"> _xlfn.MAXIFS(performance_data[date],performance_data[portfolio_id],performance_data[[#This Row],[portfolio_id]])</f>
        <v>45445</v>
      </c>
      <c r="N2274" s="14">
        <f xml:space="preserve"> _xlfn.MINIFS(performance_data[date],performance_data[portfolio_id],performance_data[[#This Row],[portfolio_id]])</f>
        <v>44844</v>
      </c>
      <c r="O2274" s="15">
        <f>_xlfn.MAXIFS(performance_data[portfolio_value],performance_data[portfolio_id],performance_data[[#This Row],[portfolio_id]],performance_data[date],performance_data[[#This Row],[latest_date]])</f>
        <v>249063.22</v>
      </c>
      <c r="P2274" s="15">
        <f>_xlfn.MAXIFS(performance_data[portfolio_value],performance_data[portfolio_id],performance_data[[#This Row],[portfolio_id]],performance_data[date],performance_data[[#This Row],[starting_date]])</f>
        <v>222405.02</v>
      </c>
      <c r="Q2274" s="15">
        <f>performance_data[[#This Row],[latest_value]]-performance_data[[#This Row],[starting_value]]</f>
        <v>26658.200000000012</v>
      </c>
      <c r="R2274" s="15">
        <f>performance_data[[#This Row],[net_inflows]]-performance_data[[#This Row],[net_outflows]]</f>
        <v>-887.63999999999942</v>
      </c>
      <c r="S2274" s="15" t="str">
        <f>IF(performance_data[[#This Row],[net_inflows]]&gt;AVERAGE(performance_data[net_inflows]),"High","Low")</f>
        <v>High</v>
      </c>
      <c r="T2274" s="15">
        <f>AVERAGEIF(performance_data[inflow_flag],performance_data[[#This Row],[inflow_flag]],performance_data[return_percentage])</f>
        <v>4.8467905675459724</v>
      </c>
      <c r="U2274" s="17">
        <f>IF(performance_data[[#This Row],[return_percentage]]&lt;performance_data[[#This Row],[benchmark_return]],1,0)</f>
        <v>1</v>
      </c>
      <c r="V2274" s="17">
        <f>COUNTIFS(performance_data[portfolio_id],performance_data[[#This Row],[portfolio_id]])</f>
        <v>19</v>
      </c>
      <c r="W2274" s="17">
        <f>COUNTIFS(performance_data[portfolio_id],performance_data[[#This Row],[portfolio_id]],
          performance_data[return_flag],1)</f>
        <v>10</v>
      </c>
      <c r="X2274" s="15">
        <f>performance_data[[#This Row],[underperform_flag_count]]/performance_data[[#This Row],[totalportfoliocount]]</f>
        <v>0.52631578947368418</v>
      </c>
    </row>
    <row r="2275" spans="1:24" x14ac:dyDescent="0.3">
      <c r="A2275">
        <v>5044</v>
      </c>
      <c r="B2275" s="1">
        <v>45226</v>
      </c>
      <c r="C2275">
        <v>451813.31</v>
      </c>
      <c r="D2275">
        <v>-2.02</v>
      </c>
      <c r="E2275">
        <v>-1.88</v>
      </c>
      <c r="F2275">
        <v>6211.83</v>
      </c>
      <c r="G2275">
        <v>19763.07</v>
      </c>
      <c r="H2275" t="s">
        <v>2213</v>
      </c>
      <c r="I2275" t="s">
        <v>2217</v>
      </c>
      <c r="J2275">
        <v>10</v>
      </c>
      <c r="K2275" t="s">
        <v>2224</v>
      </c>
      <c r="L2275" t="str">
        <f>IF(performance_data[[#This Row],[return_percentage]]&gt;=performance_data[[#This Row],[benchmark_return]],"Higher","Lower")</f>
        <v>Lower</v>
      </c>
      <c r="M2275" s="14">
        <f xml:space="preserve"> _xlfn.MAXIFS(performance_data[date],performance_data[portfolio_id],performance_data[[#This Row],[portfolio_id]])</f>
        <v>45445</v>
      </c>
      <c r="N2275" s="14">
        <f xml:space="preserve"> _xlfn.MINIFS(performance_data[date],performance_data[portfolio_id],performance_data[[#This Row],[portfolio_id]])</f>
        <v>44844</v>
      </c>
      <c r="O2275" s="15">
        <f>_xlfn.MAXIFS(performance_data[portfolio_value],performance_data[portfolio_id],performance_data[[#This Row],[portfolio_id]],performance_data[date],performance_data[[#This Row],[latest_date]])</f>
        <v>249063.22</v>
      </c>
      <c r="P2275" s="15">
        <f>_xlfn.MAXIFS(performance_data[portfolio_value],performance_data[portfolio_id],performance_data[[#This Row],[portfolio_id]],performance_data[date],performance_data[[#This Row],[starting_date]])</f>
        <v>222405.02</v>
      </c>
      <c r="Q2275" s="15">
        <f>performance_data[[#This Row],[latest_value]]-performance_data[[#This Row],[starting_value]]</f>
        <v>26658.200000000012</v>
      </c>
      <c r="R2275" s="15">
        <f>performance_data[[#This Row],[net_inflows]]-performance_data[[#This Row],[net_outflows]]</f>
        <v>-13551.24</v>
      </c>
      <c r="S2275" s="15" t="str">
        <f>IF(performance_data[[#This Row],[net_inflows]]&gt;AVERAGE(performance_data[net_inflows]),"High","Low")</f>
        <v>Low</v>
      </c>
      <c r="T2275" s="15">
        <f>AVERAGEIF(performance_data[inflow_flag],performance_data[[#This Row],[inflow_flag]],performance_data[return_percentage])</f>
        <v>5.0457846277021572</v>
      </c>
      <c r="U2275" s="17">
        <f>IF(performance_data[[#This Row],[return_percentage]]&lt;performance_data[[#This Row],[benchmark_return]],1,0)</f>
        <v>1</v>
      </c>
      <c r="V2275" s="17">
        <f>COUNTIFS(performance_data[portfolio_id],performance_data[[#This Row],[portfolio_id]])</f>
        <v>19</v>
      </c>
      <c r="W2275" s="17">
        <f>COUNTIFS(performance_data[portfolio_id],performance_data[[#This Row],[portfolio_id]],
          performance_data[return_flag],1)</f>
        <v>10</v>
      </c>
      <c r="X2275" s="15">
        <f>performance_data[[#This Row],[underperform_flag_count]]/performance_data[[#This Row],[totalportfoliocount]]</f>
        <v>0.52631578947368418</v>
      </c>
    </row>
    <row r="2276" spans="1:24" x14ac:dyDescent="0.3">
      <c r="A2276">
        <v>5044</v>
      </c>
      <c r="B2276" s="1">
        <v>45336</v>
      </c>
      <c r="C2276">
        <v>14227.45</v>
      </c>
      <c r="D2276">
        <v>-4.99</v>
      </c>
      <c r="E2276">
        <v>-4.07</v>
      </c>
      <c r="F2276">
        <v>14311.18</v>
      </c>
      <c r="G2276">
        <v>5604.36</v>
      </c>
      <c r="H2276" t="s">
        <v>2205</v>
      </c>
      <c r="I2276" t="s">
        <v>2206</v>
      </c>
      <c r="J2276">
        <v>2</v>
      </c>
      <c r="K2276" t="s">
        <v>2226</v>
      </c>
      <c r="L2276" t="str">
        <f>IF(performance_data[[#This Row],[return_percentage]]&gt;=performance_data[[#This Row],[benchmark_return]],"Higher","Lower")</f>
        <v>Lower</v>
      </c>
      <c r="M2276" s="14">
        <f xml:space="preserve"> _xlfn.MAXIFS(performance_data[date],performance_data[portfolio_id],performance_data[[#This Row],[portfolio_id]])</f>
        <v>45445</v>
      </c>
      <c r="N2276" s="14">
        <f xml:space="preserve"> _xlfn.MINIFS(performance_data[date],performance_data[portfolio_id],performance_data[[#This Row],[portfolio_id]])</f>
        <v>44844</v>
      </c>
      <c r="O2276" s="15">
        <f>_xlfn.MAXIFS(performance_data[portfolio_value],performance_data[portfolio_id],performance_data[[#This Row],[portfolio_id]],performance_data[date],performance_data[[#This Row],[latest_date]])</f>
        <v>249063.22</v>
      </c>
      <c r="P2276" s="15">
        <f>_xlfn.MAXIFS(performance_data[portfolio_value],performance_data[portfolio_id],performance_data[[#This Row],[portfolio_id]],performance_data[date],performance_data[[#This Row],[starting_date]])</f>
        <v>222405.02</v>
      </c>
      <c r="Q2276" s="15">
        <f>performance_data[[#This Row],[latest_value]]-performance_data[[#This Row],[starting_value]]</f>
        <v>26658.200000000012</v>
      </c>
      <c r="R2276" s="15">
        <f>performance_data[[#This Row],[net_inflows]]-performance_data[[#This Row],[net_outflows]]</f>
        <v>8706.82</v>
      </c>
      <c r="S2276" s="15" t="str">
        <f>IF(performance_data[[#This Row],[net_inflows]]&gt;AVERAGE(performance_data[net_inflows]),"High","Low")</f>
        <v>High</v>
      </c>
      <c r="T2276" s="15">
        <f>AVERAGEIF(performance_data[inflow_flag],performance_data[[#This Row],[inflow_flag]],performance_data[return_percentage])</f>
        <v>4.8467905675459724</v>
      </c>
      <c r="U2276" s="17">
        <f>IF(performance_data[[#This Row],[return_percentage]]&lt;performance_data[[#This Row],[benchmark_return]],1,0)</f>
        <v>1</v>
      </c>
      <c r="V2276" s="17">
        <f>COUNTIFS(performance_data[portfolio_id],performance_data[[#This Row],[portfolio_id]])</f>
        <v>19</v>
      </c>
      <c r="W2276" s="17">
        <f>COUNTIFS(performance_data[portfolio_id],performance_data[[#This Row],[portfolio_id]],
          performance_data[return_flag],1)</f>
        <v>10</v>
      </c>
      <c r="X2276" s="15">
        <f>performance_data[[#This Row],[underperform_flag_count]]/performance_data[[#This Row],[totalportfoliocount]]</f>
        <v>0.52631578947368418</v>
      </c>
    </row>
    <row r="2277" spans="1:24" x14ac:dyDescent="0.3">
      <c r="A2277">
        <v>5044</v>
      </c>
      <c r="B2277" s="1">
        <v>45076</v>
      </c>
      <c r="C2277">
        <v>433929.24</v>
      </c>
      <c r="D2277">
        <v>17.28</v>
      </c>
      <c r="E2277">
        <v>19.21</v>
      </c>
      <c r="F2277">
        <v>4391.78</v>
      </c>
      <c r="G2277">
        <v>6586.32</v>
      </c>
      <c r="H2277" t="s">
        <v>2213</v>
      </c>
      <c r="I2277" t="s">
        <v>2211</v>
      </c>
      <c r="J2277">
        <v>5</v>
      </c>
      <c r="K2277" t="s">
        <v>2223</v>
      </c>
      <c r="L2277" t="str">
        <f>IF(performance_data[[#This Row],[return_percentage]]&gt;=performance_data[[#This Row],[benchmark_return]],"Higher","Lower")</f>
        <v>Lower</v>
      </c>
      <c r="M2277" s="14">
        <f xml:space="preserve"> _xlfn.MAXIFS(performance_data[date],performance_data[portfolio_id],performance_data[[#This Row],[portfolio_id]])</f>
        <v>45445</v>
      </c>
      <c r="N2277" s="14">
        <f xml:space="preserve"> _xlfn.MINIFS(performance_data[date],performance_data[portfolio_id],performance_data[[#This Row],[portfolio_id]])</f>
        <v>44844</v>
      </c>
      <c r="O2277" s="15">
        <f>_xlfn.MAXIFS(performance_data[portfolio_value],performance_data[portfolio_id],performance_data[[#This Row],[portfolio_id]],performance_data[date],performance_data[[#This Row],[latest_date]])</f>
        <v>249063.22</v>
      </c>
      <c r="P2277" s="15">
        <f>_xlfn.MAXIFS(performance_data[portfolio_value],performance_data[portfolio_id],performance_data[[#This Row],[portfolio_id]],performance_data[date],performance_data[[#This Row],[starting_date]])</f>
        <v>222405.02</v>
      </c>
      <c r="Q2277" s="15">
        <f>performance_data[[#This Row],[latest_value]]-performance_data[[#This Row],[starting_value]]</f>
        <v>26658.200000000012</v>
      </c>
      <c r="R2277" s="15">
        <f>performance_data[[#This Row],[net_inflows]]-performance_data[[#This Row],[net_outflows]]</f>
        <v>-2194.54</v>
      </c>
      <c r="S2277" s="15" t="str">
        <f>IF(performance_data[[#This Row],[net_inflows]]&gt;AVERAGE(performance_data[net_inflows]),"High","Low")</f>
        <v>Low</v>
      </c>
      <c r="T2277" s="15">
        <f>AVERAGEIF(performance_data[inflow_flag],performance_data[[#This Row],[inflow_flag]],performance_data[return_percentage])</f>
        <v>5.0457846277021572</v>
      </c>
      <c r="U2277" s="17">
        <f>IF(performance_data[[#This Row],[return_percentage]]&lt;performance_data[[#This Row],[benchmark_return]],1,0)</f>
        <v>1</v>
      </c>
      <c r="V2277" s="17">
        <f>COUNTIFS(performance_data[portfolio_id],performance_data[[#This Row],[portfolio_id]])</f>
        <v>19</v>
      </c>
      <c r="W2277" s="17">
        <f>COUNTIFS(performance_data[portfolio_id],performance_data[[#This Row],[portfolio_id]],
          performance_data[return_flag],1)</f>
        <v>10</v>
      </c>
      <c r="X2277" s="15">
        <f>performance_data[[#This Row],[underperform_flag_count]]/performance_data[[#This Row],[totalportfoliocount]]</f>
        <v>0.52631578947368418</v>
      </c>
    </row>
    <row r="2278" spans="1:24" x14ac:dyDescent="0.3">
      <c r="A2278">
        <v>5044</v>
      </c>
      <c r="B2278" s="1">
        <v>45288</v>
      </c>
      <c r="C2278">
        <v>178717</v>
      </c>
      <c r="D2278">
        <v>17</v>
      </c>
      <c r="E2278">
        <v>19.3</v>
      </c>
      <c r="F2278">
        <v>10640.5</v>
      </c>
      <c r="G2278">
        <v>4714.96</v>
      </c>
      <c r="H2278" t="s">
        <v>2213</v>
      </c>
      <c r="I2278" t="s">
        <v>2217</v>
      </c>
      <c r="J2278">
        <v>12</v>
      </c>
      <c r="K2278" t="s">
        <v>2218</v>
      </c>
      <c r="L2278" t="str">
        <f>IF(performance_data[[#This Row],[return_percentage]]&gt;=performance_data[[#This Row],[benchmark_return]],"Higher","Lower")</f>
        <v>Lower</v>
      </c>
      <c r="M2278" s="14">
        <f xml:space="preserve"> _xlfn.MAXIFS(performance_data[date],performance_data[portfolio_id],performance_data[[#This Row],[portfolio_id]])</f>
        <v>45445</v>
      </c>
      <c r="N2278" s="14">
        <f xml:space="preserve"> _xlfn.MINIFS(performance_data[date],performance_data[portfolio_id],performance_data[[#This Row],[portfolio_id]])</f>
        <v>44844</v>
      </c>
      <c r="O2278" s="15">
        <f>_xlfn.MAXIFS(performance_data[portfolio_value],performance_data[portfolio_id],performance_data[[#This Row],[portfolio_id]],performance_data[date],performance_data[[#This Row],[latest_date]])</f>
        <v>249063.22</v>
      </c>
      <c r="P2278" s="15">
        <f>_xlfn.MAXIFS(performance_data[portfolio_value],performance_data[portfolio_id],performance_data[[#This Row],[portfolio_id]],performance_data[date],performance_data[[#This Row],[starting_date]])</f>
        <v>222405.02</v>
      </c>
      <c r="Q2278" s="15">
        <f>performance_data[[#This Row],[latest_value]]-performance_data[[#This Row],[starting_value]]</f>
        <v>26658.200000000012</v>
      </c>
      <c r="R2278" s="15">
        <f>performance_data[[#This Row],[net_inflows]]-performance_data[[#This Row],[net_outflows]]</f>
        <v>5925.54</v>
      </c>
      <c r="S2278" s="15" t="str">
        <f>IF(performance_data[[#This Row],[net_inflows]]&gt;AVERAGE(performance_data[net_inflows]),"High","Low")</f>
        <v>High</v>
      </c>
      <c r="T2278" s="15">
        <f>AVERAGEIF(performance_data[inflow_flag],performance_data[[#This Row],[inflow_flag]],performance_data[return_percentage])</f>
        <v>4.8467905675459724</v>
      </c>
      <c r="U2278" s="17">
        <f>IF(performance_data[[#This Row],[return_percentage]]&lt;performance_data[[#This Row],[benchmark_return]],1,0)</f>
        <v>1</v>
      </c>
      <c r="V2278" s="17">
        <f>COUNTIFS(performance_data[portfolio_id],performance_data[[#This Row],[portfolio_id]])</f>
        <v>19</v>
      </c>
      <c r="W2278" s="17">
        <f>COUNTIFS(performance_data[portfolio_id],performance_data[[#This Row],[portfolio_id]],
          performance_data[return_flag],1)</f>
        <v>10</v>
      </c>
      <c r="X2278" s="15">
        <f>performance_data[[#This Row],[underperform_flag_count]]/performance_data[[#This Row],[totalportfoliocount]]</f>
        <v>0.52631578947368418</v>
      </c>
    </row>
    <row r="2279" spans="1:24" x14ac:dyDescent="0.3">
      <c r="A2279">
        <v>5044</v>
      </c>
      <c r="B2279" s="1">
        <v>45132</v>
      </c>
      <c r="C2279">
        <v>54209.14</v>
      </c>
      <c r="D2279">
        <v>0.11</v>
      </c>
      <c r="E2279">
        <v>0.1</v>
      </c>
      <c r="F2279">
        <v>905.8</v>
      </c>
      <c r="G2279">
        <v>2601.9899999999998</v>
      </c>
      <c r="H2279" t="s">
        <v>2213</v>
      </c>
      <c r="I2279" t="s">
        <v>2209</v>
      </c>
      <c r="J2279">
        <v>7</v>
      </c>
      <c r="K2279" t="s">
        <v>2210</v>
      </c>
      <c r="L2279" t="str">
        <f>IF(performance_data[[#This Row],[return_percentage]]&gt;=performance_data[[#This Row],[benchmark_return]],"Higher","Lower")</f>
        <v>Higher</v>
      </c>
      <c r="M2279" s="14">
        <f xml:space="preserve"> _xlfn.MAXIFS(performance_data[date],performance_data[portfolio_id],performance_data[[#This Row],[portfolio_id]])</f>
        <v>45445</v>
      </c>
      <c r="N2279" s="14">
        <f xml:space="preserve"> _xlfn.MINIFS(performance_data[date],performance_data[portfolio_id],performance_data[[#This Row],[portfolio_id]])</f>
        <v>44844</v>
      </c>
      <c r="O2279" s="15">
        <f>_xlfn.MAXIFS(performance_data[portfolio_value],performance_data[portfolio_id],performance_data[[#This Row],[portfolio_id]],performance_data[date],performance_data[[#This Row],[latest_date]])</f>
        <v>249063.22</v>
      </c>
      <c r="P2279" s="15">
        <f>_xlfn.MAXIFS(performance_data[portfolio_value],performance_data[portfolio_id],performance_data[[#This Row],[portfolio_id]],performance_data[date],performance_data[[#This Row],[starting_date]])</f>
        <v>222405.02</v>
      </c>
      <c r="Q2279" s="15">
        <f>performance_data[[#This Row],[latest_value]]-performance_data[[#This Row],[starting_value]]</f>
        <v>26658.200000000012</v>
      </c>
      <c r="R2279" s="15">
        <f>performance_data[[#This Row],[net_inflows]]-performance_data[[#This Row],[net_outflows]]</f>
        <v>-1696.1899999999998</v>
      </c>
      <c r="S2279" s="15" t="str">
        <f>IF(performance_data[[#This Row],[net_inflows]]&gt;AVERAGE(performance_data[net_inflows]),"High","Low")</f>
        <v>Low</v>
      </c>
      <c r="T2279" s="15">
        <f>AVERAGEIF(performance_data[inflow_flag],performance_data[[#This Row],[inflow_flag]],performance_data[return_percentage])</f>
        <v>5.0457846277021572</v>
      </c>
      <c r="U2279" s="17">
        <f>IF(performance_data[[#This Row],[return_percentage]]&lt;performance_data[[#This Row],[benchmark_return]],1,0)</f>
        <v>0</v>
      </c>
      <c r="V2279" s="17">
        <f>COUNTIFS(performance_data[portfolio_id],performance_data[[#This Row],[portfolio_id]])</f>
        <v>19</v>
      </c>
      <c r="W2279" s="17">
        <f>COUNTIFS(performance_data[portfolio_id],performance_data[[#This Row],[portfolio_id]],
          performance_data[return_flag],1)</f>
        <v>10</v>
      </c>
      <c r="X2279" s="15">
        <f>performance_data[[#This Row],[underperform_flag_count]]/performance_data[[#This Row],[totalportfoliocount]]</f>
        <v>0.52631578947368418</v>
      </c>
    </row>
    <row r="2280" spans="1:24" x14ac:dyDescent="0.3">
      <c r="A2280">
        <v>5044</v>
      </c>
      <c r="B2280" s="1">
        <v>45139</v>
      </c>
      <c r="C2280">
        <v>85860.58</v>
      </c>
      <c r="D2280">
        <v>3</v>
      </c>
      <c r="E2280">
        <v>2.4700000000000002</v>
      </c>
      <c r="F2280">
        <v>18026.72</v>
      </c>
      <c r="G2280">
        <v>18465.009999999998</v>
      </c>
      <c r="H2280" t="s">
        <v>2213</v>
      </c>
      <c r="I2280" t="s">
        <v>2209</v>
      </c>
      <c r="J2280">
        <v>8</v>
      </c>
      <c r="K2280" t="s">
        <v>2214</v>
      </c>
      <c r="L2280" t="str">
        <f>IF(performance_data[[#This Row],[return_percentage]]&gt;=performance_data[[#This Row],[benchmark_return]],"Higher","Lower")</f>
        <v>Higher</v>
      </c>
      <c r="M2280" s="14">
        <f xml:space="preserve"> _xlfn.MAXIFS(performance_data[date],performance_data[portfolio_id],performance_data[[#This Row],[portfolio_id]])</f>
        <v>45445</v>
      </c>
      <c r="N2280" s="14">
        <f xml:space="preserve"> _xlfn.MINIFS(performance_data[date],performance_data[portfolio_id],performance_data[[#This Row],[portfolio_id]])</f>
        <v>44844</v>
      </c>
      <c r="O2280" s="15">
        <f>_xlfn.MAXIFS(performance_data[portfolio_value],performance_data[portfolio_id],performance_data[[#This Row],[portfolio_id]],performance_data[date],performance_data[[#This Row],[latest_date]])</f>
        <v>249063.22</v>
      </c>
      <c r="P2280" s="15">
        <f>_xlfn.MAXIFS(performance_data[portfolio_value],performance_data[portfolio_id],performance_data[[#This Row],[portfolio_id]],performance_data[date],performance_data[[#This Row],[starting_date]])</f>
        <v>222405.02</v>
      </c>
      <c r="Q2280" s="15">
        <f>performance_data[[#This Row],[latest_value]]-performance_data[[#This Row],[starting_value]]</f>
        <v>26658.200000000012</v>
      </c>
      <c r="R2280" s="15">
        <f>performance_data[[#This Row],[net_inflows]]-performance_data[[#This Row],[net_outflows]]</f>
        <v>-438.28999999999724</v>
      </c>
      <c r="S2280" s="15" t="str">
        <f>IF(performance_data[[#This Row],[net_inflows]]&gt;AVERAGE(performance_data[net_inflows]),"High","Low")</f>
        <v>High</v>
      </c>
      <c r="T2280" s="15">
        <f>AVERAGEIF(performance_data[inflow_flag],performance_data[[#This Row],[inflow_flag]],performance_data[return_percentage])</f>
        <v>4.8467905675459724</v>
      </c>
      <c r="U2280" s="17">
        <f>IF(performance_data[[#This Row],[return_percentage]]&lt;performance_data[[#This Row],[benchmark_return]],1,0)</f>
        <v>0</v>
      </c>
      <c r="V2280" s="17">
        <f>COUNTIFS(performance_data[portfolio_id],performance_data[[#This Row],[portfolio_id]])</f>
        <v>19</v>
      </c>
      <c r="W2280" s="17">
        <f>COUNTIFS(performance_data[portfolio_id],performance_data[[#This Row],[portfolio_id]],
          performance_data[return_flag],1)</f>
        <v>10</v>
      </c>
      <c r="X2280" s="15">
        <f>performance_data[[#This Row],[underperform_flag_count]]/performance_data[[#This Row],[totalportfoliocount]]</f>
        <v>0.52631578947368418</v>
      </c>
    </row>
    <row r="2281" spans="1:24" x14ac:dyDescent="0.3">
      <c r="A2281">
        <v>5108</v>
      </c>
      <c r="B2281" s="1">
        <v>45364</v>
      </c>
      <c r="C2281">
        <v>183318.79</v>
      </c>
      <c r="D2281">
        <v>-2.13</v>
      </c>
      <c r="E2281">
        <v>-2.02</v>
      </c>
      <c r="F2281">
        <v>5873.24</v>
      </c>
      <c r="G2281">
        <v>17358.71</v>
      </c>
      <c r="H2281" t="s">
        <v>2205</v>
      </c>
      <c r="I2281" t="s">
        <v>2206</v>
      </c>
      <c r="J2281">
        <v>3</v>
      </c>
      <c r="K2281" t="s">
        <v>2222</v>
      </c>
      <c r="L2281" t="str">
        <f>IF(performance_data[[#This Row],[return_percentage]]&gt;=performance_data[[#This Row],[benchmark_return]],"Higher","Lower")</f>
        <v>Lower</v>
      </c>
      <c r="M2281" s="14">
        <f xml:space="preserve"> _xlfn.MAXIFS(performance_data[date],performance_data[portfolio_id],performance_data[[#This Row],[portfolio_id]])</f>
        <v>45550</v>
      </c>
      <c r="N2281" s="14">
        <f xml:space="preserve"> _xlfn.MINIFS(performance_data[date],performance_data[portfolio_id],performance_data[[#This Row],[portfolio_id]])</f>
        <v>44842</v>
      </c>
      <c r="O2281" s="15">
        <f>_xlfn.MAXIFS(performance_data[portfolio_value],performance_data[portfolio_id],performance_data[[#This Row],[portfolio_id]],performance_data[date],performance_data[[#This Row],[latest_date]])</f>
        <v>289620.28999999998</v>
      </c>
      <c r="P2281" s="15">
        <f>_xlfn.MAXIFS(performance_data[portfolio_value],performance_data[portfolio_id],performance_data[[#This Row],[portfolio_id]],performance_data[date],performance_data[[#This Row],[starting_date]])</f>
        <v>319193.63</v>
      </c>
      <c r="Q2281" s="15">
        <f>performance_data[[#This Row],[latest_value]]-performance_data[[#This Row],[starting_value]]</f>
        <v>-29573.340000000026</v>
      </c>
      <c r="R2281" s="15">
        <f>performance_data[[#This Row],[net_inflows]]-performance_data[[#This Row],[net_outflows]]</f>
        <v>-11485.47</v>
      </c>
      <c r="S2281" s="15" t="str">
        <f>IF(performance_data[[#This Row],[net_inflows]]&gt;AVERAGE(performance_data[net_inflows]),"High","Low")</f>
        <v>Low</v>
      </c>
      <c r="T2281" s="15">
        <f>AVERAGEIF(performance_data[inflow_flag],performance_data[[#This Row],[inflow_flag]],performance_data[return_percentage])</f>
        <v>5.0457846277021572</v>
      </c>
      <c r="U2281" s="17">
        <f>IF(performance_data[[#This Row],[return_percentage]]&lt;performance_data[[#This Row],[benchmark_return]],1,0)</f>
        <v>1</v>
      </c>
      <c r="V2281" s="17">
        <f>COUNTIFS(performance_data[portfolio_id],performance_data[[#This Row],[portfolio_id]])</f>
        <v>24</v>
      </c>
      <c r="W2281" s="17">
        <f>COUNTIFS(performance_data[portfolio_id],performance_data[[#This Row],[portfolio_id]],
          performance_data[return_flag],1)</f>
        <v>11</v>
      </c>
      <c r="X2281" s="15">
        <f>performance_data[[#This Row],[underperform_flag_count]]/performance_data[[#This Row],[totalportfoliocount]]</f>
        <v>0.45833333333333331</v>
      </c>
    </row>
    <row r="2282" spans="1:24" x14ac:dyDescent="0.3">
      <c r="A2282">
        <v>5108</v>
      </c>
      <c r="B2282" s="1">
        <v>44878</v>
      </c>
      <c r="C2282">
        <v>446295.1</v>
      </c>
      <c r="D2282">
        <v>-0.68</v>
      </c>
      <c r="E2282">
        <v>-0.67</v>
      </c>
      <c r="F2282">
        <v>12688.62</v>
      </c>
      <c r="G2282">
        <v>16072.04</v>
      </c>
      <c r="H2282" t="s">
        <v>2220</v>
      </c>
      <c r="I2282" t="s">
        <v>2217</v>
      </c>
      <c r="J2282">
        <v>11</v>
      </c>
      <c r="K2282" t="s">
        <v>2219</v>
      </c>
      <c r="L2282" t="str">
        <f>IF(performance_data[[#This Row],[return_percentage]]&gt;=performance_data[[#This Row],[benchmark_return]],"Higher","Lower")</f>
        <v>Lower</v>
      </c>
      <c r="M2282" s="14">
        <f xml:space="preserve"> _xlfn.MAXIFS(performance_data[date],performance_data[portfolio_id],performance_data[[#This Row],[portfolio_id]])</f>
        <v>45550</v>
      </c>
      <c r="N2282" s="14">
        <f xml:space="preserve"> _xlfn.MINIFS(performance_data[date],performance_data[portfolio_id],performance_data[[#This Row],[portfolio_id]])</f>
        <v>44842</v>
      </c>
      <c r="O2282" s="15">
        <f>_xlfn.MAXIFS(performance_data[portfolio_value],performance_data[portfolio_id],performance_data[[#This Row],[portfolio_id]],performance_data[date],performance_data[[#This Row],[latest_date]])</f>
        <v>289620.28999999998</v>
      </c>
      <c r="P2282" s="15">
        <f>_xlfn.MAXIFS(performance_data[portfolio_value],performance_data[portfolio_id],performance_data[[#This Row],[portfolio_id]],performance_data[date],performance_data[[#This Row],[starting_date]])</f>
        <v>319193.63</v>
      </c>
      <c r="Q2282" s="15">
        <f>performance_data[[#This Row],[latest_value]]-performance_data[[#This Row],[starting_value]]</f>
        <v>-29573.340000000026</v>
      </c>
      <c r="R2282" s="15">
        <f>performance_data[[#This Row],[net_inflows]]-performance_data[[#This Row],[net_outflows]]</f>
        <v>-3383.42</v>
      </c>
      <c r="S2282" s="15" t="str">
        <f>IF(performance_data[[#This Row],[net_inflows]]&gt;AVERAGE(performance_data[net_inflows]),"High","Low")</f>
        <v>High</v>
      </c>
      <c r="T2282" s="15">
        <f>AVERAGEIF(performance_data[inflow_flag],performance_data[[#This Row],[inflow_flag]],performance_data[return_percentage])</f>
        <v>4.8467905675459724</v>
      </c>
      <c r="U2282" s="17">
        <f>IF(performance_data[[#This Row],[return_percentage]]&lt;performance_data[[#This Row],[benchmark_return]],1,0)</f>
        <v>1</v>
      </c>
      <c r="V2282" s="17">
        <f>COUNTIFS(performance_data[portfolio_id],performance_data[[#This Row],[portfolio_id]])</f>
        <v>24</v>
      </c>
      <c r="W2282" s="17">
        <f>COUNTIFS(performance_data[portfolio_id],performance_data[[#This Row],[portfolio_id]],
          performance_data[return_flag],1)</f>
        <v>11</v>
      </c>
      <c r="X2282" s="15">
        <f>performance_data[[#This Row],[underperform_flag_count]]/performance_data[[#This Row],[totalportfoliocount]]</f>
        <v>0.45833333333333331</v>
      </c>
    </row>
    <row r="2283" spans="1:24" x14ac:dyDescent="0.3">
      <c r="A2283">
        <v>5108</v>
      </c>
      <c r="B2283" s="1">
        <v>45536</v>
      </c>
      <c r="C2283">
        <v>213769.91</v>
      </c>
      <c r="D2283">
        <v>14.22</v>
      </c>
      <c r="E2283">
        <v>13.49</v>
      </c>
      <c r="F2283">
        <v>1986.8</v>
      </c>
      <c r="G2283">
        <v>1972.59</v>
      </c>
      <c r="H2283" t="s">
        <v>2205</v>
      </c>
      <c r="I2283" t="s">
        <v>2209</v>
      </c>
      <c r="J2283">
        <v>9</v>
      </c>
      <c r="K2283" t="s">
        <v>2221</v>
      </c>
      <c r="L2283" t="str">
        <f>IF(performance_data[[#This Row],[return_percentage]]&gt;=performance_data[[#This Row],[benchmark_return]],"Higher","Lower")</f>
        <v>Higher</v>
      </c>
      <c r="M2283" s="14">
        <f xml:space="preserve"> _xlfn.MAXIFS(performance_data[date],performance_data[portfolio_id],performance_data[[#This Row],[portfolio_id]])</f>
        <v>45550</v>
      </c>
      <c r="N2283" s="14">
        <f xml:space="preserve"> _xlfn.MINIFS(performance_data[date],performance_data[portfolio_id],performance_data[[#This Row],[portfolio_id]])</f>
        <v>44842</v>
      </c>
      <c r="O2283" s="15">
        <f>_xlfn.MAXIFS(performance_data[portfolio_value],performance_data[portfolio_id],performance_data[[#This Row],[portfolio_id]],performance_data[date],performance_data[[#This Row],[latest_date]])</f>
        <v>289620.28999999998</v>
      </c>
      <c r="P2283" s="15">
        <f>_xlfn.MAXIFS(performance_data[portfolio_value],performance_data[portfolio_id],performance_data[[#This Row],[portfolio_id]],performance_data[date],performance_data[[#This Row],[starting_date]])</f>
        <v>319193.63</v>
      </c>
      <c r="Q2283" s="15">
        <f>performance_data[[#This Row],[latest_value]]-performance_data[[#This Row],[starting_value]]</f>
        <v>-29573.340000000026</v>
      </c>
      <c r="R2283" s="15">
        <f>performance_data[[#This Row],[net_inflows]]-performance_data[[#This Row],[net_outflows]]</f>
        <v>14.210000000000036</v>
      </c>
      <c r="S2283" s="15" t="str">
        <f>IF(performance_data[[#This Row],[net_inflows]]&gt;AVERAGE(performance_data[net_inflows]),"High","Low")</f>
        <v>Low</v>
      </c>
      <c r="T2283" s="15">
        <f>AVERAGEIF(performance_data[inflow_flag],performance_data[[#This Row],[inflow_flag]],performance_data[return_percentage])</f>
        <v>5.0457846277021572</v>
      </c>
      <c r="U2283" s="17">
        <f>IF(performance_data[[#This Row],[return_percentage]]&lt;performance_data[[#This Row],[benchmark_return]],1,0)</f>
        <v>0</v>
      </c>
      <c r="V2283" s="17">
        <f>COUNTIFS(performance_data[portfolio_id],performance_data[[#This Row],[portfolio_id]])</f>
        <v>24</v>
      </c>
      <c r="W2283" s="17">
        <f>COUNTIFS(performance_data[portfolio_id],performance_data[[#This Row],[portfolio_id]],
          performance_data[return_flag],1)</f>
        <v>11</v>
      </c>
      <c r="X2283" s="15">
        <f>performance_data[[#This Row],[underperform_flag_count]]/performance_data[[#This Row],[totalportfoliocount]]</f>
        <v>0.45833333333333331</v>
      </c>
    </row>
    <row r="2284" spans="1:24" x14ac:dyDescent="0.3">
      <c r="A2284">
        <v>5108</v>
      </c>
      <c r="B2284" s="1">
        <v>44974</v>
      </c>
      <c r="C2284">
        <v>313733.88</v>
      </c>
      <c r="D2284">
        <v>10.36</v>
      </c>
      <c r="E2284">
        <v>8.36</v>
      </c>
      <c r="F2284">
        <v>67.7</v>
      </c>
      <c r="G2284">
        <v>6255.59</v>
      </c>
      <c r="H2284" t="s">
        <v>2213</v>
      </c>
      <c r="I2284" t="s">
        <v>2206</v>
      </c>
      <c r="J2284">
        <v>2</v>
      </c>
      <c r="K2284" t="s">
        <v>2226</v>
      </c>
      <c r="L2284" t="str">
        <f>IF(performance_data[[#This Row],[return_percentage]]&gt;=performance_data[[#This Row],[benchmark_return]],"Higher","Lower")</f>
        <v>Higher</v>
      </c>
      <c r="M2284" s="14">
        <f xml:space="preserve"> _xlfn.MAXIFS(performance_data[date],performance_data[portfolio_id],performance_data[[#This Row],[portfolio_id]])</f>
        <v>45550</v>
      </c>
      <c r="N2284" s="14">
        <f xml:space="preserve"> _xlfn.MINIFS(performance_data[date],performance_data[portfolio_id],performance_data[[#This Row],[portfolio_id]])</f>
        <v>44842</v>
      </c>
      <c r="O2284" s="15">
        <f>_xlfn.MAXIFS(performance_data[portfolio_value],performance_data[portfolio_id],performance_data[[#This Row],[portfolio_id]],performance_data[date],performance_data[[#This Row],[latest_date]])</f>
        <v>289620.28999999998</v>
      </c>
      <c r="P2284" s="15">
        <f>_xlfn.MAXIFS(performance_data[portfolio_value],performance_data[portfolio_id],performance_data[[#This Row],[portfolio_id]],performance_data[date],performance_data[[#This Row],[starting_date]])</f>
        <v>319193.63</v>
      </c>
      <c r="Q2284" s="15">
        <f>performance_data[[#This Row],[latest_value]]-performance_data[[#This Row],[starting_value]]</f>
        <v>-29573.340000000026</v>
      </c>
      <c r="R2284" s="15">
        <f>performance_data[[#This Row],[net_inflows]]-performance_data[[#This Row],[net_outflows]]</f>
        <v>-6187.89</v>
      </c>
      <c r="S2284" s="15" t="str">
        <f>IF(performance_data[[#This Row],[net_inflows]]&gt;AVERAGE(performance_data[net_inflows]),"High","Low")</f>
        <v>Low</v>
      </c>
      <c r="T2284" s="15">
        <f>AVERAGEIF(performance_data[inflow_flag],performance_data[[#This Row],[inflow_flag]],performance_data[return_percentage])</f>
        <v>5.0457846277021572</v>
      </c>
      <c r="U2284" s="17">
        <f>IF(performance_data[[#This Row],[return_percentage]]&lt;performance_data[[#This Row],[benchmark_return]],1,0)</f>
        <v>0</v>
      </c>
      <c r="V2284" s="17">
        <f>COUNTIFS(performance_data[portfolio_id],performance_data[[#This Row],[portfolio_id]])</f>
        <v>24</v>
      </c>
      <c r="W2284" s="17">
        <f>COUNTIFS(performance_data[portfolio_id],performance_data[[#This Row],[portfolio_id]],
          performance_data[return_flag],1)</f>
        <v>11</v>
      </c>
      <c r="X2284" s="15">
        <f>performance_data[[#This Row],[underperform_flag_count]]/performance_data[[#This Row],[totalportfoliocount]]</f>
        <v>0.45833333333333331</v>
      </c>
    </row>
    <row r="2285" spans="1:24" x14ac:dyDescent="0.3">
      <c r="A2285">
        <v>5108</v>
      </c>
      <c r="B2285" s="1">
        <v>45505</v>
      </c>
      <c r="C2285">
        <v>153441.62</v>
      </c>
      <c r="D2285">
        <v>-4.5</v>
      </c>
      <c r="E2285">
        <v>-3.79</v>
      </c>
      <c r="F2285">
        <v>19781.580000000002</v>
      </c>
      <c r="G2285">
        <v>17345.12</v>
      </c>
      <c r="H2285" t="s">
        <v>2205</v>
      </c>
      <c r="I2285" t="s">
        <v>2209</v>
      </c>
      <c r="J2285">
        <v>8</v>
      </c>
      <c r="K2285" t="s">
        <v>2214</v>
      </c>
      <c r="L2285" t="str">
        <f>IF(performance_data[[#This Row],[return_percentage]]&gt;=performance_data[[#This Row],[benchmark_return]],"Higher","Lower")</f>
        <v>Lower</v>
      </c>
      <c r="M2285" s="14">
        <f xml:space="preserve"> _xlfn.MAXIFS(performance_data[date],performance_data[portfolio_id],performance_data[[#This Row],[portfolio_id]])</f>
        <v>45550</v>
      </c>
      <c r="N2285" s="14">
        <f xml:space="preserve"> _xlfn.MINIFS(performance_data[date],performance_data[portfolio_id],performance_data[[#This Row],[portfolio_id]])</f>
        <v>44842</v>
      </c>
      <c r="O2285" s="15">
        <f>_xlfn.MAXIFS(performance_data[portfolio_value],performance_data[portfolio_id],performance_data[[#This Row],[portfolio_id]],performance_data[date],performance_data[[#This Row],[latest_date]])</f>
        <v>289620.28999999998</v>
      </c>
      <c r="P2285" s="15">
        <f>_xlfn.MAXIFS(performance_data[portfolio_value],performance_data[portfolio_id],performance_data[[#This Row],[portfolio_id]],performance_data[date],performance_data[[#This Row],[starting_date]])</f>
        <v>319193.63</v>
      </c>
      <c r="Q2285" s="15">
        <f>performance_data[[#This Row],[latest_value]]-performance_data[[#This Row],[starting_value]]</f>
        <v>-29573.340000000026</v>
      </c>
      <c r="R2285" s="15">
        <f>performance_data[[#This Row],[net_inflows]]-performance_data[[#This Row],[net_outflows]]</f>
        <v>2436.4600000000028</v>
      </c>
      <c r="S2285" s="15" t="str">
        <f>IF(performance_data[[#This Row],[net_inflows]]&gt;AVERAGE(performance_data[net_inflows]),"High","Low")</f>
        <v>High</v>
      </c>
      <c r="T2285" s="15">
        <f>AVERAGEIF(performance_data[inflow_flag],performance_data[[#This Row],[inflow_flag]],performance_data[return_percentage])</f>
        <v>4.8467905675459724</v>
      </c>
      <c r="U2285" s="17">
        <f>IF(performance_data[[#This Row],[return_percentage]]&lt;performance_data[[#This Row],[benchmark_return]],1,0)</f>
        <v>1</v>
      </c>
      <c r="V2285" s="17">
        <f>COUNTIFS(performance_data[portfolio_id],performance_data[[#This Row],[portfolio_id]])</f>
        <v>24</v>
      </c>
      <c r="W2285" s="17">
        <f>COUNTIFS(performance_data[portfolio_id],performance_data[[#This Row],[portfolio_id]],
          performance_data[return_flag],1)</f>
        <v>11</v>
      </c>
      <c r="X2285" s="15">
        <f>performance_data[[#This Row],[underperform_flag_count]]/performance_data[[#This Row],[totalportfoliocount]]</f>
        <v>0.45833333333333331</v>
      </c>
    </row>
    <row r="2286" spans="1:24" x14ac:dyDescent="0.3">
      <c r="A2286">
        <v>5108</v>
      </c>
      <c r="B2286" s="1">
        <v>45550</v>
      </c>
      <c r="C2286">
        <v>289620.28999999998</v>
      </c>
      <c r="D2286">
        <v>19.11</v>
      </c>
      <c r="E2286">
        <v>22.28</v>
      </c>
      <c r="F2286">
        <v>7603.91</v>
      </c>
      <c r="G2286">
        <v>13840.29</v>
      </c>
      <c r="H2286" t="s">
        <v>2205</v>
      </c>
      <c r="I2286" t="s">
        <v>2209</v>
      </c>
      <c r="J2286">
        <v>9</v>
      </c>
      <c r="K2286" t="s">
        <v>2221</v>
      </c>
      <c r="L2286" t="str">
        <f>IF(performance_data[[#This Row],[return_percentage]]&gt;=performance_data[[#This Row],[benchmark_return]],"Higher","Lower")</f>
        <v>Lower</v>
      </c>
      <c r="M2286" s="14">
        <f xml:space="preserve"> _xlfn.MAXIFS(performance_data[date],performance_data[portfolio_id],performance_data[[#This Row],[portfolio_id]])</f>
        <v>45550</v>
      </c>
      <c r="N2286" s="14">
        <f xml:space="preserve"> _xlfn.MINIFS(performance_data[date],performance_data[portfolio_id],performance_data[[#This Row],[portfolio_id]])</f>
        <v>44842</v>
      </c>
      <c r="O2286" s="15">
        <f>_xlfn.MAXIFS(performance_data[portfolio_value],performance_data[portfolio_id],performance_data[[#This Row],[portfolio_id]],performance_data[date],performance_data[[#This Row],[latest_date]])</f>
        <v>289620.28999999998</v>
      </c>
      <c r="P2286" s="15">
        <f>_xlfn.MAXIFS(performance_data[portfolio_value],performance_data[portfolio_id],performance_data[[#This Row],[portfolio_id]],performance_data[date],performance_data[[#This Row],[starting_date]])</f>
        <v>319193.63</v>
      </c>
      <c r="Q2286" s="15">
        <f>performance_data[[#This Row],[latest_value]]-performance_data[[#This Row],[starting_value]]</f>
        <v>-29573.340000000026</v>
      </c>
      <c r="R2286" s="15">
        <f>performance_data[[#This Row],[net_inflows]]-performance_data[[#This Row],[net_outflows]]</f>
        <v>-6236.380000000001</v>
      </c>
      <c r="S2286" s="15" t="str">
        <f>IF(performance_data[[#This Row],[net_inflows]]&gt;AVERAGE(performance_data[net_inflows]),"High","Low")</f>
        <v>Low</v>
      </c>
      <c r="T2286" s="15">
        <f>AVERAGEIF(performance_data[inflow_flag],performance_data[[#This Row],[inflow_flag]],performance_data[return_percentage])</f>
        <v>5.0457846277021572</v>
      </c>
      <c r="U2286" s="17">
        <f>IF(performance_data[[#This Row],[return_percentage]]&lt;performance_data[[#This Row],[benchmark_return]],1,0)</f>
        <v>1</v>
      </c>
      <c r="V2286" s="17">
        <f>COUNTIFS(performance_data[portfolio_id],performance_data[[#This Row],[portfolio_id]])</f>
        <v>24</v>
      </c>
      <c r="W2286" s="17">
        <f>COUNTIFS(performance_data[portfolio_id],performance_data[[#This Row],[portfolio_id]],
          performance_data[return_flag],1)</f>
        <v>11</v>
      </c>
      <c r="X2286" s="15">
        <f>performance_data[[#This Row],[underperform_flag_count]]/performance_data[[#This Row],[totalportfoliocount]]</f>
        <v>0.45833333333333331</v>
      </c>
    </row>
    <row r="2287" spans="1:24" x14ac:dyDescent="0.3">
      <c r="A2287">
        <v>5108</v>
      </c>
      <c r="B2287" s="1">
        <v>44979</v>
      </c>
      <c r="C2287">
        <v>246059.01</v>
      </c>
      <c r="D2287">
        <v>10.48</v>
      </c>
      <c r="E2287">
        <v>9.9700000000000006</v>
      </c>
      <c r="F2287">
        <v>18182.73</v>
      </c>
      <c r="G2287">
        <v>19420.8</v>
      </c>
      <c r="H2287" t="s">
        <v>2213</v>
      </c>
      <c r="I2287" t="s">
        <v>2206</v>
      </c>
      <c r="J2287">
        <v>2</v>
      </c>
      <c r="K2287" t="s">
        <v>2226</v>
      </c>
      <c r="L2287" t="str">
        <f>IF(performance_data[[#This Row],[return_percentage]]&gt;=performance_data[[#This Row],[benchmark_return]],"Higher","Lower")</f>
        <v>Higher</v>
      </c>
      <c r="M2287" s="14">
        <f xml:space="preserve"> _xlfn.MAXIFS(performance_data[date],performance_data[portfolio_id],performance_data[[#This Row],[portfolio_id]])</f>
        <v>45550</v>
      </c>
      <c r="N2287" s="14">
        <f xml:space="preserve"> _xlfn.MINIFS(performance_data[date],performance_data[portfolio_id],performance_data[[#This Row],[portfolio_id]])</f>
        <v>44842</v>
      </c>
      <c r="O2287" s="15">
        <f>_xlfn.MAXIFS(performance_data[portfolio_value],performance_data[portfolio_id],performance_data[[#This Row],[portfolio_id]],performance_data[date],performance_data[[#This Row],[latest_date]])</f>
        <v>289620.28999999998</v>
      </c>
      <c r="P2287" s="15">
        <f>_xlfn.MAXIFS(performance_data[portfolio_value],performance_data[portfolio_id],performance_data[[#This Row],[portfolio_id]],performance_data[date],performance_data[[#This Row],[starting_date]])</f>
        <v>319193.63</v>
      </c>
      <c r="Q2287" s="15">
        <f>performance_data[[#This Row],[latest_value]]-performance_data[[#This Row],[starting_value]]</f>
        <v>-29573.340000000026</v>
      </c>
      <c r="R2287" s="15">
        <f>performance_data[[#This Row],[net_inflows]]-performance_data[[#This Row],[net_outflows]]</f>
        <v>-1238.0699999999997</v>
      </c>
      <c r="S2287" s="15" t="str">
        <f>IF(performance_data[[#This Row],[net_inflows]]&gt;AVERAGE(performance_data[net_inflows]),"High","Low")</f>
        <v>High</v>
      </c>
      <c r="T2287" s="15">
        <f>AVERAGEIF(performance_data[inflow_flag],performance_data[[#This Row],[inflow_flag]],performance_data[return_percentage])</f>
        <v>4.8467905675459724</v>
      </c>
      <c r="U2287" s="17">
        <f>IF(performance_data[[#This Row],[return_percentage]]&lt;performance_data[[#This Row],[benchmark_return]],1,0)</f>
        <v>0</v>
      </c>
      <c r="V2287" s="17">
        <f>COUNTIFS(performance_data[portfolio_id],performance_data[[#This Row],[portfolio_id]])</f>
        <v>24</v>
      </c>
      <c r="W2287" s="17">
        <f>COUNTIFS(performance_data[portfolio_id],performance_data[[#This Row],[portfolio_id]],
          performance_data[return_flag],1)</f>
        <v>11</v>
      </c>
      <c r="X2287" s="15">
        <f>performance_data[[#This Row],[underperform_flag_count]]/performance_data[[#This Row],[totalportfoliocount]]</f>
        <v>0.45833333333333331</v>
      </c>
    </row>
    <row r="2288" spans="1:24" x14ac:dyDescent="0.3">
      <c r="A2288">
        <v>5108</v>
      </c>
      <c r="B2288" s="1">
        <v>45254</v>
      </c>
      <c r="C2288">
        <v>440862.13</v>
      </c>
      <c r="D2288">
        <v>-2.89</v>
      </c>
      <c r="E2288">
        <v>-2.66</v>
      </c>
      <c r="F2288">
        <v>3906.82</v>
      </c>
      <c r="G2288">
        <v>3322.65</v>
      </c>
      <c r="H2288" t="s">
        <v>2213</v>
      </c>
      <c r="I2288" t="s">
        <v>2217</v>
      </c>
      <c r="J2288">
        <v>11</v>
      </c>
      <c r="K2288" t="s">
        <v>2219</v>
      </c>
      <c r="L2288" t="str">
        <f>IF(performance_data[[#This Row],[return_percentage]]&gt;=performance_data[[#This Row],[benchmark_return]],"Higher","Lower")</f>
        <v>Lower</v>
      </c>
      <c r="M2288" s="14">
        <f xml:space="preserve"> _xlfn.MAXIFS(performance_data[date],performance_data[portfolio_id],performance_data[[#This Row],[portfolio_id]])</f>
        <v>45550</v>
      </c>
      <c r="N2288" s="14">
        <f xml:space="preserve"> _xlfn.MINIFS(performance_data[date],performance_data[portfolio_id],performance_data[[#This Row],[portfolio_id]])</f>
        <v>44842</v>
      </c>
      <c r="O2288" s="15">
        <f>_xlfn.MAXIFS(performance_data[portfolio_value],performance_data[portfolio_id],performance_data[[#This Row],[portfolio_id]],performance_data[date],performance_data[[#This Row],[latest_date]])</f>
        <v>289620.28999999998</v>
      </c>
      <c r="P2288" s="15">
        <f>_xlfn.MAXIFS(performance_data[portfolio_value],performance_data[portfolio_id],performance_data[[#This Row],[portfolio_id]],performance_data[date],performance_data[[#This Row],[starting_date]])</f>
        <v>319193.63</v>
      </c>
      <c r="Q2288" s="15">
        <f>performance_data[[#This Row],[latest_value]]-performance_data[[#This Row],[starting_value]]</f>
        <v>-29573.340000000026</v>
      </c>
      <c r="R2288" s="15">
        <f>performance_data[[#This Row],[net_inflows]]-performance_data[[#This Row],[net_outflows]]</f>
        <v>584.17000000000007</v>
      </c>
      <c r="S2288" s="15" t="str">
        <f>IF(performance_data[[#This Row],[net_inflows]]&gt;AVERAGE(performance_data[net_inflows]),"High","Low")</f>
        <v>Low</v>
      </c>
      <c r="T2288" s="15">
        <f>AVERAGEIF(performance_data[inflow_flag],performance_data[[#This Row],[inflow_flag]],performance_data[return_percentage])</f>
        <v>5.0457846277021572</v>
      </c>
      <c r="U2288" s="17">
        <f>IF(performance_data[[#This Row],[return_percentage]]&lt;performance_data[[#This Row],[benchmark_return]],1,0)</f>
        <v>1</v>
      </c>
      <c r="V2288" s="17">
        <f>COUNTIFS(performance_data[portfolio_id],performance_data[[#This Row],[portfolio_id]])</f>
        <v>24</v>
      </c>
      <c r="W2288" s="17">
        <f>COUNTIFS(performance_data[portfolio_id],performance_data[[#This Row],[portfolio_id]],
          performance_data[return_flag],1)</f>
        <v>11</v>
      </c>
      <c r="X2288" s="15">
        <f>performance_data[[#This Row],[underperform_flag_count]]/performance_data[[#This Row],[totalportfoliocount]]</f>
        <v>0.45833333333333331</v>
      </c>
    </row>
    <row r="2289" spans="1:24" x14ac:dyDescent="0.3">
      <c r="A2289">
        <v>5108</v>
      </c>
      <c r="B2289" s="1">
        <v>45427</v>
      </c>
      <c r="C2289">
        <v>386616.56</v>
      </c>
      <c r="D2289">
        <v>13.84</v>
      </c>
      <c r="E2289">
        <v>12.34</v>
      </c>
      <c r="F2289">
        <v>10409.64</v>
      </c>
      <c r="G2289">
        <v>4321.16</v>
      </c>
      <c r="H2289" t="s">
        <v>2205</v>
      </c>
      <c r="I2289" t="s">
        <v>2211</v>
      </c>
      <c r="J2289">
        <v>5</v>
      </c>
      <c r="K2289" t="s">
        <v>2223</v>
      </c>
      <c r="L2289" t="str">
        <f>IF(performance_data[[#This Row],[return_percentage]]&gt;=performance_data[[#This Row],[benchmark_return]],"Higher","Lower")</f>
        <v>Higher</v>
      </c>
      <c r="M2289" s="14">
        <f xml:space="preserve"> _xlfn.MAXIFS(performance_data[date],performance_data[portfolio_id],performance_data[[#This Row],[portfolio_id]])</f>
        <v>45550</v>
      </c>
      <c r="N2289" s="14">
        <f xml:space="preserve"> _xlfn.MINIFS(performance_data[date],performance_data[portfolio_id],performance_data[[#This Row],[portfolio_id]])</f>
        <v>44842</v>
      </c>
      <c r="O2289" s="15">
        <f>_xlfn.MAXIFS(performance_data[portfolio_value],performance_data[portfolio_id],performance_data[[#This Row],[portfolio_id]],performance_data[date],performance_data[[#This Row],[latest_date]])</f>
        <v>289620.28999999998</v>
      </c>
      <c r="P2289" s="15">
        <f>_xlfn.MAXIFS(performance_data[portfolio_value],performance_data[portfolio_id],performance_data[[#This Row],[portfolio_id]],performance_data[date],performance_data[[#This Row],[starting_date]])</f>
        <v>319193.63</v>
      </c>
      <c r="Q2289" s="15">
        <f>performance_data[[#This Row],[latest_value]]-performance_data[[#This Row],[starting_value]]</f>
        <v>-29573.340000000026</v>
      </c>
      <c r="R2289" s="15">
        <f>performance_data[[#This Row],[net_inflows]]-performance_data[[#This Row],[net_outflows]]</f>
        <v>6088.48</v>
      </c>
      <c r="S2289" s="15" t="str">
        <f>IF(performance_data[[#This Row],[net_inflows]]&gt;AVERAGE(performance_data[net_inflows]),"High","Low")</f>
        <v>High</v>
      </c>
      <c r="T2289" s="15">
        <f>AVERAGEIF(performance_data[inflow_flag],performance_data[[#This Row],[inflow_flag]],performance_data[return_percentage])</f>
        <v>4.8467905675459724</v>
      </c>
      <c r="U2289" s="17">
        <f>IF(performance_data[[#This Row],[return_percentage]]&lt;performance_data[[#This Row],[benchmark_return]],1,0)</f>
        <v>0</v>
      </c>
      <c r="V2289" s="17">
        <f>COUNTIFS(performance_data[portfolio_id],performance_data[[#This Row],[portfolio_id]])</f>
        <v>24</v>
      </c>
      <c r="W2289" s="17">
        <f>COUNTIFS(performance_data[portfolio_id],performance_data[[#This Row],[portfolio_id]],
          performance_data[return_flag],1)</f>
        <v>11</v>
      </c>
      <c r="X2289" s="15">
        <f>performance_data[[#This Row],[underperform_flag_count]]/performance_data[[#This Row],[totalportfoliocount]]</f>
        <v>0.45833333333333331</v>
      </c>
    </row>
    <row r="2290" spans="1:24" x14ac:dyDescent="0.3">
      <c r="A2290">
        <v>5108</v>
      </c>
      <c r="B2290" s="1">
        <v>45423</v>
      </c>
      <c r="C2290">
        <v>388756.14</v>
      </c>
      <c r="D2290">
        <v>12.03</v>
      </c>
      <c r="E2290">
        <v>12.6</v>
      </c>
      <c r="F2290">
        <v>13338.75</v>
      </c>
      <c r="G2290">
        <v>6020.57</v>
      </c>
      <c r="H2290" t="s">
        <v>2205</v>
      </c>
      <c r="I2290" t="s">
        <v>2211</v>
      </c>
      <c r="J2290">
        <v>5</v>
      </c>
      <c r="K2290" t="s">
        <v>2223</v>
      </c>
      <c r="L2290" t="str">
        <f>IF(performance_data[[#This Row],[return_percentage]]&gt;=performance_data[[#This Row],[benchmark_return]],"Higher","Lower")</f>
        <v>Lower</v>
      </c>
      <c r="M2290" s="14">
        <f xml:space="preserve"> _xlfn.MAXIFS(performance_data[date],performance_data[portfolio_id],performance_data[[#This Row],[portfolio_id]])</f>
        <v>45550</v>
      </c>
      <c r="N2290" s="14">
        <f xml:space="preserve"> _xlfn.MINIFS(performance_data[date],performance_data[portfolio_id],performance_data[[#This Row],[portfolio_id]])</f>
        <v>44842</v>
      </c>
      <c r="O2290" s="15">
        <f>_xlfn.MAXIFS(performance_data[portfolio_value],performance_data[portfolio_id],performance_data[[#This Row],[portfolio_id]],performance_data[date],performance_data[[#This Row],[latest_date]])</f>
        <v>289620.28999999998</v>
      </c>
      <c r="P2290" s="15">
        <f>_xlfn.MAXIFS(performance_data[portfolio_value],performance_data[portfolio_id],performance_data[[#This Row],[portfolio_id]],performance_data[date],performance_data[[#This Row],[starting_date]])</f>
        <v>319193.63</v>
      </c>
      <c r="Q2290" s="15">
        <f>performance_data[[#This Row],[latest_value]]-performance_data[[#This Row],[starting_value]]</f>
        <v>-29573.340000000026</v>
      </c>
      <c r="R2290" s="15">
        <f>performance_data[[#This Row],[net_inflows]]-performance_data[[#This Row],[net_outflows]]</f>
        <v>7318.18</v>
      </c>
      <c r="S2290" s="15" t="str">
        <f>IF(performance_data[[#This Row],[net_inflows]]&gt;AVERAGE(performance_data[net_inflows]),"High","Low")</f>
        <v>High</v>
      </c>
      <c r="T2290" s="15">
        <f>AVERAGEIF(performance_data[inflow_flag],performance_data[[#This Row],[inflow_flag]],performance_data[return_percentage])</f>
        <v>4.8467905675459724</v>
      </c>
      <c r="U2290" s="17">
        <f>IF(performance_data[[#This Row],[return_percentage]]&lt;performance_data[[#This Row],[benchmark_return]],1,0)</f>
        <v>1</v>
      </c>
      <c r="V2290" s="17">
        <f>COUNTIFS(performance_data[portfolio_id],performance_data[[#This Row],[portfolio_id]])</f>
        <v>24</v>
      </c>
      <c r="W2290" s="17">
        <f>COUNTIFS(performance_data[portfolio_id],performance_data[[#This Row],[portfolio_id]],
          performance_data[return_flag],1)</f>
        <v>11</v>
      </c>
      <c r="X2290" s="15">
        <f>performance_data[[#This Row],[underperform_flag_count]]/performance_data[[#This Row],[totalportfoliocount]]</f>
        <v>0.45833333333333331</v>
      </c>
    </row>
    <row r="2291" spans="1:24" x14ac:dyDescent="0.3">
      <c r="A2291">
        <v>5108</v>
      </c>
      <c r="B2291" s="1">
        <v>45299</v>
      </c>
      <c r="C2291">
        <v>439813.78</v>
      </c>
      <c r="D2291">
        <v>1.77</v>
      </c>
      <c r="E2291">
        <v>1.47</v>
      </c>
      <c r="F2291">
        <v>1095.51</v>
      </c>
      <c r="G2291">
        <v>209.14</v>
      </c>
      <c r="H2291" t="s">
        <v>2205</v>
      </c>
      <c r="I2291" t="s">
        <v>2206</v>
      </c>
      <c r="J2291">
        <v>1</v>
      </c>
      <c r="K2291" t="s">
        <v>2207</v>
      </c>
      <c r="L2291" t="str">
        <f>IF(performance_data[[#This Row],[return_percentage]]&gt;=performance_data[[#This Row],[benchmark_return]],"Higher","Lower")</f>
        <v>Higher</v>
      </c>
      <c r="M2291" s="14">
        <f xml:space="preserve"> _xlfn.MAXIFS(performance_data[date],performance_data[portfolio_id],performance_data[[#This Row],[portfolio_id]])</f>
        <v>45550</v>
      </c>
      <c r="N2291" s="14">
        <f xml:space="preserve"> _xlfn.MINIFS(performance_data[date],performance_data[portfolio_id],performance_data[[#This Row],[portfolio_id]])</f>
        <v>44842</v>
      </c>
      <c r="O2291" s="15">
        <f>_xlfn.MAXIFS(performance_data[portfolio_value],performance_data[portfolio_id],performance_data[[#This Row],[portfolio_id]],performance_data[date],performance_data[[#This Row],[latest_date]])</f>
        <v>289620.28999999998</v>
      </c>
      <c r="P2291" s="15">
        <f>_xlfn.MAXIFS(performance_data[portfolio_value],performance_data[portfolio_id],performance_data[[#This Row],[portfolio_id]],performance_data[date],performance_data[[#This Row],[starting_date]])</f>
        <v>319193.63</v>
      </c>
      <c r="Q2291" s="15">
        <f>performance_data[[#This Row],[latest_value]]-performance_data[[#This Row],[starting_value]]</f>
        <v>-29573.340000000026</v>
      </c>
      <c r="R2291" s="15">
        <f>performance_data[[#This Row],[net_inflows]]-performance_data[[#This Row],[net_outflows]]</f>
        <v>886.37</v>
      </c>
      <c r="S2291" s="15" t="str">
        <f>IF(performance_data[[#This Row],[net_inflows]]&gt;AVERAGE(performance_data[net_inflows]),"High","Low")</f>
        <v>Low</v>
      </c>
      <c r="T2291" s="15">
        <f>AVERAGEIF(performance_data[inflow_flag],performance_data[[#This Row],[inflow_flag]],performance_data[return_percentage])</f>
        <v>5.0457846277021572</v>
      </c>
      <c r="U2291" s="17">
        <f>IF(performance_data[[#This Row],[return_percentage]]&lt;performance_data[[#This Row],[benchmark_return]],1,0)</f>
        <v>0</v>
      </c>
      <c r="V2291" s="17">
        <f>COUNTIFS(performance_data[portfolio_id],performance_data[[#This Row],[portfolio_id]])</f>
        <v>24</v>
      </c>
      <c r="W2291" s="17">
        <f>COUNTIFS(performance_data[portfolio_id],performance_data[[#This Row],[portfolio_id]],
          performance_data[return_flag],1)</f>
        <v>11</v>
      </c>
      <c r="X2291" s="15">
        <f>performance_data[[#This Row],[underperform_flag_count]]/performance_data[[#This Row],[totalportfoliocount]]</f>
        <v>0.45833333333333331</v>
      </c>
    </row>
    <row r="2292" spans="1:24" x14ac:dyDescent="0.3">
      <c r="A2292">
        <v>5108</v>
      </c>
      <c r="B2292" s="1">
        <v>45003</v>
      </c>
      <c r="C2292">
        <v>484473.05</v>
      </c>
      <c r="D2292">
        <v>9.19</v>
      </c>
      <c r="E2292">
        <v>9.06</v>
      </c>
      <c r="F2292">
        <v>15159.45</v>
      </c>
      <c r="G2292">
        <v>5365.79</v>
      </c>
      <c r="H2292" t="s">
        <v>2213</v>
      </c>
      <c r="I2292" t="s">
        <v>2206</v>
      </c>
      <c r="J2292">
        <v>3</v>
      </c>
      <c r="K2292" t="s">
        <v>2222</v>
      </c>
      <c r="L2292" t="str">
        <f>IF(performance_data[[#This Row],[return_percentage]]&gt;=performance_data[[#This Row],[benchmark_return]],"Higher","Lower")</f>
        <v>Higher</v>
      </c>
      <c r="M2292" s="14">
        <f xml:space="preserve"> _xlfn.MAXIFS(performance_data[date],performance_data[portfolio_id],performance_data[[#This Row],[portfolio_id]])</f>
        <v>45550</v>
      </c>
      <c r="N2292" s="14">
        <f xml:space="preserve"> _xlfn.MINIFS(performance_data[date],performance_data[portfolio_id],performance_data[[#This Row],[portfolio_id]])</f>
        <v>44842</v>
      </c>
      <c r="O2292" s="15">
        <f>_xlfn.MAXIFS(performance_data[portfolio_value],performance_data[portfolio_id],performance_data[[#This Row],[portfolio_id]],performance_data[date],performance_data[[#This Row],[latest_date]])</f>
        <v>289620.28999999998</v>
      </c>
      <c r="P2292" s="15">
        <f>_xlfn.MAXIFS(performance_data[portfolio_value],performance_data[portfolio_id],performance_data[[#This Row],[portfolio_id]],performance_data[date],performance_data[[#This Row],[starting_date]])</f>
        <v>319193.63</v>
      </c>
      <c r="Q2292" s="15">
        <f>performance_data[[#This Row],[latest_value]]-performance_data[[#This Row],[starting_value]]</f>
        <v>-29573.340000000026</v>
      </c>
      <c r="R2292" s="15">
        <f>performance_data[[#This Row],[net_inflows]]-performance_data[[#This Row],[net_outflows]]</f>
        <v>9793.66</v>
      </c>
      <c r="S2292" s="15" t="str">
        <f>IF(performance_data[[#This Row],[net_inflows]]&gt;AVERAGE(performance_data[net_inflows]),"High","Low")</f>
        <v>High</v>
      </c>
      <c r="T2292" s="15">
        <f>AVERAGEIF(performance_data[inflow_flag],performance_data[[#This Row],[inflow_flag]],performance_data[return_percentage])</f>
        <v>4.8467905675459724</v>
      </c>
      <c r="U2292" s="17">
        <f>IF(performance_data[[#This Row],[return_percentage]]&lt;performance_data[[#This Row],[benchmark_return]],1,0)</f>
        <v>0</v>
      </c>
      <c r="V2292" s="17">
        <f>COUNTIFS(performance_data[portfolio_id],performance_data[[#This Row],[portfolio_id]])</f>
        <v>24</v>
      </c>
      <c r="W2292" s="17">
        <f>COUNTIFS(performance_data[portfolio_id],performance_data[[#This Row],[portfolio_id]],
          performance_data[return_flag],1)</f>
        <v>11</v>
      </c>
      <c r="X2292" s="15">
        <f>performance_data[[#This Row],[underperform_flag_count]]/performance_data[[#This Row],[totalportfoliocount]]</f>
        <v>0.45833333333333331</v>
      </c>
    </row>
    <row r="2293" spans="1:24" x14ac:dyDescent="0.3">
      <c r="A2293">
        <v>5108</v>
      </c>
      <c r="B2293" s="1">
        <v>45337</v>
      </c>
      <c r="C2293">
        <v>285696.44</v>
      </c>
      <c r="D2293">
        <v>8.34</v>
      </c>
      <c r="E2293">
        <v>8.14</v>
      </c>
      <c r="F2293">
        <v>2808.34</v>
      </c>
      <c r="G2293">
        <v>8946.82</v>
      </c>
      <c r="H2293" t="s">
        <v>2205</v>
      </c>
      <c r="I2293" t="s">
        <v>2206</v>
      </c>
      <c r="J2293">
        <v>2</v>
      </c>
      <c r="K2293" t="s">
        <v>2226</v>
      </c>
      <c r="L2293" t="str">
        <f>IF(performance_data[[#This Row],[return_percentage]]&gt;=performance_data[[#This Row],[benchmark_return]],"Higher","Lower")</f>
        <v>Higher</v>
      </c>
      <c r="M2293" s="14">
        <f xml:space="preserve"> _xlfn.MAXIFS(performance_data[date],performance_data[portfolio_id],performance_data[[#This Row],[portfolio_id]])</f>
        <v>45550</v>
      </c>
      <c r="N2293" s="14">
        <f xml:space="preserve"> _xlfn.MINIFS(performance_data[date],performance_data[portfolio_id],performance_data[[#This Row],[portfolio_id]])</f>
        <v>44842</v>
      </c>
      <c r="O2293" s="15">
        <f>_xlfn.MAXIFS(performance_data[portfolio_value],performance_data[portfolio_id],performance_data[[#This Row],[portfolio_id]],performance_data[date],performance_data[[#This Row],[latest_date]])</f>
        <v>289620.28999999998</v>
      </c>
      <c r="P2293" s="15">
        <f>_xlfn.MAXIFS(performance_data[portfolio_value],performance_data[portfolio_id],performance_data[[#This Row],[portfolio_id]],performance_data[date],performance_data[[#This Row],[starting_date]])</f>
        <v>319193.63</v>
      </c>
      <c r="Q2293" s="15">
        <f>performance_data[[#This Row],[latest_value]]-performance_data[[#This Row],[starting_value]]</f>
        <v>-29573.340000000026</v>
      </c>
      <c r="R2293" s="15">
        <f>performance_data[[#This Row],[net_inflows]]-performance_data[[#This Row],[net_outflows]]</f>
        <v>-6138.48</v>
      </c>
      <c r="S2293" s="15" t="str">
        <f>IF(performance_data[[#This Row],[net_inflows]]&gt;AVERAGE(performance_data[net_inflows]),"High","Low")</f>
        <v>Low</v>
      </c>
      <c r="T2293" s="15">
        <f>AVERAGEIF(performance_data[inflow_flag],performance_data[[#This Row],[inflow_flag]],performance_data[return_percentage])</f>
        <v>5.0457846277021572</v>
      </c>
      <c r="U2293" s="17">
        <f>IF(performance_data[[#This Row],[return_percentage]]&lt;performance_data[[#This Row],[benchmark_return]],1,0)</f>
        <v>0</v>
      </c>
      <c r="V2293" s="17">
        <f>COUNTIFS(performance_data[portfolio_id],performance_data[[#This Row],[portfolio_id]])</f>
        <v>24</v>
      </c>
      <c r="W2293" s="17">
        <f>COUNTIFS(performance_data[portfolio_id],performance_data[[#This Row],[portfolio_id]],
          performance_data[return_flag],1)</f>
        <v>11</v>
      </c>
      <c r="X2293" s="15">
        <f>performance_data[[#This Row],[underperform_flag_count]]/performance_data[[#This Row],[totalportfoliocount]]</f>
        <v>0.45833333333333331</v>
      </c>
    </row>
    <row r="2294" spans="1:24" x14ac:dyDescent="0.3">
      <c r="A2294">
        <v>5108</v>
      </c>
      <c r="B2294" s="1">
        <v>45163</v>
      </c>
      <c r="C2294">
        <v>79713.73</v>
      </c>
      <c r="D2294">
        <v>18.05</v>
      </c>
      <c r="E2294">
        <v>17.97</v>
      </c>
      <c r="F2294">
        <v>4330.41</v>
      </c>
      <c r="G2294">
        <v>6584.41</v>
      </c>
      <c r="H2294" t="s">
        <v>2213</v>
      </c>
      <c r="I2294" t="s">
        <v>2209</v>
      </c>
      <c r="J2294">
        <v>8</v>
      </c>
      <c r="K2294" t="s">
        <v>2214</v>
      </c>
      <c r="L2294" t="str">
        <f>IF(performance_data[[#This Row],[return_percentage]]&gt;=performance_data[[#This Row],[benchmark_return]],"Higher","Lower")</f>
        <v>Higher</v>
      </c>
      <c r="M2294" s="14">
        <f xml:space="preserve"> _xlfn.MAXIFS(performance_data[date],performance_data[portfolio_id],performance_data[[#This Row],[portfolio_id]])</f>
        <v>45550</v>
      </c>
      <c r="N2294" s="14">
        <f xml:space="preserve"> _xlfn.MINIFS(performance_data[date],performance_data[portfolio_id],performance_data[[#This Row],[portfolio_id]])</f>
        <v>44842</v>
      </c>
      <c r="O2294" s="15">
        <f>_xlfn.MAXIFS(performance_data[portfolio_value],performance_data[portfolio_id],performance_data[[#This Row],[portfolio_id]],performance_data[date],performance_data[[#This Row],[latest_date]])</f>
        <v>289620.28999999998</v>
      </c>
      <c r="P2294" s="15">
        <f>_xlfn.MAXIFS(performance_data[portfolio_value],performance_data[portfolio_id],performance_data[[#This Row],[portfolio_id]],performance_data[date],performance_data[[#This Row],[starting_date]])</f>
        <v>319193.63</v>
      </c>
      <c r="Q2294" s="15">
        <f>performance_data[[#This Row],[latest_value]]-performance_data[[#This Row],[starting_value]]</f>
        <v>-29573.340000000026</v>
      </c>
      <c r="R2294" s="15">
        <f>performance_data[[#This Row],[net_inflows]]-performance_data[[#This Row],[net_outflows]]</f>
        <v>-2254</v>
      </c>
      <c r="S2294" s="15" t="str">
        <f>IF(performance_data[[#This Row],[net_inflows]]&gt;AVERAGE(performance_data[net_inflows]),"High","Low")</f>
        <v>Low</v>
      </c>
      <c r="T2294" s="15">
        <f>AVERAGEIF(performance_data[inflow_flag],performance_data[[#This Row],[inflow_flag]],performance_data[return_percentage])</f>
        <v>5.0457846277021572</v>
      </c>
      <c r="U2294" s="17">
        <f>IF(performance_data[[#This Row],[return_percentage]]&lt;performance_data[[#This Row],[benchmark_return]],1,0)</f>
        <v>0</v>
      </c>
      <c r="V2294" s="17">
        <f>COUNTIFS(performance_data[portfolio_id],performance_data[[#This Row],[portfolio_id]])</f>
        <v>24</v>
      </c>
      <c r="W2294" s="17">
        <f>COUNTIFS(performance_data[portfolio_id],performance_data[[#This Row],[portfolio_id]],
          performance_data[return_flag],1)</f>
        <v>11</v>
      </c>
      <c r="X2294" s="15">
        <f>performance_data[[#This Row],[underperform_flag_count]]/performance_data[[#This Row],[totalportfoliocount]]</f>
        <v>0.45833333333333331</v>
      </c>
    </row>
    <row r="2295" spans="1:24" x14ac:dyDescent="0.3">
      <c r="A2295">
        <v>5108</v>
      </c>
      <c r="B2295" s="1">
        <v>44988</v>
      </c>
      <c r="C2295">
        <v>299801.36</v>
      </c>
      <c r="D2295">
        <v>15.34</v>
      </c>
      <c r="E2295">
        <v>17.510000000000002</v>
      </c>
      <c r="F2295">
        <v>14679.06</v>
      </c>
      <c r="G2295">
        <v>603.72</v>
      </c>
      <c r="H2295" t="s">
        <v>2213</v>
      </c>
      <c r="I2295" t="s">
        <v>2206</v>
      </c>
      <c r="J2295">
        <v>3</v>
      </c>
      <c r="K2295" t="s">
        <v>2222</v>
      </c>
      <c r="L2295" t="str">
        <f>IF(performance_data[[#This Row],[return_percentage]]&gt;=performance_data[[#This Row],[benchmark_return]],"Higher","Lower")</f>
        <v>Lower</v>
      </c>
      <c r="M2295" s="14">
        <f xml:space="preserve"> _xlfn.MAXIFS(performance_data[date],performance_data[portfolio_id],performance_data[[#This Row],[portfolio_id]])</f>
        <v>45550</v>
      </c>
      <c r="N2295" s="14">
        <f xml:space="preserve"> _xlfn.MINIFS(performance_data[date],performance_data[portfolio_id],performance_data[[#This Row],[portfolio_id]])</f>
        <v>44842</v>
      </c>
      <c r="O2295" s="15">
        <f>_xlfn.MAXIFS(performance_data[portfolio_value],performance_data[portfolio_id],performance_data[[#This Row],[portfolio_id]],performance_data[date],performance_data[[#This Row],[latest_date]])</f>
        <v>289620.28999999998</v>
      </c>
      <c r="P2295" s="15">
        <f>_xlfn.MAXIFS(performance_data[portfolio_value],performance_data[portfolio_id],performance_data[[#This Row],[portfolio_id]],performance_data[date],performance_data[[#This Row],[starting_date]])</f>
        <v>319193.63</v>
      </c>
      <c r="Q2295" s="15">
        <f>performance_data[[#This Row],[latest_value]]-performance_data[[#This Row],[starting_value]]</f>
        <v>-29573.340000000026</v>
      </c>
      <c r="R2295" s="15">
        <f>performance_data[[#This Row],[net_inflows]]-performance_data[[#This Row],[net_outflows]]</f>
        <v>14075.34</v>
      </c>
      <c r="S2295" s="15" t="str">
        <f>IF(performance_data[[#This Row],[net_inflows]]&gt;AVERAGE(performance_data[net_inflows]),"High","Low")</f>
        <v>High</v>
      </c>
      <c r="T2295" s="15">
        <f>AVERAGEIF(performance_data[inflow_flag],performance_data[[#This Row],[inflow_flag]],performance_data[return_percentage])</f>
        <v>4.8467905675459724</v>
      </c>
      <c r="U2295" s="17">
        <f>IF(performance_data[[#This Row],[return_percentage]]&lt;performance_data[[#This Row],[benchmark_return]],1,0)</f>
        <v>1</v>
      </c>
      <c r="V2295" s="17">
        <f>COUNTIFS(performance_data[portfolio_id],performance_data[[#This Row],[portfolio_id]])</f>
        <v>24</v>
      </c>
      <c r="W2295" s="17">
        <f>COUNTIFS(performance_data[portfolio_id],performance_data[[#This Row],[portfolio_id]],
          performance_data[return_flag],1)</f>
        <v>11</v>
      </c>
      <c r="X2295" s="15">
        <f>performance_data[[#This Row],[underperform_flag_count]]/performance_data[[#This Row],[totalportfoliocount]]</f>
        <v>0.45833333333333331</v>
      </c>
    </row>
    <row r="2296" spans="1:24" x14ac:dyDescent="0.3">
      <c r="A2296">
        <v>5108</v>
      </c>
      <c r="B2296" s="1">
        <v>45502</v>
      </c>
      <c r="C2296">
        <v>435821.39</v>
      </c>
      <c r="D2296">
        <v>5.45</v>
      </c>
      <c r="E2296">
        <v>5.76</v>
      </c>
      <c r="F2296">
        <v>5351.73</v>
      </c>
      <c r="G2296">
        <v>9221.39</v>
      </c>
      <c r="H2296" t="s">
        <v>2205</v>
      </c>
      <c r="I2296" t="s">
        <v>2209</v>
      </c>
      <c r="J2296">
        <v>7</v>
      </c>
      <c r="K2296" t="s">
        <v>2210</v>
      </c>
      <c r="L2296" t="str">
        <f>IF(performance_data[[#This Row],[return_percentage]]&gt;=performance_data[[#This Row],[benchmark_return]],"Higher","Lower")</f>
        <v>Lower</v>
      </c>
      <c r="M2296" s="14">
        <f xml:space="preserve"> _xlfn.MAXIFS(performance_data[date],performance_data[portfolio_id],performance_data[[#This Row],[portfolio_id]])</f>
        <v>45550</v>
      </c>
      <c r="N2296" s="14">
        <f xml:space="preserve"> _xlfn.MINIFS(performance_data[date],performance_data[portfolio_id],performance_data[[#This Row],[portfolio_id]])</f>
        <v>44842</v>
      </c>
      <c r="O2296" s="15">
        <f>_xlfn.MAXIFS(performance_data[portfolio_value],performance_data[portfolio_id],performance_data[[#This Row],[portfolio_id]],performance_data[date],performance_data[[#This Row],[latest_date]])</f>
        <v>289620.28999999998</v>
      </c>
      <c r="P2296" s="15">
        <f>_xlfn.MAXIFS(performance_data[portfolio_value],performance_data[portfolio_id],performance_data[[#This Row],[portfolio_id]],performance_data[date],performance_data[[#This Row],[starting_date]])</f>
        <v>319193.63</v>
      </c>
      <c r="Q2296" s="15">
        <f>performance_data[[#This Row],[latest_value]]-performance_data[[#This Row],[starting_value]]</f>
        <v>-29573.340000000026</v>
      </c>
      <c r="R2296" s="15">
        <f>performance_data[[#This Row],[net_inflows]]-performance_data[[#This Row],[net_outflows]]</f>
        <v>-3869.66</v>
      </c>
      <c r="S2296" s="15" t="str">
        <f>IF(performance_data[[#This Row],[net_inflows]]&gt;AVERAGE(performance_data[net_inflows]),"High","Low")</f>
        <v>Low</v>
      </c>
      <c r="T2296" s="15">
        <f>AVERAGEIF(performance_data[inflow_flag],performance_data[[#This Row],[inflow_flag]],performance_data[return_percentage])</f>
        <v>5.0457846277021572</v>
      </c>
      <c r="U2296" s="17">
        <f>IF(performance_data[[#This Row],[return_percentage]]&lt;performance_data[[#This Row],[benchmark_return]],1,0)</f>
        <v>1</v>
      </c>
      <c r="V2296" s="17">
        <f>COUNTIFS(performance_data[portfolio_id],performance_data[[#This Row],[portfolio_id]])</f>
        <v>24</v>
      </c>
      <c r="W2296" s="17">
        <f>COUNTIFS(performance_data[portfolio_id],performance_data[[#This Row],[portfolio_id]],
          performance_data[return_flag],1)</f>
        <v>11</v>
      </c>
      <c r="X2296" s="15">
        <f>performance_data[[#This Row],[underperform_flag_count]]/performance_data[[#This Row],[totalportfoliocount]]</f>
        <v>0.45833333333333331</v>
      </c>
    </row>
    <row r="2297" spans="1:24" x14ac:dyDescent="0.3">
      <c r="A2297">
        <v>5108</v>
      </c>
      <c r="B2297" s="1">
        <v>44863</v>
      </c>
      <c r="C2297">
        <v>435117.48</v>
      </c>
      <c r="D2297">
        <v>3.38</v>
      </c>
      <c r="E2297">
        <v>3.78</v>
      </c>
      <c r="F2297">
        <v>1577.16</v>
      </c>
      <c r="G2297">
        <v>1088.83</v>
      </c>
      <c r="H2297" t="s">
        <v>2220</v>
      </c>
      <c r="I2297" t="s">
        <v>2217</v>
      </c>
      <c r="J2297">
        <v>10</v>
      </c>
      <c r="K2297" t="s">
        <v>2224</v>
      </c>
      <c r="L2297" t="str">
        <f>IF(performance_data[[#This Row],[return_percentage]]&gt;=performance_data[[#This Row],[benchmark_return]],"Higher","Lower")</f>
        <v>Lower</v>
      </c>
      <c r="M2297" s="14">
        <f xml:space="preserve"> _xlfn.MAXIFS(performance_data[date],performance_data[portfolio_id],performance_data[[#This Row],[portfolio_id]])</f>
        <v>45550</v>
      </c>
      <c r="N2297" s="14">
        <f xml:space="preserve"> _xlfn.MINIFS(performance_data[date],performance_data[portfolio_id],performance_data[[#This Row],[portfolio_id]])</f>
        <v>44842</v>
      </c>
      <c r="O2297" s="15">
        <f>_xlfn.MAXIFS(performance_data[portfolio_value],performance_data[portfolio_id],performance_data[[#This Row],[portfolio_id]],performance_data[date],performance_data[[#This Row],[latest_date]])</f>
        <v>289620.28999999998</v>
      </c>
      <c r="P2297" s="15">
        <f>_xlfn.MAXIFS(performance_data[portfolio_value],performance_data[portfolio_id],performance_data[[#This Row],[portfolio_id]],performance_data[date],performance_data[[#This Row],[starting_date]])</f>
        <v>319193.63</v>
      </c>
      <c r="Q2297" s="15">
        <f>performance_data[[#This Row],[latest_value]]-performance_data[[#This Row],[starting_value]]</f>
        <v>-29573.340000000026</v>
      </c>
      <c r="R2297" s="15">
        <f>performance_data[[#This Row],[net_inflows]]-performance_data[[#This Row],[net_outflows]]</f>
        <v>488.33000000000015</v>
      </c>
      <c r="S2297" s="15" t="str">
        <f>IF(performance_data[[#This Row],[net_inflows]]&gt;AVERAGE(performance_data[net_inflows]),"High","Low")</f>
        <v>Low</v>
      </c>
      <c r="T2297" s="15">
        <f>AVERAGEIF(performance_data[inflow_flag],performance_data[[#This Row],[inflow_flag]],performance_data[return_percentage])</f>
        <v>5.0457846277021572</v>
      </c>
      <c r="U2297" s="17">
        <f>IF(performance_data[[#This Row],[return_percentage]]&lt;performance_data[[#This Row],[benchmark_return]],1,0)</f>
        <v>1</v>
      </c>
      <c r="V2297" s="17">
        <f>COUNTIFS(performance_data[portfolio_id],performance_data[[#This Row],[portfolio_id]])</f>
        <v>24</v>
      </c>
      <c r="W2297" s="17">
        <f>COUNTIFS(performance_data[portfolio_id],performance_data[[#This Row],[portfolio_id]],
          performance_data[return_flag],1)</f>
        <v>11</v>
      </c>
      <c r="X2297" s="15">
        <f>performance_data[[#This Row],[underperform_flag_count]]/performance_data[[#This Row],[totalportfoliocount]]</f>
        <v>0.45833333333333331</v>
      </c>
    </row>
    <row r="2298" spans="1:24" x14ac:dyDescent="0.3">
      <c r="A2298">
        <v>5108</v>
      </c>
      <c r="B2298" s="1">
        <v>44842</v>
      </c>
      <c r="C2298">
        <v>319193.63</v>
      </c>
      <c r="D2298">
        <v>2.84</v>
      </c>
      <c r="E2298">
        <v>2.5499999999999998</v>
      </c>
      <c r="F2298">
        <v>11959.68</v>
      </c>
      <c r="G2298">
        <v>8658.4699999999993</v>
      </c>
      <c r="H2298" t="s">
        <v>2220</v>
      </c>
      <c r="I2298" t="s">
        <v>2217</v>
      </c>
      <c r="J2298">
        <v>10</v>
      </c>
      <c r="K2298" t="s">
        <v>2224</v>
      </c>
      <c r="L2298" t="str">
        <f>IF(performance_data[[#This Row],[return_percentage]]&gt;=performance_data[[#This Row],[benchmark_return]],"Higher","Lower")</f>
        <v>Higher</v>
      </c>
      <c r="M2298" s="14">
        <f xml:space="preserve"> _xlfn.MAXIFS(performance_data[date],performance_data[portfolio_id],performance_data[[#This Row],[portfolio_id]])</f>
        <v>45550</v>
      </c>
      <c r="N2298" s="14">
        <f xml:space="preserve"> _xlfn.MINIFS(performance_data[date],performance_data[portfolio_id],performance_data[[#This Row],[portfolio_id]])</f>
        <v>44842</v>
      </c>
      <c r="O2298" s="15">
        <f>_xlfn.MAXIFS(performance_data[portfolio_value],performance_data[portfolio_id],performance_data[[#This Row],[portfolio_id]],performance_data[date],performance_data[[#This Row],[latest_date]])</f>
        <v>289620.28999999998</v>
      </c>
      <c r="P2298" s="15">
        <f>_xlfn.MAXIFS(performance_data[portfolio_value],performance_data[portfolio_id],performance_data[[#This Row],[portfolio_id]],performance_data[date],performance_data[[#This Row],[starting_date]])</f>
        <v>319193.63</v>
      </c>
      <c r="Q2298" s="15">
        <f>performance_data[[#This Row],[latest_value]]-performance_data[[#This Row],[starting_value]]</f>
        <v>-29573.340000000026</v>
      </c>
      <c r="R2298" s="15">
        <f>performance_data[[#This Row],[net_inflows]]-performance_data[[#This Row],[net_outflows]]</f>
        <v>3301.2100000000009</v>
      </c>
      <c r="S2298" s="15" t="str">
        <f>IF(performance_data[[#This Row],[net_inflows]]&gt;AVERAGE(performance_data[net_inflows]),"High","Low")</f>
        <v>High</v>
      </c>
      <c r="T2298" s="15">
        <f>AVERAGEIF(performance_data[inflow_flag],performance_data[[#This Row],[inflow_flag]],performance_data[return_percentage])</f>
        <v>4.8467905675459724</v>
      </c>
      <c r="U2298" s="17">
        <f>IF(performance_data[[#This Row],[return_percentage]]&lt;performance_data[[#This Row],[benchmark_return]],1,0)</f>
        <v>0</v>
      </c>
      <c r="V2298" s="17">
        <f>COUNTIFS(performance_data[portfolio_id],performance_data[[#This Row],[portfolio_id]])</f>
        <v>24</v>
      </c>
      <c r="W2298" s="17">
        <f>COUNTIFS(performance_data[portfolio_id],performance_data[[#This Row],[portfolio_id]],
          performance_data[return_flag],1)</f>
        <v>11</v>
      </c>
      <c r="X2298" s="15">
        <f>performance_data[[#This Row],[underperform_flag_count]]/performance_data[[#This Row],[totalportfoliocount]]</f>
        <v>0.45833333333333331</v>
      </c>
    </row>
    <row r="2299" spans="1:24" x14ac:dyDescent="0.3">
      <c r="A2299">
        <v>5108</v>
      </c>
      <c r="B2299" s="1">
        <v>45025</v>
      </c>
      <c r="C2299">
        <v>274280.69</v>
      </c>
      <c r="D2299">
        <v>1.1200000000000001</v>
      </c>
      <c r="E2299">
        <v>1.05</v>
      </c>
      <c r="F2299">
        <v>3180.67</v>
      </c>
      <c r="G2299">
        <v>13547.33</v>
      </c>
      <c r="H2299" t="s">
        <v>2213</v>
      </c>
      <c r="I2299" t="s">
        <v>2211</v>
      </c>
      <c r="J2299">
        <v>4</v>
      </c>
      <c r="K2299" t="s">
        <v>2216</v>
      </c>
      <c r="L2299" t="str">
        <f>IF(performance_data[[#This Row],[return_percentage]]&gt;=performance_data[[#This Row],[benchmark_return]],"Higher","Lower")</f>
        <v>Higher</v>
      </c>
      <c r="M2299" s="14">
        <f xml:space="preserve"> _xlfn.MAXIFS(performance_data[date],performance_data[portfolio_id],performance_data[[#This Row],[portfolio_id]])</f>
        <v>45550</v>
      </c>
      <c r="N2299" s="14">
        <f xml:space="preserve"> _xlfn.MINIFS(performance_data[date],performance_data[portfolio_id],performance_data[[#This Row],[portfolio_id]])</f>
        <v>44842</v>
      </c>
      <c r="O2299" s="15">
        <f>_xlfn.MAXIFS(performance_data[portfolio_value],performance_data[portfolio_id],performance_data[[#This Row],[portfolio_id]],performance_data[date],performance_data[[#This Row],[latest_date]])</f>
        <v>289620.28999999998</v>
      </c>
      <c r="P2299" s="15">
        <f>_xlfn.MAXIFS(performance_data[portfolio_value],performance_data[portfolio_id],performance_data[[#This Row],[portfolio_id]],performance_data[date],performance_data[[#This Row],[starting_date]])</f>
        <v>319193.63</v>
      </c>
      <c r="Q2299" s="15">
        <f>performance_data[[#This Row],[latest_value]]-performance_data[[#This Row],[starting_value]]</f>
        <v>-29573.340000000026</v>
      </c>
      <c r="R2299" s="15">
        <f>performance_data[[#This Row],[net_inflows]]-performance_data[[#This Row],[net_outflows]]</f>
        <v>-10366.66</v>
      </c>
      <c r="S2299" s="15" t="str">
        <f>IF(performance_data[[#This Row],[net_inflows]]&gt;AVERAGE(performance_data[net_inflows]),"High","Low")</f>
        <v>Low</v>
      </c>
      <c r="T2299" s="15">
        <f>AVERAGEIF(performance_data[inflow_flag],performance_data[[#This Row],[inflow_flag]],performance_data[return_percentage])</f>
        <v>5.0457846277021572</v>
      </c>
      <c r="U2299" s="17">
        <f>IF(performance_data[[#This Row],[return_percentage]]&lt;performance_data[[#This Row],[benchmark_return]],1,0)</f>
        <v>0</v>
      </c>
      <c r="V2299" s="17">
        <f>COUNTIFS(performance_data[portfolio_id],performance_data[[#This Row],[portfolio_id]])</f>
        <v>24</v>
      </c>
      <c r="W2299" s="17">
        <f>COUNTIFS(performance_data[portfolio_id],performance_data[[#This Row],[portfolio_id]],
          performance_data[return_flag],1)</f>
        <v>11</v>
      </c>
      <c r="X2299" s="15">
        <f>performance_data[[#This Row],[underperform_flag_count]]/performance_data[[#This Row],[totalportfoliocount]]</f>
        <v>0.45833333333333331</v>
      </c>
    </row>
    <row r="2300" spans="1:24" x14ac:dyDescent="0.3">
      <c r="A2300">
        <v>5108</v>
      </c>
      <c r="B2300" s="1">
        <v>44914</v>
      </c>
      <c r="C2300">
        <v>16233.54</v>
      </c>
      <c r="D2300">
        <v>2.12</v>
      </c>
      <c r="E2300">
        <v>2.52</v>
      </c>
      <c r="F2300">
        <v>19390.34</v>
      </c>
      <c r="G2300">
        <v>16624.16</v>
      </c>
      <c r="H2300" t="s">
        <v>2220</v>
      </c>
      <c r="I2300" t="s">
        <v>2217</v>
      </c>
      <c r="J2300">
        <v>12</v>
      </c>
      <c r="K2300" t="s">
        <v>2218</v>
      </c>
      <c r="L2300" t="str">
        <f>IF(performance_data[[#This Row],[return_percentage]]&gt;=performance_data[[#This Row],[benchmark_return]],"Higher","Lower")</f>
        <v>Lower</v>
      </c>
      <c r="M2300" s="14">
        <f xml:space="preserve"> _xlfn.MAXIFS(performance_data[date],performance_data[portfolio_id],performance_data[[#This Row],[portfolio_id]])</f>
        <v>45550</v>
      </c>
      <c r="N2300" s="14">
        <f xml:space="preserve"> _xlfn.MINIFS(performance_data[date],performance_data[portfolio_id],performance_data[[#This Row],[portfolio_id]])</f>
        <v>44842</v>
      </c>
      <c r="O2300" s="15">
        <f>_xlfn.MAXIFS(performance_data[portfolio_value],performance_data[portfolio_id],performance_data[[#This Row],[portfolio_id]],performance_data[date],performance_data[[#This Row],[latest_date]])</f>
        <v>289620.28999999998</v>
      </c>
      <c r="P2300" s="15">
        <f>_xlfn.MAXIFS(performance_data[portfolio_value],performance_data[portfolio_id],performance_data[[#This Row],[portfolio_id]],performance_data[date],performance_data[[#This Row],[starting_date]])</f>
        <v>319193.63</v>
      </c>
      <c r="Q2300" s="15">
        <f>performance_data[[#This Row],[latest_value]]-performance_data[[#This Row],[starting_value]]</f>
        <v>-29573.340000000026</v>
      </c>
      <c r="R2300" s="15">
        <f>performance_data[[#This Row],[net_inflows]]-performance_data[[#This Row],[net_outflows]]</f>
        <v>2766.1800000000003</v>
      </c>
      <c r="S2300" s="15" t="str">
        <f>IF(performance_data[[#This Row],[net_inflows]]&gt;AVERAGE(performance_data[net_inflows]),"High","Low")</f>
        <v>High</v>
      </c>
      <c r="T2300" s="15">
        <f>AVERAGEIF(performance_data[inflow_flag],performance_data[[#This Row],[inflow_flag]],performance_data[return_percentage])</f>
        <v>4.8467905675459724</v>
      </c>
      <c r="U2300" s="17">
        <f>IF(performance_data[[#This Row],[return_percentage]]&lt;performance_data[[#This Row],[benchmark_return]],1,0)</f>
        <v>1</v>
      </c>
      <c r="V2300" s="17">
        <f>COUNTIFS(performance_data[portfolio_id],performance_data[[#This Row],[portfolio_id]])</f>
        <v>24</v>
      </c>
      <c r="W2300" s="17">
        <f>COUNTIFS(performance_data[portfolio_id],performance_data[[#This Row],[portfolio_id]],
          performance_data[return_flag],1)</f>
        <v>11</v>
      </c>
      <c r="X2300" s="15">
        <f>performance_data[[#This Row],[underperform_flag_count]]/performance_data[[#This Row],[totalportfoliocount]]</f>
        <v>0.45833333333333331</v>
      </c>
    </row>
    <row r="2301" spans="1:24" x14ac:dyDescent="0.3">
      <c r="A2301">
        <v>5108</v>
      </c>
      <c r="B2301" s="1">
        <v>44901</v>
      </c>
      <c r="C2301">
        <v>218477.82</v>
      </c>
      <c r="D2301">
        <v>9.4499999999999993</v>
      </c>
      <c r="E2301">
        <v>10.25</v>
      </c>
      <c r="F2301">
        <v>6590.95</v>
      </c>
      <c r="G2301">
        <v>6506.14</v>
      </c>
      <c r="H2301" t="s">
        <v>2220</v>
      </c>
      <c r="I2301" t="s">
        <v>2217</v>
      </c>
      <c r="J2301">
        <v>12</v>
      </c>
      <c r="K2301" t="s">
        <v>2218</v>
      </c>
      <c r="L2301" t="str">
        <f>IF(performance_data[[#This Row],[return_percentage]]&gt;=performance_data[[#This Row],[benchmark_return]],"Higher","Lower")</f>
        <v>Lower</v>
      </c>
      <c r="M2301" s="14">
        <f xml:space="preserve"> _xlfn.MAXIFS(performance_data[date],performance_data[portfolio_id],performance_data[[#This Row],[portfolio_id]])</f>
        <v>45550</v>
      </c>
      <c r="N2301" s="14">
        <f xml:space="preserve"> _xlfn.MINIFS(performance_data[date],performance_data[portfolio_id],performance_data[[#This Row],[portfolio_id]])</f>
        <v>44842</v>
      </c>
      <c r="O2301" s="15">
        <f>_xlfn.MAXIFS(performance_data[portfolio_value],performance_data[portfolio_id],performance_data[[#This Row],[portfolio_id]],performance_data[date],performance_data[[#This Row],[latest_date]])</f>
        <v>289620.28999999998</v>
      </c>
      <c r="P2301" s="15">
        <f>_xlfn.MAXIFS(performance_data[portfolio_value],performance_data[portfolio_id],performance_data[[#This Row],[portfolio_id]],performance_data[date],performance_data[[#This Row],[starting_date]])</f>
        <v>319193.63</v>
      </c>
      <c r="Q2301" s="15">
        <f>performance_data[[#This Row],[latest_value]]-performance_data[[#This Row],[starting_value]]</f>
        <v>-29573.340000000026</v>
      </c>
      <c r="R2301" s="15">
        <f>performance_data[[#This Row],[net_inflows]]-performance_data[[#This Row],[net_outflows]]</f>
        <v>84.809999999999491</v>
      </c>
      <c r="S2301" s="15" t="str">
        <f>IF(performance_data[[#This Row],[net_inflows]]&gt;AVERAGE(performance_data[net_inflows]),"High","Low")</f>
        <v>Low</v>
      </c>
      <c r="T2301" s="15">
        <f>AVERAGEIF(performance_data[inflow_flag],performance_data[[#This Row],[inflow_flag]],performance_data[return_percentage])</f>
        <v>5.0457846277021572</v>
      </c>
      <c r="U2301" s="17">
        <f>IF(performance_data[[#This Row],[return_percentage]]&lt;performance_data[[#This Row],[benchmark_return]],1,0)</f>
        <v>1</v>
      </c>
      <c r="V2301" s="17">
        <f>COUNTIFS(performance_data[portfolio_id],performance_data[[#This Row],[portfolio_id]])</f>
        <v>24</v>
      </c>
      <c r="W2301" s="17">
        <f>COUNTIFS(performance_data[portfolio_id],performance_data[[#This Row],[portfolio_id]],
          performance_data[return_flag],1)</f>
        <v>11</v>
      </c>
      <c r="X2301" s="15">
        <f>performance_data[[#This Row],[underperform_flag_count]]/performance_data[[#This Row],[totalportfoliocount]]</f>
        <v>0.45833333333333331</v>
      </c>
    </row>
    <row r="2302" spans="1:24" x14ac:dyDescent="0.3">
      <c r="A2302">
        <v>5108</v>
      </c>
      <c r="B2302" s="1">
        <v>45228</v>
      </c>
      <c r="C2302">
        <v>179479</v>
      </c>
      <c r="D2302">
        <v>-0.46</v>
      </c>
      <c r="E2302">
        <v>-0.55000000000000004</v>
      </c>
      <c r="F2302">
        <v>18731.86</v>
      </c>
      <c r="G2302">
        <v>4935.76</v>
      </c>
      <c r="H2302" t="s">
        <v>2213</v>
      </c>
      <c r="I2302" t="s">
        <v>2217</v>
      </c>
      <c r="J2302">
        <v>10</v>
      </c>
      <c r="K2302" t="s">
        <v>2224</v>
      </c>
      <c r="L2302" t="str">
        <f>IF(performance_data[[#This Row],[return_percentage]]&gt;=performance_data[[#This Row],[benchmark_return]],"Higher","Lower")</f>
        <v>Higher</v>
      </c>
      <c r="M2302" s="14">
        <f xml:space="preserve"> _xlfn.MAXIFS(performance_data[date],performance_data[portfolio_id],performance_data[[#This Row],[portfolio_id]])</f>
        <v>45550</v>
      </c>
      <c r="N2302" s="14">
        <f xml:space="preserve"> _xlfn.MINIFS(performance_data[date],performance_data[portfolio_id],performance_data[[#This Row],[portfolio_id]])</f>
        <v>44842</v>
      </c>
      <c r="O2302" s="15">
        <f>_xlfn.MAXIFS(performance_data[portfolio_value],performance_data[portfolio_id],performance_data[[#This Row],[portfolio_id]],performance_data[date],performance_data[[#This Row],[latest_date]])</f>
        <v>289620.28999999998</v>
      </c>
      <c r="P2302" s="15">
        <f>_xlfn.MAXIFS(performance_data[portfolio_value],performance_data[portfolio_id],performance_data[[#This Row],[portfolio_id]],performance_data[date],performance_data[[#This Row],[starting_date]])</f>
        <v>319193.63</v>
      </c>
      <c r="Q2302" s="15">
        <f>performance_data[[#This Row],[latest_value]]-performance_data[[#This Row],[starting_value]]</f>
        <v>-29573.340000000026</v>
      </c>
      <c r="R2302" s="15">
        <f>performance_data[[#This Row],[net_inflows]]-performance_data[[#This Row],[net_outflows]]</f>
        <v>13796.1</v>
      </c>
      <c r="S2302" s="15" t="str">
        <f>IF(performance_data[[#This Row],[net_inflows]]&gt;AVERAGE(performance_data[net_inflows]),"High","Low")</f>
        <v>High</v>
      </c>
      <c r="T2302" s="15">
        <f>AVERAGEIF(performance_data[inflow_flag],performance_data[[#This Row],[inflow_flag]],performance_data[return_percentage])</f>
        <v>4.8467905675459724</v>
      </c>
      <c r="U2302" s="17">
        <f>IF(performance_data[[#This Row],[return_percentage]]&lt;performance_data[[#This Row],[benchmark_return]],1,0)</f>
        <v>0</v>
      </c>
      <c r="V2302" s="17">
        <f>COUNTIFS(performance_data[portfolio_id],performance_data[[#This Row],[portfolio_id]])</f>
        <v>24</v>
      </c>
      <c r="W2302" s="17">
        <f>COUNTIFS(performance_data[portfolio_id],performance_data[[#This Row],[portfolio_id]],
          performance_data[return_flag],1)</f>
        <v>11</v>
      </c>
      <c r="X2302" s="15">
        <f>performance_data[[#This Row],[underperform_flag_count]]/performance_data[[#This Row],[totalportfoliocount]]</f>
        <v>0.45833333333333331</v>
      </c>
    </row>
    <row r="2303" spans="1:24" x14ac:dyDescent="0.3">
      <c r="A2303">
        <v>5108</v>
      </c>
      <c r="B2303" s="1">
        <v>45408</v>
      </c>
      <c r="C2303">
        <v>67282.600000000006</v>
      </c>
      <c r="D2303">
        <v>6.53</v>
      </c>
      <c r="E2303">
        <v>6</v>
      </c>
      <c r="F2303">
        <v>2482.75</v>
      </c>
      <c r="G2303">
        <v>10112.379999999999</v>
      </c>
      <c r="H2303" t="s">
        <v>2205</v>
      </c>
      <c r="I2303" t="s">
        <v>2211</v>
      </c>
      <c r="J2303">
        <v>4</v>
      </c>
      <c r="K2303" t="s">
        <v>2216</v>
      </c>
      <c r="L2303" t="str">
        <f>IF(performance_data[[#This Row],[return_percentage]]&gt;=performance_data[[#This Row],[benchmark_return]],"Higher","Lower")</f>
        <v>Higher</v>
      </c>
      <c r="M2303" s="14">
        <f xml:space="preserve"> _xlfn.MAXIFS(performance_data[date],performance_data[portfolio_id],performance_data[[#This Row],[portfolio_id]])</f>
        <v>45550</v>
      </c>
      <c r="N2303" s="14">
        <f xml:space="preserve"> _xlfn.MINIFS(performance_data[date],performance_data[portfolio_id],performance_data[[#This Row],[portfolio_id]])</f>
        <v>44842</v>
      </c>
      <c r="O2303" s="15">
        <f>_xlfn.MAXIFS(performance_data[portfolio_value],performance_data[portfolio_id],performance_data[[#This Row],[portfolio_id]],performance_data[date],performance_data[[#This Row],[latest_date]])</f>
        <v>289620.28999999998</v>
      </c>
      <c r="P2303" s="15">
        <f>_xlfn.MAXIFS(performance_data[portfolio_value],performance_data[portfolio_id],performance_data[[#This Row],[portfolio_id]],performance_data[date],performance_data[[#This Row],[starting_date]])</f>
        <v>319193.63</v>
      </c>
      <c r="Q2303" s="15">
        <f>performance_data[[#This Row],[latest_value]]-performance_data[[#This Row],[starting_value]]</f>
        <v>-29573.340000000026</v>
      </c>
      <c r="R2303" s="15">
        <f>performance_data[[#This Row],[net_inflows]]-performance_data[[#This Row],[net_outflows]]</f>
        <v>-7629.6299999999992</v>
      </c>
      <c r="S2303" s="15" t="str">
        <f>IF(performance_data[[#This Row],[net_inflows]]&gt;AVERAGE(performance_data[net_inflows]),"High","Low")</f>
        <v>Low</v>
      </c>
      <c r="T2303" s="15">
        <f>AVERAGEIF(performance_data[inflow_flag],performance_data[[#This Row],[inflow_flag]],performance_data[return_percentage])</f>
        <v>5.0457846277021572</v>
      </c>
      <c r="U2303" s="17">
        <f>IF(performance_data[[#This Row],[return_percentage]]&lt;performance_data[[#This Row],[benchmark_return]],1,0)</f>
        <v>0</v>
      </c>
      <c r="V2303" s="17">
        <f>COUNTIFS(performance_data[portfolio_id],performance_data[[#This Row],[portfolio_id]])</f>
        <v>24</v>
      </c>
      <c r="W2303" s="17">
        <f>COUNTIFS(performance_data[portfolio_id],performance_data[[#This Row],[portfolio_id]],
          performance_data[return_flag],1)</f>
        <v>11</v>
      </c>
      <c r="X2303" s="15">
        <f>performance_data[[#This Row],[underperform_flag_count]]/performance_data[[#This Row],[totalportfoliocount]]</f>
        <v>0.45833333333333331</v>
      </c>
    </row>
    <row r="2304" spans="1:24" x14ac:dyDescent="0.3">
      <c r="A2304">
        <v>5108</v>
      </c>
      <c r="B2304" s="1">
        <v>45307</v>
      </c>
      <c r="C2304">
        <v>88933.1</v>
      </c>
      <c r="D2304">
        <v>12.04</v>
      </c>
      <c r="E2304">
        <v>10.029999999999999</v>
      </c>
      <c r="F2304">
        <v>18230.38</v>
      </c>
      <c r="G2304">
        <v>3379.8</v>
      </c>
      <c r="H2304" t="s">
        <v>2205</v>
      </c>
      <c r="I2304" t="s">
        <v>2206</v>
      </c>
      <c r="J2304">
        <v>1</v>
      </c>
      <c r="K2304" t="s">
        <v>2207</v>
      </c>
      <c r="L2304" t="str">
        <f>IF(performance_data[[#This Row],[return_percentage]]&gt;=performance_data[[#This Row],[benchmark_return]],"Higher","Lower")</f>
        <v>Higher</v>
      </c>
      <c r="M2304" s="14">
        <f xml:space="preserve"> _xlfn.MAXIFS(performance_data[date],performance_data[portfolio_id],performance_data[[#This Row],[portfolio_id]])</f>
        <v>45550</v>
      </c>
      <c r="N2304" s="14">
        <f xml:space="preserve"> _xlfn.MINIFS(performance_data[date],performance_data[portfolio_id],performance_data[[#This Row],[portfolio_id]])</f>
        <v>44842</v>
      </c>
      <c r="O2304" s="15">
        <f>_xlfn.MAXIFS(performance_data[portfolio_value],performance_data[portfolio_id],performance_data[[#This Row],[portfolio_id]],performance_data[date],performance_data[[#This Row],[latest_date]])</f>
        <v>289620.28999999998</v>
      </c>
      <c r="P2304" s="15">
        <f>_xlfn.MAXIFS(performance_data[portfolio_value],performance_data[portfolio_id],performance_data[[#This Row],[portfolio_id]],performance_data[date],performance_data[[#This Row],[starting_date]])</f>
        <v>319193.63</v>
      </c>
      <c r="Q2304" s="15">
        <f>performance_data[[#This Row],[latest_value]]-performance_data[[#This Row],[starting_value]]</f>
        <v>-29573.340000000026</v>
      </c>
      <c r="R2304" s="15">
        <f>performance_data[[#This Row],[net_inflows]]-performance_data[[#This Row],[net_outflows]]</f>
        <v>14850.580000000002</v>
      </c>
      <c r="S2304" s="15" t="str">
        <f>IF(performance_data[[#This Row],[net_inflows]]&gt;AVERAGE(performance_data[net_inflows]),"High","Low")</f>
        <v>High</v>
      </c>
      <c r="T2304" s="15">
        <f>AVERAGEIF(performance_data[inflow_flag],performance_data[[#This Row],[inflow_flag]],performance_data[return_percentage])</f>
        <v>4.8467905675459724</v>
      </c>
      <c r="U2304" s="17">
        <f>IF(performance_data[[#This Row],[return_percentage]]&lt;performance_data[[#This Row],[benchmark_return]],1,0)</f>
        <v>0</v>
      </c>
      <c r="V2304" s="17">
        <f>COUNTIFS(performance_data[portfolio_id],performance_data[[#This Row],[portfolio_id]])</f>
        <v>24</v>
      </c>
      <c r="W2304" s="17">
        <f>COUNTIFS(performance_data[portfolio_id],performance_data[[#This Row],[portfolio_id]],
          performance_data[return_flag],1)</f>
        <v>11</v>
      </c>
      <c r="X2304" s="15">
        <f>performance_data[[#This Row],[underperform_flag_count]]/performance_data[[#This Row],[totalportfoliocount]]</f>
        <v>0.45833333333333331</v>
      </c>
    </row>
    <row r="2305" spans="1:24" x14ac:dyDescent="0.3">
      <c r="A2305">
        <v>5110</v>
      </c>
      <c r="B2305" s="1">
        <v>45299</v>
      </c>
      <c r="C2305">
        <v>25559.06</v>
      </c>
      <c r="D2305">
        <v>8.11</v>
      </c>
      <c r="E2305">
        <v>8.51</v>
      </c>
      <c r="F2305">
        <v>11064.07</v>
      </c>
      <c r="G2305">
        <v>9947.73</v>
      </c>
      <c r="H2305" t="s">
        <v>2205</v>
      </c>
      <c r="I2305" t="s">
        <v>2206</v>
      </c>
      <c r="J2305">
        <v>1</v>
      </c>
      <c r="K2305" t="s">
        <v>2207</v>
      </c>
      <c r="L2305" t="str">
        <f>IF(performance_data[[#This Row],[return_percentage]]&gt;=performance_data[[#This Row],[benchmark_return]],"Higher","Lower")</f>
        <v>Lower</v>
      </c>
      <c r="M2305" s="14">
        <f xml:space="preserve"> _xlfn.MAXIFS(performance_data[date],performance_data[portfolio_id],performance_data[[#This Row],[portfolio_id]])</f>
        <v>45528</v>
      </c>
      <c r="N2305" s="14">
        <f xml:space="preserve"> _xlfn.MINIFS(performance_data[date],performance_data[portfolio_id],performance_data[[#This Row],[portfolio_id]])</f>
        <v>44835</v>
      </c>
      <c r="O2305" s="15">
        <f>_xlfn.MAXIFS(performance_data[portfolio_value],performance_data[portfolio_id],performance_data[[#This Row],[portfolio_id]],performance_data[date],performance_data[[#This Row],[latest_date]])</f>
        <v>355596.73</v>
      </c>
      <c r="P2305" s="15">
        <f>_xlfn.MAXIFS(performance_data[portfolio_value],performance_data[portfolio_id],performance_data[[#This Row],[portfolio_id]],performance_data[date],performance_data[[#This Row],[starting_date]])</f>
        <v>63193.53</v>
      </c>
      <c r="Q2305" s="15">
        <f>performance_data[[#This Row],[latest_value]]-performance_data[[#This Row],[starting_value]]</f>
        <v>292403.19999999995</v>
      </c>
      <c r="R2305" s="15">
        <f>performance_data[[#This Row],[net_inflows]]-performance_data[[#This Row],[net_outflows]]</f>
        <v>1116.3400000000001</v>
      </c>
      <c r="S2305" s="15" t="str">
        <f>IF(performance_data[[#This Row],[net_inflows]]&gt;AVERAGE(performance_data[net_inflows]),"High","Low")</f>
        <v>High</v>
      </c>
      <c r="T2305" s="15">
        <f>AVERAGEIF(performance_data[inflow_flag],performance_data[[#This Row],[inflow_flag]],performance_data[return_percentage])</f>
        <v>4.8467905675459724</v>
      </c>
      <c r="U2305" s="17">
        <f>IF(performance_data[[#This Row],[return_percentage]]&lt;performance_data[[#This Row],[benchmark_return]],1,0)</f>
        <v>1</v>
      </c>
      <c r="V2305" s="17">
        <f>COUNTIFS(performance_data[portfolio_id],performance_data[[#This Row],[portfolio_id]])</f>
        <v>30</v>
      </c>
      <c r="W2305" s="17">
        <f>COUNTIFS(performance_data[portfolio_id],performance_data[[#This Row],[portfolio_id]],
          performance_data[return_flag],1)</f>
        <v>19</v>
      </c>
      <c r="X2305" s="15">
        <f>performance_data[[#This Row],[underperform_flag_count]]/performance_data[[#This Row],[totalportfoliocount]]</f>
        <v>0.6333333333333333</v>
      </c>
    </row>
    <row r="2306" spans="1:24" x14ac:dyDescent="0.3">
      <c r="A2306">
        <v>5110</v>
      </c>
      <c r="B2306" s="1">
        <v>45070</v>
      </c>
      <c r="C2306">
        <v>478088.65</v>
      </c>
      <c r="D2306">
        <v>-0.82</v>
      </c>
      <c r="E2306">
        <v>-0.78</v>
      </c>
      <c r="F2306">
        <v>17465.05</v>
      </c>
      <c r="G2306">
        <v>10064.94</v>
      </c>
      <c r="H2306" t="s">
        <v>2213</v>
      </c>
      <c r="I2306" t="s">
        <v>2211</v>
      </c>
      <c r="J2306">
        <v>5</v>
      </c>
      <c r="K2306" t="s">
        <v>2223</v>
      </c>
      <c r="L2306" t="str">
        <f>IF(performance_data[[#This Row],[return_percentage]]&gt;=performance_data[[#This Row],[benchmark_return]],"Higher","Lower")</f>
        <v>Lower</v>
      </c>
      <c r="M2306" s="14">
        <f xml:space="preserve"> _xlfn.MAXIFS(performance_data[date],performance_data[portfolio_id],performance_data[[#This Row],[portfolio_id]])</f>
        <v>45528</v>
      </c>
      <c r="N2306" s="14">
        <f xml:space="preserve"> _xlfn.MINIFS(performance_data[date],performance_data[portfolio_id],performance_data[[#This Row],[portfolio_id]])</f>
        <v>44835</v>
      </c>
      <c r="O2306" s="15">
        <f>_xlfn.MAXIFS(performance_data[portfolio_value],performance_data[portfolio_id],performance_data[[#This Row],[portfolio_id]],performance_data[date],performance_data[[#This Row],[latest_date]])</f>
        <v>355596.73</v>
      </c>
      <c r="P2306" s="15">
        <f>_xlfn.MAXIFS(performance_data[portfolio_value],performance_data[portfolio_id],performance_data[[#This Row],[portfolio_id]],performance_data[date],performance_data[[#This Row],[starting_date]])</f>
        <v>63193.53</v>
      </c>
      <c r="Q2306" s="15">
        <f>performance_data[[#This Row],[latest_value]]-performance_data[[#This Row],[starting_value]]</f>
        <v>292403.19999999995</v>
      </c>
      <c r="R2306" s="15">
        <f>performance_data[[#This Row],[net_inflows]]-performance_data[[#This Row],[net_outflows]]</f>
        <v>7400.1099999999988</v>
      </c>
      <c r="S2306" s="15" t="str">
        <f>IF(performance_data[[#This Row],[net_inflows]]&gt;AVERAGE(performance_data[net_inflows]),"High","Low")</f>
        <v>High</v>
      </c>
      <c r="T2306" s="15">
        <f>AVERAGEIF(performance_data[inflow_flag],performance_data[[#This Row],[inflow_flag]],performance_data[return_percentage])</f>
        <v>4.8467905675459724</v>
      </c>
      <c r="U2306" s="17">
        <f>IF(performance_data[[#This Row],[return_percentage]]&lt;performance_data[[#This Row],[benchmark_return]],1,0)</f>
        <v>1</v>
      </c>
      <c r="V2306" s="17">
        <f>COUNTIFS(performance_data[portfolio_id],performance_data[[#This Row],[portfolio_id]])</f>
        <v>30</v>
      </c>
      <c r="W2306" s="17">
        <f>COUNTIFS(performance_data[portfolio_id],performance_data[[#This Row],[portfolio_id]],
          performance_data[return_flag],1)</f>
        <v>19</v>
      </c>
      <c r="X2306" s="15">
        <f>performance_data[[#This Row],[underperform_flag_count]]/performance_data[[#This Row],[totalportfoliocount]]</f>
        <v>0.6333333333333333</v>
      </c>
    </row>
    <row r="2307" spans="1:24" x14ac:dyDescent="0.3">
      <c r="A2307">
        <v>5110</v>
      </c>
      <c r="B2307" s="1">
        <v>44918</v>
      </c>
      <c r="C2307">
        <v>137619.51</v>
      </c>
      <c r="D2307">
        <v>-3.49</v>
      </c>
      <c r="E2307">
        <v>-3.48</v>
      </c>
      <c r="F2307">
        <v>14964.13</v>
      </c>
      <c r="G2307">
        <v>6776.04</v>
      </c>
      <c r="H2307" t="s">
        <v>2220</v>
      </c>
      <c r="I2307" t="s">
        <v>2217</v>
      </c>
      <c r="J2307">
        <v>12</v>
      </c>
      <c r="K2307" t="s">
        <v>2218</v>
      </c>
      <c r="L2307" t="str">
        <f>IF(performance_data[[#This Row],[return_percentage]]&gt;=performance_data[[#This Row],[benchmark_return]],"Higher","Lower")</f>
        <v>Lower</v>
      </c>
      <c r="M2307" s="14">
        <f xml:space="preserve"> _xlfn.MAXIFS(performance_data[date],performance_data[portfolio_id],performance_data[[#This Row],[portfolio_id]])</f>
        <v>45528</v>
      </c>
      <c r="N2307" s="14">
        <f xml:space="preserve"> _xlfn.MINIFS(performance_data[date],performance_data[portfolio_id],performance_data[[#This Row],[portfolio_id]])</f>
        <v>44835</v>
      </c>
      <c r="O2307" s="15">
        <f>_xlfn.MAXIFS(performance_data[portfolio_value],performance_data[portfolio_id],performance_data[[#This Row],[portfolio_id]],performance_data[date],performance_data[[#This Row],[latest_date]])</f>
        <v>355596.73</v>
      </c>
      <c r="P2307" s="15">
        <f>_xlfn.MAXIFS(performance_data[portfolio_value],performance_data[portfolio_id],performance_data[[#This Row],[portfolio_id]],performance_data[date],performance_data[[#This Row],[starting_date]])</f>
        <v>63193.53</v>
      </c>
      <c r="Q2307" s="15">
        <f>performance_data[[#This Row],[latest_value]]-performance_data[[#This Row],[starting_value]]</f>
        <v>292403.19999999995</v>
      </c>
      <c r="R2307" s="15">
        <f>performance_data[[#This Row],[net_inflows]]-performance_data[[#This Row],[net_outflows]]</f>
        <v>8188.0899999999992</v>
      </c>
      <c r="S2307" s="15" t="str">
        <f>IF(performance_data[[#This Row],[net_inflows]]&gt;AVERAGE(performance_data[net_inflows]),"High","Low")</f>
        <v>High</v>
      </c>
      <c r="T2307" s="15">
        <f>AVERAGEIF(performance_data[inflow_flag],performance_data[[#This Row],[inflow_flag]],performance_data[return_percentage])</f>
        <v>4.8467905675459724</v>
      </c>
      <c r="U2307" s="17">
        <f>IF(performance_data[[#This Row],[return_percentage]]&lt;performance_data[[#This Row],[benchmark_return]],1,0)</f>
        <v>1</v>
      </c>
      <c r="V2307" s="17">
        <f>COUNTIFS(performance_data[portfolio_id],performance_data[[#This Row],[portfolio_id]])</f>
        <v>30</v>
      </c>
      <c r="W2307" s="17">
        <f>COUNTIFS(performance_data[portfolio_id],performance_data[[#This Row],[portfolio_id]],
          performance_data[return_flag],1)</f>
        <v>19</v>
      </c>
      <c r="X2307" s="15">
        <f>performance_data[[#This Row],[underperform_flag_count]]/performance_data[[#This Row],[totalportfoliocount]]</f>
        <v>0.6333333333333333</v>
      </c>
    </row>
    <row r="2308" spans="1:24" x14ac:dyDescent="0.3">
      <c r="A2308">
        <v>5110</v>
      </c>
      <c r="B2308" s="1">
        <v>44930</v>
      </c>
      <c r="C2308">
        <v>490772.22</v>
      </c>
      <c r="D2308">
        <v>6.78</v>
      </c>
      <c r="E2308">
        <v>6.95</v>
      </c>
      <c r="F2308">
        <v>1702.81</v>
      </c>
      <c r="G2308">
        <v>8309.9</v>
      </c>
      <c r="H2308" t="s">
        <v>2213</v>
      </c>
      <c r="I2308" t="s">
        <v>2206</v>
      </c>
      <c r="J2308">
        <v>1</v>
      </c>
      <c r="K2308" t="s">
        <v>2207</v>
      </c>
      <c r="L2308" t="str">
        <f>IF(performance_data[[#This Row],[return_percentage]]&gt;=performance_data[[#This Row],[benchmark_return]],"Higher","Lower")</f>
        <v>Lower</v>
      </c>
      <c r="M2308" s="14">
        <f xml:space="preserve"> _xlfn.MAXIFS(performance_data[date],performance_data[portfolio_id],performance_data[[#This Row],[portfolio_id]])</f>
        <v>45528</v>
      </c>
      <c r="N2308" s="14">
        <f xml:space="preserve"> _xlfn.MINIFS(performance_data[date],performance_data[portfolio_id],performance_data[[#This Row],[portfolio_id]])</f>
        <v>44835</v>
      </c>
      <c r="O2308" s="15">
        <f>_xlfn.MAXIFS(performance_data[portfolio_value],performance_data[portfolio_id],performance_data[[#This Row],[portfolio_id]],performance_data[date],performance_data[[#This Row],[latest_date]])</f>
        <v>355596.73</v>
      </c>
      <c r="P2308" s="15">
        <f>_xlfn.MAXIFS(performance_data[portfolio_value],performance_data[portfolio_id],performance_data[[#This Row],[portfolio_id]],performance_data[date],performance_data[[#This Row],[starting_date]])</f>
        <v>63193.53</v>
      </c>
      <c r="Q2308" s="15">
        <f>performance_data[[#This Row],[latest_value]]-performance_data[[#This Row],[starting_value]]</f>
        <v>292403.19999999995</v>
      </c>
      <c r="R2308" s="15">
        <f>performance_data[[#This Row],[net_inflows]]-performance_data[[#This Row],[net_outflows]]</f>
        <v>-6607.09</v>
      </c>
      <c r="S2308" s="15" t="str">
        <f>IF(performance_data[[#This Row],[net_inflows]]&gt;AVERAGE(performance_data[net_inflows]),"High","Low")</f>
        <v>Low</v>
      </c>
      <c r="T2308" s="15">
        <f>AVERAGEIF(performance_data[inflow_flag],performance_data[[#This Row],[inflow_flag]],performance_data[return_percentage])</f>
        <v>5.0457846277021572</v>
      </c>
      <c r="U2308" s="17">
        <f>IF(performance_data[[#This Row],[return_percentage]]&lt;performance_data[[#This Row],[benchmark_return]],1,0)</f>
        <v>1</v>
      </c>
      <c r="V2308" s="17">
        <f>COUNTIFS(performance_data[portfolio_id],performance_data[[#This Row],[portfolio_id]])</f>
        <v>30</v>
      </c>
      <c r="W2308" s="17">
        <f>COUNTIFS(performance_data[portfolio_id],performance_data[[#This Row],[portfolio_id]],
          performance_data[return_flag],1)</f>
        <v>19</v>
      </c>
      <c r="X2308" s="15">
        <f>performance_data[[#This Row],[underperform_flag_count]]/performance_data[[#This Row],[totalportfoliocount]]</f>
        <v>0.6333333333333333</v>
      </c>
    </row>
    <row r="2309" spans="1:24" x14ac:dyDescent="0.3">
      <c r="A2309">
        <v>5110</v>
      </c>
      <c r="B2309" s="1">
        <v>45048</v>
      </c>
      <c r="C2309">
        <v>166613.44</v>
      </c>
      <c r="D2309">
        <v>3.6</v>
      </c>
      <c r="E2309">
        <v>4.22</v>
      </c>
      <c r="F2309">
        <v>3526.44</v>
      </c>
      <c r="G2309">
        <v>3520.01</v>
      </c>
      <c r="H2309" t="s">
        <v>2213</v>
      </c>
      <c r="I2309" t="s">
        <v>2211</v>
      </c>
      <c r="J2309">
        <v>5</v>
      </c>
      <c r="K2309" t="s">
        <v>2223</v>
      </c>
      <c r="L2309" t="str">
        <f>IF(performance_data[[#This Row],[return_percentage]]&gt;=performance_data[[#This Row],[benchmark_return]],"Higher","Lower")</f>
        <v>Lower</v>
      </c>
      <c r="M2309" s="14">
        <f xml:space="preserve"> _xlfn.MAXIFS(performance_data[date],performance_data[portfolio_id],performance_data[[#This Row],[portfolio_id]])</f>
        <v>45528</v>
      </c>
      <c r="N2309" s="14">
        <f xml:space="preserve"> _xlfn.MINIFS(performance_data[date],performance_data[portfolio_id],performance_data[[#This Row],[portfolio_id]])</f>
        <v>44835</v>
      </c>
      <c r="O2309" s="15">
        <f>_xlfn.MAXIFS(performance_data[portfolio_value],performance_data[portfolio_id],performance_data[[#This Row],[portfolio_id]],performance_data[date],performance_data[[#This Row],[latest_date]])</f>
        <v>355596.73</v>
      </c>
      <c r="P2309" s="15">
        <f>_xlfn.MAXIFS(performance_data[portfolio_value],performance_data[portfolio_id],performance_data[[#This Row],[portfolio_id]],performance_data[date],performance_data[[#This Row],[starting_date]])</f>
        <v>63193.53</v>
      </c>
      <c r="Q2309" s="15">
        <f>performance_data[[#This Row],[latest_value]]-performance_data[[#This Row],[starting_value]]</f>
        <v>292403.19999999995</v>
      </c>
      <c r="R2309" s="15">
        <f>performance_data[[#This Row],[net_inflows]]-performance_data[[#This Row],[net_outflows]]</f>
        <v>6.4299999999998363</v>
      </c>
      <c r="S2309" s="15" t="str">
        <f>IF(performance_data[[#This Row],[net_inflows]]&gt;AVERAGE(performance_data[net_inflows]),"High","Low")</f>
        <v>Low</v>
      </c>
      <c r="T2309" s="15">
        <f>AVERAGEIF(performance_data[inflow_flag],performance_data[[#This Row],[inflow_flag]],performance_data[return_percentage])</f>
        <v>5.0457846277021572</v>
      </c>
      <c r="U2309" s="17">
        <f>IF(performance_data[[#This Row],[return_percentage]]&lt;performance_data[[#This Row],[benchmark_return]],1,0)</f>
        <v>1</v>
      </c>
      <c r="V2309" s="17">
        <f>COUNTIFS(performance_data[portfolio_id],performance_data[[#This Row],[portfolio_id]])</f>
        <v>30</v>
      </c>
      <c r="W2309" s="17">
        <f>COUNTIFS(performance_data[portfolio_id],performance_data[[#This Row],[portfolio_id]],
          performance_data[return_flag],1)</f>
        <v>19</v>
      </c>
      <c r="X2309" s="15">
        <f>performance_data[[#This Row],[underperform_flag_count]]/performance_data[[#This Row],[totalportfoliocount]]</f>
        <v>0.6333333333333333</v>
      </c>
    </row>
    <row r="2310" spans="1:24" x14ac:dyDescent="0.3">
      <c r="A2310">
        <v>5110</v>
      </c>
      <c r="B2310" s="1">
        <v>45336</v>
      </c>
      <c r="C2310">
        <v>135403.34</v>
      </c>
      <c r="D2310">
        <v>15.7</v>
      </c>
      <c r="E2310">
        <v>16.14</v>
      </c>
      <c r="F2310">
        <v>18707.900000000001</v>
      </c>
      <c r="G2310">
        <v>13153.79</v>
      </c>
      <c r="H2310" t="s">
        <v>2205</v>
      </c>
      <c r="I2310" t="s">
        <v>2206</v>
      </c>
      <c r="J2310">
        <v>2</v>
      </c>
      <c r="K2310" t="s">
        <v>2226</v>
      </c>
      <c r="L2310" t="str">
        <f>IF(performance_data[[#This Row],[return_percentage]]&gt;=performance_data[[#This Row],[benchmark_return]],"Higher","Lower")</f>
        <v>Lower</v>
      </c>
      <c r="M2310" s="14">
        <f xml:space="preserve"> _xlfn.MAXIFS(performance_data[date],performance_data[portfolio_id],performance_data[[#This Row],[portfolio_id]])</f>
        <v>45528</v>
      </c>
      <c r="N2310" s="14">
        <f xml:space="preserve"> _xlfn.MINIFS(performance_data[date],performance_data[portfolio_id],performance_data[[#This Row],[portfolio_id]])</f>
        <v>44835</v>
      </c>
      <c r="O2310" s="15">
        <f>_xlfn.MAXIFS(performance_data[portfolio_value],performance_data[portfolio_id],performance_data[[#This Row],[portfolio_id]],performance_data[date],performance_data[[#This Row],[latest_date]])</f>
        <v>355596.73</v>
      </c>
      <c r="P2310" s="15">
        <f>_xlfn.MAXIFS(performance_data[portfolio_value],performance_data[portfolio_id],performance_data[[#This Row],[portfolio_id]],performance_data[date],performance_data[[#This Row],[starting_date]])</f>
        <v>63193.53</v>
      </c>
      <c r="Q2310" s="15">
        <f>performance_data[[#This Row],[latest_value]]-performance_data[[#This Row],[starting_value]]</f>
        <v>292403.19999999995</v>
      </c>
      <c r="R2310" s="15">
        <f>performance_data[[#This Row],[net_inflows]]-performance_data[[#This Row],[net_outflows]]</f>
        <v>5554.1100000000006</v>
      </c>
      <c r="S2310" s="15" t="str">
        <f>IF(performance_data[[#This Row],[net_inflows]]&gt;AVERAGE(performance_data[net_inflows]),"High","Low")</f>
        <v>High</v>
      </c>
      <c r="T2310" s="15">
        <f>AVERAGEIF(performance_data[inflow_flag],performance_data[[#This Row],[inflow_flag]],performance_data[return_percentage])</f>
        <v>4.8467905675459724</v>
      </c>
      <c r="U2310" s="17">
        <f>IF(performance_data[[#This Row],[return_percentage]]&lt;performance_data[[#This Row],[benchmark_return]],1,0)</f>
        <v>1</v>
      </c>
      <c r="V2310" s="17">
        <f>COUNTIFS(performance_data[portfolio_id],performance_data[[#This Row],[portfolio_id]])</f>
        <v>30</v>
      </c>
      <c r="W2310" s="17">
        <f>COUNTIFS(performance_data[portfolio_id],performance_data[[#This Row],[portfolio_id]],
          performance_data[return_flag],1)</f>
        <v>19</v>
      </c>
      <c r="X2310" s="15">
        <f>performance_data[[#This Row],[underperform_flag_count]]/performance_data[[#This Row],[totalportfoliocount]]</f>
        <v>0.6333333333333333</v>
      </c>
    </row>
    <row r="2311" spans="1:24" x14ac:dyDescent="0.3">
      <c r="A2311">
        <v>5110</v>
      </c>
      <c r="B2311" s="1">
        <v>45228</v>
      </c>
      <c r="C2311">
        <v>181209.12</v>
      </c>
      <c r="D2311">
        <v>7.88</v>
      </c>
      <c r="E2311">
        <v>7.51</v>
      </c>
      <c r="F2311">
        <v>1619.17</v>
      </c>
      <c r="G2311">
        <v>7609.7</v>
      </c>
      <c r="H2311" t="s">
        <v>2213</v>
      </c>
      <c r="I2311" t="s">
        <v>2217</v>
      </c>
      <c r="J2311">
        <v>10</v>
      </c>
      <c r="K2311" t="s">
        <v>2224</v>
      </c>
      <c r="L2311" t="str">
        <f>IF(performance_data[[#This Row],[return_percentage]]&gt;=performance_data[[#This Row],[benchmark_return]],"Higher","Lower")</f>
        <v>Higher</v>
      </c>
      <c r="M2311" s="14">
        <f xml:space="preserve"> _xlfn.MAXIFS(performance_data[date],performance_data[portfolio_id],performance_data[[#This Row],[portfolio_id]])</f>
        <v>45528</v>
      </c>
      <c r="N2311" s="14">
        <f xml:space="preserve"> _xlfn.MINIFS(performance_data[date],performance_data[portfolio_id],performance_data[[#This Row],[portfolio_id]])</f>
        <v>44835</v>
      </c>
      <c r="O2311" s="15">
        <f>_xlfn.MAXIFS(performance_data[portfolio_value],performance_data[portfolio_id],performance_data[[#This Row],[portfolio_id]],performance_data[date],performance_data[[#This Row],[latest_date]])</f>
        <v>355596.73</v>
      </c>
      <c r="P2311" s="15">
        <f>_xlfn.MAXIFS(performance_data[portfolio_value],performance_data[portfolio_id],performance_data[[#This Row],[portfolio_id]],performance_data[date],performance_data[[#This Row],[starting_date]])</f>
        <v>63193.53</v>
      </c>
      <c r="Q2311" s="15">
        <f>performance_data[[#This Row],[latest_value]]-performance_data[[#This Row],[starting_value]]</f>
        <v>292403.19999999995</v>
      </c>
      <c r="R2311" s="15">
        <f>performance_data[[#This Row],[net_inflows]]-performance_data[[#This Row],[net_outflows]]</f>
        <v>-5990.53</v>
      </c>
      <c r="S2311" s="15" t="str">
        <f>IF(performance_data[[#This Row],[net_inflows]]&gt;AVERAGE(performance_data[net_inflows]),"High","Low")</f>
        <v>Low</v>
      </c>
      <c r="T2311" s="15">
        <f>AVERAGEIF(performance_data[inflow_flag],performance_data[[#This Row],[inflow_flag]],performance_data[return_percentage])</f>
        <v>5.0457846277021572</v>
      </c>
      <c r="U2311" s="17">
        <f>IF(performance_data[[#This Row],[return_percentage]]&lt;performance_data[[#This Row],[benchmark_return]],1,0)</f>
        <v>0</v>
      </c>
      <c r="V2311" s="17">
        <f>COUNTIFS(performance_data[portfolio_id],performance_data[[#This Row],[portfolio_id]])</f>
        <v>30</v>
      </c>
      <c r="W2311" s="17">
        <f>COUNTIFS(performance_data[portfolio_id],performance_data[[#This Row],[portfolio_id]],
          performance_data[return_flag],1)</f>
        <v>19</v>
      </c>
      <c r="X2311" s="15">
        <f>performance_data[[#This Row],[underperform_flag_count]]/performance_data[[#This Row],[totalportfoliocount]]</f>
        <v>0.6333333333333333</v>
      </c>
    </row>
    <row r="2312" spans="1:24" x14ac:dyDescent="0.3">
      <c r="A2312">
        <v>5110</v>
      </c>
      <c r="B2312" s="1">
        <v>45245</v>
      </c>
      <c r="C2312">
        <v>341833.09</v>
      </c>
      <c r="D2312">
        <v>-3.09</v>
      </c>
      <c r="E2312">
        <v>-2.5299999999999998</v>
      </c>
      <c r="F2312">
        <v>3638.52</v>
      </c>
      <c r="G2312">
        <v>8858</v>
      </c>
      <c r="H2312" t="s">
        <v>2213</v>
      </c>
      <c r="I2312" t="s">
        <v>2217</v>
      </c>
      <c r="J2312">
        <v>11</v>
      </c>
      <c r="K2312" t="s">
        <v>2219</v>
      </c>
      <c r="L2312" t="str">
        <f>IF(performance_data[[#This Row],[return_percentage]]&gt;=performance_data[[#This Row],[benchmark_return]],"Higher","Lower")</f>
        <v>Lower</v>
      </c>
      <c r="M2312" s="14">
        <f xml:space="preserve"> _xlfn.MAXIFS(performance_data[date],performance_data[portfolio_id],performance_data[[#This Row],[portfolio_id]])</f>
        <v>45528</v>
      </c>
      <c r="N2312" s="14">
        <f xml:space="preserve"> _xlfn.MINIFS(performance_data[date],performance_data[portfolio_id],performance_data[[#This Row],[portfolio_id]])</f>
        <v>44835</v>
      </c>
      <c r="O2312" s="15">
        <f>_xlfn.MAXIFS(performance_data[portfolio_value],performance_data[portfolio_id],performance_data[[#This Row],[portfolio_id]],performance_data[date],performance_data[[#This Row],[latest_date]])</f>
        <v>355596.73</v>
      </c>
      <c r="P2312" s="15">
        <f>_xlfn.MAXIFS(performance_data[portfolio_value],performance_data[portfolio_id],performance_data[[#This Row],[portfolio_id]],performance_data[date],performance_data[[#This Row],[starting_date]])</f>
        <v>63193.53</v>
      </c>
      <c r="Q2312" s="15">
        <f>performance_data[[#This Row],[latest_value]]-performance_data[[#This Row],[starting_value]]</f>
        <v>292403.19999999995</v>
      </c>
      <c r="R2312" s="15">
        <f>performance_data[[#This Row],[net_inflows]]-performance_data[[#This Row],[net_outflows]]</f>
        <v>-5219.4799999999996</v>
      </c>
      <c r="S2312" s="15" t="str">
        <f>IF(performance_data[[#This Row],[net_inflows]]&gt;AVERAGE(performance_data[net_inflows]),"High","Low")</f>
        <v>Low</v>
      </c>
      <c r="T2312" s="15">
        <f>AVERAGEIF(performance_data[inflow_flag],performance_data[[#This Row],[inflow_flag]],performance_data[return_percentage])</f>
        <v>5.0457846277021572</v>
      </c>
      <c r="U2312" s="17">
        <f>IF(performance_data[[#This Row],[return_percentage]]&lt;performance_data[[#This Row],[benchmark_return]],1,0)</f>
        <v>1</v>
      </c>
      <c r="V2312" s="17">
        <f>COUNTIFS(performance_data[portfolio_id],performance_data[[#This Row],[portfolio_id]])</f>
        <v>30</v>
      </c>
      <c r="W2312" s="17">
        <f>COUNTIFS(performance_data[portfolio_id],performance_data[[#This Row],[portfolio_id]],
          performance_data[return_flag],1)</f>
        <v>19</v>
      </c>
      <c r="X2312" s="15">
        <f>performance_data[[#This Row],[underperform_flag_count]]/performance_data[[#This Row],[totalportfoliocount]]</f>
        <v>0.6333333333333333</v>
      </c>
    </row>
    <row r="2313" spans="1:24" x14ac:dyDescent="0.3">
      <c r="A2313">
        <v>5110</v>
      </c>
      <c r="B2313" s="1">
        <v>44939</v>
      </c>
      <c r="C2313">
        <v>90065.24</v>
      </c>
      <c r="D2313">
        <v>17.2</v>
      </c>
      <c r="E2313">
        <v>14.78</v>
      </c>
      <c r="F2313">
        <v>11935.54</v>
      </c>
      <c r="G2313">
        <v>5522.19</v>
      </c>
      <c r="H2313" t="s">
        <v>2213</v>
      </c>
      <c r="I2313" t="s">
        <v>2206</v>
      </c>
      <c r="J2313">
        <v>1</v>
      </c>
      <c r="K2313" t="s">
        <v>2207</v>
      </c>
      <c r="L2313" t="str">
        <f>IF(performance_data[[#This Row],[return_percentage]]&gt;=performance_data[[#This Row],[benchmark_return]],"Higher","Lower")</f>
        <v>Higher</v>
      </c>
      <c r="M2313" s="14">
        <f xml:space="preserve"> _xlfn.MAXIFS(performance_data[date],performance_data[portfolio_id],performance_data[[#This Row],[portfolio_id]])</f>
        <v>45528</v>
      </c>
      <c r="N2313" s="14">
        <f xml:space="preserve"> _xlfn.MINIFS(performance_data[date],performance_data[portfolio_id],performance_data[[#This Row],[portfolio_id]])</f>
        <v>44835</v>
      </c>
      <c r="O2313" s="15">
        <f>_xlfn.MAXIFS(performance_data[portfolio_value],performance_data[portfolio_id],performance_data[[#This Row],[portfolio_id]],performance_data[date],performance_data[[#This Row],[latest_date]])</f>
        <v>355596.73</v>
      </c>
      <c r="P2313" s="15">
        <f>_xlfn.MAXIFS(performance_data[portfolio_value],performance_data[portfolio_id],performance_data[[#This Row],[portfolio_id]],performance_data[date],performance_data[[#This Row],[starting_date]])</f>
        <v>63193.53</v>
      </c>
      <c r="Q2313" s="15">
        <f>performance_data[[#This Row],[latest_value]]-performance_data[[#This Row],[starting_value]]</f>
        <v>292403.19999999995</v>
      </c>
      <c r="R2313" s="15">
        <f>performance_data[[#This Row],[net_inflows]]-performance_data[[#This Row],[net_outflows]]</f>
        <v>6413.3500000000013</v>
      </c>
      <c r="S2313" s="15" t="str">
        <f>IF(performance_data[[#This Row],[net_inflows]]&gt;AVERAGE(performance_data[net_inflows]),"High","Low")</f>
        <v>High</v>
      </c>
      <c r="T2313" s="15">
        <f>AVERAGEIF(performance_data[inflow_flag],performance_data[[#This Row],[inflow_flag]],performance_data[return_percentage])</f>
        <v>4.8467905675459724</v>
      </c>
      <c r="U2313" s="17">
        <f>IF(performance_data[[#This Row],[return_percentage]]&lt;performance_data[[#This Row],[benchmark_return]],1,0)</f>
        <v>0</v>
      </c>
      <c r="V2313" s="17">
        <f>COUNTIFS(performance_data[portfolio_id],performance_data[[#This Row],[portfolio_id]])</f>
        <v>30</v>
      </c>
      <c r="W2313" s="17">
        <f>COUNTIFS(performance_data[portfolio_id],performance_data[[#This Row],[portfolio_id]],
          performance_data[return_flag],1)</f>
        <v>19</v>
      </c>
      <c r="X2313" s="15">
        <f>performance_data[[#This Row],[underperform_flag_count]]/performance_data[[#This Row],[totalportfoliocount]]</f>
        <v>0.6333333333333333</v>
      </c>
    </row>
    <row r="2314" spans="1:24" x14ac:dyDescent="0.3">
      <c r="A2314">
        <v>5110</v>
      </c>
      <c r="B2314" s="1">
        <v>45488</v>
      </c>
      <c r="C2314">
        <v>435820.41</v>
      </c>
      <c r="D2314">
        <v>-3.92</v>
      </c>
      <c r="E2314">
        <v>-3.48</v>
      </c>
      <c r="F2314">
        <v>18782.61</v>
      </c>
      <c r="G2314">
        <v>12637.09</v>
      </c>
      <c r="H2314" t="s">
        <v>2205</v>
      </c>
      <c r="I2314" t="s">
        <v>2209</v>
      </c>
      <c r="J2314">
        <v>7</v>
      </c>
      <c r="K2314" t="s">
        <v>2210</v>
      </c>
      <c r="L2314" t="str">
        <f>IF(performance_data[[#This Row],[return_percentage]]&gt;=performance_data[[#This Row],[benchmark_return]],"Higher","Lower")</f>
        <v>Lower</v>
      </c>
      <c r="M2314" s="14">
        <f xml:space="preserve"> _xlfn.MAXIFS(performance_data[date],performance_data[portfolio_id],performance_data[[#This Row],[portfolio_id]])</f>
        <v>45528</v>
      </c>
      <c r="N2314" s="14">
        <f xml:space="preserve"> _xlfn.MINIFS(performance_data[date],performance_data[portfolio_id],performance_data[[#This Row],[portfolio_id]])</f>
        <v>44835</v>
      </c>
      <c r="O2314" s="15">
        <f>_xlfn.MAXIFS(performance_data[portfolio_value],performance_data[portfolio_id],performance_data[[#This Row],[portfolio_id]],performance_data[date],performance_data[[#This Row],[latest_date]])</f>
        <v>355596.73</v>
      </c>
      <c r="P2314" s="15">
        <f>_xlfn.MAXIFS(performance_data[portfolio_value],performance_data[portfolio_id],performance_data[[#This Row],[portfolio_id]],performance_data[date],performance_data[[#This Row],[starting_date]])</f>
        <v>63193.53</v>
      </c>
      <c r="Q2314" s="15">
        <f>performance_data[[#This Row],[latest_value]]-performance_data[[#This Row],[starting_value]]</f>
        <v>292403.19999999995</v>
      </c>
      <c r="R2314" s="15">
        <f>performance_data[[#This Row],[net_inflows]]-performance_data[[#This Row],[net_outflows]]</f>
        <v>6145.52</v>
      </c>
      <c r="S2314" s="15" t="str">
        <f>IF(performance_data[[#This Row],[net_inflows]]&gt;AVERAGE(performance_data[net_inflows]),"High","Low")</f>
        <v>High</v>
      </c>
      <c r="T2314" s="15">
        <f>AVERAGEIF(performance_data[inflow_flag],performance_data[[#This Row],[inflow_flag]],performance_data[return_percentage])</f>
        <v>4.8467905675459724</v>
      </c>
      <c r="U2314" s="17">
        <f>IF(performance_data[[#This Row],[return_percentage]]&lt;performance_data[[#This Row],[benchmark_return]],1,0)</f>
        <v>1</v>
      </c>
      <c r="V2314" s="17">
        <f>COUNTIFS(performance_data[portfolio_id],performance_data[[#This Row],[portfolio_id]])</f>
        <v>30</v>
      </c>
      <c r="W2314" s="17">
        <f>COUNTIFS(performance_data[portfolio_id],performance_data[[#This Row],[portfolio_id]],
          performance_data[return_flag],1)</f>
        <v>19</v>
      </c>
      <c r="X2314" s="15">
        <f>performance_data[[#This Row],[underperform_flag_count]]/performance_data[[#This Row],[totalportfoliocount]]</f>
        <v>0.6333333333333333</v>
      </c>
    </row>
    <row r="2315" spans="1:24" x14ac:dyDescent="0.3">
      <c r="A2315">
        <v>5110</v>
      </c>
      <c r="B2315" s="1">
        <v>45167</v>
      </c>
      <c r="C2315">
        <v>155331.57</v>
      </c>
      <c r="D2315">
        <v>-1.1100000000000001</v>
      </c>
      <c r="E2315">
        <v>-1.04</v>
      </c>
      <c r="F2315">
        <v>13020.81</v>
      </c>
      <c r="G2315">
        <v>1713.94</v>
      </c>
      <c r="H2315" t="s">
        <v>2213</v>
      </c>
      <c r="I2315" t="s">
        <v>2209</v>
      </c>
      <c r="J2315">
        <v>8</v>
      </c>
      <c r="K2315" t="s">
        <v>2214</v>
      </c>
      <c r="L2315" t="str">
        <f>IF(performance_data[[#This Row],[return_percentage]]&gt;=performance_data[[#This Row],[benchmark_return]],"Higher","Lower")</f>
        <v>Lower</v>
      </c>
      <c r="M2315" s="14">
        <f xml:space="preserve"> _xlfn.MAXIFS(performance_data[date],performance_data[portfolio_id],performance_data[[#This Row],[portfolio_id]])</f>
        <v>45528</v>
      </c>
      <c r="N2315" s="14">
        <f xml:space="preserve"> _xlfn.MINIFS(performance_data[date],performance_data[portfolio_id],performance_data[[#This Row],[portfolio_id]])</f>
        <v>44835</v>
      </c>
      <c r="O2315" s="15">
        <f>_xlfn.MAXIFS(performance_data[portfolio_value],performance_data[portfolio_id],performance_data[[#This Row],[portfolio_id]],performance_data[date],performance_data[[#This Row],[latest_date]])</f>
        <v>355596.73</v>
      </c>
      <c r="P2315" s="15">
        <f>_xlfn.MAXIFS(performance_data[portfolio_value],performance_data[portfolio_id],performance_data[[#This Row],[portfolio_id]],performance_data[date],performance_data[[#This Row],[starting_date]])</f>
        <v>63193.53</v>
      </c>
      <c r="Q2315" s="15">
        <f>performance_data[[#This Row],[latest_value]]-performance_data[[#This Row],[starting_value]]</f>
        <v>292403.19999999995</v>
      </c>
      <c r="R2315" s="15">
        <f>performance_data[[#This Row],[net_inflows]]-performance_data[[#This Row],[net_outflows]]</f>
        <v>11306.869999999999</v>
      </c>
      <c r="S2315" s="15" t="str">
        <f>IF(performance_data[[#This Row],[net_inflows]]&gt;AVERAGE(performance_data[net_inflows]),"High","Low")</f>
        <v>High</v>
      </c>
      <c r="T2315" s="15">
        <f>AVERAGEIF(performance_data[inflow_flag],performance_data[[#This Row],[inflow_flag]],performance_data[return_percentage])</f>
        <v>4.8467905675459724</v>
      </c>
      <c r="U2315" s="17">
        <f>IF(performance_data[[#This Row],[return_percentage]]&lt;performance_data[[#This Row],[benchmark_return]],1,0)</f>
        <v>1</v>
      </c>
      <c r="V2315" s="17">
        <f>COUNTIFS(performance_data[portfolio_id],performance_data[[#This Row],[portfolio_id]])</f>
        <v>30</v>
      </c>
      <c r="W2315" s="17">
        <f>COUNTIFS(performance_data[portfolio_id],performance_data[[#This Row],[portfolio_id]],
          performance_data[return_flag],1)</f>
        <v>19</v>
      </c>
      <c r="X2315" s="15">
        <f>performance_data[[#This Row],[underperform_flag_count]]/performance_data[[#This Row],[totalportfoliocount]]</f>
        <v>0.6333333333333333</v>
      </c>
    </row>
    <row r="2316" spans="1:24" x14ac:dyDescent="0.3">
      <c r="A2316">
        <v>5110</v>
      </c>
      <c r="B2316" s="1">
        <v>45279</v>
      </c>
      <c r="C2316">
        <v>244023.05</v>
      </c>
      <c r="D2316">
        <v>-2.65</v>
      </c>
      <c r="E2316">
        <v>-2.17</v>
      </c>
      <c r="F2316">
        <v>11357.04</v>
      </c>
      <c r="G2316">
        <v>7992.18</v>
      </c>
      <c r="H2316" t="s">
        <v>2213</v>
      </c>
      <c r="I2316" t="s">
        <v>2217</v>
      </c>
      <c r="J2316">
        <v>12</v>
      </c>
      <c r="K2316" t="s">
        <v>2218</v>
      </c>
      <c r="L2316" t="str">
        <f>IF(performance_data[[#This Row],[return_percentage]]&gt;=performance_data[[#This Row],[benchmark_return]],"Higher","Lower")</f>
        <v>Lower</v>
      </c>
      <c r="M2316" s="14">
        <f xml:space="preserve"> _xlfn.MAXIFS(performance_data[date],performance_data[portfolio_id],performance_data[[#This Row],[portfolio_id]])</f>
        <v>45528</v>
      </c>
      <c r="N2316" s="14">
        <f xml:space="preserve"> _xlfn.MINIFS(performance_data[date],performance_data[portfolio_id],performance_data[[#This Row],[portfolio_id]])</f>
        <v>44835</v>
      </c>
      <c r="O2316" s="15">
        <f>_xlfn.MAXIFS(performance_data[portfolio_value],performance_data[portfolio_id],performance_data[[#This Row],[portfolio_id]],performance_data[date],performance_data[[#This Row],[latest_date]])</f>
        <v>355596.73</v>
      </c>
      <c r="P2316" s="15">
        <f>_xlfn.MAXIFS(performance_data[portfolio_value],performance_data[portfolio_id],performance_data[[#This Row],[portfolio_id]],performance_data[date],performance_data[[#This Row],[starting_date]])</f>
        <v>63193.53</v>
      </c>
      <c r="Q2316" s="15">
        <f>performance_data[[#This Row],[latest_value]]-performance_data[[#This Row],[starting_value]]</f>
        <v>292403.19999999995</v>
      </c>
      <c r="R2316" s="15">
        <f>performance_data[[#This Row],[net_inflows]]-performance_data[[#This Row],[net_outflows]]</f>
        <v>3364.8600000000006</v>
      </c>
      <c r="S2316" s="15" t="str">
        <f>IF(performance_data[[#This Row],[net_inflows]]&gt;AVERAGE(performance_data[net_inflows]),"High","Low")</f>
        <v>High</v>
      </c>
      <c r="T2316" s="15">
        <f>AVERAGEIF(performance_data[inflow_flag],performance_data[[#This Row],[inflow_flag]],performance_data[return_percentage])</f>
        <v>4.8467905675459724</v>
      </c>
      <c r="U2316" s="17">
        <f>IF(performance_data[[#This Row],[return_percentage]]&lt;performance_data[[#This Row],[benchmark_return]],1,0)</f>
        <v>1</v>
      </c>
      <c r="V2316" s="17">
        <f>COUNTIFS(performance_data[portfolio_id],performance_data[[#This Row],[portfolio_id]])</f>
        <v>30</v>
      </c>
      <c r="W2316" s="17">
        <f>COUNTIFS(performance_data[portfolio_id],performance_data[[#This Row],[portfolio_id]],
          performance_data[return_flag],1)</f>
        <v>19</v>
      </c>
      <c r="X2316" s="15">
        <f>performance_data[[#This Row],[underperform_flag_count]]/performance_data[[#This Row],[totalportfoliocount]]</f>
        <v>0.6333333333333333</v>
      </c>
    </row>
    <row r="2317" spans="1:24" x14ac:dyDescent="0.3">
      <c r="A2317">
        <v>5110</v>
      </c>
      <c r="B2317" s="1">
        <v>44956</v>
      </c>
      <c r="C2317">
        <v>498382.04</v>
      </c>
      <c r="D2317">
        <v>8.14</v>
      </c>
      <c r="E2317">
        <v>6.73</v>
      </c>
      <c r="F2317">
        <v>15254.27</v>
      </c>
      <c r="G2317">
        <v>15264.16</v>
      </c>
      <c r="H2317" t="s">
        <v>2213</v>
      </c>
      <c r="I2317" t="s">
        <v>2206</v>
      </c>
      <c r="J2317">
        <v>1</v>
      </c>
      <c r="K2317" t="s">
        <v>2207</v>
      </c>
      <c r="L2317" t="str">
        <f>IF(performance_data[[#This Row],[return_percentage]]&gt;=performance_data[[#This Row],[benchmark_return]],"Higher","Lower")</f>
        <v>Higher</v>
      </c>
      <c r="M2317" s="14">
        <f xml:space="preserve"> _xlfn.MAXIFS(performance_data[date],performance_data[portfolio_id],performance_data[[#This Row],[portfolio_id]])</f>
        <v>45528</v>
      </c>
      <c r="N2317" s="14">
        <f xml:space="preserve"> _xlfn.MINIFS(performance_data[date],performance_data[portfolio_id],performance_data[[#This Row],[portfolio_id]])</f>
        <v>44835</v>
      </c>
      <c r="O2317" s="15">
        <f>_xlfn.MAXIFS(performance_data[portfolio_value],performance_data[portfolio_id],performance_data[[#This Row],[portfolio_id]],performance_data[date],performance_data[[#This Row],[latest_date]])</f>
        <v>355596.73</v>
      </c>
      <c r="P2317" s="15">
        <f>_xlfn.MAXIFS(performance_data[portfolio_value],performance_data[portfolio_id],performance_data[[#This Row],[portfolio_id]],performance_data[date],performance_data[[#This Row],[starting_date]])</f>
        <v>63193.53</v>
      </c>
      <c r="Q2317" s="15">
        <f>performance_data[[#This Row],[latest_value]]-performance_data[[#This Row],[starting_value]]</f>
        <v>292403.19999999995</v>
      </c>
      <c r="R2317" s="15">
        <f>performance_data[[#This Row],[net_inflows]]-performance_data[[#This Row],[net_outflows]]</f>
        <v>-9.8899999999994179</v>
      </c>
      <c r="S2317" s="15" t="str">
        <f>IF(performance_data[[#This Row],[net_inflows]]&gt;AVERAGE(performance_data[net_inflows]),"High","Low")</f>
        <v>High</v>
      </c>
      <c r="T2317" s="15">
        <f>AVERAGEIF(performance_data[inflow_flag],performance_data[[#This Row],[inflow_flag]],performance_data[return_percentage])</f>
        <v>4.8467905675459724</v>
      </c>
      <c r="U2317" s="17">
        <f>IF(performance_data[[#This Row],[return_percentage]]&lt;performance_data[[#This Row],[benchmark_return]],1,0)</f>
        <v>0</v>
      </c>
      <c r="V2317" s="17">
        <f>COUNTIFS(performance_data[portfolio_id],performance_data[[#This Row],[portfolio_id]])</f>
        <v>30</v>
      </c>
      <c r="W2317" s="17">
        <f>COUNTIFS(performance_data[portfolio_id],performance_data[[#This Row],[portfolio_id]],
          performance_data[return_flag],1)</f>
        <v>19</v>
      </c>
      <c r="X2317" s="15">
        <f>performance_data[[#This Row],[underperform_flag_count]]/performance_data[[#This Row],[totalportfoliocount]]</f>
        <v>0.6333333333333333</v>
      </c>
    </row>
    <row r="2318" spans="1:24" x14ac:dyDescent="0.3">
      <c r="A2318">
        <v>5110</v>
      </c>
      <c r="B2318" s="1">
        <v>45087</v>
      </c>
      <c r="C2318">
        <v>43475.74</v>
      </c>
      <c r="D2318">
        <v>4.5599999999999996</v>
      </c>
      <c r="E2318">
        <v>5.21</v>
      </c>
      <c r="F2318">
        <v>8221.68</v>
      </c>
      <c r="G2318">
        <v>7026.91</v>
      </c>
      <c r="H2318" t="s">
        <v>2213</v>
      </c>
      <c r="I2318" t="s">
        <v>2211</v>
      </c>
      <c r="J2318">
        <v>6</v>
      </c>
      <c r="K2318" t="s">
        <v>2212</v>
      </c>
      <c r="L2318" t="str">
        <f>IF(performance_data[[#This Row],[return_percentage]]&gt;=performance_data[[#This Row],[benchmark_return]],"Higher","Lower")</f>
        <v>Lower</v>
      </c>
      <c r="M2318" s="14">
        <f xml:space="preserve"> _xlfn.MAXIFS(performance_data[date],performance_data[portfolio_id],performance_data[[#This Row],[portfolio_id]])</f>
        <v>45528</v>
      </c>
      <c r="N2318" s="14">
        <f xml:space="preserve"> _xlfn.MINIFS(performance_data[date],performance_data[portfolio_id],performance_data[[#This Row],[portfolio_id]])</f>
        <v>44835</v>
      </c>
      <c r="O2318" s="15">
        <f>_xlfn.MAXIFS(performance_data[portfolio_value],performance_data[portfolio_id],performance_data[[#This Row],[portfolio_id]],performance_data[date],performance_data[[#This Row],[latest_date]])</f>
        <v>355596.73</v>
      </c>
      <c r="P2318" s="15">
        <f>_xlfn.MAXIFS(performance_data[portfolio_value],performance_data[portfolio_id],performance_data[[#This Row],[portfolio_id]],performance_data[date],performance_data[[#This Row],[starting_date]])</f>
        <v>63193.53</v>
      </c>
      <c r="Q2318" s="15">
        <f>performance_data[[#This Row],[latest_value]]-performance_data[[#This Row],[starting_value]]</f>
        <v>292403.19999999995</v>
      </c>
      <c r="R2318" s="15">
        <f>performance_data[[#This Row],[net_inflows]]-performance_data[[#This Row],[net_outflows]]</f>
        <v>1194.7700000000004</v>
      </c>
      <c r="S2318" s="15" t="str">
        <f>IF(performance_data[[#This Row],[net_inflows]]&gt;AVERAGE(performance_data[net_inflows]),"High","Low")</f>
        <v>Low</v>
      </c>
      <c r="T2318" s="15">
        <f>AVERAGEIF(performance_data[inflow_flag],performance_data[[#This Row],[inflow_flag]],performance_data[return_percentage])</f>
        <v>5.0457846277021572</v>
      </c>
      <c r="U2318" s="17">
        <f>IF(performance_data[[#This Row],[return_percentage]]&lt;performance_data[[#This Row],[benchmark_return]],1,0)</f>
        <v>1</v>
      </c>
      <c r="V2318" s="17">
        <f>COUNTIFS(performance_data[portfolio_id],performance_data[[#This Row],[portfolio_id]])</f>
        <v>30</v>
      </c>
      <c r="W2318" s="17">
        <f>COUNTIFS(performance_data[portfolio_id],performance_data[[#This Row],[portfolio_id]],
          performance_data[return_flag],1)</f>
        <v>19</v>
      </c>
      <c r="X2318" s="15">
        <f>performance_data[[#This Row],[underperform_flag_count]]/performance_data[[#This Row],[totalportfoliocount]]</f>
        <v>0.6333333333333333</v>
      </c>
    </row>
    <row r="2319" spans="1:24" x14ac:dyDescent="0.3">
      <c r="A2319">
        <v>5110</v>
      </c>
      <c r="B2319" s="1">
        <v>44849</v>
      </c>
      <c r="C2319">
        <v>499411.35</v>
      </c>
      <c r="D2319">
        <v>5.2</v>
      </c>
      <c r="E2319">
        <v>4.78</v>
      </c>
      <c r="F2319">
        <v>15086.28</v>
      </c>
      <c r="G2319">
        <v>60.18</v>
      </c>
      <c r="H2319" t="s">
        <v>2220</v>
      </c>
      <c r="I2319" t="s">
        <v>2217</v>
      </c>
      <c r="J2319">
        <v>10</v>
      </c>
      <c r="K2319" t="s">
        <v>2224</v>
      </c>
      <c r="L2319" t="str">
        <f>IF(performance_data[[#This Row],[return_percentage]]&gt;=performance_data[[#This Row],[benchmark_return]],"Higher","Lower")</f>
        <v>Higher</v>
      </c>
      <c r="M2319" s="14">
        <f xml:space="preserve"> _xlfn.MAXIFS(performance_data[date],performance_data[portfolio_id],performance_data[[#This Row],[portfolio_id]])</f>
        <v>45528</v>
      </c>
      <c r="N2319" s="14">
        <f xml:space="preserve"> _xlfn.MINIFS(performance_data[date],performance_data[portfolio_id],performance_data[[#This Row],[portfolio_id]])</f>
        <v>44835</v>
      </c>
      <c r="O2319" s="15">
        <f>_xlfn.MAXIFS(performance_data[portfolio_value],performance_data[portfolio_id],performance_data[[#This Row],[portfolio_id]],performance_data[date],performance_data[[#This Row],[latest_date]])</f>
        <v>355596.73</v>
      </c>
      <c r="P2319" s="15">
        <f>_xlfn.MAXIFS(performance_data[portfolio_value],performance_data[portfolio_id],performance_data[[#This Row],[portfolio_id]],performance_data[date],performance_data[[#This Row],[starting_date]])</f>
        <v>63193.53</v>
      </c>
      <c r="Q2319" s="15">
        <f>performance_data[[#This Row],[latest_value]]-performance_data[[#This Row],[starting_value]]</f>
        <v>292403.19999999995</v>
      </c>
      <c r="R2319" s="15">
        <f>performance_data[[#This Row],[net_inflows]]-performance_data[[#This Row],[net_outflows]]</f>
        <v>15026.1</v>
      </c>
      <c r="S2319" s="15" t="str">
        <f>IF(performance_data[[#This Row],[net_inflows]]&gt;AVERAGE(performance_data[net_inflows]),"High","Low")</f>
        <v>High</v>
      </c>
      <c r="T2319" s="15">
        <f>AVERAGEIF(performance_data[inflow_flag],performance_data[[#This Row],[inflow_flag]],performance_data[return_percentage])</f>
        <v>4.8467905675459724</v>
      </c>
      <c r="U2319" s="17">
        <f>IF(performance_data[[#This Row],[return_percentage]]&lt;performance_data[[#This Row],[benchmark_return]],1,0)</f>
        <v>0</v>
      </c>
      <c r="V2319" s="17">
        <f>COUNTIFS(performance_data[portfolio_id],performance_data[[#This Row],[portfolio_id]])</f>
        <v>30</v>
      </c>
      <c r="W2319" s="17">
        <f>COUNTIFS(performance_data[portfolio_id],performance_data[[#This Row],[portfolio_id]],
          performance_data[return_flag],1)</f>
        <v>19</v>
      </c>
      <c r="X2319" s="15">
        <f>performance_data[[#This Row],[underperform_flag_count]]/performance_data[[#This Row],[totalportfoliocount]]</f>
        <v>0.6333333333333333</v>
      </c>
    </row>
    <row r="2320" spans="1:24" x14ac:dyDescent="0.3">
      <c r="A2320">
        <v>5110</v>
      </c>
      <c r="B2320" s="1">
        <v>45473</v>
      </c>
      <c r="C2320">
        <v>234428.47</v>
      </c>
      <c r="D2320">
        <v>1.94</v>
      </c>
      <c r="E2320">
        <v>1.72</v>
      </c>
      <c r="F2320">
        <v>2043.62</v>
      </c>
      <c r="G2320">
        <v>10643.05</v>
      </c>
      <c r="H2320" t="s">
        <v>2205</v>
      </c>
      <c r="I2320" t="s">
        <v>2211</v>
      </c>
      <c r="J2320">
        <v>6</v>
      </c>
      <c r="K2320" t="s">
        <v>2212</v>
      </c>
      <c r="L2320" t="str">
        <f>IF(performance_data[[#This Row],[return_percentage]]&gt;=performance_data[[#This Row],[benchmark_return]],"Higher","Lower")</f>
        <v>Higher</v>
      </c>
      <c r="M2320" s="14">
        <f xml:space="preserve"> _xlfn.MAXIFS(performance_data[date],performance_data[portfolio_id],performance_data[[#This Row],[portfolio_id]])</f>
        <v>45528</v>
      </c>
      <c r="N2320" s="14">
        <f xml:space="preserve"> _xlfn.MINIFS(performance_data[date],performance_data[portfolio_id],performance_data[[#This Row],[portfolio_id]])</f>
        <v>44835</v>
      </c>
      <c r="O2320" s="15">
        <f>_xlfn.MAXIFS(performance_data[portfolio_value],performance_data[portfolio_id],performance_data[[#This Row],[portfolio_id]],performance_data[date],performance_data[[#This Row],[latest_date]])</f>
        <v>355596.73</v>
      </c>
      <c r="P2320" s="15">
        <f>_xlfn.MAXIFS(performance_data[portfolio_value],performance_data[portfolio_id],performance_data[[#This Row],[portfolio_id]],performance_data[date],performance_data[[#This Row],[starting_date]])</f>
        <v>63193.53</v>
      </c>
      <c r="Q2320" s="15">
        <f>performance_data[[#This Row],[latest_value]]-performance_data[[#This Row],[starting_value]]</f>
        <v>292403.19999999995</v>
      </c>
      <c r="R2320" s="15">
        <f>performance_data[[#This Row],[net_inflows]]-performance_data[[#This Row],[net_outflows]]</f>
        <v>-8599.43</v>
      </c>
      <c r="S2320" s="15" t="str">
        <f>IF(performance_data[[#This Row],[net_inflows]]&gt;AVERAGE(performance_data[net_inflows]),"High","Low")</f>
        <v>Low</v>
      </c>
      <c r="T2320" s="15">
        <f>AVERAGEIF(performance_data[inflow_flag],performance_data[[#This Row],[inflow_flag]],performance_data[return_percentage])</f>
        <v>5.0457846277021572</v>
      </c>
      <c r="U2320" s="17">
        <f>IF(performance_data[[#This Row],[return_percentage]]&lt;performance_data[[#This Row],[benchmark_return]],1,0)</f>
        <v>0</v>
      </c>
      <c r="V2320" s="17">
        <f>COUNTIFS(performance_data[portfolio_id],performance_data[[#This Row],[portfolio_id]])</f>
        <v>30</v>
      </c>
      <c r="W2320" s="17">
        <f>COUNTIFS(performance_data[portfolio_id],performance_data[[#This Row],[portfolio_id]],
          performance_data[return_flag],1)</f>
        <v>19</v>
      </c>
      <c r="X2320" s="15">
        <f>performance_data[[#This Row],[underperform_flag_count]]/performance_data[[#This Row],[totalportfoliocount]]</f>
        <v>0.6333333333333333</v>
      </c>
    </row>
    <row r="2321" spans="1:24" x14ac:dyDescent="0.3">
      <c r="A2321">
        <v>5110</v>
      </c>
      <c r="B2321" s="1">
        <v>45187</v>
      </c>
      <c r="C2321">
        <v>157497.1</v>
      </c>
      <c r="D2321">
        <v>15.68</v>
      </c>
      <c r="E2321">
        <v>13.31</v>
      </c>
      <c r="F2321">
        <v>11148.27</v>
      </c>
      <c r="G2321">
        <v>14688.08</v>
      </c>
      <c r="H2321" t="s">
        <v>2213</v>
      </c>
      <c r="I2321" t="s">
        <v>2209</v>
      </c>
      <c r="J2321">
        <v>9</v>
      </c>
      <c r="K2321" t="s">
        <v>2221</v>
      </c>
      <c r="L2321" t="str">
        <f>IF(performance_data[[#This Row],[return_percentage]]&gt;=performance_data[[#This Row],[benchmark_return]],"Higher","Lower")</f>
        <v>Higher</v>
      </c>
      <c r="M2321" s="14">
        <f xml:space="preserve"> _xlfn.MAXIFS(performance_data[date],performance_data[portfolio_id],performance_data[[#This Row],[portfolio_id]])</f>
        <v>45528</v>
      </c>
      <c r="N2321" s="14">
        <f xml:space="preserve"> _xlfn.MINIFS(performance_data[date],performance_data[portfolio_id],performance_data[[#This Row],[portfolio_id]])</f>
        <v>44835</v>
      </c>
      <c r="O2321" s="15">
        <f>_xlfn.MAXIFS(performance_data[portfolio_value],performance_data[portfolio_id],performance_data[[#This Row],[portfolio_id]],performance_data[date],performance_data[[#This Row],[latest_date]])</f>
        <v>355596.73</v>
      </c>
      <c r="P2321" s="15">
        <f>_xlfn.MAXIFS(performance_data[portfolio_value],performance_data[portfolio_id],performance_data[[#This Row],[portfolio_id]],performance_data[date],performance_data[[#This Row],[starting_date]])</f>
        <v>63193.53</v>
      </c>
      <c r="Q2321" s="15">
        <f>performance_data[[#This Row],[latest_value]]-performance_data[[#This Row],[starting_value]]</f>
        <v>292403.19999999995</v>
      </c>
      <c r="R2321" s="15">
        <f>performance_data[[#This Row],[net_inflows]]-performance_data[[#This Row],[net_outflows]]</f>
        <v>-3539.8099999999995</v>
      </c>
      <c r="S2321" s="15" t="str">
        <f>IF(performance_data[[#This Row],[net_inflows]]&gt;AVERAGE(performance_data[net_inflows]),"High","Low")</f>
        <v>High</v>
      </c>
      <c r="T2321" s="15">
        <f>AVERAGEIF(performance_data[inflow_flag],performance_data[[#This Row],[inflow_flag]],performance_data[return_percentage])</f>
        <v>4.8467905675459724</v>
      </c>
      <c r="U2321" s="17">
        <f>IF(performance_data[[#This Row],[return_percentage]]&lt;performance_data[[#This Row],[benchmark_return]],1,0)</f>
        <v>0</v>
      </c>
      <c r="V2321" s="17">
        <f>COUNTIFS(performance_data[portfolio_id],performance_data[[#This Row],[portfolio_id]])</f>
        <v>30</v>
      </c>
      <c r="W2321" s="17">
        <f>COUNTIFS(performance_data[portfolio_id],performance_data[[#This Row],[portfolio_id]],
          performance_data[return_flag],1)</f>
        <v>19</v>
      </c>
      <c r="X2321" s="15">
        <f>performance_data[[#This Row],[underperform_flag_count]]/performance_data[[#This Row],[totalportfoliocount]]</f>
        <v>0.6333333333333333</v>
      </c>
    </row>
    <row r="2322" spans="1:24" x14ac:dyDescent="0.3">
      <c r="A2322">
        <v>5110</v>
      </c>
      <c r="B2322" s="1">
        <v>45328</v>
      </c>
      <c r="C2322">
        <v>191442.05</v>
      </c>
      <c r="D2322">
        <v>6.39</v>
      </c>
      <c r="E2322">
        <v>7.53</v>
      </c>
      <c r="F2322">
        <v>17508.849999999999</v>
      </c>
      <c r="G2322">
        <v>4740.1400000000003</v>
      </c>
      <c r="H2322" t="s">
        <v>2205</v>
      </c>
      <c r="I2322" t="s">
        <v>2206</v>
      </c>
      <c r="J2322">
        <v>2</v>
      </c>
      <c r="K2322" t="s">
        <v>2226</v>
      </c>
      <c r="L2322" t="str">
        <f>IF(performance_data[[#This Row],[return_percentage]]&gt;=performance_data[[#This Row],[benchmark_return]],"Higher","Lower")</f>
        <v>Lower</v>
      </c>
      <c r="M2322" s="14">
        <f xml:space="preserve"> _xlfn.MAXIFS(performance_data[date],performance_data[portfolio_id],performance_data[[#This Row],[portfolio_id]])</f>
        <v>45528</v>
      </c>
      <c r="N2322" s="14">
        <f xml:space="preserve"> _xlfn.MINIFS(performance_data[date],performance_data[portfolio_id],performance_data[[#This Row],[portfolio_id]])</f>
        <v>44835</v>
      </c>
      <c r="O2322" s="15">
        <f>_xlfn.MAXIFS(performance_data[portfolio_value],performance_data[portfolio_id],performance_data[[#This Row],[portfolio_id]],performance_data[date],performance_data[[#This Row],[latest_date]])</f>
        <v>355596.73</v>
      </c>
      <c r="P2322" s="15">
        <f>_xlfn.MAXIFS(performance_data[portfolio_value],performance_data[portfolio_id],performance_data[[#This Row],[portfolio_id]],performance_data[date],performance_data[[#This Row],[starting_date]])</f>
        <v>63193.53</v>
      </c>
      <c r="Q2322" s="15">
        <f>performance_data[[#This Row],[latest_value]]-performance_data[[#This Row],[starting_value]]</f>
        <v>292403.19999999995</v>
      </c>
      <c r="R2322" s="15">
        <f>performance_data[[#This Row],[net_inflows]]-performance_data[[#This Row],[net_outflows]]</f>
        <v>12768.71</v>
      </c>
      <c r="S2322" s="15" t="str">
        <f>IF(performance_data[[#This Row],[net_inflows]]&gt;AVERAGE(performance_data[net_inflows]),"High","Low")</f>
        <v>High</v>
      </c>
      <c r="T2322" s="15">
        <f>AVERAGEIF(performance_data[inflow_flag],performance_data[[#This Row],[inflow_flag]],performance_data[return_percentage])</f>
        <v>4.8467905675459724</v>
      </c>
      <c r="U2322" s="17">
        <f>IF(performance_data[[#This Row],[return_percentage]]&lt;performance_data[[#This Row],[benchmark_return]],1,0)</f>
        <v>1</v>
      </c>
      <c r="V2322" s="17">
        <f>COUNTIFS(performance_data[portfolio_id],performance_data[[#This Row],[portfolio_id]])</f>
        <v>30</v>
      </c>
      <c r="W2322" s="17">
        <f>COUNTIFS(performance_data[portfolio_id],performance_data[[#This Row],[portfolio_id]],
          performance_data[return_flag],1)</f>
        <v>19</v>
      </c>
      <c r="X2322" s="15">
        <f>performance_data[[#This Row],[underperform_flag_count]]/performance_data[[#This Row],[totalportfoliocount]]</f>
        <v>0.6333333333333333</v>
      </c>
    </row>
    <row r="2323" spans="1:24" x14ac:dyDescent="0.3">
      <c r="A2323">
        <v>5110</v>
      </c>
      <c r="B2323" s="1">
        <v>45007</v>
      </c>
      <c r="C2323">
        <v>122162.72</v>
      </c>
      <c r="D2323">
        <v>1.95</v>
      </c>
      <c r="E2323">
        <v>2.13</v>
      </c>
      <c r="F2323">
        <v>9118.2999999999993</v>
      </c>
      <c r="G2323">
        <v>15948.44</v>
      </c>
      <c r="H2323" t="s">
        <v>2213</v>
      </c>
      <c r="I2323" t="s">
        <v>2206</v>
      </c>
      <c r="J2323">
        <v>3</v>
      </c>
      <c r="K2323" t="s">
        <v>2222</v>
      </c>
      <c r="L2323" t="str">
        <f>IF(performance_data[[#This Row],[return_percentage]]&gt;=performance_data[[#This Row],[benchmark_return]],"Higher","Lower")</f>
        <v>Lower</v>
      </c>
      <c r="M2323" s="14">
        <f xml:space="preserve"> _xlfn.MAXIFS(performance_data[date],performance_data[portfolio_id],performance_data[[#This Row],[portfolio_id]])</f>
        <v>45528</v>
      </c>
      <c r="N2323" s="14">
        <f xml:space="preserve"> _xlfn.MINIFS(performance_data[date],performance_data[portfolio_id],performance_data[[#This Row],[portfolio_id]])</f>
        <v>44835</v>
      </c>
      <c r="O2323" s="15">
        <f>_xlfn.MAXIFS(performance_data[portfolio_value],performance_data[portfolio_id],performance_data[[#This Row],[portfolio_id]],performance_data[date],performance_data[[#This Row],[latest_date]])</f>
        <v>355596.73</v>
      </c>
      <c r="P2323" s="15">
        <f>_xlfn.MAXIFS(performance_data[portfolio_value],performance_data[portfolio_id],performance_data[[#This Row],[portfolio_id]],performance_data[date],performance_data[[#This Row],[starting_date]])</f>
        <v>63193.53</v>
      </c>
      <c r="Q2323" s="15">
        <f>performance_data[[#This Row],[latest_value]]-performance_data[[#This Row],[starting_value]]</f>
        <v>292403.19999999995</v>
      </c>
      <c r="R2323" s="15">
        <f>performance_data[[#This Row],[net_inflows]]-performance_data[[#This Row],[net_outflows]]</f>
        <v>-6830.1400000000012</v>
      </c>
      <c r="S2323" s="15" t="str">
        <f>IF(performance_data[[#This Row],[net_inflows]]&gt;AVERAGE(performance_data[net_inflows]),"High","Low")</f>
        <v>Low</v>
      </c>
      <c r="T2323" s="15">
        <f>AVERAGEIF(performance_data[inflow_flag],performance_data[[#This Row],[inflow_flag]],performance_data[return_percentage])</f>
        <v>5.0457846277021572</v>
      </c>
      <c r="U2323" s="17">
        <f>IF(performance_data[[#This Row],[return_percentage]]&lt;performance_data[[#This Row],[benchmark_return]],1,0)</f>
        <v>1</v>
      </c>
      <c r="V2323" s="17">
        <f>COUNTIFS(performance_data[portfolio_id],performance_data[[#This Row],[portfolio_id]])</f>
        <v>30</v>
      </c>
      <c r="W2323" s="17">
        <f>COUNTIFS(performance_data[portfolio_id],performance_data[[#This Row],[portfolio_id]],
          performance_data[return_flag],1)</f>
        <v>19</v>
      </c>
      <c r="X2323" s="15">
        <f>performance_data[[#This Row],[underperform_flag_count]]/performance_data[[#This Row],[totalportfoliocount]]</f>
        <v>0.6333333333333333</v>
      </c>
    </row>
    <row r="2324" spans="1:24" x14ac:dyDescent="0.3">
      <c r="A2324">
        <v>5110</v>
      </c>
      <c r="B2324" s="1">
        <v>45167</v>
      </c>
      <c r="C2324">
        <v>414615.86</v>
      </c>
      <c r="D2324">
        <v>12.87</v>
      </c>
      <c r="E2324">
        <v>11.14</v>
      </c>
      <c r="F2324">
        <v>12716.28</v>
      </c>
      <c r="G2324">
        <v>8501.98</v>
      </c>
      <c r="H2324" t="s">
        <v>2213</v>
      </c>
      <c r="I2324" t="s">
        <v>2209</v>
      </c>
      <c r="J2324">
        <v>8</v>
      </c>
      <c r="K2324" t="s">
        <v>2214</v>
      </c>
      <c r="L2324" t="str">
        <f>IF(performance_data[[#This Row],[return_percentage]]&gt;=performance_data[[#This Row],[benchmark_return]],"Higher","Lower")</f>
        <v>Higher</v>
      </c>
      <c r="M2324" s="14">
        <f xml:space="preserve"> _xlfn.MAXIFS(performance_data[date],performance_data[portfolio_id],performance_data[[#This Row],[portfolio_id]])</f>
        <v>45528</v>
      </c>
      <c r="N2324" s="14">
        <f xml:space="preserve"> _xlfn.MINIFS(performance_data[date],performance_data[portfolio_id],performance_data[[#This Row],[portfolio_id]])</f>
        <v>44835</v>
      </c>
      <c r="O2324" s="15">
        <f>_xlfn.MAXIFS(performance_data[portfolio_value],performance_data[portfolio_id],performance_data[[#This Row],[portfolio_id]],performance_data[date],performance_data[[#This Row],[latest_date]])</f>
        <v>355596.73</v>
      </c>
      <c r="P2324" s="15">
        <f>_xlfn.MAXIFS(performance_data[portfolio_value],performance_data[portfolio_id],performance_data[[#This Row],[portfolio_id]],performance_data[date],performance_data[[#This Row],[starting_date]])</f>
        <v>63193.53</v>
      </c>
      <c r="Q2324" s="15">
        <f>performance_data[[#This Row],[latest_value]]-performance_data[[#This Row],[starting_value]]</f>
        <v>292403.19999999995</v>
      </c>
      <c r="R2324" s="15">
        <f>performance_data[[#This Row],[net_inflows]]-performance_data[[#This Row],[net_outflows]]</f>
        <v>4214.3000000000011</v>
      </c>
      <c r="S2324" s="15" t="str">
        <f>IF(performance_data[[#This Row],[net_inflows]]&gt;AVERAGE(performance_data[net_inflows]),"High","Low")</f>
        <v>High</v>
      </c>
      <c r="T2324" s="15">
        <f>AVERAGEIF(performance_data[inflow_flag],performance_data[[#This Row],[inflow_flag]],performance_data[return_percentage])</f>
        <v>4.8467905675459724</v>
      </c>
      <c r="U2324" s="17">
        <f>IF(performance_data[[#This Row],[return_percentage]]&lt;performance_data[[#This Row],[benchmark_return]],1,0)</f>
        <v>0</v>
      </c>
      <c r="V2324" s="17">
        <f>COUNTIFS(performance_data[portfolio_id],performance_data[[#This Row],[portfolio_id]])</f>
        <v>30</v>
      </c>
      <c r="W2324" s="17">
        <f>COUNTIFS(performance_data[portfolio_id],performance_data[[#This Row],[portfolio_id]],
          performance_data[return_flag],1)</f>
        <v>19</v>
      </c>
      <c r="X2324" s="15">
        <f>performance_data[[#This Row],[underperform_flag_count]]/performance_data[[#This Row],[totalportfoliocount]]</f>
        <v>0.6333333333333333</v>
      </c>
    </row>
    <row r="2325" spans="1:24" x14ac:dyDescent="0.3">
      <c r="A2325">
        <v>5110</v>
      </c>
      <c r="B2325" s="1">
        <v>45111</v>
      </c>
      <c r="C2325">
        <v>109391.88</v>
      </c>
      <c r="D2325">
        <v>13.71</v>
      </c>
      <c r="E2325">
        <v>14.54</v>
      </c>
      <c r="F2325">
        <v>8800.73</v>
      </c>
      <c r="G2325">
        <v>15458.75</v>
      </c>
      <c r="H2325" t="s">
        <v>2213</v>
      </c>
      <c r="I2325" t="s">
        <v>2209</v>
      </c>
      <c r="J2325">
        <v>7</v>
      </c>
      <c r="K2325" t="s">
        <v>2210</v>
      </c>
      <c r="L2325" t="str">
        <f>IF(performance_data[[#This Row],[return_percentage]]&gt;=performance_data[[#This Row],[benchmark_return]],"Higher","Lower")</f>
        <v>Lower</v>
      </c>
      <c r="M2325" s="14">
        <f xml:space="preserve"> _xlfn.MAXIFS(performance_data[date],performance_data[portfolio_id],performance_data[[#This Row],[portfolio_id]])</f>
        <v>45528</v>
      </c>
      <c r="N2325" s="14">
        <f xml:space="preserve"> _xlfn.MINIFS(performance_data[date],performance_data[portfolio_id],performance_data[[#This Row],[portfolio_id]])</f>
        <v>44835</v>
      </c>
      <c r="O2325" s="15">
        <f>_xlfn.MAXIFS(performance_data[portfolio_value],performance_data[portfolio_id],performance_data[[#This Row],[portfolio_id]],performance_data[date],performance_data[[#This Row],[latest_date]])</f>
        <v>355596.73</v>
      </c>
      <c r="P2325" s="15">
        <f>_xlfn.MAXIFS(performance_data[portfolio_value],performance_data[portfolio_id],performance_data[[#This Row],[portfolio_id]],performance_data[date],performance_data[[#This Row],[starting_date]])</f>
        <v>63193.53</v>
      </c>
      <c r="Q2325" s="15">
        <f>performance_data[[#This Row],[latest_value]]-performance_data[[#This Row],[starting_value]]</f>
        <v>292403.19999999995</v>
      </c>
      <c r="R2325" s="15">
        <f>performance_data[[#This Row],[net_inflows]]-performance_data[[#This Row],[net_outflows]]</f>
        <v>-6658.02</v>
      </c>
      <c r="S2325" s="15" t="str">
        <f>IF(performance_data[[#This Row],[net_inflows]]&gt;AVERAGE(performance_data[net_inflows]),"High","Low")</f>
        <v>Low</v>
      </c>
      <c r="T2325" s="15">
        <f>AVERAGEIF(performance_data[inflow_flag],performance_data[[#This Row],[inflow_flag]],performance_data[return_percentage])</f>
        <v>5.0457846277021572</v>
      </c>
      <c r="U2325" s="17">
        <f>IF(performance_data[[#This Row],[return_percentage]]&lt;performance_data[[#This Row],[benchmark_return]],1,0)</f>
        <v>1</v>
      </c>
      <c r="V2325" s="17">
        <f>COUNTIFS(performance_data[portfolio_id],performance_data[[#This Row],[portfolio_id]])</f>
        <v>30</v>
      </c>
      <c r="W2325" s="17">
        <f>COUNTIFS(performance_data[portfolio_id],performance_data[[#This Row],[portfolio_id]],
          performance_data[return_flag],1)</f>
        <v>19</v>
      </c>
      <c r="X2325" s="15">
        <f>performance_data[[#This Row],[underperform_flag_count]]/performance_data[[#This Row],[totalportfoliocount]]</f>
        <v>0.6333333333333333</v>
      </c>
    </row>
    <row r="2326" spans="1:24" x14ac:dyDescent="0.3">
      <c r="A2326">
        <v>5110</v>
      </c>
      <c r="B2326" s="1">
        <v>45300</v>
      </c>
      <c r="C2326">
        <v>274902.69</v>
      </c>
      <c r="D2326">
        <v>-2.61</v>
      </c>
      <c r="E2326">
        <v>-2.2599999999999998</v>
      </c>
      <c r="F2326">
        <v>10949.36</v>
      </c>
      <c r="G2326">
        <v>12408.38</v>
      </c>
      <c r="H2326" t="s">
        <v>2205</v>
      </c>
      <c r="I2326" t="s">
        <v>2206</v>
      </c>
      <c r="J2326">
        <v>1</v>
      </c>
      <c r="K2326" t="s">
        <v>2207</v>
      </c>
      <c r="L2326" t="str">
        <f>IF(performance_data[[#This Row],[return_percentage]]&gt;=performance_data[[#This Row],[benchmark_return]],"Higher","Lower")</f>
        <v>Lower</v>
      </c>
      <c r="M2326" s="14">
        <f xml:space="preserve"> _xlfn.MAXIFS(performance_data[date],performance_data[portfolio_id],performance_data[[#This Row],[portfolio_id]])</f>
        <v>45528</v>
      </c>
      <c r="N2326" s="14">
        <f xml:space="preserve"> _xlfn.MINIFS(performance_data[date],performance_data[portfolio_id],performance_data[[#This Row],[portfolio_id]])</f>
        <v>44835</v>
      </c>
      <c r="O2326" s="15">
        <f>_xlfn.MAXIFS(performance_data[portfolio_value],performance_data[portfolio_id],performance_data[[#This Row],[portfolio_id]],performance_data[date],performance_data[[#This Row],[latest_date]])</f>
        <v>355596.73</v>
      </c>
      <c r="P2326" s="15">
        <f>_xlfn.MAXIFS(performance_data[portfolio_value],performance_data[portfolio_id],performance_data[[#This Row],[portfolio_id]],performance_data[date],performance_data[[#This Row],[starting_date]])</f>
        <v>63193.53</v>
      </c>
      <c r="Q2326" s="15">
        <f>performance_data[[#This Row],[latest_value]]-performance_data[[#This Row],[starting_value]]</f>
        <v>292403.19999999995</v>
      </c>
      <c r="R2326" s="15">
        <f>performance_data[[#This Row],[net_inflows]]-performance_data[[#This Row],[net_outflows]]</f>
        <v>-1459.0199999999986</v>
      </c>
      <c r="S2326" s="15" t="str">
        <f>IF(performance_data[[#This Row],[net_inflows]]&gt;AVERAGE(performance_data[net_inflows]),"High","Low")</f>
        <v>High</v>
      </c>
      <c r="T2326" s="15">
        <f>AVERAGEIF(performance_data[inflow_flag],performance_data[[#This Row],[inflow_flag]],performance_data[return_percentage])</f>
        <v>4.8467905675459724</v>
      </c>
      <c r="U2326" s="17">
        <f>IF(performance_data[[#This Row],[return_percentage]]&lt;performance_data[[#This Row],[benchmark_return]],1,0)</f>
        <v>1</v>
      </c>
      <c r="V2326" s="17">
        <f>COUNTIFS(performance_data[portfolio_id],performance_data[[#This Row],[portfolio_id]])</f>
        <v>30</v>
      </c>
      <c r="W2326" s="17">
        <f>COUNTIFS(performance_data[portfolio_id],performance_data[[#This Row],[portfolio_id]],
          performance_data[return_flag],1)</f>
        <v>19</v>
      </c>
      <c r="X2326" s="15">
        <f>performance_data[[#This Row],[underperform_flag_count]]/performance_data[[#This Row],[totalportfoliocount]]</f>
        <v>0.6333333333333333</v>
      </c>
    </row>
    <row r="2327" spans="1:24" x14ac:dyDescent="0.3">
      <c r="A2327">
        <v>5110</v>
      </c>
      <c r="B2327" s="1">
        <v>45183</v>
      </c>
      <c r="C2327">
        <v>40054.089999999997</v>
      </c>
      <c r="D2327">
        <v>18.829999999999998</v>
      </c>
      <c r="E2327">
        <v>18.649999999999999</v>
      </c>
      <c r="F2327">
        <v>11345.78</v>
      </c>
      <c r="G2327">
        <v>2213.4499999999998</v>
      </c>
      <c r="H2327" t="s">
        <v>2213</v>
      </c>
      <c r="I2327" t="s">
        <v>2209</v>
      </c>
      <c r="J2327">
        <v>9</v>
      </c>
      <c r="K2327" t="s">
        <v>2221</v>
      </c>
      <c r="L2327" t="str">
        <f>IF(performance_data[[#This Row],[return_percentage]]&gt;=performance_data[[#This Row],[benchmark_return]],"Higher","Lower")</f>
        <v>Higher</v>
      </c>
      <c r="M2327" s="14">
        <f xml:space="preserve"> _xlfn.MAXIFS(performance_data[date],performance_data[portfolio_id],performance_data[[#This Row],[portfolio_id]])</f>
        <v>45528</v>
      </c>
      <c r="N2327" s="14">
        <f xml:space="preserve"> _xlfn.MINIFS(performance_data[date],performance_data[portfolio_id],performance_data[[#This Row],[portfolio_id]])</f>
        <v>44835</v>
      </c>
      <c r="O2327" s="15">
        <f>_xlfn.MAXIFS(performance_data[portfolio_value],performance_data[portfolio_id],performance_data[[#This Row],[portfolio_id]],performance_data[date],performance_data[[#This Row],[latest_date]])</f>
        <v>355596.73</v>
      </c>
      <c r="P2327" s="15">
        <f>_xlfn.MAXIFS(performance_data[portfolio_value],performance_data[portfolio_id],performance_data[[#This Row],[portfolio_id]],performance_data[date],performance_data[[#This Row],[starting_date]])</f>
        <v>63193.53</v>
      </c>
      <c r="Q2327" s="15">
        <f>performance_data[[#This Row],[latest_value]]-performance_data[[#This Row],[starting_value]]</f>
        <v>292403.19999999995</v>
      </c>
      <c r="R2327" s="15">
        <f>performance_data[[#This Row],[net_inflows]]-performance_data[[#This Row],[net_outflows]]</f>
        <v>9132.3300000000017</v>
      </c>
      <c r="S2327" s="15" t="str">
        <f>IF(performance_data[[#This Row],[net_inflows]]&gt;AVERAGE(performance_data[net_inflows]),"High","Low")</f>
        <v>High</v>
      </c>
      <c r="T2327" s="15">
        <f>AVERAGEIF(performance_data[inflow_flag],performance_data[[#This Row],[inflow_flag]],performance_data[return_percentage])</f>
        <v>4.8467905675459724</v>
      </c>
      <c r="U2327" s="17">
        <f>IF(performance_data[[#This Row],[return_percentage]]&lt;performance_data[[#This Row],[benchmark_return]],1,0)</f>
        <v>0</v>
      </c>
      <c r="V2327" s="17">
        <f>COUNTIFS(performance_data[portfolio_id],performance_data[[#This Row],[portfolio_id]])</f>
        <v>30</v>
      </c>
      <c r="W2327" s="17">
        <f>COUNTIFS(performance_data[portfolio_id],performance_data[[#This Row],[portfolio_id]],
          performance_data[return_flag],1)</f>
        <v>19</v>
      </c>
      <c r="X2327" s="15">
        <f>performance_data[[#This Row],[underperform_flag_count]]/performance_data[[#This Row],[totalportfoliocount]]</f>
        <v>0.6333333333333333</v>
      </c>
    </row>
    <row r="2328" spans="1:24" x14ac:dyDescent="0.3">
      <c r="A2328">
        <v>5110</v>
      </c>
      <c r="B2328" s="1">
        <v>45104</v>
      </c>
      <c r="C2328">
        <v>306745.02</v>
      </c>
      <c r="D2328">
        <v>-0.9</v>
      </c>
      <c r="E2328">
        <v>-0.91</v>
      </c>
      <c r="F2328">
        <v>2736.64</v>
      </c>
      <c r="G2328">
        <v>6035.08</v>
      </c>
      <c r="H2328" t="s">
        <v>2213</v>
      </c>
      <c r="I2328" t="s">
        <v>2211</v>
      </c>
      <c r="J2328">
        <v>6</v>
      </c>
      <c r="K2328" t="s">
        <v>2212</v>
      </c>
      <c r="L2328" t="str">
        <f>IF(performance_data[[#This Row],[return_percentage]]&gt;=performance_data[[#This Row],[benchmark_return]],"Higher","Lower")</f>
        <v>Higher</v>
      </c>
      <c r="M2328" s="14">
        <f xml:space="preserve"> _xlfn.MAXIFS(performance_data[date],performance_data[portfolio_id],performance_data[[#This Row],[portfolio_id]])</f>
        <v>45528</v>
      </c>
      <c r="N2328" s="14">
        <f xml:space="preserve"> _xlfn.MINIFS(performance_data[date],performance_data[portfolio_id],performance_data[[#This Row],[portfolio_id]])</f>
        <v>44835</v>
      </c>
      <c r="O2328" s="15">
        <f>_xlfn.MAXIFS(performance_data[portfolio_value],performance_data[portfolio_id],performance_data[[#This Row],[portfolio_id]],performance_data[date],performance_data[[#This Row],[latest_date]])</f>
        <v>355596.73</v>
      </c>
      <c r="P2328" s="15">
        <f>_xlfn.MAXIFS(performance_data[portfolio_value],performance_data[portfolio_id],performance_data[[#This Row],[portfolio_id]],performance_data[date],performance_data[[#This Row],[starting_date]])</f>
        <v>63193.53</v>
      </c>
      <c r="Q2328" s="15">
        <f>performance_data[[#This Row],[latest_value]]-performance_data[[#This Row],[starting_value]]</f>
        <v>292403.19999999995</v>
      </c>
      <c r="R2328" s="15">
        <f>performance_data[[#This Row],[net_inflows]]-performance_data[[#This Row],[net_outflows]]</f>
        <v>-3298.44</v>
      </c>
      <c r="S2328" s="15" t="str">
        <f>IF(performance_data[[#This Row],[net_inflows]]&gt;AVERAGE(performance_data[net_inflows]),"High","Low")</f>
        <v>Low</v>
      </c>
      <c r="T2328" s="15">
        <f>AVERAGEIF(performance_data[inflow_flag],performance_data[[#This Row],[inflow_flag]],performance_data[return_percentage])</f>
        <v>5.0457846277021572</v>
      </c>
      <c r="U2328" s="17">
        <f>IF(performance_data[[#This Row],[return_percentage]]&lt;performance_data[[#This Row],[benchmark_return]],1,0)</f>
        <v>0</v>
      </c>
      <c r="V2328" s="17">
        <f>COUNTIFS(performance_data[portfolio_id],performance_data[[#This Row],[portfolio_id]])</f>
        <v>30</v>
      </c>
      <c r="W2328" s="17">
        <f>COUNTIFS(performance_data[portfolio_id],performance_data[[#This Row],[portfolio_id]],
          performance_data[return_flag],1)</f>
        <v>19</v>
      </c>
      <c r="X2328" s="15">
        <f>performance_data[[#This Row],[underperform_flag_count]]/performance_data[[#This Row],[totalportfoliocount]]</f>
        <v>0.6333333333333333</v>
      </c>
    </row>
    <row r="2329" spans="1:24" x14ac:dyDescent="0.3">
      <c r="A2329">
        <v>5110</v>
      </c>
      <c r="B2329" s="1">
        <v>44835</v>
      </c>
      <c r="C2329">
        <v>63193.53</v>
      </c>
      <c r="D2329">
        <v>17.16</v>
      </c>
      <c r="E2329">
        <v>19.66</v>
      </c>
      <c r="F2329">
        <v>15537.07</v>
      </c>
      <c r="G2329">
        <v>18479.240000000002</v>
      </c>
      <c r="H2329" t="s">
        <v>2220</v>
      </c>
      <c r="I2329" t="s">
        <v>2217</v>
      </c>
      <c r="J2329">
        <v>10</v>
      </c>
      <c r="K2329" t="s">
        <v>2224</v>
      </c>
      <c r="L2329" t="str">
        <f>IF(performance_data[[#This Row],[return_percentage]]&gt;=performance_data[[#This Row],[benchmark_return]],"Higher","Lower")</f>
        <v>Lower</v>
      </c>
      <c r="M2329" s="14">
        <f xml:space="preserve"> _xlfn.MAXIFS(performance_data[date],performance_data[portfolio_id],performance_data[[#This Row],[portfolio_id]])</f>
        <v>45528</v>
      </c>
      <c r="N2329" s="14">
        <f xml:space="preserve"> _xlfn.MINIFS(performance_data[date],performance_data[portfolio_id],performance_data[[#This Row],[portfolio_id]])</f>
        <v>44835</v>
      </c>
      <c r="O2329" s="15">
        <f>_xlfn.MAXIFS(performance_data[portfolio_value],performance_data[portfolio_id],performance_data[[#This Row],[portfolio_id]],performance_data[date],performance_data[[#This Row],[latest_date]])</f>
        <v>355596.73</v>
      </c>
      <c r="P2329" s="15">
        <f>_xlfn.MAXIFS(performance_data[portfolio_value],performance_data[portfolio_id],performance_data[[#This Row],[portfolio_id]],performance_data[date],performance_data[[#This Row],[starting_date]])</f>
        <v>63193.53</v>
      </c>
      <c r="Q2329" s="15">
        <f>performance_data[[#This Row],[latest_value]]-performance_data[[#This Row],[starting_value]]</f>
        <v>292403.19999999995</v>
      </c>
      <c r="R2329" s="15">
        <f>performance_data[[#This Row],[net_inflows]]-performance_data[[#This Row],[net_outflows]]</f>
        <v>-2942.1700000000019</v>
      </c>
      <c r="S2329" s="15" t="str">
        <f>IF(performance_data[[#This Row],[net_inflows]]&gt;AVERAGE(performance_data[net_inflows]),"High","Low")</f>
        <v>High</v>
      </c>
      <c r="T2329" s="15">
        <f>AVERAGEIF(performance_data[inflow_flag],performance_data[[#This Row],[inflow_flag]],performance_data[return_percentage])</f>
        <v>4.8467905675459724</v>
      </c>
      <c r="U2329" s="17">
        <f>IF(performance_data[[#This Row],[return_percentage]]&lt;performance_data[[#This Row],[benchmark_return]],1,0)</f>
        <v>1</v>
      </c>
      <c r="V2329" s="17">
        <f>COUNTIFS(performance_data[portfolio_id],performance_data[[#This Row],[portfolio_id]])</f>
        <v>30</v>
      </c>
      <c r="W2329" s="17">
        <f>COUNTIFS(performance_data[portfolio_id],performance_data[[#This Row],[portfolio_id]],
          performance_data[return_flag],1)</f>
        <v>19</v>
      </c>
      <c r="X2329" s="15">
        <f>performance_data[[#This Row],[underperform_flag_count]]/performance_data[[#This Row],[totalportfoliocount]]</f>
        <v>0.6333333333333333</v>
      </c>
    </row>
    <row r="2330" spans="1:24" x14ac:dyDescent="0.3">
      <c r="A2330">
        <v>5110</v>
      </c>
      <c r="B2330" s="1">
        <v>44867</v>
      </c>
      <c r="C2330">
        <v>405089.54</v>
      </c>
      <c r="D2330">
        <v>13.92</v>
      </c>
      <c r="E2330">
        <v>12.57</v>
      </c>
      <c r="F2330">
        <v>13645.72</v>
      </c>
      <c r="G2330">
        <v>1497.23</v>
      </c>
      <c r="H2330" t="s">
        <v>2220</v>
      </c>
      <c r="I2330" t="s">
        <v>2217</v>
      </c>
      <c r="J2330">
        <v>11</v>
      </c>
      <c r="K2330" t="s">
        <v>2219</v>
      </c>
      <c r="L2330" t="str">
        <f>IF(performance_data[[#This Row],[return_percentage]]&gt;=performance_data[[#This Row],[benchmark_return]],"Higher","Lower")</f>
        <v>Higher</v>
      </c>
      <c r="M2330" s="14">
        <f xml:space="preserve"> _xlfn.MAXIFS(performance_data[date],performance_data[portfolio_id],performance_data[[#This Row],[portfolio_id]])</f>
        <v>45528</v>
      </c>
      <c r="N2330" s="14">
        <f xml:space="preserve"> _xlfn.MINIFS(performance_data[date],performance_data[portfolio_id],performance_data[[#This Row],[portfolio_id]])</f>
        <v>44835</v>
      </c>
      <c r="O2330" s="15">
        <f>_xlfn.MAXIFS(performance_data[portfolio_value],performance_data[portfolio_id],performance_data[[#This Row],[portfolio_id]],performance_data[date],performance_data[[#This Row],[latest_date]])</f>
        <v>355596.73</v>
      </c>
      <c r="P2330" s="15">
        <f>_xlfn.MAXIFS(performance_data[portfolio_value],performance_data[portfolio_id],performance_data[[#This Row],[portfolio_id]],performance_data[date],performance_data[[#This Row],[starting_date]])</f>
        <v>63193.53</v>
      </c>
      <c r="Q2330" s="15">
        <f>performance_data[[#This Row],[latest_value]]-performance_data[[#This Row],[starting_value]]</f>
        <v>292403.19999999995</v>
      </c>
      <c r="R2330" s="15">
        <f>performance_data[[#This Row],[net_inflows]]-performance_data[[#This Row],[net_outflows]]</f>
        <v>12148.49</v>
      </c>
      <c r="S2330" s="15" t="str">
        <f>IF(performance_data[[#This Row],[net_inflows]]&gt;AVERAGE(performance_data[net_inflows]),"High","Low")</f>
        <v>High</v>
      </c>
      <c r="T2330" s="15">
        <f>AVERAGEIF(performance_data[inflow_flag],performance_data[[#This Row],[inflow_flag]],performance_data[return_percentage])</f>
        <v>4.8467905675459724</v>
      </c>
      <c r="U2330" s="17">
        <f>IF(performance_data[[#This Row],[return_percentage]]&lt;performance_data[[#This Row],[benchmark_return]],1,0)</f>
        <v>0</v>
      </c>
      <c r="V2330" s="17">
        <f>COUNTIFS(performance_data[portfolio_id],performance_data[[#This Row],[portfolio_id]])</f>
        <v>30</v>
      </c>
      <c r="W2330" s="17">
        <f>COUNTIFS(performance_data[portfolio_id],performance_data[[#This Row],[portfolio_id]],
          performance_data[return_flag],1)</f>
        <v>19</v>
      </c>
      <c r="X2330" s="15">
        <f>performance_data[[#This Row],[underperform_flag_count]]/performance_data[[#This Row],[totalportfoliocount]]</f>
        <v>0.6333333333333333</v>
      </c>
    </row>
    <row r="2331" spans="1:24" x14ac:dyDescent="0.3">
      <c r="A2331">
        <v>5110</v>
      </c>
      <c r="B2331" s="1">
        <v>45511</v>
      </c>
      <c r="C2331">
        <v>470578.22</v>
      </c>
      <c r="D2331">
        <v>16.809999999999999</v>
      </c>
      <c r="E2331">
        <v>19.36</v>
      </c>
      <c r="F2331">
        <v>3358.62</v>
      </c>
      <c r="G2331">
        <v>17489.34</v>
      </c>
      <c r="H2331" t="s">
        <v>2205</v>
      </c>
      <c r="I2331" t="s">
        <v>2209</v>
      </c>
      <c r="J2331">
        <v>8</v>
      </c>
      <c r="K2331" t="s">
        <v>2214</v>
      </c>
      <c r="L2331" t="str">
        <f>IF(performance_data[[#This Row],[return_percentage]]&gt;=performance_data[[#This Row],[benchmark_return]],"Higher","Lower")</f>
        <v>Lower</v>
      </c>
      <c r="M2331" s="14">
        <f xml:space="preserve"> _xlfn.MAXIFS(performance_data[date],performance_data[portfolio_id],performance_data[[#This Row],[portfolio_id]])</f>
        <v>45528</v>
      </c>
      <c r="N2331" s="14">
        <f xml:space="preserve"> _xlfn.MINIFS(performance_data[date],performance_data[portfolio_id],performance_data[[#This Row],[portfolio_id]])</f>
        <v>44835</v>
      </c>
      <c r="O2331" s="15">
        <f>_xlfn.MAXIFS(performance_data[portfolio_value],performance_data[portfolio_id],performance_data[[#This Row],[portfolio_id]],performance_data[date],performance_data[[#This Row],[latest_date]])</f>
        <v>355596.73</v>
      </c>
      <c r="P2331" s="15">
        <f>_xlfn.MAXIFS(performance_data[portfolio_value],performance_data[portfolio_id],performance_data[[#This Row],[portfolio_id]],performance_data[date],performance_data[[#This Row],[starting_date]])</f>
        <v>63193.53</v>
      </c>
      <c r="Q2331" s="15">
        <f>performance_data[[#This Row],[latest_value]]-performance_data[[#This Row],[starting_value]]</f>
        <v>292403.19999999995</v>
      </c>
      <c r="R2331" s="15">
        <f>performance_data[[#This Row],[net_inflows]]-performance_data[[#This Row],[net_outflows]]</f>
        <v>-14130.720000000001</v>
      </c>
      <c r="S2331" s="15" t="str">
        <f>IF(performance_data[[#This Row],[net_inflows]]&gt;AVERAGE(performance_data[net_inflows]),"High","Low")</f>
        <v>Low</v>
      </c>
      <c r="T2331" s="15">
        <f>AVERAGEIF(performance_data[inflow_flag],performance_data[[#This Row],[inflow_flag]],performance_data[return_percentage])</f>
        <v>5.0457846277021572</v>
      </c>
      <c r="U2331" s="17">
        <f>IF(performance_data[[#This Row],[return_percentage]]&lt;performance_data[[#This Row],[benchmark_return]],1,0)</f>
        <v>1</v>
      </c>
      <c r="V2331" s="17">
        <f>COUNTIFS(performance_data[portfolio_id],performance_data[[#This Row],[portfolio_id]])</f>
        <v>30</v>
      </c>
      <c r="W2331" s="17">
        <f>COUNTIFS(performance_data[portfolio_id],performance_data[[#This Row],[portfolio_id]],
          performance_data[return_flag],1)</f>
        <v>19</v>
      </c>
      <c r="X2331" s="15">
        <f>performance_data[[#This Row],[underperform_flag_count]]/performance_data[[#This Row],[totalportfoliocount]]</f>
        <v>0.6333333333333333</v>
      </c>
    </row>
    <row r="2332" spans="1:24" x14ac:dyDescent="0.3">
      <c r="A2332">
        <v>5110</v>
      </c>
      <c r="B2332" s="1">
        <v>45322</v>
      </c>
      <c r="C2332">
        <v>300594.8</v>
      </c>
      <c r="D2332">
        <v>9.24</v>
      </c>
      <c r="E2332">
        <v>11.04</v>
      </c>
      <c r="F2332">
        <v>15704.94</v>
      </c>
      <c r="G2332">
        <v>12546.95</v>
      </c>
      <c r="H2332" t="s">
        <v>2205</v>
      </c>
      <c r="I2332" t="s">
        <v>2206</v>
      </c>
      <c r="J2332">
        <v>1</v>
      </c>
      <c r="K2332" t="s">
        <v>2207</v>
      </c>
      <c r="L2332" t="str">
        <f>IF(performance_data[[#This Row],[return_percentage]]&gt;=performance_data[[#This Row],[benchmark_return]],"Higher","Lower")</f>
        <v>Lower</v>
      </c>
      <c r="M2332" s="14">
        <f xml:space="preserve"> _xlfn.MAXIFS(performance_data[date],performance_data[portfolio_id],performance_data[[#This Row],[portfolio_id]])</f>
        <v>45528</v>
      </c>
      <c r="N2332" s="14">
        <f xml:space="preserve"> _xlfn.MINIFS(performance_data[date],performance_data[portfolio_id],performance_data[[#This Row],[portfolio_id]])</f>
        <v>44835</v>
      </c>
      <c r="O2332" s="15">
        <f>_xlfn.MAXIFS(performance_data[portfolio_value],performance_data[portfolio_id],performance_data[[#This Row],[portfolio_id]],performance_data[date],performance_data[[#This Row],[latest_date]])</f>
        <v>355596.73</v>
      </c>
      <c r="P2332" s="15">
        <f>_xlfn.MAXIFS(performance_data[portfolio_value],performance_data[portfolio_id],performance_data[[#This Row],[portfolio_id]],performance_data[date],performance_data[[#This Row],[starting_date]])</f>
        <v>63193.53</v>
      </c>
      <c r="Q2332" s="15">
        <f>performance_data[[#This Row],[latest_value]]-performance_data[[#This Row],[starting_value]]</f>
        <v>292403.19999999995</v>
      </c>
      <c r="R2332" s="15">
        <f>performance_data[[#This Row],[net_inflows]]-performance_data[[#This Row],[net_outflows]]</f>
        <v>3157.99</v>
      </c>
      <c r="S2332" s="15" t="str">
        <f>IF(performance_data[[#This Row],[net_inflows]]&gt;AVERAGE(performance_data[net_inflows]),"High","Low")</f>
        <v>High</v>
      </c>
      <c r="T2332" s="15">
        <f>AVERAGEIF(performance_data[inflow_flag],performance_data[[#This Row],[inflow_flag]],performance_data[return_percentage])</f>
        <v>4.8467905675459724</v>
      </c>
      <c r="U2332" s="17">
        <f>IF(performance_data[[#This Row],[return_percentage]]&lt;performance_data[[#This Row],[benchmark_return]],1,0)</f>
        <v>1</v>
      </c>
      <c r="V2332" s="17">
        <f>COUNTIFS(performance_data[portfolio_id],performance_data[[#This Row],[portfolio_id]])</f>
        <v>30</v>
      </c>
      <c r="W2332" s="17">
        <f>COUNTIFS(performance_data[portfolio_id],performance_data[[#This Row],[portfolio_id]],
          performance_data[return_flag],1)</f>
        <v>19</v>
      </c>
      <c r="X2332" s="15">
        <f>performance_data[[#This Row],[underperform_flag_count]]/performance_data[[#This Row],[totalportfoliocount]]</f>
        <v>0.6333333333333333</v>
      </c>
    </row>
    <row r="2333" spans="1:24" x14ac:dyDescent="0.3">
      <c r="A2333">
        <v>5110</v>
      </c>
      <c r="B2333" s="1">
        <v>45479</v>
      </c>
      <c r="C2333">
        <v>123286.25</v>
      </c>
      <c r="D2333">
        <v>-7.8</v>
      </c>
      <c r="E2333">
        <v>-9.32</v>
      </c>
      <c r="F2333">
        <v>12089.39</v>
      </c>
      <c r="G2333">
        <v>7090.68</v>
      </c>
      <c r="H2333" t="s">
        <v>2205</v>
      </c>
      <c r="I2333" t="s">
        <v>2209</v>
      </c>
      <c r="J2333">
        <v>7</v>
      </c>
      <c r="K2333" t="s">
        <v>2210</v>
      </c>
      <c r="L2333" t="str">
        <f>IF(performance_data[[#This Row],[return_percentage]]&gt;=performance_data[[#This Row],[benchmark_return]],"Higher","Lower")</f>
        <v>Higher</v>
      </c>
      <c r="M2333" s="14">
        <f xml:space="preserve"> _xlfn.MAXIFS(performance_data[date],performance_data[portfolio_id],performance_data[[#This Row],[portfolio_id]])</f>
        <v>45528</v>
      </c>
      <c r="N2333" s="14">
        <f xml:space="preserve"> _xlfn.MINIFS(performance_data[date],performance_data[portfolio_id],performance_data[[#This Row],[portfolio_id]])</f>
        <v>44835</v>
      </c>
      <c r="O2333" s="15">
        <f>_xlfn.MAXIFS(performance_data[portfolio_value],performance_data[portfolio_id],performance_data[[#This Row],[portfolio_id]],performance_data[date],performance_data[[#This Row],[latest_date]])</f>
        <v>355596.73</v>
      </c>
      <c r="P2333" s="15">
        <f>_xlfn.MAXIFS(performance_data[portfolio_value],performance_data[portfolio_id],performance_data[[#This Row],[portfolio_id]],performance_data[date],performance_data[[#This Row],[starting_date]])</f>
        <v>63193.53</v>
      </c>
      <c r="Q2333" s="15">
        <f>performance_data[[#This Row],[latest_value]]-performance_data[[#This Row],[starting_value]]</f>
        <v>292403.19999999995</v>
      </c>
      <c r="R2333" s="15">
        <f>performance_data[[#This Row],[net_inflows]]-performance_data[[#This Row],[net_outflows]]</f>
        <v>4998.7099999999991</v>
      </c>
      <c r="S2333" s="15" t="str">
        <f>IF(performance_data[[#This Row],[net_inflows]]&gt;AVERAGE(performance_data[net_inflows]),"High","Low")</f>
        <v>High</v>
      </c>
      <c r="T2333" s="15">
        <f>AVERAGEIF(performance_data[inflow_flag],performance_data[[#This Row],[inflow_flag]],performance_data[return_percentage])</f>
        <v>4.8467905675459724</v>
      </c>
      <c r="U2333" s="17">
        <f>IF(performance_data[[#This Row],[return_percentage]]&lt;performance_data[[#This Row],[benchmark_return]],1,0)</f>
        <v>0</v>
      </c>
      <c r="V2333" s="17">
        <f>COUNTIFS(performance_data[portfolio_id],performance_data[[#This Row],[portfolio_id]])</f>
        <v>30</v>
      </c>
      <c r="W2333" s="17">
        <f>COUNTIFS(performance_data[portfolio_id],performance_data[[#This Row],[portfolio_id]],
          performance_data[return_flag],1)</f>
        <v>19</v>
      </c>
      <c r="X2333" s="15">
        <f>performance_data[[#This Row],[underperform_flag_count]]/performance_data[[#This Row],[totalportfoliocount]]</f>
        <v>0.6333333333333333</v>
      </c>
    </row>
    <row r="2334" spans="1:24" x14ac:dyDescent="0.3">
      <c r="A2334">
        <v>5110</v>
      </c>
      <c r="B2334" s="1">
        <v>45528</v>
      </c>
      <c r="C2334">
        <v>355596.73</v>
      </c>
      <c r="D2334">
        <v>-1.01</v>
      </c>
      <c r="E2334">
        <v>-0.96</v>
      </c>
      <c r="F2334">
        <v>237.51</v>
      </c>
      <c r="G2334">
        <v>15679.96</v>
      </c>
      <c r="H2334" t="s">
        <v>2205</v>
      </c>
      <c r="I2334" t="s">
        <v>2209</v>
      </c>
      <c r="J2334">
        <v>8</v>
      </c>
      <c r="K2334" t="s">
        <v>2214</v>
      </c>
      <c r="L2334" t="str">
        <f>IF(performance_data[[#This Row],[return_percentage]]&gt;=performance_data[[#This Row],[benchmark_return]],"Higher","Lower")</f>
        <v>Lower</v>
      </c>
      <c r="M2334" s="14">
        <f xml:space="preserve"> _xlfn.MAXIFS(performance_data[date],performance_data[portfolio_id],performance_data[[#This Row],[portfolio_id]])</f>
        <v>45528</v>
      </c>
      <c r="N2334" s="14">
        <f xml:space="preserve"> _xlfn.MINIFS(performance_data[date],performance_data[portfolio_id],performance_data[[#This Row],[portfolio_id]])</f>
        <v>44835</v>
      </c>
      <c r="O2334" s="15">
        <f>_xlfn.MAXIFS(performance_data[portfolio_value],performance_data[portfolio_id],performance_data[[#This Row],[portfolio_id]],performance_data[date],performance_data[[#This Row],[latest_date]])</f>
        <v>355596.73</v>
      </c>
      <c r="P2334" s="15">
        <f>_xlfn.MAXIFS(performance_data[portfolio_value],performance_data[portfolio_id],performance_data[[#This Row],[portfolio_id]],performance_data[date],performance_data[[#This Row],[starting_date]])</f>
        <v>63193.53</v>
      </c>
      <c r="Q2334" s="15">
        <f>performance_data[[#This Row],[latest_value]]-performance_data[[#This Row],[starting_value]]</f>
        <v>292403.19999999995</v>
      </c>
      <c r="R2334" s="15">
        <f>performance_data[[#This Row],[net_inflows]]-performance_data[[#This Row],[net_outflows]]</f>
        <v>-15442.449999999999</v>
      </c>
      <c r="S2334" s="15" t="str">
        <f>IF(performance_data[[#This Row],[net_inflows]]&gt;AVERAGE(performance_data[net_inflows]),"High","Low")</f>
        <v>Low</v>
      </c>
      <c r="T2334" s="15">
        <f>AVERAGEIF(performance_data[inflow_flag],performance_data[[#This Row],[inflow_flag]],performance_data[return_percentage])</f>
        <v>5.0457846277021572</v>
      </c>
      <c r="U2334" s="17">
        <f>IF(performance_data[[#This Row],[return_percentage]]&lt;performance_data[[#This Row],[benchmark_return]],1,0)</f>
        <v>1</v>
      </c>
      <c r="V2334" s="17">
        <f>COUNTIFS(performance_data[portfolio_id],performance_data[[#This Row],[portfolio_id]])</f>
        <v>30</v>
      </c>
      <c r="W2334" s="17">
        <f>COUNTIFS(performance_data[portfolio_id],performance_data[[#This Row],[portfolio_id]],
          performance_data[return_flag],1)</f>
        <v>19</v>
      </c>
      <c r="X2334" s="15">
        <f>performance_data[[#This Row],[underperform_flag_count]]/performance_data[[#This Row],[totalportfoliocount]]</f>
        <v>0.6333333333333333</v>
      </c>
    </row>
    <row r="2335" spans="1:24" x14ac:dyDescent="0.3">
      <c r="A2335">
        <v>5136</v>
      </c>
      <c r="B2335" s="1">
        <v>45141</v>
      </c>
      <c r="C2335">
        <v>451750.86</v>
      </c>
      <c r="D2335">
        <v>-7.85</v>
      </c>
      <c r="E2335">
        <v>-8.48</v>
      </c>
      <c r="F2335">
        <v>14992.5</v>
      </c>
      <c r="G2335">
        <v>762.48</v>
      </c>
      <c r="H2335" t="s">
        <v>2213</v>
      </c>
      <c r="I2335" t="s">
        <v>2209</v>
      </c>
      <c r="J2335">
        <v>8</v>
      </c>
      <c r="K2335" t="s">
        <v>2214</v>
      </c>
      <c r="L2335" t="str">
        <f>IF(performance_data[[#This Row],[return_percentage]]&gt;=performance_data[[#This Row],[benchmark_return]],"Higher","Lower")</f>
        <v>Higher</v>
      </c>
      <c r="M2335" s="14">
        <f xml:space="preserve"> _xlfn.MAXIFS(performance_data[date],performance_data[portfolio_id],performance_data[[#This Row],[portfolio_id]])</f>
        <v>45395</v>
      </c>
      <c r="N2335" s="14">
        <f xml:space="preserve"> _xlfn.MINIFS(performance_data[date],performance_data[portfolio_id],performance_data[[#This Row],[portfolio_id]])</f>
        <v>44907</v>
      </c>
      <c r="O2335" s="15">
        <f>_xlfn.MAXIFS(performance_data[portfolio_value],performance_data[portfolio_id],performance_data[[#This Row],[portfolio_id]],performance_data[date],performance_data[[#This Row],[latest_date]])</f>
        <v>409282.25</v>
      </c>
      <c r="P2335" s="15">
        <f>_xlfn.MAXIFS(performance_data[portfolio_value],performance_data[portfolio_id],performance_data[[#This Row],[portfolio_id]],performance_data[date],performance_data[[#This Row],[starting_date]])</f>
        <v>357125.9</v>
      </c>
      <c r="Q2335" s="15">
        <f>performance_data[[#This Row],[latest_value]]-performance_data[[#This Row],[starting_value]]</f>
        <v>52156.349999999977</v>
      </c>
      <c r="R2335" s="15">
        <f>performance_data[[#This Row],[net_inflows]]-performance_data[[#This Row],[net_outflows]]</f>
        <v>14230.02</v>
      </c>
      <c r="S2335" s="15" t="str">
        <f>IF(performance_data[[#This Row],[net_inflows]]&gt;AVERAGE(performance_data[net_inflows]),"High","Low")</f>
        <v>High</v>
      </c>
      <c r="T2335" s="15">
        <f>AVERAGEIF(performance_data[inflow_flag],performance_data[[#This Row],[inflow_flag]],performance_data[return_percentage])</f>
        <v>4.8467905675459724</v>
      </c>
      <c r="U2335" s="17">
        <f>IF(performance_data[[#This Row],[return_percentage]]&lt;performance_data[[#This Row],[benchmark_return]],1,0)</f>
        <v>0</v>
      </c>
      <c r="V2335" s="17">
        <f>COUNTIFS(performance_data[portfolio_id],performance_data[[#This Row],[portfolio_id]])</f>
        <v>20</v>
      </c>
      <c r="W2335" s="17">
        <f>COUNTIFS(performance_data[portfolio_id],performance_data[[#This Row],[portfolio_id]],
          performance_data[return_flag],1)</f>
        <v>10</v>
      </c>
      <c r="X2335" s="15">
        <f>performance_data[[#This Row],[underperform_flag_count]]/performance_data[[#This Row],[totalportfoliocount]]</f>
        <v>0.5</v>
      </c>
    </row>
    <row r="2336" spans="1:24" x14ac:dyDescent="0.3">
      <c r="A2336">
        <v>5136</v>
      </c>
      <c r="B2336" s="1">
        <v>45044</v>
      </c>
      <c r="C2336">
        <v>26842.68</v>
      </c>
      <c r="D2336">
        <v>1.37</v>
      </c>
      <c r="E2336">
        <v>1.1599999999999999</v>
      </c>
      <c r="F2336">
        <v>12381.69</v>
      </c>
      <c r="G2336">
        <v>5822.19</v>
      </c>
      <c r="H2336" t="s">
        <v>2213</v>
      </c>
      <c r="I2336" t="s">
        <v>2211</v>
      </c>
      <c r="J2336">
        <v>4</v>
      </c>
      <c r="K2336" t="s">
        <v>2216</v>
      </c>
      <c r="L2336" t="str">
        <f>IF(performance_data[[#This Row],[return_percentage]]&gt;=performance_data[[#This Row],[benchmark_return]],"Higher","Lower")</f>
        <v>Higher</v>
      </c>
      <c r="M2336" s="14">
        <f xml:space="preserve"> _xlfn.MAXIFS(performance_data[date],performance_data[portfolio_id],performance_data[[#This Row],[portfolio_id]])</f>
        <v>45395</v>
      </c>
      <c r="N2336" s="14">
        <f xml:space="preserve"> _xlfn.MINIFS(performance_data[date],performance_data[portfolio_id],performance_data[[#This Row],[portfolio_id]])</f>
        <v>44907</v>
      </c>
      <c r="O2336" s="15">
        <f>_xlfn.MAXIFS(performance_data[portfolio_value],performance_data[portfolio_id],performance_data[[#This Row],[portfolio_id]],performance_data[date],performance_data[[#This Row],[latest_date]])</f>
        <v>409282.25</v>
      </c>
      <c r="P2336" s="15">
        <f>_xlfn.MAXIFS(performance_data[portfolio_value],performance_data[portfolio_id],performance_data[[#This Row],[portfolio_id]],performance_data[date],performance_data[[#This Row],[starting_date]])</f>
        <v>357125.9</v>
      </c>
      <c r="Q2336" s="15">
        <f>performance_data[[#This Row],[latest_value]]-performance_data[[#This Row],[starting_value]]</f>
        <v>52156.349999999977</v>
      </c>
      <c r="R2336" s="15">
        <f>performance_data[[#This Row],[net_inflows]]-performance_data[[#This Row],[net_outflows]]</f>
        <v>6559.5000000000009</v>
      </c>
      <c r="S2336" s="15" t="str">
        <f>IF(performance_data[[#This Row],[net_inflows]]&gt;AVERAGE(performance_data[net_inflows]),"High","Low")</f>
        <v>High</v>
      </c>
      <c r="T2336" s="15">
        <f>AVERAGEIF(performance_data[inflow_flag],performance_data[[#This Row],[inflow_flag]],performance_data[return_percentage])</f>
        <v>4.8467905675459724</v>
      </c>
      <c r="U2336" s="17">
        <f>IF(performance_data[[#This Row],[return_percentage]]&lt;performance_data[[#This Row],[benchmark_return]],1,0)</f>
        <v>0</v>
      </c>
      <c r="V2336" s="17">
        <f>COUNTIFS(performance_data[portfolio_id],performance_data[[#This Row],[portfolio_id]])</f>
        <v>20</v>
      </c>
      <c r="W2336" s="17">
        <f>COUNTIFS(performance_data[portfolio_id],performance_data[[#This Row],[portfolio_id]],
          performance_data[return_flag],1)</f>
        <v>10</v>
      </c>
      <c r="X2336" s="15">
        <f>performance_data[[#This Row],[underperform_flag_count]]/performance_data[[#This Row],[totalportfoliocount]]</f>
        <v>0.5</v>
      </c>
    </row>
    <row r="2337" spans="1:24" x14ac:dyDescent="0.3">
      <c r="A2337">
        <v>5136</v>
      </c>
      <c r="B2337" s="1">
        <v>44907</v>
      </c>
      <c r="C2337">
        <v>357125.9</v>
      </c>
      <c r="D2337">
        <v>-2.69</v>
      </c>
      <c r="E2337">
        <v>-3.2</v>
      </c>
      <c r="F2337">
        <v>2020.99</v>
      </c>
      <c r="G2337">
        <v>16858.89</v>
      </c>
      <c r="H2337" t="s">
        <v>2220</v>
      </c>
      <c r="I2337" t="s">
        <v>2217</v>
      </c>
      <c r="J2337">
        <v>12</v>
      </c>
      <c r="K2337" t="s">
        <v>2218</v>
      </c>
      <c r="L2337" t="str">
        <f>IF(performance_data[[#This Row],[return_percentage]]&gt;=performance_data[[#This Row],[benchmark_return]],"Higher","Lower")</f>
        <v>Higher</v>
      </c>
      <c r="M2337" s="14">
        <f xml:space="preserve"> _xlfn.MAXIFS(performance_data[date],performance_data[portfolio_id],performance_data[[#This Row],[portfolio_id]])</f>
        <v>45395</v>
      </c>
      <c r="N2337" s="14">
        <f xml:space="preserve"> _xlfn.MINIFS(performance_data[date],performance_data[portfolio_id],performance_data[[#This Row],[portfolio_id]])</f>
        <v>44907</v>
      </c>
      <c r="O2337" s="15">
        <f>_xlfn.MAXIFS(performance_data[portfolio_value],performance_data[portfolio_id],performance_data[[#This Row],[portfolio_id]],performance_data[date],performance_data[[#This Row],[latest_date]])</f>
        <v>409282.25</v>
      </c>
      <c r="P2337" s="15">
        <f>_xlfn.MAXIFS(performance_data[portfolio_value],performance_data[portfolio_id],performance_data[[#This Row],[portfolio_id]],performance_data[date],performance_data[[#This Row],[starting_date]])</f>
        <v>357125.9</v>
      </c>
      <c r="Q2337" s="15">
        <f>performance_data[[#This Row],[latest_value]]-performance_data[[#This Row],[starting_value]]</f>
        <v>52156.349999999977</v>
      </c>
      <c r="R2337" s="15">
        <f>performance_data[[#This Row],[net_inflows]]-performance_data[[#This Row],[net_outflows]]</f>
        <v>-14837.9</v>
      </c>
      <c r="S2337" s="15" t="str">
        <f>IF(performance_data[[#This Row],[net_inflows]]&gt;AVERAGE(performance_data[net_inflows]),"High","Low")</f>
        <v>Low</v>
      </c>
      <c r="T2337" s="15">
        <f>AVERAGEIF(performance_data[inflow_flag],performance_data[[#This Row],[inflow_flag]],performance_data[return_percentage])</f>
        <v>5.0457846277021572</v>
      </c>
      <c r="U2337" s="17">
        <f>IF(performance_data[[#This Row],[return_percentage]]&lt;performance_data[[#This Row],[benchmark_return]],1,0)</f>
        <v>0</v>
      </c>
      <c r="V2337" s="17">
        <f>COUNTIFS(performance_data[portfolio_id],performance_data[[#This Row],[portfolio_id]])</f>
        <v>20</v>
      </c>
      <c r="W2337" s="17">
        <f>COUNTIFS(performance_data[portfolio_id],performance_data[[#This Row],[portfolio_id]],
          performance_data[return_flag],1)</f>
        <v>10</v>
      </c>
      <c r="X2337" s="15">
        <f>performance_data[[#This Row],[underperform_flag_count]]/performance_data[[#This Row],[totalportfoliocount]]</f>
        <v>0.5</v>
      </c>
    </row>
    <row r="2338" spans="1:24" x14ac:dyDescent="0.3">
      <c r="A2338">
        <v>5136</v>
      </c>
      <c r="B2338" s="1">
        <v>45295</v>
      </c>
      <c r="C2338">
        <v>410267.35</v>
      </c>
      <c r="D2338">
        <v>-3.83</v>
      </c>
      <c r="E2338">
        <v>-3.39</v>
      </c>
      <c r="F2338">
        <v>16435.990000000002</v>
      </c>
      <c r="G2338">
        <v>439.86</v>
      </c>
      <c r="H2338" t="s">
        <v>2205</v>
      </c>
      <c r="I2338" t="s">
        <v>2206</v>
      </c>
      <c r="J2338">
        <v>1</v>
      </c>
      <c r="K2338" t="s">
        <v>2207</v>
      </c>
      <c r="L2338" t="str">
        <f>IF(performance_data[[#This Row],[return_percentage]]&gt;=performance_data[[#This Row],[benchmark_return]],"Higher","Lower")</f>
        <v>Lower</v>
      </c>
      <c r="M2338" s="14">
        <f xml:space="preserve"> _xlfn.MAXIFS(performance_data[date],performance_data[portfolio_id],performance_data[[#This Row],[portfolio_id]])</f>
        <v>45395</v>
      </c>
      <c r="N2338" s="14">
        <f xml:space="preserve"> _xlfn.MINIFS(performance_data[date],performance_data[portfolio_id],performance_data[[#This Row],[portfolio_id]])</f>
        <v>44907</v>
      </c>
      <c r="O2338" s="15">
        <f>_xlfn.MAXIFS(performance_data[portfolio_value],performance_data[portfolio_id],performance_data[[#This Row],[portfolio_id]],performance_data[date],performance_data[[#This Row],[latest_date]])</f>
        <v>409282.25</v>
      </c>
      <c r="P2338" s="15">
        <f>_xlfn.MAXIFS(performance_data[portfolio_value],performance_data[portfolio_id],performance_data[[#This Row],[portfolio_id]],performance_data[date],performance_data[[#This Row],[starting_date]])</f>
        <v>357125.9</v>
      </c>
      <c r="Q2338" s="15">
        <f>performance_data[[#This Row],[latest_value]]-performance_data[[#This Row],[starting_value]]</f>
        <v>52156.349999999977</v>
      </c>
      <c r="R2338" s="15">
        <f>performance_data[[#This Row],[net_inflows]]-performance_data[[#This Row],[net_outflows]]</f>
        <v>15996.130000000001</v>
      </c>
      <c r="S2338" s="15" t="str">
        <f>IF(performance_data[[#This Row],[net_inflows]]&gt;AVERAGE(performance_data[net_inflows]),"High","Low")</f>
        <v>High</v>
      </c>
      <c r="T2338" s="15">
        <f>AVERAGEIF(performance_data[inflow_flag],performance_data[[#This Row],[inflow_flag]],performance_data[return_percentage])</f>
        <v>4.8467905675459724</v>
      </c>
      <c r="U2338" s="17">
        <f>IF(performance_data[[#This Row],[return_percentage]]&lt;performance_data[[#This Row],[benchmark_return]],1,0)</f>
        <v>1</v>
      </c>
      <c r="V2338" s="17">
        <f>COUNTIFS(performance_data[portfolio_id],performance_data[[#This Row],[portfolio_id]])</f>
        <v>20</v>
      </c>
      <c r="W2338" s="17">
        <f>COUNTIFS(performance_data[portfolio_id],performance_data[[#This Row],[portfolio_id]],
          performance_data[return_flag],1)</f>
        <v>10</v>
      </c>
      <c r="X2338" s="15">
        <f>performance_data[[#This Row],[underperform_flag_count]]/performance_data[[#This Row],[totalportfoliocount]]</f>
        <v>0.5</v>
      </c>
    </row>
    <row r="2339" spans="1:24" x14ac:dyDescent="0.3">
      <c r="A2339">
        <v>5136</v>
      </c>
      <c r="B2339" s="1">
        <v>45070</v>
      </c>
      <c r="C2339">
        <v>36187.4</v>
      </c>
      <c r="D2339">
        <v>-9.5299999999999994</v>
      </c>
      <c r="E2339">
        <v>-10.99</v>
      </c>
      <c r="F2339">
        <v>8765.49</v>
      </c>
      <c r="G2339">
        <v>7024.26</v>
      </c>
      <c r="H2339" t="s">
        <v>2213</v>
      </c>
      <c r="I2339" t="s">
        <v>2211</v>
      </c>
      <c r="J2339">
        <v>5</v>
      </c>
      <c r="K2339" t="s">
        <v>2223</v>
      </c>
      <c r="L2339" t="str">
        <f>IF(performance_data[[#This Row],[return_percentage]]&gt;=performance_data[[#This Row],[benchmark_return]],"Higher","Lower")</f>
        <v>Higher</v>
      </c>
      <c r="M2339" s="14">
        <f xml:space="preserve"> _xlfn.MAXIFS(performance_data[date],performance_data[portfolio_id],performance_data[[#This Row],[portfolio_id]])</f>
        <v>45395</v>
      </c>
      <c r="N2339" s="14">
        <f xml:space="preserve"> _xlfn.MINIFS(performance_data[date],performance_data[portfolio_id],performance_data[[#This Row],[portfolio_id]])</f>
        <v>44907</v>
      </c>
      <c r="O2339" s="15">
        <f>_xlfn.MAXIFS(performance_data[portfolio_value],performance_data[portfolio_id],performance_data[[#This Row],[portfolio_id]],performance_data[date],performance_data[[#This Row],[latest_date]])</f>
        <v>409282.25</v>
      </c>
      <c r="P2339" s="15">
        <f>_xlfn.MAXIFS(performance_data[portfolio_value],performance_data[portfolio_id],performance_data[[#This Row],[portfolio_id]],performance_data[date],performance_data[[#This Row],[starting_date]])</f>
        <v>357125.9</v>
      </c>
      <c r="Q2339" s="15">
        <f>performance_data[[#This Row],[latest_value]]-performance_data[[#This Row],[starting_value]]</f>
        <v>52156.349999999977</v>
      </c>
      <c r="R2339" s="15">
        <f>performance_data[[#This Row],[net_inflows]]-performance_data[[#This Row],[net_outflows]]</f>
        <v>1741.2299999999996</v>
      </c>
      <c r="S2339" s="15" t="str">
        <f>IF(performance_data[[#This Row],[net_inflows]]&gt;AVERAGE(performance_data[net_inflows]),"High","Low")</f>
        <v>Low</v>
      </c>
      <c r="T2339" s="15">
        <f>AVERAGEIF(performance_data[inflow_flag],performance_data[[#This Row],[inflow_flag]],performance_data[return_percentage])</f>
        <v>5.0457846277021572</v>
      </c>
      <c r="U2339" s="17">
        <f>IF(performance_data[[#This Row],[return_percentage]]&lt;performance_data[[#This Row],[benchmark_return]],1,0)</f>
        <v>0</v>
      </c>
      <c r="V2339" s="17">
        <f>COUNTIFS(performance_data[portfolio_id],performance_data[[#This Row],[portfolio_id]])</f>
        <v>20</v>
      </c>
      <c r="W2339" s="17">
        <f>COUNTIFS(performance_data[portfolio_id],performance_data[[#This Row],[portfolio_id]],
          performance_data[return_flag],1)</f>
        <v>10</v>
      </c>
      <c r="X2339" s="15">
        <f>performance_data[[#This Row],[underperform_flag_count]]/performance_data[[#This Row],[totalportfoliocount]]</f>
        <v>0.5</v>
      </c>
    </row>
    <row r="2340" spans="1:24" x14ac:dyDescent="0.3">
      <c r="A2340">
        <v>5136</v>
      </c>
      <c r="B2340" s="1">
        <v>45289</v>
      </c>
      <c r="C2340">
        <v>342277.25</v>
      </c>
      <c r="D2340">
        <v>-6.43</v>
      </c>
      <c r="E2340">
        <v>-5.44</v>
      </c>
      <c r="F2340">
        <v>886.35</v>
      </c>
      <c r="G2340">
        <v>8922.9</v>
      </c>
      <c r="H2340" t="s">
        <v>2213</v>
      </c>
      <c r="I2340" t="s">
        <v>2217</v>
      </c>
      <c r="J2340">
        <v>12</v>
      </c>
      <c r="K2340" t="s">
        <v>2218</v>
      </c>
      <c r="L2340" t="str">
        <f>IF(performance_data[[#This Row],[return_percentage]]&gt;=performance_data[[#This Row],[benchmark_return]],"Higher","Lower")</f>
        <v>Lower</v>
      </c>
      <c r="M2340" s="14">
        <f xml:space="preserve"> _xlfn.MAXIFS(performance_data[date],performance_data[portfolio_id],performance_data[[#This Row],[portfolio_id]])</f>
        <v>45395</v>
      </c>
      <c r="N2340" s="14">
        <f xml:space="preserve"> _xlfn.MINIFS(performance_data[date],performance_data[portfolio_id],performance_data[[#This Row],[portfolio_id]])</f>
        <v>44907</v>
      </c>
      <c r="O2340" s="15">
        <f>_xlfn.MAXIFS(performance_data[portfolio_value],performance_data[portfolio_id],performance_data[[#This Row],[portfolio_id]],performance_data[date],performance_data[[#This Row],[latest_date]])</f>
        <v>409282.25</v>
      </c>
      <c r="P2340" s="15">
        <f>_xlfn.MAXIFS(performance_data[portfolio_value],performance_data[portfolio_id],performance_data[[#This Row],[portfolio_id]],performance_data[date],performance_data[[#This Row],[starting_date]])</f>
        <v>357125.9</v>
      </c>
      <c r="Q2340" s="15">
        <f>performance_data[[#This Row],[latest_value]]-performance_data[[#This Row],[starting_value]]</f>
        <v>52156.349999999977</v>
      </c>
      <c r="R2340" s="15">
        <f>performance_data[[#This Row],[net_inflows]]-performance_data[[#This Row],[net_outflows]]</f>
        <v>-8036.5499999999993</v>
      </c>
      <c r="S2340" s="15" t="str">
        <f>IF(performance_data[[#This Row],[net_inflows]]&gt;AVERAGE(performance_data[net_inflows]),"High","Low")</f>
        <v>Low</v>
      </c>
      <c r="T2340" s="15">
        <f>AVERAGEIF(performance_data[inflow_flag],performance_data[[#This Row],[inflow_flag]],performance_data[return_percentage])</f>
        <v>5.0457846277021572</v>
      </c>
      <c r="U2340" s="17">
        <f>IF(performance_data[[#This Row],[return_percentage]]&lt;performance_data[[#This Row],[benchmark_return]],1,0)</f>
        <v>1</v>
      </c>
      <c r="V2340" s="17">
        <f>COUNTIFS(performance_data[portfolio_id],performance_data[[#This Row],[portfolio_id]])</f>
        <v>20</v>
      </c>
      <c r="W2340" s="17">
        <f>COUNTIFS(performance_data[portfolio_id],performance_data[[#This Row],[portfolio_id]],
          performance_data[return_flag],1)</f>
        <v>10</v>
      </c>
      <c r="X2340" s="15">
        <f>performance_data[[#This Row],[underperform_flag_count]]/performance_data[[#This Row],[totalportfoliocount]]</f>
        <v>0.5</v>
      </c>
    </row>
    <row r="2341" spans="1:24" x14ac:dyDescent="0.3">
      <c r="A2341">
        <v>5136</v>
      </c>
      <c r="B2341" s="1">
        <v>45117</v>
      </c>
      <c r="C2341">
        <v>197532.26</v>
      </c>
      <c r="D2341">
        <v>12.18</v>
      </c>
      <c r="E2341">
        <v>13.02</v>
      </c>
      <c r="F2341">
        <v>3833.6</v>
      </c>
      <c r="G2341">
        <v>13821.9</v>
      </c>
      <c r="H2341" t="s">
        <v>2213</v>
      </c>
      <c r="I2341" t="s">
        <v>2209</v>
      </c>
      <c r="J2341">
        <v>7</v>
      </c>
      <c r="K2341" t="s">
        <v>2210</v>
      </c>
      <c r="L2341" t="str">
        <f>IF(performance_data[[#This Row],[return_percentage]]&gt;=performance_data[[#This Row],[benchmark_return]],"Higher","Lower")</f>
        <v>Lower</v>
      </c>
      <c r="M2341" s="14">
        <f xml:space="preserve"> _xlfn.MAXIFS(performance_data[date],performance_data[portfolio_id],performance_data[[#This Row],[portfolio_id]])</f>
        <v>45395</v>
      </c>
      <c r="N2341" s="14">
        <f xml:space="preserve"> _xlfn.MINIFS(performance_data[date],performance_data[portfolio_id],performance_data[[#This Row],[portfolio_id]])</f>
        <v>44907</v>
      </c>
      <c r="O2341" s="15">
        <f>_xlfn.MAXIFS(performance_data[portfolio_value],performance_data[portfolio_id],performance_data[[#This Row],[portfolio_id]],performance_data[date],performance_data[[#This Row],[latest_date]])</f>
        <v>409282.25</v>
      </c>
      <c r="P2341" s="15">
        <f>_xlfn.MAXIFS(performance_data[portfolio_value],performance_data[portfolio_id],performance_data[[#This Row],[portfolio_id]],performance_data[date],performance_data[[#This Row],[starting_date]])</f>
        <v>357125.9</v>
      </c>
      <c r="Q2341" s="15">
        <f>performance_data[[#This Row],[latest_value]]-performance_data[[#This Row],[starting_value]]</f>
        <v>52156.349999999977</v>
      </c>
      <c r="R2341" s="15">
        <f>performance_data[[#This Row],[net_inflows]]-performance_data[[#This Row],[net_outflows]]</f>
        <v>-9988.2999999999993</v>
      </c>
      <c r="S2341" s="15" t="str">
        <f>IF(performance_data[[#This Row],[net_inflows]]&gt;AVERAGE(performance_data[net_inflows]),"High","Low")</f>
        <v>Low</v>
      </c>
      <c r="T2341" s="15">
        <f>AVERAGEIF(performance_data[inflow_flag],performance_data[[#This Row],[inflow_flag]],performance_data[return_percentage])</f>
        <v>5.0457846277021572</v>
      </c>
      <c r="U2341" s="17">
        <f>IF(performance_data[[#This Row],[return_percentage]]&lt;performance_data[[#This Row],[benchmark_return]],1,0)</f>
        <v>1</v>
      </c>
      <c r="V2341" s="17">
        <f>COUNTIFS(performance_data[portfolio_id],performance_data[[#This Row],[portfolio_id]])</f>
        <v>20</v>
      </c>
      <c r="W2341" s="17">
        <f>COUNTIFS(performance_data[portfolio_id],performance_data[[#This Row],[portfolio_id]],
          performance_data[return_flag],1)</f>
        <v>10</v>
      </c>
      <c r="X2341" s="15">
        <f>performance_data[[#This Row],[underperform_flag_count]]/performance_data[[#This Row],[totalportfoliocount]]</f>
        <v>0.5</v>
      </c>
    </row>
    <row r="2342" spans="1:24" x14ac:dyDescent="0.3">
      <c r="A2342">
        <v>5136</v>
      </c>
      <c r="B2342" s="1">
        <v>45154</v>
      </c>
      <c r="C2342">
        <v>308618.25</v>
      </c>
      <c r="D2342">
        <v>-2.99</v>
      </c>
      <c r="E2342">
        <v>-2.75</v>
      </c>
      <c r="F2342">
        <v>15899.1</v>
      </c>
      <c r="G2342">
        <v>1587.88</v>
      </c>
      <c r="H2342" t="s">
        <v>2213</v>
      </c>
      <c r="I2342" t="s">
        <v>2209</v>
      </c>
      <c r="J2342">
        <v>8</v>
      </c>
      <c r="K2342" t="s">
        <v>2214</v>
      </c>
      <c r="L2342" t="str">
        <f>IF(performance_data[[#This Row],[return_percentage]]&gt;=performance_data[[#This Row],[benchmark_return]],"Higher","Lower")</f>
        <v>Lower</v>
      </c>
      <c r="M2342" s="14">
        <f xml:space="preserve"> _xlfn.MAXIFS(performance_data[date],performance_data[portfolio_id],performance_data[[#This Row],[portfolio_id]])</f>
        <v>45395</v>
      </c>
      <c r="N2342" s="14">
        <f xml:space="preserve"> _xlfn.MINIFS(performance_data[date],performance_data[portfolio_id],performance_data[[#This Row],[portfolio_id]])</f>
        <v>44907</v>
      </c>
      <c r="O2342" s="15">
        <f>_xlfn.MAXIFS(performance_data[portfolio_value],performance_data[portfolio_id],performance_data[[#This Row],[portfolio_id]],performance_data[date],performance_data[[#This Row],[latest_date]])</f>
        <v>409282.25</v>
      </c>
      <c r="P2342" s="15">
        <f>_xlfn.MAXIFS(performance_data[portfolio_value],performance_data[portfolio_id],performance_data[[#This Row],[portfolio_id]],performance_data[date],performance_data[[#This Row],[starting_date]])</f>
        <v>357125.9</v>
      </c>
      <c r="Q2342" s="15">
        <f>performance_data[[#This Row],[latest_value]]-performance_data[[#This Row],[starting_value]]</f>
        <v>52156.349999999977</v>
      </c>
      <c r="R2342" s="15">
        <f>performance_data[[#This Row],[net_inflows]]-performance_data[[#This Row],[net_outflows]]</f>
        <v>14311.220000000001</v>
      </c>
      <c r="S2342" s="15" t="str">
        <f>IF(performance_data[[#This Row],[net_inflows]]&gt;AVERAGE(performance_data[net_inflows]),"High","Low")</f>
        <v>High</v>
      </c>
      <c r="T2342" s="15">
        <f>AVERAGEIF(performance_data[inflow_flag],performance_data[[#This Row],[inflow_flag]],performance_data[return_percentage])</f>
        <v>4.8467905675459724</v>
      </c>
      <c r="U2342" s="17">
        <f>IF(performance_data[[#This Row],[return_percentage]]&lt;performance_data[[#This Row],[benchmark_return]],1,0)</f>
        <v>1</v>
      </c>
      <c r="V2342" s="17">
        <f>COUNTIFS(performance_data[portfolio_id],performance_data[[#This Row],[portfolio_id]])</f>
        <v>20</v>
      </c>
      <c r="W2342" s="17">
        <f>COUNTIFS(performance_data[portfolio_id],performance_data[[#This Row],[portfolio_id]],
          performance_data[return_flag],1)</f>
        <v>10</v>
      </c>
      <c r="X2342" s="15">
        <f>performance_data[[#This Row],[underperform_flag_count]]/performance_data[[#This Row],[totalportfoliocount]]</f>
        <v>0.5</v>
      </c>
    </row>
    <row r="2343" spans="1:24" x14ac:dyDescent="0.3">
      <c r="A2343">
        <v>5136</v>
      </c>
      <c r="B2343" s="1">
        <v>45029</v>
      </c>
      <c r="C2343">
        <v>54610.6</v>
      </c>
      <c r="D2343">
        <v>-5.12</v>
      </c>
      <c r="E2343">
        <v>-5.83</v>
      </c>
      <c r="F2343">
        <v>14254.77</v>
      </c>
      <c r="G2343">
        <v>7525.31</v>
      </c>
      <c r="H2343" t="s">
        <v>2213</v>
      </c>
      <c r="I2343" t="s">
        <v>2211</v>
      </c>
      <c r="J2343">
        <v>4</v>
      </c>
      <c r="K2343" t="s">
        <v>2216</v>
      </c>
      <c r="L2343" t="str">
        <f>IF(performance_data[[#This Row],[return_percentage]]&gt;=performance_data[[#This Row],[benchmark_return]],"Higher","Lower")</f>
        <v>Higher</v>
      </c>
      <c r="M2343" s="14">
        <f xml:space="preserve"> _xlfn.MAXIFS(performance_data[date],performance_data[portfolio_id],performance_data[[#This Row],[portfolio_id]])</f>
        <v>45395</v>
      </c>
      <c r="N2343" s="14">
        <f xml:space="preserve"> _xlfn.MINIFS(performance_data[date],performance_data[portfolio_id],performance_data[[#This Row],[portfolio_id]])</f>
        <v>44907</v>
      </c>
      <c r="O2343" s="15">
        <f>_xlfn.MAXIFS(performance_data[portfolio_value],performance_data[portfolio_id],performance_data[[#This Row],[portfolio_id]],performance_data[date],performance_data[[#This Row],[latest_date]])</f>
        <v>409282.25</v>
      </c>
      <c r="P2343" s="15">
        <f>_xlfn.MAXIFS(performance_data[portfolio_value],performance_data[portfolio_id],performance_data[[#This Row],[portfolio_id]],performance_data[date],performance_data[[#This Row],[starting_date]])</f>
        <v>357125.9</v>
      </c>
      <c r="Q2343" s="15">
        <f>performance_data[[#This Row],[latest_value]]-performance_data[[#This Row],[starting_value]]</f>
        <v>52156.349999999977</v>
      </c>
      <c r="R2343" s="15">
        <f>performance_data[[#This Row],[net_inflows]]-performance_data[[#This Row],[net_outflows]]</f>
        <v>6729.46</v>
      </c>
      <c r="S2343" s="15" t="str">
        <f>IF(performance_data[[#This Row],[net_inflows]]&gt;AVERAGE(performance_data[net_inflows]),"High","Low")</f>
        <v>High</v>
      </c>
      <c r="T2343" s="15">
        <f>AVERAGEIF(performance_data[inflow_flag],performance_data[[#This Row],[inflow_flag]],performance_data[return_percentage])</f>
        <v>4.8467905675459724</v>
      </c>
      <c r="U2343" s="17">
        <f>IF(performance_data[[#This Row],[return_percentage]]&lt;performance_data[[#This Row],[benchmark_return]],1,0)</f>
        <v>0</v>
      </c>
      <c r="V2343" s="17">
        <f>COUNTIFS(performance_data[portfolio_id],performance_data[[#This Row],[portfolio_id]])</f>
        <v>20</v>
      </c>
      <c r="W2343" s="17">
        <f>COUNTIFS(performance_data[portfolio_id],performance_data[[#This Row],[portfolio_id]],
          performance_data[return_flag],1)</f>
        <v>10</v>
      </c>
      <c r="X2343" s="15">
        <f>performance_data[[#This Row],[underperform_flag_count]]/performance_data[[#This Row],[totalportfoliocount]]</f>
        <v>0.5</v>
      </c>
    </row>
    <row r="2344" spans="1:24" x14ac:dyDescent="0.3">
      <c r="A2344">
        <v>5136</v>
      </c>
      <c r="B2344" s="1">
        <v>45351</v>
      </c>
      <c r="C2344">
        <v>366877.68</v>
      </c>
      <c r="D2344">
        <v>8.36</v>
      </c>
      <c r="E2344">
        <v>9.1999999999999993</v>
      </c>
      <c r="F2344">
        <v>4977.03</v>
      </c>
      <c r="G2344">
        <v>18620.38</v>
      </c>
      <c r="H2344" t="s">
        <v>2205</v>
      </c>
      <c r="I2344" t="s">
        <v>2206</v>
      </c>
      <c r="J2344">
        <v>2</v>
      </c>
      <c r="K2344" t="s">
        <v>2226</v>
      </c>
      <c r="L2344" t="str">
        <f>IF(performance_data[[#This Row],[return_percentage]]&gt;=performance_data[[#This Row],[benchmark_return]],"Higher","Lower")</f>
        <v>Lower</v>
      </c>
      <c r="M2344" s="14">
        <f xml:space="preserve"> _xlfn.MAXIFS(performance_data[date],performance_data[portfolio_id],performance_data[[#This Row],[portfolio_id]])</f>
        <v>45395</v>
      </c>
      <c r="N2344" s="14">
        <f xml:space="preserve"> _xlfn.MINIFS(performance_data[date],performance_data[portfolio_id],performance_data[[#This Row],[portfolio_id]])</f>
        <v>44907</v>
      </c>
      <c r="O2344" s="15">
        <f>_xlfn.MAXIFS(performance_data[portfolio_value],performance_data[portfolio_id],performance_data[[#This Row],[portfolio_id]],performance_data[date],performance_data[[#This Row],[latest_date]])</f>
        <v>409282.25</v>
      </c>
      <c r="P2344" s="15">
        <f>_xlfn.MAXIFS(performance_data[portfolio_value],performance_data[portfolio_id],performance_data[[#This Row],[portfolio_id]],performance_data[date],performance_data[[#This Row],[starting_date]])</f>
        <v>357125.9</v>
      </c>
      <c r="Q2344" s="15">
        <f>performance_data[[#This Row],[latest_value]]-performance_data[[#This Row],[starting_value]]</f>
        <v>52156.349999999977</v>
      </c>
      <c r="R2344" s="15">
        <f>performance_data[[#This Row],[net_inflows]]-performance_data[[#This Row],[net_outflows]]</f>
        <v>-13643.350000000002</v>
      </c>
      <c r="S2344" s="15" t="str">
        <f>IF(performance_data[[#This Row],[net_inflows]]&gt;AVERAGE(performance_data[net_inflows]),"High","Low")</f>
        <v>Low</v>
      </c>
      <c r="T2344" s="15">
        <f>AVERAGEIF(performance_data[inflow_flag],performance_data[[#This Row],[inflow_flag]],performance_data[return_percentage])</f>
        <v>5.0457846277021572</v>
      </c>
      <c r="U2344" s="17">
        <f>IF(performance_data[[#This Row],[return_percentage]]&lt;performance_data[[#This Row],[benchmark_return]],1,0)</f>
        <v>1</v>
      </c>
      <c r="V2344" s="17">
        <f>COUNTIFS(performance_data[portfolio_id],performance_data[[#This Row],[portfolio_id]])</f>
        <v>20</v>
      </c>
      <c r="W2344" s="17">
        <f>COUNTIFS(performance_data[portfolio_id],performance_data[[#This Row],[portfolio_id]],
          performance_data[return_flag],1)</f>
        <v>10</v>
      </c>
      <c r="X2344" s="15">
        <f>performance_data[[#This Row],[underperform_flag_count]]/performance_data[[#This Row],[totalportfoliocount]]</f>
        <v>0.5</v>
      </c>
    </row>
    <row r="2345" spans="1:24" x14ac:dyDescent="0.3">
      <c r="A2345">
        <v>5136</v>
      </c>
      <c r="B2345" s="1">
        <v>45329</v>
      </c>
      <c r="C2345">
        <v>218610.58</v>
      </c>
      <c r="D2345">
        <v>0.97</v>
      </c>
      <c r="E2345">
        <v>0.86</v>
      </c>
      <c r="F2345">
        <v>4044.81</v>
      </c>
      <c r="G2345">
        <v>2863.74</v>
      </c>
      <c r="H2345" t="s">
        <v>2205</v>
      </c>
      <c r="I2345" t="s">
        <v>2206</v>
      </c>
      <c r="J2345">
        <v>2</v>
      </c>
      <c r="K2345" t="s">
        <v>2226</v>
      </c>
      <c r="L2345" t="str">
        <f>IF(performance_data[[#This Row],[return_percentage]]&gt;=performance_data[[#This Row],[benchmark_return]],"Higher","Lower")</f>
        <v>Higher</v>
      </c>
      <c r="M2345" s="14">
        <f xml:space="preserve"> _xlfn.MAXIFS(performance_data[date],performance_data[portfolio_id],performance_data[[#This Row],[portfolio_id]])</f>
        <v>45395</v>
      </c>
      <c r="N2345" s="14">
        <f xml:space="preserve"> _xlfn.MINIFS(performance_data[date],performance_data[portfolio_id],performance_data[[#This Row],[portfolio_id]])</f>
        <v>44907</v>
      </c>
      <c r="O2345" s="15">
        <f>_xlfn.MAXIFS(performance_data[portfolio_value],performance_data[portfolio_id],performance_data[[#This Row],[portfolio_id]],performance_data[date],performance_data[[#This Row],[latest_date]])</f>
        <v>409282.25</v>
      </c>
      <c r="P2345" s="15">
        <f>_xlfn.MAXIFS(performance_data[portfolio_value],performance_data[portfolio_id],performance_data[[#This Row],[portfolio_id]],performance_data[date],performance_data[[#This Row],[starting_date]])</f>
        <v>357125.9</v>
      </c>
      <c r="Q2345" s="15">
        <f>performance_data[[#This Row],[latest_value]]-performance_data[[#This Row],[starting_value]]</f>
        <v>52156.349999999977</v>
      </c>
      <c r="R2345" s="15">
        <f>performance_data[[#This Row],[net_inflows]]-performance_data[[#This Row],[net_outflows]]</f>
        <v>1181.0700000000002</v>
      </c>
      <c r="S2345" s="15" t="str">
        <f>IF(performance_data[[#This Row],[net_inflows]]&gt;AVERAGE(performance_data[net_inflows]),"High","Low")</f>
        <v>Low</v>
      </c>
      <c r="T2345" s="15">
        <f>AVERAGEIF(performance_data[inflow_flag],performance_data[[#This Row],[inflow_flag]],performance_data[return_percentage])</f>
        <v>5.0457846277021572</v>
      </c>
      <c r="U2345" s="17">
        <f>IF(performance_data[[#This Row],[return_percentage]]&lt;performance_data[[#This Row],[benchmark_return]],1,0)</f>
        <v>0</v>
      </c>
      <c r="V2345" s="17">
        <f>COUNTIFS(performance_data[portfolio_id],performance_data[[#This Row],[portfolio_id]])</f>
        <v>20</v>
      </c>
      <c r="W2345" s="17">
        <f>COUNTIFS(performance_data[portfolio_id],performance_data[[#This Row],[portfolio_id]],
          performance_data[return_flag],1)</f>
        <v>10</v>
      </c>
      <c r="X2345" s="15">
        <f>performance_data[[#This Row],[underperform_flag_count]]/performance_data[[#This Row],[totalportfoliocount]]</f>
        <v>0.5</v>
      </c>
    </row>
    <row r="2346" spans="1:24" x14ac:dyDescent="0.3">
      <c r="A2346">
        <v>5136</v>
      </c>
      <c r="B2346" s="1">
        <v>45159</v>
      </c>
      <c r="C2346">
        <v>262793.34999999998</v>
      </c>
      <c r="D2346">
        <v>3.89</v>
      </c>
      <c r="E2346">
        <v>4.59</v>
      </c>
      <c r="F2346">
        <v>19227.939999999999</v>
      </c>
      <c r="G2346">
        <v>16807.740000000002</v>
      </c>
      <c r="H2346" t="s">
        <v>2213</v>
      </c>
      <c r="I2346" t="s">
        <v>2209</v>
      </c>
      <c r="J2346">
        <v>8</v>
      </c>
      <c r="K2346" t="s">
        <v>2214</v>
      </c>
      <c r="L2346" t="str">
        <f>IF(performance_data[[#This Row],[return_percentage]]&gt;=performance_data[[#This Row],[benchmark_return]],"Higher","Lower")</f>
        <v>Lower</v>
      </c>
      <c r="M2346" s="14">
        <f xml:space="preserve"> _xlfn.MAXIFS(performance_data[date],performance_data[portfolio_id],performance_data[[#This Row],[portfolio_id]])</f>
        <v>45395</v>
      </c>
      <c r="N2346" s="14">
        <f xml:space="preserve"> _xlfn.MINIFS(performance_data[date],performance_data[portfolio_id],performance_data[[#This Row],[portfolio_id]])</f>
        <v>44907</v>
      </c>
      <c r="O2346" s="15">
        <f>_xlfn.MAXIFS(performance_data[portfolio_value],performance_data[portfolio_id],performance_data[[#This Row],[portfolio_id]],performance_data[date],performance_data[[#This Row],[latest_date]])</f>
        <v>409282.25</v>
      </c>
      <c r="P2346" s="15">
        <f>_xlfn.MAXIFS(performance_data[portfolio_value],performance_data[portfolio_id],performance_data[[#This Row],[portfolio_id]],performance_data[date],performance_data[[#This Row],[starting_date]])</f>
        <v>357125.9</v>
      </c>
      <c r="Q2346" s="15">
        <f>performance_data[[#This Row],[latest_value]]-performance_data[[#This Row],[starting_value]]</f>
        <v>52156.349999999977</v>
      </c>
      <c r="R2346" s="15">
        <f>performance_data[[#This Row],[net_inflows]]-performance_data[[#This Row],[net_outflows]]</f>
        <v>2420.1999999999971</v>
      </c>
      <c r="S2346" s="15" t="str">
        <f>IF(performance_data[[#This Row],[net_inflows]]&gt;AVERAGE(performance_data[net_inflows]),"High","Low")</f>
        <v>High</v>
      </c>
      <c r="T2346" s="15">
        <f>AVERAGEIF(performance_data[inflow_flag],performance_data[[#This Row],[inflow_flag]],performance_data[return_percentage])</f>
        <v>4.8467905675459724</v>
      </c>
      <c r="U2346" s="17">
        <f>IF(performance_data[[#This Row],[return_percentage]]&lt;performance_data[[#This Row],[benchmark_return]],1,0)</f>
        <v>1</v>
      </c>
      <c r="V2346" s="17">
        <f>COUNTIFS(performance_data[portfolio_id],performance_data[[#This Row],[portfolio_id]])</f>
        <v>20</v>
      </c>
      <c r="W2346" s="17">
        <f>COUNTIFS(performance_data[portfolio_id],performance_data[[#This Row],[portfolio_id]],
          performance_data[return_flag],1)</f>
        <v>10</v>
      </c>
      <c r="X2346" s="15">
        <f>performance_data[[#This Row],[underperform_flag_count]]/performance_data[[#This Row],[totalportfoliocount]]</f>
        <v>0.5</v>
      </c>
    </row>
    <row r="2347" spans="1:24" x14ac:dyDescent="0.3">
      <c r="A2347">
        <v>5136</v>
      </c>
      <c r="B2347" s="1">
        <v>45063</v>
      </c>
      <c r="C2347">
        <v>498761.88</v>
      </c>
      <c r="D2347">
        <v>-2.38</v>
      </c>
      <c r="E2347">
        <v>-1.98</v>
      </c>
      <c r="F2347">
        <v>17987.29</v>
      </c>
      <c r="G2347">
        <v>14636.54</v>
      </c>
      <c r="H2347" t="s">
        <v>2213</v>
      </c>
      <c r="I2347" t="s">
        <v>2211</v>
      </c>
      <c r="J2347">
        <v>5</v>
      </c>
      <c r="K2347" t="s">
        <v>2223</v>
      </c>
      <c r="L2347" t="str">
        <f>IF(performance_data[[#This Row],[return_percentage]]&gt;=performance_data[[#This Row],[benchmark_return]],"Higher","Lower")</f>
        <v>Lower</v>
      </c>
      <c r="M2347" s="14">
        <f xml:space="preserve"> _xlfn.MAXIFS(performance_data[date],performance_data[portfolio_id],performance_data[[#This Row],[portfolio_id]])</f>
        <v>45395</v>
      </c>
      <c r="N2347" s="14">
        <f xml:space="preserve"> _xlfn.MINIFS(performance_data[date],performance_data[portfolio_id],performance_data[[#This Row],[portfolio_id]])</f>
        <v>44907</v>
      </c>
      <c r="O2347" s="15">
        <f>_xlfn.MAXIFS(performance_data[portfolio_value],performance_data[portfolio_id],performance_data[[#This Row],[portfolio_id]],performance_data[date],performance_data[[#This Row],[latest_date]])</f>
        <v>409282.25</v>
      </c>
      <c r="P2347" s="15">
        <f>_xlfn.MAXIFS(performance_data[portfolio_value],performance_data[portfolio_id],performance_data[[#This Row],[portfolio_id]],performance_data[date],performance_data[[#This Row],[starting_date]])</f>
        <v>357125.9</v>
      </c>
      <c r="Q2347" s="15">
        <f>performance_data[[#This Row],[latest_value]]-performance_data[[#This Row],[starting_value]]</f>
        <v>52156.349999999977</v>
      </c>
      <c r="R2347" s="15">
        <f>performance_data[[#This Row],[net_inflows]]-performance_data[[#This Row],[net_outflows]]</f>
        <v>3350.75</v>
      </c>
      <c r="S2347" s="15" t="str">
        <f>IF(performance_data[[#This Row],[net_inflows]]&gt;AVERAGE(performance_data[net_inflows]),"High","Low")</f>
        <v>High</v>
      </c>
      <c r="T2347" s="15">
        <f>AVERAGEIF(performance_data[inflow_flag],performance_data[[#This Row],[inflow_flag]],performance_data[return_percentage])</f>
        <v>4.8467905675459724</v>
      </c>
      <c r="U2347" s="17">
        <f>IF(performance_data[[#This Row],[return_percentage]]&lt;performance_data[[#This Row],[benchmark_return]],1,0)</f>
        <v>1</v>
      </c>
      <c r="V2347" s="17">
        <f>COUNTIFS(performance_data[portfolio_id],performance_data[[#This Row],[portfolio_id]])</f>
        <v>20</v>
      </c>
      <c r="W2347" s="17">
        <f>COUNTIFS(performance_data[portfolio_id],performance_data[[#This Row],[portfolio_id]],
          performance_data[return_flag],1)</f>
        <v>10</v>
      </c>
      <c r="X2347" s="15">
        <f>performance_data[[#This Row],[underperform_flag_count]]/performance_data[[#This Row],[totalportfoliocount]]</f>
        <v>0.5</v>
      </c>
    </row>
    <row r="2348" spans="1:24" x14ac:dyDescent="0.3">
      <c r="A2348">
        <v>5136</v>
      </c>
      <c r="B2348" s="1">
        <v>45025</v>
      </c>
      <c r="C2348">
        <v>286212.92</v>
      </c>
      <c r="D2348">
        <v>-7.55</v>
      </c>
      <c r="E2348">
        <v>-6.6</v>
      </c>
      <c r="F2348">
        <v>16037.45</v>
      </c>
      <c r="G2348">
        <v>4447.74</v>
      </c>
      <c r="H2348" t="s">
        <v>2213</v>
      </c>
      <c r="I2348" t="s">
        <v>2211</v>
      </c>
      <c r="J2348">
        <v>4</v>
      </c>
      <c r="K2348" t="s">
        <v>2216</v>
      </c>
      <c r="L2348" t="str">
        <f>IF(performance_data[[#This Row],[return_percentage]]&gt;=performance_data[[#This Row],[benchmark_return]],"Higher","Lower")</f>
        <v>Lower</v>
      </c>
      <c r="M2348" s="14">
        <f xml:space="preserve"> _xlfn.MAXIFS(performance_data[date],performance_data[portfolio_id],performance_data[[#This Row],[portfolio_id]])</f>
        <v>45395</v>
      </c>
      <c r="N2348" s="14">
        <f xml:space="preserve"> _xlfn.MINIFS(performance_data[date],performance_data[portfolio_id],performance_data[[#This Row],[portfolio_id]])</f>
        <v>44907</v>
      </c>
      <c r="O2348" s="15">
        <f>_xlfn.MAXIFS(performance_data[portfolio_value],performance_data[portfolio_id],performance_data[[#This Row],[portfolio_id]],performance_data[date],performance_data[[#This Row],[latest_date]])</f>
        <v>409282.25</v>
      </c>
      <c r="P2348" s="15">
        <f>_xlfn.MAXIFS(performance_data[portfolio_value],performance_data[portfolio_id],performance_data[[#This Row],[portfolio_id]],performance_data[date],performance_data[[#This Row],[starting_date]])</f>
        <v>357125.9</v>
      </c>
      <c r="Q2348" s="15">
        <f>performance_data[[#This Row],[latest_value]]-performance_data[[#This Row],[starting_value]]</f>
        <v>52156.349999999977</v>
      </c>
      <c r="R2348" s="15">
        <f>performance_data[[#This Row],[net_inflows]]-performance_data[[#This Row],[net_outflows]]</f>
        <v>11589.710000000001</v>
      </c>
      <c r="S2348" s="15" t="str">
        <f>IF(performance_data[[#This Row],[net_inflows]]&gt;AVERAGE(performance_data[net_inflows]),"High","Low")</f>
        <v>High</v>
      </c>
      <c r="T2348" s="15">
        <f>AVERAGEIF(performance_data[inflow_flag],performance_data[[#This Row],[inflow_flag]],performance_data[return_percentage])</f>
        <v>4.8467905675459724</v>
      </c>
      <c r="U2348" s="17">
        <f>IF(performance_data[[#This Row],[return_percentage]]&lt;performance_data[[#This Row],[benchmark_return]],1,0)</f>
        <v>1</v>
      </c>
      <c r="V2348" s="17">
        <f>COUNTIFS(performance_data[portfolio_id],performance_data[[#This Row],[portfolio_id]])</f>
        <v>20</v>
      </c>
      <c r="W2348" s="17">
        <f>COUNTIFS(performance_data[portfolio_id],performance_data[[#This Row],[portfolio_id]],
          performance_data[return_flag],1)</f>
        <v>10</v>
      </c>
      <c r="X2348" s="15">
        <f>performance_data[[#This Row],[underperform_flag_count]]/performance_data[[#This Row],[totalportfoliocount]]</f>
        <v>0.5</v>
      </c>
    </row>
    <row r="2349" spans="1:24" x14ac:dyDescent="0.3">
      <c r="A2349">
        <v>5136</v>
      </c>
      <c r="B2349" s="1">
        <v>45060</v>
      </c>
      <c r="C2349">
        <v>332406.81</v>
      </c>
      <c r="D2349">
        <v>-5.71</v>
      </c>
      <c r="E2349">
        <v>-6.41</v>
      </c>
      <c r="F2349">
        <v>9131.7099999999991</v>
      </c>
      <c r="G2349">
        <v>8600.1200000000008</v>
      </c>
      <c r="H2349" t="s">
        <v>2213</v>
      </c>
      <c r="I2349" t="s">
        <v>2211</v>
      </c>
      <c r="J2349">
        <v>5</v>
      </c>
      <c r="K2349" t="s">
        <v>2223</v>
      </c>
      <c r="L2349" t="str">
        <f>IF(performance_data[[#This Row],[return_percentage]]&gt;=performance_data[[#This Row],[benchmark_return]],"Higher","Lower")</f>
        <v>Higher</v>
      </c>
      <c r="M2349" s="14">
        <f xml:space="preserve"> _xlfn.MAXIFS(performance_data[date],performance_data[portfolio_id],performance_data[[#This Row],[portfolio_id]])</f>
        <v>45395</v>
      </c>
      <c r="N2349" s="14">
        <f xml:space="preserve"> _xlfn.MINIFS(performance_data[date],performance_data[portfolio_id],performance_data[[#This Row],[portfolio_id]])</f>
        <v>44907</v>
      </c>
      <c r="O2349" s="15">
        <f>_xlfn.MAXIFS(performance_data[portfolio_value],performance_data[portfolio_id],performance_data[[#This Row],[portfolio_id]],performance_data[date],performance_data[[#This Row],[latest_date]])</f>
        <v>409282.25</v>
      </c>
      <c r="P2349" s="15">
        <f>_xlfn.MAXIFS(performance_data[portfolio_value],performance_data[portfolio_id],performance_data[[#This Row],[portfolio_id]],performance_data[date],performance_data[[#This Row],[starting_date]])</f>
        <v>357125.9</v>
      </c>
      <c r="Q2349" s="15">
        <f>performance_data[[#This Row],[latest_value]]-performance_data[[#This Row],[starting_value]]</f>
        <v>52156.349999999977</v>
      </c>
      <c r="R2349" s="15">
        <f>performance_data[[#This Row],[net_inflows]]-performance_data[[#This Row],[net_outflows]]</f>
        <v>531.58999999999833</v>
      </c>
      <c r="S2349" s="15" t="str">
        <f>IF(performance_data[[#This Row],[net_inflows]]&gt;AVERAGE(performance_data[net_inflows]),"High","Low")</f>
        <v>Low</v>
      </c>
      <c r="T2349" s="15">
        <f>AVERAGEIF(performance_data[inflow_flag],performance_data[[#This Row],[inflow_flag]],performance_data[return_percentage])</f>
        <v>5.0457846277021572</v>
      </c>
      <c r="U2349" s="17">
        <f>IF(performance_data[[#This Row],[return_percentage]]&lt;performance_data[[#This Row],[benchmark_return]],1,0)</f>
        <v>0</v>
      </c>
      <c r="V2349" s="17">
        <f>COUNTIFS(performance_data[portfolio_id],performance_data[[#This Row],[portfolio_id]])</f>
        <v>20</v>
      </c>
      <c r="W2349" s="17">
        <f>COUNTIFS(performance_data[portfolio_id],performance_data[[#This Row],[portfolio_id]],
          performance_data[return_flag],1)</f>
        <v>10</v>
      </c>
      <c r="X2349" s="15">
        <f>performance_data[[#This Row],[underperform_flag_count]]/performance_data[[#This Row],[totalportfoliocount]]</f>
        <v>0.5</v>
      </c>
    </row>
    <row r="2350" spans="1:24" x14ac:dyDescent="0.3">
      <c r="A2350">
        <v>5136</v>
      </c>
      <c r="B2350" s="1">
        <v>45081</v>
      </c>
      <c r="C2350">
        <v>181390.32</v>
      </c>
      <c r="D2350">
        <v>1.74</v>
      </c>
      <c r="E2350">
        <v>1.57</v>
      </c>
      <c r="F2350">
        <v>5187.71</v>
      </c>
      <c r="G2350">
        <v>12971.05</v>
      </c>
      <c r="H2350" t="s">
        <v>2213</v>
      </c>
      <c r="I2350" t="s">
        <v>2211</v>
      </c>
      <c r="J2350">
        <v>6</v>
      </c>
      <c r="K2350" t="s">
        <v>2212</v>
      </c>
      <c r="L2350" t="str">
        <f>IF(performance_data[[#This Row],[return_percentage]]&gt;=performance_data[[#This Row],[benchmark_return]],"Higher","Lower")</f>
        <v>Higher</v>
      </c>
      <c r="M2350" s="14">
        <f xml:space="preserve"> _xlfn.MAXIFS(performance_data[date],performance_data[portfolio_id],performance_data[[#This Row],[portfolio_id]])</f>
        <v>45395</v>
      </c>
      <c r="N2350" s="14">
        <f xml:space="preserve"> _xlfn.MINIFS(performance_data[date],performance_data[portfolio_id],performance_data[[#This Row],[portfolio_id]])</f>
        <v>44907</v>
      </c>
      <c r="O2350" s="15">
        <f>_xlfn.MAXIFS(performance_data[portfolio_value],performance_data[portfolio_id],performance_data[[#This Row],[portfolio_id]],performance_data[date],performance_data[[#This Row],[latest_date]])</f>
        <v>409282.25</v>
      </c>
      <c r="P2350" s="15">
        <f>_xlfn.MAXIFS(performance_data[portfolio_value],performance_data[portfolio_id],performance_data[[#This Row],[portfolio_id]],performance_data[date],performance_data[[#This Row],[starting_date]])</f>
        <v>357125.9</v>
      </c>
      <c r="Q2350" s="15">
        <f>performance_data[[#This Row],[latest_value]]-performance_data[[#This Row],[starting_value]]</f>
        <v>52156.349999999977</v>
      </c>
      <c r="R2350" s="15">
        <f>performance_data[[#This Row],[net_inflows]]-performance_data[[#This Row],[net_outflows]]</f>
        <v>-7783.3399999999992</v>
      </c>
      <c r="S2350" s="15" t="str">
        <f>IF(performance_data[[#This Row],[net_inflows]]&gt;AVERAGE(performance_data[net_inflows]),"High","Low")</f>
        <v>Low</v>
      </c>
      <c r="T2350" s="15">
        <f>AVERAGEIF(performance_data[inflow_flag],performance_data[[#This Row],[inflow_flag]],performance_data[return_percentage])</f>
        <v>5.0457846277021572</v>
      </c>
      <c r="U2350" s="17">
        <f>IF(performance_data[[#This Row],[return_percentage]]&lt;performance_data[[#This Row],[benchmark_return]],1,0)</f>
        <v>0</v>
      </c>
      <c r="V2350" s="17">
        <f>COUNTIFS(performance_data[portfolio_id],performance_data[[#This Row],[portfolio_id]])</f>
        <v>20</v>
      </c>
      <c r="W2350" s="17">
        <f>COUNTIFS(performance_data[portfolio_id],performance_data[[#This Row],[portfolio_id]],
          performance_data[return_flag],1)</f>
        <v>10</v>
      </c>
      <c r="X2350" s="15">
        <f>performance_data[[#This Row],[underperform_flag_count]]/performance_data[[#This Row],[totalportfoliocount]]</f>
        <v>0.5</v>
      </c>
    </row>
    <row r="2351" spans="1:24" x14ac:dyDescent="0.3">
      <c r="A2351">
        <v>5136</v>
      </c>
      <c r="B2351" s="1">
        <v>45186</v>
      </c>
      <c r="C2351">
        <v>335780.75</v>
      </c>
      <c r="D2351">
        <v>-3.73</v>
      </c>
      <c r="E2351">
        <v>-4.32</v>
      </c>
      <c r="F2351">
        <v>5695.71</v>
      </c>
      <c r="G2351">
        <v>6289.88</v>
      </c>
      <c r="H2351" t="s">
        <v>2213</v>
      </c>
      <c r="I2351" t="s">
        <v>2209</v>
      </c>
      <c r="J2351">
        <v>9</v>
      </c>
      <c r="K2351" t="s">
        <v>2221</v>
      </c>
      <c r="L2351" t="str">
        <f>IF(performance_data[[#This Row],[return_percentage]]&gt;=performance_data[[#This Row],[benchmark_return]],"Higher","Lower")</f>
        <v>Higher</v>
      </c>
      <c r="M2351" s="14">
        <f xml:space="preserve"> _xlfn.MAXIFS(performance_data[date],performance_data[portfolio_id],performance_data[[#This Row],[portfolio_id]])</f>
        <v>45395</v>
      </c>
      <c r="N2351" s="14">
        <f xml:space="preserve"> _xlfn.MINIFS(performance_data[date],performance_data[portfolio_id],performance_data[[#This Row],[portfolio_id]])</f>
        <v>44907</v>
      </c>
      <c r="O2351" s="15">
        <f>_xlfn.MAXIFS(performance_data[portfolio_value],performance_data[portfolio_id],performance_data[[#This Row],[portfolio_id]],performance_data[date],performance_data[[#This Row],[latest_date]])</f>
        <v>409282.25</v>
      </c>
      <c r="P2351" s="15">
        <f>_xlfn.MAXIFS(performance_data[portfolio_value],performance_data[portfolio_id],performance_data[[#This Row],[portfolio_id]],performance_data[date],performance_data[[#This Row],[starting_date]])</f>
        <v>357125.9</v>
      </c>
      <c r="Q2351" s="15">
        <f>performance_data[[#This Row],[latest_value]]-performance_data[[#This Row],[starting_value]]</f>
        <v>52156.349999999977</v>
      </c>
      <c r="R2351" s="15">
        <f>performance_data[[#This Row],[net_inflows]]-performance_data[[#This Row],[net_outflows]]</f>
        <v>-594.17000000000007</v>
      </c>
      <c r="S2351" s="15" t="str">
        <f>IF(performance_data[[#This Row],[net_inflows]]&gt;AVERAGE(performance_data[net_inflows]),"High","Low")</f>
        <v>Low</v>
      </c>
      <c r="T2351" s="15">
        <f>AVERAGEIF(performance_data[inflow_flag],performance_data[[#This Row],[inflow_flag]],performance_data[return_percentage])</f>
        <v>5.0457846277021572</v>
      </c>
      <c r="U2351" s="17">
        <f>IF(performance_data[[#This Row],[return_percentage]]&lt;performance_data[[#This Row],[benchmark_return]],1,0)</f>
        <v>0</v>
      </c>
      <c r="V2351" s="17">
        <f>COUNTIFS(performance_data[portfolio_id],performance_data[[#This Row],[portfolio_id]])</f>
        <v>20</v>
      </c>
      <c r="W2351" s="17">
        <f>COUNTIFS(performance_data[portfolio_id],performance_data[[#This Row],[portfolio_id]],
          performance_data[return_flag],1)</f>
        <v>10</v>
      </c>
      <c r="X2351" s="15">
        <f>performance_data[[#This Row],[underperform_flag_count]]/performance_data[[#This Row],[totalportfoliocount]]</f>
        <v>0.5</v>
      </c>
    </row>
    <row r="2352" spans="1:24" x14ac:dyDescent="0.3">
      <c r="A2352">
        <v>5136</v>
      </c>
      <c r="B2352" s="1">
        <v>45093</v>
      </c>
      <c r="C2352">
        <v>227875.75</v>
      </c>
      <c r="D2352">
        <v>-6.92</v>
      </c>
      <c r="E2352">
        <v>-7.12</v>
      </c>
      <c r="F2352">
        <v>14761.28</v>
      </c>
      <c r="G2352">
        <v>14908.6</v>
      </c>
      <c r="H2352" t="s">
        <v>2213</v>
      </c>
      <c r="I2352" t="s">
        <v>2211</v>
      </c>
      <c r="J2352">
        <v>6</v>
      </c>
      <c r="K2352" t="s">
        <v>2212</v>
      </c>
      <c r="L2352" t="str">
        <f>IF(performance_data[[#This Row],[return_percentage]]&gt;=performance_data[[#This Row],[benchmark_return]],"Higher","Lower")</f>
        <v>Higher</v>
      </c>
      <c r="M2352" s="14">
        <f xml:space="preserve"> _xlfn.MAXIFS(performance_data[date],performance_data[portfolio_id],performance_data[[#This Row],[portfolio_id]])</f>
        <v>45395</v>
      </c>
      <c r="N2352" s="14">
        <f xml:space="preserve"> _xlfn.MINIFS(performance_data[date],performance_data[portfolio_id],performance_data[[#This Row],[portfolio_id]])</f>
        <v>44907</v>
      </c>
      <c r="O2352" s="15">
        <f>_xlfn.MAXIFS(performance_data[portfolio_value],performance_data[portfolio_id],performance_data[[#This Row],[portfolio_id]],performance_data[date],performance_data[[#This Row],[latest_date]])</f>
        <v>409282.25</v>
      </c>
      <c r="P2352" s="15">
        <f>_xlfn.MAXIFS(performance_data[portfolio_value],performance_data[portfolio_id],performance_data[[#This Row],[portfolio_id]],performance_data[date],performance_data[[#This Row],[starting_date]])</f>
        <v>357125.9</v>
      </c>
      <c r="Q2352" s="15">
        <f>performance_data[[#This Row],[latest_value]]-performance_data[[#This Row],[starting_value]]</f>
        <v>52156.349999999977</v>
      </c>
      <c r="R2352" s="15">
        <f>performance_data[[#This Row],[net_inflows]]-performance_data[[#This Row],[net_outflows]]</f>
        <v>-147.31999999999971</v>
      </c>
      <c r="S2352" s="15" t="str">
        <f>IF(performance_data[[#This Row],[net_inflows]]&gt;AVERAGE(performance_data[net_inflows]),"High","Low")</f>
        <v>High</v>
      </c>
      <c r="T2352" s="15">
        <f>AVERAGEIF(performance_data[inflow_flag],performance_data[[#This Row],[inflow_flag]],performance_data[return_percentage])</f>
        <v>4.8467905675459724</v>
      </c>
      <c r="U2352" s="17">
        <f>IF(performance_data[[#This Row],[return_percentage]]&lt;performance_data[[#This Row],[benchmark_return]],1,0)</f>
        <v>0</v>
      </c>
      <c r="V2352" s="17">
        <f>COUNTIFS(performance_data[portfolio_id],performance_data[[#This Row],[portfolio_id]])</f>
        <v>20</v>
      </c>
      <c r="W2352" s="17">
        <f>COUNTIFS(performance_data[portfolio_id],performance_data[[#This Row],[portfolio_id]],
          performance_data[return_flag],1)</f>
        <v>10</v>
      </c>
      <c r="X2352" s="15">
        <f>performance_data[[#This Row],[underperform_flag_count]]/performance_data[[#This Row],[totalportfoliocount]]</f>
        <v>0.5</v>
      </c>
    </row>
    <row r="2353" spans="1:24" x14ac:dyDescent="0.3">
      <c r="A2353">
        <v>5136</v>
      </c>
      <c r="B2353" s="1">
        <v>45395</v>
      </c>
      <c r="C2353">
        <v>409282.25</v>
      </c>
      <c r="D2353">
        <v>19.690000000000001</v>
      </c>
      <c r="E2353">
        <v>23.34</v>
      </c>
      <c r="F2353">
        <v>10165.31</v>
      </c>
      <c r="G2353">
        <v>15190.15</v>
      </c>
      <c r="H2353" t="s">
        <v>2205</v>
      </c>
      <c r="I2353" t="s">
        <v>2211</v>
      </c>
      <c r="J2353">
        <v>4</v>
      </c>
      <c r="K2353" t="s">
        <v>2216</v>
      </c>
      <c r="L2353" t="str">
        <f>IF(performance_data[[#This Row],[return_percentage]]&gt;=performance_data[[#This Row],[benchmark_return]],"Higher","Lower")</f>
        <v>Lower</v>
      </c>
      <c r="M2353" s="14">
        <f xml:space="preserve"> _xlfn.MAXIFS(performance_data[date],performance_data[portfolio_id],performance_data[[#This Row],[portfolio_id]])</f>
        <v>45395</v>
      </c>
      <c r="N2353" s="14">
        <f xml:space="preserve"> _xlfn.MINIFS(performance_data[date],performance_data[portfolio_id],performance_data[[#This Row],[portfolio_id]])</f>
        <v>44907</v>
      </c>
      <c r="O2353" s="15">
        <f>_xlfn.MAXIFS(performance_data[portfolio_value],performance_data[portfolio_id],performance_data[[#This Row],[portfolio_id]],performance_data[date],performance_data[[#This Row],[latest_date]])</f>
        <v>409282.25</v>
      </c>
      <c r="P2353" s="15">
        <f>_xlfn.MAXIFS(performance_data[portfolio_value],performance_data[portfolio_id],performance_data[[#This Row],[portfolio_id]],performance_data[date],performance_data[[#This Row],[starting_date]])</f>
        <v>357125.9</v>
      </c>
      <c r="Q2353" s="15">
        <f>performance_data[[#This Row],[latest_value]]-performance_data[[#This Row],[starting_value]]</f>
        <v>52156.349999999977</v>
      </c>
      <c r="R2353" s="15">
        <f>performance_data[[#This Row],[net_inflows]]-performance_data[[#This Row],[net_outflows]]</f>
        <v>-5024.84</v>
      </c>
      <c r="S2353" s="15" t="str">
        <f>IF(performance_data[[#This Row],[net_inflows]]&gt;AVERAGE(performance_data[net_inflows]),"High","Low")</f>
        <v>High</v>
      </c>
      <c r="T2353" s="15">
        <f>AVERAGEIF(performance_data[inflow_flag],performance_data[[#This Row],[inflow_flag]],performance_data[return_percentage])</f>
        <v>4.8467905675459724</v>
      </c>
      <c r="U2353" s="17">
        <f>IF(performance_data[[#This Row],[return_percentage]]&lt;performance_data[[#This Row],[benchmark_return]],1,0)</f>
        <v>1</v>
      </c>
      <c r="V2353" s="17">
        <f>COUNTIFS(performance_data[portfolio_id],performance_data[[#This Row],[portfolio_id]])</f>
        <v>20</v>
      </c>
      <c r="W2353" s="17">
        <f>COUNTIFS(performance_data[portfolio_id],performance_data[[#This Row],[portfolio_id]],
          performance_data[return_flag],1)</f>
        <v>10</v>
      </c>
      <c r="X2353" s="15">
        <f>performance_data[[#This Row],[underperform_flag_count]]/performance_data[[#This Row],[totalportfoliocount]]</f>
        <v>0.5</v>
      </c>
    </row>
    <row r="2354" spans="1:24" x14ac:dyDescent="0.3">
      <c r="A2354">
        <v>5136</v>
      </c>
      <c r="B2354" s="1">
        <v>45262</v>
      </c>
      <c r="C2354">
        <v>216231.67</v>
      </c>
      <c r="D2354">
        <v>9.2200000000000006</v>
      </c>
      <c r="E2354">
        <v>9.94</v>
      </c>
      <c r="F2354">
        <v>862.71</v>
      </c>
      <c r="G2354">
        <v>18009.650000000001</v>
      </c>
      <c r="H2354" t="s">
        <v>2213</v>
      </c>
      <c r="I2354" t="s">
        <v>2217</v>
      </c>
      <c r="J2354">
        <v>12</v>
      </c>
      <c r="K2354" t="s">
        <v>2218</v>
      </c>
      <c r="L2354" t="str">
        <f>IF(performance_data[[#This Row],[return_percentage]]&gt;=performance_data[[#This Row],[benchmark_return]],"Higher","Lower")</f>
        <v>Lower</v>
      </c>
      <c r="M2354" s="14">
        <f xml:space="preserve"> _xlfn.MAXIFS(performance_data[date],performance_data[portfolio_id],performance_data[[#This Row],[portfolio_id]])</f>
        <v>45395</v>
      </c>
      <c r="N2354" s="14">
        <f xml:space="preserve"> _xlfn.MINIFS(performance_data[date],performance_data[portfolio_id],performance_data[[#This Row],[portfolio_id]])</f>
        <v>44907</v>
      </c>
      <c r="O2354" s="15">
        <f>_xlfn.MAXIFS(performance_data[portfolio_value],performance_data[portfolio_id],performance_data[[#This Row],[portfolio_id]],performance_data[date],performance_data[[#This Row],[latest_date]])</f>
        <v>409282.25</v>
      </c>
      <c r="P2354" s="15">
        <f>_xlfn.MAXIFS(performance_data[portfolio_value],performance_data[portfolio_id],performance_data[[#This Row],[portfolio_id]],performance_data[date],performance_data[[#This Row],[starting_date]])</f>
        <v>357125.9</v>
      </c>
      <c r="Q2354" s="15">
        <f>performance_data[[#This Row],[latest_value]]-performance_data[[#This Row],[starting_value]]</f>
        <v>52156.349999999977</v>
      </c>
      <c r="R2354" s="15">
        <f>performance_data[[#This Row],[net_inflows]]-performance_data[[#This Row],[net_outflows]]</f>
        <v>-17146.940000000002</v>
      </c>
      <c r="S2354" s="15" t="str">
        <f>IF(performance_data[[#This Row],[net_inflows]]&gt;AVERAGE(performance_data[net_inflows]),"High","Low")</f>
        <v>Low</v>
      </c>
      <c r="T2354" s="15">
        <f>AVERAGEIF(performance_data[inflow_flag],performance_data[[#This Row],[inflow_flag]],performance_data[return_percentage])</f>
        <v>5.0457846277021572</v>
      </c>
      <c r="U2354" s="17">
        <f>IF(performance_data[[#This Row],[return_percentage]]&lt;performance_data[[#This Row],[benchmark_return]],1,0)</f>
        <v>1</v>
      </c>
      <c r="V2354" s="17">
        <f>COUNTIFS(performance_data[portfolio_id],performance_data[[#This Row],[portfolio_id]])</f>
        <v>20</v>
      </c>
      <c r="W2354" s="17">
        <f>COUNTIFS(performance_data[portfolio_id],performance_data[[#This Row],[portfolio_id]],
          performance_data[return_flag],1)</f>
        <v>10</v>
      </c>
      <c r="X2354" s="15">
        <f>performance_data[[#This Row],[underperform_flag_count]]/performance_data[[#This Row],[totalportfoliocount]]</f>
        <v>0.5</v>
      </c>
    </row>
    <row r="2355" spans="1:24" x14ac:dyDescent="0.3">
      <c r="A2355">
        <v>5158</v>
      </c>
      <c r="B2355" s="1">
        <v>44979</v>
      </c>
      <c r="C2355">
        <v>414740.39</v>
      </c>
      <c r="D2355">
        <v>16.899999999999999</v>
      </c>
      <c r="E2355">
        <v>17.510000000000002</v>
      </c>
      <c r="F2355">
        <v>16081.94</v>
      </c>
      <c r="G2355">
        <v>3058.79</v>
      </c>
      <c r="H2355" t="s">
        <v>2213</v>
      </c>
      <c r="I2355" t="s">
        <v>2206</v>
      </c>
      <c r="J2355">
        <v>2</v>
      </c>
      <c r="K2355" t="s">
        <v>2226</v>
      </c>
      <c r="L2355" t="str">
        <f>IF(performance_data[[#This Row],[return_percentage]]&gt;=performance_data[[#This Row],[benchmark_return]],"Higher","Lower")</f>
        <v>Lower</v>
      </c>
      <c r="M2355" s="14">
        <f xml:space="preserve"> _xlfn.MAXIFS(performance_data[date],performance_data[portfolio_id],performance_data[[#This Row],[portfolio_id]])</f>
        <v>45559</v>
      </c>
      <c r="N2355" s="14">
        <f xml:space="preserve"> _xlfn.MINIFS(performance_data[date],performance_data[portfolio_id],performance_data[[#This Row],[portfolio_id]])</f>
        <v>44843</v>
      </c>
      <c r="O2355" s="15">
        <f>_xlfn.MAXIFS(performance_data[portfolio_value],performance_data[portfolio_id],performance_data[[#This Row],[portfolio_id]],performance_data[date],performance_data[[#This Row],[latest_date]])</f>
        <v>440648.74</v>
      </c>
      <c r="P2355" s="15">
        <f>_xlfn.MAXIFS(performance_data[portfolio_value],performance_data[portfolio_id],performance_data[[#This Row],[portfolio_id]],performance_data[date],performance_data[[#This Row],[starting_date]])</f>
        <v>104365.87</v>
      </c>
      <c r="Q2355" s="15">
        <f>performance_data[[#This Row],[latest_value]]-performance_data[[#This Row],[starting_value]]</f>
        <v>336282.87</v>
      </c>
      <c r="R2355" s="15">
        <f>performance_data[[#This Row],[net_inflows]]-performance_data[[#This Row],[net_outflows]]</f>
        <v>13023.150000000001</v>
      </c>
      <c r="S2355" s="15" t="str">
        <f>IF(performance_data[[#This Row],[net_inflows]]&gt;AVERAGE(performance_data[net_inflows]),"High","Low")</f>
        <v>High</v>
      </c>
      <c r="T2355" s="15">
        <f>AVERAGEIF(performance_data[inflow_flag],performance_data[[#This Row],[inflow_flag]],performance_data[return_percentage])</f>
        <v>4.8467905675459724</v>
      </c>
      <c r="U2355" s="17">
        <f>IF(performance_data[[#This Row],[return_percentage]]&lt;performance_data[[#This Row],[benchmark_return]],1,0)</f>
        <v>1</v>
      </c>
      <c r="V2355" s="17">
        <f>COUNTIFS(performance_data[portfolio_id],performance_data[[#This Row],[portfolio_id]])</f>
        <v>31</v>
      </c>
      <c r="W2355" s="17">
        <f>COUNTIFS(performance_data[portfolio_id],performance_data[[#This Row],[portfolio_id]],
          performance_data[return_flag],1)</f>
        <v>16</v>
      </c>
      <c r="X2355" s="15">
        <f>performance_data[[#This Row],[underperform_flag_count]]/performance_data[[#This Row],[totalportfoliocount]]</f>
        <v>0.5161290322580645</v>
      </c>
    </row>
    <row r="2356" spans="1:24" x14ac:dyDescent="0.3">
      <c r="A2356">
        <v>5158</v>
      </c>
      <c r="B2356" s="1">
        <v>45368</v>
      </c>
      <c r="C2356">
        <v>277694.28000000003</v>
      </c>
      <c r="D2356">
        <v>3.56</v>
      </c>
      <c r="E2356">
        <v>4.2300000000000004</v>
      </c>
      <c r="F2356">
        <v>12304.36</v>
      </c>
      <c r="G2356">
        <v>12940.59</v>
      </c>
      <c r="H2356" t="s">
        <v>2205</v>
      </c>
      <c r="I2356" t="s">
        <v>2206</v>
      </c>
      <c r="J2356">
        <v>3</v>
      </c>
      <c r="K2356" t="s">
        <v>2222</v>
      </c>
      <c r="L2356" t="str">
        <f>IF(performance_data[[#This Row],[return_percentage]]&gt;=performance_data[[#This Row],[benchmark_return]],"Higher","Lower")</f>
        <v>Lower</v>
      </c>
      <c r="M2356" s="14">
        <f xml:space="preserve"> _xlfn.MAXIFS(performance_data[date],performance_data[portfolio_id],performance_data[[#This Row],[portfolio_id]])</f>
        <v>45559</v>
      </c>
      <c r="N2356" s="14">
        <f xml:space="preserve"> _xlfn.MINIFS(performance_data[date],performance_data[portfolio_id],performance_data[[#This Row],[portfolio_id]])</f>
        <v>44843</v>
      </c>
      <c r="O2356" s="15">
        <f>_xlfn.MAXIFS(performance_data[portfolio_value],performance_data[portfolio_id],performance_data[[#This Row],[portfolio_id]],performance_data[date],performance_data[[#This Row],[latest_date]])</f>
        <v>440648.74</v>
      </c>
      <c r="P2356" s="15">
        <f>_xlfn.MAXIFS(performance_data[portfolio_value],performance_data[portfolio_id],performance_data[[#This Row],[portfolio_id]],performance_data[date],performance_data[[#This Row],[starting_date]])</f>
        <v>104365.87</v>
      </c>
      <c r="Q2356" s="15">
        <f>performance_data[[#This Row],[latest_value]]-performance_data[[#This Row],[starting_value]]</f>
        <v>336282.87</v>
      </c>
      <c r="R2356" s="15">
        <f>performance_data[[#This Row],[net_inflows]]-performance_data[[#This Row],[net_outflows]]</f>
        <v>-636.22999999999956</v>
      </c>
      <c r="S2356" s="15" t="str">
        <f>IF(performance_data[[#This Row],[net_inflows]]&gt;AVERAGE(performance_data[net_inflows]),"High","Low")</f>
        <v>High</v>
      </c>
      <c r="T2356" s="15">
        <f>AVERAGEIF(performance_data[inflow_flag],performance_data[[#This Row],[inflow_flag]],performance_data[return_percentage])</f>
        <v>4.8467905675459724</v>
      </c>
      <c r="U2356" s="17">
        <f>IF(performance_data[[#This Row],[return_percentage]]&lt;performance_data[[#This Row],[benchmark_return]],1,0)</f>
        <v>1</v>
      </c>
      <c r="V2356" s="17">
        <f>COUNTIFS(performance_data[portfolio_id],performance_data[[#This Row],[portfolio_id]])</f>
        <v>31</v>
      </c>
      <c r="W2356" s="17">
        <f>COUNTIFS(performance_data[portfolio_id],performance_data[[#This Row],[portfolio_id]],
          performance_data[return_flag],1)</f>
        <v>16</v>
      </c>
      <c r="X2356" s="15">
        <f>performance_data[[#This Row],[underperform_flag_count]]/performance_data[[#This Row],[totalportfoliocount]]</f>
        <v>0.5161290322580645</v>
      </c>
    </row>
    <row r="2357" spans="1:24" x14ac:dyDescent="0.3">
      <c r="A2357">
        <v>5158</v>
      </c>
      <c r="B2357" s="1">
        <v>45297</v>
      </c>
      <c r="C2357">
        <v>402901.57</v>
      </c>
      <c r="D2357">
        <v>14.73</v>
      </c>
      <c r="E2357">
        <v>12.25</v>
      </c>
      <c r="F2357">
        <v>7236.56</v>
      </c>
      <c r="G2357">
        <v>18223.13</v>
      </c>
      <c r="H2357" t="s">
        <v>2205</v>
      </c>
      <c r="I2357" t="s">
        <v>2206</v>
      </c>
      <c r="J2357">
        <v>1</v>
      </c>
      <c r="K2357" t="s">
        <v>2207</v>
      </c>
      <c r="L2357" t="str">
        <f>IF(performance_data[[#This Row],[return_percentage]]&gt;=performance_data[[#This Row],[benchmark_return]],"Higher","Lower")</f>
        <v>Higher</v>
      </c>
      <c r="M2357" s="14">
        <f xml:space="preserve"> _xlfn.MAXIFS(performance_data[date],performance_data[portfolio_id],performance_data[[#This Row],[portfolio_id]])</f>
        <v>45559</v>
      </c>
      <c r="N2357" s="14">
        <f xml:space="preserve"> _xlfn.MINIFS(performance_data[date],performance_data[portfolio_id],performance_data[[#This Row],[portfolio_id]])</f>
        <v>44843</v>
      </c>
      <c r="O2357" s="15">
        <f>_xlfn.MAXIFS(performance_data[portfolio_value],performance_data[portfolio_id],performance_data[[#This Row],[portfolio_id]],performance_data[date],performance_data[[#This Row],[latest_date]])</f>
        <v>440648.74</v>
      </c>
      <c r="P2357" s="15">
        <f>_xlfn.MAXIFS(performance_data[portfolio_value],performance_data[portfolio_id],performance_data[[#This Row],[portfolio_id]],performance_data[date],performance_data[[#This Row],[starting_date]])</f>
        <v>104365.87</v>
      </c>
      <c r="Q2357" s="15">
        <f>performance_data[[#This Row],[latest_value]]-performance_data[[#This Row],[starting_value]]</f>
        <v>336282.87</v>
      </c>
      <c r="R2357" s="15">
        <f>performance_data[[#This Row],[net_inflows]]-performance_data[[#This Row],[net_outflows]]</f>
        <v>-10986.57</v>
      </c>
      <c r="S2357" s="15" t="str">
        <f>IF(performance_data[[#This Row],[net_inflows]]&gt;AVERAGE(performance_data[net_inflows]),"High","Low")</f>
        <v>Low</v>
      </c>
      <c r="T2357" s="15">
        <f>AVERAGEIF(performance_data[inflow_flag],performance_data[[#This Row],[inflow_flag]],performance_data[return_percentage])</f>
        <v>5.0457846277021572</v>
      </c>
      <c r="U2357" s="17">
        <f>IF(performance_data[[#This Row],[return_percentage]]&lt;performance_data[[#This Row],[benchmark_return]],1,0)</f>
        <v>0</v>
      </c>
      <c r="V2357" s="17">
        <f>COUNTIFS(performance_data[portfolio_id],performance_data[[#This Row],[portfolio_id]])</f>
        <v>31</v>
      </c>
      <c r="W2357" s="17">
        <f>COUNTIFS(performance_data[portfolio_id],performance_data[[#This Row],[portfolio_id]],
          performance_data[return_flag],1)</f>
        <v>16</v>
      </c>
      <c r="X2357" s="15">
        <f>performance_data[[#This Row],[underperform_flag_count]]/performance_data[[#This Row],[totalportfoliocount]]</f>
        <v>0.5161290322580645</v>
      </c>
    </row>
    <row r="2358" spans="1:24" x14ac:dyDescent="0.3">
      <c r="A2358">
        <v>5158</v>
      </c>
      <c r="B2358" s="1">
        <v>45523</v>
      </c>
      <c r="C2358">
        <v>403459.63</v>
      </c>
      <c r="D2358">
        <v>-0.77</v>
      </c>
      <c r="E2358">
        <v>-0.82</v>
      </c>
      <c r="F2358">
        <v>17210.79</v>
      </c>
      <c r="G2358">
        <v>16592.97</v>
      </c>
      <c r="H2358" t="s">
        <v>2205</v>
      </c>
      <c r="I2358" t="s">
        <v>2209</v>
      </c>
      <c r="J2358">
        <v>8</v>
      </c>
      <c r="K2358" t="s">
        <v>2214</v>
      </c>
      <c r="L2358" t="str">
        <f>IF(performance_data[[#This Row],[return_percentage]]&gt;=performance_data[[#This Row],[benchmark_return]],"Higher","Lower")</f>
        <v>Higher</v>
      </c>
      <c r="M2358" s="14">
        <f xml:space="preserve"> _xlfn.MAXIFS(performance_data[date],performance_data[portfolio_id],performance_data[[#This Row],[portfolio_id]])</f>
        <v>45559</v>
      </c>
      <c r="N2358" s="14">
        <f xml:space="preserve"> _xlfn.MINIFS(performance_data[date],performance_data[portfolio_id],performance_data[[#This Row],[portfolio_id]])</f>
        <v>44843</v>
      </c>
      <c r="O2358" s="15">
        <f>_xlfn.MAXIFS(performance_data[portfolio_value],performance_data[portfolio_id],performance_data[[#This Row],[portfolio_id]],performance_data[date],performance_data[[#This Row],[latest_date]])</f>
        <v>440648.74</v>
      </c>
      <c r="P2358" s="15">
        <f>_xlfn.MAXIFS(performance_data[portfolio_value],performance_data[portfolio_id],performance_data[[#This Row],[portfolio_id]],performance_data[date],performance_data[[#This Row],[starting_date]])</f>
        <v>104365.87</v>
      </c>
      <c r="Q2358" s="15">
        <f>performance_data[[#This Row],[latest_value]]-performance_data[[#This Row],[starting_value]]</f>
        <v>336282.87</v>
      </c>
      <c r="R2358" s="15">
        <f>performance_data[[#This Row],[net_inflows]]-performance_data[[#This Row],[net_outflows]]</f>
        <v>617.81999999999971</v>
      </c>
      <c r="S2358" s="15" t="str">
        <f>IF(performance_data[[#This Row],[net_inflows]]&gt;AVERAGE(performance_data[net_inflows]),"High","Low")</f>
        <v>High</v>
      </c>
      <c r="T2358" s="15">
        <f>AVERAGEIF(performance_data[inflow_flag],performance_data[[#This Row],[inflow_flag]],performance_data[return_percentage])</f>
        <v>4.8467905675459724</v>
      </c>
      <c r="U2358" s="17">
        <f>IF(performance_data[[#This Row],[return_percentage]]&lt;performance_data[[#This Row],[benchmark_return]],1,0)</f>
        <v>0</v>
      </c>
      <c r="V2358" s="17">
        <f>COUNTIFS(performance_data[portfolio_id],performance_data[[#This Row],[portfolio_id]])</f>
        <v>31</v>
      </c>
      <c r="W2358" s="17">
        <f>COUNTIFS(performance_data[portfolio_id],performance_data[[#This Row],[portfolio_id]],
          performance_data[return_flag],1)</f>
        <v>16</v>
      </c>
      <c r="X2358" s="15">
        <f>performance_data[[#This Row],[underperform_flag_count]]/performance_data[[#This Row],[totalportfoliocount]]</f>
        <v>0.5161290322580645</v>
      </c>
    </row>
    <row r="2359" spans="1:24" x14ac:dyDescent="0.3">
      <c r="A2359">
        <v>5158</v>
      </c>
      <c r="B2359" s="1">
        <v>44868</v>
      </c>
      <c r="C2359">
        <v>110441.83</v>
      </c>
      <c r="D2359">
        <v>14.05</v>
      </c>
      <c r="E2359">
        <v>14.45</v>
      </c>
      <c r="F2359">
        <v>8962.2900000000009</v>
      </c>
      <c r="G2359">
        <v>9179.68</v>
      </c>
      <c r="H2359" t="s">
        <v>2220</v>
      </c>
      <c r="I2359" t="s">
        <v>2217</v>
      </c>
      <c r="J2359">
        <v>11</v>
      </c>
      <c r="K2359" t="s">
        <v>2219</v>
      </c>
      <c r="L2359" t="str">
        <f>IF(performance_data[[#This Row],[return_percentage]]&gt;=performance_data[[#This Row],[benchmark_return]],"Higher","Lower")</f>
        <v>Lower</v>
      </c>
      <c r="M2359" s="14">
        <f xml:space="preserve"> _xlfn.MAXIFS(performance_data[date],performance_data[portfolio_id],performance_data[[#This Row],[portfolio_id]])</f>
        <v>45559</v>
      </c>
      <c r="N2359" s="14">
        <f xml:space="preserve"> _xlfn.MINIFS(performance_data[date],performance_data[portfolio_id],performance_data[[#This Row],[portfolio_id]])</f>
        <v>44843</v>
      </c>
      <c r="O2359" s="15">
        <f>_xlfn.MAXIFS(performance_data[portfolio_value],performance_data[portfolio_id],performance_data[[#This Row],[portfolio_id]],performance_data[date],performance_data[[#This Row],[latest_date]])</f>
        <v>440648.74</v>
      </c>
      <c r="P2359" s="15">
        <f>_xlfn.MAXIFS(performance_data[portfolio_value],performance_data[portfolio_id],performance_data[[#This Row],[portfolio_id]],performance_data[date],performance_data[[#This Row],[starting_date]])</f>
        <v>104365.87</v>
      </c>
      <c r="Q2359" s="15">
        <f>performance_data[[#This Row],[latest_value]]-performance_data[[#This Row],[starting_value]]</f>
        <v>336282.87</v>
      </c>
      <c r="R2359" s="15">
        <f>performance_data[[#This Row],[net_inflows]]-performance_data[[#This Row],[net_outflows]]</f>
        <v>-217.38999999999942</v>
      </c>
      <c r="S2359" s="15" t="str">
        <f>IF(performance_data[[#This Row],[net_inflows]]&gt;AVERAGE(performance_data[net_inflows]),"High","Low")</f>
        <v>Low</v>
      </c>
      <c r="T2359" s="15">
        <f>AVERAGEIF(performance_data[inflow_flag],performance_data[[#This Row],[inflow_flag]],performance_data[return_percentage])</f>
        <v>5.0457846277021572</v>
      </c>
      <c r="U2359" s="17">
        <f>IF(performance_data[[#This Row],[return_percentage]]&lt;performance_data[[#This Row],[benchmark_return]],1,0)</f>
        <v>1</v>
      </c>
      <c r="V2359" s="17">
        <f>COUNTIFS(performance_data[portfolio_id],performance_data[[#This Row],[portfolio_id]])</f>
        <v>31</v>
      </c>
      <c r="W2359" s="17">
        <f>COUNTIFS(performance_data[portfolio_id],performance_data[[#This Row],[portfolio_id]],
          performance_data[return_flag],1)</f>
        <v>16</v>
      </c>
      <c r="X2359" s="15">
        <f>performance_data[[#This Row],[underperform_flag_count]]/performance_data[[#This Row],[totalportfoliocount]]</f>
        <v>0.5161290322580645</v>
      </c>
    </row>
    <row r="2360" spans="1:24" x14ac:dyDescent="0.3">
      <c r="A2360">
        <v>5158</v>
      </c>
      <c r="B2360" s="1">
        <v>45049</v>
      </c>
      <c r="C2360">
        <v>441476.23</v>
      </c>
      <c r="D2360">
        <v>11.74</v>
      </c>
      <c r="E2360">
        <v>9.8699999999999992</v>
      </c>
      <c r="F2360">
        <v>14685.55</v>
      </c>
      <c r="G2360">
        <v>13704.57</v>
      </c>
      <c r="H2360" t="s">
        <v>2213</v>
      </c>
      <c r="I2360" t="s">
        <v>2211</v>
      </c>
      <c r="J2360">
        <v>5</v>
      </c>
      <c r="K2360" t="s">
        <v>2223</v>
      </c>
      <c r="L2360" t="str">
        <f>IF(performance_data[[#This Row],[return_percentage]]&gt;=performance_data[[#This Row],[benchmark_return]],"Higher","Lower")</f>
        <v>Higher</v>
      </c>
      <c r="M2360" s="14">
        <f xml:space="preserve"> _xlfn.MAXIFS(performance_data[date],performance_data[portfolio_id],performance_data[[#This Row],[portfolio_id]])</f>
        <v>45559</v>
      </c>
      <c r="N2360" s="14">
        <f xml:space="preserve"> _xlfn.MINIFS(performance_data[date],performance_data[portfolio_id],performance_data[[#This Row],[portfolio_id]])</f>
        <v>44843</v>
      </c>
      <c r="O2360" s="15">
        <f>_xlfn.MAXIFS(performance_data[portfolio_value],performance_data[portfolio_id],performance_data[[#This Row],[portfolio_id]],performance_data[date],performance_data[[#This Row],[latest_date]])</f>
        <v>440648.74</v>
      </c>
      <c r="P2360" s="15">
        <f>_xlfn.MAXIFS(performance_data[portfolio_value],performance_data[portfolio_id],performance_data[[#This Row],[portfolio_id]],performance_data[date],performance_data[[#This Row],[starting_date]])</f>
        <v>104365.87</v>
      </c>
      <c r="Q2360" s="15">
        <f>performance_data[[#This Row],[latest_value]]-performance_data[[#This Row],[starting_value]]</f>
        <v>336282.87</v>
      </c>
      <c r="R2360" s="15">
        <f>performance_data[[#This Row],[net_inflows]]-performance_data[[#This Row],[net_outflows]]</f>
        <v>980.97999999999956</v>
      </c>
      <c r="S2360" s="15" t="str">
        <f>IF(performance_data[[#This Row],[net_inflows]]&gt;AVERAGE(performance_data[net_inflows]),"High","Low")</f>
        <v>High</v>
      </c>
      <c r="T2360" s="15">
        <f>AVERAGEIF(performance_data[inflow_flag],performance_data[[#This Row],[inflow_flag]],performance_data[return_percentage])</f>
        <v>4.8467905675459724</v>
      </c>
      <c r="U2360" s="17">
        <f>IF(performance_data[[#This Row],[return_percentage]]&lt;performance_data[[#This Row],[benchmark_return]],1,0)</f>
        <v>0</v>
      </c>
      <c r="V2360" s="17">
        <f>COUNTIFS(performance_data[portfolio_id],performance_data[[#This Row],[portfolio_id]])</f>
        <v>31</v>
      </c>
      <c r="W2360" s="17">
        <f>COUNTIFS(performance_data[portfolio_id],performance_data[[#This Row],[portfolio_id]],
          performance_data[return_flag],1)</f>
        <v>16</v>
      </c>
      <c r="X2360" s="15">
        <f>performance_data[[#This Row],[underperform_flag_count]]/performance_data[[#This Row],[totalportfoliocount]]</f>
        <v>0.5161290322580645</v>
      </c>
    </row>
    <row r="2361" spans="1:24" x14ac:dyDescent="0.3">
      <c r="A2361">
        <v>5158</v>
      </c>
      <c r="B2361" s="1">
        <v>45423</v>
      </c>
      <c r="C2361">
        <v>221763.9</v>
      </c>
      <c r="D2361">
        <v>-5.05</v>
      </c>
      <c r="E2361">
        <v>-4.2</v>
      </c>
      <c r="F2361">
        <v>9793.39</v>
      </c>
      <c r="G2361">
        <v>453.97</v>
      </c>
      <c r="H2361" t="s">
        <v>2205</v>
      </c>
      <c r="I2361" t="s">
        <v>2211</v>
      </c>
      <c r="J2361">
        <v>5</v>
      </c>
      <c r="K2361" t="s">
        <v>2223</v>
      </c>
      <c r="L2361" t="str">
        <f>IF(performance_data[[#This Row],[return_percentage]]&gt;=performance_data[[#This Row],[benchmark_return]],"Higher","Lower")</f>
        <v>Lower</v>
      </c>
      <c r="M2361" s="14">
        <f xml:space="preserve"> _xlfn.MAXIFS(performance_data[date],performance_data[portfolio_id],performance_data[[#This Row],[portfolio_id]])</f>
        <v>45559</v>
      </c>
      <c r="N2361" s="14">
        <f xml:space="preserve"> _xlfn.MINIFS(performance_data[date],performance_data[portfolio_id],performance_data[[#This Row],[portfolio_id]])</f>
        <v>44843</v>
      </c>
      <c r="O2361" s="15">
        <f>_xlfn.MAXIFS(performance_data[portfolio_value],performance_data[portfolio_id],performance_data[[#This Row],[portfolio_id]],performance_data[date],performance_data[[#This Row],[latest_date]])</f>
        <v>440648.74</v>
      </c>
      <c r="P2361" s="15">
        <f>_xlfn.MAXIFS(performance_data[portfolio_value],performance_data[portfolio_id],performance_data[[#This Row],[portfolio_id]],performance_data[date],performance_data[[#This Row],[starting_date]])</f>
        <v>104365.87</v>
      </c>
      <c r="Q2361" s="15">
        <f>performance_data[[#This Row],[latest_value]]-performance_data[[#This Row],[starting_value]]</f>
        <v>336282.87</v>
      </c>
      <c r="R2361" s="15">
        <f>performance_data[[#This Row],[net_inflows]]-performance_data[[#This Row],[net_outflows]]</f>
        <v>9339.42</v>
      </c>
      <c r="S2361" s="15" t="str">
        <f>IF(performance_data[[#This Row],[net_inflows]]&gt;AVERAGE(performance_data[net_inflows]),"High","Low")</f>
        <v>Low</v>
      </c>
      <c r="T2361" s="15">
        <f>AVERAGEIF(performance_data[inflow_flag],performance_data[[#This Row],[inflow_flag]],performance_data[return_percentage])</f>
        <v>5.0457846277021572</v>
      </c>
      <c r="U2361" s="17">
        <f>IF(performance_data[[#This Row],[return_percentage]]&lt;performance_data[[#This Row],[benchmark_return]],1,0)</f>
        <v>1</v>
      </c>
      <c r="V2361" s="17">
        <f>COUNTIFS(performance_data[portfolio_id],performance_data[[#This Row],[portfolio_id]])</f>
        <v>31</v>
      </c>
      <c r="W2361" s="17">
        <f>COUNTIFS(performance_data[portfolio_id],performance_data[[#This Row],[portfolio_id]],
          performance_data[return_flag],1)</f>
        <v>16</v>
      </c>
      <c r="X2361" s="15">
        <f>performance_data[[#This Row],[underperform_flag_count]]/performance_data[[#This Row],[totalportfoliocount]]</f>
        <v>0.5161290322580645</v>
      </c>
    </row>
    <row r="2362" spans="1:24" x14ac:dyDescent="0.3">
      <c r="A2362">
        <v>5158</v>
      </c>
      <c r="B2362" s="1">
        <v>45395</v>
      </c>
      <c r="C2362">
        <v>323545.40999999997</v>
      </c>
      <c r="D2362">
        <v>-5.0999999999999996</v>
      </c>
      <c r="E2362">
        <v>-6.02</v>
      </c>
      <c r="F2362">
        <v>15861.23</v>
      </c>
      <c r="G2362">
        <v>14979.83</v>
      </c>
      <c r="H2362" t="s">
        <v>2205</v>
      </c>
      <c r="I2362" t="s">
        <v>2211</v>
      </c>
      <c r="J2362">
        <v>4</v>
      </c>
      <c r="K2362" t="s">
        <v>2216</v>
      </c>
      <c r="L2362" t="str">
        <f>IF(performance_data[[#This Row],[return_percentage]]&gt;=performance_data[[#This Row],[benchmark_return]],"Higher","Lower")</f>
        <v>Higher</v>
      </c>
      <c r="M2362" s="14">
        <f xml:space="preserve"> _xlfn.MAXIFS(performance_data[date],performance_data[portfolio_id],performance_data[[#This Row],[portfolio_id]])</f>
        <v>45559</v>
      </c>
      <c r="N2362" s="14">
        <f xml:space="preserve"> _xlfn.MINIFS(performance_data[date],performance_data[portfolio_id],performance_data[[#This Row],[portfolio_id]])</f>
        <v>44843</v>
      </c>
      <c r="O2362" s="15">
        <f>_xlfn.MAXIFS(performance_data[portfolio_value],performance_data[portfolio_id],performance_data[[#This Row],[portfolio_id]],performance_data[date],performance_data[[#This Row],[latest_date]])</f>
        <v>440648.74</v>
      </c>
      <c r="P2362" s="15">
        <f>_xlfn.MAXIFS(performance_data[portfolio_value],performance_data[portfolio_id],performance_data[[#This Row],[portfolio_id]],performance_data[date],performance_data[[#This Row],[starting_date]])</f>
        <v>104365.87</v>
      </c>
      <c r="Q2362" s="15">
        <f>performance_data[[#This Row],[latest_value]]-performance_data[[#This Row],[starting_value]]</f>
        <v>336282.87</v>
      </c>
      <c r="R2362" s="15">
        <f>performance_data[[#This Row],[net_inflows]]-performance_data[[#This Row],[net_outflows]]</f>
        <v>881.39999999999964</v>
      </c>
      <c r="S2362" s="15" t="str">
        <f>IF(performance_data[[#This Row],[net_inflows]]&gt;AVERAGE(performance_data[net_inflows]),"High","Low")</f>
        <v>High</v>
      </c>
      <c r="T2362" s="15">
        <f>AVERAGEIF(performance_data[inflow_flag],performance_data[[#This Row],[inflow_flag]],performance_data[return_percentage])</f>
        <v>4.8467905675459724</v>
      </c>
      <c r="U2362" s="17">
        <f>IF(performance_data[[#This Row],[return_percentage]]&lt;performance_data[[#This Row],[benchmark_return]],1,0)</f>
        <v>0</v>
      </c>
      <c r="V2362" s="17">
        <f>COUNTIFS(performance_data[portfolio_id],performance_data[[#This Row],[portfolio_id]])</f>
        <v>31</v>
      </c>
      <c r="W2362" s="17">
        <f>COUNTIFS(performance_data[portfolio_id],performance_data[[#This Row],[portfolio_id]],
          performance_data[return_flag],1)</f>
        <v>16</v>
      </c>
      <c r="X2362" s="15">
        <f>performance_data[[#This Row],[underperform_flag_count]]/performance_data[[#This Row],[totalportfoliocount]]</f>
        <v>0.5161290322580645</v>
      </c>
    </row>
    <row r="2363" spans="1:24" x14ac:dyDescent="0.3">
      <c r="A2363">
        <v>5158</v>
      </c>
      <c r="B2363" s="1">
        <v>45543</v>
      </c>
      <c r="C2363">
        <v>332487.52</v>
      </c>
      <c r="D2363">
        <v>9.44</v>
      </c>
      <c r="E2363">
        <v>8.2799999999999994</v>
      </c>
      <c r="F2363">
        <v>4040.31</v>
      </c>
      <c r="G2363">
        <v>4606.47</v>
      </c>
      <c r="H2363" t="s">
        <v>2205</v>
      </c>
      <c r="I2363" t="s">
        <v>2209</v>
      </c>
      <c r="J2363">
        <v>9</v>
      </c>
      <c r="K2363" t="s">
        <v>2221</v>
      </c>
      <c r="L2363" t="str">
        <f>IF(performance_data[[#This Row],[return_percentage]]&gt;=performance_data[[#This Row],[benchmark_return]],"Higher","Lower")</f>
        <v>Higher</v>
      </c>
      <c r="M2363" s="14">
        <f xml:space="preserve"> _xlfn.MAXIFS(performance_data[date],performance_data[portfolio_id],performance_data[[#This Row],[portfolio_id]])</f>
        <v>45559</v>
      </c>
      <c r="N2363" s="14">
        <f xml:space="preserve"> _xlfn.MINIFS(performance_data[date],performance_data[portfolio_id],performance_data[[#This Row],[portfolio_id]])</f>
        <v>44843</v>
      </c>
      <c r="O2363" s="15">
        <f>_xlfn.MAXIFS(performance_data[portfolio_value],performance_data[portfolio_id],performance_data[[#This Row],[portfolio_id]],performance_data[date],performance_data[[#This Row],[latest_date]])</f>
        <v>440648.74</v>
      </c>
      <c r="P2363" s="15">
        <f>_xlfn.MAXIFS(performance_data[portfolio_value],performance_data[portfolio_id],performance_data[[#This Row],[portfolio_id]],performance_data[date],performance_data[[#This Row],[starting_date]])</f>
        <v>104365.87</v>
      </c>
      <c r="Q2363" s="15">
        <f>performance_data[[#This Row],[latest_value]]-performance_data[[#This Row],[starting_value]]</f>
        <v>336282.87</v>
      </c>
      <c r="R2363" s="15">
        <f>performance_data[[#This Row],[net_inflows]]-performance_data[[#This Row],[net_outflows]]</f>
        <v>-566.16000000000031</v>
      </c>
      <c r="S2363" s="15" t="str">
        <f>IF(performance_data[[#This Row],[net_inflows]]&gt;AVERAGE(performance_data[net_inflows]),"High","Low")</f>
        <v>Low</v>
      </c>
      <c r="T2363" s="15">
        <f>AVERAGEIF(performance_data[inflow_flag],performance_data[[#This Row],[inflow_flag]],performance_data[return_percentage])</f>
        <v>5.0457846277021572</v>
      </c>
      <c r="U2363" s="17">
        <f>IF(performance_data[[#This Row],[return_percentage]]&lt;performance_data[[#This Row],[benchmark_return]],1,0)</f>
        <v>0</v>
      </c>
      <c r="V2363" s="17">
        <f>COUNTIFS(performance_data[portfolio_id],performance_data[[#This Row],[portfolio_id]])</f>
        <v>31</v>
      </c>
      <c r="W2363" s="17">
        <f>COUNTIFS(performance_data[portfolio_id],performance_data[[#This Row],[portfolio_id]],
          performance_data[return_flag],1)</f>
        <v>16</v>
      </c>
      <c r="X2363" s="15">
        <f>performance_data[[#This Row],[underperform_flag_count]]/performance_data[[#This Row],[totalportfoliocount]]</f>
        <v>0.5161290322580645</v>
      </c>
    </row>
    <row r="2364" spans="1:24" x14ac:dyDescent="0.3">
      <c r="A2364">
        <v>5158</v>
      </c>
      <c r="B2364" s="1">
        <v>45391</v>
      </c>
      <c r="C2364">
        <v>151074.28</v>
      </c>
      <c r="D2364">
        <v>-1.69</v>
      </c>
      <c r="E2364">
        <v>-1.78</v>
      </c>
      <c r="F2364">
        <v>5405.83</v>
      </c>
      <c r="G2364">
        <v>2127.5700000000002</v>
      </c>
      <c r="H2364" t="s">
        <v>2205</v>
      </c>
      <c r="I2364" t="s">
        <v>2211</v>
      </c>
      <c r="J2364">
        <v>4</v>
      </c>
      <c r="K2364" t="s">
        <v>2216</v>
      </c>
      <c r="L2364" t="str">
        <f>IF(performance_data[[#This Row],[return_percentage]]&gt;=performance_data[[#This Row],[benchmark_return]],"Higher","Lower")</f>
        <v>Higher</v>
      </c>
      <c r="M2364" s="14">
        <f xml:space="preserve"> _xlfn.MAXIFS(performance_data[date],performance_data[portfolio_id],performance_data[[#This Row],[portfolio_id]])</f>
        <v>45559</v>
      </c>
      <c r="N2364" s="14">
        <f xml:space="preserve"> _xlfn.MINIFS(performance_data[date],performance_data[portfolio_id],performance_data[[#This Row],[portfolio_id]])</f>
        <v>44843</v>
      </c>
      <c r="O2364" s="15">
        <f>_xlfn.MAXIFS(performance_data[portfolio_value],performance_data[portfolio_id],performance_data[[#This Row],[portfolio_id]],performance_data[date],performance_data[[#This Row],[latest_date]])</f>
        <v>440648.74</v>
      </c>
      <c r="P2364" s="15">
        <f>_xlfn.MAXIFS(performance_data[portfolio_value],performance_data[portfolio_id],performance_data[[#This Row],[portfolio_id]],performance_data[date],performance_data[[#This Row],[starting_date]])</f>
        <v>104365.87</v>
      </c>
      <c r="Q2364" s="15">
        <f>performance_data[[#This Row],[latest_value]]-performance_data[[#This Row],[starting_value]]</f>
        <v>336282.87</v>
      </c>
      <c r="R2364" s="15">
        <f>performance_data[[#This Row],[net_inflows]]-performance_data[[#This Row],[net_outflows]]</f>
        <v>3278.2599999999998</v>
      </c>
      <c r="S2364" s="15" t="str">
        <f>IF(performance_data[[#This Row],[net_inflows]]&gt;AVERAGE(performance_data[net_inflows]),"High","Low")</f>
        <v>Low</v>
      </c>
      <c r="T2364" s="15">
        <f>AVERAGEIF(performance_data[inflow_flag],performance_data[[#This Row],[inflow_flag]],performance_data[return_percentage])</f>
        <v>5.0457846277021572</v>
      </c>
      <c r="U2364" s="17">
        <f>IF(performance_data[[#This Row],[return_percentage]]&lt;performance_data[[#This Row],[benchmark_return]],1,0)</f>
        <v>0</v>
      </c>
      <c r="V2364" s="17">
        <f>COUNTIFS(performance_data[portfolio_id],performance_data[[#This Row],[portfolio_id]])</f>
        <v>31</v>
      </c>
      <c r="W2364" s="17">
        <f>COUNTIFS(performance_data[portfolio_id],performance_data[[#This Row],[portfolio_id]],
          performance_data[return_flag],1)</f>
        <v>16</v>
      </c>
      <c r="X2364" s="15">
        <f>performance_data[[#This Row],[underperform_flag_count]]/performance_data[[#This Row],[totalportfoliocount]]</f>
        <v>0.5161290322580645</v>
      </c>
    </row>
    <row r="2365" spans="1:24" x14ac:dyDescent="0.3">
      <c r="A2365">
        <v>5158</v>
      </c>
      <c r="B2365" s="1">
        <v>45019</v>
      </c>
      <c r="C2365">
        <v>172435.91</v>
      </c>
      <c r="D2365">
        <v>19</v>
      </c>
      <c r="E2365">
        <v>21.38</v>
      </c>
      <c r="F2365">
        <v>540.42999999999995</v>
      </c>
      <c r="G2365">
        <v>14373.94</v>
      </c>
      <c r="H2365" t="s">
        <v>2213</v>
      </c>
      <c r="I2365" t="s">
        <v>2211</v>
      </c>
      <c r="J2365">
        <v>4</v>
      </c>
      <c r="K2365" t="s">
        <v>2216</v>
      </c>
      <c r="L2365" t="str">
        <f>IF(performance_data[[#This Row],[return_percentage]]&gt;=performance_data[[#This Row],[benchmark_return]],"Higher","Lower")</f>
        <v>Lower</v>
      </c>
      <c r="M2365" s="14">
        <f xml:space="preserve"> _xlfn.MAXIFS(performance_data[date],performance_data[portfolio_id],performance_data[[#This Row],[portfolio_id]])</f>
        <v>45559</v>
      </c>
      <c r="N2365" s="14">
        <f xml:space="preserve"> _xlfn.MINIFS(performance_data[date],performance_data[portfolio_id],performance_data[[#This Row],[portfolio_id]])</f>
        <v>44843</v>
      </c>
      <c r="O2365" s="15">
        <f>_xlfn.MAXIFS(performance_data[portfolio_value],performance_data[portfolio_id],performance_data[[#This Row],[portfolio_id]],performance_data[date],performance_data[[#This Row],[latest_date]])</f>
        <v>440648.74</v>
      </c>
      <c r="P2365" s="15">
        <f>_xlfn.MAXIFS(performance_data[portfolio_value],performance_data[portfolio_id],performance_data[[#This Row],[portfolio_id]],performance_data[date],performance_data[[#This Row],[starting_date]])</f>
        <v>104365.87</v>
      </c>
      <c r="Q2365" s="15">
        <f>performance_data[[#This Row],[latest_value]]-performance_data[[#This Row],[starting_value]]</f>
        <v>336282.87</v>
      </c>
      <c r="R2365" s="15">
        <f>performance_data[[#This Row],[net_inflows]]-performance_data[[#This Row],[net_outflows]]</f>
        <v>-13833.51</v>
      </c>
      <c r="S2365" s="15" t="str">
        <f>IF(performance_data[[#This Row],[net_inflows]]&gt;AVERAGE(performance_data[net_inflows]),"High","Low")</f>
        <v>Low</v>
      </c>
      <c r="T2365" s="15">
        <f>AVERAGEIF(performance_data[inflow_flag],performance_data[[#This Row],[inflow_flag]],performance_data[return_percentage])</f>
        <v>5.0457846277021572</v>
      </c>
      <c r="U2365" s="17">
        <f>IF(performance_data[[#This Row],[return_percentage]]&lt;performance_data[[#This Row],[benchmark_return]],1,0)</f>
        <v>1</v>
      </c>
      <c r="V2365" s="17">
        <f>COUNTIFS(performance_data[portfolio_id],performance_data[[#This Row],[portfolio_id]])</f>
        <v>31</v>
      </c>
      <c r="W2365" s="17">
        <f>COUNTIFS(performance_data[portfolio_id],performance_data[[#This Row],[portfolio_id]],
          performance_data[return_flag],1)</f>
        <v>16</v>
      </c>
      <c r="X2365" s="15">
        <f>performance_data[[#This Row],[underperform_flag_count]]/performance_data[[#This Row],[totalportfoliocount]]</f>
        <v>0.5161290322580645</v>
      </c>
    </row>
    <row r="2366" spans="1:24" x14ac:dyDescent="0.3">
      <c r="A2366">
        <v>5158</v>
      </c>
      <c r="B2366" s="1">
        <v>44843</v>
      </c>
      <c r="C2366">
        <v>104365.87</v>
      </c>
      <c r="D2366">
        <v>-4.24</v>
      </c>
      <c r="E2366">
        <v>-3.62</v>
      </c>
      <c r="F2366">
        <v>5335.35</v>
      </c>
      <c r="G2366">
        <v>4312.93</v>
      </c>
      <c r="H2366" t="s">
        <v>2220</v>
      </c>
      <c r="I2366" t="s">
        <v>2217</v>
      </c>
      <c r="J2366">
        <v>10</v>
      </c>
      <c r="K2366" t="s">
        <v>2224</v>
      </c>
      <c r="L2366" t="str">
        <f>IF(performance_data[[#This Row],[return_percentage]]&gt;=performance_data[[#This Row],[benchmark_return]],"Higher","Lower")</f>
        <v>Lower</v>
      </c>
      <c r="M2366" s="14">
        <f xml:space="preserve"> _xlfn.MAXIFS(performance_data[date],performance_data[portfolio_id],performance_data[[#This Row],[portfolio_id]])</f>
        <v>45559</v>
      </c>
      <c r="N2366" s="14">
        <f xml:space="preserve"> _xlfn.MINIFS(performance_data[date],performance_data[portfolio_id],performance_data[[#This Row],[portfolio_id]])</f>
        <v>44843</v>
      </c>
      <c r="O2366" s="15">
        <f>_xlfn.MAXIFS(performance_data[portfolio_value],performance_data[portfolio_id],performance_data[[#This Row],[portfolio_id]],performance_data[date],performance_data[[#This Row],[latest_date]])</f>
        <v>440648.74</v>
      </c>
      <c r="P2366" s="15">
        <f>_xlfn.MAXIFS(performance_data[portfolio_value],performance_data[portfolio_id],performance_data[[#This Row],[portfolio_id]],performance_data[date],performance_data[[#This Row],[starting_date]])</f>
        <v>104365.87</v>
      </c>
      <c r="Q2366" s="15">
        <f>performance_data[[#This Row],[latest_value]]-performance_data[[#This Row],[starting_value]]</f>
        <v>336282.87</v>
      </c>
      <c r="R2366" s="15">
        <f>performance_data[[#This Row],[net_inflows]]-performance_data[[#This Row],[net_outflows]]</f>
        <v>1022.4200000000001</v>
      </c>
      <c r="S2366" s="15" t="str">
        <f>IF(performance_data[[#This Row],[net_inflows]]&gt;AVERAGE(performance_data[net_inflows]),"High","Low")</f>
        <v>Low</v>
      </c>
      <c r="T2366" s="15">
        <f>AVERAGEIF(performance_data[inflow_flag],performance_data[[#This Row],[inflow_flag]],performance_data[return_percentage])</f>
        <v>5.0457846277021572</v>
      </c>
      <c r="U2366" s="17">
        <f>IF(performance_data[[#This Row],[return_percentage]]&lt;performance_data[[#This Row],[benchmark_return]],1,0)</f>
        <v>1</v>
      </c>
      <c r="V2366" s="17">
        <f>COUNTIFS(performance_data[portfolio_id],performance_data[[#This Row],[portfolio_id]])</f>
        <v>31</v>
      </c>
      <c r="W2366" s="17">
        <f>COUNTIFS(performance_data[portfolio_id],performance_data[[#This Row],[portfolio_id]],
          performance_data[return_flag],1)</f>
        <v>16</v>
      </c>
      <c r="X2366" s="15">
        <f>performance_data[[#This Row],[underperform_flag_count]]/performance_data[[#This Row],[totalportfoliocount]]</f>
        <v>0.5161290322580645</v>
      </c>
    </row>
    <row r="2367" spans="1:24" x14ac:dyDescent="0.3">
      <c r="A2367">
        <v>5158</v>
      </c>
      <c r="B2367" s="1">
        <v>44914</v>
      </c>
      <c r="C2367">
        <v>361842.33</v>
      </c>
      <c r="D2367">
        <v>-5.78</v>
      </c>
      <c r="E2367">
        <v>-6.45</v>
      </c>
      <c r="F2367">
        <v>6175.93</v>
      </c>
      <c r="G2367">
        <v>19130.88</v>
      </c>
      <c r="H2367" t="s">
        <v>2220</v>
      </c>
      <c r="I2367" t="s">
        <v>2217</v>
      </c>
      <c r="J2367">
        <v>12</v>
      </c>
      <c r="K2367" t="s">
        <v>2218</v>
      </c>
      <c r="L2367" t="str">
        <f>IF(performance_data[[#This Row],[return_percentage]]&gt;=performance_data[[#This Row],[benchmark_return]],"Higher","Lower")</f>
        <v>Higher</v>
      </c>
      <c r="M2367" s="14">
        <f xml:space="preserve"> _xlfn.MAXIFS(performance_data[date],performance_data[portfolio_id],performance_data[[#This Row],[portfolio_id]])</f>
        <v>45559</v>
      </c>
      <c r="N2367" s="14">
        <f xml:space="preserve"> _xlfn.MINIFS(performance_data[date],performance_data[portfolio_id],performance_data[[#This Row],[portfolio_id]])</f>
        <v>44843</v>
      </c>
      <c r="O2367" s="15">
        <f>_xlfn.MAXIFS(performance_data[portfolio_value],performance_data[portfolio_id],performance_data[[#This Row],[portfolio_id]],performance_data[date],performance_data[[#This Row],[latest_date]])</f>
        <v>440648.74</v>
      </c>
      <c r="P2367" s="15">
        <f>_xlfn.MAXIFS(performance_data[portfolio_value],performance_data[portfolio_id],performance_data[[#This Row],[portfolio_id]],performance_data[date],performance_data[[#This Row],[starting_date]])</f>
        <v>104365.87</v>
      </c>
      <c r="Q2367" s="15">
        <f>performance_data[[#This Row],[latest_value]]-performance_data[[#This Row],[starting_value]]</f>
        <v>336282.87</v>
      </c>
      <c r="R2367" s="15">
        <f>performance_data[[#This Row],[net_inflows]]-performance_data[[#This Row],[net_outflows]]</f>
        <v>-12954.95</v>
      </c>
      <c r="S2367" s="15" t="str">
        <f>IF(performance_data[[#This Row],[net_inflows]]&gt;AVERAGE(performance_data[net_inflows]),"High","Low")</f>
        <v>Low</v>
      </c>
      <c r="T2367" s="15">
        <f>AVERAGEIF(performance_data[inflow_flag],performance_data[[#This Row],[inflow_flag]],performance_data[return_percentage])</f>
        <v>5.0457846277021572</v>
      </c>
      <c r="U2367" s="17">
        <f>IF(performance_data[[#This Row],[return_percentage]]&lt;performance_data[[#This Row],[benchmark_return]],1,0)</f>
        <v>0</v>
      </c>
      <c r="V2367" s="17">
        <f>COUNTIFS(performance_data[portfolio_id],performance_data[[#This Row],[portfolio_id]])</f>
        <v>31</v>
      </c>
      <c r="W2367" s="17">
        <f>COUNTIFS(performance_data[portfolio_id],performance_data[[#This Row],[portfolio_id]],
          performance_data[return_flag],1)</f>
        <v>16</v>
      </c>
      <c r="X2367" s="15">
        <f>performance_data[[#This Row],[underperform_flag_count]]/performance_data[[#This Row],[totalportfoliocount]]</f>
        <v>0.5161290322580645</v>
      </c>
    </row>
    <row r="2368" spans="1:24" x14ac:dyDescent="0.3">
      <c r="A2368">
        <v>5158</v>
      </c>
      <c r="B2368" s="1">
        <v>45410</v>
      </c>
      <c r="C2368">
        <v>431932.07</v>
      </c>
      <c r="D2368">
        <v>4.7</v>
      </c>
      <c r="E2368">
        <v>4.68</v>
      </c>
      <c r="F2368">
        <v>3430.38</v>
      </c>
      <c r="G2368">
        <v>3357.37</v>
      </c>
      <c r="H2368" t="s">
        <v>2205</v>
      </c>
      <c r="I2368" t="s">
        <v>2211</v>
      </c>
      <c r="J2368">
        <v>4</v>
      </c>
      <c r="K2368" t="s">
        <v>2216</v>
      </c>
      <c r="L2368" t="str">
        <f>IF(performance_data[[#This Row],[return_percentage]]&gt;=performance_data[[#This Row],[benchmark_return]],"Higher","Lower")</f>
        <v>Higher</v>
      </c>
      <c r="M2368" s="14">
        <f xml:space="preserve"> _xlfn.MAXIFS(performance_data[date],performance_data[portfolio_id],performance_data[[#This Row],[portfolio_id]])</f>
        <v>45559</v>
      </c>
      <c r="N2368" s="14">
        <f xml:space="preserve"> _xlfn.MINIFS(performance_data[date],performance_data[portfolio_id],performance_data[[#This Row],[portfolio_id]])</f>
        <v>44843</v>
      </c>
      <c r="O2368" s="15">
        <f>_xlfn.MAXIFS(performance_data[portfolio_value],performance_data[portfolio_id],performance_data[[#This Row],[portfolio_id]],performance_data[date],performance_data[[#This Row],[latest_date]])</f>
        <v>440648.74</v>
      </c>
      <c r="P2368" s="15">
        <f>_xlfn.MAXIFS(performance_data[portfolio_value],performance_data[portfolio_id],performance_data[[#This Row],[portfolio_id]],performance_data[date],performance_data[[#This Row],[starting_date]])</f>
        <v>104365.87</v>
      </c>
      <c r="Q2368" s="15">
        <f>performance_data[[#This Row],[latest_value]]-performance_data[[#This Row],[starting_value]]</f>
        <v>336282.87</v>
      </c>
      <c r="R2368" s="15">
        <f>performance_data[[#This Row],[net_inflows]]-performance_data[[#This Row],[net_outflows]]</f>
        <v>73.010000000000218</v>
      </c>
      <c r="S2368" s="15" t="str">
        <f>IF(performance_data[[#This Row],[net_inflows]]&gt;AVERAGE(performance_data[net_inflows]),"High","Low")</f>
        <v>Low</v>
      </c>
      <c r="T2368" s="15">
        <f>AVERAGEIF(performance_data[inflow_flag],performance_data[[#This Row],[inflow_flag]],performance_data[return_percentage])</f>
        <v>5.0457846277021572</v>
      </c>
      <c r="U2368" s="17">
        <f>IF(performance_data[[#This Row],[return_percentage]]&lt;performance_data[[#This Row],[benchmark_return]],1,0)</f>
        <v>0</v>
      </c>
      <c r="V2368" s="17">
        <f>COUNTIFS(performance_data[portfolio_id],performance_data[[#This Row],[portfolio_id]])</f>
        <v>31</v>
      </c>
      <c r="W2368" s="17">
        <f>COUNTIFS(performance_data[portfolio_id],performance_data[[#This Row],[portfolio_id]],
          performance_data[return_flag],1)</f>
        <v>16</v>
      </c>
      <c r="X2368" s="15">
        <f>performance_data[[#This Row],[underperform_flag_count]]/performance_data[[#This Row],[totalportfoliocount]]</f>
        <v>0.5161290322580645</v>
      </c>
    </row>
    <row r="2369" spans="1:24" x14ac:dyDescent="0.3">
      <c r="A2369">
        <v>5158</v>
      </c>
      <c r="B2369" s="1">
        <v>45504</v>
      </c>
      <c r="C2369">
        <v>324272.21000000002</v>
      </c>
      <c r="D2369">
        <v>2.37</v>
      </c>
      <c r="E2369">
        <v>2.63</v>
      </c>
      <c r="F2369">
        <v>6734.15</v>
      </c>
      <c r="G2369">
        <v>3331.66</v>
      </c>
      <c r="H2369" t="s">
        <v>2205</v>
      </c>
      <c r="I2369" t="s">
        <v>2209</v>
      </c>
      <c r="J2369">
        <v>7</v>
      </c>
      <c r="K2369" t="s">
        <v>2210</v>
      </c>
      <c r="L2369" t="str">
        <f>IF(performance_data[[#This Row],[return_percentage]]&gt;=performance_data[[#This Row],[benchmark_return]],"Higher","Lower")</f>
        <v>Lower</v>
      </c>
      <c r="M2369" s="14">
        <f xml:space="preserve"> _xlfn.MAXIFS(performance_data[date],performance_data[portfolio_id],performance_data[[#This Row],[portfolio_id]])</f>
        <v>45559</v>
      </c>
      <c r="N2369" s="14">
        <f xml:space="preserve"> _xlfn.MINIFS(performance_data[date],performance_data[portfolio_id],performance_data[[#This Row],[portfolio_id]])</f>
        <v>44843</v>
      </c>
      <c r="O2369" s="15">
        <f>_xlfn.MAXIFS(performance_data[portfolio_value],performance_data[portfolio_id],performance_data[[#This Row],[portfolio_id]],performance_data[date],performance_data[[#This Row],[latest_date]])</f>
        <v>440648.74</v>
      </c>
      <c r="P2369" s="15">
        <f>_xlfn.MAXIFS(performance_data[portfolio_value],performance_data[portfolio_id],performance_data[[#This Row],[portfolio_id]],performance_data[date],performance_data[[#This Row],[starting_date]])</f>
        <v>104365.87</v>
      </c>
      <c r="Q2369" s="15">
        <f>performance_data[[#This Row],[latest_value]]-performance_data[[#This Row],[starting_value]]</f>
        <v>336282.87</v>
      </c>
      <c r="R2369" s="15">
        <f>performance_data[[#This Row],[net_inflows]]-performance_data[[#This Row],[net_outflows]]</f>
        <v>3402.49</v>
      </c>
      <c r="S2369" s="15" t="str">
        <f>IF(performance_data[[#This Row],[net_inflows]]&gt;AVERAGE(performance_data[net_inflows]),"High","Low")</f>
        <v>Low</v>
      </c>
      <c r="T2369" s="15">
        <f>AVERAGEIF(performance_data[inflow_flag],performance_data[[#This Row],[inflow_flag]],performance_data[return_percentage])</f>
        <v>5.0457846277021572</v>
      </c>
      <c r="U2369" s="17">
        <f>IF(performance_data[[#This Row],[return_percentage]]&lt;performance_data[[#This Row],[benchmark_return]],1,0)</f>
        <v>1</v>
      </c>
      <c r="V2369" s="17">
        <f>COUNTIFS(performance_data[portfolio_id],performance_data[[#This Row],[portfolio_id]])</f>
        <v>31</v>
      </c>
      <c r="W2369" s="17">
        <f>COUNTIFS(performance_data[portfolio_id],performance_data[[#This Row],[portfolio_id]],
          performance_data[return_flag],1)</f>
        <v>16</v>
      </c>
      <c r="X2369" s="15">
        <f>performance_data[[#This Row],[underperform_flag_count]]/performance_data[[#This Row],[totalportfoliocount]]</f>
        <v>0.5161290322580645</v>
      </c>
    </row>
    <row r="2370" spans="1:24" x14ac:dyDescent="0.3">
      <c r="A2370">
        <v>5158</v>
      </c>
      <c r="B2370" s="1">
        <v>45442</v>
      </c>
      <c r="C2370">
        <v>257555.74</v>
      </c>
      <c r="D2370">
        <v>18.309999999999999</v>
      </c>
      <c r="E2370">
        <v>20.87</v>
      </c>
      <c r="F2370">
        <v>12118.77</v>
      </c>
      <c r="G2370">
        <v>2368.25</v>
      </c>
      <c r="H2370" t="s">
        <v>2205</v>
      </c>
      <c r="I2370" t="s">
        <v>2211</v>
      </c>
      <c r="J2370">
        <v>5</v>
      </c>
      <c r="K2370" t="s">
        <v>2223</v>
      </c>
      <c r="L2370" t="str">
        <f>IF(performance_data[[#This Row],[return_percentage]]&gt;=performance_data[[#This Row],[benchmark_return]],"Higher","Lower")</f>
        <v>Lower</v>
      </c>
      <c r="M2370" s="14">
        <f xml:space="preserve"> _xlfn.MAXIFS(performance_data[date],performance_data[portfolio_id],performance_data[[#This Row],[portfolio_id]])</f>
        <v>45559</v>
      </c>
      <c r="N2370" s="14">
        <f xml:space="preserve"> _xlfn.MINIFS(performance_data[date],performance_data[portfolio_id],performance_data[[#This Row],[portfolio_id]])</f>
        <v>44843</v>
      </c>
      <c r="O2370" s="15">
        <f>_xlfn.MAXIFS(performance_data[portfolio_value],performance_data[portfolio_id],performance_data[[#This Row],[portfolio_id]],performance_data[date],performance_data[[#This Row],[latest_date]])</f>
        <v>440648.74</v>
      </c>
      <c r="P2370" s="15">
        <f>_xlfn.MAXIFS(performance_data[portfolio_value],performance_data[portfolio_id],performance_data[[#This Row],[portfolio_id]],performance_data[date],performance_data[[#This Row],[starting_date]])</f>
        <v>104365.87</v>
      </c>
      <c r="Q2370" s="15">
        <f>performance_data[[#This Row],[latest_value]]-performance_data[[#This Row],[starting_value]]</f>
        <v>336282.87</v>
      </c>
      <c r="R2370" s="15">
        <f>performance_data[[#This Row],[net_inflows]]-performance_data[[#This Row],[net_outflows]]</f>
        <v>9750.52</v>
      </c>
      <c r="S2370" s="15" t="str">
        <f>IF(performance_data[[#This Row],[net_inflows]]&gt;AVERAGE(performance_data[net_inflows]),"High","Low")</f>
        <v>High</v>
      </c>
      <c r="T2370" s="15">
        <f>AVERAGEIF(performance_data[inflow_flag],performance_data[[#This Row],[inflow_flag]],performance_data[return_percentage])</f>
        <v>4.8467905675459724</v>
      </c>
      <c r="U2370" s="17">
        <f>IF(performance_data[[#This Row],[return_percentage]]&lt;performance_data[[#This Row],[benchmark_return]],1,0)</f>
        <v>1</v>
      </c>
      <c r="V2370" s="17">
        <f>COUNTIFS(performance_data[portfolio_id],performance_data[[#This Row],[portfolio_id]])</f>
        <v>31</v>
      </c>
      <c r="W2370" s="17">
        <f>COUNTIFS(performance_data[portfolio_id],performance_data[[#This Row],[portfolio_id]],
          performance_data[return_flag],1)</f>
        <v>16</v>
      </c>
      <c r="X2370" s="15">
        <f>performance_data[[#This Row],[underperform_flag_count]]/performance_data[[#This Row],[totalportfoliocount]]</f>
        <v>0.5161290322580645</v>
      </c>
    </row>
    <row r="2371" spans="1:24" x14ac:dyDescent="0.3">
      <c r="A2371">
        <v>5158</v>
      </c>
      <c r="B2371" s="1">
        <v>44933</v>
      </c>
      <c r="C2371">
        <v>82640.69</v>
      </c>
      <c r="D2371">
        <v>-4.1500000000000004</v>
      </c>
      <c r="E2371">
        <v>-3.59</v>
      </c>
      <c r="F2371">
        <v>16207.13</v>
      </c>
      <c r="G2371">
        <v>13602.47</v>
      </c>
      <c r="H2371" t="s">
        <v>2213</v>
      </c>
      <c r="I2371" t="s">
        <v>2206</v>
      </c>
      <c r="J2371">
        <v>1</v>
      </c>
      <c r="K2371" t="s">
        <v>2207</v>
      </c>
      <c r="L2371" t="str">
        <f>IF(performance_data[[#This Row],[return_percentage]]&gt;=performance_data[[#This Row],[benchmark_return]],"Higher","Lower")</f>
        <v>Lower</v>
      </c>
      <c r="M2371" s="14">
        <f xml:space="preserve"> _xlfn.MAXIFS(performance_data[date],performance_data[portfolio_id],performance_data[[#This Row],[portfolio_id]])</f>
        <v>45559</v>
      </c>
      <c r="N2371" s="14">
        <f xml:space="preserve"> _xlfn.MINIFS(performance_data[date],performance_data[portfolio_id],performance_data[[#This Row],[portfolio_id]])</f>
        <v>44843</v>
      </c>
      <c r="O2371" s="15">
        <f>_xlfn.MAXIFS(performance_data[portfolio_value],performance_data[portfolio_id],performance_data[[#This Row],[portfolio_id]],performance_data[date],performance_data[[#This Row],[latest_date]])</f>
        <v>440648.74</v>
      </c>
      <c r="P2371" s="15">
        <f>_xlfn.MAXIFS(performance_data[portfolio_value],performance_data[portfolio_id],performance_data[[#This Row],[portfolio_id]],performance_data[date],performance_data[[#This Row],[starting_date]])</f>
        <v>104365.87</v>
      </c>
      <c r="Q2371" s="15">
        <f>performance_data[[#This Row],[latest_value]]-performance_data[[#This Row],[starting_value]]</f>
        <v>336282.87</v>
      </c>
      <c r="R2371" s="15">
        <f>performance_data[[#This Row],[net_inflows]]-performance_data[[#This Row],[net_outflows]]</f>
        <v>2604.66</v>
      </c>
      <c r="S2371" s="15" t="str">
        <f>IF(performance_data[[#This Row],[net_inflows]]&gt;AVERAGE(performance_data[net_inflows]),"High","Low")</f>
        <v>High</v>
      </c>
      <c r="T2371" s="15">
        <f>AVERAGEIF(performance_data[inflow_flag],performance_data[[#This Row],[inflow_flag]],performance_data[return_percentage])</f>
        <v>4.8467905675459724</v>
      </c>
      <c r="U2371" s="17">
        <f>IF(performance_data[[#This Row],[return_percentage]]&lt;performance_data[[#This Row],[benchmark_return]],1,0)</f>
        <v>1</v>
      </c>
      <c r="V2371" s="17">
        <f>COUNTIFS(performance_data[portfolio_id],performance_data[[#This Row],[portfolio_id]])</f>
        <v>31</v>
      </c>
      <c r="W2371" s="17">
        <f>COUNTIFS(performance_data[portfolio_id],performance_data[[#This Row],[portfolio_id]],
          performance_data[return_flag],1)</f>
        <v>16</v>
      </c>
      <c r="X2371" s="15">
        <f>performance_data[[#This Row],[underperform_flag_count]]/performance_data[[#This Row],[totalportfoliocount]]</f>
        <v>0.5161290322580645</v>
      </c>
    </row>
    <row r="2372" spans="1:24" x14ac:dyDescent="0.3">
      <c r="A2372">
        <v>5158</v>
      </c>
      <c r="B2372" s="1">
        <v>45460</v>
      </c>
      <c r="C2372">
        <v>74604.56</v>
      </c>
      <c r="D2372">
        <v>13.45</v>
      </c>
      <c r="E2372">
        <v>11.37</v>
      </c>
      <c r="F2372">
        <v>6809.19</v>
      </c>
      <c r="G2372">
        <v>11237.07</v>
      </c>
      <c r="H2372" t="s">
        <v>2205</v>
      </c>
      <c r="I2372" t="s">
        <v>2211</v>
      </c>
      <c r="J2372">
        <v>6</v>
      </c>
      <c r="K2372" t="s">
        <v>2212</v>
      </c>
      <c r="L2372" t="str">
        <f>IF(performance_data[[#This Row],[return_percentage]]&gt;=performance_data[[#This Row],[benchmark_return]],"Higher","Lower")</f>
        <v>Higher</v>
      </c>
      <c r="M2372" s="14">
        <f xml:space="preserve"> _xlfn.MAXIFS(performance_data[date],performance_data[portfolio_id],performance_data[[#This Row],[portfolio_id]])</f>
        <v>45559</v>
      </c>
      <c r="N2372" s="14">
        <f xml:space="preserve"> _xlfn.MINIFS(performance_data[date],performance_data[portfolio_id],performance_data[[#This Row],[portfolio_id]])</f>
        <v>44843</v>
      </c>
      <c r="O2372" s="15">
        <f>_xlfn.MAXIFS(performance_data[portfolio_value],performance_data[portfolio_id],performance_data[[#This Row],[portfolio_id]],performance_data[date],performance_data[[#This Row],[latest_date]])</f>
        <v>440648.74</v>
      </c>
      <c r="P2372" s="15">
        <f>_xlfn.MAXIFS(performance_data[portfolio_value],performance_data[portfolio_id],performance_data[[#This Row],[portfolio_id]],performance_data[date],performance_data[[#This Row],[starting_date]])</f>
        <v>104365.87</v>
      </c>
      <c r="Q2372" s="15">
        <f>performance_data[[#This Row],[latest_value]]-performance_data[[#This Row],[starting_value]]</f>
        <v>336282.87</v>
      </c>
      <c r="R2372" s="15">
        <f>performance_data[[#This Row],[net_inflows]]-performance_data[[#This Row],[net_outflows]]</f>
        <v>-4427.88</v>
      </c>
      <c r="S2372" s="15" t="str">
        <f>IF(performance_data[[#This Row],[net_inflows]]&gt;AVERAGE(performance_data[net_inflows]),"High","Low")</f>
        <v>Low</v>
      </c>
      <c r="T2372" s="15">
        <f>AVERAGEIF(performance_data[inflow_flag],performance_data[[#This Row],[inflow_flag]],performance_data[return_percentage])</f>
        <v>5.0457846277021572</v>
      </c>
      <c r="U2372" s="17">
        <f>IF(performance_data[[#This Row],[return_percentage]]&lt;performance_data[[#This Row],[benchmark_return]],1,0)</f>
        <v>0</v>
      </c>
      <c r="V2372" s="17">
        <f>COUNTIFS(performance_data[portfolio_id],performance_data[[#This Row],[portfolio_id]])</f>
        <v>31</v>
      </c>
      <c r="W2372" s="17">
        <f>COUNTIFS(performance_data[portfolio_id],performance_data[[#This Row],[portfolio_id]],
          performance_data[return_flag],1)</f>
        <v>16</v>
      </c>
      <c r="X2372" s="15">
        <f>performance_data[[#This Row],[underperform_flag_count]]/performance_data[[#This Row],[totalportfoliocount]]</f>
        <v>0.5161290322580645</v>
      </c>
    </row>
    <row r="2373" spans="1:24" x14ac:dyDescent="0.3">
      <c r="A2373">
        <v>5158</v>
      </c>
      <c r="B2373" s="1">
        <v>45026</v>
      </c>
      <c r="C2373">
        <v>224214.22</v>
      </c>
      <c r="D2373">
        <v>8.11</v>
      </c>
      <c r="E2373">
        <v>9.11</v>
      </c>
      <c r="F2373">
        <v>4812.8900000000003</v>
      </c>
      <c r="G2373">
        <v>14582.54</v>
      </c>
      <c r="H2373" t="s">
        <v>2213</v>
      </c>
      <c r="I2373" t="s">
        <v>2211</v>
      </c>
      <c r="J2373">
        <v>4</v>
      </c>
      <c r="K2373" t="s">
        <v>2216</v>
      </c>
      <c r="L2373" t="str">
        <f>IF(performance_data[[#This Row],[return_percentage]]&gt;=performance_data[[#This Row],[benchmark_return]],"Higher","Lower")</f>
        <v>Lower</v>
      </c>
      <c r="M2373" s="14">
        <f xml:space="preserve"> _xlfn.MAXIFS(performance_data[date],performance_data[portfolio_id],performance_data[[#This Row],[portfolio_id]])</f>
        <v>45559</v>
      </c>
      <c r="N2373" s="14">
        <f xml:space="preserve"> _xlfn.MINIFS(performance_data[date],performance_data[portfolio_id],performance_data[[#This Row],[portfolio_id]])</f>
        <v>44843</v>
      </c>
      <c r="O2373" s="15">
        <f>_xlfn.MAXIFS(performance_data[portfolio_value],performance_data[portfolio_id],performance_data[[#This Row],[portfolio_id]],performance_data[date],performance_data[[#This Row],[latest_date]])</f>
        <v>440648.74</v>
      </c>
      <c r="P2373" s="15">
        <f>_xlfn.MAXIFS(performance_data[portfolio_value],performance_data[portfolio_id],performance_data[[#This Row],[portfolio_id]],performance_data[date],performance_data[[#This Row],[starting_date]])</f>
        <v>104365.87</v>
      </c>
      <c r="Q2373" s="15">
        <f>performance_data[[#This Row],[latest_value]]-performance_data[[#This Row],[starting_value]]</f>
        <v>336282.87</v>
      </c>
      <c r="R2373" s="15">
        <f>performance_data[[#This Row],[net_inflows]]-performance_data[[#This Row],[net_outflows]]</f>
        <v>-9769.6500000000015</v>
      </c>
      <c r="S2373" s="15" t="str">
        <f>IF(performance_data[[#This Row],[net_inflows]]&gt;AVERAGE(performance_data[net_inflows]),"High","Low")</f>
        <v>Low</v>
      </c>
      <c r="T2373" s="15">
        <f>AVERAGEIF(performance_data[inflow_flag],performance_data[[#This Row],[inflow_flag]],performance_data[return_percentage])</f>
        <v>5.0457846277021572</v>
      </c>
      <c r="U2373" s="17">
        <f>IF(performance_data[[#This Row],[return_percentage]]&lt;performance_data[[#This Row],[benchmark_return]],1,0)</f>
        <v>1</v>
      </c>
      <c r="V2373" s="17">
        <f>COUNTIFS(performance_data[portfolio_id],performance_data[[#This Row],[portfolio_id]])</f>
        <v>31</v>
      </c>
      <c r="W2373" s="17">
        <f>COUNTIFS(performance_data[portfolio_id],performance_data[[#This Row],[portfolio_id]],
          performance_data[return_flag],1)</f>
        <v>16</v>
      </c>
      <c r="X2373" s="15">
        <f>performance_data[[#This Row],[underperform_flag_count]]/performance_data[[#This Row],[totalportfoliocount]]</f>
        <v>0.5161290322580645</v>
      </c>
    </row>
    <row r="2374" spans="1:24" x14ac:dyDescent="0.3">
      <c r="A2374">
        <v>5158</v>
      </c>
      <c r="B2374" s="1">
        <v>44864</v>
      </c>
      <c r="C2374">
        <v>51513.98</v>
      </c>
      <c r="D2374">
        <v>9.42</v>
      </c>
      <c r="E2374">
        <v>10.29</v>
      </c>
      <c r="F2374">
        <v>4950.99</v>
      </c>
      <c r="G2374">
        <v>1917.7</v>
      </c>
      <c r="H2374" t="s">
        <v>2220</v>
      </c>
      <c r="I2374" t="s">
        <v>2217</v>
      </c>
      <c r="J2374">
        <v>10</v>
      </c>
      <c r="K2374" t="s">
        <v>2224</v>
      </c>
      <c r="L2374" t="str">
        <f>IF(performance_data[[#This Row],[return_percentage]]&gt;=performance_data[[#This Row],[benchmark_return]],"Higher","Lower")</f>
        <v>Lower</v>
      </c>
      <c r="M2374" s="14">
        <f xml:space="preserve"> _xlfn.MAXIFS(performance_data[date],performance_data[portfolio_id],performance_data[[#This Row],[portfolio_id]])</f>
        <v>45559</v>
      </c>
      <c r="N2374" s="14">
        <f xml:space="preserve"> _xlfn.MINIFS(performance_data[date],performance_data[portfolio_id],performance_data[[#This Row],[portfolio_id]])</f>
        <v>44843</v>
      </c>
      <c r="O2374" s="15">
        <f>_xlfn.MAXIFS(performance_data[portfolio_value],performance_data[portfolio_id],performance_data[[#This Row],[portfolio_id]],performance_data[date],performance_data[[#This Row],[latest_date]])</f>
        <v>440648.74</v>
      </c>
      <c r="P2374" s="15">
        <f>_xlfn.MAXIFS(performance_data[portfolio_value],performance_data[portfolio_id],performance_data[[#This Row],[portfolio_id]],performance_data[date],performance_data[[#This Row],[starting_date]])</f>
        <v>104365.87</v>
      </c>
      <c r="Q2374" s="15">
        <f>performance_data[[#This Row],[latest_value]]-performance_data[[#This Row],[starting_value]]</f>
        <v>336282.87</v>
      </c>
      <c r="R2374" s="15">
        <f>performance_data[[#This Row],[net_inflows]]-performance_data[[#This Row],[net_outflows]]</f>
        <v>3033.29</v>
      </c>
      <c r="S2374" s="15" t="str">
        <f>IF(performance_data[[#This Row],[net_inflows]]&gt;AVERAGE(performance_data[net_inflows]),"High","Low")</f>
        <v>Low</v>
      </c>
      <c r="T2374" s="15">
        <f>AVERAGEIF(performance_data[inflow_flag],performance_data[[#This Row],[inflow_flag]],performance_data[return_percentage])</f>
        <v>5.0457846277021572</v>
      </c>
      <c r="U2374" s="17">
        <f>IF(performance_data[[#This Row],[return_percentage]]&lt;performance_data[[#This Row],[benchmark_return]],1,0)</f>
        <v>1</v>
      </c>
      <c r="V2374" s="17">
        <f>COUNTIFS(performance_data[portfolio_id],performance_data[[#This Row],[portfolio_id]])</f>
        <v>31</v>
      </c>
      <c r="W2374" s="17">
        <f>COUNTIFS(performance_data[portfolio_id],performance_data[[#This Row],[portfolio_id]],
          performance_data[return_flag],1)</f>
        <v>16</v>
      </c>
      <c r="X2374" s="15">
        <f>performance_data[[#This Row],[underperform_flag_count]]/performance_data[[#This Row],[totalportfoliocount]]</f>
        <v>0.5161290322580645</v>
      </c>
    </row>
    <row r="2375" spans="1:24" x14ac:dyDescent="0.3">
      <c r="A2375">
        <v>5158</v>
      </c>
      <c r="B2375" s="1">
        <v>44947</v>
      </c>
      <c r="C2375">
        <v>428305.75</v>
      </c>
      <c r="D2375">
        <v>-5.89</v>
      </c>
      <c r="E2375">
        <v>-6.37</v>
      </c>
      <c r="F2375">
        <v>1242.08</v>
      </c>
      <c r="G2375">
        <v>15020.35</v>
      </c>
      <c r="H2375" t="s">
        <v>2213</v>
      </c>
      <c r="I2375" t="s">
        <v>2206</v>
      </c>
      <c r="J2375">
        <v>1</v>
      </c>
      <c r="K2375" t="s">
        <v>2207</v>
      </c>
      <c r="L2375" t="str">
        <f>IF(performance_data[[#This Row],[return_percentage]]&gt;=performance_data[[#This Row],[benchmark_return]],"Higher","Lower")</f>
        <v>Higher</v>
      </c>
      <c r="M2375" s="14">
        <f xml:space="preserve"> _xlfn.MAXIFS(performance_data[date],performance_data[portfolio_id],performance_data[[#This Row],[portfolio_id]])</f>
        <v>45559</v>
      </c>
      <c r="N2375" s="14">
        <f xml:space="preserve"> _xlfn.MINIFS(performance_data[date],performance_data[portfolio_id],performance_data[[#This Row],[portfolio_id]])</f>
        <v>44843</v>
      </c>
      <c r="O2375" s="15">
        <f>_xlfn.MAXIFS(performance_data[portfolio_value],performance_data[portfolio_id],performance_data[[#This Row],[portfolio_id]],performance_data[date],performance_data[[#This Row],[latest_date]])</f>
        <v>440648.74</v>
      </c>
      <c r="P2375" s="15">
        <f>_xlfn.MAXIFS(performance_data[portfolio_value],performance_data[portfolio_id],performance_data[[#This Row],[portfolio_id]],performance_data[date],performance_data[[#This Row],[starting_date]])</f>
        <v>104365.87</v>
      </c>
      <c r="Q2375" s="15">
        <f>performance_data[[#This Row],[latest_value]]-performance_data[[#This Row],[starting_value]]</f>
        <v>336282.87</v>
      </c>
      <c r="R2375" s="15">
        <f>performance_data[[#This Row],[net_inflows]]-performance_data[[#This Row],[net_outflows]]</f>
        <v>-13778.27</v>
      </c>
      <c r="S2375" s="15" t="str">
        <f>IF(performance_data[[#This Row],[net_inflows]]&gt;AVERAGE(performance_data[net_inflows]),"High","Low")</f>
        <v>Low</v>
      </c>
      <c r="T2375" s="15">
        <f>AVERAGEIF(performance_data[inflow_flag],performance_data[[#This Row],[inflow_flag]],performance_data[return_percentage])</f>
        <v>5.0457846277021572</v>
      </c>
      <c r="U2375" s="17">
        <f>IF(performance_data[[#This Row],[return_percentage]]&lt;performance_data[[#This Row],[benchmark_return]],1,0)</f>
        <v>0</v>
      </c>
      <c r="V2375" s="17">
        <f>COUNTIFS(performance_data[portfolio_id],performance_data[[#This Row],[portfolio_id]])</f>
        <v>31</v>
      </c>
      <c r="W2375" s="17">
        <f>COUNTIFS(performance_data[portfolio_id],performance_data[[#This Row],[portfolio_id]],
          performance_data[return_flag],1)</f>
        <v>16</v>
      </c>
      <c r="X2375" s="15">
        <f>performance_data[[#This Row],[underperform_flag_count]]/performance_data[[#This Row],[totalportfoliocount]]</f>
        <v>0.5161290322580645</v>
      </c>
    </row>
    <row r="2376" spans="1:24" x14ac:dyDescent="0.3">
      <c r="A2376">
        <v>5158</v>
      </c>
      <c r="B2376" s="1">
        <v>45119</v>
      </c>
      <c r="C2376">
        <v>499440.21</v>
      </c>
      <c r="D2376">
        <v>11.56</v>
      </c>
      <c r="E2376">
        <v>9.9499999999999993</v>
      </c>
      <c r="F2376">
        <v>4227.72</v>
      </c>
      <c r="G2376">
        <v>15733.14</v>
      </c>
      <c r="H2376" t="s">
        <v>2213</v>
      </c>
      <c r="I2376" t="s">
        <v>2209</v>
      </c>
      <c r="J2376">
        <v>7</v>
      </c>
      <c r="K2376" t="s">
        <v>2210</v>
      </c>
      <c r="L2376" t="str">
        <f>IF(performance_data[[#This Row],[return_percentage]]&gt;=performance_data[[#This Row],[benchmark_return]],"Higher","Lower")</f>
        <v>Higher</v>
      </c>
      <c r="M2376" s="14">
        <f xml:space="preserve"> _xlfn.MAXIFS(performance_data[date],performance_data[portfolio_id],performance_data[[#This Row],[portfolio_id]])</f>
        <v>45559</v>
      </c>
      <c r="N2376" s="14">
        <f xml:space="preserve"> _xlfn.MINIFS(performance_data[date],performance_data[portfolio_id],performance_data[[#This Row],[portfolio_id]])</f>
        <v>44843</v>
      </c>
      <c r="O2376" s="15">
        <f>_xlfn.MAXIFS(performance_data[portfolio_value],performance_data[portfolio_id],performance_data[[#This Row],[portfolio_id]],performance_data[date],performance_data[[#This Row],[latest_date]])</f>
        <v>440648.74</v>
      </c>
      <c r="P2376" s="15">
        <f>_xlfn.MAXIFS(performance_data[portfolio_value],performance_data[portfolio_id],performance_data[[#This Row],[portfolio_id]],performance_data[date],performance_data[[#This Row],[starting_date]])</f>
        <v>104365.87</v>
      </c>
      <c r="Q2376" s="15">
        <f>performance_data[[#This Row],[latest_value]]-performance_data[[#This Row],[starting_value]]</f>
        <v>336282.87</v>
      </c>
      <c r="R2376" s="15">
        <f>performance_data[[#This Row],[net_inflows]]-performance_data[[#This Row],[net_outflows]]</f>
        <v>-11505.419999999998</v>
      </c>
      <c r="S2376" s="15" t="str">
        <f>IF(performance_data[[#This Row],[net_inflows]]&gt;AVERAGE(performance_data[net_inflows]),"High","Low")</f>
        <v>Low</v>
      </c>
      <c r="T2376" s="15">
        <f>AVERAGEIF(performance_data[inflow_flag],performance_data[[#This Row],[inflow_flag]],performance_data[return_percentage])</f>
        <v>5.0457846277021572</v>
      </c>
      <c r="U2376" s="17">
        <f>IF(performance_data[[#This Row],[return_percentage]]&lt;performance_data[[#This Row],[benchmark_return]],1,0)</f>
        <v>0</v>
      </c>
      <c r="V2376" s="17">
        <f>COUNTIFS(performance_data[portfolio_id],performance_data[[#This Row],[portfolio_id]])</f>
        <v>31</v>
      </c>
      <c r="W2376" s="17">
        <f>COUNTIFS(performance_data[portfolio_id],performance_data[[#This Row],[portfolio_id]],
          performance_data[return_flag],1)</f>
        <v>16</v>
      </c>
      <c r="X2376" s="15">
        <f>performance_data[[#This Row],[underperform_flag_count]]/performance_data[[#This Row],[totalportfoliocount]]</f>
        <v>0.5161290322580645</v>
      </c>
    </row>
    <row r="2377" spans="1:24" x14ac:dyDescent="0.3">
      <c r="A2377">
        <v>5158</v>
      </c>
      <c r="B2377" s="1">
        <v>45260</v>
      </c>
      <c r="C2377">
        <v>26254.66</v>
      </c>
      <c r="D2377">
        <v>4.68</v>
      </c>
      <c r="E2377">
        <v>4.6100000000000003</v>
      </c>
      <c r="F2377">
        <v>8929.33</v>
      </c>
      <c r="G2377">
        <v>1887.85</v>
      </c>
      <c r="H2377" t="s">
        <v>2213</v>
      </c>
      <c r="I2377" t="s">
        <v>2217</v>
      </c>
      <c r="J2377">
        <v>11</v>
      </c>
      <c r="K2377" t="s">
        <v>2219</v>
      </c>
      <c r="L2377" t="str">
        <f>IF(performance_data[[#This Row],[return_percentage]]&gt;=performance_data[[#This Row],[benchmark_return]],"Higher","Lower")</f>
        <v>Higher</v>
      </c>
      <c r="M2377" s="14">
        <f xml:space="preserve"> _xlfn.MAXIFS(performance_data[date],performance_data[portfolio_id],performance_data[[#This Row],[portfolio_id]])</f>
        <v>45559</v>
      </c>
      <c r="N2377" s="14">
        <f xml:space="preserve"> _xlfn.MINIFS(performance_data[date],performance_data[portfolio_id],performance_data[[#This Row],[portfolio_id]])</f>
        <v>44843</v>
      </c>
      <c r="O2377" s="15">
        <f>_xlfn.MAXIFS(performance_data[portfolio_value],performance_data[portfolio_id],performance_data[[#This Row],[portfolio_id]],performance_data[date],performance_data[[#This Row],[latest_date]])</f>
        <v>440648.74</v>
      </c>
      <c r="P2377" s="15">
        <f>_xlfn.MAXIFS(performance_data[portfolio_value],performance_data[portfolio_id],performance_data[[#This Row],[portfolio_id]],performance_data[date],performance_data[[#This Row],[starting_date]])</f>
        <v>104365.87</v>
      </c>
      <c r="Q2377" s="15">
        <f>performance_data[[#This Row],[latest_value]]-performance_data[[#This Row],[starting_value]]</f>
        <v>336282.87</v>
      </c>
      <c r="R2377" s="15">
        <f>performance_data[[#This Row],[net_inflows]]-performance_data[[#This Row],[net_outflows]]</f>
        <v>7041.48</v>
      </c>
      <c r="S2377" s="15" t="str">
        <f>IF(performance_data[[#This Row],[net_inflows]]&gt;AVERAGE(performance_data[net_inflows]),"High","Low")</f>
        <v>Low</v>
      </c>
      <c r="T2377" s="15">
        <f>AVERAGEIF(performance_data[inflow_flag],performance_data[[#This Row],[inflow_flag]],performance_data[return_percentage])</f>
        <v>5.0457846277021572</v>
      </c>
      <c r="U2377" s="17">
        <f>IF(performance_data[[#This Row],[return_percentage]]&lt;performance_data[[#This Row],[benchmark_return]],1,0)</f>
        <v>0</v>
      </c>
      <c r="V2377" s="17">
        <f>COUNTIFS(performance_data[portfolio_id],performance_data[[#This Row],[portfolio_id]])</f>
        <v>31</v>
      </c>
      <c r="W2377" s="17">
        <f>COUNTIFS(performance_data[portfolio_id],performance_data[[#This Row],[portfolio_id]],
          performance_data[return_flag],1)</f>
        <v>16</v>
      </c>
      <c r="X2377" s="15">
        <f>performance_data[[#This Row],[underperform_flag_count]]/performance_data[[#This Row],[totalportfoliocount]]</f>
        <v>0.5161290322580645</v>
      </c>
    </row>
    <row r="2378" spans="1:24" x14ac:dyDescent="0.3">
      <c r="A2378">
        <v>5158</v>
      </c>
      <c r="B2378" s="1">
        <v>45107</v>
      </c>
      <c r="C2378">
        <v>378636.3</v>
      </c>
      <c r="D2378">
        <v>7.37</v>
      </c>
      <c r="E2378">
        <v>6.16</v>
      </c>
      <c r="F2378">
        <v>6906.36</v>
      </c>
      <c r="G2378">
        <v>15120.69</v>
      </c>
      <c r="H2378" t="s">
        <v>2213</v>
      </c>
      <c r="I2378" t="s">
        <v>2211</v>
      </c>
      <c r="J2378">
        <v>6</v>
      </c>
      <c r="K2378" t="s">
        <v>2212</v>
      </c>
      <c r="L2378" t="str">
        <f>IF(performance_data[[#This Row],[return_percentage]]&gt;=performance_data[[#This Row],[benchmark_return]],"Higher","Lower")</f>
        <v>Higher</v>
      </c>
      <c r="M2378" s="14">
        <f xml:space="preserve"> _xlfn.MAXIFS(performance_data[date],performance_data[portfolio_id],performance_data[[#This Row],[portfolio_id]])</f>
        <v>45559</v>
      </c>
      <c r="N2378" s="14">
        <f xml:space="preserve"> _xlfn.MINIFS(performance_data[date],performance_data[portfolio_id],performance_data[[#This Row],[portfolio_id]])</f>
        <v>44843</v>
      </c>
      <c r="O2378" s="15">
        <f>_xlfn.MAXIFS(performance_data[portfolio_value],performance_data[portfolio_id],performance_data[[#This Row],[portfolio_id]],performance_data[date],performance_data[[#This Row],[latest_date]])</f>
        <v>440648.74</v>
      </c>
      <c r="P2378" s="15">
        <f>_xlfn.MAXIFS(performance_data[portfolio_value],performance_data[portfolio_id],performance_data[[#This Row],[portfolio_id]],performance_data[date],performance_data[[#This Row],[starting_date]])</f>
        <v>104365.87</v>
      </c>
      <c r="Q2378" s="15">
        <f>performance_data[[#This Row],[latest_value]]-performance_data[[#This Row],[starting_value]]</f>
        <v>336282.87</v>
      </c>
      <c r="R2378" s="15">
        <f>performance_data[[#This Row],[net_inflows]]-performance_data[[#This Row],[net_outflows]]</f>
        <v>-8214.3300000000017</v>
      </c>
      <c r="S2378" s="15" t="str">
        <f>IF(performance_data[[#This Row],[net_inflows]]&gt;AVERAGE(performance_data[net_inflows]),"High","Low")</f>
        <v>Low</v>
      </c>
      <c r="T2378" s="15">
        <f>AVERAGEIF(performance_data[inflow_flag],performance_data[[#This Row],[inflow_flag]],performance_data[return_percentage])</f>
        <v>5.0457846277021572</v>
      </c>
      <c r="U2378" s="17">
        <f>IF(performance_data[[#This Row],[return_percentage]]&lt;performance_data[[#This Row],[benchmark_return]],1,0)</f>
        <v>0</v>
      </c>
      <c r="V2378" s="17">
        <f>COUNTIFS(performance_data[portfolio_id],performance_data[[#This Row],[portfolio_id]])</f>
        <v>31</v>
      </c>
      <c r="W2378" s="17">
        <f>COUNTIFS(performance_data[portfolio_id],performance_data[[#This Row],[portfolio_id]],
          performance_data[return_flag],1)</f>
        <v>16</v>
      </c>
      <c r="X2378" s="15">
        <f>performance_data[[#This Row],[underperform_flag_count]]/performance_data[[#This Row],[totalportfoliocount]]</f>
        <v>0.5161290322580645</v>
      </c>
    </row>
    <row r="2379" spans="1:24" x14ac:dyDescent="0.3">
      <c r="A2379">
        <v>5158</v>
      </c>
      <c r="B2379" s="1">
        <v>45207</v>
      </c>
      <c r="C2379">
        <v>92052.59</v>
      </c>
      <c r="D2379">
        <v>-7.52</v>
      </c>
      <c r="E2379">
        <v>-7</v>
      </c>
      <c r="F2379">
        <v>10598.16</v>
      </c>
      <c r="G2379">
        <v>17301.16</v>
      </c>
      <c r="H2379" t="s">
        <v>2213</v>
      </c>
      <c r="I2379" t="s">
        <v>2217</v>
      </c>
      <c r="J2379">
        <v>10</v>
      </c>
      <c r="K2379" t="s">
        <v>2224</v>
      </c>
      <c r="L2379" t="str">
        <f>IF(performance_data[[#This Row],[return_percentage]]&gt;=performance_data[[#This Row],[benchmark_return]],"Higher","Lower")</f>
        <v>Lower</v>
      </c>
      <c r="M2379" s="14">
        <f xml:space="preserve"> _xlfn.MAXIFS(performance_data[date],performance_data[portfolio_id],performance_data[[#This Row],[portfolio_id]])</f>
        <v>45559</v>
      </c>
      <c r="N2379" s="14">
        <f xml:space="preserve"> _xlfn.MINIFS(performance_data[date],performance_data[portfolio_id],performance_data[[#This Row],[portfolio_id]])</f>
        <v>44843</v>
      </c>
      <c r="O2379" s="15">
        <f>_xlfn.MAXIFS(performance_data[portfolio_value],performance_data[portfolio_id],performance_data[[#This Row],[portfolio_id]],performance_data[date],performance_data[[#This Row],[latest_date]])</f>
        <v>440648.74</v>
      </c>
      <c r="P2379" s="15">
        <f>_xlfn.MAXIFS(performance_data[portfolio_value],performance_data[portfolio_id],performance_data[[#This Row],[portfolio_id]],performance_data[date],performance_data[[#This Row],[starting_date]])</f>
        <v>104365.87</v>
      </c>
      <c r="Q2379" s="15">
        <f>performance_data[[#This Row],[latest_value]]-performance_data[[#This Row],[starting_value]]</f>
        <v>336282.87</v>
      </c>
      <c r="R2379" s="15">
        <f>performance_data[[#This Row],[net_inflows]]-performance_data[[#This Row],[net_outflows]]</f>
        <v>-6703</v>
      </c>
      <c r="S2379" s="15" t="str">
        <f>IF(performance_data[[#This Row],[net_inflows]]&gt;AVERAGE(performance_data[net_inflows]),"High","Low")</f>
        <v>High</v>
      </c>
      <c r="T2379" s="15">
        <f>AVERAGEIF(performance_data[inflow_flag],performance_data[[#This Row],[inflow_flag]],performance_data[return_percentage])</f>
        <v>4.8467905675459724</v>
      </c>
      <c r="U2379" s="17">
        <f>IF(performance_data[[#This Row],[return_percentage]]&lt;performance_data[[#This Row],[benchmark_return]],1,0)</f>
        <v>1</v>
      </c>
      <c r="V2379" s="17">
        <f>COUNTIFS(performance_data[portfolio_id],performance_data[[#This Row],[portfolio_id]])</f>
        <v>31</v>
      </c>
      <c r="W2379" s="17">
        <f>COUNTIFS(performance_data[portfolio_id],performance_data[[#This Row],[portfolio_id]],
          performance_data[return_flag],1)</f>
        <v>16</v>
      </c>
      <c r="X2379" s="15">
        <f>performance_data[[#This Row],[underperform_flag_count]]/performance_data[[#This Row],[totalportfoliocount]]</f>
        <v>0.5161290322580645</v>
      </c>
    </row>
    <row r="2380" spans="1:24" x14ac:dyDescent="0.3">
      <c r="A2380">
        <v>5158</v>
      </c>
      <c r="B2380" s="1">
        <v>44891</v>
      </c>
      <c r="C2380">
        <v>130965.62</v>
      </c>
      <c r="D2380">
        <v>2.48</v>
      </c>
      <c r="E2380">
        <v>2.76</v>
      </c>
      <c r="F2380">
        <v>13994.22</v>
      </c>
      <c r="G2380">
        <v>8960.3799999999992</v>
      </c>
      <c r="H2380" t="s">
        <v>2220</v>
      </c>
      <c r="I2380" t="s">
        <v>2217</v>
      </c>
      <c r="J2380">
        <v>11</v>
      </c>
      <c r="K2380" t="s">
        <v>2219</v>
      </c>
      <c r="L2380" t="str">
        <f>IF(performance_data[[#This Row],[return_percentage]]&gt;=performance_data[[#This Row],[benchmark_return]],"Higher","Lower")</f>
        <v>Lower</v>
      </c>
      <c r="M2380" s="14">
        <f xml:space="preserve"> _xlfn.MAXIFS(performance_data[date],performance_data[portfolio_id],performance_data[[#This Row],[portfolio_id]])</f>
        <v>45559</v>
      </c>
      <c r="N2380" s="14">
        <f xml:space="preserve"> _xlfn.MINIFS(performance_data[date],performance_data[portfolio_id],performance_data[[#This Row],[portfolio_id]])</f>
        <v>44843</v>
      </c>
      <c r="O2380" s="15">
        <f>_xlfn.MAXIFS(performance_data[portfolio_value],performance_data[portfolio_id],performance_data[[#This Row],[portfolio_id]],performance_data[date],performance_data[[#This Row],[latest_date]])</f>
        <v>440648.74</v>
      </c>
      <c r="P2380" s="15">
        <f>_xlfn.MAXIFS(performance_data[portfolio_value],performance_data[portfolio_id],performance_data[[#This Row],[portfolio_id]],performance_data[date],performance_data[[#This Row],[starting_date]])</f>
        <v>104365.87</v>
      </c>
      <c r="Q2380" s="15">
        <f>performance_data[[#This Row],[latest_value]]-performance_data[[#This Row],[starting_value]]</f>
        <v>336282.87</v>
      </c>
      <c r="R2380" s="15">
        <f>performance_data[[#This Row],[net_inflows]]-performance_data[[#This Row],[net_outflows]]</f>
        <v>5033.84</v>
      </c>
      <c r="S2380" s="15" t="str">
        <f>IF(performance_data[[#This Row],[net_inflows]]&gt;AVERAGE(performance_data[net_inflows]),"High","Low")</f>
        <v>High</v>
      </c>
      <c r="T2380" s="15">
        <f>AVERAGEIF(performance_data[inflow_flag],performance_data[[#This Row],[inflow_flag]],performance_data[return_percentage])</f>
        <v>4.8467905675459724</v>
      </c>
      <c r="U2380" s="17">
        <f>IF(performance_data[[#This Row],[return_percentage]]&lt;performance_data[[#This Row],[benchmark_return]],1,0)</f>
        <v>1</v>
      </c>
      <c r="V2380" s="17">
        <f>COUNTIFS(performance_data[portfolio_id],performance_data[[#This Row],[portfolio_id]])</f>
        <v>31</v>
      </c>
      <c r="W2380" s="17">
        <f>COUNTIFS(performance_data[portfolio_id],performance_data[[#This Row],[portfolio_id]],
          performance_data[return_flag],1)</f>
        <v>16</v>
      </c>
      <c r="X2380" s="15">
        <f>performance_data[[#This Row],[underperform_flag_count]]/performance_data[[#This Row],[totalportfoliocount]]</f>
        <v>0.5161290322580645</v>
      </c>
    </row>
    <row r="2381" spans="1:24" x14ac:dyDescent="0.3">
      <c r="A2381">
        <v>5158</v>
      </c>
      <c r="B2381" s="1">
        <v>45117</v>
      </c>
      <c r="C2381">
        <v>59807.45</v>
      </c>
      <c r="D2381">
        <v>11.38</v>
      </c>
      <c r="E2381">
        <v>12.77</v>
      </c>
      <c r="F2381">
        <v>16331.83</v>
      </c>
      <c r="G2381">
        <v>2870.46</v>
      </c>
      <c r="H2381" t="s">
        <v>2213</v>
      </c>
      <c r="I2381" t="s">
        <v>2209</v>
      </c>
      <c r="J2381">
        <v>7</v>
      </c>
      <c r="K2381" t="s">
        <v>2210</v>
      </c>
      <c r="L2381" t="str">
        <f>IF(performance_data[[#This Row],[return_percentage]]&gt;=performance_data[[#This Row],[benchmark_return]],"Higher","Lower")</f>
        <v>Lower</v>
      </c>
      <c r="M2381" s="14">
        <f xml:space="preserve"> _xlfn.MAXIFS(performance_data[date],performance_data[portfolio_id],performance_data[[#This Row],[portfolio_id]])</f>
        <v>45559</v>
      </c>
      <c r="N2381" s="14">
        <f xml:space="preserve"> _xlfn.MINIFS(performance_data[date],performance_data[portfolio_id],performance_data[[#This Row],[portfolio_id]])</f>
        <v>44843</v>
      </c>
      <c r="O2381" s="15">
        <f>_xlfn.MAXIFS(performance_data[portfolio_value],performance_data[portfolio_id],performance_data[[#This Row],[portfolio_id]],performance_data[date],performance_data[[#This Row],[latest_date]])</f>
        <v>440648.74</v>
      </c>
      <c r="P2381" s="15">
        <f>_xlfn.MAXIFS(performance_data[portfolio_value],performance_data[portfolio_id],performance_data[[#This Row],[portfolio_id]],performance_data[date],performance_data[[#This Row],[starting_date]])</f>
        <v>104365.87</v>
      </c>
      <c r="Q2381" s="15">
        <f>performance_data[[#This Row],[latest_value]]-performance_data[[#This Row],[starting_value]]</f>
        <v>336282.87</v>
      </c>
      <c r="R2381" s="15">
        <f>performance_data[[#This Row],[net_inflows]]-performance_data[[#This Row],[net_outflows]]</f>
        <v>13461.369999999999</v>
      </c>
      <c r="S2381" s="15" t="str">
        <f>IF(performance_data[[#This Row],[net_inflows]]&gt;AVERAGE(performance_data[net_inflows]),"High","Low")</f>
        <v>High</v>
      </c>
      <c r="T2381" s="15">
        <f>AVERAGEIF(performance_data[inflow_flag],performance_data[[#This Row],[inflow_flag]],performance_data[return_percentage])</f>
        <v>4.8467905675459724</v>
      </c>
      <c r="U2381" s="17">
        <f>IF(performance_data[[#This Row],[return_percentage]]&lt;performance_data[[#This Row],[benchmark_return]],1,0)</f>
        <v>1</v>
      </c>
      <c r="V2381" s="17">
        <f>COUNTIFS(performance_data[portfolio_id],performance_data[[#This Row],[portfolio_id]])</f>
        <v>31</v>
      </c>
      <c r="W2381" s="17">
        <f>COUNTIFS(performance_data[portfolio_id],performance_data[[#This Row],[portfolio_id]],
          performance_data[return_flag],1)</f>
        <v>16</v>
      </c>
      <c r="X2381" s="15">
        <f>performance_data[[#This Row],[underperform_flag_count]]/performance_data[[#This Row],[totalportfoliocount]]</f>
        <v>0.5161290322580645</v>
      </c>
    </row>
    <row r="2382" spans="1:24" x14ac:dyDescent="0.3">
      <c r="A2382">
        <v>5158</v>
      </c>
      <c r="B2382" s="1">
        <v>44846</v>
      </c>
      <c r="C2382">
        <v>105271.46</v>
      </c>
      <c r="D2382">
        <v>7.32</v>
      </c>
      <c r="E2382">
        <v>8.66</v>
      </c>
      <c r="F2382">
        <v>18485.59</v>
      </c>
      <c r="G2382">
        <v>12583.62</v>
      </c>
      <c r="H2382" t="s">
        <v>2220</v>
      </c>
      <c r="I2382" t="s">
        <v>2217</v>
      </c>
      <c r="J2382">
        <v>10</v>
      </c>
      <c r="K2382" t="s">
        <v>2224</v>
      </c>
      <c r="L2382" t="str">
        <f>IF(performance_data[[#This Row],[return_percentage]]&gt;=performance_data[[#This Row],[benchmark_return]],"Higher","Lower")</f>
        <v>Lower</v>
      </c>
      <c r="M2382" s="14">
        <f xml:space="preserve"> _xlfn.MAXIFS(performance_data[date],performance_data[portfolio_id],performance_data[[#This Row],[portfolio_id]])</f>
        <v>45559</v>
      </c>
      <c r="N2382" s="14">
        <f xml:space="preserve"> _xlfn.MINIFS(performance_data[date],performance_data[portfolio_id],performance_data[[#This Row],[portfolio_id]])</f>
        <v>44843</v>
      </c>
      <c r="O2382" s="15">
        <f>_xlfn.MAXIFS(performance_data[portfolio_value],performance_data[portfolio_id],performance_data[[#This Row],[portfolio_id]],performance_data[date],performance_data[[#This Row],[latest_date]])</f>
        <v>440648.74</v>
      </c>
      <c r="P2382" s="15">
        <f>_xlfn.MAXIFS(performance_data[portfolio_value],performance_data[portfolio_id],performance_data[[#This Row],[portfolio_id]],performance_data[date],performance_data[[#This Row],[starting_date]])</f>
        <v>104365.87</v>
      </c>
      <c r="Q2382" s="15">
        <f>performance_data[[#This Row],[latest_value]]-performance_data[[#This Row],[starting_value]]</f>
        <v>336282.87</v>
      </c>
      <c r="R2382" s="15">
        <f>performance_data[[#This Row],[net_inflows]]-performance_data[[#This Row],[net_outflows]]</f>
        <v>5901.9699999999993</v>
      </c>
      <c r="S2382" s="15" t="str">
        <f>IF(performance_data[[#This Row],[net_inflows]]&gt;AVERAGE(performance_data[net_inflows]),"High","Low")</f>
        <v>High</v>
      </c>
      <c r="T2382" s="15">
        <f>AVERAGEIF(performance_data[inflow_flag],performance_data[[#This Row],[inflow_flag]],performance_data[return_percentage])</f>
        <v>4.8467905675459724</v>
      </c>
      <c r="U2382" s="17">
        <f>IF(performance_data[[#This Row],[return_percentage]]&lt;performance_data[[#This Row],[benchmark_return]],1,0)</f>
        <v>1</v>
      </c>
      <c r="V2382" s="17">
        <f>COUNTIFS(performance_data[portfolio_id],performance_data[[#This Row],[portfolio_id]])</f>
        <v>31</v>
      </c>
      <c r="W2382" s="17">
        <f>COUNTIFS(performance_data[portfolio_id],performance_data[[#This Row],[portfolio_id]],
          performance_data[return_flag],1)</f>
        <v>16</v>
      </c>
      <c r="X2382" s="15">
        <f>performance_data[[#This Row],[underperform_flag_count]]/performance_data[[#This Row],[totalportfoliocount]]</f>
        <v>0.5161290322580645</v>
      </c>
    </row>
    <row r="2383" spans="1:24" x14ac:dyDescent="0.3">
      <c r="A2383">
        <v>5158</v>
      </c>
      <c r="B2383" s="1">
        <v>45122</v>
      </c>
      <c r="C2383">
        <v>112394.43</v>
      </c>
      <c r="D2383">
        <v>8.01</v>
      </c>
      <c r="E2383">
        <v>9.48</v>
      </c>
      <c r="F2383">
        <v>6878.81</v>
      </c>
      <c r="G2383">
        <v>4507.9799999999996</v>
      </c>
      <c r="H2383" t="s">
        <v>2213</v>
      </c>
      <c r="I2383" t="s">
        <v>2209</v>
      </c>
      <c r="J2383">
        <v>7</v>
      </c>
      <c r="K2383" t="s">
        <v>2210</v>
      </c>
      <c r="L2383" t="str">
        <f>IF(performance_data[[#This Row],[return_percentage]]&gt;=performance_data[[#This Row],[benchmark_return]],"Higher","Lower")</f>
        <v>Lower</v>
      </c>
      <c r="M2383" s="14">
        <f xml:space="preserve"> _xlfn.MAXIFS(performance_data[date],performance_data[portfolio_id],performance_data[[#This Row],[portfolio_id]])</f>
        <v>45559</v>
      </c>
      <c r="N2383" s="14">
        <f xml:space="preserve"> _xlfn.MINIFS(performance_data[date],performance_data[portfolio_id],performance_data[[#This Row],[portfolio_id]])</f>
        <v>44843</v>
      </c>
      <c r="O2383" s="15">
        <f>_xlfn.MAXIFS(performance_data[portfolio_value],performance_data[portfolio_id],performance_data[[#This Row],[portfolio_id]],performance_data[date],performance_data[[#This Row],[latest_date]])</f>
        <v>440648.74</v>
      </c>
      <c r="P2383" s="15">
        <f>_xlfn.MAXIFS(performance_data[portfolio_value],performance_data[portfolio_id],performance_data[[#This Row],[portfolio_id]],performance_data[date],performance_data[[#This Row],[starting_date]])</f>
        <v>104365.87</v>
      </c>
      <c r="Q2383" s="15">
        <f>performance_data[[#This Row],[latest_value]]-performance_data[[#This Row],[starting_value]]</f>
        <v>336282.87</v>
      </c>
      <c r="R2383" s="15">
        <f>performance_data[[#This Row],[net_inflows]]-performance_data[[#This Row],[net_outflows]]</f>
        <v>2370.8300000000008</v>
      </c>
      <c r="S2383" s="15" t="str">
        <f>IF(performance_data[[#This Row],[net_inflows]]&gt;AVERAGE(performance_data[net_inflows]),"High","Low")</f>
        <v>Low</v>
      </c>
      <c r="T2383" s="15">
        <f>AVERAGEIF(performance_data[inflow_flag],performance_data[[#This Row],[inflow_flag]],performance_data[return_percentage])</f>
        <v>5.0457846277021572</v>
      </c>
      <c r="U2383" s="17">
        <f>IF(performance_data[[#This Row],[return_percentage]]&lt;performance_data[[#This Row],[benchmark_return]],1,0)</f>
        <v>1</v>
      </c>
      <c r="V2383" s="17">
        <f>COUNTIFS(performance_data[portfolio_id],performance_data[[#This Row],[portfolio_id]])</f>
        <v>31</v>
      </c>
      <c r="W2383" s="17">
        <f>COUNTIFS(performance_data[portfolio_id],performance_data[[#This Row],[portfolio_id]],
          performance_data[return_flag],1)</f>
        <v>16</v>
      </c>
      <c r="X2383" s="15">
        <f>performance_data[[#This Row],[underperform_flag_count]]/performance_data[[#This Row],[totalportfoliocount]]</f>
        <v>0.5161290322580645</v>
      </c>
    </row>
    <row r="2384" spans="1:24" x14ac:dyDescent="0.3">
      <c r="A2384">
        <v>5158</v>
      </c>
      <c r="B2384" s="1">
        <v>45314</v>
      </c>
      <c r="C2384">
        <v>167575.57999999999</v>
      </c>
      <c r="D2384">
        <v>12.98</v>
      </c>
      <c r="E2384">
        <v>12.26</v>
      </c>
      <c r="F2384">
        <v>3462.25</v>
      </c>
      <c r="G2384">
        <v>5116.8500000000004</v>
      </c>
      <c r="H2384" t="s">
        <v>2205</v>
      </c>
      <c r="I2384" t="s">
        <v>2206</v>
      </c>
      <c r="J2384">
        <v>1</v>
      </c>
      <c r="K2384" t="s">
        <v>2207</v>
      </c>
      <c r="L2384" t="str">
        <f>IF(performance_data[[#This Row],[return_percentage]]&gt;=performance_data[[#This Row],[benchmark_return]],"Higher","Lower")</f>
        <v>Higher</v>
      </c>
      <c r="M2384" s="14">
        <f xml:space="preserve"> _xlfn.MAXIFS(performance_data[date],performance_data[portfolio_id],performance_data[[#This Row],[portfolio_id]])</f>
        <v>45559</v>
      </c>
      <c r="N2384" s="14">
        <f xml:space="preserve"> _xlfn.MINIFS(performance_data[date],performance_data[portfolio_id],performance_data[[#This Row],[portfolio_id]])</f>
        <v>44843</v>
      </c>
      <c r="O2384" s="15">
        <f>_xlfn.MAXIFS(performance_data[portfolio_value],performance_data[portfolio_id],performance_data[[#This Row],[portfolio_id]],performance_data[date],performance_data[[#This Row],[latest_date]])</f>
        <v>440648.74</v>
      </c>
      <c r="P2384" s="15">
        <f>_xlfn.MAXIFS(performance_data[portfolio_value],performance_data[portfolio_id],performance_data[[#This Row],[portfolio_id]],performance_data[date],performance_data[[#This Row],[starting_date]])</f>
        <v>104365.87</v>
      </c>
      <c r="Q2384" s="15">
        <f>performance_data[[#This Row],[latest_value]]-performance_data[[#This Row],[starting_value]]</f>
        <v>336282.87</v>
      </c>
      <c r="R2384" s="15">
        <f>performance_data[[#This Row],[net_inflows]]-performance_data[[#This Row],[net_outflows]]</f>
        <v>-1654.6000000000004</v>
      </c>
      <c r="S2384" s="15" t="str">
        <f>IF(performance_data[[#This Row],[net_inflows]]&gt;AVERAGE(performance_data[net_inflows]),"High","Low")</f>
        <v>Low</v>
      </c>
      <c r="T2384" s="15">
        <f>AVERAGEIF(performance_data[inflow_flag],performance_data[[#This Row],[inflow_flag]],performance_data[return_percentage])</f>
        <v>5.0457846277021572</v>
      </c>
      <c r="U2384" s="17">
        <f>IF(performance_data[[#This Row],[return_percentage]]&lt;performance_data[[#This Row],[benchmark_return]],1,0)</f>
        <v>0</v>
      </c>
      <c r="V2384" s="17">
        <f>COUNTIFS(performance_data[portfolio_id],performance_data[[#This Row],[portfolio_id]])</f>
        <v>31</v>
      </c>
      <c r="W2384" s="17">
        <f>COUNTIFS(performance_data[portfolio_id],performance_data[[#This Row],[portfolio_id]],
          performance_data[return_flag],1)</f>
        <v>16</v>
      </c>
      <c r="X2384" s="15">
        <f>performance_data[[#This Row],[underperform_flag_count]]/performance_data[[#This Row],[totalportfoliocount]]</f>
        <v>0.5161290322580645</v>
      </c>
    </row>
    <row r="2385" spans="1:24" x14ac:dyDescent="0.3">
      <c r="A2385">
        <v>5158</v>
      </c>
      <c r="B2385" s="1">
        <v>45559</v>
      </c>
      <c r="C2385">
        <v>440648.74</v>
      </c>
      <c r="D2385">
        <v>4.83</v>
      </c>
      <c r="E2385">
        <v>4.78</v>
      </c>
      <c r="F2385">
        <v>11741.46</v>
      </c>
      <c r="G2385">
        <v>392.44</v>
      </c>
      <c r="H2385" t="s">
        <v>2205</v>
      </c>
      <c r="I2385" t="s">
        <v>2209</v>
      </c>
      <c r="J2385">
        <v>9</v>
      </c>
      <c r="K2385" t="s">
        <v>2221</v>
      </c>
      <c r="L2385" t="str">
        <f>IF(performance_data[[#This Row],[return_percentage]]&gt;=performance_data[[#This Row],[benchmark_return]],"Higher","Lower")</f>
        <v>Higher</v>
      </c>
      <c r="M2385" s="14">
        <f xml:space="preserve"> _xlfn.MAXIFS(performance_data[date],performance_data[portfolio_id],performance_data[[#This Row],[portfolio_id]])</f>
        <v>45559</v>
      </c>
      <c r="N2385" s="14">
        <f xml:space="preserve"> _xlfn.MINIFS(performance_data[date],performance_data[portfolio_id],performance_data[[#This Row],[portfolio_id]])</f>
        <v>44843</v>
      </c>
      <c r="O2385" s="15">
        <f>_xlfn.MAXIFS(performance_data[portfolio_value],performance_data[portfolio_id],performance_data[[#This Row],[portfolio_id]],performance_data[date],performance_data[[#This Row],[latest_date]])</f>
        <v>440648.74</v>
      </c>
      <c r="P2385" s="15">
        <f>_xlfn.MAXIFS(performance_data[portfolio_value],performance_data[portfolio_id],performance_data[[#This Row],[portfolio_id]],performance_data[date],performance_data[[#This Row],[starting_date]])</f>
        <v>104365.87</v>
      </c>
      <c r="Q2385" s="15">
        <f>performance_data[[#This Row],[latest_value]]-performance_data[[#This Row],[starting_value]]</f>
        <v>336282.87</v>
      </c>
      <c r="R2385" s="15">
        <f>performance_data[[#This Row],[net_inflows]]-performance_data[[#This Row],[net_outflows]]</f>
        <v>11349.019999999999</v>
      </c>
      <c r="S2385" s="15" t="str">
        <f>IF(performance_data[[#This Row],[net_inflows]]&gt;AVERAGE(performance_data[net_inflows]),"High","Low")</f>
        <v>High</v>
      </c>
      <c r="T2385" s="15">
        <f>AVERAGEIF(performance_data[inflow_flag],performance_data[[#This Row],[inflow_flag]],performance_data[return_percentage])</f>
        <v>4.8467905675459724</v>
      </c>
      <c r="U2385" s="17">
        <f>IF(performance_data[[#This Row],[return_percentage]]&lt;performance_data[[#This Row],[benchmark_return]],1,0)</f>
        <v>0</v>
      </c>
      <c r="V2385" s="17">
        <f>COUNTIFS(performance_data[portfolio_id],performance_data[[#This Row],[portfolio_id]])</f>
        <v>31</v>
      </c>
      <c r="W2385" s="17">
        <f>COUNTIFS(performance_data[portfolio_id],performance_data[[#This Row],[portfolio_id]],
          performance_data[return_flag],1)</f>
        <v>16</v>
      </c>
      <c r="X2385" s="15">
        <f>performance_data[[#This Row],[underperform_flag_count]]/performance_data[[#This Row],[totalportfoliocount]]</f>
        <v>0.5161290322580645</v>
      </c>
    </row>
    <row r="2386" spans="1:24" x14ac:dyDescent="0.3">
      <c r="A2386">
        <v>5227</v>
      </c>
      <c r="B2386" s="1">
        <v>45344</v>
      </c>
      <c r="C2386">
        <v>418219.97</v>
      </c>
      <c r="D2386">
        <v>13.74</v>
      </c>
      <c r="E2386">
        <v>15.21</v>
      </c>
      <c r="F2386">
        <v>434.7</v>
      </c>
      <c r="G2386">
        <v>9099.31</v>
      </c>
      <c r="H2386" t="s">
        <v>2205</v>
      </c>
      <c r="I2386" t="s">
        <v>2206</v>
      </c>
      <c r="J2386">
        <v>2</v>
      </c>
      <c r="K2386" t="s">
        <v>2226</v>
      </c>
      <c r="L2386" t="str">
        <f>IF(performance_data[[#This Row],[return_percentage]]&gt;=performance_data[[#This Row],[benchmark_return]],"Higher","Lower")</f>
        <v>Lower</v>
      </c>
      <c r="M2386" s="14">
        <f xml:space="preserve"> _xlfn.MAXIFS(performance_data[date],performance_data[portfolio_id],performance_data[[#This Row],[portfolio_id]])</f>
        <v>45529</v>
      </c>
      <c r="N2386" s="14">
        <f xml:space="preserve"> _xlfn.MINIFS(performance_data[date],performance_data[portfolio_id],performance_data[[#This Row],[portfolio_id]])</f>
        <v>44864</v>
      </c>
      <c r="O2386" s="15">
        <f>_xlfn.MAXIFS(performance_data[portfolio_value],performance_data[portfolio_id],performance_data[[#This Row],[portfolio_id]],performance_data[date],performance_data[[#This Row],[latest_date]])</f>
        <v>472853.23</v>
      </c>
      <c r="P2386" s="15">
        <f>_xlfn.MAXIFS(performance_data[portfolio_value],performance_data[portfolio_id],performance_data[[#This Row],[portfolio_id]],performance_data[date],performance_data[[#This Row],[starting_date]])</f>
        <v>250918.39999999999</v>
      </c>
      <c r="Q2386" s="15">
        <f>performance_data[[#This Row],[latest_value]]-performance_data[[#This Row],[starting_value]]</f>
        <v>221934.83</v>
      </c>
      <c r="R2386" s="15">
        <f>performance_data[[#This Row],[net_inflows]]-performance_data[[#This Row],[net_outflows]]</f>
        <v>-8664.6099999999988</v>
      </c>
      <c r="S2386" s="15" t="str">
        <f>IF(performance_data[[#This Row],[net_inflows]]&gt;AVERAGE(performance_data[net_inflows]),"High","Low")</f>
        <v>Low</v>
      </c>
      <c r="T2386" s="15">
        <f>AVERAGEIF(performance_data[inflow_flag],performance_data[[#This Row],[inflow_flag]],performance_data[return_percentage])</f>
        <v>5.0457846277021572</v>
      </c>
      <c r="U2386" s="17">
        <f>IF(performance_data[[#This Row],[return_percentage]]&lt;performance_data[[#This Row],[benchmark_return]],1,0)</f>
        <v>1</v>
      </c>
      <c r="V2386" s="17">
        <f>COUNTIFS(performance_data[portfolio_id],performance_data[[#This Row],[portfolio_id]])</f>
        <v>24</v>
      </c>
      <c r="W2386" s="17">
        <f>COUNTIFS(performance_data[portfolio_id],performance_data[[#This Row],[portfolio_id]],
          performance_data[return_flag],1)</f>
        <v>15</v>
      </c>
      <c r="X2386" s="15">
        <f>performance_data[[#This Row],[underperform_flag_count]]/performance_data[[#This Row],[totalportfoliocount]]</f>
        <v>0.625</v>
      </c>
    </row>
    <row r="2387" spans="1:24" x14ac:dyDescent="0.3">
      <c r="A2387">
        <v>5227</v>
      </c>
      <c r="B2387" s="1">
        <v>45112</v>
      </c>
      <c r="C2387">
        <v>351978.49</v>
      </c>
      <c r="D2387">
        <v>-4.0599999999999996</v>
      </c>
      <c r="E2387">
        <v>-4.49</v>
      </c>
      <c r="F2387">
        <v>6462.25</v>
      </c>
      <c r="G2387">
        <v>18624.25</v>
      </c>
      <c r="H2387" t="s">
        <v>2213</v>
      </c>
      <c r="I2387" t="s">
        <v>2209</v>
      </c>
      <c r="J2387">
        <v>7</v>
      </c>
      <c r="K2387" t="s">
        <v>2210</v>
      </c>
      <c r="L2387" t="str">
        <f>IF(performance_data[[#This Row],[return_percentage]]&gt;=performance_data[[#This Row],[benchmark_return]],"Higher","Lower")</f>
        <v>Higher</v>
      </c>
      <c r="M2387" s="14">
        <f xml:space="preserve"> _xlfn.MAXIFS(performance_data[date],performance_data[portfolio_id],performance_data[[#This Row],[portfolio_id]])</f>
        <v>45529</v>
      </c>
      <c r="N2387" s="14">
        <f xml:space="preserve"> _xlfn.MINIFS(performance_data[date],performance_data[portfolio_id],performance_data[[#This Row],[portfolio_id]])</f>
        <v>44864</v>
      </c>
      <c r="O2387" s="15">
        <f>_xlfn.MAXIFS(performance_data[portfolio_value],performance_data[portfolio_id],performance_data[[#This Row],[portfolio_id]],performance_data[date],performance_data[[#This Row],[latest_date]])</f>
        <v>472853.23</v>
      </c>
      <c r="P2387" s="15">
        <f>_xlfn.MAXIFS(performance_data[portfolio_value],performance_data[portfolio_id],performance_data[[#This Row],[portfolio_id]],performance_data[date],performance_data[[#This Row],[starting_date]])</f>
        <v>250918.39999999999</v>
      </c>
      <c r="Q2387" s="15">
        <f>performance_data[[#This Row],[latest_value]]-performance_data[[#This Row],[starting_value]]</f>
        <v>221934.83</v>
      </c>
      <c r="R2387" s="15">
        <f>performance_data[[#This Row],[net_inflows]]-performance_data[[#This Row],[net_outflows]]</f>
        <v>-12162</v>
      </c>
      <c r="S2387" s="15" t="str">
        <f>IF(performance_data[[#This Row],[net_inflows]]&gt;AVERAGE(performance_data[net_inflows]),"High","Low")</f>
        <v>Low</v>
      </c>
      <c r="T2387" s="15">
        <f>AVERAGEIF(performance_data[inflow_flag],performance_data[[#This Row],[inflow_flag]],performance_data[return_percentage])</f>
        <v>5.0457846277021572</v>
      </c>
      <c r="U2387" s="17">
        <f>IF(performance_data[[#This Row],[return_percentage]]&lt;performance_data[[#This Row],[benchmark_return]],1,0)</f>
        <v>0</v>
      </c>
      <c r="V2387" s="17">
        <f>COUNTIFS(performance_data[portfolio_id],performance_data[[#This Row],[portfolio_id]])</f>
        <v>24</v>
      </c>
      <c r="W2387" s="17">
        <f>COUNTIFS(performance_data[portfolio_id],performance_data[[#This Row],[portfolio_id]],
          performance_data[return_flag],1)</f>
        <v>15</v>
      </c>
      <c r="X2387" s="15">
        <f>performance_data[[#This Row],[underperform_flag_count]]/performance_data[[#This Row],[totalportfoliocount]]</f>
        <v>0.625</v>
      </c>
    </row>
    <row r="2388" spans="1:24" x14ac:dyDescent="0.3">
      <c r="A2388">
        <v>5227</v>
      </c>
      <c r="B2388" s="1">
        <v>45231</v>
      </c>
      <c r="C2388">
        <v>6636.66</v>
      </c>
      <c r="D2388">
        <v>1.3</v>
      </c>
      <c r="E2388">
        <v>1.42</v>
      </c>
      <c r="F2388">
        <v>1180.17</v>
      </c>
      <c r="G2388">
        <v>12463.88</v>
      </c>
      <c r="H2388" t="s">
        <v>2213</v>
      </c>
      <c r="I2388" t="s">
        <v>2217</v>
      </c>
      <c r="J2388">
        <v>11</v>
      </c>
      <c r="K2388" t="s">
        <v>2219</v>
      </c>
      <c r="L2388" t="str">
        <f>IF(performance_data[[#This Row],[return_percentage]]&gt;=performance_data[[#This Row],[benchmark_return]],"Higher","Lower")</f>
        <v>Lower</v>
      </c>
      <c r="M2388" s="14">
        <f xml:space="preserve"> _xlfn.MAXIFS(performance_data[date],performance_data[portfolio_id],performance_data[[#This Row],[portfolio_id]])</f>
        <v>45529</v>
      </c>
      <c r="N2388" s="14">
        <f xml:space="preserve"> _xlfn.MINIFS(performance_data[date],performance_data[portfolio_id],performance_data[[#This Row],[portfolio_id]])</f>
        <v>44864</v>
      </c>
      <c r="O2388" s="15">
        <f>_xlfn.MAXIFS(performance_data[portfolio_value],performance_data[portfolio_id],performance_data[[#This Row],[portfolio_id]],performance_data[date],performance_data[[#This Row],[latest_date]])</f>
        <v>472853.23</v>
      </c>
      <c r="P2388" s="15">
        <f>_xlfn.MAXIFS(performance_data[portfolio_value],performance_data[portfolio_id],performance_data[[#This Row],[portfolio_id]],performance_data[date],performance_data[[#This Row],[starting_date]])</f>
        <v>250918.39999999999</v>
      </c>
      <c r="Q2388" s="15">
        <f>performance_data[[#This Row],[latest_value]]-performance_data[[#This Row],[starting_value]]</f>
        <v>221934.83</v>
      </c>
      <c r="R2388" s="15">
        <f>performance_data[[#This Row],[net_inflows]]-performance_data[[#This Row],[net_outflows]]</f>
        <v>-11283.71</v>
      </c>
      <c r="S2388" s="15" t="str">
        <f>IF(performance_data[[#This Row],[net_inflows]]&gt;AVERAGE(performance_data[net_inflows]),"High","Low")</f>
        <v>Low</v>
      </c>
      <c r="T2388" s="15">
        <f>AVERAGEIF(performance_data[inflow_flag],performance_data[[#This Row],[inflow_flag]],performance_data[return_percentage])</f>
        <v>5.0457846277021572</v>
      </c>
      <c r="U2388" s="17">
        <f>IF(performance_data[[#This Row],[return_percentage]]&lt;performance_data[[#This Row],[benchmark_return]],1,0)</f>
        <v>1</v>
      </c>
      <c r="V2388" s="17">
        <f>COUNTIFS(performance_data[portfolio_id],performance_data[[#This Row],[portfolio_id]])</f>
        <v>24</v>
      </c>
      <c r="W2388" s="17">
        <f>COUNTIFS(performance_data[portfolio_id],performance_data[[#This Row],[portfolio_id]],
          performance_data[return_flag],1)</f>
        <v>15</v>
      </c>
      <c r="X2388" s="15">
        <f>performance_data[[#This Row],[underperform_flag_count]]/performance_data[[#This Row],[totalportfoliocount]]</f>
        <v>0.625</v>
      </c>
    </row>
    <row r="2389" spans="1:24" x14ac:dyDescent="0.3">
      <c r="A2389">
        <v>5227</v>
      </c>
      <c r="B2389" s="1">
        <v>45263</v>
      </c>
      <c r="C2389">
        <v>474074.89</v>
      </c>
      <c r="D2389">
        <v>14.78</v>
      </c>
      <c r="E2389">
        <v>12.12</v>
      </c>
      <c r="F2389">
        <v>937.04</v>
      </c>
      <c r="G2389">
        <v>17150.21</v>
      </c>
      <c r="H2389" t="s">
        <v>2213</v>
      </c>
      <c r="I2389" t="s">
        <v>2217</v>
      </c>
      <c r="J2389">
        <v>12</v>
      </c>
      <c r="K2389" t="s">
        <v>2218</v>
      </c>
      <c r="L2389" t="str">
        <f>IF(performance_data[[#This Row],[return_percentage]]&gt;=performance_data[[#This Row],[benchmark_return]],"Higher","Lower")</f>
        <v>Higher</v>
      </c>
      <c r="M2389" s="14">
        <f xml:space="preserve"> _xlfn.MAXIFS(performance_data[date],performance_data[portfolio_id],performance_data[[#This Row],[portfolio_id]])</f>
        <v>45529</v>
      </c>
      <c r="N2389" s="14">
        <f xml:space="preserve"> _xlfn.MINIFS(performance_data[date],performance_data[portfolio_id],performance_data[[#This Row],[portfolio_id]])</f>
        <v>44864</v>
      </c>
      <c r="O2389" s="15">
        <f>_xlfn.MAXIFS(performance_data[portfolio_value],performance_data[portfolio_id],performance_data[[#This Row],[portfolio_id]],performance_data[date],performance_data[[#This Row],[latest_date]])</f>
        <v>472853.23</v>
      </c>
      <c r="P2389" s="15">
        <f>_xlfn.MAXIFS(performance_data[portfolio_value],performance_data[portfolio_id],performance_data[[#This Row],[portfolio_id]],performance_data[date],performance_data[[#This Row],[starting_date]])</f>
        <v>250918.39999999999</v>
      </c>
      <c r="Q2389" s="15">
        <f>performance_data[[#This Row],[latest_value]]-performance_data[[#This Row],[starting_value]]</f>
        <v>221934.83</v>
      </c>
      <c r="R2389" s="15">
        <f>performance_data[[#This Row],[net_inflows]]-performance_data[[#This Row],[net_outflows]]</f>
        <v>-16213.169999999998</v>
      </c>
      <c r="S2389" s="15" t="str">
        <f>IF(performance_data[[#This Row],[net_inflows]]&gt;AVERAGE(performance_data[net_inflows]),"High","Low")</f>
        <v>Low</v>
      </c>
      <c r="T2389" s="15">
        <f>AVERAGEIF(performance_data[inflow_flag],performance_data[[#This Row],[inflow_flag]],performance_data[return_percentage])</f>
        <v>5.0457846277021572</v>
      </c>
      <c r="U2389" s="17">
        <f>IF(performance_data[[#This Row],[return_percentage]]&lt;performance_data[[#This Row],[benchmark_return]],1,0)</f>
        <v>0</v>
      </c>
      <c r="V2389" s="17">
        <f>COUNTIFS(performance_data[portfolio_id],performance_data[[#This Row],[portfolio_id]])</f>
        <v>24</v>
      </c>
      <c r="W2389" s="17">
        <f>COUNTIFS(performance_data[portfolio_id],performance_data[[#This Row],[portfolio_id]],
          performance_data[return_flag],1)</f>
        <v>15</v>
      </c>
      <c r="X2389" s="15">
        <f>performance_data[[#This Row],[underperform_flag_count]]/performance_data[[#This Row],[totalportfoliocount]]</f>
        <v>0.625</v>
      </c>
    </row>
    <row r="2390" spans="1:24" x14ac:dyDescent="0.3">
      <c r="A2390">
        <v>5227</v>
      </c>
      <c r="B2390" s="1">
        <v>45214</v>
      </c>
      <c r="C2390">
        <v>249275.22</v>
      </c>
      <c r="D2390">
        <v>4.29</v>
      </c>
      <c r="E2390">
        <v>4.82</v>
      </c>
      <c r="F2390">
        <v>3531.95</v>
      </c>
      <c r="G2390">
        <v>4347.66</v>
      </c>
      <c r="H2390" t="s">
        <v>2213</v>
      </c>
      <c r="I2390" t="s">
        <v>2217</v>
      </c>
      <c r="J2390">
        <v>10</v>
      </c>
      <c r="K2390" t="s">
        <v>2224</v>
      </c>
      <c r="L2390" t="str">
        <f>IF(performance_data[[#This Row],[return_percentage]]&gt;=performance_data[[#This Row],[benchmark_return]],"Higher","Lower")</f>
        <v>Lower</v>
      </c>
      <c r="M2390" s="14">
        <f xml:space="preserve"> _xlfn.MAXIFS(performance_data[date],performance_data[portfolio_id],performance_data[[#This Row],[portfolio_id]])</f>
        <v>45529</v>
      </c>
      <c r="N2390" s="14">
        <f xml:space="preserve"> _xlfn.MINIFS(performance_data[date],performance_data[portfolio_id],performance_data[[#This Row],[portfolio_id]])</f>
        <v>44864</v>
      </c>
      <c r="O2390" s="15">
        <f>_xlfn.MAXIFS(performance_data[portfolio_value],performance_data[portfolio_id],performance_data[[#This Row],[portfolio_id]],performance_data[date],performance_data[[#This Row],[latest_date]])</f>
        <v>472853.23</v>
      </c>
      <c r="P2390" s="15">
        <f>_xlfn.MAXIFS(performance_data[portfolio_value],performance_data[portfolio_id],performance_data[[#This Row],[portfolio_id]],performance_data[date],performance_data[[#This Row],[starting_date]])</f>
        <v>250918.39999999999</v>
      </c>
      <c r="Q2390" s="15">
        <f>performance_data[[#This Row],[latest_value]]-performance_data[[#This Row],[starting_value]]</f>
        <v>221934.83</v>
      </c>
      <c r="R2390" s="15">
        <f>performance_data[[#This Row],[net_inflows]]-performance_data[[#This Row],[net_outflows]]</f>
        <v>-815.71</v>
      </c>
      <c r="S2390" s="15" t="str">
        <f>IF(performance_data[[#This Row],[net_inflows]]&gt;AVERAGE(performance_data[net_inflows]),"High","Low")</f>
        <v>Low</v>
      </c>
      <c r="T2390" s="15">
        <f>AVERAGEIF(performance_data[inflow_flag],performance_data[[#This Row],[inflow_flag]],performance_data[return_percentage])</f>
        <v>5.0457846277021572</v>
      </c>
      <c r="U2390" s="17">
        <f>IF(performance_data[[#This Row],[return_percentage]]&lt;performance_data[[#This Row],[benchmark_return]],1,0)</f>
        <v>1</v>
      </c>
      <c r="V2390" s="17">
        <f>COUNTIFS(performance_data[portfolio_id],performance_data[[#This Row],[portfolio_id]])</f>
        <v>24</v>
      </c>
      <c r="W2390" s="17">
        <f>COUNTIFS(performance_data[portfolio_id],performance_data[[#This Row],[portfolio_id]],
          performance_data[return_flag],1)</f>
        <v>15</v>
      </c>
      <c r="X2390" s="15">
        <f>performance_data[[#This Row],[underperform_flag_count]]/performance_data[[#This Row],[totalportfoliocount]]</f>
        <v>0.625</v>
      </c>
    </row>
    <row r="2391" spans="1:24" x14ac:dyDescent="0.3">
      <c r="A2391">
        <v>5227</v>
      </c>
      <c r="B2391" s="1">
        <v>44950</v>
      </c>
      <c r="C2391">
        <v>125109.53</v>
      </c>
      <c r="D2391">
        <v>7.18</v>
      </c>
      <c r="E2391">
        <v>6.24</v>
      </c>
      <c r="F2391">
        <v>11819.45</v>
      </c>
      <c r="G2391">
        <v>952.51</v>
      </c>
      <c r="H2391" t="s">
        <v>2213</v>
      </c>
      <c r="I2391" t="s">
        <v>2206</v>
      </c>
      <c r="J2391">
        <v>1</v>
      </c>
      <c r="K2391" t="s">
        <v>2207</v>
      </c>
      <c r="L2391" t="str">
        <f>IF(performance_data[[#This Row],[return_percentage]]&gt;=performance_data[[#This Row],[benchmark_return]],"Higher","Lower")</f>
        <v>Higher</v>
      </c>
      <c r="M2391" s="14">
        <f xml:space="preserve"> _xlfn.MAXIFS(performance_data[date],performance_data[portfolio_id],performance_data[[#This Row],[portfolio_id]])</f>
        <v>45529</v>
      </c>
      <c r="N2391" s="14">
        <f xml:space="preserve"> _xlfn.MINIFS(performance_data[date],performance_data[portfolio_id],performance_data[[#This Row],[portfolio_id]])</f>
        <v>44864</v>
      </c>
      <c r="O2391" s="15">
        <f>_xlfn.MAXIFS(performance_data[portfolio_value],performance_data[portfolio_id],performance_data[[#This Row],[portfolio_id]],performance_data[date],performance_data[[#This Row],[latest_date]])</f>
        <v>472853.23</v>
      </c>
      <c r="P2391" s="15">
        <f>_xlfn.MAXIFS(performance_data[portfolio_value],performance_data[portfolio_id],performance_data[[#This Row],[portfolio_id]],performance_data[date],performance_data[[#This Row],[starting_date]])</f>
        <v>250918.39999999999</v>
      </c>
      <c r="Q2391" s="15">
        <f>performance_data[[#This Row],[latest_value]]-performance_data[[#This Row],[starting_value]]</f>
        <v>221934.83</v>
      </c>
      <c r="R2391" s="15">
        <f>performance_data[[#This Row],[net_inflows]]-performance_data[[#This Row],[net_outflows]]</f>
        <v>10866.94</v>
      </c>
      <c r="S2391" s="15" t="str">
        <f>IF(performance_data[[#This Row],[net_inflows]]&gt;AVERAGE(performance_data[net_inflows]),"High","Low")</f>
        <v>High</v>
      </c>
      <c r="T2391" s="15">
        <f>AVERAGEIF(performance_data[inflow_flag],performance_data[[#This Row],[inflow_flag]],performance_data[return_percentage])</f>
        <v>4.8467905675459724</v>
      </c>
      <c r="U2391" s="17">
        <f>IF(performance_data[[#This Row],[return_percentage]]&lt;performance_data[[#This Row],[benchmark_return]],1,0)</f>
        <v>0</v>
      </c>
      <c r="V2391" s="17">
        <f>COUNTIFS(performance_data[portfolio_id],performance_data[[#This Row],[portfolio_id]])</f>
        <v>24</v>
      </c>
      <c r="W2391" s="17">
        <f>COUNTIFS(performance_data[portfolio_id],performance_data[[#This Row],[portfolio_id]],
          performance_data[return_flag],1)</f>
        <v>15</v>
      </c>
      <c r="X2391" s="15">
        <f>performance_data[[#This Row],[underperform_flag_count]]/performance_data[[#This Row],[totalportfoliocount]]</f>
        <v>0.625</v>
      </c>
    </row>
    <row r="2392" spans="1:24" x14ac:dyDescent="0.3">
      <c r="A2392">
        <v>5227</v>
      </c>
      <c r="B2392" s="1">
        <v>45292</v>
      </c>
      <c r="C2392">
        <v>488488.18</v>
      </c>
      <c r="D2392">
        <v>7.33</v>
      </c>
      <c r="E2392">
        <v>8.56</v>
      </c>
      <c r="F2392">
        <v>5747.49</v>
      </c>
      <c r="G2392">
        <v>11771.02</v>
      </c>
      <c r="H2392" t="s">
        <v>2205</v>
      </c>
      <c r="I2392" t="s">
        <v>2206</v>
      </c>
      <c r="J2392">
        <v>1</v>
      </c>
      <c r="K2392" t="s">
        <v>2207</v>
      </c>
      <c r="L2392" t="str">
        <f>IF(performance_data[[#This Row],[return_percentage]]&gt;=performance_data[[#This Row],[benchmark_return]],"Higher","Lower")</f>
        <v>Lower</v>
      </c>
      <c r="M2392" s="14">
        <f xml:space="preserve"> _xlfn.MAXIFS(performance_data[date],performance_data[portfolio_id],performance_data[[#This Row],[portfolio_id]])</f>
        <v>45529</v>
      </c>
      <c r="N2392" s="14">
        <f xml:space="preserve"> _xlfn.MINIFS(performance_data[date],performance_data[portfolio_id],performance_data[[#This Row],[portfolio_id]])</f>
        <v>44864</v>
      </c>
      <c r="O2392" s="15">
        <f>_xlfn.MAXIFS(performance_data[portfolio_value],performance_data[portfolio_id],performance_data[[#This Row],[portfolio_id]],performance_data[date],performance_data[[#This Row],[latest_date]])</f>
        <v>472853.23</v>
      </c>
      <c r="P2392" s="15">
        <f>_xlfn.MAXIFS(performance_data[portfolio_value],performance_data[portfolio_id],performance_data[[#This Row],[portfolio_id]],performance_data[date],performance_data[[#This Row],[starting_date]])</f>
        <v>250918.39999999999</v>
      </c>
      <c r="Q2392" s="15">
        <f>performance_data[[#This Row],[latest_value]]-performance_data[[#This Row],[starting_value]]</f>
        <v>221934.83</v>
      </c>
      <c r="R2392" s="15">
        <f>performance_data[[#This Row],[net_inflows]]-performance_data[[#This Row],[net_outflows]]</f>
        <v>-6023.5300000000007</v>
      </c>
      <c r="S2392" s="15" t="str">
        <f>IF(performance_data[[#This Row],[net_inflows]]&gt;AVERAGE(performance_data[net_inflows]),"High","Low")</f>
        <v>Low</v>
      </c>
      <c r="T2392" s="15">
        <f>AVERAGEIF(performance_data[inflow_flag],performance_data[[#This Row],[inflow_flag]],performance_data[return_percentage])</f>
        <v>5.0457846277021572</v>
      </c>
      <c r="U2392" s="17">
        <f>IF(performance_data[[#This Row],[return_percentage]]&lt;performance_data[[#This Row],[benchmark_return]],1,0)</f>
        <v>1</v>
      </c>
      <c r="V2392" s="17">
        <f>COUNTIFS(performance_data[portfolio_id],performance_data[[#This Row],[portfolio_id]])</f>
        <v>24</v>
      </c>
      <c r="W2392" s="17">
        <f>COUNTIFS(performance_data[portfolio_id],performance_data[[#This Row],[portfolio_id]],
          performance_data[return_flag],1)</f>
        <v>15</v>
      </c>
      <c r="X2392" s="15">
        <f>performance_data[[#This Row],[underperform_flag_count]]/performance_data[[#This Row],[totalportfoliocount]]</f>
        <v>0.625</v>
      </c>
    </row>
    <row r="2393" spans="1:24" x14ac:dyDescent="0.3">
      <c r="A2393">
        <v>5227</v>
      </c>
      <c r="B2393" s="1">
        <v>45125</v>
      </c>
      <c r="C2393">
        <v>265622.59999999998</v>
      </c>
      <c r="D2393">
        <v>8.59</v>
      </c>
      <c r="E2393">
        <v>6.94</v>
      </c>
      <c r="F2393">
        <v>15394.52</v>
      </c>
      <c r="G2393">
        <v>17466.759999999998</v>
      </c>
      <c r="H2393" t="s">
        <v>2213</v>
      </c>
      <c r="I2393" t="s">
        <v>2209</v>
      </c>
      <c r="J2393">
        <v>7</v>
      </c>
      <c r="K2393" t="s">
        <v>2210</v>
      </c>
      <c r="L2393" t="str">
        <f>IF(performance_data[[#This Row],[return_percentage]]&gt;=performance_data[[#This Row],[benchmark_return]],"Higher","Lower")</f>
        <v>Higher</v>
      </c>
      <c r="M2393" s="14">
        <f xml:space="preserve"> _xlfn.MAXIFS(performance_data[date],performance_data[portfolio_id],performance_data[[#This Row],[portfolio_id]])</f>
        <v>45529</v>
      </c>
      <c r="N2393" s="14">
        <f xml:space="preserve"> _xlfn.MINIFS(performance_data[date],performance_data[portfolio_id],performance_data[[#This Row],[portfolio_id]])</f>
        <v>44864</v>
      </c>
      <c r="O2393" s="15">
        <f>_xlfn.MAXIFS(performance_data[portfolio_value],performance_data[portfolio_id],performance_data[[#This Row],[portfolio_id]],performance_data[date],performance_data[[#This Row],[latest_date]])</f>
        <v>472853.23</v>
      </c>
      <c r="P2393" s="15">
        <f>_xlfn.MAXIFS(performance_data[portfolio_value],performance_data[portfolio_id],performance_data[[#This Row],[portfolio_id]],performance_data[date],performance_data[[#This Row],[starting_date]])</f>
        <v>250918.39999999999</v>
      </c>
      <c r="Q2393" s="15">
        <f>performance_data[[#This Row],[latest_value]]-performance_data[[#This Row],[starting_value]]</f>
        <v>221934.83</v>
      </c>
      <c r="R2393" s="15">
        <f>performance_data[[#This Row],[net_inflows]]-performance_data[[#This Row],[net_outflows]]</f>
        <v>-2072.239999999998</v>
      </c>
      <c r="S2393" s="15" t="str">
        <f>IF(performance_data[[#This Row],[net_inflows]]&gt;AVERAGE(performance_data[net_inflows]),"High","Low")</f>
        <v>High</v>
      </c>
      <c r="T2393" s="15">
        <f>AVERAGEIF(performance_data[inflow_flag],performance_data[[#This Row],[inflow_flag]],performance_data[return_percentage])</f>
        <v>4.8467905675459724</v>
      </c>
      <c r="U2393" s="17">
        <f>IF(performance_data[[#This Row],[return_percentage]]&lt;performance_data[[#This Row],[benchmark_return]],1,0)</f>
        <v>0</v>
      </c>
      <c r="V2393" s="17">
        <f>COUNTIFS(performance_data[portfolio_id],performance_data[[#This Row],[portfolio_id]])</f>
        <v>24</v>
      </c>
      <c r="W2393" s="17">
        <f>COUNTIFS(performance_data[portfolio_id],performance_data[[#This Row],[portfolio_id]],
          performance_data[return_flag],1)</f>
        <v>15</v>
      </c>
      <c r="X2393" s="15">
        <f>performance_data[[#This Row],[underperform_flag_count]]/performance_data[[#This Row],[totalportfoliocount]]</f>
        <v>0.625</v>
      </c>
    </row>
    <row r="2394" spans="1:24" x14ac:dyDescent="0.3">
      <c r="A2394">
        <v>5227</v>
      </c>
      <c r="B2394" s="1">
        <v>45363</v>
      </c>
      <c r="C2394">
        <v>327086.89</v>
      </c>
      <c r="D2394">
        <v>-4.4800000000000004</v>
      </c>
      <c r="E2394">
        <v>-4.08</v>
      </c>
      <c r="F2394">
        <v>12571.88</v>
      </c>
      <c r="G2394">
        <v>5820.2</v>
      </c>
      <c r="H2394" t="s">
        <v>2205</v>
      </c>
      <c r="I2394" t="s">
        <v>2206</v>
      </c>
      <c r="J2394">
        <v>3</v>
      </c>
      <c r="K2394" t="s">
        <v>2222</v>
      </c>
      <c r="L2394" t="str">
        <f>IF(performance_data[[#This Row],[return_percentage]]&gt;=performance_data[[#This Row],[benchmark_return]],"Higher","Lower")</f>
        <v>Lower</v>
      </c>
      <c r="M2394" s="14">
        <f xml:space="preserve"> _xlfn.MAXIFS(performance_data[date],performance_data[portfolio_id],performance_data[[#This Row],[portfolio_id]])</f>
        <v>45529</v>
      </c>
      <c r="N2394" s="14">
        <f xml:space="preserve"> _xlfn.MINIFS(performance_data[date],performance_data[portfolio_id],performance_data[[#This Row],[portfolio_id]])</f>
        <v>44864</v>
      </c>
      <c r="O2394" s="15">
        <f>_xlfn.MAXIFS(performance_data[portfolio_value],performance_data[portfolio_id],performance_data[[#This Row],[portfolio_id]],performance_data[date],performance_data[[#This Row],[latest_date]])</f>
        <v>472853.23</v>
      </c>
      <c r="P2394" s="15">
        <f>_xlfn.MAXIFS(performance_data[portfolio_value],performance_data[portfolio_id],performance_data[[#This Row],[portfolio_id]],performance_data[date],performance_data[[#This Row],[starting_date]])</f>
        <v>250918.39999999999</v>
      </c>
      <c r="Q2394" s="15">
        <f>performance_data[[#This Row],[latest_value]]-performance_data[[#This Row],[starting_value]]</f>
        <v>221934.83</v>
      </c>
      <c r="R2394" s="15">
        <f>performance_data[[#This Row],[net_inflows]]-performance_data[[#This Row],[net_outflows]]</f>
        <v>6751.6799999999994</v>
      </c>
      <c r="S2394" s="15" t="str">
        <f>IF(performance_data[[#This Row],[net_inflows]]&gt;AVERAGE(performance_data[net_inflows]),"High","Low")</f>
        <v>High</v>
      </c>
      <c r="T2394" s="15">
        <f>AVERAGEIF(performance_data[inflow_flag],performance_data[[#This Row],[inflow_flag]],performance_data[return_percentage])</f>
        <v>4.8467905675459724</v>
      </c>
      <c r="U2394" s="17">
        <f>IF(performance_data[[#This Row],[return_percentage]]&lt;performance_data[[#This Row],[benchmark_return]],1,0)</f>
        <v>1</v>
      </c>
      <c r="V2394" s="17">
        <f>COUNTIFS(performance_data[portfolio_id],performance_data[[#This Row],[portfolio_id]])</f>
        <v>24</v>
      </c>
      <c r="W2394" s="17">
        <f>COUNTIFS(performance_data[portfolio_id],performance_data[[#This Row],[portfolio_id]],
          performance_data[return_flag],1)</f>
        <v>15</v>
      </c>
      <c r="X2394" s="15">
        <f>performance_data[[#This Row],[underperform_flag_count]]/performance_data[[#This Row],[totalportfoliocount]]</f>
        <v>0.625</v>
      </c>
    </row>
    <row r="2395" spans="1:24" x14ac:dyDescent="0.3">
      <c r="A2395">
        <v>5227</v>
      </c>
      <c r="B2395" s="1">
        <v>45134</v>
      </c>
      <c r="C2395">
        <v>255745.2</v>
      </c>
      <c r="D2395">
        <v>3.99</v>
      </c>
      <c r="E2395">
        <v>4.4400000000000004</v>
      </c>
      <c r="F2395">
        <v>16767.259999999998</v>
      </c>
      <c r="G2395">
        <v>4428.05</v>
      </c>
      <c r="H2395" t="s">
        <v>2213</v>
      </c>
      <c r="I2395" t="s">
        <v>2209</v>
      </c>
      <c r="J2395">
        <v>7</v>
      </c>
      <c r="K2395" t="s">
        <v>2210</v>
      </c>
      <c r="L2395" t="str">
        <f>IF(performance_data[[#This Row],[return_percentage]]&gt;=performance_data[[#This Row],[benchmark_return]],"Higher","Lower")</f>
        <v>Lower</v>
      </c>
      <c r="M2395" s="14">
        <f xml:space="preserve"> _xlfn.MAXIFS(performance_data[date],performance_data[portfolio_id],performance_data[[#This Row],[portfolio_id]])</f>
        <v>45529</v>
      </c>
      <c r="N2395" s="14">
        <f xml:space="preserve"> _xlfn.MINIFS(performance_data[date],performance_data[portfolio_id],performance_data[[#This Row],[portfolio_id]])</f>
        <v>44864</v>
      </c>
      <c r="O2395" s="15">
        <f>_xlfn.MAXIFS(performance_data[portfolio_value],performance_data[portfolio_id],performance_data[[#This Row],[portfolio_id]],performance_data[date],performance_data[[#This Row],[latest_date]])</f>
        <v>472853.23</v>
      </c>
      <c r="P2395" s="15">
        <f>_xlfn.MAXIFS(performance_data[portfolio_value],performance_data[portfolio_id],performance_data[[#This Row],[portfolio_id]],performance_data[date],performance_data[[#This Row],[starting_date]])</f>
        <v>250918.39999999999</v>
      </c>
      <c r="Q2395" s="15">
        <f>performance_data[[#This Row],[latest_value]]-performance_data[[#This Row],[starting_value]]</f>
        <v>221934.83</v>
      </c>
      <c r="R2395" s="15">
        <f>performance_data[[#This Row],[net_inflows]]-performance_data[[#This Row],[net_outflows]]</f>
        <v>12339.21</v>
      </c>
      <c r="S2395" s="15" t="str">
        <f>IF(performance_data[[#This Row],[net_inflows]]&gt;AVERAGE(performance_data[net_inflows]),"High","Low")</f>
        <v>High</v>
      </c>
      <c r="T2395" s="15">
        <f>AVERAGEIF(performance_data[inflow_flag],performance_data[[#This Row],[inflow_flag]],performance_data[return_percentage])</f>
        <v>4.8467905675459724</v>
      </c>
      <c r="U2395" s="17">
        <f>IF(performance_data[[#This Row],[return_percentage]]&lt;performance_data[[#This Row],[benchmark_return]],1,0)</f>
        <v>1</v>
      </c>
      <c r="V2395" s="17">
        <f>COUNTIFS(performance_data[portfolio_id],performance_data[[#This Row],[portfolio_id]])</f>
        <v>24</v>
      </c>
      <c r="W2395" s="17">
        <f>COUNTIFS(performance_data[portfolio_id],performance_data[[#This Row],[portfolio_id]],
          performance_data[return_flag],1)</f>
        <v>15</v>
      </c>
      <c r="X2395" s="15">
        <f>performance_data[[#This Row],[underperform_flag_count]]/performance_data[[#This Row],[totalportfoliocount]]</f>
        <v>0.625</v>
      </c>
    </row>
    <row r="2396" spans="1:24" x14ac:dyDescent="0.3">
      <c r="A2396">
        <v>5227</v>
      </c>
      <c r="B2396" s="1">
        <v>44938</v>
      </c>
      <c r="C2396">
        <v>291093.21000000002</v>
      </c>
      <c r="D2396">
        <v>-1.6</v>
      </c>
      <c r="E2396">
        <v>-1.91</v>
      </c>
      <c r="F2396">
        <v>2651.79</v>
      </c>
      <c r="G2396">
        <v>15529.03</v>
      </c>
      <c r="H2396" t="s">
        <v>2213</v>
      </c>
      <c r="I2396" t="s">
        <v>2206</v>
      </c>
      <c r="J2396">
        <v>1</v>
      </c>
      <c r="K2396" t="s">
        <v>2207</v>
      </c>
      <c r="L2396" t="str">
        <f>IF(performance_data[[#This Row],[return_percentage]]&gt;=performance_data[[#This Row],[benchmark_return]],"Higher","Lower")</f>
        <v>Higher</v>
      </c>
      <c r="M2396" s="14">
        <f xml:space="preserve"> _xlfn.MAXIFS(performance_data[date],performance_data[portfolio_id],performance_data[[#This Row],[portfolio_id]])</f>
        <v>45529</v>
      </c>
      <c r="N2396" s="14">
        <f xml:space="preserve"> _xlfn.MINIFS(performance_data[date],performance_data[portfolio_id],performance_data[[#This Row],[portfolio_id]])</f>
        <v>44864</v>
      </c>
      <c r="O2396" s="15">
        <f>_xlfn.MAXIFS(performance_data[portfolio_value],performance_data[portfolio_id],performance_data[[#This Row],[portfolio_id]],performance_data[date],performance_data[[#This Row],[latest_date]])</f>
        <v>472853.23</v>
      </c>
      <c r="P2396" s="15">
        <f>_xlfn.MAXIFS(performance_data[portfolio_value],performance_data[portfolio_id],performance_data[[#This Row],[portfolio_id]],performance_data[date],performance_data[[#This Row],[starting_date]])</f>
        <v>250918.39999999999</v>
      </c>
      <c r="Q2396" s="15">
        <f>performance_data[[#This Row],[latest_value]]-performance_data[[#This Row],[starting_value]]</f>
        <v>221934.83</v>
      </c>
      <c r="R2396" s="15">
        <f>performance_data[[#This Row],[net_inflows]]-performance_data[[#This Row],[net_outflows]]</f>
        <v>-12877.240000000002</v>
      </c>
      <c r="S2396" s="15" t="str">
        <f>IF(performance_data[[#This Row],[net_inflows]]&gt;AVERAGE(performance_data[net_inflows]),"High","Low")</f>
        <v>Low</v>
      </c>
      <c r="T2396" s="15">
        <f>AVERAGEIF(performance_data[inflow_flag],performance_data[[#This Row],[inflow_flag]],performance_data[return_percentage])</f>
        <v>5.0457846277021572</v>
      </c>
      <c r="U2396" s="17">
        <f>IF(performance_data[[#This Row],[return_percentage]]&lt;performance_data[[#This Row],[benchmark_return]],1,0)</f>
        <v>0</v>
      </c>
      <c r="V2396" s="17">
        <f>COUNTIFS(performance_data[portfolio_id],performance_data[[#This Row],[portfolio_id]])</f>
        <v>24</v>
      </c>
      <c r="W2396" s="17">
        <f>COUNTIFS(performance_data[portfolio_id],performance_data[[#This Row],[portfolio_id]],
          performance_data[return_flag],1)</f>
        <v>15</v>
      </c>
      <c r="X2396" s="15">
        <f>performance_data[[#This Row],[underperform_flag_count]]/performance_data[[#This Row],[totalportfoliocount]]</f>
        <v>0.625</v>
      </c>
    </row>
    <row r="2397" spans="1:24" x14ac:dyDescent="0.3">
      <c r="A2397">
        <v>5227</v>
      </c>
      <c r="B2397" s="1">
        <v>44864</v>
      </c>
      <c r="C2397">
        <v>250918.39999999999</v>
      </c>
      <c r="D2397">
        <v>-5.1100000000000003</v>
      </c>
      <c r="E2397">
        <v>-4.66</v>
      </c>
      <c r="F2397">
        <v>17933.34</v>
      </c>
      <c r="G2397">
        <v>6798.22</v>
      </c>
      <c r="H2397" t="s">
        <v>2220</v>
      </c>
      <c r="I2397" t="s">
        <v>2217</v>
      </c>
      <c r="J2397">
        <v>10</v>
      </c>
      <c r="K2397" t="s">
        <v>2224</v>
      </c>
      <c r="L2397" t="str">
        <f>IF(performance_data[[#This Row],[return_percentage]]&gt;=performance_data[[#This Row],[benchmark_return]],"Higher","Lower")</f>
        <v>Lower</v>
      </c>
      <c r="M2397" s="14">
        <f xml:space="preserve"> _xlfn.MAXIFS(performance_data[date],performance_data[portfolio_id],performance_data[[#This Row],[portfolio_id]])</f>
        <v>45529</v>
      </c>
      <c r="N2397" s="14">
        <f xml:space="preserve"> _xlfn.MINIFS(performance_data[date],performance_data[portfolio_id],performance_data[[#This Row],[portfolio_id]])</f>
        <v>44864</v>
      </c>
      <c r="O2397" s="15">
        <f>_xlfn.MAXIFS(performance_data[portfolio_value],performance_data[portfolio_id],performance_data[[#This Row],[portfolio_id]],performance_data[date],performance_data[[#This Row],[latest_date]])</f>
        <v>472853.23</v>
      </c>
      <c r="P2397" s="15">
        <f>_xlfn.MAXIFS(performance_data[portfolio_value],performance_data[portfolio_id],performance_data[[#This Row],[portfolio_id]],performance_data[date],performance_data[[#This Row],[starting_date]])</f>
        <v>250918.39999999999</v>
      </c>
      <c r="Q2397" s="15">
        <f>performance_data[[#This Row],[latest_value]]-performance_data[[#This Row],[starting_value]]</f>
        <v>221934.83</v>
      </c>
      <c r="R2397" s="15">
        <f>performance_data[[#This Row],[net_inflows]]-performance_data[[#This Row],[net_outflows]]</f>
        <v>11135.119999999999</v>
      </c>
      <c r="S2397" s="15" t="str">
        <f>IF(performance_data[[#This Row],[net_inflows]]&gt;AVERAGE(performance_data[net_inflows]),"High","Low")</f>
        <v>High</v>
      </c>
      <c r="T2397" s="15">
        <f>AVERAGEIF(performance_data[inflow_flag],performance_data[[#This Row],[inflow_flag]],performance_data[return_percentage])</f>
        <v>4.8467905675459724</v>
      </c>
      <c r="U2397" s="17">
        <f>IF(performance_data[[#This Row],[return_percentage]]&lt;performance_data[[#This Row],[benchmark_return]],1,0)</f>
        <v>1</v>
      </c>
      <c r="V2397" s="17">
        <f>COUNTIFS(performance_data[portfolio_id],performance_data[[#This Row],[portfolio_id]])</f>
        <v>24</v>
      </c>
      <c r="W2397" s="17">
        <f>COUNTIFS(performance_data[portfolio_id],performance_data[[#This Row],[portfolio_id]],
          performance_data[return_flag],1)</f>
        <v>15</v>
      </c>
      <c r="X2397" s="15">
        <f>performance_data[[#This Row],[underperform_flag_count]]/performance_data[[#This Row],[totalportfoliocount]]</f>
        <v>0.625</v>
      </c>
    </row>
    <row r="2398" spans="1:24" x14ac:dyDescent="0.3">
      <c r="A2398">
        <v>5227</v>
      </c>
      <c r="B2398" s="1">
        <v>45529</v>
      </c>
      <c r="C2398">
        <v>472853.23</v>
      </c>
      <c r="D2398">
        <v>-8.9700000000000006</v>
      </c>
      <c r="E2398">
        <v>-7.5</v>
      </c>
      <c r="F2398">
        <v>12009.23</v>
      </c>
      <c r="G2398">
        <v>12933.72</v>
      </c>
      <c r="H2398" t="s">
        <v>2205</v>
      </c>
      <c r="I2398" t="s">
        <v>2209</v>
      </c>
      <c r="J2398">
        <v>8</v>
      </c>
      <c r="K2398" t="s">
        <v>2214</v>
      </c>
      <c r="L2398" t="str">
        <f>IF(performance_data[[#This Row],[return_percentage]]&gt;=performance_data[[#This Row],[benchmark_return]],"Higher","Lower")</f>
        <v>Lower</v>
      </c>
      <c r="M2398" s="14">
        <f xml:space="preserve"> _xlfn.MAXIFS(performance_data[date],performance_data[portfolio_id],performance_data[[#This Row],[portfolio_id]])</f>
        <v>45529</v>
      </c>
      <c r="N2398" s="14">
        <f xml:space="preserve"> _xlfn.MINIFS(performance_data[date],performance_data[portfolio_id],performance_data[[#This Row],[portfolio_id]])</f>
        <v>44864</v>
      </c>
      <c r="O2398" s="15">
        <f>_xlfn.MAXIFS(performance_data[portfolio_value],performance_data[portfolio_id],performance_data[[#This Row],[portfolio_id]],performance_data[date],performance_data[[#This Row],[latest_date]])</f>
        <v>472853.23</v>
      </c>
      <c r="P2398" s="15">
        <f>_xlfn.MAXIFS(performance_data[portfolio_value],performance_data[portfolio_id],performance_data[[#This Row],[portfolio_id]],performance_data[date],performance_data[[#This Row],[starting_date]])</f>
        <v>250918.39999999999</v>
      </c>
      <c r="Q2398" s="15">
        <f>performance_data[[#This Row],[latest_value]]-performance_data[[#This Row],[starting_value]]</f>
        <v>221934.83</v>
      </c>
      <c r="R2398" s="15">
        <f>performance_data[[#This Row],[net_inflows]]-performance_data[[#This Row],[net_outflows]]</f>
        <v>-924.48999999999978</v>
      </c>
      <c r="S2398" s="15" t="str">
        <f>IF(performance_data[[#This Row],[net_inflows]]&gt;AVERAGE(performance_data[net_inflows]),"High","Low")</f>
        <v>High</v>
      </c>
      <c r="T2398" s="15">
        <f>AVERAGEIF(performance_data[inflow_flag],performance_data[[#This Row],[inflow_flag]],performance_data[return_percentage])</f>
        <v>4.8467905675459724</v>
      </c>
      <c r="U2398" s="17">
        <f>IF(performance_data[[#This Row],[return_percentage]]&lt;performance_data[[#This Row],[benchmark_return]],1,0)</f>
        <v>1</v>
      </c>
      <c r="V2398" s="17">
        <f>COUNTIFS(performance_data[portfolio_id],performance_data[[#This Row],[portfolio_id]])</f>
        <v>24</v>
      </c>
      <c r="W2398" s="17">
        <f>COUNTIFS(performance_data[portfolio_id],performance_data[[#This Row],[portfolio_id]],
          performance_data[return_flag],1)</f>
        <v>15</v>
      </c>
      <c r="X2398" s="15">
        <f>performance_data[[#This Row],[underperform_flag_count]]/performance_data[[#This Row],[totalportfoliocount]]</f>
        <v>0.625</v>
      </c>
    </row>
    <row r="2399" spans="1:24" x14ac:dyDescent="0.3">
      <c r="A2399">
        <v>5227</v>
      </c>
      <c r="B2399" s="1">
        <v>45055</v>
      </c>
      <c r="C2399">
        <v>85470.36</v>
      </c>
      <c r="D2399">
        <v>10.69</v>
      </c>
      <c r="E2399">
        <v>12.07</v>
      </c>
      <c r="F2399">
        <v>8996.4699999999993</v>
      </c>
      <c r="G2399">
        <v>7935.83</v>
      </c>
      <c r="H2399" t="s">
        <v>2213</v>
      </c>
      <c r="I2399" t="s">
        <v>2211</v>
      </c>
      <c r="J2399">
        <v>5</v>
      </c>
      <c r="K2399" t="s">
        <v>2223</v>
      </c>
      <c r="L2399" t="str">
        <f>IF(performance_data[[#This Row],[return_percentage]]&gt;=performance_data[[#This Row],[benchmark_return]],"Higher","Lower")</f>
        <v>Lower</v>
      </c>
      <c r="M2399" s="14">
        <f xml:space="preserve"> _xlfn.MAXIFS(performance_data[date],performance_data[portfolio_id],performance_data[[#This Row],[portfolio_id]])</f>
        <v>45529</v>
      </c>
      <c r="N2399" s="14">
        <f xml:space="preserve"> _xlfn.MINIFS(performance_data[date],performance_data[portfolio_id],performance_data[[#This Row],[portfolio_id]])</f>
        <v>44864</v>
      </c>
      <c r="O2399" s="15">
        <f>_xlfn.MAXIFS(performance_data[portfolio_value],performance_data[portfolio_id],performance_data[[#This Row],[portfolio_id]],performance_data[date],performance_data[[#This Row],[latest_date]])</f>
        <v>472853.23</v>
      </c>
      <c r="P2399" s="15">
        <f>_xlfn.MAXIFS(performance_data[portfolio_value],performance_data[portfolio_id],performance_data[[#This Row],[portfolio_id]],performance_data[date],performance_data[[#This Row],[starting_date]])</f>
        <v>250918.39999999999</v>
      </c>
      <c r="Q2399" s="15">
        <f>performance_data[[#This Row],[latest_value]]-performance_data[[#This Row],[starting_value]]</f>
        <v>221934.83</v>
      </c>
      <c r="R2399" s="15">
        <f>performance_data[[#This Row],[net_inflows]]-performance_data[[#This Row],[net_outflows]]</f>
        <v>1060.6399999999994</v>
      </c>
      <c r="S2399" s="15" t="str">
        <f>IF(performance_data[[#This Row],[net_inflows]]&gt;AVERAGE(performance_data[net_inflows]),"High","Low")</f>
        <v>Low</v>
      </c>
      <c r="T2399" s="15">
        <f>AVERAGEIF(performance_data[inflow_flag],performance_data[[#This Row],[inflow_flag]],performance_data[return_percentage])</f>
        <v>5.0457846277021572</v>
      </c>
      <c r="U2399" s="17">
        <f>IF(performance_data[[#This Row],[return_percentage]]&lt;performance_data[[#This Row],[benchmark_return]],1,0)</f>
        <v>1</v>
      </c>
      <c r="V2399" s="17">
        <f>COUNTIFS(performance_data[portfolio_id],performance_data[[#This Row],[portfolio_id]])</f>
        <v>24</v>
      </c>
      <c r="W2399" s="17">
        <f>COUNTIFS(performance_data[portfolio_id],performance_data[[#This Row],[portfolio_id]],
          performance_data[return_flag],1)</f>
        <v>15</v>
      </c>
      <c r="X2399" s="15">
        <f>performance_data[[#This Row],[underperform_flag_count]]/performance_data[[#This Row],[totalportfoliocount]]</f>
        <v>0.625</v>
      </c>
    </row>
    <row r="2400" spans="1:24" x14ac:dyDescent="0.3">
      <c r="A2400">
        <v>5227</v>
      </c>
      <c r="B2400" s="1">
        <v>45221</v>
      </c>
      <c r="C2400">
        <v>206957.79</v>
      </c>
      <c r="D2400">
        <v>-3.54</v>
      </c>
      <c r="E2400">
        <v>-4.03</v>
      </c>
      <c r="F2400">
        <v>19662.12</v>
      </c>
      <c r="G2400">
        <v>6683.18</v>
      </c>
      <c r="H2400" t="s">
        <v>2213</v>
      </c>
      <c r="I2400" t="s">
        <v>2217</v>
      </c>
      <c r="J2400">
        <v>10</v>
      </c>
      <c r="K2400" t="s">
        <v>2224</v>
      </c>
      <c r="L2400" t="str">
        <f>IF(performance_data[[#This Row],[return_percentage]]&gt;=performance_data[[#This Row],[benchmark_return]],"Higher","Lower")</f>
        <v>Higher</v>
      </c>
      <c r="M2400" s="14">
        <f xml:space="preserve"> _xlfn.MAXIFS(performance_data[date],performance_data[portfolio_id],performance_data[[#This Row],[portfolio_id]])</f>
        <v>45529</v>
      </c>
      <c r="N2400" s="14">
        <f xml:space="preserve"> _xlfn.MINIFS(performance_data[date],performance_data[portfolio_id],performance_data[[#This Row],[portfolio_id]])</f>
        <v>44864</v>
      </c>
      <c r="O2400" s="15">
        <f>_xlfn.MAXIFS(performance_data[portfolio_value],performance_data[portfolio_id],performance_data[[#This Row],[portfolio_id]],performance_data[date],performance_data[[#This Row],[latest_date]])</f>
        <v>472853.23</v>
      </c>
      <c r="P2400" s="15">
        <f>_xlfn.MAXIFS(performance_data[portfolio_value],performance_data[portfolio_id],performance_data[[#This Row],[portfolio_id]],performance_data[date],performance_data[[#This Row],[starting_date]])</f>
        <v>250918.39999999999</v>
      </c>
      <c r="Q2400" s="15">
        <f>performance_data[[#This Row],[latest_value]]-performance_data[[#This Row],[starting_value]]</f>
        <v>221934.83</v>
      </c>
      <c r="R2400" s="15">
        <f>performance_data[[#This Row],[net_inflows]]-performance_data[[#This Row],[net_outflows]]</f>
        <v>12978.939999999999</v>
      </c>
      <c r="S2400" s="15" t="str">
        <f>IF(performance_data[[#This Row],[net_inflows]]&gt;AVERAGE(performance_data[net_inflows]),"High","Low")</f>
        <v>High</v>
      </c>
      <c r="T2400" s="15">
        <f>AVERAGEIF(performance_data[inflow_flag],performance_data[[#This Row],[inflow_flag]],performance_data[return_percentage])</f>
        <v>4.8467905675459724</v>
      </c>
      <c r="U2400" s="17">
        <f>IF(performance_data[[#This Row],[return_percentage]]&lt;performance_data[[#This Row],[benchmark_return]],1,0)</f>
        <v>0</v>
      </c>
      <c r="V2400" s="17">
        <f>COUNTIFS(performance_data[portfolio_id],performance_data[[#This Row],[portfolio_id]])</f>
        <v>24</v>
      </c>
      <c r="W2400" s="17">
        <f>COUNTIFS(performance_data[portfolio_id],performance_data[[#This Row],[portfolio_id]],
          performance_data[return_flag],1)</f>
        <v>15</v>
      </c>
      <c r="X2400" s="15">
        <f>performance_data[[#This Row],[underperform_flag_count]]/performance_data[[#This Row],[totalportfoliocount]]</f>
        <v>0.625</v>
      </c>
    </row>
    <row r="2401" spans="1:24" x14ac:dyDescent="0.3">
      <c r="A2401">
        <v>5227</v>
      </c>
      <c r="B2401" s="1">
        <v>45311</v>
      </c>
      <c r="C2401">
        <v>84625.27</v>
      </c>
      <c r="D2401">
        <v>10.59</v>
      </c>
      <c r="E2401">
        <v>11.6</v>
      </c>
      <c r="F2401">
        <v>1053.57</v>
      </c>
      <c r="G2401">
        <v>11537.44</v>
      </c>
      <c r="H2401" t="s">
        <v>2205</v>
      </c>
      <c r="I2401" t="s">
        <v>2206</v>
      </c>
      <c r="J2401">
        <v>1</v>
      </c>
      <c r="K2401" t="s">
        <v>2207</v>
      </c>
      <c r="L2401" t="str">
        <f>IF(performance_data[[#This Row],[return_percentage]]&gt;=performance_data[[#This Row],[benchmark_return]],"Higher","Lower")</f>
        <v>Lower</v>
      </c>
      <c r="M2401" s="14">
        <f xml:space="preserve"> _xlfn.MAXIFS(performance_data[date],performance_data[portfolio_id],performance_data[[#This Row],[portfolio_id]])</f>
        <v>45529</v>
      </c>
      <c r="N2401" s="14">
        <f xml:space="preserve"> _xlfn.MINIFS(performance_data[date],performance_data[portfolio_id],performance_data[[#This Row],[portfolio_id]])</f>
        <v>44864</v>
      </c>
      <c r="O2401" s="15">
        <f>_xlfn.MAXIFS(performance_data[portfolio_value],performance_data[portfolio_id],performance_data[[#This Row],[portfolio_id]],performance_data[date],performance_data[[#This Row],[latest_date]])</f>
        <v>472853.23</v>
      </c>
      <c r="P2401" s="15">
        <f>_xlfn.MAXIFS(performance_data[portfolio_value],performance_data[portfolio_id],performance_data[[#This Row],[portfolio_id]],performance_data[date],performance_data[[#This Row],[starting_date]])</f>
        <v>250918.39999999999</v>
      </c>
      <c r="Q2401" s="15">
        <f>performance_data[[#This Row],[latest_value]]-performance_data[[#This Row],[starting_value]]</f>
        <v>221934.83</v>
      </c>
      <c r="R2401" s="15">
        <f>performance_data[[#This Row],[net_inflows]]-performance_data[[#This Row],[net_outflows]]</f>
        <v>-10483.870000000001</v>
      </c>
      <c r="S2401" s="15" t="str">
        <f>IF(performance_data[[#This Row],[net_inflows]]&gt;AVERAGE(performance_data[net_inflows]),"High","Low")</f>
        <v>Low</v>
      </c>
      <c r="T2401" s="15">
        <f>AVERAGEIF(performance_data[inflow_flag],performance_data[[#This Row],[inflow_flag]],performance_data[return_percentage])</f>
        <v>5.0457846277021572</v>
      </c>
      <c r="U2401" s="17">
        <f>IF(performance_data[[#This Row],[return_percentage]]&lt;performance_data[[#This Row],[benchmark_return]],1,0)</f>
        <v>1</v>
      </c>
      <c r="V2401" s="17">
        <f>COUNTIFS(performance_data[portfolio_id],performance_data[[#This Row],[portfolio_id]])</f>
        <v>24</v>
      </c>
      <c r="W2401" s="17">
        <f>COUNTIFS(performance_data[portfolio_id],performance_data[[#This Row],[portfolio_id]],
          performance_data[return_flag],1)</f>
        <v>15</v>
      </c>
      <c r="X2401" s="15">
        <f>performance_data[[#This Row],[underperform_flag_count]]/performance_data[[#This Row],[totalportfoliocount]]</f>
        <v>0.625</v>
      </c>
    </row>
    <row r="2402" spans="1:24" x14ac:dyDescent="0.3">
      <c r="A2402">
        <v>5227</v>
      </c>
      <c r="B2402" s="1">
        <v>45266</v>
      </c>
      <c r="C2402">
        <v>266093.31</v>
      </c>
      <c r="D2402">
        <v>1.43</v>
      </c>
      <c r="E2402">
        <v>1.69</v>
      </c>
      <c r="F2402">
        <v>10682.04</v>
      </c>
      <c r="G2402">
        <v>12854.32</v>
      </c>
      <c r="H2402" t="s">
        <v>2213</v>
      </c>
      <c r="I2402" t="s">
        <v>2217</v>
      </c>
      <c r="J2402">
        <v>12</v>
      </c>
      <c r="K2402" t="s">
        <v>2218</v>
      </c>
      <c r="L2402" t="str">
        <f>IF(performance_data[[#This Row],[return_percentage]]&gt;=performance_data[[#This Row],[benchmark_return]],"Higher","Lower")</f>
        <v>Lower</v>
      </c>
      <c r="M2402" s="14">
        <f xml:space="preserve"> _xlfn.MAXIFS(performance_data[date],performance_data[portfolio_id],performance_data[[#This Row],[portfolio_id]])</f>
        <v>45529</v>
      </c>
      <c r="N2402" s="14">
        <f xml:space="preserve"> _xlfn.MINIFS(performance_data[date],performance_data[portfolio_id],performance_data[[#This Row],[portfolio_id]])</f>
        <v>44864</v>
      </c>
      <c r="O2402" s="15">
        <f>_xlfn.MAXIFS(performance_data[portfolio_value],performance_data[portfolio_id],performance_data[[#This Row],[portfolio_id]],performance_data[date],performance_data[[#This Row],[latest_date]])</f>
        <v>472853.23</v>
      </c>
      <c r="P2402" s="15">
        <f>_xlfn.MAXIFS(performance_data[portfolio_value],performance_data[portfolio_id],performance_data[[#This Row],[portfolio_id]],performance_data[date],performance_data[[#This Row],[starting_date]])</f>
        <v>250918.39999999999</v>
      </c>
      <c r="Q2402" s="15">
        <f>performance_data[[#This Row],[latest_value]]-performance_data[[#This Row],[starting_value]]</f>
        <v>221934.83</v>
      </c>
      <c r="R2402" s="15">
        <f>performance_data[[#This Row],[net_inflows]]-performance_data[[#This Row],[net_outflows]]</f>
        <v>-2172.2799999999988</v>
      </c>
      <c r="S2402" s="15" t="str">
        <f>IF(performance_data[[#This Row],[net_inflows]]&gt;AVERAGE(performance_data[net_inflows]),"High","Low")</f>
        <v>High</v>
      </c>
      <c r="T2402" s="15">
        <f>AVERAGEIF(performance_data[inflow_flag],performance_data[[#This Row],[inflow_flag]],performance_data[return_percentage])</f>
        <v>4.8467905675459724</v>
      </c>
      <c r="U2402" s="17">
        <f>IF(performance_data[[#This Row],[return_percentage]]&lt;performance_data[[#This Row],[benchmark_return]],1,0)</f>
        <v>1</v>
      </c>
      <c r="V2402" s="17">
        <f>COUNTIFS(performance_data[portfolio_id],performance_data[[#This Row],[portfolio_id]])</f>
        <v>24</v>
      </c>
      <c r="W2402" s="17">
        <f>COUNTIFS(performance_data[portfolio_id],performance_data[[#This Row],[portfolio_id]],
          performance_data[return_flag],1)</f>
        <v>15</v>
      </c>
      <c r="X2402" s="15">
        <f>performance_data[[#This Row],[underperform_flag_count]]/performance_data[[#This Row],[totalportfoliocount]]</f>
        <v>0.625</v>
      </c>
    </row>
    <row r="2403" spans="1:24" x14ac:dyDescent="0.3">
      <c r="A2403">
        <v>5227</v>
      </c>
      <c r="B2403" s="1">
        <v>45155</v>
      </c>
      <c r="C2403">
        <v>11526.32</v>
      </c>
      <c r="D2403">
        <v>5.75</v>
      </c>
      <c r="E2403">
        <v>6.59</v>
      </c>
      <c r="F2403">
        <v>112.1</v>
      </c>
      <c r="G2403">
        <v>9130.93</v>
      </c>
      <c r="H2403" t="s">
        <v>2213</v>
      </c>
      <c r="I2403" t="s">
        <v>2209</v>
      </c>
      <c r="J2403">
        <v>8</v>
      </c>
      <c r="K2403" t="s">
        <v>2214</v>
      </c>
      <c r="L2403" t="str">
        <f>IF(performance_data[[#This Row],[return_percentage]]&gt;=performance_data[[#This Row],[benchmark_return]],"Higher","Lower")</f>
        <v>Lower</v>
      </c>
      <c r="M2403" s="14">
        <f xml:space="preserve"> _xlfn.MAXIFS(performance_data[date],performance_data[portfolio_id],performance_data[[#This Row],[portfolio_id]])</f>
        <v>45529</v>
      </c>
      <c r="N2403" s="14">
        <f xml:space="preserve"> _xlfn.MINIFS(performance_data[date],performance_data[portfolio_id],performance_data[[#This Row],[portfolio_id]])</f>
        <v>44864</v>
      </c>
      <c r="O2403" s="15">
        <f>_xlfn.MAXIFS(performance_data[portfolio_value],performance_data[portfolio_id],performance_data[[#This Row],[portfolio_id]],performance_data[date],performance_data[[#This Row],[latest_date]])</f>
        <v>472853.23</v>
      </c>
      <c r="P2403" s="15">
        <f>_xlfn.MAXIFS(performance_data[portfolio_value],performance_data[portfolio_id],performance_data[[#This Row],[portfolio_id]],performance_data[date],performance_data[[#This Row],[starting_date]])</f>
        <v>250918.39999999999</v>
      </c>
      <c r="Q2403" s="15">
        <f>performance_data[[#This Row],[latest_value]]-performance_data[[#This Row],[starting_value]]</f>
        <v>221934.83</v>
      </c>
      <c r="R2403" s="15">
        <f>performance_data[[#This Row],[net_inflows]]-performance_data[[#This Row],[net_outflows]]</f>
        <v>-9018.83</v>
      </c>
      <c r="S2403" s="15" t="str">
        <f>IF(performance_data[[#This Row],[net_inflows]]&gt;AVERAGE(performance_data[net_inflows]),"High","Low")</f>
        <v>Low</v>
      </c>
      <c r="T2403" s="15">
        <f>AVERAGEIF(performance_data[inflow_flag],performance_data[[#This Row],[inflow_flag]],performance_data[return_percentage])</f>
        <v>5.0457846277021572</v>
      </c>
      <c r="U2403" s="17">
        <f>IF(performance_data[[#This Row],[return_percentage]]&lt;performance_data[[#This Row],[benchmark_return]],1,0)</f>
        <v>1</v>
      </c>
      <c r="V2403" s="17">
        <f>COUNTIFS(performance_data[portfolio_id],performance_data[[#This Row],[portfolio_id]])</f>
        <v>24</v>
      </c>
      <c r="W2403" s="17">
        <f>COUNTIFS(performance_data[portfolio_id],performance_data[[#This Row],[portfolio_id]],
          performance_data[return_flag],1)</f>
        <v>15</v>
      </c>
      <c r="X2403" s="15">
        <f>performance_data[[#This Row],[underperform_flag_count]]/performance_data[[#This Row],[totalportfoliocount]]</f>
        <v>0.625</v>
      </c>
    </row>
    <row r="2404" spans="1:24" x14ac:dyDescent="0.3">
      <c r="A2404">
        <v>5227</v>
      </c>
      <c r="B2404" s="1">
        <v>44938</v>
      </c>
      <c r="C2404">
        <v>345570.03</v>
      </c>
      <c r="D2404">
        <v>-2.5299999999999998</v>
      </c>
      <c r="E2404">
        <v>-2.64</v>
      </c>
      <c r="F2404">
        <v>2846.44</v>
      </c>
      <c r="G2404">
        <v>5557.73</v>
      </c>
      <c r="H2404" t="s">
        <v>2213</v>
      </c>
      <c r="I2404" t="s">
        <v>2206</v>
      </c>
      <c r="J2404">
        <v>1</v>
      </c>
      <c r="K2404" t="s">
        <v>2207</v>
      </c>
      <c r="L2404" t="str">
        <f>IF(performance_data[[#This Row],[return_percentage]]&gt;=performance_data[[#This Row],[benchmark_return]],"Higher","Lower")</f>
        <v>Higher</v>
      </c>
      <c r="M2404" s="14">
        <f xml:space="preserve"> _xlfn.MAXIFS(performance_data[date],performance_data[portfolio_id],performance_data[[#This Row],[portfolio_id]])</f>
        <v>45529</v>
      </c>
      <c r="N2404" s="14">
        <f xml:space="preserve"> _xlfn.MINIFS(performance_data[date],performance_data[portfolio_id],performance_data[[#This Row],[portfolio_id]])</f>
        <v>44864</v>
      </c>
      <c r="O2404" s="15">
        <f>_xlfn.MAXIFS(performance_data[portfolio_value],performance_data[portfolio_id],performance_data[[#This Row],[portfolio_id]],performance_data[date],performance_data[[#This Row],[latest_date]])</f>
        <v>472853.23</v>
      </c>
      <c r="P2404" s="15">
        <f>_xlfn.MAXIFS(performance_data[portfolio_value],performance_data[portfolio_id],performance_data[[#This Row],[portfolio_id]],performance_data[date],performance_data[[#This Row],[starting_date]])</f>
        <v>250918.39999999999</v>
      </c>
      <c r="Q2404" s="15">
        <f>performance_data[[#This Row],[latest_value]]-performance_data[[#This Row],[starting_value]]</f>
        <v>221934.83</v>
      </c>
      <c r="R2404" s="15">
        <f>performance_data[[#This Row],[net_inflows]]-performance_data[[#This Row],[net_outflows]]</f>
        <v>-2711.2899999999995</v>
      </c>
      <c r="S2404" s="15" t="str">
        <f>IF(performance_data[[#This Row],[net_inflows]]&gt;AVERAGE(performance_data[net_inflows]),"High","Low")</f>
        <v>Low</v>
      </c>
      <c r="T2404" s="15">
        <f>AVERAGEIF(performance_data[inflow_flag],performance_data[[#This Row],[inflow_flag]],performance_data[return_percentage])</f>
        <v>5.0457846277021572</v>
      </c>
      <c r="U2404" s="17">
        <f>IF(performance_data[[#This Row],[return_percentage]]&lt;performance_data[[#This Row],[benchmark_return]],1,0)</f>
        <v>0</v>
      </c>
      <c r="V2404" s="17">
        <f>COUNTIFS(performance_data[portfolio_id],performance_data[[#This Row],[portfolio_id]])</f>
        <v>24</v>
      </c>
      <c r="W2404" s="17">
        <f>COUNTIFS(performance_data[portfolio_id],performance_data[[#This Row],[portfolio_id]],
          performance_data[return_flag],1)</f>
        <v>15</v>
      </c>
      <c r="X2404" s="15">
        <f>performance_data[[#This Row],[underperform_flag_count]]/performance_data[[#This Row],[totalportfoliocount]]</f>
        <v>0.625</v>
      </c>
    </row>
    <row r="2405" spans="1:24" x14ac:dyDescent="0.3">
      <c r="A2405">
        <v>5227</v>
      </c>
      <c r="B2405" s="1">
        <v>45142</v>
      </c>
      <c r="C2405">
        <v>359977.14</v>
      </c>
      <c r="D2405">
        <v>11.14</v>
      </c>
      <c r="E2405">
        <v>9.2100000000000009</v>
      </c>
      <c r="F2405">
        <v>2004.08</v>
      </c>
      <c r="G2405">
        <v>17473.53</v>
      </c>
      <c r="H2405" t="s">
        <v>2213</v>
      </c>
      <c r="I2405" t="s">
        <v>2209</v>
      </c>
      <c r="J2405">
        <v>8</v>
      </c>
      <c r="K2405" t="s">
        <v>2214</v>
      </c>
      <c r="L2405" t="str">
        <f>IF(performance_data[[#This Row],[return_percentage]]&gt;=performance_data[[#This Row],[benchmark_return]],"Higher","Lower")</f>
        <v>Higher</v>
      </c>
      <c r="M2405" s="14">
        <f xml:space="preserve"> _xlfn.MAXIFS(performance_data[date],performance_data[portfolio_id],performance_data[[#This Row],[portfolio_id]])</f>
        <v>45529</v>
      </c>
      <c r="N2405" s="14">
        <f xml:space="preserve"> _xlfn.MINIFS(performance_data[date],performance_data[portfolio_id],performance_data[[#This Row],[portfolio_id]])</f>
        <v>44864</v>
      </c>
      <c r="O2405" s="15">
        <f>_xlfn.MAXIFS(performance_data[portfolio_value],performance_data[portfolio_id],performance_data[[#This Row],[portfolio_id]],performance_data[date],performance_data[[#This Row],[latest_date]])</f>
        <v>472853.23</v>
      </c>
      <c r="P2405" s="15">
        <f>_xlfn.MAXIFS(performance_data[portfolio_value],performance_data[portfolio_id],performance_data[[#This Row],[portfolio_id]],performance_data[date],performance_data[[#This Row],[starting_date]])</f>
        <v>250918.39999999999</v>
      </c>
      <c r="Q2405" s="15">
        <f>performance_data[[#This Row],[latest_value]]-performance_data[[#This Row],[starting_value]]</f>
        <v>221934.83</v>
      </c>
      <c r="R2405" s="15">
        <f>performance_data[[#This Row],[net_inflows]]-performance_data[[#This Row],[net_outflows]]</f>
        <v>-15469.449999999999</v>
      </c>
      <c r="S2405" s="15" t="str">
        <f>IF(performance_data[[#This Row],[net_inflows]]&gt;AVERAGE(performance_data[net_inflows]),"High","Low")</f>
        <v>Low</v>
      </c>
      <c r="T2405" s="15">
        <f>AVERAGEIF(performance_data[inflow_flag],performance_data[[#This Row],[inflow_flag]],performance_data[return_percentage])</f>
        <v>5.0457846277021572</v>
      </c>
      <c r="U2405" s="17">
        <f>IF(performance_data[[#This Row],[return_percentage]]&lt;performance_data[[#This Row],[benchmark_return]],1,0)</f>
        <v>0</v>
      </c>
      <c r="V2405" s="17">
        <f>COUNTIFS(performance_data[portfolio_id],performance_data[[#This Row],[portfolio_id]])</f>
        <v>24</v>
      </c>
      <c r="W2405" s="17">
        <f>COUNTIFS(performance_data[portfolio_id],performance_data[[#This Row],[portfolio_id]],
          performance_data[return_flag],1)</f>
        <v>15</v>
      </c>
      <c r="X2405" s="15">
        <f>performance_data[[#This Row],[underperform_flag_count]]/performance_data[[#This Row],[totalportfoliocount]]</f>
        <v>0.625</v>
      </c>
    </row>
    <row r="2406" spans="1:24" x14ac:dyDescent="0.3">
      <c r="A2406">
        <v>5227</v>
      </c>
      <c r="B2406" s="1">
        <v>45470</v>
      </c>
      <c r="C2406">
        <v>316746.13</v>
      </c>
      <c r="D2406">
        <v>-7.76</v>
      </c>
      <c r="E2406">
        <v>-8.02</v>
      </c>
      <c r="F2406">
        <v>3711.32</v>
      </c>
      <c r="G2406">
        <v>18139.39</v>
      </c>
      <c r="H2406" t="s">
        <v>2205</v>
      </c>
      <c r="I2406" t="s">
        <v>2211</v>
      </c>
      <c r="J2406">
        <v>6</v>
      </c>
      <c r="K2406" t="s">
        <v>2212</v>
      </c>
      <c r="L2406" t="str">
        <f>IF(performance_data[[#This Row],[return_percentage]]&gt;=performance_data[[#This Row],[benchmark_return]],"Higher","Lower")</f>
        <v>Higher</v>
      </c>
      <c r="M2406" s="14">
        <f xml:space="preserve"> _xlfn.MAXIFS(performance_data[date],performance_data[portfolio_id],performance_data[[#This Row],[portfolio_id]])</f>
        <v>45529</v>
      </c>
      <c r="N2406" s="14">
        <f xml:space="preserve"> _xlfn.MINIFS(performance_data[date],performance_data[portfolio_id],performance_data[[#This Row],[portfolio_id]])</f>
        <v>44864</v>
      </c>
      <c r="O2406" s="15">
        <f>_xlfn.MAXIFS(performance_data[portfolio_value],performance_data[portfolio_id],performance_data[[#This Row],[portfolio_id]],performance_data[date],performance_data[[#This Row],[latest_date]])</f>
        <v>472853.23</v>
      </c>
      <c r="P2406" s="15">
        <f>_xlfn.MAXIFS(performance_data[portfolio_value],performance_data[portfolio_id],performance_data[[#This Row],[portfolio_id]],performance_data[date],performance_data[[#This Row],[starting_date]])</f>
        <v>250918.39999999999</v>
      </c>
      <c r="Q2406" s="15">
        <f>performance_data[[#This Row],[latest_value]]-performance_data[[#This Row],[starting_value]]</f>
        <v>221934.83</v>
      </c>
      <c r="R2406" s="15">
        <f>performance_data[[#This Row],[net_inflows]]-performance_data[[#This Row],[net_outflows]]</f>
        <v>-14428.07</v>
      </c>
      <c r="S2406" s="15" t="str">
        <f>IF(performance_data[[#This Row],[net_inflows]]&gt;AVERAGE(performance_data[net_inflows]),"High","Low")</f>
        <v>Low</v>
      </c>
      <c r="T2406" s="15">
        <f>AVERAGEIF(performance_data[inflow_flag],performance_data[[#This Row],[inflow_flag]],performance_data[return_percentage])</f>
        <v>5.0457846277021572</v>
      </c>
      <c r="U2406" s="17">
        <f>IF(performance_data[[#This Row],[return_percentage]]&lt;performance_data[[#This Row],[benchmark_return]],1,0)</f>
        <v>0</v>
      </c>
      <c r="V2406" s="17">
        <f>COUNTIFS(performance_data[portfolio_id],performance_data[[#This Row],[portfolio_id]])</f>
        <v>24</v>
      </c>
      <c r="W2406" s="17">
        <f>COUNTIFS(performance_data[portfolio_id],performance_data[[#This Row],[portfolio_id]],
          performance_data[return_flag],1)</f>
        <v>15</v>
      </c>
      <c r="X2406" s="15">
        <f>performance_data[[#This Row],[underperform_flag_count]]/performance_data[[#This Row],[totalportfoliocount]]</f>
        <v>0.625</v>
      </c>
    </row>
    <row r="2407" spans="1:24" x14ac:dyDescent="0.3">
      <c r="A2407">
        <v>5227</v>
      </c>
      <c r="B2407" s="1">
        <v>45465</v>
      </c>
      <c r="C2407">
        <v>470879.6</v>
      </c>
      <c r="D2407">
        <v>4.4000000000000004</v>
      </c>
      <c r="E2407">
        <v>5.03</v>
      </c>
      <c r="F2407">
        <v>676.59</v>
      </c>
      <c r="G2407">
        <v>11589.74</v>
      </c>
      <c r="H2407" t="s">
        <v>2205</v>
      </c>
      <c r="I2407" t="s">
        <v>2211</v>
      </c>
      <c r="J2407">
        <v>6</v>
      </c>
      <c r="K2407" t="s">
        <v>2212</v>
      </c>
      <c r="L2407" t="str">
        <f>IF(performance_data[[#This Row],[return_percentage]]&gt;=performance_data[[#This Row],[benchmark_return]],"Higher","Lower")</f>
        <v>Lower</v>
      </c>
      <c r="M2407" s="14">
        <f xml:space="preserve"> _xlfn.MAXIFS(performance_data[date],performance_data[portfolio_id],performance_data[[#This Row],[portfolio_id]])</f>
        <v>45529</v>
      </c>
      <c r="N2407" s="14">
        <f xml:space="preserve"> _xlfn.MINIFS(performance_data[date],performance_data[portfolio_id],performance_data[[#This Row],[portfolio_id]])</f>
        <v>44864</v>
      </c>
      <c r="O2407" s="15">
        <f>_xlfn.MAXIFS(performance_data[portfolio_value],performance_data[portfolio_id],performance_data[[#This Row],[portfolio_id]],performance_data[date],performance_data[[#This Row],[latest_date]])</f>
        <v>472853.23</v>
      </c>
      <c r="P2407" s="15">
        <f>_xlfn.MAXIFS(performance_data[portfolio_value],performance_data[portfolio_id],performance_data[[#This Row],[portfolio_id]],performance_data[date],performance_data[[#This Row],[starting_date]])</f>
        <v>250918.39999999999</v>
      </c>
      <c r="Q2407" s="15">
        <f>performance_data[[#This Row],[latest_value]]-performance_data[[#This Row],[starting_value]]</f>
        <v>221934.83</v>
      </c>
      <c r="R2407" s="15">
        <f>performance_data[[#This Row],[net_inflows]]-performance_data[[#This Row],[net_outflows]]</f>
        <v>-10913.15</v>
      </c>
      <c r="S2407" s="15" t="str">
        <f>IF(performance_data[[#This Row],[net_inflows]]&gt;AVERAGE(performance_data[net_inflows]),"High","Low")</f>
        <v>Low</v>
      </c>
      <c r="T2407" s="15">
        <f>AVERAGEIF(performance_data[inflow_flag],performance_data[[#This Row],[inflow_flag]],performance_data[return_percentage])</f>
        <v>5.0457846277021572</v>
      </c>
      <c r="U2407" s="17">
        <f>IF(performance_data[[#This Row],[return_percentage]]&lt;performance_data[[#This Row],[benchmark_return]],1,0)</f>
        <v>1</v>
      </c>
      <c r="V2407" s="17">
        <f>COUNTIFS(performance_data[portfolio_id],performance_data[[#This Row],[portfolio_id]])</f>
        <v>24</v>
      </c>
      <c r="W2407" s="17">
        <f>COUNTIFS(performance_data[portfolio_id],performance_data[[#This Row],[portfolio_id]],
          performance_data[return_flag],1)</f>
        <v>15</v>
      </c>
      <c r="X2407" s="15">
        <f>performance_data[[#This Row],[underperform_flag_count]]/performance_data[[#This Row],[totalportfoliocount]]</f>
        <v>0.625</v>
      </c>
    </row>
    <row r="2408" spans="1:24" x14ac:dyDescent="0.3">
      <c r="A2408">
        <v>5227</v>
      </c>
      <c r="B2408" s="1">
        <v>44868</v>
      </c>
      <c r="C2408">
        <v>467277.14</v>
      </c>
      <c r="D2408">
        <v>11.26</v>
      </c>
      <c r="E2408">
        <v>11.7</v>
      </c>
      <c r="F2408">
        <v>15406.27</v>
      </c>
      <c r="G2408">
        <v>8900.0499999999993</v>
      </c>
      <c r="H2408" t="s">
        <v>2220</v>
      </c>
      <c r="I2408" t="s">
        <v>2217</v>
      </c>
      <c r="J2408">
        <v>11</v>
      </c>
      <c r="K2408" t="s">
        <v>2219</v>
      </c>
      <c r="L2408" t="str">
        <f>IF(performance_data[[#This Row],[return_percentage]]&gt;=performance_data[[#This Row],[benchmark_return]],"Higher","Lower")</f>
        <v>Lower</v>
      </c>
      <c r="M2408" s="14">
        <f xml:space="preserve"> _xlfn.MAXIFS(performance_data[date],performance_data[portfolio_id],performance_data[[#This Row],[portfolio_id]])</f>
        <v>45529</v>
      </c>
      <c r="N2408" s="14">
        <f xml:space="preserve"> _xlfn.MINIFS(performance_data[date],performance_data[portfolio_id],performance_data[[#This Row],[portfolio_id]])</f>
        <v>44864</v>
      </c>
      <c r="O2408" s="15">
        <f>_xlfn.MAXIFS(performance_data[portfolio_value],performance_data[portfolio_id],performance_data[[#This Row],[portfolio_id]],performance_data[date],performance_data[[#This Row],[latest_date]])</f>
        <v>472853.23</v>
      </c>
      <c r="P2408" s="15">
        <f>_xlfn.MAXIFS(performance_data[portfolio_value],performance_data[portfolio_id],performance_data[[#This Row],[portfolio_id]],performance_data[date],performance_data[[#This Row],[starting_date]])</f>
        <v>250918.39999999999</v>
      </c>
      <c r="Q2408" s="15">
        <f>performance_data[[#This Row],[latest_value]]-performance_data[[#This Row],[starting_value]]</f>
        <v>221934.83</v>
      </c>
      <c r="R2408" s="15">
        <f>performance_data[[#This Row],[net_inflows]]-performance_data[[#This Row],[net_outflows]]</f>
        <v>6506.2200000000012</v>
      </c>
      <c r="S2408" s="15" t="str">
        <f>IF(performance_data[[#This Row],[net_inflows]]&gt;AVERAGE(performance_data[net_inflows]),"High","Low")</f>
        <v>High</v>
      </c>
      <c r="T2408" s="15">
        <f>AVERAGEIF(performance_data[inflow_flag],performance_data[[#This Row],[inflow_flag]],performance_data[return_percentage])</f>
        <v>4.8467905675459724</v>
      </c>
      <c r="U2408" s="17">
        <f>IF(performance_data[[#This Row],[return_percentage]]&lt;performance_data[[#This Row],[benchmark_return]],1,0)</f>
        <v>1</v>
      </c>
      <c r="V2408" s="17">
        <f>COUNTIFS(performance_data[portfolio_id],performance_data[[#This Row],[portfolio_id]])</f>
        <v>24</v>
      </c>
      <c r="W2408" s="17">
        <f>COUNTIFS(performance_data[portfolio_id],performance_data[[#This Row],[portfolio_id]],
          performance_data[return_flag],1)</f>
        <v>15</v>
      </c>
      <c r="X2408" s="15">
        <f>performance_data[[#This Row],[underperform_flag_count]]/performance_data[[#This Row],[totalportfoliocount]]</f>
        <v>0.625</v>
      </c>
    </row>
    <row r="2409" spans="1:24" x14ac:dyDescent="0.3">
      <c r="A2409">
        <v>5227</v>
      </c>
      <c r="B2409" s="1">
        <v>45050</v>
      </c>
      <c r="C2409">
        <v>97426.69</v>
      </c>
      <c r="D2409">
        <v>-2.59</v>
      </c>
      <c r="E2409">
        <v>-2.57</v>
      </c>
      <c r="F2409">
        <v>1479.79</v>
      </c>
      <c r="G2409">
        <v>13397.43</v>
      </c>
      <c r="H2409" t="s">
        <v>2213</v>
      </c>
      <c r="I2409" t="s">
        <v>2211</v>
      </c>
      <c r="J2409">
        <v>5</v>
      </c>
      <c r="K2409" t="s">
        <v>2223</v>
      </c>
      <c r="L2409" t="str">
        <f>IF(performance_data[[#This Row],[return_percentage]]&gt;=performance_data[[#This Row],[benchmark_return]],"Higher","Lower")</f>
        <v>Lower</v>
      </c>
      <c r="M2409" s="14">
        <f xml:space="preserve"> _xlfn.MAXIFS(performance_data[date],performance_data[portfolio_id],performance_data[[#This Row],[portfolio_id]])</f>
        <v>45529</v>
      </c>
      <c r="N2409" s="14">
        <f xml:space="preserve"> _xlfn.MINIFS(performance_data[date],performance_data[portfolio_id],performance_data[[#This Row],[portfolio_id]])</f>
        <v>44864</v>
      </c>
      <c r="O2409" s="15">
        <f>_xlfn.MAXIFS(performance_data[portfolio_value],performance_data[portfolio_id],performance_data[[#This Row],[portfolio_id]],performance_data[date],performance_data[[#This Row],[latest_date]])</f>
        <v>472853.23</v>
      </c>
      <c r="P2409" s="15">
        <f>_xlfn.MAXIFS(performance_data[portfolio_value],performance_data[portfolio_id],performance_data[[#This Row],[portfolio_id]],performance_data[date],performance_data[[#This Row],[starting_date]])</f>
        <v>250918.39999999999</v>
      </c>
      <c r="Q2409" s="15">
        <f>performance_data[[#This Row],[latest_value]]-performance_data[[#This Row],[starting_value]]</f>
        <v>221934.83</v>
      </c>
      <c r="R2409" s="15">
        <f>performance_data[[#This Row],[net_inflows]]-performance_data[[#This Row],[net_outflows]]</f>
        <v>-11917.64</v>
      </c>
      <c r="S2409" s="15" t="str">
        <f>IF(performance_data[[#This Row],[net_inflows]]&gt;AVERAGE(performance_data[net_inflows]),"High","Low")</f>
        <v>Low</v>
      </c>
      <c r="T2409" s="15">
        <f>AVERAGEIF(performance_data[inflow_flag],performance_data[[#This Row],[inflow_flag]],performance_data[return_percentage])</f>
        <v>5.0457846277021572</v>
      </c>
      <c r="U2409" s="17">
        <f>IF(performance_data[[#This Row],[return_percentage]]&lt;performance_data[[#This Row],[benchmark_return]],1,0)</f>
        <v>1</v>
      </c>
      <c r="V2409" s="17">
        <f>COUNTIFS(performance_data[portfolio_id],performance_data[[#This Row],[portfolio_id]])</f>
        <v>24</v>
      </c>
      <c r="W2409" s="17">
        <f>COUNTIFS(performance_data[portfolio_id],performance_data[[#This Row],[portfolio_id]],
          performance_data[return_flag],1)</f>
        <v>15</v>
      </c>
      <c r="X2409" s="15">
        <f>performance_data[[#This Row],[underperform_flag_count]]/performance_data[[#This Row],[totalportfoliocount]]</f>
        <v>0.625</v>
      </c>
    </row>
    <row r="2410" spans="1:24" x14ac:dyDescent="0.3">
      <c r="A2410">
        <v>5264</v>
      </c>
      <c r="B2410" s="1">
        <v>45432</v>
      </c>
      <c r="C2410">
        <v>234959.25</v>
      </c>
      <c r="D2410">
        <v>13.68</v>
      </c>
      <c r="E2410">
        <v>13.33</v>
      </c>
      <c r="F2410">
        <v>12068.3</v>
      </c>
      <c r="G2410">
        <v>4409.92</v>
      </c>
      <c r="H2410" t="s">
        <v>2205</v>
      </c>
      <c r="I2410" t="s">
        <v>2211</v>
      </c>
      <c r="J2410">
        <v>5</v>
      </c>
      <c r="K2410" t="s">
        <v>2223</v>
      </c>
      <c r="L2410" t="str">
        <f>IF(performance_data[[#This Row],[return_percentage]]&gt;=performance_data[[#This Row],[benchmark_return]],"Higher","Lower")</f>
        <v>Higher</v>
      </c>
      <c r="M2410" s="14">
        <f xml:space="preserve"> _xlfn.MAXIFS(performance_data[date],performance_data[portfolio_id],performance_data[[#This Row],[portfolio_id]])</f>
        <v>45522</v>
      </c>
      <c r="N2410" s="14">
        <f xml:space="preserve"> _xlfn.MINIFS(performance_data[date],performance_data[portfolio_id],performance_data[[#This Row],[portfolio_id]])</f>
        <v>44833</v>
      </c>
      <c r="O2410" s="15">
        <f>_xlfn.MAXIFS(performance_data[portfolio_value],performance_data[portfolio_id],performance_data[[#This Row],[portfolio_id]],performance_data[date],performance_data[[#This Row],[latest_date]])</f>
        <v>229637.67</v>
      </c>
      <c r="P2410" s="15">
        <f>_xlfn.MAXIFS(performance_data[portfolio_value],performance_data[portfolio_id],performance_data[[#This Row],[portfolio_id]],performance_data[date],performance_data[[#This Row],[starting_date]])</f>
        <v>182896.65</v>
      </c>
      <c r="Q2410" s="15">
        <f>performance_data[[#This Row],[latest_value]]-performance_data[[#This Row],[starting_value]]</f>
        <v>46741.020000000019</v>
      </c>
      <c r="R2410" s="15">
        <f>performance_data[[#This Row],[net_inflows]]-performance_data[[#This Row],[net_outflows]]</f>
        <v>7658.3799999999992</v>
      </c>
      <c r="S2410" s="15" t="str">
        <f>IF(performance_data[[#This Row],[net_inflows]]&gt;AVERAGE(performance_data[net_inflows]),"High","Low")</f>
        <v>High</v>
      </c>
      <c r="T2410" s="15">
        <f>AVERAGEIF(performance_data[inflow_flag],performance_data[[#This Row],[inflow_flag]],performance_data[return_percentage])</f>
        <v>4.8467905675459724</v>
      </c>
      <c r="U2410" s="17">
        <f>IF(performance_data[[#This Row],[return_percentage]]&lt;performance_data[[#This Row],[benchmark_return]],1,0)</f>
        <v>0</v>
      </c>
      <c r="V2410" s="17">
        <f>COUNTIFS(performance_data[portfolio_id],performance_data[[#This Row],[portfolio_id]])</f>
        <v>34</v>
      </c>
      <c r="W2410" s="17">
        <f>COUNTIFS(performance_data[portfolio_id],performance_data[[#This Row],[portfolio_id]],
          performance_data[return_flag],1)</f>
        <v>15</v>
      </c>
      <c r="X2410" s="15">
        <f>performance_data[[#This Row],[underperform_flag_count]]/performance_data[[#This Row],[totalportfoliocount]]</f>
        <v>0.44117647058823528</v>
      </c>
    </row>
    <row r="2411" spans="1:24" x14ac:dyDescent="0.3">
      <c r="A2411">
        <v>5264</v>
      </c>
      <c r="B2411" s="1">
        <v>45242</v>
      </c>
      <c r="C2411">
        <v>347104.15</v>
      </c>
      <c r="D2411">
        <v>16.97</v>
      </c>
      <c r="E2411">
        <v>19.690000000000001</v>
      </c>
      <c r="F2411">
        <v>10623.28</v>
      </c>
      <c r="G2411">
        <v>13504.24</v>
      </c>
      <c r="H2411" t="s">
        <v>2213</v>
      </c>
      <c r="I2411" t="s">
        <v>2217</v>
      </c>
      <c r="J2411">
        <v>11</v>
      </c>
      <c r="K2411" t="s">
        <v>2219</v>
      </c>
      <c r="L2411" t="str">
        <f>IF(performance_data[[#This Row],[return_percentage]]&gt;=performance_data[[#This Row],[benchmark_return]],"Higher","Lower")</f>
        <v>Lower</v>
      </c>
      <c r="M2411" s="14">
        <f xml:space="preserve"> _xlfn.MAXIFS(performance_data[date],performance_data[portfolio_id],performance_data[[#This Row],[portfolio_id]])</f>
        <v>45522</v>
      </c>
      <c r="N2411" s="14">
        <f xml:space="preserve"> _xlfn.MINIFS(performance_data[date],performance_data[portfolio_id],performance_data[[#This Row],[portfolio_id]])</f>
        <v>44833</v>
      </c>
      <c r="O2411" s="15">
        <f>_xlfn.MAXIFS(performance_data[portfolio_value],performance_data[portfolio_id],performance_data[[#This Row],[portfolio_id]],performance_data[date],performance_data[[#This Row],[latest_date]])</f>
        <v>229637.67</v>
      </c>
      <c r="P2411" s="15">
        <f>_xlfn.MAXIFS(performance_data[portfolio_value],performance_data[portfolio_id],performance_data[[#This Row],[portfolio_id]],performance_data[date],performance_data[[#This Row],[starting_date]])</f>
        <v>182896.65</v>
      </c>
      <c r="Q2411" s="15">
        <f>performance_data[[#This Row],[latest_value]]-performance_data[[#This Row],[starting_value]]</f>
        <v>46741.020000000019</v>
      </c>
      <c r="R2411" s="15">
        <f>performance_data[[#This Row],[net_inflows]]-performance_data[[#This Row],[net_outflows]]</f>
        <v>-2880.9599999999991</v>
      </c>
      <c r="S2411" s="15" t="str">
        <f>IF(performance_data[[#This Row],[net_inflows]]&gt;AVERAGE(performance_data[net_inflows]),"High","Low")</f>
        <v>High</v>
      </c>
      <c r="T2411" s="15">
        <f>AVERAGEIF(performance_data[inflow_flag],performance_data[[#This Row],[inflow_flag]],performance_data[return_percentage])</f>
        <v>4.8467905675459724</v>
      </c>
      <c r="U2411" s="17">
        <f>IF(performance_data[[#This Row],[return_percentage]]&lt;performance_data[[#This Row],[benchmark_return]],1,0)</f>
        <v>1</v>
      </c>
      <c r="V2411" s="17">
        <f>COUNTIFS(performance_data[portfolio_id],performance_data[[#This Row],[portfolio_id]])</f>
        <v>34</v>
      </c>
      <c r="W2411" s="17">
        <f>COUNTIFS(performance_data[portfolio_id],performance_data[[#This Row],[portfolio_id]],
          performance_data[return_flag],1)</f>
        <v>15</v>
      </c>
      <c r="X2411" s="15">
        <f>performance_data[[#This Row],[underperform_flag_count]]/performance_data[[#This Row],[totalportfoliocount]]</f>
        <v>0.44117647058823528</v>
      </c>
    </row>
    <row r="2412" spans="1:24" x14ac:dyDescent="0.3">
      <c r="A2412">
        <v>5264</v>
      </c>
      <c r="B2412" s="1">
        <v>45153</v>
      </c>
      <c r="C2412">
        <v>93902.21</v>
      </c>
      <c r="D2412">
        <v>-9.42</v>
      </c>
      <c r="E2412">
        <v>-8.4</v>
      </c>
      <c r="F2412">
        <v>12820.38</v>
      </c>
      <c r="G2412">
        <v>15606.82</v>
      </c>
      <c r="H2412" t="s">
        <v>2213</v>
      </c>
      <c r="I2412" t="s">
        <v>2209</v>
      </c>
      <c r="J2412">
        <v>8</v>
      </c>
      <c r="K2412" t="s">
        <v>2214</v>
      </c>
      <c r="L2412" t="str">
        <f>IF(performance_data[[#This Row],[return_percentage]]&gt;=performance_data[[#This Row],[benchmark_return]],"Higher","Lower")</f>
        <v>Lower</v>
      </c>
      <c r="M2412" s="14">
        <f xml:space="preserve"> _xlfn.MAXIFS(performance_data[date],performance_data[portfolio_id],performance_data[[#This Row],[portfolio_id]])</f>
        <v>45522</v>
      </c>
      <c r="N2412" s="14">
        <f xml:space="preserve"> _xlfn.MINIFS(performance_data[date],performance_data[portfolio_id],performance_data[[#This Row],[portfolio_id]])</f>
        <v>44833</v>
      </c>
      <c r="O2412" s="15">
        <f>_xlfn.MAXIFS(performance_data[portfolio_value],performance_data[portfolio_id],performance_data[[#This Row],[portfolio_id]],performance_data[date],performance_data[[#This Row],[latest_date]])</f>
        <v>229637.67</v>
      </c>
      <c r="P2412" s="15">
        <f>_xlfn.MAXIFS(performance_data[portfolio_value],performance_data[portfolio_id],performance_data[[#This Row],[portfolio_id]],performance_data[date],performance_data[[#This Row],[starting_date]])</f>
        <v>182896.65</v>
      </c>
      <c r="Q2412" s="15">
        <f>performance_data[[#This Row],[latest_value]]-performance_data[[#This Row],[starting_value]]</f>
        <v>46741.020000000019</v>
      </c>
      <c r="R2412" s="15">
        <f>performance_data[[#This Row],[net_inflows]]-performance_data[[#This Row],[net_outflows]]</f>
        <v>-2786.4400000000005</v>
      </c>
      <c r="S2412" s="15" t="str">
        <f>IF(performance_data[[#This Row],[net_inflows]]&gt;AVERAGE(performance_data[net_inflows]),"High","Low")</f>
        <v>High</v>
      </c>
      <c r="T2412" s="15">
        <f>AVERAGEIF(performance_data[inflow_flag],performance_data[[#This Row],[inflow_flag]],performance_data[return_percentage])</f>
        <v>4.8467905675459724</v>
      </c>
      <c r="U2412" s="17">
        <f>IF(performance_data[[#This Row],[return_percentage]]&lt;performance_data[[#This Row],[benchmark_return]],1,0)</f>
        <v>1</v>
      </c>
      <c r="V2412" s="17">
        <f>COUNTIFS(performance_data[portfolio_id],performance_data[[#This Row],[portfolio_id]])</f>
        <v>34</v>
      </c>
      <c r="W2412" s="17">
        <f>COUNTIFS(performance_data[portfolio_id],performance_data[[#This Row],[portfolio_id]],
          performance_data[return_flag],1)</f>
        <v>15</v>
      </c>
      <c r="X2412" s="15">
        <f>performance_data[[#This Row],[underperform_flag_count]]/performance_data[[#This Row],[totalportfoliocount]]</f>
        <v>0.44117647058823528</v>
      </c>
    </row>
    <row r="2413" spans="1:24" x14ac:dyDescent="0.3">
      <c r="A2413">
        <v>5264</v>
      </c>
      <c r="B2413" s="1">
        <v>44900</v>
      </c>
      <c r="C2413">
        <v>275684.96000000002</v>
      </c>
      <c r="D2413">
        <v>12.22</v>
      </c>
      <c r="E2413">
        <v>13.24</v>
      </c>
      <c r="F2413">
        <v>1738.76</v>
      </c>
      <c r="G2413">
        <v>1790.26</v>
      </c>
      <c r="H2413" t="s">
        <v>2220</v>
      </c>
      <c r="I2413" t="s">
        <v>2217</v>
      </c>
      <c r="J2413">
        <v>12</v>
      </c>
      <c r="K2413" t="s">
        <v>2218</v>
      </c>
      <c r="L2413" t="str">
        <f>IF(performance_data[[#This Row],[return_percentage]]&gt;=performance_data[[#This Row],[benchmark_return]],"Higher","Lower")</f>
        <v>Lower</v>
      </c>
      <c r="M2413" s="14">
        <f xml:space="preserve"> _xlfn.MAXIFS(performance_data[date],performance_data[portfolio_id],performance_data[[#This Row],[portfolio_id]])</f>
        <v>45522</v>
      </c>
      <c r="N2413" s="14">
        <f xml:space="preserve"> _xlfn.MINIFS(performance_data[date],performance_data[portfolio_id],performance_data[[#This Row],[portfolio_id]])</f>
        <v>44833</v>
      </c>
      <c r="O2413" s="15">
        <f>_xlfn.MAXIFS(performance_data[portfolio_value],performance_data[portfolio_id],performance_data[[#This Row],[portfolio_id]],performance_data[date],performance_data[[#This Row],[latest_date]])</f>
        <v>229637.67</v>
      </c>
      <c r="P2413" s="15">
        <f>_xlfn.MAXIFS(performance_data[portfolio_value],performance_data[portfolio_id],performance_data[[#This Row],[portfolio_id]],performance_data[date],performance_data[[#This Row],[starting_date]])</f>
        <v>182896.65</v>
      </c>
      <c r="Q2413" s="15">
        <f>performance_data[[#This Row],[latest_value]]-performance_data[[#This Row],[starting_value]]</f>
        <v>46741.020000000019</v>
      </c>
      <c r="R2413" s="15">
        <f>performance_data[[#This Row],[net_inflows]]-performance_data[[#This Row],[net_outflows]]</f>
        <v>-51.5</v>
      </c>
      <c r="S2413" s="15" t="str">
        <f>IF(performance_data[[#This Row],[net_inflows]]&gt;AVERAGE(performance_data[net_inflows]),"High","Low")</f>
        <v>Low</v>
      </c>
      <c r="T2413" s="15">
        <f>AVERAGEIF(performance_data[inflow_flag],performance_data[[#This Row],[inflow_flag]],performance_data[return_percentage])</f>
        <v>5.0457846277021572</v>
      </c>
      <c r="U2413" s="17">
        <f>IF(performance_data[[#This Row],[return_percentage]]&lt;performance_data[[#This Row],[benchmark_return]],1,0)</f>
        <v>1</v>
      </c>
      <c r="V2413" s="17">
        <f>COUNTIFS(performance_data[portfolio_id],performance_data[[#This Row],[portfolio_id]])</f>
        <v>34</v>
      </c>
      <c r="W2413" s="17">
        <f>COUNTIFS(performance_data[portfolio_id],performance_data[[#This Row],[portfolio_id]],
          performance_data[return_flag],1)</f>
        <v>15</v>
      </c>
      <c r="X2413" s="15">
        <f>performance_data[[#This Row],[underperform_flag_count]]/performance_data[[#This Row],[totalportfoliocount]]</f>
        <v>0.44117647058823528</v>
      </c>
    </row>
    <row r="2414" spans="1:24" x14ac:dyDescent="0.3">
      <c r="A2414">
        <v>5264</v>
      </c>
      <c r="B2414" s="1">
        <v>45161</v>
      </c>
      <c r="C2414">
        <v>155090.88</v>
      </c>
      <c r="D2414">
        <v>-6.3</v>
      </c>
      <c r="E2414">
        <v>-7.47</v>
      </c>
      <c r="F2414">
        <v>13640.75</v>
      </c>
      <c r="G2414">
        <v>17525.93</v>
      </c>
      <c r="H2414" t="s">
        <v>2213</v>
      </c>
      <c r="I2414" t="s">
        <v>2209</v>
      </c>
      <c r="J2414">
        <v>8</v>
      </c>
      <c r="K2414" t="s">
        <v>2214</v>
      </c>
      <c r="L2414" t="str">
        <f>IF(performance_data[[#This Row],[return_percentage]]&gt;=performance_data[[#This Row],[benchmark_return]],"Higher","Lower")</f>
        <v>Higher</v>
      </c>
      <c r="M2414" s="14">
        <f xml:space="preserve"> _xlfn.MAXIFS(performance_data[date],performance_data[portfolio_id],performance_data[[#This Row],[portfolio_id]])</f>
        <v>45522</v>
      </c>
      <c r="N2414" s="14">
        <f xml:space="preserve"> _xlfn.MINIFS(performance_data[date],performance_data[portfolio_id],performance_data[[#This Row],[portfolio_id]])</f>
        <v>44833</v>
      </c>
      <c r="O2414" s="15">
        <f>_xlfn.MAXIFS(performance_data[portfolio_value],performance_data[portfolio_id],performance_data[[#This Row],[portfolio_id]],performance_data[date],performance_data[[#This Row],[latest_date]])</f>
        <v>229637.67</v>
      </c>
      <c r="P2414" s="15">
        <f>_xlfn.MAXIFS(performance_data[portfolio_value],performance_data[portfolio_id],performance_data[[#This Row],[portfolio_id]],performance_data[date],performance_data[[#This Row],[starting_date]])</f>
        <v>182896.65</v>
      </c>
      <c r="Q2414" s="15">
        <f>performance_data[[#This Row],[latest_value]]-performance_data[[#This Row],[starting_value]]</f>
        <v>46741.020000000019</v>
      </c>
      <c r="R2414" s="15">
        <f>performance_data[[#This Row],[net_inflows]]-performance_data[[#This Row],[net_outflows]]</f>
        <v>-3885.1800000000003</v>
      </c>
      <c r="S2414" s="15" t="str">
        <f>IF(performance_data[[#This Row],[net_inflows]]&gt;AVERAGE(performance_data[net_inflows]),"High","Low")</f>
        <v>High</v>
      </c>
      <c r="T2414" s="15">
        <f>AVERAGEIF(performance_data[inflow_flag],performance_data[[#This Row],[inflow_flag]],performance_data[return_percentage])</f>
        <v>4.8467905675459724</v>
      </c>
      <c r="U2414" s="17">
        <f>IF(performance_data[[#This Row],[return_percentage]]&lt;performance_data[[#This Row],[benchmark_return]],1,0)</f>
        <v>0</v>
      </c>
      <c r="V2414" s="17">
        <f>COUNTIFS(performance_data[portfolio_id],performance_data[[#This Row],[portfolio_id]])</f>
        <v>34</v>
      </c>
      <c r="W2414" s="17">
        <f>COUNTIFS(performance_data[portfolio_id],performance_data[[#This Row],[portfolio_id]],
          performance_data[return_flag],1)</f>
        <v>15</v>
      </c>
      <c r="X2414" s="15">
        <f>performance_data[[#This Row],[underperform_flag_count]]/performance_data[[#This Row],[totalportfoliocount]]</f>
        <v>0.44117647058823528</v>
      </c>
    </row>
    <row r="2415" spans="1:24" x14ac:dyDescent="0.3">
      <c r="A2415">
        <v>5264</v>
      </c>
      <c r="B2415" s="1">
        <v>44833</v>
      </c>
      <c r="C2415">
        <v>182896.65</v>
      </c>
      <c r="D2415">
        <v>2.3199999999999998</v>
      </c>
      <c r="E2415">
        <v>2.2200000000000002</v>
      </c>
      <c r="F2415">
        <v>15544.21</v>
      </c>
      <c r="G2415">
        <v>16345.98</v>
      </c>
      <c r="H2415" t="s">
        <v>2220</v>
      </c>
      <c r="I2415" t="s">
        <v>2209</v>
      </c>
      <c r="J2415">
        <v>9</v>
      </c>
      <c r="K2415" t="s">
        <v>2221</v>
      </c>
      <c r="L2415" t="str">
        <f>IF(performance_data[[#This Row],[return_percentage]]&gt;=performance_data[[#This Row],[benchmark_return]],"Higher","Lower")</f>
        <v>Higher</v>
      </c>
      <c r="M2415" s="14">
        <f xml:space="preserve"> _xlfn.MAXIFS(performance_data[date],performance_data[portfolio_id],performance_data[[#This Row],[portfolio_id]])</f>
        <v>45522</v>
      </c>
      <c r="N2415" s="14">
        <f xml:space="preserve"> _xlfn.MINIFS(performance_data[date],performance_data[portfolio_id],performance_data[[#This Row],[portfolio_id]])</f>
        <v>44833</v>
      </c>
      <c r="O2415" s="15">
        <f>_xlfn.MAXIFS(performance_data[portfolio_value],performance_data[portfolio_id],performance_data[[#This Row],[portfolio_id]],performance_data[date],performance_data[[#This Row],[latest_date]])</f>
        <v>229637.67</v>
      </c>
      <c r="P2415" s="15">
        <f>_xlfn.MAXIFS(performance_data[portfolio_value],performance_data[portfolio_id],performance_data[[#This Row],[portfolio_id]],performance_data[date],performance_data[[#This Row],[starting_date]])</f>
        <v>182896.65</v>
      </c>
      <c r="Q2415" s="15">
        <f>performance_data[[#This Row],[latest_value]]-performance_data[[#This Row],[starting_value]]</f>
        <v>46741.020000000019</v>
      </c>
      <c r="R2415" s="15">
        <f>performance_data[[#This Row],[net_inflows]]-performance_data[[#This Row],[net_outflows]]</f>
        <v>-801.77000000000044</v>
      </c>
      <c r="S2415" s="15" t="str">
        <f>IF(performance_data[[#This Row],[net_inflows]]&gt;AVERAGE(performance_data[net_inflows]),"High","Low")</f>
        <v>High</v>
      </c>
      <c r="T2415" s="15">
        <f>AVERAGEIF(performance_data[inflow_flag],performance_data[[#This Row],[inflow_flag]],performance_data[return_percentage])</f>
        <v>4.8467905675459724</v>
      </c>
      <c r="U2415" s="17">
        <f>IF(performance_data[[#This Row],[return_percentage]]&lt;performance_data[[#This Row],[benchmark_return]],1,0)</f>
        <v>0</v>
      </c>
      <c r="V2415" s="17">
        <f>COUNTIFS(performance_data[portfolio_id],performance_data[[#This Row],[portfolio_id]])</f>
        <v>34</v>
      </c>
      <c r="W2415" s="17">
        <f>COUNTIFS(performance_data[portfolio_id],performance_data[[#This Row],[portfolio_id]],
          performance_data[return_flag],1)</f>
        <v>15</v>
      </c>
      <c r="X2415" s="15">
        <f>performance_data[[#This Row],[underperform_flag_count]]/performance_data[[#This Row],[totalportfoliocount]]</f>
        <v>0.44117647058823528</v>
      </c>
    </row>
    <row r="2416" spans="1:24" x14ac:dyDescent="0.3">
      <c r="A2416">
        <v>5264</v>
      </c>
      <c r="B2416" s="1">
        <v>45332</v>
      </c>
      <c r="C2416">
        <v>276386.7</v>
      </c>
      <c r="D2416">
        <v>-3.88</v>
      </c>
      <c r="E2416">
        <v>-4.42</v>
      </c>
      <c r="F2416">
        <v>17528.82</v>
      </c>
      <c r="G2416">
        <v>10743.38</v>
      </c>
      <c r="H2416" t="s">
        <v>2205</v>
      </c>
      <c r="I2416" t="s">
        <v>2206</v>
      </c>
      <c r="J2416">
        <v>2</v>
      </c>
      <c r="K2416" t="s">
        <v>2226</v>
      </c>
      <c r="L2416" t="str">
        <f>IF(performance_data[[#This Row],[return_percentage]]&gt;=performance_data[[#This Row],[benchmark_return]],"Higher","Lower")</f>
        <v>Higher</v>
      </c>
      <c r="M2416" s="14">
        <f xml:space="preserve"> _xlfn.MAXIFS(performance_data[date],performance_data[portfolio_id],performance_data[[#This Row],[portfolio_id]])</f>
        <v>45522</v>
      </c>
      <c r="N2416" s="14">
        <f xml:space="preserve"> _xlfn.MINIFS(performance_data[date],performance_data[portfolio_id],performance_data[[#This Row],[portfolio_id]])</f>
        <v>44833</v>
      </c>
      <c r="O2416" s="15">
        <f>_xlfn.MAXIFS(performance_data[portfolio_value],performance_data[portfolio_id],performance_data[[#This Row],[portfolio_id]],performance_data[date],performance_data[[#This Row],[latest_date]])</f>
        <v>229637.67</v>
      </c>
      <c r="P2416" s="15">
        <f>_xlfn.MAXIFS(performance_data[portfolio_value],performance_data[portfolio_id],performance_data[[#This Row],[portfolio_id]],performance_data[date],performance_data[[#This Row],[starting_date]])</f>
        <v>182896.65</v>
      </c>
      <c r="Q2416" s="15">
        <f>performance_data[[#This Row],[latest_value]]-performance_data[[#This Row],[starting_value]]</f>
        <v>46741.020000000019</v>
      </c>
      <c r="R2416" s="15">
        <f>performance_data[[#This Row],[net_inflows]]-performance_data[[#This Row],[net_outflows]]</f>
        <v>6785.4400000000005</v>
      </c>
      <c r="S2416" s="15" t="str">
        <f>IF(performance_data[[#This Row],[net_inflows]]&gt;AVERAGE(performance_data[net_inflows]),"High","Low")</f>
        <v>High</v>
      </c>
      <c r="T2416" s="15">
        <f>AVERAGEIF(performance_data[inflow_flag],performance_data[[#This Row],[inflow_flag]],performance_data[return_percentage])</f>
        <v>4.8467905675459724</v>
      </c>
      <c r="U2416" s="17">
        <f>IF(performance_data[[#This Row],[return_percentage]]&lt;performance_data[[#This Row],[benchmark_return]],1,0)</f>
        <v>0</v>
      </c>
      <c r="V2416" s="17">
        <f>COUNTIFS(performance_data[portfolio_id],performance_data[[#This Row],[portfolio_id]])</f>
        <v>34</v>
      </c>
      <c r="W2416" s="17">
        <f>COUNTIFS(performance_data[portfolio_id],performance_data[[#This Row],[portfolio_id]],
          performance_data[return_flag],1)</f>
        <v>15</v>
      </c>
      <c r="X2416" s="15">
        <f>performance_data[[#This Row],[underperform_flag_count]]/performance_data[[#This Row],[totalportfoliocount]]</f>
        <v>0.44117647058823528</v>
      </c>
    </row>
    <row r="2417" spans="1:24" x14ac:dyDescent="0.3">
      <c r="A2417">
        <v>5264</v>
      </c>
      <c r="B2417" s="1">
        <v>45192</v>
      </c>
      <c r="C2417">
        <v>301417.99</v>
      </c>
      <c r="D2417">
        <v>12.59</v>
      </c>
      <c r="E2417">
        <v>12.62</v>
      </c>
      <c r="F2417">
        <v>7652.43</v>
      </c>
      <c r="G2417">
        <v>11870.53</v>
      </c>
      <c r="H2417" t="s">
        <v>2213</v>
      </c>
      <c r="I2417" t="s">
        <v>2209</v>
      </c>
      <c r="J2417">
        <v>9</v>
      </c>
      <c r="K2417" t="s">
        <v>2221</v>
      </c>
      <c r="L2417" t="str">
        <f>IF(performance_data[[#This Row],[return_percentage]]&gt;=performance_data[[#This Row],[benchmark_return]],"Higher","Lower")</f>
        <v>Lower</v>
      </c>
      <c r="M2417" s="14">
        <f xml:space="preserve"> _xlfn.MAXIFS(performance_data[date],performance_data[portfolio_id],performance_data[[#This Row],[portfolio_id]])</f>
        <v>45522</v>
      </c>
      <c r="N2417" s="14">
        <f xml:space="preserve"> _xlfn.MINIFS(performance_data[date],performance_data[portfolio_id],performance_data[[#This Row],[portfolio_id]])</f>
        <v>44833</v>
      </c>
      <c r="O2417" s="15">
        <f>_xlfn.MAXIFS(performance_data[portfolio_value],performance_data[portfolio_id],performance_data[[#This Row],[portfolio_id]],performance_data[date],performance_data[[#This Row],[latest_date]])</f>
        <v>229637.67</v>
      </c>
      <c r="P2417" s="15">
        <f>_xlfn.MAXIFS(performance_data[portfolio_value],performance_data[portfolio_id],performance_data[[#This Row],[portfolio_id]],performance_data[date],performance_data[[#This Row],[starting_date]])</f>
        <v>182896.65</v>
      </c>
      <c r="Q2417" s="15">
        <f>performance_data[[#This Row],[latest_value]]-performance_data[[#This Row],[starting_value]]</f>
        <v>46741.020000000019</v>
      </c>
      <c r="R2417" s="15">
        <f>performance_data[[#This Row],[net_inflows]]-performance_data[[#This Row],[net_outflows]]</f>
        <v>-4218.1000000000004</v>
      </c>
      <c r="S2417" s="15" t="str">
        <f>IF(performance_data[[#This Row],[net_inflows]]&gt;AVERAGE(performance_data[net_inflows]),"High","Low")</f>
        <v>Low</v>
      </c>
      <c r="T2417" s="15">
        <f>AVERAGEIF(performance_data[inflow_flag],performance_data[[#This Row],[inflow_flag]],performance_data[return_percentage])</f>
        <v>5.0457846277021572</v>
      </c>
      <c r="U2417" s="17">
        <f>IF(performance_data[[#This Row],[return_percentage]]&lt;performance_data[[#This Row],[benchmark_return]],1,0)</f>
        <v>1</v>
      </c>
      <c r="V2417" s="17">
        <f>COUNTIFS(performance_data[portfolio_id],performance_data[[#This Row],[portfolio_id]])</f>
        <v>34</v>
      </c>
      <c r="W2417" s="17">
        <f>COUNTIFS(performance_data[portfolio_id],performance_data[[#This Row],[portfolio_id]],
          performance_data[return_flag],1)</f>
        <v>15</v>
      </c>
      <c r="X2417" s="15">
        <f>performance_data[[#This Row],[underperform_flag_count]]/performance_data[[#This Row],[totalportfoliocount]]</f>
        <v>0.44117647058823528</v>
      </c>
    </row>
    <row r="2418" spans="1:24" x14ac:dyDescent="0.3">
      <c r="A2418">
        <v>5264</v>
      </c>
      <c r="B2418" s="1">
        <v>45161</v>
      </c>
      <c r="C2418">
        <v>200449.48</v>
      </c>
      <c r="D2418">
        <v>5.86</v>
      </c>
      <c r="E2418">
        <v>4.72</v>
      </c>
      <c r="F2418">
        <v>12870.4</v>
      </c>
      <c r="G2418">
        <v>8785.56</v>
      </c>
      <c r="H2418" t="s">
        <v>2213</v>
      </c>
      <c r="I2418" t="s">
        <v>2209</v>
      </c>
      <c r="J2418">
        <v>8</v>
      </c>
      <c r="K2418" t="s">
        <v>2214</v>
      </c>
      <c r="L2418" t="str">
        <f>IF(performance_data[[#This Row],[return_percentage]]&gt;=performance_data[[#This Row],[benchmark_return]],"Higher","Lower")</f>
        <v>Higher</v>
      </c>
      <c r="M2418" s="14">
        <f xml:space="preserve"> _xlfn.MAXIFS(performance_data[date],performance_data[portfolio_id],performance_data[[#This Row],[portfolio_id]])</f>
        <v>45522</v>
      </c>
      <c r="N2418" s="14">
        <f xml:space="preserve"> _xlfn.MINIFS(performance_data[date],performance_data[portfolio_id],performance_data[[#This Row],[portfolio_id]])</f>
        <v>44833</v>
      </c>
      <c r="O2418" s="15">
        <f>_xlfn.MAXIFS(performance_data[portfolio_value],performance_data[portfolio_id],performance_data[[#This Row],[portfolio_id]],performance_data[date],performance_data[[#This Row],[latest_date]])</f>
        <v>229637.67</v>
      </c>
      <c r="P2418" s="15">
        <f>_xlfn.MAXIFS(performance_data[portfolio_value],performance_data[portfolio_id],performance_data[[#This Row],[portfolio_id]],performance_data[date],performance_data[[#This Row],[starting_date]])</f>
        <v>182896.65</v>
      </c>
      <c r="Q2418" s="15">
        <f>performance_data[[#This Row],[latest_value]]-performance_data[[#This Row],[starting_value]]</f>
        <v>46741.020000000019</v>
      </c>
      <c r="R2418" s="15">
        <f>performance_data[[#This Row],[net_inflows]]-performance_data[[#This Row],[net_outflows]]</f>
        <v>4084.84</v>
      </c>
      <c r="S2418" s="15" t="str">
        <f>IF(performance_data[[#This Row],[net_inflows]]&gt;AVERAGE(performance_data[net_inflows]),"High","Low")</f>
        <v>High</v>
      </c>
      <c r="T2418" s="15">
        <f>AVERAGEIF(performance_data[inflow_flag],performance_data[[#This Row],[inflow_flag]],performance_data[return_percentage])</f>
        <v>4.8467905675459724</v>
      </c>
      <c r="U2418" s="17">
        <f>IF(performance_data[[#This Row],[return_percentage]]&lt;performance_data[[#This Row],[benchmark_return]],1,0)</f>
        <v>0</v>
      </c>
      <c r="V2418" s="17">
        <f>COUNTIFS(performance_data[portfolio_id],performance_data[[#This Row],[portfolio_id]])</f>
        <v>34</v>
      </c>
      <c r="W2418" s="17">
        <f>COUNTIFS(performance_data[portfolio_id],performance_data[[#This Row],[portfolio_id]],
          performance_data[return_flag],1)</f>
        <v>15</v>
      </c>
      <c r="X2418" s="15">
        <f>performance_data[[#This Row],[underperform_flag_count]]/performance_data[[#This Row],[totalportfoliocount]]</f>
        <v>0.44117647058823528</v>
      </c>
    </row>
    <row r="2419" spans="1:24" x14ac:dyDescent="0.3">
      <c r="A2419">
        <v>5264</v>
      </c>
      <c r="B2419" s="1">
        <v>45320</v>
      </c>
      <c r="C2419">
        <v>321954.32</v>
      </c>
      <c r="D2419">
        <v>-2.58</v>
      </c>
      <c r="E2419">
        <v>-3.09</v>
      </c>
      <c r="F2419">
        <v>6494.64</v>
      </c>
      <c r="G2419">
        <v>6186.17</v>
      </c>
      <c r="H2419" t="s">
        <v>2205</v>
      </c>
      <c r="I2419" t="s">
        <v>2206</v>
      </c>
      <c r="J2419">
        <v>1</v>
      </c>
      <c r="K2419" t="s">
        <v>2207</v>
      </c>
      <c r="L2419" t="str">
        <f>IF(performance_data[[#This Row],[return_percentage]]&gt;=performance_data[[#This Row],[benchmark_return]],"Higher","Lower")</f>
        <v>Higher</v>
      </c>
      <c r="M2419" s="14">
        <f xml:space="preserve"> _xlfn.MAXIFS(performance_data[date],performance_data[portfolio_id],performance_data[[#This Row],[portfolio_id]])</f>
        <v>45522</v>
      </c>
      <c r="N2419" s="14">
        <f xml:space="preserve"> _xlfn.MINIFS(performance_data[date],performance_data[portfolio_id],performance_data[[#This Row],[portfolio_id]])</f>
        <v>44833</v>
      </c>
      <c r="O2419" s="15">
        <f>_xlfn.MAXIFS(performance_data[portfolio_value],performance_data[portfolio_id],performance_data[[#This Row],[portfolio_id]],performance_data[date],performance_data[[#This Row],[latest_date]])</f>
        <v>229637.67</v>
      </c>
      <c r="P2419" s="15">
        <f>_xlfn.MAXIFS(performance_data[portfolio_value],performance_data[portfolio_id],performance_data[[#This Row],[portfolio_id]],performance_data[date],performance_data[[#This Row],[starting_date]])</f>
        <v>182896.65</v>
      </c>
      <c r="Q2419" s="15">
        <f>performance_data[[#This Row],[latest_value]]-performance_data[[#This Row],[starting_value]]</f>
        <v>46741.020000000019</v>
      </c>
      <c r="R2419" s="15">
        <f>performance_data[[#This Row],[net_inflows]]-performance_data[[#This Row],[net_outflows]]</f>
        <v>308.47000000000025</v>
      </c>
      <c r="S2419" s="15" t="str">
        <f>IF(performance_data[[#This Row],[net_inflows]]&gt;AVERAGE(performance_data[net_inflows]),"High","Low")</f>
        <v>Low</v>
      </c>
      <c r="T2419" s="15">
        <f>AVERAGEIF(performance_data[inflow_flag],performance_data[[#This Row],[inflow_flag]],performance_data[return_percentage])</f>
        <v>5.0457846277021572</v>
      </c>
      <c r="U2419" s="17">
        <f>IF(performance_data[[#This Row],[return_percentage]]&lt;performance_data[[#This Row],[benchmark_return]],1,0)</f>
        <v>0</v>
      </c>
      <c r="V2419" s="17">
        <f>COUNTIFS(performance_data[portfolio_id],performance_data[[#This Row],[portfolio_id]])</f>
        <v>34</v>
      </c>
      <c r="W2419" s="17">
        <f>COUNTIFS(performance_data[portfolio_id],performance_data[[#This Row],[portfolio_id]],
          performance_data[return_flag],1)</f>
        <v>15</v>
      </c>
      <c r="X2419" s="15">
        <f>performance_data[[#This Row],[underperform_flag_count]]/performance_data[[#This Row],[totalportfoliocount]]</f>
        <v>0.44117647058823528</v>
      </c>
    </row>
    <row r="2420" spans="1:24" x14ac:dyDescent="0.3">
      <c r="A2420">
        <v>5264</v>
      </c>
      <c r="B2420" s="1">
        <v>44941</v>
      </c>
      <c r="C2420">
        <v>8668.26</v>
      </c>
      <c r="D2420">
        <v>4.67</v>
      </c>
      <c r="E2420">
        <v>5.22</v>
      </c>
      <c r="F2420">
        <v>19585.57</v>
      </c>
      <c r="G2420">
        <v>1305.5899999999999</v>
      </c>
      <c r="H2420" t="s">
        <v>2213</v>
      </c>
      <c r="I2420" t="s">
        <v>2206</v>
      </c>
      <c r="J2420">
        <v>1</v>
      </c>
      <c r="K2420" t="s">
        <v>2207</v>
      </c>
      <c r="L2420" t="str">
        <f>IF(performance_data[[#This Row],[return_percentage]]&gt;=performance_data[[#This Row],[benchmark_return]],"Higher","Lower")</f>
        <v>Lower</v>
      </c>
      <c r="M2420" s="14">
        <f xml:space="preserve"> _xlfn.MAXIFS(performance_data[date],performance_data[portfolio_id],performance_data[[#This Row],[portfolio_id]])</f>
        <v>45522</v>
      </c>
      <c r="N2420" s="14">
        <f xml:space="preserve"> _xlfn.MINIFS(performance_data[date],performance_data[portfolio_id],performance_data[[#This Row],[portfolio_id]])</f>
        <v>44833</v>
      </c>
      <c r="O2420" s="15">
        <f>_xlfn.MAXIFS(performance_data[portfolio_value],performance_data[portfolio_id],performance_data[[#This Row],[portfolio_id]],performance_data[date],performance_data[[#This Row],[latest_date]])</f>
        <v>229637.67</v>
      </c>
      <c r="P2420" s="15">
        <f>_xlfn.MAXIFS(performance_data[portfolio_value],performance_data[portfolio_id],performance_data[[#This Row],[portfolio_id]],performance_data[date],performance_data[[#This Row],[starting_date]])</f>
        <v>182896.65</v>
      </c>
      <c r="Q2420" s="15">
        <f>performance_data[[#This Row],[latest_value]]-performance_data[[#This Row],[starting_value]]</f>
        <v>46741.020000000019</v>
      </c>
      <c r="R2420" s="15">
        <f>performance_data[[#This Row],[net_inflows]]-performance_data[[#This Row],[net_outflows]]</f>
        <v>18279.98</v>
      </c>
      <c r="S2420" s="15" t="str">
        <f>IF(performance_data[[#This Row],[net_inflows]]&gt;AVERAGE(performance_data[net_inflows]),"High","Low")</f>
        <v>High</v>
      </c>
      <c r="T2420" s="15">
        <f>AVERAGEIF(performance_data[inflow_flag],performance_data[[#This Row],[inflow_flag]],performance_data[return_percentage])</f>
        <v>4.8467905675459724</v>
      </c>
      <c r="U2420" s="17">
        <f>IF(performance_data[[#This Row],[return_percentage]]&lt;performance_data[[#This Row],[benchmark_return]],1,0)</f>
        <v>1</v>
      </c>
      <c r="V2420" s="17">
        <f>COUNTIFS(performance_data[portfolio_id],performance_data[[#This Row],[portfolio_id]])</f>
        <v>34</v>
      </c>
      <c r="W2420" s="17">
        <f>COUNTIFS(performance_data[portfolio_id],performance_data[[#This Row],[portfolio_id]],
          performance_data[return_flag],1)</f>
        <v>15</v>
      </c>
      <c r="X2420" s="15">
        <f>performance_data[[#This Row],[underperform_flag_count]]/performance_data[[#This Row],[totalportfoliocount]]</f>
        <v>0.44117647058823528</v>
      </c>
    </row>
    <row r="2421" spans="1:24" x14ac:dyDescent="0.3">
      <c r="A2421">
        <v>5264</v>
      </c>
      <c r="B2421" s="1">
        <v>44966</v>
      </c>
      <c r="C2421">
        <v>485641.06</v>
      </c>
      <c r="D2421">
        <v>5.0599999999999996</v>
      </c>
      <c r="E2421">
        <v>5.63</v>
      </c>
      <c r="F2421">
        <v>6973.63</v>
      </c>
      <c r="G2421">
        <v>13697.98</v>
      </c>
      <c r="H2421" t="s">
        <v>2213</v>
      </c>
      <c r="I2421" t="s">
        <v>2206</v>
      </c>
      <c r="J2421">
        <v>2</v>
      </c>
      <c r="K2421" t="s">
        <v>2226</v>
      </c>
      <c r="L2421" t="str">
        <f>IF(performance_data[[#This Row],[return_percentage]]&gt;=performance_data[[#This Row],[benchmark_return]],"Higher","Lower")</f>
        <v>Lower</v>
      </c>
      <c r="M2421" s="14">
        <f xml:space="preserve"> _xlfn.MAXIFS(performance_data[date],performance_data[portfolio_id],performance_data[[#This Row],[portfolio_id]])</f>
        <v>45522</v>
      </c>
      <c r="N2421" s="14">
        <f xml:space="preserve"> _xlfn.MINIFS(performance_data[date],performance_data[portfolio_id],performance_data[[#This Row],[portfolio_id]])</f>
        <v>44833</v>
      </c>
      <c r="O2421" s="15">
        <f>_xlfn.MAXIFS(performance_data[portfolio_value],performance_data[portfolio_id],performance_data[[#This Row],[portfolio_id]],performance_data[date],performance_data[[#This Row],[latest_date]])</f>
        <v>229637.67</v>
      </c>
      <c r="P2421" s="15">
        <f>_xlfn.MAXIFS(performance_data[portfolio_value],performance_data[portfolio_id],performance_data[[#This Row],[portfolio_id]],performance_data[date],performance_data[[#This Row],[starting_date]])</f>
        <v>182896.65</v>
      </c>
      <c r="Q2421" s="15">
        <f>performance_data[[#This Row],[latest_value]]-performance_data[[#This Row],[starting_value]]</f>
        <v>46741.020000000019</v>
      </c>
      <c r="R2421" s="15">
        <f>performance_data[[#This Row],[net_inflows]]-performance_data[[#This Row],[net_outflows]]</f>
        <v>-6724.3499999999995</v>
      </c>
      <c r="S2421" s="15" t="str">
        <f>IF(performance_data[[#This Row],[net_inflows]]&gt;AVERAGE(performance_data[net_inflows]),"High","Low")</f>
        <v>Low</v>
      </c>
      <c r="T2421" s="15">
        <f>AVERAGEIF(performance_data[inflow_flag],performance_data[[#This Row],[inflow_flag]],performance_data[return_percentage])</f>
        <v>5.0457846277021572</v>
      </c>
      <c r="U2421" s="17">
        <f>IF(performance_data[[#This Row],[return_percentage]]&lt;performance_data[[#This Row],[benchmark_return]],1,0)</f>
        <v>1</v>
      </c>
      <c r="V2421" s="17">
        <f>COUNTIFS(performance_data[portfolio_id],performance_data[[#This Row],[portfolio_id]])</f>
        <v>34</v>
      </c>
      <c r="W2421" s="17">
        <f>COUNTIFS(performance_data[portfolio_id],performance_data[[#This Row],[portfolio_id]],
          performance_data[return_flag],1)</f>
        <v>15</v>
      </c>
      <c r="X2421" s="15">
        <f>performance_data[[#This Row],[underperform_flag_count]]/performance_data[[#This Row],[totalportfoliocount]]</f>
        <v>0.44117647058823528</v>
      </c>
    </row>
    <row r="2422" spans="1:24" x14ac:dyDescent="0.3">
      <c r="A2422">
        <v>5264</v>
      </c>
      <c r="B2422" s="1">
        <v>45366</v>
      </c>
      <c r="C2422">
        <v>176730.52</v>
      </c>
      <c r="D2422">
        <v>0.37</v>
      </c>
      <c r="E2422">
        <v>0.37</v>
      </c>
      <c r="F2422">
        <v>18897.13</v>
      </c>
      <c r="G2422">
        <v>459.53</v>
      </c>
      <c r="H2422" t="s">
        <v>2205</v>
      </c>
      <c r="I2422" t="s">
        <v>2206</v>
      </c>
      <c r="J2422">
        <v>3</v>
      </c>
      <c r="K2422" t="s">
        <v>2222</v>
      </c>
      <c r="L2422" t="str">
        <f>IF(performance_data[[#This Row],[return_percentage]]&gt;=performance_data[[#This Row],[benchmark_return]],"Higher","Lower")</f>
        <v>Higher</v>
      </c>
      <c r="M2422" s="14">
        <f xml:space="preserve"> _xlfn.MAXIFS(performance_data[date],performance_data[portfolio_id],performance_data[[#This Row],[portfolio_id]])</f>
        <v>45522</v>
      </c>
      <c r="N2422" s="14">
        <f xml:space="preserve"> _xlfn.MINIFS(performance_data[date],performance_data[portfolio_id],performance_data[[#This Row],[portfolio_id]])</f>
        <v>44833</v>
      </c>
      <c r="O2422" s="15">
        <f>_xlfn.MAXIFS(performance_data[portfolio_value],performance_data[portfolio_id],performance_data[[#This Row],[portfolio_id]],performance_data[date],performance_data[[#This Row],[latest_date]])</f>
        <v>229637.67</v>
      </c>
      <c r="P2422" s="15">
        <f>_xlfn.MAXIFS(performance_data[portfolio_value],performance_data[portfolio_id],performance_data[[#This Row],[portfolio_id]],performance_data[date],performance_data[[#This Row],[starting_date]])</f>
        <v>182896.65</v>
      </c>
      <c r="Q2422" s="15">
        <f>performance_data[[#This Row],[latest_value]]-performance_data[[#This Row],[starting_value]]</f>
        <v>46741.020000000019</v>
      </c>
      <c r="R2422" s="15">
        <f>performance_data[[#This Row],[net_inflows]]-performance_data[[#This Row],[net_outflows]]</f>
        <v>18437.600000000002</v>
      </c>
      <c r="S2422" s="15" t="str">
        <f>IF(performance_data[[#This Row],[net_inflows]]&gt;AVERAGE(performance_data[net_inflows]),"High","Low")</f>
        <v>High</v>
      </c>
      <c r="T2422" s="15">
        <f>AVERAGEIF(performance_data[inflow_flag],performance_data[[#This Row],[inflow_flag]],performance_data[return_percentage])</f>
        <v>4.8467905675459724</v>
      </c>
      <c r="U2422" s="17">
        <f>IF(performance_data[[#This Row],[return_percentage]]&lt;performance_data[[#This Row],[benchmark_return]],1,0)</f>
        <v>0</v>
      </c>
      <c r="V2422" s="17">
        <f>COUNTIFS(performance_data[portfolio_id],performance_data[[#This Row],[portfolio_id]])</f>
        <v>34</v>
      </c>
      <c r="W2422" s="17">
        <f>COUNTIFS(performance_data[portfolio_id],performance_data[[#This Row],[portfolio_id]],
          performance_data[return_flag],1)</f>
        <v>15</v>
      </c>
      <c r="X2422" s="15">
        <f>performance_data[[#This Row],[underperform_flag_count]]/performance_data[[#This Row],[totalportfoliocount]]</f>
        <v>0.44117647058823528</v>
      </c>
    </row>
    <row r="2423" spans="1:24" x14ac:dyDescent="0.3">
      <c r="A2423">
        <v>5264</v>
      </c>
      <c r="B2423" s="1">
        <v>45118</v>
      </c>
      <c r="C2423">
        <v>289311.55</v>
      </c>
      <c r="D2423">
        <v>3.65</v>
      </c>
      <c r="E2423">
        <v>3.01</v>
      </c>
      <c r="F2423">
        <v>15977.52</v>
      </c>
      <c r="G2423">
        <v>2712.58</v>
      </c>
      <c r="H2423" t="s">
        <v>2213</v>
      </c>
      <c r="I2423" t="s">
        <v>2209</v>
      </c>
      <c r="J2423">
        <v>7</v>
      </c>
      <c r="K2423" t="s">
        <v>2210</v>
      </c>
      <c r="L2423" t="str">
        <f>IF(performance_data[[#This Row],[return_percentage]]&gt;=performance_data[[#This Row],[benchmark_return]],"Higher","Lower")</f>
        <v>Higher</v>
      </c>
      <c r="M2423" s="14">
        <f xml:space="preserve"> _xlfn.MAXIFS(performance_data[date],performance_data[portfolio_id],performance_data[[#This Row],[portfolio_id]])</f>
        <v>45522</v>
      </c>
      <c r="N2423" s="14">
        <f xml:space="preserve"> _xlfn.MINIFS(performance_data[date],performance_data[portfolio_id],performance_data[[#This Row],[portfolio_id]])</f>
        <v>44833</v>
      </c>
      <c r="O2423" s="15">
        <f>_xlfn.MAXIFS(performance_data[portfolio_value],performance_data[portfolio_id],performance_data[[#This Row],[portfolio_id]],performance_data[date],performance_data[[#This Row],[latest_date]])</f>
        <v>229637.67</v>
      </c>
      <c r="P2423" s="15">
        <f>_xlfn.MAXIFS(performance_data[portfolio_value],performance_data[portfolio_id],performance_data[[#This Row],[portfolio_id]],performance_data[date],performance_data[[#This Row],[starting_date]])</f>
        <v>182896.65</v>
      </c>
      <c r="Q2423" s="15">
        <f>performance_data[[#This Row],[latest_value]]-performance_data[[#This Row],[starting_value]]</f>
        <v>46741.020000000019</v>
      </c>
      <c r="R2423" s="15">
        <f>performance_data[[#This Row],[net_inflows]]-performance_data[[#This Row],[net_outflows]]</f>
        <v>13264.94</v>
      </c>
      <c r="S2423" s="15" t="str">
        <f>IF(performance_data[[#This Row],[net_inflows]]&gt;AVERAGE(performance_data[net_inflows]),"High","Low")</f>
        <v>High</v>
      </c>
      <c r="T2423" s="15">
        <f>AVERAGEIF(performance_data[inflow_flag],performance_data[[#This Row],[inflow_flag]],performance_data[return_percentage])</f>
        <v>4.8467905675459724</v>
      </c>
      <c r="U2423" s="17">
        <f>IF(performance_data[[#This Row],[return_percentage]]&lt;performance_data[[#This Row],[benchmark_return]],1,0)</f>
        <v>0</v>
      </c>
      <c r="V2423" s="17">
        <f>COUNTIFS(performance_data[portfolio_id],performance_data[[#This Row],[portfolio_id]])</f>
        <v>34</v>
      </c>
      <c r="W2423" s="17">
        <f>COUNTIFS(performance_data[portfolio_id],performance_data[[#This Row],[portfolio_id]],
          performance_data[return_flag],1)</f>
        <v>15</v>
      </c>
      <c r="X2423" s="15">
        <f>performance_data[[#This Row],[underperform_flag_count]]/performance_data[[#This Row],[totalportfoliocount]]</f>
        <v>0.44117647058823528</v>
      </c>
    </row>
    <row r="2424" spans="1:24" x14ac:dyDescent="0.3">
      <c r="A2424">
        <v>5264</v>
      </c>
      <c r="B2424" s="1">
        <v>44908</v>
      </c>
      <c r="C2424">
        <v>44243.63</v>
      </c>
      <c r="D2424">
        <v>1.59</v>
      </c>
      <c r="E2424">
        <v>1.78</v>
      </c>
      <c r="F2424">
        <v>4411.88</v>
      </c>
      <c r="G2424">
        <v>12978.07</v>
      </c>
      <c r="H2424" t="s">
        <v>2220</v>
      </c>
      <c r="I2424" t="s">
        <v>2217</v>
      </c>
      <c r="J2424">
        <v>12</v>
      </c>
      <c r="K2424" t="s">
        <v>2218</v>
      </c>
      <c r="L2424" t="str">
        <f>IF(performance_data[[#This Row],[return_percentage]]&gt;=performance_data[[#This Row],[benchmark_return]],"Higher","Lower")</f>
        <v>Lower</v>
      </c>
      <c r="M2424" s="14">
        <f xml:space="preserve"> _xlfn.MAXIFS(performance_data[date],performance_data[portfolio_id],performance_data[[#This Row],[portfolio_id]])</f>
        <v>45522</v>
      </c>
      <c r="N2424" s="14">
        <f xml:space="preserve"> _xlfn.MINIFS(performance_data[date],performance_data[portfolio_id],performance_data[[#This Row],[portfolio_id]])</f>
        <v>44833</v>
      </c>
      <c r="O2424" s="15">
        <f>_xlfn.MAXIFS(performance_data[portfolio_value],performance_data[portfolio_id],performance_data[[#This Row],[portfolio_id]],performance_data[date],performance_data[[#This Row],[latest_date]])</f>
        <v>229637.67</v>
      </c>
      <c r="P2424" s="15">
        <f>_xlfn.MAXIFS(performance_data[portfolio_value],performance_data[portfolio_id],performance_data[[#This Row],[portfolio_id]],performance_data[date],performance_data[[#This Row],[starting_date]])</f>
        <v>182896.65</v>
      </c>
      <c r="Q2424" s="15">
        <f>performance_data[[#This Row],[latest_value]]-performance_data[[#This Row],[starting_value]]</f>
        <v>46741.020000000019</v>
      </c>
      <c r="R2424" s="15">
        <f>performance_data[[#This Row],[net_inflows]]-performance_data[[#This Row],[net_outflows]]</f>
        <v>-8566.1899999999987</v>
      </c>
      <c r="S2424" s="15" t="str">
        <f>IF(performance_data[[#This Row],[net_inflows]]&gt;AVERAGE(performance_data[net_inflows]),"High","Low")</f>
        <v>Low</v>
      </c>
      <c r="T2424" s="15">
        <f>AVERAGEIF(performance_data[inflow_flag],performance_data[[#This Row],[inflow_flag]],performance_data[return_percentage])</f>
        <v>5.0457846277021572</v>
      </c>
      <c r="U2424" s="17">
        <f>IF(performance_data[[#This Row],[return_percentage]]&lt;performance_data[[#This Row],[benchmark_return]],1,0)</f>
        <v>1</v>
      </c>
      <c r="V2424" s="17">
        <f>COUNTIFS(performance_data[portfolio_id],performance_data[[#This Row],[portfolio_id]])</f>
        <v>34</v>
      </c>
      <c r="W2424" s="17">
        <f>COUNTIFS(performance_data[portfolio_id],performance_data[[#This Row],[portfolio_id]],
          performance_data[return_flag],1)</f>
        <v>15</v>
      </c>
      <c r="X2424" s="15">
        <f>performance_data[[#This Row],[underperform_flag_count]]/performance_data[[#This Row],[totalportfoliocount]]</f>
        <v>0.44117647058823528</v>
      </c>
    </row>
    <row r="2425" spans="1:24" x14ac:dyDescent="0.3">
      <c r="A2425">
        <v>5264</v>
      </c>
      <c r="B2425" s="1">
        <v>45368</v>
      </c>
      <c r="C2425">
        <v>45478.74</v>
      </c>
      <c r="D2425">
        <v>2.62</v>
      </c>
      <c r="E2425">
        <v>2.13</v>
      </c>
      <c r="F2425">
        <v>16768.82</v>
      </c>
      <c r="G2425">
        <v>7320.21</v>
      </c>
      <c r="H2425" t="s">
        <v>2205</v>
      </c>
      <c r="I2425" t="s">
        <v>2206</v>
      </c>
      <c r="J2425">
        <v>3</v>
      </c>
      <c r="K2425" t="s">
        <v>2222</v>
      </c>
      <c r="L2425" t="str">
        <f>IF(performance_data[[#This Row],[return_percentage]]&gt;=performance_data[[#This Row],[benchmark_return]],"Higher","Lower")</f>
        <v>Higher</v>
      </c>
      <c r="M2425" s="14">
        <f xml:space="preserve"> _xlfn.MAXIFS(performance_data[date],performance_data[portfolio_id],performance_data[[#This Row],[portfolio_id]])</f>
        <v>45522</v>
      </c>
      <c r="N2425" s="14">
        <f xml:space="preserve"> _xlfn.MINIFS(performance_data[date],performance_data[portfolio_id],performance_data[[#This Row],[portfolio_id]])</f>
        <v>44833</v>
      </c>
      <c r="O2425" s="15">
        <f>_xlfn.MAXIFS(performance_data[portfolio_value],performance_data[portfolio_id],performance_data[[#This Row],[portfolio_id]],performance_data[date],performance_data[[#This Row],[latest_date]])</f>
        <v>229637.67</v>
      </c>
      <c r="P2425" s="15">
        <f>_xlfn.MAXIFS(performance_data[portfolio_value],performance_data[portfolio_id],performance_data[[#This Row],[portfolio_id]],performance_data[date],performance_data[[#This Row],[starting_date]])</f>
        <v>182896.65</v>
      </c>
      <c r="Q2425" s="15">
        <f>performance_data[[#This Row],[latest_value]]-performance_data[[#This Row],[starting_value]]</f>
        <v>46741.020000000019</v>
      </c>
      <c r="R2425" s="15">
        <f>performance_data[[#This Row],[net_inflows]]-performance_data[[#This Row],[net_outflows]]</f>
        <v>9448.61</v>
      </c>
      <c r="S2425" s="15" t="str">
        <f>IF(performance_data[[#This Row],[net_inflows]]&gt;AVERAGE(performance_data[net_inflows]),"High","Low")</f>
        <v>High</v>
      </c>
      <c r="T2425" s="15">
        <f>AVERAGEIF(performance_data[inflow_flag],performance_data[[#This Row],[inflow_flag]],performance_data[return_percentage])</f>
        <v>4.8467905675459724</v>
      </c>
      <c r="U2425" s="17">
        <f>IF(performance_data[[#This Row],[return_percentage]]&lt;performance_data[[#This Row],[benchmark_return]],1,0)</f>
        <v>0</v>
      </c>
      <c r="V2425" s="17">
        <f>COUNTIFS(performance_data[portfolio_id],performance_data[[#This Row],[portfolio_id]])</f>
        <v>34</v>
      </c>
      <c r="W2425" s="17">
        <f>COUNTIFS(performance_data[portfolio_id],performance_data[[#This Row],[portfolio_id]],
          performance_data[return_flag],1)</f>
        <v>15</v>
      </c>
      <c r="X2425" s="15">
        <f>performance_data[[#This Row],[underperform_flag_count]]/performance_data[[#This Row],[totalportfoliocount]]</f>
        <v>0.44117647058823528</v>
      </c>
    </row>
    <row r="2426" spans="1:24" x14ac:dyDescent="0.3">
      <c r="A2426">
        <v>5264</v>
      </c>
      <c r="B2426" s="1">
        <v>44907</v>
      </c>
      <c r="C2426">
        <v>113263.11</v>
      </c>
      <c r="D2426">
        <v>18.239999999999998</v>
      </c>
      <c r="E2426">
        <v>20.92</v>
      </c>
      <c r="F2426">
        <v>13643.39</v>
      </c>
      <c r="G2426">
        <v>12472.16</v>
      </c>
      <c r="H2426" t="s">
        <v>2220</v>
      </c>
      <c r="I2426" t="s">
        <v>2217</v>
      </c>
      <c r="J2426">
        <v>12</v>
      </c>
      <c r="K2426" t="s">
        <v>2218</v>
      </c>
      <c r="L2426" t="str">
        <f>IF(performance_data[[#This Row],[return_percentage]]&gt;=performance_data[[#This Row],[benchmark_return]],"Higher","Lower")</f>
        <v>Lower</v>
      </c>
      <c r="M2426" s="14">
        <f xml:space="preserve"> _xlfn.MAXIFS(performance_data[date],performance_data[portfolio_id],performance_data[[#This Row],[portfolio_id]])</f>
        <v>45522</v>
      </c>
      <c r="N2426" s="14">
        <f xml:space="preserve"> _xlfn.MINIFS(performance_data[date],performance_data[portfolio_id],performance_data[[#This Row],[portfolio_id]])</f>
        <v>44833</v>
      </c>
      <c r="O2426" s="15">
        <f>_xlfn.MAXIFS(performance_data[portfolio_value],performance_data[portfolio_id],performance_data[[#This Row],[portfolio_id]],performance_data[date],performance_data[[#This Row],[latest_date]])</f>
        <v>229637.67</v>
      </c>
      <c r="P2426" s="15">
        <f>_xlfn.MAXIFS(performance_data[portfolio_value],performance_data[portfolio_id],performance_data[[#This Row],[portfolio_id]],performance_data[date],performance_data[[#This Row],[starting_date]])</f>
        <v>182896.65</v>
      </c>
      <c r="Q2426" s="15">
        <f>performance_data[[#This Row],[latest_value]]-performance_data[[#This Row],[starting_value]]</f>
        <v>46741.020000000019</v>
      </c>
      <c r="R2426" s="15">
        <f>performance_data[[#This Row],[net_inflows]]-performance_data[[#This Row],[net_outflows]]</f>
        <v>1171.2299999999996</v>
      </c>
      <c r="S2426" s="15" t="str">
        <f>IF(performance_data[[#This Row],[net_inflows]]&gt;AVERAGE(performance_data[net_inflows]),"High","Low")</f>
        <v>High</v>
      </c>
      <c r="T2426" s="15">
        <f>AVERAGEIF(performance_data[inflow_flag],performance_data[[#This Row],[inflow_flag]],performance_data[return_percentage])</f>
        <v>4.8467905675459724</v>
      </c>
      <c r="U2426" s="17">
        <f>IF(performance_data[[#This Row],[return_percentage]]&lt;performance_data[[#This Row],[benchmark_return]],1,0)</f>
        <v>1</v>
      </c>
      <c r="V2426" s="17">
        <f>COUNTIFS(performance_data[portfolio_id],performance_data[[#This Row],[portfolio_id]])</f>
        <v>34</v>
      </c>
      <c r="W2426" s="17">
        <f>COUNTIFS(performance_data[portfolio_id],performance_data[[#This Row],[portfolio_id]],
          performance_data[return_flag],1)</f>
        <v>15</v>
      </c>
      <c r="X2426" s="15">
        <f>performance_data[[#This Row],[underperform_flag_count]]/performance_data[[#This Row],[totalportfoliocount]]</f>
        <v>0.44117647058823528</v>
      </c>
    </row>
    <row r="2427" spans="1:24" x14ac:dyDescent="0.3">
      <c r="A2427">
        <v>5264</v>
      </c>
      <c r="B2427" s="1">
        <v>44899</v>
      </c>
      <c r="C2427">
        <v>137705.57</v>
      </c>
      <c r="D2427">
        <v>16.91</v>
      </c>
      <c r="E2427">
        <v>16.54</v>
      </c>
      <c r="F2427">
        <v>519.57000000000005</v>
      </c>
      <c r="G2427">
        <v>7726.21</v>
      </c>
      <c r="H2427" t="s">
        <v>2220</v>
      </c>
      <c r="I2427" t="s">
        <v>2217</v>
      </c>
      <c r="J2427">
        <v>12</v>
      </c>
      <c r="K2427" t="s">
        <v>2218</v>
      </c>
      <c r="L2427" t="str">
        <f>IF(performance_data[[#This Row],[return_percentage]]&gt;=performance_data[[#This Row],[benchmark_return]],"Higher","Lower")</f>
        <v>Higher</v>
      </c>
      <c r="M2427" s="14">
        <f xml:space="preserve"> _xlfn.MAXIFS(performance_data[date],performance_data[portfolio_id],performance_data[[#This Row],[portfolio_id]])</f>
        <v>45522</v>
      </c>
      <c r="N2427" s="14">
        <f xml:space="preserve"> _xlfn.MINIFS(performance_data[date],performance_data[portfolio_id],performance_data[[#This Row],[portfolio_id]])</f>
        <v>44833</v>
      </c>
      <c r="O2427" s="15">
        <f>_xlfn.MAXIFS(performance_data[portfolio_value],performance_data[portfolio_id],performance_data[[#This Row],[portfolio_id]],performance_data[date],performance_data[[#This Row],[latest_date]])</f>
        <v>229637.67</v>
      </c>
      <c r="P2427" s="15">
        <f>_xlfn.MAXIFS(performance_data[portfolio_value],performance_data[portfolio_id],performance_data[[#This Row],[portfolio_id]],performance_data[date],performance_data[[#This Row],[starting_date]])</f>
        <v>182896.65</v>
      </c>
      <c r="Q2427" s="15">
        <f>performance_data[[#This Row],[latest_value]]-performance_data[[#This Row],[starting_value]]</f>
        <v>46741.020000000019</v>
      </c>
      <c r="R2427" s="15">
        <f>performance_data[[#This Row],[net_inflows]]-performance_data[[#This Row],[net_outflows]]</f>
        <v>-7206.64</v>
      </c>
      <c r="S2427" s="15" t="str">
        <f>IF(performance_data[[#This Row],[net_inflows]]&gt;AVERAGE(performance_data[net_inflows]),"High","Low")</f>
        <v>Low</v>
      </c>
      <c r="T2427" s="15">
        <f>AVERAGEIF(performance_data[inflow_flag],performance_data[[#This Row],[inflow_flag]],performance_data[return_percentage])</f>
        <v>5.0457846277021572</v>
      </c>
      <c r="U2427" s="17">
        <f>IF(performance_data[[#This Row],[return_percentage]]&lt;performance_data[[#This Row],[benchmark_return]],1,0)</f>
        <v>0</v>
      </c>
      <c r="V2427" s="17">
        <f>COUNTIFS(performance_data[portfolio_id],performance_data[[#This Row],[portfolio_id]])</f>
        <v>34</v>
      </c>
      <c r="W2427" s="17">
        <f>COUNTIFS(performance_data[portfolio_id],performance_data[[#This Row],[portfolio_id]],
          performance_data[return_flag],1)</f>
        <v>15</v>
      </c>
      <c r="X2427" s="15">
        <f>performance_data[[#This Row],[underperform_flag_count]]/performance_data[[#This Row],[totalportfoliocount]]</f>
        <v>0.44117647058823528</v>
      </c>
    </row>
    <row r="2428" spans="1:24" x14ac:dyDescent="0.3">
      <c r="A2428">
        <v>5264</v>
      </c>
      <c r="B2428" s="1">
        <v>45522</v>
      </c>
      <c r="C2428">
        <v>229637.67</v>
      </c>
      <c r="D2428">
        <v>1.61</v>
      </c>
      <c r="E2428">
        <v>1.57</v>
      </c>
      <c r="F2428">
        <v>3350.52</v>
      </c>
      <c r="G2428">
        <v>12475.94</v>
      </c>
      <c r="H2428" t="s">
        <v>2205</v>
      </c>
      <c r="I2428" t="s">
        <v>2209</v>
      </c>
      <c r="J2428">
        <v>8</v>
      </c>
      <c r="K2428" t="s">
        <v>2214</v>
      </c>
      <c r="L2428" t="str">
        <f>IF(performance_data[[#This Row],[return_percentage]]&gt;=performance_data[[#This Row],[benchmark_return]],"Higher","Lower")</f>
        <v>Higher</v>
      </c>
      <c r="M2428" s="14">
        <f xml:space="preserve"> _xlfn.MAXIFS(performance_data[date],performance_data[portfolio_id],performance_data[[#This Row],[portfolio_id]])</f>
        <v>45522</v>
      </c>
      <c r="N2428" s="14">
        <f xml:space="preserve"> _xlfn.MINIFS(performance_data[date],performance_data[portfolio_id],performance_data[[#This Row],[portfolio_id]])</f>
        <v>44833</v>
      </c>
      <c r="O2428" s="15">
        <f>_xlfn.MAXIFS(performance_data[portfolio_value],performance_data[portfolio_id],performance_data[[#This Row],[portfolio_id]],performance_data[date],performance_data[[#This Row],[latest_date]])</f>
        <v>229637.67</v>
      </c>
      <c r="P2428" s="15">
        <f>_xlfn.MAXIFS(performance_data[portfolio_value],performance_data[portfolio_id],performance_data[[#This Row],[portfolio_id]],performance_data[date],performance_data[[#This Row],[starting_date]])</f>
        <v>182896.65</v>
      </c>
      <c r="Q2428" s="15">
        <f>performance_data[[#This Row],[latest_value]]-performance_data[[#This Row],[starting_value]]</f>
        <v>46741.020000000019</v>
      </c>
      <c r="R2428" s="15">
        <f>performance_data[[#This Row],[net_inflows]]-performance_data[[#This Row],[net_outflows]]</f>
        <v>-9125.42</v>
      </c>
      <c r="S2428" s="15" t="str">
        <f>IF(performance_data[[#This Row],[net_inflows]]&gt;AVERAGE(performance_data[net_inflows]),"High","Low")</f>
        <v>Low</v>
      </c>
      <c r="T2428" s="15">
        <f>AVERAGEIF(performance_data[inflow_flag],performance_data[[#This Row],[inflow_flag]],performance_data[return_percentage])</f>
        <v>5.0457846277021572</v>
      </c>
      <c r="U2428" s="17">
        <f>IF(performance_data[[#This Row],[return_percentage]]&lt;performance_data[[#This Row],[benchmark_return]],1,0)</f>
        <v>0</v>
      </c>
      <c r="V2428" s="17">
        <f>COUNTIFS(performance_data[portfolio_id],performance_data[[#This Row],[portfolio_id]])</f>
        <v>34</v>
      </c>
      <c r="W2428" s="17">
        <f>COUNTIFS(performance_data[portfolio_id],performance_data[[#This Row],[portfolio_id]],
          performance_data[return_flag],1)</f>
        <v>15</v>
      </c>
      <c r="X2428" s="15">
        <f>performance_data[[#This Row],[underperform_flag_count]]/performance_data[[#This Row],[totalportfoliocount]]</f>
        <v>0.44117647058823528</v>
      </c>
    </row>
    <row r="2429" spans="1:24" x14ac:dyDescent="0.3">
      <c r="A2429">
        <v>5264</v>
      </c>
      <c r="B2429" s="1">
        <v>45181</v>
      </c>
      <c r="C2429">
        <v>32328.240000000002</v>
      </c>
      <c r="D2429">
        <v>-1.91</v>
      </c>
      <c r="E2429">
        <v>-1.75</v>
      </c>
      <c r="F2429">
        <v>7581.69</v>
      </c>
      <c r="G2429">
        <v>2328.31</v>
      </c>
      <c r="H2429" t="s">
        <v>2213</v>
      </c>
      <c r="I2429" t="s">
        <v>2209</v>
      </c>
      <c r="J2429">
        <v>9</v>
      </c>
      <c r="K2429" t="s">
        <v>2221</v>
      </c>
      <c r="L2429" t="str">
        <f>IF(performance_data[[#This Row],[return_percentage]]&gt;=performance_data[[#This Row],[benchmark_return]],"Higher","Lower")</f>
        <v>Lower</v>
      </c>
      <c r="M2429" s="14">
        <f xml:space="preserve"> _xlfn.MAXIFS(performance_data[date],performance_data[portfolio_id],performance_data[[#This Row],[portfolio_id]])</f>
        <v>45522</v>
      </c>
      <c r="N2429" s="14">
        <f xml:space="preserve"> _xlfn.MINIFS(performance_data[date],performance_data[portfolio_id],performance_data[[#This Row],[portfolio_id]])</f>
        <v>44833</v>
      </c>
      <c r="O2429" s="15">
        <f>_xlfn.MAXIFS(performance_data[portfolio_value],performance_data[portfolio_id],performance_data[[#This Row],[portfolio_id]],performance_data[date],performance_data[[#This Row],[latest_date]])</f>
        <v>229637.67</v>
      </c>
      <c r="P2429" s="15">
        <f>_xlfn.MAXIFS(performance_data[portfolio_value],performance_data[portfolio_id],performance_data[[#This Row],[portfolio_id]],performance_data[date],performance_data[[#This Row],[starting_date]])</f>
        <v>182896.65</v>
      </c>
      <c r="Q2429" s="15">
        <f>performance_data[[#This Row],[latest_value]]-performance_data[[#This Row],[starting_value]]</f>
        <v>46741.020000000019</v>
      </c>
      <c r="R2429" s="15">
        <f>performance_data[[#This Row],[net_inflows]]-performance_data[[#This Row],[net_outflows]]</f>
        <v>5253.3799999999992</v>
      </c>
      <c r="S2429" s="15" t="str">
        <f>IF(performance_data[[#This Row],[net_inflows]]&gt;AVERAGE(performance_data[net_inflows]),"High","Low")</f>
        <v>Low</v>
      </c>
      <c r="T2429" s="15">
        <f>AVERAGEIF(performance_data[inflow_flag],performance_data[[#This Row],[inflow_flag]],performance_data[return_percentage])</f>
        <v>5.0457846277021572</v>
      </c>
      <c r="U2429" s="17">
        <f>IF(performance_data[[#This Row],[return_percentage]]&lt;performance_data[[#This Row],[benchmark_return]],1,0)</f>
        <v>1</v>
      </c>
      <c r="V2429" s="17">
        <f>COUNTIFS(performance_data[portfolio_id],performance_data[[#This Row],[portfolio_id]])</f>
        <v>34</v>
      </c>
      <c r="W2429" s="17">
        <f>COUNTIFS(performance_data[portfolio_id],performance_data[[#This Row],[portfolio_id]],
          performance_data[return_flag],1)</f>
        <v>15</v>
      </c>
      <c r="X2429" s="15">
        <f>performance_data[[#This Row],[underperform_flag_count]]/performance_data[[#This Row],[totalportfoliocount]]</f>
        <v>0.44117647058823528</v>
      </c>
    </row>
    <row r="2430" spans="1:24" x14ac:dyDescent="0.3">
      <c r="A2430">
        <v>5264</v>
      </c>
      <c r="B2430" s="1">
        <v>45313</v>
      </c>
      <c r="C2430">
        <v>178633.13</v>
      </c>
      <c r="D2430">
        <v>-3.53</v>
      </c>
      <c r="E2430">
        <v>-3.27</v>
      </c>
      <c r="F2430">
        <v>2585.6999999999998</v>
      </c>
      <c r="G2430">
        <v>8753.01</v>
      </c>
      <c r="H2430" t="s">
        <v>2205</v>
      </c>
      <c r="I2430" t="s">
        <v>2206</v>
      </c>
      <c r="J2430">
        <v>1</v>
      </c>
      <c r="K2430" t="s">
        <v>2207</v>
      </c>
      <c r="L2430" t="str">
        <f>IF(performance_data[[#This Row],[return_percentage]]&gt;=performance_data[[#This Row],[benchmark_return]],"Higher","Lower")</f>
        <v>Lower</v>
      </c>
      <c r="M2430" s="14">
        <f xml:space="preserve"> _xlfn.MAXIFS(performance_data[date],performance_data[portfolio_id],performance_data[[#This Row],[portfolio_id]])</f>
        <v>45522</v>
      </c>
      <c r="N2430" s="14">
        <f xml:space="preserve"> _xlfn.MINIFS(performance_data[date],performance_data[portfolio_id],performance_data[[#This Row],[portfolio_id]])</f>
        <v>44833</v>
      </c>
      <c r="O2430" s="15">
        <f>_xlfn.MAXIFS(performance_data[portfolio_value],performance_data[portfolio_id],performance_data[[#This Row],[portfolio_id]],performance_data[date],performance_data[[#This Row],[latest_date]])</f>
        <v>229637.67</v>
      </c>
      <c r="P2430" s="15">
        <f>_xlfn.MAXIFS(performance_data[portfolio_value],performance_data[portfolio_id],performance_data[[#This Row],[portfolio_id]],performance_data[date],performance_data[[#This Row],[starting_date]])</f>
        <v>182896.65</v>
      </c>
      <c r="Q2430" s="15">
        <f>performance_data[[#This Row],[latest_value]]-performance_data[[#This Row],[starting_value]]</f>
        <v>46741.020000000019</v>
      </c>
      <c r="R2430" s="15">
        <f>performance_data[[#This Row],[net_inflows]]-performance_data[[#This Row],[net_outflows]]</f>
        <v>-6167.31</v>
      </c>
      <c r="S2430" s="15" t="str">
        <f>IF(performance_data[[#This Row],[net_inflows]]&gt;AVERAGE(performance_data[net_inflows]),"High","Low")</f>
        <v>Low</v>
      </c>
      <c r="T2430" s="15">
        <f>AVERAGEIF(performance_data[inflow_flag],performance_data[[#This Row],[inflow_flag]],performance_data[return_percentage])</f>
        <v>5.0457846277021572</v>
      </c>
      <c r="U2430" s="17">
        <f>IF(performance_data[[#This Row],[return_percentage]]&lt;performance_data[[#This Row],[benchmark_return]],1,0)</f>
        <v>1</v>
      </c>
      <c r="V2430" s="17">
        <f>COUNTIFS(performance_data[portfolio_id],performance_data[[#This Row],[portfolio_id]])</f>
        <v>34</v>
      </c>
      <c r="W2430" s="17">
        <f>COUNTIFS(performance_data[portfolio_id],performance_data[[#This Row],[portfolio_id]],
          performance_data[return_flag],1)</f>
        <v>15</v>
      </c>
      <c r="X2430" s="15">
        <f>performance_data[[#This Row],[underperform_flag_count]]/performance_data[[#This Row],[totalportfoliocount]]</f>
        <v>0.44117647058823528</v>
      </c>
    </row>
    <row r="2431" spans="1:24" x14ac:dyDescent="0.3">
      <c r="A2431">
        <v>5264</v>
      </c>
      <c r="B2431" s="1">
        <v>45047</v>
      </c>
      <c r="C2431">
        <v>26019.01</v>
      </c>
      <c r="D2431">
        <v>-3.07</v>
      </c>
      <c r="E2431">
        <v>-3.28</v>
      </c>
      <c r="F2431">
        <v>17179.7</v>
      </c>
      <c r="G2431">
        <v>11558.67</v>
      </c>
      <c r="H2431" t="s">
        <v>2213</v>
      </c>
      <c r="I2431" t="s">
        <v>2211</v>
      </c>
      <c r="J2431">
        <v>5</v>
      </c>
      <c r="K2431" t="s">
        <v>2223</v>
      </c>
      <c r="L2431" t="str">
        <f>IF(performance_data[[#This Row],[return_percentage]]&gt;=performance_data[[#This Row],[benchmark_return]],"Higher","Lower")</f>
        <v>Higher</v>
      </c>
      <c r="M2431" s="14">
        <f xml:space="preserve"> _xlfn.MAXIFS(performance_data[date],performance_data[portfolio_id],performance_data[[#This Row],[portfolio_id]])</f>
        <v>45522</v>
      </c>
      <c r="N2431" s="14">
        <f xml:space="preserve"> _xlfn.MINIFS(performance_data[date],performance_data[portfolio_id],performance_data[[#This Row],[portfolio_id]])</f>
        <v>44833</v>
      </c>
      <c r="O2431" s="15">
        <f>_xlfn.MAXIFS(performance_data[portfolio_value],performance_data[portfolio_id],performance_data[[#This Row],[portfolio_id]],performance_data[date],performance_data[[#This Row],[latest_date]])</f>
        <v>229637.67</v>
      </c>
      <c r="P2431" s="15">
        <f>_xlfn.MAXIFS(performance_data[portfolio_value],performance_data[portfolio_id],performance_data[[#This Row],[portfolio_id]],performance_data[date],performance_data[[#This Row],[starting_date]])</f>
        <v>182896.65</v>
      </c>
      <c r="Q2431" s="15">
        <f>performance_data[[#This Row],[latest_value]]-performance_data[[#This Row],[starting_value]]</f>
        <v>46741.020000000019</v>
      </c>
      <c r="R2431" s="15">
        <f>performance_data[[#This Row],[net_inflows]]-performance_data[[#This Row],[net_outflows]]</f>
        <v>5621.0300000000007</v>
      </c>
      <c r="S2431" s="15" t="str">
        <f>IF(performance_data[[#This Row],[net_inflows]]&gt;AVERAGE(performance_data[net_inflows]),"High","Low")</f>
        <v>High</v>
      </c>
      <c r="T2431" s="15">
        <f>AVERAGEIF(performance_data[inflow_flag],performance_data[[#This Row],[inflow_flag]],performance_data[return_percentage])</f>
        <v>4.8467905675459724</v>
      </c>
      <c r="U2431" s="17">
        <f>IF(performance_data[[#This Row],[return_percentage]]&lt;performance_data[[#This Row],[benchmark_return]],1,0)</f>
        <v>0</v>
      </c>
      <c r="V2431" s="17">
        <f>COUNTIFS(performance_data[portfolio_id],performance_data[[#This Row],[portfolio_id]])</f>
        <v>34</v>
      </c>
      <c r="W2431" s="17">
        <f>COUNTIFS(performance_data[portfolio_id],performance_data[[#This Row],[portfolio_id]],
          performance_data[return_flag],1)</f>
        <v>15</v>
      </c>
      <c r="X2431" s="15">
        <f>performance_data[[#This Row],[underperform_flag_count]]/performance_data[[#This Row],[totalportfoliocount]]</f>
        <v>0.44117647058823528</v>
      </c>
    </row>
    <row r="2432" spans="1:24" x14ac:dyDescent="0.3">
      <c r="A2432">
        <v>5264</v>
      </c>
      <c r="B2432" s="1">
        <v>44932</v>
      </c>
      <c r="C2432">
        <v>363329.35</v>
      </c>
      <c r="D2432">
        <v>-7.83</v>
      </c>
      <c r="E2432">
        <v>-7.56</v>
      </c>
      <c r="F2432">
        <v>6086.34</v>
      </c>
      <c r="G2432">
        <v>9310.89</v>
      </c>
      <c r="H2432" t="s">
        <v>2213</v>
      </c>
      <c r="I2432" t="s">
        <v>2206</v>
      </c>
      <c r="J2432">
        <v>1</v>
      </c>
      <c r="K2432" t="s">
        <v>2207</v>
      </c>
      <c r="L2432" t="str">
        <f>IF(performance_data[[#This Row],[return_percentage]]&gt;=performance_data[[#This Row],[benchmark_return]],"Higher","Lower")</f>
        <v>Lower</v>
      </c>
      <c r="M2432" s="14">
        <f xml:space="preserve"> _xlfn.MAXIFS(performance_data[date],performance_data[portfolio_id],performance_data[[#This Row],[portfolio_id]])</f>
        <v>45522</v>
      </c>
      <c r="N2432" s="14">
        <f xml:space="preserve"> _xlfn.MINIFS(performance_data[date],performance_data[portfolio_id],performance_data[[#This Row],[portfolio_id]])</f>
        <v>44833</v>
      </c>
      <c r="O2432" s="15">
        <f>_xlfn.MAXIFS(performance_data[portfolio_value],performance_data[portfolio_id],performance_data[[#This Row],[portfolio_id]],performance_data[date],performance_data[[#This Row],[latest_date]])</f>
        <v>229637.67</v>
      </c>
      <c r="P2432" s="15">
        <f>_xlfn.MAXIFS(performance_data[portfolio_value],performance_data[portfolio_id],performance_data[[#This Row],[portfolio_id]],performance_data[date],performance_data[[#This Row],[starting_date]])</f>
        <v>182896.65</v>
      </c>
      <c r="Q2432" s="15">
        <f>performance_data[[#This Row],[latest_value]]-performance_data[[#This Row],[starting_value]]</f>
        <v>46741.020000000019</v>
      </c>
      <c r="R2432" s="15">
        <f>performance_data[[#This Row],[net_inflows]]-performance_data[[#This Row],[net_outflows]]</f>
        <v>-3224.5499999999993</v>
      </c>
      <c r="S2432" s="15" t="str">
        <f>IF(performance_data[[#This Row],[net_inflows]]&gt;AVERAGE(performance_data[net_inflows]),"High","Low")</f>
        <v>Low</v>
      </c>
      <c r="T2432" s="15">
        <f>AVERAGEIF(performance_data[inflow_flag],performance_data[[#This Row],[inflow_flag]],performance_data[return_percentage])</f>
        <v>5.0457846277021572</v>
      </c>
      <c r="U2432" s="17">
        <f>IF(performance_data[[#This Row],[return_percentage]]&lt;performance_data[[#This Row],[benchmark_return]],1,0)</f>
        <v>1</v>
      </c>
      <c r="V2432" s="17">
        <f>COUNTIFS(performance_data[portfolio_id],performance_data[[#This Row],[portfolio_id]])</f>
        <v>34</v>
      </c>
      <c r="W2432" s="17">
        <f>COUNTIFS(performance_data[portfolio_id],performance_data[[#This Row],[portfolio_id]],
          performance_data[return_flag],1)</f>
        <v>15</v>
      </c>
      <c r="X2432" s="15">
        <f>performance_data[[#This Row],[underperform_flag_count]]/performance_data[[#This Row],[totalportfoliocount]]</f>
        <v>0.44117647058823528</v>
      </c>
    </row>
    <row r="2433" spans="1:24" x14ac:dyDescent="0.3">
      <c r="A2433">
        <v>5264</v>
      </c>
      <c r="B2433" s="1">
        <v>44834</v>
      </c>
      <c r="C2433">
        <v>11443.05</v>
      </c>
      <c r="D2433">
        <v>3.31</v>
      </c>
      <c r="E2433">
        <v>3.44</v>
      </c>
      <c r="F2433">
        <v>12601.35</v>
      </c>
      <c r="G2433">
        <v>18714.03</v>
      </c>
      <c r="H2433" t="s">
        <v>2220</v>
      </c>
      <c r="I2433" t="s">
        <v>2209</v>
      </c>
      <c r="J2433">
        <v>9</v>
      </c>
      <c r="K2433" t="s">
        <v>2221</v>
      </c>
      <c r="L2433" t="str">
        <f>IF(performance_data[[#This Row],[return_percentage]]&gt;=performance_data[[#This Row],[benchmark_return]],"Higher","Lower")</f>
        <v>Lower</v>
      </c>
      <c r="M2433" s="14">
        <f xml:space="preserve"> _xlfn.MAXIFS(performance_data[date],performance_data[portfolio_id],performance_data[[#This Row],[portfolio_id]])</f>
        <v>45522</v>
      </c>
      <c r="N2433" s="14">
        <f xml:space="preserve"> _xlfn.MINIFS(performance_data[date],performance_data[portfolio_id],performance_data[[#This Row],[portfolio_id]])</f>
        <v>44833</v>
      </c>
      <c r="O2433" s="15">
        <f>_xlfn.MAXIFS(performance_data[portfolio_value],performance_data[portfolio_id],performance_data[[#This Row],[portfolio_id]],performance_data[date],performance_data[[#This Row],[latest_date]])</f>
        <v>229637.67</v>
      </c>
      <c r="P2433" s="15">
        <f>_xlfn.MAXIFS(performance_data[portfolio_value],performance_data[portfolio_id],performance_data[[#This Row],[portfolio_id]],performance_data[date],performance_data[[#This Row],[starting_date]])</f>
        <v>182896.65</v>
      </c>
      <c r="Q2433" s="15">
        <f>performance_data[[#This Row],[latest_value]]-performance_data[[#This Row],[starting_value]]</f>
        <v>46741.020000000019</v>
      </c>
      <c r="R2433" s="15">
        <f>performance_data[[#This Row],[net_inflows]]-performance_data[[#This Row],[net_outflows]]</f>
        <v>-6112.6799999999985</v>
      </c>
      <c r="S2433" s="15" t="str">
        <f>IF(performance_data[[#This Row],[net_inflows]]&gt;AVERAGE(performance_data[net_inflows]),"High","Low")</f>
        <v>High</v>
      </c>
      <c r="T2433" s="15">
        <f>AVERAGEIF(performance_data[inflow_flag],performance_data[[#This Row],[inflow_flag]],performance_data[return_percentage])</f>
        <v>4.8467905675459724</v>
      </c>
      <c r="U2433" s="17">
        <f>IF(performance_data[[#This Row],[return_percentage]]&lt;performance_data[[#This Row],[benchmark_return]],1,0)</f>
        <v>1</v>
      </c>
      <c r="V2433" s="17">
        <f>COUNTIFS(performance_data[portfolio_id],performance_data[[#This Row],[portfolio_id]])</f>
        <v>34</v>
      </c>
      <c r="W2433" s="17">
        <f>COUNTIFS(performance_data[portfolio_id],performance_data[[#This Row],[portfolio_id]],
          performance_data[return_flag],1)</f>
        <v>15</v>
      </c>
      <c r="X2433" s="15">
        <f>performance_data[[#This Row],[underperform_flag_count]]/performance_data[[#This Row],[totalportfoliocount]]</f>
        <v>0.44117647058823528</v>
      </c>
    </row>
    <row r="2434" spans="1:24" x14ac:dyDescent="0.3">
      <c r="A2434">
        <v>5264</v>
      </c>
      <c r="B2434" s="1">
        <v>45263</v>
      </c>
      <c r="C2434">
        <v>261745.8</v>
      </c>
      <c r="D2434">
        <v>2.86</v>
      </c>
      <c r="E2434">
        <v>2.68</v>
      </c>
      <c r="F2434">
        <v>13571.79</v>
      </c>
      <c r="G2434">
        <v>12383.93</v>
      </c>
      <c r="H2434" t="s">
        <v>2213</v>
      </c>
      <c r="I2434" t="s">
        <v>2217</v>
      </c>
      <c r="J2434">
        <v>12</v>
      </c>
      <c r="K2434" t="s">
        <v>2218</v>
      </c>
      <c r="L2434" t="str">
        <f>IF(performance_data[[#This Row],[return_percentage]]&gt;=performance_data[[#This Row],[benchmark_return]],"Higher","Lower")</f>
        <v>Higher</v>
      </c>
      <c r="M2434" s="14">
        <f xml:space="preserve"> _xlfn.MAXIFS(performance_data[date],performance_data[portfolio_id],performance_data[[#This Row],[portfolio_id]])</f>
        <v>45522</v>
      </c>
      <c r="N2434" s="14">
        <f xml:space="preserve"> _xlfn.MINIFS(performance_data[date],performance_data[portfolio_id],performance_data[[#This Row],[portfolio_id]])</f>
        <v>44833</v>
      </c>
      <c r="O2434" s="15">
        <f>_xlfn.MAXIFS(performance_data[portfolio_value],performance_data[portfolio_id],performance_data[[#This Row],[portfolio_id]],performance_data[date],performance_data[[#This Row],[latest_date]])</f>
        <v>229637.67</v>
      </c>
      <c r="P2434" s="15">
        <f>_xlfn.MAXIFS(performance_data[portfolio_value],performance_data[portfolio_id],performance_data[[#This Row],[portfolio_id]],performance_data[date],performance_data[[#This Row],[starting_date]])</f>
        <v>182896.65</v>
      </c>
      <c r="Q2434" s="15">
        <f>performance_data[[#This Row],[latest_value]]-performance_data[[#This Row],[starting_value]]</f>
        <v>46741.020000000019</v>
      </c>
      <c r="R2434" s="15">
        <f>performance_data[[#This Row],[net_inflows]]-performance_data[[#This Row],[net_outflows]]</f>
        <v>1187.8600000000006</v>
      </c>
      <c r="S2434" s="15" t="str">
        <f>IF(performance_data[[#This Row],[net_inflows]]&gt;AVERAGE(performance_data[net_inflows]),"High","Low")</f>
        <v>High</v>
      </c>
      <c r="T2434" s="15">
        <f>AVERAGEIF(performance_data[inflow_flag],performance_data[[#This Row],[inflow_flag]],performance_data[return_percentage])</f>
        <v>4.8467905675459724</v>
      </c>
      <c r="U2434" s="17">
        <f>IF(performance_data[[#This Row],[return_percentage]]&lt;performance_data[[#This Row],[benchmark_return]],1,0)</f>
        <v>0</v>
      </c>
      <c r="V2434" s="17">
        <f>COUNTIFS(performance_data[portfolio_id],performance_data[[#This Row],[portfolio_id]])</f>
        <v>34</v>
      </c>
      <c r="W2434" s="17">
        <f>COUNTIFS(performance_data[portfolio_id],performance_data[[#This Row],[portfolio_id]],
          performance_data[return_flag],1)</f>
        <v>15</v>
      </c>
      <c r="X2434" s="15">
        <f>performance_data[[#This Row],[underperform_flag_count]]/performance_data[[#This Row],[totalportfoliocount]]</f>
        <v>0.44117647058823528</v>
      </c>
    </row>
    <row r="2435" spans="1:24" x14ac:dyDescent="0.3">
      <c r="A2435">
        <v>5264</v>
      </c>
      <c r="B2435" s="1">
        <v>45182</v>
      </c>
      <c r="C2435">
        <v>84347.22</v>
      </c>
      <c r="D2435">
        <v>0.59</v>
      </c>
      <c r="E2435">
        <v>0.53</v>
      </c>
      <c r="F2435">
        <v>2840.2</v>
      </c>
      <c r="G2435">
        <v>14814.92</v>
      </c>
      <c r="H2435" t="s">
        <v>2213</v>
      </c>
      <c r="I2435" t="s">
        <v>2209</v>
      </c>
      <c r="J2435">
        <v>9</v>
      </c>
      <c r="K2435" t="s">
        <v>2221</v>
      </c>
      <c r="L2435" t="str">
        <f>IF(performance_data[[#This Row],[return_percentage]]&gt;=performance_data[[#This Row],[benchmark_return]],"Higher","Lower")</f>
        <v>Higher</v>
      </c>
      <c r="M2435" s="14">
        <f xml:space="preserve"> _xlfn.MAXIFS(performance_data[date],performance_data[portfolio_id],performance_data[[#This Row],[portfolio_id]])</f>
        <v>45522</v>
      </c>
      <c r="N2435" s="14">
        <f xml:space="preserve"> _xlfn.MINIFS(performance_data[date],performance_data[portfolio_id],performance_data[[#This Row],[portfolio_id]])</f>
        <v>44833</v>
      </c>
      <c r="O2435" s="15">
        <f>_xlfn.MAXIFS(performance_data[portfolio_value],performance_data[portfolio_id],performance_data[[#This Row],[portfolio_id]],performance_data[date],performance_data[[#This Row],[latest_date]])</f>
        <v>229637.67</v>
      </c>
      <c r="P2435" s="15">
        <f>_xlfn.MAXIFS(performance_data[portfolio_value],performance_data[portfolio_id],performance_data[[#This Row],[portfolio_id]],performance_data[date],performance_data[[#This Row],[starting_date]])</f>
        <v>182896.65</v>
      </c>
      <c r="Q2435" s="15">
        <f>performance_data[[#This Row],[latest_value]]-performance_data[[#This Row],[starting_value]]</f>
        <v>46741.020000000019</v>
      </c>
      <c r="R2435" s="15">
        <f>performance_data[[#This Row],[net_inflows]]-performance_data[[#This Row],[net_outflows]]</f>
        <v>-11974.720000000001</v>
      </c>
      <c r="S2435" s="15" t="str">
        <f>IF(performance_data[[#This Row],[net_inflows]]&gt;AVERAGE(performance_data[net_inflows]),"High","Low")</f>
        <v>Low</v>
      </c>
      <c r="T2435" s="15">
        <f>AVERAGEIF(performance_data[inflow_flag],performance_data[[#This Row],[inflow_flag]],performance_data[return_percentage])</f>
        <v>5.0457846277021572</v>
      </c>
      <c r="U2435" s="17">
        <f>IF(performance_data[[#This Row],[return_percentage]]&lt;performance_data[[#This Row],[benchmark_return]],1,0)</f>
        <v>0</v>
      </c>
      <c r="V2435" s="17">
        <f>COUNTIFS(performance_data[portfolio_id],performance_data[[#This Row],[portfolio_id]])</f>
        <v>34</v>
      </c>
      <c r="W2435" s="17">
        <f>COUNTIFS(performance_data[portfolio_id],performance_data[[#This Row],[portfolio_id]],
          performance_data[return_flag],1)</f>
        <v>15</v>
      </c>
      <c r="X2435" s="15">
        <f>performance_data[[#This Row],[underperform_flag_count]]/performance_data[[#This Row],[totalportfoliocount]]</f>
        <v>0.44117647058823528</v>
      </c>
    </row>
    <row r="2436" spans="1:24" x14ac:dyDescent="0.3">
      <c r="A2436">
        <v>5264</v>
      </c>
      <c r="B2436" s="1">
        <v>44846</v>
      </c>
      <c r="C2436">
        <v>496746.2</v>
      </c>
      <c r="D2436">
        <v>-2.84</v>
      </c>
      <c r="E2436">
        <v>-2.73</v>
      </c>
      <c r="F2436">
        <v>19652.86</v>
      </c>
      <c r="G2436">
        <v>9029.15</v>
      </c>
      <c r="H2436" t="s">
        <v>2220</v>
      </c>
      <c r="I2436" t="s">
        <v>2217</v>
      </c>
      <c r="J2436">
        <v>10</v>
      </c>
      <c r="K2436" t="s">
        <v>2224</v>
      </c>
      <c r="L2436" t="str">
        <f>IF(performance_data[[#This Row],[return_percentage]]&gt;=performance_data[[#This Row],[benchmark_return]],"Higher","Lower")</f>
        <v>Lower</v>
      </c>
      <c r="M2436" s="14">
        <f xml:space="preserve"> _xlfn.MAXIFS(performance_data[date],performance_data[portfolio_id],performance_data[[#This Row],[portfolio_id]])</f>
        <v>45522</v>
      </c>
      <c r="N2436" s="14">
        <f xml:space="preserve"> _xlfn.MINIFS(performance_data[date],performance_data[portfolio_id],performance_data[[#This Row],[portfolio_id]])</f>
        <v>44833</v>
      </c>
      <c r="O2436" s="15">
        <f>_xlfn.MAXIFS(performance_data[portfolio_value],performance_data[portfolio_id],performance_data[[#This Row],[portfolio_id]],performance_data[date],performance_data[[#This Row],[latest_date]])</f>
        <v>229637.67</v>
      </c>
      <c r="P2436" s="15">
        <f>_xlfn.MAXIFS(performance_data[portfolio_value],performance_data[portfolio_id],performance_data[[#This Row],[portfolio_id]],performance_data[date],performance_data[[#This Row],[starting_date]])</f>
        <v>182896.65</v>
      </c>
      <c r="Q2436" s="15">
        <f>performance_data[[#This Row],[latest_value]]-performance_data[[#This Row],[starting_value]]</f>
        <v>46741.020000000019</v>
      </c>
      <c r="R2436" s="15">
        <f>performance_data[[#This Row],[net_inflows]]-performance_data[[#This Row],[net_outflows]]</f>
        <v>10623.710000000001</v>
      </c>
      <c r="S2436" s="15" t="str">
        <f>IF(performance_data[[#This Row],[net_inflows]]&gt;AVERAGE(performance_data[net_inflows]),"High","Low")</f>
        <v>High</v>
      </c>
      <c r="T2436" s="15">
        <f>AVERAGEIF(performance_data[inflow_flag],performance_data[[#This Row],[inflow_flag]],performance_data[return_percentage])</f>
        <v>4.8467905675459724</v>
      </c>
      <c r="U2436" s="17">
        <f>IF(performance_data[[#This Row],[return_percentage]]&lt;performance_data[[#This Row],[benchmark_return]],1,0)</f>
        <v>1</v>
      </c>
      <c r="V2436" s="17">
        <f>COUNTIFS(performance_data[portfolio_id],performance_data[[#This Row],[portfolio_id]])</f>
        <v>34</v>
      </c>
      <c r="W2436" s="17">
        <f>COUNTIFS(performance_data[portfolio_id],performance_data[[#This Row],[portfolio_id]],
          performance_data[return_flag],1)</f>
        <v>15</v>
      </c>
      <c r="X2436" s="15">
        <f>performance_data[[#This Row],[underperform_flag_count]]/performance_data[[#This Row],[totalportfoliocount]]</f>
        <v>0.44117647058823528</v>
      </c>
    </row>
    <row r="2437" spans="1:24" x14ac:dyDescent="0.3">
      <c r="A2437">
        <v>5264</v>
      </c>
      <c r="B2437" s="1">
        <v>45053</v>
      </c>
      <c r="C2437">
        <v>265070.28000000003</v>
      </c>
      <c r="D2437">
        <v>18.940000000000001</v>
      </c>
      <c r="E2437">
        <v>20.6</v>
      </c>
      <c r="F2437">
        <v>1774.18</v>
      </c>
      <c r="G2437">
        <v>14182.26</v>
      </c>
      <c r="H2437" t="s">
        <v>2213</v>
      </c>
      <c r="I2437" t="s">
        <v>2211</v>
      </c>
      <c r="J2437">
        <v>5</v>
      </c>
      <c r="K2437" t="s">
        <v>2223</v>
      </c>
      <c r="L2437" t="str">
        <f>IF(performance_data[[#This Row],[return_percentage]]&gt;=performance_data[[#This Row],[benchmark_return]],"Higher","Lower")</f>
        <v>Lower</v>
      </c>
      <c r="M2437" s="14">
        <f xml:space="preserve"> _xlfn.MAXIFS(performance_data[date],performance_data[portfolio_id],performance_data[[#This Row],[portfolio_id]])</f>
        <v>45522</v>
      </c>
      <c r="N2437" s="14">
        <f xml:space="preserve"> _xlfn.MINIFS(performance_data[date],performance_data[portfolio_id],performance_data[[#This Row],[portfolio_id]])</f>
        <v>44833</v>
      </c>
      <c r="O2437" s="15">
        <f>_xlfn.MAXIFS(performance_data[portfolio_value],performance_data[portfolio_id],performance_data[[#This Row],[portfolio_id]],performance_data[date],performance_data[[#This Row],[latest_date]])</f>
        <v>229637.67</v>
      </c>
      <c r="P2437" s="15">
        <f>_xlfn.MAXIFS(performance_data[portfolio_value],performance_data[portfolio_id],performance_data[[#This Row],[portfolio_id]],performance_data[date],performance_data[[#This Row],[starting_date]])</f>
        <v>182896.65</v>
      </c>
      <c r="Q2437" s="15">
        <f>performance_data[[#This Row],[latest_value]]-performance_data[[#This Row],[starting_value]]</f>
        <v>46741.020000000019</v>
      </c>
      <c r="R2437" s="15">
        <f>performance_data[[#This Row],[net_inflows]]-performance_data[[#This Row],[net_outflows]]</f>
        <v>-12408.08</v>
      </c>
      <c r="S2437" s="15" t="str">
        <f>IF(performance_data[[#This Row],[net_inflows]]&gt;AVERAGE(performance_data[net_inflows]),"High","Low")</f>
        <v>Low</v>
      </c>
      <c r="T2437" s="15">
        <f>AVERAGEIF(performance_data[inflow_flag],performance_data[[#This Row],[inflow_flag]],performance_data[return_percentage])</f>
        <v>5.0457846277021572</v>
      </c>
      <c r="U2437" s="17">
        <f>IF(performance_data[[#This Row],[return_percentage]]&lt;performance_data[[#This Row],[benchmark_return]],1,0)</f>
        <v>1</v>
      </c>
      <c r="V2437" s="17">
        <f>COUNTIFS(performance_data[portfolio_id],performance_data[[#This Row],[portfolio_id]])</f>
        <v>34</v>
      </c>
      <c r="W2437" s="17">
        <f>COUNTIFS(performance_data[portfolio_id],performance_data[[#This Row],[portfolio_id]],
          performance_data[return_flag],1)</f>
        <v>15</v>
      </c>
      <c r="X2437" s="15">
        <f>performance_data[[#This Row],[underperform_flag_count]]/performance_data[[#This Row],[totalportfoliocount]]</f>
        <v>0.44117647058823528</v>
      </c>
    </row>
    <row r="2438" spans="1:24" x14ac:dyDescent="0.3">
      <c r="A2438">
        <v>5264</v>
      </c>
      <c r="B2438" s="1">
        <v>45019</v>
      </c>
      <c r="C2438">
        <v>428575.13</v>
      </c>
      <c r="D2438">
        <v>12.9</v>
      </c>
      <c r="E2438">
        <v>10.66</v>
      </c>
      <c r="F2438">
        <v>148.54</v>
      </c>
      <c r="G2438">
        <v>1735.95</v>
      </c>
      <c r="H2438" t="s">
        <v>2213</v>
      </c>
      <c r="I2438" t="s">
        <v>2211</v>
      </c>
      <c r="J2438">
        <v>4</v>
      </c>
      <c r="K2438" t="s">
        <v>2216</v>
      </c>
      <c r="L2438" t="str">
        <f>IF(performance_data[[#This Row],[return_percentage]]&gt;=performance_data[[#This Row],[benchmark_return]],"Higher","Lower")</f>
        <v>Higher</v>
      </c>
      <c r="M2438" s="14">
        <f xml:space="preserve"> _xlfn.MAXIFS(performance_data[date],performance_data[portfolio_id],performance_data[[#This Row],[portfolio_id]])</f>
        <v>45522</v>
      </c>
      <c r="N2438" s="14">
        <f xml:space="preserve"> _xlfn.MINIFS(performance_data[date],performance_data[portfolio_id],performance_data[[#This Row],[portfolio_id]])</f>
        <v>44833</v>
      </c>
      <c r="O2438" s="15">
        <f>_xlfn.MAXIFS(performance_data[portfolio_value],performance_data[portfolio_id],performance_data[[#This Row],[portfolio_id]],performance_data[date],performance_data[[#This Row],[latest_date]])</f>
        <v>229637.67</v>
      </c>
      <c r="P2438" s="15">
        <f>_xlfn.MAXIFS(performance_data[portfolio_value],performance_data[portfolio_id],performance_data[[#This Row],[portfolio_id]],performance_data[date],performance_data[[#This Row],[starting_date]])</f>
        <v>182896.65</v>
      </c>
      <c r="Q2438" s="15">
        <f>performance_data[[#This Row],[latest_value]]-performance_data[[#This Row],[starting_value]]</f>
        <v>46741.020000000019</v>
      </c>
      <c r="R2438" s="15">
        <f>performance_data[[#This Row],[net_inflows]]-performance_data[[#This Row],[net_outflows]]</f>
        <v>-1587.41</v>
      </c>
      <c r="S2438" s="15" t="str">
        <f>IF(performance_data[[#This Row],[net_inflows]]&gt;AVERAGE(performance_data[net_inflows]),"High","Low")</f>
        <v>Low</v>
      </c>
      <c r="T2438" s="15">
        <f>AVERAGEIF(performance_data[inflow_flag],performance_data[[#This Row],[inflow_flag]],performance_data[return_percentage])</f>
        <v>5.0457846277021572</v>
      </c>
      <c r="U2438" s="17">
        <f>IF(performance_data[[#This Row],[return_percentage]]&lt;performance_data[[#This Row],[benchmark_return]],1,0)</f>
        <v>0</v>
      </c>
      <c r="V2438" s="17">
        <f>COUNTIFS(performance_data[portfolio_id],performance_data[[#This Row],[portfolio_id]])</f>
        <v>34</v>
      </c>
      <c r="W2438" s="17">
        <f>COUNTIFS(performance_data[portfolio_id],performance_data[[#This Row],[portfolio_id]],
          performance_data[return_flag],1)</f>
        <v>15</v>
      </c>
      <c r="X2438" s="15">
        <f>performance_data[[#This Row],[underperform_flag_count]]/performance_data[[#This Row],[totalportfoliocount]]</f>
        <v>0.44117647058823528</v>
      </c>
    </row>
    <row r="2439" spans="1:24" x14ac:dyDescent="0.3">
      <c r="A2439">
        <v>5264</v>
      </c>
      <c r="B2439" s="1">
        <v>45269</v>
      </c>
      <c r="C2439">
        <v>348392.07</v>
      </c>
      <c r="D2439">
        <v>-5.65</v>
      </c>
      <c r="E2439">
        <v>-6.71</v>
      </c>
      <c r="F2439">
        <v>13958.48</v>
      </c>
      <c r="G2439">
        <v>15589.44</v>
      </c>
      <c r="H2439" t="s">
        <v>2213</v>
      </c>
      <c r="I2439" t="s">
        <v>2217</v>
      </c>
      <c r="J2439">
        <v>12</v>
      </c>
      <c r="K2439" t="s">
        <v>2218</v>
      </c>
      <c r="L2439" t="str">
        <f>IF(performance_data[[#This Row],[return_percentage]]&gt;=performance_data[[#This Row],[benchmark_return]],"Higher","Lower")</f>
        <v>Higher</v>
      </c>
      <c r="M2439" s="14">
        <f xml:space="preserve"> _xlfn.MAXIFS(performance_data[date],performance_data[portfolio_id],performance_data[[#This Row],[portfolio_id]])</f>
        <v>45522</v>
      </c>
      <c r="N2439" s="14">
        <f xml:space="preserve"> _xlfn.MINIFS(performance_data[date],performance_data[portfolio_id],performance_data[[#This Row],[portfolio_id]])</f>
        <v>44833</v>
      </c>
      <c r="O2439" s="15">
        <f>_xlfn.MAXIFS(performance_data[portfolio_value],performance_data[portfolio_id],performance_data[[#This Row],[portfolio_id]],performance_data[date],performance_data[[#This Row],[latest_date]])</f>
        <v>229637.67</v>
      </c>
      <c r="P2439" s="15">
        <f>_xlfn.MAXIFS(performance_data[portfolio_value],performance_data[portfolio_id],performance_data[[#This Row],[portfolio_id]],performance_data[date],performance_data[[#This Row],[starting_date]])</f>
        <v>182896.65</v>
      </c>
      <c r="Q2439" s="15">
        <f>performance_data[[#This Row],[latest_value]]-performance_data[[#This Row],[starting_value]]</f>
        <v>46741.020000000019</v>
      </c>
      <c r="R2439" s="15">
        <f>performance_data[[#This Row],[net_inflows]]-performance_data[[#This Row],[net_outflows]]</f>
        <v>-1630.9600000000009</v>
      </c>
      <c r="S2439" s="15" t="str">
        <f>IF(performance_data[[#This Row],[net_inflows]]&gt;AVERAGE(performance_data[net_inflows]),"High","Low")</f>
        <v>High</v>
      </c>
      <c r="T2439" s="15">
        <f>AVERAGEIF(performance_data[inflow_flag],performance_data[[#This Row],[inflow_flag]],performance_data[return_percentage])</f>
        <v>4.8467905675459724</v>
      </c>
      <c r="U2439" s="17">
        <f>IF(performance_data[[#This Row],[return_percentage]]&lt;performance_data[[#This Row],[benchmark_return]],1,0)</f>
        <v>0</v>
      </c>
      <c r="V2439" s="17">
        <f>COUNTIFS(performance_data[portfolio_id],performance_data[[#This Row],[portfolio_id]])</f>
        <v>34</v>
      </c>
      <c r="W2439" s="17">
        <f>COUNTIFS(performance_data[portfolio_id],performance_data[[#This Row],[portfolio_id]],
          performance_data[return_flag],1)</f>
        <v>15</v>
      </c>
      <c r="X2439" s="15">
        <f>performance_data[[#This Row],[underperform_flag_count]]/performance_data[[#This Row],[totalportfoliocount]]</f>
        <v>0.44117647058823528</v>
      </c>
    </row>
    <row r="2440" spans="1:24" x14ac:dyDescent="0.3">
      <c r="A2440">
        <v>5264</v>
      </c>
      <c r="B2440" s="1">
        <v>44938</v>
      </c>
      <c r="C2440">
        <v>459943.76</v>
      </c>
      <c r="D2440">
        <v>-5.32</v>
      </c>
      <c r="E2440">
        <v>-5.46</v>
      </c>
      <c r="F2440">
        <v>8585.2800000000007</v>
      </c>
      <c r="G2440">
        <v>363.68</v>
      </c>
      <c r="H2440" t="s">
        <v>2213</v>
      </c>
      <c r="I2440" t="s">
        <v>2206</v>
      </c>
      <c r="J2440">
        <v>1</v>
      </c>
      <c r="K2440" t="s">
        <v>2207</v>
      </c>
      <c r="L2440" t="str">
        <f>IF(performance_data[[#This Row],[return_percentage]]&gt;=performance_data[[#This Row],[benchmark_return]],"Higher","Lower")</f>
        <v>Higher</v>
      </c>
      <c r="M2440" s="14">
        <f xml:space="preserve"> _xlfn.MAXIFS(performance_data[date],performance_data[portfolio_id],performance_data[[#This Row],[portfolio_id]])</f>
        <v>45522</v>
      </c>
      <c r="N2440" s="14">
        <f xml:space="preserve"> _xlfn.MINIFS(performance_data[date],performance_data[portfolio_id],performance_data[[#This Row],[portfolio_id]])</f>
        <v>44833</v>
      </c>
      <c r="O2440" s="15">
        <f>_xlfn.MAXIFS(performance_data[portfolio_value],performance_data[portfolio_id],performance_data[[#This Row],[portfolio_id]],performance_data[date],performance_data[[#This Row],[latest_date]])</f>
        <v>229637.67</v>
      </c>
      <c r="P2440" s="15">
        <f>_xlfn.MAXIFS(performance_data[portfolio_value],performance_data[portfolio_id],performance_data[[#This Row],[portfolio_id]],performance_data[date],performance_data[[#This Row],[starting_date]])</f>
        <v>182896.65</v>
      </c>
      <c r="Q2440" s="15">
        <f>performance_data[[#This Row],[latest_value]]-performance_data[[#This Row],[starting_value]]</f>
        <v>46741.020000000019</v>
      </c>
      <c r="R2440" s="15">
        <f>performance_data[[#This Row],[net_inflows]]-performance_data[[#This Row],[net_outflows]]</f>
        <v>8221.6</v>
      </c>
      <c r="S2440" s="15" t="str">
        <f>IF(performance_data[[#This Row],[net_inflows]]&gt;AVERAGE(performance_data[net_inflows]),"High","Low")</f>
        <v>Low</v>
      </c>
      <c r="T2440" s="15">
        <f>AVERAGEIF(performance_data[inflow_flag],performance_data[[#This Row],[inflow_flag]],performance_data[return_percentage])</f>
        <v>5.0457846277021572</v>
      </c>
      <c r="U2440" s="17">
        <f>IF(performance_data[[#This Row],[return_percentage]]&lt;performance_data[[#This Row],[benchmark_return]],1,0)</f>
        <v>0</v>
      </c>
      <c r="V2440" s="17">
        <f>COUNTIFS(performance_data[portfolio_id],performance_data[[#This Row],[portfolio_id]])</f>
        <v>34</v>
      </c>
      <c r="W2440" s="17">
        <f>COUNTIFS(performance_data[portfolio_id],performance_data[[#This Row],[portfolio_id]],
          performance_data[return_flag],1)</f>
        <v>15</v>
      </c>
      <c r="X2440" s="15">
        <f>performance_data[[#This Row],[underperform_flag_count]]/performance_data[[#This Row],[totalportfoliocount]]</f>
        <v>0.44117647058823528</v>
      </c>
    </row>
    <row r="2441" spans="1:24" x14ac:dyDescent="0.3">
      <c r="A2441">
        <v>5264</v>
      </c>
      <c r="B2441" s="1">
        <v>44956</v>
      </c>
      <c r="C2441">
        <v>287333.34000000003</v>
      </c>
      <c r="D2441">
        <v>9.59</v>
      </c>
      <c r="E2441">
        <v>8.32</v>
      </c>
      <c r="F2441">
        <v>3559.97</v>
      </c>
      <c r="G2441">
        <v>1932.24</v>
      </c>
      <c r="H2441" t="s">
        <v>2213</v>
      </c>
      <c r="I2441" t="s">
        <v>2206</v>
      </c>
      <c r="J2441">
        <v>1</v>
      </c>
      <c r="K2441" t="s">
        <v>2207</v>
      </c>
      <c r="L2441" t="str">
        <f>IF(performance_data[[#This Row],[return_percentage]]&gt;=performance_data[[#This Row],[benchmark_return]],"Higher","Lower")</f>
        <v>Higher</v>
      </c>
      <c r="M2441" s="14">
        <f xml:space="preserve"> _xlfn.MAXIFS(performance_data[date],performance_data[portfolio_id],performance_data[[#This Row],[portfolio_id]])</f>
        <v>45522</v>
      </c>
      <c r="N2441" s="14">
        <f xml:space="preserve"> _xlfn.MINIFS(performance_data[date],performance_data[portfolio_id],performance_data[[#This Row],[portfolio_id]])</f>
        <v>44833</v>
      </c>
      <c r="O2441" s="15">
        <f>_xlfn.MAXIFS(performance_data[portfolio_value],performance_data[portfolio_id],performance_data[[#This Row],[portfolio_id]],performance_data[date],performance_data[[#This Row],[latest_date]])</f>
        <v>229637.67</v>
      </c>
      <c r="P2441" s="15">
        <f>_xlfn.MAXIFS(performance_data[portfolio_value],performance_data[portfolio_id],performance_data[[#This Row],[portfolio_id]],performance_data[date],performance_data[[#This Row],[starting_date]])</f>
        <v>182896.65</v>
      </c>
      <c r="Q2441" s="15">
        <f>performance_data[[#This Row],[latest_value]]-performance_data[[#This Row],[starting_value]]</f>
        <v>46741.020000000019</v>
      </c>
      <c r="R2441" s="15">
        <f>performance_data[[#This Row],[net_inflows]]-performance_data[[#This Row],[net_outflows]]</f>
        <v>1627.7299999999998</v>
      </c>
      <c r="S2441" s="15" t="str">
        <f>IF(performance_data[[#This Row],[net_inflows]]&gt;AVERAGE(performance_data[net_inflows]),"High","Low")</f>
        <v>Low</v>
      </c>
      <c r="T2441" s="15">
        <f>AVERAGEIF(performance_data[inflow_flag],performance_data[[#This Row],[inflow_flag]],performance_data[return_percentage])</f>
        <v>5.0457846277021572</v>
      </c>
      <c r="U2441" s="17">
        <f>IF(performance_data[[#This Row],[return_percentage]]&lt;performance_data[[#This Row],[benchmark_return]],1,0)</f>
        <v>0</v>
      </c>
      <c r="V2441" s="17">
        <f>COUNTIFS(performance_data[portfolio_id],performance_data[[#This Row],[portfolio_id]])</f>
        <v>34</v>
      </c>
      <c r="W2441" s="17">
        <f>COUNTIFS(performance_data[portfolio_id],performance_data[[#This Row],[portfolio_id]],
          performance_data[return_flag],1)</f>
        <v>15</v>
      </c>
      <c r="X2441" s="15">
        <f>performance_data[[#This Row],[underperform_flag_count]]/performance_data[[#This Row],[totalportfoliocount]]</f>
        <v>0.44117647058823528</v>
      </c>
    </row>
    <row r="2442" spans="1:24" x14ac:dyDescent="0.3">
      <c r="A2442">
        <v>5264</v>
      </c>
      <c r="B2442" s="1">
        <v>45279</v>
      </c>
      <c r="C2442">
        <v>302424.26</v>
      </c>
      <c r="D2442">
        <v>10.56</v>
      </c>
      <c r="E2442">
        <v>11.37</v>
      </c>
      <c r="F2442">
        <v>17399.5</v>
      </c>
      <c r="G2442">
        <v>9950.08</v>
      </c>
      <c r="H2442" t="s">
        <v>2213</v>
      </c>
      <c r="I2442" t="s">
        <v>2217</v>
      </c>
      <c r="J2442">
        <v>12</v>
      </c>
      <c r="K2442" t="s">
        <v>2218</v>
      </c>
      <c r="L2442" t="str">
        <f>IF(performance_data[[#This Row],[return_percentage]]&gt;=performance_data[[#This Row],[benchmark_return]],"Higher","Lower")</f>
        <v>Lower</v>
      </c>
      <c r="M2442" s="14">
        <f xml:space="preserve"> _xlfn.MAXIFS(performance_data[date],performance_data[portfolio_id],performance_data[[#This Row],[portfolio_id]])</f>
        <v>45522</v>
      </c>
      <c r="N2442" s="14">
        <f xml:space="preserve"> _xlfn.MINIFS(performance_data[date],performance_data[portfolio_id],performance_data[[#This Row],[portfolio_id]])</f>
        <v>44833</v>
      </c>
      <c r="O2442" s="15">
        <f>_xlfn.MAXIFS(performance_data[portfolio_value],performance_data[portfolio_id],performance_data[[#This Row],[portfolio_id]],performance_data[date],performance_data[[#This Row],[latest_date]])</f>
        <v>229637.67</v>
      </c>
      <c r="P2442" s="15">
        <f>_xlfn.MAXIFS(performance_data[portfolio_value],performance_data[portfolio_id],performance_data[[#This Row],[portfolio_id]],performance_data[date],performance_data[[#This Row],[starting_date]])</f>
        <v>182896.65</v>
      </c>
      <c r="Q2442" s="15">
        <f>performance_data[[#This Row],[latest_value]]-performance_data[[#This Row],[starting_value]]</f>
        <v>46741.020000000019</v>
      </c>
      <c r="R2442" s="15">
        <f>performance_data[[#This Row],[net_inflows]]-performance_data[[#This Row],[net_outflows]]</f>
        <v>7449.42</v>
      </c>
      <c r="S2442" s="15" t="str">
        <f>IF(performance_data[[#This Row],[net_inflows]]&gt;AVERAGE(performance_data[net_inflows]),"High","Low")</f>
        <v>High</v>
      </c>
      <c r="T2442" s="15">
        <f>AVERAGEIF(performance_data[inflow_flag],performance_data[[#This Row],[inflow_flag]],performance_data[return_percentage])</f>
        <v>4.8467905675459724</v>
      </c>
      <c r="U2442" s="17">
        <f>IF(performance_data[[#This Row],[return_percentage]]&lt;performance_data[[#This Row],[benchmark_return]],1,0)</f>
        <v>1</v>
      </c>
      <c r="V2442" s="17">
        <f>COUNTIFS(performance_data[portfolio_id],performance_data[[#This Row],[portfolio_id]])</f>
        <v>34</v>
      </c>
      <c r="W2442" s="17">
        <f>COUNTIFS(performance_data[portfolio_id],performance_data[[#This Row],[portfolio_id]],
          performance_data[return_flag],1)</f>
        <v>15</v>
      </c>
      <c r="X2442" s="15">
        <f>performance_data[[#This Row],[underperform_flag_count]]/performance_data[[#This Row],[totalportfoliocount]]</f>
        <v>0.44117647058823528</v>
      </c>
    </row>
    <row r="2443" spans="1:24" x14ac:dyDescent="0.3">
      <c r="A2443">
        <v>5264</v>
      </c>
      <c r="B2443" s="1">
        <v>45468</v>
      </c>
      <c r="C2443">
        <v>277344.03000000003</v>
      </c>
      <c r="D2443">
        <v>-0.71</v>
      </c>
      <c r="E2443">
        <v>-0.72</v>
      </c>
      <c r="F2443">
        <v>8910.14</v>
      </c>
      <c r="G2443">
        <v>19742.86</v>
      </c>
      <c r="H2443" t="s">
        <v>2205</v>
      </c>
      <c r="I2443" t="s">
        <v>2211</v>
      </c>
      <c r="J2443">
        <v>6</v>
      </c>
      <c r="K2443" t="s">
        <v>2212</v>
      </c>
      <c r="L2443" t="str">
        <f>IF(performance_data[[#This Row],[return_percentage]]&gt;=performance_data[[#This Row],[benchmark_return]],"Higher","Lower")</f>
        <v>Higher</v>
      </c>
      <c r="M2443" s="14">
        <f xml:space="preserve"> _xlfn.MAXIFS(performance_data[date],performance_data[portfolio_id],performance_data[[#This Row],[portfolio_id]])</f>
        <v>45522</v>
      </c>
      <c r="N2443" s="14">
        <f xml:space="preserve"> _xlfn.MINIFS(performance_data[date],performance_data[portfolio_id],performance_data[[#This Row],[portfolio_id]])</f>
        <v>44833</v>
      </c>
      <c r="O2443" s="15">
        <f>_xlfn.MAXIFS(performance_data[portfolio_value],performance_data[portfolio_id],performance_data[[#This Row],[portfolio_id]],performance_data[date],performance_data[[#This Row],[latest_date]])</f>
        <v>229637.67</v>
      </c>
      <c r="P2443" s="15">
        <f>_xlfn.MAXIFS(performance_data[portfolio_value],performance_data[portfolio_id],performance_data[[#This Row],[portfolio_id]],performance_data[date],performance_data[[#This Row],[starting_date]])</f>
        <v>182896.65</v>
      </c>
      <c r="Q2443" s="15">
        <f>performance_data[[#This Row],[latest_value]]-performance_data[[#This Row],[starting_value]]</f>
        <v>46741.020000000019</v>
      </c>
      <c r="R2443" s="15">
        <f>performance_data[[#This Row],[net_inflows]]-performance_data[[#This Row],[net_outflows]]</f>
        <v>-10832.720000000001</v>
      </c>
      <c r="S2443" s="15" t="str">
        <f>IF(performance_data[[#This Row],[net_inflows]]&gt;AVERAGE(performance_data[net_inflows]),"High","Low")</f>
        <v>Low</v>
      </c>
      <c r="T2443" s="15">
        <f>AVERAGEIF(performance_data[inflow_flag],performance_data[[#This Row],[inflow_flag]],performance_data[return_percentage])</f>
        <v>5.0457846277021572</v>
      </c>
      <c r="U2443" s="17">
        <f>IF(performance_data[[#This Row],[return_percentage]]&lt;performance_data[[#This Row],[benchmark_return]],1,0)</f>
        <v>0</v>
      </c>
      <c r="V2443" s="17">
        <f>COUNTIFS(performance_data[portfolio_id],performance_data[[#This Row],[portfolio_id]])</f>
        <v>34</v>
      </c>
      <c r="W2443" s="17">
        <f>COUNTIFS(performance_data[portfolio_id],performance_data[[#This Row],[portfolio_id]],
          performance_data[return_flag],1)</f>
        <v>15</v>
      </c>
      <c r="X2443" s="15">
        <f>performance_data[[#This Row],[underperform_flag_count]]/performance_data[[#This Row],[totalportfoliocount]]</f>
        <v>0.44117647058823528</v>
      </c>
    </row>
    <row r="2444" spans="1:24" x14ac:dyDescent="0.3">
      <c r="A2444">
        <v>5318</v>
      </c>
      <c r="B2444" s="1">
        <v>45162</v>
      </c>
      <c r="C2444">
        <v>71233.509999999995</v>
      </c>
      <c r="D2444">
        <v>-5.36</v>
      </c>
      <c r="E2444">
        <v>-6.24</v>
      </c>
      <c r="F2444">
        <v>15804.5</v>
      </c>
      <c r="G2444">
        <v>18831.310000000001</v>
      </c>
      <c r="H2444" t="s">
        <v>2213</v>
      </c>
      <c r="I2444" t="s">
        <v>2209</v>
      </c>
      <c r="J2444">
        <v>8</v>
      </c>
      <c r="K2444" t="s">
        <v>2214</v>
      </c>
      <c r="L2444" t="str">
        <f>IF(performance_data[[#This Row],[return_percentage]]&gt;=performance_data[[#This Row],[benchmark_return]],"Higher","Lower")</f>
        <v>Higher</v>
      </c>
      <c r="M2444" s="14">
        <f xml:space="preserve"> _xlfn.MAXIFS(performance_data[date],performance_data[portfolio_id],performance_data[[#This Row],[portfolio_id]])</f>
        <v>45513</v>
      </c>
      <c r="N2444" s="14">
        <f xml:space="preserve"> _xlfn.MINIFS(performance_data[date],performance_data[portfolio_id],performance_data[[#This Row],[portfolio_id]])</f>
        <v>44832</v>
      </c>
      <c r="O2444" s="15">
        <f>_xlfn.MAXIFS(performance_data[portfolio_value],performance_data[portfolio_id],performance_data[[#This Row],[portfolio_id]],performance_data[date],performance_data[[#This Row],[latest_date]])</f>
        <v>138175.76</v>
      </c>
      <c r="P2444" s="15">
        <f>_xlfn.MAXIFS(performance_data[portfolio_value],performance_data[portfolio_id],performance_data[[#This Row],[portfolio_id]],performance_data[date],performance_data[[#This Row],[starting_date]])</f>
        <v>122785.73</v>
      </c>
      <c r="Q2444" s="15">
        <f>performance_data[[#This Row],[latest_value]]-performance_data[[#This Row],[starting_value]]</f>
        <v>15390.030000000013</v>
      </c>
      <c r="R2444" s="15">
        <f>performance_data[[#This Row],[net_inflows]]-performance_data[[#This Row],[net_outflows]]</f>
        <v>-3026.8100000000013</v>
      </c>
      <c r="S2444" s="15" t="str">
        <f>IF(performance_data[[#This Row],[net_inflows]]&gt;AVERAGE(performance_data[net_inflows]),"High","Low")</f>
        <v>High</v>
      </c>
      <c r="T2444" s="15">
        <f>AVERAGEIF(performance_data[inflow_flag],performance_data[[#This Row],[inflow_flag]],performance_data[return_percentage])</f>
        <v>4.8467905675459724</v>
      </c>
      <c r="U2444" s="17">
        <f>IF(performance_data[[#This Row],[return_percentage]]&lt;performance_data[[#This Row],[benchmark_return]],1,0)</f>
        <v>0</v>
      </c>
      <c r="V2444" s="17">
        <f>COUNTIFS(performance_data[portfolio_id],performance_data[[#This Row],[portfolio_id]])</f>
        <v>23</v>
      </c>
      <c r="W2444" s="17">
        <f>COUNTIFS(performance_data[portfolio_id],performance_data[[#This Row],[portfolio_id]],
          performance_data[return_flag],1)</f>
        <v>11</v>
      </c>
      <c r="X2444" s="15">
        <f>performance_data[[#This Row],[underperform_flag_count]]/performance_data[[#This Row],[totalportfoliocount]]</f>
        <v>0.47826086956521741</v>
      </c>
    </row>
    <row r="2445" spans="1:24" x14ac:dyDescent="0.3">
      <c r="A2445">
        <v>5318</v>
      </c>
      <c r="B2445" s="1">
        <v>45052</v>
      </c>
      <c r="C2445">
        <v>134001.03</v>
      </c>
      <c r="D2445">
        <v>4.9800000000000004</v>
      </c>
      <c r="E2445">
        <v>4.7</v>
      </c>
      <c r="F2445">
        <v>7081.93</v>
      </c>
      <c r="G2445">
        <v>8126.39</v>
      </c>
      <c r="H2445" t="s">
        <v>2213</v>
      </c>
      <c r="I2445" t="s">
        <v>2211</v>
      </c>
      <c r="J2445">
        <v>5</v>
      </c>
      <c r="K2445" t="s">
        <v>2223</v>
      </c>
      <c r="L2445" t="str">
        <f>IF(performance_data[[#This Row],[return_percentage]]&gt;=performance_data[[#This Row],[benchmark_return]],"Higher","Lower")</f>
        <v>Higher</v>
      </c>
      <c r="M2445" s="14">
        <f xml:space="preserve"> _xlfn.MAXIFS(performance_data[date],performance_data[portfolio_id],performance_data[[#This Row],[portfolio_id]])</f>
        <v>45513</v>
      </c>
      <c r="N2445" s="14">
        <f xml:space="preserve"> _xlfn.MINIFS(performance_data[date],performance_data[portfolio_id],performance_data[[#This Row],[portfolio_id]])</f>
        <v>44832</v>
      </c>
      <c r="O2445" s="15">
        <f>_xlfn.MAXIFS(performance_data[portfolio_value],performance_data[portfolio_id],performance_data[[#This Row],[portfolio_id]],performance_data[date],performance_data[[#This Row],[latest_date]])</f>
        <v>138175.76</v>
      </c>
      <c r="P2445" s="15">
        <f>_xlfn.MAXIFS(performance_data[portfolio_value],performance_data[portfolio_id],performance_data[[#This Row],[portfolio_id]],performance_data[date],performance_data[[#This Row],[starting_date]])</f>
        <v>122785.73</v>
      </c>
      <c r="Q2445" s="15">
        <f>performance_data[[#This Row],[latest_value]]-performance_data[[#This Row],[starting_value]]</f>
        <v>15390.030000000013</v>
      </c>
      <c r="R2445" s="15">
        <f>performance_data[[#This Row],[net_inflows]]-performance_data[[#This Row],[net_outflows]]</f>
        <v>-1044.46</v>
      </c>
      <c r="S2445" s="15" t="str">
        <f>IF(performance_data[[#This Row],[net_inflows]]&gt;AVERAGE(performance_data[net_inflows]),"High","Low")</f>
        <v>Low</v>
      </c>
      <c r="T2445" s="15">
        <f>AVERAGEIF(performance_data[inflow_flag],performance_data[[#This Row],[inflow_flag]],performance_data[return_percentage])</f>
        <v>5.0457846277021572</v>
      </c>
      <c r="U2445" s="17">
        <f>IF(performance_data[[#This Row],[return_percentage]]&lt;performance_data[[#This Row],[benchmark_return]],1,0)</f>
        <v>0</v>
      </c>
      <c r="V2445" s="17">
        <f>COUNTIFS(performance_data[portfolio_id],performance_data[[#This Row],[portfolio_id]])</f>
        <v>23</v>
      </c>
      <c r="W2445" s="17">
        <f>COUNTIFS(performance_data[portfolio_id],performance_data[[#This Row],[portfolio_id]],
          performance_data[return_flag],1)</f>
        <v>11</v>
      </c>
      <c r="X2445" s="15">
        <f>performance_data[[#This Row],[underperform_flag_count]]/performance_data[[#This Row],[totalportfoliocount]]</f>
        <v>0.47826086956521741</v>
      </c>
    </row>
    <row r="2446" spans="1:24" x14ac:dyDescent="0.3">
      <c r="A2446">
        <v>5318</v>
      </c>
      <c r="B2446" s="1">
        <v>45049</v>
      </c>
      <c r="C2446">
        <v>160023.88</v>
      </c>
      <c r="D2446">
        <v>16.13</v>
      </c>
      <c r="E2446">
        <v>15.32</v>
      </c>
      <c r="F2446">
        <v>14734.36</v>
      </c>
      <c r="G2446">
        <v>2831.09</v>
      </c>
      <c r="H2446" t="s">
        <v>2213</v>
      </c>
      <c r="I2446" t="s">
        <v>2211</v>
      </c>
      <c r="J2446">
        <v>5</v>
      </c>
      <c r="K2446" t="s">
        <v>2223</v>
      </c>
      <c r="L2446" t="str">
        <f>IF(performance_data[[#This Row],[return_percentage]]&gt;=performance_data[[#This Row],[benchmark_return]],"Higher","Lower")</f>
        <v>Higher</v>
      </c>
      <c r="M2446" s="14">
        <f xml:space="preserve"> _xlfn.MAXIFS(performance_data[date],performance_data[portfolio_id],performance_data[[#This Row],[portfolio_id]])</f>
        <v>45513</v>
      </c>
      <c r="N2446" s="14">
        <f xml:space="preserve"> _xlfn.MINIFS(performance_data[date],performance_data[portfolio_id],performance_data[[#This Row],[portfolio_id]])</f>
        <v>44832</v>
      </c>
      <c r="O2446" s="15">
        <f>_xlfn.MAXIFS(performance_data[portfolio_value],performance_data[portfolio_id],performance_data[[#This Row],[portfolio_id]],performance_data[date],performance_data[[#This Row],[latest_date]])</f>
        <v>138175.76</v>
      </c>
      <c r="P2446" s="15">
        <f>_xlfn.MAXIFS(performance_data[portfolio_value],performance_data[portfolio_id],performance_data[[#This Row],[portfolio_id]],performance_data[date],performance_data[[#This Row],[starting_date]])</f>
        <v>122785.73</v>
      </c>
      <c r="Q2446" s="15">
        <f>performance_data[[#This Row],[latest_value]]-performance_data[[#This Row],[starting_value]]</f>
        <v>15390.030000000013</v>
      </c>
      <c r="R2446" s="15">
        <f>performance_data[[#This Row],[net_inflows]]-performance_data[[#This Row],[net_outflows]]</f>
        <v>11903.27</v>
      </c>
      <c r="S2446" s="15" t="str">
        <f>IF(performance_data[[#This Row],[net_inflows]]&gt;AVERAGE(performance_data[net_inflows]),"High","Low")</f>
        <v>High</v>
      </c>
      <c r="T2446" s="15">
        <f>AVERAGEIF(performance_data[inflow_flag],performance_data[[#This Row],[inflow_flag]],performance_data[return_percentage])</f>
        <v>4.8467905675459724</v>
      </c>
      <c r="U2446" s="17">
        <f>IF(performance_data[[#This Row],[return_percentage]]&lt;performance_data[[#This Row],[benchmark_return]],1,0)</f>
        <v>0</v>
      </c>
      <c r="V2446" s="17">
        <f>COUNTIFS(performance_data[portfolio_id],performance_data[[#This Row],[portfolio_id]])</f>
        <v>23</v>
      </c>
      <c r="W2446" s="17">
        <f>COUNTIFS(performance_data[portfolio_id],performance_data[[#This Row],[portfolio_id]],
          performance_data[return_flag],1)</f>
        <v>11</v>
      </c>
      <c r="X2446" s="15">
        <f>performance_data[[#This Row],[underperform_flag_count]]/performance_data[[#This Row],[totalportfoliocount]]</f>
        <v>0.47826086956521741</v>
      </c>
    </row>
    <row r="2447" spans="1:24" x14ac:dyDescent="0.3">
      <c r="A2447">
        <v>5318</v>
      </c>
      <c r="B2447" s="1">
        <v>44832</v>
      </c>
      <c r="C2447">
        <v>122785.73</v>
      </c>
      <c r="D2447">
        <v>-1.24</v>
      </c>
      <c r="E2447">
        <v>-1.08</v>
      </c>
      <c r="F2447">
        <v>14767.68</v>
      </c>
      <c r="G2447">
        <v>3366.46</v>
      </c>
      <c r="H2447" t="s">
        <v>2220</v>
      </c>
      <c r="I2447" t="s">
        <v>2209</v>
      </c>
      <c r="J2447">
        <v>9</v>
      </c>
      <c r="K2447" t="s">
        <v>2221</v>
      </c>
      <c r="L2447" t="str">
        <f>IF(performance_data[[#This Row],[return_percentage]]&gt;=performance_data[[#This Row],[benchmark_return]],"Higher","Lower")</f>
        <v>Lower</v>
      </c>
      <c r="M2447" s="14">
        <f xml:space="preserve"> _xlfn.MAXIFS(performance_data[date],performance_data[portfolio_id],performance_data[[#This Row],[portfolio_id]])</f>
        <v>45513</v>
      </c>
      <c r="N2447" s="14">
        <f xml:space="preserve"> _xlfn.MINIFS(performance_data[date],performance_data[portfolio_id],performance_data[[#This Row],[portfolio_id]])</f>
        <v>44832</v>
      </c>
      <c r="O2447" s="15">
        <f>_xlfn.MAXIFS(performance_data[portfolio_value],performance_data[portfolio_id],performance_data[[#This Row],[portfolio_id]],performance_data[date],performance_data[[#This Row],[latest_date]])</f>
        <v>138175.76</v>
      </c>
      <c r="P2447" s="15">
        <f>_xlfn.MAXIFS(performance_data[portfolio_value],performance_data[portfolio_id],performance_data[[#This Row],[portfolio_id]],performance_data[date],performance_data[[#This Row],[starting_date]])</f>
        <v>122785.73</v>
      </c>
      <c r="Q2447" s="15">
        <f>performance_data[[#This Row],[latest_value]]-performance_data[[#This Row],[starting_value]]</f>
        <v>15390.030000000013</v>
      </c>
      <c r="R2447" s="15">
        <f>performance_data[[#This Row],[net_inflows]]-performance_data[[#This Row],[net_outflows]]</f>
        <v>11401.220000000001</v>
      </c>
      <c r="S2447" s="15" t="str">
        <f>IF(performance_data[[#This Row],[net_inflows]]&gt;AVERAGE(performance_data[net_inflows]),"High","Low")</f>
        <v>High</v>
      </c>
      <c r="T2447" s="15">
        <f>AVERAGEIF(performance_data[inflow_flag],performance_data[[#This Row],[inflow_flag]],performance_data[return_percentage])</f>
        <v>4.8467905675459724</v>
      </c>
      <c r="U2447" s="17">
        <f>IF(performance_data[[#This Row],[return_percentage]]&lt;performance_data[[#This Row],[benchmark_return]],1,0)</f>
        <v>1</v>
      </c>
      <c r="V2447" s="17">
        <f>COUNTIFS(performance_data[portfolio_id],performance_data[[#This Row],[portfolio_id]])</f>
        <v>23</v>
      </c>
      <c r="W2447" s="17">
        <f>COUNTIFS(performance_data[portfolio_id],performance_data[[#This Row],[portfolio_id]],
          performance_data[return_flag],1)</f>
        <v>11</v>
      </c>
      <c r="X2447" s="15">
        <f>performance_data[[#This Row],[underperform_flag_count]]/performance_data[[#This Row],[totalportfoliocount]]</f>
        <v>0.47826086956521741</v>
      </c>
    </row>
    <row r="2448" spans="1:24" x14ac:dyDescent="0.3">
      <c r="A2448">
        <v>5318</v>
      </c>
      <c r="B2448" s="1">
        <v>45264</v>
      </c>
      <c r="C2448">
        <v>430639.47</v>
      </c>
      <c r="D2448">
        <v>18.66</v>
      </c>
      <c r="E2448">
        <v>15.09</v>
      </c>
      <c r="F2448">
        <v>19855.97</v>
      </c>
      <c r="G2448">
        <v>16756.91</v>
      </c>
      <c r="H2448" t="s">
        <v>2213</v>
      </c>
      <c r="I2448" t="s">
        <v>2217</v>
      </c>
      <c r="J2448">
        <v>12</v>
      </c>
      <c r="K2448" t="s">
        <v>2218</v>
      </c>
      <c r="L2448" t="str">
        <f>IF(performance_data[[#This Row],[return_percentage]]&gt;=performance_data[[#This Row],[benchmark_return]],"Higher","Lower")</f>
        <v>Higher</v>
      </c>
      <c r="M2448" s="14">
        <f xml:space="preserve"> _xlfn.MAXIFS(performance_data[date],performance_data[portfolio_id],performance_data[[#This Row],[portfolio_id]])</f>
        <v>45513</v>
      </c>
      <c r="N2448" s="14">
        <f xml:space="preserve"> _xlfn.MINIFS(performance_data[date],performance_data[portfolio_id],performance_data[[#This Row],[portfolio_id]])</f>
        <v>44832</v>
      </c>
      <c r="O2448" s="15">
        <f>_xlfn.MAXIFS(performance_data[portfolio_value],performance_data[portfolio_id],performance_data[[#This Row],[portfolio_id]],performance_data[date],performance_data[[#This Row],[latest_date]])</f>
        <v>138175.76</v>
      </c>
      <c r="P2448" s="15">
        <f>_xlfn.MAXIFS(performance_data[portfolio_value],performance_data[portfolio_id],performance_data[[#This Row],[portfolio_id]],performance_data[date],performance_data[[#This Row],[starting_date]])</f>
        <v>122785.73</v>
      </c>
      <c r="Q2448" s="15">
        <f>performance_data[[#This Row],[latest_value]]-performance_data[[#This Row],[starting_value]]</f>
        <v>15390.030000000013</v>
      </c>
      <c r="R2448" s="15">
        <f>performance_data[[#This Row],[net_inflows]]-performance_data[[#This Row],[net_outflows]]</f>
        <v>3099.0600000000013</v>
      </c>
      <c r="S2448" s="15" t="str">
        <f>IF(performance_data[[#This Row],[net_inflows]]&gt;AVERAGE(performance_data[net_inflows]),"High","Low")</f>
        <v>High</v>
      </c>
      <c r="T2448" s="15">
        <f>AVERAGEIF(performance_data[inflow_flag],performance_data[[#This Row],[inflow_flag]],performance_data[return_percentage])</f>
        <v>4.8467905675459724</v>
      </c>
      <c r="U2448" s="17">
        <f>IF(performance_data[[#This Row],[return_percentage]]&lt;performance_data[[#This Row],[benchmark_return]],1,0)</f>
        <v>0</v>
      </c>
      <c r="V2448" s="17">
        <f>COUNTIFS(performance_data[portfolio_id],performance_data[[#This Row],[portfolio_id]])</f>
        <v>23</v>
      </c>
      <c r="W2448" s="17">
        <f>COUNTIFS(performance_data[portfolio_id],performance_data[[#This Row],[portfolio_id]],
          performance_data[return_flag],1)</f>
        <v>11</v>
      </c>
      <c r="X2448" s="15">
        <f>performance_data[[#This Row],[underperform_flag_count]]/performance_data[[#This Row],[totalportfoliocount]]</f>
        <v>0.47826086956521741</v>
      </c>
    </row>
    <row r="2449" spans="1:24" x14ac:dyDescent="0.3">
      <c r="A2449">
        <v>5318</v>
      </c>
      <c r="B2449" s="1">
        <v>45091</v>
      </c>
      <c r="C2449">
        <v>477085.35</v>
      </c>
      <c r="D2449">
        <v>7.45</v>
      </c>
      <c r="E2449">
        <v>8.49</v>
      </c>
      <c r="F2449">
        <v>2191.64</v>
      </c>
      <c r="G2449">
        <v>4728.3500000000004</v>
      </c>
      <c r="H2449" t="s">
        <v>2213</v>
      </c>
      <c r="I2449" t="s">
        <v>2211</v>
      </c>
      <c r="J2449">
        <v>6</v>
      </c>
      <c r="K2449" t="s">
        <v>2212</v>
      </c>
      <c r="L2449" t="str">
        <f>IF(performance_data[[#This Row],[return_percentage]]&gt;=performance_data[[#This Row],[benchmark_return]],"Higher","Lower")</f>
        <v>Lower</v>
      </c>
      <c r="M2449" s="14">
        <f xml:space="preserve"> _xlfn.MAXIFS(performance_data[date],performance_data[portfolio_id],performance_data[[#This Row],[portfolio_id]])</f>
        <v>45513</v>
      </c>
      <c r="N2449" s="14">
        <f xml:space="preserve"> _xlfn.MINIFS(performance_data[date],performance_data[portfolio_id],performance_data[[#This Row],[portfolio_id]])</f>
        <v>44832</v>
      </c>
      <c r="O2449" s="15">
        <f>_xlfn.MAXIFS(performance_data[portfolio_value],performance_data[portfolio_id],performance_data[[#This Row],[portfolio_id]],performance_data[date],performance_data[[#This Row],[latest_date]])</f>
        <v>138175.76</v>
      </c>
      <c r="P2449" s="15">
        <f>_xlfn.MAXIFS(performance_data[portfolio_value],performance_data[portfolio_id],performance_data[[#This Row],[portfolio_id]],performance_data[date],performance_data[[#This Row],[starting_date]])</f>
        <v>122785.73</v>
      </c>
      <c r="Q2449" s="15">
        <f>performance_data[[#This Row],[latest_value]]-performance_data[[#This Row],[starting_value]]</f>
        <v>15390.030000000013</v>
      </c>
      <c r="R2449" s="15">
        <f>performance_data[[#This Row],[net_inflows]]-performance_data[[#This Row],[net_outflows]]</f>
        <v>-2536.7100000000005</v>
      </c>
      <c r="S2449" s="15" t="str">
        <f>IF(performance_data[[#This Row],[net_inflows]]&gt;AVERAGE(performance_data[net_inflows]),"High","Low")</f>
        <v>Low</v>
      </c>
      <c r="T2449" s="15">
        <f>AVERAGEIF(performance_data[inflow_flag],performance_data[[#This Row],[inflow_flag]],performance_data[return_percentage])</f>
        <v>5.0457846277021572</v>
      </c>
      <c r="U2449" s="17">
        <f>IF(performance_data[[#This Row],[return_percentage]]&lt;performance_data[[#This Row],[benchmark_return]],1,0)</f>
        <v>1</v>
      </c>
      <c r="V2449" s="17">
        <f>COUNTIFS(performance_data[portfolio_id],performance_data[[#This Row],[portfolio_id]])</f>
        <v>23</v>
      </c>
      <c r="W2449" s="17">
        <f>COUNTIFS(performance_data[portfolio_id],performance_data[[#This Row],[portfolio_id]],
          performance_data[return_flag],1)</f>
        <v>11</v>
      </c>
      <c r="X2449" s="15">
        <f>performance_data[[#This Row],[underperform_flag_count]]/performance_data[[#This Row],[totalportfoliocount]]</f>
        <v>0.47826086956521741</v>
      </c>
    </row>
    <row r="2450" spans="1:24" x14ac:dyDescent="0.3">
      <c r="A2450">
        <v>5318</v>
      </c>
      <c r="B2450" s="1">
        <v>44865</v>
      </c>
      <c r="C2450">
        <v>225496.67</v>
      </c>
      <c r="D2450">
        <v>-0.89</v>
      </c>
      <c r="E2450">
        <v>-1.06</v>
      </c>
      <c r="F2450">
        <v>17749.310000000001</v>
      </c>
      <c r="G2450">
        <v>16504.490000000002</v>
      </c>
      <c r="H2450" t="s">
        <v>2220</v>
      </c>
      <c r="I2450" t="s">
        <v>2217</v>
      </c>
      <c r="J2450">
        <v>10</v>
      </c>
      <c r="K2450" t="s">
        <v>2224</v>
      </c>
      <c r="L2450" t="str">
        <f>IF(performance_data[[#This Row],[return_percentage]]&gt;=performance_data[[#This Row],[benchmark_return]],"Higher","Lower")</f>
        <v>Higher</v>
      </c>
      <c r="M2450" s="14">
        <f xml:space="preserve"> _xlfn.MAXIFS(performance_data[date],performance_data[portfolio_id],performance_data[[#This Row],[portfolio_id]])</f>
        <v>45513</v>
      </c>
      <c r="N2450" s="14">
        <f xml:space="preserve"> _xlfn.MINIFS(performance_data[date],performance_data[portfolio_id],performance_data[[#This Row],[portfolio_id]])</f>
        <v>44832</v>
      </c>
      <c r="O2450" s="15">
        <f>_xlfn.MAXIFS(performance_data[portfolio_value],performance_data[portfolio_id],performance_data[[#This Row],[portfolio_id]],performance_data[date],performance_data[[#This Row],[latest_date]])</f>
        <v>138175.76</v>
      </c>
      <c r="P2450" s="15">
        <f>_xlfn.MAXIFS(performance_data[portfolio_value],performance_data[portfolio_id],performance_data[[#This Row],[portfolio_id]],performance_data[date],performance_data[[#This Row],[starting_date]])</f>
        <v>122785.73</v>
      </c>
      <c r="Q2450" s="15">
        <f>performance_data[[#This Row],[latest_value]]-performance_data[[#This Row],[starting_value]]</f>
        <v>15390.030000000013</v>
      </c>
      <c r="R2450" s="15">
        <f>performance_data[[#This Row],[net_inflows]]-performance_data[[#This Row],[net_outflows]]</f>
        <v>1244.8199999999997</v>
      </c>
      <c r="S2450" s="15" t="str">
        <f>IF(performance_data[[#This Row],[net_inflows]]&gt;AVERAGE(performance_data[net_inflows]),"High","Low")</f>
        <v>High</v>
      </c>
      <c r="T2450" s="15">
        <f>AVERAGEIF(performance_data[inflow_flag],performance_data[[#This Row],[inflow_flag]],performance_data[return_percentage])</f>
        <v>4.8467905675459724</v>
      </c>
      <c r="U2450" s="17">
        <f>IF(performance_data[[#This Row],[return_percentage]]&lt;performance_data[[#This Row],[benchmark_return]],1,0)</f>
        <v>0</v>
      </c>
      <c r="V2450" s="17">
        <f>COUNTIFS(performance_data[portfolio_id],performance_data[[#This Row],[portfolio_id]])</f>
        <v>23</v>
      </c>
      <c r="W2450" s="17">
        <f>COUNTIFS(performance_data[portfolio_id],performance_data[[#This Row],[portfolio_id]],
          performance_data[return_flag],1)</f>
        <v>11</v>
      </c>
      <c r="X2450" s="15">
        <f>performance_data[[#This Row],[underperform_flag_count]]/performance_data[[#This Row],[totalportfoliocount]]</f>
        <v>0.47826086956521741</v>
      </c>
    </row>
    <row r="2451" spans="1:24" x14ac:dyDescent="0.3">
      <c r="A2451">
        <v>5318</v>
      </c>
      <c r="B2451" s="1">
        <v>44973</v>
      </c>
      <c r="C2451">
        <v>142153.56</v>
      </c>
      <c r="D2451">
        <v>17.66</v>
      </c>
      <c r="E2451">
        <v>17.75</v>
      </c>
      <c r="F2451">
        <v>13237.65</v>
      </c>
      <c r="G2451">
        <v>7709.97</v>
      </c>
      <c r="H2451" t="s">
        <v>2213</v>
      </c>
      <c r="I2451" t="s">
        <v>2206</v>
      </c>
      <c r="J2451">
        <v>2</v>
      </c>
      <c r="K2451" t="s">
        <v>2226</v>
      </c>
      <c r="L2451" t="str">
        <f>IF(performance_data[[#This Row],[return_percentage]]&gt;=performance_data[[#This Row],[benchmark_return]],"Higher","Lower")</f>
        <v>Lower</v>
      </c>
      <c r="M2451" s="14">
        <f xml:space="preserve"> _xlfn.MAXIFS(performance_data[date],performance_data[portfolio_id],performance_data[[#This Row],[portfolio_id]])</f>
        <v>45513</v>
      </c>
      <c r="N2451" s="14">
        <f xml:space="preserve"> _xlfn.MINIFS(performance_data[date],performance_data[portfolio_id],performance_data[[#This Row],[portfolio_id]])</f>
        <v>44832</v>
      </c>
      <c r="O2451" s="15">
        <f>_xlfn.MAXIFS(performance_data[portfolio_value],performance_data[portfolio_id],performance_data[[#This Row],[portfolio_id]],performance_data[date],performance_data[[#This Row],[latest_date]])</f>
        <v>138175.76</v>
      </c>
      <c r="P2451" s="15">
        <f>_xlfn.MAXIFS(performance_data[portfolio_value],performance_data[portfolio_id],performance_data[[#This Row],[portfolio_id]],performance_data[date],performance_data[[#This Row],[starting_date]])</f>
        <v>122785.73</v>
      </c>
      <c r="Q2451" s="15">
        <f>performance_data[[#This Row],[latest_value]]-performance_data[[#This Row],[starting_value]]</f>
        <v>15390.030000000013</v>
      </c>
      <c r="R2451" s="15">
        <f>performance_data[[#This Row],[net_inflows]]-performance_data[[#This Row],[net_outflows]]</f>
        <v>5527.6799999999994</v>
      </c>
      <c r="S2451" s="15" t="str">
        <f>IF(performance_data[[#This Row],[net_inflows]]&gt;AVERAGE(performance_data[net_inflows]),"High","Low")</f>
        <v>High</v>
      </c>
      <c r="T2451" s="15">
        <f>AVERAGEIF(performance_data[inflow_flag],performance_data[[#This Row],[inflow_flag]],performance_data[return_percentage])</f>
        <v>4.8467905675459724</v>
      </c>
      <c r="U2451" s="17">
        <f>IF(performance_data[[#This Row],[return_percentage]]&lt;performance_data[[#This Row],[benchmark_return]],1,0)</f>
        <v>1</v>
      </c>
      <c r="V2451" s="17">
        <f>COUNTIFS(performance_data[portfolio_id],performance_data[[#This Row],[portfolio_id]])</f>
        <v>23</v>
      </c>
      <c r="W2451" s="17">
        <f>COUNTIFS(performance_data[portfolio_id],performance_data[[#This Row],[portfolio_id]],
          performance_data[return_flag],1)</f>
        <v>11</v>
      </c>
      <c r="X2451" s="15">
        <f>performance_data[[#This Row],[underperform_flag_count]]/performance_data[[#This Row],[totalportfoliocount]]</f>
        <v>0.47826086956521741</v>
      </c>
    </row>
    <row r="2452" spans="1:24" x14ac:dyDescent="0.3">
      <c r="A2452">
        <v>5318</v>
      </c>
      <c r="B2452" s="1">
        <v>45330</v>
      </c>
      <c r="C2452">
        <v>267086.98</v>
      </c>
      <c r="D2452">
        <v>-1.81</v>
      </c>
      <c r="E2452">
        <v>-1.61</v>
      </c>
      <c r="F2452">
        <v>10609.35</v>
      </c>
      <c r="G2452">
        <v>18830.689999999999</v>
      </c>
      <c r="H2452" t="s">
        <v>2205</v>
      </c>
      <c r="I2452" t="s">
        <v>2206</v>
      </c>
      <c r="J2452">
        <v>2</v>
      </c>
      <c r="K2452" t="s">
        <v>2226</v>
      </c>
      <c r="L2452" t="str">
        <f>IF(performance_data[[#This Row],[return_percentage]]&gt;=performance_data[[#This Row],[benchmark_return]],"Higher","Lower")</f>
        <v>Lower</v>
      </c>
      <c r="M2452" s="14">
        <f xml:space="preserve"> _xlfn.MAXIFS(performance_data[date],performance_data[portfolio_id],performance_data[[#This Row],[portfolio_id]])</f>
        <v>45513</v>
      </c>
      <c r="N2452" s="14">
        <f xml:space="preserve"> _xlfn.MINIFS(performance_data[date],performance_data[portfolio_id],performance_data[[#This Row],[portfolio_id]])</f>
        <v>44832</v>
      </c>
      <c r="O2452" s="15">
        <f>_xlfn.MAXIFS(performance_data[portfolio_value],performance_data[portfolio_id],performance_data[[#This Row],[portfolio_id]],performance_data[date],performance_data[[#This Row],[latest_date]])</f>
        <v>138175.76</v>
      </c>
      <c r="P2452" s="15">
        <f>_xlfn.MAXIFS(performance_data[portfolio_value],performance_data[portfolio_id],performance_data[[#This Row],[portfolio_id]],performance_data[date],performance_data[[#This Row],[starting_date]])</f>
        <v>122785.73</v>
      </c>
      <c r="Q2452" s="15">
        <f>performance_data[[#This Row],[latest_value]]-performance_data[[#This Row],[starting_value]]</f>
        <v>15390.030000000013</v>
      </c>
      <c r="R2452" s="15">
        <f>performance_data[[#This Row],[net_inflows]]-performance_data[[#This Row],[net_outflows]]</f>
        <v>-8221.3399999999983</v>
      </c>
      <c r="S2452" s="15" t="str">
        <f>IF(performance_data[[#This Row],[net_inflows]]&gt;AVERAGE(performance_data[net_inflows]),"High","Low")</f>
        <v>High</v>
      </c>
      <c r="T2452" s="15">
        <f>AVERAGEIF(performance_data[inflow_flag],performance_data[[#This Row],[inflow_flag]],performance_data[return_percentage])</f>
        <v>4.8467905675459724</v>
      </c>
      <c r="U2452" s="17">
        <f>IF(performance_data[[#This Row],[return_percentage]]&lt;performance_data[[#This Row],[benchmark_return]],1,0)</f>
        <v>1</v>
      </c>
      <c r="V2452" s="17">
        <f>COUNTIFS(performance_data[portfolio_id],performance_data[[#This Row],[portfolio_id]])</f>
        <v>23</v>
      </c>
      <c r="W2452" s="17">
        <f>COUNTIFS(performance_data[portfolio_id],performance_data[[#This Row],[portfolio_id]],
          performance_data[return_flag],1)</f>
        <v>11</v>
      </c>
      <c r="X2452" s="15">
        <f>performance_data[[#This Row],[underperform_flag_count]]/performance_data[[#This Row],[totalportfoliocount]]</f>
        <v>0.47826086956521741</v>
      </c>
    </row>
    <row r="2453" spans="1:24" x14ac:dyDescent="0.3">
      <c r="A2453">
        <v>5318</v>
      </c>
      <c r="B2453" s="1">
        <v>45415</v>
      </c>
      <c r="C2453">
        <v>21969.599999999999</v>
      </c>
      <c r="D2453">
        <v>-2.4500000000000002</v>
      </c>
      <c r="E2453">
        <v>-2.56</v>
      </c>
      <c r="F2453">
        <v>11747.17</v>
      </c>
      <c r="G2453">
        <v>18443.13</v>
      </c>
      <c r="H2453" t="s">
        <v>2205</v>
      </c>
      <c r="I2453" t="s">
        <v>2211</v>
      </c>
      <c r="J2453">
        <v>5</v>
      </c>
      <c r="K2453" t="s">
        <v>2223</v>
      </c>
      <c r="L2453" t="str">
        <f>IF(performance_data[[#This Row],[return_percentage]]&gt;=performance_data[[#This Row],[benchmark_return]],"Higher","Lower")</f>
        <v>Higher</v>
      </c>
      <c r="M2453" s="14">
        <f xml:space="preserve"> _xlfn.MAXIFS(performance_data[date],performance_data[portfolio_id],performance_data[[#This Row],[portfolio_id]])</f>
        <v>45513</v>
      </c>
      <c r="N2453" s="14">
        <f xml:space="preserve"> _xlfn.MINIFS(performance_data[date],performance_data[portfolio_id],performance_data[[#This Row],[portfolio_id]])</f>
        <v>44832</v>
      </c>
      <c r="O2453" s="15">
        <f>_xlfn.MAXIFS(performance_data[portfolio_value],performance_data[portfolio_id],performance_data[[#This Row],[portfolio_id]],performance_data[date],performance_data[[#This Row],[latest_date]])</f>
        <v>138175.76</v>
      </c>
      <c r="P2453" s="15">
        <f>_xlfn.MAXIFS(performance_data[portfolio_value],performance_data[portfolio_id],performance_data[[#This Row],[portfolio_id]],performance_data[date],performance_data[[#This Row],[starting_date]])</f>
        <v>122785.73</v>
      </c>
      <c r="Q2453" s="15">
        <f>performance_data[[#This Row],[latest_value]]-performance_data[[#This Row],[starting_value]]</f>
        <v>15390.030000000013</v>
      </c>
      <c r="R2453" s="15">
        <f>performance_data[[#This Row],[net_inflows]]-performance_data[[#This Row],[net_outflows]]</f>
        <v>-6695.9600000000009</v>
      </c>
      <c r="S2453" s="15" t="str">
        <f>IF(performance_data[[#This Row],[net_inflows]]&gt;AVERAGE(performance_data[net_inflows]),"High","Low")</f>
        <v>High</v>
      </c>
      <c r="T2453" s="15">
        <f>AVERAGEIF(performance_data[inflow_flag],performance_data[[#This Row],[inflow_flag]],performance_data[return_percentage])</f>
        <v>4.8467905675459724</v>
      </c>
      <c r="U2453" s="17">
        <f>IF(performance_data[[#This Row],[return_percentage]]&lt;performance_data[[#This Row],[benchmark_return]],1,0)</f>
        <v>0</v>
      </c>
      <c r="V2453" s="17">
        <f>COUNTIFS(performance_data[portfolio_id],performance_data[[#This Row],[portfolio_id]])</f>
        <v>23</v>
      </c>
      <c r="W2453" s="17">
        <f>COUNTIFS(performance_data[portfolio_id],performance_data[[#This Row],[portfolio_id]],
          performance_data[return_flag],1)</f>
        <v>11</v>
      </c>
      <c r="X2453" s="15">
        <f>performance_data[[#This Row],[underperform_flag_count]]/performance_data[[#This Row],[totalportfoliocount]]</f>
        <v>0.47826086956521741</v>
      </c>
    </row>
    <row r="2454" spans="1:24" x14ac:dyDescent="0.3">
      <c r="A2454">
        <v>5318</v>
      </c>
      <c r="B2454" s="1">
        <v>45263</v>
      </c>
      <c r="C2454">
        <v>171136.29</v>
      </c>
      <c r="D2454">
        <v>-9.9700000000000006</v>
      </c>
      <c r="E2454">
        <v>-10.6</v>
      </c>
      <c r="F2454">
        <v>5477.66</v>
      </c>
      <c r="G2454">
        <v>15295.96</v>
      </c>
      <c r="H2454" t="s">
        <v>2213</v>
      </c>
      <c r="I2454" t="s">
        <v>2217</v>
      </c>
      <c r="J2454">
        <v>12</v>
      </c>
      <c r="K2454" t="s">
        <v>2218</v>
      </c>
      <c r="L2454" t="str">
        <f>IF(performance_data[[#This Row],[return_percentage]]&gt;=performance_data[[#This Row],[benchmark_return]],"Higher","Lower")</f>
        <v>Higher</v>
      </c>
      <c r="M2454" s="14">
        <f xml:space="preserve"> _xlfn.MAXIFS(performance_data[date],performance_data[portfolio_id],performance_data[[#This Row],[portfolio_id]])</f>
        <v>45513</v>
      </c>
      <c r="N2454" s="14">
        <f xml:space="preserve"> _xlfn.MINIFS(performance_data[date],performance_data[portfolio_id],performance_data[[#This Row],[portfolio_id]])</f>
        <v>44832</v>
      </c>
      <c r="O2454" s="15">
        <f>_xlfn.MAXIFS(performance_data[portfolio_value],performance_data[portfolio_id],performance_data[[#This Row],[portfolio_id]],performance_data[date],performance_data[[#This Row],[latest_date]])</f>
        <v>138175.76</v>
      </c>
      <c r="P2454" s="15">
        <f>_xlfn.MAXIFS(performance_data[portfolio_value],performance_data[portfolio_id],performance_data[[#This Row],[portfolio_id]],performance_data[date],performance_data[[#This Row],[starting_date]])</f>
        <v>122785.73</v>
      </c>
      <c r="Q2454" s="15">
        <f>performance_data[[#This Row],[latest_value]]-performance_data[[#This Row],[starting_value]]</f>
        <v>15390.030000000013</v>
      </c>
      <c r="R2454" s="15">
        <f>performance_data[[#This Row],[net_inflows]]-performance_data[[#This Row],[net_outflows]]</f>
        <v>-9818.2999999999993</v>
      </c>
      <c r="S2454" s="15" t="str">
        <f>IF(performance_data[[#This Row],[net_inflows]]&gt;AVERAGE(performance_data[net_inflows]),"High","Low")</f>
        <v>Low</v>
      </c>
      <c r="T2454" s="15">
        <f>AVERAGEIF(performance_data[inflow_flag],performance_data[[#This Row],[inflow_flag]],performance_data[return_percentage])</f>
        <v>5.0457846277021572</v>
      </c>
      <c r="U2454" s="17">
        <f>IF(performance_data[[#This Row],[return_percentage]]&lt;performance_data[[#This Row],[benchmark_return]],1,0)</f>
        <v>0</v>
      </c>
      <c r="V2454" s="17">
        <f>COUNTIFS(performance_data[portfolio_id],performance_data[[#This Row],[portfolio_id]])</f>
        <v>23</v>
      </c>
      <c r="W2454" s="17">
        <f>COUNTIFS(performance_data[portfolio_id],performance_data[[#This Row],[portfolio_id]],
          performance_data[return_flag],1)</f>
        <v>11</v>
      </c>
      <c r="X2454" s="15">
        <f>performance_data[[#This Row],[underperform_flag_count]]/performance_data[[#This Row],[totalportfoliocount]]</f>
        <v>0.47826086956521741</v>
      </c>
    </row>
    <row r="2455" spans="1:24" x14ac:dyDescent="0.3">
      <c r="A2455">
        <v>5318</v>
      </c>
      <c r="B2455" s="1">
        <v>45513</v>
      </c>
      <c r="C2455">
        <v>138175.76</v>
      </c>
      <c r="D2455">
        <v>-3.88</v>
      </c>
      <c r="E2455">
        <v>-3.64</v>
      </c>
      <c r="F2455">
        <v>11331.57</v>
      </c>
      <c r="G2455">
        <v>5529.57</v>
      </c>
      <c r="H2455" t="s">
        <v>2205</v>
      </c>
      <c r="I2455" t="s">
        <v>2209</v>
      </c>
      <c r="J2455">
        <v>8</v>
      </c>
      <c r="K2455" t="s">
        <v>2214</v>
      </c>
      <c r="L2455" t="str">
        <f>IF(performance_data[[#This Row],[return_percentage]]&gt;=performance_data[[#This Row],[benchmark_return]],"Higher","Lower")</f>
        <v>Lower</v>
      </c>
      <c r="M2455" s="14">
        <f xml:space="preserve"> _xlfn.MAXIFS(performance_data[date],performance_data[portfolio_id],performance_data[[#This Row],[portfolio_id]])</f>
        <v>45513</v>
      </c>
      <c r="N2455" s="14">
        <f xml:space="preserve"> _xlfn.MINIFS(performance_data[date],performance_data[portfolio_id],performance_data[[#This Row],[portfolio_id]])</f>
        <v>44832</v>
      </c>
      <c r="O2455" s="15">
        <f>_xlfn.MAXIFS(performance_data[portfolio_value],performance_data[portfolio_id],performance_data[[#This Row],[portfolio_id]],performance_data[date],performance_data[[#This Row],[latest_date]])</f>
        <v>138175.76</v>
      </c>
      <c r="P2455" s="15">
        <f>_xlfn.MAXIFS(performance_data[portfolio_value],performance_data[portfolio_id],performance_data[[#This Row],[portfolio_id]],performance_data[date],performance_data[[#This Row],[starting_date]])</f>
        <v>122785.73</v>
      </c>
      <c r="Q2455" s="15">
        <f>performance_data[[#This Row],[latest_value]]-performance_data[[#This Row],[starting_value]]</f>
        <v>15390.030000000013</v>
      </c>
      <c r="R2455" s="15">
        <f>performance_data[[#This Row],[net_inflows]]-performance_data[[#This Row],[net_outflows]]</f>
        <v>5802</v>
      </c>
      <c r="S2455" s="15" t="str">
        <f>IF(performance_data[[#This Row],[net_inflows]]&gt;AVERAGE(performance_data[net_inflows]),"High","Low")</f>
        <v>High</v>
      </c>
      <c r="T2455" s="15">
        <f>AVERAGEIF(performance_data[inflow_flag],performance_data[[#This Row],[inflow_flag]],performance_data[return_percentage])</f>
        <v>4.8467905675459724</v>
      </c>
      <c r="U2455" s="17">
        <f>IF(performance_data[[#This Row],[return_percentage]]&lt;performance_data[[#This Row],[benchmark_return]],1,0)</f>
        <v>1</v>
      </c>
      <c r="V2455" s="17">
        <f>COUNTIFS(performance_data[portfolio_id],performance_data[[#This Row],[portfolio_id]])</f>
        <v>23</v>
      </c>
      <c r="W2455" s="17">
        <f>COUNTIFS(performance_data[portfolio_id],performance_data[[#This Row],[portfolio_id]],
          performance_data[return_flag],1)</f>
        <v>11</v>
      </c>
      <c r="X2455" s="15">
        <f>performance_data[[#This Row],[underperform_flag_count]]/performance_data[[#This Row],[totalportfoliocount]]</f>
        <v>0.47826086956521741</v>
      </c>
    </row>
    <row r="2456" spans="1:24" x14ac:dyDescent="0.3">
      <c r="A2456">
        <v>5318</v>
      </c>
      <c r="B2456" s="1">
        <v>45247</v>
      </c>
      <c r="C2456">
        <v>76498.210000000006</v>
      </c>
      <c r="D2456">
        <v>-9.89</v>
      </c>
      <c r="E2456">
        <v>-8.08</v>
      </c>
      <c r="F2456">
        <v>11892.01</v>
      </c>
      <c r="G2456">
        <v>3853.27</v>
      </c>
      <c r="H2456" t="s">
        <v>2213</v>
      </c>
      <c r="I2456" t="s">
        <v>2217</v>
      </c>
      <c r="J2456">
        <v>11</v>
      </c>
      <c r="K2456" t="s">
        <v>2219</v>
      </c>
      <c r="L2456" t="str">
        <f>IF(performance_data[[#This Row],[return_percentage]]&gt;=performance_data[[#This Row],[benchmark_return]],"Higher","Lower")</f>
        <v>Lower</v>
      </c>
      <c r="M2456" s="14">
        <f xml:space="preserve"> _xlfn.MAXIFS(performance_data[date],performance_data[portfolio_id],performance_data[[#This Row],[portfolio_id]])</f>
        <v>45513</v>
      </c>
      <c r="N2456" s="14">
        <f xml:space="preserve"> _xlfn.MINIFS(performance_data[date],performance_data[portfolio_id],performance_data[[#This Row],[portfolio_id]])</f>
        <v>44832</v>
      </c>
      <c r="O2456" s="15">
        <f>_xlfn.MAXIFS(performance_data[portfolio_value],performance_data[portfolio_id],performance_data[[#This Row],[portfolio_id]],performance_data[date],performance_data[[#This Row],[latest_date]])</f>
        <v>138175.76</v>
      </c>
      <c r="P2456" s="15">
        <f>_xlfn.MAXIFS(performance_data[portfolio_value],performance_data[portfolio_id],performance_data[[#This Row],[portfolio_id]],performance_data[date],performance_data[[#This Row],[starting_date]])</f>
        <v>122785.73</v>
      </c>
      <c r="Q2456" s="15">
        <f>performance_data[[#This Row],[latest_value]]-performance_data[[#This Row],[starting_value]]</f>
        <v>15390.030000000013</v>
      </c>
      <c r="R2456" s="15">
        <f>performance_data[[#This Row],[net_inflows]]-performance_data[[#This Row],[net_outflows]]</f>
        <v>8038.74</v>
      </c>
      <c r="S2456" s="15" t="str">
        <f>IF(performance_data[[#This Row],[net_inflows]]&gt;AVERAGE(performance_data[net_inflows]),"High","Low")</f>
        <v>High</v>
      </c>
      <c r="T2456" s="15">
        <f>AVERAGEIF(performance_data[inflow_flag],performance_data[[#This Row],[inflow_flag]],performance_data[return_percentage])</f>
        <v>4.8467905675459724</v>
      </c>
      <c r="U2456" s="17">
        <f>IF(performance_data[[#This Row],[return_percentage]]&lt;performance_data[[#This Row],[benchmark_return]],1,0)</f>
        <v>1</v>
      </c>
      <c r="V2456" s="17">
        <f>COUNTIFS(performance_data[portfolio_id],performance_data[[#This Row],[portfolio_id]])</f>
        <v>23</v>
      </c>
      <c r="W2456" s="17">
        <f>COUNTIFS(performance_data[portfolio_id],performance_data[[#This Row],[portfolio_id]],
          performance_data[return_flag],1)</f>
        <v>11</v>
      </c>
      <c r="X2456" s="15">
        <f>performance_data[[#This Row],[underperform_flag_count]]/performance_data[[#This Row],[totalportfoliocount]]</f>
        <v>0.47826086956521741</v>
      </c>
    </row>
    <row r="2457" spans="1:24" x14ac:dyDescent="0.3">
      <c r="A2457">
        <v>5318</v>
      </c>
      <c r="B2457" s="1">
        <v>44917</v>
      </c>
      <c r="C2457">
        <v>241152.88</v>
      </c>
      <c r="D2457">
        <v>12.73</v>
      </c>
      <c r="E2457">
        <v>11.88</v>
      </c>
      <c r="F2457">
        <v>7552.4</v>
      </c>
      <c r="G2457">
        <v>1776.63</v>
      </c>
      <c r="H2457" t="s">
        <v>2220</v>
      </c>
      <c r="I2457" t="s">
        <v>2217</v>
      </c>
      <c r="J2457">
        <v>12</v>
      </c>
      <c r="K2457" t="s">
        <v>2218</v>
      </c>
      <c r="L2457" t="str">
        <f>IF(performance_data[[#This Row],[return_percentage]]&gt;=performance_data[[#This Row],[benchmark_return]],"Higher","Lower")</f>
        <v>Higher</v>
      </c>
      <c r="M2457" s="14">
        <f xml:space="preserve"> _xlfn.MAXIFS(performance_data[date],performance_data[portfolio_id],performance_data[[#This Row],[portfolio_id]])</f>
        <v>45513</v>
      </c>
      <c r="N2457" s="14">
        <f xml:space="preserve"> _xlfn.MINIFS(performance_data[date],performance_data[portfolio_id],performance_data[[#This Row],[portfolio_id]])</f>
        <v>44832</v>
      </c>
      <c r="O2457" s="15">
        <f>_xlfn.MAXIFS(performance_data[portfolio_value],performance_data[portfolio_id],performance_data[[#This Row],[portfolio_id]],performance_data[date],performance_data[[#This Row],[latest_date]])</f>
        <v>138175.76</v>
      </c>
      <c r="P2457" s="15">
        <f>_xlfn.MAXIFS(performance_data[portfolio_value],performance_data[portfolio_id],performance_data[[#This Row],[portfolio_id]],performance_data[date],performance_data[[#This Row],[starting_date]])</f>
        <v>122785.73</v>
      </c>
      <c r="Q2457" s="15">
        <f>performance_data[[#This Row],[latest_value]]-performance_data[[#This Row],[starting_value]]</f>
        <v>15390.030000000013</v>
      </c>
      <c r="R2457" s="15">
        <f>performance_data[[#This Row],[net_inflows]]-performance_data[[#This Row],[net_outflows]]</f>
        <v>5775.7699999999995</v>
      </c>
      <c r="S2457" s="15" t="str">
        <f>IF(performance_data[[#This Row],[net_inflows]]&gt;AVERAGE(performance_data[net_inflows]),"High","Low")</f>
        <v>Low</v>
      </c>
      <c r="T2457" s="15">
        <f>AVERAGEIF(performance_data[inflow_flag],performance_data[[#This Row],[inflow_flag]],performance_data[return_percentage])</f>
        <v>5.0457846277021572</v>
      </c>
      <c r="U2457" s="17">
        <f>IF(performance_data[[#This Row],[return_percentage]]&lt;performance_data[[#This Row],[benchmark_return]],1,0)</f>
        <v>0</v>
      </c>
      <c r="V2457" s="17">
        <f>COUNTIFS(performance_data[portfolio_id],performance_data[[#This Row],[portfolio_id]])</f>
        <v>23</v>
      </c>
      <c r="W2457" s="17">
        <f>COUNTIFS(performance_data[portfolio_id],performance_data[[#This Row],[portfolio_id]],
          performance_data[return_flag],1)</f>
        <v>11</v>
      </c>
      <c r="X2457" s="15">
        <f>performance_data[[#This Row],[underperform_flag_count]]/performance_data[[#This Row],[totalportfoliocount]]</f>
        <v>0.47826086956521741</v>
      </c>
    </row>
    <row r="2458" spans="1:24" x14ac:dyDescent="0.3">
      <c r="A2458">
        <v>5318</v>
      </c>
      <c r="B2458" s="1">
        <v>45061</v>
      </c>
      <c r="C2458">
        <v>448203.46</v>
      </c>
      <c r="D2458">
        <v>8.3000000000000007</v>
      </c>
      <c r="E2458">
        <v>8.5399999999999991</v>
      </c>
      <c r="F2458">
        <v>2103.58</v>
      </c>
      <c r="G2458">
        <v>17028.27</v>
      </c>
      <c r="H2458" t="s">
        <v>2213</v>
      </c>
      <c r="I2458" t="s">
        <v>2211</v>
      </c>
      <c r="J2458">
        <v>5</v>
      </c>
      <c r="K2458" t="s">
        <v>2223</v>
      </c>
      <c r="L2458" t="str">
        <f>IF(performance_data[[#This Row],[return_percentage]]&gt;=performance_data[[#This Row],[benchmark_return]],"Higher","Lower")</f>
        <v>Lower</v>
      </c>
      <c r="M2458" s="14">
        <f xml:space="preserve"> _xlfn.MAXIFS(performance_data[date],performance_data[portfolio_id],performance_data[[#This Row],[portfolio_id]])</f>
        <v>45513</v>
      </c>
      <c r="N2458" s="14">
        <f xml:space="preserve"> _xlfn.MINIFS(performance_data[date],performance_data[portfolio_id],performance_data[[#This Row],[portfolio_id]])</f>
        <v>44832</v>
      </c>
      <c r="O2458" s="15">
        <f>_xlfn.MAXIFS(performance_data[portfolio_value],performance_data[portfolio_id],performance_data[[#This Row],[portfolio_id]],performance_data[date],performance_data[[#This Row],[latest_date]])</f>
        <v>138175.76</v>
      </c>
      <c r="P2458" s="15">
        <f>_xlfn.MAXIFS(performance_data[portfolio_value],performance_data[portfolio_id],performance_data[[#This Row],[portfolio_id]],performance_data[date],performance_data[[#This Row],[starting_date]])</f>
        <v>122785.73</v>
      </c>
      <c r="Q2458" s="15">
        <f>performance_data[[#This Row],[latest_value]]-performance_data[[#This Row],[starting_value]]</f>
        <v>15390.030000000013</v>
      </c>
      <c r="R2458" s="15">
        <f>performance_data[[#This Row],[net_inflows]]-performance_data[[#This Row],[net_outflows]]</f>
        <v>-14924.69</v>
      </c>
      <c r="S2458" s="15" t="str">
        <f>IF(performance_data[[#This Row],[net_inflows]]&gt;AVERAGE(performance_data[net_inflows]),"High","Low")</f>
        <v>Low</v>
      </c>
      <c r="T2458" s="15">
        <f>AVERAGEIF(performance_data[inflow_flag],performance_data[[#This Row],[inflow_flag]],performance_data[return_percentage])</f>
        <v>5.0457846277021572</v>
      </c>
      <c r="U2458" s="17">
        <f>IF(performance_data[[#This Row],[return_percentage]]&lt;performance_data[[#This Row],[benchmark_return]],1,0)</f>
        <v>1</v>
      </c>
      <c r="V2458" s="17">
        <f>COUNTIFS(performance_data[portfolio_id],performance_data[[#This Row],[portfolio_id]])</f>
        <v>23</v>
      </c>
      <c r="W2458" s="17">
        <f>COUNTIFS(performance_data[portfolio_id],performance_data[[#This Row],[portfolio_id]],
          performance_data[return_flag],1)</f>
        <v>11</v>
      </c>
      <c r="X2458" s="15">
        <f>performance_data[[#This Row],[underperform_flag_count]]/performance_data[[#This Row],[totalportfoliocount]]</f>
        <v>0.47826086956521741</v>
      </c>
    </row>
    <row r="2459" spans="1:24" x14ac:dyDescent="0.3">
      <c r="A2459">
        <v>5318</v>
      </c>
      <c r="B2459" s="1">
        <v>45057</v>
      </c>
      <c r="C2459">
        <v>146701.43</v>
      </c>
      <c r="D2459">
        <v>1.35</v>
      </c>
      <c r="E2459">
        <v>1.62</v>
      </c>
      <c r="F2459">
        <v>7092.75</v>
      </c>
      <c r="G2459">
        <v>955.77</v>
      </c>
      <c r="H2459" t="s">
        <v>2213</v>
      </c>
      <c r="I2459" t="s">
        <v>2211</v>
      </c>
      <c r="J2459">
        <v>5</v>
      </c>
      <c r="K2459" t="s">
        <v>2223</v>
      </c>
      <c r="L2459" t="str">
        <f>IF(performance_data[[#This Row],[return_percentage]]&gt;=performance_data[[#This Row],[benchmark_return]],"Higher","Lower")</f>
        <v>Lower</v>
      </c>
      <c r="M2459" s="14">
        <f xml:space="preserve"> _xlfn.MAXIFS(performance_data[date],performance_data[portfolio_id],performance_data[[#This Row],[portfolio_id]])</f>
        <v>45513</v>
      </c>
      <c r="N2459" s="14">
        <f xml:space="preserve"> _xlfn.MINIFS(performance_data[date],performance_data[portfolio_id],performance_data[[#This Row],[portfolio_id]])</f>
        <v>44832</v>
      </c>
      <c r="O2459" s="15">
        <f>_xlfn.MAXIFS(performance_data[portfolio_value],performance_data[portfolio_id],performance_data[[#This Row],[portfolio_id]],performance_data[date],performance_data[[#This Row],[latest_date]])</f>
        <v>138175.76</v>
      </c>
      <c r="P2459" s="15">
        <f>_xlfn.MAXIFS(performance_data[portfolio_value],performance_data[portfolio_id],performance_data[[#This Row],[portfolio_id]],performance_data[date],performance_data[[#This Row],[starting_date]])</f>
        <v>122785.73</v>
      </c>
      <c r="Q2459" s="15">
        <f>performance_data[[#This Row],[latest_value]]-performance_data[[#This Row],[starting_value]]</f>
        <v>15390.030000000013</v>
      </c>
      <c r="R2459" s="15">
        <f>performance_data[[#This Row],[net_inflows]]-performance_data[[#This Row],[net_outflows]]</f>
        <v>6136.98</v>
      </c>
      <c r="S2459" s="15" t="str">
        <f>IF(performance_data[[#This Row],[net_inflows]]&gt;AVERAGE(performance_data[net_inflows]),"High","Low")</f>
        <v>Low</v>
      </c>
      <c r="T2459" s="15">
        <f>AVERAGEIF(performance_data[inflow_flag],performance_data[[#This Row],[inflow_flag]],performance_data[return_percentage])</f>
        <v>5.0457846277021572</v>
      </c>
      <c r="U2459" s="17">
        <f>IF(performance_data[[#This Row],[return_percentage]]&lt;performance_data[[#This Row],[benchmark_return]],1,0)</f>
        <v>1</v>
      </c>
      <c r="V2459" s="17">
        <f>COUNTIFS(performance_data[portfolio_id],performance_data[[#This Row],[portfolio_id]])</f>
        <v>23</v>
      </c>
      <c r="W2459" s="17">
        <f>COUNTIFS(performance_data[portfolio_id],performance_data[[#This Row],[portfolio_id]],
          performance_data[return_flag],1)</f>
        <v>11</v>
      </c>
      <c r="X2459" s="15">
        <f>performance_data[[#This Row],[underperform_flag_count]]/performance_data[[#This Row],[totalportfoliocount]]</f>
        <v>0.47826086956521741</v>
      </c>
    </row>
    <row r="2460" spans="1:24" x14ac:dyDescent="0.3">
      <c r="A2460">
        <v>5318</v>
      </c>
      <c r="B2460" s="1">
        <v>45206</v>
      </c>
      <c r="C2460">
        <v>58229.88</v>
      </c>
      <c r="D2460">
        <v>8.2899999999999991</v>
      </c>
      <c r="E2460">
        <v>6.97</v>
      </c>
      <c r="F2460">
        <v>4223.4799999999996</v>
      </c>
      <c r="G2460">
        <v>10509.56</v>
      </c>
      <c r="H2460" t="s">
        <v>2213</v>
      </c>
      <c r="I2460" t="s">
        <v>2217</v>
      </c>
      <c r="J2460">
        <v>10</v>
      </c>
      <c r="K2460" t="s">
        <v>2224</v>
      </c>
      <c r="L2460" t="str">
        <f>IF(performance_data[[#This Row],[return_percentage]]&gt;=performance_data[[#This Row],[benchmark_return]],"Higher","Lower")</f>
        <v>Higher</v>
      </c>
      <c r="M2460" s="14">
        <f xml:space="preserve"> _xlfn.MAXIFS(performance_data[date],performance_data[portfolio_id],performance_data[[#This Row],[portfolio_id]])</f>
        <v>45513</v>
      </c>
      <c r="N2460" s="14">
        <f xml:space="preserve"> _xlfn.MINIFS(performance_data[date],performance_data[portfolio_id],performance_data[[#This Row],[portfolio_id]])</f>
        <v>44832</v>
      </c>
      <c r="O2460" s="15">
        <f>_xlfn.MAXIFS(performance_data[portfolio_value],performance_data[portfolio_id],performance_data[[#This Row],[portfolio_id]],performance_data[date],performance_data[[#This Row],[latest_date]])</f>
        <v>138175.76</v>
      </c>
      <c r="P2460" s="15">
        <f>_xlfn.MAXIFS(performance_data[portfolio_value],performance_data[portfolio_id],performance_data[[#This Row],[portfolio_id]],performance_data[date],performance_data[[#This Row],[starting_date]])</f>
        <v>122785.73</v>
      </c>
      <c r="Q2460" s="15">
        <f>performance_data[[#This Row],[latest_value]]-performance_data[[#This Row],[starting_value]]</f>
        <v>15390.030000000013</v>
      </c>
      <c r="R2460" s="15">
        <f>performance_data[[#This Row],[net_inflows]]-performance_data[[#This Row],[net_outflows]]</f>
        <v>-6286.08</v>
      </c>
      <c r="S2460" s="15" t="str">
        <f>IF(performance_data[[#This Row],[net_inflows]]&gt;AVERAGE(performance_data[net_inflows]),"High","Low")</f>
        <v>Low</v>
      </c>
      <c r="T2460" s="15">
        <f>AVERAGEIF(performance_data[inflow_flag],performance_data[[#This Row],[inflow_flag]],performance_data[return_percentage])</f>
        <v>5.0457846277021572</v>
      </c>
      <c r="U2460" s="17">
        <f>IF(performance_data[[#This Row],[return_percentage]]&lt;performance_data[[#This Row],[benchmark_return]],1,0)</f>
        <v>0</v>
      </c>
      <c r="V2460" s="17">
        <f>COUNTIFS(performance_data[portfolio_id],performance_data[[#This Row],[portfolio_id]])</f>
        <v>23</v>
      </c>
      <c r="W2460" s="17">
        <f>COUNTIFS(performance_data[portfolio_id],performance_data[[#This Row],[portfolio_id]],
          performance_data[return_flag],1)</f>
        <v>11</v>
      </c>
      <c r="X2460" s="15">
        <f>performance_data[[#This Row],[underperform_flag_count]]/performance_data[[#This Row],[totalportfoliocount]]</f>
        <v>0.47826086956521741</v>
      </c>
    </row>
    <row r="2461" spans="1:24" x14ac:dyDescent="0.3">
      <c r="A2461">
        <v>5318</v>
      </c>
      <c r="B2461" s="1">
        <v>45319</v>
      </c>
      <c r="C2461">
        <v>423227.9</v>
      </c>
      <c r="D2461">
        <v>-6.25</v>
      </c>
      <c r="E2461">
        <v>-5.75</v>
      </c>
      <c r="F2461">
        <v>3468.62</v>
      </c>
      <c r="G2461">
        <v>14208.43</v>
      </c>
      <c r="H2461" t="s">
        <v>2205</v>
      </c>
      <c r="I2461" t="s">
        <v>2206</v>
      </c>
      <c r="J2461">
        <v>1</v>
      </c>
      <c r="K2461" t="s">
        <v>2207</v>
      </c>
      <c r="L2461" t="str">
        <f>IF(performance_data[[#This Row],[return_percentage]]&gt;=performance_data[[#This Row],[benchmark_return]],"Higher","Lower")</f>
        <v>Lower</v>
      </c>
      <c r="M2461" s="14">
        <f xml:space="preserve"> _xlfn.MAXIFS(performance_data[date],performance_data[portfolio_id],performance_data[[#This Row],[portfolio_id]])</f>
        <v>45513</v>
      </c>
      <c r="N2461" s="14">
        <f xml:space="preserve"> _xlfn.MINIFS(performance_data[date],performance_data[portfolio_id],performance_data[[#This Row],[portfolio_id]])</f>
        <v>44832</v>
      </c>
      <c r="O2461" s="15">
        <f>_xlfn.MAXIFS(performance_data[portfolio_value],performance_data[portfolio_id],performance_data[[#This Row],[portfolio_id]],performance_data[date],performance_data[[#This Row],[latest_date]])</f>
        <v>138175.76</v>
      </c>
      <c r="P2461" s="15">
        <f>_xlfn.MAXIFS(performance_data[portfolio_value],performance_data[portfolio_id],performance_data[[#This Row],[portfolio_id]],performance_data[date],performance_data[[#This Row],[starting_date]])</f>
        <v>122785.73</v>
      </c>
      <c r="Q2461" s="15">
        <f>performance_data[[#This Row],[latest_value]]-performance_data[[#This Row],[starting_value]]</f>
        <v>15390.030000000013</v>
      </c>
      <c r="R2461" s="15">
        <f>performance_data[[#This Row],[net_inflows]]-performance_data[[#This Row],[net_outflows]]</f>
        <v>-10739.810000000001</v>
      </c>
      <c r="S2461" s="15" t="str">
        <f>IF(performance_data[[#This Row],[net_inflows]]&gt;AVERAGE(performance_data[net_inflows]),"High","Low")</f>
        <v>Low</v>
      </c>
      <c r="T2461" s="15">
        <f>AVERAGEIF(performance_data[inflow_flag],performance_data[[#This Row],[inflow_flag]],performance_data[return_percentage])</f>
        <v>5.0457846277021572</v>
      </c>
      <c r="U2461" s="17">
        <f>IF(performance_data[[#This Row],[return_percentage]]&lt;performance_data[[#This Row],[benchmark_return]],1,0)</f>
        <v>1</v>
      </c>
      <c r="V2461" s="17">
        <f>COUNTIFS(performance_data[portfolio_id],performance_data[[#This Row],[portfolio_id]])</f>
        <v>23</v>
      </c>
      <c r="W2461" s="17">
        <f>COUNTIFS(performance_data[portfolio_id],performance_data[[#This Row],[portfolio_id]],
          performance_data[return_flag],1)</f>
        <v>11</v>
      </c>
      <c r="X2461" s="15">
        <f>performance_data[[#This Row],[underperform_flag_count]]/performance_data[[#This Row],[totalportfoliocount]]</f>
        <v>0.47826086956521741</v>
      </c>
    </row>
    <row r="2462" spans="1:24" x14ac:dyDescent="0.3">
      <c r="A2462">
        <v>5318</v>
      </c>
      <c r="B2462" s="1">
        <v>44888</v>
      </c>
      <c r="C2462">
        <v>471113.84</v>
      </c>
      <c r="D2462">
        <v>-6.69</v>
      </c>
      <c r="E2462">
        <v>-5.38</v>
      </c>
      <c r="F2462">
        <v>19312.5</v>
      </c>
      <c r="G2462">
        <v>4741.63</v>
      </c>
      <c r="H2462" t="s">
        <v>2220</v>
      </c>
      <c r="I2462" t="s">
        <v>2217</v>
      </c>
      <c r="J2462">
        <v>11</v>
      </c>
      <c r="K2462" t="s">
        <v>2219</v>
      </c>
      <c r="L2462" t="str">
        <f>IF(performance_data[[#This Row],[return_percentage]]&gt;=performance_data[[#This Row],[benchmark_return]],"Higher","Lower")</f>
        <v>Lower</v>
      </c>
      <c r="M2462" s="14">
        <f xml:space="preserve"> _xlfn.MAXIFS(performance_data[date],performance_data[portfolio_id],performance_data[[#This Row],[portfolio_id]])</f>
        <v>45513</v>
      </c>
      <c r="N2462" s="14">
        <f xml:space="preserve"> _xlfn.MINIFS(performance_data[date],performance_data[portfolio_id],performance_data[[#This Row],[portfolio_id]])</f>
        <v>44832</v>
      </c>
      <c r="O2462" s="15">
        <f>_xlfn.MAXIFS(performance_data[portfolio_value],performance_data[portfolio_id],performance_data[[#This Row],[portfolio_id]],performance_data[date],performance_data[[#This Row],[latest_date]])</f>
        <v>138175.76</v>
      </c>
      <c r="P2462" s="15">
        <f>_xlfn.MAXIFS(performance_data[portfolio_value],performance_data[portfolio_id],performance_data[[#This Row],[portfolio_id]],performance_data[date],performance_data[[#This Row],[starting_date]])</f>
        <v>122785.73</v>
      </c>
      <c r="Q2462" s="15">
        <f>performance_data[[#This Row],[latest_value]]-performance_data[[#This Row],[starting_value]]</f>
        <v>15390.030000000013</v>
      </c>
      <c r="R2462" s="15">
        <f>performance_data[[#This Row],[net_inflows]]-performance_data[[#This Row],[net_outflows]]</f>
        <v>14570.869999999999</v>
      </c>
      <c r="S2462" s="15" t="str">
        <f>IF(performance_data[[#This Row],[net_inflows]]&gt;AVERAGE(performance_data[net_inflows]),"High","Low")</f>
        <v>High</v>
      </c>
      <c r="T2462" s="15">
        <f>AVERAGEIF(performance_data[inflow_flag],performance_data[[#This Row],[inflow_flag]],performance_data[return_percentage])</f>
        <v>4.8467905675459724</v>
      </c>
      <c r="U2462" s="17">
        <f>IF(performance_data[[#This Row],[return_percentage]]&lt;performance_data[[#This Row],[benchmark_return]],1,0)</f>
        <v>1</v>
      </c>
      <c r="V2462" s="17">
        <f>COUNTIFS(performance_data[portfolio_id],performance_data[[#This Row],[portfolio_id]])</f>
        <v>23</v>
      </c>
      <c r="W2462" s="17">
        <f>COUNTIFS(performance_data[portfolio_id],performance_data[[#This Row],[portfolio_id]],
          performance_data[return_flag],1)</f>
        <v>11</v>
      </c>
      <c r="X2462" s="15">
        <f>performance_data[[#This Row],[underperform_flag_count]]/performance_data[[#This Row],[totalportfoliocount]]</f>
        <v>0.47826086956521741</v>
      </c>
    </row>
    <row r="2463" spans="1:24" x14ac:dyDescent="0.3">
      <c r="A2463">
        <v>5318</v>
      </c>
      <c r="B2463" s="1">
        <v>45399</v>
      </c>
      <c r="C2463">
        <v>50409.45</v>
      </c>
      <c r="D2463">
        <v>-2.02</v>
      </c>
      <c r="E2463">
        <v>-1.91</v>
      </c>
      <c r="F2463">
        <v>15364.57</v>
      </c>
      <c r="G2463">
        <v>18083.400000000001</v>
      </c>
      <c r="H2463" t="s">
        <v>2205</v>
      </c>
      <c r="I2463" t="s">
        <v>2211</v>
      </c>
      <c r="J2463">
        <v>4</v>
      </c>
      <c r="K2463" t="s">
        <v>2216</v>
      </c>
      <c r="L2463" t="str">
        <f>IF(performance_data[[#This Row],[return_percentage]]&gt;=performance_data[[#This Row],[benchmark_return]],"Higher","Lower")</f>
        <v>Lower</v>
      </c>
      <c r="M2463" s="14">
        <f xml:space="preserve"> _xlfn.MAXIFS(performance_data[date],performance_data[portfolio_id],performance_data[[#This Row],[portfolio_id]])</f>
        <v>45513</v>
      </c>
      <c r="N2463" s="14">
        <f xml:space="preserve"> _xlfn.MINIFS(performance_data[date],performance_data[portfolio_id],performance_data[[#This Row],[portfolio_id]])</f>
        <v>44832</v>
      </c>
      <c r="O2463" s="15">
        <f>_xlfn.MAXIFS(performance_data[portfolio_value],performance_data[portfolio_id],performance_data[[#This Row],[portfolio_id]],performance_data[date],performance_data[[#This Row],[latest_date]])</f>
        <v>138175.76</v>
      </c>
      <c r="P2463" s="15">
        <f>_xlfn.MAXIFS(performance_data[portfolio_value],performance_data[portfolio_id],performance_data[[#This Row],[portfolio_id]],performance_data[date],performance_data[[#This Row],[starting_date]])</f>
        <v>122785.73</v>
      </c>
      <c r="Q2463" s="15">
        <f>performance_data[[#This Row],[latest_value]]-performance_data[[#This Row],[starting_value]]</f>
        <v>15390.030000000013</v>
      </c>
      <c r="R2463" s="15">
        <f>performance_data[[#This Row],[net_inflows]]-performance_data[[#This Row],[net_outflows]]</f>
        <v>-2718.8300000000017</v>
      </c>
      <c r="S2463" s="15" t="str">
        <f>IF(performance_data[[#This Row],[net_inflows]]&gt;AVERAGE(performance_data[net_inflows]),"High","Low")</f>
        <v>High</v>
      </c>
      <c r="T2463" s="15">
        <f>AVERAGEIF(performance_data[inflow_flag],performance_data[[#This Row],[inflow_flag]],performance_data[return_percentage])</f>
        <v>4.8467905675459724</v>
      </c>
      <c r="U2463" s="17">
        <f>IF(performance_data[[#This Row],[return_percentage]]&lt;performance_data[[#This Row],[benchmark_return]],1,0)</f>
        <v>1</v>
      </c>
      <c r="V2463" s="17">
        <f>COUNTIFS(performance_data[portfolio_id],performance_data[[#This Row],[portfolio_id]])</f>
        <v>23</v>
      </c>
      <c r="W2463" s="17">
        <f>COUNTIFS(performance_data[portfolio_id],performance_data[[#This Row],[portfolio_id]],
          performance_data[return_flag],1)</f>
        <v>11</v>
      </c>
      <c r="X2463" s="15">
        <f>performance_data[[#This Row],[underperform_flag_count]]/performance_data[[#This Row],[totalportfoliocount]]</f>
        <v>0.47826086956521741</v>
      </c>
    </row>
    <row r="2464" spans="1:24" x14ac:dyDescent="0.3">
      <c r="A2464">
        <v>5318</v>
      </c>
      <c r="B2464" s="1">
        <v>45364</v>
      </c>
      <c r="C2464">
        <v>372504.23</v>
      </c>
      <c r="D2464">
        <v>-7.16</v>
      </c>
      <c r="E2464">
        <v>-7.72</v>
      </c>
      <c r="F2464">
        <v>6581.66</v>
      </c>
      <c r="G2464">
        <v>15424.35</v>
      </c>
      <c r="H2464" t="s">
        <v>2205</v>
      </c>
      <c r="I2464" t="s">
        <v>2206</v>
      </c>
      <c r="J2464">
        <v>3</v>
      </c>
      <c r="K2464" t="s">
        <v>2222</v>
      </c>
      <c r="L2464" t="str">
        <f>IF(performance_data[[#This Row],[return_percentage]]&gt;=performance_data[[#This Row],[benchmark_return]],"Higher","Lower")</f>
        <v>Higher</v>
      </c>
      <c r="M2464" s="14">
        <f xml:space="preserve"> _xlfn.MAXIFS(performance_data[date],performance_data[portfolio_id],performance_data[[#This Row],[portfolio_id]])</f>
        <v>45513</v>
      </c>
      <c r="N2464" s="14">
        <f xml:space="preserve"> _xlfn.MINIFS(performance_data[date],performance_data[portfolio_id],performance_data[[#This Row],[portfolio_id]])</f>
        <v>44832</v>
      </c>
      <c r="O2464" s="15">
        <f>_xlfn.MAXIFS(performance_data[portfolio_value],performance_data[portfolio_id],performance_data[[#This Row],[portfolio_id]],performance_data[date],performance_data[[#This Row],[latest_date]])</f>
        <v>138175.76</v>
      </c>
      <c r="P2464" s="15">
        <f>_xlfn.MAXIFS(performance_data[portfolio_value],performance_data[portfolio_id],performance_data[[#This Row],[portfolio_id]],performance_data[date],performance_data[[#This Row],[starting_date]])</f>
        <v>122785.73</v>
      </c>
      <c r="Q2464" s="15">
        <f>performance_data[[#This Row],[latest_value]]-performance_data[[#This Row],[starting_value]]</f>
        <v>15390.030000000013</v>
      </c>
      <c r="R2464" s="15">
        <f>performance_data[[#This Row],[net_inflows]]-performance_data[[#This Row],[net_outflows]]</f>
        <v>-8842.69</v>
      </c>
      <c r="S2464" s="15" t="str">
        <f>IF(performance_data[[#This Row],[net_inflows]]&gt;AVERAGE(performance_data[net_inflows]),"High","Low")</f>
        <v>Low</v>
      </c>
      <c r="T2464" s="15">
        <f>AVERAGEIF(performance_data[inflow_flag],performance_data[[#This Row],[inflow_flag]],performance_data[return_percentage])</f>
        <v>5.0457846277021572</v>
      </c>
      <c r="U2464" s="17">
        <f>IF(performance_data[[#This Row],[return_percentage]]&lt;performance_data[[#This Row],[benchmark_return]],1,0)</f>
        <v>0</v>
      </c>
      <c r="V2464" s="17">
        <f>COUNTIFS(performance_data[portfolio_id],performance_data[[#This Row],[portfolio_id]])</f>
        <v>23</v>
      </c>
      <c r="W2464" s="17">
        <f>COUNTIFS(performance_data[portfolio_id],performance_data[[#This Row],[portfolio_id]],
          performance_data[return_flag],1)</f>
        <v>11</v>
      </c>
      <c r="X2464" s="15">
        <f>performance_data[[#This Row],[underperform_flag_count]]/performance_data[[#This Row],[totalportfoliocount]]</f>
        <v>0.47826086956521741</v>
      </c>
    </row>
    <row r="2465" spans="1:24" x14ac:dyDescent="0.3">
      <c r="A2465">
        <v>5318</v>
      </c>
      <c r="B2465" s="1">
        <v>45213</v>
      </c>
      <c r="C2465">
        <v>409300.1</v>
      </c>
      <c r="D2465">
        <v>11.01</v>
      </c>
      <c r="E2465">
        <v>10.92</v>
      </c>
      <c r="F2465">
        <v>13824.97</v>
      </c>
      <c r="G2465">
        <v>3961.95</v>
      </c>
      <c r="H2465" t="s">
        <v>2213</v>
      </c>
      <c r="I2465" t="s">
        <v>2217</v>
      </c>
      <c r="J2465">
        <v>10</v>
      </c>
      <c r="K2465" t="s">
        <v>2224</v>
      </c>
      <c r="L2465" t="str">
        <f>IF(performance_data[[#This Row],[return_percentage]]&gt;=performance_data[[#This Row],[benchmark_return]],"Higher","Lower")</f>
        <v>Higher</v>
      </c>
      <c r="M2465" s="14">
        <f xml:space="preserve"> _xlfn.MAXIFS(performance_data[date],performance_data[portfolio_id],performance_data[[#This Row],[portfolio_id]])</f>
        <v>45513</v>
      </c>
      <c r="N2465" s="14">
        <f xml:space="preserve"> _xlfn.MINIFS(performance_data[date],performance_data[portfolio_id],performance_data[[#This Row],[portfolio_id]])</f>
        <v>44832</v>
      </c>
      <c r="O2465" s="15">
        <f>_xlfn.MAXIFS(performance_data[portfolio_value],performance_data[portfolio_id],performance_data[[#This Row],[portfolio_id]],performance_data[date],performance_data[[#This Row],[latest_date]])</f>
        <v>138175.76</v>
      </c>
      <c r="P2465" s="15">
        <f>_xlfn.MAXIFS(performance_data[portfolio_value],performance_data[portfolio_id],performance_data[[#This Row],[portfolio_id]],performance_data[date],performance_data[[#This Row],[starting_date]])</f>
        <v>122785.73</v>
      </c>
      <c r="Q2465" s="15">
        <f>performance_data[[#This Row],[latest_value]]-performance_data[[#This Row],[starting_value]]</f>
        <v>15390.030000000013</v>
      </c>
      <c r="R2465" s="15">
        <f>performance_data[[#This Row],[net_inflows]]-performance_data[[#This Row],[net_outflows]]</f>
        <v>9863.02</v>
      </c>
      <c r="S2465" s="15" t="str">
        <f>IF(performance_data[[#This Row],[net_inflows]]&gt;AVERAGE(performance_data[net_inflows]),"High","Low")</f>
        <v>High</v>
      </c>
      <c r="T2465" s="15">
        <f>AVERAGEIF(performance_data[inflow_flag],performance_data[[#This Row],[inflow_flag]],performance_data[return_percentage])</f>
        <v>4.8467905675459724</v>
      </c>
      <c r="U2465" s="17">
        <f>IF(performance_data[[#This Row],[return_percentage]]&lt;performance_data[[#This Row],[benchmark_return]],1,0)</f>
        <v>0</v>
      </c>
      <c r="V2465" s="17">
        <f>COUNTIFS(performance_data[portfolio_id],performance_data[[#This Row],[portfolio_id]])</f>
        <v>23</v>
      </c>
      <c r="W2465" s="17">
        <f>COUNTIFS(performance_data[portfolio_id],performance_data[[#This Row],[portfolio_id]],
          performance_data[return_flag],1)</f>
        <v>11</v>
      </c>
      <c r="X2465" s="15">
        <f>performance_data[[#This Row],[underperform_flag_count]]/performance_data[[#This Row],[totalportfoliocount]]</f>
        <v>0.47826086956521741</v>
      </c>
    </row>
    <row r="2466" spans="1:24" x14ac:dyDescent="0.3">
      <c r="A2466">
        <v>5318</v>
      </c>
      <c r="B2466" s="1">
        <v>45221</v>
      </c>
      <c r="C2466">
        <v>78185.14</v>
      </c>
      <c r="D2466">
        <v>9.3800000000000008</v>
      </c>
      <c r="E2466">
        <v>7.81</v>
      </c>
      <c r="F2466">
        <v>17388.66</v>
      </c>
      <c r="G2466">
        <v>16139.04</v>
      </c>
      <c r="H2466" t="s">
        <v>2213</v>
      </c>
      <c r="I2466" t="s">
        <v>2217</v>
      </c>
      <c r="J2466">
        <v>10</v>
      </c>
      <c r="K2466" t="s">
        <v>2224</v>
      </c>
      <c r="L2466" t="str">
        <f>IF(performance_data[[#This Row],[return_percentage]]&gt;=performance_data[[#This Row],[benchmark_return]],"Higher","Lower")</f>
        <v>Higher</v>
      </c>
      <c r="M2466" s="14">
        <f xml:space="preserve"> _xlfn.MAXIFS(performance_data[date],performance_data[portfolio_id],performance_data[[#This Row],[portfolio_id]])</f>
        <v>45513</v>
      </c>
      <c r="N2466" s="14">
        <f xml:space="preserve"> _xlfn.MINIFS(performance_data[date],performance_data[portfolio_id],performance_data[[#This Row],[portfolio_id]])</f>
        <v>44832</v>
      </c>
      <c r="O2466" s="15">
        <f>_xlfn.MAXIFS(performance_data[portfolio_value],performance_data[portfolio_id],performance_data[[#This Row],[portfolio_id]],performance_data[date],performance_data[[#This Row],[latest_date]])</f>
        <v>138175.76</v>
      </c>
      <c r="P2466" s="15">
        <f>_xlfn.MAXIFS(performance_data[portfolio_value],performance_data[portfolio_id],performance_data[[#This Row],[portfolio_id]],performance_data[date],performance_data[[#This Row],[starting_date]])</f>
        <v>122785.73</v>
      </c>
      <c r="Q2466" s="15">
        <f>performance_data[[#This Row],[latest_value]]-performance_data[[#This Row],[starting_value]]</f>
        <v>15390.030000000013</v>
      </c>
      <c r="R2466" s="15">
        <f>performance_data[[#This Row],[net_inflows]]-performance_data[[#This Row],[net_outflows]]</f>
        <v>1249.619999999999</v>
      </c>
      <c r="S2466" s="15" t="str">
        <f>IF(performance_data[[#This Row],[net_inflows]]&gt;AVERAGE(performance_data[net_inflows]),"High","Low")</f>
        <v>High</v>
      </c>
      <c r="T2466" s="15">
        <f>AVERAGEIF(performance_data[inflow_flag],performance_data[[#This Row],[inflow_flag]],performance_data[return_percentage])</f>
        <v>4.8467905675459724</v>
      </c>
      <c r="U2466" s="17">
        <f>IF(performance_data[[#This Row],[return_percentage]]&lt;performance_data[[#This Row],[benchmark_return]],1,0)</f>
        <v>0</v>
      </c>
      <c r="V2466" s="17">
        <f>COUNTIFS(performance_data[portfolio_id],performance_data[[#This Row],[portfolio_id]])</f>
        <v>23</v>
      </c>
      <c r="W2466" s="17">
        <f>COUNTIFS(performance_data[portfolio_id],performance_data[[#This Row],[portfolio_id]],
          performance_data[return_flag],1)</f>
        <v>11</v>
      </c>
      <c r="X2466" s="15">
        <f>performance_data[[#This Row],[underperform_flag_count]]/performance_data[[#This Row],[totalportfoliocount]]</f>
        <v>0.47826086956521741</v>
      </c>
    </row>
    <row r="2467" spans="1:24" x14ac:dyDescent="0.3">
      <c r="A2467">
        <v>5390</v>
      </c>
      <c r="B2467" s="1">
        <v>45020</v>
      </c>
      <c r="C2467">
        <v>162476.22</v>
      </c>
      <c r="D2467">
        <v>1.66</v>
      </c>
      <c r="E2467">
        <v>1.78</v>
      </c>
      <c r="F2467">
        <v>341.79</v>
      </c>
      <c r="G2467">
        <v>4767.09</v>
      </c>
      <c r="H2467" t="s">
        <v>2213</v>
      </c>
      <c r="I2467" t="s">
        <v>2211</v>
      </c>
      <c r="J2467">
        <v>4</v>
      </c>
      <c r="K2467" t="s">
        <v>2216</v>
      </c>
      <c r="L2467" t="str">
        <f>IF(performance_data[[#This Row],[return_percentage]]&gt;=performance_data[[#This Row],[benchmark_return]],"Higher","Lower")</f>
        <v>Lower</v>
      </c>
      <c r="M2467" s="14">
        <f xml:space="preserve"> _xlfn.MAXIFS(performance_data[date],performance_data[portfolio_id],performance_data[[#This Row],[portfolio_id]])</f>
        <v>45510</v>
      </c>
      <c r="N2467" s="14">
        <f xml:space="preserve"> _xlfn.MINIFS(performance_data[date],performance_data[portfolio_id],performance_data[[#This Row],[portfolio_id]])</f>
        <v>44847</v>
      </c>
      <c r="O2467" s="15">
        <f>_xlfn.MAXIFS(performance_data[portfolio_value],performance_data[portfolio_id],performance_data[[#This Row],[portfolio_id]],performance_data[date],performance_data[[#This Row],[latest_date]])</f>
        <v>246386.98</v>
      </c>
      <c r="P2467" s="15">
        <f>_xlfn.MAXIFS(performance_data[portfolio_value],performance_data[portfolio_id],performance_data[[#This Row],[portfolio_id]],performance_data[date],performance_data[[#This Row],[starting_date]])</f>
        <v>11842.87</v>
      </c>
      <c r="Q2467" s="15">
        <f>performance_data[[#This Row],[latest_value]]-performance_data[[#This Row],[starting_value]]</f>
        <v>234544.11000000002</v>
      </c>
      <c r="R2467" s="15">
        <f>performance_data[[#This Row],[net_inflows]]-performance_data[[#This Row],[net_outflows]]</f>
        <v>-4425.3</v>
      </c>
      <c r="S2467" s="15" t="str">
        <f>IF(performance_data[[#This Row],[net_inflows]]&gt;AVERAGE(performance_data[net_inflows]),"High","Low")</f>
        <v>Low</v>
      </c>
      <c r="T2467" s="15">
        <f>AVERAGEIF(performance_data[inflow_flag],performance_data[[#This Row],[inflow_flag]],performance_data[return_percentage])</f>
        <v>5.0457846277021572</v>
      </c>
      <c r="U2467" s="17">
        <f>IF(performance_data[[#This Row],[return_percentage]]&lt;performance_data[[#This Row],[benchmark_return]],1,0)</f>
        <v>1</v>
      </c>
      <c r="V2467" s="17">
        <f>COUNTIFS(performance_data[portfolio_id],performance_data[[#This Row],[portfolio_id]])</f>
        <v>21</v>
      </c>
      <c r="W2467" s="17">
        <f>COUNTIFS(performance_data[portfolio_id],performance_data[[#This Row],[portfolio_id]],
          performance_data[return_flag],1)</f>
        <v>8</v>
      </c>
      <c r="X2467" s="15">
        <f>performance_data[[#This Row],[underperform_flag_count]]/performance_data[[#This Row],[totalportfoliocount]]</f>
        <v>0.38095238095238093</v>
      </c>
    </row>
    <row r="2468" spans="1:24" x14ac:dyDescent="0.3">
      <c r="A2468">
        <v>5390</v>
      </c>
      <c r="B2468" s="1">
        <v>44897</v>
      </c>
      <c r="C2468">
        <v>355240.92</v>
      </c>
      <c r="D2468">
        <v>-9.7899999999999991</v>
      </c>
      <c r="E2468">
        <v>-9.9600000000000009</v>
      </c>
      <c r="F2468">
        <v>13446.77</v>
      </c>
      <c r="G2468">
        <v>12603.43</v>
      </c>
      <c r="H2468" t="s">
        <v>2220</v>
      </c>
      <c r="I2468" t="s">
        <v>2217</v>
      </c>
      <c r="J2468">
        <v>12</v>
      </c>
      <c r="K2468" t="s">
        <v>2218</v>
      </c>
      <c r="L2468" t="str">
        <f>IF(performance_data[[#This Row],[return_percentage]]&gt;=performance_data[[#This Row],[benchmark_return]],"Higher","Lower")</f>
        <v>Higher</v>
      </c>
      <c r="M2468" s="14">
        <f xml:space="preserve"> _xlfn.MAXIFS(performance_data[date],performance_data[portfolio_id],performance_data[[#This Row],[portfolio_id]])</f>
        <v>45510</v>
      </c>
      <c r="N2468" s="14">
        <f xml:space="preserve"> _xlfn.MINIFS(performance_data[date],performance_data[portfolio_id],performance_data[[#This Row],[portfolio_id]])</f>
        <v>44847</v>
      </c>
      <c r="O2468" s="15">
        <f>_xlfn.MAXIFS(performance_data[portfolio_value],performance_data[portfolio_id],performance_data[[#This Row],[portfolio_id]],performance_data[date],performance_data[[#This Row],[latest_date]])</f>
        <v>246386.98</v>
      </c>
      <c r="P2468" s="15">
        <f>_xlfn.MAXIFS(performance_data[portfolio_value],performance_data[portfolio_id],performance_data[[#This Row],[portfolio_id]],performance_data[date],performance_data[[#This Row],[starting_date]])</f>
        <v>11842.87</v>
      </c>
      <c r="Q2468" s="15">
        <f>performance_data[[#This Row],[latest_value]]-performance_data[[#This Row],[starting_value]]</f>
        <v>234544.11000000002</v>
      </c>
      <c r="R2468" s="15">
        <f>performance_data[[#This Row],[net_inflows]]-performance_data[[#This Row],[net_outflows]]</f>
        <v>843.34000000000015</v>
      </c>
      <c r="S2468" s="15" t="str">
        <f>IF(performance_data[[#This Row],[net_inflows]]&gt;AVERAGE(performance_data[net_inflows]),"High","Low")</f>
        <v>High</v>
      </c>
      <c r="T2468" s="15">
        <f>AVERAGEIF(performance_data[inflow_flag],performance_data[[#This Row],[inflow_flag]],performance_data[return_percentage])</f>
        <v>4.8467905675459724</v>
      </c>
      <c r="U2468" s="17">
        <f>IF(performance_data[[#This Row],[return_percentage]]&lt;performance_data[[#This Row],[benchmark_return]],1,0)</f>
        <v>0</v>
      </c>
      <c r="V2468" s="17">
        <f>COUNTIFS(performance_data[portfolio_id],performance_data[[#This Row],[portfolio_id]])</f>
        <v>21</v>
      </c>
      <c r="W2468" s="17">
        <f>COUNTIFS(performance_data[portfolio_id],performance_data[[#This Row],[portfolio_id]],
          performance_data[return_flag],1)</f>
        <v>8</v>
      </c>
      <c r="X2468" s="15">
        <f>performance_data[[#This Row],[underperform_flag_count]]/performance_data[[#This Row],[totalportfoliocount]]</f>
        <v>0.38095238095238093</v>
      </c>
    </row>
    <row r="2469" spans="1:24" x14ac:dyDescent="0.3">
      <c r="A2469">
        <v>5390</v>
      </c>
      <c r="B2469" s="1">
        <v>45485</v>
      </c>
      <c r="C2469">
        <v>230780.78</v>
      </c>
      <c r="D2469">
        <v>4.1100000000000003</v>
      </c>
      <c r="E2469">
        <v>4.6399999999999997</v>
      </c>
      <c r="F2469">
        <v>12068.34</v>
      </c>
      <c r="G2469">
        <v>15216.94</v>
      </c>
      <c r="H2469" t="s">
        <v>2205</v>
      </c>
      <c r="I2469" t="s">
        <v>2209</v>
      </c>
      <c r="J2469">
        <v>7</v>
      </c>
      <c r="K2469" t="s">
        <v>2210</v>
      </c>
      <c r="L2469" t="str">
        <f>IF(performance_data[[#This Row],[return_percentage]]&gt;=performance_data[[#This Row],[benchmark_return]],"Higher","Lower")</f>
        <v>Lower</v>
      </c>
      <c r="M2469" s="14">
        <f xml:space="preserve"> _xlfn.MAXIFS(performance_data[date],performance_data[portfolio_id],performance_data[[#This Row],[portfolio_id]])</f>
        <v>45510</v>
      </c>
      <c r="N2469" s="14">
        <f xml:space="preserve"> _xlfn.MINIFS(performance_data[date],performance_data[portfolio_id],performance_data[[#This Row],[portfolio_id]])</f>
        <v>44847</v>
      </c>
      <c r="O2469" s="15">
        <f>_xlfn.MAXIFS(performance_data[portfolio_value],performance_data[portfolio_id],performance_data[[#This Row],[portfolio_id]],performance_data[date],performance_data[[#This Row],[latest_date]])</f>
        <v>246386.98</v>
      </c>
      <c r="P2469" s="15">
        <f>_xlfn.MAXIFS(performance_data[portfolio_value],performance_data[portfolio_id],performance_data[[#This Row],[portfolio_id]],performance_data[date],performance_data[[#This Row],[starting_date]])</f>
        <v>11842.87</v>
      </c>
      <c r="Q2469" s="15">
        <f>performance_data[[#This Row],[latest_value]]-performance_data[[#This Row],[starting_value]]</f>
        <v>234544.11000000002</v>
      </c>
      <c r="R2469" s="15">
        <f>performance_data[[#This Row],[net_inflows]]-performance_data[[#This Row],[net_outflows]]</f>
        <v>-3148.6000000000004</v>
      </c>
      <c r="S2469" s="15" t="str">
        <f>IF(performance_data[[#This Row],[net_inflows]]&gt;AVERAGE(performance_data[net_inflows]),"High","Low")</f>
        <v>High</v>
      </c>
      <c r="T2469" s="15">
        <f>AVERAGEIF(performance_data[inflow_flag],performance_data[[#This Row],[inflow_flag]],performance_data[return_percentage])</f>
        <v>4.8467905675459724</v>
      </c>
      <c r="U2469" s="17">
        <f>IF(performance_data[[#This Row],[return_percentage]]&lt;performance_data[[#This Row],[benchmark_return]],1,0)</f>
        <v>1</v>
      </c>
      <c r="V2469" s="17">
        <f>COUNTIFS(performance_data[portfolio_id],performance_data[[#This Row],[portfolio_id]])</f>
        <v>21</v>
      </c>
      <c r="W2469" s="17">
        <f>COUNTIFS(performance_data[portfolio_id],performance_data[[#This Row],[portfolio_id]],
          performance_data[return_flag],1)</f>
        <v>8</v>
      </c>
      <c r="X2469" s="15">
        <f>performance_data[[#This Row],[underperform_flag_count]]/performance_data[[#This Row],[totalportfoliocount]]</f>
        <v>0.38095238095238093</v>
      </c>
    </row>
    <row r="2470" spans="1:24" x14ac:dyDescent="0.3">
      <c r="A2470">
        <v>5390</v>
      </c>
      <c r="B2470" s="1">
        <v>45043</v>
      </c>
      <c r="C2470">
        <v>165545.49</v>
      </c>
      <c r="D2470">
        <v>11.99</v>
      </c>
      <c r="E2470">
        <v>11.53</v>
      </c>
      <c r="F2470">
        <v>11592.88</v>
      </c>
      <c r="G2470">
        <v>13519.9</v>
      </c>
      <c r="H2470" t="s">
        <v>2213</v>
      </c>
      <c r="I2470" t="s">
        <v>2211</v>
      </c>
      <c r="J2470">
        <v>4</v>
      </c>
      <c r="K2470" t="s">
        <v>2216</v>
      </c>
      <c r="L2470" t="str">
        <f>IF(performance_data[[#This Row],[return_percentage]]&gt;=performance_data[[#This Row],[benchmark_return]],"Higher","Lower")</f>
        <v>Higher</v>
      </c>
      <c r="M2470" s="14">
        <f xml:space="preserve"> _xlfn.MAXIFS(performance_data[date],performance_data[portfolio_id],performance_data[[#This Row],[portfolio_id]])</f>
        <v>45510</v>
      </c>
      <c r="N2470" s="14">
        <f xml:space="preserve"> _xlfn.MINIFS(performance_data[date],performance_data[portfolio_id],performance_data[[#This Row],[portfolio_id]])</f>
        <v>44847</v>
      </c>
      <c r="O2470" s="15">
        <f>_xlfn.MAXIFS(performance_data[portfolio_value],performance_data[portfolio_id],performance_data[[#This Row],[portfolio_id]],performance_data[date],performance_data[[#This Row],[latest_date]])</f>
        <v>246386.98</v>
      </c>
      <c r="P2470" s="15">
        <f>_xlfn.MAXIFS(performance_data[portfolio_value],performance_data[portfolio_id],performance_data[[#This Row],[portfolio_id]],performance_data[date],performance_data[[#This Row],[starting_date]])</f>
        <v>11842.87</v>
      </c>
      <c r="Q2470" s="15">
        <f>performance_data[[#This Row],[latest_value]]-performance_data[[#This Row],[starting_value]]</f>
        <v>234544.11000000002</v>
      </c>
      <c r="R2470" s="15">
        <f>performance_data[[#This Row],[net_inflows]]-performance_data[[#This Row],[net_outflows]]</f>
        <v>-1927.0200000000004</v>
      </c>
      <c r="S2470" s="15" t="str">
        <f>IF(performance_data[[#This Row],[net_inflows]]&gt;AVERAGE(performance_data[net_inflows]),"High","Low")</f>
        <v>High</v>
      </c>
      <c r="T2470" s="15">
        <f>AVERAGEIF(performance_data[inflow_flag],performance_data[[#This Row],[inflow_flag]],performance_data[return_percentage])</f>
        <v>4.8467905675459724</v>
      </c>
      <c r="U2470" s="17">
        <f>IF(performance_data[[#This Row],[return_percentage]]&lt;performance_data[[#This Row],[benchmark_return]],1,0)</f>
        <v>0</v>
      </c>
      <c r="V2470" s="17">
        <f>COUNTIFS(performance_data[portfolio_id],performance_data[[#This Row],[portfolio_id]])</f>
        <v>21</v>
      </c>
      <c r="W2470" s="17">
        <f>COUNTIFS(performance_data[portfolio_id],performance_data[[#This Row],[portfolio_id]],
          performance_data[return_flag],1)</f>
        <v>8</v>
      </c>
      <c r="X2470" s="15">
        <f>performance_data[[#This Row],[underperform_flag_count]]/performance_data[[#This Row],[totalportfoliocount]]</f>
        <v>0.38095238095238093</v>
      </c>
    </row>
    <row r="2471" spans="1:24" x14ac:dyDescent="0.3">
      <c r="A2471">
        <v>5390</v>
      </c>
      <c r="B2471" s="1">
        <v>45140</v>
      </c>
      <c r="C2471">
        <v>389629.22</v>
      </c>
      <c r="D2471">
        <v>15.66</v>
      </c>
      <c r="E2471">
        <v>17.16</v>
      </c>
      <c r="F2471">
        <v>19686.3</v>
      </c>
      <c r="G2471">
        <v>10003.99</v>
      </c>
      <c r="H2471" t="s">
        <v>2213</v>
      </c>
      <c r="I2471" t="s">
        <v>2209</v>
      </c>
      <c r="J2471">
        <v>8</v>
      </c>
      <c r="K2471" t="s">
        <v>2214</v>
      </c>
      <c r="L2471" t="str">
        <f>IF(performance_data[[#This Row],[return_percentage]]&gt;=performance_data[[#This Row],[benchmark_return]],"Higher","Lower")</f>
        <v>Lower</v>
      </c>
      <c r="M2471" s="14">
        <f xml:space="preserve"> _xlfn.MAXIFS(performance_data[date],performance_data[portfolio_id],performance_data[[#This Row],[portfolio_id]])</f>
        <v>45510</v>
      </c>
      <c r="N2471" s="14">
        <f xml:space="preserve"> _xlfn.MINIFS(performance_data[date],performance_data[portfolio_id],performance_data[[#This Row],[portfolio_id]])</f>
        <v>44847</v>
      </c>
      <c r="O2471" s="15">
        <f>_xlfn.MAXIFS(performance_data[portfolio_value],performance_data[portfolio_id],performance_data[[#This Row],[portfolio_id]],performance_data[date],performance_data[[#This Row],[latest_date]])</f>
        <v>246386.98</v>
      </c>
      <c r="P2471" s="15">
        <f>_xlfn.MAXIFS(performance_data[portfolio_value],performance_data[portfolio_id],performance_data[[#This Row],[portfolio_id]],performance_data[date],performance_data[[#This Row],[starting_date]])</f>
        <v>11842.87</v>
      </c>
      <c r="Q2471" s="15">
        <f>performance_data[[#This Row],[latest_value]]-performance_data[[#This Row],[starting_value]]</f>
        <v>234544.11000000002</v>
      </c>
      <c r="R2471" s="15">
        <f>performance_data[[#This Row],[net_inflows]]-performance_data[[#This Row],[net_outflows]]</f>
        <v>9682.31</v>
      </c>
      <c r="S2471" s="15" t="str">
        <f>IF(performance_data[[#This Row],[net_inflows]]&gt;AVERAGE(performance_data[net_inflows]),"High","Low")</f>
        <v>High</v>
      </c>
      <c r="T2471" s="15">
        <f>AVERAGEIF(performance_data[inflow_flag],performance_data[[#This Row],[inflow_flag]],performance_data[return_percentage])</f>
        <v>4.8467905675459724</v>
      </c>
      <c r="U2471" s="17">
        <f>IF(performance_data[[#This Row],[return_percentage]]&lt;performance_data[[#This Row],[benchmark_return]],1,0)</f>
        <v>1</v>
      </c>
      <c r="V2471" s="17">
        <f>COUNTIFS(performance_data[portfolio_id],performance_data[[#This Row],[portfolio_id]])</f>
        <v>21</v>
      </c>
      <c r="W2471" s="17">
        <f>COUNTIFS(performance_data[portfolio_id],performance_data[[#This Row],[portfolio_id]],
          performance_data[return_flag],1)</f>
        <v>8</v>
      </c>
      <c r="X2471" s="15">
        <f>performance_data[[#This Row],[underperform_flag_count]]/performance_data[[#This Row],[totalportfoliocount]]</f>
        <v>0.38095238095238093</v>
      </c>
    </row>
    <row r="2472" spans="1:24" x14ac:dyDescent="0.3">
      <c r="A2472">
        <v>5390</v>
      </c>
      <c r="B2472" s="1">
        <v>44898</v>
      </c>
      <c r="C2472">
        <v>93917.91</v>
      </c>
      <c r="D2472">
        <v>17.309999999999999</v>
      </c>
      <c r="E2472">
        <v>19.66</v>
      </c>
      <c r="F2472">
        <v>12742.12</v>
      </c>
      <c r="G2472">
        <v>3529.45</v>
      </c>
      <c r="H2472" t="s">
        <v>2220</v>
      </c>
      <c r="I2472" t="s">
        <v>2217</v>
      </c>
      <c r="J2472">
        <v>12</v>
      </c>
      <c r="K2472" t="s">
        <v>2218</v>
      </c>
      <c r="L2472" t="str">
        <f>IF(performance_data[[#This Row],[return_percentage]]&gt;=performance_data[[#This Row],[benchmark_return]],"Higher","Lower")</f>
        <v>Lower</v>
      </c>
      <c r="M2472" s="14">
        <f xml:space="preserve"> _xlfn.MAXIFS(performance_data[date],performance_data[portfolio_id],performance_data[[#This Row],[portfolio_id]])</f>
        <v>45510</v>
      </c>
      <c r="N2472" s="14">
        <f xml:space="preserve"> _xlfn.MINIFS(performance_data[date],performance_data[portfolio_id],performance_data[[#This Row],[portfolio_id]])</f>
        <v>44847</v>
      </c>
      <c r="O2472" s="15">
        <f>_xlfn.MAXIFS(performance_data[portfolio_value],performance_data[portfolio_id],performance_data[[#This Row],[portfolio_id]],performance_data[date],performance_data[[#This Row],[latest_date]])</f>
        <v>246386.98</v>
      </c>
      <c r="P2472" s="15">
        <f>_xlfn.MAXIFS(performance_data[portfolio_value],performance_data[portfolio_id],performance_data[[#This Row],[portfolio_id]],performance_data[date],performance_data[[#This Row],[starting_date]])</f>
        <v>11842.87</v>
      </c>
      <c r="Q2472" s="15">
        <f>performance_data[[#This Row],[latest_value]]-performance_data[[#This Row],[starting_value]]</f>
        <v>234544.11000000002</v>
      </c>
      <c r="R2472" s="15">
        <f>performance_data[[#This Row],[net_inflows]]-performance_data[[#This Row],[net_outflows]]</f>
        <v>9212.6700000000019</v>
      </c>
      <c r="S2472" s="15" t="str">
        <f>IF(performance_data[[#This Row],[net_inflows]]&gt;AVERAGE(performance_data[net_inflows]),"High","Low")</f>
        <v>High</v>
      </c>
      <c r="T2472" s="15">
        <f>AVERAGEIF(performance_data[inflow_flag],performance_data[[#This Row],[inflow_flag]],performance_data[return_percentage])</f>
        <v>4.8467905675459724</v>
      </c>
      <c r="U2472" s="17">
        <f>IF(performance_data[[#This Row],[return_percentage]]&lt;performance_data[[#This Row],[benchmark_return]],1,0)</f>
        <v>1</v>
      </c>
      <c r="V2472" s="17">
        <f>COUNTIFS(performance_data[portfolio_id],performance_data[[#This Row],[portfolio_id]])</f>
        <v>21</v>
      </c>
      <c r="W2472" s="17">
        <f>COUNTIFS(performance_data[portfolio_id],performance_data[[#This Row],[portfolio_id]],
          performance_data[return_flag],1)</f>
        <v>8</v>
      </c>
      <c r="X2472" s="15">
        <f>performance_data[[#This Row],[underperform_flag_count]]/performance_data[[#This Row],[totalportfoliocount]]</f>
        <v>0.38095238095238093</v>
      </c>
    </row>
    <row r="2473" spans="1:24" x14ac:dyDescent="0.3">
      <c r="A2473">
        <v>5390</v>
      </c>
      <c r="B2473" s="1">
        <v>45168</v>
      </c>
      <c r="C2473">
        <v>66240.210000000006</v>
      </c>
      <c r="D2473">
        <v>16.68</v>
      </c>
      <c r="E2473">
        <v>18.239999999999998</v>
      </c>
      <c r="F2473">
        <v>13771.08</v>
      </c>
      <c r="G2473">
        <v>10036.52</v>
      </c>
      <c r="H2473" t="s">
        <v>2213</v>
      </c>
      <c r="I2473" t="s">
        <v>2209</v>
      </c>
      <c r="J2473">
        <v>8</v>
      </c>
      <c r="K2473" t="s">
        <v>2214</v>
      </c>
      <c r="L2473" t="str">
        <f>IF(performance_data[[#This Row],[return_percentage]]&gt;=performance_data[[#This Row],[benchmark_return]],"Higher","Lower")</f>
        <v>Lower</v>
      </c>
      <c r="M2473" s="14">
        <f xml:space="preserve"> _xlfn.MAXIFS(performance_data[date],performance_data[portfolio_id],performance_data[[#This Row],[portfolio_id]])</f>
        <v>45510</v>
      </c>
      <c r="N2473" s="14">
        <f xml:space="preserve"> _xlfn.MINIFS(performance_data[date],performance_data[portfolio_id],performance_data[[#This Row],[portfolio_id]])</f>
        <v>44847</v>
      </c>
      <c r="O2473" s="15">
        <f>_xlfn.MAXIFS(performance_data[portfolio_value],performance_data[portfolio_id],performance_data[[#This Row],[portfolio_id]],performance_data[date],performance_data[[#This Row],[latest_date]])</f>
        <v>246386.98</v>
      </c>
      <c r="P2473" s="15">
        <f>_xlfn.MAXIFS(performance_data[portfolio_value],performance_data[portfolio_id],performance_data[[#This Row],[portfolio_id]],performance_data[date],performance_data[[#This Row],[starting_date]])</f>
        <v>11842.87</v>
      </c>
      <c r="Q2473" s="15">
        <f>performance_data[[#This Row],[latest_value]]-performance_data[[#This Row],[starting_value]]</f>
        <v>234544.11000000002</v>
      </c>
      <c r="R2473" s="15">
        <f>performance_data[[#This Row],[net_inflows]]-performance_data[[#This Row],[net_outflows]]</f>
        <v>3734.5599999999995</v>
      </c>
      <c r="S2473" s="15" t="str">
        <f>IF(performance_data[[#This Row],[net_inflows]]&gt;AVERAGE(performance_data[net_inflows]),"High","Low")</f>
        <v>High</v>
      </c>
      <c r="T2473" s="15">
        <f>AVERAGEIF(performance_data[inflow_flag],performance_data[[#This Row],[inflow_flag]],performance_data[return_percentage])</f>
        <v>4.8467905675459724</v>
      </c>
      <c r="U2473" s="17">
        <f>IF(performance_data[[#This Row],[return_percentage]]&lt;performance_data[[#This Row],[benchmark_return]],1,0)</f>
        <v>1</v>
      </c>
      <c r="V2473" s="17">
        <f>COUNTIFS(performance_data[portfolio_id],performance_data[[#This Row],[portfolio_id]])</f>
        <v>21</v>
      </c>
      <c r="W2473" s="17">
        <f>COUNTIFS(performance_data[portfolio_id],performance_data[[#This Row],[portfolio_id]],
          performance_data[return_flag],1)</f>
        <v>8</v>
      </c>
      <c r="X2473" s="15">
        <f>performance_data[[#This Row],[underperform_flag_count]]/performance_data[[#This Row],[totalportfoliocount]]</f>
        <v>0.38095238095238093</v>
      </c>
    </row>
    <row r="2474" spans="1:24" x14ac:dyDescent="0.3">
      <c r="A2474">
        <v>5390</v>
      </c>
      <c r="B2474" s="1">
        <v>45297</v>
      </c>
      <c r="C2474">
        <v>284171.25</v>
      </c>
      <c r="D2474">
        <v>16.11</v>
      </c>
      <c r="E2474">
        <v>14.44</v>
      </c>
      <c r="F2474">
        <v>6338.47</v>
      </c>
      <c r="G2474">
        <v>19199.63</v>
      </c>
      <c r="H2474" t="s">
        <v>2205</v>
      </c>
      <c r="I2474" t="s">
        <v>2206</v>
      </c>
      <c r="J2474">
        <v>1</v>
      </c>
      <c r="K2474" t="s">
        <v>2207</v>
      </c>
      <c r="L2474" t="str">
        <f>IF(performance_data[[#This Row],[return_percentage]]&gt;=performance_data[[#This Row],[benchmark_return]],"Higher","Lower")</f>
        <v>Higher</v>
      </c>
      <c r="M2474" s="14">
        <f xml:space="preserve"> _xlfn.MAXIFS(performance_data[date],performance_data[portfolio_id],performance_data[[#This Row],[portfolio_id]])</f>
        <v>45510</v>
      </c>
      <c r="N2474" s="14">
        <f xml:space="preserve"> _xlfn.MINIFS(performance_data[date],performance_data[portfolio_id],performance_data[[#This Row],[portfolio_id]])</f>
        <v>44847</v>
      </c>
      <c r="O2474" s="15">
        <f>_xlfn.MAXIFS(performance_data[portfolio_value],performance_data[portfolio_id],performance_data[[#This Row],[portfolio_id]],performance_data[date],performance_data[[#This Row],[latest_date]])</f>
        <v>246386.98</v>
      </c>
      <c r="P2474" s="15">
        <f>_xlfn.MAXIFS(performance_data[portfolio_value],performance_data[portfolio_id],performance_data[[#This Row],[portfolio_id]],performance_data[date],performance_data[[#This Row],[starting_date]])</f>
        <v>11842.87</v>
      </c>
      <c r="Q2474" s="15">
        <f>performance_data[[#This Row],[latest_value]]-performance_data[[#This Row],[starting_value]]</f>
        <v>234544.11000000002</v>
      </c>
      <c r="R2474" s="15">
        <f>performance_data[[#This Row],[net_inflows]]-performance_data[[#This Row],[net_outflows]]</f>
        <v>-12861.16</v>
      </c>
      <c r="S2474" s="15" t="str">
        <f>IF(performance_data[[#This Row],[net_inflows]]&gt;AVERAGE(performance_data[net_inflows]),"High","Low")</f>
        <v>Low</v>
      </c>
      <c r="T2474" s="15">
        <f>AVERAGEIF(performance_data[inflow_flag],performance_data[[#This Row],[inflow_flag]],performance_data[return_percentage])</f>
        <v>5.0457846277021572</v>
      </c>
      <c r="U2474" s="17">
        <f>IF(performance_data[[#This Row],[return_percentage]]&lt;performance_data[[#This Row],[benchmark_return]],1,0)</f>
        <v>0</v>
      </c>
      <c r="V2474" s="17">
        <f>COUNTIFS(performance_data[portfolio_id],performance_data[[#This Row],[portfolio_id]])</f>
        <v>21</v>
      </c>
      <c r="W2474" s="17">
        <f>COUNTIFS(performance_data[portfolio_id],performance_data[[#This Row],[portfolio_id]],
          performance_data[return_flag],1)</f>
        <v>8</v>
      </c>
      <c r="X2474" s="15">
        <f>performance_data[[#This Row],[underperform_flag_count]]/performance_data[[#This Row],[totalportfoliocount]]</f>
        <v>0.38095238095238093</v>
      </c>
    </row>
    <row r="2475" spans="1:24" x14ac:dyDescent="0.3">
      <c r="A2475">
        <v>5390</v>
      </c>
      <c r="B2475" s="1">
        <v>45119</v>
      </c>
      <c r="C2475">
        <v>75191.02</v>
      </c>
      <c r="D2475">
        <v>3.05</v>
      </c>
      <c r="E2475">
        <v>2.75</v>
      </c>
      <c r="F2475">
        <v>9873.36</v>
      </c>
      <c r="G2475">
        <v>10695.03</v>
      </c>
      <c r="H2475" t="s">
        <v>2213</v>
      </c>
      <c r="I2475" t="s">
        <v>2209</v>
      </c>
      <c r="J2475">
        <v>7</v>
      </c>
      <c r="K2475" t="s">
        <v>2210</v>
      </c>
      <c r="L2475" t="str">
        <f>IF(performance_data[[#This Row],[return_percentage]]&gt;=performance_data[[#This Row],[benchmark_return]],"Higher","Lower")</f>
        <v>Higher</v>
      </c>
      <c r="M2475" s="14">
        <f xml:space="preserve"> _xlfn.MAXIFS(performance_data[date],performance_data[portfolio_id],performance_data[[#This Row],[portfolio_id]])</f>
        <v>45510</v>
      </c>
      <c r="N2475" s="14">
        <f xml:space="preserve"> _xlfn.MINIFS(performance_data[date],performance_data[portfolio_id],performance_data[[#This Row],[portfolio_id]])</f>
        <v>44847</v>
      </c>
      <c r="O2475" s="15">
        <f>_xlfn.MAXIFS(performance_data[portfolio_value],performance_data[portfolio_id],performance_data[[#This Row],[portfolio_id]],performance_data[date],performance_data[[#This Row],[latest_date]])</f>
        <v>246386.98</v>
      </c>
      <c r="P2475" s="15">
        <f>_xlfn.MAXIFS(performance_data[portfolio_value],performance_data[portfolio_id],performance_data[[#This Row],[portfolio_id]],performance_data[date],performance_data[[#This Row],[starting_date]])</f>
        <v>11842.87</v>
      </c>
      <c r="Q2475" s="15">
        <f>performance_data[[#This Row],[latest_value]]-performance_data[[#This Row],[starting_value]]</f>
        <v>234544.11000000002</v>
      </c>
      <c r="R2475" s="15">
        <f>performance_data[[#This Row],[net_inflows]]-performance_data[[#This Row],[net_outflows]]</f>
        <v>-821.67000000000007</v>
      </c>
      <c r="S2475" s="15" t="str">
        <f>IF(performance_data[[#This Row],[net_inflows]]&gt;AVERAGE(performance_data[net_inflows]),"High","Low")</f>
        <v>Low</v>
      </c>
      <c r="T2475" s="15">
        <f>AVERAGEIF(performance_data[inflow_flag],performance_data[[#This Row],[inflow_flag]],performance_data[return_percentage])</f>
        <v>5.0457846277021572</v>
      </c>
      <c r="U2475" s="17">
        <f>IF(performance_data[[#This Row],[return_percentage]]&lt;performance_data[[#This Row],[benchmark_return]],1,0)</f>
        <v>0</v>
      </c>
      <c r="V2475" s="17">
        <f>COUNTIFS(performance_data[portfolio_id],performance_data[[#This Row],[portfolio_id]])</f>
        <v>21</v>
      </c>
      <c r="W2475" s="17">
        <f>COUNTIFS(performance_data[portfolio_id],performance_data[[#This Row],[portfolio_id]],
          performance_data[return_flag],1)</f>
        <v>8</v>
      </c>
      <c r="X2475" s="15">
        <f>performance_data[[#This Row],[underperform_flag_count]]/performance_data[[#This Row],[totalportfoliocount]]</f>
        <v>0.38095238095238093</v>
      </c>
    </row>
    <row r="2476" spans="1:24" x14ac:dyDescent="0.3">
      <c r="A2476">
        <v>5390</v>
      </c>
      <c r="B2476" s="1">
        <v>45328</v>
      </c>
      <c r="C2476">
        <v>397280.32</v>
      </c>
      <c r="D2476">
        <v>19.16</v>
      </c>
      <c r="E2476">
        <v>22.01</v>
      </c>
      <c r="F2476">
        <v>13072.1</v>
      </c>
      <c r="G2476">
        <v>16607.5</v>
      </c>
      <c r="H2476" t="s">
        <v>2205</v>
      </c>
      <c r="I2476" t="s">
        <v>2206</v>
      </c>
      <c r="J2476">
        <v>2</v>
      </c>
      <c r="K2476" t="s">
        <v>2226</v>
      </c>
      <c r="L2476" t="str">
        <f>IF(performance_data[[#This Row],[return_percentage]]&gt;=performance_data[[#This Row],[benchmark_return]],"Higher","Lower")</f>
        <v>Lower</v>
      </c>
      <c r="M2476" s="14">
        <f xml:space="preserve"> _xlfn.MAXIFS(performance_data[date],performance_data[portfolio_id],performance_data[[#This Row],[portfolio_id]])</f>
        <v>45510</v>
      </c>
      <c r="N2476" s="14">
        <f xml:space="preserve"> _xlfn.MINIFS(performance_data[date],performance_data[portfolio_id],performance_data[[#This Row],[portfolio_id]])</f>
        <v>44847</v>
      </c>
      <c r="O2476" s="15">
        <f>_xlfn.MAXIFS(performance_data[portfolio_value],performance_data[portfolio_id],performance_data[[#This Row],[portfolio_id]],performance_data[date],performance_data[[#This Row],[latest_date]])</f>
        <v>246386.98</v>
      </c>
      <c r="P2476" s="15">
        <f>_xlfn.MAXIFS(performance_data[portfolio_value],performance_data[portfolio_id],performance_data[[#This Row],[portfolio_id]],performance_data[date],performance_data[[#This Row],[starting_date]])</f>
        <v>11842.87</v>
      </c>
      <c r="Q2476" s="15">
        <f>performance_data[[#This Row],[latest_value]]-performance_data[[#This Row],[starting_value]]</f>
        <v>234544.11000000002</v>
      </c>
      <c r="R2476" s="15">
        <f>performance_data[[#This Row],[net_inflows]]-performance_data[[#This Row],[net_outflows]]</f>
        <v>-3535.3999999999996</v>
      </c>
      <c r="S2476" s="15" t="str">
        <f>IF(performance_data[[#This Row],[net_inflows]]&gt;AVERAGE(performance_data[net_inflows]),"High","Low")</f>
        <v>High</v>
      </c>
      <c r="T2476" s="15">
        <f>AVERAGEIF(performance_data[inflow_flag],performance_data[[#This Row],[inflow_flag]],performance_data[return_percentage])</f>
        <v>4.8467905675459724</v>
      </c>
      <c r="U2476" s="17">
        <f>IF(performance_data[[#This Row],[return_percentage]]&lt;performance_data[[#This Row],[benchmark_return]],1,0)</f>
        <v>1</v>
      </c>
      <c r="V2476" s="17">
        <f>COUNTIFS(performance_data[portfolio_id],performance_data[[#This Row],[portfolio_id]])</f>
        <v>21</v>
      </c>
      <c r="W2476" s="17">
        <f>COUNTIFS(performance_data[portfolio_id],performance_data[[#This Row],[portfolio_id]],
          performance_data[return_flag],1)</f>
        <v>8</v>
      </c>
      <c r="X2476" s="15">
        <f>performance_data[[#This Row],[underperform_flag_count]]/performance_data[[#This Row],[totalportfoliocount]]</f>
        <v>0.38095238095238093</v>
      </c>
    </row>
    <row r="2477" spans="1:24" x14ac:dyDescent="0.3">
      <c r="A2477">
        <v>5390</v>
      </c>
      <c r="B2477" s="1">
        <v>45404</v>
      </c>
      <c r="C2477">
        <v>153601.76</v>
      </c>
      <c r="D2477">
        <v>5.68</v>
      </c>
      <c r="E2477">
        <v>5.48</v>
      </c>
      <c r="F2477">
        <v>10280.85</v>
      </c>
      <c r="G2477">
        <v>747.38</v>
      </c>
      <c r="H2477" t="s">
        <v>2205</v>
      </c>
      <c r="I2477" t="s">
        <v>2211</v>
      </c>
      <c r="J2477">
        <v>4</v>
      </c>
      <c r="K2477" t="s">
        <v>2216</v>
      </c>
      <c r="L2477" t="str">
        <f>IF(performance_data[[#This Row],[return_percentage]]&gt;=performance_data[[#This Row],[benchmark_return]],"Higher","Lower")</f>
        <v>Higher</v>
      </c>
      <c r="M2477" s="14">
        <f xml:space="preserve"> _xlfn.MAXIFS(performance_data[date],performance_data[portfolio_id],performance_data[[#This Row],[portfolio_id]])</f>
        <v>45510</v>
      </c>
      <c r="N2477" s="14">
        <f xml:space="preserve"> _xlfn.MINIFS(performance_data[date],performance_data[portfolio_id],performance_data[[#This Row],[portfolio_id]])</f>
        <v>44847</v>
      </c>
      <c r="O2477" s="15">
        <f>_xlfn.MAXIFS(performance_data[portfolio_value],performance_data[portfolio_id],performance_data[[#This Row],[portfolio_id]],performance_data[date],performance_data[[#This Row],[latest_date]])</f>
        <v>246386.98</v>
      </c>
      <c r="P2477" s="15">
        <f>_xlfn.MAXIFS(performance_data[portfolio_value],performance_data[portfolio_id],performance_data[[#This Row],[portfolio_id]],performance_data[date],performance_data[[#This Row],[starting_date]])</f>
        <v>11842.87</v>
      </c>
      <c r="Q2477" s="15">
        <f>performance_data[[#This Row],[latest_value]]-performance_data[[#This Row],[starting_value]]</f>
        <v>234544.11000000002</v>
      </c>
      <c r="R2477" s="15">
        <f>performance_data[[#This Row],[net_inflows]]-performance_data[[#This Row],[net_outflows]]</f>
        <v>9533.4700000000012</v>
      </c>
      <c r="S2477" s="15" t="str">
        <f>IF(performance_data[[#This Row],[net_inflows]]&gt;AVERAGE(performance_data[net_inflows]),"High","Low")</f>
        <v>High</v>
      </c>
      <c r="T2477" s="15">
        <f>AVERAGEIF(performance_data[inflow_flag],performance_data[[#This Row],[inflow_flag]],performance_data[return_percentage])</f>
        <v>4.8467905675459724</v>
      </c>
      <c r="U2477" s="17">
        <f>IF(performance_data[[#This Row],[return_percentage]]&lt;performance_data[[#This Row],[benchmark_return]],1,0)</f>
        <v>0</v>
      </c>
      <c r="V2477" s="17">
        <f>COUNTIFS(performance_data[portfolio_id],performance_data[[#This Row],[portfolio_id]])</f>
        <v>21</v>
      </c>
      <c r="W2477" s="17">
        <f>COUNTIFS(performance_data[portfolio_id],performance_data[[#This Row],[portfolio_id]],
          performance_data[return_flag],1)</f>
        <v>8</v>
      </c>
      <c r="X2477" s="15">
        <f>performance_data[[#This Row],[underperform_flag_count]]/performance_data[[#This Row],[totalportfoliocount]]</f>
        <v>0.38095238095238093</v>
      </c>
    </row>
    <row r="2478" spans="1:24" x14ac:dyDescent="0.3">
      <c r="A2478">
        <v>5390</v>
      </c>
      <c r="B2478" s="1">
        <v>45228</v>
      </c>
      <c r="C2478">
        <v>392464.47</v>
      </c>
      <c r="D2478">
        <v>-5</v>
      </c>
      <c r="E2478">
        <v>-5.31</v>
      </c>
      <c r="F2478">
        <v>7348.2</v>
      </c>
      <c r="G2478">
        <v>9461.2800000000007</v>
      </c>
      <c r="H2478" t="s">
        <v>2213</v>
      </c>
      <c r="I2478" t="s">
        <v>2217</v>
      </c>
      <c r="J2478">
        <v>10</v>
      </c>
      <c r="K2478" t="s">
        <v>2224</v>
      </c>
      <c r="L2478" t="str">
        <f>IF(performance_data[[#This Row],[return_percentage]]&gt;=performance_data[[#This Row],[benchmark_return]],"Higher","Lower")</f>
        <v>Higher</v>
      </c>
      <c r="M2478" s="14">
        <f xml:space="preserve"> _xlfn.MAXIFS(performance_data[date],performance_data[portfolio_id],performance_data[[#This Row],[portfolio_id]])</f>
        <v>45510</v>
      </c>
      <c r="N2478" s="14">
        <f xml:space="preserve"> _xlfn.MINIFS(performance_data[date],performance_data[portfolio_id],performance_data[[#This Row],[portfolio_id]])</f>
        <v>44847</v>
      </c>
      <c r="O2478" s="15">
        <f>_xlfn.MAXIFS(performance_data[portfolio_value],performance_data[portfolio_id],performance_data[[#This Row],[portfolio_id]],performance_data[date],performance_data[[#This Row],[latest_date]])</f>
        <v>246386.98</v>
      </c>
      <c r="P2478" s="15">
        <f>_xlfn.MAXIFS(performance_data[portfolio_value],performance_data[portfolio_id],performance_data[[#This Row],[portfolio_id]],performance_data[date],performance_data[[#This Row],[starting_date]])</f>
        <v>11842.87</v>
      </c>
      <c r="Q2478" s="15">
        <f>performance_data[[#This Row],[latest_value]]-performance_data[[#This Row],[starting_value]]</f>
        <v>234544.11000000002</v>
      </c>
      <c r="R2478" s="15">
        <f>performance_data[[#This Row],[net_inflows]]-performance_data[[#This Row],[net_outflows]]</f>
        <v>-2113.0800000000008</v>
      </c>
      <c r="S2478" s="15" t="str">
        <f>IF(performance_data[[#This Row],[net_inflows]]&gt;AVERAGE(performance_data[net_inflows]),"High","Low")</f>
        <v>Low</v>
      </c>
      <c r="T2478" s="15">
        <f>AVERAGEIF(performance_data[inflow_flag],performance_data[[#This Row],[inflow_flag]],performance_data[return_percentage])</f>
        <v>5.0457846277021572</v>
      </c>
      <c r="U2478" s="17">
        <f>IF(performance_data[[#This Row],[return_percentage]]&lt;performance_data[[#This Row],[benchmark_return]],1,0)</f>
        <v>0</v>
      </c>
      <c r="V2478" s="17">
        <f>COUNTIFS(performance_data[portfolio_id],performance_data[[#This Row],[portfolio_id]])</f>
        <v>21</v>
      </c>
      <c r="W2478" s="17">
        <f>COUNTIFS(performance_data[portfolio_id],performance_data[[#This Row],[portfolio_id]],
          performance_data[return_flag],1)</f>
        <v>8</v>
      </c>
      <c r="X2478" s="15">
        <f>performance_data[[#This Row],[underperform_flag_count]]/performance_data[[#This Row],[totalportfoliocount]]</f>
        <v>0.38095238095238093</v>
      </c>
    </row>
    <row r="2479" spans="1:24" x14ac:dyDescent="0.3">
      <c r="A2479">
        <v>5390</v>
      </c>
      <c r="B2479" s="1">
        <v>45271</v>
      </c>
      <c r="C2479">
        <v>252794.34</v>
      </c>
      <c r="D2479">
        <v>14.42</v>
      </c>
      <c r="E2479">
        <v>13.09</v>
      </c>
      <c r="F2479">
        <v>10721.64</v>
      </c>
      <c r="G2479">
        <v>3961.28</v>
      </c>
      <c r="H2479" t="s">
        <v>2213</v>
      </c>
      <c r="I2479" t="s">
        <v>2217</v>
      </c>
      <c r="J2479">
        <v>12</v>
      </c>
      <c r="K2479" t="s">
        <v>2218</v>
      </c>
      <c r="L2479" t="str">
        <f>IF(performance_data[[#This Row],[return_percentage]]&gt;=performance_data[[#This Row],[benchmark_return]],"Higher","Lower")</f>
        <v>Higher</v>
      </c>
      <c r="M2479" s="14">
        <f xml:space="preserve"> _xlfn.MAXIFS(performance_data[date],performance_data[portfolio_id],performance_data[[#This Row],[portfolio_id]])</f>
        <v>45510</v>
      </c>
      <c r="N2479" s="14">
        <f xml:space="preserve"> _xlfn.MINIFS(performance_data[date],performance_data[portfolio_id],performance_data[[#This Row],[portfolio_id]])</f>
        <v>44847</v>
      </c>
      <c r="O2479" s="15">
        <f>_xlfn.MAXIFS(performance_data[portfolio_value],performance_data[portfolio_id],performance_data[[#This Row],[portfolio_id]],performance_data[date],performance_data[[#This Row],[latest_date]])</f>
        <v>246386.98</v>
      </c>
      <c r="P2479" s="15">
        <f>_xlfn.MAXIFS(performance_data[portfolio_value],performance_data[portfolio_id],performance_data[[#This Row],[portfolio_id]],performance_data[date],performance_data[[#This Row],[starting_date]])</f>
        <v>11842.87</v>
      </c>
      <c r="Q2479" s="15">
        <f>performance_data[[#This Row],[latest_value]]-performance_data[[#This Row],[starting_value]]</f>
        <v>234544.11000000002</v>
      </c>
      <c r="R2479" s="15">
        <f>performance_data[[#This Row],[net_inflows]]-performance_data[[#This Row],[net_outflows]]</f>
        <v>6760.3599999999988</v>
      </c>
      <c r="S2479" s="15" t="str">
        <f>IF(performance_data[[#This Row],[net_inflows]]&gt;AVERAGE(performance_data[net_inflows]),"High","Low")</f>
        <v>High</v>
      </c>
      <c r="T2479" s="15">
        <f>AVERAGEIF(performance_data[inflow_flag],performance_data[[#This Row],[inflow_flag]],performance_data[return_percentage])</f>
        <v>4.8467905675459724</v>
      </c>
      <c r="U2479" s="17">
        <f>IF(performance_data[[#This Row],[return_percentage]]&lt;performance_data[[#This Row],[benchmark_return]],1,0)</f>
        <v>0</v>
      </c>
      <c r="V2479" s="17">
        <f>COUNTIFS(performance_data[portfolio_id],performance_data[[#This Row],[portfolio_id]])</f>
        <v>21</v>
      </c>
      <c r="W2479" s="17">
        <f>COUNTIFS(performance_data[portfolio_id],performance_data[[#This Row],[portfolio_id]],
          performance_data[return_flag],1)</f>
        <v>8</v>
      </c>
      <c r="X2479" s="15">
        <f>performance_data[[#This Row],[underperform_flag_count]]/performance_data[[#This Row],[totalportfoliocount]]</f>
        <v>0.38095238095238093</v>
      </c>
    </row>
    <row r="2480" spans="1:24" x14ac:dyDescent="0.3">
      <c r="A2480">
        <v>5390</v>
      </c>
      <c r="B2480" s="1">
        <v>45336</v>
      </c>
      <c r="C2480">
        <v>264197.03000000003</v>
      </c>
      <c r="D2480">
        <v>-4.97</v>
      </c>
      <c r="E2480">
        <v>-5.36</v>
      </c>
      <c r="F2480">
        <v>8625.34</v>
      </c>
      <c r="G2480">
        <v>10967.29</v>
      </c>
      <c r="H2480" t="s">
        <v>2205</v>
      </c>
      <c r="I2480" t="s">
        <v>2206</v>
      </c>
      <c r="J2480">
        <v>2</v>
      </c>
      <c r="K2480" t="s">
        <v>2226</v>
      </c>
      <c r="L2480" t="str">
        <f>IF(performance_data[[#This Row],[return_percentage]]&gt;=performance_data[[#This Row],[benchmark_return]],"Higher","Lower")</f>
        <v>Higher</v>
      </c>
      <c r="M2480" s="14">
        <f xml:space="preserve"> _xlfn.MAXIFS(performance_data[date],performance_data[portfolio_id],performance_data[[#This Row],[portfolio_id]])</f>
        <v>45510</v>
      </c>
      <c r="N2480" s="14">
        <f xml:space="preserve"> _xlfn.MINIFS(performance_data[date],performance_data[portfolio_id],performance_data[[#This Row],[portfolio_id]])</f>
        <v>44847</v>
      </c>
      <c r="O2480" s="15">
        <f>_xlfn.MAXIFS(performance_data[portfolio_value],performance_data[portfolio_id],performance_data[[#This Row],[portfolio_id]],performance_data[date],performance_data[[#This Row],[latest_date]])</f>
        <v>246386.98</v>
      </c>
      <c r="P2480" s="15">
        <f>_xlfn.MAXIFS(performance_data[portfolio_value],performance_data[portfolio_id],performance_data[[#This Row],[portfolio_id]],performance_data[date],performance_data[[#This Row],[starting_date]])</f>
        <v>11842.87</v>
      </c>
      <c r="Q2480" s="15">
        <f>performance_data[[#This Row],[latest_value]]-performance_data[[#This Row],[starting_value]]</f>
        <v>234544.11000000002</v>
      </c>
      <c r="R2480" s="15">
        <f>performance_data[[#This Row],[net_inflows]]-performance_data[[#This Row],[net_outflows]]</f>
        <v>-2341.9500000000007</v>
      </c>
      <c r="S2480" s="15" t="str">
        <f>IF(performance_data[[#This Row],[net_inflows]]&gt;AVERAGE(performance_data[net_inflows]),"High","Low")</f>
        <v>Low</v>
      </c>
      <c r="T2480" s="15">
        <f>AVERAGEIF(performance_data[inflow_flag],performance_data[[#This Row],[inflow_flag]],performance_data[return_percentage])</f>
        <v>5.0457846277021572</v>
      </c>
      <c r="U2480" s="17">
        <f>IF(performance_data[[#This Row],[return_percentage]]&lt;performance_data[[#This Row],[benchmark_return]],1,0)</f>
        <v>0</v>
      </c>
      <c r="V2480" s="17">
        <f>COUNTIFS(performance_data[portfolio_id],performance_data[[#This Row],[portfolio_id]])</f>
        <v>21</v>
      </c>
      <c r="W2480" s="17">
        <f>COUNTIFS(performance_data[portfolio_id],performance_data[[#This Row],[portfolio_id]],
          performance_data[return_flag],1)</f>
        <v>8</v>
      </c>
      <c r="X2480" s="15">
        <f>performance_data[[#This Row],[underperform_flag_count]]/performance_data[[#This Row],[totalportfoliocount]]</f>
        <v>0.38095238095238093</v>
      </c>
    </row>
    <row r="2481" spans="1:24" x14ac:dyDescent="0.3">
      <c r="A2481">
        <v>5390</v>
      </c>
      <c r="B2481" s="1">
        <v>45377</v>
      </c>
      <c r="C2481">
        <v>38832.42</v>
      </c>
      <c r="D2481">
        <v>4.22</v>
      </c>
      <c r="E2481">
        <v>3.87</v>
      </c>
      <c r="F2481">
        <v>7285.82</v>
      </c>
      <c r="G2481">
        <v>12064.54</v>
      </c>
      <c r="H2481" t="s">
        <v>2205</v>
      </c>
      <c r="I2481" t="s">
        <v>2206</v>
      </c>
      <c r="J2481">
        <v>3</v>
      </c>
      <c r="K2481" t="s">
        <v>2222</v>
      </c>
      <c r="L2481" t="str">
        <f>IF(performance_data[[#This Row],[return_percentage]]&gt;=performance_data[[#This Row],[benchmark_return]],"Higher","Lower")</f>
        <v>Higher</v>
      </c>
      <c r="M2481" s="14">
        <f xml:space="preserve"> _xlfn.MAXIFS(performance_data[date],performance_data[portfolio_id],performance_data[[#This Row],[portfolio_id]])</f>
        <v>45510</v>
      </c>
      <c r="N2481" s="14">
        <f xml:space="preserve"> _xlfn.MINIFS(performance_data[date],performance_data[portfolio_id],performance_data[[#This Row],[portfolio_id]])</f>
        <v>44847</v>
      </c>
      <c r="O2481" s="15">
        <f>_xlfn.MAXIFS(performance_data[portfolio_value],performance_data[portfolio_id],performance_data[[#This Row],[portfolio_id]],performance_data[date],performance_data[[#This Row],[latest_date]])</f>
        <v>246386.98</v>
      </c>
      <c r="P2481" s="15">
        <f>_xlfn.MAXIFS(performance_data[portfolio_value],performance_data[portfolio_id],performance_data[[#This Row],[portfolio_id]],performance_data[date],performance_data[[#This Row],[starting_date]])</f>
        <v>11842.87</v>
      </c>
      <c r="Q2481" s="15">
        <f>performance_data[[#This Row],[latest_value]]-performance_data[[#This Row],[starting_value]]</f>
        <v>234544.11000000002</v>
      </c>
      <c r="R2481" s="15">
        <f>performance_data[[#This Row],[net_inflows]]-performance_data[[#This Row],[net_outflows]]</f>
        <v>-4778.7200000000012</v>
      </c>
      <c r="S2481" s="15" t="str">
        <f>IF(performance_data[[#This Row],[net_inflows]]&gt;AVERAGE(performance_data[net_inflows]),"High","Low")</f>
        <v>Low</v>
      </c>
      <c r="T2481" s="15">
        <f>AVERAGEIF(performance_data[inflow_flag],performance_data[[#This Row],[inflow_flag]],performance_data[return_percentage])</f>
        <v>5.0457846277021572</v>
      </c>
      <c r="U2481" s="17">
        <f>IF(performance_data[[#This Row],[return_percentage]]&lt;performance_data[[#This Row],[benchmark_return]],1,0)</f>
        <v>0</v>
      </c>
      <c r="V2481" s="17">
        <f>COUNTIFS(performance_data[portfolio_id],performance_data[[#This Row],[portfolio_id]])</f>
        <v>21</v>
      </c>
      <c r="W2481" s="17">
        <f>COUNTIFS(performance_data[portfolio_id],performance_data[[#This Row],[portfolio_id]],
          performance_data[return_flag],1)</f>
        <v>8</v>
      </c>
      <c r="X2481" s="15">
        <f>performance_data[[#This Row],[underperform_flag_count]]/performance_data[[#This Row],[totalportfoliocount]]</f>
        <v>0.38095238095238093</v>
      </c>
    </row>
    <row r="2482" spans="1:24" x14ac:dyDescent="0.3">
      <c r="A2482">
        <v>5390</v>
      </c>
      <c r="B2482" s="1">
        <v>45298</v>
      </c>
      <c r="C2482">
        <v>109092.19</v>
      </c>
      <c r="D2482">
        <v>8.34</v>
      </c>
      <c r="E2482">
        <v>7.58</v>
      </c>
      <c r="F2482">
        <v>5382.77</v>
      </c>
      <c r="G2482">
        <v>6721.87</v>
      </c>
      <c r="H2482" t="s">
        <v>2205</v>
      </c>
      <c r="I2482" t="s">
        <v>2206</v>
      </c>
      <c r="J2482">
        <v>1</v>
      </c>
      <c r="K2482" t="s">
        <v>2207</v>
      </c>
      <c r="L2482" t="str">
        <f>IF(performance_data[[#This Row],[return_percentage]]&gt;=performance_data[[#This Row],[benchmark_return]],"Higher","Lower")</f>
        <v>Higher</v>
      </c>
      <c r="M2482" s="14">
        <f xml:space="preserve"> _xlfn.MAXIFS(performance_data[date],performance_data[portfolio_id],performance_data[[#This Row],[portfolio_id]])</f>
        <v>45510</v>
      </c>
      <c r="N2482" s="14">
        <f xml:space="preserve"> _xlfn.MINIFS(performance_data[date],performance_data[portfolio_id],performance_data[[#This Row],[portfolio_id]])</f>
        <v>44847</v>
      </c>
      <c r="O2482" s="15">
        <f>_xlfn.MAXIFS(performance_data[portfolio_value],performance_data[portfolio_id],performance_data[[#This Row],[portfolio_id]],performance_data[date],performance_data[[#This Row],[latest_date]])</f>
        <v>246386.98</v>
      </c>
      <c r="P2482" s="15">
        <f>_xlfn.MAXIFS(performance_data[portfolio_value],performance_data[portfolio_id],performance_data[[#This Row],[portfolio_id]],performance_data[date],performance_data[[#This Row],[starting_date]])</f>
        <v>11842.87</v>
      </c>
      <c r="Q2482" s="15">
        <f>performance_data[[#This Row],[latest_value]]-performance_data[[#This Row],[starting_value]]</f>
        <v>234544.11000000002</v>
      </c>
      <c r="R2482" s="15">
        <f>performance_data[[#This Row],[net_inflows]]-performance_data[[#This Row],[net_outflows]]</f>
        <v>-1339.0999999999995</v>
      </c>
      <c r="S2482" s="15" t="str">
        <f>IF(performance_data[[#This Row],[net_inflows]]&gt;AVERAGE(performance_data[net_inflows]),"High","Low")</f>
        <v>Low</v>
      </c>
      <c r="T2482" s="15">
        <f>AVERAGEIF(performance_data[inflow_flag],performance_data[[#This Row],[inflow_flag]],performance_data[return_percentage])</f>
        <v>5.0457846277021572</v>
      </c>
      <c r="U2482" s="17">
        <f>IF(performance_data[[#This Row],[return_percentage]]&lt;performance_data[[#This Row],[benchmark_return]],1,0)</f>
        <v>0</v>
      </c>
      <c r="V2482" s="17">
        <f>COUNTIFS(performance_data[portfolio_id],performance_data[[#This Row],[portfolio_id]])</f>
        <v>21</v>
      </c>
      <c r="W2482" s="17">
        <f>COUNTIFS(performance_data[portfolio_id],performance_data[[#This Row],[portfolio_id]],
          performance_data[return_flag],1)</f>
        <v>8</v>
      </c>
      <c r="X2482" s="15">
        <f>performance_data[[#This Row],[underperform_flag_count]]/performance_data[[#This Row],[totalportfoliocount]]</f>
        <v>0.38095238095238093</v>
      </c>
    </row>
    <row r="2483" spans="1:24" x14ac:dyDescent="0.3">
      <c r="A2483">
        <v>5390</v>
      </c>
      <c r="B2483" s="1">
        <v>45057</v>
      </c>
      <c r="C2483">
        <v>85247.25</v>
      </c>
      <c r="D2483">
        <v>15.58</v>
      </c>
      <c r="E2483">
        <v>12.75</v>
      </c>
      <c r="F2483">
        <v>14729.46</v>
      </c>
      <c r="G2483">
        <v>4314.3599999999997</v>
      </c>
      <c r="H2483" t="s">
        <v>2213</v>
      </c>
      <c r="I2483" t="s">
        <v>2211</v>
      </c>
      <c r="J2483">
        <v>5</v>
      </c>
      <c r="K2483" t="s">
        <v>2223</v>
      </c>
      <c r="L2483" t="str">
        <f>IF(performance_data[[#This Row],[return_percentage]]&gt;=performance_data[[#This Row],[benchmark_return]],"Higher","Lower")</f>
        <v>Higher</v>
      </c>
      <c r="M2483" s="14">
        <f xml:space="preserve"> _xlfn.MAXIFS(performance_data[date],performance_data[portfolio_id],performance_data[[#This Row],[portfolio_id]])</f>
        <v>45510</v>
      </c>
      <c r="N2483" s="14">
        <f xml:space="preserve"> _xlfn.MINIFS(performance_data[date],performance_data[portfolio_id],performance_data[[#This Row],[portfolio_id]])</f>
        <v>44847</v>
      </c>
      <c r="O2483" s="15">
        <f>_xlfn.MAXIFS(performance_data[portfolio_value],performance_data[portfolio_id],performance_data[[#This Row],[portfolio_id]],performance_data[date],performance_data[[#This Row],[latest_date]])</f>
        <v>246386.98</v>
      </c>
      <c r="P2483" s="15">
        <f>_xlfn.MAXIFS(performance_data[portfolio_value],performance_data[portfolio_id],performance_data[[#This Row],[portfolio_id]],performance_data[date],performance_data[[#This Row],[starting_date]])</f>
        <v>11842.87</v>
      </c>
      <c r="Q2483" s="15">
        <f>performance_data[[#This Row],[latest_value]]-performance_data[[#This Row],[starting_value]]</f>
        <v>234544.11000000002</v>
      </c>
      <c r="R2483" s="15">
        <f>performance_data[[#This Row],[net_inflows]]-performance_data[[#This Row],[net_outflows]]</f>
        <v>10415.099999999999</v>
      </c>
      <c r="S2483" s="15" t="str">
        <f>IF(performance_data[[#This Row],[net_inflows]]&gt;AVERAGE(performance_data[net_inflows]),"High","Low")</f>
        <v>High</v>
      </c>
      <c r="T2483" s="15">
        <f>AVERAGEIF(performance_data[inflow_flag],performance_data[[#This Row],[inflow_flag]],performance_data[return_percentage])</f>
        <v>4.8467905675459724</v>
      </c>
      <c r="U2483" s="17">
        <f>IF(performance_data[[#This Row],[return_percentage]]&lt;performance_data[[#This Row],[benchmark_return]],1,0)</f>
        <v>0</v>
      </c>
      <c r="V2483" s="17">
        <f>COUNTIFS(performance_data[portfolio_id],performance_data[[#This Row],[portfolio_id]])</f>
        <v>21</v>
      </c>
      <c r="W2483" s="17">
        <f>COUNTIFS(performance_data[portfolio_id],performance_data[[#This Row],[portfolio_id]],
          performance_data[return_flag],1)</f>
        <v>8</v>
      </c>
      <c r="X2483" s="15">
        <f>performance_data[[#This Row],[underperform_flag_count]]/performance_data[[#This Row],[totalportfoliocount]]</f>
        <v>0.38095238095238093</v>
      </c>
    </row>
    <row r="2484" spans="1:24" x14ac:dyDescent="0.3">
      <c r="A2484">
        <v>5390</v>
      </c>
      <c r="B2484" s="1">
        <v>45420</v>
      </c>
      <c r="C2484">
        <v>448358.81</v>
      </c>
      <c r="D2484">
        <v>15.83</v>
      </c>
      <c r="E2484">
        <v>18.14</v>
      </c>
      <c r="F2484">
        <v>4727.54</v>
      </c>
      <c r="G2484">
        <v>14586.91</v>
      </c>
      <c r="H2484" t="s">
        <v>2205</v>
      </c>
      <c r="I2484" t="s">
        <v>2211</v>
      </c>
      <c r="J2484">
        <v>5</v>
      </c>
      <c r="K2484" t="s">
        <v>2223</v>
      </c>
      <c r="L2484" t="str">
        <f>IF(performance_data[[#This Row],[return_percentage]]&gt;=performance_data[[#This Row],[benchmark_return]],"Higher","Lower")</f>
        <v>Lower</v>
      </c>
      <c r="M2484" s="14">
        <f xml:space="preserve"> _xlfn.MAXIFS(performance_data[date],performance_data[portfolio_id],performance_data[[#This Row],[portfolio_id]])</f>
        <v>45510</v>
      </c>
      <c r="N2484" s="14">
        <f xml:space="preserve"> _xlfn.MINIFS(performance_data[date],performance_data[portfolio_id],performance_data[[#This Row],[portfolio_id]])</f>
        <v>44847</v>
      </c>
      <c r="O2484" s="15">
        <f>_xlfn.MAXIFS(performance_data[portfolio_value],performance_data[portfolio_id],performance_data[[#This Row],[portfolio_id]],performance_data[date],performance_data[[#This Row],[latest_date]])</f>
        <v>246386.98</v>
      </c>
      <c r="P2484" s="15">
        <f>_xlfn.MAXIFS(performance_data[portfolio_value],performance_data[portfolio_id],performance_data[[#This Row],[portfolio_id]],performance_data[date],performance_data[[#This Row],[starting_date]])</f>
        <v>11842.87</v>
      </c>
      <c r="Q2484" s="15">
        <f>performance_data[[#This Row],[latest_value]]-performance_data[[#This Row],[starting_value]]</f>
        <v>234544.11000000002</v>
      </c>
      <c r="R2484" s="15">
        <f>performance_data[[#This Row],[net_inflows]]-performance_data[[#This Row],[net_outflows]]</f>
        <v>-9859.369999999999</v>
      </c>
      <c r="S2484" s="15" t="str">
        <f>IF(performance_data[[#This Row],[net_inflows]]&gt;AVERAGE(performance_data[net_inflows]),"High","Low")</f>
        <v>Low</v>
      </c>
      <c r="T2484" s="15">
        <f>AVERAGEIF(performance_data[inflow_flag],performance_data[[#This Row],[inflow_flag]],performance_data[return_percentage])</f>
        <v>5.0457846277021572</v>
      </c>
      <c r="U2484" s="17">
        <f>IF(performance_data[[#This Row],[return_percentage]]&lt;performance_data[[#This Row],[benchmark_return]],1,0)</f>
        <v>1</v>
      </c>
      <c r="V2484" s="17">
        <f>COUNTIFS(performance_data[portfolio_id],performance_data[[#This Row],[portfolio_id]])</f>
        <v>21</v>
      </c>
      <c r="W2484" s="17">
        <f>COUNTIFS(performance_data[portfolio_id],performance_data[[#This Row],[portfolio_id]],
          performance_data[return_flag],1)</f>
        <v>8</v>
      </c>
      <c r="X2484" s="15">
        <f>performance_data[[#This Row],[underperform_flag_count]]/performance_data[[#This Row],[totalportfoliocount]]</f>
        <v>0.38095238095238093</v>
      </c>
    </row>
    <row r="2485" spans="1:24" x14ac:dyDescent="0.3">
      <c r="A2485">
        <v>5390</v>
      </c>
      <c r="B2485" s="1">
        <v>44847</v>
      </c>
      <c r="C2485">
        <v>11842.87</v>
      </c>
      <c r="D2485">
        <v>9.19</v>
      </c>
      <c r="E2485">
        <v>8.41</v>
      </c>
      <c r="F2485">
        <v>5295.62</v>
      </c>
      <c r="G2485">
        <v>3095.35</v>
      </c>
      <c r="H2485" t="s">
        <v>2220</v>
      </c>
      <c r="I2485" t="s">
        <v>2217</v>
      </c>
      <c r="J2485">
        <v>10</v>
      </c>
      <c r="K2485" t="s">
        <v>2224</v>
      </c>
      <c r="L2485" t="str">
        <f>IF(performance_data[[#This Row],[return_percentage]]&gt;=performance_data[[#This Row],[benchmark_return]],"Higher","Lower")</f>
        <v>Higher</v>
      </c>
      <c r="M2485" s="14">
        <f xml:space="preserve"> _xlfn.MAXIFS(performance_data[date],performance_data[portfolio_id],performance_data[[#This Row],[portfolio_id]])</f>
        <v>45510</v>
      </c>
      <c r="N2485" s="14">
        <f xml:space="preserve"> _xlfn.MINIFS(performance_data[date],performance_data[portfolio_id],performance_data[[#This Row],[portfolio_id]])</f>
        <v>44847</v>
      </c>
      <c r="O2485" s="15">
        <f>_xlfn.MAXIFS(performance_data[portfolio_value],performance_data[portfolio_id],performance_data[[#This Row],[portfolio_id]],performance_data[date],performance_data[[#This Row],[latest_date]])</f>
        <v>246386.98</v>
      </c>
      <c r="P2485" s="15">
        <f>_xlfn.MAXIFS(performance_data[portfolio_value],performance_data[portfolio_id],performance_data[[#This Row],[portfolio_id]],performance_data[date],performance_data[[#This Row],[starting_date]])</f>
        <v>11842.87</v>
      </c>
      <c r="Q2485" s="15">
        <f>performance_data[[#This Row],[latest_value]]-performance_data[[#This Row],[starting_value]]</f>
        <v>234544.11000000002</v>
      </c>
      <c r="R2485" s="15">
        <f>performance_data[[#This Row],[net_inflows]]-performance_data[[#This Row],[net_outflows]]</f>
        <v>2200.27</v>
      </c>
      <c r="S2485" s="15" t="str">
        <f>IF(performance_data[[#This Row],[net_inflows]]&gt;AVERAGE(performance_data[net_inflows]),"High","Low")</f>
        <v>Low</v>
      </c>
      <c r="T2485" s="15">
        <f>AVERAGEIF(performance_data[inflow_flag],performance_data[[#This Row],[inflow_flag]],performance_data[return_percentage])</f>
        <v>5.0457846277021572</v>
      </c>
      <c r="U2485" s="17">
        <f>IF(performance_data[[#This Row],[return_percentage]]&lt;performance_data[[#This Row],[benchmark_return]],1,0)</f>
        <v>0</v>
      </c>
      <c r="V2485" s="17">
        <f>COUNTIFS(performance_data[portfolio_id],performance_data[[#This Row],[portfolio_id]])</f>
        <v>21</v>
      </c>
      <c r="W2485" s="17">
        <f>COUNTIFS(performance_data[portfolio_id],performance_data[[#This Row],[portfolio_id]],
          performance_data[return_flag],1)</f>
        <v>8</v>
      </c>
      <c r="X2485" s="15">
        <f>performance_data[[#This Row],[underperform_flag_count]]/performance_data[[#This Row],[totalportfoliocount]]</f>
        <v>0.38095238095238093</v>
      </c>
    </row>
    <row r="2486" spans="1:24" x14ac:dyDescent="0.3">
      <c r="A2486">
        <v>5390</v>
      </c>
      <c r="B2486" s="1">
        <v>45481</v>
      </c>
      <c r="C2486">
        <v>465297.22</v>
      </c>
      <c r="D2486">
        <v>9.26</v>
      </c>
      <c r="E2486">
        <v>9.7200000000000006</v>
      </c>
      <c r="F2486">
        <v>6611.97</v>
      </c>
      <c r="G2486">
        <v>10575.61</v>
      </c>
      <c r="H2486" t="s">
        <v>2205</v>
      </c>
      <c r="I2486" t="s">
        <v>2209</v>
      </c>
      <c r="J2486">
        <v>7</v>
      </c>
      <c r="K2486" t="s">
        <v>2210</v>
      </c>
      <c r="L2486" t="str">
        <f>IF(performance_data[[#This Row],[return_percentage]]&gt;=performance_data[[#This Row],[benchmark_return]],"Higher","Lower")</f>
        <v>Lower</v>
      </c>
      <c r="M2486" s="14">
        <f xml:space="preserve"> _xlfn.MAXIFS(performance_data[date],performance_data[portfolio_id],performance_data[[#This Row],[portfolio_id]])</f>
        <v>45510</v>
      </c>
      <c r="N2486" s="14">
        <f xml:space="preserve"> _xlfn.MINIFS(performance_data[date],performance_data[portfolio_id],performance_data[[#This Row],[portfolio_id]])</f>
        <v>44847</v>
      </c>
      <c r="O2486" s="15">
        <f>_xlfn.MAXIFS(performance_data[portfolio_value],performance_data[portfolio_id],performance_data[[#This Row],[portfolio_id]],performance_data[date],performance_data[[#This Row],[latest_date]])</f>
        <v>246386.98</v>
      </c>
      <c r="P2486" s="15">
        <f>_xlfn.MAXIFS(performance_data[portfolio_value],performance_data[portfolio_id],performance_data[[#This Row],[portfolio_id]],performance_data[date],performance_data[[#This Row],[starting_date]])</f>
        <v>11842.87</v>
      </c>
      <c r="Q2486" s="15">
        <f>performance_data[[#This Row],[latest_value]]-performance_data[[#This Row],[starting_value]]</f>
        <v>234544.11000000002</v>
      </c>
      <c r="R2486" s="15">
        <f>performance_data[[#This Row],[net_inflows]]-performance_data[[#This Row],[net_outflows]]</f>
        <v>-3963.6400000000003</v>
      </c>
      <c r="S2486" s="15" t="str">
        <f>IF(performance_data[[#This Row],[net_inflows]]&gt;AVERAGE(performance_data[net_inflows]),"High","Low")</f>
        <v>Low</v>
      </c>
      <c r="T2486" s="15">
        <f>AVERAGEIF(performance_data[inflow_flag],performance_data[[#This Row],[inflow_flag]],performance_data[return_percentage])</f>
        <v>5.0457846277021572</v>
      </c>
      <c r="U2486" s="17">
        <f>IF(performance_data[[#This Row],[return_percentage]]&lt;performance_data[[#This Row],[benchmark_return]],1,0)</f>
        <v>1</v>
      </c>
      <c r="V2486" s="17">
        <f>COUNTIFS(performance_data[portfolio_id],performance_data[[#This Row],[portfolio_id]])</f>
        <v>21</v>
      </c>
      <c r="W2486" s="17">
        <f>COUNTIFS(performance_data[portfolio_id],performance_data[[#This Row],[portfolio_id]],
          performance_data[return_flag],1)</f>
        <v>8</v>
      </c>
      <c r="X2486" s="15">
        <f>performance_data[[#This Row],[underperform_flag_count]]/performance_data[[#This Row],[totalportfoliocount]]</f>
        <v>0.38095238095238093</v>
      </c>
    </row>
    <row r="2487" spans="1:24" x14ac:dyDescent="0.3">
      <c r="A2487">
        <v>5390</v>
      </c>
      <c r="B2487" s="1">
        <v>45510</v>
      </c>
      <c r="C2487">
        <v>246386.98</v>
      </c>
      <c r="D2487">
        <v>-1.3</v>
      </c>
      <c r="E2487">
        <v>-1.35</v>
      </c>
      <c r="F2487">
        <v>5451.31</v>
      </c>
      <c r="G2487">
        <v>7203.51</v>
      </c>
      <c r="H2487" t="s">
        <v>2205</v>
      </c>
      <c r="I2487" t="s">
        <v>2209</v>
      </c>
      <c r="J2487">
        <v>8</v>
      </c>
      <c r="K2487" t="s">
        <v>2214</v>
      </c>
      <c r="L2487" t="str">
        <f>IF(performance_data[[#This Row],[return_percentage]]&gt;=performance_data[[#This Row],[benchmark_return]],"Higher","Lower")</f>
        <v>Higher</v>
      </c>
      <c r="M2487" s="14">
        <f xml:space="preserve"> _xlfn.MAXIFS(performance_data[date],performance_data[portfolio_id],performance_data[[#This Row],[portfolio_id]])</f>
        <v>45510</v>
      </c>
      <c r="N2487" s="14">
        <f xml:space="preserve"> _xlfn.MINIFS(performance_data[date],performance_data[portfolio_id],performance_data[[#This Row],[portfolio_id]])</f>
        <v>44847</v>
      </c>
      <c r="O2487" s="15">
        <f>_xlfn.MAXIFS(performance_data[portfolio_value],performance_data[portfolio_id],performance_data[[#This Row],[portfolio_id]],performance_data[date],performance_data[[#This Row],[latest_date]])</f>
        <v>246386.98</v>
      </c>
      <c r="P2487" s="15">
        <f>_xlfn.MAXIFS(performance_data[portfolio_value],performance_data[portfolio_id],performance_data[[#This Row],[portfolio_id]],performance_data[date],performance_data[[#This Row],[starting_date]])</f>
        <v>11842.87</v>
      </c>
      <c r="Q2487" s="15">
        <f>performance_data[[#This Row],[latest_value]]-performance_data[[#This Row],[starting_value]]</f>
        <v>234544.11000000002</v>
      </c>
      <c r="R2487" s="15">
        <f>performance_data[[#This Row],[net_inflows]]-performance_data[[#This Row],[net_outflows]]</f>
        <v>-1752.1999999999998</v>
      </c>
      <c r="S2487" s="15" t="str">
        <f>IF(performance_data[[#This Row],[net_inflows]]&gt;AVERAGE(performance_data[net_inflows]),"High","Low")</f>
        <v>Low</v>
      </c>
      <c r="T2487" s="15">
        <f>AVERAGEIF(performance_data[inflow_flag],performance_data[[#This Row],[inflow_flag]],performance_data[return_percentage])</f>
        <v>5.0457846277021572</v>
      </c>
      <c r="U2487" s="17">
        <f>IF(performance_data[[#This Row],[return_percentage]]&lt;performance_data[[#This Row],[benchmark_return]],1,0)</f>
        <v>0</v>
      </c>
      <c r="V2487" s="17">
        <f>COUNTIFS(performance_data[portfolio_id],performance_data[[#This Row],[portfolio_id]])</f>
        <v>21</v>
      </c>
      <c r="W2487" s="17">
        <f>COUNTIFS(performance_data[portfolio_id],performance_data[[#This Row],[portfolio_id]],
          performance_data[return_flag],1)</f>
        <v>8</v>
      </c>
      <c r="X2487" s="15">
        <f>performance_data[[#This Row],[underperform_flag_count]]/performance_data[[#This Row],[totalportfoliocount]]</f>
        <v>0.38095238095238093</v>
      </c>
    </row>
    <row r="2488" spans="1:24" x14ac:dyDescent="0.3">
      <c r="A2488">
        <v>5396</v>
      </c>
      <c r="B2488" s="1">
        <v>45136</v>
      </c>
      <c r="C2488">
        <v>260709.92</v>
      </c>
      <c r="D2488">
        <v>14.79</v>
      </c>
      <c r="E2488">
        <v>12.13</v>
      </c>
      <c r="F2488">
        <v>503.24</v>
      </c>
      <c r="G2488">
        <v>1990.48</v>
      </c>
      <c r="H2488" t="s">
        <v>2213</v>
      </c>
      <c r="I2488" t="s">
        <v>2209</v>
      </c>
      <c r="J2488">
        <v>7</v>
      </c>
      <c r="K2488" t="s">
        <v>2210</v>
      </c>
      <c r="L2488" t="str">
        <f>IF(performance_data[[#This Row],[return_percentage]]&gt;=performance_data[[#This Row],[benchmark_return]],"Higher","Lower")</f>
        <v>Higher</v>
      </c>
      <c r="M2488" s="14">
        <f xml:space="preserve"> _xlfn.MAXIFS(performance_data[date],performance_data[portfolio_id],performance_data[[#This Row],[portfolio_id]])</f>
        <v>45553</v>
      </c>
      <c r="N2488" s="14">
        <f xml:space="preserve"> _xlfn.MINIFS(performance_data[date],performance_data[portfolio_id],performance_data[[#This Row],[portfolio_id]])</f>
        <v>44846</v>
      </c>
      <c r="O2488" s="15">
        <f>_xlfn.MAXIFS(performance_data[portfolio_value],performance_data[portfolio_id],performance_data[[#This Row],[portfolio_id]],performance_data[date],performance_data[[#This Row],[latest_date]])</f>
        <v>418663.8</v>
      </c>
      <c r="P2488" s="15">
        <f>_xlfn.MAXIFS(performance_data[portfolio_value],performance_data[portfolio_id],performance_data[[#This Row],[portfolio_id]],performance_data[date],performance_data[[#This Row],[starting_date]])</f>
        <v>140942.01</v>
      </c>
      <c r="Q2488" s="15">
        <f>performance_data[[#This Row],[latest_value]]-performance_data[[#This Row],[starting_value]]</f>
        <v>277721.78999999998</v>
      </c>
      <c r="R2488" s="15">
        <f>performance_data[[#This Row],[net_inflows]]-performance_data[[#This Row],[net_outflows]]</f>
        <v>-1487.24</v>
      </c>
      <c r="S2488" s="15" t="str">
        <f>IF(performance_data[[#This Row],[net_inflows]]&gt;AVERAGE(performance_data[net_inflows]),"High","Low")</f>
        <v>Low</v>
      </c>
      <c r="T2488" s="15">
        <f>AVERAGEIF(performance_data[inflow_flag],performance_data[[#This Row],[inflow_flag]],performance_data[return_percentage])</f>
        <v>5.0457846277021572</v>
      </c>
      <c r="U2488" s="17">
        <f>IF(performance_data[[#This Row],[return_percentage]]&lt;performance_data[[#This Row],[benchmark_return]],1,0)</f>
        <v>0</v>
      </c>
      <c r="V2488" s="17">
        <f>COUNTIFS(performance_data[portfolio_id],performance_data[[#This Row],[portfolio_id]])</f>
        <v>25</v>
      </c>
      <c r="W2488" s="17">
        <f>COUNTIFS(performance_data[portfolio_id],performance_data[[#This Row],[portfolio_id]],
          performance_data[return_flag],1)</f>
        <v>11</v>
      </c>
      <c r="X2488" s="15">
        <f>performance_data[[#This Row],[underperform_flag_count]]/performance_data[[#This Row],[totalportfoliocount]]</f>
        <v>0.44</v>
      </c>
    </row>
    <row r="2489" spans="1:24" x14ac:dyDescent="0.3">
      <c r="A2489">
        <v>5396</v>
      </c>
      <c r="B2489" s="1">
        <v>45483</v>
      </c>
      <c r="C2489">
        <v>289032.38</v>
      </c>
      <c r="D2489">
        <v>15.63</v>
      </c>
      <c r="E2489">
        <v>17.45</v>
      </c>
      <c r="F2489">
        <v>1584.49</v>
      </c>
      <c r="G2489">
        <v>15796.1</v>
      </c>
      <c r="H2489" t="s">
        <v>2205</v>
      </c>
      <c r="I2489" t="s">
        <v>2209</v>
      </c>
      <c r="J2489">
        <v>7</v>
      </c>
      <c r="K2489" t="s">
        <v>2210</v>
      </c>
      <c r="L2489" t="str">
        <f>IF(performance_data[[#This Row],[return_percentage]]&gt;=performance_data[[#This Row],[benchmark_return]],"Higher","Lower")</f>
        <v>Lower</v>
      </c>
      <c r="M2489" s="14">
        <f xml:space="preserve"> _xlfn.MAXIFS(performance_data[date],performance_data[portfolio_id],performance_data[[#This Row],[portfolio_id]])</f>
        <v>45553</v>
      </c>
      <c r="N2489" s="14">
        <f xml:space="preserve"> _xlfn.MINIFS(performance_data[date],performance_data[portfolio_id],performance_data[[#This Row],[portfolio_id]])</f>
        <v>44846</v>
      </c>
      <c r="O2489" s="15">
        <f>_xlfn.MAXIFS(performance_data[portfolio_value],performance_data[portfolio_id],performance_data[[#This Row],[portfolio_id]],performance_data[date],performance_data[[#This Row],[latest_date]])</f>
        <v>418663.8</v>
      </c>
      <c r="P2489" s="15">
        <f>_xlfn.MAXIFS(performance_data[portfolio_value],performance_data[portfolio_id],performance_data[[#This Row],[portfolio_id]],performance_data[date],performance_data[[#This Row],[starting_date]])</f>
        <v>140942.01</v>
      </c>
      <c r="Q2489" s="15">
        <f>performance_data[[#This Row],[latest_value]]-performance_data[[#This Row],[starting_value]]</f>
        <v>277721.78999999998</v>
      </c>
      <c r="R2489" s="15">
        <f>performance_data[[#This Row],[net_inflows]]-performance_data[[#This Row],[net_outflows]]</f>
        <v>-14211.61</v>
      </c>
      <c r="S2489" s="15" t="str">
        <f>IF(performance_data[[#This Row],[net_inflows]]&gt;AVERAGE(performance_data[net_inflows]),"High","Low")</f>
        <v>Low</v>
      </c>
      <c r="T2489" s="15">
        <f>AVERAGEIF(performance_data[inflow_flag],performance_data[[#This Row],[inflow_flag]],performance_data[return_percentage])</f>
        <v>5.0457846277021572</v>
      </c>
      <c r="U2489" s="17">
        <f>IF(performance_data[[#This Row],[return_percentage]]&lt;performance_data[[#This Row],[benchmark_return]],1,0)</f>
        <v>1</v>
      </c>
      <c r="V2489" s="17">
        <f>COUNTIFS(performance_data[portfolio_id],performance_data[[#This Row],[portfolio_id]])</f>
        <v>25</v>
      </c>
      <c r="W2489" s="17">
        <f>COUNTIFS(performance_data[portfolio_id],performance_data[[#This Row],[portfolio_id]],
          performance_data[return_flag],1)</f>
        <v>11</v>
      </c>
      <c r="X2489" s="15">
        <f>performance_data[[#This Row],[underperform_flag_count]]/performance_data[[#This Row],[totalportfoliocount]]</f>
        <v>0.44</v>
      </c>
    </row>
    <row r="2490" spans="1:24" x14ac:dyDescent="0.3">
      <c r="A2490">
        <v>5396</v>
      </c>
      <c r="B2490" s="1">
        <v>45227</v>
      </c>
      <c r="C2490">
        <v>141757.9</v>
      </c>
      <c r="D2490">
        <v>3.76</v>
      </c>
      <c r="E2490">
        <v>3.98</v>
      </c>
      <c r="F2490">
        <v>4960.17</v>
      </c>
      <c r="G2490">
        <v>13010.61</v>
      </c>
      <c r="H2490" t="s">
        <v>2213</v>
      </c>
      <c r="I2490" t="s">
        <v>2217</v>
      </c>
      <c r="J2490">
        <v>10</v>
      </c>
      <c r="K2490" t="s">
        <v>2224</v>
      </c>
      <c r="L2490" t="str">
        <f>IF(performance_data[[#This Row],[return_percentage]]&gt;=performance_data[[#This Row],[benchmark_return]],"Higher","Lower")</f>
        <v>Lower</v>
      </c>
      <c r="M2490" s="14">
        <f xml:space="preserve"> _xlfn.MAXIFS(performance_data[date],performance_data[portfolio_id],performance_data[[#This Row],[portfolio_id]])</f>
        <v>45553</v>
      </c>
      <c r="N2490" s="14">
        <f xml:space="preserve"> _xlfn.MINIFS(performance_data[date],performance_data[portfolio_id],performance_data[[#This Row],[portfolio_id]])</f>
        <v>44846</v>
      </c>
      <c r="O2490" s="15">
        <f>_xlfn.MAXIFS(performance_data[portfolio_value],performance_data[portfolio_id],performance_data[[#This Row],[portfolio_id]],performance_data[date],performance_data[[#This Row],[latest_date]])</f>
        <v>418663.8</v>
      </c>
      <c r="P2490" s="15">
        <f>_xlfn.MAXIFS(performance_data[portfolio_value],performance_data[portfolio_id],performance_data[[#This Row],[portfolio_id]],performance_data[date],performance_data[[#This Row],[starting_date]])</f>
        <v>140942.01</v>
      </c>
      <c r="Q2490" s="15">
        <f>performance_data[[#This Row],[latest_value]]-performance_data[[#This Row],[starting_value]]</f>
        <v>277721.78999999998</v>
      </c>
      <c r="R2490" s="15">
        <f>performance_data[[#This Row],[net_inflows]]-performance_data[[#This Row],[net_outflows]]</f>
        <v>-8050.4400000000005</v>
      </c>
      <c r="S2490" s="15" t="str">
        <f>IF(performance_data[[#This Row],[net_inflows]]&gt;AVERAGE(performance_data[net_inflows]),"High","Low")</f>
        <v>Low</v>
      </c>
      <c r="T2490" s="15">
        <f>AVERAGEIF(performance_data[inflow_flag],performance_data[[#This Row],[inflow_flag]],performance_data[return_percentage])</f>
        <v>5.0457846277021572</v>
      </c>
      <c r="U2490" s="17">
        <f>IF(performance_data[[#This Row],[return_percentage]]&lt;performance_data[[#This Row],[benchmark_return]],1,0)</f>
        <v>1</v>
      </c>
      <c r="V2490" s="17">
        <f>COUNTIFS(performance_data[portfolio_id],performance_data[[#This Row],[portfolio_id]])</f>
        <v>25</v>
      </c>
      <c r="W2490" s="17">
        <f>COUNTIFS(performance_data[portfolio_id],performance_data[[#This Row],[portfolio_id]],
          performance_data[return_flag],1)</f>
        <v>11</v>
      </c>
      <c r="X2490" s="15">
        <f>performance_data[[#This Row],[underperform_flag_count]]/performance_data[[#This Row],[totalportfoliocount]]</f>
        <v>0.44</v>
      </c>
    </row>
    <row r="2491" spans="1:24" x14ac:dyDescent="0.3">
      <c r="A2491">
        <v>5396</v>
      </c>
      <c r="B2491" s="1">
        <v>45175</v>
      </c>
      <c r="C2491">
        <v>131421.49</v>
      </c>
      <c r="D2491">
        <v>5.89</v>
      </c>
      <c r="E2491">
        <v>5.14</v>
      </c>
      <c r="F2491">
        <v>6679.26</v>
      </c>
      <c r="G2491">
        <v>7832.18</v>
      </c>
      <c r="H2491" t="s">
        <v>2213</v>
      </c>
      <c r="I2491" t="s">
        <v>2209</v>
      </c>
      <c r="J2491">
        <v>9</v>
      </c>
      <c r="K2491" t="s">
        <v>2221</v>
      </c>
      <c r="L2491" t="str">
        <f>IF(performance_data[[#This Row],[return_percentage]]&gt;=performance_data[[#This Row],[benchmark_return]],"Higher","Lower")</f>
        <v>Higher</v>
      </c>
      <c r="M2491" s="14">
        <f xml:space="preserve"> _xlfn.MAXIFS(performance_data[date],performance_data[portfolio_id],performance_data[[#This Row],[portfolio_id]])</f>
        <v>45553</v>
      </c>
      <c r="N2491" s="14">
        <f xml:space="preserve"> _xlfn.MINIFS(performance_data[date],performance_data[portfolio_id],performance_data[[#This Row],[portfolio_id]])</f>
        <v>44846</v>
      </c>
      <c r="O2491" s="15">
        <f>_xlfn.MAXIFS(performance_data[portfolio_value],performance_data[portfolio_id],performance_data[[#This Row],[portfolio_id]],performance_data[date],performance_data[[#This Row],[latest_date]])</f>
        <v>418663.8</v>
      </c>
      <c r="P2491" s="15">
        <f>_xlfn.MAXIFS(performance_data[portfolio_value],performance_data[portfolio_id],performance_data[[#This Row],[portfolio_id]],performance_data[date],performance_data[[#This Row],[starting_date]])</f>
        <v>140942.01</v>
      </c>
      <c r="Q2491" s="15">
        <f>performance_data[[#This Row],[latest_value]]-performance_data[[#This Row],[starting_value]]</f>
        <v>277721.78999999998</v>
      </c>
      <c r="R2491" s="15">
        <f>performance_data[[#This Row],[net_inflows]]-performance_data[[#This Row],[net_outflows]]</f>
        <v>-1152.92</v>
      </c>
      <c r="S2491" s="15" t="str">
        <f>IF(performance_data[[#This Row],[net_inflows]]&gt;AVERAGE(performance_data[net_inflows]),"High","Low")</f>
        <v>Low</v>
      </c>
      <c r="T2491" s="15">
        <f>AVERAGEIF(performance_data[inflow_flag],performance_data[[#This Row],[inflow_flag]],performance_data[return_percentage])</f>
        <v>5.0457846277021572</v>
      </c>
      <c r="U2491" s="17">
        <f>IF(performance_data[[#This Row],[return_percentage]]&lt;performance_data[[#This Row],[benchmark_return]],1,0)</f>
        <v>0</v>
      </c>
      <c r="V2491" s="17">
        <f>COUNTIFS(performance_data[portfolio_id],performance_data[[#This Row],[portfolio_id]])</f>
        <v>25</v>
      </c>
      <c r="W2491" s="17">
        <f>COUNTIFS(performance_data[portfolio_id],performance_data[[#This Row],[portfolio_id]],
          performance_data[return_flag],1)</f>
        <v>11</v>
      </c>
      <c r="X2491" s="15">
        <f>performance_data[[#This Row],[underperform_flag_count]]/performance_data[[#This Row],[totalportfoliocount]]</f>
        <v>0.44</v>
      </c>
    </row>
    <row r="2492" spans="1:24" x14ac:dyDescent="0.3">
      <c r="A2492">
        <v>5396</v>
      </c>
      <c r="B2492" s="1">
        <v>45212</v>
      </c>
      <c r="C2492">
        <v>311836.90999999997</v>
      </c>
      <c r="D2492">
        <v>13.44</v>
      </c>
      <c r="E2492">
        <v>14.6</v>
      </c>
      <c r="F2492">
        <v>562.53</v>
      </c>
      <c r="G2492">
        <v>15184.6</v>
      </c>
      <c r="H2492" t="s">
        <v>2213</v>
      </c>
      <c r="I2492" t="s">
        <v>2217</v>
      </c>
      <c r="J2492">
        <v>10</v>
      </c>
      <c r="K2492" t="s">
        <v>2224</v>
      </c>
      <c r="L2492" t="str">
        <f>IF(performance_data[[#This Row],[return_percentage]]&gt;=performance_data[[#This Row],[benchmark_return]],"Higher","Lower")</f>
        <v>Lower</v>
      </c>
      <c r="M2492" s="14">
        <f xml:space="preserve"> _xlfn.MAXIFS(performance_data[date],performance_data[portfolio_id],performance_data[[#This Row],[portfolio_id]])</f>
        <v>45553</v>
      </c>
      <c r="N2492" s="14">
        <f xml:space="preserve"> _xlfn.MINIFS(performance_data[date],performance_data[portfolio_id],performance_data[[#This Row],[portfolio_id]])</f>
        <v>44846</v>
      </c>
      <c r="O2492" s="15">
        <f>_xlfn.MAXIFS(performance_data[portfolio_value],performance_data[portfolio_id],performance_data[[#This Row],[portfolio_id]],performance_data[date],performance_data[[#This Row],[latest_date]])</f>
        <v>418663.8</v>
      </c>
      <c r="P2492" s="15">
        <f>_xlfn.MAXIFS(performance_data[portfolio_value],performance_data[portfolio_id],performance_data[[#This Row],[portfolio_id]],performance_data[date],performance_data[[#This Row],[starting_date]])</f>
        <v>140942.01</v>
      </c>
      <c r="Q2492" s="15">
        <f>performance_data[[#This Row],[latest_value]]-performance_data[[#This Row],[starting_value]]</f>
        <v>277721.78999999998</v>
      </c>
      <c r="R2492" s="15">
        <f>performance_data[[#This Row],[net_inflows]]-performance_data[[#This Row],[net_outflows]]</f>
        <v>-14622.07</v>
      </c>
      <c r="S2492" s="15" t="str">
        <f>IF(performance_data[[#This Row],[net_inflows]]&gt;AVERAGE(performance_data[net_inflows]),"High","Low")</f>
        <v>Low</v>
      </c>
      <c r="T2492" s="15">
        <f>AVERAGEIF(performance_data[inflow_flag],performance_data[[#This Row],[inflow_flag]],performance_data[return_percentage])</f>
        <v>5.0457846277021572</v>
      </c>
      <c r="U2492" s="17">
        <f>IF(performance_data[[#This Row],[return_percentage]]&lt;performance_data[[#This Row],[benchmark_return]],1,0)</f>
        <v>1</v>
      </c>
      <c r="V2492" s="17">
        <f>COUNTIFS(performance_data[portfolio_id],performance_data[[#This Row],[portfolio_id]])</f>
        <v>25</v>
      </c>
      <c r="W2492" s="17">
        <f>COUNTIFS(performance_data[portfolio_id],performance_data[[#This Row],[portfolio_id]],
          performance_data[return_flag],1)</f>
        <v>11</v>
      </c>
      <c r="X2492" s="15">
        <f>performance_data[[#This Row],[underperform_flag_count]]/performance_data[[#This Row],[totalportfoliocount]]</f>
        <v>0.44</v>
      </c>
    </row>
    <row r="2493" spans="1:24" x14ac:dyDescent="0.3">
      <c r="A2493">
        <v>5396</v>
      </c>
      <c r="B2493" s="1">
        <v>45120</v>
      </c>
      <c r="C2493">
        <v>418364.67</v>
      </c>
      <c r="D2493">
        <v>19.62</v>
      </c>
      <c r="E2493">
        <v>17.399999999999999</v>
      </c>
      <c r="F2493">
        <v>17138.560000000001</v>
      </c>
      <c r="G2493">
        <v>489.08</v>
      </c>
      <c r="H2493" t="s">
        <v>2213</v>
      </c>
      <c r="I2493" t="s">
        <v>2209</v>
      </c>
      <c r="J2493">
        <v>7</v>
      </c>
      <c r="K2493" t="s">
        <v>2210</v>
      </c>
      <c r="L2493" t="str">
        <f>IF(performance_data[[#This Row],[return_percentage]]&gt;=performance_data[[#This Row],[benchmark_return]],"Higher","Lower")</f>
        <v>Higher</v>
      </c>
      <c r="M2493" s="14">
        <f xml:space="preserve"> _xlfn.MAXIFS(performance_data[date],performance_data[portfolio_id],performance_data[[#This Row],[portfolio_id]])</f>
        <v>45553</v>
      </c>
      <c r="N2493" s="14">
        <f xml:space="preserve"> _xlfn.MINIFS(performance_data[date],performance_data[portfolio_id],performance_data[[#This Row],[portfolio_id]])</f>
        <v>44846</v>
      </c>
      <c r="O2493" s="15">
        <f>_xlfn.MAXIFS(performance_data[portfolio_value],performance_data[portfolio_id],performance_data[[#This Row],[portfolio_id]],performance_data[date],performance_data[[#This Row],[latest_date]])</f>
        <v>418663.8</v>
      </c>
      <c r="P2493" s="15">
        <f>_xlfn.MAXIFS(performance_data[portfolio_value],performance_data[portfolio_id],performance_data[[#This Row],[portfolio_id]],performance_data[date],performance_data[[#This Row],[starting_date]])</f>
        <v>140942.01</v>
      </c>
      <c r="Q2493" s="15">
        <f>performance_data[[#This Row],[latest_value]]-performance_data[[#This Row],[starting_value]]</f>
        <v>277721.78999999998</v>
      </c>
      <c r="R2493" s="15">
        <f>performance_data[[#This Row],[net_inflows]]-performance_data[[#This Row],[net_outflows]]</f>
        <v>16649.48</v>
      </c>
      <c r="S2493" s="15" t="str">
        <f>IF(performance_data[[#This Row],[net_inflows]]&gt;AVERAGE(performance_data[net_inflows]),"High","Low")</f>
        <v>High</v>
      </c>
      <c r="T2493" s="15">
        <f>AVERAGEIF(performance_data[inflow_flag],performance_data[[#This Row],[inflow_flag]],performance_data[return_percentage])</f>
        <v>4.8467905675459724</v>
      </c>
      <c r="U2493" s="17">
        <f>IF(performance_data[[#This Row],[return_percentage]]&lt;performance_data[[#This Row],[benchmark_return]],1,0)</f>
        <v>0</v>
      </c>
      <c r="V2493" s="17">
        <f>COUNTIFS(performance_data[portfolio_id],performance_data[[#This Row],[portfolio_id]])</f>
        <v>25</v>
      </c>
      <c r="W2493" s="17">
        <f>COUNTIFS(performance_data[portfolio_id],performance_data[[#This Row],[portfolio_id]],
          performance_data[return_flag],1)</f>
        <v>11</v>
      </c>
      <c r="X2493" s="15">
        <f>performance_data[[#This Row],[underperform_flag_count]]/performance_data[[#This Row],[totalportfoliocount]]</f>
        <v>0.44</v>
      </c>
    </row>
    <row r="2494" spans="1:24" x14ac:dyDescent="0.3">
      <c r="A2494">
        <v>5396</v>
      </c>
      <c r="B2494" s="1">
        <v>45437</v>
      </c>
      <c r="C2494">
        <v>472467.57</v>
      </c>
      <c r="D2494">
        <v>-6.53</v>
      </c>
      <c r="E2494">
        <v>-7.54</v>
      </c>
      <c r="F2494">
        <v>6976.91</v>
      </c>
      <c r="G2494">
        <v>12160.61</v>
      </c>
      <c r="H2494" t="s">
        <v>2205</v>
      </c>
      <c r="I2494" t="s">
        <v>2211</v>
      </c>
      <c r="J2494">
        <v>5</v>
      </c>
      <c r="K2494" t="s">
        <v>2223</v>
      </c>
      <c r="L2494" t="str">
        <f>IF(performance_data[[#This Row],[return_percentage]]&gt;=performance_data[[#This Row],[benchmark_return]],"Higher","Lower")</f>
        <v>Higher</v>
      </c>
      <c r="M2494" s="14">
        <f xml:space="preserve"> _xlfn.MAXIFS(performance_data[date],performance_data[portfolio_id],performance_data[[#This Row],[portfolio_id]])</f>
        <v>45553</v>
      </c>
      <c r="N2494" s="14">
        <f xml:space="preserve"> _xlfn.MINIFS(performance_data[date],performance_data[portfolio_id],performance_data[[#This Row],[portfolio_id]])</f>
        <v>44846</v>
      </c>
      <c r="O2494" s="15">
        <f>_xlfn.MAXIFS(performance_data[portfolio_value],performance_data[portfolio_id],performance_data[[#This Row],[portfolio_id]],performance_data[date],performance_data[[#This Row],[latest_date]])</f>
        <v>418663.8</v>
      </c>
      <c r="P2494" s="15">
        <f>_xlfn.MAXIFS(performance_data[portfolio_value],performance_data[portfolio_id],performance_data[[#This Row],[portfolio_id]],performance_data[date],performance_data[[#This Row],[starting_date]])</f>
        <v>140942.01</v>
      </c>
      <c r="Q2494" s="15">
        <f>performance_data[[#This Row],[latest_value]]-performance_data[[#This Row],[starting_value]]</f>
        <v>277721.78999999998</v>
      </c>
      <c r="R2494" s="15">
        <f>performance_data[[#This Row],[net_inflows]]-performance_data[[#This Row],[net_outflows]]</f>
        <v>-5183.7000000000007</v>
      </c>
      <c r="S2494" s="15" t="str">
        <f>IF(performance_data[[#This Row],[net_inflows]]&gt;AVERAGE(performance_data[net_inflows]),"High","Low")</f>
        <v>Low</v>
      </c>
      <c r="T2494" s="15">
        <f>AVERAGEIF(performance_data[inflow_flag],performance_data[[#This Row],[inflow_flag]],performance_data[return_percentage])</f>
        <v>5.0457846277021572</v>
      </c>
      <c r="U2494" s="17">
        <f>IF(performance_data[[#This Row],[return_percentage]]&lt;performance_data[[#This Row],[benchmark_return]],1,0)</f>
        <v>0</v>
      </c>
      <c r="V2494" s="17">
        <f>COUNTIFS(performance_data[portfolio_id],performance_data[[#This Row],[portfolio_id]])</f>
        <v>25</v>
      </c>
      <c r="W2494" s="17">
        <f>COUNTIFS(performance_data[portfolio_id],performance_data[[#This Row],[portfolio_id]],
          performance_data[return_flag],1)</f>
        <v>11</v>
      </c>
      <c r="X2494" s="15">
        <f>performance_data[[#This Row],[underperform_flag_count]]/performance_data[[#This Row],[totalportfoliocount]]</f>
        <v>0.44</v>
      </c>
    </row>
    <row r="2495" spans="1:24" x14ac:dyDescent="0.3">
      <c r="A2495">
        <v>5396</v>
      </c>
      <c r="B2495" s="1">
        <v>45077</v>
      </c>
      <c r="C2495">
        <v>278731.28999999998</v>
      </c>
      <c r="D2495">
        <v>4.1100000000000003</v>
      </c>
      <c r="E2495">
        <v>4.74</v>
      </c>
      <c r="F2495">
        <v>5457.58</v>
      </c>
      <c r="G2495">
        <v>11356.46</v>
      </c>
      <c r="H2495" t="s">
        <v>2213</v>
      </c>
      <c r="I2495" t="s">
        <v>2211</v>
      </c>
      <c r="J2495">
        <v>5</v>
      </c>
      <c r="K2495" t="s">
        <v>2223</v>
      </c>
      <c r="L2495" t="str">
        <f>IF(performance_data[[#This Row],[return_percentage]]&gt;=performance_data[[#This Row],[benchmark_return]],"Higher","Lower")</f>
        <v>Lower</v>
      </c>
      <c r="M2495" s="14">
        <f xml:space="preserve"> _xlfn.MAXIFS(performance_data[date],performance_data[portfolio_id],performance_data[[#This Row],[portfolio_id]])</f>
        <v>45553</v>
      </c>
      <c r="N2495" s="14">
        <f xml:space="preserve"> _xlfn.MINIFS(performance_data[date],performance_data[portfolio_id],performance_data[[#This Row],[portfolio_id]])</f>
        <v>44846</v>
      </c>
      <c r="O2495" s="15">
        <f>_xlfn.MAXIFS(performance_data[portfolio_value],performance_data[portfolio_id],performance_data[[#This Row],[portfolio_id]],performance_data[date],performance_data[[#This Row],[latest_date]])</f>
        <v>418663.8</v>
      </c>
      <c r="P2495" s="15">
        <f>_xlfn.MAXIFS(performance_data[portfolio_value],performance_data[portfolio_id],performance_data[[#This Row],[portfolio_id]],performance_data[date],performance_data[[#This Row],[starting_date]])</f>
        <v>140942.01</v>
      </c>
      <c r="Q2495" s="15">
        <f>performance_data[[#This Row],[latest_value]]-performance_data[[#This Row],[starting_value]]</f>
        <v>277721.78999999998</v>
      </c>
      <c r="R2495" s="15">
        <f>performance_data[[#This Row],[net_inflows]]-performance_data[[#This Row],[net_outflows]]</f>
        <v>-5898.8799999999992</v>
      </c>
      <c r="S2495" s="15" t="str">
        <f>IF(performance_data[[#This Row],[net_inflows]]&gt;AVERAGE(performance_data[net_inflows]),"High","Low")</f>
        <v>Low</v>
      </c>
      <c r="T2495" s="15">
        <f>AVERAGEIF(performance_data[inflow_flag],performance_data[[#This Row],[inflow_flag]],performance_data[return_percentage])</f>
        <v>5.0457846277021572</v>
      </c>
      <c r="U2495" s="17">
        <f>IF(performance_data[[#This Row],[return_percentage]]&lt;performance_data[[#This Row],[benchmark_return]],1,0)</f>
        <v>1</v>
      </c>
      <c r="V2495" s="17">
        <f>COUNTIFS(performance_data[portfolio_id],performance_data[[#This Row],[portfolio_id]])</f>
        <v>25</v>
      </c>
      <c r="W2495" s="17">
        <f>COUNTIFS(performance_data[portfolio_id],performance_data[[#This Row],[portfolio_id]],
          performance_data[return_flag],1)</f>
        <v>11</v>
      </c>
      <c r="X2495" s="15">
        <f>performance_data[[#This Row],[underperform_flag_count]]/performance_data[[#This Row],[totalportfoliocount]]</f>
        <v>0.44</v>
      </c>
    </row>
    <row r="2496" spans="1:24" x14ac:dyDescent="0.3">
      <c r="A2496">
        <v>5396</v>
      </c>
      <c r="B2496" s="1">
        <v>45138</v>
      </c>
      <c r="C2496">
        <v>386956.82</v>
      </c>
      <c r="D2496">
        <v>17.05</v>
      </c>
      <c r="E2496">
        <v>16.88</v>
      </c>
      <c r="F2496">
        <v>15360.17</v>
      </c>
      <c r="G2496">
        <v>9377.52</v>
      </c>
      <c r="H2496" t="s">
        <v>2213</v>
      </c>
      <c r="I2496" t="s">
        <v>2209</v>
      </c>
      <c r="J2496">
        <v>7</v>
      </c>
      <c r="K2496" t="s">
        <v>2210</v>
      </c>
      <c r="L2496" t="str">
        <f>IF(performance_data[[#This Row],[return_percentage]]&gt;=performance_data[[#This Row],[benchmark_return]],"Higher","Lower")</f>
        <v>Higher</v>
      </c>
      <c r="M2496" s="14">
        <f xml:space="preserve"> _xlfn.MAXIFS(performance_data[date],performance_data[portfolio_id],performance_data[[#This Row],[portfolio_id]])</f>
        <v>45553</v>
      </c>
      <c r="N2496" s="14">
        <f xml:space="preserve"> _xlfn.MINIFS(performance_data[date],performance_data[portfolio_id],performance_data[[#This Row],[portfolio_id]])</f>
        <v>44846</v>
      </c>
      <c r="O2496" s="15">
        <f>_xlfn.MAXIFS(performance_data[portfolio_value],performance_data[portfolio_id],performance_data[[#This Row],[portfolio_id]],performance_data[date],performance_data[[#This Row],[latest_date]])</f>
        <v>418663.8</v>
      </c>
      <c r="P2496" s="15">
        <f>_xlfn.MAXIFS(performance_data[portfolio_value],performance_data[portfolio_id],performance_data[[#This Row],[portfolio_id]],performance_data[date],performance_data[[#This Row],[starting_date]])</f>
        <v>140942.01</v>
      </c>
      <c r="Q2496" s="15">
        <f>performance_data[[#This Row],[latest_value]]-performance_data[[#This Row],[starting_value]]</f>
        <v>277721.78999999998</v>
      </c>
      <c r="R2496" s="15">
        <f>performance_data[[#This Row],[net_inflows]]-performance_data[[#This Row],[net_outflows]]</f>
        <v>5982.65</v>
      </c>
      <c r="S2496" s="15" t="str">
        <f>IF(performance_data[[#This Row],[net_inflows]]&gt;AVERAGE(performance_data[net_inflows]),"High","Low")</f>
        <v>High</v>
      </c>
      <c r="T2496" s="15">
        <f>AVERAGEIF(performance_data[inflow_flag],performance_data[[#This Row],[inflow_flag]],performance_data[return_percentage])</f>
        <v>4.8467905675459724</v>
      </c>
      <c r="U2496" s="17">
        <f>IF(performance_data[[#This Row],[return_percentage]]&lt;performance_data[[#This Row],[benchmark_return]],1,0)</f>
        <v>0</v>
      </c>
      <c r="V2496" s="17">
        <f>COUNTIFS(performance_data[portfolio_id],performance_data[[#This Row],[portfolio_id]])</f>
        <v>25</v>
      </c>
      <c r="W2496" s="17">
        <f>COUNTIFS(performance_data[portfolio_id],performance_data[[#This Row],[portfolio_id]],
          performance_data[return_flag],1)</f>
        <v>11</v>
      </c>
      <c r="X2496" s="15">
        <f>performance_data[[#This Row],[underperform_flag_count]]/performance_data[[#This Row],[totalportfoliocount]]</f>
        <v>0.44</v>
      </c>
    </row>
    <row r="2497" spans="1:24" x14ac:dyDescent="0.3">
      <c r="A2497">
        <v>5396</v>
      </c>
      <c r="B2497" s="1">
        <v>45202</v>
      </c>
      <c r="C2497">
        <v>360842.04</v>
      </c>
      <c r="D2497">
        <v>-0.49</v>
      </c>
      <c r="E2497">
        <v>-0.45</v>
      </c>
      <c r="F2497">
        <v>5907.54</v>
      </c>
      <c r="G2497">
        <v>5951.54</v>
      </c>
      <c r="H2497" t="s">
        <v>2213</v>
      </c>
      <c r="I2497" t="s">
        <v>2217</v>
      </c>
      <c r="J2497">
        <v>10</v>
      </c>
      <c r="K2497" t="s">
        <v>2224</v>
      </c>
      <c r="L2497" t="str">
        <f>IF(performance_data[[#This Row],[return_percentage]]&gt;=performance_data[[#This Row],[benchmark_return]],"Higher","Lower")</f>
        <v>Lower</v>
      </c>
      <c r="M2497" s="14">
        <f xml:space="preserve"> _xlfn.MAXIFS(performance_data[date],performance_data[portfolio_id],performance_data[[#This Row],[portfolio_id]])</f>
        <v>45553</v>
      </c>
      <c r="N2497" s="14">
        <f xml:space="preserve"> _xlfn.MINIFS(performance_data[date],performance_data[portfolio_id],performance_data[[#This Row],[portfolio_id]])</f>
        <v>44846</v>
      </c>
      <c r="O2497" s="15">
        <f>_xlfn.MAXIFS(performance_data[portfolio_value],performance_data[portfolio_id],performance_data[[#This Row],[portfolio_id]],performance_data[date],performance_data[[#This Row],[latest_date]])</f>
        <v>418663.8</v>
      </c>
      <c r="P2497" s="15">
        <f>_xlfn.MAXIFS(performance_data[portfolio_value],performance_data[portfolio_id],performance_data[[#This Row],[portfolio_id]],performance_data[date],performance_data[[#This Row],[starting_date]])</f>
        <v>140942.01</v>
      </c>
      <c r="Q2497" s="15">
        <f>performance_data[[#This Row],[latest_value]]-performance_data[[#This Row],[starting_value]]</f>
        <v>277721.78999999998</v>
      </c>
      <c r="R2497" s="15">
        <f>performance_data[[#This Row],[net_inflows]]-performance_data[[#This Row],[net_outflows]]</f>
        <v>-44</v>
      </c>
      <c r="S2497" s="15" t="str">
        <f>IF(performance_data[[#This Row],[net_inflows]]&gt;AVERAGE(performance_data[net_inflows]),"High","Low")</f>
        <v>Low</v>
      </c>
      <c r="T2497" s="15">
        <f>AVERAGEIF(performance_data[inflow_flag],performance_data[[#This Row],[inflow_flag]],performance_data[return_percentage])</f>
        <v>5.0457846277021572</v>
      </c>
      <c r="U2497" s="17">
        <f>IF(performance_data[[#This Row],[return_percentage]]&lt;performance_data[[#This Row],[benchmark_return]],1,0)</f>
        <v>1</v>
      </c>
      <c r="V2497" s="17">
        <f>COUNTIFS(performance_data[portfolio_id],performance_data[[#This Row],[portfolio_id]])</f>
        <v>25</v>
      </c>
      <c r="W2497" s="17">
        <f>COUNTIFS(performance_data[portfolio_id],performance_data[[#This Row],[portfolio_id]],
          performance_data[return_flag],1)</f>
        <v>11</v>
      </c>
      <c r="X2497" s="15">
        <f>performance_data[[#This Row],[underperform_flag_count]]/performance_data[[#This Row],[totalportfoliocount]]</f>
        <v>0.44</v>
      </c>
    </row>
    <row r="2498" spans="1:24" x14ac:dyDescent="0.3">
      <c r="A2498">
        <v>5396</v>
      </c>
      <c r="B2498" s="1">
        <v>45480</v>
      </c>
      <c r="C2498">
        <v>467995.85</v>
      </c>
      <c r="D2498">
        <v>4.3099999999999996</v>
      </c>
      <c r="E2498">
        <v>5.09</v>
      </c>
      <c r="F2498">
        <v>18127.849999999999</v>
      </c>
      <c r="G2498">
        <v>5640.68</v>
      </c>
      <c r="H2498" t="s">
        <v>2205</v>
      </c>
      <c r="I2498" t="s">
        <v>2209</v>
      </c>
      <c r="J2498">
        <v>7</v>
      </c>
      <c r="K2498" t="s">
        <v>2210</v>
      </c>
      <c r="L2498" t="str">
        <f>IF(performance_data[[#This Row],[return_percentage]]&gt;=performance_data[[#This Row],[benchmark_return]],"Higher","Lower")</f>
        <v>Lower</v>
      </c>
      <c r="M2498" s="14">
        <f xml:space="preserve"> _xlfn.MAXIFS(performance_data[date],performance_data[portfolio_id],performance_data[[#This Row],[portfolio_id]])</f>
        <v>45553</v>
      </c>
      <c r="N2498" s="14">
        <f xml:space="preserve"> _xlfn.MINIFS(performance_data[date],performance_data[portfolio_id],performance_data[[#This Row],[portfolio_id]])</f>
        <v>44846</v>
      </c>
      <c r="O2498" s="15">
        <f>_xlfn.MAXIFS(performance_data[portfolio_value],performance_data[portfolio_id],performance_data[[#This Row],[portfolio_id]],performance_data[date],performance_data[[#This Row],[latest_date]])</f>
        <v>418663.8</v>
      </c>
      <c r="P2498" s="15">
        <f>_xlfn.MAXIFS(performance_data[portfolio_value],performance_data[portfolio_id],performance_data[[#This Row],[portfolio_id]],performance_data[date],performance_data[[#This Row],[starting_date]])</f>
        <v>140942.01</v>
      </c>
      <c r="Q2498" s="15">
        <f>performance_data[[#This Row],[latest_value]]-performance_data[[#This Row],[starting_value]]</f>
        <v>277721.78999999998</v>
      </c>
      <c r="R2498" s="15">
        <f>performance_data[[#This Row],[net_inflows]]-performance_data[[#This Row],[net_outflows]]</f>
        <v>12487.169999999998</v>
      </c>
      <c r="S2498" s="15" t="str">
        <f>IF(performance_data[[#This Row],[net_inflows]]&gt;AVERAGE(performance_data[net_inflows]),"High","Low")</f>
        <v>High</v>
      </c>
      <c r="T2498" s="15">
        <f>AVERAGEIF(performance_data[inflow_flag],performance_data[[#This Row],[inflow_flag]],performance_data[return_percentage])</f>
        <v>4.8467905675459724</v>
      </c>
      <c r="U2498" s="17">
        <f>IF(performance_data[[#This Row],[return_percentage]]&lt;performance_data[[#This Row],[benchmark_return]],1,0)</f>
        <v>1</v>
      </c>
      <c r="V2498" s="17">
        <f>COUNTIFS(performance_data[portfolio_id],performance_data[[#This Row],[portfolio_id]])</f>
        <v>25</v>
      </c>
      <c r="W2498" s="17">
        <f>COUNTIFS(performance_data[portfolio_id],performance_data[[#This Row],[portfolio_id]],
          performance_data[return_flag],1)</f>
        <v>11</v>
      </c>
      <c r="X2498" s="15">
        <f>performance_data[[#This Row],[underperform_flag_count]]/performance_data[[#This Row],[totalportfoliocount]]</f>
        <v>0.44</v>
      </c>
    </row>
    <row r="2499" spans="1:24" x14ac:dyDescent="0.3">
      <c r="A2499">
        <v>5396</v>
      </c>
      <c r="B2499" s="1">
        <v>45522</v>
      </c>
      <c r="C2499">
        <v>220472.56</v>
      </c>
      <c r="D2499">
        <v>-5.33</v>
      </c>
      <c r="E2499">
        <v>-5.53</v>
      </c>
      <c r="F2499">
        <v>9715.9</v>
      </c>
      <c r="G2499">
        <v>14068.69</v>
      </c>
      <c r="H2499" t="s">
        <v>2205</v>
      </c>
      <c r="I2499" t="s">
        <v>2209</v>
      </c>
      <c r="J2499">
        <v>8</v>
      </c>
      <c r="K2499" t="s">
        <v>2214</v>
      </c>
      <c r="L2499" t="str">
        <f>IF(performance_data[[#This Row],[return_percentage]]&gt;=performance_data[[#This Row],[benchmark_return]],"Higher","Lower")</f>
        <v>Higher</v>
      </c>
      <c r="M2499" s="14">
        <f xml:space="preserve"> _xlfn.MAXIFS(performance_data[date],performance_data[portfolio_id],performance_data[[#This Row],[portfolio_id]])</f>
        <v>45553</v>
      </c>
      <c r="N2499" s="14">
        <f xml:space="preserve"> _xlfn.MINIFS(performance_data[date],performance_data[portfolio_id],performance_data[[#This Row],[portfolio_id]])</f>
        <v>44846</v>
      </c>
      <c r="O2499" s="15">
        <f>_xlfn.MAXIFS(performance_data[portfolio_value],performance_data[portfolio_id],performance_data[[#This Row],[portfolio_id]],performance_data[date],performance_data[[#This Row],[latest_date]])</f>
        <v>418663.8</v>
      </c>
      <c r="P2499" s="15">
        <f>_xlfn.MAXIFS(performance_data[portfolio_value],performance_data[portfolio_id],performance_data[[#This Row],[portfolio_id]],performance_data[date],performance_data[[#This Row],[starting_date]])</f>
        <v>140942.01</v>
      </c>
      <c r="Q2499" s="15">
        <f>performance_data[[#This Row],[latest_value]]-performance_data[[#This Row],[starting_value]]</f>
        <v>277721.78999999998</v>
      </c>
      <c r="R2499" s="15">
        <f>performance_data[[#This Row],[net_inflows]]-performance_data[[#This Row],[net_outflows]]</f>
        <v>-4352.7900000000009</v>
      </c>
      <c r="S2499" s="15" t="str">
        <f>IF(performance_data[[#This Row],[net_inflows]]&gt;AVERAGE(performance_data[net_inflows]),"High","Low")</f>
        <v>Low</v>
      </c>
      <c r="T2499" s="15">
        <f>AVERAGEIF(performance_data[inflow_flag],performance_data[[#This Row],[inflow_flag]],performance_data[return_percentage])</f>
        <v>5.0457846277021572</v>
      </c>
      <c r="U2499" s="17">
        <f>IF(performance_data[[#This Row],[return_percentage]]&lt;performance_data[[#This Row],[benchmark_return]],1,0)</f>
        <v>0</v>
      </c>
      <c r="V2499" s="17">
        <f>COUNTIFS(performance_data[portfolio_id],performance_data[[#This Row],[portfolio_id]])</f>
        <v>25</v>
      </c>
      <c r="W2499" s="17">
        <f>COUNTIFS(performance_data[portfolio_id],performance_data[[#This Row],[portfolio_id]],
          performance_data[return_flag],1)</f>
        <v>11</v>
      </c>
      <c r="X2499" s="15">
        <f>performance_data[[#This Row],[underperform_flag_count]]/performance_data[[#This Row],[totalportfoliocount]]</f>
        <v>0.44</v>
      </c>
    </row>
    <row r="2500" spans="1:24" x14ac:dyDescent="0.3">
      <c r="A2500">
        <v>5396</v>
      </c>
      <c r="B2500" s="1">
        <v>45553</v>
      </c>
      <c r="C2500">
        <v>418663.8</v>
      </c>
      <c r="D2500">
        <v>-4.84</v>
      </c>
      <c r="E2500">
        <v>-5.01</v>
      </c>
      <c r="F2500">
        <v>11320.75</v>
      </c>
      <c r="G2500">
        <v>3509.69</v>
      </c>
      <c r="H2500" t="s">
        <v>2205</v>
      </c>
      <c r="I2500" t="s">
        <v>2209</v>
      </c>
      <c r="J2500">
        <v>9</v>
      </c>
      <c r="K2500" t="s">
        <v>2221</v>
      </c>
      <c r="L2500" t="str">
        <f>IF(performance_data[[#This Row],[return_percentage]]&gt;=performance_data[[#This Row],[benchmark_return]],"Higher","Lower")</f>
        <v>Higher</v>
      </c>
      <c r="M2500" s="14">
        <f xml:space="preserve"> _xlfn.MAXIFS(performance_data[date],performance_data[portfolio_id],performance_data[[#This Row],[portfolio_id]])</f>
        <v>45553</v>
      </c>
      <c r="N2500" s="14">
        <f xml:space="preserve"> _xlfn.MINIFS(performance_data[date],performance_data[portfolio_id],performance_data[[#This Row],[portfolio_id]])</f>
        <v>44846</v>
      </c>
      <c r="O2500" s="15">
        <f>_xlfn.MAXIFS(performance_data[portfolio_value],performance_data[portfolio_id],performance_data[[#This Row],[portfolio_id]],performance_data[date],performance_data[[#This Row],[latest_date]])</f>
        <v>418663.8</v>
      </c>
      <c r="P2500" s="15">
        <f>_xlfn.MAXIFS(performance_data[portfolio_value],performance_data[portfolio_id],performance_data[[#This Row],[portfolio_id]],performance_data[date],performance_data[[#This Row],[starting_date]])</f>
        <v>140942.01</v>
      </c>
      <c r="Q2500" s="15">
        <f>performance_data[[#This Row],[latest_value]]-performance_data[[#This Row],[starting_value]]</f>
        <v>277721.78999999998</v>
      </c>
      <c r="R2500" s="15">
        <f>performance_data[[#This Row],[net_inflows]]-performance_data[[#This Row],[net_outflows]]</f>
        <v>7811.0599999999995</v>
      </c>
      <c r="S2500" s="15" t="str">
        <f>IF(performance_data[[#This Row],[net_inflows]]&gt;AVERAGE(performance_data[net_inflows]),"High","Low")</f>
        <v>High</v>
      </c>
      <c r="T2500" s="15">
        <f>AVERAGEIF(performance_data[inflow_flag],performance_data[[#This Row],[inflow_flag]],performance_data[return_percentage])</f>
        <v>4.8467905675459724</v>
      </c>
      <c r="U2500" s="17">
        <f>IF(performance_data[[#This Row],[return_percentage]]&lt;performance_data[[#This Row],[benchmark_return]],1,0)</f>
        <v>0</v>
      </c>
      <c r="V2500" s="17">
        <f>COUNTIFS(performance_data[portfolio_id],performance_data[[#This Row],[portfolio_id]])</f>
        <v>25</v>
      </c>
      <c r="W2500" s="17">
        <f>COUNTIFS(performance_data[portfolio_id],performance_data[[#This Row],[portfolio_id]],
          performance_data[return_flag],1)</f>
        <v>11</v>
      </c>
      <c r="X2500" s="15">
        <f>performance_data[[#This Row],[underperform_flag_count]]/performance_data[[#This Row],[totalportfoliocount]]</f>
        <v>0.44</v>
      </c>
    </row>
    <row r="2501" spans="1:24" x14ac:dyDescent="0.3">
      <c r="A2501">
        <v>5396</v>
      </c>
      <c r="B2501" s="1">
        <v>45482</v>
      </c>
      <c r="C2501">
        <v>268279.40999999997</v>
      </c>
      <c r="D2501">
        <v>-3.7</v>
      </c>
      <c r="E2501">
        <v>-3.12</v>
      </c>
      <c r="F2501">
        <v>16127.95</v>
      </c>
      <c r="G2501">
        <v>5223.7700000000004</v>
      </c>
      <c r="H2501" t="s">
        <v>2205</v>
      </c>
      <c r="I2501" t="s">
        <v>2209</v>
      </c>
      <c r="J2501">
        <v>7</v>
      </c>
      <c r="K2501" t="s">
        <v>2210</v>
      </c>
      <c r="L2501" t="str">
        <f>IF(performance_data[[#This Row],[return_percentage]]&gt;=performance_data[[#This Row],[benchmark_return]],"Higher","Lower")</f>
        <v>Lower</v>
      </c>
      <c r="M2501" s="14">
        <f xml:space="preserve"> _xlfn.MAXIFS(performance_data[date],performance_data[portfolio_id],performance_data[[#This Row],[portfolio_id]])</f>
        <v>45553</v>
      </c>
      <c r="N2501" s="14">
        <f xml:space="preserve"> _xlfn.MINIFS(performance_data[date],performance_data[portfolio_id],performance_data[[#This Row],[portfolio_id]])</f>
        <v>44846</v>
      </c>
      <c r="O2501" s="15">
        <f>_xlfn.MAXIFS(performance_data[portfolio_value],performance_data[portfolio_id],performance_data[[#This Row],[portfolio_id]],performance_data[date],performance_data[[#This Row],[latest_date]])</f>
        <v>418663.8</v>
      </c>
      <c r="P2501" s="15">
        <f>_xlfn.MAXIFS(performance_data[portfolio_value],performance_data[portfolio_id],performance_data[[#This Row],[portfolio_id]],performance_data[date],performance_data[[#This Row],[starting_date]])</f>
        <v>140942.01</v>
      </c>
      <c r="Q2501" s="15">
        <f>performance_data[[#This Row],[latest_value]]-performance_data[[#This Row],[starting_value]]</f>
        <v>277721.78999999998</v>
      </c>
      <c r="R2501" s="15">
        <f>performance_data[[#This Row],[net_inflows]]-performance_data[[#This Row],[net_outflows]]</f>
        <v>10904.18</v>
      </c>
      <c r="S2501" s="15" t="str">
        <f>IF(performance_data[[#This Row],[net_inflows]]&gt;AVERAGE(performance_data[net_inflows]),"High","Low")</f>
        <v>High</v>
      </c>
      <c r="T2501" s="15">
        <f>AVERAGEIF(performance_data[inflow_flag],performance_data[[#This Row],[inflow_flag]],performance_data[return_percentage])</f>
        <v>4.8467905675459724</v>
      </c>
      <c r="U2501" s="17">
        <f>IF(performance_data[[#This Row],[return_percentage]]&lt;performance_data[[#This Row],[benchmark_return]],1,0)</f>
        <v>1</v>
      </c>
      <c r="V2501" s="17">
        <f>COUNTIFS(performance_data[portfolio_id],performance_data[[#This Row],[portfolio_id]])</f>
        <v>25</v>
      </c>
      <c r="W2501" s="17">
        <f>COUNTIFS(performance_data[portfolio_id],performance_data[[#This Row],[portfolio_id]],
          performance_data[return_flag],1)</f>
        <v>11</v>
      </c>
      <c r="X2501" s="15">
        <f>performance_data[[#This Row],[underperform_flag_count]]/performance_data[[#This Row],[totalportfoliocount]]</f>
        <v>0.44</v>
      </c>
    </row>
    <row r="2502" spans="1:24" x14ac:dyDescent="0.3">
      <c r="A2502">
        <v>5396</v>
      </c>
      <c r="B2502" s="1">
        <v>45534</v>
      </c>
      <c r="C2502">
        <v>107078.11</v>
      </c>
      <c r="D2502">
        <v>1.98</v>
      </c>
      <c r="E2502">
        <v>1.84</v>
      </c>
      <c r="F2502">
        <v>10832.33</v>
      </c>
      <c r="G2502">
        <v>7851.06</v>
      </c>
      <c r="H2502" t="s">
        <v>2205</v>
      </c>
      <c r="I2502" t="s">
        <v>2209</v>
      </c>
      <c r="J2502">
        <v>8</v>
      </c>
      <c r="K2502" t="s">
        <v>2214</v>
      </c>
      <c r="L2502" t="str">
        <f>IF(performance_data[[#This Row],[return_percentage]]&gt;=performance_data[[#This Row],[benchmark_return]],"Higher","Lower")</f>
        <v>Higher</v>
      </c>
      <c r="M2502" s="14">
        <f xml:space="preserve"> _xlfn.MAXIFS(performance_data[date],performance_data[portfolio_id],performance_data[[#This Row],[portfolio_id]])</f>
        <v>45553</v>
      </c>
      <c r="N2502" s="14">
        <f xml:space="preserve"> _xlfn.MINIFS(performance_data[date],performance_data[portfolio_id],performance_data[[#This Row],[portfolio_id]])</f>
        <v>44846</v>
      </c>
      <c r="O2502" s="15">
        <f>_xlfn.MAXIFS(performance_data[portfolio_value],performance_data[portfolio_id],performance_data[[#This Row],[portfolio_id]],performance_data[date],performance_data[[#This Row],[latest_date]])</f>
        <v>418663.8</v>
      </c>
      <c r="P2502" s="15">
        <f>_xlfn.MAXIFS(performance_data[portfolio_value],performance_data[portfolio_id],performance_data[[#This Row],[portfolio_id]],performance_data[date],performance_data[[#This Row],[starting_date]])</f>
        <v>140942.01</v>
      </c>
      <c r="Q2502" s="15">
        <f>performance_data[[#This Row],[latest_value]]-performance_data[[#This Row],[starting_value]]</f>
        <v>277721.78999999998</v>
      </c>
      <c r="R2502" s="15">
        <f>performance_data[[#This Row],[net_inflows]]-performance_data[[#This Row],[net_outflows]]</f>
        <v>2981.2699999999995</v>
      </c>
      <c r="S2502" s="15" t="str">
        <f>IF(performance_data[[#This Row],[net_inflows]]&gt;AVERAGE(performance_data[net_inflows]),"High","Low")</f>
        <v>High</v>
      </c>
      <c r="T2502" s="15">
        <f>AVERAGEIF(performance_data[inflow_flag],performance_data[[#This Row],[inflow_flag]],performance_data[return_percentage])</f>
        <v>4.8467905675459724</v>
      </c>
      <c r="U2502" s="17">
        <f>IF(performance_data[[#This Row],[return_percentage]]&lt;performance_data[[#This Row],[benchmark_return]],1,0)</f>
        <v>0</v>
      </c>
      <c r="V2502" s="17">
        <f>COUNTIFS(performance_data[portfolio_id],performance_data[[#This Row],[portfolio_id]])</f>
        <v>25</v>
      </c>
      <c r="W2502" s="17">
        <f>COUNTIFS(performance_data[portfolio_id],performance_data[[#This Row],[portfolio_id]],
          performance_data[return_flag],1)</f>
        <v>11</v>
      </c>
      <c r="X2502" s="15">
        <f>performance_data[[#This Row],[underperform_flag_count]]/performance_data[[#This Row],[totalportfoliocount]]</f>
        <v>0.44</v>
      </c>
    </row>
    <row r="2503" spans="1:24" x14ac:dyDescent="0.3">
      <c r="A2503">
        <v>5396</v>
      </c>
      <c r="B2503" s="1">
        <v>45031</v>
      </c>
      <c r="C2503">
        <v>177929.19</v>
      </c>
      <c r="D2503">
        <v>18.47</v>
      </c>
      <c r="E2503">
        <v>17.02</v>
      </c>
      <c r="F2503">
        <v>9354.39</v>
      </c>
      <c r="G2503">
        <v>3373.79</v>
      </c>
      <c r="H2503" t="s">
        <v>2213</v>
      </c>
      <c r="I2503" t="s">
        <v>2211</v>
      </c>
      <c r="J2503">
        <v>4</v>
      </c>
      <c r="K2503" t="s">
        <v>2216</v>
      </c>
      <c r="L2503" t="str">
        <f>IF(performance_data[[#This Row],[return_percentage]]&gt;=performance_data[[#This Row],[benchmark_return]],"Higher","Lower")</f>
        <v>Higher</v>
      </c>
      <c r="M2503" s="14">
        <f xml:space="preserve"> _xlfn.MAXIFS(performance_data[date],performance_data[portfolio_id],performance_data[[#This Row],[portfolio_id]])</f>
        <v>45553</v>
      </c>
      <c r="N2503" s="14">
        <f xml:space="preserve"> _xlfn.MINIFS(performance_data[date],performance_data[portfolio_id],performance_data[[#This Row],[portfolio_id]])</f>
        <v>44846</v>
      </c>
      <c r="O2503" s="15">
        <f>_xlfn.MAXIFS(performance_data[portfolio_value],performance_data[portfolio_id],performance_data[[#This Row],[portfolio_id]],performance_data[date],performance_data[[#This Row],[latest_date]])</f>
        <v>418663.8</v>
      </c>
      <c r="P2503" s="15">
        <f>_xlfn.MAXIFS(performance_data[portfolio_value],performance_data[portfolio_id],performance_data[[#This Row],[portfolio_id]],performance_data[date],performance_data[[#This Row],[starting_date]])</f>
        <v>140942.01</v>
      </c>
      <c r="Q2503" s="15">
        <f>performance_data[[#This Row],[latest_value]]-performance_data[[#This Row],[starting_value]]</f>
        <v>277721.78999999998</v>
      </c>
      <c r="R2503" s="15">
        <f>performance_data[[#This Row],[net_inflows]]-performance_data[[#This Row],[net_outflows]]</f>
        <v>5980.5999999999995</v>
      </c>
      <c r="S2503" s="15" t="str">
        <f>IF(performance_data[[#This Row],[net_inflows]]&gt;AVERAGE(performance_data[net_inflows]),"High","Low")</f>
        <v>Low</v>
      </c>
      <c r="T2503" s="15">
        <f>AVERAGEIF(performance_data[inflow_flag],performance_data[[#This Row],[inflow_flag]],performance_data[return_percentage])</f>
        <v>5.0457846277021572</v>
      </c>
      <c r="U2503" s="17">
        <f>IF(performance_data[[#This Row],[return_percentage]]&lt;performance_data[[#This Row],[benchmark_return]],1,0)</f>
        <v>0</v>
      </c>
      <c r="V2503" s="17">
        <f>COUNTIFS(performance_data[portfolio_id],performance_data[[#This Row],[portfolio_id]])</f>
        <v>25</v>
      </c>
      <c r="W2503" s="17">
        <f>COUNTIFS(performance_data[portfolio_id],performance_data[[#This Row],[portfolio_id]],
          performance_data[return_flag],1)</f>
        <v>11</v>
      </c>
      <c r="X2503" s="15">
        <f>performance_data[[#This Row],[underperform_flag_count]]/performance_data[[#This Row],[totalportfoliocount]]</f>
        <v>0.44</v>
      </c>
    </row>
    <row r="2504" spans="1:24" x14ac:dyDescent="0.3">
      <c r="A2504">
        <v>5396</v>
      </c>
      <c r="B2504" s="1">
        <v>45004</v>
      </c>
      <c r="C2504">
        <v>184400.09</v>
      </c>
      <c r="D2504">
        <v>-6.5</v>
      </c>
      <c r="E2504">
        <v>-6.18</v>
      </c>
      <c r="F2504">
        <v>4124.4399999999996</v>
      </c>
      <c r="G2504">
        <v>9853.0400000000009</v>
      </c>
      <c r="H2504" t="s">
        <v>2213</v>
      </c>
      <c r="I2504" t="s">
        <v>2206</v>
      </c>
      <c r="J2504">
        <v>3</v>
      </c>
      <c r="K2504" t="s">
        <v>2222</v>
      </c>
      <c r="L2504" t="str">
        <f>IF(performance_data[[#This Row],[return_percentage]]&gt;=performance_data[[#This Row],[benchmark_return]],"Higher","Lower")</f>
        <v>Lower</v>
      </c>
      <c r="M2504" s="14">
        <f xml:space="preserve"> _xlfn.MAXIFS(performance_data[date],performance_data[portfolio_id],performance_data[[#This Row],[portfolio_id]])</f>
        <v>45553</v>
      </c>
      <c r="N2504" s="14">
        <f xml:space="preserve"> _xlfn.MINIFS(performance_data[date],performance_data[portfolio_id],performance_data[[#This Row],[portfolio_id]])</f>
        <v>44846</v>
      </c>
      <c r="O2504" s="15">
        <f>_xlfn.MAXIFS(performance_data[portfolio_value],performance_data[portfolio_id],performance_data[[#This Row],[portfolio_id]],performance_data[date],performance_data[[#This Row],[latest_date]])</f>
        <v>418663.8</v>
      </c>
      <c r="P2504" s="15">
        <f>_xlfn.MAXIFS(performance_data[portfolio_value],performance_data[portfolio_id],performance_data[[#This Row],[portfolio_id]],performance_data[date],performance_data[[#This Row],[starting_date]])</f>
        <v>140942.01</v>
      </c>
      <c r="Q2504" s="15">
        <f>performance_data[[#This Row],[latest_value]]-performance_data[[#This Row],[starting_value]]</f>
        <v>277721.78999999998</v>
      </c>
      <c r="R2504" s="15">
        <f>performance_data[[#This Row],[net_inflows]]-performance_data[[#This Row],[net_outflows]]</f>
        <v>-5728.6000000000013</v>
      </c>
      <c r="S2504" s="15" t="str">
        <f>IF(performance_data[[#This Row],[net_inflows]]&gt;AVERAGE(performance_data[net_inflows]),"High","Low")</f>
        <v>Low</v>
      </c>
      <c r="T2504" s="15">
        <f>AVERAGEIF(performance_data[inflow_flag],performance_data[[#This Row],[inflow_flag]],performance_data[return_percentage])</f>
        <v>5.0457846277021572</v>
      </c>
      <c r="U2504" s="17">
        <f>IF(performance_data[[#This Row],[return_percentage]]&lt;performance_data[[#This Row],[benchmark_return]],1,0)</f>
        <v>1</v>
      </c>
      <c r="V2504" s="17">
        <f>COUNTIFS(performance_data[portfolio_id],performance_data[[#This Row],[portfolio_id]])</f>
        <v>25</v>
      </c>
      <c r="W2504" s="17">
        <f>COUNTIFS(performance_data[portfolio_id],performance_data[[#This Row],[portfolio_id]],
          performance_data[return_flag],1)</f>
        <v>11</v>
      </c>
      <c r="X2504" s="15">
        <f>performance_data[[#This Row],[underperform_flag_count]]/performance_data[[#This Row],[totalportfoliocount]]</f>
        <v>0.44</v>
      </c>
    </row>
    <row r="2505" spans="1:24" x14ac:dyDescent="0.3">
      <c r="A2505">
        <v>5396</v>
      </c>
      <c r="B2505" s="1">
        <v>44846</v>
      </c>
      <c r="C2505">
        <v>140942.01</v>
      </c>
      <c r="D2505">
        <v>-3.64</v>
      </c>
      <c r="E2505">
        <v>-3.7</v>
      </c>
      <c r="F2505">
        <v>7166.74</v>
      </c>
      <c r="G2505">
        <v>17961.419999999998</v>
      </c>
      <c r="H2505" t="s">
        <v>2220</v>
      </c>
      <c r="I2505" t="s">
        <v>2217</v>
      </c>
      <c r="J2505">
        <v>10</v>
      </c>
      <c r="K2505" t="s">
        <v>2224</v>
      </c>
      <c r="L2505" t="str">
        <f>IF(performance_data[[#This Row],[return_percentage]]&gt;=performance_data[[#This Row],[benchmark_return]],"Higher","Lower")</f>
        <v>Higher</v>
      </c>
      <c r="M2505" s="14">
        <f xml:space="preserve"> _xlfn.MAXIFS(performance_data[date],performance_data[portfolio_id],performance_data[[#This Row],[portfolio_id]])</f>
        <v>45553</v>
      </c>
      <c r="N2505" s="14">
        <f xml:space="preserve"> _xlfn.MINIFS(performance_data[date],performance_data[portfolio_id],performance_data[[#This Row],[portfolio_id]])</f>
        <v>44846</v>
      </c>
      <c r="O2505" s="15">
        <f>_xlfn.MAXIFS(performance_data[portfolio_value],performance_data[portfolio_id],performance_data[[#This Row],[portfolio_id]],performance_data[date],performance_data[[#This Row],[latest_date]])</f>
        <v>418663.8</v>
      </c>
      <c r="P2505" s="15">
        <f>_xlfn.MAXIFS(performance_data[portfolio_value],performance_data[portfolio_id],performance_data[[#This Row],[portfolio_id]],performance_data[date],performance_data[[#This Row],[starting_date]])</f>
        <v>140942.01</v>
      </c>
      <c r="Q2505" s="15">
        <f>performance_data[[#This Row],[latest_value]]-performance_data[[#This Row],[starting_value]]</f>
        <v>277721.78999999998</v>
      </c>
      <c r="R2505" s="15">
        <f>performance_data[[#This Row],[net_inflows]]-performance_data[[#This Row],[net_outflows]]</f>
        <v>-10794.679999999998</v>
      </c>
      <c r="S2505" s="15" t="str">
        <f>IF(performance_data[[#This Row],[net_inflows]]&gt;AVERAGE(performance_data[net_inflows]),"High","Low")</f>
        <v>Low</v>
      </c>
      <c r="T2505" s="15">
        <f>AVERAGEIF(performance_data[inflow_flag],performance_data[[#This Row],[inflow_flag]],performance_data[return_percentage])</f>
        <v>5.0457846277021572</v>
      </c>
      <c r="U2505" s="17">
        <f>IF(performance_data[[#This Row],[return_percentage]]&lt;performance_data[[#This Row],[benchmark_return]],1,0)</f>
        <v>0</v>
      </c>
      <c r="V2505" s="17">
        <f>COUNTIFS(performance_data[portfolio_id],performance_data[[#This Row],[portfolio_id]])</f>
        <v>25</v>
      </c>
      <c r="W2505" s="17">
        <f>COUNTIFS(performance_data[portfolio_id],performance_data[[#This Row],[portfolio_id]],
          performance_data[return_flag],1)</f>
        <v>11</v>
      </c>
      <c r="X2505" s="15">
        <f>performance_data[[#This Row],[underperform_flag_count]]/performance_data[[#This Row],[totalportfoliocount]]</f>
        <v>0.44</v>
      </c>
    </row>
    <row r="2506" spans="1:24" x14ac:dyDescent="0.3">
      <c r="A2506">
        <v>5396</v>
      </c>
      <c r="B2506" s="1">
        <v>45153</v>
      </c>
      <c r="C2506">
        <v>191592.89</v>
      </c>
      <c r="D2506">
        <v>-5.68</v>
      </c>
      <c r="E2506">
        <v>-6.33</v>
      </c>
      <c r="F2506">
        <v>6882.64</v>
      </c>
      <c r="G2506">
        <v>9041.99</v>
      </c>
      <c r="H2506" t="s">
        <v>2213</v>
      </c>
      <c r="I2506" t="s">
        <v>2209</v>
      </c>
      <c r="J2506">
        <v>8</v>
      </c>
      <c r="K2506" t="s">
        <v>2214</v>
      </c>
      <c r="L2506" t="str">
        <f>IF(performance_data[[#This Row],[return_percentage]]&gt;=performance_data[[#This Row],[benchmark_return]],"Higher","Lower")</f>
        <v>Higher</v>
      </c>
      <c r="M2506" s="14">
        <f xml:space="preserve"> _xlfn.MAXIFS(performance_data[date],performance_data[portfolio_id],performance_data[[#This Row],[portfolio_id]])</f>
        <v>45553</v>
      </c>
      <c r="N2506" s="14">
        <f xml:space="preserve"> _xlfn.MINIFS(performance_data[date],performance_data[portfolio_id],performance_data[[#This Row],[portfolio_id]])</f>
        <v>44846</v>
      </c>
      <c r="O2506" s="15">
        <f>_xlfn.MAXIFS(performance_data[portfolio_value],performance_data[portfolio_id],performance_data[[#This Row],[portfolio_id]],performance_data[date],performance_data[[#This Row],[latest_date]])</f>
        <v>418663.8</v>
      </c>
      <c r="P2506" s="15">
        <f>_xlfn.MAXIFS(performance_data[portfolio_value],performance_data[portfolio_id],performance_data[[#This Row],[portfolio_id]],performance_data[date],performance_data[[#This Row],[starting_date]])</f>
        <v>140942.01</v>
      </c>
      <c r="Q2506" s="15">
        <f>performance_data[[#This Row],[latest_value]]-performance_data[[#This Row],[starting_value]]</f>
        <v>277721.78999999998</v>
      </c>
      <c r="R2506" s="15">
        <f>performance_data[[#This Row],[net_inflows]]-performance_data[[#This Row],[net_outflows]]</f>
        <v>-2159.3499999999995</v>
      </c>
      <c r="S2506" s="15" t="str">
        <f>IF(performance_data[[#This Row],[net_inflows]]&gt;AVERAGE(performance_data[net_inflows]),"High","Low")</f>
        <v>Low</v>
      </c>
      <c r="T2506" s="15">
        <f>AVERAGEIF(performance_data[inflow_flag],performance_data[[#This Row],[inflow_flag]],performance_data[return_percentage])</f>
        <v>5.0457846277021572</v>
      </c>
      <c r="U2506" s="17">
        <f>IF(performance_data[[#This Row],[return_percentage]]&lt;performance_data[[#This Row],[benchmark_return]],1,0)</f>
        <v>0</v>
      </c>
      <c r="V2506" s="17">
        <f>COUNTIFS(performance_data[portfolio_id],performance_data[[#This Row],[portfolio_id]])</f>
        <v>25</v>
      </c>
      <c r="W2506" s="17">
        <f>COUNTIFS(performance_data[portfolio_id],performance_data[[#This Row],[portfolio_id]],
          performance_data[return_flag],1)</f>
        <v>11</v>
      </c>
      <c r="X2506" s="15">
        <f>performance_data[[#This Row],[underperform_flag_count]]/performance_data[[#This Row],[totalportfoliocount]]</f>
        <v>0.44</v>
      </c>
    </row>
    <row r="2507" spans="1:24" x14ac:dyDescent="0.3">
      <c r="A2507">
        <v>5396</v>
      </c>
      <c r="B2507" s="1">
        <v>45226</v>
      </c>
      <c r="C2507">
        <v>205828.96</v>
      </c>
      <c r="D2507">
        <v>15.37</v>
      </c>
      <c r="E2507">
        <v>16.63</v>
      </c>
      <c r="F2507">
        <v>5392.24</v>
      </c>
      <c r="G2507">
        <v>14618.92</v>
      </c>
      <c r="H2507" t="s">
        <v>2213</v>
      </c>
      <c r="I2507" t="s">
        <v>2217</v>
      </c>
      <c r="J2507">
        <v>10</v>
      </c>
      <c r="K2507" t="s">
        <v>2224</v>
      </c>
      <c r="L2507" t="str">
        <f>IF(performance_data[[#This Row],[return_percentage]]&gt;=performance_data[[#This Row],[benchmark_return]],"Higher","Lower")</f>
        <v>Lower</v>
      </c>
      <c r="M2507" s="14">
        <f xml:space="preserve"> _xlfn.MAXIFS(performance_data[date],performance_data[portfolio_id],performance_data[[#This Row],[portfolio_id]])</f>
        <v>45553</v>
      </c>
      <c r="N2507" s="14">
        <f xml:space="preserve"> _xlfn.MINIFS(performance_data[date],performance_data[portfolio_id],performance_data[[#This Row],[portfolio_id]])</f>
        <v>44846</v>
      </c>
      <c r="O2507" s="15">
        <f>_xlfn.MAXIFS(performance_data[portfolio_value],performance_data[portfolio_id],performance_data[[#This Row],[portfolio_id]],performance_data[date],performance_data[[#This Row],[latest_date]])</f>
        <v>418663.8</v>
      </c>
      <c r="P2507" s="15">
        <f>_xlfn.MAXIFS(performance_data[portfolio_value],performance_data[portfolio_id],performance_data[[#This Row],[portfolio_id]],performance_data[date],performance_data[[#This Row],[starting_date]])</f>
        <v>140942.01</v>
      </c>
      <c r="Q2507" s="15">
        <f>performance_data[[#This Row],[latest_value]]-performance_data[[#This Row],[starting_value]]</f>
        <v>277721.78999999998</v>
      </c>
      <c r="R2507" s="15">
        <f>performance_data[[#This Row],[net_inflows]]-performance_data[[#This Row],[net_outflows]]</f>
        <v>-9226.68</v>
      </c>
      <c r="S2507" s="15" t="str">
        <f>IF(performance_data[[#This Row],[net_inflows]]&gt;AVERAGE(performance_data[net_inflows]),"High","Low")</f>
        <v>Low</v>
      </c>
      <c r="T2507" s="15">
        <f>AVERAGEIF(performance_data[inflow_flag],performance_data[[#This Row],[inflow_flag]],performance_data[return_percentage])</f>
        <v>5.0457846277021572</v>
      </c>
      <c r="U2507" s="17">
        <f>IF(performance_data[[#This Row],[return_percentage]]&lt;performance_data[[#This Row],[benchmark_return]],1,0)</f>
        <v>1</v>
      </c>
      <c r="V2507" s="17">
        <f>COUNTIFS(performance_data[portfolio_id],performance_data[[#This Row],[portfolio_id]])</f>
        <v>25</v>
      </c>
      <c r="W2507" s="17">
        <f>COUNTIFS(performance_data[portfolio_id],performance_data[[#This Row],[portfolio_id]],
          performance_data[return_flag],1)</f>
        <v>11</v>
      </c>
      <c r="X2507" s="15">
        <f>performance_data[[#This Row],[underperform_flag_count]]/performance_data[[#This Row],[totalportfoliocount]]</f>
        <v>0.44</v>
      </c>
    </row>
    <row r="2508" spans="1:24" x14ac:dyDescent="0.3">
      <c r="A2508">
        <v>5396</v>
      </c>
      <c r="B2508" s="1">
        <v>45468</v>
      </c>
      <c r="C2508">
        <v>428754.03</v>
      </c>
      <c r="D2508">
        <v>17.920000000000002</v>
      </c>
      <c r="E2508">
        <v>20.21</v>
      </c>
      <c r="F2508">
        <v>5297.3</v>
      </c>
      <c r="G2508">
        <v>12427.6</v>
      </c>
      <c r="H2508" t="s">
        <v>2205</v>
      </c>
      <c r="I2508" t="s">
        <v>2211</v>
      </c>
      <c r="J2508">
        <v>6</v>
      </c>
      <c r="K2508" t="s">
        <v>2212</v>
      </c>
      <c r="L2508" t="str">
        <f>IF(performance_data[[#This Row],[return_percentage]]&gt;=performance_data[[#This Row],[benchmark_return]],"Higher","Lower")</f>
        <v>Lower</v>
      </c>
      <c r="M2508" s="14">
        <f xml:space="preserve"> _xlfn.MAXIFS(performance_data[date],performance_data[portfolio_id],performance_data[[#This Row],[portfolio_id]])</f>
        <v>45553</v>
      </c>
      <c r="N2508" s="14">
        <f xml:space="preserve"> _xlfn.MINIFS(performance_data[date],performance_data[portfolio_id],performance_data[[#This Row],[portfolio_id]])</f>
        <v>44846</v>
      </c>
      <c r="O2508" s="15">
        <f>_xlfn.MAXIFS(performance_data[portfolio_value],performance_data[portfolio_id],performance_data[[#This Row],[portfolio_id]],performance_data[date],performance_data[[#This Row],[latest_date]])</f>
        <v>418663.8</v>
      </c>
      <c r="P2508" s="15">
        <f>_xlfn.MAXIFS(performance_data[portfolio_value],performance_data[portfolio_id],performance_data[[#This Row],[portfolio_id]],performance_data[date],performance_data[[#This Row],[starting_date]])</f>
        <v>140942.01</v>
      </c>
      <c r="Q2508" s="15">
        <f>performance_data[[#This Row],[latest_value]]-performance_data[[#This Row],[starting_value]]</f>
        <v>277721.78999999998</v>
      </c>
      <c r="R2508" s="15">
        <f>performance_data[[#This Row],[net_inflows]]-performance_data[[#This Row],[net_outflows]]</f>
        <v>-7130.3</v>
      </c>
      <c r="S2508" s="15" t="str">
        <f>IF(performance_data[[#This Row],[net_inflows]]&gt;AVERAGE(performance_data[net_inflows]),"High","Low")</f>
        <v>Low</v>
      </c>
      <c r="T2508" s="15">
        <f>AVERAGEIF(performance_data[inflow_flag],performance_data[[#This Row],[inflow_flag]],performance_data[return_percentage])</f>
        <v>5.0457846277021572</v>
      </c>
      <c r="U2508" s="17">
        <f>IF(performance_data[[#This Row],[return_percentage]]&lt;performance_data[[#This Row],[benchmark_return]],1,0)</f>
        <v>1</v>
      </c>
      <c r="V2508" s="17">
        <f>COUNTIFS(performance_data[portfolio_id],performance_data[[#This Row],[portfolio_id]])</f>
        <v>25</v>
      </c>
      <c r="W2508" s="17">
        <f>COUNTIFS(performance_data[portfolio_id],performance_data[[#This Row],[portfolio_id]],
          performance_data[return_flag],1)</f>
        <v>11</v>
      </c>
      <c r="X2508" s="15">
        <f>performance_data[[#This Row],[underperform_flag_count]]/performance_data[[#This Row],[totalportfoliocount]]</f>
        <v>0.44</v>
      </c>
    </row>
    <row r="2509" spans="1:24" x14ac:dyDescent="0.3">
      <c r="A2509">
        <v>5396</v>
      </c>
      <c r="B2509" s="1">
        <v>44908</v>
      </c>
      <c r="C2509">
        <v>307747.13</v>
      </c>
      <c r="D2509">
        <v>5.65</v>
      </c>
      <c r="E2509">
        <v>5.45</v>
      </c>
      <c r="F2509">
        <v>13176.67</v>
      </c>
      <c r="G2509">
        <v>4877.87</v>
      </c>
      <c r="H2509" t="s">
        <v>2220</v>
      </c>
      <c r="I2509" t="s">
        <v>2217</v>
      </c>
      <c r="J2509">
        <v>12</v>
      </c>
      <c r="K2509" t="s">
        <v>2218</v>
      </c>
      <c r="L2509" t="str">
        <f>IF(performance_data[[#This Row],[return_percentage]]&gt;=performance_data[[#This Row],[benchmark_return]],"Higher","Lower")</f>
        <v>Higher</v>
      </c>
      <c r="M2509" s="14">
        <f xml:space="preserve"> _xlfn.MAXIFS(performance_data[date],performance_data[portfolio_id],performance_data[[#This Row],[portfolio_id]])</f>
        <v>45553</v>
      </c>
      <c r="N2509" s="14">
        <f xml:space="preserve"> _xlfn.MINIFS(performance_data[date],performance_data[portfolio_id],performance_data[[#This Row],[portfolio_id]])</f>
        <v>44846</v>
      </c>
      <c r="O2509" s="15">
        <f>_xlfn.MAXIFS(performance_data[portfolio_value],performance_data[portfolio_id],performance_data[[#This Row],[portfolio_id]],performance_data[date],performance_data[[#This Row],[latest_date]])</f>
        <v>418663.8</v>
      </c>
      <c r="P2509" s="15">
        <f>_xlfn.MAXIFS(performance_data[portfolio_value],performance_data[portfolio_id],performance_data[[#This Row],[portfolio_id]],performance_data[date],performance_data[[#This Row],[starting_date]])</f>
        <v>140942.01</v>
      </c>
      <c r="Q2509" s="15">
        <f>performance_data[[#This Row],[latest_value]]-performance_data[[#This Row],[starting_value]]</f>
        <v>277721.78999999998</v>
      </c>
      <c r="R2509" s="15">
        <f>performance_data[[#This Row],[net_inflows]]-performance_data[[#This Row],[net_outflows]]</f>
        <v>8298.7999999999993</v>
      </c>
      <c r="S2509" s="15" t="str">
        <f>IF(performance_data[[#This Row],[net_inflows]]&gt;AVERAGE(performance_data[net_inflows]),"High","Low")</f>
        <v>High</v>
      </c>
      <c r="T2509" s="15">
        <f>AVERAGEIF(performance_data[inflow_flag],performance_data[[#This Row],[inflow_flag]],performance_data[return_percentage])</f>
        <v>4.8467905675459724</v>
      </c>
      <c r="U2509" s="17">
        <f>IF(performance_data[[#This Row],[return_percentage]]&lt;performance_data[[#This Row],[benchmark_return]],1,0)</f>
        <v>0</v>
      </c>
      <c r="V2509" s="17">
        <f>COUNTIFS(performance_data[portfolio_id],performance_data[[#This Row],[portfolio_id]])</f>
        <v>25</v>
      </c>
      <c r="W2509" s="17">
        <f>COUNTIFS(performance_data[portfolio_id],performance_data[[#This Row],[portfolio_id]],
          performance_data[return_flag],1)</f>
        <v>11</v>
      </c>
      <c r="X2509" s="15">
        <f>performance_data[[#This Row],[underperform_flag_count]]/performance_data[[#This Row],[totalportfoliocount]]</f>
        <v>0.44</v>
      </c>
    </row>
    <row r="2510" spans="1:24" x14ac:dyDescent="0.3">
      <c r="A2510">
        <v>5396</v>
      </c>
      <c r="B2510" s="1">
        <v>45322</v>
      </c>
      <c r="C2510">
        <v>231785.5</v>
      </c>
      <c r="D2510">
        <v>11.25</v>
      </c>
      <c r="E2510">
        <v>11.01</v>
      </c>
      <c r="F2510">
        <v>6828.22</v>
      </c>
      <c r="G2510">
        <v>17330.28</v>
      </c>
      <c r="H2510" t="s">
        <v>2205</v>
      </c>
      <c r="I2510" t="s">
        <v>2206</v>
      </c>
      <c r="J2510">
        <v>1</v>
      </c>
      <c r="K2510" t="s">
        <v>2207</v>
      </c>
      <c r="L2510" t="str">
        <f>IF(performance_data[[#This Row],[return_percentage]]&gt;=performance_data[[#This Row],[benchmark_return]],"Higher","Lower")</f>
        <v>Higher</v>
      </c>
      <c r="M2510" s="14">
        <f xml:space="preserve"> _xlfn.MAXIFS(performance_data[date],performance_data[portfolio_id],performance_data[[#This Row],[portfolio_id]])</f>
        <v>45553</v>
      </c>
      <c r="N2510" s="14">
        <f xml:space="preserve"> _xlfn.MINIFS(performance_data[date],performance_data[portfolio_id],performance_data[[#This Row],[portfolio_id]])</f>
        <v>44846</v>
      </c>
      <c r="O2510" s="15">
        <f>_xlfn.MAXIFS(performance_data[portfolio_value],performance_data[portfolio_id],performance_data[[#This Row],[portfolio_id]],performance_data[date],performance_data[[#This Row],[latest_date]])</f>
        <v>418663.8</v>
      </c>
      <c r="P2510" s="15">
        <f>_xlfn.MAXIFS(performance_data[portfolio_value],performance_data[portfolio_id],performance_data[[#This Row],[portfolio_id]],performance_data[date],performance_data[[#This Row],[starting_date]])</f>
        <v>140942.01</v>
      </c>
      <c r="Q2510" s="15">
        <f>performance_data[[#This Row],[latest_value]]-performance_data[[#This Row],[starting_value]]</f>
        <v>277721.78999999998</v>
      </c>
      <c r="R2510" s="15">
        <f>performance_data[[#This Row],[net_inflows]]-performance_data[[#This Row],[net_outflows]]</f>
        <v>-10502.059999999998</v>
      </c>
      <c r="S2510" s="15" t="str">
        <f>IF(performance_data[[#This Row],[net_inflows]]&gt;AVERAGE(performance_data[net_inflows]),"High","Low")</f>
        <v>Low</v>
      </c>
      <c r="T2510" s="15">
        <f>AVERAGEIF(performance_data[inflow_flag],performance_data[[#This Row],[inflow_flag]],performance_data[return_percentage])</f>
        <v>5.0457846277021572</v>
      </c>
      <c r="U2510" s="17">
        <f>IF(performance_data[[#This Row],[return_percentage]]&lt;performance_data[[#This Row],[benchmark_return]],1,0)</f>
        <v>0</v>
      </c>
      <c r="V2510" s="17">
        <f>COUNTIFS(performance_data[portfolio_id],performance_data[[#This Row],[portfolio_id]])</f>
        <v>25</v>
      </c>
      <c r="W2510" s="17">
        <f>COUNTIFS(performance_data[portfolio_id],performance_data[[#This Row],[portfolio_id]],
          performance_data[return_flag],1)</f>
        <v>11</v>
      </c>
      <c r="X2510" s="15">
        <f>performance_data[[#This Row],[underperform_flag_count]]/performance_data[[#This Row],[totalportfoliocount]]</f>
        <v>0.44</v>
      </c>
    </row>
    <row r="2511" spans="1:24" x14ac:dyDescent="0.3">
      <c r="A2511">
        <v>5396</v>
      </c>
      <c r="B2511" s="1">
        <v>45075</v>
      </c>
      <c r="C2511">
        <v>25230.94</v>
      </c>
      <c r="D2511">
        <v>8.7100000000000009</v>
      </c>
      <c r="E2511">
        <v>8</v>
      </c>
      <c r="F2511">
        <v>13251.7</v>
      </c>
      <c r="G2511">
        <v>10841.28</v>
      </c>
      <c r="H2511" t="s">
        <v>2213</v>
      </c>
      <c r="I2511" t="s">
        <v>2211</v>
      </c>
      <c r="J2511">
        <v>5</v>
      </c>
      <c r="K2511" t="s">
        <v>2223</v>
      </c>
      <c r="L2511" t="str">
        <f>IF(performance_data[[#This Row],[return_percentage]]&gt;=performance_data[[#This Row],[benchmark_return]],"Higher","Lower")</f>
        <v>Higher</v>
      </c>
      <c r="M2511" s="14">
        <f xml:space="preserve"> _xlfn.MAXIFS(performance_data[date],performance_data[portfolio_id],performance_data[[#This Row],[portfolio_id]])</f>
        <v>45553</v>
      </c>
      <c r="N2511" s="14">
        <f xml:space="preserve"> _xlfn.MINIFS(performance_data[date],performance_data[portfolio_id],performance_data[[#This Row],[portfolio_id]])</f>
        <v>44846</v>
      </c>
      <c r="O2511" s="15">
        <f>_xlfn.MAXIFS(performance_data[portfolio_value],performance_data[portfolio_id],performance_data[[#This Row],[portfolio_id]],performance_data[date],performance_data[[#This Row],[latest_date]])</f>
        <v>418663.8</v>
      </c>
      <c r="P2511" s="15">
        <f>_xlfn.MAXIFS(performance_data[portfolio_value],performance_data[portfolio_id],performance_data[[#This Row],[portfolio_id]],performance_data[date],performance_data[[#This Row],[starting_date]])</f>
        <v>140942.01</v>
      </c>
      <c r="Q2511" s="15">
        <f>performance_data[[#This Row],[latest_value]]-performance_data[[#This Row],[starting_value]]</f>
        <v>277721.78999999998</v>
      </c>
      <c r="R2511" s="15">
        <f>performance_data[[#This Row],[net_inflows]]-performance_data[[#This Row],[net_outflows]]</f>
        <v>2410.42</v>
      </c>
      <c r="S2511" s="15" t="str">
        <f>IF(performance_data[[#This Row],[net_inflows]]&gt;AVERAGE(performance_data[net_inflows]),"High","Low")</f>
        <v>High</v>
      </c>
      <c r="T2511" s="15">
        <f>AVERAGEIF(performance_data[inflow_flag],performance_data[[#This Row],[inflow_flag]],performance_data[return_percentage])</f>
        <v>4.8467905675459724</v>
      </c>
      <c r="U2511" s="17">
        <f>IF(performance_data[[#This Row],[return_percentage]]&lt;performance_data[[#This Row],[benchmark_return]],1,0)</f>
        <v>0</v>
      </c>
      <c r="V2511" s="17">
        <f>COUNTIFS(performance_data[portfolio_id],performance_data[[#This Row],[portfolio_id]])</f>
        <v>25</v>
      </c>
      <c r="W2511" s="17">
        <f>COUNTIFS(performance_data[portfolio_id],performance_data[[#This Row],[portfolio_id]],
          performance_data[return_flag],1)</f>
        <v>11</v>
      </c>
      <c r="X2511" s="15">
        <f>performance_data[[#This Row],[underperform_flag_count]]/performance_data[[#This Row],[totalportfoliocount]]</f>
        <v>0.44</v>
      </c>
    </row>
    <row r="2512" spans="1:24" x14ac:dyDescent="0.3">
      <c r="A2512">
        <v>5396</v>
      </c>
      <c r="B2512" s="1">
        <v>45162</v>
      </c>
      <c r="C2512">
        <v>182852.71</v>
      </c>
      <c r="D2512">
        <v>-1.85</v>
      </c>
      <c r="E2512">
        <v>-1.71</v>
      </c>
      <c r="F2512">
        <v>5816.27</v>
      </c>
      <c r="G2512">
        <v>12031.12</v>
      </c>
      <c r="H2512" t="s">
        <v>2213</v>
      </c>
      <c r="I2512" t="s">
        <v>2209</v>
      </c>
      <c r="J2512">
        <v>8</v>
      </c>
      <c r="K2512" t="s">
        <v>2214</v>
      </c>
      <c r="L2512" t="str">
        <f>IF(performance_data[[#This Row],[return_percentage]]&gt;=performance_data[[#This Row],[benchmark_return]],"Higher","Lower")</f>
        <v>Lower</v>
      </c>
      <c r="M2512" s="14">
        <f xml:space="preserve"> _xlfn.MAXIFS(performance_data[date],performance_data[portfolio_id],performance_data[[#This Row],[portfolio_id]])</f>
        <v>45553</v>
      </c>
      <c r="N2512" s="14">
        <f xml:space="preserve"> _xlfn.MINIFS(performance_data[date],performance_data[portfolio_id],performance_data[[#This Row],[portfolio_id]])</f>
        <v>44846</v>
      </c>
      <c r="O2512" s="15">
        <f>_xlfn.MAXIFS(performance_data[portfolio_value],performance_data[portfolio_id],performance_data[[#This Row],[portfolio_id]],performance_data[date],performance_data[[#This Row],[latest_date]])</f>
        <v>418663.8</v>
      </c>
      <c r="P2512" s="15">
        <f>_xlfn.MAXIFS(performance_data[portfolio_value],performance_data[portfolio_id],performance_data[[#This Row],[portfolio_id]],performance_data[date],performance_data[[#This Row],[starting_date]])</f>
        <v>140942.01</v>
      </c>
      <c r="Q2512" s="15">
        <f>performance_data[[#This Row],[latest_value]]-performance_data[[#This Row],[starting_value]]</f>
        <v>277721.78999999998</v>
      </c>
      <c r="R2512" s="15">
        <f>performance_data[[#This Row],[net_inflows]]-performance_data[[#This Row],[net_outflows]]</f>
        <v>-6214.85</v>
      </c>
      <c r="S2512" s="15" t="str">
        <f>IF(performance_data[[#This Row],[net_inflows]]&gt;AVERAGE(performance_data[net_inflows]),"High","Low")</f>
        <v>Low</v>
      </c>
      <c r="T2512" s="15">
        <f>AVERAGEIF(performance_data[inflow_flag],performance_data[[#This Row],[inflow_flag]],performance_data[return_percentage])</f>
        <v>5.0457846277021572</v>
      </c>
      <c r="U2512" s="17">
        <f>IF(performance_data[[#This Row],[return_percentage]]&lt;performance_data[[#This Row],[benchmark_return]],1,0)</f>
        <v>1</v>
      </c>
      <c r="V2512" s="17">
        <f>COUNTIFS(performance_data[portfolio_id],performance_data[[#This Row],[portfolio_id]])</f>
        <v>25</v>
      </c>
      <c r="W2512" s="17">
        <f>COUNTIFS(performance_data[portfolio_id],performance_data[[#This Row],[portfolio_id]],
          performance_data[return_flag],1)</f>
        <v>11</v>
      </c>
      <c r="X2512" s="15">
        <f>performance_data[[#This Row],[underperform_flag_count]]/performance_data[[#This Row],[totalportfoliocount]]</f>
        <v>0.44</v>
      </c>
    </row>
    <row r="2513" spans="1:24" x14ac:dyDescent="0.3">
      <c r="A2513">
        <v>5431</v>
      </c>
      <c r="B2513" s="1">
        <v>45518</v>
      </c>
      <c r="C2513">
        <v>164172.60999999999</v>
      </c>
      <c r="D2513">
        <v>13.39</v>
      </c>
      <c r="E2513">
        <v>12.46</v>
      </c>
      <c r="F2513">
        <v>14285.8</v>
      </c>
      <c r="G2513">
        <v>2311.3000000000002</v>
      </c>
      <c r="H2513" t="s">
        <v>2205</v>
      </c>
      <c r="I2513" t="s">
        <v>2209</v>
      </c>
      <c r="J2513">
        <v>8</v>
      </c>
      <c r="K2513" t="s">
        <v>2214</v>
      </c>
      <c r="L2513" t="str">
        <f>IF(performance_data[[#This Row],[return_percentage]]&gt;=performance_data[[#This Row],[benchmark_return]],"Higher","Lower")</f>
        <v>Higher</v>
      </c>
      <c r="M2513" s="14">
        <f xml:space="preserve"> _xlfn.MAXIFS(performance_data[date],performance_data[portfolio_id],performance_data[[#This Row],[portfolio_id]])</f>
        <v>45518</v>
      </c>
      <c r="N2513" s="14">
        <f xml:space="preserve"> _xlfn.MINIFS(performance_data[date],performance_data[portfolio_id],performance_data[[#This Row],[portfolio_id]])</f>
        <v>44853</v>
      </c>
      <c r="O2513" s="15">
        <f>_xlfn.MAXIFS(performance_data[portfolio_value],performance_data[portfolio_id],performance_data[[#This Row],[portfolio_id]],performance_data[date],performance_data[[#This Row],[latest_date]])</f>
        <v>164172.60999999999</v>
      </c>
      <c r="P2513" s="15">
        <f>_xlfn.MAXIFS(performance_data[portfolio_value],performance_data[portfolio_id],performance_data[[#This Row],[portfolio_id]],performance_data[date],performance_data[[#This Row],[starting_date]])</f>
        <v>26785.22</v>
      </c>
      <c r="Q2513" s="15">
        <f>performance_data[[#This Row],[latest_value]]-performance_data[[#This Row],[starting_value]]</f>
        <v>137387.38999999998</v>
      </c>
      <c r="R2513" s="15">
        <f>performance_data[[#This Row],[net_inflows]]-performance_data[[#This Row],[net_outflows]]</f>
        <v>11974.5</v>
      </c>
      <c r="S2513" s="15" t="str">
        <f>IF(performance_data[[#This Row],[net_inflows]]&gt;AVERAGE(performance_data[net_inflows]),"High","Low")</f>
        <v>High</v>
      </c>
      <c r="T2513" s="15">
        <f>AVERAGEIF(performance_data[inflow_flag],performance_data[[#This Row],[inflow_flag]],performance_data[return_percentage])</f>
        <v>4.8467905675459724</v>
      </c>
      <c r="U2513" s="17">
        <f>IF(performance_data[[#This Row],[return_percentage]]&lt;performance_data[[#This Row],[benchmark_return]],1,0)</f>
        <v>0</v>
      </c>
      <c r="V2513" s="17">
        <f>COUNTIFS(performance_data[portfolio_id],performance_data[[#This Row],[portfolio_id]])</f>
        <v>25</v>
      </c>
      <c r="W2513" s="17">
        <f>COUNTIFS(performance_data[portfolio_id],performance_data[[#This Row],[portfolio_id]],
          performance_data[return_flag],1)</f>
        <v>13</v>
      </c>
      <c r="X2513" s="15">
        <f>performance_data[[#This Row],[underperform_flag_count]]/performance_data[[#This Row],[totalportfoliocount]]</f>
        <v>0.52</v>
      </c>
    </row>
    <row r="2514" spans="1:24" x14ac:dyDescent="0.3">
      <c r="A2514">
        <v>5431</v>
      </c>
      <c r="B2514" s="1">
        <v>45077</v>
      </c>
      <c r="C2514">
        <v>48391</v>
      </c>
      <c r="D2514">
        <v>15.38</v>
      </c>
      <c r="E2514">
        <v>15.66</v>
      </c>
      <c r="F2514">
        <v>7423.16</v>
      </c>
      <c r="G2514">
        <v>6699.49</v>
      </c>
      <c r="H2514" t="s">
        <v>2213</v>
      </c>
      <c r="I2514" t="s">
        <v>2211</v>
      </c>
      <c r="J2514">
        <v>5</v>
      </c>
      <c r="K2514" t="s">
        <v>2223</v>
      </c>
      <c r="L2514" t="str">
        <f>IF(performance_data[[#This Row],[return_percentage]]&gt;=performance_data[[#This Row],[benchmark_return]],"Higher","Lower")</f>
        <v>Lower</v>
      </c>
      <c r="M2514" s="14">
        <f xml:space="preserve"> _xlfn.MAXIFS(performance_data[date],performance_data[portfolio_id],performance_data[[#This Row],[portfolio_id]])</f>
        <v>45518</v>
      </c>
      <c r="N2514" s="14">
        <f xml:space="preserve"> _xlfn.MINIFS(performance_data[date],performance_data[portfolio_id],performance_data[[#This Row],[portfolio_id]])</f>
        <v>44853</v>
      </c>
      <c r="O2514" s="15">
        <f>_xlfn.MAXIFS(performance_data[portfolio_value],performance_data[portfolio_id],performance_data[[#This Row],[portfolio_id]],performance_data[date],performance_data[[#This Row],[latest_date]])</f>
        <v>164172.60999999999</v>
      </c>
      <c r="P2514" s="15">
        <f>_xlfn.MAXIFS(performance_data[portfolio_value],performance_data[portfolio_id],performance_data[[#This Row],[portfolio_id]],performance_data[date],performance_data[[#This Row],[starting_date]])</f>
        <v>26785.22</v>
      </c>
      <c r="Q2514" s="15">
        <f>performance_data[[#This Row],[latest_value]]-performance_data[[#This Row],[starting_value]]</f>
        <v>137387.38999999998</v>
      </c>
      <c r="R2514" s="15">
        <f>performance_data[[#This Row],[net_inflows]]-performance_data[[#This Row],[net_outflows]]</f>
        <v>723.67000000000007</v>
      </c>
      <c r="S2514" s="15" t="str">
        <f>IF(performance_data[[#This Row],[net_inflows]]&gt;AVERAGE(performance_data[net_inflows]),"High","Low")</f>
        <v>Low</v>
      </c>
      <c r="T2514" s="15">
        <f>AVERAGEIF(performance_data[inflow_flag],performance_data[[#This Row],[inflow_flag]],performance_data[return_percentage])</f>
        <v>5.0457846277021572</v>
      </c>
      <c r="U2514" s="17">
        <f>IF(performance_data[[#This Row],[return_percentage]]&lt;performance_data[[#This Row],[benchmark_return]],1,0)</f>
        <v>1</v>
      </c>
      <c r="V2514" s="17">
        <f>COUNTIFS(performance_data[portfolio_id],performance_data[[#This Row],[portfolio_id]])</f>
        <v>25</v>
      </c>
      <c r="W2514" s="17">
        <f>COUNTIFS(performance_data[portfolio_id],performance_data[[#This Row],[portfolio_id]],
          performance_data[return_flag],1)</f>
        <v>13</v>
      </c>
      <c r="X2514" s="15">
        <f>performance_data[[#This Row],[underperform_flag_count]]/performance_data[[#This Row],[totalportfoliocount]]</f>
        <v>0.52</v>
      </c>
    </row>
    <row r="2515" spans="1:24" x14ac:dyDescent="0.3">
      <c r="A2515">
        <v>5431</v>
      </c>
      <c r="B2515" s="1">
        <v>45500</v>
      </c>
      <c r="C2515">
        <v>433464.57</v>
      </c>
      <c r="D2515">
        <v>6.53</v>
      </c>
      <c r="E2515">
        <v>5.65</v>
      </c>
      <c r="F2515">
        <v>10795.63</v>
      </c>
      <c r="G2515">
        <v>3676.9</v>
      </c>
      <c r="H2515" t="s">
        <v>2205</v>
      </c>
      <c r="I2515" t="s">
        <v>2209</v>
      </c>
      <c r="J2515">
        <v>7</v>
      </c>
      <c r="K2515" t="s">
        <v>2210</v>
      </c>
      <c r="L2515" t="str">
        <f>IF(performance_data[[#This Row],[return_percentage]]&gt;=performance_data[[#This Row],[benchmark_return]],"Higher","Lower")</f>
        <v>Higher</v>
      </c>
      <c r="M2515" s="14">
        <f xml:space="preserve"> _xlfn.MAXIFS(performance_data[date],performance_data[portfolio_id],performance_data[[#This Row],[portfolio_id]])</f>
        <v>45518</v>
      </c>
      <c r="N2515" s="14">
        <f xml:space="preserve"> _xlfn.MINIFS(performance_data[date],performance_data[portfolio_id],performance_data[[#This Row],[portfolio_id]])</f>
        <v>44853</v>
      </c>
      <c r="O2515" s="15">
        <f>_xlfn.MAXIFS(performance_data[portfolio_value],performance_data[portfolio_id],performance_data[[#This Row],[portfolio_id]],performance_data[date],performance_data[[#This Row],[latest_date]])</f>
        <v>164172.60999999999</v>
      </c>
      <c r="P2515" s="15">
        <f>_xlfn.MAXIFS(performance_data[portfolio_value],performance_data[portfolio_id],performance_data[[#This Row],[portfolio_id]],performance_data[date],performance_data[[#This Row],[starting_date]])</f>
        <v>26785.22</v>
      </c>
      <c r="Q2515" s="15">
        <f>performance_data[[#This Row],[latest_value]]-performance_data[[#This Row],[starting_value]]</f>
        <v>137387.38999999998</v>
      </c>
      <c r="R2515" s="15">
        <f>performance_data[[#This Row],[net_inflows]]-performance_data[[#This Row],[net_outflows]]</f>
        <v>7118.73</v>
      </c>
      <c r="S2515" s="15" t="str">
        <f>IF(performance_data[[#This Row],[net_inflows]]&gt;AVERAGE(performance_data[net_inflows]),"High","Low")</f>
        <v>High</v>
      </c>
      <c r="T2515" s="15">
        <f>AVERAGEIF(performance_data[inflow_flag],performance_data[[#This Row],[inflow_flag]],performance_data[return_percentage])</f>
        <v>4.8467905675459724</v>
      </c>
      <c r="U2515" s="17">
        <f>IF(performance_data[[#This Row],[return_percentage]]&lt;performance_data[[#This Row],[benchmark_return]],1,0)</f>
        <v>0</v>
      </c>
      <c r="V2515" s="17">
        <f>COUNTIFS(performance_data[portfolio_id],performance_data[[#This Row],[portfolio_id]])</f>
        <v>25</v>
      </c>
      <c r="W2515" s="17">
        <f>COUNTIFS(performance_data[portfolio_id],performance_data[[#This Row],[portfolio_id]],
          performance_data[return_flag],1)</f>
        <v>13</v>
      </c>
      <c r="X2515" s="15">
        <f>performance_data[[#This Row],[underperform_flag_count]]/performance_data[[#This Row],[totalportfoliocount]]</f>
        <v>0.52</v>
      </c>
    </row>
    <row r="2516" spans="1:24" x14ac:dyDescent="0.3">
      <c r="A2516">
        <v>5431</v>
      </c>
      <c r="B2516" s="1">
        <v>45490</v>
      </c>
      <c r="C2516">
        <v>272892.68</v>
      </c>
      <c r="D2516">
        <v>-9.0500000000000007</v>
      </c>
      <c r="E2516">
        <v>-10.67</v>
      </c>
      <c r="F2516">
        <v>2367.89</v>
      </c>
      <c r="G2516">
        <v>16878.91</v>
      </c>
      <c r="H2516" t="s">
        <v>2205</v>
      </c>
      <c r="I2516" t="s">
        <v>2209</v>
      </c>
      <c r="J2516">
        <v>7</v>
      </c>
      <c r="K2516" t="s">
        <v>2210</v>
      </c>
      <c r="L2516" t="str">
        <f>IF(performance_data[[#This Row],[return_percentage]]&gt;=performance_data[[#This Row],[benchmark_return]],"Higher","Lower")</f>
        <v>Higher</v>
      </c>
      <c r="M2516" s="14">
        <f xml:space="preserve"> _xlfn.MAXIFS(performance_data[date],performance_data[portfolio_id],performance_data[[#This Row],[portfolio_id]])</f>
        <v>45518</v>
      </c>
      <c r="N2516" s="14">
        <f xml:space="preserve"> _xlfn.MINIFS(performance_data[date],performance_data[portfolio_id],performance_data[[#This Row],[portfolio_id]])</f>
        <v>44853</v>
      </c>
      <c r="O2516" s="15">
        <f>_xlfn.MAXIFS(performance_data[portfolio_value],performance_data[portfolio_id],performance_data[[#This Row],[portfolio_id]],performance_data[date],performance_data[[#This Row],[latest_date]])</f>
        <v>164172.60999999999</v>
      </c>
      <c r="P2516" s="15">
        <f>_xlfn.MAXIFS(performance_data[portfolio_value],performance_data[portfolio_id],performance_data[[#This Row],[portfolio_id]],performance_data[date],performance_data[[#This Row],[starting_date]])</f>
        <v>26785.22</v>
      </c>
      <c r="Q2516" s="15">
        <f>performance_data[[#This Row],[latest_value]]-performance_data[[#This Row],[starting_value]]</f>
        <v>137387.38999999998</v>
      </c>
      <c r="R2516" s="15">
        <f>performance_data[[#This Row],[net_inflows]]-performance_data[[#This Row],[net_outflows]]</f>
        <v>-14511.02</v>
      </c>
      <c r="S2516" s="15" t="str">
        <f>IF(performance_data[[#This Row],[net_inflows]]&gt;AVERAGE(performance_data[net_inflows]),"High","Low")</f>
        <v>Low</v>
      </c>
      <c r="T2516" s="15">
        <f>AVERAGEIF(performance_data[inflow_flag],performance_data[[#This Row],[inflow_flag]],performance_data[return_percentage])</f>
        <v>5.0457846277021572</v>
      </c>
      <c r="U2516" s="17">
        <f>IF(performance_data[[#This Row],[return_percentage]]&lt;performance_data[[#This Row],[benchmark_return]],1,0)</f>
        <v>0</v>
      </c>
      <c r="V2516" s="17">
        <f>COUNTIFS(performance_data[portfolio_id],performance_data[[#This Row],[portfolio_id]])</f>
        <v>25</v>
      </c>
      <c r="W2516" s="17">
        <f>COUNTIFS(performance_data[portfolio_id],performance_data[[#This Row],[portfolio_id]],
          performance_data[return_flag],1)</f>
        <v>13</v>
      </c>
      <c r="X2516" s="15">
        <f>performance_data[[#This Row],[underperform_flag_count]]/performance_data[[#This Row],[totalportfoliocount]]</f>
        <v>0.52</v>
      </c>
    </row>
    <row r="2517" spans="1:24" x14ac:dyDescent="0.3">
      <c r="A2517">
        <v>5431</v>
      </c>
      <c r="B2517" s="1">
        <v>44853</v>
      </c>
      <c r="C2517">
        <v>26785.22</v>
      </c>
      <c r="D2517">
        <v>7.97</v>
      </c>
      <c r="E2517">
        <v>7.98</v>
      </c>
      <c r="F2517">
        <v>19792.18</v>
      </c>
      <c r="G2517">
        <v>12183.28</v>
      </c>
      <c r="H2517" t="s">
        <v>2220</v>
      </c>
      <c r="I2517" t="s">
        <v>2217</v>
      </c>
      <c r="J2517">
        <v>10</v>
      </c>
      <c r="K2517" t="s">
        <v>2224</v>
      </c>
      <c r="L2517" t="str">
        <f>IF(performance_data[[#This Row],[return_percentage]]&gt;=performance_data[[#This Row],[benchmark_return]],"Higher","Lower")</f>
        <v>Lower</v>
      </c>
      <c r="M2517" s="14">
        <f xml:space="preserve"> _xlfn.MAXIFS(performance_data[date],performance_data[portfolio_id],performance_data[[#This Row],[portfolio_id]])</f>
        <v>45518</v>
      </c>
      <c r="N2517" s="14">
        <f xml:space="preserve"> _xlfn.MINIFS(performance_data[date],performance_data[portfolio_id],performance_data[[#This Row],[portfolio_id]])</f>
        <v>44853</v>
      </c>
      <c r="O2517" s="15">
        <f>_xlfn.MAXIFS(performance_data[portfolio_value],performance_data[portfolio_id],performance_data[[#This Row],[portfolio_id]],performance_data[date],performance_data[[#This Row],[latest_date]])</f>
        <v>164172.60999999999</v>
      </c>
      <c r="P2517" s="15">
        <f>_xlfn.MAXIFS(performance_data[portfolio_value],performance_data[portfolio_id],performance_data[[#This Row],[portfolio_id]],performance_data[date],performance_data[[#This Row],[starting_date]])</f>
        <v>26785.22</v>
      </c>
      <c r="Q2517" s="15">
        <f>performance_data[[#This Row],[latest_value]]-performance_data[[#This Row],[starting_value]]</f>
        <v>137387.38999999998</v>
      </c>
      <c r="R2517" s="15">
        <f>performance_data[[#This Row],[net_inflows]]-performance_data[[#This Row],[net_outflows]]</f>
        <v>7608.9</v>
      </c>
      <c r="S2517" s="15" t="str">
        <f>IF(performance_data[[#This Row],[net_inflows]]&gt;AVERAGE(performance_data[net_inflows]),"High","Low")</f>
        <v>High</v>
      </c>
      <c r="T2517" s="15">
        <f>AVERAGEIF(performance_data[inflow_flag],performance_data[[#This Row],[inflow_flag]],performance_data[return_percentage])</f>
        <v>4.8467905675459724</v>
      </c>
      <c r="U2517" s="17">
        <f>IF(performance_data[[#This Row],[return_percentage]]&lt;performance_data[[#This Row],[benchmark_return]],1,0)</f>
        <v>1</v>
      </c>
      <c r="V2517" s="17">
        <f>COUNTIFS(performance_data[portfolio_id],performance_data[[#This Row],[portfolio_id]])</f>
        <v>25</v>
      </c>
      <c r="W2517" s="17">
        <f>COUNTIFS(performance_data[portfolio_id],performance_data[[#This Row],[portfolio_id]],
          performance_data[return_flag],1)</f>
        <v>13</v>
      </c>
      <c r="X2517" s="15">
        <f>performance_data[[#This Row],[underperform_flag_count]]/performance_data[[#This Row],[totalportfoliocount]]</f>
        <v>0.52</v>
      </c>
    </row>
    <row r="2518" spans="1:24" x14ac:dyDescent="0.3">
      <c r="A2518">
        <v>5431</v>
      </c>
      <c r="B2518" s="1">
        <v>45128</v>
      </c>
      <c r="C2518">
        <v>171573.64</v>
      </c>
      <c r="D2518">
        <v>-8.09</v>
      </c>
      <c r="E2518">
        <v>-7.94</v>
      </c>
      <c r="F2518">
        <v>12318.96</v>
      </c>
      <c r="G2518">
        <v>9576.09</v>
      </c>
      <c r="H2518" t="s">
        <v>2213</v>
      </c>
      <c r="I2518" t="s">
        <v>2209</v>
      </c>
      <c r="J2518">
        <v>7</v>
      </c>
      <c r="K2518" t="s">
        <v>2210</v>
      </c>
      <c r="L2518" t="str">
        <f>IF(performance_data[[#This Row],[return_percentage]]&gt;=performance_data[[#This Row],[benchmark_return]],"Higher","Lower")</f>
        <v>Lower</v>
      </c>
      <c r="M2518" s="14">
        <f xml:space="preserve"> _xlfn.MAXIFS(performance_data[date],performance_data[portfolio_id],performance_data[[#This Row],[portfolio_id]])</f>
        <v>45518</v>
      </c>
      <c r="N2518" s="14">
        <f xml:space="preserve"> _xlfn.MINIFS(performance_data[date],performance_data[portfolio_id],performance_data[[#This Row],[portfolio_id]])</f>
        <v>44853</v>
      </c>
      <c r="O2518" s="15">
        <f>_xlfn.MAXIFS(performance_data[portfolio_value],performance_data[portfolio_id],performance_data[[#This Row],[portfolio_id]],performance_data[date],performance_data[[#This Row],[latest_date]])</f>
        <v>164172.60999999999</v>
      </c>
      <c r="P2518" s="15">
        <f>_xlfn.MAXIFS(performance_data[portfolio_value],performance_data[portfolio_id],performance_data[[#This Row],[portfolio_id]],performance_data[date],performance_data[[#This Row],[starting_date]])</f>
        <v>26785.22</v>
      </c>
      <c r="Q2518" s="15">
        <f>performance_data[[#This Row],[latest_value]]-performance_data[[#This Row],[starting_value]]</f>
        <v>137387.38999999998</v>
      </c>
      <c r="R2518" s="15">
        <f>performance_data[[#This Row],[net_inflows]]-performance_data[[#This Row],[net_outflows]]</f>
        <v>2742.869999999999</v>
      </c>
      <c r="S2518" s="15" t="str">
        <f>IF(performance_data[[#This Row],[net_inflows]]&gt;AVERAGE(performance_data[net_inflows]),"High","Low")</f>
        <v>High</v>
      </c>
      <c r="T2518" s="15">
        <f>AVERAGEIF(performance_data[inflow_flag],performance_data[[#This Row],[inflow_flag]],performance_data[return_percentage])</f>
        <v>4.8467905675459724</v>
      </c>
      <c r="U2518" s="17">
        <f>IF(performance_data[[#This Row],[return_percentage]]&lt;performance_data[[#This Row],[benchmark_return]],1,0)</f>
        <v>1</v>
      </c>
      <c r="V2518" s="17">
        <f>COUNTIFS(performance_data[portfolio_id],performance_data[[#This Row],[portfolio_id]])</f>
        <v>25</v>
      </c>
      <c r="W2518" s="17">
        <f>COUNTIFS(performance_data[portfolio_id],performance_data[[#This Row],[portfolio_id]],
          performance_data[return_flag],1)</f>
        <v>13</v>
      </c>
      <c r="X2518" s="15">
        <f>performance_data[[#This Row],[underperform_flag_count]]/performance_data[[#This Row],[totalportfoliocount]]</f>
        <v>0.52</v>
      </c>
    </row>
    <row r="2519" spans="1:24" x14ac:dyDescent="0.3">
      <c r="A2519">
        <v>5431</v>
      </c>
      <c r="B2519" s="1">
        <v>45448</v>
      </c>
      <c r="C2519">
        <v>36468.67</v>
      </c>
      <c r="D2519">
        <v>2.63</v>
      </c>
      <c r="E2519">
        <v>2.56</v>
      </c>
      <c r="F2519">
        <v>14397.37</v>
      </c>
      <c r="G2519">
        <v>10105.11</v>
      </c>
      <c r="H2519" t="s">
        <v>2205</v>
      </c>
      <c r="I2519" t="s">
        <v>2211</v>
      </c>
      <c r="J2519">
        <v>6</v>
      </c>
      <c r="K2519" t="s">
        <v>2212</v>
      </c>
      <c r="L2519" t="str">
        <f>IF(performance_data[[#This Row],[return_percentage]]&gt;=performance_data[[#This Row],[benchmark_return]],"Higher","Lower")</f>
        <v>Higher</v>
      </c>
      <c r="M2519" s="14">
        <f xml:space="preserve"> _xlfn.MAXIFS(performance_data[date],performance_data[portfolio_id],performance_data[[#This Row],[portfolio_id]])</f>
        <v>45518</v>
      </c>
      <c r="N2519" s="14">
        <f xml:space="preserve"> _xlfn.MINIFS(performance_data[date],performance_data[portfolio_id],performance_data[[#This Row],[portfolio_id]])</f>
        <v>44853</v>
      </c>
      <c r="O2519" s="15">
        <f>_xlfn.MAXIFS(performance_data[portfolio_value],performance_data[portfolio_id],performance_data[[#This Row],[portfolio_id]],performance_data[date],performance_data[[#This Row],[latest_date]])</f>
        <v>164172.60999999999</v>
      </c>
      <c r="P2519" s="15">
        <f>_xlfn.MAXIFS(performance_data[portfolio_value],performance_data[portfolio_id],performance_data[[#This Row],[portfolio_id]],performance_data[date],performance_data[[#This Row],[starting_date]])</f>
        <v>26785.22</v>
      </c>
      <c r="Q2519" s="15">
        <f>performance_data[[#This Row],[latest_value]]-performance_data[[#This Row],[starting_value]]</f>
        <v>137387.38999999998</v>
      </c>
      <c r="R2519" s="15">
        <f>performance_data[[#This Row],[net_inflows]]-performance_data[[#This Row],[net_outflows]]</f>
        <v>4292.26</v>
      </c>
      <c r="S2519" s="15" t="str">
        <f>IF(performance_data[[#This Row],[net_inflows]]&gt;AVERAGE(performance_data[net_inflows]),"High","Low")</f>
        <v>High</v>
      </c>
      <c r="T2519" s="15">
        <f>AVERAGEIF(performance_data[inflow_flag],performance_data[[#This Row],[inflow_flag]],performance_data[return_percentage])</f>
        <v>4.8467905675459724</v>
      </c>
      <c r="U2519" s="17">
        <f>IF(performance_data[[#This Row],[return_percentage]]&lt;performance_data[[#This Row],[benchmark_return]],1,0)</f>
        <v>0</v>
      </c>
      <c r="V2519" s="17">
        <f>COUNTIFS(performance_data[portfolio_id],performance_data[[#This Row],[portfolio_id]])</f>
        <v>25</v>
      </c>
      <c r="W2519" s="17">
        <f>COUNTIFS(performance_data[portfolio_id],performance_data[[#This Row],[portfolio_id]],
          performance_data[return_flag],1)</f>
        <v>13</v>
      </c>
      <c r="X2519" s="15">
        <f>performance_data[[#This Row],[underperform_flag_count]]/performance_data[[#This Row],[totalportfoliocount]]</f>
        <v>0.52</v>
      </c>
    </row>
    <row r="2520" spans="1:24" x14ac:dyDescent="0.3">
      <c r="A2520">
        <v>5431</v>
      </c>
      <c r="B2520" s="1">
        <v>45004</v>
      </c>
      <c r="C2520">
        <v>362995.84</v>
      </c>
      <c r="D2520">
        <v>12.13</v>
      </c>
      <c r="E2520">
        <v>13.49</v>
      </c>
      <c r="F2520">
        <v>6966.05</v>
      </c>
      <c r="G2520">
        <v>2552.58</v>
      </c>
      <c r="H2520" t="s">
        <v>2213</v>
      </c>
      <c r="I2520" t="s">
        <v>2206</v>
      </c>
      <c r="J2520">
        <v>3</v>
      </c>
      <c r="K2520" t="s">
        <v>2222</v>
      </c>
      <c r="L2520" t="str">
        <f>IF(performance_data[[#This Row],[return_percentage]]&gt;=performance_data[[#This Row],[benchmark_return]],"Higher","Lower")</f>
        <v>Lower</v>
      </c>
      <c r="M2520" s="14">
        <f xml:space="preserve"> _xlfn.MAXIFS(performance_data[date],performance_data[portfolio_id],performance_data[[#This Row],[portfolio_id]])</f>
        <v>45518</v>
      </c>
      <c r="N2520" s="14">
        <f xml:space="preserve"> _xlfn.MINIFS(performance_data[date],performance_data[portfolio_id],performance_data[[#This Row],[portfolio_id]])</f>
        <v>44853</v>
      </c>
      <c r="O2520" s="15">
        <f>_xlfn.MAXIFS(performance_data[portfolio_value],performance_data[portfolio_id],performance_data[[#This Row],[portfolio_id]],performance_data[date],performance_data[[#This Row],[latest_date]])</f>
        <v>164172.60999999999</v>
      </c>
      <c r="P2520" s="15">
        <f>_xlfn.MAXIFS(performance_data[portfolio_value],performance_data[portfolio_id],performance_data[[#This Row],[portfolio_id]],performance_data[date],performance_data[[#This Row],[starting_date]])</f>
        <v>26785.22</v>
      </c>
      <c r="Q2520" s="15">
        <f>performance_data[[#This Row],[latest_value]]-performance_data[[#This Row],[starting_value]]</f>
        <v>137387.38999999998</v>
      </c>
      <c r="R2520" s="15">
        <f>performance_data[[#This Row],[net_inflows]]-performance_data[[#This Row],[net_outflows]]</f>
        <v>4413.47</v>
      </c>
      <c r="S2520" s="15" t="str">
        <f>IF(performance_data[[#This Row],[net_inflows]]&gt;AVERAGE(performance_data[net_inflows]),"High","Low")</f>
        <v>Low</v>
      </c>
      <c r="T2520" s="15">
        <f>AVERAGEIF(performance_data[inflow_flag],performance_data[[#This Row],[inflow_flag]],performance_data[return_percentage])</f>
        <v>5.0457846277021572</v>
      </c>
      <c r="U2520" s="17">
        <f>IF(performance_data[[#This Row],[return_percentage]]&lt;performance_data[[#This Row],[benchmark_return]],1,0)</f>
        <v>1</v>
      </c>
      <c r="V2520" s="17">
        <f>COUNTIFS(performance_data[portfolio_id],performance_data[[#This Row],[portfolio_id]])</f>
        <v>25</v>
      </c>
      <c r="W2520" s="17">
        <f>COUNTIFS(performance_data[portfolio_id],performance_data[[#This Row],[portfolio_id]],
          performance_data[return_flag],1)</f>
        <v>13</v>
      </c>
      <c r="X2520" s="15">
        <f>performance_data[[#This Row],[underperform_flag_count]]/performance_data[[#This Row],[totalportfoliocount]]</f>
        <v>0.52</v>
      </c>
    </row>
    <row r="2521" spans="1:24" x14ac:dyDescent="0.3">
      <c r="A2521">
        <v>5431</v>
      </c>
      <c r="B2521" s="1">
        <v>44869</v>
      </c>
      <c r="C2521">
        <v>239709.92</v>
      </c>
      <c r="D2521">
        <v>-0.48</v>
      </c>
      <c r="E2521">
        <v>-0.47</v>
      </c>
      <c r="F2521">
        <v>2239.7800000000002</v>
      </c>
      <c r="G2521">
        <v>15866.15</v>
      </c>
      <c r="H2521" t="s">
        <v>2220</v>
      </c>
      <c r="I2521" t="s">
        <v>2217</v>
      </c>
      <c r="J2521">
        <v>11</v>
      </c>
      <c r="K2521" t="s">
        <v>2219</v>
      </c>
      <c r="L2521" t="str">
        <f>IF(performance_data[[#This Row],[return_percentage]]&gt;=performance_data[[#This Row],[benchmark_return]],"Higher","Lower")</f>
        <v>Lower</v>
      </c>
      <c r="M2521" s="14">
        <f xml:space="preserve"> _xlfn.MAXIFS(performance_data[date],performance_data[portfolio_id],performance_data[[#This Row],[portfolio_id]])</f>
        <v>45518</v>
      </c>
      <c r="N2521" s="14">
        <f xml:space="preserve"> _xlfn.MINIFS(performance_data[date],performance_data[portfolio_id],performance_data[[#This Row],[portfolio_id]])</f>
        <v>44853</v>
      </c>
      <c r="O2521" s="15">
        <f>_xlfn.MAXIFS(performance_data[portfolio_value],performance_data[portfolio_id],performance_data[[#This Row],[portfolio_id]],performance_data[date],performance_data[[#This Row],[latest_date]])</f>
        <v>164172.60999999999</v>
      </c>
      <c r="P2521" s="15">
        <f>_xlfn.MAXIFS(performance_data[portfolio_value],performance_data[portfolio_id],performance_data[[#This Row],[portfolio_id]],performance_data[date],performance_data[[#This Row],[starting_date]])</f>
        <v>26785.22</v>
      </c>
      <c r="Q2521" s="15">
        <f>performance_data[[#This Row],[latest_value]]-performance_data[[#This Row],[starting_value]]</f>
        <v>137387.38999999998</v>
      </c>
      <c r="R2521" s="15">
        <f>performance_data[[#This Row],[net_inflows]]-performance_data[[#This Row],[net_outflows]]</f>
        <v>-13626.369999999999</v>
      </c>
      <c r="S2521" s="15" t="str">
        <f>IF(performance_data[[#This Row],[net_inflows]]&gt;AVERAGE(performance_data[net_inflows]),"High","Low")</f>
        <v>Low</v>
      </c>
      <c r="T2521" s="15">
        <f>AVERAGEIF(performance_data[inflow_flag],performance_data[[#This Row],[inflow_flag]],performance_data[return_percentage])</f>
        <v>5.0457846277021572</v>
      </c>
      <c r="U2521" s="17">
        <f>IF(performance_data[[#This Row],[return_percentage]]&lt;performance_data[[#This Row],[benchmark_return]],1,0)</f>
        <v>1</v>
      </c>
      <c r="V2521" s="17">
        <f>COUNTIFS(performance_data[portfolio_id],performance_data[[#This Row],[portfolio_id]])</f>
        <v>25</v>
      </c>
      <c r="W2521" s="17">
        <f>COUNTIFS(performance_data[portfolio_id],performance_data[[#This Row],[portfolio_id]],
          performance_data[return_flag],1)</f>
        <v>13</v>
      </c>
      <c r="X2521" s="15">
        <f>performance_data[[#This Row],[underperform_flag_count]]/performance_data[[#This Row],[totalportfoliocount]]</f>
        <v>0.52</v>
      </c>
    </row>
    <row r="2522" spans="1:24" x14ac:dyDescent="0.3">
      <c r="A2522">
        <v>5431</v>
      </c>
      <c r="B2522" s="1">
        <v>44962</v>
      </c>
      <c r="C2522">
        <v>371193.42</v>
      </c>
      <c r="D2522">
        <v>10.54</v>
      </c>
      <c r="E2522">
        <v>10.62</v>
      </c>
      <c r="F2522">
        <v>10871.81</v>
      </c>
      <c r="G2522">
        <v>2303.69</v>
      </c>
      <c r="H2522" t="s">
        <v>2213</v>
      </c>
      <c r="I2522" t="s">
        <v>2206</v>
      </c>
      <c r="J2522">
        <v>2</v>
      </c>
      <c r="K2522" t="s">
        <v>2226</v>
      </c>
      <c r="L2522" t="str">
        <f>IF(performance_data[[#This Row],[return_percentage]]&gt;=performance_data[[#This Row],[benchmark_return]],"Higher","Lower")</f>
        <v>Lower</v>
      </c>
      <c r="M2522" s="14">
        <f xml:space="preserve"> _xlfn.MAXIFS(performance_data[date],performance_data[portfolio_id],performance_data[[#This Row],[portfolio_id]])</f>
        <v>45518</v>
      </c>
      <c r="N2522" s="14">
        <f xml:space="preserve"> _xlfn.MINIFS(performance_data[date],performance_data[portfolio_id],performance_data[[#This Row],[portfolio_id]])</f>
        <v>44853</v>
      </c>
      <c r="O2522" s="15">
        <f>_xlfn.MAXIFS(performance_data[portfolio_value],performance_data[portfolio_id],performance_data[[#This Row],[portfolio_id]],performance_data[date],performance_data[[#This Row],[latest_date]])</f>
        <v>164172.60999999999</v>
      </c>
      <c r="P2522" s="15">
        <f>_xlfn.MAXIFS(performance_data[portfolio_value],performance_data[portfolio_id],performance_data[[#This Row],[portfolio_id]],performance_data[date],performance_data[[#This Row],[starting_date]])</f>
        <v>26785.22</v>
      </c>
      <c r="Q2522" s="15">
        <f>performance_data[[#This Row],[latest_value]]-performance_data[[#This Row],[starting_value]]</f>
        <v>137387.38999999998</v>
      </c>
      <c r="R2522" s="15">
        <f>performance_data[[#This Row],[net_inflows]]-performance_data[[#This Row],[net_outflows]]</f>
        <v>8568.119999999999</v>
      </c>
      <c r="S2522" s="15" t="str">
        <f>IF(performance_data[[#This Row],[net_inflows]]&gt;AVERAGE(performance_data[net_inflows]),"High","Low")</f>
        <v>High</v>
      </c>
      <c r="T2522" s="15">
        <f>AVERAGEIF(performance_data[inflow_flag],performance_data[[#This Row],[inflow_flag]],performance_data[return_percentage])</f>
        <v>4.8467905675459724</v>
      </c>
      <c r="U2522" s="17">
        <f>IF(performance_data[[#This Row],[return_percentage]]&lt;performance_data[[#This Row],[benchmark_return]],1,0)</f>
        <v>1</v>
      </c>
      <c r="V2522" s="17">
        <f>COUNTIFS(performance_data[portfolio_id],performance_data[[#This Row],[portfolio_id]])</f>
        <v>25</v>
      </c>
      <c r="W2522" s="17">
        <f>COUNTIFS(performance_data[portfolio_id],performance_data[[#This Row],[portfolio_id]],
          performance_data[return_flag],1)</f>
        <v>13</v>
      </c>
      <c r="X2522" s="15">
        <f>performance_data[[#This Row],[underperform_flag_count]]/performance_data[[#This Row],[totalportfoliocount]]</f>
        <v>0.52</v>
      </c>
    </row>
    <row r="2523" spans="1:24" x14ac:dyDescent="0.3">
      <c r="A2523">
        <v>5431</v>
      </c>
      <c r="B2523" s="1">
        <v>45454</v>
      </c>
      <c r="C2523">
        <v>288166.49</v>
      </c>
      <c r="D2523">
        <v>-2.39</v>
      </c>
      <c r="E2523">
        <v>-2.67</v>
      </c>
      <c r="F2523">
        <v>4852.41</v>
      </c>
      <c r="G2523">
        <v>6974.9</v>
      </c>
      <c r="H2523" t="s">
        <v>2205</v>
      </c>
      <c r="I2523" t="s">
        <v>2211</v>
      </c>
      <c r="J2523">
        <v>6</v>
      </c>
      <c r="K2523" t="s">
        <v>2212</v>
      </c>
      <c r="L2523" t="str">
        <f>IF(performance_data[[#This Row],[return_percentage]]&gt;=performance_data[[#This Row],[benchmark_return]],"Higher","Lower")</f>
        <v>Higher</v>
      </c>
      <c r="M2523" s="14">
        <f xml:space="preserve"> _xlfn.MAXIFS(performance_data[date],performance_data[portfolio_id],performance_data[[#This Row],[portfolio_id]])</f>
        <v>45518</v>
      </c>
      <c r="N2523" s="14">
        <f xml:space="preserve"> _xlfn.MINIFS(performance_data[date],performance_data[portfolio_id],performance_data[[#This Row],[portfolio_id]])</f>
        <v>44853</v>
      </c>
      <c r="O2523" s="15">
        <f>_xlfn.MAXIFS(performance_data[portfolio_value],performance_data[portfolio_id],performance_data[[#This Row],[portfolio_id]],performance_data[date],performance_data[[#This Row],[latest_date]])</f>
        <v>164172.60999999999</v>
      </c>
      <c r="P2523" s="15">
        <f>_xlfn.MAXIFS(performance_data[portfolio_value],performance_data[portfolio_id],performance_data[[#This Row],[portfolio_id]],performance_data[date],performance_data[[#This Row],[starting_date]])</f>
        <v>26785.22</v>
      </c>
      <c r="Q2523" s="15">
        <f>performance_data[[#This Row],[latest_value]]-performance_data[[#This Row],[starting_value]]</f>
        <v>137387.38999999998</v>
      </c>
      <c r="R2523" s="15">
        <f>performance_data[[#This Row],[net_inflows]]-performance_data[[#This Row],[net_outflows]]</f>
        <v>-2122.4899999999998</v>
      </c>
      <c r="S2523" s="15" t="str">
        <f>IF(performance_data[[#This Row],[net_inflows]]&gt;AVERAGE(performance_data[net_inflows]),"High","Low")</f>
        <v>Low</v>
      </c>
      <c r="T2523" s="15">
        <f>AVERAGEIF(performance_data[inflow_flag],performance_data[[#This Row],[inflow_flag]],performance_data[return_percentage])</f>
        <v>5.0457846277021572</v>
      </c>
      <c r="U2523" s="17">
        <f>IF(performance_data[[#This Row],[return_percentage]]&lt;performance_data[[#This Row],[benchmark_return]],1,0)</f>
        <v>0</v>
      </c>
      <c r="V2523" s="17">
        <f>COUNTIFS(performance_data[portfolio_id],performance_data[[#This Row],[portfolio_id]])</f>
        <v>25</v>
      </c>
      <c r="W2523" s="17">
        <f>COUNTIFS(performance_data[portfolio_id],performance_data[[#This Row],[portfolio_id]],
          performance_data[return_flag],1)</f>
        <v>13</v>
      </c>
      <c r="X2523" s="15">
        <f>performance_data[[#This Row],[underperform_flag_count]]/performance_data[[#This Row],[totalportfoliocount]]</f>
        <v>0.52</v>
      </c>
    </row>
    <row r="2524" spans="1:24" x14ac:dyDescent="0.3">
      <c r="A2524">
        <v>5431</v>
      </c>
      <c r="B2524" s="1">
        <v>45436</v>
      </c>
      <c r="C2524">
        <v>426668.89</v>
      </c>
      <c r="D2524">
        <v>12.37</v>
      </c>
      <c r="E2524">
        <v>12.4</v>
      </c>
      <c r="F2524">
        <v>12308.73</v>
      </c>
      <c r="G2524">
        <v>159.09</v>
      </c>
      <c r="H2524" t="s">
        <v>2205</v>
      </c>
      <c r="I2524" t="s">
        <v>2211</v>
      </c>
      <c r="J2524">
        <v>5</v>
      </c>
      <c r="K2524" t="s">
        <v>2223</v>
      </c>
      <c r="L2524" t="str">
        <f>IF(performance_data[[#This Row],[return_percentage]]&gt;=performance_data[[#This Row],[benchmark_return]],"Higher","Lower")</f>
        <v>Lower</v>
      </c>
      <c r="M2524" s="14">
        <f xml:space="preserve"> _xlfn.MAXIFS(performance_data[date],performance_data[portfolio_id],performance_data[[#This Row],[portfolio_id]])</f>
        <v>45518</v>
      </c>
      <c r="N2524" s="14">
        <f xml:space="preserve"> _xlfn.MINIFS(performance_data[date],performance_data[portfolio_id],performance_data[[#This Row],[portfolio_id]])</f>
        <v>44853</v>
      </c>
      <c r="O2524" s="15">
        <f>_xlfn.MAXIFS(performance_data[portfolio_value],performance_data[portfolio_id],performance_data[[#This Row],[portfolio_id]],performance_data[date],performance_data[[#This Row],[latest_date]])</f>
        <v>164172.60999999999</v>
      </c>
      <c r="P2524" s="15">
        <f>_xlfn.MAXIFS(performance_data[portfolio_value],performance_data[portfolio_id],performance_data[[#This Row],[portfolio_id]],performance_data[date],performance_data[[#This Row],[starting_date]])</f>
        <v>26785.22</v>
      </c>
      <c r="Q2524" s="15">
        <f>performance_data[[#This Row],[latest_value]]-performance_data[[#This Row],[starting_value]]</f>
        <v>137387.38999999998</v>
      </c>
      <c r="R2524" s="15">
        <f>performance_data[[#This Row],[net_inflows]]-performance_data[[#This Row],[net_outflows]]</f>
        <v>12149.64</v>
      </c>
      <c r="S2524" s="15" t="str">
        <f>IF(performance_data[[#This Row],[net_inflows]]&gt;AVERAGE(performance_data[net_inflows]),"High","Low")</f>
        <v>High</v>
      </c>
      <c r="T2524" s="15">
        <f>AVERAGEIF(performance_data[inflow_flag],performance_data[[#This Row],[inflow_flag]],performance_data[return_percentage])</f>
        <v>4.8467905675459724</v>
      </c>
      <c r="U2524" s="17">
        <f>IF(performance_data[[#This Row],[return_percentage]]&lt;performance_data[[#This Row],[benchmark_return]],1,0)</f>
        <v>1</v>
      </c>
      <c r="V2524" s="17">
        <f>COUNTIFS(performance_data[portfolio_id],performance_data[[#This Row],[portfolio_id]])</f>
        <v>25</v>
      </c>
      <c r="W2524" s="17">
        <f>COUNTIFS(performance_data[portfolio_id],performance_data[[#This Row],[portfolio_id]],
          performance_data[return_flag],1)</f>
        <v>13</v>
      </c>
      <c r="X2524" s="15">
        <f>performance_data[[#This Row],[underperform_flag_count]]/performance_data[[#This Row],[totalportfoliocount]]</f>
        <v>0.52</v>
      </c>
    </row>
    <row r="2525" spans="1:24" x14ac:dyDescent="0.3">
      <c r="A2525">
        <v>5431</v>
      </c>
      <c r="B2525" s="1">
        <v>45000</v>
      </c>
      <c r="C2525">
        <v>295518.07</v>
      </c>
      <c r="D2525">
        <v>-6.18</v>
      </c>
      <c r="E2525">
        <v>-6.55</v>
      </c>
      <c r="F2525">
        <v>9114.2900000000009</v>
      </c>
      <c r="G2525">
        <v>14273.15</v>
      </c>
      <c r="H2525" t="s">
        <v>2213</v>
      </c>
      <c r="I2525" t="s">
        <v>2206</v>
      </c>
      <c r="J2525">
        <v>3</v>
      </c>
      <c r="K2525" t="s">
        <v>2222</v>
      </c>
      <c r="L2525" t="str">
        <f>IF(performance_data[[#This Row],[return_percentage]]&gt;=performance_data[[#This Row],[benchmark_return]],"Higher","Lower")</f>
        <v>Higher</v>
      </c>
      <c r="M2525" s="14">
        <f xml:space="preserve"> _xlfn.MAXIFS(performance_data[date],performance_data[portfolio_id],performance_data[[#This Row],[portfolio_id]])</f>
        <v>45518</v>
      </c>
      <c r="N2525" s="14">
        <f xml:space="preserve"> _xlfn.MINIFS(performance_data[date],performance_data[portfolio_id],performance_data[[#This Row],[portfolio_id]])</f>
        <v>44853</v>
      </c>
      <c r="O2525" s="15">
        <f>_xlfn.MAXIFS(performance_data[portfolio_value],performance_data[portfolio_id],performance_data[[#This Row],[portfolio_id]],performance_data[date],performance_data[[#This Row],[latest_date]])</f>
        <v>164172.60999999999</v>
      </c>
      <c r="P2525" s="15">
        <f>_xlfn.MAXIFS(performance_data[portfolio_value],performance_data[portfolio_id],performance_data[[#This Row],[portfolio_id]],performance_data[date],performance_data[[#This Row],[starting_date]])</f>
        <v>26785.22</v>
      </c>
      <c r="Q2525" s="15">
        <f>performance_data[[#This Row],[latest_value]]-performance_data[[#This Row],[starting_value]]</f>
        <v>137387.38999999998</v>
      </c>
      <c r="R2525" s="15">
        <f>performance_data[[#This Row],[net_inflows]]-performance_data[[#This Row],[net_outflows]]</f>
        <v>-5158.8599999999988</v>
      </c>
      <c r="S2525" s="15" t="str">
        <f>IF(performance_data[[#This Row],[net_inflows]]&gt;AVERAGE(performance_data[net_inflows]),"High","Low")</f>
        <v>Low</v>
      </c>
      <c r="T2525" s="15">
        <f>AVERAGEIF(performance_data[inflow_flag],performance_data[[#This Row],[inflow_flag]],performance_data[return_percentage])</f>
        <v>5.0457846277021572</v>
      </c>
      <c r="U2525" s="17">
        <f>IF(performance_data[[#This Row],[return_percentage]]&lt;performance_data[[#This Row],[benchmark_return]],1,0)</f>
        <v>0</v>
      </c>
      <c r="V2525" s="17">
        <f>COUNTIFS(performance_data[portfolio_id],performance_data[[#This Row],[portfolio_id]])</f>
        <v>25</v>
      </c>
      <c r="W2525" s="17">
        <f>COUNTIFS(performance_data[portfolio_id],performance_data[[#This Row],[portfolio_id]],
          performance_data[return_flag],1)</f>
        <v>13</v>
      </c>
      <c r="X2525" s="15">
        <f>performance_data[[#This Row],[underperform_flag_count]]/performance_data[[#This Row],[totalportfoliocount]]</f>
        <v>0.52</v>
      </c>
    </row>
    <row r="2526" spans="1:24" x14ac:dyDescent="0.3">
      <c r="A2526">
        <v>5431</v>
      </c>
      <c r="B2526" s="1">
        <v>45427</v>
      </c>
      <c r="C2526">
        <v>215122.84</v>
      </c>
      <c r="D2526">
        <v>10.58</v>
      </c>
      <c r="E2526">
        <v>10.48</v>
      </c>
      <c r="F2526">
        <v>8485.59</v>
      </c>
      <c r="G2526">
        <v>17554.48</v>
      </c>
      <c r="H2526" t="s">
        <v>2205</v>
      </c>
      <c r="I2526" t="s">
        <v>2211</v>
      </c>
      <c r="J2526">
        <v>5</v>
      </c>
      <c r="K2526" t="s">
        <v>2223</v>
      </c>
      <c r="L2526" t="str">
        <f>IF(performance_data[[#This Row],[return_percentage]]&gt;=performance_data[[#This Row],[benchmark_return]],"Higher","Lower")</f>
        <v>Higher</v>
      </c>
      <c r="M2526" s="14">
        <f xml:space="preserve"> _xlfn.MAXIFS(performance_data[date],performance_data[portfolio_id],performance_data[[#This Row],[portfolio_id]])</f>
        <v>45518</v>
      </c>
      <c r="N2526" s="14">
        <f xml:space="preserve"> _xlfn.MINIFS(performance_data[date],performance_data[portfolio_id],performance_data[[#This Row],[portfolio_id]])</f>
        <v>44853</v>
      </c>
      <c r="O2526" s="15">
        <f>_xlfn.MAXIFS(performance_data[portfolio_value],performance_data[portfolio_id],performance_data[[#This Row],[portfolio_id]],performance_data[date],performance_data[[#This Row],[latest_date]])</f>
        <v>164172.60999999999</v>
      </c>
      <c r="P2526" s="15">
        <f>_xlfn.MAXIFS(performance_data[portfolio_value],performance_data[portfolio_id],performance_data[[#This Row],[portfolio_id]],performance_data[date],performance_data[[#This Row],[starting_date]])</f>
        <v>26785.22</v>
      </c>
      <c r="Q2526" s="15">
        <f>performance_data[[#This Row],[latest_value]]-performance_data[[#This Row],[starting_value]]</f>
        <v>137387.38999999998</v>
      </c>
      <c r="R2526" s="15">
        <f>performance_data[[#This Row],[net_inflows]]-performance_data[[#This Row],[net_outflows]]</f>
        <v>-9068.89</v>
      </c>
      <c r="S2526" s="15" t="str">
        <f>IF(performance_data[[#This Row],[net_inflows]]&gt;AVERAGE(performance_data[net_inflows]),"High","Low")</f>
        <v>Low</v>
      </c>
      <c r="T2526" s="15">
        <f>AVERAGEIF(performance_data[inflow_flag],performance_data[[#This Row],[inflow_flag]],performance_data[return_percentage])</f>
        <v>5.0457846277021572</v>
      </c>
      <c r="U2526" s="17">
        <f>IF(performance_data[[#This Row],[return_percentage]]&lt;performance_data[[#This Row],[benchmark_return]],1,0)</f>
        <v>0</v>
      </c>
      <c r="V2526" s="17">
        <f>COUNTIFS(performance_data[portfolio_id],performance_data[[#This Row],[portfolio_id]])</f>
        <v>25</v>
      </c>
      <c r="W2526" s="17">
        <f>COUNTIFS(performance_data[portfolio_id],performance_data[[#This Row],[portfolio_id]],
          performance_data[return_flag],1)</f>
        <v>13</v>
      </c>
      <c r="X2526" s="15">
        <f>performance_data[[#This Row],[underperform_flag_count]]/performance_data[[#This Row],[totalportfoliocount]]</f>
        <v>0.52</v>
      </c>
    </row>
    <row r="2527" spans="1:24" x14ac:dyDescent="0.3">
      <c r="A2527">
        <v>5431</v>
      </c>
      <c r="B2527" s="1">
        <v>45445</v>
      </c>
      <c r="C2527">
        <v>107563.72</v>
      </c>
      <c r="D2527">
        <v>-5.32</v>
      </c>
      <c r="E2527">
        <v>-6.24</v>
      </c>
      <c r="F2527">
        <v>1809.5</v>
      </c>
      <c r="G2527">
        <v>8447.86</v>
      </c>
      <c r="H2527" t="s">
        <v>2205</v>
      </c>
      <c r="I2527" t="s">
        <v>2211</v>
      </c>
      <c r="J2527">
        <v>6</v>
      </c>
      <c r="K2527" t="s">
        <v>2212</v>
      </c>
      <c r="L2527" t="str">
        <f>IF(performance_data[[#This Row],[return_percentage]]&gt;=performance_data[[#This Row],[benchmark_return]],"Higher","Lower")</f>
        <v>Higher</v>
      </c>
      <c r="M2527" s="14">
        <f xml:space="preserve"> _xlfn.MAXIFS(performance_data[date],performance_data[portfolio_id],performance_data[[#This Row],[portfolio_id]])</f>
        <v>45518</v>
      </c>
      <c r="N2527" s="14">
        <f xml:space="preserve"> _xlfn.MINIFS(performance_data[date],performance_data[portfolio_id],performance_data[[#This Row],[portfolio_id]])</f>
        <v>44853</v>
      </c>
      <c r="O2527" s="15">
        <f>_xlfn.MAXIFS(performance_data[portfolio_value],performance_data[portfolio_id],performance_data[[#This Row],[portfolio_id]],performance_data[date],performance_data[[#This Row],[latest_date]])</f>
        <v>164172.60999999999</v>
      </c>
      <c r="P2527" s="15">
        <f>_xlfn.MAXIFS(performance_data[portfolio_value],performance_data[portfolio_id],performance_data[[#This Row],[portfolio_id]],performance_data[date],performance_data[[#This Row],[starting_date]])</f>
        <v>26785.22</v>
      </c>
      <c r="Q2527" s="15">
        <f>performance_data[[#This Row],[latest_value]]-performance_data[[#This Row],[starting_value]]</f>
        <v>137387.38999999998</v>
      </c>
      <c r="R2527" s="15">
        <f>performance_data[[#This Row],[net_inflows]]-performance_data[[#This Row],[net_outflows]]</f>
        <v>-6638.3600000000006</v>
      </c>
      <c r="S2527" s="15" t="str">
        <f>IF(performance_data[[#This Row],[net_inflows]]&gt;AVERAGE(performance_data[net_inflows]),"High","Low")</f>
        <v>Low</v>
      </c>
      <c r="T2527" s="15">
        <f>AVERAGEIF(performance_data[inflow_flag],performance_data[[#This Row],[inflow_flag]],performance_data[return_percentage])</f>
        <v>5.0457846277021572</v>
      </c>
      <c r="U2527" s="17">
        <f>IF(performance_data[[#This Row],[return_percentage]]&lt;performance_data[[#This Row],[benchmark_return]],1,0)</f>
        <v>0</v>
      </c>
      <c r="V2527" s="17">
        <f>COUNTIFS(performance_data[portfolio_id],performance_data[[#This Row],[portfolio_id]])</f>
        <v>25</v>
      </c>
      <c r="W2527" s="17">
        <f>COUNTIFS(performance_data[portfolio_id],performance_data[[#This Row],[portfolio_id]],
          performance_data[return_flag],1)</f>
        <v>13</v>
      </c>
      <c r="X2527" s="15">
        <f>performance_data[[#This Row],[underperform_flag_count]]/performance_data[[#This Row],[totalportfoliocount]]</f>
        <v>0.52</v>
      </c>
    </row>
    <row r="2528" spans="1:24" x14ac:dyDescent="0.3">
      <c r="A2528">
        <v>5431</v>
      </c>
      <c r="B2528" s="1">
        <v>45501</v>
      </c>
      <c r="C2528">
        <v>53487.34</v>
      </c>
      <c r="D2528">
        <v>16.649999999999999</v>
      </c>
      <c r="E2528">
        <v>18.600000000000001</v>
      </c>
      <c r="F2528">
        <v>3190.66</v>
      </c>
      <c r="G2528">
        <v>17661.48</v>
      </c>
      <c r="H2528" t="s">
        <v>2205</v>
      </c>
      <c r="I2528" t="s">
        <v>2209</v>
      </c>
      <c r="J2528">
        <v>7</v>
      </c>
      <c r="K2528" t="s">
        <v>2210</v>
      </c>
      <c r="L2528" t="str">
        <f>IF(performance_data[[#This Row],[return_percentage]]&gt;=performance_data[[#This Row],[benchmark_return]],"Higher","Lower")</f>
        <v>Lower</v>
      </c>
      <c r="M2528" s="14">
        <f xml:space="preserve"> _xlfn.MAXIFS(performance_data[date],performance_data[portfolio_id],performance_data[[#This Row],[portfolio_id]])</f>
        <v>45518</v>
      </c>
      <c r="N2528" s="14">
        <f xml:space="preserve"> _xlfn.MINIFS(performance_data[date],performance_data[portfolio_id],performance_data[[#This Row],[portfolio_id]])</f>
        <v>44853</v>
      </c>
      <c r="O2528" s="15">
        <f>_xlfn.MAXIFS(performance_data[portfolio_value],performance_data[portfolio_id],performance_data[[#This Row],[portfolio_id]],performance_data[date],performance_data[[#This Row],[latest_date]])</f>
        <v>164172.60999999999</v>
      </c>
      <c r="P2528" s="15">
        <f>_xlfn.MAXIFS(performance_data[portfolio_value],performance_data[portfolio_id],performance_data[[#This Row],[portfolio_id]],performance_data[date],performance_data[[#This Row],[starting_date]])</f>
        <v>26785.22</v>
      </c>
      <c r="Q2528" s="15">
        <f>performance_data[[#This Row],[latest_value]]-performance_data[[#This Row],[starting_value]]</f>
        <v>137387.38999999998</v>
      </c>
      <c r="R2528" s="15">
        <f>performance_data[[#This Row],[net_inflows]]-performance_data[[#This Row],[net_outflows]]</f>
        <v>-14470.82</v>
      </c>
      <c r="S2528" s="15" t="str">
        <f>IF(performance_data[[#This Row],[net_inflows]]&gt;AVERAGE(performance_data[net_inflows]),"High","Low")</f>
        <v>Low</v>
      </c>
      <c r="T2528" s="15">
        <f>AVERAGEIF(performance_data[inflow_flag],performance_data[[#This Row],[inflow_flag]],performance_data[return_percentage])</f>
        <v>5.0457846277021572</v>
      </c>
      <c r="U2528" s="17">
        <f>IF(performance_data[[#This Row],[return_percentage]]&lt;performance_data[[#This Row],[benchmark_return]],1,0)</f>
        <v>1</v>
      </c>
      <c r="V2528" s="17">
        <f>COUNTIFS(performance_data[portfolio_id],performance_data[[#This Row],[portfolio_id]])</f>
        <v>25</v>
      </c>
      <c r="W2528" s="17">
        <f>COUNTIFS(performance_data[portfolio_id],performance_data[[#This Row],[portfolio_id]],
          performance_data[return_flag],1)</f>
        <v>13</v>
      </c>
      <c r="X2528" s="15">
        <f>performance_data[[#This Row],[underperform_flag_count]]/performance_data[[#This Row],[totalportfoliocount]]</f>
        <v>0.52</v>
      </c>
    </row>
    <row r="2529" spans="1:24" x14ac:dyDescent="0.3">
      <c r="A2529">
        <v>5431</v>
      </c>
      <c r="B2529" s="1">
        <v>45308</v>
      </c>
      <c r="C2529">
        <v>128384.84</v>
      </c>
      <c r="D2529">
        <v>9.6199999999999992</v>
      </c>
      <c r="E2529">
        <v>10.27</v>
      </c>
      <c r="F2529">
        <v>7998.4</v>
      </c>
      <c r="G2529">
        <v>15782.6</v>
      </c>
      <c r="H2529" t="s">
        <v>2205</v>
      </c>
      <c r="I2529" t="s">
        <v>2206</v>
      </c>
      <c r="J2529">
        <v>1</v>
      </c>
      <c r="K2529" t="s">
        <v>2207</v>
      </c>
      <c r="L2529" t="str">
        <f>IF(performance_data[[#This Row],[return_percentage]]&gt;=performance_data[[#This Row],[benchmark_return]],"Higher","Lower")</f>
        <v>Lower</v>
      </c>
      <c r="M2529" s="14">
        <f xml:space="preserve"> _xlfn.MAXIFS(performance_data[date],performance_data[portfolio_id],performance_data[[#This Row],[portfolio_id]])</f>
        <v>45518</v>
      </c>
      <c r="N2529" s="14">
        <f xml:space="preserve"> _xlfn.MINIFS(performance_data[date],performance_data[portfolio_id],performance_data[[#This Row],[portfolio_id]])</f>
        <v>44853</v>
      </c>
      <c r="O2529" s="15">
        <f>_xlfn.MAXIFS(performance_data[portfolio_value],performance_data[portfolio_id],performance_data[[#This Row],[portfolio_id]],performance_data[date],performance_data[[#This Row],[latest_date]])</f>
        <v>164172.60999999999</v>
      </c>
      <c r="P2529" s="15">
        <f>_xlfn.MAXIFS(performance_data[portfolio_value],performance_data[portfolio_id],performance_data[[#This Row],[portfolio_id]],performance_data[date],performance_data[[#This Row],[starting_date]])</f>
        <v>26785.22</v>
      </c>
      <c r="Q2529" s="15">
        <f>performance_data[[#This Row],[latest_value]]-performance_data[[#This Row],[starting_value]]</f>
        <v>137387.38999999998</v>
      </c>
      <c r="R2529" s="15">
        <f>performance_data[[#This Row],[net_inflows]]-performance_data[[#This Row],[net_outflows]]</f>
        <v>-7784.2000000000007</v>
      </c>
      <c r="S2529" s="15" t="str">
        <f>IF(performance_data[[#This Row],[net_inflows]]&gt;AVERAGE(performance_data[net_inflows]),"High","Low")</f>
        <v>Low</v>
      </c>
      <c r="T2529" s="15">
        <f>AVERAGEIF(performance_data[inflow_flag],performance_data[[#This Row],[inflow_flag]],performance_data[return_percentage])</f>
        <v>5.0457846277021572</v>
      </c>
      <c r="U2529" s="17">
        <f>IF(performance_data[[#This Row],[return_percentage]]&lt;performance_data[[#This Row],[benchmark_return]],1,0)</f>
        <v>1</v>
      </c>
      <c r="V2529" s="17">
        <f>COUNTIFS(performance_data[portfolio_id],performance_data[[#This Row],[portfolio_id]])</f>
        <v>25</v>
      </c>
      <c r="W2529" s="17">
        <f>COUNTIFS(performance_data[portfolio_id],performance_data[[#This Row],[portfolio_id]],
          performance_data[return_flag],1)</f>
        <v>13</v>
      </c>
      <c r="X2529" s="15">
        <f>performance_data[[#This Row],[underperform_flag_count]]/performance_data[[#This Row],[totalportfoliocount]]</f>
        <v>0.52</v>
      </c>
    </row>
    <row r="2530" spans="1:24" x14ac:dyDescent="0.3">
      <c r="A2530">
        <v>5431</v>
      </c>
      <c r="B2530" s="1">
        <v>45301</v>
      </c>
      <c r="C2530">
        <v>357113.35</v>
      </c>
      <c r="D2530">
        <v>18.27</v>
      </c>
      <c r="E2530">
        <v>19.47</v>
      </c>
      <c r="F2530">
        <v>17322.28</v>
      </c>
      <c r="G2530">
        <v>1049.75</v>
      </c>
      <c r="H2530" t="s">
        <v>2205</v>
      </c>
      <c r="I2530" t="s">
        <v>2206</v>
      </c>
      <c r="J2530">
        <v>1</v>
      </c>
      <c r="K2530" t="s">
        <v>2207</v>
      </c>
      <c r="L2530" t="str">
        <f>IF(performance_data[[#This Row],[return_percentage]]&gt;=performance_data[[#This Row],[benchmark_return]],"Higher","Lower")</f>
        <v>Lower</v>
      </c>
      <c r="M2530" s="14">
        <f xml:space="preserve"> _xlfn.MAXIFS(performance_data[date],performance_data[portfolio_id],performance_data[[#This Row],[portfolio_id]])</f>
        <v>45518</v>
      </c>
      <c r="N2530" s="14">
        <f xml:space="preserve"> _xlfn.MINIFS(performance_data[date],performance_data[portfolio_id],performance_data[[#This Row],[portfolio_id]])</f>
        <v>44853</v>
      </c>
      <c r="O2530" s="15">
        <f>_xlfn.MAXIFS(performance_data[portfolio_value],performance_data[portfolio_id],performance_data[[#This Row],[portfolio_id]],performance_data[date],performance_data[[#This Row],[latest_date]])</f>
        <v>164172.60999999999</v>
      </c>
      <c r="P2530" s="15">
        <f>_xlfn.MAXIFS(performance_data[portfolio_value],performance_data[portfolio_id],performance_data[[#This Row],[portfolio_id]],performance_data[date],performance_data[[#This Row],[starting_date]])</f>
        <v>26785.22</v>
      </c>
      <c r="Q2530" s="15">
        <f>performance_data[[#This Row],[latest_value]]-performance_data[[#This Row],[starting_value]]</f>
        <v>137387.38999999998</v>
      </c>
      <c r="R2530" s="15">
        <f>performance_data[[#This Row],[net_inflows]]-performance_data[[#This Row],[net_outflows]]</f>
        <v>16272.529999999999</v>
      </c>
      <c r="S2530" s="15" t="str">
        <f>IF(performance_data[[#This Row],[net_inflows]]&gt;AVERAGE(performance_data[net_inflows]),"High","Low")</f>
        <v>High</v>
      </c>
      <c r="T2530" s="15">
        <f>AVERAGEIF(performance_data[inflow_flag],performance_data[[#This Row],[inflow_flag]],performance_data[return_percentage])</f>
        <v>4.8467905675459724</v>
      </c>
      <c r="U2530" s="17">
        <f>IF(performance_data[[#This Row],[return_percentage]]&lt;performance_data[[#This Row],[benchmark_return]],1,0)</f>
        <v>1</v>
      </c>
      <c r="V2530" s="17">
        <f>COUNTIFS(performance_data[portfolio_id],performance_data[[#This Row],[portfolio_id]])</f>
        <v>25</v>
      </c>
      <c r="W2530" s="17">
        <f>COUNTIFS(performance_data[portfolio_id],performance_data[[#This Row],[portfolio_id]],
          performance_data[return_flag],1)</f>
        <v>13</v>
      </c>
      <c r="X2530" s="15">
        <f>performance_data[[#This Row],[underperform_flag_count]]/performance_data[[#This Row],[totalportfoliocount]]</f>
        <v>0.52</v>
      </c>
    </row>
    <row r="2531" spans="1:24" x14ac:dyDescent="0.3">
      <c r="A2531">
        <v>5431</v>
      </c>
      <c r="B2531" s="1">
        <v>45191</v>
      </c>
      <c r="C2531">
        <v>291819.15000000002</v>
      </c>
      <c r="D2531">
        <v>9.7200000000000006</v>
      </c>
      <c r="E2531">
        <v>7.91</v>
      </c>
      <c r="F2531">
        <v>15693.96</v>
      </c>
      <c r="G2531">
        <v>6819.61</v>
      </c>
      <c r="H2531" t="s">
        <v>2213</v>
      </c>
      <c r="I2531" t="s">
        <v>2209</v>
      </c>
      <c r="J2531">
        <v>9</v>
      </c>
      <c r="K2531" t="s">
        <v>2221</v>
      </c>
      <c r="L2531" t="str">
        <f>IF(performance_data[[#This Row],[return_percentage]]&gt;=performance_data[[#This Row],[benchmark_return]],"Higher","Lower")</f>
        <v>Higher</v>
      </c>
      <c r="M2531" s="14">
        <f xml:space="preserve"> _xlfn.MAXIFS(performance_data[date],performance_data[portfolio_id],performance_data[[#This Row],[portfolio_id]])</f>
        <v>45518</v>
      </c>
      <c r="N2531" s="14">
        <f xml:space="preserve"> _xlfn.MINIFS(performance_data[date],performance_data[portfolio_id],performance_data[[#This Row],[portfolio_id]])</f>
        <v>44853</v>
      </c>
      <c r="O2531" s="15">
        <f>_xlfn.MAXIFS(performance_data[portfolio_value],performance_data[portfolio_id],performance_data[[#This Row],[portfolio_id]],performance_data[date],performance_data[[#This Row],[latest_date]])</f>
        <v>164172.60999999999</v>
      </c>
      <c r="P2531" s="15">
        <f>_xlfn.MAXIFS(performance_data[portfolio_value],performance_data[portfolio_id],performance_data[[#This Row],[portfolio_id]],performance_data[date],performance_data[[#This Row],[starting_date]])</f>
        <v>26785.22</v>
      </c>
      <c r="Q2531" s="15">
        <f>performance_data[[#This Row],[latest_value]]-performance_data[[#This Row],[starting_value]]</f>
        <v>137387.38999999998</v>
      </c>
      <c r="R2531" s="15">
        <f>performance_data[[#This Row],[net_inflows]]-performance_data[[#This Row],[net_outflows]]</f>
        <v>8874.3499999999985</v>
      </c>
      <c r="S2531" s="15" t="str">
        <f>IF(performance_data[[#This Row],[net_inflows]]&gt;AVERAGE(performance_data[net_inflows]),"High","Low")</f>
        <v>High</v>
      </c>
      <c r="T2531" s="15">
        <f>AVERAGEIF(performance_data[inflow_flag],performance_data[[#This Row],[inflow_flag]],performance_data[return_percentage])</f>
        <v>4.8467905675459724</v>
      </c>
      <c r="U2531" s="17">
        <f>IF(performance_data[[#This Row],[return_percentage]]&lt;performance_data[[#This Row],[benchmark_return]],1,0)</f>
        <v>0</v>
      </c>
      <c r="V2531" s="17">
        <f>COUNTIFS(performance_data[portfolio_id],performance_data[[#This Row],[portfolio_id]])</f>
        <v>25</v>
      </c>
      <c r="W2531" s="17">
        <f>COUNTIFS(performance_data[portfolio_id],performance_data[[#This Row],[portfolio_id]],
          performance_data[return_flag],1)</f>
        <v>13</v>
      </c>
      <c r="X2531" s="15">
        <f>performance_data[[#This Row],[underperform_flag_count]]/performance_data[[#This Row],[totalportfoliocount]]</f>
        <v>0.52</v>
      </c>
    </row>
    <row r="2532" spans="1:24" x14ac:dyDescent="0.3">
      <c r="A2532">
        <v>5431</v>
      </c>
      <c r="B2532" s="1">
        <v>44939</v>
      </c>
      <c r="C2532">
        <v>454250.46</v>
      </c>
      <c r="D2532">
        <v>-5.95</v>
      </c>
      <c r="E2532">
        <v>-5.38</v>
      </c>
      <c r="F2532">
        <v>10398.27</v>
      </c>
      <c r="G2532">
        <v>9404.75</v>
      </c>
      <c r="H2532" t="s">
        <v>2213</v>
      </c>
      <c r="I2532" t="s">
        <v>2206</v>
      </c>
      <c r="J2532">
        <v>1</v>
      </c>
      <c r="K2532" t="s">
        <v>2207</v>
      </c>
      <c r="L2532" t="str">
        <f>IF(performance_data[[#This Row],[return_percentage]]&gt;=performance_data[[#This Row],[benchmark_return]],"Higher","Lower")</f>
        <v>Lower</v>
      </c>
      <c r="M2532" s="14">
        <f xml:space="preserve"> _xlfn.MAXIFS(performance_data[date],performance_data[portfolio_id],performance_data[[#This Row],[portfolio_id]])</f>
        <v>45518</v>
      </c>
      <c r="N2532" s="14">
        <f xml:space="preserve"> _xlfn.MINIFS(performance_data[date],performance_data[portfolio_id],performance_data[[#This Row],[portfolio_id]])</f>
        <v>44853</v>
      </c>
      <c r="O2532" s="15">
        <f>_xlfn.MAXIFS(performance_data[portfolio_value],performance_data[portfolio_id],performance_data[[#This Row],[portfolio_id]],performance_data[date],performance_data[[#This Row],[latest_date]])</f>
        <v>164172.60999999999</v>
      </c>
      <c r="P2532" s="15">
        <f>_xlfn.MAXIFS(performance_data[portfolio_value],performance_data[portfolio_id],performance_data[[#This Row],[portfolio_id]],performance_data[date],performance_data[[#This Row],[starting_date]])</f>
        <v>26785.22</v>
      </c>
      <c r="Q2532" s="15">
        <f>performance_data[[#This Row],[latest_value]]-performance_data[[#This Row],[starting_value]]</f>
        <v>137387.38999999998</v>
      </c>
      <c r="R2532" s="15">
        <f>performance_data[[#This Row],[net_inflows]]-performance_data[[#This Row],[net_outflows]]</f>
        <v>993.52000000000044</v>
      </c>
      <c r="S2532" s="15" t="str">
        <f>IF(performance_data[[#This Row],[net_inflows]]&gt;AVERAGE(performance_data[net_inflows]),"High","Low")</f>
        <v>High</v>
      </c>
      <c r="T2532" s="15">
        <f>AVERAGEIF(performance_data[inflow_flag],performance_data[[#This Row],[inflow_flag]],performance_data[return_percentage])</f>
        <v>4.8467905675459724</v>
      </c>
      <c r="U2532" s="17">
        <f>IF(performance_data[[#This Row],[return_percentage]]&lt;performance_data[[#This Row],[benchmark_return]],1,0)</f>
        <v>1</v>
      </c>
      <c r="V2532" s="17">
        <f>COUNTIFS(performance_data[portfolio_id],performance_data[[#This Row],[portfolio_id]])</f>
        <v>25</v>
      </c>
      <c r="W2532" s="17">
        <f>COUNTIFS(performance_data[portfolio_id],performance_data[[#This Row],[portfolio_id]],
          performance_data[return_flag],1)</f>
        <v>13</v>
      </c>
      <c r="X2532" s="15">
        <f>performance_data[[#This Row],[underperform_flag_count]]/performance_data[[#This Row],[totalportfoliocount]]</f>
        <v>0.52</v>
      </c>
    </row>
    <row r="2533" spans="1:24" x14ac:dyDescent="0.3">
      <c r="A2533">
        <v>5431</v>
      </c>
      <c r="B2533" s="1">
        <v>45027</v>
      </c>
      <c r="C2533">
        <v>465085.11</v>
      </c>
      <c r="D2533">
        <v>7.87</v>
      </c>
      <c r="E2533">
        <v>6.76</v>
      </c>
      <c r="F2533">
        <v>9497.44</v>
      </c>
      <c r="G2533">
        <v>8759.93</v>
      </c>
      <c r="H2533" t="s">
        <v>2213</v>
      </c>
      <c r="I2533" t="s">
        <v>2211</v>
      </c>
      <c r="J2533">
        <v>4</v>
      </c>
      <c r="K2533" t="s">
        <v>2216</v>
      </c>
      <c r="L2533" t="str">
        <f>IF(performance_data[[#This Row],[return_percentage]]&gt;=performance_data[[#This Row],[benchmark_return]],"Higher","Lower")</f>
        <v>Higher</v>
      </c>
      <c r="M2533" s="14">
        <f xml:space="preserve"> _xlfn.MAXIFS(performance_data[date],performance_data[portfolio_id],performance_data[[#This Row],[portfolio_id]])</f>
        <v>45518</v>
      </c>
      <c r="N2533" s="14">
        <f xml:space="preserve"> _xlfn.MINIFS(performance_data[date],performance_data[portfolio_id],performance_data[[#This Row],[portfolio_id]])</f>
        <v>44853</v>
      </c>
      <c r="O2533" s="15">
        <f>_xlfn.MAXIFS(performance_data[portfolio_value],performance_data[portfolio_id],performance_data[[#This Row],[portfolio_id]],performance_data[date],performance_data[[#This Row],[latest_date]])</f>
        <v>164172.60999999999</v>
      </c>
      <c r="P2533" s="15">
        <f>_xlfn.MAXIFS(performance_data[portfolio_value],performance_data[portfolio_id],performance_data[[#This Row],[portfolio_id]],performance_data[date],performance_data[[#This Row],[starting_date]])</f>
        <v>26785.22</v>
      </c>
      <c r="Q2533" s="15">
        <f>performance_data[[#This Row],[latest_value]]-performance_data[[#This Row],[starting_value]]</f>
        <v>137387.38999999998</v>
      </c>
      <c r="R2533" s="15">
        <f>performance_data[[#This Row],[net_inflows]]-performance_data[[#This Row],[net_outflows]]</f>
        <v>737.51000000000022</v>
      </c>
      <c r="S2533" s="15" t="str">
        <f>IF(performance_data[[#This Row],[net_inflows]]&gt;AVERAGE(performance_data[net_inflows]),"High","Low")</f>
        <v>Low</v>
      </c>
      <c r="T2533" s="15">
        <f>AVERAGEIF(performance_data[inflow_flag],performance_data[[#This Row],[inflow_flag]],performance_data[return_percentage])</f>
        <v>5.0457846277021572</v>
      </c>
      <c r="U2533" s="17">
        <f>IF(performance_data[[#This Row],[return_percentage]]&lt;performance_data[[#This Row],[benchmark_return]],1,0)</f>
        <v>0</v>
      </c>
      <c r="V2533" s="17">
        <f>COUNTIFS(performance_data[portfolio_id],performance_data[[#This Row],[portfolio_id]])</f>
        <v>25</v>
      </c>
      <c r="W2533" s="17">
        <f>COUNTIFS(performance_data[portfolio_id],performance_data[[#This Row],[portfolio_id]],
          performance_data[return_flag],1)</f>
        <v>13</v>
      </c>
      <c r="X2533" s="15">
        <f>performance_data[[#This Row],[underperform_flag_count]]/performance_data[[#This Row],[totalportfoliocount]]</f>
        <v>0.52</v>
      </c>
    </row>
    <row r="2534" spans="1:24" x14ac:dyDescent="0.3">
      <c r="A2534">
        <v>5431</v>
      </c>
      <c r="B2534" s="1">
        <v>45191</v>
      </c>
      <c r="C2534">
        <v>261022.31</v>
      </c>
      <c r="D2534">
        <v>5.37</v>
      </c>
      <c r="E2534">
        <v>5.1100000000000003</v>
      </c>
      <c r="F2534">
        <v>16752.64</v>
      </c>
      <c r="G2534">
        <v>18220.04</v>
      </c>
      <c r="H2534" t="s">
        <v>2213</v>
      </c>
      <c r="I2534" t="s">
        <v>2209</v>
      </c>
      <c r="J2534">
        <v>9</v>
      </c>
      <c r="K2534" t="s">
        <v>2221</v>
      </c>
      <c r="L2534" t="str">
        <f>IF(performance_data[[#This Row],[return_percentage]]&gt;=performance_data[[#This Row],[benchmark_return]],"Higher","Lower")</f>
        <v>Higher</v>
      </c>
      <c r="M2534" s="14">
        <f xml:space="preserve"> _xlfn.MAXIFS(performance_data[date],performance_data[portfolio_id],performance_data[[#This Row],[portfolio_id]])</f>
        <v>45518</v>
      </c>
      <c r="N2534" s="14">
        <f xml:space="preserve"> _xlfn.MINIFS(performance_data[date],performance_data[portfolio_id],performance_data[[#This Row],[portfolio_id]])</f>
        <v>44853</v>
      </c>
      <c r="O2534" s="15">
        <f>_xlfn.MAXIFS(performance_data[portfolio_value],performance_data[portfolio_id],performance_data[[#This Row],[portfolio_id]],performance_data[date],performance_data[[#This Row],[latest_date]])</f>
        <v>164172.60999999999</v>
      </c>
      <c r="P2534" s="15">
        <f>_xlfn.MAXIFS(performance_data[portfolio_value],performance_data[portfolio_id],performance_data[[#This Row],[portfolio_id]],performance_data[date],performance_data[[#This Row],[starting_date]])</f>
        <v>26785.22</v>
      </c>
      <c r="Q2534" s="15">
        <f>performance_data[[#This Row],[latest_value]]-performance_data[[#This Row],[starting_value]]</f>
        <v>137387.38999999998</v>
      </c>
      <c r="R2534" s="15">
        <f>performance_data[[#This Row],[net_inflows]]-performance_data[[#This Row],[net_outflows]]</f>
        <v>-1467.4000000000015</v>
      </c>
      <c r="S2534" s="15" t="str">
        <f>IF(performance_data[[#This Row],[net_inflows]]&gt;AVERAGE(performance_data[net_inflows]),"High","Low")</f>
        <v>High</v>
      </c>
      <c r="T2534" s="15">
        <f>AVERAGEIF(performance_data[inflow_flag],performance_data[[#This Row],[inflow_flag]],performance_data[return_percentage])</f>
        <v>4.8467905675459724</v>
      </c>
      <c r="U2534" s="17">
        <f>IF(performance_data[[#This Row],[return_percentage]]&lt;performance_data[[#This Row],[benchmark_return]],1,0)</f>
        <v>0</v>
      </c>
      <c r="V2534" s="17">
        <f>COUNTIFS(performance_data[portfolio_id],performance_data[[#This Row],[portfolio_id]])</f>
        <v>25</v>
      </c>
      <c r="W2534" s="17">
        <f>COUNTIFS(performance_data[portfolio_id],performance_data[[#This Row],[portfolio_id]],
          performance_data[return_flag],1)</f>
        <v>13</v>
      </c>
      <c r="X2534" s="15">
        <f>performance_data[[#This Row],[underperform_flag_count]]/performance_data[[#This Row],[totalportfoliocount]]</f>
        <v>0.52</v>
      </c>
    </row>
    <row r="2535" spans="1:24" x14ac:dyDescent="0.3">
      <c r="A2535">
        <v>5431</v>
      </c>
      <c r="B2535" s="1">
        <v>45219</v>
      </c>
      <c r="C2535">
        <v>81138.19</v>
      </c>
      <c r="D2535">
        <v>8.85</v>
      </c>
      <c r="E2535">
        <v>9.09</v>
      </c>
      <c r="F2535">
        <v>11908.82</v>
      </c>
      <c r="G2535">
        <v>17151.05</v>
      </c>
      <c r="H2535" t="s">
        <v>2213</v>
      </c>
      <c r="I2535" t="s">
        <v>2217</v>
      </c>
      <c r="J2535">
        <v>10</v>
      </c>
      <c r="K2535" t="s">
        <v>2224</v>
      </c>
      <c r="L2535" t="str">
        <f>IF(performance_data[[#This Row],[return_percentage]]&gt;=performance_data[[#This Row],[benchmark_return]],"Higher","Lower")</f>
        <v>Lower</v>
      </c>
      <c r="M2535" s="14">
        <f xml:space="preserve"> _xlfn.MAXIFS(performance_data[date],performance_data[portfolio_id],performance_data[[#This Row],[portfolio_id]])</f>
        <v>45518</v>
      </c>
      <c r="N2535" s="14">
        <f xml:space="preserve"> _xlfn.MINIFS(performance_data[date],performance_data[portfolio_id],performance_data[[#This Row],[portfolio_id]])</f>
        <v>44853</v>
      </c>
      <c r="O2535" s="15">
        <f>_xlfn.MAXIFS(performance_data[portfolio_value],performance_data[portfolio_id],performance_data[[#This Row],[portfolio_id]],performance_data[date],performance_data[[#This Row],[latest_date]])</f>
        <v>164172.60999999999</v>
      </c>
      <c r="P2535" s="15">
        <f>_xlfn.MAXIFS(performance_data[portfolio_value],performance_data[portfolio_id],performance_data[[#This Row],[portfolio_id]],performance_data[date],performance_data[[#This Row],[starting_date]])</f>
        <v>26785.22</v>
      </c>
      <c r="Q2535" s="15">
        <f>performance_data[[#This Row],[latest_value]]-performance_data[[#This Row],[starting_value]]</f>
        <v>137387.38999999998</v>
      </c>
      <c r="R2535" s="15">
        <f>performance_data[[#This Row],[net_inflows]]-performance_data[[#This Row],[net_outflows]]</f>
        <v>-5242.2299999999996</v>
      </c>
      <c r="S2535" s="15" t="str">
        <f>IF(performance_data[[#This Row],[net_inflows]]&gt;AVERAGE(performance_data[net_inflows]),"High","Low")</f>
        <v>High</v>
      </c>
      <c r="T2535" s="15">
        <f>AVERAGEIF(performance_data[inflow_flag],performance_data[[#This Row],[inflow_flag]],performance_data[return_percentage])</f>
        <v>4.8467905675459724</v>
      </c>
      <c r="U2535" s="17">
        <f>IF(performance_data[[#This Row],[return_percentage]]&lt;performance_data[[#This Row],[benchmark_return]],1,0)</f>
        <v>1</v>
      </c>
      <c r="V2535" s="17">
        <f>COUNTIFS(performance_data[portfolio_id],performance_data[[#This Row],[portfolio_id]])</f>
        <v>25</v>
      </c>
      <c r="W2535" s="17">
        <f>COUNTIFS(performance_data[portfolio_id],performance_data[[#This Row],[portfolio_id]],
          performance_data[return_flag],1)</f>
        <v>13</v>
      </c>
      <c r="X2535" s="15">
        <f>performance_data[[#This Row],[underperform_flag_count]]/performance_data[[#This Row],[totalportfoliocount]]</f>
        <v>0.52</v>
      </c>
    </row>
    <row r="2536" spans="1:24" x14ac:dyDescent="0.3">
      <c r="A2536">
        <v>5431</v>
      </c>
      <c r="B2536" s="1">
        <v>45208</v>
      </c>
      <c r="C2536">
        <v>20754.57</v>
      </c>
      <c r="D2536">
        <v>14.11</v>
      </c>
      <c r="E2536">
        <v>11.68</v>
      </c>
      <c r="F2536">
        <v>9733.6200000000008</v>
      </c>
      <c r="G2536">
        <v>1851.12</v>
      </c>
      <c r="H2536" t="s">
        <v>2213</v>
      </c>
      <c r="I2536" t="s">
        <v>2217</v>
      </c>
      <c r="J2536">
        <v>10</v>
      </c>
      <c r="K2536" t="s">
        <v>2224</v>
      </c>
      <c r="L2536" t="str">
        <f>IF(performance_data[[#This Row],[return_percentage]]&gt;=performance_data[[#This Row],[benchmark_return]],"Higher","Lower")</f>
        <v>Higher</v>
      </c>
      <c r="M2536" s="14">
        <f xml:space="preserve"> _xlfn.MAXIFS(performance_data[date],performance_data[portfolio_id],performance_data[[#This Row],[portfolio_id]])</f>
        <v>45518</v>
      </c>
      <c r="N2536" s="14">
        <f xml:space="preserve"> _xlfn.MINIFS(performance_data[date],performance_data[portfolio_id],performance_data[[#This Row],[portfolio_id]])</f>
        <v>44853</v>
      </c>
      <c r="O2536" s="15">
        <f>_xlfn.MAXIFS(performance_data[portfolio_value],performance_data[portfolio_id],performance_data[[#This Row],[portfolio_id]],performance_data[date],performance_data[[#This Row],[latest_date]])</f>
        <v>164172.60999999999</v>
      </c>
      <c r="P2536" s="15">
        <f>_xlfn.MAXIFS(performance_data[portfolio_value],performance_data[portfolio_id],performance_data[[#This Row],[portfolio_id]],performance_data[date],performance_data[[#This Row],[starting_date]])</f>
        <v>26785.22</v>
      </c>
      <c r="Q2536" s="15">
        <f>performance_data[[#This Row],[latest_value]]-performance_data[[#This Row],[starting_value]]</f>
        <v>137387.38999999998</v>
      </c>
      <c r="R2536" s="15">
        <f>performance_data[[#This Row],[net_inflows]]-performance_data[[#This Row],[net_outflows]]</f>
        <v>7882.5000000000009</v>
      </c>
      <c r="S2536" s="15" t="str">
        <f>IF(performance_data[[#This Row],[net_inflows]]&gt;AVERAGE(performance_data[net_inflows]),"High","Low")</f>
        <v>Low</v>
      </c>
      <c r="T2536" s="15">
        <f>AVERAGEIF(performance_data[inflow_flag],performance_data[[#This Row],[inflow_flag]],performance_data[return_percentage])</f>
        <v>5.0457846277021572</v>
      </c>
      <c r="U2536" s="17">
        <f>IF(performance_data[[#This Row],[return_percentage]]&lt;performance_data[[#This Row],[benchmark_return]],1,0)</f>
        <v>0</v>
      </c>
      <c r="V2536" s="17">
        <f>COUNTIFS(performance_data[portfolio_id],performance_data[[#This Row],[portfolio_id]])</f>
        <v>25</v>
      </c>
      <c r="W2536" s="17">
        <f>COUNTIFS(performance_data[portfolio_id],performance_data[[#This Row],[portfolio_id]],
          performance_data[return_flag],1)</f>
        <v>13</v>
      </c>
      <c r="X2536" s="15">
        <f>performance_data[[#This Row],[underperform_flag_count]]/performance_data[[#This Row],[totalportfoliocount]]</f>
        <v>0.52</v>
      </c>
    </row>
    <row r="2537" spans="1:24" x14ac:dyDescent="0.3">
      <c r="A2537">
        <v>5431</v>
      </c>
      <c r="B2537" s="1">
        <v>45286</v>
      </c>
      <c r="C2537">
        <v>19235.57</v>
      </c>
      <c r="D2537">
        <v>18.63</v>
      </c>
      <c r="E2537">
        <v>18.84</v>
      </c>
      <c r="F2537">
        <v>6218.99</v>
      </c>
      <c r="G2537">
        <v>10145.219999999999</v>
      </c>
      <c r="H2537" t="s">
        <v>2213</v>
      </c>
      <c r="I2537" t="s">
        <v>2217</v>
      </c>
      <c r="J2537">
        <v>12</v>
      </c>
      <c r="K2537" t="s">
        <v>2218</v>
      </c>
      <c r="L2537" t="str">
        <f>IF(performance_data[[#This Row],[return_percentage]]&gt;=performance_data[[#This Row],[benchmark_return]],"Higher","Lower")</f>
        <v>Lower</v>
      </c>
      <c r="M2537" s="14">
        <f xml:space="preserve"> _xlfn.MAXIFS(performance_data[date],performance_data[portfolio_id],performance_data[[#This Row],[portfolio_id]])</f>
        <v>45518</v>
      </c>
      <c r="N2537" s="14">
        <f xml:space="preserve"> _xlfn.MINIFS(performance_data[date],performance_data[portfolio_id],performance_data[[#This Row],[portfolio_id]])</f>
        <v>44853</v>
      </c>
      <c r="O2537" s="15">
        <f>_xlfn.MAXIFS(performance_data[portfolio_value],performance_data[portfolio_id],performance_data[[#This Row],[portfolio_id]],performance_data[date],performance_data[[#This Row],[latest_date]])</f>
        <v>164172.60999999999</v>
      </c>
      <c r="P2537" s="15">
        <f>_xlfn.MAXIFS(performance_data[portfolio_value],performance_data[portfolio_id],performance_data[[#This Row],[portfolio_id]],performance_data[date],performance_data[[#This Row],[starting_date]])</f>
        <v>26785.22</v>
      </c>
      <c r="Q2537" s="15">
        <f>performance_data[[#This Row],[latest_value]]-performance_data[[#This Row],[starting_value]]</f>
        <v>137387.38999999998</v>
      </c>
      <c r="R2537" s="15">
        <f>performance_data[[#This Row],[net_inflows]]-performance_data[[#This Row],[net_outflows]]</f>
        <v>-3926.2299999999996</v>
      </c>
      <c r="S2537" s="15" t="str">
        <f>IF(performance_data[[#This Row],[net_inflows]]&gt;AVERAGE(performance_data[net_inflows]),"High","Low")</f>
        <v>Low</v>
      </c>
      <c r="T2537" s="15">
        <f>AVERAGEIF(performance_data[inflow_flag],performance_data[[#This Row],[inflow_flag]],performance_data[return_percentage])</f>
        <v>5.0457846277021572</v>
      </c>
      <c r="U2537" s="17">
        <f>IF(performance_data[[#This Row],[return_percentage]]&lt;performance_data[[#This Row],[benchmark_return]],1,0)</f>
        <v>1</v>
      </c>
      <c r="V2537" s="17">
        <f>COUNTIFS(performance_data[portfolio_id],performance_data[[#This Row],[portfolio_id]])</f>
        <v>25</v>
      </c>
      <c r="W2537" s="17">
        <f>COUNTIFS(performance_data[portfolio_id],performance_data[[#This Row],[portfolio_id]],
          performance_data[return_flag],1)</f>
        <v>13</v>
      </c>
      <c r="X2537" s="15">
        <f>performance_data[[#This Row],[underperform_flag_count]]/performance_data[[#This Row],[totalportfoliocount]]</f>
        <v>0.52</v>
      </c>
    </row>
    <row r="2538" spans="1:24" x14ac:dyDescent="0.3">
      <c r="A2538">
        <v>5541</v>
      </c>
      <c r="B2538" s="1">
        <v>44905</v>
      </c>
      <c r="C2538">
        <v>260306.61</v>
      </c>
      <c r="D2538">
        <v>11.15</v>
      </c>
      <c r="E2538">
        <v>10.57</v>
      </c>
      <c r="F2538">
        <v>4739.1899999999996</v>
      </c>
      <c r="G2538">
        <v>4072.21</v>
      </c>
      <c r="H2538" t="s">
        <v>2220</v>
      </c>
      <c r="I2538" t="s">
        <v>2217</v>
      </c>
      <c r="J2538">
        <v>12</v>
      </c>
      <c r="K2538" t="s">
        <v>2218</v>
      </c>
      <c r="L2538" t="str">
        <f>IF(performance_data[[#This Row],[return_percentage]]&gt;=performance_data[[#This Row],[benchmark_return]],"Higher","Lower")</f>
        <v>Higher</v>
      </c>
      <c r="M2538" s="14">
        <f xml:space="preserve"> _xlfn.MAXIFS(performance_data[date],performance_data[portfolio_id],performance_data[[#This Row],[portfolio_id]])</f>
        <v>45550</v>
      </c>
      <c r="N2538" s="14">
        <f xml:space="preserve"> _xlfn.MINIFS(performance_data[date],performance_data[portfolio_id],performance_data[[#This Row],[portfolio_id]])</f>
        <v>44853</v>
      </c>
      <c r="O2538" s="15">
        <f>_xlfn.MAXIFS(performance_data[portfolio_value],performance_data[portfolio_id],performance_data[[#This Row],[portfolio_id]],performance_data[date],performance_data[[#This Row],[latest_date]])</f>
        <v>219987.81</v>
      </c>
      <c r="P2538" s="15">
        <f>_xlfn.MAXIFS(performance_data[portfolio_value],performance_data[portfolio_id],performance_data[[#This Row],[portfolio_id]],performance_data[date],performance_data[[#This Row],[starting_date]])</f>
        <v>281347.59000000003</v>
      </c>
      <c r="Q2538" s="15">
        <f>performance_data[[#This Row],[latest_value]]-performance_data[[#This Row],[starting_value]]</f>
        <v>-61359.780000000028</v>
      </c>
      <c r="R2538" s="15">
        <f>performance_data[[#This Row],[net_inflows]]-performance_data[[#This Row],[net_outflows]]</f>
        <v>666.97999999999956</v>
      </c>
      <c r="S2538" s="15" t="str">
        <f>IF(performance_data[[#This Row],[net_inflows]]&gt;AVERAGE(performance_data[net_inflows]),"High","Low")</f>
        <v>Low</v>
      </c>
      <c r="T2538" s="15">
        <f>AVERAGEIF(performance_data[inflow_flag],performance_data[[#This Row],[inflow_flag]],performance_data[return_percentage])</f>
        <v>5.0457846277021572</v>
      </c>
      <c r="U2538" s="17">
        <f>IF(performance_data[[#This Row],[return_percentage]]&lt;performance_data[[#This Row],[benchmark_return]],1,0)</f>
        <v>0</v>
      </c>
      <c r="V2538" s="17">
        <f>COUNTIFS(performance_data[portfolio_id],performance_data[[#This Row],[portfolio_id]])</f>
        <v>19</v>
      </c>
      <c r="W2538" s="17">
        <f>COUNTIFS(performance_data[portfolio_id],performance_data[[#This Row],[portfolio_id]],
          performance_data[return_flag],1)</f>
        <v>10</v>
      </c>
      <c r="X2538" s="15">
        <f>performance_data[[#This Row],[underperform_flag_count]]/performance_data[[#This Row],[totalportfoliocount]]</f>
        <v>0.52631578947368418</v>
      </c>
    </row>
    <row r="2539" spans="1:24" x14ac:dyDescent="0.3">
      <c r="A2539">
        <v>5541</v>
      </c>
      <c r="B2539" s="1">
        <v>44916</v>
      </c>
      <c r="C2539">
        <v>265645.46000000002</v>
      </c>
      <c r="D2539">
        <v>2.76</v>
      </c>
      <c r="E2539">
        <v>3.29</v>
      </c>
      <c r="F2539">
        <v>848.28</v>
      </c>
      <c r="G2539">
        <v>934.64</v>
      </c>
      <c r="H2539" t="s">
        <v>2220</v>
      </c>
      <c r="I2539" t="s">
        <v>2217</v>
      </c>
      <c r="J2539">
        <v>12</v>
      </c>
      <c r="K2539" t="s">
        <v>2218</v>
      </c>
      <c r="L2539" t="str">
        <f>IF(performance_data[[#This Row],[return_percentage]]&gt;=performance_data[[#This Row],[benchmark_return]],"Higher","Lower")</f>
        <v>Lower</v>
      </c>
      <c r="M2539" s="14">
        <f xml:space="preserve"> _xlfn.MAXIFS(performance_data[date],performance_data[portfolio_id],performance_data[[#This Row],[portfolio_id]])</f>
        <v>45550</v>
      </c>
      <c r="N2539" s="14">
        <f xml:space="preserve"> _xlfn.MINIFS(performance_data[date],performance_data[portfolio_id],performance_data[[#This Row],[portfolio_id]])</f>
        <v>44853</v>
      </c>
      <c r="O2539" s="15">
        <f>_xlfn.MAXIFS(performance_data[portfolio_value],performance_data[portfolio_id],performance_data[[#This Row],[portfolio_id]],performance_data[date],performance_data[[#This Row],[latest_date]])</f>
        <v>219987.81</v>
      </c>
      <c r="P2539" s="15">
        <f>_xlfn.MAXIFS(performance_data[portfolio_value],performance_data[portfolio_id],performance_data[[#This Row],[portfolio_id]],performance_data[date],performance_data[[#This Row],[starting_date]])</f>
        <v>281347.59000000003</v>
      </c>
      <c r="Q2539" s="15">
        <f>performance_data[[#This Row],[latest_value]]-performance_data[[#This Row],[starting_value]]</f>
        <v>-61359.780000000028</v>
      </c>
      <c r="R2539" s="15">
        <f>performance_data[[#This Row],[net_inflows]]-performance_data[[#This Row],[net_outflows]]</f>
        <v>-86.360000000000014</v>
      </c>
      <c r="S2539" s="15" t="str">
        <f>IF(performance_data[[#This Row],[net_inflows]]&gt;AVERAGE(performance_data[net_inflows]),"High","Low")</f>
        <v>Low</v>
      </c>
      <c r="T2539" s="15">
        <f>AVERAGEIF(performance_data[inflow_flag],performance_data[[#This Row],[inflow_flag]],performance_data[return_percentage])</f>
        <v>5.0457846277021572</v>
      </c>
      <c r="U2539" s="17">
        <f>IF(performance_data[[#This Row],[return_percentage]]&lt;performance_data[[#This Row],[benchmark_return]],1,0)</f>
        <v>1</v>
      </c>
      <c r="V2539" s="17">
        <f>COUNTIFS(performance_data[portfolio_id],performance_data[[#This Row],[portfolio_id]])</f>
        <v>19</v>
      </c>
      <c r="W2539" s="17">
        <f>COUNTIFS(performance_data[portfolio_id],performance_data[[#This Row],[portfolio_id]],
          performance_data[return_flag],1)</f>
        <v>10</v>
      </c>
      <c r="X2539" s="15">
        <f>performance_data[[#This Row],[underperform_flag_count]]/performance_data[[#This Row],[totalportfoliocount]]</f>
        <v>0.52631578947368418</v>
      </c>
    </row>
    <row r="2540" spans="1:24" x14ac:dyDescent="0.3">
      <c r="A2540">
        <v>5541</v>
      </c>
      <c r="B2540" s="1">
        <v>45156</v>
      </c>
      <c r="C2540">
        <v>7403.01</v>
      </c>
      <c r="D2540">
        <v>-6.85</v>
      </c>
      <c r="E2540">
        <v>-5.5</v>
      </c>
      <c r="F2540">
        <v>18491.490000000002</v>
      </c>
      <c r="G2540">
        <v>751.07</v>
      </c>
      <c r="H2540" t="s">
        <v>2213</v>
      </c>
      <c r="I2540" t="s">
        <v>2209</v>
      </c>
      <c r="J2540">
        <v>8</v>
      </c>
      <c r="K2540" t="s">
        <v>2214</v>
      </c>
      <c r="L2540" t="str">
        <f>IF(performance_data[[#This Row],[return_percentage]]&gt;=performance_data[[#This Row],[benchmark_return]],"Higher","Lower")</f>
        <v>Lower</v>
      </c>
      <c r="M2540" s="14">
        <f xml:space="preserve"> _xlfn.MAXIFS(performance_data[date],performance_data[portfolio_id],performance_data[[#This Row],[portfolio_id]])</f>
        <v>45550</v>
      </c>
      <c r="N2540" s="14">
        <f xml:space="preserve"> _xlfn.MINIFS(performance_data[date],performance_data[portfolio_id],performance_data[[#This Row],[portfolio_id]])</f>
        <v>44853</v>
      </c>
      <c r="O2540" s="15">
        <f>_xlfn.MAXIFS(performance_data[portfolio_value],performance_data[portfolio_id],performance_data[[#This Row],[portfolio_id]],performance_data[date],performance_data[[#This Row],[latest_date]])</f>
        <v>219987.81</v>
      </c>
      <c r="P2540" s="15">
        <f>_xlfn.MAXIFS(performance_data[portfolio_value],performance_data[portfolio_id],performance_data[[#This Row],[portfolio_id]],performance_data[date],performance_data[[#This Row],[starting_date]])</f>
        <v>281347.59000000003</v>
      </c>
      <c r="Q2540" s="15">
        <f>performance_data[[#This Row],[latest_value]]-performance_data[[#This Row],[starting_value]]</f>
        <v>-61359.780000000028</v>
      </c>
      <c r="R2540" s="15">
        <f>performance_data[[#This Row],[net_inflows]]-performance_data[[#This Row],[net_outflows]]</f>
        <v>17740.420000000002</v>
      </c>
      <c r="S2540" s="15" t="str">
        <f>IF(performance_data[[#This Row],[net_inflows]]&gt;AVERAGE(performance_data[net_inflows]),"High","Low")</f>
        <v>High</v>
      </c>
      <c r="T2540" s="15">
        <f>AVERAGEIF(performance_data[inflow_flag],performance_data[[#This Row],[inflow_flag]],performance_data[return_percentage])</f>
        <v>4.8467905675459724</v>
      </c>
      <c r="U2540" s="17">
        <f>IF(performance_data[[#This Row],[return_percentage]]&lt;performance_data[[#This Row],[benchmark_return]],1,0)</f>
        <v>1</v>
      </c>
      <c r="V2540" s="17">
        <f>COUNTIFS(performance_data[portfolio_id],performance_data[[#This Row],[portfolio_id]])</f>
        <v>19</v>
      </c>
      <c r="W2540" s="17">
        <f>COUNTIFS(performance_data[portfolio_id],performance_data[[#This Row],[portfolio_id]],
          performance_data[return_flag],1)</f>
        <v>10</v>
      </c>
      <c r="X2540" s="15">
        <f>performance_data[[#This Row],[underperform_flag_count]]/performance_data[[#This Row],[totalportfoliocount]]</f>
        <v>0.52631578947368418</v>
      </c>
    </row>
    <row r="2541" spans="1:24" x14ac:dyDescent="0.3">
      <c r="A2541">
        <v>5541</v>
      </c>
      <c r="B2541" s="1">
        <v>45492</v>
      </c>
      <c r="C2541">
        <v>436231.67999999999</v>
      </c>
      <c r="D2541">
        <v>9.23</v>
      </c>
      <c r="E2541">
        <v>8.32</v>
      </c>
      <c r="F2541">
        <v>12740.41</v>
      </c>
      <c r="G2541">
        <v>7350.94</v>
      </c>
      <c r="H2541" t="s">
        <v>2205</v>
      </c>
      <c r="I2541" t="s">
        <v>2209</v>
      </c>
      <c r="J2541">
        <v>7</v>
      </c>
      <c r="K2541" t="s">
        <v>2210</v>
      </c>
      <c r="L2541" t="str">
        <f>IF(performance_data[[#This Row],[return_percentage]]&gt;=performance_data[[#This Row],[benchmark_return]],"Higher","Lower")</f>
        <v>Higher</v>
      </c>
      <c r="M2541" s="14">
        <f xml:space="preserve"> _xlfn.MAXIFS(performance_data[date],performance_data[portfolio_id],performance_data[[#This Row],[portfolio_id]])</f>
        <v>45550</v>
      </c>
      <c r="N2541" s="14">
        <f xml:space="preserve"> _xlfn.MINIFS(performance_data[date],performance_data[portfolio_id],performance_data[[#This Row],[portfolio_id]])</f>
        <v>44853</v>
      </c>
      <c r="O2541" s="15">
        <f>_xlfn.MAXIFS(performance_data[portfolio_value],performance_data[portfolio_id],performance_data[[#This Row],[portfolio_id]],performance_data[date],performance_data[[#This Row],[latest_date]])</f>
        <v>219987.81</v>
      </c>
      <c r="P2541" s="15">
        <f>_xlfn.MAXIFS(performance_data[portfolio_value],performance_data[portfolio_id],performance_data[[#This Row],[portfolio_id]],performance_data[date],performance_data[[#This Row],[starting_date]])</f>
        <v>281347.59000000003</v>
      </c>
      <c r="Q2541" s="15">
        <f>performance_data[[#This Row],[latest_value]]-performance_data[[#This Row],[starting_value]]</f>
        <v>-61359.780000000028</v>
      </c>
      <c r="R2541" s="15">
        <f>performance_data[[#This Row],[net_inflows]]-performance_data[[#This Row],[net_outflows]]</f>
        <v>5389.47</v>
      </c>
      <c r="S2541" s="15" t="str">
        <f>IF(performance_data[[#This Row],[net_inflows]]&gt;AVERAGE(performance_data[net_inflows]),"High","Low")</f>
        <v>High</v>
      </c>
      <c r="T2541" s="15">
        <f>AVERAGEIF(performance_data[inflow_flag],performance_data[[#This Row],[inflow_flag]],performance_data[return_percentage])</f>
        <v>4.8467905675459724</v>
      </c>
      <c r="U2541" s="17">
        <f>IF(performance_data[[#This Row],[return_percentage]]&lt;performance_data[[#This Row],[benchmark_return]],1,0)</f>
        <v>0</v>
      </c>
      <c r="V2541" s="17">
        <f>COUNTIFS(performance_data[portfolio_id],performance_data[[#This Row],[portfolio_id]])</f>
        <v>19</v>
      </c>
      <c r="W2541" s="17">
        <f>COUNTIFS(performance_data[portfolio_id],performance_data[[#This Row],[portfolio_id]],
          performance_data[return_flag],1)</f>
        <v>10</v>
      </c>
      <c r="X2541" s="15">
        <f>performance_data[[#This Row],[underperform_flag_count]]/performance_data[[#This Row],[totalportfoliocount]]</f>
        <v>0.52631578947368418</v>
      </c>
    </row>
    <row r="2542" spans="1:24" x14ac:dyDescent="0.3">
      <c r="A2542">
        <v>5541</v>
      </c>
      <c r="B2542" s="1">
        <v>45168</v>
      </c>
      <c r="C2542">
        <v>383423.13</v>
      </c>
      <c r="D2542">
        <v>-0.1</v>
      </c>
      <c r="E2542">
        <v>-0.1</v>
      </c>
      <c r="F2542">
        <v>6507.17</v>
      </c>
      <c r="G2542">
        <v>9762.98</v>
      </c>
      <c r="H2542" t="s">
        <v>2213</v>
      </c>
      <c r="I2542" t="s">
        <v>2209</v>
      </c>
      <c r="J2542">
        <v>8</v>
      </c>
      <c r="K2542" t="s">
        <v>2214</v>
      </c>
      <c r="L2542" t="str">
        <f>IF(performance_data[[#This Row],[return_percentage]]&gt;=performance_data[[#This Row],[benchmark_return]],"Higher","Lower")</f>
        <v>Higher</v>
      </c>
      <c r="M2542" s="14">
        <f xml:space="preserve"> _xlfn.MAXIFS(performance_data[date],performance_data[portfolio_id],performance_data[[#This Row],[portfolio_id]])</f>
        <v>45550</v>
      </c>
      <c r="N2542" s="14">
        <f xml:space="preserve"> _xlfn.MINIFS(performance_data[date],performance_data[portfolio_id],performance_data[[#This Row],[portfolio_id]])</f>
        <v>44853</v>
      </c>
      <c r="O2542" s="15">
        <f>_xlfn.MAXIFS(performance_data[portfolio_value],performance_data[portfolio_id],performance_data[[#This Row],[portfolio_id]],performance_data[date],performance_data[[#This Row],[latest_date]])</f>
        <v>219987.81</v>
      </c>
      <c r="P2542" s="15">
        <f>_xlfn.MAXIFS(performance_data[portfolio_value],performance_data[portfolio_id],performance_data[[#This Row],[portfolio_id]],performance_data[date],performance_data[[#This Row],[starting_date]])</f>
        <v>281347.59000000003</v>
      </c>
      <c r="Q2542" s="15">
        <f>performance_data[[#This Row],[latest_value]]-performance_data[[#This Row],[starting_value]]</f>
        <v>-61359.780000000028</v>
      </c>
      <c r="R2542" s="15">
        <f>performance_data[[#This Row],[net_inflows]]-performance_data[[#This Row],[net_outflows]]</f>
        <v>-3255.8099999999995</v>
      </c>
      <c r="S2542" s="15" t="str">
        <f>IF(performance_data[[#This Row],[net_inflows]]&gt;AVERAGE(performance_data[net_inflows]),"High","Low")</f>
        <v>Low</v>
      </c>
      <c r="T2542" s="15">
        <f>AVERAGEIF(performance_data[inflow_flag],performance_data[[#This Row],[inflow_flag]],performance_data[return_percentage])</f>
        <v>5.0457846277021572</v>
      </c>
      <c r="U2542" s="17">
        <f>IF(performance_data[[#This Row],[return_percentage]]&lt;performance_data[[#This Row],[benchmark_return]],1,0)</f>
        <v>0</v>
      </c>
      <c r="V2542" s="17">
        <f>COUNTIFS(performance_data[portfolio_id],performance_data[[#This Row],[portfolio_id]])</f>
        <v>19</v>
      </c>
      <c r="W2542" s="17">
        <f>COUNTIFS(performance_data[portfolio_id],performance_data[[#This Row],[portfolio_id]],
          performance_data[return_flag],1)</f>
        <v>10</v>
      </c>
      <c r="X2542" s="15">
        <f>performance_data[[#This Row],[underperform_flag_count]]/performance_data[[#This Row],[totalportfoliocount]]</f>
        <v>0.52631578947368418</v>
      </c>
    </row>
    <row r="2543" spans="1:24" x14ac:dyDescent="0.3">
      <c r="A2543">
        <v>5541</v>
      </c>
      <c r="B2543" s="1">
        <v>44853</v>
      </c>
      <c r="C2543">
        <v>281347.59000000003</v>
      </c>
      <c r="D2543">
        <v>2.73</v>
      </c>
      <c r="E2543">
        <v>3.23</v>
      </c>
      <c r="F2543">
        <v>11180.38</v>
      </c>
      <c r="G2543">
        <v>173.44</v>
      </c>
      <c r="H2543" t="s">
        <v>2220</v>
      </c>
      <c r="I2543" t="s">
        <v>2217</v>
      </c>
      <c r="J2543">
        <v>10</v>
      </c>
      <c r="K2543" t="s">
        <v>2224</v>
      </c>
      <c r="L2543" t="str">
        <f>IF(performance_data[[#This Row],[return_percentage]]&gt;=performance_data[[#This Row],[benchmark_return]],"Higher","Lower")</f>
        <v>Lower</v>
      </c>
      <c r="M2543" s="14">
        <f xml:space="preserve"> _xlfn.MAXIFS(performance_data[date],performance_data[portfolio_id],performance_data[[#This Row],[portfolio_id]])</f>
        <v>45550</v>
      </c>
      <c r="N2543" s="14">
        <f xml:space="preserve"> _xlfn.MINIFS(performance_data[date],performance_data[portfolio_id],performance_data[[#This Row],[portfolio_id]])</f>
        <v>44853</v>
      </c>
      <c r="O2543" s="15">
        <f>_xlfn.MAXIFS(performance_data[portfolio_value],performance_data[portfolio_id],performance_data[[#This Row],[portfolio_id]],performance_data[date],performance_data[[#This Row],[latest_date]])</f>
        <v>219987.81</v>
      </c>
      <c r="P2543" s="15">
        <f>_xlfn.MAXIFS(performance_data[portfolio_value],performance_data[portfolio_id],performance_data[[#This Row],[portfolio_id]],performance_data[date],performance_data[[#This Row],[starting_date]])</f>
        <v>281347.59000000003</v>
      </c>
      <c r="Q2543" s="15">
        <f>performance_data[[#This Row],[latest_value]]-performance_data[[#This Row],[starting_value]]</f>
        <v>-61359.780000000028</v>
      </c>
      <c r="R2543" s="15">
        <f>performance_data[[#This Row],[net_inflows]]-performance_data[[#This Row],[net_outflows]]</f>
        <v>11006.939999999999</v>
      </c>
      <c r="S2543" s="15" t="str">
        <f>IF(performance_data[[#This Row],[net_inflows]]&gt;AVERAGE(performance_data[net_inflows]),"High","Low")</f>
        <v>High</v>
      </c>
      <c r="T2543" s="15">
        <f>AVERAGEIF(performance_data[inflow_flag],performance_data[[#This Row],[inflow_flag]],performance_data[return_percentage])</f>
        <v>4.8467905675459724</v>
      </c>
      <c r="U2543" s="17">
        <f>IF(performance_data[[#This Row],[return_percentage]]&lt;performance_data[[#This Row],[benchmark_return]],1,0)</f>
        <v>1</v>
      </c>
      <c r="V2543" s="17">
        <f>COUNTIFS(performance_data[portfolio_id],performance_data[[#This Row],[portfolio_id]])</f>
        <v>19</v>
      </c>
      <c r="W2543" s="17">
        <f>COUNTIFS(performance_data[portfolio_id],performance_data[[#This Row],[portfolio_id]],
          performance_data[return_flag],1)</f>
        <v>10</v>
      </c>
      <c r="X2543" s="15">
        <f>performance_data[[#This Row],[underperform_flag_count]]/performance_data[[#This Row],[totalportfoliocount]]</f>
        <v>0.52631578947368418</v>
      </c>
    </row>
    <row r="2544" spans="1:24" x14ac:dyDescent="0.3">
      <c r="A2544">
        <v>5541</v>
      </c>
      <c r="B2544" s="1">
        <v>44990</v>
      </c>
      <c r="C2544">
        <v>32512.54</v>
      </c>
      <c r="D2544">
        <v>13.89</v>
      </c>
      <c r="E2544">
        <v>12.29</v>
      </c>
      <c r="F2544">
        <v>3903.43</v>
      </c>
      <c r="G2544">
        <v>2865.99</v>
      </c>
      <c r="H2544" t="s">
        <v>2213</v>
      </c>
      <c r="I2544" t="s">
        <v>2206</v>
      </c>
      <c r="J2544">
        <v>3</v>
      </c>
      <c r="K2544" t="s">
        <v>2222</v>
      </c>
      <c r="L2544" t="str">
        <f>IF(performance_data[[#This Row],[return_percentage]]&gt;=performance_data[[#This Row],[benchmark_return]],"Higher","Lower")</f>
        <v>Higher</v>
      </c>
      <c r="M2544" s="14">
        <f xml:space="preserve"> _xlfn.MAXIFS(performance_data[date],performance_data[portfolio_id],performance_data[[#This Row],[portfolio_id]])</f>
        <v>45550</v>
      </c>
      <c r="N2544" s="14">
        <f xml:space="preserve"> _xlfn.MINIFS(performance_data[date],performance_data[portfolio_id],performance_data[[#This Row],[portfolio_id]])</f>
        <v>44853</v>
      </c>
      <c r="O2544" s="15">
        <f>_xlfn.MAXIFS(performance_data[portfolio_value],performance_data[portfolio_id],performance_data[[#This Row],[portfolio_id]],performance_data[date],performance_data[[#This Row],[latest_date]])</f>
        <v>219987.81</v>
      </c>
      <c r="P2544" s="15">
        <f>_xlfn.MAXIFS(performance_data[portfolio_value],performance_data[portfolio_id],performance_data[[#This Row],[portfolio_id]],performance_data[date],performance_data[[#This Row],[starting_date]])</f>
        <v>281347.59000000003</v>
      </c>
      <c r="Q2544" s="15">
        <f>performance_data[[#This Row],[latest_value]]-performance_data[[#This Row],[starting_value]]</f>
        <v>-61359.780000000028</v>
      </c>
      <c r="R2544" s="15">
        <f>performance_data[[#This Row],[net_inflows]]-performance_data[[#This Row],[net_outflows]]</f>
        <v>1037.44</v>
      </c>
      <c r="S2544" s="15" t="str">
        <f>IF(performance_data[[#This Row],[net_inflows]]&gt;AVERAGE(performance_data[net_inflows]),"High","Low")</f>
        <v>Low</v>
      </c>
      <c r="T2544" s="15">
        <f>AVERAGEIF(performance_data[inflow_flag],performance_data[[#This Row],[inflow_flag]],performance_data[return_percentage])</f>
        <v>5.0457846277021572</v>
      </c>
      <c r="U2544" s="17">
        <f>IF(performance_data[[#This Row],[return_percentage]]&lt;performance_data[[#This Row],[benchmark_return]],1,0)</f>
        <v>0</v>
      </c>
      <c r="V2544" s="17">
        <f>COUNTIFS(performance_data[portfolio_id],performance_data[[#This Row],[portfolio_id]])</f>
        <v>19</v>
      </c>
      <c r="W2544" s="17">
        <f>COUNTIFS(performance_data[portfolio_id],performance_data[[#This Row],[portfolio_id]],
          performance_data[return_flag],1)</f>
        <v>10</v>
      </c>
      <c r="X2544" s="15">
        <f>performance_data[[#This Row],[underperform_flag_count]]/performance_data[[#This Row],[totalportfoliocount]]</f>
        <v>0.52631578947368418</v>
      </c>
    </row>
    <row r="2545" spans="1:24" x14ac:dyDescent="0.3">
      <c r="A2545">
        <v>5541</v>
      </c>
      <c r="B2545" s="1">
        <v>44926</v>
      </c>
      <c r="C2545">
        <v>130169.91</v>
      </c>
      <c r="D2545">
        <v>-2.84</v>
      </c>
      <c r="E2545">
        <v>-2.68</v>
      </c>
      <c r="F2545">
        <v>3666.09</v>
      </c>
      <c r="G2545">
        <v>5175.96</v>
      </c>
      <c r="H2545" t="s">
        <v>2220</v>
      </c>
      <c r="I2545" t="s">
        <v>2217</v>
      </c>
      <c r="J2545">
        <v>12</v>
      </c>
      <c r="K2545" t="s">
        <v>2218</v>
      </c>
      <c r="L2545" t="str">
        <f>IF(performance_data[[#This Row],[return_percentage]]&gt;=performance_data[[#This Row],[benchmark_return]],"Higher","Lower")</f>
        <v>Lower</v>
      </c>
      <c r="M2545" s="14">
        <f xml:space="preserve"> _xlfn.MAXIFS(performance_data[date],performance_data[portfolio_id],performance_data[[#This Row],[portfolio_id]])</f>
        <v>45550</v>
      </c>
      <c r="N2545" s="14">
        <f xml:space="preserve"> _xlfn.MINIFS(performance_data[date],performance_data[portfolio_id],performance_data[[#This Row],[portfolio_id]])</f>
        <v>44853</v>
      </c>
      <c r="O2545" s="15">
        <f>_xlfn.MAXIFS(performance_data[portfolio_value],performance_data[portfolio_id],performance_data[[#This Row],[portfolio_id]],performance_data[date],performance_data[[#This Row],[latest_date]])</f>
        <v>219987.81</v>
      </c>
      <c r="P2545" s="15">
        <f>_xlfn.MAXIFS(performance_data[portfolio_value],performance_data[portfolio_id],performance_data[[#This Row],[portfolio_id]],performance_data[date],performance_data[[#This Row],[starting_date]])</f>
        <v>281347.59000000003</v>
      </c>
      <c r="Q2545" s="15">
        <f>performance_data[[#This Row],[latest_value]]-performance_data[[#This Row],[starting_value]]</f>
        <v>-61359.780000000028</v>
      </c>
      <c r="R2545" s="15">
        <f>performance_data[[#This Row],[net_inflows]]-performance_data[[#This Row],[net_outflows]]</f>
        <v>-1509.87</v>
      </c>
      <c r="S2545" s="15" t="str">
        <f>IF(performance_data[[#This Row],[net_inflows]]&gt;AVERAGE(performance_data[net_inflows]),"High","Low")</f>
        <v>Low</v>
      </c>
      <c r="T2545" s="15">
        <f>AVERAGEIF(performance_data[inflow_flag],performance_data[[#This Row],[inflow_flag]],performance_data[return_percentage])</f>
        <v>5.0457846277021572</v>
      </c>
      <c r="U2545" s="17">
        <f>IF(performance_data[[#This Row],[return_percentage]]&lt;performance_data[[#This Row],[benchmark_return]],1,0)</f>
        <v>1</v>
      </c>
      <c r="V2545" s="17">
        <f>COUNTIFS(performance_data[portfolio_id],performance_data[[#This Row],[portfolio_id]])</f>
        <v>19</v>
      </c>
      <c r="W2545" s="17">
        <f>COUNTIFS(performance_data[portfolio_id],performance_data[[#This Row],[portfolio_id]],
          performance_data[return_flag],1)</f>
        <v>10</v>
      </c>
      <c r="X2545" s="15">
        <f>performance_data[[#This Row],[underperform_flag_count]]/performance_data[[#This Row],[totalportfoliocount]]</f>
        <v>0.52631578947368418</v>
      </c>
    </row>
    <row r="2546" spans="1:24" x14ac:dyDescent="0.3">
      <c r="A2546">
        <v>5541</v>
      </c>
      <c r="B2546" s="1">
        <v>45482</v>
      </c>
      <c r="C2546">
        <v>56916.28</v>
      </c>
      <c r="D2546">
        <v>19.88</v>
      </c>
      <c r="E2546">
        <v>23.05</v>
      </c>
      <c r="F2546">
        <v>17468.900000000001</v>
      </c>
      <c r="G2546">
        <v>11083.53</v>
      </c>
      <c r="H2546" t="s">
        <v>2205</v>
      </c>
      <c r="I2546" t="s">
        <v>2209</v>
      </c>
      <c r="J2546">
        <v>7</v>
      </c>
      <c r="K2546" t="s">
        <v>2210</v>
      </c>
      <c r="L2546" t="str">
        <f>IF(performance_data[[#This Row],[return_percentage]]&gt;=performance_data[[#This Row],[benchmark_return]],"Higher","Lower")</f>
        <v>Lower</v>
      </c>
      <c r="M2546" s="14">
        <f xml:space="preserve"> _xlfn.MAXIFS(performance_data[date],performance_data[portfolio_id],performance_data[[#This Row],[portfolio_id]])</f>
        <v>45550</v>
      </c>
      <c r="N2546" s="14">
        <f xml:space="preserve"> _xlfn.MINIFS(performance_data[date],performance_data[portfolio_id],performance_data[[#This Row],[portfolio_id]])</f>
        <v>44853</v>
      </c>
      <c r="O2546" s="15">
        <f>_xlfn.MAXIFS(performance_data[portfolio_value],performance_data[portfolio_id],performance_data[[#This Row],[portfolio_id]],performance_data[date],performance_data[[#This Row],[latest_date]])</f>
        <v>219987.81</v>
      </c>
      <c r="P2546" s="15">
        <f>_xlfn.MAXIFS(performance_data[portfolio_value],performance_data[portfolio_id],performance_data[[#This Row],[portfolio_id]],performance_data[date],performance_data[[#This Row],[starting_date]])</f>
        <v>281347.59000000003</v>
      </c>
      <c r="Q2546" s="15">
        <f>performance_data[[#This Row],[latest_value]]-performance_data[[#This Row],[starting_value]]</f>
        <v>-61359.780000000028</v>
      </c>
      <c r="R2546" s="15">
        <f>performance_data[[#This Row],[net_inflows]]-performance_data[[#This Row],[net_outflows]]</f>
        <v>6385.3700000000008</v>
      </c>
      <c r="S2546" s="15" t="str">
        <f>IF(performance_data[[#This Row],[net_inflows]]&gt;AVERAGE(performance_data[net_inflows]),"High","Low")</f>
        <v>High</v>
      </c>
      <c r="T2546" s="15">
        <f>AVERAGEIF(performance_data[inflow_flag],performance_data[[#This Row],[inflow_flag]],performance_data[return_percentage])</f>
        <v>4.8467905675459724</v>
      </c>
      <c r="U2546" s="17">
        <f>IF(performance_data[[#This Row],[return_percentage]]&lt;performance_data[[#This Row],[benchmark_return]],1,0)</f>
        <v>1</v>
      </c>
      <c r="V2546" s="17">
        <f>COUNTIFS(performance_data[portfolio_id],performance_data[[#This Row],[portfolio_id]])</f>
        <v>19</v>
      </c>
      <c r="W2546" s="17">
        <f>COUNTIFS(performance_data[portfolio_id],performance_data[[#This Row],[portfolio_id]],
          performance_data[return_flag],1)</f>
        <v>10</v>
      </c>
      <c r="X2546" s="15">
        <f>performance_data[[#This Row],[underperform_flag_count]]/performance_data[[#This Row],[totalportfoliocount]]</f>
        <v>0.52631578947368418</v>
      </c>
    </row>
    <row r="2547" spans="1:24" x14ac:dyDescent="0.3">
      <c r="A2547">
        <v>5541</v>
      </c>
      <c r="B2547" s="1">
        <v>45468</v>
      </c>
      <c r="C2547">
        <v>190091.29</v>
      </c>
      <c r="D2547">
        <v>5.53</v>
      </c>
      <c r="E2547">
        <v>5.47</v>
      </c>
      <c r="F2547">
        <v>5402.93</v>
      </c>
      <c r="G2547">
        <v>14411.79</v>
      </c>
      <c r="H2547" t="s">
        <v>2205</v>
      </c>
      <c r="I2547" t="s">
        <v>2211</v>
      </c>
      <c r="J2547">
        <v>6</v>
      </c>
      <c r="K2547" t="s">
        <v>2212</v>
      </c>
      <c r="L2547" t="str">
        <f>IF(performance_data[[#This Row],[return_percentage]]&gt;=performance_data[[#This Row],[benchmark_return]],"Higher","Lower")</f>
        <v>Higher</v>
      </c>
      <c r="M2547" s="14">
        <f xml:space="preserve"> _xlfn.MAXIFS(performance_data[date],performance_data[portfolio_id],performance_data[[#This Row],[portfolio_id]])</f>
        <v>45550</v>
      </c>
      <c r="N2547" s="14">
        <f xml:space="preserve"> _xlfn.MINIFS(performance_data[date],performance_data[portfolio_id],performance_data[[#This Row],[portfolio_id]])</f>
        <v>44853</v>
      </c>
      <c r="O2547" s="15">
        <f>_xlfn.MAXIFS(performance_data[portfolio_value],performance_data[portfolio_id],performance_data[[#This Row],[portfolio_id]],performance_data[date],performance_data[[#This Row],[latest_date]])</f>
        <v>219987.81</v>
      </c>
      <c r="P2547" s="15">
        <f>_xlfn.MAXIFS(performance_data[portfolio_value],performance_data[portfolio_id],performance_data[[#This Row],[portfolio_id]],performance_data[date],performance_data[[#This Row],[starting_date]])</f>
        <v>281347.59000000003</v>
      </c>
      <c r="Q2547" s="15">
        <f>performance_data[[#This Row],[latest_value]]-performance_data[[#This Row],[starting_value]]</f>
        <v>-61359.780000000028</v>
      </c>
      <c r="R2547" s="15">
        <f>performance_data[[#This Row],[net_inflows]]-performance_data[[#This Row],[net_outflows]]</f>
        <v>-9008.86</v>
      </c>
      <c r="S2547" s="15" t="str">
        <f>IF(performance_data[[#This Row],[net_inflows]]&gt;AVERAGE(performance_data[net_inflows]),"High","Low")</f>
        <v>Low</v>
      </c>
      <c r="T2547" s="15">
        <f>AVERAGEIF(performance_data[inflow_flag],performance_data[[#This Row],[inflow_flag]],performance_data[return_percentage])</f>
        <v>5.0457846277021572</v>
      </c>
      <c r="U2547" s="17">
        <f>IF(performance_data[[#This Row],[return_percentage]]&lt;performance_data[[#This Row],[benchmark_return]],1,0)</f>
        <v>0</v>
      </c>
      <c r="V2547" s="17">
        <f>COUNTIFS(performance_data[portfolio_id],performance_data[[#This Row],[portfolio_id]])</f>
        <v>19</v>
      </c>
      <c r="W2547" s="17">
        <f>COUNTIFS(performance_data[portfolio_id],performance_data[[#This Row],[portfolio_id]],
          performance_data[return_flag],1)</f>
        <v>10</v>
      </c>
      <c r="X2547" s="15">
        <f>performance_data[[#This Row],[underperform_flag_count]]/performance_data[[#This Row],[totalportfoliocount]]</f>
        <v>0.52631578947368418</v>
      </c>
    </row>
    <row r="2548" spans="1:24" x14ac:dyDescent="0.3">
      <c r="A2548">
        <v>5541</v>
      </c>
      <c r="B2548" s="1">
        <v>45297</v>
      </c>
      <c r="C2548">
        <v>304916.93</v>
      </c>
      <c r="D2548">
        <v>-8.3699999999999992</v>
      </c>
      <c r="E2548">
        <v>-7.35</v>
      </c>
      <c r="F2548">
        <v>10875.5</v>
      </c>
      <c r="G2548">
        <v>13338.87</v>
      </c>
      <c r="H2548" t="s">
        <v>2205</v>
      </c>
      <c r="I2548" t="s">
        <v>2206</v>
      </c>
      <c r="J2548">
        <v>1</v>
      </c>
      <c r="K2548" t="s">
        <v>2207</v>
      </c>
      <c r="L2548" t="str">
        <f>IF(performance_data[[#This Row],[return_percentage]]&gt;=performance_data[[#This Row],[benchmark_return]],"Higher","Lower")</f>
        <v>Lower</v>
      </c>
      <c r="M2548" s="14">
        <f xml:space="preserve"> _xlfn.MAXIFS(performance_data[date],performance_data[portfolio_id],performance_data[[#This Row],[portfolio_id]])</f>
        <v>45550</v>
      </c>
      <c r="N2548" s="14">
        <f xml:space="preserve"> _xlfn.MINIFS(performance_data[date],performance_data[portfolio_id],performance_data[[#This Row],[portfolio_id]])</f>
        <v>44853</v>
      </c>
      <c r="O2548" s="15">
        <f>_xlfn.MAXIFS(performance_data[portfolio_value],performance_data[portfolio_id],performance_data[[#This Row],[portfolio_id]],performance_data[date],performance_data[[#This Row],[latest_date]])</f>
        <v>219987.81</v>
      </c>
      <c r="P2548" s="15">
        <f>_xlfn.MAXIFS(performance_data[portfolio_value],performance_data[portfolio_id],performance_data[[#This Row],[portfolio_id]],performance_data[date],performance_data[[#This Row],[starting_date]])</f>
        <v>281347.59000000003</v>
      </c>
      <c r="Q2548" s="15">
        <f>performance_data[[#This Row],[latest_value]]-performance_data[[#This Row],[starting_value]]</f>
        <v>-61359.780000000028</v>
      </c>
      <c r="R2548" s="15">
        <f>performance_data[[#This Row],[net_inflows]]-performance_data[[#This Row],[net_outflows]]</f>
        <v>-2463.3700000000008</v>
      </c>
      <c r="S2548" s="15" t="str">
        <f>IF(performance_data[[#This Row],[net_inflows]]&gt;AVERAGE(performance_data[net_inflows]),"High","Low")</f>
        <v>High</v>
      </c>
      <c r="T2548" s="15">
        <f>AVERAGEIF(performance_data[inflow_flag],performance_data[[#This Row],[inflow_flag]],performance_data[return_percentage])</f>
        <v>4.8467905675459724</v>
      </c>
      <c r="U2548" s="17">
        <f>IF(performance_data[[#This Row],[return_percentage]]&lt;performance_data[[#This Row],[benchmark_return]],1,0)</f>
        <v>1</v>
      </c>
      <c r="V2548" s="17">
        <f>COUNTIFS(performance_data[portfolio_id],performance_data[[#This Row],[portfolio_id]])</f>
        <v>19</v>
      </c>
      <c r="W2548" s="17">
        <f>COUNTIFS(performance_data[portfolio_id],performance_data[[#This Row],[portfolio_id]],
          performance_data[return_flag],1)</f>
        <v>10</v>
      </c>
      <c r="X2548" s="15">
        <f>performance_data[[#This Row],[underperform_flag_count]]/performance_data[[#This Row],[totalportfoliocount]]</f>
        <v>0.52631578947368418</v>
      </c>
    </row>
    <row r="2549" spans="1:24" x14ac:dyDescent="0.3">
      <c r="A2549">
        <v>5541</v>
      </c>
      <c r="B2549" s="1">
        <v>45513</v>
      </c>
      <c r="C2549">
        <v>430193.93</v>
      </c>
      <c r="D2549">
        <v>4.0199999999999996</v>
      </c>
      <c r="E2549">
        <v>4.54</v>
      </c>
      <c r="F2549">
        <v>15097.17</v>
      </c>
      <c r="G2549">
        <v>5513.53</v>
      </c>
      <c r="H2549" t="s">
        <v>2205</v>
      </c>
      <c r="I2549" t="s">
        <v>2209</v>
      </c>
      <c r="J2549">
        <v>8</v>
      </c>
      <c r="K2549" t="s">
        <v>2214</v>
      </c>
      <c r="L2549" t="str">
        <f>IF(performance_data[[#This Row],[return_percentage]]&gt;=performance_data[[#This Row],[benchmark_return]],"Higher","Lower")</f>
        <v>Lower</v>
      </c>
      <c r="M2549" s="14">
        <f xml:space="preserve"> _xlfn.MAXIFS(performance_data[date],performance_data[portfolio_id],performance_data[[#This Row],[portfolio_id]])</f>
        <v>45550</v>
      </c>
      <c r="N2549" s="14">
        <f xml:space="preserve"> _xlfn.MINIFS(performance_data[date],performance_data[portfolio_id],performance_data[[#This Row],[portfolio_id]])</f>
        <v>44853</v>
      </c>
      <c r="O2549" s="15">
        <f>_xlfn.MAXIFS(performance_data[portfolio_value],performance_data[portfolio_id],performance_data[[#This Row],[portfolio_id]],performance_data[date],performance_data[[#This Row],[latest_date]])</f>
        <v>219987.81</v>
      </c>
      <c r="P2549" s="15">
        <f>_xlfn.MAXIFS(performance_data[portfolio_value],performance_data[portfolio_id],performance_data[[#This Row],[portfolio_id]],performance_data[date],performance_data[[#This Row],[starting_date]])</f>
        <v>281347.59000000003</v>
      </c>
      <c r="Q2549" s="15">
        <f>performance_data[[#This Row],[latest_value]]-performance_data[[#This Row],[starting_value]]</f>
        <v>-61359.780000000028</v>
      </c>
      <c r="R2549" s="15">
        <f>performance_data[[#This Row],[net_inflows]]-performance_data[[#This Row],[net_outflows]]</f>
        <v>9583.64</v>
      </c>
      <c r="S2549" s="15" t="str">
        <f>IF(performance_data[[#This Row],[net_inflows]]&gt;AVERAGE(performance_data[net_inflows]),"High","Low")</f>
        <v>High</v>
      </c>
      <c r="T2549" s="15">
        <f>AVERAGEIF(performance_data[inflow_flag],performance_data[[#This Row],[inflow_flag]],performance_data[return_percentage])</f>
        <v>4.8467905675459724</v>
      </c>
      <c r="U2549" s="17">
        <f>IF(performance_data[[#This Row],[return_percentage]]&lt;performance_data[[#This Row],[benchmark_return]],1,0)</f>
        <v>1</v>
      </c>
      <c r="V2549" s="17">
        <f>COUNTIFS(performance_data[portfolio_id],performance_data[[#This Row],[portfolio_id]])</f>
        <v>19</v>
      </c>
      <c r="W2549" s="17">
        <f>COUNTIFS(performance_data[portfolio_id],performance_data[[#This Row],[portfolio_id]],
          performance_data[return_flag],1)</f>
        <v>10</v>
      </c>
      <c r="X2549" s="15">
        <f>performance_data[[#This Row],[underperform_flag_count]]/performance_data[[#This Row],[totalportfoliocount]]</f>
        <v>0.52631578947368418</v>
      </c>
    </row>
    <row r="2550" spans="1:24" x14ac:dyDescent="0.3">
      <c r="A2550">
        <v>5541</v>
      </c>
      <c r="B2550" s="1">
        <v>45482</v>
      </c>
      <c r="C2550">
        <v>64688.13</v>
      </c>
      <c r="D2550">
        <v>7.55</v>
      </c>
      <c r="E2550">
        <v>8.64</v>
      </c>
      <c r="F2550">
        <v>18707.939999999999</v>
      </c>
      <c r="G2550">
        <v>19152.22</v>
      </c>
      <c r="H2550" t="s">
        <v>2205</v>
      </c>
      <c r="I2550" t="s">
        <v>2209</v>
      </c>
      <c r="J2550">
        <v>7</v>
      </c>
      <c r="K2550" t="s">
        <v>2210</v>
      </c>
      <c r="L2550" t="str">
        <f>IF(performance_data[[#This Row],[return_percentage]]&gt;=performance_data[[#This Row],[benchmark_return]],"Higher","Lower")</f>
        <v>Lower</v>
      </c>
      <c r="M2550" s="14">
        <f xml:space="preserve"> _xlfn.MAXIFS(performance_data[date],performance_data[portfolio_id],performance_data[[#This Row],[portfolio_id]])</f>
        <v>45550</v>
      </c>
      <c r="N2550" s="14">
        <f xml:space="preserve"> _xlfn.MINIFS(performance_data[date],performance_data[portfolio_id],performance_data[[#This Row],[portfolio_id]])</f>
        <v>44853</v>
      </c>
      <c r="O2550" s="15">
        <f>_xlfn.MAXIFS(performance_data[portfolio_value],performance_data[portfolio_id],performance_data[[#This Row],[portfolio_id]],performance_data[date],performance_data[[#This Row],[latest_date]])</f>
        <v>219987.81</v>
      </c>
      <c r="P2550" s="15">
        <f>_xlfn.MAXIFS(performance_data[portfolio_value],performance_data[portfolio_id],performance_data[[#This Row],[portfolio_id]],performance_data[date],performance_data[[#This Row],[starting_date]])</f>
        <v>281347.59000000003</v>
      </c>
      <c r="Q2550" s="15">
        <f>performance_data[[#This Row],[latest_value]]-performance_data[[#This Row],[starting_value]]</f>
        <v>-61359.780000000028</v>
      </c>
      <c r="R2550" s="15">
        <f>performance_data[[#This Row],[net_inflows]]-performance_data[[#This Row],[net_outflows]]</f>
        <v>-444.28000000000247</v>
      </c>
      <c r="S2550" s="15" t="str">
        <f>IF(performance_data[[#This Row],[net_inflows]]&gt;AVERAGE(performance_data[net_inflows]),"High","Low")</f>
        <v>High</v>
      </c>
      <c r="T2550" s="15">
        <f>AVERAGEIF(performance_data[inflow_flag],performance_data[[#This Row],[inflow_flag]],performance_data[return_percentage])</f>
        <v>4.8467905675459724</v>
      </c>
      <c r="U2550" s="17">
        <f>IF(performance_data[[#This Row],[return_percentage]]&lt;performance_data[[#This Row],[benchmark_return]],1,0)</f>
        <v>1</v>
      </c>
      <c r="V2550" s="17">
        <f>COUNTIFS(performance_data[portfolio_id],performance_data[[#This Row],[portfolio_id]])</f>
        <v>19</v>
      </c>
      <c r="W2550" s="17">
        <f>COUNTIFS(performance_data[portfolio_id],performance_data[[#This Row],[portfolio_id]],
          performance_data[return_flag],1)</f>
        <v>10</v>
      </c>
      <c r="X2550" s="15">
        <f>performance_data[[#This Row],[underperform_flag_count]]/performance_data[[#This Row],[totalportfoliocount]]</f>
        <v>0.52631578947368418</v>
      </c>
    </row>
    <row r="2551" spans="1:24" x14ac:dyDescent="0.3">
      <c r="A2551">
        <v>5541</v>
      </c>
      <c r="B2551" s="1">
        <v>45508</v>
      </c>
      <c r="C2551">
        <v>332068.28999999998</v>
      </c>
      <c r="D2551">
        <v>-9.61</v>
      </c>
      <c r="E2551">
        <v>-9.8699999999999992</v>
      </c>
      <c r="F2551">
        <v>1953.6</v>
      </c>
      <c r="G2551">
        <v>8126.04</v>
      </c>
      <c r="H2551" t="s">
        <v>2205</v>
      </c>
      <c r="I2551" t="s">
        <v>2209</v>
      </c>
      <c r="J2551">
        <v>8</v>
      </c>
      <c r="K2551" t="s">
        <v>2214</v>
      </c>
      <c r="L2551" t="str">
        <f>IF(performance_data[[#This Row],[return_percentage]]&gt;=performance_data[[#This Row],[benchmark_return]],"Higher","Lower")</f>
        <v>Higher</v>
      </c>
      <c r="M2551" s="14">
        <f xml:space="preserve"> _xlfn.MAXIFS(performance_data[date],performance_data[portfolio_id],performance_data[[#This Row],[portfolio_id]])</f>
        <v>45550</v>
      </c>
      <c r="N2551" s="14">
        <f xml:space="preserve"> _xlfn.MINIFS(performance_data[date],performance_data[portfolio_id],performance_data[[#This Row],[portfolio_id]])</f>
        <v>44853</v>
      </c>
      <c r="O2551" s="15">
        <f>_xlfn.MAXIFS(performance_data[portfolio_value],performance_data[portfolio_id],performance_data[[#This Row],[portfolio_id]],performance_data[date],performance_data[[#This Row],[latest_date]])</f>
        <v>219987.81</v>
      </c>
      <c r="P2551" s="15">
        <f>_xlfn.MAXIFS(performance_data[portfolio_value],performance_data[portfolio_id],performance_data[[#This Row],[portfolio_id]],performance_data[date],performance_data[[#This Row],[starting_date]])</f>
        <v>281347.59000000003</v>
      </c>
      <c r="Q2551" s="15">
        <f>performance_data[[#This Row],[latest_value]]-performance_data[[#This Row],[starting_value]]</f>
        <v>-61359.780000000028</v>
      </c>
      <c r="R2551" s="15">
        <f>performance_data[[#This Row],[net_inflows]]-performance_data[[#This Row],[net_outflows]]</f>
        <v>-6172.4400000000005</v>
      </c>
      <c r="S2551" s="15" t="str">
        <f>IF(performance_data[[#This Row],[net_inflows]]&gt;AVERAGE(performance_data[net_inflows]),"High","Low")</f>
        <v>Low</v>
      </c>
      <c r="T2551" s="15">
        <f>AVERAGEIF(performance_data[inflow_flag],performance_data[[#This Row],[inflow_flag]],performance_data[return_percentage])</f>
        <v>5.0457846277021572</v>
      </c>
      <c r="U2551" s="17">
        <f>IF(performance_data[[#This Row],[return_percentage]]&lt;performance_data[[#This Row],[benchmark_return]],1,0)</f>
        <v>0</v>
      </c>
      <c r="V2551" s="17">
        <f>COUNTIFS(performance_data[portfolio_id],performance_data[[#This Row],[portfolio_id]])</f>
        <v>19</v>
      </c>
      <c r="W2551" s="17">
        <f>COUNTIFS(performance_data[portfolio_id],performance_data[[#This Row],[portfolio_id]],
          performance_data[return_flag],1)</f>
        <v>10</v>
      </c>
      <c r="X2551" s="15">
        <f>performance_data[[#This Row],[underperform_flag_count]]/performance_data[[#This Row],[totalportfoliocount]]</f>
        <v>0.52631578947368418</v>
      </c>
    </row>
    <row r="2552" spans="1:24" x14ac:dyDescent="0.3">
      <c r="A2552">
        <v>5541</v>
      </c>
      <c r="B2552" s="1">
        <v>45051</v>
      </c>
      <c r="C2552">
        <v>360177.11</v>
      </c>
      <c r="D2552">
        <v>8.3800000000000008</v>
      </c>
      <c r="E2552">
        <v>8.14</v>
      </c>
      <c r="F2552">
        <v>3549.44</v>
      </c>
      <c r="G2552">
        <v>11178.46</v>
      </c>
      <c r="H2552" t="s">
        <v>2213</v>
      </c>
      <c r="I2552" t="s">
        <v>2211</v>
      </c>
      <c r="J2552">
        <v>5</v>
      </c>
      <c r="K2552" t="s">
        <v>2223</v>
      </c>
      <c r="L2552" t="str">
        <f>IF(performance_data[[#This Row],[return_percentage]]&gt;=performance_data[[#This Row],[benchmark_return]],"Higher","Lower")</f>
        <v>Higher</v>
      </c>
      <c r="M2552" s="14">
        <f xml:space="preserve"> _xlfn.MAXIFS(performance_data[date],performance_data[portfolio_id],performance_data[[#This Row],[portfolio_id]])</f>
        <v>45550</v>
      </c>
      <c r="N2552" s="14">
        <f xml:space="preserve"> _xlfn.MINIFS(performance_data[date],performance_data[portfolio_id],performance_data[[#This Row],[portfolio_id]])</f>
        <v>44853</v>
      </c>
      <c r="O2552" s="15">
        <f>_xlfn.MAXIFS(performance_data[portfolio_value],performance_data[portfolio_id],performance_data[[#This Row],[portfolio_id]],performance_data[date],performance_data[[#This Row],[latest_date]])</f>
        <v>219987.81</v>
      </c>
      <c r="P2552" s="15">
        <f>_xlfn.MAXIFS(performance_data[portfolio_value],performance_data[portfolio_id],performance_data[[#This Row],[portfolio_id]],performance_data[date],performance_data[[#This Row],[starting_date]])</f>
        <v>281347.59000000003</v>
      </c>
      <c r="Q2552" s="15">
        <f>performance_data[[#This Row],[latest_value]]-performance_data[[#This Row],[starting_value]]</f>
        <v>-61359.780000000028</v>
      </c>
      <c r="R2552" s="15">
        <f>performance_data[[#This Row],[net_inflows]]-performance_data[[#This Row],[net_outflows]]</f>
        <v>-7629.0199999999986</v>
      </c>
      <c r="S2552" s="15" t="str">
        <f>IF(performance_data[[#This Row],[net_inflows]]&gt;AVERAGE(performance_data[net_inflows]),"High","Low")</f>
        <v>Low</v>
      </c>
      <c r="T2552" s="15">
        <f>AVERAGEIF(performance_data[inflow_flag],performance_data[[#This Row],[inflow_flag]],performance_data[return_percentage])</f>
        <v>5.0457846277021572</v>
      </c>
      <c r="U2552" s="17">
        <f>IF(performance_data[[#This Row],[return_percentage]]&lt;performance_data[[#This Row],[benchmark_return]],1,0)</f>
        <v>0</v>
      </c>
      <c r="V2552" s="17">
        <f>COUNTIFS(performance_data[portfolio_id],performance_data[[#This Row],[portfolio_id]])</f>
        <v>19</v>
      </c>
      <c r="W2552" s="17">
        <f>COUNTIFS(performance_data[portfolio_id],performance_data[[#This Row],[portfolio_id]],
          performance_data[return_flag],1)</f>
        <v>10</v>
      </c>
      <c r="X2552" s="15">
        <f>performance_data[[#This Row],[underperform_flag_count]]/performance_data[[#This Row],[totalportfoliocount]]</f>
        <v>0.52631578947368418</v>
      </c>
    </row>
    <row r="2553" spans="1:24" x14ac:dyDescent="0.3">
      <c r="A2553">
        <v>5541</v>
      </c>
      <c r="B2553" s="1">
        <v>45246</v>
      </c>
      <c r="C2553">
        <v>280500.07</v>
      </c>
      <c r="D2553">
        <v>1.39</v>
      </c>
      <c r="E2553">
        <v>1.21</v>
      </c>
      <c r="F2553">
        <v>10544.25</v>
      </c>
      <c r="G2553">
        <v>7731.02</v>
      </c>
      <c r="H2553" t="s">
        <v>2213</v>
      </c>
      <c r="I2553" t="s">
        <v>2217</v>
      </c>
      <c r="J2553">
        <v>11</v>
      </c>
      <c r="K2553" t="s">
        <v>2219</v>
      </c>
      <c r="L2553" t="str">
        <f>IF(performance_data[[#This Row],[return_percentage]]&gt;=performance_data[[#This Row],[benchmark_return]],"Higher","Lower")</f>
        <v>Higher</v>
      </c>
      <c r="M2553" s="14">
        <f xml:space="preserve"> _xlfn.MAXIFS(performance_data[date],performance_data[portfolio_id],performance_data[[#This Row],[portfolio_id]])</f>
        <v>45550</v>
      </c>
      <c r="N2553" s="14">
        <f xml:space="preserve"> _xlfn.MINIFS(performance_data[date],performance_data[portfolio_id],performance_data[[#This Row],[portfolio_id]])</f>
        <v>44853</v>
      </c>
      <c r="O2553" s="15">
        <f>_xlfn.MAXIFS(performance_data[portfolio_value],performance_data[portfolio_id],performance_data[[#This Row],[portfolio_id]],performance_data[date],performance_data[[#This Row],[latest_date]])</f>
        <v>219987.81</v>
      </c>
      <c r="P2553" s="15">
        <f>_xlfn.MAXIFS(performance_data[portfolio_value],performance_data[portfolio_id],performance_data[[#This Row],[portfolio_id]],performance_data[date],performance_data[[#This Row],[starting_date]])</f>
        <v>281347.59000000003</v>
      </c>
      <c r="Q2553" s="15">
        <f>performance_data[[#This Row],[latest_value]]-performance_data[[#This Row],[starting_value]]</f>
        <v>-61359.780000000028</v>
      </c>
      <c r="R2553" s="15">
        <f>performance_data[[#This Row],[net_inflows]]-performance_data[[#This Row],[net_outflows]]</f>
        <v>2813.2299999999996</v>
      </c>
      <c r="S2553" s="15" t="str">
        <f>IF(performance_data[[#This Row],[net_inflows]]&gt;AVERAGE(performance_data[net_inflows]),"High","Low")</f>
        <v>High</v>
      </c>
      <c r="T2553" s="15">
        <f>AVERAGEIF(performance_data[inflow_flag],performance_data[[#This Row],[inflow_flag]],performance_data[return_percentage])</f>
        <v>4.8467905675459724</v>
      </c>
      <c r="U2553" s="17">
        <f>IF(performance_data[[#This Row],[return_percentage]]&lt;performance_data[[#This Row],[benchmark_return]],1,0)</f>
        <v>0</v>
      </c>
      <c r="V2553" s="17">
        <f>COUNTIFS(performance_data[portfolio_id],performance_data[[#This Row],[portfolio_id]])</f>
        <v>19</v>
      </c>
      <c r="W2553" s="17">
        <f>COUNTIFS(performance_data[portfolio_id],performance_data[[#This Row],[portfolio_id]],
          performance_data[return_flag],1)</f>
        <v>10</v>
      </c>
      <c r="X2553" s="15">
        <f>performance_data[[#This Row],[underperform_flag_count]]/performance_data[[#This Row],[totalportfoliocount]]</f>
        <v>0.52631578947368418</v>
      </c>
    </row>
    <row r="2554" spans="1:24" x14ac:dyDescent="0.3">
      <c r="A2554">
        <v>5541</v>
      </c>
      <c r="B2554" s="1">
        <v>45218</v>
      </c>
      <c r="C2554">
        <v>108026.92</v>
      </c>
      <c r="D2554">
        <v>19.38</v>
      </c>
      <c r="E2554">
        <v>16.34</v>
      </c>
      <c r="F2554">
        <v>11341.7</v>
      </c>
      <c r="G2554">
        <v>3994.51</v>
      </c>
      <c r="H2554" t="s">
        <v>2213</v>
      </c>
      <c r="I2554" t="s">
        <v>2217</v>
      </c>
      <c r="J2554">
        <v>10</v>
      </c>
      <c r="K2554" t="s">
        <v>2224</v>
      </c>
      <c r="L2554" t="str">
        <f>IF(performance_data[[#This Row],[return_percentage]]&gt;=performance_data[[#This Row],[benchmark_return]],"Higher","Lower")</f>
        <v>Higher</v>
      </c>
      <c r="M2554" s="14">
        <f xml:space="preserve"> _xlfn.MAXIFS(performance_data[date],performance_data[portfolio_id],performance_data[[#This Row],[portfolio_id]])</f>
        <v>45550</v>
      </c>
      <c r="N2554" s="14">
        <f xml:space="preserve"> _xlfn.MINIFS(performance_data[date],performance_data[portfolio_id],performance_data[[#This Row],[portfolio_id]])</f>
        <v>44853</v>
      </c>
      <c r="O2554" s="15">
        <f>_xlfn.MAXIFS(performance_data[portfolio_value],performance_data[portfolio_id],performance_data[[#This Row],[portfolio_id]],performance_data[date],performance_data[[#This Row],[latest_date]])</f>
        <v>219987.81</v>
      </c>
      <c r="P2554" s="15">
        <f>_xlfn.MAXIFS(performance_data[portfolio_value],performance_data[portfolio_id],performance_data[[#This Row],[portfolio_id]],performance_data[date],performance_data[[#This Row],[starting_date]])</f>
        <v>281347.59000000003</v>
      </c>
      <c r="Q2554" s="15">
        <f>performance_data[[#This Row],[latest_value]]-performance_data[[#This Row],[starting_value]]</f>
        <v>-61359.780000000028</v>
      </c>
      <c r="R2554" s="15">
        <f>performance_data[[#This Row],[net_inflows]]-performance_data[[#This Row],[net_outflows]]</f>
        <v>7347.1900000000005</v>
      </c>
      <c r="S2554" s="15" t="str">
        <f>IF(performance_data[[#This Row],[net_inflows]]&gt;AVERAGE(performance_data[net_inflows]),"High","Low")</f>
        <v>High</v>
      </c>
      <c r="T2554" s="15">
        <f>AVERAGEIF(performance_data[inflow_flag],performance_data[[#This Row],[inflow_flag]],performance_data[return_percentage])</f>
        <v>4.8467905675459724</v>
      </c>
      <c r="U2554" s="17">
        <f>IF(performance_data[[#This Row],[return_percentage]]&lt;performance_data[[#This Row],[benchmark_return]],1,0)</f>
        <v>0</v>
      </c>
      <c r="V2554" s="17">
        <f>COUNTIFS(performance_data[portfolio_id],performance_data[[#This Row],[portfolio_id]])</f>
        <v>19</v>
      </c>
      <c r="W2554" s="17">
        <f>COUNTIFS(performance_data[portfolio_id],performance_data[[#This Row],[portfolio_id]],
          performance_data[return_flag],1)</f>
        <v>10</v>
      </c>
      <c r="X2554" s="15">
        <f>performance_data[[#This Row],[underperform_flag_count]]/performance_data[[#This Row],[totalportfoliocount]]</f>
        <v>0.52631578947368418</v>
      </c>
    </row>
    <row r="2555" spans="1:24" x14ac:dyDescent="0.3">
      <c r="A2555">
        <v>5541</v>
      </c>
      <c r="B2555" s="1">
        <v>45126</v>
      </c>
      <c r="C2555">
        <v>191511.74</v>
      </c>
      <c r="D2555">
        <v>7.81</v>
      </c>
      <c r="E2555">
        <v>8.09</v>
      </c>
      <c r="F2555">
        <v>13017.5</v>
      </c>
      <c r="G2555">
        <v>4418.6400000000003</v>
      </c>
      <c r="H2555" t="s">
        <v>2213</v>
      </c>
      <c r="I2555" t="s">
        <v>2209</v>
      </c>
      <c r="J2555">
        <v>7</v>
      </c>
      <c r="K2555" t="s">
        <v>2210</v>
      </c>
      <c r="L2555" t="str">
        <f>IF(performance_data[[#This Row],[return_percentage]]&gt;=performance_data[[#This Row],[benchmark_return]],"Higher","Lower")</f>
        <v>Lower</v>
      </c>
      <c r="M2555" s="14">
        <f xml:space="preserve"> _xlfn.MAXIFS(performance_data[date],performance_data[portfolio_id],performance_data[[#This Row],[portfolio_id]])</f>
        <v>45550</v>
      </c>
      <c r="N2555" s="14">
        <f xml:space="preserve"> _xlfn.MINIFS(performance_data[date],performance_data[portfolio_id],performance_data[[#This Row],[portfolio_id]])</f>
        <v>44853</v>
      </c>
      <c r="O2555" s="15">
        <f>_xlfn.MAXIFS(performance_data[portfolio_value],performance_data[portfolio_id],performance_data[[#This Row],[portfolio_id]],performance_data[date],performance_data[[#This Row],[latest_date]])</f>
        <v>219987.81</v>
      </c>
      <c r="P2555" s="15">
        <f>_xlfn.MAXIFS(performance_data[portfolio_value],performance_data[portfolio_id],performance_data[[#This Row],[portfolio_id]],performance_data[date],performance_data[[#This Row],[starting_date]])</f>
        <v>281347.59000000003</v>
      </c>
      <c r="Q2555" s="15">
        <f>performance_data[[#This Row],[latest_value]]-performance_data[[#This Row],[starting_value]]</f>
        <v>-61359.780000000028</v>
      </c>
      <c r="R2555" s="15">
        <f>performance_data[[#This Row],[net_inflows]]-performance_data[[#This Row],[net_outflows]]</f>
        <v>8598.86</v>
      </c>
      <c r="S2555" s="15" t="str">
        <f>IF(performance_data[[#This Row],[net_inflows]]&gt;AVERAGE(performance_data[net_inflows]),"High","Low")</f>
        <v>High</v>
      </c>
      <c r="T2555" s="15">
        <f>AVERAGEIF(performance_data[inflow_flag],performance_data[[#This Row],[inflow_flag]],performance_data[return_percentage])</f>
        <v>4.8467905675459724</v>
      </c>
      <c r="U2555" s="17">
        <f>IF(performance_data[[#This Row],[return_percentage]]&lt;performance_data[[#This Row],[benchmark_return]],1,0)</f>
        <v>1</v>
      </c>
      <c r="V2555" s="17">
        <f>COUNTIFS(performance_data[portfolio_id],performance_data[[#This Row],[portfolio_id]])</f>
        <v>19</v>
      </c>
      <c r="W2555" s="17">
        <f>COUNTIFS(performance_data[portfolio_id],performance_data[[#This Row],[portfolio_id]],
          performance_data[return_flag],1)</f>
        <v>10</v>
      </c>
      <c r="X2555" s="15">
        <f>performance_data[[#This Row],[underperform_flag_count]]/performance_data[[#This Row],[totalportfoliocount]]</f>
        <v>0.52631578947368418</v>
      </c>
    </row>
    <row r="2556" spans="1:24" x14ac:dyDescent="0.3">
      <c r="A2556">
        <v>5541</v>
      </c>
      <c r="B2556" s="1">
        <v>45550</v>
      </c>
      <c r="C2556">
        <v>219987.81</v>
      </c>
      <c r="D2556">
        <v>18.13</v>
      </c>
      <c r="E2556">
        <v>19</v>
      </c>
      <c r="F2556">
        <v>16351.23</v>
      </c>
      <c r="G2556">
        <v>3857.41</v>
      </c>
      <c r="H2556" t="s">
        <v>2205</v>
      </c>
      <c r="I2556" t="s">
        <v>2209</v>
      </c>
      <c r="J2556">
        <v>9</v>
      </c>
      <c r="K2556" t="s">
        <v>2221</v>
      </c>
      <c r="L2556" t="str">
        <f>IF(performance_data[[#This Row],[return_percentage]]&gt;=performance_data[[#This Row],[benchmark_return]],"Higher","Lower")</f>
        <v>Lower</v>
      </c>
      <c r="M2556" s="14">
        <f xml:space="preserve"> _xlfn.MAXIFS(performance_data[date],performance_data[portfolio_id],performance_data[[#This Row],[portfolio_id]])</f>
        <v>45550</v>
      </c>
      <c r="N2556" s="14">
        <f xml:space="preserve"> _xlfn.MINIFS(performance_data[date],performance_data[portfolio_id],performance_data[[#This Row],[portfolio_id]])</f>
        <v>44853</v>
      </c>
      <c r="O2556" s="15">
        <f>_xlfn.MAXIFS(performance_data[portfolio_value],performance_data[portfolio_id],performance_data[[#This Row],[portfolio_id]],performance_data[date],performance_data[[#This Row],[latest_date]])</f>
        <v>219987.81</v>
      </c>
      <c r="P2556" s="15">
        <f>_xlfn.MAXIFS(performance_data[portfolio_value],performance_data[portfolio_id],performance_data[[#This Row],[portfolio_id]],performance_data[date],performance_data[[#This Row],[starting_date]])</f>
        <v>281347.59000000003</v>
      </c>
      <c r="Q2556" s="15">
        <f>performance_data[[#This Row],[latest_value]]-performance_data[[#This Row],[starting_value]]</f>
        <v>-61359.780000000028</v>
      </c>
      <c r="R2556" s="15">
        <f>performance_data[[#This Row],[net_inflows]]-performance_data[[#This Row],[net_outflows]]</f>
        <v>12493.82</v>
      </c>
      <c r="S2556" s="15" t="str">
        <f>IF(performance_data[[#This Row],[net_inflows]]&gt;AVERAGE(performance_data[net_inflows]),"High","Low")</f>
        <v>High</v>
      </c>
      <c r="T2556" s="15">
        <f>AVERAGEIF(performance_data[inflow_flag],performance_data[[#This Row],[inflow_flag]],performance_data[return_percentage])</f>
        <v>4.8467905675459724</v>
      </c>
      <c r="U2556" s="17">
        <f>IF(performance_data[[#This Row],[return_percentage]]&lt;performance_data[[#This Row],[benchmark_return]],1,0)</f>
        <v>1</v>
      </c>
      <c r="V2556" s="17">
        <f>COUNTIFS(performance_data[portfolio_id],performance_data[[#This Row],[portfolio_id]])</f>
        <v>19</v>
      </c>
      <c r="W2556" s="17">
        <f>COUNTIFS(performance_data[portfolio_id],performance_data[[#This Row],[portfolio_id]],
          performance_data[return_flag],1)</f>
        <v>10</v>
      </c>
      <c r="X2556" s="15">
        <f>performance_data[[#This Row],[underperform_flag_count]]/performance_data[[#This Row],[totalportfoliocount]]</f>
        <v>0.52631578947368418</v>
      </c>
    </row>
    <row r="2557" spans="1:24" x14ac:dyDescent="0.3">
      <c r="A2557">
        <v>5559</v>
      </c>
      <c r="B2557" s="1">
        <v>45016</v>
      </c>
      <c r="C2557">
        <v>198839.8</v>
      </c>
      <c r="D2557">
        <v>15.14</v>
      </c>
      <c r="E2557">
        <v>13.9</v>
      </c>
      <c r="F2557">
        <v>18700.86</v>
      </c>
      <c r="G2557">
        <v>4620.1400000000003</v>
      </c>
      <c r="H2557" t="s">
        <v>2213</v>
      </c>
      <c r="I2557" t="s">
        <v>2206</v>
      </c>
      <c r="J2557">
        <v>3</v>
      </c>
      <c r="K2557" t="s">
        <v>2222</v>
      </c>
      <c r="L2557" t="str">
        <f>IF(performance_data[[#This Row],[return_percentage]]&gt;=performance_data[[#This Row],[benchmark_return]],"Higher","Lower")</f>
        <v>Higher</v>
      </c>
      <c r="M2557" s="14">
        <f xml:space="preserve"> _xlfn.MAXIFS(performance_data[date],performance_data[portfolio_id],performance_data[[#This Row],[portfolio_id]])</f>
        <v>45559</v>
      </c>
      <c r="N2557" s="14">
        <f xml:space="preserve"> _xlfn.MINIFS(performance_data[date],performance_data[portfolio_id],performance_data[[#This Row],[portfolio_id]])</f>
        <v>44848</v>
      </c>
      <c r="O2557" s="15">
        <f>_xlfn.MAXIFS(performance_data[portfolio_value],performance_data[portfolio_id],performance_data[[#This Row],[portfolio_id]],performance_data[date],performance_data[[#This Row],[latest_date]])</f>
        <v>161069.68</v>
      </c>
      <c r="P2557" s="15">
        <f>_xlfn.MAXIFS(performance_data[portfolio_value],performance_data[portfolio_id],performance_data[[#This Row],[portfolio_id]],performance_data[date],performance_data[[#This Row],[starting_date]])</f>
        <v>273449.38</v>
      </c>
      <c r="Q2557" s="15">
        <f>performance_data[[#This Row],[latest_value]]-performance_data[[#This Row],[starting_value]]</f>
        <v>-112379.70000000001</v>
      </c>
      <c r="R2557" s="15">
        <f>performance_data[[#This Row],[net_inflows]]-performance_data[[#This Row],[net_outflows]]</f>
        <v>14080.720000000001</v>
      </c>
      <c r="S2557" s="15" t="str">
        <f>IF(performance_data[[#This Row],[net_inflows]]&gt;AVERAGE(performance_data[net_inflows]),"High","Low")</f>
        <v>High</v>
      </c>
      <c r="T2557" s="15">
        <f>AVERAGEIF(performance_data[inflow_flag],performance_data[[#This Row],[inflow_flag]],performance_data[return_percentage])</f>
        <v>4.8467905675459724</v>
      </c>
      <c r="U2557" s="17">
        <f>IF(performance_data[[#This Row],[return_percentage]]&lt;performance_data[[#This Row],[benchmark_return]],1,0)</f>
        <v>0</v>
      </c>
      <c r="V2557" s="17">
        <f>COUNTIFS(performance_data[portfolio_id],performance_data[[#This Row],[portfolio_id]])</f>
        <v>30</v>
      </c>
      <c r="W2557" s="17">
        <f>COUNTIFS(performance_data[portfolio_id],performance_data[[#This Row],[portfolio_id]],
          performance_data[return_flag],1)</f>
        <v>16</v>
      </c>
      <c r="X2557" s="15">
        <f>performance_data[[#This Row],[underperform_flag_count]]/performance_data[[#This Row],[totalportfoliocount]]</f>
        <v>0.53333333333333333</v>
      </c>
    </row>
    <row r="2558" spans="1:24" x14ac:dyDescent="0.3">
      <c r="A2558">
        <v>5559</v>
      </c>
      <c r="B2558" s="1">
        <v>45382</v>
      </c>
      <c r="C2558">
        <v>87882.1</v>
      </c>
      <c r="D2558">
        <v>-2.78</v>
      </c>
      <c r="E2558">
        <v>-2.81</v>
      </c>
      <c r="F2558">
        <v>2593.4699999999998</v>
      </c>
      <c r="G2558">
        <v>16089.11</v>
      </c>
      <c r="H2558" t="s">
        <v>2205</v>
      </c>
      <c r="I2558" t="s">
        <v>2206</v>
      </c>
      <c r="J2558">
        <v>3</v>
      </c>
      <c r="K2558" t="s">
        <v>2222</v>
      </c>
      <c r="L2558" t="str">
        <f>IF(performance_data[[#This Row],[return_percentage]]&gt;=performance_data[[#This Row],[benchmark_return]],"Higher","Lower")</f>
        <v>Higher</v>
      </c>
      <c r="M2558" s="14">
        <f xml:space="preserve"> _xlfn.MAXIFS(performance_data[date],performance_data[portfolio_id],performance_data[[#This Row],[portfolio_id]])</f>
        <v>45559</v>
      </c>
      <c r="N2558" s="14">
        <f xml:space="preserve"> _xlfn.MINIFS(performance_data[date],performance_data[portfolio_id],performance_data[[#This Row],[portfolio_id]])</f>
        <v>44848</v>
      </c>
      <c r="O2558" s="15">
        <f>_xlfn.MAXIFS(performance_data[portfolio_value],performance_data[portfolio_id],performance_data[[#This Row],[portfolio_id]],performance_data[date],performance_data[[#This Row],[latest_date]])</f>
        <v>161069.68</v>
      </c>
      <c r="P2558" s="15">
        <f>_xlfn.MAXIFS(performance_data[portfolio_value],performance_data[portfolio_id],performance_data[[#This Row],[portfolio_id]],performance_data[date],performance_data[[#This Row],[starting_date]])</f>
        <v>273449.38</v>
      </c>
      <c r="Q2558" s="15">
        <f>performance_data[[#This Row],[latest_value]]-performance_data[[#This Row],[starting_value]]</f>
        <v>-112379.70000000001</v>
      </c>
      <c r="R2558" s="15">
        <f>performance_data[[#This Row],[net_inflows]]-performance_data[[#This Row],[net_outflows]]</f>
        <v>-13495.640000000001</v>
      </c>
      <c r="S2558" s="15" t="str">
        <f>IF(performance_data[[#This Row],[net_inflows]]&gt;AVERAGE(performance_data[net_inflows]),"High","Low")</f>
        <v>Low</v>
      </c>
      <c r="T2558" s="15">
        <f>AVERAGEIF(performance_data[inflow_flag],performance_data[[#This Row],[inflow_flag]],performance_data[return_percentage])</f>
        <v>5.0457846277021572</v>
      </c>
      <c r="U2558" s="17">
        <f>IF(performance_data[[#This Row],[return_percentage]]&lt;performance_data[[#This Row],[benchmark_return]],1,0)</f>
        <v>0</v>
      </c>
      <c r="V2558" s="17">
        <f>COUNTIFS(performance_data[portfolio_id],performance_data[[#This Row],[portfolio_id]])</f>
        <v>30</v>
      </c>
      <c r="W2558" s="17">
        <f>COUNTIFS(performance_data[portfolio_id],performance_data[[#This Row],[portfolio_id]],
          performance_data[return_flag],1)</f>
        <v>16</v>
      </c>
      <c r="X2558" s="15">
        <f>performance_data[[#This Row],[underperform_flag_count]]/performance_data[[#This Row],[totalportfoliocount]]</f>
        <v>0.53333333333333333</v>
      </c>
    </row>
    <row r="2559" spans="1:24" x14ac:dyDescent="0.3">
      <c r="A2559">
        <v>5559</v>
      </c>
      <c r="B2559" s="1">
        <v>45292</v>
      </c>
      <c r="C2559">
        <v>197640.82</v>
      </c>
      <c r="D2559">
        <v>-3.93</v>
      </c>
      <c r="E2559">
        <v>-4.16</v>
      </c>
      <c r="F2559">
        <v>6477.98</v>
      </c>
      <c r="G2559">
        <v>3488.6</v>
      </c>
      <c r="H2559" t="s">
        <v>2205</v>
      </c>
      <c r="I2559" t="s">
        <v>2206</v>
      </c>
      <c r="J2559">
        <v>1</v>
      </c>
      <c r="K2559" t="s">
        <v>2207</v>
      </c>
      <c r="L2559" t="str">
        <f>IF(performance_data[[#This Row],[return_percentage]]&gt;=performance_data[[#This Row],[benchmark_return]],"Higher","Lower")</f>
        <v>Higher</v>
      </c>
      <c r="M2559" s="14">
        <f xml:space="preserve"> _xlfn.MAXIFS(performance_data[date],performance_data[portfolio_id],performance_data[[#This Row],[portfolio_id]])</f>
        <v>45559</v>
      </c>
      <c r="N2559" s="14">
        <f xml:space="preserve"> _xlfn.MINIFS(performance_data[date],performance_data[portfolio_id],performance_data[[#This Row],[portfolio_id]])</f>
        <v>44848</v>
      </c>
      <c r="O2559" s="15">
        <f>_xlfn.MAXIFS(performance_data[portfolio_value],performance_data[portfolio_id],performance_data[[#This Row],[portfolio_id]],performance_data[date],performance_data[[#This Row],[latest_date]])</f>
        <v>161069.68</v>
      </c>
      <c r="P2559" s="15">
        <f>_xlfn.MAXIFS(performance_data[portfolio_value],performance_data[portfolio_id],performance_data[[#This Row],[portfolio_id]],performance_data[date],performance_data[[#This Row],[starting_date]])</f>
        <v>273449.38</v>
      </c>
      <c r="Q2559" s="15">
        <f>performance_data[[#This Row],[latest_value]]-performance_data[[#This Row],[starting_value]]</f>
        <v>-112379.70000000001</v>
      </c>
      <c r="R2559" s="15">
        <f>performance_data[[#This Row],[net_inflows]]-performance_data[[#This Row],[net_outflows]]</f>
        <v>2989.3799999999997</v>
      </c>
      <c r="S2559" s="15" t="str">
        <f>IF(performance_data[[#This Row],[net_inflows]]&gt;AVERAGE(performance_data[net_inflows]),"High","Low")</f>
        <v>Low</v>
      </c>
      <c r="T2559" s="15">
        <f>AVERAGEIF(performance_data[inflow_flag],performance_data[[#This Row],[inflow_flag]],performance_data[return_percentage])</f>
        <v>5.0457846277021572</v>
      </c>
      <c r="U2559" s="17">
        <f>IF(performance_data[[#This Row],[return_percentage]]&lt;performance_data[[#This Row],[benchmark_return]],1,0)</f>
        <v>0</v>
      </c>
      <c r="V2559" s="17">
        <f>COUNTIFS(performance_data[portfolio_id],performance_data[[#This Row],[portfolio_id]])</f>
        <v>30</v>
      </c>
      <c r="W2559" s="17">
        <f>COUNTIFS(performance_data[portfolio_id],performance_data[[#This Row],[portfolio_id]],
          performance_data[return_flag],1)</f>
        <v>16</v>
      </c>
      <c r="X2559" s="15">
        <f>performance_data[[#This Row],[underperform_flag_count]]/performance_data[[#This Row],[totalportfoliocount]]</f>
        <v>0.53333333333333333</v>
      </c>
    </row>
    <row r="2560" spans="1:24" x14ac:dyDescent="0.3">
      <c r="A2560">
        <v>5559</v>
      </c>
      <c r="B2560" s="1">
        <v>44870</v>
      </c>
      <c r="C2560">
        <v>78007.13</v>
      </c>
      <c r="D2560">
        <v>19.600000000000001</v>
      </c>
      <c r="E2560">
        <v>22.99</v>
      </c>
      <c r="F2560">
        <v>4273.92</v>
      </c>
      <c r="G2560">
        <v>4943.45</v>
      </c>
      <c r="H2560" t="s">
        <v>2220</v>
      </c>
      <c r="I2560" t="s">
        <v>2217</v>
      </c>
      <c r="J2560">
        <v>11</v>
      </c>
      <c r="K2560" t="s">
        <v>2219</v>
      </c>
      <c r="L2560" t="str">
        <f>IF(performance_data[[#This Row],[return_percentage]]&gt;=performance_data[[#This Row],[benchmark_return]],"Higher","Lower")</f>
        <v>Lower</v>
      </c>
      <c r="M2560" s="14">
        <f xml:space="preserve"> _xlfn.MAXIFS(performance_data[date],performance_data[portfolio_id],performance_data[[#This Row],[portfolio_id]])</f>
        <v>45559</v>
      </c>
      <c r="N2560" s="14">
        <f xml:space="preserve"> _xlfn.MINIFS(performance_data[date],performance_data[portfolio_id],performance_data[[#This Row],[portfolio_id]])</f>
        <v>44848</v>
      </c>
      <c r="O2560" s="15">
        <f>_xlfn.MAXIFS(performance_data[portfolio_value],performance_data[portfolio_id],performance_data[[#This Row],[portfolio_id]],performance_data[date],performance_data[[#This Row],[latest_date]])</f>
        <v>161069.68</v>
      </c>
      <c r="P2560" s="15">
        <f>_xlfn.MAXIFS(performance_data[portfolio_value],performance_data[portfolio_id],performance_data[[#This Row],[portfolio_id]],performance_data[date],performance_data[[#This Row],[starting_date]])</f>
        <v>273449.38</v>
      </c>
      <c r="Q2560" s="15">
        <f>performance_data[[#This Row],[latest_value]]-performance_data[[#This Row],[starting_value]]</f>
        <v>-112379.70000000001</v>
      </c>
      <c r="R2560" s="15">
        <f>performance_data[[#This Row],[net_inflows]]-performance_data[[#This Row],[net_outflows]]</f>
        <v>-669.52999999999975</v>
      </c>
      <c r="S2560" s="15" t="str">
        <f>IF(performance_data[[#This Row],[net_inflows]]&gt;AVERAGE(performance_data[net_inflows]),"High","Low")</f>
        <v>Low</v>
      </c>
      <c r="T2560" s="15">
        <f>AVERAGEIF(performance_data[inflow_flag],performance_data[[#This Row],[inflow_flag]],performance_data[return_percentage])</f>
        <v>5.0457846277021572</v>
      </c>
      <c r="U2560" s="17">
        <f>IF(performance_data[[#This Row],[return_percentage]]&lt;performance_data[[#This Row],[benchmark_return]],1,0)</f>
        <v>1</v>
      </c>
      <c r="V2560" s="17">
        <f>COUNTIFS(performance_data[portfolio_id],performance_data[[#This Row],[portfolio_id]])</f>
        <v>30</v>
      </c>
      <c r="W2560" s="17">
        <f>COUNTIFS(performance_data[portfolio_id],performance_data[[#This Row],[portfolio_id]],
          performance_data[return_flag],1)</f>
        <v>16</v>
      </c>
      <c r="X2560" s="15">
        <f>performance_data[[#This Row],[underperform_flag_count]]/performance_data[[#This Row],[totalportfoliocount]]</f>
        <v>0.53333333333333333</v>
      </c>
    </row>
    <row r="2561" spans="1:24" x14ac:dyDescent="0.3">
      <c r="A2561">
        <v>5559</v>
      </c>
      <c r="B2561" s="1">
        <v>45070</v>
      </c>
      <c r="C2561">
        <v>57954.81</v>
      </c>
      <c r="D2561">
        <v>13.65</v>
      </c>
      <c r="E2561">
        <v>13.72</v>
      </c>
      <c r="F2561">
        <v>19625.560000000001</v>
      </c>
      <c r="G2561">
        <v>17596.23</v>
      </c>
      <c r="H2561" t="s">
        <v>2213</v>
      </c>
      <c r="I2561" t="s">
        <v>2211</v>
      </c>
      <c r="J2561">
        <v>5</v>
      </c>
      <c r="K2561" t="s">
        <v>2223</v>
      </c>
      <c r="L2561" t="str">
        <f>IF(performance_data[[#This Row],[return_percentage]]&gt;=performance_data[[#This Row],[benchmark_return]],"Higher","Lower")</f>
        <v>Lower</v>
      </c>
      <c r="M2561" s="14">
        <f xml:space="preserve"> _xlfn.MAXIFS(performance_data[date],performance_data[portfolio_id],performance_data[[#This Row],[portfolio_id]])</f>
        <v>45559</v>
      </c>
      <c r="N2561" s="14">
        <f xml:space="preserve"> _xlfn.MINIFS(performance_data[date],performance_data[portfolio_id],performance_data[[#This Row],[portfolio_id]])</f>
        <v>44848</v>
      </c>
      <c r="O2561" s="15">
        <f>_xlfn.MAXIFS(performance_data[portfolio_value],performance_data[portfolio_id],performance_data[[#This Row],[portfolio_id]],performance_data[date],performance_data[[#This Row],[latest_date]])</f>
        <v>161069.68</v>
      </c>
      <c r="P2561" s="15">
        <f>_xlfn.MAXIFS(performance_data[portfolio_value],performance_data[portfolio_id],performance_data[[#This Row],[portfolio_id]],performance_data[date],performance_data[[#This Row],[starting_date]])</f>
        <v>273449.38</v>
      </c>
      <c r="Q2561" s="15">
        <f>performance_data[[#This Row],[latest_value]]-performance_data[[#This Row],[starting_value]]</f>
        <v>-112379.70000000001</v>
      </c>
      <c r="R2561" s="15">
        <f>performance_data[[#This Row],[net_inflows]]-performance_data[[#This Row],[net_outflows]]</f>
        <v>2029.3300000000017</v>
      </c>
      <c r="S2561" s="15" t="str">
        <f>IF(performance_data[[#This Row],[net_inflows]]&gt;AVERAGE(performance_data[net_inflows]),"High","Low")</f>
        <v>High</v>
      </c>
      <c r="T2561" s="15">
        <f>AVERAGEIF(performance_data[inflow_flag],performance_data[[#This Row],[inflow_flag]],performance_data[return_percentage])</f>
        <v>4.8467905675459724</v>
      </c>
      <c r="U2561" s="17">
        <f>IF(performance_data[[#This Row],[return_percentage]]&lt;performance_data[[#This Row],[benchmark_return]],1,0)</f>
        <v>1</v>
      </c>
      <c r="V2561" s="17">
        <f>COUNTIFS(performance_data[portfolio_id],performance_data[[#This Row],[portfolio_id]])</f>
        <v>30</v>
      </c>
      <c r="W2561" s="17">
        <f>COUNTIFS(performance_data[portfolio_id],performance_data[[#This Row],[portfolio_id]],
          performance_data[return_flag],1)</f>
        <v>16</v>
      </c>
      <c r="X2561" s="15">
        <f>performance_data[[#This Row],[underperform_flag_count]]/performance_data[[#This Row],[totalportfoliocount]]</f>
        <v>0.53333333333333333</v>
      </c>
    </row>
    <row r="2562" spans="1:24" x14ac:dyDescent="0.3">
      <c r="A2562">
        <v>5559</v>
      </c>
      <c r="B2562" s="1">
        <v>45494</v>
      </c>
      <c r="C2562">
        <v>15644.92</v>
      </c>
      <c r="D2562">
        <v>7.44</v>
      </c>
      <c r="E2562">
        <v>7.7</v>
      </c>
      <c r="F2562">
        <v>12993.58</v>
      </c>
      <c r="G2562">
        <v>15911.14</v>
      </c>
      <c r="H2562" t="s">
        <v>2205</v>
      </c>
      <c r="I2562" t="s">
        <v>2209</v>
      </c>
      <c r="J2562">
        <v>7</v>
      </c>
      <c r="K2562" t="s">
        <v>2210</v>
      </c>
      <c r="L2562" t="str">
        <f>IF(performance_data[[#This Row],[return_percentage]]&gt;=performance_data[[#This Row],[benchmark_return]],"Higher","Lower")</f>
        <v>Lower</v>
      </c>
      <c r="M2562" s="14">
        <f xml:space="preserve"> _xlfn.MAXIFS(performance_data[date],performance_data[portfolio_id],performance_data[[#This Row],[portfolio_id]])</f>
        <v>45559</v>
      </c>
      <c r="N2562" s="14">
        <f xml:space="preserve"> _xlfn.MINIFS(performance_data[date],performance_data[portfolio_id],performance_data[[#This Row],[portfolio_id]])</f>
        <v>44848</v>
      </c>
      <c r="O2562" s="15">
        <f>_xlfn.MAXIFS(performance_data[portfolio_value],performance_data[portfolio_id],performance_data[[#This Row],[portfolio_id]],performance_data[date],performance_data[[#This Row],[latest_date]])</f>
        <v>161069.68</v>
      </c>
      <c r="P2562" s="15">
        <f>_xlfn.MAXIFS(performance_data[portfolio_value],performance_data[portfolio_id],performance_data[[#This Row],[portfolio_id]],performance_data[date],performance_data[[#This Row],[starting_date]])</f>
        <v>273449.38</v>
      </c>
      <c r="Q2562" s="15">
        <f>performance_data[[#This Row],[latest_value]]-performance_data[[#This Row],[starting_value]]</f>
        <v>-112379.70000000001</v>
      </c>
      <c r="R2562" s="15">
        <f>performance_data[[#This Row],[net_inflows]]-performance_data[[#This Row],[net_outflows]]</f>
        <v>-2917.5599999999995</v>
      </c>
      <c r="S2562" s="15" t="str">
        <f>IF(performance_data[[#This Row],[net_inflows]]&gt;AVERAGE(performance_data[net_inflows]),"High","Low")</f>
        <v>High</v>
      </c>
      <c r="T2562" s="15">
        <f>AVERAGEIF(performance_data[inflow_flag],performance_data[[#This Row],[inflow_flag]],performance_data[return_percentage])</f>
        <v>4.8467905675459724</v>
      </c>
      <c r="U2562" s="17">
        <f>IF(performance_data[[#This Row],[return_percentage]]&lt;performance_data[[#This Row],[benchmark_return]],1,0)</f>
        <v>1</v>
      </c>
      <c r="V2562" s="17">
        <f>COUNTIFS(performance_data[portfolio_id],performance_data[[#This Row],[portfolio_id]])</f>
        <v>30</v>
      </c>
      <c r="W2562" s="17">
        <f>COUNTIFS(performance_data[portfolio_id],performance_data[[#This Row],[portfolio_id]],
          performance_data[return_flag],1)</f>
        <v>16</v>
      </c>
      <c r="X2562" s="15">
        <f>performance_data[[#This Row],[underperform_flag_count]]/performance_data[[#This Row],[totalportfoliocount]]</f>
        <v>0.53333333333333333</v>
      </c>
    </row>
    <row r="2563" spans="1:24" x14ac:dyDescent="0.3">
      <c r="A2563">
        <v>5559</v>
      </c>
      <c r="B2563" s="1">
        <v>45220</v>
      </c>
      <c r="C2563">
        <v>480713.27</v>
      </c>
      <c r="D2563">
        <v>-8.26</v>
      </c>
      <c r="E2563">
        <v>-6.66</v>
      </c>
      <c r="F2563">
        <v>9525.14</v>
      </c>
      <c r="G2563">
        <v>18439.32</v>
      </c>
      <c r="H2563" t="s">
        <v>2213</v>
      </c>
      <c r="I2563" t="s">
        <v>2217</v>
      </c>
      <c r="J2563">
        <v>10</v>
      </c>
      <c r="K2563" t="s">
        <v>2224</v>
      </c>
      <c r="L2563" t="str">
        <f>IF(performance_data[[#This Row],[return_percentage]]&gt;=performance_data[[#This Row],[benchmark_return]],"Higher","Lower")</f>
        <v>Lower</v>
      </c>
      <c r="M2563" s="14">
        <f xml:space="preserve"> _xlfn.MAXIFS(performance_data[date],performance_data[portfolio_id],performance_data[[#This Row],[portfolio_id]])</f>
        <v>45559</v>
      </c>
      <c r="N2563" s="14">
        <f xml:space="preserve"> _xlfn.MINIFS(performance_data[date],performance_data[portfolio_id],performance_data[[#This Row],[portfolio_id]])</f>
        <v>44848</v>
      </c>
      <c r="O2563" s="15">
        <f>_xlfn.MAXIFS(performance_data[portfolio_value],performance_data[portfolio_id],performance_data[[#This Row],[portfolio_id]],performance_data[date],performance_data[[#This Row],[latest_date]])</f>
        <v>161069.68</v>
      </c>
      <c r="P2563" s="15">
        <f>_xlfn.MAXIFS(performance_data[portfolio_value],performance_data[portfolio_id],performance_data[[#This Row],[portfolio_id]],performance_data[date],performance_data[[#This Row],[starting_date]])</f>
        <v>273449.38</v>
      </c>
      <c r="Q2563" s="15">
        <f>performance_data[[#This Row],[latest_value]]-performance_data[[#This Row],[starting_value]]</f>
        <v>-112379.70000000001</v>
      </c>
      <c r="R2563" s="15">
        <f>performance_data[[#This Row],[net_inflows]]-performance_data[[#This Row],[net_outflows]]</f>
        <v>-8914.18</v>
      </c>
      <c r="S2563" s="15" t="str">
        <f>IF(performance_data[[#This Row],[net_inflows]]&gt;AVERAGE(performance_data[net_inflows]),"High","Low")</f>
        <v>Low</v>
      </c>
      <c r="T2563" s="15">
        <f>AVERAGEIF(performance_data[inflow_flag],performance_data[[#This Row],[inflow_flag]],performance_data[return_percentage])</f>
        <v>5.0457846277021572</v>
      </c>
      <c r="U2563" s="17">
        <f>IF(performance_data[[#This Row],[return_percentage]]&lt;performance_data[[#This Row],[benchmark_return]],1,0)</f>
        <v>1</v>
      </c>
      <c r="V2563" s="17">
        <f>COUNTIFS(performance_data[portfolio_id],performance_data[[#This Row],[portfolio_id]])</f>
        <v>30</v>
      </c>
      <c r="W2563" s="17">
        <f>COUNTIFS(performance_data[portfolio_id],performance_data[[#This Row],[portfolio_id]],
          performance_data[return_flag],1)</f>
        <v>16</v>
      </c>
      <c r="X2563" s="15">
        <f>performance_data[[#This Row],[underperform_flag_count]]/performance_data[[#This Row],[totalportfoliocount]]</f>
        <v>0.53333333333333333</v>
      </c>
    </row>
    <row r="2564" spans="1:24" x14ac:dyDescent="0.3">
      <c r="A2564">
        <v>5559</v>
      </c>
      <c r="B2564" s="1">
        <v>44848</v>
      </c>
      <c r="C2564">
        <v>273449.38</v>
      </c>
      <c r="D2564">
        <v>4.18</v>
      </c>
      <c r="E2564">
        <v>3.52</v>
      </c>
      <c r="F2564">
        <v>5780.97</v>
      </c>
      <c r="G2564">
        <v>3271.56</v>
      </c>
      <c r="H2564" t="s">
        <v>2220</v>
      </c>
      <c r="I2564" t="s">
        <v>2217</v>
      </c>
      <c r="J2564">
        <v>10</v>
      </c>
      <c r="K2564" t="s">
        <v>2224</v>
      </c>
      <c r="L2564" t="str">
        <f>IF(performance_data[[#This Row],[return_percentage]]&gt;=performance_data[[#This Row],[benchmark_return]],"Higher","Lower")</f>
        <v>Higher</v>
      </c>
      <c r="M2564" s="14">
        <f xml:space="preserve"> _xlfn.MAXIFS(performance_data[date],performance_data[portfolio_id],performance_data[[#This Row],[portfolio_id]])</f>
        <v>45559</v>
      </c>
      <c r="N2564" s="14">
        <f xml:space="preserve"> _xlfn.MINIFS(performance_data[date],performance_data[portfolio_id],performance_data[[#This Row],[portfolio_id]])</f>
        <v>44848</v>
      </c>
      <c r="O2564" s="15">
        <f>_xlfn.MAXIFS(performance_data[portfolio_value],performance_data[portfolio_id],performance_data[[#This Row],[portfolio_id]],performance_data[date],performance_data[[#This Row],[latest_date]])</f>
        <v>161069.68</v>
      </c>
      <c r="P2564" s="15">
        <f>_xlfn.MAXIFS(performance_data[portfolio_value],performance_data[portfolio_id],performance_data[[#This Row],[portfolio_id]],performance_data[date],performance_data[[#This Row],[starting_date]])</f>
        <v>273449.38</v>
      </c>
      <c r="Q2564" s="15">
        <f>performance_data[[#This Row],[latest_value]]-performance_data[[#This Row],[starting_value]]</f>
        <v>-112379.70000000001</v>
      </c>
      <c r="R2564" s="15">
        <f>performance_data[[#This Row],[net_inflows]]-performance_data[[#This Row],[net_outflows]]</f>
        <v>2509.4100000000003</v>
      </c>
      <c r="S2564" s="15" t="str">
        <f>IF(performance_data[[#This Row],[net_inflows]]&gt;AVERAGE(performance_data[net_inflows]),"High","Low")</f>
        <v>Low</v>
      </c>
      <c r="T2564" s="15">
        <f>AVERAGEIF(performance_data[inflow_flag],performance_data[[#This Row],[inflow_flag]],performance_data[return_percentage])</f>
        <v>5.0457846277021572</v>
      </c>
      <c r="U2564" s="17">
        <f>IF(performance_data[[#This Row],[return_percentage]]&lt;performance_data[[#This Row],[benchmark_return]],1,0)</f>
        <v>0</v>
      </c>
      <c r="V2564" s="17">
        <f>COUNTIFS(performance_data[portfolio_id],performance_data[[#This Row],[portfolio_id]])</f>
        <v>30</v>
      </c>
      <c r="W2564" s="17">
        <f>COUNTIFS(performance_data[portfolio_id],performance_data[[#This Row],[portfolio_id]],
          performance_data[return_flag],1)</f>
        <v>16</v>
      </c>
      <c r="X2564" s="15">
        <f>performance_data[[#This Row],[underperform_flag_count]]/performance_data[[#This Row],[totalportfoliocount]]</f>
        <v>0.53333333333333333</v>
      </c>
    </row>
    <row r="2565" spans="1:24" x14ac:dyDescent="0.3">
      <c r="A2565">
        <v>5559</v>
      </c>
      <c r="B2565" s="1">
        <v>45173</v>
      </c>
      <c r="C2565">
        <v>370687.42</v>
      </c>
      <c r="D2565">
        <v>-0.61</v>
      </c>
      <c r="E2565">
        <v>-0.55000000000000004</v>
      </c>
      <c r="F2565">
        <v>6134.87</v>
      </c>
      <c r="G2565">
        <v>10578.75</v>
      </c>
      <c r="H2565" t="s">
        <v>2213</v>
      </c>
      <c r="I2565" t="s">
        <v>2209</v>
      </c>
      <c r="J2565">
        <v>9</v>
      </c>
      <c r="K2565" t="s">
        <v>2221</v>
      </c>
      <c r="L2565" t="str">
        <f>IF(performance_data[[#This Row],[return_percentage]]&gt;=performance_data[[#This Row],[benchmark_return]],"Higher","Lower")</f>
        <v>Lower</v>
      </c>
      <c r="M2565" s="14">
        <f xml:space="preserve"> _xlfn.MAXIFS(performance_data[date],performance_data[portfolio_id],performance_data[[#This Row],[portfolio_id]])</f>
        <v>45559</v>
      </c>
      <c r="N2565" s="14">
        <f xml:space="preserve"> _xlfn.MINIFS(performance_data[date],performance_data[portfolio_id],performance_data[[#This Row],[portfolio_id]])</f>
        <v>44848</v>
      </c>
      <c r="O2565" s="15">
        <f>_xlfn.MAXIFS(performance_data[portfolio_value],performance_data[portfolio_id],performance_data[[#This Row],[portfolio_id]],performance_data[date],performance_data[[#This Row],[latest_date]])</f>
        <v>161069.68</v>
      </c>
      <c r="P2565" s="15">
        <f>_xlfn.MAXIFS(performance_data[portfolio_value],performance_data[portfolio_id],performance_data[[#This Row],[portfolio_id]],performance_data[date],performance_data[[#This Row],[starting_date]])</f>
        <v>273449.38</v>
      </c>
      <c r="Q2565" s="15">
        <f>performance_data[[#This Row],[latest_value]]-performance_data[[#This Row],[starting_value]]</f>
        <v>-112379.70000000001</v>
      </c>
      <c r="R2565" s="15">
        <f>performance_data[[#This Row],[net_inflows]]-performance_data[[#This Row],[net_outflows]]</f>
        <v>-4443.88</v>
      </c>
      <c r="S2565" s="15" t="str">
        <f>IF(performance_data[[#This Row],[net_inflows]]&gt;AVERAGE(performance_data[net_inflows]),"High","Low")</f>
        <v>Low</v>
      </c>
      <c r="T2565" s="15">
        <f>AVERAGEIF(performance_data[inflow_flag],performance_data[[#This Row],[inflow_flag]],performance_data[return_percentage])</f>
        <v>5.0457846277021572</v>
      </c>
      <c r="U2565" s="17">
        <f>IF(performance_data[[#This Row],[return_percentage]]&lt;performance_data[[#This Row],[benchmark_return]],1,0)</f>
        <v>1</v>
      </c>
      <c r="V2565" s="17">
        <f>COUNTIFS(performance_data[portfolio_id],performance_data[[#This Row],[portfolio_id]])</f>
        <v>30</v>
      </c>
      <c r="W2565" s="17">
        <f>COUNTIFS(performance_data[portfolio_id],performance_data[[#This Row],[portfolio_id]],
          performance_data[return_flag],1)</f>
        <v>16</v>
      </c>
      <c r="X2565" s="15">
        <f>performance_data[[#This Row],[underperform_flag_count]]/performance_data[[#This Row],[totalportfoliocount]]</f>
        <v>0.53333333333333333</v>
      </c>
    </row>
    <row r="2566" spans="1:24" x14ac:dyDescent="0.3">
      <c r="A2566">
        <v>5559</v>
      </c>
      <c r="B2566" s="1">
        <v>45284</v>
      </c>
      <c r="C2566">
        <v>361399.57</v>
      </c>
      <c r="D2566">
        <v>0.86</v>
      </c>
      <c r="E2566">
        <v>0.84</v>
      </c>
      <c r="F2566">
        <v>13774.61</v>
      </c>
      <c r="G2566">
        <v>4146.87</v>
      </c>
      <c r="H2566" t="s">
        <v>2213</v>
      </c>
      <c r="I2566" t="s">
        <v>2217</v>
      </c>
      <c r="J2566">
        <v>12</v>
      </c>
      <c r="K2566" t="s">
        <v>2218</v>
      </c>
      <c r="L2566" t="str">
        <f>IF(performance_data[[#This Row],[return_percentage]]&gt;=performance_data[[#This Row],[benchmark_return]],"Higher","Lower")</f>
        <v>Higher</v>
      </c>
      <c r="M2566" s="14">
        <f xml:space="preserve"> _xlfn.MAXIFS(performance_data[date],performance_data[portfolio_id],performance_data[[#This Row],[portfolio_id]])</f>
        <v>45559</v>
      </c>
      <c r="N2566" s="14">
        <f xml:space="preserve"> _xlfn.MINIFS(performance_data[date],performance_data[portfolio_id],performance_data[[#This Row],[portfolio_id]])</f>
        <v>44848</v>
      </c>
      <c r="O2566" s="15">
        <f>_xlfn.MAXIFS(performance_data[portfolio_value],performance_data[portfolio_id],performance_data[[#This Row],[portfolio_id]],performance_data[date],performance_data[[#This Row],[latest_date]])</f>
        <v>161069.68</v>
      </c>
      <c r="P2566" s="15">
        <f>_xlfn.MAXIFS(performance_data[portfolio_value],performance_data[portfolio_id],performance_data[[#This Row],[portfolio_id]],performance_data[date],performance_data[[#This Row],[starting_date]])</f>
        <v>273449.38</v>
      </c>
      <c r="Q2566" s="15">
        <f>performance_data[[#This Row],[latest_value]]-performance_data[[#This Row],[starting_value]]</f>
        <v>-112379.70000000001</v>
      </c>
      <c r="R2566" s="15">
        <f>performance_data[[#This Row],[net_inflows]]-performance_data[[#This Row],[net_outflows]]</f>
        <v>9627.7400000000016</v>
      </c>
      <c r="S2566" s="15" t="str">
        <f>IF(performance_data[[#This Row],[net_inflows]]&gt;AVERAGE(performance_data[net_inflows]),"High","Low")</f>
        <v>High</v>
      </c>
      <c r="T2566" s="15">
        <f>AVERAGEIF(performance_data[inflow_flag],performance_data[[#This Row],[inflow_flag]],performance_data[return_percentage])</f>
        <v>4.8467905675459724</v>
      </c>
      <c r="U2566" s="17">
        <f>IF(performance_data[[#This Row],[return_percentage]]&lt;performance_data[[#This Row],[benchmark_return]],1,0)</f>
        <v>0</v>
      </c>
      <c r="V2566" s="17">
        <f>COUNTIFS(performance_data[portfolio_id],performance_data[[#This Row],[portfolio_id]])</f>
        <v>30</v>
      </c>
      <c r="W2566" s="17">
        <f>COUNTIFS(performance_data[portfolio_id],performance_data[[#This Row],[portfolio_id]],
          performance_data[return_flag],1)</f>
        <v>16</v>
      </c>
      <c r="X2566" s="15">
        <f>performance_data[[#This Row],[underperform_flag_count]]/performance_data[[#This Row],[totalportfoliocount]]</f>
        <v>0.53333333333333333</v>
      </c>
    </row>
    <row r="2567" spans="1:24" x14ac:dyDescent="0.3">
      <c r="A2567">
        <v>5559</v>
      </c>
      <c r="B2567" s="1">
        <v>45343</v>
      </c>
      <c r="C2567">
        <v>26356.880000000001</v>
      </c>
      <c r="D2567">
        <v>3.92</v>
      </c>
      <c r="E2567">
        <v>4.1100000000000003</v>
      </c>
      <c r="F2567">
        <v>10972.31</v>
      </c>
      <c r="G2567">
        <v>13590.72</v>
      </c>
      <c r="H2567" t="s">
        <v>2205</v>
      </c>
      <c r="I2567" t="s">
        <v>2206</v>
      </c>
      <c r="J2567">
        <v>2</v>
      </c>
      <c r="K2567" t="s">
        <v>2226</v>
      </c>
      <c r="L2567" t="str">
        <f>IF(performance_data[[#This Row],[return_percentage]]&gt;=performance_data[[#This Row],[benchmark_return]],"Higher","Lower")</f>
        <v>Lower</v>
      </c>
      <c r="M2567" s="14">
        <f xml:space="preserve"> _xlfn.MAXIFS(performance_data[date],performance_data[portfolio_id],performance_data[[#This Row],[portfolio_id]])</f>
        <v>45559</v>
      </c>
      <c r="N2567" s="14">
        <f xml:space="preserve"> _xlfn.MINIFS(performance_data[date],performance_data[portfolio_id],performance_data[[#This Row],[portfolio_id]])</f>
        <v>44848</v>
      </c>
      <c r="O2567" s="15">
        <f>_xlfn.MAXIFS(performance_data[portfolio_value],performance_data[portfolio_id],performance_data[[#This Row],[portfolio_id]],performance_data[date],performance_data[[#This Row],[latest_date]])</f>
        <v>161069.68</v>
      </c>
      <c r="P2567" s="15">
        <f>_xlfn.MAXIFS(performance_data[portfolio_value],performance_data[portfolio_id],performance_data[[#This Row],[portfolio_id]],performance_data[date],performance_data[[#This Row],[starting_date]])</f>
        <v>273449.38</v>
      </c>
      <c r="Q2567" s="15">
        <f>performance_data[[#This Row],[latest_value]]-performance_data[[#This Row],[starting_value]]</f>
        <v>-112379.70000000001</v>
      </c>
      <c r="R2567" s="15">
        <f>performance_data[[#This Row],[net_inflows]]-performance_data[[#This Row],[net_outflows]]</f>
        <v>-2618.41</v>
      </c>
      <c r="S2567" s="15" t="str">
        <f>IF(performance_data[[#This Row],[net_inflows]]&gt;AVERAGE(performance_data[net_inflows]),"High","Low")</f>
        <v>High</v>
      </c>
      <c r="T2567" s="15">
        <f>AVERAGEIF(performance_data[inflow_flag],performance_data[[#This Row],[inflow_flag]],performance_data[return_percentage])</f>
        <v>4.8467905675459724</v>
      </c>
      <c r="U2567" s="17">
        <f>IF(performance_data[[#This Row],[return_percentage]]&lt;performance_data[[#This Row],[benchmark_return]],1,0)</f>
        <v>1</v>
      </c>
      <c r="V2567" s="17">
        <f>COUNTIFS(performance_data[portfolio_id],performance_data[[#This Row],[portfolio_id]])</f>
        <v>30</v>
      </c>
      <c r="W2567" s="17">
        <f>COUNTIFS(performance_data[portfolio_id],performance_data[[#This Row],[portfolio_id]],
          performance_data[return_flag],1)</f>
        <v>16</v>
      </c>
      <c r="X2567" s="15">
        <f>performance_data[[#This Row],[underperform_flag_count]]/performance_data[[#This Row],[totalportfoliocount]]</f>
        <v>0.53333333333333333</v>
      </c>
    </row>
    <row r="2568" spans="1:24" x14ac:dyDescent="0.3">
      <c r="A2568">
        <v>5559</v>
      </c>
      <c r="B2568" s="1">
        <v>45355</v>
      </c>
      <c r="C2568">
        <v>290076.15000000002</v>
      </c>
      <c r="D2568">
        <v>-8.69</v>
      </c>
      <c r="E2568">
        <v>-9.48</v>
      </c>
      <c r="F2568">
        <v>12061.49</v>
      </c>
      <c r="G2568">
        <v>11191.84</v>
      </c>
      <c r="H2568" t="s">
        <v>2205</v>
      </c>
      <c r="I2568" t="s">
        <v>2206</v>
      </c>
      <c r="J2568">
        <v>3</v>
      </c>
      <c r="K2568" t="s">
        <v>2222</v>
      </c>
      <c r="L2568" t="str">
        <f>IF(performance_data[[#This Row],[return_percentage]]&gt;=performance_data[[#This Row],[benchmark_return]],"Higher","Lower")</f>
        <v>Higher</v>
      </c>
      <c r="M2568" s="14">
        <f xml:space="preserve"> _xlfn.MAXIFS(performance_data[date],performance_data[portfolio_id],performance_data[[#This Row],[portfolio_id]])</f>
        <v>45559</v>
      </c>
      <c r="N2568" s="14">
        <f xml:space="preserve"> _xlfn.MINIFS(performance_data[date],performance_data[portfolio_id],performance_data[[#This Row],[portfolio_id]])</f>
        <v>44848</v>
      </c>
      <c r="O2568" s="15">
        <f>_xlfn.MAXIFS(performance_data[portfolio_value],performance_data[portfolio_id],performance_data[[#This Row],[portfolio_id]],performance_data[date],performance_data[[#This Row],[latest_date]])</f>
        <v>161069.68</v>
      </c>
      <c r="P2568" s="15">
        <f>_xlfn.MAXIFS(performance_data[portfolio_value],performance_data[portfolio_id],performance_data[[#This Row],[portfolio_id]],performance_data[date],performance_data[[#This Row],[starting_date]])</f>
        <v>273449.38</v>
      </c>
      <c r="Q2568" s="15">
        <f>performance_data[[#This Row],[latest_value]]-performance_data[[#This Row],[starting_value]]</f>
        <v>-112379.70000000001</v>
      </c>
      <c r="R2568" s="15">
        <f>performance_data[[#This Row],[net_inflows]]-performance_data[[#This Row],[net_outflows]]</f>
        <v>869.64999999999964</v>
      </c>
      <c r="S2568" s="15" t="str">
        <f>IF(performance_data[[#This Row],[net_inflows]]&gt;AVERAGE(performance_data[net_inflows]),"High","Low")</f>
        <v>High</v>
      </c>
      <c r="T2568" s="15">
        <f>AVERAGEIF(performance_data[inflow_flag],performance_data[[#This Row],[inflow_flag]],performance_data[return_percentage])</f>
        <v>4.8467905675459724</v>
      </c>
      <c r="U2568" s="17">
        <f>IF(performance_data[[#This Row],[return_percentage]]&lt;performance_data[[#This Row],[benchmark_return]],1,0)</f>
        <v>0</v>
      </c>
      <c r="V2568" s="17">
        <f>COUNTIFS(performance_data[portfolio_id],performance_data[[#This Row],[portfolio_id]])</f>
        <v>30</v>
      </c>
      <c r="W2568" s="17">
        <f>COUNTIFS(performance_data[portfolio_id],performance_data[[#This Row],[portfolio_id]],
          performance_data[return_flag],1)</f>
        <v>16</v>
      </c>
      <c r="X2568" s="15">
        <f>performance_data[[#This Row],[underperform_flag_count]]/performance_data[[#This Row],[totalportfoliocount]]</f>
        <v>0.53333333333333333</v>
      </c>
    </row>
    <row r="2569" spans="1:24" x14ac:dyDescent="0.3">
      <c r="A2569">
        <v>5559</v>
      </c>
      <c r="B2569" s="1">
        <v>44909</v>
      </c>
      <c r="C2569">
        <v>390960.69</v>
      </c>
      <c r="D2569">
        <v>1.64</v>
      </c>
      <c r="E2569">
        <v>1.49</v>
      </c>
      <c r="F2569">
        <v>6726.91</v>
      </c>
      <c r="G2569">
        <v>6159.97</v>
      </c>
      <c r="H2569" t="s">
        <v>2220</v>
      </c>
      <c r="I2569" t="s">
        <v>2217</v>
      </c>
      <c r="J2569">
        <v>12</v>
      </c>
      <c r="K2569" t="s">
        <v>2218</v>
      </c>
      <c r="L2569" t="str">
        <f>IF(performance_data[[#This Row],[return_percentage]]&gt;=performance_data[[#This Row],[benchmark_return]],"Higher","Lower")</f>
        <v>Higher</v>
      </c>
      <c r="M2569" s="14">
        <f xml:space="preserve"> _xlfn.MAXIFS(performance_data[date],performance_data[portfolio_id],performance_data[[#This Row],[portfolio_id]])</f>
        <v>45559</v>
      </c>
      <c r="N2569" s="14">
        <f xml:space="preserve"> _xlfn.MINIFS(performance_data[date],performance_data[portfolio_id],performance_data[[#This Row],[portfolio_id]])</f>
        <v>44848</v>
      </c>
      <c r="O2569" s="15">
        <f>_xlfn.MAXIFS(performance_data[portfolio_value],performance_data[portfolio_id],performance_data[[#This Row],[portfolio_id]],performance_data[date],performance_data[[#This Row],[latest_date]])</f>
        <v>161069.68</v>
      </c>
      <c r="P2569" s="15">
        <f>_xlfn.MAXIFS(performance_data[portfolio_value],performance_data[portfolio_id],performance_data[[#This Row],[portfolio_id]],performance_data[date],performance_data[[#This Row],[starting_date]])</f>
        <v>273449.38</v>
      </c>
      <c r="Q2569" s="15">
        <f>performance_data[[#This Row],[latest_value]]-performance_data[[#This Row],[starting_value]]</f>
        <v>-112379.70000000001</v>
      </c>
      <c r="R2569" s="15">
        <f>performance_data[[#This Row],[net_inflows]]-performance_data[[#This Row],[net_outflows]]</f>
        <v>566.9399999999996</v>
      </c>
      <c r="S2569" s="15" t="str">
        <f>IF(performance_data[[#This Row],[net_inflows]]&gt;AVERAGE(performance_data[net_inflows]),"High","Low")</f>
        <v>Low</v>
      </c>
      <c r="T2569" s="15">
        <f>AVERAGEIF(performance_data[inflow_flag],performance_data[[#This Row],[inflow_flag]],performance_data[return_percentage])</f>
        <v>5.0457846277021572</v>
      </c>
      <c r="U2569" s="17">
        <f>IF(performance_data[[#This Row],[return_percentage]]&lt;performance_data[[#This Row],[benchmark_return]],1,0)</f>
        <v>0</v>
      </c>
      <c r="V2569" s="17">
        <f>COUNTIFS(performance_data[portfolio_id],performance_data[[#This Row],[portfolio_id]])</f>
        <v>30</v>
      </c>
      <c r="W2569" s="17">
        <f>COUNTIFS(performance_data[portfolio_id],performance_data[[#This Row],[portfolio_id]],
          performance_data[return_flag],1)</f>
        <v>16</v>
      </c>
      <c r="X2569" s="15">
        <f>performance_data[[#This Row],[underperform_flag_count]]/performance_data[[#This Row],[totalportfoliocount]]</f>
        <v>0.53333333333333333</v>
      </c>
    </row>
    <row r="2570" spans="1:24" x14ac:dyDescent="0.3">
      <c r="A2570">
        <v>5559</v>
      </c>
      <c r="B2570" s="1">
        <v>44911</v>
      </c>
      <c r="C2570">
        <v>200622.75</v>
      </c>
      <c r="D2570">
        <v>17.25</v>
      </c>
      <c r="E2570">
        <v>15.23</v>
      </c>
      <c r="F2570">
        <v>19363.41</v>
      </c>
      <c r="G2570">
        <v>6940.5</v>
      </c>
      <c r="H2570" t="s">
        <v>2220</v>
      </c>
      <c r="I2570" t="s">
        <v>2217</v>
      </c>
      <c r="J2570">
        <v>12</v>
      </c>
      <c r="K2570" t="s">
        <v>2218</v>
      </c>
      <c r="L2570" t="str">
        <f>IF(performance_data[[#This Row],[return_percentage]]&gt;=performance_data[[#This Row],[benchmark_return]],"Higher","Lower")</f>
        <v>Higher</v>
      </c>
      <c r="M2570" s="14">
        <f xml:space="preserve"> _xlfn.MAXIFS(performance_data[date],performance_data[portfolio_id],performance_data[[#This Row],[portfolio_id]])</f>
        <v>45559</v>
      </c>
      <c r="N2570" s="14">
        <f xml:space="preserve"> _xlfn.MINIFS(performance_data[date],performance_data[portfolio_id],performance_data[[#This Row],[portfolio_id]])</f>
        <v>44848</v>
      </c>
      <c r="O2570" s="15">
        <f>_xlfn.MAXIFS(performance_data[portfolio_value],performance_data[portfolio_id],performance_data[[#This Row],[portfolio_id]],performance_data[date],performance_data[[#This Row],[latest_date]])</f>
        <v>161069.68</v>
      </c>
      <c r="P2570" s="15">
        <f>_xlfn.MAXIFS(performance_data[portfolio_value],performance_data[portfolio_id],performance_data[[#This Row],[portfolio_id]],performance_data[date],performance_data[[#This Row],[starting_date]])</f>
        <v>273449.38</v>
      </c>
      <c r="Q2570" s="15">
        <f>performance_data[[#This Row],[latest_value]]-performance_data[[#This Row],[starting_value]]</f>
        <v>-112379.70000000001</v>
      </c>
      <c r="R2570" s="15">
        <f>performance_data[[#This Row],[net_inflows]]-performance_data[[#This Row],[net_outflows]]</f>
        <v>12422.91</v>
      </c>
      <c r="S2570" s="15" t="str">
        <f>IF(performance_data[[#This Row],[net_inflows]]&gt;AVERAGE(performance_data[net_inflows]),"High","Low")</f>
        <v>High</v>
      </c>
      <c r="T2570" s="15">
        <f>AVERAGEIF(performance_data[inflow_flag],performance_data[[#This Row],[inflow_flag]],performance_data[return_percentage])</f>
        <v>4.8467905675459724</v>
      </c>
      <c r="U2570" s="17">
        <f>IF(performance_data[[#This Row],[return_percentage]]&lt;performance_data[[#This Row],[benchmark_return]],1,0)</f>
        <v>0</v>
      </c>
      <c r="V2570" s="17">
        <f>COUNTIFS(performance_data[portfolio_id],performance_data[[#This Row],[portfolio_id]])</f>
        <v>30</v>
      </c>
      <c r="W2570" s="17">
        <f>COUNTIFS(performance_data[portfolio_id],performance_data[[#This Row],[portfolio_id]],
          performance_data[return_flag],1)</f>
        <v>16</v>
      </c>
      <c r="X2570" s="15">
        <f>performance_data[[#This Row],[underperform_flag_count]]/performance_data[[#This Row],[totalportfoliocount]]</f>
        <v>0.53333333333333333</v>
      </c>
    </row>
    <row r="2571" spans="1:24" x14ac:dyDescent="0.3">
      <c r="A2571">
        <v>5559</v>
      </c>
      <c r="B2571" s="1">
        <v>44913</v>
      </c>
      <c r="C2571">
        <v>244725.64</v>
      </c>
      <c r="D2571">
        <v>-8.74</v>
      </c>
      <c r="E2571">
        <v>-10.029999999999999</v>
      </c>
      <c r="F2571">
        <v>2846.72</v>
      </c>
      <c r="G2571">
        <v>11181.27</v>
      </c>
      <c r="H2571" t="s">
        <v>2220</v>
      </c>
      <c r="I2571" t="s">
        <v>2217</v>
      </c>
      <c r="J2571">
        <v>12</v>
      </c>
      <c r="K2571" t="s">
        <v>2218</v>
      </c>
      <c r="L2571" t="str">
        <f>IF(performance_data[[#This Row],[return_percentage]]&gt;=performance_data[[#This Row],[benchmark_return]],"Higher","Lower")</f>
        <v>Higher</v>
      </c>
      <c r="M2571" s="14">
        <f xml:space="preserve"> _xlfn.MAXIFS(performance_data[date],performance_data[portfolio_id],performance_data[[#This Row],[portfolio_id]])</f>
        <v>45559</v>
      </c>
      <c r="N2571" s="14">
        <f xml:space="preserve"> _xlfn.MINIFS(performance_data[date],performance_data[portfolio_id],performance_data[[#This Row],[portfolio_id]])</f>
        <v>44848</v>
      </c>
      <c r="O2571" s="15">
        <f>_xlfn.MAXIFS(performance_data[portfolio_value],performance_data[portfolio_id],performance_data[[#This Row],[portfolio_id]],performance_data[date],performance_data[[#This Row],[latest_date]])</f>
        <v>161069.68</v>
      </c>
      <c r="P2571" s="15">
        <f>_xlfn.MAXIFS(performance_data[portfolio_value],performance_data[portfolio_id],performance_data[[#This Row],[portfolio_id]],performance_data[date],performance_data[[#This Row],[starting_date]])</f>
        <v>273449.38</v>
      </c>
      <c r="Q2571" s="15">
        <f>performance_data[[#This Row],[latest_value]]-performance_data[[#This Row],[starting_value]]</f>
        <v>-112379.70000000001</v>
      </c>
      <c r="R2571" s="15">
        <f>performance_data[[#This Row],[net_inflows]]-performance_data[[#This Row],[net_outflows]]</f>
        <v>-8334.5500000000011</v>
      </c>
      <c r="S2571" s="15" t="str">
        <f>IF(performance_data[[#This Row],[net_inflows]]&gt;AVERAGE(performance_data[net_inflows]),"High","Low")</f>
        <v>Low</v>
      </c>
      <c r="T2571" s="15">
        <f>AVERAGEIF(performance_data[inflow_flag],performance_data[[#This Row],[inflow_flag]],performance_data[return_percentage])</f>
        <v>5.0457846277021572</v>
      </c>
      <c r="U2571" s="17">
        <f>IF(performance_data[[#This Row],[return_percentage]]&lt;performance_data[[#This Row],[benchmark_return]],1,0)</f>
        <v>0</v>
      </c>
      <c r="V2571" s="17">
        <f>COUNTIFS(performance_data[portfolio_id],performance_data[[#This Row],[portfolio_id]])</f>
        <v>30</v>
      </c>
      <c r="W2571" s="17">
        <f>COUNTIFS(performance_data[portfolio_id],performance_data[[#This Row],[portfolio_id]],
          performance_data[return_flag],1)</f>
        <v>16</v>
      </c>
      <c r="X2571" s="15">
        <f>performance_data[[#This Row],[underperform_flag_count]]/performance_data[[#This Row],[totalportfoliocount]]</f>
        <v>0.53333333333333333</v>
      </c>
    </row>
    <row r="2572" spans="1:24" x14ac:dyDescent="0.3">
      <c r="A2572">
        <v>5559</v>
      </c>
      <c r="B2572" s="1">
        <v>45076</v>
      </c>
      <c r="C2572">
        <v>442823.83</v>
      </c>
      <c r="D2572">
        <v>7.92</v>
      </c>
      <c r="E2572">
        <v>9.08</v>
      </c>
      <c r="F2572">
        <v>5974</v>
      </c>
      <c r="G2572">
        <v>15711.37</v>
      </c>
      <c r="H2572" t="s">
        <v>2213</v>
      </c>
      <c r="I2572" t="s">
        <v>2211</v>
      </c>
      <c r="J2572">
        <v>5</v>
      </c>
      <c r="K2572" t="s">
        <v>2223</v>
      </c>
      <c r="L2572" t="str">
        <f>IF(performance_data[[#This Row],[return_percentage]]&gt;=performance_data[[#This Row],[benchmark_return]],"Higher","Lower")</f>
        <v>Lower</v>
      </c>
      <c r="M2572" s="14">
        <f xml:space="preserve"> _xlfn.MAXIFS(performance_data[date],performance_data[portfolio_id],performance_data[[#This Row],[portfolio_id]])</f>
        <v>45559</v>
      </c>
      <c r="N2572" s="14">
        <f xml:space="preserve"> _xlfn.MINIFS(performance_data[date],performance_data[portfolio_id],performance_data[[#This Row],[portfolio_id]])</f>
        <v>44848</v>
      </c>
      <c r="O2572" s="15">
        <f>_xlfn.MAXIFS(performance_data[portfolio_value],performance_data[portfolio_id],performance_data[[#This Row],[portfolio_id]],performance_data[date],performance_data[[#This Row],[latest_date]])</f>
        <v>161069.68</v>
      </c>
      <c r="P2572" s="15">
        <f>_xlfn.MAXIFS(performance_data[portfolio_value],performance_data[portfolio_id],performance_data[[#This Row],[portfolio_id]],performance_data[date],performance_data[[#This Row],[starting_date]])</f>
        <v>273449.38</v>
      </c>
      <c r="Q2572" s="15">
        <f>performance_data[[#This Row],[latest_value]]-performance_data[[#This Row],[starting_value]]</f>
        <v>-112379.70000000001</v>
      </c>
      <c r="R2572" s="15">
        <f>performance_data[[#This Row],[net_inflows]]-performance_data[[#This Row],[net_outflows]]</f>
        <v>-9737.3700000000008</v>
      </c>
      <c r="S2572" s="15" t="str">
        <f>IF(performance_data[[#This Row],[net_inflows]]&gt;AVERAGE(performance_data[net_inflows]),"High","Low")</f>
        <v>Low</v>
      </c>
      <c r="T2572" s="15">
        <f>AVERAGEIF(performance_data[inflow_flag],performance_data[[#This Row],[inflow_flag]],performance_data[return_percentage])</f>
        <v>5.0457846277021572</v>
      </c>
      <c r="U2572" s="17">
        <f>IF(performance_data[[#This Row],[return_percentage]]&lt;performance_data[[#This Row],[benchmark_return]],1,0)</f>
        <v>1</v>
      </c>
      <c r="V2572" s="17">
        <f>COUNTIFS(performance_data[portfolio_id],performance_data[[#This Row],[portfolio_id]])</f>
        <v>30</v>
      </c>
      <c r="W2572" s="17">
        <f>COUNTIFS(performance_data[portfolio_id],performance_data[[#This Row],[portfolio_id]],
          performance_data[return_flag],1)</f>
        <v>16</v>
      </c>
      <c r="X2572" s="15">
        <f>performance_data[[#This Row],[underperform_flag_count]]/performance_data[[#This Row],[totalportfoliocount]]</f>
        <v>0.53333333333333333</v>
      </c>
    </row>
    <row r="2573" spans="1:24" x14ac:dyDescent="0.3">
      <c r="A2573">
        <v>5559</v>
      </c>
      <c r="B2573" s="1">
        <v>44879</v>
      </c>
      <c r="C2573">
        <v>359790.98</v>
      </c>
      <c r="D2573">
        <v>14.38</v>
      </c>
      <c r="E2573">
        <v>12.48</v>
      </c>
      <c r="F2573">
        <v>10085.82</v>
      </c>
      <c r="G2573">
        <v>6216.97</v>
      </c>
      <c r="H2573" t="s">
        <v>2220</v>
      </c>
      <c r="I2573" t="s">
        <v>2217</v>
      </c>
      <c r="J2573">
        <v>11</v>
      </c>
      <c r="K2573" t="s">
        <v>2219</v>
      </c>
      <c r="L2573" t="str">
        <f>IF(performance_data[[#This Row],[return_percentage]]&gt;=performance_data[[#This Row],[benchmark_return]],"Higher","Lower")</f>
        <v>Higher</v>
      </c>
      <c r="M2573" s="14">
        <f xml:space="preserve"> _xlfn.MAXIFS(performance_data[date],performance_data[portfolio_id],performance_data[[#This Row],[portfolio_id]])</f>
        <v>45559</v>
      </c>
      <c r="N2573" s="14">
        <f xml:space="preserve"> _xlfn.MINIFS(performance_data[date],performance_data[portfolio_id],performance_data[[#This Row],[portfolio_id]])</f>
        <v>44848</v>
      </c>
      <c r="O2573" s="15">
        <f>_xlfn.MAXIFS(performance_data[portfolio_value],performance_data[portfolio_id],performance_data[[#This Row],[portfolio_id]],performance_data[date],performance_data[[#This Row],[latest_date]])</f>
        <v>161069.68</v>
      </c>
      <c r="P2573" s="15">
        <f>_xlfn.MAXIFS(performance_data[portfolio_value],performance_data[portfolio_id],performance_data[[#This Row],[portfolio_id]],performance_data[date],performance_data[[#This Row],[starting_date]])</f>
        <v>273449.38</v>
      </c>
      <c r="Q2573" s="15">
        <f>performance_data[[#This Row],[latest_value]]-performance_data[[#This Row],[starting_value]]</f>
        <v>-112379.70000000001</v>
      </c>
      <c r="R2573" s="15">
        <f>performance_data[[#This Row],[net_inflows]]-performance_data[[#This Row],[net_outflows]]</f>
        <v>3868.8499999999995</v>
      </c>
      <c r="S2573" s="15" t="str">
        <f>IF(performance_data[[#This Row],[net_inflows]]&gt;AVERAGE(performance_data[net_inflows]),"High","Low")</f>
        <v>High</v>
      </c>
      <c r="T2573" s="15">
        <f>AVERAGEIF(performance_data[inflow_flag],performance_data[[#This Row],[inflow_flag]],performance_data[return_percentage])</f>
        <v>4.8467905675459724</v>
      </c>
      <c r="U2573" s="17">
        <f>IF(performance_data[[#This Row],[return_percentage]]&lt;performance_data[[#This Row],[benchmark_return]],1,0)</f>
        <v>0</v>
      </c>
      <c r="V2573" s="17">
        <f>COUNTIFS(performance_data[portfolio_id],performance_data[[#This Row],[portfolio_id]])</f>
        <v>30</v>
      </c>
      <c r="W2573" s="17">
        <f>COUNTIFS(performance_data[portfolio_id],performance_data[[#This Row],[portfolio_id]],
          performance_data[return_flag],1)</f>
        <v>16</v>
      </c>
      <c r="X2573" s="15">
        <f>performance_data[[#This Row],[underperform_flag_count]]/performance_data[[#This Row],[totalportfoliocount]]</f>
        <v>0.53333333333333333</v>
      </c>
    </row>
    <row r="2574" spans="1:24" x14ac:dyDescent="0.3">
      <c r="A2574">
        <v>5559</v>
      </c>
      <c r="B2574" s="1">
        <v>45559</v>
      </c>
      <c r="C2574">
        <v>161069.68</v>
      </c>
      <c r="D2574">
        <v>2.23</v>
      </c>
      <c r="E2574">
        <v>2.4300000000000002</v>
      </c>
      <c r="F2574">
        <v>10217.379999999999</v>
      </c>
      <c r="G2574">
        <v>9864.85</v>
      </c>
      <c r="H2574" t="s">
        <v>2205</v>
      </c>
      <c r="I2574" t="s">
        <v>2209</v>
      </c>
      <c r="J2574">
        <v>9</v>
      </c>
      <c r="K2574" t="s">
        <v>2221</v>
      </c>
      <c r="L2574" t="str">
        <f>IF(performance_data[[#This Row],[return_percentage]]&gt;=performance_data[[#This Row],[benchmark_return]],"Higher","Lower")</f>
        <v>Lower</v>
      </c>
      <c r="M2574" s="14">
        <f xml:space="preserve"> _xlfn.MAXIFS(performance_data[date],performance_data[portfolio_id],performance_data[[#This Row],[portfolio_id]])</f>
        <v>45559</v>
      </c>
      <c r="N2574" s="14">
        <f xml:space="preserve"> _xlfn.MINIFS(performance_data[date],performance_data[portfolio_id],performance_data[[#This Row],[portfolio_id]])</f>
        <v>44848</v>
      </c>
      <c r="O2574" s="15">
        <f>_xlfn.MAXIFS(performance_data[portfolio_value],performance_data[portfolio_id],performance_data[[#This Row],[portfolio_id]],performance_data[date],performance_data[[#This Row],[latest_date]])</f>
        <v>161069.68</v>
      </c>
      <c r="P2574" s="15">
        <f>_xlfn.MAXIFS(performance_data[portfolio_value],performance_data[portfolio_id],performance_data[[#This Row],[portfolio_id]],performance_data[date],performance_data[[#This Row],[starting_date]])</f>
        <v>273449.38</v>
      </c>
      <c r="Q2574" s="15">
        <f>performance_data[[#This Row],[latest_value]]-performance_data[[#This Row],[starting_value]]</f>
        <v>-112379.70000000001</v>
      </c>
      <c r="R2574" s="15">
        <f>performance_data[[#This Row],[net_inflows]]-performance_data[[#This Row],[net_outflows]]</f>
        <v>352.52999999999884</v>
      </c>
      <c r="S2574" s="15" t="str">
        <f>IF(performance_data[[#This Row],[net_inflows]]&gt;AVERAGE(performance_data[net_inflows]),"High","Low")</f>
        <v>High</v>
      </c>
      <c r="T2574" s="15">
        <f>AVERAGEIF(performance_data[inflow_flag],performance_data[[#This Row],[inflow_flag]],performance_data[return_percentage])</f>
        <v>4.8467905675459724</v>
      </c>
      <c r="U2574" s="17">
        <f>IF(performance_data[[#This Row],[return_percentage]]&lt;performance_data[[#This Row],[benchmark_return]],1,0)</f>
        <v>1</v>
      </c>
      <c r="V2574" s="17">
        <f>COUNTIFS(performance_data[portfolio_id],performance_data[[#This Row],[portfolio_id]])</f>
        <v>30</v>
      </c>
      <c r="W2574" s="17">
        <f>COUNTIFS(performance_data[portfolio_id],performance_data[[#This Row],[portfolio_id]],
          performance_data[return_flag],1)</f>
        <v>16</v>
      </c>
      <c r="X2574" s="15">
        <f>performance_data[[#This Row],[underperform_flag_count]]/performance_data[[#This Row],[totalportfoliocount]]</f>
        <v>0.53333333333333333</v>
      </c>
    </row>
    <row r="2575" spans="1:24" x14ac:dyDescent="0.3">
      <c r="A2575">
        <v>5559</v>
      </c>
      <c r="B2575" s="1">
        <v>45373</v>
      </c>
      <c r="C2575">
        <v>318869.3</v>
      </c>
      <c r="D2575">
        <v>4.07</v>
      </c>
      <c r="E2575">
        <v>3.97</v>
      </c>
      <c r="F2575">
        <v>8167.54</v>
      </c>
      <c r="G2575">
        <v>86.28</v>
      </c>
      <c r="H2575" t="s">
        <v>2205</v>
      </c>
      <c r="I2575" t="s">
        <v>2206</v>
      </c>
      <c r="J2575">
        <v>3</v>
      </c>
      <c r="K2575" t="s">
        <v>2222</v>
      </c>
      <c r="L2575" t="str">
        <f>IF(performance_data[[#This Row],[return_percentage]]&gt;=performance_data[[#This Row],[benchmark_return]],"Higher","Lower")</f>
        <v>Higher</v>
      </c>
      <c r="M2575" s="14">
        <f xml:space="preserve"> _xlfn.MAXIFS(performance_data[date],performance_data[portfolio_id],performance_data[[#This Row],[portfolio_id]])</f>
        <v>45559</v>
      </c>
      <c r="N2575" s="14">
        <f xml:space="preserve"> _xlfn.MINIFS(performance_data[date],performance_data[portfolio_id],performance_data[[#This Row],[portfolio_id]])</f>
        <v>44848</v>
      </c>
      <c r="O2575" s="15">
        <f>_xlfn.MAXIFS(performance_data[portfolio_value],performance_data[portfolio_id],performance_data[[#This Row],[portfolio_id]],performance_data[date],performance_data[[#This Row],[latest_date]])</f>
        <v>161069.68</v>
      </c>
      <c r="P2575" s="15">
        <f>_xlfn.MAXIFS(performance_data[portfolio_value],performance_data[portfolio_id],performance_data[[#This Row],[portfolio_id]],performance_data[date],performance_data[[#This Row],[starting_date]])</f>
        <v>273449.38</v>
      </c>
      <c r="Q2575" s="15">
        <f>performance_data[[#This Row],[latest_value]]-performance_data[[#This Row],[starting_value]]</f>
        <v>-112379.70000000001</v>
      </c>
      <c r="R2575" s="15">
        <f>performance_data[[#This Row],[net_inflows]]-performance_data[[#This Row],[net_outflows]]</f>
        <v>8081.26</v>
      </c>
      <c r="S2575" s="15" t="str">
        <f>IF(performance_data[[#This Row],[net_inflows]]&gt;AVERAGE(performance_data[net_inflows]),"High","Low")</f>
        <v>Low</v>
      </c>
      <c r="T2575" s="15">
        <f>AVERAGEIF(performance_data[inflow_flag],performance_data[[#This Row],[inflow_flag]],performance_data[return_percentage])</f>
        <v>5.0457846277021572</v>
      </c>
      <c r="U2575" s="17">
        <f>IF(performance_data[[#This Row],[return_percentage]]&lt;performance_data[[#This Row],[benchmark_return]],1,0)</f>
        <v>0</v>
      </c>
      <c r="V2575" s="17">
        <f>COUNTIFS(performance_data[portfolio_id],performance_data[[#This Row],[portfolio_id]])</f>
        <v>30</v>
      </c>
      <c r="W2575" s="17">
        <f>COUNTIFS(performance_data[portfolio_id],performance_data[[#This Row],[portfolio_id]],
          performance_data[return_flag],1)</f>
        <v>16</v>
      </c>
      <c r="X2575" s="15">
        <f>performance_data[[#This Row],[underperform_flag_count]]/performance_data[[#This Row],[totalportfoliocount]]</f>
        <v>0.53333333333333333</v>
      </c>
    </row>
    <row r="2576" spans="1:24" x14ac:dyDescent="0.3">
      <c r="A2576">
        <v>5559</v>
      </c>
      <c r="B2576" s="1">
        <v>45171</v>
      </c>
      <c r="C2576">
        <v>399197.99</v>
      </c>
      <c r="D2576">
        <v>8.34</v>
      </c>
      <c r="E2576">
        <v>9.4700000000000006</v>
      </c>
      <c r="F2576">
        <v>869.94</v>
      </c>
      <c r="G2576">
        <v>4107.32</v>
      </c>
      <c r="H2576" t="s">
        <v>2213</v>
      </c>
      <c r="I2576" t="s">
        <v>2209</v>
      </c>
      <c r="J2576">
        <v>9</v>
      </c>
      <c r="K2576" t="s">
        <v>2221</v>
      </c>
      <c r="L2576" t="str">
        <f>IF(performance_data[[#This Row],[return_percentage]]&gt;=performance_data[[#This Row],[benchmark_return]],"Higher","Lower")</f>
        <v>Lower</v>
      </c>
      <c r="M2576" s="14">
        <f xml:space="preserve"> _xlfn.MAXIFS(performance_data[date],performance_data[portfolio_id],performance_data[[#This Row],[portfolio_id]])</f>
        <v>45559</v>
      </c>
      <c r="N2576" s="14">
        <f xml:space="preserve"> _xlfn.MINIFS(performance_data[date],performance_data[portfolio_id],performance_data[[#This Row],[portfolio_id]])</f>
        <v>44848</v>
      </c>
      <c r="O2576" s="15">
        <f>_xlfn.MAXIFS(performance_data[portfolio_value],performance_data[portfolio_id],performance_data[[#This Row],[portfolio_id]],performance_data[date],performance_data[[#This Row],[latest_date]])</f>
        <v>161069.68</v>
      </c>
      <c r="P2576" s="15">
        <f>_xlfn.MAXIFS(performance_data[portfolio_value],performance_data[portfolio_id],performance_data[[#This Row],[portfolio_id]],performance_data[date],performance_data[[#This Row],[starting_date]])</f>
        <v>273449.38</v>
      </c>
      <c r="Q2576" s="15">
        <f>performance_data[[#This Row],[latest_value]]-performance_data[[#This Row],[starting_value]]</f>
        <v>-112379.70000000001</v>
      </c>
      <c r="R2576" s="15">
        <f>performance_data[[#This Row],[net_inflows]]-performance_data[[#This Row],[net_outflows]]</f>
        <v>-3237.3799999999997</v>
      </c>
      <c r="S2576" s="15" t="str">
        <f>IF(performance_data[[#This Row],[net_inflows]]&gt;AVERAGE(performance_data[net_inflows]),"High","Low")</f>
        <v>Low</v>
      </c>
      <c r="T2576" s="15">
        <f>AVERAGEIF(performance_data[inflow_flag],performance_data[[#This Row],[inflow_flag]],performance_data[return_percentage])</f>
        <v>5.0457846277021572</v>
      </c>
      <c r="U2576" s="17">
        <f>IF(performance_data[[#This Row],[return_percentage]]&lt;performance_data[[#This Row],[benchmark_return]],1,0)</f>
        <v>1</v>
      </c>
      <c r="V2576" s="17">
        <f>COUNTIFS(performance_data[portfolio_id],performance_data[[#This Row],[portfolio_id]])</f>
        <v>30</v>
      </c>
      <c r="W2576" s="17">
        <f>COUNTIFS(performance_data[portfolio_id],performance_data[[#This Row],[portfolio_id]],
          performance_data[return_flag],1)</f>
        <v>16</v>
      </c>
      <c r="X2576" s="15">
        <f>performance_data[[#This Row],[underperform_flag_count]]/performance_data[[#This Row],[totalportfoliocount]]</f>
        <v>0.53333333333333333</v>
      </c>
    </row>
    <row r="2577" spans="1:24" x14ac:dyDescent="0.3">
      <c r="A2577">
        <v>5559</v>
      </c>
      <c r="B2577" s="1">
        <v>45460</v>
      </c>
      <c r="C2577">
        <v>177948.86</v>
      </c>
      <c r="D2577">
        <v>19.2</v>
      </c>
      <c r="E2577">
        <v>17.600000000000001</v>
      </c>
      <c r="F2577">
        <v>17412.12</v>
      </c>
      <c r="G2577">
        <v>7870.12</v>
      </c>
      <c r="H2577" t="s">
        <v>2205</v>
      </c>
      <c r="I2577" t="s">
        <v>2211</v>
      </c>
      <c r="J2577">
        <v>6</v>
      </c>
      <c r="K2577" t="s">
        <v>2212</v>
      </c>
      <c r="L2577" t="str">
        <f>IF(performance_data[[#This Row],[return_percentage]]&gt;=performance_data[[#This Row],[benchmark_return]],"Higher","Lower")</f>
        <v>Higher</v>
      </c>
      <c r="M2577" s="14">
        <f xml:space="preserve"> _xlfn.MAXIFS(performance_data[date],performance_data[portfolio_id],performance_data[[#This Row],[portfolio_id]])</f>
        <v>45559</v>
      </c>
      <c r="N2577" s="14">
        <f xml:space="preserve"> _xlfn.MINIFS(performance_data[date],performance_data[portfolio_id],performance_data[[#This Row],[portfolio_id]])</f>
        <v>44848</v>
      </c>
      <c r="O2577" s="15">
        <f>_xlfn.MAXIFS(performance_data[portfolio_value],performance_data[portfolio_id],performance_data[[#This Row],[portfolio_id]],performance_data[date],performance_data[[#This Row],[latest_date]])</f>
        <v>161069.68</v>
      </c>
      <c r="P2577" s="15">
        <f>_xlfn.MAXIFS(performance_data[portfolio_value],performance_data[portfolio_id],performance_data[[#This Row],[portfolio_id]],performance_data[date],performance_data[[#This Row],[starting_date]])</f>
        <v>273449.38</v>
      </c>
      <c r="Q2577" s="15">
        <f>performance_data[[#This Row],[latest_value]]-performance_data[[#This Row],[starting_value]]</f>
        <v>-112379.70000000001</v>
      </c>
      <c r="R2577" s="15">
        <f>performance_data[[#This Row],[net_inflows]]-performance_data[[#This Row],[net_outflows]]</f>
        <v>9542</v>
      </c>
      <c r="S2577" s="15" t="str">
        <f>IF(performance_data[[#This Row],[net_inflows]]&gt;AVERAGE(performance_data[net_inflows]),"High","Low")</f>
        <v>High</v>
      </c>
      <c r="T2577" s="15">
        <f>AVERAGEIF(performance_data[inflow_flag],performance_data[[#This Row],[inflow_flag]],performance_data[return_percentage])</f>
        <v>4.8467905675459724</v>
      </c>
      <c r="U2577" s="17">
        <f>IF(performance_data[[#This Row],[return_percentage]]&lt;performance_data[[#This Row],[benchmark_return]],1,0)</f>
        <v>0</v>
      </c>
      <c r="V2577" s="17">
        <f>COUNTIFS(performance_data[portfolio_id],performance_data[[#This Row],[portfolio_id]])</f>
        <v>30</v>
      </c>
      <c r="W2577" s="17">
        <f>COUNTIFS(performance_data[portfolio_id],performance_data[[#This Row],[portfolio_id]],
          performance_data[return_flag],1)</f>
        <v>16</v>
      </c>
      <c r="X2577" s="15">
        <f>performance_data[[#This Row],[underperform_flag_count]]/performance_data[[#This Row],[totalportfoliocount]]</f>
        <v>0.53333333333333333</v>
      </c>
    </row>
    <row r="2578" spans="1:24" x14ac:dyDescent="0.3">
      <c r="A2578">
        <v>5559</v>
      </c>
      <c r="B2578" s="1">
        <v>45243</v>
      </c>
      <c r="C2578">
        <v>302967.03000000003</v>
      </c>
      <c r="D2578">
        <v>5.49</v>
      </c>
      <c r="E2578">
        <v>5.68</v>
      </c>
      <c r="F2578">
        <v>19589.36</v>
      </c>
      <c r="G2578">
        <v>12300.1</v>
      </c>
      <c r="H2578" t="s">
        <v>2213</v>
      </c>
      <c r="I2578" t="s">
        <v>2217</v>
      </c>
      <c r="J2578">
        <v>11</v>
      </c>
      <c r="K2578" t="s">
        <v>2219</v>
      </c>
      <c r="L2578" t="str">
        <f>IF(performance_data[[#This Row],[return_percentage]]&gt;=performance_data[[#This Row],[benchmark_return]],"Higher","Lower")</f>
        <v>Lower</v>
      </c>
      <c r="M2578" s="14">
        <f xml:space="preserve"> _xlfn.MAXIFS(performance_data[date],performance_data[portfolio_id],performance_data[[#This Row],[portfolio_id]])</f>
        <v>45559</v>
      </c>
      <c r="N2578" s="14">
        <f xml:space="preserve"> _xlfn.MINIFS(performance_data[date],performance_data[portfolio_id],performance_data[[#This Row],[portfolio_id]])</f>
        <v>44848</v>
      </c>
      <c r="O2578" s="15">
        <f>_xlfn.MAXIFS(performance_data[portfolio_value],performance_data[portfolio_id],performance_data[[#This Row],[portfolio_id]],performance_data[date],performance_data[[#This Row],[latest_date]])</f>
        <v>161069.68</v>
      </c>
      <c r="P2578" s="15">
        <f>_xlfn.MAXIFS(performance_data[portfolio_value],performance_data[portfolio_id],performance_data[[#This Row],[portfolio_id]],performance_data[date],performance_data[[#This Row],[starting_date]])</f>
        <v>273449.38</v>
      </c>
      <c r="Q2578" s="15">
        <f>performance_data[[#This Row],[latest_value]]-performance_data[[#This Row],[starting_value]]</f>
        <v>-112379.70000000001</v>
      </c>
      <c r="R2578" s="15">
        <f>performance_data[[#This Row],[net_inflows]]-performance_data[[#This Row],[net_outflows]]</f>
        <v>7289.26</v>
      </c>
      <c r="S2578" s="15" t="str">
        <f>IF(performance_data[[#This Row],[net_inflows]]&gt;AVERAGE(performance_data[net_inflows]),"High","Low")</f>
        <v>High</v>
      </c>
      <c r="T2578" s="15">
        <f>AVERAGEIF(performance_data[inflow_flag],performance_data[[#This Row],[inflow_flag]],performance_data[return_percentage])</f>
        <v>4.8467905675459724</v>
      </c>
      <c r="U2578" s="17">
        <f>IF(performance_data[[#This Row],[return_percentage]]&lt;performance_data[[#This Row],[benchmark_return]],1,0)</f>
        <v>1</v>
      </c>
      <c r="V2578" s="17">
        <f>COUNTIFS(performance_data[portfolio_id],performance_data[[#This Row],[portfolio_id]])</f>
        <v>30</v>
      </c>
      <c r="W2578" s="17">
        <f>COUNTIFS(performance_data[portfolio_id],performance_data[[#This Row],[portfolio_id]],
          performance_data[return_flag],1)</f>
        <v>16</v>
      </c>
      <c r="X2578" s="15">
        <f>performance_data[[#This Row],[underperform_flag_count]]/performance_data[[#This Row],[totalportfoliocount]]</f>
        <v>0.53333333333333333</v>
      </c>
    </row>
    <row r="2579" spans="1:24" x14ac:dyDescent="0.3">
      <c r="A2579">
        <v>5559</v>
      </c>
      <c r="B2579" s="1">
        <v>45380</v>
      </c>
      <c r="C2579">
        <v>211222.08</v>
      </c>
      <c r="D2579">
        <v>-1.84</v>
      </c>
      <c r="E2579">
        <v>-1.66</v>
      </c>
      <c r="F2579">
        <v>3636.46</v>
      </c>
      <c r="G2579">
        <v>2340.67</v>
      </c>
      <c r="H2579" t="s">
        <v>2205</v>
      </c>
      <c r="I2579" t="s">
        <v>2206</v>
      </c>
      <c r="J2579">
        <v>3</v>
      </c>
      <c r="K2579" t="s">
        <v>2222</v>
      </c>
      <c r="L2579" t="str">
        <f>IF(performance_data[[#This Row],[return_percentage]]&gt;=performance_data[[#This Row],[benchmark_return]],"Higher","Lower")</f>
        <v>Lower</v>
      </c>
      <c r="M2579" s="14">
        <f xml:space="preserve"> _xlfn.MAXIFS(performance_data[date],performance_data[portfolio_id],performance_data[[#This Row],[portfolio_id]])</f>
        <v>45559</v>
      </c>
      <c r="N2579" s="14">
        <f xml:space="preserve"> _xlfn.MINIFS(performance_data[date],performance_data[portfolio_id],performance_data[[#This Row],[portfolio_id]])</f>
        <v>44848</v>
      </c>
      <c r="O2579" s="15">
        <f>_xlfn.MAXIFS(performance_data[portfolio_value],performance_data[portfolio_id],performance_data[[#This Row],[portfolio_id]],performance_data[date],performance_data[[#This Row],[latest_date]])</f>
        <v>161069.68</v>
      </c>
      <c r="P2579" s="15">
        <f>_xlfn.MAXIFS(performance_data[portfolio_value],performance_data[portfolio_id],performance_data[[#This Row],[portfolio_id]],performance_data[date],performance_data[[#This Row],[starting_date]])</f>
        <v>273449.38</v>
      </c>
      <c r="Q2579" s="15">
        <f>performance_data[[#This Row],[latest_value]]-performance_data[[#This Row],[starting_value]]</f>
        <v>-112379.70000000001</v>
      </c>
      <c r="R2579" s="15">
        <f>performance_data[[#This Row],[net_inflows]]-performance_data[[#This Row],[net_outflows]]</f>
        <v>1295.79</v>
      </c>
      <c r="S2579" s="15" t="str">
        <f>IF(performance_data[[#This Row],[net_inflows]]&gt;AVERAGE(performance_data[net_inflows]),"High","Low")</f>
        <v>Low</v>
      </c>
      <c r="T2579" s="15">
        <f>AVERAGEIF(performance_data[inflow_flag],performance_data[[#This Row],[inflow_flag]],performance_data[return_percentage])</f>
        <v>5.0457846277021572</v>
      </c>
      <c r="U2579" s="17">
        <f>IF(performance_data[[#This Row],[return_percentage]]&lt;performance_data[[#This Row],[benchmark_return]],1,0)</f>
        <v>1</v>
      </c>
      <c r="V2579" s="17">
        <f>COUNTIFS(performance_data[portfolio_id],performance_data[[#This Row],[portfolio_id]])</f>
        <v>30</v>
      </c>
      <c r="W2579" s="17">
        <f>COUNTIFS(performance_data[portfolio_id],performance_data[[#This Row],[portfolio_id]],
          performance_data[return_flag],1)</f>
        <v>16</v>
      </c>
      <c r="X2579" s="15">
        <f>performance_data[[#This Row],[underperform_flag_count]]/performance_data[[#This Row],[totalportfoliocount]]</f>
        <v>0.53333333333333333</v>
      </c>
    </row>
    <row r="2580" spans="1:24" x14ac:dyDescent="0.3">
      <c r="A2580">
        <v>5559</v>
      </c>
      <c r="B2580" s="1">
        <v>45296</v>
      </c>
      <c r="C2580">
        <v>243644.48</v>
      </c>
      <c r="D2580">
        <v>19.34</v>
      </c>
      <c r="E2580">
        <v>22.77</v>
      </c>
      <c r="F2580">
        <v>17034.05</v>
      </c>
      <c r="G2580">
        <v>13930.67</v>
      </c>
      <c r="H2580" t="s">
        <v>2205</v>
      </c>
      <c r="I2580" t="s">
        <v>2206</v>
      </c>
      <c r="J2580">
        <v>1</v>
      </c>
      <c r="K2580" t="s">
        <v>2207</v>
      </c>
      <c r="L2580" t="str">
        <f>IF(performance_data[[#This Row],[return_percentage]]&gt;=performance_data[[#This Row],[benchmark_return]],"Higher","Lower")</f>
        <v>Lower</v>
      </c>
      <c r="M2580" s="14">
        <f xml:space="preserve"> _xlfn.MAXIFS(performance_data[date],performance_data[portfolio_id],performance_data[[#This Row],[portfolio_id]])</f>
        <v>45559</v>
      </c>
      <c r="N2580" s="14">
        <f xml:space="preserve"> _xlfn.MINIFS(performance_data[date],performance_data[portfolio_id],performance_data[[#This Row],[portfolio_id]])</f>
        <v>44848</v>
      </c>
      <c r="O2580" s="15">
        <f>_xlfn.MAXIFS(performance_data[portfolio_value],performance_data[portfolio_id],performance_data[[#This Row],[portfolio_id]],performance_data[date],performance_data[[#This Row],[latest_date]])</f>
        <v>161069.68</v>
      </c>
      <c r="P2580" s="15">
        <f>_xlfn.MAXIFS(performance_data[portfolio_value],performance_data[portfolio_id],performance_data[[#This Row],[portfolio_id]],performance_data[date],performance_data[[#This Row],[starting_date]])</f>
        <v>273449.38</v>
      </c>
      <c r="Q2580" s="15">
        <f>performance_data[[#This Row],[latest_value]]-performance_data[[#This Row],[starting_value]]</f>
        <v>-112379.70000000001</v>
      </c>
      <c r="R2580" s="15">
        <f>performance_data[[#This Row],[net_inflows]]-performance_data[[#This Row],[net_outflows]]</f>
        <v>3103.3799999999992</v>
      </c>
      <c r="S2580" s="15" t="str">
        <f>IF(performance_data[[#This Row],[net_inflows]]&gt;AVERAGE(performance_data[net_inflows]),"High","Low")</f>
        <v>High</v>
      </c>
      <c r="T2580" s="15">
        <f>AVERAGEIF(performance_data[inflow_flag],performance_data[[#This Row],[inflow_flag]],performance_data[return_percentage])</f>
        <v>4.8467905675459724</v>
      </c>
      <c r="U2580" s="17">
        <f>IF(performance_data[[#This Row],[return_percentage]]&lt;performance_data[[#This Row],[benchmark_return]],1,0)</f>
        <v>1</v>
      </c>
      <c r="V2580" s="17">
        <f>COUNTIFS(performance_data[portfolio_id],performance_data[[#This Row],[portfolio_id]])</f>
        <v>30</v>
      </c>
      <c r="W2580" s="17">
        <f>COUNTIFS(performance_data[portfolio_id],performance_data[[#This Row],[portfolio_id]],
          performance_data[return_flag],1)</f>
        <v>16</v>
      </c>
      <c r="X2580" s="15">
        <f>performance_data[[#This Row],[underperform_flag_count]]/performance_data[[#This Row],[totalportfoliocount]]</f>
        <v>0.53333333333333333</v>
      </c>
    </row>
    <row r="2581" spans="1:24" x14ac:dyDescent="0.3">
      <c r="A2581">
        <v>5559</v>
      </c>
      <c r="B2581" s="1">
        <v>45333</v>
      </c>
      <c r="C2581">
        <v>239078.83</v>
      </c>
      <c r="D2581">
        <v>3.34</v>
      </c>
      <c r="E2581">
        <v>3.97</v>
      </c>
      <c r="F2581">
        <v>15170.04</v>
      </c>
      <c r="G2581">
        <v>11647.69</v>
      </c>
      <c r="H2581" t="s">
        <v>2205</v>
      </c>
      <c r="I2581" t="s">
        <v>2206</v>
      </c>
      <c r="J2581">
        <v>2</v>
      </c>
      <c r="K2581" t="s">
        <v>2226</v>
      </c>
      <c r="L2581" t="str">
        <f>IF(performance_data[[#This Row],[return_percentage]]&gt;=performance_data[[#This Row],[benchmark_return]],"Higher","Lower")</f>
        <v>Lower</v>
      </c>
      <c r="M2581" s="14">
        <f xml:space="preserve"> _xlfn.MAXIFS(performance_data[date],performance_data[portfolio_id],performance_data[[#This Row],[portfolio_id]])</f>
        <v>45559</v>
      </c>
      <c r="N2581" s="14">
        <f xml:space="preserve"> _xlfn.MINIFS(performance_data[date],performance_data[portfolio_id],performance_data[[#This Row],[portfolio_id]])</f>
        <v>44848</v>
      </c>
      <c r="O2581" s="15">
        <f>_xlfn.MAXIFS(performance_data[portfolio_value],performance_data[portfolio_id],performance_data[[#This Row],[portfolio_id]],performance_data[date],performance_data[[#This Row],[latest_date]])</f>
        <v>161069.68</v>
      </c>
      <c r="P2581" s="15">
        <f>_xlfn.MAXIFS(performance_data[portfolio_value],performance_data[portfolio_id],performance_data[[#This Row],[portfolio_id]],performance_data[date],performance_data[[#This Row],[starting_date]])</f>
        <v>273449.38</v>
      </c>
      <c r="Q2581" s="15">
        <f>performance_data[[#This Row],[latest_value]]-performance_data[[#This Row],[starting_value]]</f>
        <v>-112379.70000000001</v>
      </c>
      <c r="R2581" s="15">
        <f>performance_data[[#This Row],[net_inflows]]-performance_data[[#This Row],[net_outflows]]</f>
        <v>3522.3500000000004</v>
      </c>
      <c r="S2581" s="15" t="str">
        <f>IF(performance_data[[#This Row],[net_inflows]]&gt;AVERAGE(performance_data[net_inflows]),"High","Low")</f>
        <v>High</v>
      </c>
      <c r="T2581" s="15">
        <f>AVERAGEIF(performance_data[inflow_flag],performance_data[[#This Row],[inflow_flag]],performance_data[return_percentage])</f>
        <v>4.8467905675459724</v>
      </c>
      <c r="U2581" s="17">
        <f>IF(performance_data[[#This Row],[return_percentage]]&lt;performance_data[[#This Row],[benchmark_return]],1,0)</f>
        <v>1</v>
      </c>
      <c r="V2581" s="17">
        <f>COUNTIFS(performance_data[portfolio_id],performance_data[[#This Row],[portfolio_id]])</f>
        <v>30</v>
      </c>
      <c r="W2581" s="17">
        <f>COUNTIFS(performance_data[portfolio_id],performance_data[[#This Row],[portfolio_id]],
          performance_data[return_flag],1)</f>
        <v>16</v>
      </c>
      <c r="X2581" s="15">
        <f>performance_data[[#This Row],[underperform_flag_count]]/performance_data[[#This Row],[totalportfoliocount]]</f>
        <v>0.53333333333333333</v>
      </c>
    </row>
    <row r="2582" spans="1:24" x14ac:dyDescent="0.3">
      <c r="A2582">
        <v>5559</v>
      </c>
      <c r="B2582" s="1">
        <v>45417</v>
      </c>
      <c r="C2582">
        <v>413555.59</v>
      </c>
      <c r="D2582">
        <v>8.68</v>
      </c>
      <c r="E2582">
        <v>9.67</v>
      </c>
      <c r="F2582">
        <v>11202.84</v>
      </c>
      <c r="G2582">
        <v>11894.68</v>
      </c>
      <c r="H2582" t="s">
        <v>2205</v>
      </c>
      <c r="I2582" t="s">
        <v>2211</v>
      </c>
      <c r="J2582">
        <v>5</v>
      </c>
      <c r="K2582" t="s">
        <v>2223</v>
      </c>
      <c r="L2582" t="str">
        <f>IF(performance_data[[#This Row],[return_percentage]]&gt;=performance_data[[#This Row],[benchmark_return]],"Higher","Lower")</f>
        <v>Lower</v>
      </c>
      <c r="M2582" s="14">
        <f xml:space="preserve"> _xlfn.MAXIFS(performance_data[date],performance_data[portfolio_id],performance_data[[#This Row],[portfolio_id]])</f>
        <v>45559</v>
      </c>
      <c r="N2582" s="14">
        <f xml:space="preserve"> _xlfn.MINIFS(performance_data[date],performance_data[portfolio_id],performance_data[[#This Row],[portfolio_id]])</f>
        <v>44848</v>
      </c>
      <c r="O2582" s="15">
        <f>_xlfn.MAXIFS(performance_data[portfolio_value],performance_data[portfolio_id],performance_data[[#This Row],[portfolio_id]],performance_data[date],performance_data[[#This Row],[latest_date]])</f>
        <v>161069.68</v>
      </c>
      <c r="P2582" s="15">
        <f>_xlfn.MAXIFS(performance_data[portfolio_value],performance_data[portfolio_id],performance_data[[#This Row],[portfolio_id]],performance_data[date],performance_data[[#This Row],[starting_date]])</f>
        <v>273449.38</v>
      </c>
      <c r="Q2582" s="15">
        <f>performance_data[[#This Row],[latest_value]]-performance_data[[#This Row],[starting_value]]</f>
        <v>-112379.70000000001</v>
      </c>
      <c r="R2582" s="15">
        <f>performance_data[[#This Row],[net_inflows]]-performance_data[[#This Row],[net_outflows]]</f>
        <v>-691.84000000000015</v>
      </c>
      <c r="S2582" s="15" t="str">
        <f>IF(performance_data[[#This Row],[net_inflows]]&gt;AVERAGE(performance_data[net_inflows]),"High","Low")</f>
        <v>High</v>
      </c>
      <c r="T2582" s="15">
        <f>AVERAGEIF(performance_data[inflow_flag],performance_data[[#This Row],[inflow_flag]],performance_data[return_percentage])</f>
        <v>4.8467905675459724</v>
      </c>
      <c r="U2582" s="17">
        <f>IF(performance_data[[#This Row],[return_percentage]]&lt;performance_data[[#This Row],[benchmark_return]],1,0)</f>
        <v>1</v>
      </c>
      <c r="V2582" s="17">
        <f>COUNTIFS(performance_data[portfolio_id],performance_data[[#This Row],[portfolio_id]])</f>
        <v>30</v>
      </c>
      <c r="W2582" s="17">
        <f>COUNTIFS(performance_data[portfolio_id],performance_data[[#This Row],[portfolio_id]],
          performance_data[return_flag],1)</f>
        <v>16</v>
      </c>
      <c r="X2582" s="15">
        <f>performance_data[[#This Row],[underperform_flag_count]]/performance_data[[#This Row],[totalportfoliocount]]</f>
        <v>0.53333333333333333</v>
      </c>
    </row>
    <row r="2583" spans="1:24" x14ac:dyDescent="0.3">
      <c r="A2583">
        <v>5559</v>
      </c>
      <c r="B2583" s="1">
        <v>45200</v>
      </c>
      <c r="C2583">
        <v>467460.9</v>
      </c>
      <c r="D2583">
        <v>8.75</v>
      </c>
      <c r="E2583">
        <v>10.4</v>
      </c>
      <c r="F2583">
        <v>862.94</v>
      </c>
      <c r="G2583">
        <v>17848.63</v>
      </c>
      <c r="H2583" t="s">
        <v>2213</v>
      </c>
      <c r="I2583" t="s">
        <v>2217</v>
      </c>
      <c r="J2583">
        <v>10</v>
      </c>
      <c r="K2583" t="s">
        <v>2224</v>
      </c>
      <c r="L2583" t="str">
        <f>IF(performance_data[[#This Row],[return_percentage]]&gt;=performance_data[[#This Row],[benchmark_return]],"Higher","Lower")</f>
        <v>Lower</v>
      </c>
      <c r="M2583" s="14">
        <f xml:space="preserve"> _xlfn.MAXIFS(performance_data[date],performance_data[portfolio_id],performance_data[[#This Row],[portfolio_id]])</f>
        <v>45559</v>
      </c>
      <c r="N2583" s="14">
        <f xml:space="preserve"> _xlfn.MINIFS(performance_data[date],performance_data[portfolio_id],performance_data[[#This Row],[portfolio_id]])</f>
        <v>44848</v>
      </c>
      <c r="O2583" s="15">
        <f>_xlfn.MAXIFS(performance_data[portfolio_value],performance_data[portfolio_id],performance_data[[#This Row],[portfolio_id]],performance_data[date],performance_data[[#This Row],[latest_date]])</f>
        <v>161069.68</v>
      </c>
      <c r="P2583" s="15">
        <f>_xlfn.MAXIFS(performance_data[portfolio_value],performance_data[portfolio_id],performance_data[[#This Row],[portfolio_id]],performance_data[date],performance_data[[#This Row],[starting_date]])</f>
        <v>273449.38</v>
      </c>
      <c r="Q2583" s="15">
        <f>performance_data[[#This Row],[latest_value]]-performance_data[[#This Row],[starting_value]]</f>
        <v>-112379.70000000001</v>
      </c>
      <c r="R2583" s="15">
        <f>performance_data[[#This Row],[net_inflows]]-performance_data[[#This Row],[net_outflows]]</f>
        <v>-16985.690000000002</v>
      </c>
      <c r="S2583" s="15" t="str">
        <f>IF(performance_data[[#This Row],[net_inflows]]&gt;AVERAGE(performance_data[net_inflows]),"High","Low")</f>
        <v>Low</v>
      </c>
      <c r="T2583" s="15">
        <f>AVERAGEIF(performance_data[inflow_flag],performance_data[[#This Row],[inflow_flag]],performance_data[return_percentage])</f>
        <v>5.0457846277021572</v>
      </c>
      <c r="U2583" s="17">
        <f>IF(performance_data[[#This Row],[return_percentage]]&lt;performance_data[[#This Row],[benchmark_return]],1,0)</f>
        <v>1</v>
      </c>
      <c r="V2583" s="17">
        <f>COUNTIFS(performance_data[portfolio_id],performance_data[[#This Row],[portfolio_id]])</f>
        <v>30</v>
      </c>
      <c r="W2583" s="17">
        <f>COUNTIFS(performance_data[portfolio_id],performance_data[[#This Row],[portfolio_id]],
          performance_data[return_flag],1)</f>
        <v>16</v>
      </c>
      <c r="X2583" s="15">
        <f>performance_data[[#This Row],[underperform_flag_count]]/performance_data[[#This Row],[totalportfoliocount]]</f>
        <v>0.53333333333333333</v>
      </c>
    </row>
    <row r="2584" spans="1:24" x14ac:dyDescent="0.3">
      <c r="A2584">
        <v>5559</v>
      </c>
      <c r="B2584" s="1">
        <v>45057</v>
      </c>
      <c r="C2584">
        <v>364791.13</v>
      </c>
      <c r="D2584">
        <v>19.47</v>
      </c>
      <c r="E2584">
        <v>18.09</v>
      </c>
      <c r="F2584">
        <v>7725</v>
      </c>
      <c r="G2584">
        <v>8820.1200000000008</v>
      </c>
      <c r="H2584" t="s">
        <v>2213</v>
      </c>
      <c r="I2584" t="s">
        <v>2211</v>
      </c>
      <c r="J2584">
        <v>5</v>
      </c>
      <c r="K2584" t="s">
        <v>2223</v>
      </c>
      <c r="L2584" t="str">
        <f>IF(performance_data[[#This Row],[return_percentage]]&gt;=performance_data[[#This Row],[benchmark_return]],"Higher","Lower")</f>
        <v>Higher</v>
      </c>
      <c r="M2584" s="14">
        <f xml:space="preserve"> _xlfn.MAXIFS(performance_data[date],performance_data[portfolio_id],performance_data[[#This Row],[portfolio_id]])</f>
        <v>45559</v>
      </c>
      <c r="N2584" s="14">
        <f xml:space="preserve"> _xlfn.MINIFS(performance_data[date],performance_data[portfolio_id],performance_data[[#This Row],[portfolio_id]])</f>
        <v>44848</v>
      </c>
      <c r="O2584" s="15">
        <f>_xlfn.MAXIFS(performance_data[portfolio_value],performance_data[portfolio_id],performance_data[[#This Row],[portfolio_id]],performance_data[date],performance_data[[#This Row],[latest_date]])</f>
        <v>161069.68</v>
      </c>
      <c r="P2584" s="15">
        <f>_xlfn.MAXIFS(performance_data[portfolio_value],performance_data[portfolio_id],performance_data[[#This Row],[portfolio_id]],performance_data[date],performance_data[[#This Row],[starting_date]])</f>
        <v>273449.38</v>
      </c>
      <c r="Q2584" s="15">
        <f>performance_data[[#This Row],[latest_value]]-performance_data[[#This Row],[starting_value]]</f>
        <v>-112379.70000000001</v>
      </c>
      <c r="R2584" s="15">
        <f>performance_data[[#This Row],[net_inflows]]-performance_data[[#This Row],[net_outflows]]</f>
        <v>-1095.1200000000008</v>
      </c>
      <c r="S2584" s="15" t="str">
        <f>IF(performance_data[[#This Row],[net_inflows]]&gt;AVERAGE(performance_data[net_inflows]),"High","Low")</f>
        <v>Low</v>
      </c>
      <c r="T2584" s="15">
        <f>AVERAGEIF(performance_data[inflow_flag],performance_data[[#This Row],[inflow_flag]],performance_data[return_percentage])</f>
        <v>5.0457846277021572</v>
      </c>
      <c r="U2584" s="17">
        <f>IF(performance_data[[#This Row],[return_percentage]]&lt;performance_data[[#This Row],[benchmark_return]],1,0)</f>
        <v>0</v>
      </c>
      <c r="V2584" s="17">
        <f>COUNTIFS(performance_data[portfolio_id],performance_data[[#This Row],[portfolio_id]])</f>
        <v>30</v>
      </c>
      <c r="W2584" s="17">
        <f>COUNTIFS(performance_data[portfolio_id],performance_data[[#This Row],[portfolio_id]],
          performance_data[return_flag],1)</f>
        <v>16</v>
      </c>
      <c r="X2584" s="15">
        <f>performance_data[[#This Row],[underperform_flag_count]]/performance_data[[#This Row],[totalportfoliocount]]</f>
        <v>0.53333333333333333</v>
      </c>
    </row>
    <row r="2585" spans="1:24" x14ac:dyDescent="0.3">
      <c r="A2585">
        <v>5559</v>
      </c>
      <c r="B2585" s="1">
        <v>45492</v>
      </c>
      <c r="C2585">
        <v>164998.43</v>
      </c>
      <c r="D2585">
        <v>-0.17</v>
      </c>
      <c r="E2585">
        <v>-0.2</v>
      </c>
      <c r="F2585">
        <v>10421.450000000001</v>
      </c>
      <c r="G2585">
        <v>16313.24</v>
      </c>
      <c r="H2585" t="s">
        <v>2205</v>
      </c>
      <c r="I2585" t="s">
        <v>2209</v>
      </c>
      <c r="J2585">
        <v>7</v>
      </c>
      <c r="K2585" t="s">
        <v>2210</v>
      </c>
      <c r="L2585" t="str">
        <f>IF(performance_data[[#This Row],[return_percentage]]&gt;=performance_data[[#This Row],[benchmark_return]],"Higher","Lower")</f>
        <v>Higher</v>
      </c>
      <c r="M2585" s="14">
        <f xml:space="preserve"> _xlfn.MAXIFS(performance_data[date],performance_data[portfolio_id],performance_data[[#This Row],[portfolio_id]])</f>
        <v>45559</v>
      </c>
      <c r="N2585" s="14">
        <f xml:space="preserve"> _xlfn.MINIFS(performance_data[date],performance_data[portfolio_id],performance_data[[#This Row],[portfolio_id]])</f>
        <v>44848</v>
      </c>
      <c r="O2585" s="15">
        <f>_xlfn.MAXIFS(performance_data[portfolio_value],performance_data[portfolio_id],performance_data[[#This Row],[portfolio_id]],performance_data[date],performance_data[[#This Row],[latest_date]])</f>
        <v>161069.68</v>
      </c>
      <c r="P2585" s="15">
        <f>_xlfn.MAXIFS(performance_data[portfolio_value],performance_data[portfolio_id],performance_data[[#This Row],[portfolio_id]],performance_data[date],performance_data[[#This Row],[starting_date]])</f>
        <v>273449.38</v>
      </c>
      <c r="Q2585" s="15">
        <f>performance_data[[#This Row],[latest_value]]-performance_data[[#This Row],[starting_value]]</f>
        <v>-112379.70000000001</v>
      </c>
      <c r="R2585" s="15">
        <f>performance_data[[#This Row],[net_inflows]]-performance_data[[#This Row],[net_outflows]]</f>
        <v>-5891.7899999999991</v>
      </c>
      <c r="S2585" s="15" t="str">
        <f>IF(performance_data[[#This Row],[net_inflows]]&gt;AVERAGE(performance_data[net_inflows]),"High","Low")</f>
        <v>High</v>
      </c>
      <c r="T2585" s="15">
        <f>AVERAGEIF(performance_data[inflow_flag],performance_data[[#This Row],[inflow_flag]],performance_data[return_percentage])</f>
        <v>4.8467905675459724</v>
      </c>
      <c r="U2585" s="17">
        <f>IF(performance_data[[#This Row],[return_percentage]]&lt;performance_data[[#This Row],[benchmark_return]],1,0)</f>
        <v>0</v>
      </c>
      <c r="V2585" s="17">
        <f>COUNTIFS(performance_data[portfolio_id],performance_data[[#This Row],[portfolio_id]])</f>
        <v>30</v>
      </c>
      <c r="W2585" s="17">
        <f>COUNTIFS(performance_data[portfolio_id],performance_data[[#This Row],[portfolio_id]],
          performance_data[return_flag],1)</f>
        <v>16</v>
      </c>
      <c r="X2585" s="15">
        <f>performance_data[[#This Row],[underperform_flag_count]]/performance_data[[#This Row],[totalportfoliocount]]</f>
        <v>0.53333333333333333</v>
      </c>
    </row>
    <row r="2586" spans="1:24" x14ac:dyDescent="0.3">
      <c r="A2586">
        <v>5559</v>
      </c>
      <c r="B2586" s="1">
        <v>45556</v>
      </c>
      <c r="C2586">
        <v>266987.11</v>
      </c>
      <c r="D2586">
        <v>-8.83</v>
      </c>
      <c r="E2586">
        <v>-7.61</v>
      </c>
      <c r="F2586">
        <v>12689.49</v>
      </c>
      <c r="G2586">
        <v>11186.96</v>
      </c>
      <c r="H2586" t="s">
        <v>2205</v>
      </c>
      <c r="I2586" t="s">
        <v>2209</v>
      </c>
      <c r="J2586">
        <v>9</v>
      </c>
      <c r="K2586" t="s">
        <v>2221</v>
      </c>
      <c r="L2586" t="str">
        <f>IF(performance_data[[#This Row],[return_percentage]]&gt;=performance_data[[#This Row],[benchmark_return]],"Higher","Lower")</f>
        <v>Lower</v>
      </c>
      <c r="M2586" s="14">
        <f xml:space="preserve"> _xlfn.MAXIFS(performance_data[date],performance_data[portfolio_id],performance_data[[#This Row],[portfolio_id]])</f>
        <v>45559</v>
      </c>
      <c r="N2586" s="14">
        <f xml:space="preserve"> _xlfn.MINIFS(performance_data[date],performance_data[portfolio_id],performance_data[[#This Row],[portfolio_id]])</f>
        <v>44848</v>
      </c>
      <c r="O2586" s="15">
        <f>_xlfn.MAXIFS(performance_data[portfolio_value],performance_data[portfolio_id],performance_data[[#This Row],[portfolio_id]],performance_data[date],performance_data[[#This Row],[latest_date]])</f>
        <v>161069.68</v>
      </c>
      <c r="P2586" s="15">
        <f>_xlfn.MAXIFS(performance_data[portfolio_value],performance_data[portfolio_id],performance_data[[#This Row],[portfolio_id]],performance_data[date],performance_data[[#This Row],[starting_date]])</f>
        <v>273449.38</v>
      </c>
      <c r="Q2586" s="15">
        <f>performance_data[[#This Row],[latest_value]]-performance_data[[#This Row],[starting_value]]</f>
        <v>-112379.70000000001</v>
      </c>
      <c r="R2586" s="15">
        <f>performance_data[[#This Row],[net_inflows]]-performance_data[[#This Row],[net_outflows]]</f>
        <v>1502.5300000000007</v>
      </c>
      <c r="S2586" s="15" t="str">
        <f>IF(performance_data[[#This Row],[net_inflows]]&gt;AVERAGE(performance_data[net_inflows]),"High","Low")</f>
        <v>High</v>
      </c>
      <c r="T2586" s="15">
        <f>AVERAGEIF(performance_data[inflow_flag],performance_data[[#This Row],[inflow_flag]],performance_data[return_percentage])</f>
        <v>4.8467905675459724</v>
      </c>
      <c r="U2586" s="17">
        <f>IF(performance_data[[#This Row],[return_percentage]]&lt;performance_data[[#This Row],[benchmark_return]],1,0)</f>
        <v>1</v>
      </c>
      <c r="V2586" s="17">
        <f>COUNTIFS(performance_data[portfolio_id],performance_data[[#This Row],[portfolio_id]])</f>
        <v>30</v>
      </c>
      <c r="W2586" s="17">
        <f>COUNTIFS(performance_data[portfolio_id],performance_data[[#This Row],[portfolio_id]],
          performance_data[return_flag],1)</f>
        <v>16</v>
      </c>
      <c r="X2586" s="15">
        <f>performance_data[[#This Row],[underperform_flag_count]]/performance_data[[#This Row],[totalportfoliocount]]</f>
        <v>0.53333333333333333</v>
      </c>
    </row>
    <row r="2587" spans="1:24" x14ac:dyDescent="0.3">
      <c r="A2587">
        <v>5631</v>
      </c>
      <c r="B2587" s="1">
        <v>45158</v>
      </c>
      <c r="C2587">
        <v>107822.32</v>
      </c>
      <c r="D2587">
        <v>-7.36</v>
      </c>
      <c r="E2587">
        <v>-8.08</v>
      </c>
      <c r="F2587">
        <v>11519.45</v>
      </c>
      <c r="G2587">
        <v>2206.92</v>
      </c>
      <c r="H2587" t="s">
        <v>2213</v>
      </c>
      <c r="I2587" t="s">
        <v>2209</v>
      </c>
      <c r="J2587">
        <v>8</v>
      </c>
      <c r="K2587" t="s">
        <v>2214</v>
      </c>
      <c r="L2587" t="str">
        <f>IF(performance_data[[#This Row],[return_percentage]]&gt;=performance_data[[#This Row],[benchmark_return]],"Higher","Lower")</f>
        <v>Higher</v>
      </c>
      <c r="M2587" s="14">
        <f xml:space="preserve"> _xlfn.MAXIFS(performance_data[date],performance_data[portfolio_id],performance_data[[#This Row],[portfolio_id]])</f>
        <v>45465</v>
      </c>
      <c r="N2587" s="14">
        <f xml:space="preserve"> _xlfn.MINIFS(performance_data[date],performance_data[portfolio_id],performance_data[[#This Row],[portfolio_id]])</f>
        <v>44840</v>
      </c>
      <c r="O2587" s="15">
        <f>_xlfn.MAXIFS(performance_data[portfolio_value],performance_data[portfolio_id],performance_data[[#This Row],[portfolio_id]],performance_data[date],performance_data[[#This Row],[latest_date]])</f>
        <v>294360.64</v>
      </c>
      <c r="P2587" s="15">
        <f>_xlfn.MAXIFS(performance_data[portfolio_value],performance_data[portfolio_id],performance_data[[#This Row],[portfolio_id]],performance_data[date],performance_data[[#This Row],[starting_date]])</f>
        <v>185186.33</v>
      </c>
      <c r="Q2587" s="15">
        <f>performance_data[[#This Row],[latest_value]]-performance_data[[#This Row],[starting_value]]</f>
        <v>109174.31000000003</v>
      </c>
      <c r="R2587" s="15">
        <f>performance_data[[#This Row],[net_inflows]]-performance_data[[#This Row],[net_outflows]]</f>
        <v>9312.5300000000007</v>
      </c>
      <c r="S2587" s="15" t="str">
        <f>IF(performance_data[[#This Row],[net_inflows]]&gt;AVERAGE(performance_data[net_inflows]),"High","Low")</f>
        <v>High</v>
      </c>
      <c r="T2587" s="15">
        <f>AVERAGEIF(performance_data[inflow_flag],performance_data[[#This Row],[inflow_flag]],performance_data[return_percentage])</f>
        <v>4.8467905675459724</v>
      </c>
      <c r="U2587" s="17">
        <f>IF(performance_data[[#This Row],[return_percentage]]&lt;performance_data[[#This Row],[benchmark_return]],1,0)</f>
        <v>0</v>
      </c>
      <c r="V2587" s="17">
        <f>COUNTIFS(performance_data[portfolio_id],performance_data[[#This Row],[portfolio_id]])</f>
        <v>20</v>
      </c>
      <c r="W2587" s="17">
        <f>COUNTIFS(performance_data[portfolio_id],performance_data[[#This Row],[portfolio_id]],
          performance_data[return_flag],1)</f>
        <v>9</v>
      </c>
      <c r="X2587" s="15">
        <f>performance_data[[#This Row],[underperform_flag_count]]/performance_data[[#This Row],[totalportfoliocount]]</f>
        <v>0.45</v>
      </c>
    </row>
    <row r="2588" spans="1:24" x14ac:dyDescent="0.3">
      <c r="A2588">
        <v>5631</v>
      </c>
      <c r="B2588" s="1">
        <v>45214</v>
      </c>
      <c r="C2588">
        <v>303973.92</v>
      </c>
      <c r="D2588">
        <v>4.7300000000000004</v>
      </c>
      <c r="E2588">
        <v>4.18</v>
      </c>
      <c r="F2588">
        <v>2353.94</v>
      </c>
      <c r="G2588">
        <v>12554.21</v>
      </c>
      <c r="H2588" t="s">
        <v>2213</v>
      </c>
      <c r="I2588" t="s">
        <v>2217</v>
      </c>
      <c r="J2588">
        <v>10</v>
      </c>
      <c r="K2588" t="s">
        <v>2224</v>
      </c>
      <c r="L2588" t="str">
        <f>IF(performance_data[[#This Row],[return_percentage]]&gt;=performance_data[[#This Row],[benchmark_return]],"Higher","Lower")</f>
        <v>Higher</v>
      </c>
      <c r="M2588" s="14">
        <f xml:space="preserve"> _xlfn.MAXIFS(performance_data[date],performance_data[portfolio_id],performance_data[[#This Row],[portfolio_id]])</f>
        <v>45465</v>
      </c>
      <c r="N2588" s="14">
        <f xml:space="preserve"> _xlfn.MINIFS(performance_data[date],performance_data[portfolio_id],performance_data[[#This Row],[portfolio_id]])</f>
        <v>44840</v>
      </c>
      <c r="O2588" s="15">
        <f>_xlfn.MAXIFS(performance_data[portfolio_value],performance_data[portfolio_id],performance_data[[#This Row],[portfolio_id]],performance_data[date],performance_data[[#This Row],[latest_date]])</f>
        <v>294360.64</v>
      </c>
      <c r="P2588" s="15">
        <f>_xlfn.MAXIFS(performance_data[portfolio_value],performance_data[portfolio_id],performance_data[[#This Row],[portfolio_id]],performance_data[date],performance_data[[#This Row],[starting_date]])</f>
        <v>185186.33</v>
      </c>
      <c r="Q2588" s="15">
        <f>performance_data[[#This Row],[latest_value]]-performance_data[[#This Row],[starting_value]]</f>
        <v>109174.31000000003</v>
      </c>
      <c r="R2588" s="15">
        <f>performance_data[[#This Row],[net_inflows]]-performance_data[[#This Row],[net_outflows]]</f>
        <v>-10200.269999999999</v>
      </c>
      <c r="S2588" s="15" t="str">
        <f>IF(performance_data[[#This Row],[net_inflows]]&gt;AVERAGE(performance_data[net_inflows]),"High","Low")</f>
        <v>Low</v>
      </c>
      <c r="T2588" s="15">
        <f>AVERAGEIF(performance_data[inflow_flag],performance_data[[#This Row],[inflow_flag]],performance_data[return_percentage])</f>
        <v>5.0457846277021572</v>
      </c>
      <c r="U2588" s="17">
        <f>IF(performance_data[[#This Row],[return_percentage]]&lt;performance_data[[#This Row],[benchmark_return]],1,0)</f>
        <v>0</v>
      </c>
      <c r="V2588" s="17">
        <f>COUNTIFS(performance_data[portfolio_id],performance_data[[#This Row],[portfolio_id]])</f>
        <v>20</v>
      </c>
      <c r="W2588" s="17">
        <f>COUNTIFS(performance_data[portfolio_id],performance_data[[#This Row],[portfolio_id]],
          performance_data[return_flag],1)</f>
        <v>9</v>
      </c>
      <c r="X2588" s="15">
        <f>performance_data[[#This Row],[underperform_flag_count]]/performance_data[[#This Row],[totalportfoliocount]]</f>
        <v>0.45</v>
      </c>
    </row>
    <row r="2589" spans="1:24" x14ac:dyDescent="0.3">
      <c r="A2589">
        <v>5631</v>
      </c>
      <c r="B2589" s="1">
        <v>44924</v>
      </c>
      <c r="C2589">
        <v>451568.59</v>
      </c>
      <c r="D2589">
        <v>-8.49</v>
      </c>
      <c r="E2589">
        <v>-10.01</v>
      </c>
      <c r="F2589">
        <v>6421.58</v>
      </c>
      <c r="G2589">
        <v>9188.39</v>
      </c>
      <c r="H2589" t="s">
        <v>2220</v>
      </c>
      <c r="I2589" t="s">
        <v>2217</v>
      </c>
      <c r="J2589">
        <v>12</v>
      </c>
      <c r="K2589" t="s">
        <v>2218</v>
      </c>
      <c r="L2589" t="str">
        <f>IF(performance_data[[#This Row],[return_percentage]]&gt;=performance_data[[#This Row],[benchmark_return]],"Higher","Lower")</f>
        <v>Higher</v>
      </c>
      <c r="M2589" s="14">
        <f xml:space="preserve"> _xlfn.MAXIFS(performance_data[date],performance_data[portfolio_id],performance_data[[#This Row],[portfolio_id]])</f>
        <v>45465</v>
      </c>
      <c r="N2589" s="14">
        <f xml:space="preserve"> _xlfn.MINIFS(performance_data[date],performance_data[portfolio_id],performance_data[[#This Row],[portfolio_id]])</f>
        <v>44840</v>
      </c>
      <c r="O2589" s="15">
        <f>_xlfn.MAXIFS(performance_data[portfolio_value],performance_data[portfolio_id],performance_data[[#This Row],[portfolio_id]],performance_data[date],performance_data[[#This Row],[latest_date]])</f>
        <v>294360.64</v>
      </c>
      <c r="P2589" s="15">
        <f>_xlfn.MAXIFS(performance_data[portfolio_value],performance_data[portfolio_id],performance_data[[#This Row],[portfolio_id]],performance_data[date],performance_data[[#This Row],[starting_date]])</f>
        <v>185186.33</v>
      </c>
      <c r="Q2589" s="15">
        <f>performance_data[[#This Row],[latest_value]]-performance_data[[#This Row],[starting_value]]</f>
        <v>109174.31000000003</v>
      </c>
      <c r="R2589" s="15">
        <f>performance_data[[#This Row],[net_inflows]]-performance_data[[#This Row],[net_outflows]]</f>
        <v>-2766.8099999999995</v>
      </c>
      <c r="S2589" s="15" t="str">
        <f>IF(performance_data[[#This Row],[net_inflows]]&gt;AVERAGE(performance_data[net_inflows]),"High","Low")</f>
        <v>Low</v>
      </c>
      <c r="T2589" s="15">
        <f>AVERAGEIF(performance_data[inflow_flag],performance_data[[#This Row],[inflow_flag]],performance_data[return_percentage])</f>
        <v>5.0457846277021572</v>
      </c>
      <c r="U2589" s="17">
        <f>IF(performance_data[[#This Row],[return_percentage]]&lt;performance_data[[#This Row],[benchmark_return]],1,0)</f>
        <v>0</v>
      </c>
      <c r="V2589" s="17">
        <f>COUNTIFS(performance_data[portfolio_id],performance_data[[#This Row],[portfolio_id]])</f>
        <v>20</v>
      </c>
      <c r="W2589" s="17">
        <f>COUNTIFS(performance_data[portfolio_id],performance_data[[#This Row],[portfolio_id]],
          performance_data[return_flag],1)</f>
        <v>9</v>
      </c>
      <c r="X2589" s="15">
        <f>performance_data[[#This Row],[underperform_flag_count]]/performance_data[[#This Row],[totalportfoliocount]]</f>
        <v>0.45</v>
      </c>
    </row>
    <row r="2590" spans="1:24" x14ac:dyDescent="0.3">
      <c r="A2590">
        <v>5631</v>
      </c>
      <c r="B2590" s="1">
        <v>45091</v>
      </c>
      <c r="C2590">
        <v>356859.29</v>
      </c>
      <c r="D2590">
        <v>17.899999999999999</v>
      </c>
      <c r="E2590">
        <v>19.37</v>
      </c>
      <c r="F2590">
        <v>7987.19</v>
      </c>
      <c r="G2590">
        <v>10091.719999999999</v>
      </c>
      <c r="H2590" t="s">
        <v>2213</v>
      </c>
      <c r="I2590" t="s">
        <v>2211</v>
      </c>
      <c r="J2590">
        <v>6</v>
      </c>
      <c r="K2590" t="s">
        <v>2212</v>
      </c>
      <c r="L2590" t="str">
        <f>IF(performance_data[[#This Row],[return_percentage]]&gt;=performance_data[[#This Row],[benchmark_return]],"Higher","Lower")</f>
        <v>Lower</v>
      </c>
      <c r="M2590" s="14">
        <f xml:space="preserve"> _xlfn.MAXIFS(performance_data[date],performance_data[portfolio_id],performance_data[[#This Row],[portfolio_id]])</f>
        <v>45465</v>
      </c>
      <c r="N2590" s="14">
        <f xml:space="preserve"> _xlfn.MINIFS(performance_data[date],performance_data[portfolio_id],performance_data[[#This Row],[portfolio_id]])</f>
        <v>44840</v>
      </c>
      <c r="O2590" s="15">
        <f>_xlfn.MAXIFS(performance_data[portfolio_value],performance_data[portfolio_id],performance_data[[#This Row],[portfolio_id]],performance_data[date],performance_data[[#This Row],[latest_date]])</f>
        <v>294360.64</v>
      </c>
      <c r="P2590" s="15">
        <f>_xlfn.MAXIFS(performance_data[portfolio_value],performance_data[portfolio_id],performance_data[[#This Row],[portfolio_id]],performance_data[date],performance_data[[#This Row],[starting_date]])</f>
        <v>185186.33</v>
      </c>
      <c r="Q2590" s="15">
        <f>performance_data[[#This Row],[latest_value]]-performance_data[[#This Row],[starting_value]]</f>
        <v>109174.31000000003</v>
      </c>
      <c r="R2590" s="15">
        <f>performance_data[[#This Row],[net_inflows]]-performance_data[[#This Row],[net_outflows]]</f>
        <v>-2104.5299999999997</v>
      </c>
      <c r="S2590" s="15" t="str">
        <f>IF(performance_data[[#This Row],[net_inflows]]&gt;AVERAGE(performance_data[net_inflows]),"High","Low")</f>
        <v>Low</v>
      </c>
      <c r="T2590" s="15">
        <f>AVERAGEIF(performance_data[inflow_flag],performance_data[[#This Row],[inflow_flag]],performance_data[return_percentage])</f>
        <v>5.0457846277021572</v>
      </c>
      <c r="U2590" s="17">
        <f>IF(performance_data[[#This Row],[return_percentage]]&lt;performance_data[[#This Row],[benchmark_return]],1,0)</f>
        <v>1</v>
      </c>
      <c r="V2590" s="17">
        <f>COUNTIFS(performance_data[portfolio_id],performance_data[[#This Row],[portfolio_id]])</f>
        <v>20</v>
      </c>
      <c r="W2590" s="17">
        <f>COUNTIFS(performance_data[portfolio_id],performance_data[[#This Row],[portfolio_id]],
          performance_data[return_flag],1)</f>
        <v>9</v>
      </c>
      <c r="X2590" s="15">
        <f>performance_data[[#This Row],[underperform_flag_count]]/performance_data[[#This Row],[totalportfoliocount]]</f>
        <v>0.45</v>
      </c>
    </row>
    <row r="2591" spans="1:24" x14ac:dyDescent="0.3">
      <c r="A2591">
        <v>5631</v>
      </c>
      <c r="B2591" s="1">
        <v>44884</v>
      </c>
      <c r="C2591">
        <v>72577.64</v>
      </c>
      <c r="D2591">
        <v>18.809999999999999</v>
      </c>
      <c r="E2591">
        <v>17.16</v>
      </c>
      <c r="F2591">
        <v>1016.95</v>
      </c>
      <c r="G2591">
        <v>11483.44</v>
      </c>
      <c r="H2591" t="s">
        <v>2220</v>
      </c>
      <c r="I2591" t="s">
        <v>2217</v>
      </c>
      <c r="J2591">
        <v>11</v>
      </c>
      <c r="K2591" t="s">
        <v>2219</v>
      </c>
      <c r="L2591" t="str">
        <f>IF(performance_data[[#This Row],[return_percentage]]&gt;=performance_data[[#This Row],[benchmark_return]],"Higher","Lower")</f>
        <v>Higher</v>
      </c>
      <c r="M2591" s="14">
        <f xml:space="preserve"> _xlfn.MAXIFS(performance_data[date],performance_data[portfolio_id],performance_data[[#This Row],[portfolio_id]])</f>
        <v>45465</v>
      </c>
      <c r="N2591" s="14">
        <f xml:space="preserve"> _xlfn.MINIFS(performance_data[date],performance_data[portfolio_id],performance_data[[#This Row],[portfolio_id]])</f>
        <v>44840</v>
      </c>
      <c r="O2591" s="15">
        <f>_xlfn.MAXIFS(performance_data[portfolio_value],performance_data[portfolio_id],performance_data[[#This Row],[portfolio_id]],performance_data[date],performance_data[[#This Row],[latest_date]])</f>
        <v>294360.64</v>
      </c>
      <c r="P2591" s="15">
        <f>_xlfn.MAXIFS(performance_data[portfolio_value],performance_data[portfolio_id],performance_data[[#This Row],[portfolio_id]],performance_data[date],performance_data[[#This Row],[starting_date]])</f>
        <v>185186.33</v>
      </c>
      <c r="Q2591" s="15">
        <f>performance_data[[#This Row],[latest_value]]-performance_data[[#This Row],[starting_value]]</f>
        <v>109174.31000000003</v>
      </c>
      <c r="R2591" s="15">
        <f>performance_data[[#This Row],[net_inflows]]-performance_data[[#This Row],[net_outflows]]</f>
        <v>-10466.49</v>
      </c>
      <c r="S2591" s="15" t="str">
        <f>IF(performance_data[[#This Row],[net_inflows]]&gt;AVERAGE(performance_data[net_inflows]),"High","Low")</f>
        <v>Low</v>
      </c>
      <c r="T2591" s="15">
        <f>AVERAGEIF(performance_data[inflow_flag],performance_data[[#This Row],[inflow_flag]],performance_data[return_percentage])</f>
        <v>5.0457846277021572</v>
      </c>
      <c r="U2591" s="17">
        <f>IF(performance_data[[#This Row],[return_percentage]]&lt;performance_data[[#This Row],[benchmark_return]],1,0)</f>
        <v>0</v>
      </c>
      <c r="V2591" s="17">
        <f>COUNTIFS(performance_data[portfolio_id],performance_data[[#This Row],[portfolio_id]])</f>
        <v>20</v>
      </c>
      <c r="W2591" s="17">
        <f>COUNTIFS(performance_data[portfolio_id],performance_data[[#This Row],[portfolio_id]],
          performance_data[return_flag],1)</f>
        <v>9</v>
      </c>
      <c r="X2591" s="15">
        <f>performance_data[[#This Row],[underperform_flag_count]]/performance_data[[#This Row],[totalportfoliocount]]</f>
        <v>0.45</v>
      </c>
    </row>
    <row r="2592" spans="1:24" x14ac:dyDescent="0.3">
      <c r="A2592">
        <v>5631</v>
      </c>
      <c r="B2592" s="1">
        <v>44931</v>
      </c>
      <c r="C2592">
        <v>219611.09</v>
      </c>
      <c r="D2592">
        <v>-0.78</v>
      </c>
      <c r="E2592">
        <v>-0.71</v>
      </c>
      <c r="F2592">
        <v>8512.81</v>
      </c>
      <c r="G2592">
        <v>3110</v>
      </c>
      <c r="H2592" t="s">
        <v>2213</v>
      </c>
      <c r="I2592" t="s">
        <v>2206</v>
      </c>
      <c r="J2592">
        <v>1</v>
      </c>
      <c r="K2592" t="s">
        <v>2207</v>
      </c>
      <c r="L2592" t="str">
        <f>IF(performance_data[[#This Row],[return_percentage]]&gt;=performance_data[[#This Row],[benchmark_return]],"Higher","Lower")</f>
        <v>Lower</v>
      </c>
      <c r="M2592" s="14">
        <f xml:space="preserve"> _xlfn.MAXIFS(performance_data[date],performance_data[portfolio_id],performance_data[[#This Row],[portfolio_id]])</f>
        <v>45465</v>
      </c>
      <c r="N2592" s="14">
        <f xml:space="preserve"> _xlfn.MINIFS(performance_data[date],performance_data[portfolio_id],performance_data[[#This Row],[portfolio_id]])</f>
        <v>44840</v>
      </c>
      <c r="O2592" s="15">
        <f>_xlfn.MAXIFS(performance_data[portfolio_value],performance_data[portfolio_id],performance_data[[#This Row],[portfolio_id]],performance_data[date],performance_data[[#This Row],[latest_date]])</f>
        <v>294360.64</v>
      </c>
      <c r="P2592" s="15">
        <f>_xlfn.MAXIFS(performance_data[portfolio_value],performance_data[portfolio_id],performance_data[[#This Row],[portfolio_id]],performance_data[date],performance_data[[#This Row],[starting_date]])</f>
        <v>185186.33</v>
      </c>
      <c r="Q2592" s="15">
        <f>performance_data[[#This Row],[latest_value]]-performance_data[[#This Row],[starting_value]]</f>
        <v>109174.31000000003</v>
      </c>
      <c r="R2592" s="15">
        <f>performance_data[[#This Row],[net_inflows]]-performance_data[[#This Row],[net_outflows]]</f>
        <v>5402.8099999999995</v>
      </c>
      <c r="S2592" s="15" t="str">
        <f>IF(performance_data[[#This Row],[net_inflows]]&gt;AVERAGE(performance_data[net_inflows]),"High","Low")</f>
        <v>Low</v>
      </c>
      <c r="T2592" s="15">
        <f>AVERAGEIF(performance_data[inflow_flag],performance_data[[#This Row],[inflow_flag]],performance_data[return_percentage])</f>
        <v>5.0457846277021572</v>
      </c>
      <c r="U2592" s="17">
        <f>IF(performance_data[[#This Row],[return_percentage]]&lt;performance_data[[#This Row],[benchmark_return]],1,0)</f>
        <v>1</v>
      </c>
      <c r="V2592" s="17">
        <f>COUNTIFS(performance_data[portfolio_id],performance_data[[#This Row],[portfolio_id]])</f>
        <v>20</v>
      </c>
      <c r="W2592" s="17">
        <f>COUNTIFS(performance_data[portfolio_id],performance_data[[#This Row],[portfolio_id]],
          performance_data[return_flag],1)</f>
        <v>9</v>
      </c>
      <c r="X2592" s="15">
        <f>performance_data[[#This Row],[underperform_flag_count]]/performance_data[[#This Row],[totalportfoliocount]]</f>
        <v>0.45</v>
      </c>
    </row>
    <row r="2593" spans="1:24" x14ac:dyDescent="0.3">
      <c r="A2593">
        <v>5631</v>
      </c>
      <c r="B2593" s="1">
        <v>44977</v>
      </c>
      <c r="C2593">
        <v>439914.59</v>
      </c>
      <c r="D2593">
        <v>-4.62</v>
      </c>
      <c r="E2593">
        <v>-5.4</v>
      </c>
      <c r="F2593">
        <v>3698.28</v>
      </c>
      <c r="G2593">
        <v>3199.2</v>
      </c>
      <c r="H2593" t="s">
        <v>2213</v>
      </c>
      <c r="I2593" t="s">
        <v>2206</v>
      </c>
      <c r="J2593">
        <v>2</v>
      </c>
      <c r="K2593" t="s">
        <v>2226</v>
      </c>
      <c r="L2593" t="str">
        <f>IF(performance_data[[#This Row],[return_percentage]]&gt;=performance_data[[#This Row],[benchmark_return]],"Higher","Lower")</f>
        <v>Higher</v>
      </c>
      <c r="M2593" s="14">
        <f xml:space="preserve"> _xlfn.MAXIFS(performance_data[date],performance_data[portfolio_id],performance_data[[#This Row],[portfolio_id]])</f>
        <v>45465</v>
      </c>
      <c r="N2593" s="14">
        <f xml:space="preserve"> _xlfn.MINIFS(performance_data[date],performance_data[portfolio_id],performance_data[[#This Row],[portfolio_id]])</f>
        <v>44840</v>
      </c>
      <c r="O2593" s="15">
        <f>_xlfn.MAXIFS(performance_data[portfolio_value],performance_data[portfolio_id],performance_data[[#This Row],[portfolio_id]],performance_data[date],performance_data[[#This Row],[latest_date]])</f>
        <v>294360.64</v>
      </c>
      <c r="P2593" s="15">
        <f>_xlfn.MAXIFS(performance_data[portfolio_value],performance_data[portfolio_id],performance_data[[#This Row],[portfolio_id]],performance_data[date],performance_data[[#This Row],[starting_date]])</f>
        <v>185186.33</v>
      </c>
      <c r="Q2593" s="15">
        <f>performance_data[[#This Row],[latest_value]]-performance_data[[#This Row],[starting_value]]</f>
        <v>109174.31000000003</v>
      </c>
      <c r="R2593" s="15">
        <f>performance_data[[#This Row],[net_inflows]]-performance_data[[#This Row],[net_outflows]]</f>
        <v>499.08000000000038</v>
      </c>
      <c r="S2593" s="15" t="str">
        <f>IF(performance_data[[#This Row],[net_inflows]]&gt;AVERAGE(performance_data[net_inflows]),"High","Low")</f>
        <v>Low</v>
      </c>
      <c r="T2593" s="15">
        <f>AVERAGEIF(performance_data[inflow_flag],performance_data[[#This Row],[inflow_flag]],performance_data[return_percentage])</f>
        <v>5.0457846277021572</v>
      </c>
      <c r="U2593" s="17">
        <f>IF(performance_data[[#This Row],[return_percentage]]&lt;performance_data[[#This Row],[benchmark_return]],1,0)</f>
        <v>0</v>
      </c>
      <c r="V2593" s="17">
        <f>COUNTIFS(performance_data[portfolio_id],performance_data[[#This Row],[portfolio_id]])</f>
        <v>20</v>
      </c>
      <c r="W2593" s="17">
        <f>COUNTIFS(performance_data[portfolio_id],performance_data[[#This Row],[portfolio_id]],
          performance_data[return_flag],1)</f>
        <v>9</v>
      </c>
      <c r="X2593" s="15">
        <f>performance_data[[#This Row],[underperform_flag_count]]/performance_data[[#This Row],[totalportfoliocount]]</f>
        <v>0.45</v>
      </c>
    </row>
    <row r="2594" spans="1:24" x14ac:dyDescent="0.3">
      <c r="A2594">
        <v>5631</v>
      </c>
      <c r="B2594" s="1">
        <v>45391</v>
      </c>
      <c r="C2594">
        <v>57020.28</v>
      </c>
      <c r="D2594">
        <v>-4.0199999999999996</v>
      </c>
      <c r="E2594">
        <v>-4.03</v>
      </c>
      <c r="F2594">
        <v>19732.28</v>
      </c>
      <c r="G2594">
        <v>2675.28</v>
      </c>
      <c r="H2594" t="s">
        <v>2205</v>
      </c>
      <c r="I2594" t="s">
        <v>2211</v>
      </c>
      <c r="J2594">
        <v>4</v>
      </c>
      <c r="K2594" t="s">
        <v>2216</v>
      </c>
      <c r="L2594" t="str">
        <f>IF(performance_data[[#This Row],[return_percentage]]&gt;=performance_data[[#This Row],[benchmark_return]],"Higher","Lower")</f>
        <v>Higher</v>
      </c>
      <c r="M2594" s="14">
        <f xml:space="preserve"> _xlfn.MAXIFS(performance_data[date],performance_data[portfolio_id],performance_data[[#This Row],[portfolio_id]])</f>
        <v>45465</v>
      </c>
      <c r="N2594" s="14">
        <f xml:space="preserve"> _xlfn.MINIFS(performance_data[date],performance_data[portfolio_id],performance_data[[#This Row],[portfolio_id]])</f>
        <v>44840</v>
      </c>
      <c r="O2594" s="15">
        <f>_xlfn.MAXIFS(performance_data[portfolio_value],performance_data[portfolio_id],performance_data[[#This Row],[portfolio_id]],performance_data[date],performance_data[[#This Row],[latest_date]])</f>
        <v>294360.64</v>
      </c>
      <c r="P2594" s="15">
        <f>_xlfn.MAXIFS(performance_data[portfolio_value],performance_data[portfolio_id],performance_data[[#This Row],[portfolio_id]],performance_data[date],performance_data[[#This Row],[starting_date]])</f>
        <v>185186.33</v>
      </c>
      <c r="Q2594" s="15">
        <f>performance_data[[#This Row],[latest_value]]-performance_data[[#This Row],[starting_value]]</f>
        <v>109174.31000000003</v>
      </c>
      <c r="R2594" s="15">
        <f>performance_data[[#This Row],[net_inflows]]-performance_data[[#This Row],[net_outflows]]</f>
        <v>17057</v>
      </c>
      <c r="S2594" s="15" t="str">
        <f>IF(performance_data[[#This Row],[net_inflows]]&gt;AVERAGE(performance_data[net_inflows]),"High","Low")</f>
        <v>High</v>
      </c>
      <c r="T2594" s="15">
        <f>AVERAGEIF(performance_data[inflow_flag],performance_data[[#This Row],[inflow_flag]],performance_data[return_percentage])</f>
        <v>4.8467905675459724</v>
      </c>
      <c r="U2594" s="17">
        <f>IF(performance_data[[#This Row],[return_percentage]]&lt;performance_data[[#This Row],[benchmark_return]],1,0)</f>
        <v>0</v>
      </c>
      <c r="V2594" s="17">
        <f>COUNTIFS(performance_data[portfolio_id],performance_data[[#This Row],[portfolio_id]])</f>
        <v>20</v>
      </c>
      <c r="W2594" s="17">
        <f>COUNTIFS(performance_data[portfolio_id],performance_data[[#This Row],[portfolio_id]],
          performance_data[return_flag],1)</f>
        <v>9</v>
      </c>
      <c r="X2594" s="15">
        <f>performance_data[[#This Row],[underperform_flag_count]]/performance_data[[#This Row],[totalportfoliocount]]</f>
        <v>0.45</v>
      </c>
    </row>
    <row r="2595" spans="1:24" x14ac:dyDescent="0.3">
      <c r="A2595">
        <v>5631</v>
      </c>
      <c r="B2595" s="1">
        <v>45267</v>
      </c>
      <c r="C2595">
        <v>144919.4</v>
      </c>
      <c r="D2595">
        <v>-4.13</v>
      </c>
      <c r="E2595">
        <v>-3.75</v>
      </c>
      <c r="F2595">
        <v>14828.2</v>
      </c>
      <c r="G2595">
        <v>3498.04</v>
      </c>
      <c r="H2595" t="s">
        <v>2213</v>
      </c>
      <c r="I2595" t="s">
        <v>2217</v>
      </c>
      <c r="J2595">
        <v>12</v>
      </c>
      <c r="K2595" t="s">
        <v>2218</v>
      </c>
      <c r="L2595" t="str">
        <f>IF(performance_data[[#This Row],[return_percentage]]&gt;=performance_data[[#This Row],[benchmark_return]],"Higher","Lower")</f>
        <v>Lower</v>
      </c>
      <c r="M2595" s="14">
        <f xml:space="preserve"> _xlfn.MAXIFS(performance_data[date],performance_data[portfolio_id],performance_data[[#This Row],[portfolio_id]])</f>
        <v>45465</v>
      </c>
      <c r="N2595" s="14">
        <f xml:space="preserve"> _xlfn.MINIFS(performance_data[date],performance_data[portfolio_id],performance_data[[#This Row],[portfolio_id]])</f>
        <v>44840</v>
      </c>
      <c r="O2595" s="15">
        <f>_xlfn.MAXIFS(performance_data[portfolio_value],performance_data[portfolio_id],performance_data[[#This Row],[portfolio_id]],performance_data[date],performance_data[[#This Row],[latest_date]])</f>
        <v>294360.64</v>
      </c>
      <c r="P2595" s="15">
        <f>_xlfn.MAXIFS(performance_data[portfolio_value],performance_data[portfolio_id],performance_data[[#This Row],[portfolio_id]],performance_data[date],performance_data[[#This Row],[starting_date]])</f>
        <v>185186.33</v>
      </c>
      <c r="Q2595" s="15">
        <f>performance_data[[#This Row],[latest_value]]-performance_data[[#This Row],[starting_value]]</f>
        <v>109174.31000000003</v>
      </c>
      <c r="R2595" s="15">
        <f>performance_data[[#This Row],[net_inflows]]-performance_data[[#This Row],[net_outflows]]</f>
        <v>11330.16</v>
      </c>
      <c r="S2595" s="15" t="str">
        <f>IF(performance_data[[#This Row],[net_inflows]]&gt;AVERAGE(performance_data[net_inflows]),"High","Low")</f>
        <v>High</v>
      </c>
      <c r="T2595" s="15">
        <f>AVERAGEIF(performance_data[inflow_flag],performance_data[[#This Row],[inflow_flag]],performance_data[return_percentage])</f>
        <v>4.8467905675459724</v>
      </c>
      <c r="U2595" s="17">
        <f>IF(performance_data[[#This Row],[return_percentage]]&lt;performance_data[[#This Row],[benchmark_return]],1,0)</f>
        <v>1</v>
      </c>
      <c r="V2595" s="17">
        <f>COUNTIFS(performance_data[portfolio_id],performance_data[[#This Row],[portfolio_id]])</f>
        <v>20</v>
      </c>
      <c r="W2595" s="17">
        <f>COUNTIFS(performance_data[portfolio_id],performance_data[[#This Row],[portfolio_id]],
          performance_data[return_flag],1)</f>
        <v>9</v>
      </c>
      <c r="X2595" s="15">
        <f>performance_data[[#This Row],[underperform_flag_count]]/performance_data[[#This Row],[totalportfoliocount]]</f>
        <v>0.45</v>
      </c>
    </row>
    <row r="2596" spans="1:24" x14ac:dyDescent="0.3">
      <c r="A2596">
        <v>5631</v>
      </c>
      <c r="B2596" s="1">
        <v>44865</v>
      </c>
      <c r="C2596">
        <v>40184.06</v>
      </c>
      <c r="D2596">
        <v>1.97</v>
      </c>
      <c r="E2596">
        <v>2.1800000000000002</v>
      </c>
      <c r="F2596">
        <v>15229.77</v>
      </c>
      <c r="G2596">
        <v>10042.780000000001</v>
      </c>
      <c r="H2596" t="s">
        <v>2220</v>
      </c>
      <c r="I2596" t="s">
        <v>2217</v>
      </c>
      <c r="J2596">
        <v>10</v>
      </c>
      <c r="K2596" t="s">
        <v>2224</v>
      </c>
      <c r="L2596" t="str">
        <f>IF(performance_data[[#This Row],[return_percentage]]&gt;=performance_data[[#This Row],[benchmark_return]],"Higher","Lower")</f>
        <v>Lower</v>
      </c>
      <c r="M2596" s="14">
        <f xml:space="preserve"> _xlfn.MAXIFS(performance_data[date],performance_data[portfolio_id],performance_data[[#This Row],[portfolio_id]])</f>
        <v>45465</v>
      </c>
      <c r="N2596" s="14">
        <f xml:space="preserve"> _xlfn.MINIFS(performance_data[date],performance_data[portfolio_id],performance_data[[#This Row],[portfolio_id]])</f>
        <v>44840</v>
      </c>
      <c r="O2596" s="15">
        <f>_xlfn.MAXIFS(performance_data[portfolio_value],performance_data[portfolio_id],performance_data[[#This Row],[portfolio_id]],performance_data[date],performance_data[[#This Row],[latest_date]])</f>
        <v>294360.64</v>
      </c>
      <c r="P2596" s="15">
        <f>_xlfn.MAXIFS(performance_data[portfolio_value],performance_data[portfolio_id],performance_data[[#This Row],[portfolio_id]],performance_data[date],performance_data[[#This Row],[starting_date]])</f>
        <v>185186.33</v>
      </c>
      <c r="Q2596" s="15">
        <f>performance_data[[#This Row],[latest_value]]-performance_data[[#This Row],[starting_value]]</f>
        <v>109174.31000000003</v>
      </c>
      <c r="R2596" s="15">
        <f>performance_data[[#This Row],[net_inflows]]-performance_data[[#This Row],[net_outflows]]</f>
        <v>5186.99</v>
      </c>
      <c r="S2596" s="15" t="str">
        <f>IF(performance_data[[#This Row],[net_inflows]]&gt;AVERAGE(performance_data[net_inflows]),"High","Low")</f>
        <v>High</v>
      </c>
      <c r="T2596" s="15">
        <f>AVERAGEIF(performance_data[inflow_flag],performance_data[[#This Row],[inflow_flag]],performance_data[return_percentage])</f>
        <v>4.8467905675459724</v>
      </c>
      <c r="U2596" s="17">
        <f>IF(performance_data[[#This Row],[return_percentage]]&lt;performance_data[[#This Row],[benchmark_return]],1,0)</f>
        <v>1</v>
      </c>
      <c r="V2596" s="17">
        <f>COUNTIFS(performance_data[portfolio_id],performance_data[[#This Row],[portfolio_id]])</f>
        <v>20</v>
      </c>
      <c r="W2596" s="17">
        <f>COUNTIFS(performance_data[portfolio_id],performance_data[[#This Row],[portfolio_id]],
          performance_data[return_flag],1)</f>
        <v>9</v>
      </c>
      <c r="X2596" s="15">
        <f>performance_data[[#This Row],[underperform_flag_count]]/performance_data[[#This Row],[totalportfoliocount]]</f>
        <v>0.45</v>
      </c>
    </row>
    <row r="2597" spans="1:24" x14ac:dyDescent="0.3">
      <c r="A2597">
        <v>5631</v>
      </c>
      <c r="B2597" s="1">
        <v>45454</v>
      </c>
      <c r="C2597">
        <v>450595.25</v>
      </c>
      <c r="D2597">
        <v>10.92</v>
      </c>
      <c r="E2597">
        <v>10.4</v>
      </c>
      <c r="F2597">
        <v>11696.8</v>
      </c>
      <c r="G2597">
        <v>5928.09</v>
      </c>
      <c r="H2597" t="s">
        <v>2205</v>
      </c>
      <c r="I2597" t="s">
        <v>2211</v>
      </c>
      <c r="J2597">
        <v>6</v>
      </c>
      <c r="K2597" t="s">
        <v>2212</v>
      </c>
      <c r="L2597" t="str">
        <f>IF(performance_data[[#This Row],[return_percentage]]&gt;=performance_data[[#This Row],[benchmark_return]],"Higher","Lower")</f>
        <v>Higher</v>
      </c>
      <c r="M2597" s="14">
        <f xml:space="preserve"> _xlfn.MAXIFS(performance_data[date],performance_data[portfolio_id],performance_data[[#This Row],[portfolio_id]])</f>
        <v>45465</v>
      </c>
      <c r="N2597" s="14">
        <f xml:space="preserve"> _xlfn.MINIFS(performance_data[date],performance_data[portfolio_id],performance_data[[#This Row],[portfolio_id]])</f>
        <v>44840</v>
      </c>
      <c r="O2597" s="15">
        <f>_xlfn.MAXIFS(performance_data[portfolio_value],performance_data[portfolio_id],performance_data[[#This Row],[portfolio_id]],performance_data[date],performance_data[[#This Row],[latest_date]])</f>
        <v>294360.64</v>
      </c>
      <c r="P2597" s="15">
        <f>_xlfn.MAXIFS(performance_data[portfolio_value],performance_data[portfolio_id],performance_data[[#This Row],[portfolio_id]],performance_data[date],performance_data[[#This Row],[starting_date]])</f>
        <v>185186.33</v>
      </c>
      <c r="Q2597" s="15">
        <f>performance_data[[#This Row],[latest_value]]-performance_data[[#This Row],[starting_value]]</f>
        <v>109174.31000000003</v>
      </c>
      <c r="R2597" s="15">
        <f>performance_data[[#This Row],[net_inflows]]-performance_data[[#This Row],[net_outflows]]</f>
        <v>5768.7099999999991</v>
      </c>
      <c r="S2597" s="15" t="str">
        <f>IF(performance_data[[#This Row],[net_inflows]]&gt;AVERAGE(performance_data[net_inflows]),"High","Low")</f>
        <v>High</v>
      </c>
      <c r="T2597" s="15">
        <f>AVERAGEIF(performance_data[inflow_flag],performance_data[[#This Row],[inflow_flag]],performance_data[return_percentage])</f>
        <v>4.8467905675459724</v>
      </c>
      <c r="U2597" s="17">
        <f>IF(performance_data[[#This Row],[return_percentage]]&lt;performance_data[[#This Row],[benchmark_return]],1,0)</f>
        <v>0</v>
      </c>
      <c r="V2597" s="17">
        <f>COUNTIFS(performance_data[portfolio_id],performance_data[[#This Row],[portfolio_id]])</f>
        <v>20</v>
      </c>
      <c r="W2597" s="17">
        <f>COUNTIFS(performance_data[portfolio_id],performance_data[[#This Row],[portfolio_id]],
          performance_data[return_flag],1)</f>
        <v>9</v>
      </c>
      <c r="X2597" s="15">
        <f>performance_data[[#This Row],[underperform_flag_count]]/performance_data[[#This Row],[totalportfoliocount]]</f>
        <v>0.45</v>
      </c>
    </row>
    <row r="2598" spans="1:24" x14ac:dyDescent="0.3">
      <c r="A2598">
        <v>5631</v>
      </c>
      <c r="B2598" s="1">
        <v>44918</v>
      </c>
      <c r="C2598">
        <v>190587.63</v>
      </c>
      <c r="D2598">
        <v>12.54</v>
      </c>
      <c r="E2598">
        <v>14.17</v>
      </c>
      <c r="F2598">
        <v>5475.07</v>
      </c>
      <c r="G2598">
        <v>9062.65</v>
      </c>
      <c r="H2598" t="s">
        <v>2220</v>
      </c>
      <c r="I2598" t="s">
        <v>2217</v>
      </c>
      <c r="J2598">
        <v>12</v>
      </c>
      <c r="K2598" t="s">
        <v>2218</v>
      </c>
      <c r="L2598" t="str">
        <f>IF(performance_data[[#This Row],[return_percentage]]&gt;=performance_data[[#This Row],[benchmark_return]],"Higher","Lower")</f>
        <v>Lower</v>
      </c>
      <c r="M2598" s="14">
        <f xml:space="preserve"> _xlfn.MAXIFS(performance_data[date],performance_data[portfolio_id],performance_data[[#This Row],[portfolio_id]])</f>
        <v>45465</v>
      </c>
      <c r="N2598" s="14">
        <f xml:space="preserve"> _xlfn.MINIFS(performance_data[date],performance_data[portfolio_id],performance_data[[#This Row],[portfolio_id]])</f>
        <v>44840</v>
      </c>
      <c r="O2598" s="15">
        <f>_xlfn.MAXIFS(performance_data[portfolio_value],performance_data[portfolio_id],performance_data[[#This Row],[portfolio_id]],performance_data[date],performance_data[[#This Row],[latest_date]])</f>
        <v>294360.64</v>
      </c>
      <c r="P2598" s="15">
        <f>_xlfn.MAXIFS(performance_data[portfolio_value],performance_data[portfolio_id],performance_data[[#This Row],[portfolio_id]],performance_data[date],performance_data[[#This Row],[starting_date]])</f>
        <v>185186.33</v>
      </c>
      <c r="Q2598" s="15">
        <f>performance_data[[#This Row],[latest_value]]-performance_data[[#This Row],[starting_value]]</f>
        <v>109174.31000000003</v>
      </c>
      <c r="R2598" s="15">
        <f>performance_data[[#This Row],[net_inflows]]-performance_data[[#This Row],[net_outflows]]</f>
        <v>-3587.58</v>
      </c>
      <c r="S2598" s="15" t="str">
        <f>IF(performance_data[[#This Row],[net_inflows]]&gt;AVERAGE(performance_data[net_inflows]),"High","Low")</f>
        <v>Low</v>
      </c>
      <c r="T2598" s="15">
        <f>AVERAGEIF(performance_data[inflow_flag],performance_data[[#This Row],[inflow_flag]],performance_data[return_percentage])</f>
        <v>5.0457846277021572</v>
      </c>
      <c r="U2598" s="17">
        <f>IF(performance_data[[#This Row],[return_percentage]]&lt;performance_data[[#This Row],[benchmark_return]],1,0)</f>
        <v>1</v>
      </c>
      <c r="V2598" s="17">
        <f>COUNTIFS(performance_data[portfolio_id],performance_data[[#This Row],[portfolio_id]])</f>
        <v>20</v>
      </c>
      <c r="W2598" s="17">
        <f>COUNTIFS(performance_data[portfolio_id],performance_data[[#This Row],[portfolio_id]],
          performance_data[return_flag],1)</f>
        <v>9</v>
      </c>
      <c r="X2598" s="15">
        <f>performance_data[[#This Row],[underperform_flag_count]]/performance_data[[#This Row],[totalportfoliocount]]</f>
        <v>0.45</v>
      </c>
    </row>
    <row r="2599" spans="1:24" x14ac:dyDescent="0.3">
      <c r="A2599">
        <v>5631</v>
      </c>
      <c r="B2599" s="1">
        <v>45212</v>
      </c>
      <c r="C2599">
        <v>207178.35</v>
      </c>
      <c r="D2599">
        <v>-5.97</v>
      </c>
      <c r="E2599">
        <v>-6.7</v>
      </c>
      <c r="F2599">
        <v>9309.3700000000008</v>
      </c>
      <c r="G2599">
        <v>19713.509999999998</v>
      </c>
      <c r="H2599" t="s">
        <v>2213</v>
      </c>
      <c r="I2599" t="s">
        <v>2217</v>
      </c>
      <c r="J2599">
        <v>10</v>
      </c>
      <c r="K2599" t="s">
        <v>2224</v>
      </c>
      <c r="L2599" t="str">
        <f>IF(performance_data[[#This Row],[return_percentage]]&gt;=performance_data[[#This Row],[benchmark_return]],"Higher","Lower")</f>
        <v>Higher</v>
      </c>
      <c r="M2599" s="14">
        <f xml:space="preserve"> _xlfn.MAXIFS(performance_data[date],performance_data[portfolio_id],performance_data[[#This Row],[portfolio_id]])</f>
        <v>45465</v>
      </c>
      <c r="N2599" s="14">
        <f xml:space="preserve"> _xlfn.MINIFS(performance_data[date],performance_data[portfolio_id],performance_data[[#This Row],[portfolio_id]])</f>
        <v>44840</v>
      </c>
      <c r="O2599" s="15">
        <f>_xlfn.MAXIFS(performance_data[portfolio_value],performance_data[portfolio_id],performance_data[[#This Row],[portfolio_id]],performance_data[date],performance_data[[#This Row],[latest_date]])</f>
        <v>294360.64</v>
      </c>
      <c r="P2599" s="15">
        <f>_xlfn.MAXIFS(performance_data[portfolio_value],performance_data[portfolio_id],performance_data[[#This Row],[portfolio_id]],performance_data[date],performance_data[[#This Row],[starting_date]])</f>
        <v>185186.33</v>
      </c>
      <c r="Q2599" s="15">
        <f>performance_data[[#This Row],[latest_value]]-performance_data[[#This Row],[starting_value]]</f>
        <v>109174.31000000003</v>
      </c>
      <c r="R2599" s="15">
        <f>performance_data[[#This Row],[net_inflows]]-performance_data[[#This Row],[net_outflows]]</f>
        <v>-10404.139999999998</v>
      </c>
      <c r="S2599" s="15" t="str">
        <f>IF(performance_data[[#This Row],[net_inflows]]&gt;AVERAGE(performance_data[net_inflows]),"High","Low")</f>
        <v>Low</v>
      </c>
      <c r="T2599" s="15">
        <f>AVERAGEIF(performance_data[inflow_flag],performance_data[[#This Row],[inflow_flag]],performance_data[return_percentage])</f>
        <v>5.0457846277021572</v>
      </c>
      <c r="U2599" s="17">
        <f>IF(performance_data[[#This Row],[return_percentage]]&lt;performance_data[[#This Row],[benchmark_return]],1,0)</f>
        <v>0</v>
      </c>
      <c r="V2599" s="17">
        <f>COUNTIFS(performance_data[portfolio_id],performance_data[[#This Row],[portfolio_id]])</f>
        <v>20</v>
      </c>
      <c r="W2599" s="17">
        <f>COUNTIFS(performance_data[portfolio_id],performance_data[[#This Row],[portfolio_id]],
          performance_data[return_flag],1)</f>
        <v>9</v>
      </c>
      <c r="X2599" s="15">
        <f>performance_data[[#This Row],[underperform_flag_count]]/performance_data[[#This Row],[totalportfoliocount]]</f>
        <v>0.45</v>
      </c>
    </row>
    <row r="2600" spans="1:24" x14ac:dyDescent="0.3">
      <c r="A2600">
        <v>5631</v>
      </c>
      <c r="B2600" s="1">
        <v>44840</v>
      </c>
      <c r="C2600">
        <v>185186.33</v>
      </c>
      <c r="D2600">
        <v>-5.28</v>
      </c>
      <c r="E2600">
        <v>-5.14</v>
      </c>
      <c r="F2600">
        <v>8106.25</v>
      </c>
      <c r="G2600">
        <v>18169.169999999998</v>
      </c>
      <c r="H2600" t="s">
        <v>2220</v>
      </c>
      <c r="I2600" t="s">
        <v>2217</v>
      </c>
      <c r="J2600">
        <v>10</v>
      </c>
      <c r="K2600" t="s">
        <v>2224</v>
      </c>
      <c r="L2600" t="str">
        <f>IF(performance_data[[#This Row],[return_percentage]]&gt;=performance_data[[#This Row],[benchmark_return]],"Higher","Lower")</f>
        <v>Lower</v>
      </c>
      <c r="M2600" s="14">
        <f xml:space="preserve"> _xlfn.MAXIFS(performance_data[date],performance_data[portfolio_id],performance_data[[#This Row],[portfolio_id]])</f>
        <v>45465</v>
      </c>
      <c r="N2600" s="14">
        <f xml:space="preserve"> _xlfn.MINIFS(performance_data[date],performance_data[portfolio_id],performance_data[[#This Row],[portfolio_id]])</f>
        <v>44840</v>
      </c>
      <c r="O2600" s="15">
        <f>_xlfn.MAXIFS(performance_data[portfolio_value],performance_data[portfolio_id],performance_data[[#This Row],[portfolio_id]],performance_data[date],performance_data[[#This Row],[latest_date]])</f>
        <v>294360.64</v>
      </c>
      <c r="P2600" s="15">
        <f>_xlfn.MAXIFS(performance_data[portfolio_value],performance_data[portfolio_id],performance_data[[#This Row],[portfolio_id]],performance_data[date],performance_data[[#This Row],[starting_date]])</f>
        <v>185186.33</v>
      </c>
      <c r="Q2600" s="15">
        <f>performance_data[[#This Row],[latest_value]]-performance_data[[#This Row],[starting_value]]</f>
        <v>109174.31000000003</v>
      </c>
      <c r="R2600" s="15">
        <f>performance_data[[#This Row],[net_inflows]]-performance_data[[#This Row],[net_outflows]]</f>
        <v>-10062.919999999998</v>
      </c>
      <c r="S2600" s="15" t="str">
        <f>IF(performance_data[[#This Row],[net_inflows]]&gt;AVERAGE(performance_data[net_inflows]),"High","Low")</f>
        <v>Low</v>
      </c>
      <c r="T2600" s="15">
        <f>AVERAGEIF(performance_data[inflow_flag],performance_data[[#This Row],[inflow_flag]],performance_data[return_percentage])</f>
        <v>5.0457846277021572</v>
      </c>
      <c r="U2600" s="17">
        <f>IF(performance_data[[#This Row],[return_percentage]]&lt;performance_data[[#This Row],[benchmark_return]],1,0)</f>
        <v>1</v>
      </c>
      <c r="V2600" s="17">
        <f>COUNTIFS(performance_data[portfolio_id],performance_data[[#This Row],[portfolio_id]])</f>
        <v>20</v>
      </c>
      <c r="W2600" s="17">
        <f>COUNTIFS(performance_data[portfolio_id],performance_data[[#This Row],[portfolio_id]],
          performance_data[return_flag],1)</f>
        <v>9</v>
      </c>
      <c r="X2600" s="15">
        <f>performance_data[[#This Row],[underperform_flag_count]]/performance_data[[#This Row],[totalportfoliocount]]</f>
        <v>0.45</v>
      </c>
    </row>
    <row r="2601" spans="1:24" x14ac:dyDescent="0.3">
      <c r="A2601">
        <v>5631</v>
      </c>
      <c r="B2601" s="1">
        <v>44879</v>
      </c>
      <c r="C2601">
        <v>304358.87</v>
      </c>
      <c r="D2601">
        <v>6.26</v>
      </c>
      <c r="E2601">
        <v>6.66</v>
      </c>
      <c r="F2601">
        <v>4786.79</v>
      </c>
      <c r="G2601">
        <v>945.74</v>
      </c>
      <c r="H2601" t="s">
        <v>2220</v>
      </c>
      <c r="I2601" t="s">
        <v>2217</v>
      </c>
      <c r="J2601">
        <v>11</v>
      </c>
      <c r="K2601" t="s">
        <v>2219</v>
      </c>
      <c r="L2601" t="str">
        <f>IF(performance_data[[#This Row],[return_percentage]]&gt;=performance_data[[#This Row],[benchmark_return]],"Higher","Lower")</f>
        <v>Lower</v>
      </c>
      <c r="M2601" s="14">
        <f xml:space="preserve"> _xlfn.MAXIFS(performance_data[date],performance_data[portfolio_id],performance_data[[#This Row],[portfolio_id]])</f>
        <v>45465</v>
      </c>
      <c r="N2601" s="14">
        <f xml:space="preserve"> _xlfn.MINIFS(performance_data[date],performance_data[portfolio_id],performance_data[[#This Row],[portfolio_id]])</f>
        <v>44840</v>
      </c>
      <c r="O2601" s="15">
        <f>_xlfn.MAXIFS(performance_data[portfolio_value],performance_data[portfolio_id],performance_data[[#This Row],[portfolio_id]],performance_data[date],performance_data[[#This Row],[latest_date]])</f>
        <v>294360.64</v>
      </c>
      <c r="P2601" s="15">
        <f>_xlfn.MAXIFS(performance_data[portfolio_value],performance_data[portfolio_id],performance_data[[#This Row],[portfolio_id]],performance_data[date],performance_data[[#This Row],[starting_date]])</f>
        <v>185186.33</v>
      </c>
      <c r="Q2601" s="15">
        <f>performance_data[[#This Row],[latest_value]]-performance_data[[#This Row],[starting_value]]</f>
        <v>109174.31000000003</v>
      </c>
      <c r="R2601" s="15">
        <f>performance_data[[#This Row],[net_inflows]]-performance_data[[#This Row],[net_outflows]]</f>
        <v>3841.05</v>
      </c>
      <c r="S2601" s="15" t="str">
        <f>IF(performance_data[[#This Row],[net_inflows]]&gt;AVERAGE(performance_data[net_inflows]),"High","Low")</f>
        <v>Low</v>
      </c>
      <c r="T2601" s="15">
        <f>AVERAGEIF(performance_data[inflow_flag],performance_data[[#This Row],[inflow_flag]],performance_data[return_percentage])</f>
        <v>5.0457846277021572</v>
      </c>
      <c r="U2601" s="17">
        <f>IF(performance_data[[#This Row],[return_percentage]]&lt;performance_data[[#This Row],[benchmark_return]],1,0)</f>
        <v>1</v>
      </c>
      <c r="V2601" s="17">
        <f>COUNTIFS(performance_data[portfolio_id],performance_data[[#This Row],[portfolio_id]])</f>
        <v>20</v>
      </c>
      <c r="W2601" s="17">
        <f>COUNTIFS(performance_data[portfolio_id],performance_data[[#This Row],[portfolio_id]],
          performance_data[return_flag],1)</f>
        <v>9</v>
      </c>
      <c r="X2601" s="15">
        <f>performance_data[[#This Row],[underperform_flag_count]]/performance_data[[#This Row],[totalportfoliocount]]</f>
        <v>0.45</v>
      </c>
    </row>
    <row r="2602" spans="1:24" x14ac:dyDescent="0.3">
      <c r="A2602">
        <v>5631</v>
      </c>
      <c r="B2602" s="1">
        <v>44854</v>
      </c>
      <c r="C2602">
        <v>202155.02</v>
      </c>
      <c r="D2602">
        <v>1.79</v>
      </c>
      <c r="E2602">
        <v>1.6</v>
      </c>
      <c r="F2602">
        <v>2196.08</v>
      </c>
      <c r="G2602">
        <v>16433.12</v>
      </c>
      <c r="H2602" t="s">
        <v>2220</v>
      </c>
      <c r="I2602" t="s">
        <v>2217</v>
      </c>
      <c r="J2602">
        <v>10</v>
      </c>
      <c r="K2602" t="s">
        <v>2224</v>
      </c>
      <c r="L2602" t="str">
        <f>IF(performance_data[[#This Row],[return_percentage]]&gt;=performance_data[[#This Row],[benchmark_return]],"Higher","Lower")</f>
        <v>Higher</v>
      </c>
      <c r="M2602" s="14">
        <f xml:space="preserve"> _xlfn.MAXIFS(performance_data[date],performance_data[portfolio_id],performance_data[[#This Row],[portfolio_id]])</f>
        <v>45465</v>
      </c>
      <c r="N2602" s="14">
        <f xml:space="preserve"> _xlfn.MINIFS(performance_data[date],performance_data[portfolio_id],performance_data[[#This Row],[portfolio_id]])</f>
        <v>44840</v>
      </c>
      <c r="O2602" s="15">
        <f>_xlfn.MAXIFS(performance_data[portfolio_value],performance_data[portfolio_id],performance_data[[#This Row],[portfolio_id]],performance_data[date],performance_data[[#This Row],[latest_date]])</f>
        <v>294360.64</v>
      </c>
      <c r="P2602" s="15">
        <f>_xlfn.MAXIFS(performance_data[portfolio_value],performance_data[portfolio_id],performance_data[[#This Row],[portfolio_id]],performance_data[date],performance_data[[#This Row],[starting_date]])</f>
        <v>185186.33</v>
      </c>
      <c r="Q2602" s="15">
        <f>performance_data[[#This Row],[latest_value]]-performance_data[[#This Row],[starting_value]]</f>
        <v>109174.31000000003</v>
      </c>
      <c r="R2602" s="15">
        <f>performance_data[[#This Row],[net_inflows]]-performance_data[[#This Row],[net_outflows]]</f>
        <v>-14237.039999999999</v>
      </c>
      <c r="S2602" s="15" t="str">
        <f>IF(performance_data[[#This Row],[net_inflows]]&gt;AVERAGE(performance_data[net_inflows]),"High","Low")</f>
        <v>Low</v>
      </c>
      <c r="T2602" s="15">
        <f>AVERAGEIF(performance_data[inflow_flag],performance_data[[#This Row],[inflow_flag]],performance_data[return_percentage])</f>
        <v>5.0457846277021572</v>
      </c>
      <c r="U2602" s="17">
        <f>IF(performance_data[[#This Row],[return_percentage]]&lt;performance_data[[#This Row],[benchmark_return]],1,0)</f>
        <v>0</v>
      </c>
      <c r="V2602" s="17">
        <f>COUNTIFS(performance_data[portfolio_id],performance_data[[#This Row],[portfolio_id]])</f>
        <v>20</v>
      </c>
      <c r="W2602" s="17">
        <f>COUNTIFS(performance_data[portfolio_id],performance_data[[#This Row],[portfolio_id]],
          performance_data[return_flag],1)</f>
        <v>9</v>
      </c>
      <c r="X2602" s="15">
        <f>performance_data[[#This Row],[underperform_flag_count]]/performance_data[[#This Row],[totalportfoliocount]]</f>
        <v>0.45</v>
      </c>
    </row>
    <row r="2603" spans="1:24" x14ac:dyDescent="0.3">
      <c r="A2603">
        <v>5631</v>
      </c>
      <c r="B2603" s="1">
        <v>45424</v>
      </c>
      <c r="C2603">
        <v>9734.2099999999991</v>
      </c>
      <c r="D2603">
        <v>-6.54</v>
      </c>
      <c r="E2603">
        <v>-7.82</v>
      </c>
      <c r="F2603">
        <v>8222.91</v>
      </c>
      <c r="G2603">
        <v>2627.1</v>
      </c>
      <c r="H2603" t="s">
        <v>2205</v>
      </c>
      <c r="I2603" t="s">
        <v>2211</v>
      </c>
      <c r="J2603">
        <v>5</v>
      </c>
      <c r="K2603" t="s">
        <v>2223</v>
      </c>
      <c r="L2603" t="str">
        <f>IF(performance_data[[#This Row],[return_percentage]]&gt;=performance_data[[#This Row],[benchmark_return]],"Higher","Lower")</f>
        <v>Higher</v>
      </c>
      <c r="M2603" s="14">
        <f xml:space="preserve"> _xlfn.MAXIFS(performance_data[date],performance_data[portfolio_id],performance_data[[#This Row],[portfolio_id]])</f>
        <v>45465</v>
      </c>
      <c r="N2603" s="14">
        <f xml:space="preserve"> _xlfn.MINIFS(performance_data[date],performance_data[portfolio_id],performance_data[[#This Row],[portfolio_id]])</f>
        <v>44840</v>
      </c>
      <c r="O2603" s="15">
        <f>_xlfn.MAXIFS(performance_data[portfolio_value],performance_data[portfolio_id],performance_data[[#This Row],[portfolio_id]],performance_data[date],performance_data[[#This Row],[latest_date]])</f>
        <v>294360.64</v>
      </c>
      <c r="P2603" s="15">
        <f>_xlfn.MAXIFS(performance_data[portfolio_value],performance_data[portfolio_id],performance_data[[#This Row],[portfolio_id]],performance_data[date],performance_data[[#This Row],[starting_date]])</f>
        <v>185186.33</v>
      </c>
      <c r="Q2603" s="15">
        <f>performance_data[[#This Row],[latest_value]]-performance_data[[#This Row],[starting_value]]</f>
        <v>109174.31000000003</v>
      </c>
      <c r="R2603" s="15">
        <f>performance_data[[#This Row],[net_inflows]]-performance_data[[#This Row],[net_outflows]]</f>
        <v>5595.8099999999995</v>
      </c>
      <c r="S2603" s="15" t="str">
        <f>IF(performance_data[[#This Row],[net_inflows]]&gt;AVERAGE(performance_data[net_inflows]),"High","Low")</f>
        <v>Low</v>
      </c>
      <c r="T2603" s="15">
        <f>AVERAGEIF(performance_data[inflow_flag],performance_data[[#This Row],[inflow_flag]],performance_data[return_percentage])</f>
        <v>5.0457846277021572</v>
      </c>
      <c r="U2603" s="17">
        <f>IF(performance_data[[#This Row],[return_percentage]]&lt;performance_data[[#This Row],[benchmark_return]],1,0)</f>
        <v>0</v>
      </c>
      <c r="V2603" s="17">
        <f>COUNTIFS(performance_data[portfolio_id],performance_data[[#This Row],[portfolio_id]])</f>
        <v>20</v>
      </c>
      <c r="W2603" s="17">
        <f>COUNTIFS(performance_data[portfolio_id],performance_data[[#This Row],[portfolio_id]],
          performance_data[return_flag],1)</f>
        <v>9</v>
      </c>
      <c r="X2603" s="15">
        <f>performance_data[[#This Row],[underperform_flag_count]]/performance_data[[#This Row],[totalportfoliocount]]</f>
        <v>0.45</v>
      </c>
    </row>
    <row r="2604" spans="1:24" x14ac:dyDescent="0.3">
      <c r="A2604">
        <v>5631</v>
      </c>
      <c r="B2604" s="1">
        <v>45343</v>
      </c>
      <c r="C2604">
        <v>413163.22</v>
      </c>
      <c r="D2604">
        <v>18.760000000000002</v>
      </c>
      <c r="E2604">
        <v>21.97</v>
      </c>
      <c r="F2604">
        <v>6765.82</v>
      </c>
      <c r="G2604">
        <v>15567.24</v>
      </c>
      <c r="H2604" t="s">
        <v>2205</v>
      </c>
      <c r="I2604" t="s">
        <v>2206</v>
      </c>
      <c r="J2604">
        <v>2</v>
      </c>
      <c r="K2604" t="s">
        <v>2226</v>
      </c>
      <c r="L2604" t="str">
        <f>IF(performance_data[[#This Row],[return_percentage]]&gt;=performance_data[[#This Row],[benchmark_return]],"Higher","Lower")</f>
        <v>Lower</v>
      </c>
      <c r="M2604" s="14">
        <f xml:space="preserve"> _xlfn.MAXIFS(performance_data[date],performance_data[portfolio_id],performance_data[[#This Row],[portfolio_id]])</f>
        <v>45465</v>
      </c>
      <c r="N2604" s="14">
        <f xml:space="preserve"> _xlfn.MINIFS(performance_data[date],performance_data[portfolio_id],performance_data[[#This Row],[portfolio_id]])</f>
        <v>44840</v>
      </c>
      <c r="O2604" s="15">
        <f>_xlfn.MAXIFS(performance_data[portfolio_value],performance_data[portfolio_id],performance_data[[#This Row],[portfolio_id]],performance_data[date],performance_data[[#This Row],[latest_date]])</f>
        <v>294360.64</v>
      </c>
      <c r="P2604" s="15">
        <f>_xlfn.MAXIFS(performance_data[portfolio_value],performance_data[portfolio_id],performance_data[[#This Row],[portfolio_id]],performance_data[date],performance_data[[#This Row],[starting_date]])</f>
        <v>185186.33</v>
      </c>
      <c r="Q2604" s="15">
        <f>performance_data[[#This Row],[latest_value]]-performance_data[[#This Row],[starting_value]]</f>
        <v>109174.31000000003</v>
      </c>
      <c r="R2604" s="15">
        <f>performance_data[[#This Row],[net_inflows]]-performance_data[[#This Row],[net_outflows]]</f>
        <v>-8801.42</v>
      </c>
      <c r="S2604" s="15" t="str">
        <f>IF(performance_data[[#This Row],[net_inflows]]&gt;AVERAGE(performance_data[net_inflows]),"High","Low")</f>
        <v>Low</v>
      </c>
      <c r="T2604" s="15">
        <f>AVERAGEIF(performance_data[inflow_flag],performance_data[[#This Row],[inflow_flag]],performance_data[return_percentage])</f>
        <v>5.0457846277021572</v>
      </c>
      <c r="U2604" s="17">
        <f>IF(performance_data[[#This Row],[return_percentage]]&lt;performance_data[[#This Row],[benchmark_return]],1,0)</f>
        <v>1</v>
      </c>
      <c r="V2604" s="17">
        <f>COUNTIFS(performance_data[portfolio_id],performance_data[[#This Row],[portfolio_id]])</f>
        <v>20</v>
      </c>
      <c r="W2604" s="17">
        <f>COUNTIFS(performance_data[portfolio_id],performance_data[[#This Row],[portfolio_id]],
          performance_data[return_flag],1)</f>
        <v>9</v>
      </c>
      <c r="X2604" s="15">
        <f>performance_data[[#This Row],[underperform_flag_count]]/performance_data[[#This Row],[totalportfoliocount]]</f>
        <v>0.45</v>
      </c>
    </row>
    <row r="2605" spans="1:24" x14ac:dyDescent="0.3">
      <c r="A2605">
        <v>5631</v>
      </c>
      <c r="B2605" s="1">
        <v>45040</v>
      </c>
      <c r="C2605">
        <v>244035.9</v>
      </c>
      <c r="D2605">
        <v>10.02</v>
      </c>
      <c r="E2605">
        <v>10.81</v>
      </c>
      <c r="F2605">
        <v>19637</v>
      </c>
      <c r="G2605">
        <v>1128.26</v>
      </c>
      <c r="H2605" t="s">
        <v>2213</v>
      </c>
      <c r="I2605" t="s">
        <v>2211</v>
      </c>
      <c r="J2605">
        <v>4</v>
      </c>
      <c r="K2605" t="s">
        <v>2216</v>
      </c>
      <c r="L2605" t="str">
        <f>IF(performance_data[[#This Row],[return_percentage]]&gt;=performance_data[[#This Row],[benchmark_return]],"Higher","Lower")</f>
        <v>Lower</v>
      </c>
      <c r="M2605" s="14">
        <f xml:space="preserve"> _xlfn.MAXIFS(performance_data[date],performance_data[portfolio_id],performance_data[[#This Row],[portfolio_id]])</f>
        <v>45465</v>
      </c>
      <c r="N2605" s="14">
        <f xml:space="preserve"> _xlfn.MINIFS(performance_data[date],performance_data[portfolio_id],performance_data[[#This Row],[portfolio_id]])</f>
        <v>44840</v>
      </c>
      <c r="O2605" s="15">
        <f>_xlfn.MAXIFS(performance_data[portfolio_value],performance_data[portfolio_id],performance_data[[#This Row],[portfolio_id]],performance_data[date],performance_data[[#This Row],[latest_date]])</f>
        <v>294360.64</v>
      </c>
      <c r="P2605" s="15">
        <f>_xlfn.MAXIFS(performance_data[portfolio_value],performance_data[portfolio_id],performance_data[[#This Row],[portfolio_id]],performance_data[date],performance_data[[#This Row],[starting_date]])</f>
        <v>185186.33</v>
      </c>
      <c r="Q2605" s="15">
        <f>performance_data[[#This Row],[latest_value]]-performance_data[[#This Row],[starting_value]]</f>
        <v>109174.31000000003</v>
      </c>
      <c r="R2605" s="15">
        <f>performance_data[[#This Row],[net_inflows]]-performance_data[[#This Row],[net_outflows]]</f>
        <v>18508.740000000002</v>
      </c>
      <c r="S2605" s="15" t="str">
        <f>IF(performance_data[[#This Row],[net_inflows]]&gt;AVERAGE(performance_data[net_inflows]),"High","Low")</f>
        <v>High</v>
      </c>
      <c r="T2605" s="15">
        <f>AVERAGEIF(performance_data[inflow_flag],performance_data[[#This Row],[inflow_flag]],performance_data[return_percentage])</f>
        <v>4.8467905675459724</v>
      </c>
      <c r="U2605" s="17">
        <f>IF(performance_data[[#This Row],[return_percentage]]&lt;performance_data[[#This Row],[benchmark_return]],1,0)</f>
        <v>1</v>
      </c>
      <c r="V2605" s="17">
        <f>COUNTIFS(performance_data[portfolio_id],performance_data[[#This Row],[portfolio_id]])</f>
        <v>20</v>
      </c>
      <c r="W2605" s="17">
        <f>COUNTIFS(performance_data[portfolio_id],performance_data[[#This Row],[portfolio_id]],
          performance_data[return_flag],1)</f>
        <v>9</v>
      </c>
      <c r="X2605" s="15">
        <f>performance_data[[#This Row],[underperform_flag_count]]/performance_data[[#This Row],[totalportfoliocount]]</f>
        <v>0.45</v>
      </c>
    </row>
    <row r="2606" spans="1:24" x14ac:dyDescent="0.3">
      <c r="A2606">
        <v>5631</v>
      </c>
      <c r="B2606" s="1">
        <v>45465</v>
      </c>
      <c r="C2606">
        <v>294360.64</v>
      </c>
      <c r="D2606">
        <v>17.059999999999999</v>
      </c>
      <c r="E2606">
        <v>14.53</v>
      </c>
      <c r="F2606">
        <v>2746.02</v>
      </c>
      <c r="G2606">
        <v>15121.86</v>
      </c>
      <c r="H2606" t="s">
        <v>2205</v>
      </c>
      <c r="I2606" t="s">
        <v>2211</v>
      </c>
      <c r="J2606">
        <v>6</v>
      </c>
      <c r="K2606" t="s">
        <v>2212</v>
      </c>
      <c r="L2606" t="str">
        <f>IF(performance_data[[#This Row],[return_percentage]]&gt;=performance_data[[#This Row],[benchmark_return]],"Higher","Lower")</f>
        <v>Higher</v>
      </c>
      <c r="M2606" s="14">
        <f xml:space="preserve"> _xlfn.MAXIFS(performance_data[date],performance_data[portfolio_id],performance_data[[#This Row],[portfolio_id]])</f>
        <v>45465</v>
      </c>
      <c r="N2606" s="14">
        <f xml:space="preserve"> _xlfn.MINIFS(performance_data[date],performance_data[portfolio_id],performance_data[[#This Row],[portfolio_id]])</f>
        <v>44840</v>
      </c>
      <c r="O2606" s="15">
        <f>_xlfn.MAXIFS(performance_data[portfolio_value],performance_data[portfolio_id],performance_data[[#This Row],[portfolio_id]],performance_data[date],performance_data[[#This Row],[latest_date]])</f>
        <v>294360.64</v>
      </c>
      <c r="P2606" s="15">
        <f>_xlfn.MAXIFS(performance_data[portfolio_value],performance_data[portfolio_id],performance_data[[#This Row],[portfolio_id]],performance_data[date],performance_data[[#This Row],[starting_date]])</f>
        <v>185186.33</v>
      </c>
      <c r="Q2606" s="15">
        <f>performance_data[[#This Row],[latest_value]]-performance_data[[#This Row],[starting_value]]</f>
        <v>109174.31000000003</v>
      </c>
      <c r="R2606" s="15">
        <f>performance_data[[#This Row],[net_inflows]]-performance_data[[#This Row],[net_outflows]]</f>
        <v>-12375.84</v>
      </c>
      <c r="S2606" s="15" t="str">
        <f>IF(performance_data[[#This Row],[net_inflows]]&gt;AVERAGE(performance_data[net_inflows]),"High","Low")</f>
        <v>Low</v>
      </c>
      <c r="T2606" s="15">
        <f>AVERAGEIF(performance_data[inflow_flag],performance_data[[#This Row],[inflow_flag]],performance_data[return_percentage])</f>
        <v>5.0457846277021572</v>
      </c>
      <c r="U2606" s="17">
        <f>IF(performance_data[[#This Row],[return_percentage]]&lt;performance_data[[#This Row],[benchmark_return]],1,0)</f>
        <v>0</v>
      </c>
      <c r="V2606" s="17">
        <f>COUNTIFS(performance_data[portfolio_id],performance_data[[#This Row],[portfolio_id]])</f>
        <v>20</v>
      </c>
      <c r="W2606" s="17">
        <f>COUNTIFS(performance_data[portfolio_id],performance_data[[#This Row],[portfolio_id]],
          performance_data[return_flag],1)</f>
        <v>9</v>
      </c>
      <c r="X2606" s="15">
        <f>performance_data[[#This Row],[underperform_flag_count]]/performance_data[[#This Row],[totalportfoliocount]]</f>
        <v>0.45</v>
      </c>
    </row>
    <row r="2607" spans="1:24" x14ac:dyDescent="0.3">
      <c r="A2607">
        <v>5646</v>
      </c>
      <c r="B2607" s="1">
        <v>45153</v>
      </c>
      <c r="C2607">
        <v>349416.02</v>
      </c>
      <c r="D2607">
        <v>4.04</v>
      </c>
      <c r="E2607">
        <v>3.39</v>
      </c>
      <c r="F2607">
        <v>1335.78</v>
      </c>
      <c r="G2607">
        <v>19886.560000000001</v>
      </c>
      <c r="H2607" t="s">
        <v>2213</v>
      </c>
      <c r="I2607" t="s">
        <v>2209</v>
      </c>
      <c r="J2607">
        <v>8</v>
      </c>
      <c r="K2607" t="s">
        <v>2214</v>
      </c>
      <c r="L2607" t="str">
        <f>IF(performance_data[[#This Row],[return_percentage]]&gt;=performance_data[[#This Row],[benchmark_return]],"Higher","Lower")</f>
        <v>Higher</v>
      </c>
      <c r="M2607" s="14">
        <f xml:space="preserve"> _xlfn.MAXIFS(performance_data[date],performance_data[portfolio_id],performance_data[[#This Row],[portfolio_id]])</f>
        <v>45535</v>
      </c>
      <c r="N2607" s="14">
        <f xml:space="preserve"> _xlfn.MINIFS(performance_data[date],performance_data[portfolio_id],performance_data[[#This Row],[portfolio_id]])</f>
        <v>44837</v>
      </c>
      <c r="O2607" s="15">
        <f>_xlfn.MAXIFS(performance_data[portfolio_value],performance_data[portfolio_id],performance_data[[#This Row],[portfolio_id]],performance_data[date],performance_data[[#This Row],[latest_date]])</f>
        <v>351725.49</v>
      </c>
      <c r="P2607" s="15">
        <f>_xlfn.MAXIFS(performance_data[portfolio_value],performance_data[portfolio_id],performance_data[[#This Row],[portfolio_id]],performance_data[date],performance_data[[#This Row],[starting_date]])</f>
        <v>325602.28000000003</v>
      </c>
      <c r="Q2607" s="15">
        <f>performance_data[[#This Row],[latest_value]]-performance_data[[#This Row],[starting_value]]</f>
        <v>26123.209999999963</v>
      </c>
      <c r="R2607" s="15">
        <f>performance_data[[#This Row],[net_inflows]]-performance_data[[#This Row],[net_outflows]]</f>
        <v>-18550.780000000002</v>
      </c>
      <c r="S2607" s="15" t="str">
        <f>IF(performance_data[[#This Row],[net_inflows]]&gt;AVERAGE(performance_data[net_inflows]),"High","Low")</f>
        <v>Low</v>
      </c>
      <c r="T2607" s="15">
        <f>AVERAGEIF(performance_data[inflow_flag],performance_data[[#This Row],[inflow_flag]],performance_data[return_percentage])</f>
        <v>5.0457846277021572</v>
      </c>
      <c r="U2607" s="17">
        <f>IF(performance_data[[#This Row],[return_percentage]]&lt;performance_data[[#This Row],[benchmark_return]],1,0)</f>
        <v>0</v>
      </c>
      <c r="V2607" s="17">
        <f>COUNTIFS(performance_data[portfolio_id],performance_data[[#This Row],[portfolio_id]])</f>
        <v>35</v>
      </c>
      <c r="W2607" s="17">
        <f>COUNTIFS(performance_data[portfolio_id],performance_data[[#This Row],[portfolio_id]],
          performance_data[return_flag],1)</f>
        <v>15</v>
      </c>
      <c r="X2607" s="15">
        <f>performance_data[[#This Row],[underperform_flag_count]]/performance_data[[#This Row],[totalportfoliocount]]</f>
        <v>0.42857142857142855</v>
      </c>
    </row>
    <row r="2608" spans="1:24" x14ac:dyDescent="0.3">
      <c r="A2608">
        <v>5646</v>
      </c>
      <c r="B2608" s="1">
        <v>45406</v>
      </c>
      <c r="C2608">
        <v>464279.77</v>
      </c>
      <c r="D2608">
        <v>0.95</v>
      </c>
      <c r="E2608">
        <v>0.78</v>
      </c>
      <c r="F2608">
        <v>2852.99</v>
      </c>
      <c r="G2608">
        <v>11186.7</v>
      </c>
      <c r="H2608" t="s">
        <v>2205</v>
      </c>
      <c r="I2608" t="s">
        <v>2211</v>
      </c>
      <c r="J2608">
        <v>4</v>
      </c>
      <c r="K2608" t="s">
        <v>2216</v>
      </c>
      <c r="L2608" t="str">
        <f>IF(performance_data[[#This Row],[return_percentage]]&gt;=performance_data[[#This Row],[benchmark_return]],"Higher","Lower")</f>
        <v>Higher</v>
      </c>
      <c r="M2608" s="14">
        <f xml:space="preserve"> _xlfn.MAXIFS(performance_data[date],performance_data[portfolio_id],performance_data[[#This Row],[portfolio_id]])</f>
        <v>45535</v>
      </c>
      <c r="N2608" s="14">
        <f xml:space="preserve"> _xlfn.MINIFS(performance_data[date],performance_data[portfolio_id],performance_data[[#This Row],[portfolio_id]])</f>
        <v>44837</v>
      </c>
      <c r="O2608" s="15">
        <f>_xlfn.MAXIFS(performance_data[portfolio_value],performance_data[portfolio_id],performance_data[[#This Row],[portfolio_id]],performance_data[date],performance_data[[#This Row],[latest_date]])</f>
        <v>351725.49</v>
      </c>
      <c r="P2608" s="15">
        <f>_xlfn.MAXIFS(performance_data[portfolio_value],performance_data[portfolio_id],performance_data[[#This Row],[portfolio_id]],performance_data[date],performance_data[[#This Row],[starting_date]])</f>
        <v>325602.28000000003</v>
      </c>
      <c r="Q2608" s="15">
        <f>performance_data[[#This Row],[latest_value]]-performance_data[[#This Row],[starting_value]]</f>
        <v>26123.209999999963</v>
      </c>
      <c r="R2608" s="15">
        <f>performance_data[[#This Row],[net_inflows]]-performance_data[[#This Row],[net_outflows]]</f>
        <v>-8333.7100000000009</v>
      </c>
      <c r="S2608" s="15" t="str">
        <f>IF(performance_data[[#This Row],[net_inflows]]&gt;AVERAGE(performance_data[net_inflows]),"High","Low")</f>
        <v>Low</v>
      </c>
      <c r="T2608" s="15">
        <f>AVERAGEIF(performance_data[inflow_flag],performance_data[[#This Row],[inflow_flag]],performance_data[return_percentage])</f>
        <v>5.0457846277021572</v>
      </c>
      <c r="U2608" s="17">
        <f>IF(performance_data[[#This Row],[return_percentage]]&lt;performance_data[[#This Row],[benchmark_return]],1,0)</f>
        <v>0</v>
      </c>
      <c r="V2608" s="17">
        <f>COUNTIFS(performance_data[portfolio_id],performance_data[[#This Row],[portfolio_id]])</f>
        <v>35</v>
      </c>
      <c r="W2608" s="17">
        <f>COUNTIFS(performance_data[portfolio_id],performance_data[[#This Row],[portfolio_id]],
          performance_data[return_flag],1)</f>
        <v>15</v>
      </c>
      <c r="X2608" s="15">
        <f>performance_data[[#This Row],[underperform_flag_count]]/performance_data[[#This Row],[totalportfoliocount]]</f>
        <v>0.42857142857142855</v>
      </c>
    </row>
    <row r="2609" spans="1:24" x14ac:dyDescent="0.3">
      <c r="A2609">
        <v>5646</v>
      </c>
      <c r="B2609" s="1">
        <v>45421</v>
      </c>
      <c r="C2609">
        <v>102408.67</v>
      </c>
      <c r="D2609">
        <v>-6.2</v>
      </c>
      <c r="E2609">
        <v>-6.83</v>
      </c>
      <c r="F2609">
        <v>16869.849999999999</v>
      </c>
      <c r="G2609">
        <v>1503.87</v>
      </c>
      <c r="H2609" t="s">
        <v>2205</v>
      </c>
      <c r="I2609" t="s">
        <v>2211</v>
      </c>
      <c r="J2609">
        <v>5</v>
      </c>
      <c r="K2609" t="s">
        <v>2223</v>
      </c>
      <c r="L2609" t="str">
        <f>IF(performance_data[[#This Row],[return_percentage]]&gt;=performance_data[[#This Row],[benchmark_return]],"Higher","Lower")</f>
        <v>Higher</v>
      </c>
      <c r="M2609" s="14">
        <f xml:space="preserve"> _xlfn.MAXIFS(performance_data[date],performance_data[portfolio_id],performance_data[[#This Row],[portfolio_id]])</f>
        <v>45535</v>
      </c>
      <c r="N2609" s="14">
        <f xml:space="preserve"> _xlfn.MINIFS(performance_data[date],performance_data[portfolio_id],performance_data[[#This Row],[portfolio_id]])</f>
        <v>44837</v>
      </c>
      <c r="O2609" s="15">
        <f>_xlfn.MAXIFS(performance_data[portfolio_value],performance_data[portfolio_id],performance_data[[#This Row],[portfolio_id]],performance_data[date],performance_data[[#This Row],[latest_date]])</f>
        <v>351725.49</v>
      </c>
      <c r="P2609" s="15">
        <f>_xlfn.MAXIFS(performance_data[portfolio_value],performance_data[portfolio_id],performance_data[[#This Row],[portfolio_id]],performance_data[date],performance_data[[#This Row],[starting_date]])</f>
        <v>325602.28000000003</v>
      </c>
      <c r="Q2609" s="15">
        <f>performance_data[[#This Row],[latest_value]]-performance_data[[#This Row],[starting_value]]</f>
        <v>26123.209999999963</v>
      </c>
      <c r="R2609" s="15">
        <f>performance_data[[#This Row],[net_inflows]]-performance_data[[#This Row],[net_outflows]]</f>
        <v>15365.98</v>
      </c>
      <c r="S2609" s="15" t="str">
        <f>IF(performance_data[[#This Row],[net_inflows]]&gt;AVERAGE(performance_data[net_inflows]),"High","Low")</f>
        <v>High</v>
      </c>
      <c r="T2609" s="15">
        <f>AVERAGEIF(performance_data[inflow_flag],performance_data[[#This Row],[inflow_flag]],performance_data[return_percentage])</f>
        <v>4.8467905675459724</v>
      </c>
      <c r="U2609" s="17">
        <f>IF(performance_data[[#This Row],[return_percentage]]&lt;performance_data[[#This Row],[benchmark_return]],1,0)</f>
        <v>0</v>
      </c>
      <c r="V2609" s="17">
        <f>COUNTIFS(performance_data[portfolio_id],performance_data[[#This Row],[portfolio_id]])</f>
        <v>35</v>
      </c>
      <c r="W2609" s="17">
        <f>COUNTIFS(performance_data[portfolio_id],performance_data[[#This Row],[portfolio_id]],
          performance_data[return_flag],1)</f>
        <v>15</v>
      </c>
      <c r="X2609" s="15">
        <f>performance_data[[#This Row],[underperform_flag_count]]/performance_data[[#This Row],[totalportfoliocount]]</f>
        <v>0.42857142857142855</v>
      </c>
    </row>
    <row r="2610" spans="1:24" x14ac:dyDescent="0.3">
      <c r="A2610">
        <v>5646</v>
      </c>
      <c r="B2610" s="1">
        <v>45229</v>
      </c>
      <c r="C2610">
        <v>164326.79</v>
      </c>
      <c r="D2610">
        <v>1.92</v>
      </c>
      <c r="E2610">
        <v>1.96</v>
      </c>
      <c r="F2610">
        <v>19055.82</v>
      </c>
      <c r="G2610">
        <v>13035.2</v>
      </c>
      <c r="H2610" t="s">
        <v>2213</v>
      </c>
      <c r="I2610" t="s">
        <v>2217</v>
      </c>
      <c r="J2610">
        <v>10</v>
      </c>
      <c r="K2610" t="s">
        <v>2224</v>
      </c>
      <c r="L2610" t="str">
        <f>IF(performance_data[[#This Row],[return_percentage]]&gt;=performance_data[[#This Row],[benchmark_return]],"Higher","Lower")</f>
        <v>Lower</v>
      </c>
      <c r="M2610" s="14">
        <f xml:space="preserve"> _xlfn.MAXIFS(performance_data[date],performance_data[portfolio_id],performance_data[[#This Row],[portfolio_id]])</f>
        <v>45535</v>
      </c>
      <c r="N2610" s="14">
        <f xml:space="preserve"> _xlfn.MINIFS(performance_data[date],performance_data[portfolio_id],performance_data[[#This Row],[portfolio_id]])</f>
        <v>44837</v>
      </c>
      <c r="O2610" s="15">
        <f>_xlfn.MAXIFS(performance_data[portfolio_value],performance_data[portfolio_id],performance_data[[#This Row],[portfolio_id]],performance_data[date],performance_data[[#This Row],[latest_date]])</f>
        <v>351725.49</v>
      </c>
      <c r="P2610" s="15">
        <f>_xlfn.MAXIFS(performance_data[portfolio_value],performance_data[portfolio_id],performance_data[[#This Row],[portfolio_id]],performance_data[date],performance_data[[#This Row],[starting_date]])</f>
        <v>325602.28000000003</v>
      </c>
      <c r="Q2610" s="15">
        <f>performance_data[[#This Row],[latest_value]]-performance_data[[#This Row],[starting_value]]</f>
        <v>26123.209999999963</v>
      </c>
      <c r="R2610" s="15">
        <f>performance_data[[#This Row],[net_inflows]]-performance_data[[#This Row],[net_outflows]]</f>
        <v>6020.619999999999</v>
      </c>
      <c r="S2610" s="15" t="str">
        <f>IF(performance_data[[#This Row],[net_inflows]]&gt;AVERAGE(performance_data[net_inflows]),"High","Low")</f>
        <v>High</v>
      </c>
      <c r="T2610" s="15">
        <f>AVERAGEIF(performance_data[inflow_flag],performance_data[[#This Row],[inflow_flag]],performance_data[return_percentage])</f>
        <v>4.8467905675459724</v>
      </c>
      <c r="U2610" s="17">
        <f>IF(performance_data[[#This Row],[return_percentage]]&lt;performance_data[[#This Row],[benchmark_return]],1,0)</f>
        <v>1</v>
      </c>
      <c r="V2610" s="17">
        <f>COUNTIFS(performance_data[portfolio_id],performance_data[[#This Row],[portfolio_id]])</f>
        <v>35</v>
      </c>
      <c r="W2610" s="17">
        <f>COUNTIFS(performance_data[portfolio_id],performance_data[[#This Row],[portfolio_id]],
          performance_data[return_flag],1)</f>
        <v>15</v>
      </c>
      <c r="X2610" s="15">
        <f>performance_data[[#This Row],[underperform_flag_count]]/performance_data[[#This Row],[totalportfoliocount]]</f>
        <v>0.42857142857142855</v>
      </c>
    </row>
    <row r="2611" spans="1:24" x14ac:dyDescent="0.3">
      <c r="A2611">
        <v>5646</v>
      </c>
      <c r="B2611" s="1">
        <v>44967</v>
      </c>
      <c r="C2611">
        <v>238260.43</v>
      </c>
      <c r="D2611">
        <v>7.95</v>
      </c>
      <c r="E2611">
        <v>9.52</v>
      </c>
      <c r="F2611">
        <v>5750.05</v>
      </c>
      <c r="G2611">
        <v>6948.03</v>
      </c>
      <c r="H2611" t="s">
        <v>2213</v>
      </c>
      <c r="I2611" t="s">
        <v>2206</v>
      </c>
      <c r="J2611">
        <v>2</v>
      </c>
      <c r="K2611" t="s">
        <v>2226</v>
      </c>
      <c r="L2611" t="str">
        <f>IF(performance_data[[#This Row],[return_percentage]]&gt;=performance_data[[#This Row],[benchmark_return]],"Higher","Lower")</f>
        <v>Lower</v>
      </c>
      <c r="M2611" s="14">
        <f xml:space="preserve"> _xlfn.MAXIFS(performance_data[date],performance_data[portfolio_id],performance_data[[#This Row],[portfolio_id]])</f>
        <v>45535</v>
      </c>
      <c r="N2611" s="14">
        <f xml:space="preserve"> _xlfn.MINIFS(performance_data[date],performance_data[portfolio_id],performance_data[[#This Row],[portfolio_id]])</f>
        <v>44837</v>
      </c>
      <c r="O2611" s="15">
        <f>_xlfn.MAXIFS(performance_data[portfolio_value],performance_data[portfolio_id],performance_data[[#This Row],[portfolio_id]],performance_data[date],performance_data[[#This Row],[latest_date]])</f>
        <v>351725.49</v>
      </c>
      <c r="P2611" s="15">
        <f>_xlfn.MAXIFS(performance_data[portfolio_value],performance_data[portfolio_id],performance_data[[#This Row],[portfolio_id]],performance_data[date],performance_data[[#This Row],[starting_date]])</f>
        <v>325602.28000000003</v>
      </c>
      <c r="Q2611" s="15">
        <f>performance_data[[#This Row],[latest_value]]-performance_data[[#This Row],[starting_value]]</f>
        <v>26123.209999999963</v>
      </c>
      <c r="R2611" s="15">
        <f>performance_data[[#This Row],[net_inflows]]-performance_data[[#This Row],[net_outflows]]</f>
        <v>-1197.9799999999996</v>
      </c>
      <c r="S2611" s="15" t="str">
        <f>IF(performance_data[[#This Row],[net_inflows]]&gt;AVERAGE(performance_data[net_inflows]),"High","Low")</f>
        <v>Low</v>
      </c>
      <c r="T2611" s="15">
        <f>AVERAGEIF(performance_data[inflow_flag],performance_data[[#This Row],[inflow_flag]],performance_data[return_percentage])</f>
        <v>5.0457846277021572</v>
      </c>
      <c r="U2611" s="17">
        <f>IF(performance_data[[#This Row],[return_percentage]]&lt;performance_data[[#This Row],[benchmark_return]],1,0)</f>
        <v>1</v>
      </c>
      <c r="V2611" s="17">
        <f>COUNTIFS(performance_data[portfolio_id],performance_data[[#This Row],[portfolio_id]])</f>
        <v>35</v>
      </c>
      <c r="W2611" s="17">
        <f>COUNTIFS(performance_data[portfolio_id],performance_data[[#This Row],[portfolio_id]],
          performance_data[return_flag],1)</f>
        <v>15</v>
      </c>
      <c r="X2611" s="15">
        <f>performance_data[[#This Row],[underperform_flag_count]]/performance_data[[#This Row],[totalportfoliocount]]</f>
        <v>0.42857142857142855</v>
      </c>
    </row>
    <row r="2612" spans="1:24" x14ac:dyDescent="0.3">
      <c r="A2612">
        <v>5646</v>
      </c>
      <c r="B2612" s="1">
        <v>45003</v>
      </c>
      <c r="C2612">
        <v>47132.6</v>
      </c>
      <c r="D2612">
        <v>-1.8</v>
      </c>
      <c r="E2612">
        <v>-1.64</v>
      </c>
      <c r="F2612">
        <v>10185.459999999999</v>
      </c>
      <c r="G2612">
        <v>14566.34</v>
      </c>
      <c r="H2612" t="s">
        <v>2213</v>
      </c>
      <c r="I2612" t="s">
        <v>2206</v>
      </c>
      <c r="J2612">
        <v>3</v>
      </c>
      <c r="K2612" t="s">
        <v>2222</v>
      </c>
      <c r="L2612" t="str">
        <f>IF(performance_data[[#This Row],[return_percentage]]&gt;=performance_data[[#This Row],[benchmark_return]],"Higher","Lower")</f>
        <v>Lower</v>
      </c>
      <c r="M2612" s="14">
        <f xml:space="preserve"> _xlfn.MAXIFS(performance_data[date],performance_data[portfolio_id],performance_data[[#This Row],[portfolio_id]])</f>
        <v>45535</v>
      </c>
      <c r="N2612" s="14">
        <f xml:space="preserve"> _xlfn.MINIFS(performance_data[date],performance_data[portfolio_id],performance_data[[#This Row],[portfolio_id]])</f>
        <v>44837</v>
      </c>
      <c r="O2612" s="15">
        <f>_xlfn.MAXIFS(performance_data[portfolio_value],performance_data[portfolio_id],performance_data[[#This Row],[portfolio_id]],performance_data[date],performance_data[[#This Row],[latest_date]])</f>
        <v>351725.49</v>
      </c>
      <c r="P2612" s="15">
        <f>_xlfn.MAXIFS(performance_data[portfolio_value],performance_data[portfolio_id],performance_data[[#This Row],[portfolio_id]],performance_data[date],performance_data[[#This Row],[starting_date]])</f>
        <v>325602.28000000003</v>
      </c>
      <c r="Q2612" s="15">
        <f>performance_data[[#This Row],[latest_value]]-performance_data[[#This Row],[starting_value]]</f>
        <v>26123.209999999963</v>
      </c>
      <c r="R2612" s="15">
        <f>performance_data[[#This Row],[net_inflows]]-performance_data[[#This Row],[net_outflows]]</f>
        <v>-4380.880000000001</v>
      </c>
      <c r="S2612" s="15" t="str">
        <f>IF(performance_data[[#This Row],[net_inflows]]&gt;AVERAGE(performance_data[net_inflows]),"High","Low")</f>
        <v>High</v>
      </c>
      <c r="T2612" s="15">
        <f>AVERAGEIF(performance_data[inflow_flag],performance_data[[#This Row],[inflow_flag]],performance_data[return_percentage])</f>
        <v>4.8467905675459724</v>
      </c>
      <c r="U2612" s="17">
        <f>IF(performance_data[[#This Row],[return_percentage]]&lt;performance_data[[#This Row],[benchmark_return]],1,0)</f>
        <v>1</v>
      </c>
      <c r="V2612" s="17">
        <f>COUNTIFS(performance_data[portfolio_id],performance_data[[#This Row],[portfolio_id]])</f>
        <v>35</v>
      </c>
      <c r="W2612" s="17">
        <f>COUNTIFS(performance_data[portfolio_id],performance_data[[#This Row],[portfolio_id]],
          performance_data[return_flag],1)</f>
        <v>15</v>
      </c>
      <c r="X2612" s="15">
        <f>performance_data[[#This Row],[underperform_flag_count]]/performance_data[[#This Row],[totalportfoliocount]]</f>
        <v>0.42857142857142855</v>
      </c>
    </row>
    <row r="2613" spans="1:24" x14ac:dyDescent="0.3">
      <c r="A2613">
        <v>5646</v>
      </c>
      <c r="B2613" s="1">
        <v>45309</v>
      </c>
      <c r="C2613">
        <v>166794.51</v>
      </c>
      <c r="D2613">
        <v>10.63</v>
      </c>
      <c r="E2613">
        <v>10.64</v>
      </c>
      <c r="F2613">
        <v>9362.76</v>
      </c>
      <c r="G2613">
        <v>11114.26</v>
      </c>
      <c r="H2613" t="s">
        <v>2205</v>
      </c>
      <c r="I2613" t="s">
        <v>2206</v>
      </c>
      <c r="J2613">
        <v>1</v>
      </c>
      <c r="K2613" t="s">
        <v>2207</v>
      </c>
      <c r="L2613" t="str">
        <f>IF(performance_data[[#This Row],[return_percentage]]&gt;=performance_data[[#This Row],[benchmark_return]],"Higher","Lower")</f>
        <v>Lower</v>
      </c>
      <c r="M2613" s="14">
        <f xml:space="preserve"> _xlfn.MAXIFS(performance_data[date],performance_data[portfolio_id],performance_data[[#This Row],[portfolio_id]])</f>
        <v>45535</v>
      </c>
      <c r="N2613" s="14">
        <f xml:space="preserve"> _xlfn.MINIFS(performance_data[date],performance_data[portfolio_id],performance_data[[#This Row],[portfolio_id]])</f>
        <v>44837</v>
      </c>
      <c r="O2613" s="15">
        <f>_xlfn.MAXIFS(performance_data[portfolio_value],performance_data[portfolio_id],performance_data[[#This Row],[portfolio_id]],performance_data[date],performance_data[[#This Row],[latest_date]])</f>
        <v>351725.49</v>
      </c>
      <c r="P2613" s="15">
        <f>_xlfn.MAXIFS(performance_data[portfolio_value],performance_data[portfolio_id],performance_data[[#This Row],[portfolio_id]],performance_data[date],performance_data[[#This Row],[starting_date]])</f>
        <v>325602.28000000003</v>
      </c>
      <c r="Q2613" s="15">
        <f>performance_data[[#This Row],[latest_value]]-performance_data[[#This Row],[starting_value]]</f>
        <v>26123.209999999963</v>
      </c>
      <c r="R2613" s="15">
        <f>performance_data[[#This Row],[net_inflows]]-performance_data[[#This Row],[net_outflows]]</f>
        <v>-1751.5</v>
      </c>
      <c r="S2613" s="15" t="str">
        <f>IF(performance_data[[#This Row],[net_inflows]]&gt;AVERAGE(performance_data[net_inflows]),"High","Low")</f>
        <v>Low</v>
      </c>
      <c r="T2613" s="15">
        <f>AVERAGEIF(performance_data[inflow_flag],performance_data[[#This Row],[inflow_flag]],performance_data[return_percentage])</f>
        <v>5.0457846277021572</v>
      </c>
      <c r="U2613" s="17">
        <f>IF(performance_data[[#This Row],[return_percentage]]&lt;performance_data[[#This Row],[benchmark_return]],1,0)</f>
        <v>1</v>
      </c>
      <c r="V2613" s="17">
        <f>COUNTIFS(performance_data[portfolio_id],performance_data[[#This Row],[portfolio_id]])</f>
        <v>35</v>
      </c>
      <c r="W2613" s="17">
        <f>COUNTIFS(performance_data[portfolio_id],performance_data[[#This Row],[portfolio_id]],
          performance_data[return_flag],1)</f>
        <v>15</v>
      </c>
      <c r="X2613" s="15">
        <f>performance_data[[#This Row],[underperform_flag_count]]/performance_data[[#This Row],[totalportfoliocount]]</f>
        <v>0.42857142857142855</v>
      </c>
    </row>
    <row r="2614" spans="1:24" x14ac:dyDescent="0.3">
      <c r="A2614">
        <v>5646</v>
      </c>
      <c r="B2614" s="1">
        <v>45434</v>
      </c>
      <c r="C2614">
        <v>142916.06</v>
      </c>
      <c r="D2614">
        <v>12.8</v>
      </c>
      <c r="E2614">
        <v>14.73</v>
      </c>
      <c r="F2614">
        <v>8459.07</v>
      </c>
      <c r="G2614">
        <v>5529.09</v>
      </c>
      <c r="H2614" t="s">
        <v>2205</v>
      </c>
      <c r="I2614" t="s">
        <v>2211</v>
      </c>
      <c r="J2614">
        <v>5</v>
      </c>
      <c r="K2614" t="s">
        <v>2223</v>
      </c>
      <c r="L2614" t="str">
        <f>IF(performance_data[[#This Row],[return_percentage]]&gt;=performance_data[[#This Row],[benchmark_return]],"Higher","Lower")</f>
        <v>Lower</v>
      </c>
      <c r="M2614" s="14">
        <f xml:space="preserve"> _xlfn.MAXIFS(performance_data[date],performance_data[portfolio_id],performance_data[[#This Row],[portfolio_id]])</f>
        <v>45535</v>
      </c>
      <c r="N2614" s="14">
        <f xml:space="preserve"> _xlfn.MINIFS(performance_data[date],performance_data[portfolio_id],performance_data[[#This Row],[portfolio_id]])</f>
        <v>44837</v>
      </c>
      <c r="O2614" s="15">
        <f>_xlfn.MAXIFS(performance_data[portfolio_value],performance_data[portfolio_id],performance_data[[#This Row],[portfolio_id]],performance_data[date],performance_data[[#This Row],[latest_date]])</f>
        <v>351725.49</v>
      </c>
      <c r="P2614" s="15">
        <f>_xlfn.MAXIFS(performance_data[portfolio_value],performance_data[portfolio_id],performance_data[[#This Row],[portfolio_id]],performance_data[date],performance_data[[#This Row],[starting_date]])</f>
        <v>325602.28000000003</v>
      </c>
      <c r="Q2614" s="15">
        <f>performance_data[[#This Row],[latest_value]]-performance_data[[#This Row],[starting_value]]</f>
        <v>26123.209999999963</v>
      </c>
      <c r="R2614" s="15">
        <f>performance_data[[#This Row],[net_inflows]]-performance_data[[#This Row],[net_outflows]]</f>
        <v>2929.9799999999996</v>
      </c>
      <c r="S2614" s="15" t="str">
        <f>IF(performance_data[[#This Row],[net_inflows]]&gt;AVERAGE(performance_data[net_inflows]),"High","Low")</f>
        <v>Low</v>
      </c>
      <c r="T2614" s="15">
        <f>AVERAGEIF(performance_data[inflow_flag],performance_data[[#This Row],[inflow_flag]],performance_data[return_percentage])</f>
        <v>5.0457846277021572</v>
      </c>
      <c r="U2614" s="17">
        <f>IF(performance_data[[#This Row],[return_percentage]]&lt;performance_data[[#This Row],[benchmark_return]],1,0)</f>
        <v>1</v>
      </c>
      <c r="V2614" s="17">
        <f>COUNTIFS(performance_data[portfolio_id],performance_data[[#This Row],[portfolio_id]])</f>
        <v>35</v>
      </c>
      <c r="W2614" s="17">
        <f>COUNTIFS(performance_data[portfolio_id],performance_data[[#This Row],[portfolio_id]],
          performance_data[return_flag],1)</f>
        <v>15</v>
      </c>
      <c r="X2614" s="15">
        <f>performance_data[[#This Row],[underperform_flag_count]]/performance_data[[#This Row],[totalportfoliocount]]</f>
        <v>0.42857142857142855</v>
      </c>
    </row>
    <row r="2615" spans="1:24" x14ac:dyDescent="0.3">
      <c r="A2615">
        <v>5646</v>
      </c>
      <c r="B2615" s="1">
        <v>44837</v>
      </c>
      <c r="C2615">
        <v>325602.28000000003</v>
      </c>
      <c r="D2615">
        <v>8.5399999999999991</v>
      </c>
      <c r="E2615">
        <v>9.32</v>
      </c>
      <c r="F2615">
        <v>19058.34</v>
      </c>
      <c r="G2615">
        <v>1399.73</v>
      </c>
      <c r="H2615" t="s">
        <v>2220</v>
      </c>
      <c r="I2615" t="s">
        <v>2217</v>
      </c>
      <c r="J2615">
        <v>10</v>
      </c>
      <c r="K2615" t="s">
        <v>2224</v>
      </c>
      <c r="L2615" t="str">
        <f>IF(performance_data[[#This Row],[return_percentage]]&gt;=performance_data[[#This Row],[benchmark_return]],"Higher","Lower")</f>
        <v>Lower</v>
      </c>
      <c r="M2615" s="14">
        <f xml:space="preserve"> _xlfn.MAXIFS(performance_data[date],performance_data[portfolio_id],performance_data[[#This Row],[portfolio_id]])</f>
        <v>45535</v>
      </c>
      <c r="N2615" s="14">
        <f xml:space="preserve"> _xlfn.MINIFS(performance_data[date],performance_data[portfolio_id],performance_data[[#This Row],[portfolio_id]])</f>
        <v>44837</v>
      </c>
      <c r="O2615" s="15">
        <f>_xlfn.MAXIFS(performance_data[portfolio_value],performance_data[portfolio_id],performance_data[[#This Row],[portfolio_id]],performance_data[date],performance_data[[#This Row],[latest_date]])</f>
        <v>351725.49</v>
      </c>
      <c r="P2615" s="15">
        <f>_xlfn.MAXIFS(performance_data[portfolio_value],performance_data[portfolio_id],performance_data[[#This Row],[portfolio_id]],performance_data[date],performance_data[[#This Row],[starting_date]])</f>
        <v>325602.28000000003</v>
      </c>
      <c r="Q2615" s="15">
        <f>performance_data[[#This Row],[latest_value]]-performance_data[[#This Row],[starting_value]]</f>
        <v>26123.209999999963</v>
      </c>
      <c r="R2615" s="15">
        <f>performance_data[[#This Row],[net_inflows]]-performance_data[[#This Row],[net_outflows]]</f>
        <v>17658.61</v>
      </c>
      <c r="S2615" s="15" t="str">
        <f>IF(performance_data[[#This Row],[net_inflows]]&gt;AVERAGE(performance_data[net_inflows]),"High","Low")</f>
        <v>High</v>
      </c>
      <c r="T2615" s="15">
        <f>AVERAGEIF(performance_data[inflow_flag],performance_data[[#This Row],[inflow_flag]],performance_data[return_percentage])</f>
        <v>4.8467905675459724</v>
      </c>
      <c r="U2615" s="17">
        <f>IF(performance_data[[#This Row],[return_percentage]]&lt;performance_data[[#This Row],[benchmark_return]],1,0)</f>
        <v>1</v>
      </c>
      <c r="V2615" s="17">
        <f>COUNTIFS(performance_data[portfolio_id],performance_data[[#This Row],[portfolio_id]])</f>
        <v>35</v>
      </c>
      <c r="W2615" s="17">
        <f>COUNTIFS(performance_data[portfolio_id],performance_data[[#This Row],[portfolio_id]],
          performance_data[return_flag],1)</f>
        <v>15</v>
      </c>
      <c r="X2615" s="15">
        <f>performance_data[[#This Row],[underperform_flag_count]]/performance_data[[#This Row],[totalportfoliocount]]</f>
        <v>0.42857142857142855</v>
      </c>
    </row>
    <row r="2616" spans="1:24" x14ac:dyDescent="0.3">
      <c r="A2616">
        <v>5646</v>
      </c>
      <c r="B2616" s="1">
        <v>45172</v>
      </c>
      <c r="C2616">
        <v>13360.44</v>
      </c>
      <c r="D2616">
        <v>16.010000000000002</v>
      </c>
      <c r="E2616">
        <v>18.600000000000001</v>
      </c>
      <c r="F2616">
        <v>1376.43</v>
      </c>
      <c r="G2616">
        <v>13656.05</v>
      </c>
      <c r="H2616" t="s">
        <v>2213</v>
      </c>
      <c r="I2616" t="s">
        <v>2209</v>
      </c>
      <c r="J2616">
        <v>9</v>
      </c>
      <c r="K2616" t="s">
        <v>2221</v>
      </c>
      <c r="L2616" t="str">
        <f>IF(performance_data[[#This Row],[return_percentage]]&gt;=performance_data[[#This Row],[benchmark_return]],"Higher","Lower")</f>
        <v>Lower</v>
      </c>
      <c r="M2616" s="14">
        <f xml:space="preserve"> _xlfn.MAXIFS(performance_data[date],performance_data[portfolio_id],performance_data[[#This Row],[portfolio_id]])</f>
        <v>45535</v>
      </c>
      <c r="N2616" s="14">
        <f xml:space="preserve"> _xlfn.MINIFS(performance_data[date],performance_data[portfolio_id],performance_data[[#This Row],[portfolio_id]])</f>
        <v>44837</v>
      </c>
      <c r="O2616" s="15">
        <f>_xlfn.MAXIFS(performance_data[portfolio_value],performance_data[portfolio_id],performance_data[[#This Row],[portfolio_id]],performance_data[date],performance_data[[#This Row],[latest_date]])</f>
        <v>351725.49</v>
      </c>
      <c r="P2616" s="15">
        <f>_xlfn.MAXIFS(performance_data[portfolio_value],performance_data[portfolio_id],performance_data[[#This Row],[portfolio_id]],performance_data[date],performance_data[[#This Row],[starting_date]])</f>
        <v>325602.28000000003</v>
      </c>
      <c r="Q2616" s="15">
        <f>performance_data[[#This Row],[latest_value]]-performance_data[[#This Row],[starting_value]]</f>
        <v>26123.209999999963</v>
      </c>
      <c r="R2616" s="15">
        <f>performance_data[[#This Row],[net_inflows]]-performance_data[[#This Row],[net_outflows]]</f>
        <v>-12279.619999999999</v>
      </c>
      <c r="S2616" s="15" t="str">
        <f>IF(performance_data[[#This Row],[net_inflows]]&gt;AVERAGE(performance_data[net_inflows]),"High","Low")</f>
        <v>Low</v>
      </c>
      <c r="T2616" s="15">
        <f>AVERAGEIF(performance_data[inflow_flag],performance_data[[#This Row],[inflow_flag]],performance_data[return_percentage])</f>
        <v>5.0457846277021572</v>
      </c>
      <c r="U2616" s="17">
        <f>IF(performance_data[[#This Row],[return_percentage]]&lt;performance_data[[#This Row],[benchmark_return]],1,0)</f>
        <v>1</v>
      </c>
      <c r="V2616" s="17">
        <f>COUNTIFS(performance_data[portfolio_id],performance_data[[#This Row],[portfolio_id]])</f>
        <v>35</v>
      </c>
      <c r="W2616" s="17">
        <f>COUNTIFS(performance_data[portfolio_id],performance_data[[#This Row],[portfolio_id]],
          performance_data[return_flag],1)</f>
        <v>15</v>
      </c>
      <c r="X2616" s="15">
        <f>performance_data[[#This Row],[underperform_flag_count]]/performance_data[[#This Row],[totalportfoliocount]]</f>
        <v>0.42857142857142855</v>
      </c>
    </row>
    <row r="2617" spans="1:24" x14ac:dyDescent="0.3">
      <c r="A2617">
        <v>5646</v>
      </c>
      <c r="B2617" s="1">
        <v>44900</v>
      </c>
      <c r="C2617">
        <v>338579.66</v>
      </c>
      <c r="D2617">
        <v>17.079999999999998</v>
      </c>
      <c r="E2617">
        <v>14.78</v>
      </c>
      <c r="F2617">
        <v>10430.9</v>
      </c>
      <c r="G2617">
        <v>11769.3</v>
      </c>
      <c r="H2617" t="s">
        <v>2220</v>
      </c>
      <c r="I2617" t="s">
        <v>2217</v>
      </c>
      <c r="J2617">
        <v>12</v>
      </c>
      <c r="K2617" t="s">
        <v>2218</v>
      </c>
      <c r="L2617" t="str">
        <f>IF(performance_data[[#This Row],[return_percentage]]&gt;=performance_data[[#This Row],[benchmark_return]],"Higher","Lower")</f>
        <v>Higher</v>
      </c>
      <c r="M2617" s="14">
        <f xml:space="preserve"> _xlfn.MAXIFS(performance_data[date],performance_data[portfolio_id],performance_data[[#This Row],[portfolio_id]])</f>
        <v>45535</v>
      </c>
      <c r="N2617" s="14">
        <f xml:space="preserve"> _xlfn.MINIFS(performance_data[date],performance_data[portfolio_id],performance_data[[#This Row],[portfolio_id]])</f>
        <v>44837</v>
      </c>
      <c r="O2617" s="15">
        <f>_xlfn.MAXIFS(performance_data[portfolio_value],performance_data[portfolio_id],performance_data[[#This Row],[portfolio_id]],performance_data[date],performance_data[[#This Row],[latest_date]])</f>
        <v>351725.49</v>
      </c>
      <c r="P2617" s="15">
        <f>_xlfn.MAXIFS(performance_data[portfolio_value],performance_data[portfolio_id],performance_data[[#This Row],[portfolio_id]],performance_data[date],performance_data[[#This Row],[starting_date]])</f>
        <v>325602.28000000003</v>
      </c>
      <c r="Q2617" s="15">
        <f>performance_data[[#This Row],[latest_value]]-performance_data[[#This Row],[starting_value]]</f>
        <v>26123.209999999963</v>
      </c>
      <c r="R2617" s="15">
        <f>performance_data[[#This Row],[net_inflows]]-performance_data[[#This Row],[net_outflows]]</f>
        <v>-1338.3999999999996</v>
      </c>
      <c r="S2617" s="15" t="str">
        <f>IF(performance_data[[#This Row],[net_inflows]]&gt;AVERAGE(performance_data[net_inflows]),"High","Low")</f>
        <v>High</v>
      </c>
      <c r="T2617" s="15">
        <f>AVERAGEIF(performance_data[inflow_flag],performance_data[[#This Row],[inflow_flag]],performance_data[return_percentage])</f>
        <v>4.8467905675459724</v>
      </c>
      <c r="U2617" s="17">
        <f>IF(performance_data[[#This Row],[return_percentage]]&lt;performance_data[[#This Row],[benchmark_return]],1,0)</f>
        <v>0</v>
      </c>
      <c r="V2617" s="17">
        <f>COUNTIFS(performance_data[portfolio_id],performance_data[[#This Row],[portfolio_id]])</f>
        <v>35</v>
      </c>
      <c r="W2617" s="17">
        <f>COUNTIFS(performance_data[portfolio_id],performance_data[[#This Row],[portfolio_id]],
          performance_data[return_flag],1)</f>
        <v>15</v>
      </c>
      <c r="X2617" s="15">
        <f>performance_data[[#This Row],[underperform_flag_count]]/performance_data[[#This Row],[totalportfoliocount]]</f>
        <v>0.42857142857142855</v>
      </c>
    </row>
    <row r="2618" spans="1:24" x14ac:dyDescent="0.3">
      <c r="A2618">
        <v>5646</v>
      </c>
      <c r="B2618" s="1">
        <v>45417</v>
      </c>
      <c r="C2618">
        <v>243815.61</v>
      </c>
      <c r="D2618">
        <v>2.85</v>
      </c>
      <c r="E2618">
        <v>2.52</v>
      </c>
      <c r="F2618">
        <v>2701.77</v>
      </c>
      <c r="G2618">
        <v>6965.78</v>
      </c>
      <c r="H2618" t="s">
        <v>2205</v>
      </c>
      <c r="I2618" t="s">
        <v>2211</v>
      </c>
      <c r="J2618">
        <v>5</v>
      </c>
      <c r="K2618" t="s">
        <v>2223</v>
      </c>
      <c r="L2618" t="str">
        <f>IF(performance_data[[#This Row],[return_percentage]]&gt;=performance_data[[#This Row],[benchmark_return]],"Higher","Lower")</f>
        <v>Higher</v>
      </c>
      <c r="M2618" s="14">
        <f xml:space="preserve"> _xlfn.MAXIFS(performance_data[date],performance_data[portfolio_id],performance_data[[#This Row],[portfolio_id]])</f>
        <v>45535</v>
      </c>
      <c r="N2618" s="14">
        <f xml:space="preserve"> _xlfn.MINIFS(performance_data[date],performance_data[portfolio_id],performance_data[[#This Row],[portfolio_id]])</f>
        <v>44837</v>
      </c>
      <c r="O2618" s="15">
        <f>_xlfn.MAXIFS(performance_data[portfolio_value],performance_data[portfolio_id],performance_data[[#This Row],[portfolio_id]],performance_data[date],performance_data[[#This Row],[latest_date]])</f>
        <v>351725.49</v>
      </c>
      <c r="P2618" s="15">
        <f>_xlfn.MAXIFS(performance_data[portfolio_value],performance_data[portfolio_id],performance_data[[#This Row],[portfolio_id]],performance_data[date],performance_data[[#This Row],[starting_date]])</f>
        <v>325602.28000000003</v>
      </c>
      <c r="Q2618" s="15">
        <f>performance_data[[#This Row],[latest_value]]-performance_data[[#This Row],[starting_value]]</f>
        <v>26123.209999999963</v>
      </c>
      <c r="R2618" s="15">
        <f>performance_data[[#This Row],[net_inflows]]-performance_data[[#This Row],[net_outflows]]</f>
        <v>-4264.01</v>
      </c>
      <c r="S2618" s="15" t="str">
        <f>IF(performance_data[[#This Row],[net_inflows]]&gt;AVERAGE(performance_data[net_inflows]),"High","Low")</f>
        <v>Low</v>
      </c>
      <c r="T2618" s="15">
        <f>AVERAGEIF(performance_data[inflow_flag],performance_data[[#This Row],[inflow_flag]],performance_data[return_percentage])</f>
        <v>5.0457846277021572</v>
      </c>
      <c r="U2618" s="17">
        <f>IF(performance_data[[#This Row],[return_percentage]]&lt;performance_data[[#This Row],[benchmark_return]],1,0)</f>
        <v>0</v>
      </c>
      <c r="V2618" s="17">
        <f>COUNTIFS(performance_data[portfolio_id],performance_data[[#This Row],[portfolio_id]])</f>
        <v>35</v>
      </c>
      <c r="W2618" s="17">
        <f>COUNTIFS(performance_data[portfolio_id],performance_data[[#This Row],[portfolio_id]],
          performance_data[return_flag],1)</f>
        <v>15</v>
      </c>
      <c r="X2618" s="15">
        <f>performance_data[[#This Row],[underperform_flag_count]]/performance_data[[#This Row],[totalportfoliocount]]</f>
        <v>0.42857142857142855</v>
      </c>
    </row>
    <row r="2619" spans="1:24" x14ac:dyDescent="0.3">
      <c r="A2619">
        <v>5646</v>
      </c>
      <c r="B2619" s="1">
        <v>45214</v>
      </c>
      <c r="C2619">
        <v>75135.59</v>
      </c>
      <c r="D2619">
        <v>12.38</v>
      </c>
      <c r="E2619">
        <v>13.59</v>
      </c>
      <c r="F2619">
        <v>14360.36</v>
      </c>
      <c r="G2619">
        <v>2854.54</v>
      </c>
      <c r="H2619" t="s">
        <v>2213</v>
      </c>
      <c r="I2619" t="s">
        <v>2217</v>
      </c>
      <c r="J2619">
        <v>10</v>
      </c>
      <c r="K2619" t="s">
        <v>2224</v>
      </c>
      <c r="L2619" t="str">
        <f>IF(performance_data[[#This Row],[return_percentage]]&gt;=performance_data[[#This Row],[benchmark_return]],"Higher","Lower")</f>
        <v>Lower</v>
      </c>
      <c r="M2619" s="14">
        <f xml:space="preserve"> _xlfn.MAXIFS(performance_data[date],performance_data[portfolio_id],performance_data[[#This Row],[portfolio_id]])</f>
        <v>45535</v>
      </c>
      <c r="N2619" s="14">
        <f xml:space="preserve"> _xlfn.MINIFS(performance_data[date],performance_data[portfolio_id],performance_data[[#This Row],[portfolio_id]])</f>
        <v>44837</v>
      </c>
      <c r="O2619" s="15">
        <f>_xlfn.MAXIFS(performance_data[portfolio_value],performance_data[portfolio_id],performance_data[[#This Row],[portfolio_id]],performance_data[date],performance_data[[#This Row],[latest_date]])</f>
        <v>351725.49</v>
      </c>
      <c r="P2619" s="15">
        <f>_xlfn.MAXIFS(performance_data[portfolio_value],performance_data[portfolio_id],performance_data[[#This Row],[portfolio_id]],performance_data[date],performance_data[[#This Row],[starting_date]])</f>
        <v>325602.28000000003</v>
      </c>
      <c r="Q2619" s="15">
        <f>performance_data[[#This Row],[latest_value]]-performance_data[[#This Row],[starting_value]]</f>
        <v>26123.209999999963</v>
      </c>
      <c r="R2619" s="15">
        <f>performance_data[[#This Row],[net_inflows]]-performance_data[[#This Row],[net_outflows]]</f>
        <v>11505.82</v>
      </c>
      <c r="S2619" s="15" t="str">
        <f>IF(performance_data[[#This Row],[net_inflows]]&gt;AVERAGE(performance_data[net_inflows]),"High","Low")</f>
        <v>High</v>
      </c>
      <c r="T2619" s="15">
        <f>AVERAGEIF(performance_data[inflow_flag],performance_data[[#This Row],[inflow_flag]],performance_data[return_percentage])</f>
        <v>4.8467905675459724</v>
      </c>
      <c r="U2619" s="17">
        <f>IF(performance_data[[#This Row],[return_percentage]]&lt;performance_data[[#This Row],[benchmark_return]],1,0)</f>
        <v>1</v>
      </c>
      <c r="V2619" s="17">
        <f>COUNTIFS(performance_data[portfolio_id],performance_data[[#This Row],[portfolio_id]])</f>
        <v>35</v>
      </c>
      <c r="W2619" s="17">
        <f>COUNTIFS(performance_data[portfolio_id],performance_data[[#This Row],[portfolio_id]],
          performance_data[return_flag],1)</f>
        <v>15</v>
      </c>
      <c r="X2619" s="15">
        <f>performance_data[[#This Row],[underperform_flag_count]]/performance_data[[#This Row],[totalportfoliocount]]</f>
        <v>0.42857142857142855</v>
      </c>
    </row>
    <row r="2620" spans="1:24" x14ac:dyDescent="0.3">
      <c r="A2620">
        <v>5646</v>
      </c>
      <c r="B2620" s="1">
        <v>45053</v>
      </c>
      <c r="C2620">
        <v>414042.76</v>
      </c>
      <c r="D2620">
        <v>-7.29</v>
      </c>
      <c r="E2620">
        <v>-8.48</v>
      </c>
      <c r="F2620">
        <v>7475.36</v>
      </c>
      <c r="G2620">
        <v>16616.27</v>
      </c>
      <c r="H2620" t="s">
        <v>2213</v>
      </c>
      <c r="I2620" t="s">
        <v>2211</v>
      </c>
      <c r="J2620">
        <v>5</v>
      </c>
      <c r="K2620" t="s">
        <v>2223</v>
      </c>
      <c r="L2620" t="str">
        <f>IF(performance_data[[#This Row],[return_percentage]]&gt;=performance_data[[#This Row],[benchmark_return]],"Higher","Lower")</f>
        <v>Higher</v>
      </c>
      <c r="M2620" s="14">
        <f xml:space="preserve"> _xlfn.MAXIFS(performance_data[date],performance_data[portfolio_id],performance_data[[#This Row],[portfolio_id]])</f>
        <v>45535</v>
      </c>
      <c r="N2620" s="14">
        <f xml:space="preserve"> _xlfn.MINIFS(performance_data[date],performance_data[portfolio_id],performance_data[[#This Row],[portfolio_id]])</f>
        <v>44837</v>
      </c>
      <c r="O2620" s="15">
        <f>_xlfn.MAXIFS(performance_data[portfolio_value],performance_data[portfolio_id],performance_data[[#This Row],[portfolio_id]],performance_data[date],performance_data[[#This Row],[latest_date]])</f>
        <v>351725.49</v>
      </c>
      <c r="P2620" s="15">
        <f>_xlfn.MAXIFS(performance_data[portfolio_value],performance_data[portfolio_id],performance_data[[#This Row],[portfolio_id]],performance_data[date],performance_data[[#This Row],[starting_date]])</f>
        <v>325602.28000000003</v>
      </c>
      <c r="Q2620" s="15">
        <f>performance_data[[#This Row],[latest_value]]-performance_data[[#This Row],[starting_value]]</f>
        <v>26123.209999999963</v>
      </c>
      <c r="R2620" s="15">
        <f>performance_data[[#This Row],[net_inflows]]-performance_data[[#This Row],[net_outflows]]</f>
        <v>-9140.91</v>
      </c>
      <c r="S2620" s="15" t="str">
        <f>IF(performance_data[[#This Row],[net_inflows]]&gt;AVERAGE(performance_data[net_inflows]),"High","Low")</f>
        <v>Low</v>
      </c>
      <c r="T2620" s="15">
        <f>AVERAGEIF(performance_data[inflow_flag],performance_data[[#This Row],[inflow_flag]],performance_data[return_percentage])</f>
        <v>5.0457846277021572</v>
      </c>
      <c r="U2620" s="17">
        <f>IF(performance_data[[#This Row],[return_percentage]]&lt;performance_data[[#This Row],[benchmark_return]],1,0)</f>
        <v>0</v>
      </c>
      <c r="V2620" s="17">
        <f>COUNTIFS(performance_data[portfolio_id],performance_data[[#This Row],[portfolio_id]])</f>
        <v>35</v>
      </c>
      <c r="W2620" s="17">
        <f>COUNTIFS(performance_data[portfolio_id],performance_data[[#This Row],[portfolio_id]],
          performance_data[return_flag],1)</f>
        <v>15</v>
      </c>
      <c r="X2620" s="15">
        <f>performance_data[[#This Row],[underperform_flag_count]]/performance_data[[#This Row],[totalportfoliocount]]</f>
        <v>0.42857142857142855</v>
      </c>
    </row>
    <row r="2621" spans="1:24" x14ac:dyDescent="0.3">
      <c r="A2621">
        <v>5646</v>
      </c>
      <c r="B2621" s="1">
        <v>44948</v>
      </c>
      <c r="C2621">
        <v>280574.78999999998</v>
      </c>
      <c r="D2621">
        <v>-4.75</v>
      </c>
      <c r="E2621">
        <v>-5.62</v>
      </c>
      <c r="F2621">
        <v>7818.07</v>
      </c>
      <c r="G2621">
        <v>10688.45</v>
      </c>
      <c r="H2621" t="s">
        <v>2213</v>
      </c>
      <c r="I2621" t="s">
        <v>2206</v>
      </c>
      <c r="J2621">
        <v>1</v>
      </c>
      <c r="K2621" t="s">
        <v>2207</v>
      </c>
      <c r="L2621" t="str">
        <f>IF(performance_data[[#This Row],[return_percentage]]&gt;=performance_data[[#This Row],[benchmark_return]],"Higher","Lower")</f>
        <v>Higher</v>
      </c>
      <c r="M2621" s="14">
        <f xml:space="preserve"> _xlfn.MAXIFS(performance_data[date],performance_data[portfolio_id],performance_data[[#This Row],[portfolio_id]])</f>
        <v>45535</v>
      </c>
      <c r="N2621" s="14">
        <f xml:space="preserve"> _xlfn.MINIFS(performance_data[date],performance_data[portfolio_id],performance_data[[#This Row],[portfolio_id]])</f>
        <v>44837</v>
      </c>
      <c r="O2621" s="15">
        <f>_xlfn.MAXIFS(performance_data[portfolio_value],performance_data[portfolio_id],performance_data[[#This Row],[portfolio_id]],performance_data[date],performance_data[[#This Row],[latest_date]])</f>
        <v>351725.49</v>
      </c>
      <c r="P2621" s="15">
        <f>_xlfn.MAXIFS(performance_data[portfolio_value],performance_data[portfolio_id],performance_data[[#This Row],[portfolio_id]],performance_data[date],performance_data[[#This Row],[starting_date]])</f>
        <v>325602.28000000003</v>
      </c>
      <c r="Q2621" s="15">
        <f>performance_data[[#This Row],[latest_value]]-performance_data[[#This Row],[starting_value]]</f>
        <v>26123.209999999963</v>
      </c>
      <c r="R2621" s="15">
        <f>performance_data[[#This Row],[net_inflows]]-performance_data[[#This Row],[net_outflows]]</f>
        <v>-2870.380000000001</v>
      </c>
      <c r="S2621" s="15" t="str">
        <f>IF(performance_data[[#This Row],[net_inflows]]&gt;AVERAGE(performance_data[net_inflows]),"High","Low")</f>
        <v>Low</v>
      </c>
      <c r="T2621" s="15">
        <f>AVERAGEIF(performance_data[inflow_flag],performance_data[[#This Row],[inflow_flag]],performance_data[return_percentage])</f>
        <v>5.0457846277021572</v>
      </c>
      <c r="U2621" s="17">
        <f>IF(performance_data[[#This Row],[return_percentage]]&lt;performance_data[[#This Row],[benchmark_return]],1,0)</f>
        <v>0</v>
      </c>
      <c r="V2621" s="17">
        <f>COUNTIFS(performance_data[portfolio_id],performance_data[[#This Row],[portfolio_id]])</f>
        <v>35</v>
      </c>
      <c r="W2621" s="17">
        <f>COUNTIFS(performance_data[portfolio_id],performance_data[[#This Row],[portfolio_id]],
          performance_data[return_flag],1)</f>
        <v>15</v>
      </c>
      <c r="X2621" s="15">
        <f>performance_data[[#This Row],[underperform_flag_count]]/performance_data[[#This Row],[totalportfoliocount]]</f>
        <v>0.42857142857142855</v>
      </c>
    </row>
    <row r="2622" spans="1:24" x14ac:dyDescent="0.3">
      <c r="A2622">
        <v>5646</v>
      </c>
      <c r="B2622" s="1">
        <v>45347</v>
      </c>
      <c r="C2622">
        <v>342797.47</v>
      </c>
      <c r="D2622">
        <v>11.33</v>
      </c>
      <c r="E2622">
        <v>9.9</v>
      </c>
      <c r="F2622">
        <v>11078.4</v>
      </c>
      <c r="G2622">
        <v>10622.53</v>
      </c>
      <c r="H2622" t="s">
        <v>2205</v>
      </c>
      <c r="I2622" t="s">
        <v>2206</v>
      </c>
      <c r="J2622">
        <v>2</v>
      </c>
      <c r="K2622" t="s">
        <v>2226</v>
      </c>
      <c r="L2622" t="str">
        <f>IF(performance_data[[#This Row],[return_percentage]]&gt;=performance_data[[#This Row],[benchmark_return]],"Higher","Lower")</f>
        <v>Higher</v>
      </c>
      <c r="M2622" s="14">
        <f xml:space="preserve"> _xlfn.MAXIFS(performance_data[date],performance_data[portfolio_id],performance_data[[#This Row],[portfolio_id]])</f>
        <v>45535</v>
      </c>
      <c r="N2622" s="14">
        <f xml:space="preserve"> _xlfn.MINIFS(performance_data[date],performance_data[portfolio_id],performance_data[[#This Row],[portfolio_id]])</f>
        <v>44837</v>
      </c>
      <c r="O2622" s="15">
        <f>_xlfn.MAXIFS(performance_data[portfolio_value],performance_data[portfolio_id],performance_data[[#This Row],[portfolio_id]],performance_data[date],performance_data[[#This Row],[latest_date]])</f>
        <v>351725.49</v>
      </c>
      <c r="P2622" s="15">
        <f>_xlfn.MAXIFS(performance_data[portfolio_value],performance_data[portfolio_id],performance_data[[#This Row],[portfolio_id]],performance_data[date],performance_data[[#This Row],[starting_date]])</f>
        <v>325602.28000000003</v>
      </c>
      <c r="Q2622" s="15">
        <f>performance_data[[#This Row],[latest_value]]-performance_data[[#This Row],[starting_value]]</f>
        <v>26123.209999999963</v>
      </c>
      <c r="R2622" s="15">
        <f>performance_data[[#This Row],[net_inflows]]-performance_data[[#This Row],[net_outflows]]</f>
        <v>455.86999999999898</v>
      </c>
      <c r="S2622" s="15" t="str">
        <f>IF(performance_data[[#This Row],[net_inflows]]&gt;AVERAGE(performance_data[net_inflows]),"High","Low")</f>
        <v>High</v>
      </c>
      <c r="T2622" s="15">
        <f>AVERAGEIF(performance_data[inflow_flag],performance_data[[#This Row],[inflow_flag]],performance_data[return_percentage])</f>
        <v>4.8467905675459724</v>
      </c>
      <c r="U2622" s="17">
        <f>IF(performance_data[[#This Row],[return_percentage]]&lt;performance_data[[#This Row],[benchmark_return]],1,0)</f>
        <v>0</v>
      </c>
      <c r="V2622" s="17">
        <f>COUNTIFS(performance_data[portfolio_id],performance_data[[#This Row],[portfolio_id]])</f>
        <v>35</v>
      </c>
      <c r="W2622" s="17">
        <f>COUNTIFS(performance_data[portfolio_id],performance_data[[#This Row],[portfolio_id]],
          performance_data[return_flag],1)</f>
        <v>15</v>
      </c>
      <c r="X2622" s="15">
        <f>performance_data[[#This Row],[underperform_flag_count]]/performance_data[[#This Row],[totalportfoliocount]]</f>
        <v>0.42857142857142855</v>
      </c>
    </row>
    <row r="2623" spans="1:24" x14ac:dyDescent="0.3">
      <c r="A2623">
        <v>5646</v>
      </c>
      <c r="B2623" s="1">
        <v>44969</v>
      </c>
      <c r="C2623">
        <v>30963.87</v>
      </c>
      <c r="D2623">
        <v>-9.92</v>
      </c>
      <c r="E2623">
        <v>-10.61</v>
      </c>
      <c r="F2623">
        <v>8559.8799999999992</v>
      </c>
      <c r="G2623">
        <v>3155.77</v>
      </c>
      <c r="H2623" t="s">
        <v>2213</v>
      </c>
      <c r="I2623" t="s">
        <v>2206</v>
      </c>
      <c r="J2623">
        <v>2</v>
      </c>
      <c r="K2623" t="s">
        <v>2226</v>
      </c>
      <c r="L2623" t="str">
        <f>IF(performance_data[[#This Row],[return_percentage]]&gt;=performance_data[[#This Row],[benchmark_return]],"Higher","Lower")</f>
        <v>Higher</v>
      </c>
      <c r="M2623" s="14">
        <f xml:space="preserve"> _xlfn.MAXIFS(performance_data[date],performance_data[portfolio_id],performance_data[[#This Row],[portfolio_id]])</f>
        <v>45535</v>
      </c>
      <c r="N2623" s="14">
        <f xml:space="preserve"> _xlfn.MINIFS(performance_data[date],performance_data[portfolio_id],performance_data[[#This Row],[portfolio_id]])</f>
        <v>44837</v>
      </c>
      <c r="O2623" s="15">
        <f>_xlfn.MAXIFS(performance_data[portfolio_value],performance_data[portfolio_id],performance_data[[#This Row],[portfolio_id]],performance_data[date],performance_data[[#This Row],[latest_date]])</f>
        <v>351725.49</v>
      </c>
      <c r="P2623" s="15">
        <f>_xlfn.MAXIFS(performance_data[portfolio_value],performance_data[portfolio_id],performance_data[[#This Row],[portfolio_id]],performance_data[date],performance_data[[#This Row],[starting_date]])</f>
        <v>325602.28000000003</v>
      </c>
      <c r="Q2623" s="15">
        <f>performance_data[[#This Row],[latest_value]]-performance_data[[#This Row],[starting_value]]</f>
        <v>26123.209999999963</v>
      </c>
      <c r="R2623" s="15">
        <f>performance_data[[#This Row],[net_inflows]]-performance_data[[#This Row],[net_outflows]]</f>
        <v>5404.1099999999988</v>
      </c>
      <c r="S2623" s="15" t="str">
        <f>IF(performance_data[[#This Row],[net_inflows]]&gt;AVERAGE(performance_data[net_inflows]),"High","Low")</f>
        <v>Low</v>
      </c>
      <c r="T2623" s="15">
        <f>AVERAGEIF(performance_data[inflow_flag],performance_data[[#This Row],[inflow_flag]],performance_data[return_percentage])</f>
        <v>5.0457846277021572</v>
      </c>
      <c r="U2623" s="17">
        <f>IF(performance_data[[#This Row],[return_percentage]]&lt;performance_data[[#This Row],[benchmark_return]],1,0)</f>
        <v>0</v>
      </c>
      <c r="V2623" s="17">
        <f>COUNTIFS(performance_data[portfolio_id],performance_data[[#This Row],[portfolio_id]])</f>
        <v>35</v>
      </c>
      <c r="W2623" s="17">
        <f>COUNTIFS(performance_data[portfolio_id],performance_data[[#This Row],[portfolio_id]],
          performance_data[return_flag],1)</f>
        <v>15</v>
      </c>
      <c r="X2623" s="15">
        <f>performance_data[[#This Row],[underperform_flag_count]]/performance_data[[#This Row],[totalportfoliocount]]</f>
        <v>0.42857142857142855</v>
      </c>
    </row>
    <row r="2624" spans="1:24" x14ac:dyDescent="0.3">
      <c r="A2624">
        <v>5646</v>
      </c>
      <c r="B2624" s="1">
        <v>45188</v>
      </c>
      <c r="C2624">
        <v>484261.58</v>
      </c>
      <c r="D2624">
        <v>-1.75</v>
      </c>
      <c r="E2624">
        <v>-1.41</v>
      </c>
      <c r="F2624">
        <v>8434.58</v>
      </c>
      <c r="G2624">
        <v>7843.77</v>
      </c>
      <c r="H2624" t="s">
        <v>2213</v>
      </c>
      <c r="I2624" t="s">
        <v>2209</v>
      </c>
      <c r="J2624">
        <v>9</v>
      </c>
      <c r="K2624" t="s">
        <v>2221</v>
      </c>
      <c r="L2624" t="str">
        <f>IF(performance_data[[#This Row],[return_percentage]]&gt;=performance_data[[#This Row],[benchmark_return]],"Higher","Lower")</f>
        <v>Lower</v>
      </c>
      <c r="M2624" s="14">
        <f xml:space="preserve"> _xlfn.MAXIFS(performance_data[date],performance_data[portfolio_id],performance_data[[#This Row],[portfolio_id]])</f>
        <v>45535</v>
      </c>
      <c r="N2624" s="14">
        <f xml:space="preserve"> _xlfn.MINIFS(performance_data[date],performance_data[portfolio_id],performance_data[[#This Row],[portfolio_id]])</f>
        <v>44837</v>
      </c>
      <c r="O2624" s="15">
        <f>_xlfn.MAXIFS(performance_data[portfolio_value],performance_data[portfolio_id],performance_data[[#This Row],[portfolio_id]],performance_data[date],performance_data[[#This Row],[latest_date]])</f>
        <v>351725.49</v>
      </c>
      <c r="P2624" s="15">
        <f>_xlfn.MAXIFS(performance_data[portfolio_value],performance_data[portfolio_id],performance_data[[#This Row],[portfolio_id]],performance_data[date],performance_data[[#This Row],[starting_date]])</f>
        <v>325602.28000000003</v>
      </c>
      <c r="Q2624" s="15">
        <f>performance_data[[#This Row],[latest_value]]-performance_data[[#This Row],[starting_value]]</f>
        <v>26123.209999999963</v>
      </c>
      <c r="R2624" s="15">
        <f>performance_data[[#This Row],[net_inflows]]-performance_data[[#This Row],[net_outflows]]</f>
        <v>590.80999999999949</v>
      </c>
      <c r="S2624" s="15" t="str">
        <f>IF(performance_data[[#This Row],[net_inflows]]&gt;AVERAGE(performance_data[net_inflows]),"High","Low")</f>
        <v>Low</v>
      </c>
      <c r="T2624" s="15">
        <f>AVERAGEIF(performance_data[inflow_flag],performance_data[[#This Row],[inflow_flag]],performance_data[return_percentage])</f>
        <v>5.0457846277021572</v>
      </c>
      <c r="U2624" s="17">
        <f>IF(performance_data[[#This Row],[return_percentage]]&lt;performance_data[[#This Row],[benchmark_return]],1,0)</f>
        <v>1</v>
      </c>
      <c r="V2624" s="17">
        <f>COUNTIFS(performance_data[portfolio_id],performance_data[[#This Row],[portfolio_id]])</f>
        <v>35</v>
      </c>
      <c r="W2624" s="17">
        <f>COUNTIFS(performance_data[portfolio_id],performance_data[[#This Row],[portfolio_id]],
          performance_data[return_flag],1)</f>
        <v>15</v>
      </c>
      <c r="X2624" s="15">
        <f>performance_data[[#This Row],[underperform_flag_count]]/performance_data[[#This Row],[totalportfoliocount]]</f>
        <v>0.42857142857142855</v>
      </c>
    </row>
    <row r="2625" spans="1:24" x14ac:dyDescent="0.3">
      <c r="A2625">
        <v>5646</v>
      </c>
      <c r="B2625" s="1">
        <v>45259</v>
      </c>
      <c r="C2625">
        <v>410165.11</v>
      </c>
      <c r="D2625">
        <v>4.8600000000000003</v>
      </c>
      <c r="E2625">
        <v>4.33</v>
      </c>
      <c r="F2625">
        <v>18642</v>
      </c>
      <c r="G2625">
        <v>8635.32</v>
      </c>
      <c r="H2625" t="s">
        <v>2213</v>
      </c>
      <c r="I2625" t="s">
        <v>2217</v>
      </c>
      <c r="J2625">
        <v>11</v>
      </c>
      <c r="K2625" t="s">
        <v>2219</v>
      </c>
      <c r="L2625" t="str">
        <f>IF(performance_data[[#This Row],[return_percentage]]&gt;=performance_data[[#This Row],[benchmark_return]],"Higher","Lower")</f>
        <v>Higher</v>
      </c>
      <c r="M2625" s="14">
        <f xml:space="preserve"> _xlfn.MAXIFS(performance_data[date],performance_data[portfolio_id],performance_data[[#This Row],[portfolio_id]])</f>
        <v>45535</v>
      </c>
      <c r="N2625" s="14">
        <f xml:space="preserve"> _xlfn.MINIFS(performance_data[date],performance_data[portfolio_id],performance_data[[#This Row],[portfolio_id]])</f>
        <v>44837</v>
      </c>
      <c r="O2625" s="15">
        <f>_xlfn.MAXIFS(performance_data[portfolio_value],performance_data[portfolio_id],performance_data[[#This Row],[portfolio_id]],performance_data[date],performance_data[[#This Row],[latest_date]])</f>
        <v>351725.49</v>
      </c>
      <c r="P2625" s="15">
        <f>_xlfn.MAXIFS(performance_data[portfolio_value],performance_data[portfolio_id],performance_data[[#This Row],[portfolio_id]],performance_data[date],performance_data[[#This Row],[starting_date]])</f>
        <v>325602.28000000003</v>
      </c>
      <c r="Q2625" s="15">
        <f>performance_data[[#This Row],[latest_value]]-performance_data[[#This Row],[starting_value]]</f>
        <v>26123.209999999963</v>
      </c>
      <c r="R2625" s="15">
        <f>performance_data[[#This Row],[net_inflows]]-performance_data[[#This Row],[net_outflows]]</f>
        <v>10006.68</v>
      </c>
      <c r="S2625" s="15" t="str">
        <f>IF(performance_data[[#This Row],[net_inflows]]&gt;AVERAGE(performance_data[net_inflows]),"High","Low")</f>
        <v>High</v>
      </c>
      <c r="T2625" s="15">
        <f>AVERAGEIF(performance_data[inflow_flag],performance_data[[#This Row],[inflow_flag]],performance_data[return_percentage])</f>
        <v>4.8467905675459724</v>
      </c>
      <c r="U2625" s="17">
        <f>IF(performance_data[[#This Row],[return_percentage]]&lt;performance_data[[#This Row],[benchmark_return]],1,0)</f>
        <v>0</v>
      </c>
      <c r="V2625" s="17">
        <f>COUNTIFS(performance_data[portfolio_id],performance_data[[#This Row],[portfolio_id]])</f>
        <v>35</v>
      </c>
      <c r="W2625" s="17">
        <f>COUNTIFS(performance_data[portfolio_id],performance_data[[#This Row],[portfolio_id]],
          performance_data[return_flag],1)</f>
        <v>15</v>
      </c>
      <c r="X2625" s="15">
        <f>performance_data[[#This Row],[underperform_flag_count]]/performance_data[[#This Row],[totalportfoliocount]]</f>
        <v>0.42857142857142855</v>
      </c>
    </row>
    <row r="2626" spans="1:24" x14ac:dyDescent="0.3">
      <c r="A2626">
        <v>5646</v>
      </c>
      <c r="B2626" s="1">
        <v>45466</v>
      </c>
      <c r="C2626">
        <v>388402.38</v>
      </c>
      <c r="D2626">
        <v>11.76</v>
      </c>
      <c r="E2626">
        <v>9.86</v>
      </c>
      <c r="F2626">
        <v>6098.71</v>
      </c>
      <c r="G2626">
        <v>15283.56</v>
      </c>
      <c r="H2626" t="s">
        <v>2205</v>
      </c>
      <c r="I2626" t="s">
        <v>2211</v>
      </c>
      <c r="J2626">
        <v>6</v>
      </c>
      <c r="K2626" t="s">
        <v>2212</v>
      </c>
      <c r="L2626" t="str">
        <f>IF(performance_data[[#This Row],[return_percentage]]&gt;=performance_data[[#This Row],[benchmark_return]],"Higher","Lower")</f>
        <v>Higher</v>
      </c>
      <c r="M2626" s="14">
        <f xml:space="preserve"> _xlfn.MAXIFS(performance_data[date],performance_data[portfolio_id],performance_data[[#This Row],[portfolio_id]])</f>
        <v>45535</v>
      </c>
      <c r="N2626" s="14">
        <f xml:space="preserve"> _xlfn.MINIFS(performance_data[date],performance_data[portfolio_id],performance_data[[#This Row],[portfolio_id]])</f>
        <v>44837</v>
      </c>
      <c r="O2626" s="15">
        <f>_xlfn.MAXIFS(performance_data[portfolio_value],performance_data[portfolio_id],performance_data[[#This Row],[portfolio_id]],performance_data[date],performance_data[[#This Row],[latest_date]])</f>
        <v>351725.49</v>
      </c>
      <c r="P2626" s="15">
        <f>_xlfn.MAXIFS(performance_data[portfolio_value],performance_data[portfolio_id],performance_data[[#This Row],[portfolio_id]],performance_data[date],performance_data[[#This Row],[starting_date]])</f>
        <v>325602.28000000003</v>
      </c>
      <c r="Q2626" s="15">
        <f>performance_data[[#This Row],[latest_value]]-performance_data[[#This Row],[starting_value]]</f>
        <v>26123.209999999963</v>
      </c>
      <c r="R2626" s="15">
        <f>performance_data[[#This Row],[net_inflows]]-performance_data[[#This Row],[net_outflows]]</f>
        <v>-9184.8499999999985</v>
      </c>
      <c r="S2626" s="15" t="str">
        <f>IF(performance_data[[#This Row],[net_inflows]]&gt;AVERAGE(performance_data[net_inflows]),"High","Low")</f>
        <v>Low</v>
      </c>
      <c r="T2626" s="15">
        <f>AVERAGEIF(performance_data[inflow_flag],performance_data[[#This Row],[inflow_flag]],performance_data[return_percentage])</f>
        <v>5.0457846277021572</v>
      </c>
      <c r="U2626" s="17">
        <f>IF(performance_data[[#This Row],[return_percentage]]&lt;performance_data[[#This Row],[benchmark_return]],1,0)</f>
        <v>0</v>
      </c>
      <c r="V2626" s="17">
        <f>COUNTIFS(performance_data[portfolio_id],performance_data[[#This Row],[portfolio_id]])</f>
        <v>35</v>
      </c>
      <c r="W2626" s="17">
        <f>COUNTIFS(performance_data[portfolio_id],performance_data[[#This Row],[portfolio_id]],
          performance_data[return_flag],1)</f>
        <v>15</v>
      </c>
      <c r="X2626" s="15">
        <f>performance_data[[#This Row],[underperform_flag_count]]/performance_data[[#This Row],[totalportfoliocount]]</f>
        <v>0.42857142857142855</v>
      </c>
    </row>
    <row r="2627" spans="1:24" x14ac:dyDescent="0.3">
      <c r="A2627">
        <v>5646</v>
      </c>
      <c r="B2627" s="1">
        <v>45445</v>
      </c>
      <c r="C2627">
        <v>33600.14</v>
      </c>
      <c r="D2627">
        <v>7.25</v>
      </c>
      <c r="E2627">
        <v>8.18</v>
      </c>
      <c r="F2627">
        <v>10837.43</v>
      </c>
      <c r="G2627">
        <v>3582.36</v>
      </c>
      <c r="H2627" t="s">
        <v>2205</v>
      </c>
      <c r="I2627" t="s">
        <v>2211</v>
      </c>
      <c r="J2627">
        <v>6</v>
      </c>
      <c r="K2627" t="s">
        <v>2212</v>
      </c>
      <c r="L2627" t="str">
        <f>IF(performance_data[[#This Row],[return_percentage]]&gt;=performance_data[[#This Row],[benchmark_return]],"Higher","Lower")</f>
        <v>Lower</v>
      </c>
      <c r="M2627" s="14">
        <f xml:space="preserve"> _xlfn.MAXIFS(performance_data[date],performance_data[portfolio_id],performance_data[[#This Row],[portfolio_id]])</f>
        <v>45535</v>
      </c>
      <c r="N2627" s="14">
        <f xml:space="preserve"> _xlfn.MINIFS(performance_data[date],performance_data[portfolio_id],performance_data[[#This Row],[portfolio_id]])</f>
        <v>44837</v>
      </c>
      <c r="O2627" s="15">
        <f>_xlfn.MAXIFS(performance_data[portfolio_value],performance_data[portfolio_id],performance_data[[#This Row],[portfolio_id]],performance_data[date],performance_data[[#This Row],[latest_date]])</f>
        <v>351725.49</v>
      </c>
      <c r="P2627" s="15">
        <f>_xlfn.MAXIFS(performance_data[portfolio_value],performance_data[portfolio_id],performance_data[[#This Row],[portfolio_id]],performance_data[date],performance_data[[#This Row],[starting_date]])</f>
        <v>325602.28000000003</v>
      </c>
      <c r="Q2627" s="15">
        <f>performance_data[[#This Row],[latest_value]]-performance_data[[#This Row],[starting_value]]</f>
        <v>26123.209999999963</v>
      </c>
      <c r="R2627" s="15">
        <f>performance_data[[#This Row],[net_inflows]]-performance_data[[#This Row],[net_outflows]]</f>
        <v>7255.07</v>
      </c>
      <c r="S2627" s="15" t="str">
        <f>IF(performance_data[[#This Row],[net_inflows]]&gt;AVERAGE(performance_data[net_inflows]),"High","Low")</f>
        <v>High</v>
      </c>
      <c r="T2627" s="15">
        <f>AVERAGEIF(performance_data[inflow_flag],performance_data[[#This Row],[inflow_flag]],performance_data[return_percentage])</f>
        <v>4.8467905675459724</v>
      </c>
      <c r="U2627" s="17">
        <f>IF(performance_data[[#This Row],[return_percentage]]&lt;performance_data[[#This Row],[benchmark_return]],1,0)</f>
        <v>1</v>
      </c>
      <c r="V2627" s="17">
        <f>COUNTIFS(performance_data[portfolio_id],performance_data[[#This Row],[portfolio_id]])</f>
        <v>35</v>
      </c>
      <c r="W2627" s="17">
        <f>COUNTIFS(performance_data[portfolio_id],performance_data[[#This Row],[portfolio_id]],
          performance_data[return_flag],1)</f>
        <v>15</v>
      </c>
      <c r="X2627" s="15">
        <f>performance_data[[#This Row],[underperform_flag_count]]/performance_data[[#This Row],[totalportfoliocount]]</f>
        <v>0.42857142857142855</v>
      </c>
    </row>
    <row r="2628" spans="1:24" x14ac:dyDescent="0.3">
      <c r="A2628">
        <v>5646</v>
      </c>
      <c r="B2628" s="1">
        <v>44974</v>
      </c>
      <c r="C2628">
        <v>483833.25</v>
      </c>
      <c r="D2628">
        <v>-2.65</v>
      </c>
      <c r="E2628">
        <v>-2.94</v>
      </c>
      <c r="F2628">
        <v>17854.939999999999</v>
      </c>
      <c r="G2628">
        <v>9101.69</v>
      </c>
      <c r="H2628" t="s">
        <v>2213</v>
      </c>
      <c r="I2628" t="s">
        <v>2206</v>
      </c>
      <c r="J2628">
        <v>2</v>
      </c>
      <c r="K2628" t="s">
        <v>2226</v>
      </c>
      <c r="L2628" t="str">
        <f>IF(performance_data[[#This Row],[return_percentage]]&gt;=performance_data[[#This Row],[benchmark_return]],"Higher","Lower")</f>
        <v>Higher</v>
      </c>
      <c r="M2628" s="14">
        <f xml:space="preserve"> _xlfn.MAXIFS(performance_data[date],performance_data[portfolio_id],performance_data[[#This Row],[portfolio_id]])</f>
        <v>45535</v>
      </c>
      <c r="N2628" s="14">
        <f xml:space="preserve"> _xlfn.MINIFS(performance_data[date],performance_data[portfolio_id],performance_data[[#This Row],[portfolio_id]])</f>
        <v>44837</v>
      </c>
      <c r="O2628" s="15">
        <f>_xlfn.MAXIFS(performance_data[portfolio_value],performance_data[portfolio_id],performance_data[[#This Row],[portfolio_id]],performance_data[date],performance_data[[#This Row],[latest_date]])</f>
        <v>351725.49</v>
      </c>
      <c r="P2628" s="15">
        <f>_xlfn.MAXIFS(performance_data[portfolio_value],performance_data[portfolio_id],performance_data[[#This Row],[portfolio_id]],performance_data[date],performance_data[[#This Row],[starting_date]])</f>
        <v>325602.28000000003</v>
      </c>
      <c r="Q2628" s="15">
        <f>performance_data[[#This Row],[latest_value]]-performance_data[[#This Row],[starting_value]]</f>
        <v>26123.209999999963</v>
      </c>
      <c r="R2628" s="15">
        <f>performance_data[[#This Row],[net_inflows]]-performance_data[[#This Row],[net_outflows]]</f>
        <v>8753.2499999999982</v>
      </c>
      <c r="S2628" s="15" t="str">
        <f>IF(performance_data[[#This Row],[net_inflows]]&gt;AVERAGE(performance_data[net_inflows]),"High","Low")</f>
        <v>High</v>
      </c>
      <c r="T2628" s="15">
        <f>AVERAGEIF(performance_data[inflow_flag],performance_data[[#This Row],[inflow_flag]],performance_data[return_percentage])</f>
        <v>4.8467905675459724</v>
      </c>
      <c r="U2628" s="17">
        <f>IF(performance_data[[#This Row],[return_percentage]]&lt;performance_data[[#This Row],[benchmark_return]],1,0)</f>
        <v>0</v>
      </c>
      <c r="V2628" s="17">
        <f>COUNTIFS(performance_data[portfolio_id],performance_data[[#This Row],[portfolio_id]])</f>
        <v>35</v>
      </c>
      <c r="W2628" s="17">
        <f>COUNTIFS(performance_data[portfolio_id],performance_data[[#This Row],[portfolio_id]],
          performance_data[return_flag],1)</f>
        <v>15</v>
      </c>
      <c r="X2628" s="15">
        <f>performance_data[[#This Row],[underperform_flag_count]]/performance_data[[#This Row],[totalportfoliocount]]</f>
        <v>0.42857142857142855</v>
      </c>
    </row>
    <row r="2629" spans="1:24" x14ac:dyDescent="0.3">
      <c r="A2629">
        <v>5646</v>
      </c>
      <c r="B2629" s="1">
        <v>44873</v>
      </c>
      <c r="C2629">
        <v>350299.4</v>
      </c>
      <c r="D2629">
        <v>2.1800000000000002</v>
      </c>
      <c r="E2629">
        <v>2.5</v>
      </c>
      <c r="F2629">
        <v>3820.54</v>
      </c>
      <c r="G2629">
        <v>15149.85</v>
      </c>
      <c r="H2629" t="s">
        <v>2220</v>
      </c>
      <c r="I2629" t="s">
        <v>2217</v>
      </c>
      <c r="J2629">
        <v>11</v>
      </c>
      <c r="K2629" t="s">
        <v>2219</v>
      </c>
      <c r="L2629" t="str">
        <f>IF(performance_data[[#This Row],[return_percentage]]&gt;=performance_data[[#This Row],[benchmark_return]],"Higher","Lower")</f>
        <v>Lower</v>
      </c>
      <c r="M2629" s="14">
        <f xml:space="preserve"> _xlfn.MAXIFS(performance_data[date],performance_data[portfolio_id],performance_data[[#This Row],[portfolio_id]])</f>
        <v>45535</v>
      </c>
      <c r="N2629" s="14">
        <f xml:space="preserve"> _xlfn.MINIFS(performance_data[date],performance_data[portfolio_id],performance_data[[#This Row],[portfolio_id]])</f>
        <v>44837</v>
      </c>
      <c r="O2629" s="15">
        <f>_xlfn.MAXIFS(performance_data[portfolio_value],performance_data[portfolio_id],performance_data[[#This Row],[portfolio_id]],performance_data[date],performance_data[[#This Row],[latest_date]])</f>
        <v>351725.49</v>
      </c>
      <c r="P2629" s="15">
        <f>_xlfn.MAXIFS(performance_data[portfolio_value],performance_data[portfolio_id],performance_data[[#This Row],[portfolio_id]],performance_data[date],performance_data[[#This Row],[starting_date]])</f>
        <v>325602.28000000003</v>
      </c>
      <c r="Q2629" s="15">
        <f>performance_data[[#This Row],[latest_value]]-performance_data[[#This Row],[starting_value]]</f>
        <v>26123.209999999963</v>
      </c>
      <c r="R2629" s="15">
        <f>performance_data[[#This Row],[net_inflows]]-performance_data[[#This Row],[net_outflows]]</f>
        <v>-11329.310000000001</v>
      </c>
      <c r="S2629" s="15" t="str">
        <f>IF(performance_data[[#This Row],[net_inflows]]&gt;AVERAGE(performance_data[net_inflows]),"High","Low")</f>
        <v>Low</v>
      </c>
      <c r="T2629" s="15">
        <f>AVERAGEIF(performance_data[inflow_flag],performance_data[[#This Row],[inflow_flag]],performance_data[return_percentage])</f>
        <v>5.0457846277021572</v>
      </c>
      <c r="U2629" s="17">
        <f>IF(performance_data[[#This Row],[return_percentage]]&lt;performance_data[[#This Row],[benchmark_return]],1,0)</f>
        <v>1</v>
      </c>
      <c r="V2629" s="17">
        <f>COUNTIFS(performance_data[portfolio_id],performance_data[[#This Row],[portfolio_id]])</f>
        <v>35</v>
      </c>
      <c r="W2629" s="17">
        <f>COUNTIFS(performance_data[portfolio_id],performance_data[[#This Row],[portfolio_id]],
          performance_data[return_flag],1)</f>
        <v>15</v>
      </c>
      <c r="X2629" s="15">
        <f>performance_data[[#This Row],[underperform_flag_count]]/performance_data[[#This Row],[totalportfoliocount]]</f>
        <v>0.42857142857142855</v>
      </c>
    </row>
    <row r="2630" spans="1:24" x14ac:dyDescent="0.3">
      <c r="A2630">
        <v>5646</v>
      </c>
      <c r="B2630" s="1">
        <v>45059</v>
      </c>
      <c r="C2630">
        <v>133241.5</v>
      </c>
      <c r="D2630">
        <v>-2.93</v>
      </c>
      <c r="E2630">
        <v>-3.37</v>
      </c>
      <c r="F2630">
        <v>15294.74</v>
      </c>
      <c r="G2630">
        <v>7774.97</v>
      </c>
      <c r="H2630" t="s">
        <v>2213</v>
      </c>
      <c r="I2630" t="s">
        <v>2211</v>
      </c>
      <c r="J2630">
        <v>5</v>
      </c>
      <c r="K2630" t="s">
        <v>2223</v>
      </c>
      <c r="L2630" t="str">
        <f>IF(performance_data[[#This Row],[return_percentage]]&gt;=performance_data[[#This Row],[benchmark_return]],"Higher","Lower")</f>
        <v>Higher</v>
      </c>
      <c r="M2630" s="14">
        <f xml:space="preserve"> _xlfn.MAXIFS(performance_data[date],performance_data[portfolio_id],performance_data[[#This Row],[portfolio_id]])</f>
        <v>45535</v>
      </c>
      <c r="N2630" s="14">
        <f xml:space="preserve"> _xlfn.MINIFS(performance_data[date],performance_data[portfolio_id],performance_data[[#This Row],[portfolio_id]])</f>
        <v>44837</v>
      </c>
      <c r="O2630" s="15">
        <f>_xlfn.MAXIFS(performance_data[portfolio_value],performance_data[portfolio_id],performance_data[[#This Row],[portfolio_id]],performance_data[date],performance_data[[#This Row],[latest_date]])</f>
        <v>351725.49</v>
      </c>
      <c r="P2630" s="15">
        <f>_xlfn.MAXIFS(performance_data[portfolio_value],performance_data[portfolio_id],performance_data[[#This Row],[portfolio_id]],performance_data[date],performance_data[[#This Row],[starting_date]])</f>
        <v>325602.28000000003</v>
      </c>
      <c r="Q2630" s="15">
        <f>performance_data[[#This Row],[latest_value]]-performance_data[[#This Row],[starting_value]]</f>
        <v>26123.209999999963</v>
      </c>
      <c r="R2630" s="15">
        <f>performance_data[[#This Row],[net_inflows]]-performance_data[[#This Row],[net_outflows]]</f>
        <v>7519.7699999999995</v>
      </c>
      <c r="S2630" s="15" t="str">
        <f>IF(performance_data[[#This Row],[net_inflows]]&gt;AVERAGE(performance_data[net_inflows]),"High","Low")</f>
        <v>High</v>
      </c>
      <c r="T2630" s="15">
        <f>AVERAGEIF(performance_data[inflow_flag],performance_data[[#This Row],[inflow_flag]],performance_data[return_percentage])</f>
        <v>4.8467905675459724</v>
      </c>
      <c r="U2630" s="17">
        <f>IF(performance_data[[#This Row],[return_percentage]]&lt;performance_data[[#This Row],[benchmark_return]],1,0)</f>
        <v>0</v>
      </c>
      <c r="V2630" s="17">
        <f>COUNTIFS(performance_data[portfolio_id],performance_data[[#This Row],[portfolio_id]])</f>
        <v>35</v>
      </c>
      <c r="W2630" s="17">
        <f>COUNTIFS(performance_data[portfolio_id],performance_data[[#This Row],[portfolio_id]],
          performance_data[return_flag],1)</f>
        <v>15</v>
      </c>
      <c r="X2630" s="15">
        <f>performance_data[[#This Row],[underperform_flag_count]]/performance_data[[#This Row],[totalportfoliocount]]</f>
        <v>0.42857142857142855</v>
      </c>
    </row>
    <row r="2631" spans="1:24" x14ac:dyDescent="0.3">
      <c r="A2631">
        <v>5646</v>
      </c>
      <c r="B2631" s="1">
        <v>45315</v>
      </c>
      <c r="C2631">
        <v>300236.69</v>
      </c>
      <c r="D2631">
        <v>-5.93</v>
      </c>
      <c r="E2631">
        <v>-5.3</v>
      </c>
      <c r="F2631">
        <v>12408.92</v>
      </c>
      <c r="G2631">
        <v>2029.64</v>
      </c>
      <c r="H2631" t="s">
        <v>2205</v>
      </c>
      <c r="I2631" t="s">
        <v>2206</v>
      </c>
      <c r="J2631">
        <v>1</v>
      </c>
      <c r="K2631" t="s">
        <v>2207</v>
      </c>
      <c r="L2631" t="str">
        <f>IF(performance_data[[#This Row],[return_percentage]]&gt;=performance_data[[#This Row],[benchmark_return]],"Higher","Lower")</f>
        <v>Lower</v>
      </c>
      <c r="M2631" s="14">
        <f xml:space="preserve"> _xlfn.MAXIFS(performance_data[date],performance_data[portfolio_id],performance_data[[#This Row],[portfolio_id]])</f>
        <v>45535</v>
      </c>
      <c r="N2631" s="14">
        <f xml:space="preserve"> _xlfn.MINIFS(performance_data[date],performance_data[portfolio_id],performance_data[[#This Row],[portfolio_id]])</f>
        <v>44837</v>
      </c>
      <c r="O2631" s="15">
        <f>_xlfn.MAXIFS(performance_data[portfolio_value],performance_data[portfolio_id],performance_data[[#This Row],[portfolio_id]],performance_data[date],performance_data[[#This Row],[latest_date]])</f>
        <v>351725.49</v>
      </c>
      <c r="P2631" s="15">
        <f>_xlfn.MAXIFS(performance_data[portfolio_value],performance_data[portfolio_id],performance_data[[#This Row],[portfolio_id]],performance_data[date],performance_data[[#This Row],[starting_date]])</f>
        <v>325602.28000000003</v>
      </c>
      <c r="Q2631" s="15">
        <f>performance_data[[#This Row],[latest_value]]-performance_data[[#This Row],[starting_value]]</f>
        <v>26123.209999999963</v>
      </c>
      <c r="R2631" s="15">
        <f>performance_data[[#This Row],[net_inflows]]-performance_data[[#This Row],[net_outflows]]</f>
        <v>10379.280000000001</v>
      </c>
      <c r="S2631" s="15" t="str">
        <f>IF(performance_data[[#This Row],[net_inflows]]&gt;AVERAGE(performance_data[net_inflows]),"High","Low")</f>
        <v>High</v>
      </c>
      <c r="T2631" s="15">
        <f>AVERAGEIF(performance_data[inflow_flag],performance_data[[#This Row],[inflow_flag]],performance_data[return_percentage])</f>
        <v>4.8467905675459724</v>
      </c>
      <c r="U2631" s="17">
        <f>IF(performance_data[[#This Row],[return_percentage]]&lt;performance_data[[#This Row],[benchmark_return]],1,0)</f>
        <v>1</v>
      </c>
      <c r="V2631" s="17">
        <f>COUNTIFS(performance_data[portfolio_id],performance_data[[#This Row],[portfolio_id]])</f>
        <v>35</v>
      </c>
      <c r="W2631" s="17">
        <f>COUNTIFS(performance_data[portfolio_id],performance_data[[#This Row],[portfolio_id]],
          performance_data[return_flag],1)</f>
        <v>15</v>
      </c>
      <c r="X2631" s="15">
        <f>performance_data[[#This Row],[underperform_flag_count]]/performance_data[[#This Row],[totalportfoliocount]]</f>
        <v>0.42857142857142855</v>
      </c>
    </row>
    <row r="2632" spans="1:24" x14ac:dyDescent="0.3">
      <c r="A2632">
        <v>5646</v>
      </c>
      <c r="B2632" s="1">
        <v>45088</v>
      </c>
      <c r="C2632">
        <v>206656.61</v>
      </c>
      <c r="D2632">
        <v>2.94</v>
      </c>
      <c r="E2632">
        <v>3.28</v>
      </c>
      <c r="F2632">
        <v>5605.98</v>
      </c>
      <c r="G2632">
        <v>2199.0100000000002</v>
      </c>
      <c r="H2632" t="s">
        <v>2213</v>
      </c>
      <c r="I2632" t="s">
        <v>2211</v>
      </c>
      <c r="J2632">
        <v>6</v>
      </c>
      <c r="K2632" t="s">
        <v>2212</v>
      </c>
      <c r="L2632" t="str">
        <f>IF(performance_data[[#This Row],[return_percentage]]&gt;=performance_data[[#This Row],[benchmark_return]],"Higher","Lower")</f>
        <v>Lower</v>
      </c>
      <c r="M2632" s="14">
        <f xml:space="preserve"> _xlfn.MAXIFS(performance_data[date],performance_data[portfolio_id],performance_data[[#This Row],[portfolio_id]])</f>
        <v>45535</v>
      </c>
      <c r="N2632" s="14">
        <f xml:space="preserve"> _xlfn.MINIFS(performance_data[date],performance_data[portfolio_id],performance_data[[#This Row],[portfolio_id]])</f>
        <v>44837</v>
      </c>
      <c r="O2632" s="15">
        <f>_xlfn.MAXIFS(performance_data[portfolio_value],performance_data[portfolio_id],performance_data[[#This Row],[portfolio_id]],performance_data[date],performance_data[[#This Row],[latest_date]])</f>
        <v>351725.49</v>
      </c>
      <c r="P2632" s="15">
        <f>_xlfn.MAXIFS(performance_data[portfolio_value],performance_data[portfolio_id],performance_data[[#This Row],[portfolio_id]],performance_data[date],performance_data[[#This Row],[starting_date]])</f>
        <v>325602.28000000003</v>
      </c>
      <c r="Q2632" s="15">
        <f>performance_data[[#This Row],[latest_value]]-performance_data[[#This Row],[starting_value]]</f>
        <v>26123.209999999963</v>
      </c>
      <c r="R2632" s="15">
        <f>performance_data[[#This Row],[net_inflows]]-performance_data[[#This Row],[net_outflows]]</f>
        <v>3406.9699999999993</v>
      </c>
      <c r="S2632" s="15" t="str">
        <f>IF(performance_data[[#This Row],[net_inflows]]&gt;AVERAGE(performance_data[net_inflows]),"High","Low")</f>
        <v>Low</v>
      </c>
      <c r="T2632" s="15">
        <f>AVERAGEIF(performance_data[inflow_flag],performance_data[[#This Row],[inflow_flag]],performance_data[return_percentage])</f>
        <v>5.0457846277021572</v>
      </c>
      <c r="U2632" s="17">
        <f>IF(performance_data[[#This Row],[return_percentage]]&lt;performance_data[[#This Row],[benchmark_return]],1,0)</f>
        <v>1</v>
      </c>
      <c r="V2632" s="17">
        <f>COUNTIFS(performance_data[portfolio_id],performance_data[[#This Row],[portfolio_id]])</f>
        <v>35</v>
      </c>
      <c r="W2632" s="17">
        <f>COUNTIFS(performance_data[portfolio_id],performance_data[[#This Row],[portfolio_id]],
          performance_data[return_flag],1)</f>
        <v>15</v>
      </c>
      <c r="X2632" s="15">
        <f>performance_data[[#This Row],[underperform_flag_count]]/performance_data[[#This Row],[totalportfoliocount]]</f>
        <v>0.42857142857142855</v>
      </c>
    </row>
    <row r="2633" spans="1:24" x14ac:dyDescent="0.3">
      <c r="A2633">
        <v>5646</v>
      </c>
      <c r="B2633" s="1">
        <v>45407</v>
      </c>
      <c r="C2633">
        <v>302046.92</v>
      </c>
      <c r="D2633">
        <v>18.059999999999999</v>
      </c>
      <c r="E2633">
        <v>21.42</v>
      </c>
      <c r="F2633">
        <v>10226.040000000001</v>
      </c>
      <c r="G2633">
        <v>2863.27</v>
      </c>
      <c r="H2633" t="s">
        <v>2205</v>
      </c>
      <c r="I2633" t="s">
        <v>2211</v>
      </c>
      <c r="J2633">
        <v>4</v>
      </c>
      <c r="K2633" t="s">
        <v>2216</v>
      </c>
      <c r="L2633" t="str">
        <f>IF(performance_data[[#This Row],[return_percentage]]&gt;=performance_data[[#This Row],[benchmark_return]],"Higher","Lower")</f>
        <v>Lower</v>
      </c>
      <c r="M2633" s="14">
        <f xml:space="preserve"> _xlfn.MAXIFS(performance_data[date],performance_data[portfolio_id],performance_data[[#This Row],[portfolio_id]])</f>
        <v>45535</v>
      </c>
      <c r="N2633" s="14">
        <f xml:space="preserve"> _xlfn.MINIFS(performance_data[date],performance_data[portfolio_id],performance_data[[#This Row],[portfolio_id]])</f>
        <v>44837</v>
      </c>
      <c r="O2633" s="15">
        <f>_xlfn.MAXIFS(performance_data[portfolio_value],performance_data[portfolio_id],performance_data[[#This Row],[portfolio_id]],performance_data[date],performance_data[[#This Row],[latest_date]])</f>
        <v>351725.49</v>
      </c>
      <c r="P2633" s="15">
        <f>_xlfn.MAXIFS(performance_data[portfolio_value],performance_data[portfolio_id],performance_data[[#This Row],[portfolio_id]],performance_data[date],performance_data[[#This Row],[starting_date]])</f>
        <v>325602.28000000003</v>
      </c>
      <c r="Q2633" s="15">
        <f>performance_data[[#This Row],[latest_value]]-performance_data[[#This Row],[starting_value]]</f>
        <v>26123.209999999963</v>
      </c>
      <c r="R2633" s="15">
        <f>performance_data[[#This Row],[net_inflows]]-performance_data[[#This Row],[net_outflows]]</f>
        <v>7362.77</v>
      </c>
      <c r="S2633" s="15" t="str">
        <f>IF(performance_data[[#This Row],[net_inflows]]&gt;AVERAGE(performance_data[net_inflows]),"High","Low")</f>
        <v>High</v>
      </c>
      <c r="T2633" s="15">
        <f>AVERAGEIF(performance_data[inflow_flag],performance_data[[#This Row],[inflow_flag]],performance_data[return_percentage])</f>
        <v>4.8467905675459724</v>
      </c>
      <c r="U2633" s="17">
        <f>IF(performance_data[[#This Row],[return_percentage]]&lt;performance_data[[#This Row],[benchmark_return]],1,0)</f>
        <v>1</v>
      </c>
      <c r="V2633" s="17">
        <f>COUNTIFS(performance_data[portfolio_id],performance_data[[#This Row],[portfolio_id]])</f>
        <v>35</v>
      </c>
      <c r="W2633" s="17">
        <f>COUNTIFS(performance_data[portfolio_id],performance_data[[#This Row],[portfolio_id]],
          performance_data[return_flag],1)</f>
        <v>15</v>
      </c>
      <c r="X2633" s="15">
        <f>performance_data[[#This Row],[underperform_flag_count]]/performance_data[[#This Row],[totalportfoliocount]]</f>
        <v>0.42857142857142855</v>
      </c>
    </row>
    <row r="2634" spans="1:24" x14ac:dyDescent="0.3">
      <c r="A2634">
        <v>5646</v>
      </c>
      <c r="B2634" s="1">
        <v>45155</v>
      </c>
      <c r="C2634">
        <v>248849.22</v>
      </c>
      <c r="D2634">
        <v>6.49</v>
      </c>
      <c r="E2634">
        <v>5.3</v>
      </c>
      <c r="F2634">
        <v>13670.78</v>
      </c>
      <c r="G2634">
        <v>12457.13</v>
      </c>
      <c r="H2634" t="s">
        <v>2213</v>
      </c>
      <c r="I2634" t="s">
        <v>2209</v>
      </c>
      <c r="J2634">
        <v>8</v>
      </c>
      <c r="K2634" t="s">
        <v>2214</v>
      </c>
      <c r="L2634" t="str">
        <f>IF(performance_data[[#This Row],[return_percentage]]&gt;=performance_data[[#This Row],[benchmark_return]],"Higher","Lower")</f>
        <v>Higher</v>
      </c>
      <c r="M2634" s="14">
        <f xml:space="preserve"> _xlfn.MAXIFS(performance_data[date],performance_data[portfolio_id],performance_data[[#This Row],[portfolio_id]])</f>
        <v>45535</v>
      </c>
      <c r="N2634" s="14">
        <f xml:space="preserve"> _xlfn.MINIFS(performance_data[date],performance_data[portfolio_id],performance_data[[#This Row],[portfolio_id]])</f>
        <v>44837</v>
      </c>
      <c r="O2634" s="15">
        <f>_xlfn.MAXIFS(performance_data[portfolio_value],performance_data[portfolio_id],performance_data[[#This Row],[portfolio_id]],performance_data[date],performance_data[[#This Row],[latest_date]])</f>
        <v>351725.49</v>
      </c>
      <c r="P2634" s="15">
        <f>_xlfn.MAXIFS(performance_data[portfolio_value],performance_data[portfolio_id],performance_data[[#This Row],[portfolio_id]],performance_data[date],performance_data[[#This Row],[starting_date]])</f>
        <v>325602.28000000003</v>
      </c>
      <c r="Q2634" s="15">
        <f>performance_data[[#This Row],[latest_value]]-performance_data[[#This Row],[starting_value]]</f>
        <v>26123.209999999963</v>
      </c>
      <c r="R2634" s="15">
        <f>performance_data[[#This Row],[net_inflows]]-performance_data[[#This Row],[net_outflows]]</f>
        <v>1213.6500000000015</v>
      </c>
      <c r="S2634" s="15" t="str">
        <f>IF(performance_data[[#This Row],[net_inflows]]&gt;AVERAGE(performance_data[net_inflows]),"High","Low")</f>
        <v>High</v>
      </c>
      <c r="T2634" s="15">
        <f>AVERAGEIF(performance_data[inflow_flag],performance_data[[#This Row],[inflow_flag]],performance_data[return_percentage])</f>
        <v>4.8467905675459724</v>
      </c>
      <c r="U2634" s="17">
        <f>IF(performance_data[[#This Row],[return_percentage]]&lt;performance_data[[#This Row],[benchmark_return]],1,0)</f>
        <v>0</v>
      </c>
      <c r="V2634" s="17">
        <f>COUNTIFS(performance_data[portfolio_id],performance_data[[#This Row],[portfolio_id]])</f>
        <v>35</v>
      </c>
      <c r="W2634" s="17">
        <f>COUNTIFS(performance_data[portfolio_id],performance_data[[#This Row],[portfolio_id]],
          performance_data[return_flag],1)</f>
        <v>15</v>
      </c>
      <c r="X2634" s="15">
        <f>performance_data[[#This Row],[underperform_flag_count]]/performance_data[[#This Row],[totalportfoliocount]]</f>
        <v>0.42857142857142855</v>
      </c>
    </row>
    <row r="2635" spans="1:24" x14ac:dyDescent="0.3">
      <c r="A2635">
        <v>5646</v>
      </c>
      <c r="B2635" s="1">
        <v>45273</v>
      </c>
      <c r="C2635">
        <v>99365.94</v>
      </c>
      <c r="D2635">
        <v>6.8</v>
      </c>
      <c r="E2635">
        <v>7.83</v>
      </c>
      <c r="F2635">
        <v>1366.77</v>
      </c>
      <c r="G2635">
        <v>17018.79</v>
      </c>
      <c r="H2635" t="s">
        <v>2213</v>
      </c>
      <c r="I2635" t="s">
        <v>2217</v>
      </c>
      <c r="J2635">
        <v>12</v>
      </c>
      <c r="K2635" t="s">
        <v>2218</v>
      </c>
      <c r="L2635" t="str">
        <f>IF(performance_data[[#This Row],[return_percentage]]&gt;=performance_data[[#This Row],[benchmark_return]],"Higher","Lower")</f>
        <v>Lower</v>
      </c>
      <c r="M2635" s="14">
        <f xml:space="preserve"> _xlfn.MAXIFS(performance_data[date],performance_data[portfolio_id],performance_data[[#This Row],[portfolio_id]])</f>
        <v>45535</v>
      </c>
      <c r="N2635" s="14">
        <f xml:space="preserve"> _xlfn.MINIFS(performance_data[date],performance_data[portfolio_id],performance_data[[#This Row],[portfolio_id]])</f>
        <v>44837</v>
      </c>
      <c r="O2635" s="15">
        <f>_xlfn.MAXIFS(performance_data[portfolio_value],performance_data[portfolio_id],performance_data[[#This Row],[portfolio_id]],performance_data[date],performance_data[[#This Row],[latest_date]])</f>
        <v>351725.49</v>
      </c>
      <c r="P2635" s="15">
        <f>_xlfn.MAXIFS(performance_data[portfolio_value],performance_data[portfolio_id],performance_data[[#This Row],[portfolio_id]],performance_data[date],performance_data[[#This Row],[starting_date]])</f>
        <v>325602.28000000003</v>
      </c>
      <c r="Q2635" s="15">
        <f>performance_data[[#This Row],[latest_value]]-performance_data[[#This Row],[starting_value]]</f>
        <v>26123.209999999963</v>
      </c>
      <c r="R2635" s="15">
        <f>performance_data[[#This Row],[net_inflows]]-performance_data[[#This Row],[net_outflows]]</f>
        <v>-15652.02</v>
      </c>
      <c r="S2635" s="15" t="str">
        <f>IF(performance_data[[#This Row],[net_inflows]]&gt;AVERAGE(performance_data[net_inflows]),"High","Low")</f>
        <v>Low</v>
      </c>
      <c r="T2635" s="15">
        <f>AVERAGEIF(performance_data[inflow_flag],performance_data[[#This Row],[inflow_flag]],performance_data[return_percentage])</f>
        <v>5.0457846277021572</v>
      </c>
      <c r="U2635" s="17">
        <f>IF(performance_data[[#This Row],[return_percentage]]&lt;performance_data[[#This Row],[benchmark_return]],1,0)</f>
        <v>1</v>
      </c>
      <c r="V2635" s="17">
        <f>COUNTIFS(performance_data[portfolio_id],performance_data[[#This Row],[portfolio_id]])</f>
        <v>35</v>
      </c>
      <c r="W2635" s="17">
        <f>COUNTIFS(performance_data[portfolio_id],performance_data[[#This Row],[portfolio_id]],
          performance_data[return_flag],1)</f>
        <v>15</v>
      </c>
      <c r="X2635" s="15">
        <f>performance_data[[#This Row],[underperform_flag_count]]/performance_data[[#This Row],[totalportfoliocount]]</f>
        <v>0.42857142857142855</v>
      </c>
    </row>
    <row r="2636" spans="1:24" x14ac:dyDescent="0.3">
      <c r="A2636">
        <v>5646</v>
      </c>
      <c r="B2636" s="1">
        <v>44899</v>
      </c>
      <c r="C2636">
        <v>264284.42</v>
      </c>
      <c r="D2636">
        <v>0.45</v>
      </c>
      <c r="E2636">
        <v>0.4</v>
      </c>
      <c r="F2636">
        <v>4943.51</v>
      </c>
      <c r="G2636">
        <v>2828.43</v>
      </c>
      <c r="H2636" t="s">
        <v>2220</v>
      </c>
      <c r="I2636" t="s">
        <v>2217</v>
      </c>
      <c r="J2636">
        <v>12</v>
      </c>
      <c r="K2636" t="s">
        <v>2218</v>
      </c>
      <c r="L2636" t="str">
        <f>IF(performance_data[[#This Row],[return_percentage]]&gt;=performance_data[[#This Row],[benchmark_return]],"Higher","Lower")</f>
        <v>Higher</v>
      </c>
      <c r="M2636" s="14">
        <f xml:space="preserve"> _xlfn.MAXIFS(performance_data[date],performance_data[portfolio_id],performance_data[[#This Row],[portfolio_id]])</f>
        <v>45535</v>
      </c>
      <c r="N2636" s="14">
        <f xml:space="preserve"> _xlfn.MINIFS(performance_data[date],performance_data[portfolio_id],performance_data[[#This Row],[portfolio_id]])</f>
        <v>44837</v>
      </c>
      <c r="O2636" s="15">
        <f>_xlfn.MAXIFS(performance_data[portfolio_value],performance_data[portfolio_id],performance_data[[#This Row],[portfolio_id]],performance_data[date],performance_data[[#This Row],[latest_date]])</f>
        <v>351725.49</v>
      </c>
      <c r="P2636" s="15">
        <f>_xlfn.MAXIFS(performance_data[portfolio_value],performance_data[portfolio_id],performance_data[[#This Row],[portfolio_id]],performance_data[date],performance_data[[#This Row],[starting_date]])</f>
        <v>325602.28000000003</v>
      </c>
      <c r="Q2636" s="15">
        <f>performance_data[[#This Row],[latest_value]]-performance_data[[#This Row],[starting_value]]</f>
        <v>26123.209999999963</v>
      </c>
      <c r="R2636" s="15">
        <f>performance_data[[#This Row],[net_inflows]]-performance_data[[#This Row],[net_outflows]]</f>
        <v>2115.0800000000004</v>
      </c>
      <c r="S2636" s="15" t="str">
        <f>IF(performance_data[[#This Row],[net_inflows]]&gt;AVERAGE(performance_data[net_inflows]),"High","Low")</f>
        <v>Low</v>
      </c>
      <c r="T2636" s="15">
        <f>AVERAGEIF(performance_data[inflow_flag],performance_data[[#This Row],[inflow_flag]],performance_data[return_percentage])</f>
        <v>5.0457846277021572</v>
      </c>
      <c r="U2636" s="17">
        <f>IF(performance_data[[#This Row],[return_percentage]]&lt;performance_data[[#This Row],[benchmark_return]],1,0)</f>
        <v>0</v>
      </c>
      <c r="V2636" s="17">
        <f>COUNTIFS(performance_data[portfolio_id],performance_data[[#This Row],[portfolio_id]])</f>
        <v>35</v>
      </c>
      <c r="W2636" s="17">
        <f>COUNTIFS(performance_data[portfolio_id],performance_data[[#This Row],[portfolio_id]],
          performance_data[return_flag],1)</f>
        <v>15</v>
      </c>
      <c r="X2636" s="15">
        <f>performance_data[[#This Row],[underperform_flag_count]]/performance_data[[#This Row],[totalportfoliocount]]</f>
        <v>0.42857142857142855</v>
      </c>
    </row>
    <row r="2637" spans="1:24" x14ac:dyDescent="0.3">
      <c r="A2637">
        <v>5646</v>
      </c>
      <c r="B2637" s="1">
        <v>44842</v>
      </c>
      <c r="C2637">
        <v>187063.48</v>
      </c>
      <c r="D2637">
        <v>-1.42</v>
      </c>
      <c r="E2637">
        <v>-1.43</v>
      </c>
      <c r="F2637">
        <v>6537.65</v>
      </c>
      <c r="G2637">
        <v>16308.73</v>
      </c>
      <c r="H2637" t="s">
        <v>2220</v>
      </c>
      <c r="I2637" t="s">
        <v>2217</v>
      </c>
      <c r="J2637">
        <v>10</v>
      </c>
      <c r="K2637" t="s">
        <v>2224</v>
      </c>
      <c r="L2637" t="str">
        <f>IF(performance_data[[#This Row],[return_percentage]]&gt;=performance_data[[#This Row],[benchmark_return]],"Higher","Lower")</f>
        <v>Higher</v>
      </c>
      <c r="M2637" s="14">
        <f xml:space="preserve"> _xlfn.MAXIFS(performance_data[date],performance_data[portfolio_id],performance_data[[#This Row],[portfolio_id]])</f>
        <v>45535</v>
      </c>
      <c r="N2637" s="14">
        <f xml:space="preserve"> _xlfn.MINIFS(performance_data[date],performance_data[portfolio_id],performance_data[[#This Row],[portfolio_id]])</f>
        <v>44837</v>
      </c>
      <c r="O2637" s="15">
        <f>_xlfn.MAXIFS(performance_data[portfolio_value],performance_data[portfolio_id],performance_data[[#This Row],[portfolio_id]],performance_data[date],performance_data[[#This Row],[latest_date]])</f>
        <v>351725.49</v>
      </c>
      <c r="P2637" s="15">
        <f>_xlfn.MAXIFS(performance_data[portfolio_value],performance_data[portfolio_id],performance_data[[#This Row],[portfolio_id]],performance_data[date],performance_data[[#This Row],[starting_date]])</f>
        <v>325602.28000000003</v>
      </c>
      <c r="Q2637" s="15">
        <f>performance_data[[#This Row],[latest_value]]-performance_data[[#This Row],[starting_value]]</f>
        <v>26123.209999999963</v>
      </c>
      <c r="R2637" s="15">
        <f>performance_data[[#This Row],[net_inflows]]-performance_data[[#This Row],[net_outflows]]</f>
        <v>-9771.08</v>
      </c>
      <c r="S2637" s="15" t="str">
        <f>IF(performance_data[[#This Row],[net_inflows]]&gt;AVERAGE(performance_data[net_inflows]),"High","Low")</f>
        <v>Low</v>
      </c>
      <c r="T2637" s="15">
        <f>AVERAGEIF(performance_data[inflow_flag],performance_data[[#This Row],[inflow_flag]],performance_data[return_percentage])</f>
        <v>5.0457846277021572</v>
      </c>
      <c r="U2637" s="17">
        <f>IF(performance_data[[#This Row],[return_percentage]]&lt;performance_data[[#This Row],[benchmark_return]],1,0)</f>
        <v>0</v>
      </c>
      <c r="V2637" s="17">
        <f>COUNTIFS(performance_data[portfolio_id],performance_data[[#This Row],[portfolio_id]])</f>
        <v>35</v>
      </c>
      <c r="W2637" s="17">
        <f>COUNTIFS(performance_data[portfolio_id],performance_data[[#This Row],[portfolio_id]],
          performance_data[return_flag],1)</f>
        <v>15</v>
      </c>
      <c r="X2637" s="15">
        <f>performance_data[[#This Row],[underperform_flag_count]]/performance_data[[#This Row],[totalportfoliocount]]</f>
        <v>0.42857142857142855</v>
      </c>
    </row>
    <row r="2638" spans="1:24" x14ac:dyDescent="0.3">
      <c r="A2638">
        <v>5646</v>
      </c>
      <c r="B2638" s="1">
        <v>45283</v>
      </c>
      <c r="C2638">
        <v>217647.38</v>
      </c>
      <c r="D2638">
        <v>4.4800000000000004</v>
      </c>
      <c r="E2638">
        <v>4.09</v>
      </c>
      <c r="F2638">
        <v>13361.36</v>
      </c>
      <c r="G2638">
        <v>6746.72</v>
      </c>
      <c r="H2638" t="s">
        <v>2213</v>
      </c>
      <c r="I2638" t="s">
        <v>2217</v>
      </c>
      <c r="J2638">
        <v>12</v>
      </c>
      <c r="K2638" t="s">
        <v>2218</v>
      </c>
      <c r="L2638" t="str">
        <f>IF(performance_data[[#This Row],[return_percentage]]&gt;=performance_data[[#This Row],[benchmark_return]],"Higher","Lower")</f>
        <v>Higher</v>
      </c>
      <c r="M2638" s="14">
        <f xml:space="preserve"> _xlfn.MAXIFS(performance_data[date],performance_data[portfolio_id],performance_data[[#This Row],[portfolio_id]])</f>
        <v>45535</v>
      </c>
      <c r="N2638" s="14">
        <f xml:space="preserve"> _xlfn.MINIFS(performance_data[date],performance_data[portfolio_id],performance_data[[#This Row],[portfolio_id]])</f>
        <v>44837</v>
      </c>
      <c r="O2638" s="15">
        <f>_xlfn.MAXIFS(performance_data[portfolio_value],performance_data[portfolio_id],performance_data[[#This Row],[portfolio_id]],performance_data[date],performance_data[[#This Row],[latest_date]])</f>
        <v>351725.49</v>
      </c>
      <c r="P2638" s="15">
        <f>_xlfn.MAXIFS(performance_data[portfolio_value],performance_data[portfolio_id],performance_data[[#This Row],[portfolio_id]],performance_data[date],performance_data[[#This Row],[starting_date]])</f>
        <v>325602.28000000003</v>
      </c>
      <c r="Q2638" s="15">
        <f>performance_data[[#This Row],[latest_value]]-performance_data[[#This Row],[starting_value]]</f>
        <v>26123.209999999963</v>
      </c>
      <c r="R2638" s="15">
        <f>performance_data[[#This Row],[net_inflows]]-performance_data[[#This Row],[net_outflows]]</f>
        <v>6614.64</v>
      </c>
      <c r="S2638" s="15" t="str">
        <f>IF(performance_data[[#This Row],[net_inflows]]&gt;AVERAGE(performance_data[net_inflows]),"High","Low")</f>
        <v>High</v>
      </c>
      <c r="T2638" s="15">
        <f>AVERAGEIF(performance_data[inflow_flag],performance_data[[#This Row],[inflow_flag]],performance_data[return_percentage])</f>
        <v>4.8467905675459724</v>
      </c>
      <c r="U2638" s="17">
        <f>IF(performance_data[[#This Row],[return_percentage]]&lt;performance_data[[#This Row],[benchmark_return]],1,0)</f>
        <v>0</v>
      </c>
      <c r="V2638" s="17">
        <f>COUNTIFS(performance_data[portfolio_id],performance_data[[#This Row],[portfolio_id]])</f>
        <v>35</v>
      </c>
      <c r="W2638" s="17">
        <f>COUNTIFS(performance_data[portfolio_id],performance_data[[#This Row],[portfolio_id]],
          performance_data[return_flag],1)</f>
        <v>15</v>
      </c>
      <c r="X2638" s="15">
        <f>performance_data[[#This Row],[underperform_flag_count]]/performance_data[[#This Row],[totalportfoliocount]]</f>
        <v>0.42857142857142855</v>
      </c>
    </row>
    <row r="2639" spans="1:24" x14ac:dyDescent="0.3">
      <c r="A2639">
        <v>5646</v>
      </c>
      <c r="B2639" s="1">
        <v>44861</v>
      </c>
      <c r="C2639">
        <v>403297.98</v>
      </c>
      <c r="D2639">
        <v>9.8800000000000008</v>
      </c>
      <c r="E2639">
        <v>9.26</v>
      </c>
      <c r="F2639">
        <v>12539.62</v>
      </c>
      <c r="G2639">
        <v>14193.31</v>
      </c>
      <c r="H2639" t="s">
        <v>2220</v>
      </c>
      <c r="I2639" t="s">
        <v>2217</v>
      </c>
      <c r="J2639">
        <v>10</v>
      </c>
      <c r="K2639" t="s">
        <v>2224</v>
      </c>
      <c r="L2639" t="str">
        <f>IF(performance_data[[#This Row],[return_percentage]]&gt;=performance_data[[#This Row],[benchmark_return]],"Higher","Lower")</f>
        <v>Higher</v>
      </c>
      <c r="M2639" s="14">
        <f xml:space="preserve"> _xlfn.MAXIFS(performance_data[date],performance_data[portfolio_id],performance_data[[#This Row],[portfolio_id]])</f>
        <v>45535</v>
      </c>
      <c r="N2639" s="14">
        <f xml:space="preserve"> _xlfn.MINIFS(performance_data[date],performance_data[portfolio_id],performance_data[[#This Row],[portfolio_id]])</f>
        <v>44837</v>
      </c>
      <c r="O2639" s="15">
        <f>_xlfn.MAXIFS(performance_data[portfolio_value],performance_data[portfolio_id],performance_data[[#This Row],[portfolio_id]],performance_data[date],performance_data[[#This Row],[latest_date]])</f>
        <v>351725.49</v>
      </c>
      <c r="P2639" s="15">
        <f>_xlfn.MAXIFS(performance_data[portfolio_value],performance_data[portfolio_id],performance_data[[#This Row],[portfolio_id]],performance_data[date],performance_data[[#This Row],[starting_date]])</f>
        <v>325602.28000000003</v>
      </c>
      <c r="Q2639" s="15">
        <f>performance_data[[#This Row],[latest_value]]-performance_data[[#This Row],[starting_value]]</f>
        <v>26123.209999999963</v>
      </c>
      <c r="R2639" s="15">
        <f>performance_data[[#This Row],[net_inflows]]-performance_data[[#This Row],[net_outflows]]</f>
        <v>-1653.6899999999987</v>
      </c>
      <c r="S2639" s="15" t="str">
        <f>IF(performance_data[[#This Row],[net_inflows]]&gt;AVERAGE(performance_data[net_inflows]),"High","Low")</f>
        <v>High</v>
      </c>
      <c r="T2639" s="15">
        <f>AVERAGEIF(performance_data[inflow_flag],performance_data[[#This Row],[inflow_flag]],performance_data[return_percentage])</f>
        <v>4.8467905675459724</v>
      </c>
      <c r="U2639" s="17">
        <f>IF(performance_data[[#This Row],[return_percentage]]&lt;performance_data[[#This Row],[benchmark_return]],1,0)</f>
        <v>0</v>
      </c>
      <c r="V2639" s="17">
        <f>COUNTIFS(performance_data[portfolio_id],performance_data[[#This Row],[portfolio_id]])</f>
        <v>35</v>
      </c>
      <c r="W2639" s="17">
        <f>COUNTIFS(performance_data[portfolio_id],performance_data[[#This Row],[portfolio_id]],
          performance_data[return_flag],1)</f>
        <v>15</v>
      </c>
      <c r="X2639" s="15">
        <f>performance_data[[#This Row],[underperform_flag_count]]/performance_data[[#This Row],[totalportfoliocount]]</f>
        <v>0.42857142857142855</v>
      </c>
    </row>
    <row r="2640" spans="1:24" x14ac:dyDescent="0.3">
      <c r="A2640">
        <v>5646</v>
      </c>
      <c r="B2640" s="1">
        <v>45055</v>
      </c>
      <c r="C2640">
        <v>113588.78</v>
      </c>
      <c r="D2640">
        <v>5.21</v>
      </c>
      <c r="E2640">
        <v>4.33</v>
      </c>
      <c r="F2640">
        <v>19040.810000000001</v>
      </c>
      <c r="G2640">
        <v>10980.35</v>
      </c>
      <c r="H2640" t="s">
        <v>2213</v>
      </c>
      <c r="I2640" t="s">
        <v>2211</v>
      </c>
      <c r="J2640">
        <v>5</v>
      </c>
      <c r="K2640" t="s">
        <v>2223</v>
      </c>
      <c r="L2640" t="str">
        <f>IF(performance_data[[#This Row],[return_percentage]]&gt;=performance_data[[#This Row],[benchmark_return]],"Higher","Lower")</f>
        <v>Higher</v>
      </c>
      <c r="M2640" s="14">
        <f xml:space="preserve"> _xlfn.MAXIFS(performance_data[date],performance_data[portfolio_id],performance_data[[#This Row],[portfolio_id]])</f>
        <v>45535</v>
      </c>
      <c r="N2640" s="14">
        <f xml:space="preserve"> _xlfn.MINIFS(performance_data[date],performance_data[portfolio_id],performance_data[[#This Row],[portfolio_id]])</f>
        <v>44837</v>
      </c>
      <c r="O2640" s="15">
        <f>_xlfn.MAXIFS(performance_data[portfolio_value],performance_data[portfolio_id],performance_data[[#This Row],[portfolio_id]],performance_data[date],performance_data[[#This Row],[latest_date]])</f>
        <v>351725.49</v>
      </c>
      <c r="P2640" s="15">
        <f>_xlfn.MAXIFS(performance_data[portfolio_value],performance_data[portfolio_id],performance_data[[#This Row],[portfolio_id]],performance_data[date],performance_data[[#This Row],[starting_date]])</f>
        <v>325602.28000000003</v>
      </c>
      <c r="Q2640" s="15">
        <f>performance_data[[#This Row],[latest_value]]-performance_data[[#This Row],[starting_value]]</f>
        <v>26123.209999999963</v>
      </c>
      <c r="R2640" s="15">
        <f>performance_data[[#This Row],[net_inflows]]-performance_data[[#This Row],[net_outflows]]</f>
        <v>8060.4600000000009</v>
      </c>
      <c r="S2640" s="15" t="str">
        <f>IF(performance_data[[#This Row],[net_inflows]]&gt;AVERAGE(performance_data[net_inflows]),"High","Low")</f>
        <v>High</v>
      </c>
      <c r="T2640" s="15">
        <f>AVERAGEIF(performance_data[inflow_flag],performance_data[[#This Row],[inflow_flag]],performance_data[return_percentage])</f>
        <v>4.8467905675459724</v>
      </c>
      <c r="U2640" s="17">
        <f>IF(performance_data[[#This Row],[return_percentage]]&lt;performance_data[[#This Row],[benchmark_return]],1,0)</f>
        <v>0</v>
      </c>
      <c r="V2640" s="17">
        <f>COUNTIFS(performance_data[portfolio_id],performance_data[[#This Row],[portfolio_id]])</f>
        <v>35</v>
      </c>
      <c r="W2640" s="17">
        <f>COUNTIFS(performance_data[portfolio_id],performance_data[[#This Row],[portfolio_id]],
          performance_data[return_flag],1)</f>
        <v>15</v>
      </c>
      <c r="X2640" s="15">
        <f>performance_data[[#This Row],[underperform_flag_count]]/performance_data[[#This Row],[totalportfoliocount]]</f>
        <v>0.42857142857142855</v>
      </c>
    </row>
    <row r="2641" spans="1:24" x14ac:dyDescent="0.3">
      <c r="A2641">
        <v>5646</v>
      </c>
      <c r="B2641" s="1">
        <v>45535</v>
      </c>
      <c r="C2641">
        <v>351725.49</v>
      </c>
      <c r="D2641">
        <v>12.61</v>
      </c>
      <c r="E2641">
        <v>11.84</v>
      </c>
      <c r="F2641">
        <v>12360.07</v>
      </c>
      <c r="G2641">
        <v>9874.11</v>
      </c>
      <c r="H2641" t="s">
        <v>2205</v>
      </c>
      <c r="I2641" t="s">
        <v>2209</v>
      </c>
      <c r="J2641">
        <v>8</v>
      </c>
      <c r="K2641" t="s">
        <v>2214</v>
      </c>
      <c r="L2641" t="str">
        <f>IF(performance_data[[#This Row],[return_percentage]]&gt;=performance_data[[#This Row],[benchmark_return]],"Higher","Lower")</f>
        <v>Higher</v>
      </c>
      <c r="M2641" s="14">
        <f xml:space="preserve"> _xlfn.MAXIFS(performance_data[date],performance_data[portfolio_id],performance_data[[#This Row],[portfolio_id]])</f>
        <v>45535</v>
      </c>
      <c r="N2641" s="14">
        <f xml:space="preserve"> _xlfn.MINIFS(performance_data[date],performance_data[portfolio_id],performance_data[[#This Row],[portfolio_id]])</f>
        <v>44837</v>
      </c>
      <c r="O2641" s="15">
        <f>_xlfn.MAXIFS(performance_data[portfolio_value],performance_data[portfolio_id],performance_data[[#This Row],[portfolio_id]],performance_data[date],performance_data[[#This Row],[latest_date]])</f>
        <v>351725.49</v>
      </c>
      <c r="P2641" s="15">
        <f>_xlfn.MAXIFS(performance_data[portfolio_value],performance_data[portfolio_id],performance_data[[#This Row],[portfolio_id]],performance_data[date],performance_data[[#This Row],[starting_date]])</f>
        <v>325602.28000000003</v>
      </c>
      <c r="Q2641" s="15">
        <f>performance_data[[#This Row],[latest_value]]-performance_data[[#This Row],[starting_value]]</f>
        <v>26123.209999999963</v>
      </c>
      <c r="R2641" s="15">
        <f>performance_data[[#This Row],[net_inflows]]-performance_data[[#This Row],[net_outflows]]</f>
        <v>2485.9599999999991</v>
      </c>
      <c r="S2641" s="15" t="str">
        <f>IF(performance_data[[#This Row],[net_inflows]]&gt;AVERAGE(performance_data[net_inflows]),"High","Low")</f>
        <v>High</v>
      </c>
      <c r="T2641" s="15">
        <f>AVERAGEIF(performance_data[inflow_flag],performance_data[[#This Row],[inflow_flag]],performance_data[return_percentage])</f>
        <v>4.8467905675459724</v>
      </c>
      <c r="U2641" s="17">
        <f>IF(performance_data[[#This Row],[return_percentage]]&lt;performance_data[[#This Row],[benchmark_return]],1,0)</f>
        <v>0</v>
      </c>
      <c r="V2641" s="17">
        <f>COUNTIFS(performance_data[portfolio_id],performance_data[[#This Row],[portfolio_id]])</f>
        <v>35</v>
      </c>
      <c r="W2641" s="17">
        <f>COUNTIFS(performance_data[portfolio_id],performance_data[[#This Row],[portfolio_id]],
          performance_data[return_flag],1)</f>
        <v>15</v>
      </c>
      <c r="X2641" s="15">
        <f>performance_data[[#This Row],[underperform_flag_count]]/performance_data[[#This Row],[totalportfoliocount]]</f>
        <v>0.42857142857142855</v>
      </c>
    </row>
    <row r="2642" spans="1:24" x14ac:dyDescent="0.3">
      <c r="A2642">
        <v>5663</v>
      </c>
      <c r="B2642" s="1">
        <v>45279</v>
      </c>
      <c r="C2642">
        <v>311994.11</v>
      </c>
      <c r="D2642">
        <v>12.04</v>
      </c>
      <c r="E2642">
        <v>12.91</v>
      </c>
      <c r="F2642">
        <v>16910.73</v>
      </c>
      <c r="G2642">
        <v>9353.5499999999993</v>
      </c>
      <c r="H2642" t="s">
        <v>2213</v>
      </c>
      <c r="I2642" t="s">
        <v>2217</v>
      </c>
      <c r="J2642">
        <v>12</v>
      </c>
      <c r="K2642" t="s">
        <v>2218</v>
      </c>
      <c r="L2642" t="str">
        <f>IF(performance_data[[#This Row],[return_percentage]]&gt;=performance_data[[#This Row],[benchmark_return]],"Higher","Lower")</f>
        <v>Lower</v>
      </c>
      <c r="M2642" s="14">
        <f xml:space="preserve"> _xlfn.MAXIFS(performance_data[date],performance_data[portfolio_id],performance_data[[#This Row],[portfolio_id]])</f>
        <v>45529</v>
      </c>
      <c r="N2642" s="14">
        <f xml:space="preserve"> _xlfn.MINIFS(performance_data[date],performance_data[portfolio_id],performance_data[[#This Row],[portfolio_id]])</f>
        <v>44832</v>
      </c>
      <c r="O2642" s="15">
        <f>_xlfn.MAXIFS(performance_data[portfolio_value],performance_data[portfolio_id],performance_data[[#This Row],[portfolio_id]],performance_data[date],performance_data[[#This Row],[latest_date]])</f>
        <v>264774.87</v>
      </c>
      <c r="P2642" s="15">
        <f>_xlfn.MAXIFS(performance_data[portfolio_value],performance_data[portfolio_id],performance_data[[#This Row],[portfolio_id]],performance_data[date],performance_data[[#This Row],[starting_date]])</f>
        <v>331764.71999999997</v>
      </c>
      <c r="Q2642" s="15">
        <f>performance_data[[#This Row],[latest_value]]-performance_data[[#This Row],[starting_value]]</f>
        <v>-66989.849999999977</v>
      </c>
      <c r="R2642" s="15">
        <f>performance_data[[#This Row],[net_inflows]]-performance_data[[#This Row],[net_outflows]]</f>
        <v>7557.18</v>
      </c>
      <c r="S2642" s="15" t="str">
        <f>IF(performance_data[[#This Row],[net_inflows]]&gt;AVERAGE(performance_data[net_inflows]),"High","Low")</f>
        <v>High</v>
      </c>
      <c r="T2642" s="15">
        <f>AVERAGEIF(performance_data[inflow_flag],performance_data[[#This Row],[inflow_flag]],performance_data[return_percentage])</f>
        <v>4.8467905675459724</v>
      </c>
      <c r="U2642" s="17">
        <f>IF(performance_data[[#This Row],[return_percentage]]&lt;performance_data[[#This Row],[benchmark_return]],1,0)</f>
        <v>1</v>
      </c>
      <c r="V2642" s="17">
        <f>COUNTIFS(performance_data[portfolio_id],performance_data[[#This Row],[portfolio_id]])</f>
        <v>28</v>
      </c>
      <c r="W2642" s="17">
        <f>COUNTIFS(performance_data[portfolio_id],performance_data[[#This Row],[portfolio_id]],
          performance_data[return_flag],1)</f>
        <v>17</v>
      </c>
      <c r="X2642" s="15">
        <f>performance_data[[#This Row],[underperform_flag_count]]/performance_data[[#This Row],[totalportfoliocount]]</f>
        <v>0.6071428571428571</v>
      </c>
    </row>
    <row r="2643" spans="1:24" x14ac:dyDescent="0.3">
      <c r="A2643">
        <v>5663</v>
      </c>
      <c r="B2643" s="1">
        <v>45152</v>
      </c>
      <c r="C2643">
        <v>64612.18</v>
      </c>
      <c r="D2643">
        <v>9.58</v>
      </c>
      <c r="E2643">
        <v>8.36</v>
      </c>
      <c r="F2643">
        <v>3428.58</v>
      </c>
      <c r="G2643">
        <v>704.58</v>
      </c>
      <c r="H2643" t="s">
        <v>2213</v>
      </c>
      <c r="I2643" t="s">
        <v>2209</v>
      </c>
      <c r="J2643">
        <v>8</v>
      </c>
      <c r="K2643" t="s">
        <v>2214</v>
      </c>
      <c r="L2643" t="str">
        <f>IF(performance_data[[#This Row],[return_percentage]]&gt;=performance_data[[#This Row],[benchmark_return]],"Higher","Lower")</f>
        <v>Higher</v>
      </c>
      <c r="M2643" s="14">
        <f xml:space="preserve"> _xlfn.MAXIFS(performance_data[date],performance_data[portfolio_id],performance_data[[#This Row],[portfolio_id]])</f>
        <v>45529</v>
      </c>
      <c r="N2643" s="14">
        <f xml:space="preserve"> _xlfn.MINIFS(performance_data[date],performance_data[portfolio_id],performance_data[[#This Row],[portfolio_id]])</f>
        <v>44832</v>
      </c>
      <c r="O2643" s="15">
        <f>_xlfn.MAXIFS(performance_data[portfolio_value],performance_data[portfolio_id],performance_data[[#This Row],[portfolio_id]],performance_data[date],performance_data[[#This Row],[latest_date]])</f>
        <v>264774.87</v>
      </c>
      <c r="P2643" s="15">
        <f>_xlfn.MAXIFS(performance_data[portfolio_value],performance_data[portfolio_id],performance_data[[#This Row],[portfolio_id]],performance_data[date],performance_data[[#This Row],[starting_date]])</f>
        <v>331764.71999999997</v>
      </c>
      <c r="Q2643" s="15">
        <f>performance_data[[#This Row],[latest_value]]-performance_data[[#This Row],[starting_value]]</f>
        <v>-66989.849999999977</v>
      </c>
      <c r="R2643" s="15">
        <f>performance_data[[#This Row],[net_inflows]]-performance_data[[#This Row],[net_outflows]]</f>
        <v>2724</v>
      </c>
      <c r="S2643" s="15" t="str">
        <f>IF(performance_data[[#This Row],[net_inflows]]&gt;AVERAGE(performance_data[net_inflows]),"High","Low")</f>
        <v>Low</v>
      </c>
      <c r="T2643" s="15">
        <f>AVERAGEIF(performance_data[inflow_flag],performance_data[[#This Row],[inflow_flag]],performance_data[return_percentage])</f>
        <v>5.0457846277021572</v>
      </c>
      <c r="U2643" s="17">
        <f>IF(performance_data[[#This Row],[return_percentage]]&lt;performance_data[[#This Row],[benchmark_return]],1,0)</f>
        <v>0</v>
      </c>
      <c r="V2643" s="17">
        <f>COUNTIFS(performance_data[portfolio_id],performance_data[[#This Row],[portfolio_id]])</f>
        <v>28</v>
      </c>
      <c r="W2643" s="17">
        <f>COUNTIFS(performance_data[portfolio_id],performance_data[[#This Row],[portfolio_id]],
          performance_data[return_flag],1)</f>
        <v>17</v>
      </c>
      <c r="X2643" s="15">
        <f>performance_data[[#This Row],[underperform_flag_count]]/performance_data[[#This Row],[totalportfoliocount]]</f>
        <v>0.6071428571428571</v>
      </c>
    </row>
    <row r="2644" spans="1:24" x14ac:dyDescent="0.3">
      <c r="A2644">
        <v>5663</v>
      </c>
      <c r="B2644" s="1">
        <v>45218</v>
      </c>
      <c r="C2644">
        <v>265712.03999999998</v>
      </c>
      <c r="D2644">
        <v>4.84</v>
      </c>
      <c r="E2644">
        <v>5.49</v>
      </c>
      <c r="F2644">
        <v>19380.439999999999</v>
      </c>
      <c r="G2644">
        <v>18245.919999999998</v>
      </c>
      <c r="H2644" t="s">
        <v>2213</v>
      </c>
      <c r="I2644" t="s">
        <v>2217</v>
      </c>
      <c r="J2644">
        <v>10</v>
      </c>
      <c r="K2644" t="s">
        <v>2224</v>
      </c>
      <c r="L2644" t="str">
        <f>IF(performance_data[[#This Row],[return_percentage]]&gt;=performance_data[[#This Row],[benchmark_return]],"Higher","Lower")</f>
        <v>Lower</v>
      </c>
      <c r="M2644" s="14">
        <f xml:space="preserve"> _xlfn.MAXIFS(performance_data[date],performance_data[portfolio_id],performance_data[[#This Row],[portfolio_id]])</f>
        <v>45529</v>
      </c>
      <c r="N2644" s="14">
        <f xml:space="preserve"> _xlfn.MINIFS(performance_data[date],performance_data[portfolio_id],performance_data[[#This Row],[portfolio_id]])</f>
        <v>44832</v>
      </c>
      <c r="O2644" s="15">
        <f>_xlfn.MAXIFS(performance_data[portfolio_value],performance_data[portfolio_id],performance_data[[#This Row],[portfolio_id]],performance_data[date],performance_data[[#This Row],[latest_date]])</f>
        <v>264774.87</v>
      </c>
      <c r="P2644" s="15">
        <f>_xlfn.MAXIFS(performance_data[portfolio_value],performance_data[portfolio_id],performance_data[[#This Row],[portfolio_id]],performance_data[date],performance_data[[#This Row],[starting_date]])</f>
        <v>331764.71999999997</v>
      </c>
      <c r="Q2644" s="15">
        <f>performance_data[[#This Row],[latest_value]]-performance_data[[#This Row],[starting_value]]</f>
        <v>-66989.849999999977</v>
      </c>
      <c r="R2644" s="15">
        <f>performance_data[[#This Row],[net_inflows]]-performance_data[[#This Row],[net_outflows]]</f>
        <v>1134.5200000000004</v>
      </c>
      <c r="S2644" s="15" t="str">
        <f>IF(performance_data[[#This Row],[net_inflows]]&gt;AVERAGE(performance_data[net_inflows]),"High","Low")</f>
        <v>High</v>
      </c>
      <c r="T2644" s="15">
        <f>AVERAGEIF(performance_data[inflow_flag],performance_data[[#This Row],[inflow_flag]],performance_data[return_percentage])</f>
        <v>4.8467905675459724</v>
      </c>
      <c r="U2644" s="17">
        <f>IF(performance_data[[#This Row],[return_percentage]]&lt;performance_data[[#This Row],[benchmark_return]],1,0)</f>
        <v>1</v>
      </c>
      <c r="V2644" s="17">
        <f>COUNTIFS(performance_data[portfolio_id],performance_data[[#This Row],[portfolio_id]])</f>
        <v>28</v>
      </c>
      <c r="W2644" s="17">
        <f>COUNTIFS(performance_data[portfolio_id],performance_data[[#This Row],[portfolio_id]],
          performance_data[return_flag],1)</f>
        <v>17</v>
      </c>
      <c r="X2644" s="15">
        <f>performance_data[[#This Row],[underperform_flag_count]]/performance_data[[#This Row],[totalportfoliocount]]</f>
        <v>0.6071428571428571</v>
      </c>
    </row>
    <row r="2645" spans="1:24" x14ac:dyDescent="0.3">
      <c r="A2645">
        <v>5663</v>
      </c>
      <c r="B2645" s="1">
        <v>44837</v>
      </c>
      <c r="C2645">
        <v>305229.92</v>
      </c>
      <c r="D2645">
        <v>2.79</v>
      </c>
      <c r="E2645">
        <v>3.26</v>
      </c>
      <c r="F2645">
        <v>3311.19</v>
      </c>
      <c r="G2645">
        <v>17889.150000000001</v>
      </c>
      <c r="H2645" t="s">
        <v>2220</v>
      </c>
      <c r="I2645" t="s">
        <v>2217</v>
      </c>
      <c r="J2645">
        <v>10</v>
      </c>
      <c r="K2645" t="s">
        <v>2224</v>
      </c>
      <c r="L2645" t="str">
        <f>IF(performance_data[[#This Row],[return_percentage]]&gt;=performance_data[[#This Row],[benchmark_return]],"Higher","Lower")</f>
        <v>Lower</v>
      </c>
      <c r="M2645" s="14">
        <f xml:space="preserve"> _xlfn.MAXIFS(performance_data[date],performance_data[portfolio_id],performance_data[[#This Row],[portfolio_id]])</f>
        <v>45529</v>
      </c>
      <c r="N2645" s="14">
        <f xml:space="preserve"> _xlfn.MINIFS(performance_data[date],performance_data[portfolio_id],performance_data[[#This Row],[portfolio_id]])</f>
        <v>44832</v>
      </c>
      <c r="O2645" s="15">
        <f>_xlfn.MAXIFS(performance_data[portfolio_value],performance_data[portfolio_id],performance_data[[#This Row],[portfolio_id]],performance_data[date],performance_data[[#This Row],[latest_date]])</f>
        <v>264774.87</v>
      </c>
      <c r="P2645" s="15">
        <f>_xlfn.MAXIFS(performance_data[portfolio_value],performance_data[portfolio_id],performance_data[[#This Row],[portfolio_id]],performance_data[date],performance_data[[#This Row],[starting_date]])</f>
        <v>331764.71999999997</v>
      </c>
      <c r="Q2645" s="15">
        <f>performance_data[[#This Row],[latest_value]]-performance_data[[#This Row],[starting_value]]</f>
        <v>-66989.849999999977</v>
      </c>
      <c r="R2645" s="15">
        <f>performance_data[[#This Row],[net_inflows]]-performance_data[[#This Row],[net_outflows]]</f>
        <v>-14577.960000000001</v>
      </c>
      <c r="S2645" s="15" t="str">
        <f>IF(performance_data[[#This Row],[net_inflows]]&gt;AVERAGE(performance_data[net_inflows]),"High","Low")</f>
        <v>Low</v>
      </c>
      <c r="T2645" s="15">
        <f>AVERAGEIF(performance_data[inflow_flag],performance_data[[#This Row],[inflow_flag]],performance_data[return_percentage])</f>
        <v>5.0457846277021572</v>
      </c>
      <c r="U2645" s="17">
        <f>IF(performance_data[[#This Row],[return_percentage]]&lt;performance_data[[#This Row],[benchmark_return]],1,0)</f>
        <v>1</v>
      </c>
      <c r="V2645" s="17">
        <f>COUNTIFS(performance_data[portfolio_id],performance_data[[#This Row],[portfolio_id]])</f>
        <v>28</v>
      </c>
      <c r="W2645" s="17">
        <f>COUNTIFS(performance_data[portfolio_id],performance_data[[#This Row],[portfolio_id]],
          performance_data[return_flag],1)</f>
        <v>17</v>
      </c>
      <c r="X2645" s="15">
        <f>performance_data[[#This Row],[underperform_flag_count]]/performance_data[[#This Row],[totalportfoliocount]]</f>
        <v>0.6071428571428571</v>
      </c>
    </row>
    <row r="2646" spans="1:24" x14ac:dyDescent="0.3">
      <c r="A2646">
        <v>5663</v>
      </c>
      <c r="B2646" s="1">
        <v>45082</v>
      </c>
      <c r="C2646">
        <v>245378.78</v>
      </c>
      <c r="D2646">
        <v>13.79</v>
      </c>
      <c r="E2646">
        <v>13.64</v>
      </c>
      <c r="F2646">
        <v>6139.96</v>
      </c>
      <c r="G2646">
        <v>15346.61</v>
      </c>
      <c r="H2646" t="s">
        <v>2213</v>
      </c>
      <c r="I2646" t="s">
        <v>2211</v>
      </c>
      <c r="J2646">
        <v>6</v>
      </c>
      <c r="K2646" t="s">
        <v>2212</v>
      </c>
      <c r="L2646" t="str">
        <f>IF(performance_data[[#This Row],[return_percentage]]&gt;=performance_data[[#This Row],[benchmark_return]],"Higher","Lower")</f>
        <v>Higher</v>
      </c>
      <c r="M2646" s="14">
        <f xml:space="preserve"> _xlfn.MAXIFS(performance_data[date],performance_data[portfolio_id],performance_data[[#This Row],[portfolio_id]])</f>
        <v>45529</v>
      </c>
      <c r="N2646" s="14">
        <f xml:space="preserve"> _xlfn.MINIFS(performance_data[date],performance_data[portfolio_id],performance_data[[#This Row],[portfolio_id]])</f>
        <v>44832</v>
      </c>
      <c r="O2646" s="15">
        <f>_xlfn.MAXIFS(performance_data[portfolio_value],performance_data[portfolio_id],performance_data[[#This Row],[portfolio_id]],performance_data[date],performance_data[[#This Row],[latest_date]])</f>
        <v>264774.87</v>
      </c>
      <c r="P2646" s="15">
        <f>_xlfn.MAXIFS(performance_data[portfolio_value],performance_data[portfolio_id],performance_data[[#This Row],[portfolio_id]],performance_data[date],performance_data[[#This Row],[starting_date]])</f>
        <v>331764.71999999997</v>
      </c>
      <c r="Q2646" s="15">
        <f>performance_data[[#This Row],[latest_value]]-performance_data[[#This Row],[starting_value]]</f>
        <v>-66989.849999999977</v>
      </c>
      <c r="R2646" s="15">
        <f>performance_data[[#This Row],[net_inflows]]-performance_data[[#This Row],[net_outflows]]</f>
        <v>-9206.6500000000015</v>
      </c>
      <c r="S2646" s="15" t="str">
        <f>IF(performance_data[[#This Row],[net_inflows]]&gt;AVERAGE(performance_data[net_inflows]),"High","Low")</f>
        <v>Low</v>
      </c>
      <c r="T2646" s="15">
        <f>AVERAGEIF(performance_data[inflow_flag],performance_data[[#This Row],[inflow_flag]],performance_data[return_percentage])</f>
        <v>5.0457846277021572</v>
      </c>
      <c r="U2646" s="17">
        <f>IF(performance_data[[#This Row],[return_percentage]]&lt;performance_data[[#This Row],[benchmark_return]],1,0)</f>
        <v>0</v>
      </c>
      <c r="V2646" s="17">
        <f>COUNTIFS(performance_data[portfolio_id],performance_data[[#This Row],[portfolio_id]])</f>
        <v>28</v>
      </c>
      <c r="W2646" s="17">
        <f>COUNTIFS(performance_data[portfolio_id],performance_data[[#This Row],[portfolio_id]],
          performance_data[return_flag],1)</f>
        <v>17</v>
      </c>
      <c r="X2646" s="15">
        <f>performance_data[[#This Row],[underperform_flag_count]]/performance_data[[#This Row],[totalportfoliocount]]</f>
        <v>0.6071428571428571</v>
      </c>
    </row>
    <row r="2647" spans="1:24" x14ac:dyDescent="0.3">
      <c r="A2647">
        <v>5663</v>
      </c>
      <c r="B2647" s="1">
        <v>45036</v>
      </c>
      <c r="C2647">
        <v>137523.79</v>
      </c>
      <c r="D2647">
        <v>13.58</v>
      </c>
      <c r="E2647">
        <v>14.43</v>
      </c>
      <c r="F2647">
        <v>6731.05</v>
      </c>
      <c r="G2647">
        <v>2152.85</v>
      </c>
      <c r="H2647" t="s">
        <v>2213</v>
      </c>
      <c r="I2647" t="s">
        <v>2211</v>
      </c>
      <c r="J2647">
        <v>4</v>
      </c>
      <c r="K2647" t="s">
        <v>2216</v>
      </c>
      <c r="L2647" t="str">
        <f>IF(performance_data[[#This Row],[return_percentage]]&gt;=performance_data[[#This Row],[benchmark_return]],"Higher","Lower")</f>
        <v>Lower</v>
      </c>
      <c r="M2647" s="14">
        <f xml:space="preserve"> _xlfn.MAXIFS(performance_data[date],performance_data[portfolio_id],performance_data[[#This Row],[portfolio_id]])</f>
        <v>45529</v>
      </c>
      <c r="N2647" s="14">
        <f xml:space="preserve"> _xlfn.MINIFS(performance_data[date],performance_data[portfolio_id],performance_data[[#This Row],[portfolio_id]])</f>
        <v>44832</v>
      </c>
      <c r="O2647" s="15">
        <f>_xlfn.MAXIFS(performance_data[portfolio_value],performance_data[portfolio_id],performance_data[[#This Row],[portfolio_id]],performance_data[date],performance_data[[#This Row],[latest_date]])</f>
        <v>264774.87</v>
      </c>
      <c r="P2647" s="15">
        <f>_xlfn.MAXIFS(performance_data[portfolio_value],performance_data[portfolio_id],performance_data[[#This Row],[portfolio_id]],performance_data[date],performance_data[[#This Row],[starting_date]])</f>
        <v>331764.71999999997</v>
      </c>
      <c r="Q2647" s="15">
        <f>performance_data[[#This Row],[latest_value]]-performance_data[[#This Row],[starting_value]]</f>
        <v>-66989.849999999977</v>
      </c>
      <c r="R2647" s="15">
        <f>performance_data[[#This Row],[net_inflows]]-performance_data[[#This Row],[net_outflows]]</f>
        <v>4578.2000000000007</v>
      </c>
      <c r="S2647" s="15" t="str">
        <f>IF(performance_data[[#This Row],[net_inflows]]&gt;AVERAGE(performance_data[net_inflows]),"High","Low")</f>
        <v>Low</v>
      </c>
      <c r="T2647" s="15">
        <f>AVERAGEIF(performance_data[inflow_flag],performance_data[[#This Row],[inflow_flag]],performance_data[return_percentage])</f>
        <v>5.0457846277021572</v>
      </c>
      <c r="U2647" s="17">
        <f>IF(performance_data[[#This Row],[return_percentage]]&lt;performance_data[[#This Row],[benchmark_return]],1,0)</f>
        <v>1</v>
      </c>
      <c r="V2647" s="17">
        <f>COUNTIFS(performance_data[portfolio_id],performance_data[[#This Row],[portfolio_id]])</f>
        <v>28</v>
      </c>
      <c r="W2647" s="17">
        <f>COUNTIFS(performance_data[portfolio_id],performance_data[[#This Row],[portfolio_id]],
          performance_data[return_flag],1)</f>
        <v>17</v>
      </c>
      <c r="X2647" s="15">
        <f>performance_data[[#This Row],[underperform_flag_count]]/performance_data[[#This Row],[totalportfoliocount]]</f>
        <v>0.6071428571428571</v>
      </c>
    </row>
    <row r="2648" spans="1:24" x14ac:dyDescent="0.3">
      <c r="A2648">
        <v>5663</v>
      </c>
      <c r="B2648" s="1">
        <v>45448</v>
      </c>
      <c r="C2648">
        <v>457001.11</v>
      </c>
      <c r="D2648">
        <v>12.64</v>
      </c>
      <c r="E2648">
        <v>13.09</v>
      </c>
      <c r="F2648">
        <v>18643.490000000002</v>
      </c>
      <c r="G2648">
        <v>17266.259999999998</v>
      </c>
      <c r="H2648" t="s">
        <v>2205</v>
      </c>
      <c r="I2648" t="s">
        <v>2211</v>
      </c>
      <c r="J2648">
        <v>6</v>
      </c>
      <c r="K2648" t="s">
        <v>2212</v>
      </c>
      <c r="L2648" t="str">
        <f>IF(performance_data[[#This Row],[return_percentage]]&gt;=performance_data[[#This Row],[benchmark_return]],"Higher","Lower")</f>
        <v>Lower</v>
      </c>
      <c r="M2648" s="14">
        <f xml:space="preserve"> _xlfn.MAXIFS(performance_data[date],performance_data[portfolio_id],performance_data[[#This Row],[portfolio_id]])</f>
        <v>45529</v>
      </c>
      <c r="N2648" s="14">
        <f xml:space="preserve"> _xlfn.MINIFS(performance_data[date],performance_data[portfolio_id],performance_data[[#This Row],[portfolio_id]])</f>
        <v>44832</v>
      </c>
      <c r="O2648" s="15">
        <f>_xlfn.MAXIFS(performance_data[portfolio_value],performance_data[portfolio_id],performance_data[[#This Row],[portfolio_id]],performance_data[date],performance_data[[#This Row],[latest_date]])</f>
        <v>264774.87</v>
      </c>
      <c r="P2648" s="15">
        <f>_xlfn.MAXIFS(performance_data[portfolio_value],performance_data[portfolio_id],performance_data[[#This Row],[portfolio_id]],performance_data[date],performance_data[[#This Row],[starting_date]])</f>
        <v>331764.71999999997</v>
      </c>
      <c r="Q2648" s="15">
        <f>performance_data[[#This Row],[latest_value]]-performance_data[[#This Row],[starting_value]]</f>
        <v>-66989.849999999977</v>
      </c>
      <c r="R2648" s="15">
        <f>performance_data[[#This Row],[net_inflows]]-performance_data[[#This Row],[net_outflows]]</f>
        <v>1377.2300000000032</v>
      </c>
      <c r="S2648" s="15" t="str">
        <f>IF(performance_data[[#This Row],[net_inflows]]&gt;AVERAGE(performance_data[net_inflows]),"High","Low")</f>
        <v>High</v>
      </c>
      <c r="T2648" s="15">
        <f>AVERAGEIF(performance_data[inflow_flag],performance_data[[#This Row],[inflow_flag]],performance_data[return_percentage])</f>
        <v>4.8467905675459724</v>
      </c>
      <c r="U2648" s="17">
        <f>IF(performance_data[[#This Row],[return_percentage]]&lt;performance_data[[#This Row],[benchmark_return]],1,0)</f>
        <v>1</v>
      </c>
      <c r="V2648" s="17">
        <f>COUNTIFS(performance_data[portfolio_id],performance_data[[#This Row],[portfolio_id]])</f>
        <v>28</v>
      </c>
      <c r="W2648" s="17">
        <f>COUNTIFS(performance_data[portfolio_id],performance_data[[#This Row],[portfolio_id]],
          performance_data[return_flag],1)</f>
        <v>17</v>
      </c>
      <c r="X2648" s="15">
        <f>performance_data[[#This Row],[underperform_flag_count]]/performance_data[[#This Row],[totalportfoliocount]]</f>
        <v>0.6071428571428571</v>
      </c>
    </row>
    <row r="2649" spans="1:24" x14ac:dyDescent="0.3">
      <c r="A2649">
        <v>5663</v>
      </c>
      <c r="B2649" s="1">
        <v>45387</v>
      </c>
      <c r="C2649">
        <v>190046.18</v>
      </c>
      <c r="D2649">
        <v>19.95</v>
      </c>
      <c r="E2649">
        <v>16.579999999999998</v>
      </c>
      <c r="F2649">
        <v>15214.44</v>
      </c>
      <c r="G2649">
        <v>14394.36</v>
      </c>
      <c r="H2649" t="s">
        <v>2205</v>
      </c>
      <c r="I2649" t="s">
        <v>2211</v>
      </c>
      <c r="J2649">
        <v>4</v>
      </c>
      <c r="K2649" t="s">
        <v>2216</v>
      </c>
      <c r="L2649" t="str">
        <f>IF(performance_data[[#This Row],[return_percentage]]&gt;=performance_data[[#This Row],[benchmark_return]],"Higher","Lower")</f>
        <v>Higher</v>
      </c>
      <c r="M2649" s="14">
        <f xml:space="preserve"> _xlfn.MAXIFS(performance_data[date],performance_data[portfolio_id],performance_data[[#This Row],[portfolio_id]])</f>
        <v>45529</v>
      </c>
      <c r="N2649" s="14">
        <f xml:space="preserve"> _xlfn.MINIFS(performance_data[date],performance_data[portfolio_id],performance_data[[#This Row],[portfolio_id]])</f>
        <v>44832</v>
      </c>
      <c r="O2649" s="15">
        <f>_xlfn.MAXIFS(performance_data[portfolio_value],performance_data[portfolio_id],performance_data[[#This Row],[portfolio_id]],performance_data[date],performance_data[[#This Row],[latest_date]])</f>
        <v>264774.87</v>
      </c>
      <c r="P2649" s="15">
        <f>_xlfn.MAXIFS(performance_data[portfolio_value],performance_data[portfolio_id],performance_data[[#This Row],[portfolio_id]],performance_data[date],performance_data[[#This Row],[starting_date]])</f>
        <v>331764.71999999997</v>
      </c>
      <c r="Q2649" s="15">
        <f>performance_data[[#This Row],[latest_value]]-performance_data[[#This Row],[starting_value]]</f>
        <v>-66989.849999999977</v>
      </c>
      <c r="R2649" s="15">
        <f>performance_data[[#This Row],[net_inflows]]-performance_data[[#This Row],[net_outflows]]</f>
        <v>820.07999999999993</v>
      </c>
      <c r="S2649" s="15" t="str">
        <f>IF(performance_data[[#This Row],[net_inflows]]&gt;AVERAGE(performance_data[net_inflows]),"High","Low")</f>
        <v>High</v>
      </c>
      <c r="T2649" s="15">
        <f>AVERAGEIF(performance_data[inflow_flag],performance_data[[#This Row],[inflow_flag]],performance_data[return_percentage])</f>
        <v>4.8467905675459724</v>
      </c>
      <c r="U2649" s="17">
        <f>IF(performance_data[[#This Row],[return_percentage]]&lt;performance_data[[#This Row],[benchmark_return]],1,0)</f>
        <v>0</v>
      </c>
      <c r="V2649" s="17">
        <f>COUNTIFS(performance_data[portfolio_id],performance_data[[#This Row],[portfolio_id]])</f>
        <v>28</v>
      </c>
      <c r="W2649" s="17">
        <f>COUNTIFS(performance_data[portfolio_id],performance_data[[#This Row],[portfolio_id]],
          performance_data[return_flag],1)</f>
        <v>17</v>
      </c>
      <c r="X2649" s="15">
        <f>performance_data[[#This Row],[underperform_flag_count]]/performance_data[[#This Row],[totalportfoliocount]]</f>
        <v>0.6071428571428571</v>
      </c>
    </row>
    <row r="2650" spans="1:24" x14ac:dyDescent="0.3">
      <c r="A2650">
        <v>5663</v>
      </c>
      <c r="B2650" s="1">
        <v>45308</v>
      </c>
      <c r="C2650">
        <v>66914.740000000005</v>
      </c>
      <c r="D2650">
        <v>14.11</v>
      </c>
      <c r="E2650">
        <v>14.17</v>
      </c>
      <c r="F2650">
        <v>1264.6400000000001</v>
      </c>
      <c r="G2650">
        <v>6630.86</v>
      </c>
      <c r="H2650" t="s">
        <v>2205</v>
      </c>
      <c r="I2650" t="s">
        <v>2206</v>
      </c>
      <c r="J2650">
        <v>1</v>
      </c>
      <c r="K2650" t="s">
        <v>2207</v>
      </c>
      <c r="L2650" t="str">
        <f>IF(performance_data[[#This Row],[return_percentage]]&gt;=performance_data[[#This Row],[benchmark_return]],"Higher","Lower")</f>
        <v>Lower</v>
      </c>
      <c r="M2650" s="14">
        <f xml:space="preserve"> _xlfn.MAXIFS(performance_data[date],performance_data[portfolio_id],performance_data[[#This Row],[portfolio_id]])</f>
        <v>45529</v>
      </c>
      <c r="N2650" s="14">
        <f xml:space="preserve"> _xlfn.MINIFS(performance_data[date],performance_data[portfolio_id],performance_data[[#This Row],[portfolio_id]])</f>
        <v>44832</v>
      </c>
      <c r="O2650" s="15">
        <f>_xlfn.MAXIFS(performance_data[portfolio_value],performance_data[portfolio_id],performance_data[[#This Row],[portfolio_id]],performance_data[date],performance_data[[#This Row],[latest_date]])</f>
        <v>264774.87</v>
      </c>
      <c r="P2650" s="15">
        <f>_xlfn.MAXIFS(performance_data[portfolio_value],performance_data[portfolio_id],performance_data[[#This Row],[portfolio_id]],performance_data[date],performance_data[[#This Row],[starting_date]])</f>
        <v>331764.71999999997</v>
      </c>
      <c r="Q2650" s="15">
        <f>performance_data[[#This Row],[latest_value]]-performance_data[[#This Row],[starting_value]]</f>
        <v>-66989.849999999977</v>
      </c>
      <c r="R2650" s="15">
        <f>performance_data[[#This Row],[net_inflows]]-performance_data[[#This Row],[net_outflows]]</f>
        <v>-5366.2199999999993</v>
      </c>
      <c r="S2650" s="15" t="str">
        <f>IF(performance_data[[#This Row],[net_inflows]]&gt;AVERAGE(performance_data[net_inflows]),"High","Low")</f>
        <v>Low</v>
      </c>
      <c r="T2650" s="15">
        <f>AVERAGEIF(performance_data[inflow_flag],performance_data[[#This Row],[inflow_flag]],performance_data[return_percentage])</f>
        <v>5.0457846277021572</v>
      </c>
      <c r="U2650" s="17">
        <f>IF(performance_data[[#This Row],[return_percentage]]&lt;performance_data[[#This Row],[benchmark_return]],1,0)</f>
        <v>1</v>
      </c>
      <c r="V2650" s="17">
        <f>COUNTIFS(performance_data[portfolio_id],performance_data[[#This Row],[portfolio_id]])</f>
        <v>28</v>
      </c>
      <c r="W2650" s="17">
        <f>COUNTIFS(performance_data[portfolio_id],performance_data[[#This Row],[portfolio_id]],
          performance_data[return_flag],1)</f>
        <v>17</v>
      </c>
      <c r="X2650" s="15">
        <f>performance_data[[#This Row],[underperform_flag_count]]/performance_data[[#This Row],[totalportfoliocount]]</f>
        <v>0.6071428571428571</v>
      </c>
    </row>
    <row r="2651" spans="1:24" x14ac:dyDescent="0.3">
      <c r="A2651">
        <v>5663</v>
      </c>
      <c r="B2651" s="1">
        <v>45279</v>
      </c>
      <c r="C2651">
        <v>200894.14</v>
      </c>
      <c r="D2651">
        <v>-0.49</v>
      </c>
      <c r="E2651">
        <v>-0.49</v>
      </c>
      <c r="F2651">
        <v>1468.1</v>
      </c>
      <c r="G2651">
        <v>10393.17</v>
      </c>
      <c r="H2651" t="s">
        <v>2213</v>
      </c>
      <c r="I2651" t="s">
        <v>2217</v>
      </c>
      <c r="J2651">
        <v>12</v>
      </c>
      <c r="K2651" t="s">
        <v>2218</v>
      </c>
      <c r="L2651" t="str">
        <f>IF(performance_data[[#This Row],[return_percentage]]&gt;=performance_data[[#This Row],[benchmark_return]],"Higher","Lower")</f>
        <v>Higher</v>
      </c>
      <c r="M2651" s="14">
        <f xml:space="preserve"> _xlfn.MAXIFS(performance_data[date],performance_data[portfolio_id],performance_data[[#This Row],[portfolio_id]])</f>
        <v>45529</v>
      </c>
      <c r="N2651" s="14">
        <f xml:space="preserve"> _xlfn.MINIFS(performance_data[date],performance_data[portfolio_id],performance_data[[#This Row],[portfolio_id]])</f>
        <v>44832</v>
      </c>
      <c r="O2651" s="15">
        <f>_xlfn.MAXIFS(performance_data[portfolio_value],performance_data[portfolio_id],performance_data[[#This Row],[portfolio_id]],performance_data[date],performance_data[[#This Row],[latest_date]])</f>
        <v>264774.87</v>
      </c>
      <c r="P2651" s="15">
        <f>_xlfn.MAXIFS(performance_data[portfolio_value],performance_data[portfolio_id],performance_data[[#This Row],[portfolio_id]],performance_data[date],performance_data[[#This Row],[starting_date]])</f>
        <v>331764.71999999997</v>
      </c>
      <c r="Q2651" s="15">
        <f>performance_data[[#This Row],[latest_value]]-performance_data[[#This Row],[starting_value]]</f>
        <v>-66989.849999999977</v>
      </c>
      <c r="R2651" s="15">
        <f>performance_data[[#This Row],[net_inflows]]-performance_data[[#This Row],[net_outflows]]</f>
        <v>-8925.07</v>
      </c>
      <c r="S2651" s="15" t="str">
        <f>IF(performance_data[[#This Row],[net_inflows]]&gt;AVERAGE(performance_data[net_inflows]),"High","Low")</f>
        <v>Low</v>
      </c>
      <c r="T2651" s="15">
        <f>AVERAGEIF(performance_data[inflow_flag],performance_data[[#This Row],[inflow_flag]],performance_data[return_percentage])</f>
        <v>5.0457846277021572</v>
      </c>
      <c r="U2651" s="17">
        <f>IF(performance_data[[#This Row],[return_percentage]]&lt;performance_data[[#This Row],[benchmark_return]],1,0)</f>
        <v>0</v>
      </c>
      <c r="V2651" s="17">
        <f>COUNTIFS(performance_data[portfolio_id],performance_data[[#This Row],[portfolio_id]])</f>
        <v>28</v>
      </c>
      <c r="W2651" s="17">
        <f>COUNTIFS(performance_data[portfolio_id],performance_data[[#This Row],[portfolio_id]],
          performance_data[return_flag],1)</f>
        <v>17</v>
      </c>
      <c r="X2651" s="15">
        <f>performance_data[[#This Row],[underperform_flag_count]]/performance_data[[#This Row],[totalportfoliocount]]</f>
        <v>0.6071428571428571</v>
      </c>
    </row>
    <row r="2652" spans="1:24" x14ac:dyDescent="0.3">
      <c r="A2652">
        <v>5663</v>
      </c>
      <c r="B2652" s="1">
        <v>44993</v>
      </c>
      <c r="C2652">
        <v>72696.63</v>
      </c>
      <c r="D2652">
        <v>-0.52</v>
      </c>
      <c r="E2652">
        <v>-0.61</v>
      </c>
      <c r="F2652">
        <v>3817.1</v>
      </c>
      <c r="G2652">
        <v>622.04999999999995</v>
      </c>
      <c r="H2652" t="s">
        <v>2213</v>
      </c>
      <c r="I2652" t="s">
        <v>2206</v>
      </c>
      <c r="J2652">
        <v>3</v>
      </c>
      <c r="K2652" t="s">
        <v>2222</v>
      </c>
      <c r="L2652" t="str">
        <f>IF(performance_data[[#This Row],[return_percentage]]&gt;=performance_data[[#This Row],[benchmark_return]],"Higher","Lower")</f>
        <v>Higher</v>
      </c>
      <c r="M2652" s="14">
        <f xml:space="preserve"> _xlfn.MAXIFS(performance_data[date],performance_data[portfolio_id],performance_data[[#This Row],[portfolio_id]])</f>
        <v>45529</v>
      </c>
      <c r="N2652" s="14">
        <f xml:space="preserve"> _xlfn.MINIFS(performance_data[date],performance_data[portfolio_id],performance_data[[#This Row],[portfolio_id]])</f>
        <v>44832</v>
      </c>
      <c r="O2652" s="15">
        <f>_xlfn.MAXIFS(performance_data[portfolio_value],performance_data[portfolio_id],performance_data[[#This Row],[portfolio_id]],performance_data[date],performance_data[[#This Row],[latest_date]])</f>
        <v>264774.87</v>
      </c>
      <c r="P2652" s="15">
        <f>_xlfn.MAXIFS(performance_data[portfolio_value],performance_data[portfolio_id],performance_data[[#This Row],[portfolio_id]],performance_data[date],performance_data[[#This Row],[starting_date]])</f>
        <v>331764.71999999997</v>
      </c>
      <c r="Q2652" s="15">
        <f>performance_data[[#This Row],[latest_value]]-performance_data[[#This Row],[starting_value]]</f>
        <v>-66989.849999999977</v>
      </c>
      <c r="R2652" s="15">
        <f>performance_data[[#This Row],[net_inflows]]-performance_data[[#This Row],[net_outflows]]</f>
        <v>3195.05</v>
      </c>
      <c r="S2652" s="15" t="str">
        <f>IF(performance_data[[#This Row],[net_inflows]]&gt;AVERAGE(performance_data[net_inflows]),"High","Low")</f>
        <v>Low</v>
      </c>
      <c r="T2652" s="15">
        <f>AVERAGEIF(performance_data[inflow_flag],performance_data[[#This Row],[inflow_flag]],performance_data[return_percentage])</f>
        <v>5.0457846277021572</v>
      </c>
      <c r="U2652" s="17">
        <f>IF(performance_data[[#This Row],[return_percentage]]&lt;performance_data[[#This Row],[benchmark_return]],1,0)</f>
        <v>0</v>
      </c>
      <c r="V2652" s="17">
        <f>COUNTIFS(performance_data[portfolio_id],performance_data[[#This Row],[portfolio_id]])</f>
        <v>28</v>
      </c>
      <c r="W2652" s="17">
        <f>COUNTIFS(performance_data[portfolio_id],performance_data[[#This Row],[portfolio_id]],
          performance_data[return_flag],1)</f>
        <v>17</v>
      </c>
      <c r="X2652" s="15">
        <f>performance_data[[#This Row],[underperform_flag_count]]/performance_data[[#This Row],[totalportfoliocount]]</f>
        <v>0.6071428571428571</v>
      </c>
    </row>
    <row r="2653" spans="1:24" x14ac:dyDescent="0.3">
      <c r="A2653">
        <v>5663</v>
      </c>
      <c r="B2653" s="1">
        <v>45365</v>
      </c>
      <c r="C2653">
        <v>190394.66</v>
      </c>
      <c r="D2653">
        <v>12.08</v>
      </c>
      <c r="E2653">
        <v>14.37</v>
      </c>
      <c r="F2653">
        <v>16143.79</v>
      </c>
      <c r="G2653">
        <v>16701.59</v>
      </c>
      <c r="H2653" t="s">
        <v>2205</v>
      </c>
      <c r="I2653" t="s">
        <v>2206</v>
      </c>
      <c r="J2653">
        <v>3</v>
      </c>
      <c r="K2653" t="s">
        <v>2222</v>
      </c>
      <c r="L2653" t="str">
        <f>IF(performance_data[[#This Row],[return_percentage]]&gt;=performance_data[[#This Row],[benchmark_return]],"Higher","Lower")</f>
        <v>Lower</v>
      </c>
      <c r="M2653" s="14">
        <f xml:space="preserve"> _xlfn.MAXIFS(performance_data[date],performance_data[portfolio_id],performance_data[[#This Row],[portfolio_id]])</f>
        <v>45529</v>
      </c>
      <c r="N2653" s="14">
        <f xml:space="preserve"> _xlfn.MINIFS(performance_data[date],performance_data[portfolio_id],performance_data[[#This Row],[portfolio_id]])</f>
        <v>44832</v>
      </c>
      <c r="O2653" s="15">
        <f>_xlfn.MAXIFS(performance_data[portfolio_value],performance_data[portfolio_id],performance_data[[#This Row],[portfolio_id]],performance_data[date],performance_data[[#This Row],[latest_date]])</f>
        <v>264774.87</v>
      </c>
      <c r="P2653" s="15">
        <f>_xlfn.MAXIFS(performance_data[portfolio_value],performance_data[portfolio_id],performance_data[[#This Row],[portfolio_id]],performance_data[date],performance_data[[#This Row],[starting_date]])</f>
        <v>331764.71999999997</v>
      </c>
      <c r="Q2653" s="15">
        <f>performance_data[[#This Row],[latest_value]]-performance_data[[#This Row],[starting_value]]</f>
        <v>-66989.849999999977</v>
      </c>
      <c r="R2653" s="15">
        <f>performance_data[[#This Row],[net_inflows]]-performance_data[[#This Row],[net_outflows]]</f>
        <v>-557.79999999999927</v>
      </c>
      <c r="S2653" s="15" t="str">
        <f>IF(performance_data[[#This Row],[net_inflows]]&gt;AVERAGE(performance_data[net_inflows]),"High","Low")</f>
        <v>High</v>
      </c>
      <c r="T2653" s="15">
        <f>AVERAGEIF(performance_data[inflow_flag],performance_data[[#This Row],[inflow_flag]],performance_data[return_percentage])</f>
        <v>4.8467905675459724</v>
      </c>
      <c r="U2653" s="17">
        <f>IF(performance_data[[#This Row],[return_percentage]]&lt;performance_data[[#This Row],[benchmark_return]],1,0)</f>
        <v>1</v>
      </c>
      <c r="V2653" s="17">
        <f>COUNTIFS(performance_data[portfolio_id],performance_data[[#This Row],[portfolio_id]])</f>
        <v>28</v>
      </c>
      <c r="W2653" s="17">
        <f>COUNTIFS(performance_data[portfolio_id],performance_data[[#This Row],[portfolio_id]],
          performance_data[return_flag],1)</f>
        <v>17</v>
      </c>
      <c r="X2653" s="15">
        <f>performance_data[[#This Row],[underperform_flag_count]]/performance_data[[#This Row],[totalportfoliocount]]</f>
        <v>0.6071428571428571</v>
      </c>
    </row>
    <row r="2654" spans="1:24" x14ac:dyDescent="0.3">
      <c r="A2654">
        <v>5663</v>
      </c>
      <c r="B2654" s="1">
        <v>44996</v>
      </c>
      <c r="C2654">
        <v>358630.75</v>
      </c>
      <c r="D2654">
        <v>19.62</v>
      </c>
      <c r="E2654">
        <v>17.899999999999999</v>
      </c>
      <c r="F2654">
        <v>15084.74</v>
      </c>
      <c r="G2654">
        <v>4118.1499999999996</v>
      </c>
      <c r="H2654" t="s">
        <v>2213</v>
      </c>
      <c r="I2654" t="s">
        <v>2206</v>
      </c>
      <c r="J2654">
        <v>3</v>
      </c>
      <c r="K2654" t="s">
        <v>2222</v>
      </c>
      <c r="L2654" t="str">
        <f>IF(performance_data[[#This Row],[return_percentage]]&gt;=performance_data[[#This Row],[benchmark_return]],"Higher","Lower")</f>
        <v>Higher</v>
      </c>
      <c r="M2654" s="14">
        <f xml:space="preserve"> _xlfn.MAXIFS(performance_data[date],performance_data[portfolio_id],performance_data[[#This Row],[portfolio_id]])</f>
        <v>45529</v>
      </c>
      <c r="N2654" s="14">
        <f xml:space="preserve"> _xlfn.MINIFS(performance_data[date],performance_data[portfolio_id],performance_data[[#This Row],[portfolio_id]])</f>
        <v>44832</v>
      </c>
      <c r="O2654" s="15">
        <f>_xlfn.MAXIFS(performance_data[portfolio_value],performance_data[portfolio_id],performance_data[[#This Row],[portfolio_id]],performance_data[date],performance_data[[#This Row],[latest_date]])</f>
        <v>264774.87</v>
      </c>
      <c r="P2654" s="15">
        <f>_xlfn.MAXIFS(performance_data[portfolio_value],performance_data[portfolio_id],performance_data[[#This Row],[portfolio_id]],performance_data[date],performance_data[[#This Row],[starting_date]])</f>
        <v>331764.71999999997</v>
      </c>
      <c r="Q2654" s="15">
        <f>performance_data[[#This Row],[latest_value]]-performance_data[[#This Row],[starting_value]]</f>
        <v>-66989.849999999977</v>
      </c>
      <c r="R2654" s="15">
        <f>performance_data[[#This Row],[net_inflows]]-performance_data[[#This Row],[net_outflows]]</f>
        <v>10966.59</v>
      </c>
      <c r="S2654" s="15" t="str">
        <f>IF(performance_data[[#This Row],[net_inflows]]&gt;AVERAGE(performance_data[net_inflows]),"High","Low")</f>
        <v>High</v>
      </c>
      <c r="T2654" s="15">
        <f>AVERAGEIF(performance_data[inflow_flag],performance_data[[#This Row],[inflow_flag]],performance_data[return_percentage])</f>
        <v>4.8467905675459724</v>
      </c>
      <c r="U2654" s="17">
        <f>IF(performance_data[[#This Row],[return_percentage]]&lt;performance_data[[#This Row],[benchmark_return]],1,0)</f>
        <v>0</v>
      </c>
      <c r="V2654" s="17">
        <f>COUNTIFS(performance_data[portfolio_id],performance_data[[#This Row],[portfolio_id]])</f>
        <v>28</v>
      </c>
      <c r="W2654" s="17">
        <f>COUNTIFS(performance_data[portfolio_id],performance_data[[#This Row],[portfolio_id]],
          performance_data[return_flag],1)</f>
        <v>17</v>
      </c>
      <c r="X2654" s="15">
        <f>performance_data[[#This Row],[underperform_flag_count]]/performance_data[[#This Row],[totalportfoliocount]]</f>
        <v>0.6071428571428571</v>
      </c>
    </row>
    <row r="2655" spans="1:24" x14ac:dyDescent="0.3">
      <c r="A2655">
        <v>5663</v>
      </c>
      <c r="B2655" s="1">
        <v>45506</v>
      </c>
      <c r="C2655">
        <v>444366.21</v>
      </c>
      <c r="D2655">
        <v>11.14</v>
      </c>
      <c r="E2655">
        <v>9.23</v>
      </c>
      <c r="F2655">
        <v>19413.96</v>
      </c>
      <c r="G2655">
        <v>4507.75</v>
      </c>
      <c r="H2655" t="s">
        <v>2205</v>
      </c>
      <c r="I2655" t="s">
        <v>2209</v>
      </c>
      <c r="J2655">
        <v>8</v>
      </c>
      <c r="K2655" t="s">
        <v>2214</v>
      </c>
      <c r="L2655" t="str">
        <f>IF(performance_data[[#This Row],[return_percentage]]&gt;=performance_data[[#This Row],[benchmark_return]],"Higher","Lower")</f>
        <v>Higher</v>
      </c>
      <c r="M2655" s="14">
        <f xml:space="preserve"> _xlfn.MAXIFS(performance_data[date],performance_data[portfolio_id],performance_data[[#This Row],[portfolio_id]])</f>
        <v>45529</v>
      </c>
      <c r="N2655" s="14">
        <f xml:space="preserve"> _xlfn.MINIFS(performance_data[date],performance_data[portfolio_id],performance_data[[#This Row],[portfolio_id]])</f>
        <v>44832</v>
      </c>
      <c r="O2655" s="15">
        <f>_xlfn.MAXIFS(performance_data[portfolio_value],performance_data[portfolio_id],performance_data[[#This Row],[portfolio_id]],performance_data[date],performance_data[[#This Row],[latest_date]])</f>
        <v>264774.87</v>
      </c>
      <c r="P2655" s="15">
        <f>_xlfn.MAXIFS(performance_data[portfolio_value],performance_data[portfolio_id],performance_data[[#This Row],[portfolio_id]],performance_data[date],performance_data[[#This Row],[starting_date]])</f>
        <v>331764.71999999997</v>
      </c>
      <c r="Q2655" s="15">
        <f>performance_data[[#This Row],[latest_value]]-performance_data[[#This Row],[starting_value]]</f>
        <v>-66989.849999999977</v>
      </c>
      <c r="R2655" s="15">
        <f>performance_data[[#This Row],[net_inflows]]-performance_data[[#This Row],[net_outflows]]</f>
        <v>14906.21</v>
      </c>
      <c r="S2655" s="15" t="str">
        <f>IF(performance_data[[#This Row],[net_inflows]]&gt;AVERAGE(performance_data[net_inflows]),"High","Low")</f>
        <v>High</v>
      </c>
      <c r="T2655" s="15">
        <f>AVERAGEIF(performance_data[inflow_flag],performance_data[[#This Row],[inflow_flag]],performance_data[return_percentage])</f>
        <v>4.8467905675459724</v>
      </c>
      <c r="U2655" s="17">
        <f>IF(performance_data[[#This Row],[return_percentage]]&lt;performance_data[[#This Row],[benchmark_return]],1,0)</f>
        <v>0</v>
      </c>
      <c r="V2655" s="17">
        <f>COUNTIFS(performance_data[portfolio_id],performance_data[[#This Row],[portfolio_id]])</f>
        <v>28</v>
      </c>
      <c r="W2655" s="17">
        <f>COUNTIFS(performance_data[portfolio_id],performance_data[[#This Row],[portfolio_id]],
          performance_data[return_flag],1)</f>
        <v>17</v>
      </c>
      <c r="X2655" s="15">
        <f>performance_data[[#This Row],[underperform_flag_count]]/performance_data[[#This Row],[totalportfoliocount]]</f>
        <v>0.6071428571428571</v>
      </c>
    </row>
    <row r="2656" spans="1:24" x14ac:dyDescent="0.3">
      <c r="A2656">
        <v>5663</v>
      </c>
      <c r="B2656" s="1">
        <v>45352</v>
      </c>
      <c r="C2656">
        <v>357234.01</v>
      </c>
      <c r="D2656">
        <v>17.61</v>
      </c>
      <c r="E2656">
        <v>20.41</v>
      </c>
      <c r="F2656">
        <v>10426.51</v>
      </c>
      <c r="G2656">
        <v>5892.73</v>
      </c>
      <c r="H2656" t="s">
        <v>2205</v>
      </c>
      <c r="I2656" t="s">
        <v>2206</v>
      </c>
      <c r="J2656">
        <v>3</v>
      </c>
      <c r="K2656" t="s">
        <v>2222</v>
      </c>
      <c r="L2656" t="str">
        <f>IF(performance_data[[#This Row],[return_percentage]]&gt;=performance_data[[#This Row],[benchmark_return]],"Higher","Lower")</f>
        <v>Lower</v>
      </c>
      <c r="M2656" s="14">
        <f xml:space="preserve"> _xlfn.MAXIFS(performance_data[date],performance_data[portfolio_id],performance_data[[#This Row],[portfolio_id]])</f>
        <v>45529</v>
      </c>
      <c r="N2656" s="14">
        <f xml:space="preserve"> _xlfn.MINIFS(performance_data[date],performance_data[portfolio_id],performance_data[[#This Row],[portfolio_id]])</f>
        <v>44832</v>
      </c>
      <c r="O2656" s="15">
        <f>_xlfn.MAXIFS(performance_data[portfolio_value],performance_data[portfolio_id],performance_data[[#This Row],[portfolio_id]],performance_data[date],performance_data[[#This Row],[latest_date]])</f>
        <v>264774.87</v>
      </c>
      <c r="P2656" s="15">
        <f>_xlfn.MAXIFS(performance_data[portfolio_value],performance_data[portfolio_id],performance_data[[#This Row],[portfolio_id]],performance_data[date],performance_data[[#This Row],[starting_date]])</f>
        <v>331764.71999999997</v>
      </c>
      <c r="Q2656" s="15">
        <f>performance_data[[#This Row],[latest_value]]-performance_data[[#This Row],[starting_value]]</f>
        <v>-66989.849999999977</v>
      </c>
      <c r="R2656" s="15">
        <f>performance_data[[#This Row],[net_inflows]]-performance_data[[#This Row],[net_outflows]]</f>
        <v>4533.7800000000007</v>
      </c>
      <c r="S2656" s="15" t="str">
        <f>IF(performance_data[[#This Row],[net_inflows]]&gt;AVERAGE(performance_data[net_inflows]),"High","Low")</f>
        <v>High</v>
      </c>
      <c r="T2656" s="15">
        <f>AVERAGEIF(performance_data[inflow_flag],performance_data[[#This Row],[inflow_flag]],performance_data[return_percentage])</f>
        <v>4.8467905675459724</v>
      </c>
      <c r="U2656" s="17">
        <f>IF(performance_data[[#This Row],[return_percentage]]&lt;performance_data[[#This Row],[benchmark_return]],1,0)</f>
        <v>1</v>
      </c>
      <c r="V2656" s="17">
        <f>COUNTIFS(performance_data[portfolio_id],performance_data[[#This Row],[portfolio_id]])</f>
        <v>28</v>
      </c>
      <c r="W2656" s="17">
        <f>COUNTIFS(performance_data[portfolio_id],performance_data[[#This Row],[portfolio_id]],
          performance_data[return_flag],1)</f>
        <v>17</v>
      </c>
      <c r="X2656" s="15">
        <f>performance_data[[#This Row],[underperform_flag_count]]/performance_data[[#This Row],[totalportfoliocount]]</f>
        <v>0.6071428571428571</v>
      </c>
    </row>
    <row r="2657" spans="1:24" x14ac:dyDescent="0.3">
      <c r="A2657">
        <v>5663</v>
      </c>
      <c r="B2657" s="1">
        <v>45444</v>
      </c>
      <c r="C2657">
        <v>311612.19</v>
      </c>
      <c r="D2657">
        <v>8.67</v>
      </c>
      <c r="E2657">
        <v>9.4499999999999993</v>
      </c>
      <c r="F2657">
        <v>5910.58</v>
      </c>
      <c r="G2657">
        <v>12675.08</v>
      </c>
      <c r="H2657" t="s">
        <v>2205</v>
      </c>
      <c r="I2657" t="s">
        <v>2211</v>
      </c>
      <c r="J2657">
        <v>6</v>
      </c>
      <c r="K2657" t="s">
        <v>2212</v>
      </c>
      <c r="L2657" t="str">
        <f>IF(performance_data[[#This Row],[return_percentage]]&gt;=performance_data[[#This Row],[benchmark_return]],"Higher","Lower")</f>
        <v>Lower</v>
      </c>
      <c r="M2657" s="14">
        <f xml:space="preserve"> _xlfn.MAXIFS(performance_data[date],performance_data[portfolio_id],performance_data[[#This Row],[portfolio_id]])</f>
        <v>45529</v>
      </c>
      <c r="N2657" s="14">
        <f xml:space="preserve"> _xlfn.MINIFS(performance_data[date],performance_data[portfolio_id],performance_data[[#This Row],[portfolio_id]])</f>
        <v>44832</v>
      </c>
      <c r="O2657" s="15">
        <f>_xlfn.MAXIFS(performance_data[portfolio_value],performance_data[portfolio_id],performance_data[[#This Row],[portfolio_id]],performance_data[date],performance_data[[#This Row],[latest_date]])</f>
        <v>264774.87</v>
      </c>
      <c r="P2657" s="15">
        <f>_xlfn.MAXIFS(performance_data[portfolio_value],performance_data[portfolio_id],performance_data[[#This Row],[portfolio_id]],performance_data[date],performance_data[[#This Row],[starting_date]])</f>
        <v>331764.71999999997</v>
      </c>
      <c r="Q2657" s="15">
        <f>performance_data[[#This Row],[latest_value]]-performance_data[[#This Row],[starting_value]]</f>
        <v>-66989.849999999977</v>
      </c>
      <c r="R2657" s="15">
        <f>performance_data[[#This Row],[net_inflows]]-performance_data[[#This Row],[net_outflows]]</f>
        <v>-6764.5</v>
      </c>
      <c r="S2657" s="15" t="str">
        <f>IF(performance_data[[#This Row],[net_inflows]]&gt;AVERAGE(performance_data[net_inflows]),"High","Low")</f>
        <v>Low</v>
      </c>
      <c r="T2657" s="15">
        <f>AVERAGEIF(performance_data[inflow_flag],performance_data[[#This Row],[inflow_flag]],performance_data[return_percentage])</f>
        <v>5.0457846277021572</v>
      </c>
      <c r="U2657" s="17">
        <f>IF(performance_data[[#This Row],[return_percentage]]&lt;performance_data[[#This Row],[benchmark_return]],1,0)</f>
        <v>1</v>
      </c>
      <c r="V2657" s="17">
        <f>COUNTIFS(performance_data[portfolio_id],performance_data[[#This Row],[portfolio_id]])</f>
        <v>28</v>
      </c>
      <c r="W2657" s="17">
        <f>COUNTIFS(performance_data[portfolio_id],performance_data[[#This Row],[portfolio_id]],
          performance_data[return_flag],1)</f>
        <v>17</v>
      </c>
      <c r="X2657" s="15">
        <f>performance_data[[#This Row],[underperform_flag_count]]/performance_data[[#This Row],[totalportfoliocount]]</f>
        <v>0.6071428571428571</v>
      </c>
    </row>
    <row r="2658" spans="1:24" x14ac:dyDescent="0.3">
      <c r="A2658">
        <v>5663</v>
      </c>
      <c r="B2658" s="1">
        <v>45529</v>
      </c>
      <c r="C2658">
        <v>264774.87</v>
      </c>
      <c r="D2658">
        <v>12.83</v>
      </c>
      <c r="E2658">
        <v>13.75</v>
      </c>
      <c r="F2658">
        <v>1230.82</v>
      </c>
      <c r="G2658">
        <v>13453.39</v>
      </c>
      <c r="H2658" t="s">
        <v>2205</v>
      </c>
      <c r="I2658" t="s">
        <v>2209</v>
      </c>
      <c r="J2658">
        <v>8</v>
      </c>
      <c r="K2658" t="s">
        <v>2214</v>
      </c>
      <c r="L2658" t="str">
        <f>IF(performance_data[[#This Row],[return_percentage]]&gt;=performance_data[[#This Row],[benchmark_return]],"Higher","Lower")</f>
        <v>Lower</v>
      </c>
      <c r="M2658" s="14">
        <f xml:space="preserve"> _xlfn.MAXIFS(performance_data[date],performance_data[portfolio_id],performance_data[[#This Row],[portfolio_id]])</f>
        <v>45529</v>
      </c>
      <c r="N2658" s="14">
        <f xml:space="preserve"> _xlfn.MINIFS(performance_data[date],performance_data[portfolio_id],performance_data[[#This Row],[portfolio_id]])</f>
        <v>44832</v>
      </c>
      <c r="O2658" s="15">
        <f>_xlfn.MAXIFS(performance_data[portfolio_value],performance_data[portfolio_id],performance_data[[#This Row],[portfolio_id]],performance_data[date],performance_data[[#This Row],[latest_date]])</f>
        <v>264774.87</v>
      </c>
      <c r="P2658" s="15">
        <f>_xlfn.MAXIFS(performance_data[portfolio_value],performance_data[portfolio_id],performance_data[[#This Row],[portfolio_id]],performance_data[date],performance_data[[#This Row],[starting_date]])</f>
        <v>331764.71999999997</v>
      </c>
      <c r="Q2658" s="15">
        <f>performance_data[[#This Row],[latest_value]]-performance_data[[#This Row],[starting_value]]</f>
        <v>-66989.849999999977</v>
      </c>
      <c r="R2658" s="15">
        <f>performance_data[[#This Row],[net_inflows]]-performance_data[[#This Row],[net_outflows]]</f>
        <v>-12222.57</v>
      </c>
      <c r="S2658" s="15" t="str">
        <f>IF(performance_data[[#This Row],[net_inflows]]&gt;AVERAGE(performance_data[net_inflows]),"High","Low")</f>
        <v>Low</v>
      </c>
      <c r="T2658" s="15">
        <f>AVERAGEIF(performance_data[inflow_flag],performance_data[[#This Row],[inflow_flag]],performance_data[return_percentage])</f>
        <v>5.0457846277021572</v>
      </c>
      <c r="U2658" s="17">
        <f>IF(performance_data[[#This Row],[return_percentage]]&lt;performance_data[[#This Row],[benchmark_return]],1,0)</f>
        <v>1</v>
      </c>
      <c r="V2658" s="17">
        <f>COUNTIFS(performance_data[portfolio_id],performance_data[[#This Row],[portfolio_id]])</f>
        <v>28</v>
      </c>
      <c r="W2658" s="17">
        <f>COUNTIFS(performance_data[portfolio_id],performance_data[[#This Row],[portfolio_id]],
          performance_data[return_flag],1)</f>
        <v>17</v>
      </c>
      <c r="X2658" s="15">
        <f>performance_data[[#This Row],[underperform_flag_count]]/performance_data[[#This Row],[totalportfoliocount]]</f>
        <v>0.6071428571428571</v>
      </c>
    </row>
    <row r="2659" spans="1:24" x14ac:dyDescent="0.3">
      <c r="A2659">
        <v>5663</v>
      </c>
      <c r="B2659" s="1">
        <v>45368</v>
      </c>
      <c r="C2659">
        <v>172733.59</v>
      </c>
      <c r="D2659">
        <v>0.03</v>
      </c>
      <c r="E2659">
        <v>0.03</v>
      </c>
      <c r="F2659">
        <v>1878.6</v>
      </c>
      <c r="G2659">
        <v>7305.16</v>
      </c>
      <c r="H2659" t="s">
        <v>2205</v>
      </c>
      <c r="I2659" t="s">
        <v>2206</v>
      </c>
      <c r="J2659">
        <v>3</v>
      </c>
      <c r="K2659" t="s">
        <v>2222</v>
      </c>
      <c r="L2659" t="str">
        <f>IF(performance_data[[#This Row],[return_percentage]]&gt;=performance_data[[#This Row],[benchmark_return]],"Higher","Lower")</f>
        <v>Higher</v>
      </c>
      <c r="M2659" s="14">
        <f xml:space="preserve"> _xlfn.MAXIFS(performance_data[date],performance_data[portfolio_id],performance_data[[#This Row],[portfolio_id]])</f>
        <v>45529</v>
      </c>
      <c r="N2659" s="14">
        <f xml:space="preserve"> _xlfn.MINIFS(performance_data[date],performance_data[portfolio_id],performance_data[[#This Row],[portfolio_id]])</f>
        <v>44832</v>
      </c>
      <c r="O2659" s="15">
        <f>_xlfn.MAXIFS(performance_data[portfolio_value],performance_data[portfolio_id],performance_data[[#This Row],[portfolio_id]],performance_data[date],performance_data[[#This Row],[latest_date]])</f>
        <v>264774.87</v>
      </c>
      <c r="P2659" s="15">
        <f>_xlfn.MAXIFS(performance_data[portfolio_value],performance_data[portfolio_id],performance_data[[#This Row],[portfolio_id]],performance_data[date],performance_data[[#This Row],[starting_date]])</f>
        <v>331764.71999999997</v>
      </c>
      <c r="Q2659" s="15">
        <f>performance_data[[#This Row],[latest_value]]-performance_data[[#This Row],[starting_value]]</f>
        <v>-66989.849999999977</v>
      </c>
      <c r="R2659" s="15">
        <f>performance_data[[#This Row],[net_inflows]]-performance_data[[#This Row],[net_outflows]]</f>
        <v>-5426.5599999999995</v>
      </c>
      <c r="S2659" s="15" t="str">
        <f>IF(performance_data[[#This Row],[net_inflows]]&gt;AVERAGE(performance_data[net_inflows]),"High","Low")</f>
        <v>Low</v>
      </c>
      <c r="T2659" s="15">
        <f>AVERAGEIF(performance_data[inflow_flag],performance_data[[#This Row],[inflow_flag]],performance_data[return_percentage])</f>
        <v>5.0457846277021572</v>
      </c>
      <c r="U2659" s="17">
        <f>IF(performance_data[[#This Row],[return_percentage]]&lt;performance_data[[#This Row],[benchmark_return]],1,0)</f>
        <v>0</v>
      </c>
      <c r="V2659" s="17">
        <f>COUNTIFS(performance_data[portfolio_id],performance_data[[#This Row],[portfolio_id]])</f>
        <v>28</v>
      </c>
      <c r="W2659" s="17">
        <f>COUNTIFS(performance_data[portfolio_id],performance_data[[#This Row],[portfolio_id]],
          performance_data[return_flag],1)</f>
        <v>17</v>
      </c>
      <c r="X2659" s="15">
        <f>performance_data[[#This Row],[underperform_flag_count]]/performance_data[[#This Row],[totalportfoliocount]]</f>
        <v>0.6071428571428571</v>
      </c>
    </row>
    <row r="2660" spans="1:24" x14ac:dyDescent="0.3">
      <c r="A2660">
        <v>5663</v>
      </c>
      <c r="B2660" s="1">
        <v>44892</v>
      </c>
      <c r="C2660">
        <v>187615.68</v>
      </c>
      <c r="D2660">
        <v>-8</v>
      </c>
      <c r="E2660">
        <v>-7.55</v>
      </c>
      <c r="F2660">
        <v>16984.18</v>
      </c>
      <c r="G2660">
        <v>5930.02</v>
      </c>
      <c r="H2660" t="s">
        <v>2220</v>
      </c>
      <c r="I2660" t="s">
        <v>2217</v>
      </c>
      <c r="J2660">
        <v>11</v>
      </c>
      <c r="K2660" t="s">
        <v>2219</v>
      </c>
      <c r="L2660" t="str">
        <f>IF(performance_data[[#This Row],[return_percentage]]&gt;=performance_data[[#This Row],[benchmark_return]],"Higher","Lower")</f>
        <v>Lower</v>
      </c>
      <c r="M2660" s="14">
        <f xml:space="preserve"> _xlfn.MAXIFS(performance_data[date],performance_data[portfolio_id],performance_data[[#This Row],[portfolio_id]])</f>
        <v>45529</v>
      </c>
      <c r="N2660" s="14">
        <f xml:space="preserve"> _xlfn.MINIFS(performance_data[date],performance_data[portfolio_id],performance_data[[#This Row],[portfolio_id]])</f>
        <v>44832</v>
      </c>
      <c r="O2660" s="15">
        <f>_xlfn.MAXIFS(performance_data[portfolio_value],performance_data[portfolio_id],performance_data[[#This Row],[portfolio_id]],performance_data[date],performance_data[[#This Row],[latest_date]])</f>
        <v>264774.87</v>
      </c>
      <c r="P2660" s="15">
        <f>_xlfn.MAXIFS(performance_data[portfolio_value],performance_data[portfolio_id],performance_data[[#This Row],[portfolio_id]],performance_data[date],performance_data[[#This Row],[starting_date]])</f>
        <v>331764.71999999997</v>
      </c>
      <c r="Q2660" s="15">
        <f>performance_data[[#This Row],[latest_value]]-performance_data[[#This Row],[starting_value]]</f>
        <v>-66989.849999999977</v>
      </c>
      <c r="R2660" s="15">
        <f>performance_data[[#This Row],[net_inflows]]-performance_data[[#This Row],[net_outflows]]</f>
        <v>11054.16</v>
      </c>
      <c r="S2660" s="15" t="str">
        <f>IF(performance_data[[#This Row],[net_inflows]]&gt;AVERAGE(performance_data[net_inflows]),"High","Low")</f>
        <v>High</v>
      </c>
      <c r="T2660" s="15">
        <f>AVERAGEIF(performance_data[inflow_flag],performance_data[[#This Row],[inflow_flag]],performance_data[return_percentage])</f>
        <v>4.8467905675459724</v>
      </c>
      <c r="U2660" s="17">
        <f>IF(performance_data[[#This Row],[return_percentage]]&lt;performance_data[[#This Row],[benchmark_return]],1,0)</f>
        <v>1</v>
      </c>
      <c r="V2660" s="17">
        <f>COUNTIFS(performance_data[portfolio_id],performance_data[[#This Row],[portfolio_id]])</f>
        <v>28</v>
      </c>
      <c r="W2660" s="17">
        <f>COUNTIFS(performance_data[portfolio_id],performance_data[[#This Row],[portfolio_id]],
          performance_data[return_flag],1)</f>
        <v>17</v>
      </c>
      <c r="X2660" s="15">
        <f>performance_data[[#This Row],[underperform_flag_count]]/performance_data[[#This Row],[totalportfoliocount]]</f>
        <v>0.6071428571428571</v>
      </c>
    </row>
    <row r="2661" spans="1:24" x14ac:dyDescent="0.3">
      <c r="A2661">
        <v>5663</v>
      </c>
      <c r="B2661" s="1">
        <v>44832</v>
      </c>
      <c r="C2661">
        <v>331764.71999999997</v>
      </c>
      <c r="D2661">
        <v>6.82</v>
      </c>
      <c r="E2661">
        <v>6.69</v>
      </c>
      <c r="F2661">
        <v>12022.26</v>
      </c>
      <c r="G2661">
        <v>7559.95</v>
      </c>
      <c r="H2661" t="s">
        <v>2220</v>
      </c>
      <c r="I2661" t="s">
        <v>2209</v>
      </c>
      <c r="J2661">
        <v>9</v>
      </c>
      <c r="K2661" t="s">
        <v>2221</v>
      </c>
      <c r="L2661" t="str">
        <f>IF(performance_data[[#This Row],[return_percentage]]&gt;=performance_data[[#This Row],[benchmark_return]],"Higher","Lower")</f>
        <v>Higher</v>
      </c>
      <c r="M2661" s="14">
        <f xml:space="preserve"> _xlfn.MAXIFS(performance_data[date],performance_data[portfolio_id],performance_data[[#This Row],[portfolio_id]])</f>
        <v>45529</v>
      </c>
      <c r="N2661" s="14">
        <f xml:space="preserve"> _xlfn.MINIFS(performance_data[date],performance_data[portfolio_id],performance_data[[#This Row],[portfolio_id]])</f>
        <v>44832</v>
      </c>
      <c r="O2661" s="15">
        <f>_xlfn.MAXIFS(performance_data[portfolio_value],performance_data[portfolio_id],performance_data[[#This Row],[portfolio_id]],performance_data[date],performance_data[[#This Row],[latest_date]])</f>
        <v>264774.87</v>
      </c>
      <c r="P2661" s="15">
        <f>_xlfn.MAXIFS(performance_data[portfolio_value],performance_data[portfolio_id],performance_data[[#This Row],[portfolio_id]],performance_data[date],performance_data[[#This Row],[starting_date]])</f>
        <v>331764.71999999997</v>
      </c>
      <c r="Q2661" s="15">
        <f>performance_data[[#This Row],[latest_value]]-performance_data[[#This Row],[starting_value]]</f>
        <v>-66989.849999999977</v>
      </c>
      <c r="R2661" s="15">
        <f>performance_data[[#This Row],[net_inflows]]-performance_data[[#This Row],[net_outflows]]</f>
        <v>4462.3100000000004</v>
      </c>
      <c r="S2661" s="15" t="str">
        <f>IF(performance_data[[#This Row],[net_inflows]]&gt;AVERAGE(performance_data[net_inflows]),"High","Low")</f>
        <v>High</v>
      </c>
      <c r="T2661" s="15">
        <f>AVERAGEIF(performance_data[inflow_flag],performance_data[[#This Row],[inflow_flag]],performance_data[return_percentage])</f>
        <v>4.8467905675459724</v>
      </c>
      <c r="U2661" s="17">
        <f>IF(performance_data[[#This Row],[return_percentage]]&lt;performance_data[[#This Row],[benchmark_return]],1,0)</f>
        <v>0</v>
      </c>
      <c r="V2661" s="17">
        <f>COUNTIFS(performance_data[portfolio_id],performance_data[[#This Row],[portfolio_id]])</f>
        <v>28</v>
      </c>
      <c r="W2661" s="17">
        <f>COUNTIFS(performance_data[portfolio_id],performance_data[[#This Row],[portfolio_id]],
          performance_data[return_flag],1)</f>
        <v>17</v>
      </c>
      <c r="X2661" s="15">
        <f>performance_data[[#This Row],[underperform_flag_count]]/performance_data[[#This Row],[totalportfoliocount]]</f>
        <v>0.6071428571428571</v>
      </c>
    </row>
    <row r="2662" spans="1:24" x14ac:dyDescent="0.3">
      <c r="A2662">
        <v>5663</v>
      </c>
      <c r="B2662" s="1">
        <v>45083</v>
      </c>
      <c r="C2662">
        <v>317040.75</v>
      </c>
      <c r="D2662">
        <v>-3.21</v>
      </c>
      <c r="E2662">
        <v>-2.61</v>
      </c>
      <c r="F2662">
        <v>16934.09</v>
      </c>
      <c r="G2662">
        <v>7987.74</v>
      </c>
      <c r="H2662" t="s">
        <v>2213</v>
      </c>
      <c r="I2662" t="s">
        <v>2211</v>
      </c>
      <c r="J2662">
        <v>6</v>
      </c>
      <c r="K2662" t="s">
        <v>2212</v>
      </c>
      <c r="L2662" t="str">
        <f>IF(performance_data[[#This Row],[return_percentage]]&gt;=performance_data[[#This Row],[benchmark_return]],"Higher","Lower")</f>
        <v>Lower</v>
      </c>
      <c r="M2662" s="14">
        <f xml:space="preserve"> _xlfn.MAXIFS(performance_data[date],performance_data[portfolio_id],performance_data[[#This Row],[portfolio_id]])</f>
        <v>45529</v>
      </c>
      <c r="N2662" s="14">
        <f xml:space="preserve"> _xlfn.MINIFS(performance_data[date],performance_data[portfolio_id],performance_data[[#This Row],[portfolio_id]])</f>
        <v>44832</v>
      </c>
      <c r="O2662" s="15">
        <f>_xlfn.MAXIFS(performance_data[portfolio_value],performance_data[portfolio_id],performance_data[[#This Row],[portfolio_id]],performance_data[date],performance_data[[#This Row],[latest_date]])</f>
        <v>264774.87</v>
      </c>
      <c r="P2662" s="15">
        <f>_xlfn.MAXIFS(performance_data[portfolio_value],performance_data[portfolio_id],performance_data[[#This Row],[portfolio_id]],performance_data[date],performance_data[[#This Row],[starting_date]])</f>
        <v>331764.71999999997</v>
      </c>
      <c r="Q2662" s="15">
        <f>performance_data[[#This Row],[latest_value]]-performance_data[[#This Row],[starting_value]]</f>
        <v>-66989.849999999977</v>
      </c>
      <c r="R2662" s="15">
        <f>performance_data[[#This Row],[net_inflows]]-performance_data[[#This Row],[net_outflows]]</f>
        <v>8946.35</v>
      </c>
      <c r="S2662" s="15" t="str">
        <f>IF(performance_data[[#This Row],[net_inflows]]&gt;AVERAGE(performance_data[net_inflows]),"High","Low")</f>
        <v>High</v>
      </c>
      <c r="T2662" s="15">
        <f>AVERAGEIF(performance_data[inflow_flag],performance_data[[#This Row],[inflow_flag]],performance_data[return_percentage])</f>
        <v>4.8467905675459724</v>
      </c>
      <c r="U2662" s="17">
        <f>IF(performance_data[[#This Row],[return_percentage]]&lt;performance_data[[#This Row],[benchmark_return]],1,0)</f>
        <v>1</v>
      </c>
      <c r="V2662" s="17">
        <f>COUNTIFS(performance_data[portfolio_id],performance_data[[#This Row],[portfolio_id]])</f>
        <v>28</v>
      </c>
      <c r="W2662" s="17">
        <f>COUNTIFS(performance_data[portfolio_id],performance_data[[#This Row],[portfolio_id]],
          performance_data[return_flag],1)</f>
        <v>17</v>
      </c>
      <c r="X2662" s="15">
        <f>performance_data[[#This Row],[underperform_flag_count]]/performance_data[[#This Row],[totalportfoliocount]]</f>
        <v>0.6071428571428571</v>
      </c>
    </row>
    <row r="2663" spans="1:24" x14ac:dyDescent="0.3">
      <c r="A2663">
        <v>5663</v>
      </c>
      <c r="B2663" s="1">
        <v>45128</v>
      </c>
      <c r="C2663">
        <v>23808.3</v>
      </c>
      <c r="D2663">
        <v>17.37</v>
      </c>
      <c r="E2663">
        <v>15.51</v>
      </c>
      <c r="F2663">
        <v>18458.34</v>
      </c>
      <c r="G2663">
        <v>5447.16</v>
      </c>
      <c r="H2663" t="s">
        <v>2213</v>
      </c>
      <c r="I2663" t="s">
        <v>2209</v>
      </c>
      <c r="J2663">
        <v>7</v>
      </c>
      <c r="K2663" t="s">
        <v>2210</v>
      </c>
      <c r="L2663" t="str">
        <f>IF(performance_data[[#This Row],[return_percentage]]&gt;=performance_data[[#This Row],[benchmark_return]],"Higher","Lower")</f>
        <v>Higher</v>
      </c>
      <c r="M2663" s="14">
        <f xml:space="preserve"> _xlfn.MAXIFS(performance_data[date],performance_data[portfolio_id],performance_data[[#This Row],[portfolio_id]])</f>
        <v>45529</v>
      </c>
      <c r="N2663" s="14">
        <f xml:space="preserve"> _xlfn.MINIFS(performance_data[date],performance_data[portfolio_id],performance_data[[#This Row],[portfolio_id]])</f>
        <v>44832</v>
      </c>
      <c r="O2663" s="15">
        <f>_xlfn.MAXIFS(performance_data[portfolio_value],performance_data[portfolio_id],performance_data[[#This Row],[portfolio_id]],performance_data[date],performance_data[[#This Row],[latest_date]])</f>
        <v>264774.87</v>
      </c>
      <c r="P2663" s="15">
        <f>_xlfn.MAXIFS(performance_data[portfolio_value],performance_data[portfolio_id],performance_data[[#This Row],[portfolio_id]],performance_data[date],performance_data[[#This Row],[starting_date]])</f>
        <v>331764.71999999997</v>
      </c>
      <c r="Q2663" s="15">
        <f>performance_data[[#This Row],[latest_value]]-performance_data[[#This Row],[starting_value]]</f>
        <v>-66989.849999999977</v>
      </c>
      <c r="R2663" s="15">
        <f>performance_data[[#This Row],[net_inflows]]-performance_data[[#This Row],[net_outflows]]</f>
        <v>13011.18</v>
      </c>
      <c r="S2663" s="15" t="str">
        <f>IF(performance_data[[#This Row],[net_inflows]]&gt;AVERAGE(performance_data[net_inflows]),"High","Low")</f>
        <v>High</v>
      </c>
      <c r="T2663" s="15">
        <f>AVERAGEIF(performance_data[inflow_flag],performance_data[[#This Row],[inflow_flag]],performance_data[return_percentage])</f>
        <v>4.8467905675459724</v>
      </c>
      <c r="U2663" s="17">
        <f>IF(performance_data[[#This Row],[return_percentage]]&lt;performance_data[[#This Row],[benchmark_return]],1,0)</f>
        <v>0</v>
      </c>
      <c r="V2663" s="17">
        <f>COUNTIFS(performance_data[portfolio_id],performance_data[[#This Row],[portfolio_id]])</f>
        <v>28</v>
      </c>
      <c r="W2663" s="17">
        <f>COUNTIFS(performance_data[portfolio_id],performance_data[[#This Row],[portfolio_id]],
          performance_data[return_flag],1)</f>
        <v>17</v>
      </c>
      <c r="X2663" s="15">
        <f>performance_data[[#This Row],[underperform_flag_count]]/performance_data[[#This Row],[totalportfoliocount]]</f>
        <v>0.6071428571428571</v>
      </c>
    </row>
    <row r="2664" spans="1:24" x14ac:dyDescent="0.3">
      <c r="A2664">
        <v>5663</v>
      </c>
      <c r="B2664" s="1">
        <v>45041</v>
      </c>
      <c r="C2664">
        <v>55691.31</v>
      </c>
      <c r="D2664">
        <v>0.39</v>
      </c>
      <c r="E2664">
        <v>0.4</v>
      </c>
      <c r="F2664">
        <v>12386.37</v>
      </c>
      <c r="G2664">
        <v>9855.0499999999993</v>
      </c>
      <c r="H2664" t="s">
        <v>2213</v>
      </c>
      <c r="I2664" t="s">
        <v>2211</v>
      </c>
      <c r="J2664">
        <v>4</v>
      </c>
      <c r="K2664" t="s">
        <v>2216</v>
      </c>
      <c r="L2664" t="str">
        <f>IF(performance_data[[#This Row],[return_percentage]]&gt;=performance_data[[#This Row],[benchmark_return]],"Higher","Lower")</f>
        <v>Lower</v>
      </c>
      <c r="M2664" s="14">
        <f xml:space="preserve"> _xlfn.MAXIFS(performance_data[date],performance_data[portfolio_id],performance_data[[#This Row],[portfolio_id]])</f>
        <v>45529</v>
      </c>
      <c r="N2664" s="14">
        <f xml:space="preserve"> _xlfn.MINIFS(performance_data[date],performance_data[portfolio_id],performance_data[[#This Row],[portfolio_id]])</f>
        <v>44832</v>
      </c>
      <c r="O2664" s="15">
        <f>_xlfn.MAXIFS(performance_data[portfolio_value],performance_data[portfolio_id],performance_data[[#This Row],[portfolio_id]],performance_data[date],performance_data[[#This Row],[latest_date]])</f>
        <v>264774.87</v>
      </c>
      <c r="P2664" s="15">
        <f>_xlfn.MAXIFS(performance_data[portfolio_value],performance_data[portfolio_id],performance_data[[#This Row],[portfolio_id]],performance_data[date],performance_data[[#This Row],[starting_date]])</f>
        <v>331764.71999999997</v>
      </c>
      <c r="Q2664" s="15">
        <f>performance_data[[#This Row],[latest_value]]-performance_data[[#This Row],[starting_value]]</f>
        <v>-66989.849999999977</v>
      </c>
      <c r="R2664" s="15">
        <f>performance_data[[#This Row],[net_inflows]]-performance_data[[#This Row],[net_outflows]]</f>
        <v>2531.3200000000015</v>
      </c>
      <c r="S2664" s="15" t="str">
        <f>IF(performance_data[[#This Row],[net_inflows]]&gt;AVERAGE(performance_data[net_inflows]),"High","Low")</f>
        <v>High</v>
      </c>
      <c r="T2664" s="15">
        <f>AVERAGEIF(performance_data[inflow_flag],performance_data[[#This Row],[inflow_flag]],performance_data[return_percentage])</f>
        <v>4.8467905675459724</v>
      </c>
      <c r="U2664" s="17">
        <f>IF(performance_data[[#This Row],[return_percentage]]&lt;performance_data[[#This Row],[benchmark_return]],1,0)</f>
        <v>1</v>
      </c>
      <c r="V2664" s="17">
        <f>COUNTIFS(performance_data[portfolio_id],performance_data[[#This Row],[portfolio_id]])</f>
        <v>28</v>
      </c>
      <c r="W2664" s="17">
        <f>COUNTIFS(performance_data[portfolio_id],performance_data[[#This Row],[portfolio_id]],
          performance_data[return_flag],1)</f>
        <v>17</v>
      </c>
      <c r="X2664" s="15">
        <f>performance_data[[#This Row],[underperform_flag_count]]/performance_data[[#This Row],[totalportfoliocount]]</f>
        <v>0.6071428571428571</v>
      </c>
    </row>
    <row r="2665" spans="1:24" x14ac:dyDescent="0.3">
      <c r="A2665">
        <v>5663</v>
      </c>
      <c r="B2665" s="1">
        <v>45332</v>
      </c>
      <c r="C2665">
        <v>77197.179999999993</v>
      </c>
      <c r="D2665">
        <v>-7.02</v>
      </c>
      <c r="E2665">
        <v>-6.98</v>
      </c>
      <c r="F2665">
        <v>18264.669999999998</v>
      </c>
      <c r="G2665">
        <v>6699.38</v>
      </c>
      <c r="H2665" t="s">
        <v>2205</v>
      </c>
      <c r="I2665" t="s">
        <v>2206</v>
      </c>
      <c r="J2665">
        <v>2</v>
      </c>
      <c r="K2665" t="s">
        <v>2226</v>
      </c>
      <c r="L2665" t="str">
        <f>IF(performance_data[[#This Row],[return_percentage]]&gt;=performance_data[[#This Row],[benchmark_return]],"Higher","Lower")</f>
        <v>Lower</v>
      </c>
      <c r="M2665" s="14">
        <f xml:space="preserve"> _xlfn.MAXIFS(performance_data[date],performance_data[portfolio_id],performance_data[[#This Row],[portfolio_id]])</f>
        <v>45529</v>
      </c>
      <c r="N2665" s="14">
        <f xml:space="preserve"> _xlfn.MINIFS(performance_data[date],performance_data[portfolio_id],performance_data[[#This Row],[portfolio_id]])</f>
        <v>44832</v>
      </c>
      <c r="O2665" s="15">
        <f>_xlfn.MAXIFS(performance_data[portfolio_value],performance_data[portfolio_id],performance_data[[#This Row],[portfolio_id]],performance_data[date],performance_data[[#This Row],[latest_date]])</f>
        <v>264774.87</v>
      </c>
      <c r="P2665" s="15">
        <f>_xlfn.MAXIFS(performance_data[portfolio_value],performance_data[portfolio_id],performance_data[[#This Row],[portfolio_id]],performance_data[date],performance_data[[#This Row],[starting_date]])</f>
        <v>331764.71999999997</v>
      </c>
      <c r="Q2665" s="15">
        <f>performance_data[[#This Row],[latest_value]]-performance_data[[#This Row],[starting_value]]</f>
        <v>-66989.849999999977</v>
      </c>
      <c r="R2665" s="15">
        <f>performance_data[[#This Row],[net_inflows]]-performance_data[[#This Row],[net_outflows]]</f>
        <v>11565.289999999997</v>
      </c>
      <c r="S2665" s="15" t="str">
        <f>IF(performance_data[[#This Row],[net_inflows]]&gt;AVERAGE(performance_data[net_inflows]),"High","Low")</f>
        <v>High</v>
      </c>
      <c r="T2665" s="15">
        <f>AVERAGEIF(performance_data[inflow_flag],performance_data[[#This Row],[inflow_flag]],performance_data[return_percentage])</f>
        <v>4.8467905675459724</v>
      </c>
      <c r="U2665" s="17">
        <f>IF(performance_data[[#This Row],[return_percentage]]&lt;performance_data[[#This Row],[benchmark_return]],1,0)</f>
        <v>1</v>
      </c>
      <c r="V2665" s="17">
        <f>COUNTIFS(performance_data[portfolio_id],performance_data[[#This Row],[portfolio_id]])</f>
        <v>28</v>
      </c>
      <c r="W2665" s="17">
        <f>COUNTIFS(performance_data[portfolio_id],performance_data[[#This Row],[portfolio_id]],
          performance_data[return_flag],1)</f>
        <v>17</v>
      </c>
      <c r="X2665" s="15">
        <f>performance_data[[#This Row],[underperform_flag_count]]/performance_data[[#This Row],[totalportfoliocount]]</f>
        <v>0.6071428571428571</v>
      </c>
    </row>
    <row r="2666" spans="1:24" x14ac:dyDescent="0.3">
      <c r="A2666">
        <v>5663</v>
      </c>
      <c r="B2666" s="1">
        <v>45176</v>
      </c>
      <c r="C2666">
        <v>419208.64</v>
      </c>
      <c r="D2666">
        <v>8.94</v>
      </c>
      <c r="E2666">
        <v>10.5</v>
      </c>
      <c r="F2666">
        <v>2780.17</v>
      </c>
      <c r="G2666">
        <v>8095.23</v>
      </c>
      <c r="H2666" t="s">
        <v>2213</v>
      </c>
      <c r="I2666" t="s">
        <v>2209</v>
      </c>
      <c r="J2666">
        <v>9</v>
      </c>
      <c r="K2666" t="s">
        <v>2221</v>
      </c>
      <c r="L2666" t="str">
        <f>IF(performance_data[[#This Row],[return_percentage]]&gt;=performance_data[[#This Row],[benchmark_return]],"Higher","Lower")</f>
        <v>Lower</v>
      </c>
      <c r="M2666" s="14">
        <f xml:space="preserve"> _xlfn.MAXIFS(performance_data[date],performance_data[portfolio_id],performance_data[[#This Row],[portfolio_id]])</f>
        <v>45529</v>
      </c>
      <c r="N2666" s="14">
        <f xml:space="preserve"> _xlfn.MINIFS(performance_data[date],performance_data[portfolio_id],performance_data[[#This Row],[portfolio_id]])</f>
        <v>44832</v>
      </c>
      <c r="O2666" s="15">
        <f>_xlfn.MAXIFS(performance_data[portfolio_value],performance_data[portfolio_id],performance_data[[#This Row],[portfolio_id]],performance_data[date],performance_data[[#This Row],[latest_date]])</f>
        <v>264774.87</v>
      </c>
      <c r="P2666" s="15">
        <f>_xlfn.MAXIFS(performance_data[portfolio_value],performance_data[portfolio_id],performance_data[[#This Row],[portfolio_id]],performance_data[date],performance_data[[#This Row],[starting_date]])</f>
        <v>331764.71999999997</v>
      </c>
      <c r="Q2666" s="15">
        <f>performance_data[[#This Row],[latest_value]]-performance_data[[#This Row],[starting_value]]</f>
        <v>-66989.849999999977</v>
      </c>
      <c r="R2666" s="15">
        <f>performance_data[[#This Row],[net_inflows]]-performance_data[[#This Row],[net_outflows]]</f>
        <v>-5315.0599999999995</v>
      </c>
      <c r="S2666" s="15" t="str">
        <f>IF(performance_data[[#This Row],[net_inflows]]&gt;AVERAGE(performance_data[net_inflows]),"High","Low")</f>
        <v>Low</v>
      </c>
      <c r="T2666" s="15">
        <f>AVERAGEIF(performance_data[inflow_flag],performance_data[[#This Row],[inflow_flag]],performance_data[return_percentage])</f>
        <v>5.0457846277021572</v>
      </c>
      <c r="U2666" s="17">
        <f>IF(performance_data[[#This Row],[return_percentage]]&lt;performance_data[[#This Row],[benchmark_return]],1,0)</f>
        <v>1</v>
      </c>
      <c r="V2666" s="17">
        <f>COUNTIFS(performance_data[portfolio_id],performance_data[[#This Row],[portfolio_id]])</f>
        <v>28</v>
      </c>
      <c r="W2666" s="17">
        <f>COUNTIFS(performance_data[portfolio_id],performance_data[[#This Row],[portfolio_id]],
          performance_data[return_flag],1)</f>
        <v>17</v>
      </c>
      <c r="X2666" s="15">
        <f>performance_data[[#This Row],[underperform_flag_count]]/performance_data[[#This Row],[totalportfoliocount]]</f>
        <v>0.6071428571428571</v>
      </c>
    </row>
    <row r="2667" spans="1:24" x14ac:dyDescent="0.3">
      <c r="A2667">
        <v>5663</v>
      </c>
      <c r="B2667" s="1">
        <v>45031</v>
      </c>
      <c r="C2667">
        <v>89268.92</v>
      </c>
      <c r="D2667">
        <v>-8.82</v>
      </c>
      <c r="E2667">
        <v>-7.23</v>
      </c>
      <c r="F2667">
        <v>6862.68</v>
      </c>
      <c r="G2667">
        <v>1498.4</v>
      </c>
      <c r="H2667" t="s">
        <v>2213</v>
      </c>
      <c r="I2667" t="s">
        <v>2211</v>
      </c>
      <c r="J2667">
        <v>4</v>
      </c>
      <c r="K2667" t="s">
        <v>2216</v>
      </c>
      <c r="L2667" t="str">
        <f>IF(performance_data[[#This Row],[return_percentage]]&gt;=performance_data[[#This Row],[benchmark_return]],"Higher","Lower")</f>
        <v>Lower</v>
      </c>
      <c r="M2667" s="14">
        <f xml:space="preserve"> _xlfn.MAXIFS(performance_data[date],performance_data[portfolio_id],performance_data[[#This Row],[portfolio_id]])</f>
        <v>45529</v>
      </c>
      <c r="N2667" s="14">
        <f xml:space="preserve"> _xlfn.MINIFS(performance_data[date],performance_data[portfolio_id],performance_data[[#This Row],[portfolio_id]])</f>
        <v>44832</v>
      </c>
      <c r="O2667" s="15">
        <f>_xlfn.MAXIFS(performance_data[portfolio_value],performance_data[portfolio_id],performance_data[[#This Row],[portfolio_id]],performance_data[date],performance_data[[#This Row],[latest_date]])</f>
        <v>264774.87</v>
      </c>
      <c r="P2667" s="15">
        <f>_xlfn.MAXIFS(performance_data[portfolio_value],performance_data[portfolio_id],performance_data[[#This Row],[portfolio_id]],performance_data[date],performance_data[[#This Row],[starting_date]])</f>
        <v>331764.71999999997</v>
      </c>
      <c r="Q2667" s="15">
        <f>performance_data[[#This Row],[latest_value]]-performance_data[[#This Row],[starting_value]]</f>
        <v>-66989.849999999977</v>
      </c>
      <c r="R2667" s="15">
        <f>performance_data[[#This Row],[net_inflows]]-performance_data[[#This Row],[net_outflows]]</f>
        <v>5364.2800000000007</v>
      </c>
      <c r="S2667" s="15" t="str">
        <f>IF(performance_data[[#This Row],[net_inflows]]&gt;AVERAGE(performance_data[net_inflows]),"High","Low")</f>
        <v>Low</v>
      </c>
      <c r="T2667" s="15">
        <f>AVERAGEIF(performance_data[inflow_flag],performance_data[[#This Row],[inflow_flag]],performance_data[return_percentage])</f>
        <v>5.0457846277021572</v>
      </c>
      <c r="U2667" s="17">
        <f>IF(performance_data[[#This Row],[return_percentage]]&lt;performance_data[[#This Row],[benchmark_return]],1,0)</f>
        <v>1</v>
      </c>
      <c r="V2667" s="17">
        <f>COUNTIFS(performance_data[portfolio_id],performance_data[[#This Row],[portfolio_id]])</f>
        <v>28</v>
      </c>
      <c r="W2667" s="17">
        <f>COUNTIFS(performance_data[portfolio_id],performance_data[[#This Row],[portfolio_id]],
          performance_data[return_flag],1)</f>
        <v>17</v>
      </c>
      <c r="X2667" s="15">
        <f>performance_data[[#This Row],[underperform_flag_count]]/performance_data[[#This Row],[totalportfoliocount]]</f>
        <v>0.6071428571428571</v>
      </c>
    </row>
    <row r="2668" spans="1:24" x14ac:dyDescent="0.3">
      <c r="A2668">
        <v>5663</v>
      </c>
      <c r="B2668" s="1">
        <v>45421</v>
      </c>
      <c r="C2668">
        <v>369905.78</v>
      </c>
      <c r="D2668">
        <v>-1.39</v>
      </c>
      <c r="E2668">
        <v>-1.53</v>
      </c>
      <c r="F2668">
        <v>15319</v>
      </c>
      <c r="G2668">
        <v>13903.41</v>
      </c>
      <c r="H2668" t="s">
        <v>2205</v>
      </c>
      <c r="I2668" t="s">
        <v>2211</v>
      </c>
      <c r="J2668">
        <v>5</v>
      </c>
      <c r="K2668" t="s">
        <v>2223</v>
      </c>
      <c r="L2668" t="str">
        <f>IF(performance_data[[#This Row],[return_percentage]]&gt;=performance_data[[#This Row],[benchmark_return]],"Higher","Lower")</f>
        <v>Higher</v>
      </c>
      <c r="M2668" s="14">
        <f xml:space="preserve"> _xlfn.MAXIFS(performance_data[date],performance_data[portfolio_id],performance_data[[#This Row],[portfolio_id]])</f>
        <v>45529</v>
      </c>
      <c r="N2668" s="14">
        <f xml:space="preserve"> _xlfn.MINIFS(performance_data[date],performance_data[portfolio_id],performance_data[[#This Row],[portfolio_id]])</f>
        <v>44832</v>
      </c>
      <c r="O2668" s="15">
        <f>_xlfn.MAXIFS(performance_data[portfolio_value],performance_data[portfolio_id],performance_data[[#This Row],[portfolio_id]],performance_data[date],performance_data[[#This Row],[latest_date]])</f>
        <v>264774.87</v>
      </c>
      <c r="P2668" s="15">
        <f>_xlfn.MAXIFS(performance_data[portfolio_value],performance_data[portfolio_id],performance_data[[#This Row],[portfolio_id]],performance_data[date],performance_data[[#This Row],[starting_date]])</f>
        <v>331764.71999999997</v>
      </c>
      <c r="Q2668" s="15">
        <f>performance_data[[#This Row],[latest_value]]-performance_data[[#This Row],[starting_value]]</f>
        <v>-66989.849999999977</v>
      </c>
      <c r="R2668" s="15">
        <f>performance_data[[#This Row],[net_inflows]]-performance_data[[#This Row],[net_outflows]]</f>
        <v>1415.5900000000001</v>
      </c>
      <c r="S2668" s="15" t="str">
        <f>IF(performance_data[[#This Row],[net_inflows]]&gt;AVERAGE(performance_data[net_inflows]),"High","Low")</f>
        <v>High</v>
      </c>
      <c r="T2668" s="15">
        <f>AVERAGEIF(performance_data[inflow_flag],performance_data[[#This Row],[inflow_flag]],performance_data[return_percentage])</f>
        <v>4.8467905675459724</v>
      </c>
      <c r="U2668" s="17">
        <f>IF(performance_data[[#This Row],[return_percentage]]&lt;performance_data[[#This Row],[benchmark_return]],1,0)</f>
        <v>0</v>
      </c>
      <c r="V2668" s="17">
        <f>COUNTIFS(performance_data[portfolio_id],performance_data[[#This Row],[portfolio_id]])</f>
        <v>28</v>
      </c>
      <c r="W2668" s="17">
        <f>COUNTIFS(performance_data[portfolio_id],performance_data[[#This Row],[portfolio_id]],
          performance_data[return_flag],1)</f>
        <v>17</v>
      </c>
      <c r="X2668" s="15">
        <f>performance_data[[#This Row],[underperform_flag_count]]/performance_data[[#This Row],[totalportfoliocount]]</f>
        <v>0.6071428571428571</v>
      </c>
    </row>
    <row r="2669" spans="1:24" x14ac:dyDescent="0.3">
      <c r="A2669">
        <v>5663</v>
      </c>
      <c r="B2669" s="1">
        <v>45457</v>
      </c>
      <c r="C2669">
        <v>451933.12</v>
      </c>
      <c r="D2669">
        <v>-8.6199999999999992</v>
      </c>
      <c r="E2669">
        <v>-7.24</v>
      </c>
      <c r="F2669">
        <v>12435.14</v>
      </c>
      <c r="G2669">
        <v>12425.77</v>
      </c>
      <c r="H2669" t="s">
        <v>2205</v>
      </c>
      <c r="I2669" t="s">
        <v>2211</v>
      </c>
      <c r="J2669">
        <v>6</v>
      </c>
      <c r="K2669" t="s">
        <v>2212</v>
      </c>
      <c r="L2669" t="str">
        <f>IF(performance_data[[#This Row],[return_percentage]]&gt;=performance_data[[#This Row],[benchmark_return]],"Higher","Lower")</f>
        <v>Lower</v>
      </c>
      <c r="M2669" s="14">
        <f xml:space="preserve"> _xlfn.MAXIFS(performance_data[date],performance_data[portfolio_id],performance_data[[#This Row],[portfolio_id]])</f>
        <v>45529</v>
      </c>
      <c r="N2669" s="14">
        <f xml:space="preserve"> _xlfn.MINIFS(performance_data[date],performance_data[portfolio_id],performance_data[[#This Row],[portfolio_id]])</f>
        <v>44832</v>
      </c>
      <c r="O2669" s="15">
        <f>_xlfn.MAXIFS(performance_data[portfolio_value],performance_data[portfolio_id],performance_data[[#This Row],[portfolio_id]],performance_data[date],performance_data[[#This Row],[latest_date]])</f>
        <v>264774.87</v>
      </c>
      <c r="P2669" s="15">
        <f>_xlfn.MAXIFS(performance_data[portfolio_value],performance_data[portfolio_id],performance_data[[#This Row],[portfolio_id]],performance_data[date],performance_data[[#This Row],[starting_date]])</f>
        <v>331764.71999999997</v>
      </c>
      <c r="Q2669" s="15">
        <f>performance_data[[#This Row],[latest_value]]-performance_data[[#This Row],[starting_value]]</f>
        <v>-66989.849999999977</v>
      </c>
      <c r="R2669" s="15">
        <f>performance_data[[#This Row],[net_inflows]]-performance_data[[#This Row],[net_outflows]]</f>
        <v>9.3699999999989814</v>
      </c>
      <c r="S2669" s="15" t="str">
        <f>IF(performance_data[[#This Row],[net_inflows]]&gt;AVERAGE(performance_data[net_inflows]),"High","Low")</f>
        <v>High</v>
      </c>
      <c r="T2669" s="15">
        <f>AVERAGEIF(performance_data[inflow_flag],performance_data[[#This Row],[inflow_flag]],performance_data[return_percentage])</f>
        <v>4.8467905675459724</v>
      </c>
      <c r="U2669" s="17">
        <f>IF(performance_data[[#This Row],[return_percentage]]&lt;performance_data[[#This Row],[benchmark_return]],1,0)</f>
        <v>1</v>
      </c>
      <c r="V2669" s="17">
        <f>COUNTIFS(performance_data[portfolio_id],performance_data[[#This Row],[portfolio_id]])</f>
        <v>28</v>
      </c>
      <c r="W2669" s="17">
        <f>COUNTIFS(performance_data[portfolio_id],performance_data[[#This Row],[portfolio_id]],
          performance_data[return_flag],1)</f>
        <v>17</v>
      </c>
      <c r="X2669" s="15">
        <f>performance_data[[#This Row],[underperform_flag_count]]/performance_data[[#This Row],[totalportfoliocount]]</f>
        <v>0.6071428571428571</v>
      </c>
    </row>
    <row r="2670" spans="1:24" x14ac:dyDescent="0.3">
      <c r="A2670">
        <v>5705</v>
      </c>
      <c r="B2670" s="1">
        <v>45514</v>
      </c>
      <c r="C2670">
        <v>291000.81</v>
      </c>
      <c r="D2670">
        <v>-8.11</v>
      </c>
      <c r="E2670">
        <v>-9.4499999999999993</v>
      </c>
      <c r="F2670">
        <v>3681.94</v>
      </c>
      <c r="G2670">
        <v>14827.51</v>
      </c>
      <c r="H2670" t="s">
        <v>2205</v>
      </c>
      <c r="I2670" t="s">
        <v>2209</v>
      </c>
      <c r="J2670">
        <v>8</v>
      </c>
      <c r="K2670" t="s">
        <v>2214</v>
      </c>
      <c r="L2670" t="str">
        <f>IF(performance_data[[#This Row],[return_percentage]]&gt;=performance_data[[#This Row],[benchmark_return]],"Higher","Lower")</f>
        <v>Higher</v>
      </c>
      <c r="M2670" s="14">
        <f xml:space="preserve"> _xlfn.MAXIFS(performance_data[date],performance_data[portfolio_id],performance_data[[#This Row],[portfolio_id]])</f>
        <v>45516</v>
      </c>
      <c r="N2670" s="14">
        <f xml:space="preserve"> _xlfn.MINIFS(performance_data[date],performance_data[portfolio_id],performance_data[[#This Row],[portfolio_id]])</f>
        <v>44887</v>
      </c>
      <c r="O2670" s="15">
        <f>_xlfn.MAXIFS(performance_data[portfolio_value],performance_data[portfolio_id],performance_data[[#This Row],[portfolio_id]],performance_data[date],performance_data[[#This Row],[latest_date]])</f>
        <v>178735.57</v>
      </c>
      <c r="P2670" s="15">
        <f>_xlfn.MAXIFS(performance_data[portfolio_value],performance_data[portfolio_id],performance_data[[#This Row],[portfolio_id]],performance_data[date],performance_data[[#This Row],[starting_date]])</f>
        <v>189665.24</v>
      </c>
      <c r="Q2670" s="15">
        <f>performance_data[[#This Row],[latest_value]]-performance_data[[#This Row],[starting_value]]</f>
        <v>-10929.669999999984</v>
      </c>
      <c r="R2670" s="15">
        <f>performance_data[[#This Row],[net_inflows]]-performance_data[[#This Row],[net_outflows]]</f>
        <v>-11145.57</v>
      </c>
      <c r="S2670" s="15" t="str">
        <f>IF(performance_data[[#This Row],[net_inflows]]&gt;AVERAGE(performance_data[net_inflows]),"High","Low")</f>
        <v>Low</v>
      </c>
      <c r="T2670" s="15">
        <f>AVERAGEIF(performance_data[inflow_flag],performance_data[[#This Row],[inflow_flag]],performance_data[return_percentage])</f>
        <v>5.0457846277021572</v>
      </c>
      <c r="U2670" s="17">
        <f>IF(performance_data[[#This Row],[return_percentage]]&lt;performance_data[[#This Row],[benchmark_return]],1,0)</f>
        <v>0</v>
      </c>
      <c r="V2670" s="17">
        <f>COUNTIFS(performance_data[portfolio_id],performance_data[[#This Row],[portfolio_id]])</f>
        <v>21</v>
      </c>
      <c r="W2670" s="17">
        <f>COUNTIFS(performance_data[portfolio_id],performance_data[[#This Row],[portfolio_id]],
          performance_data[return_flag],1)</f>
        <v>10</v>
      </c>
      <c r="X2670" s="15">
        <f>performance_data[[#This Row],[underperform_flag_count]]/performance_data[[#This Row],[totalportfoliocount]]</f>
        <v>0.47619047619047616</v>
      </c>
    </row>
    <row r="2671" spans="1:24" x14ac:dyDescent="0.3">
      <c r="A2671">
        <v>5705</v>
      </c>
      <c r="B2671" s="1">
        <v>45368</v>
      </c>
      <c r="C2671">
        <v>95821.42</v>
      </c>
      <c r="D2671">
        <v>-4.47</v>
      </c>
      <c r="E2671">
        <v>-5.28</v>
      </c>
      <c r="F2671">
        <v>3281.85</v>
      </c>
      <c r="G2671">
        <v>16705.02</v>
      </c>
      <c r="H2671" t="s">
        <v>2205</v>
      </c>
      <c r="I2671" t="s">
        <v>2206</v>
      </c>
      <c r="J2671">
        <v>3</v>
      </c>
      <c r="K2671" t="s">
        <v>2222</v>
      </c>
      <c r="L2671" t="str">
        <f>IF(performance_data[[#This Row],[return_percentage]]&gt;=performance_data[[#This Row],[benchmark_return]],"Higher","Lower")</f>
        <v>Higher</v>
      </c>
      <c r="M2671" s="14">
        <f xml:space="preserve"> _xlfn.MAXIFS(performance_data[date],performance_data[portfolio_id],performance_data[[#This Row],[portfolio_id]])</f>
        <v>45516</v>
      </c>
      <c r="N2671" s="14">
        <f xml:space="preserve"> _xlfn.MINIFS(performance_data[date],performance_data[portfolio_id],performance_data[[#This Row],[portfolio_id]])</f>
        <v>44887</v>
      </c>
      <c r="O2671" s="15">
        <f>_xlfn.MAXIFS(performance_data[portfolio_value],performance_data[portfolio_id],performance_data[[#This Row],[portfolio_id]],performance_data[date],performance_data[[#This Row],[latest_date]])</f>
        <v>178735.57</v>
      </c>
      <c r="P2671" s="15">
        <f>_xlfn.MAXIFS(performance_data[portfolio_value],performance_data[portfolio_id],performance_data[[#This Row],[portfolio_id]],performance_data[date],performance_data[[#This Row],[starting_date]])</f>
        <v>189665.24</v>
      </c>
      <c r="Q2671" s="15">
        <f>performance_data[[#This Row],[latest_value]]-performance_data[[#This Row],[starting_value]]</f>
        <v>-10929.669999999984</v>
      </c>
      <c r="R2671" s="15">
        <f>performance_data[[#This Row],[net_inflows]]-performance_data[[#This Row],[net_outflows]]</f>
        <v>-13423.17</v>
      </c>
      <c r="S2671" s="15" t="str">
        <f>IF(performance_data[[#This Row],[net_inflows]]&gt;AVERAGE(performance_data[net_inflows]),"High","Low")</f>
        <v>Low</v>
      </c>
      <c r="T2671" s="15">
        <f>AVERAGEIF(performance_data[inflow_flag],performance_data[[#This Row],[inflow_flag]],performance_data[return_percentage])</f>
        <v>5.0457846277021572</v>
      </c>
      <c r="U2671" s="17">
        <f>IF(performance_data[[#This Row],[return_percentage]]&lt;performance_data[[#This Row],[benchmark_return]],1,0)</f>
        <v>0</v>
      </c>
      <c r="V2671" s="17">
        <f>COUNTIFS(performance_data[portfolio_id],performance_data[[#This Row],[portfolio_id]])</f>
        <v>21</v>
      </c>
      <c r="W2671" s="17">
        <f>COUNTIFS(performance_data[portfolio_id],performance_data[[#This Row],[portfolio_id]],
          performance_data[return_flag],1)</f>
        <v>10</v>
      </c>
      <c r="X2671" s="15">
        <f>performance_data[[#This Row],[underperform_flag_count]]/performance_data[[#This Row],[totalportfoliocount]]</f>
        <v>0.47619047619047616</v>
      </c>
    </row>
    <row r="2672" spans="1:24" x14ac:dyDescent="0.3">
      <c r="A2672">
        <v>5705</v>
      </c>
      <c r="B2672" s="1">
        <v>45292</v>
      </c>
      <c r="C2672">
        <v>183660.45</v>
      </c>
      <c r="D2672">
        <v>-4.92</v>
      </c>
      <c r="E2672">
        <v>-4.88</v>
      </c>
      <c r="F2672">
        <v>12452.37</v>
      </c>
      <c r="G2672">
        <v>11336.45</v>
      </c>
      <c r="H2672" t="s">
        <v>2205</v>
      </c>
      <c r="I2672" t="s">
        <v>2206</v>
      </c>
      <c r="J2672">
        <v>1</v>
      </c>
      <c r="K2672" t="s">
        <v>2207</v>
      </c>
      <c r="L2672" t="str">
        <f>IF(performance_data[[#This Row],[return_percentage]]&gt;=performance_data[[#This Row],[benchmark_return]],"Higher","Lower")</f>
        <v>Lower</v>
      </c>
      <c r="M2672" s="14">
        <f xml:space="preserve"> _xlfn.MAXIFS(performance_data[date],performance_data[portfolio_id],performance_data[[#This Row],[portfolio_id]])</f>
        <v>45516</v>
      </c>
      <c r="N2672" s="14">
        <f xml:space="preserve"> _xlfn.MINIFS(performance_data[date],performance_data[portfolio_id],performance_data[[#This Row],[portfolio_id]])</f>
        <v>44887</v>
      </c>
      <c r="O2672" s="15">
        <f>_xlfn.MAXIFS(performance_data[portfolio_value],performance_data[portfolio_id],performance_data[[#This Row],[portfolio_id]],performance_data[date],performance_data[[#This Row],[latest_date]])</f>
        <v>178735.57</v>
      </c>
      <c r="P2672" s="15">
        <f>_xlfn.MAXIFS(performance_data[portfolio_value],performance_data[portfolio_id],performance_data[[#This Row],[portfolio_id]],performance_data[date],performance_data[[#This Row],[starting_date]])</f>
        <v>189665.24</v>
      </c>
      <c r="Q2672" s="15">
        <f>performance_data[[#This Row],[latest_value]]-performance_data[[#This Row],[starting_value]]</f>
        <v>-10929.669999999984</v>
      </c>
      <c r="R2672" s="15">
        <f>performance_data[[#This Row],[net_inflows]]-performance_data[[#This Row],[net_outflows]]</f>
        <v>1115.92</v>
      </c>
      <c r="S2672" s="15" t="str">
        <f>IF(performance_data[[#This Row],[net_inflows]]&gt;AVERAGE(performance_data[net_inflows]),"High","Low")</f>
        <v>High</v>
      </c>
      <c r="T2672" s="15">
        <f>AVERAGEIF(performance_data[inflow_flag],performance_data[[#This Row],[inflow_flag]],performance_data[return_percentage])</f>
        <v>4.8467905675459724</v>
      </c>
      <c r="U2672" s="17">
        <f>IF(performance_data[[#This Row],[return_percentage]]&lt;performance_data[[#This Row],[benchmark_return]],1,0)</f>
        <v>1</v>
      </c>
      <c r="V2672" s="17">
        <f>COUNTIFS(performance_data[portfolio_id],performance_data[[#This Row],[portfolio_id]])</f>
        <v>21</v>
      </c>
      <c r="W2672" s="17">
        <f>COUNTIFS(performance_data[portfolio_id],performance_data[[#This Row],[portfolio_id]],
          performance_data[return_flag],1)</f>
        <v>10</v>
      </c>
      <c r="X2672" s="15">
        <f>performance_data[[#This Row],[underperform_flag_count]]/performance_data[[#This Row],[totalportfoliocount]]</f>
        <v>0.47619047619047616</v>
      </c>
    </row>
    <row r="2673" spans="1:24" x14ac:dyDescent="0.3">
      <c r="A2673">
        <v>5705</v>
      </c>
      <c r="B2673" s="1">
        <v>45031</v>
      </c>
      <c r="C2673">
        <v>289717.05</v>
      </c>
      <c r="D2673">
        <v>8.06</v>
      </c>
      <c r="E2673">
        <v>7.35</v>
      </c>
      <c r="F2673">
        <v>802.03</v>
      </c>
      <c r="G2673">
        <v>13817.94</v>
      </c>
      <c r="H2673" t="s">
        <v>2213</v>
      </c>
      <c r="I2673" t="s">
        <v>2211</v>
      </c>
      <c r="J2673">
        <v>4</v>
      </c>
      <c r="K2673" t="s">
        <v>2216</v>
      </c>
      <c r="L2673" t="str">
        <f>IF(performance_data[[#This Row],[return_percentage]]&gt;=performance_data[[#This Row],[benchmark_return]],"Higher","Lower")</f>
        <v>Higher</v>
      </c>
      <c r="M2673" s="14">
        <f xml:space="preserve"> _xlfn.MAXIFS(performance_data[date],performance_data[portfolio_id],performance_data[[#This Row],[portfolio_id]])</f>
        <v>45516</v>
      </c>
      <c r="N2673" s="14">
        <f xml:space="preserve"> _xlfn.MINIFS(performance_data[date],performance_data[portfolio_id],performance_data[[#This Row],[portfolio_id]])</f>
        <v>44887</v>
      </c>
      <c r="O2673" s="15">
        <f>_xlfn.MAXIFS(performance_data[portfolio_value],performance_data[portfolio_id],performance_data[[#This Row],[portfolio_id]],performance_data[date],performance_data[[#This Row],[latest_date]])</f>
        <v>178735.57</v>
      </c>
      <c r="P2673" s="15">
        <f>_xlfn.MAXIFS(performance_data[portfolio_value],performance_data[portfolio_id],performance_data[[#This Row],[portfolio_id]],performance_data[date],performance_data[[#This Row],[starting_date]])</f>
        <v>189665.24</v>
      </c>
      <c r="Q2673" s="15">
        <f>performance_data[[#This Row],[latest_value]]-performance_data[[#This Row],[starting_value]]</f>
        <v>-10929.669999999984</v>
      </c>
      <c r="R2673" s="15">
        <f>performance_data[[#This Row],[net_inflows]]-performance_data[[#This Row],[net_outflows]]</f>
        <v>-13015.91</v>
      </c>
      <c r="S2673" s="15" t="str">
        <f>IF(performance_data[[#This Row],[net_inflows]]&gt;AVERAGE(performance_data[net_inflows]),"High","Low")</f>
        <v>Low</v>
      </c>
      <c r="T2673" s="15">
        <f>AVERAGEIF(performance_data[inflow_flag],performance_data[[#This Row],[inflow_flag]],performance_data[return_percentage])</f>
        <v>5.0457846277021572</v>
      </c>
      <c r="U2673" s="17">
        <f>IF(performance_data[[#This Row],[return_percentage]]&lt;performance_data[[#This Row],[benchmark_return]],1,0)</f>
        <v>0</v>
      </c>
      <c r="V2673" s="17">
        <f>COUNTIFS(performance_data[portfolio_id],performance_data[[#This Row],[portfolio_id]])</f>
        <v>21</v>
      </c>
      <c r="W2673" s="17">
        <f>COUNTIFS(performance_data[portfolio_id],performance_data[[#This Row],[portfolio_id]],
          performance_data[return_flag],1)</f>
        <v>10</v>
      </c>
      <c r="X2673" s="15">
        <f>performance_data[[#This Row],[underperform_flag_count]]/performance_data[[#This Row],[totalportfoliocount]]</f>
        <v>0.47619047619047616</v>
      </c>
    </row>
    <row r="2674" spans="1:24" x14ac:dyDescent="0.3">
      <c r="A2674">
        <v>5705</v>
      </c>
      <c r="B2674" s="1">
        <v>44887</v>
      </c>
      <c r="C2674">
        <v>189665.24</v>
      </c>
      <c r="D2674">
        <v>2.08</v>
      </c>
      <c r="E2674">
        <v>1.7</v>
      </c>
      <c r="F2674">
        <v>2481.41</v>
      </c>
      <c r="G2674">
        <v>16030.56</v>
      </c>
      <c r="H2674" t="s">
        <v>2220</v>
      </c>
      <c r="I2674" t="s">
        <v>2217</v>
      </c>
      <c r="J2674">
        <v>11</v>
      </c>
      <c r="K2674" t="s">
        <v>2219</v>
      </c>
      <c r="L2674" t="str">
        <f>IF(performance_data[[#This Row],[return_percentage]]&gt;=performance_data[[#This Row],[benchmark_return]],"Higher","Lower")</f>
        <v>Higher</v>
      </c>
      <c r="M2674" s="14">
        <f xml:space="preserve"> _xlfn.MAXIFS(performance_data[date],performance_data[portfolio_id],performance_data[[#This Row],[portfolio_id]])</f>
        <v>45516</v>
      </c>
      <c r="N2674" s="14">
        <f xml:space="preserve"> _xlfn.MINIFS(performance_data[date],performance_data[portfolio_id],performance_data[[#This Row],[portfolio_id]])</f>
        <v>44887</v>
      </c>
      <c r="O2674" s="15">
        <f>_xlfn.MAXIFS(performance_data[portfolio_value],performance_data[portfolio_id],performance_data[[#This Row],[portfolio_id]],performance_data[date],performance_data[[#This Row],[latest_date]])</f>
        <v>178735.57</v>
      </c>
      <c r="P2674" s="15">
        <f>_xlfn.MAXIFS(performance_data[portfolio_value],performance_data[portfolio_id],performance_data[[#This Row],[portfolio_id]],performance_data[date],performance_data[[#This Row],[starting_date]])</f>
        <v>189665.24</v>
      </c>
      <c r="Q2674" s="15">
        <f>performance_data[[#This Row],[latest_value]]-performance_data[[#This Row],[starting_value]]</f>
        <v>-10929.669999999984</v>
      </c>
      <c r="R2674" s="15">
        <f>performance_data[[#This Row],[net_inflows]]-performance_data[[#This Row],[net_outflows]]</f>
        <v>-13549.15</v>
      </c>
      <c r="S2674" s="15" t="str">
        <f>IF(performance_data[[#This Row],[net_inflows]]&gt;AVERAGE(performance_data[net_inflows]),"High","Low")</f>
        <v>Low</v>
      </c>
      <c r="T2674" s="15">
        <f>AVERAGEIF(performance_data[inflow_flag],performance_data[[#This Row],[inflow_flag]],performance_data[return_percentage])</f>
        <v>5.0457846277021572</v>
      </c>
      <c r="U2674" s="17">
        <f>IF(performance_data[[#This Row],[return_percentage]]&lt;performance_data[[#This Row],[benchmark_return]],1,0)</f>
        <v>0</v>
      </c>
      <c r="V2674" s="17">
        <f>COUNTIFS(performance_data[portfolio_id],performance_data[[#This Row],[portfolio_id]])</f>
        <v>21</v>
      </c>
      <c r="W2674" s="17">
        <f>COUNTIFS(performance_data[portfolio_id],performance_data[[#This Row],[portfolio_id]],
          performance_data[return_flag],1)</f>
        <v>10</v>
      </c>
      <c r="X2674" s="15">
        <f>performance_data[[#This Row],[underperform_flag_count]]/performance_data[[#This Row],[totalportfoliocount]]</f>
        <v>0.47619047619047616</v>
      </c>
    </row>
    <row r="2675" spans="1:24" x14ac:dyDescent="0.3">
      <c r="A2675">
        <v>5705</v>
      </c>
      <c r="B2675" s="1">
        <v>45339</v>
      </c>
      <c r="C2675">
        <v>456138.76</v>
      </c>
      <c r="D2675">
        <v>3.01</v>
      </c>
      <c r="E2675">
        <v>3.03</v>
      </c>
      <c r="F2675">
        <v>284.17</v>
      </c>
      <c r="G2675">
        <v>19391.43</v>
      </c>
      <c r="H2675" t="s">
        <v>2205</v>
      </c>
      <c r="I2675" t="s">
        <v>2206</v>
      </c>
      <c r="J2675">
        <v>2</v>
      </c>
      <c r="K2675" t="s">
        <v>2226</v>
      </c>
      <c r="L2675" t="str">
        <f>IF(performance_data[[#This Row],[return_percentage]]&gt;=performance_data[[#This Row],[benchmark_return]],"Higher","Lower")</f>
        <v>Lower</v>
      </c>
      <c r="M2675" s="14">
        <f xml:space="preserve"> _xlfn.MAXIFS(performance_data[date],performance_data[portfolio_id],performance_data[[#This Row],[portfolio_id]])</f>
        <v>45516</v>
      </c>
      <c r="N2675" s="14">
        <f xml:space="preserve"> _xlfn.MINIFS(performance_data[date],performance_data[portfolio_id],performance_data[[#This Row],[portfolio_id]])</f>
        <v>44887</v>
      </c>
      <c r="O2675" s="15">
        <f>_xlfn.MAXIFS(performance_data[portfolio_value],performance_data[portfolio_id],performance_data[[#This Row],[portfolio_id]],performance_data[date],performance_data[[#This Row],[latest_date]])</f>
        <v>178735.57</v>
      </c>
      <c r="P2675" s="15">
        <f>_xlfn.MAXIFS(performance_data[portfolio_value],performance_data[portfolio_id],performance_data[[#This Row],[portfolio_id]],performance_data[date],performance_data[[#This Row],[starting_date]])</f>
        <v>189665.24</v>
      </c>
      <c r="Q2675" s="15">
        <f>performance_data[[#This Row],[latest_value]]-performance_data[[#This Row],[starting_value]]</f>
        <v>-10929.669999999984</v>
      </c>
      <c r="R2675" s="15">
        <f>performance_data[[#This Row],[net_inflows]]-performance_data[[#This Row],[net_outflows]]</f>
        <v>-19107.260000000002</v>
      </c>
      <c r="S2675" s="15" t="str">
        <f>IF(performance_data[[#This Row],[net_inflows]]&gt;AVERAGE(performance_data[net_inflows]),"High","Low")</f>
        <v>Low</v>
      </c>
      <c r="T2675" s="15">
        <f>AVERAGEIF(performance_data[inflow_flag],performance_data[[#This Row],[inflow_flag]],performance_data[return_percentage])</f>
        <v>5.0457846277021572</v>
      </c>
      <c r="U2675" s="17">
        <f>IF(performance_data[[#This Row],[return_percentage]]&lt;performance_data[[#This Row],[benchmark_return]],1,0)</f>
        <v>1</v>
      </c>
      <c r="V2675" s="17">
        <f>COUNTIFS(performance_data[portfolio_id],performance_data[[#This Row],[portfolio_id]])</f>
        <v>21</v>
      </c>
      <c r="W2675" s="17">
        <f>COUNTIFS(performance_data[portfolio_id],performance_data[[#This Row],[portfolio_id]],
          performance_data[return_flag],1)</f>
        <v>10</v>
      </c>
      <c r="X2675" s="15">
        <f>performance_data[[#This Row],[underperform_flag_count]]/performance_data[[#This Row],[totalportfoliocount]]</f>
        <v>0.47619047619047616</v>
      </c>
    </row>
    <row r="2676" spans="1:24" x14ac:dyDescent="0.3">
      <c r="A2676">
        <v>5705</v>
      </c>
      <c r="B2676" s="1">
        <v>45361</v>
      </c>
      <c r="C2676">
        <v>58668.35</v>
      </c>
      <c r="D2676">
        <v>5.28</v>
      </c>
      <c r="E2676">
        <v>5.48</v>
      </c>
      <c r="F2676">
        <v>16836.27</v>
      </c>
      <c r="G2676">
        <v>4222.45</v>
      </c>
      <c r="H2676" t="s">
        <v>2205</v>
      </c>
      <c r="I2676" t="s">
        <v>2206</v>
      </c>
      <c r="J2676">
        <v>3</v>
      </c>
      <c r="K2676" t="s">
        <v>2222</v>
      </c>
      <c r="L2676" t="str">
        <f>IF(performance_data[[#This Row],[return_percentage]]&gt;=performance_data[[#This Row],[benchmark_return]],"Higher","Lower")</f>
        <v>Lower</v>
      </c>
      <c r="M2676" s="14">
        <f xml:space="preserve"> _xlfn.MAXIFS(performance_data[date],performance_data[portfolio_id],performance_data[[#This Row],[portfolio_id]])</f>
        <v>45516</v>
      </c>
      <c r="N2676" s="14">
        <f xml:space="preserve"> _xlfn.MINIFS(performance_data[date],performance_data[portfolio_id],performance_data[[#This Row],[portfolio_id]])</f>
        <v>44887</v>
      </c>
      <c r="O2676" s="15">
        <f>_xlfn.MAXIFS(performance_data[portfolio_value],performance_data[portfolio_id],performance_data[[#This Row],[portfolio_id]],performance_data[date],performance_data[[#This Row],[latest_date]])</f>
        <v>178735.57</v>
      </c>
      <c r="P2676" s="15">
        <f>_xlfn.MAXIFS(performance_data[portfolio_value],performance_data[portfolio_id],performance_data[[#This Row],[portfolio_id]],performance_data[date],performance_data[[#This Row],[starting_date]])</f>
        <v>189665.24</v>
      </c>
      <c r="Q2676" s="15">
        <f>performance_data[[#This Row],[latest_value]]-performance_data[[#This Row],[starting_value]]</f>
        <v>-10929.669999999984</v>
      </c>
      <c r="R2676" s="15">
        <f>performance_data[[#This Row],[net_inflows]]-performance_data[[#This Row],[net_outflows]]</f>
        <v>12613.82</v>
      </c>
      <c r="S2676" s="15" t="str">
        <f>IF(performance_data[[#This Row],[net_inflows]]&gt;AVERAGE(performance_data[net_inflows]),"High","Low")</f>
        <v>High</v>
      </c>
      <c r="T2676" s="15">
        <f>AVERAGEIF(performance_data[inflow_flag],performance_data[[#This Row],[inflow_flag]],performance_data[return_percentage])</f>
        <v>4.8467905675459724</v>
      </c>
      <c r="U2676" s="17">
        <f>IF(performance_data[[#This Row],[return_percentage]]&lt;performance_data[[#This Row],[benchmark_return]],1,0)</f>
        <v>1</v>
      </c>
      <c r="V2676" s="17">
        <f>COUNTIFS(performance_data[portfolio_id],performance_data[[#This Row],[portfolio_id]])</f>
        <v>21</v>
      </c>
      <c r="W2676" s="17">
        <f>COUNTIFS(performance_data[portfolio_id],performance_data[[#This Row],[portfolio_id]],
          performance_data[return_flag],1)</f>
        <v>10</v>
      </c>
      <c r="X2676" s="15">
        <f>performance_data[[#This Row],[underperform_flag_count]]/performance_data[[#This Row],[totalportfoliocount]]</f>
        <v>0.47619047619047616</v>
      </c>
    </row>
    <row r="2677" spans="1:24" x14ac:dyDescent="0.3">
      <c r="A2677">
        <v>5705</v>
      </c>
      <c r="B2677" s="1">
        <v>44904</v>
      </c>
      <c r="C2677">
        <v>319411.28999999998</v>
      </c>
      <c r="D2677">
        <v>16.600000000000001</v>
      </c>
      <c r="E2677">
        <v>13.44</v>
      </c>
      <c r="F2677">
        <v>13021.95</v>
      </c>
      <c r="G2677">
        <v>11428.12</v>
      </c>
      <c r="H2677" t="s">
        <v>2220</v>
      </c>
      <c r="I2677" t="s">
        <v>2217</v>
      </c>
      <c r="J2677">
        <v>12</v>
      </c>
      <c r="K2677" t="s">
        <v>2218</v>
      </c>
      <c r="L2677" t="str">
        <f>IF(performance_data[[#This Row],[return_percentage]]&gt;=performance_data[[#This Row],[benchmark_return]],"Higher","Lower")</f>
        <v>Higher</v>
      </c>
      <c r="M2677" s="14">
        <f xml:space="preserve"> _xlfn.MAXIFS(performance_data[date],performance_data[portfolio_id],performance_data[[#This Row],[portfolio_id]])</f>
        <v>45516</v>
      </c>
      <c r="N2677" s="14">
        <f xml:space="preserve"> _xlfn.MINIFS(performance_data[date],performance_data[portfolio_id],performance_data[[#This Row],[portfolio_id]])</f>
        <v>44887</v>
      </c>
      <c r="O2677" s="15">
        <f>_xlfn.MAXIFS(performance_data[portfolio_value],performance_data[portfolio_id],performance_data[[#This Row],[portfolio_id]],performance_data[date],performance_data[[#This Row],[latest_date]])</f>
        <v>178735.57</v>
      </c>
      <c r="P2677" s="15">
        <f>_xlfn.MAXIFS(performance_data[portfolio_value],performance_data[portfolio_id],performance_data[[#This Row],[portfolio_id]],performance_data[date],performance_data[[#This Row],[starting_date]])</f>
        <v>189665.24</v>
      </c>
      <c r="Q2677" s="15">
        <f>performance_data[[#This Row],[latest_value]]-performance_data[[#This Row],[starting_value]]</f>
        <v>-10929.669999999984</v>
      </c>
      <c r="R2677" s="15">
        <f>performance_data[[#This Row],[net_inflows]]-performance_data[[#This Row],[net_outflows]]</f>
        <v>1593.83</v>
      </c>
      <c r="S2677" s="15" t="str">
        <f>IF(performance_data[[#This Row],[net_inflows]]&gt;AVERAGE(performance_data[net_inflows]),"High","Low")</f>
        <v>High</v>
      </c>
      <c r="T2677" s="15">
        <f>AVERAGEIF(performance_data[inflow_flag],performance_data[[#This Row],[inflow_flag]],performance_data[return_percentage])</f>
        <v>4.8467905675459724</v>
      </c>
      <c r="U2677" s="17">
        <f>IF(performance_data[[#This Row],[return_percentage]]&lt;performance_data[[#This Row],[benchmark_return]],1,0)</f>
        <v>0</v>
      </c>
      <c r="V2677" s="17">
        <f>COUNTIFS(performance_data[portfolio_id],performance_data[[#This Row],[portfolio_id]])</f>
        <v>21</v>
      </c>
      <c r="W2677" s="17">
        <f>COUNTIFS(performance_data[portfolio_id],performance_data[[#This Row],[portfolio_id]],
          performance_data[return_flag],1)</f>
        <v>10</v>
      </c>
      <c r="X2677" s="15">
        <f>performance_data[[#This Row],[underperform_flag_count]]/performance_data[[#This Row],[totalportfoliocount]]</f>
        <v>0.47619047619047616</v>
      </c>
    </row>
    <row r="2678" spans="1:24" x14ac:dyDescent="0.3">
      <c r="A2678">
        <v>5705</v>
      </c>
      <c r="B2678" s="1">
        <v>45181</v>
      </c>
      <c r="C2678">
        <v>282018.39</v>
      </c>
      <c r="D2678">
        <v>15.05</v>
      </c>
      <c r="E2678">
        <v>15.24</v>
      </c>
      <c r="F2678">
        <v>1465.81</v>
      </c>
      <c r="G2678">
        <v>16790.46</v>
      </c>
      <c r="H2678" t="s">
        <v>2213</v>
      </c>
      <c r="I2678" t="s">
        <v>2209</v>
      </c>
      <c r="J2678">
        <v>9</v>
      </c>
      <c r="K2678" t="s">
        <v>2221</v>
      </c>
      <c r="L2678" t="str">
        <f>IF(performance_data[[#This Row],[return_percentage]]&gt;=performance_data[[#This Row],[benchmark_return]],"Higher","Lower")</f>
        <v>Lower</v>
      </c>
      <c r="M2678" s="14">
        <f xml:space="preserve"> _xlfn.MAXIFS(performance_data[date],performance_data[portfolio_id],performance_data[[#This Row],[portfolio_id]])</f>
        <v>45516</v>
      </c>
      <c r="N2678" s="14">
        <f xml:space="preserve"> _xlfn.MINIFS(performance_data[date],performance_data[portfolio_id],performance_data[[#This Row],[portfolio_id]])</f>
        <v>44887</v>
      </c>
      <c r="O2678" s="15">
        <f>_xlfn.MAXIFS(performance_data[portfolio_value],performance_data[portfolio_id],performance_data[[#This Row],[portfolio_id]],performance_data[date],performance_data[[#This Row],[latest_date]])</f>
        <v>178735.57</v>
      </c>
      <c r="P2678" s="15">
        <f>_xlfn.MAXIFS(performance_data[portfolio_value],performance_data[portfolio_id],performance_data[[#This Row],[portfolio_id]],performance_data[date],performance_data[[#This Row],[starting_date]])</f>
        <v>189665.24</v>
      </c>
      <c r="Q2678" s="15">
        <f>performance_data[[#This Row],[latest_value]]-performance_data[[#This Row],[starting_value]]</f>
        <v>-10929.669999999984</v>
      </c>
      <c r="R2678" s="15">
        <f>performance_data[[#This Row],[net_inflows]]-performance_data[[#This Row],[net_outflows]]</f>
        <v>-15324.65</v>
      </c>
      <c r="S2678" s="15" t="str">
        <f>IF(performance_data[[#This Row],[net_inflows]]&gt;AVERAGE(performance_data[net_inflows]),"High","Low")</f>
        <v>Low</v>
      </c>
      <c r="T2678" s="15">
        <f>AVERAGEIF(performance_data[inflow_flag],performance_data[[#This Row],[inflow_flag]],performance_data[return_percentage])</f>
        <v>5.0457846277021572</v>
      </c>
      <c r="U2678" s="17">
        <f>IF(performance_data[[#This Row],[return_percentage]]&lt;performance_data[[#This Row],[benchmark_return]],1,0)</f>
        <v>1</v>
      </c>
      <c r="V2678" s="17">
        <f>COUNTIFS(performance_data[portfolio_id],performance_data[[#This Row],[portfolio_id]])</f>
        <v>21</v>
      </c>
      <c r="W2678" s="17">
        <f>COUNTIFS(performance_data[portfolio_id],performance_data[[#This Row],[portfolio_id]],
          performance_data[return_flag],1)</f>
        <v>10</v>
      </c>
      <c r="X2678" s="15">
        <f>performance_data[[#This Row],[underperform_flag_count]]/performance_data[[#This Row],[totalportfoliocount]]</f>
        <v>0.47619047619047616</v>
      </c>
    </row>
    <row r="2679" spans="1:24" x14ac:dyDescent="0.3">
      <c r="A2679">
        <v>5705</v>
      </c>
      <c r="B2679" s="1">
        <v>45149</v>
      </c>
      <c r="C2679">
        <v>452936.57</v>
      </c>
      <c r="D2679">
        <v>13.7</v>
      </c>
      <c r="E2679">
        <v>12.07</v>
      </c>
      <c r="F2679">
        <v>944.25</v>
      </c>
      <c r="G2679">
        <v>1792.06</v>
      </c>
      <c r="H2679" t="s">
        <v>2213</v>
      </c>
      <c r="I2679" t="s">
        <v>2209</v>
      </c>
      <c r="J2679">
        <v>8</v>
      </c>
      <c r="K2679" t="s">
        <v>2214</v>
      </c>
      <c r="L2679" t="str">
        <f>IF(performance_data[[#This Row],[return_percentage]]&gt;=performance_data[[#This Row],[benchmark_return]],"Higher","Lower")</f>
        <v>Higher</v>
      </c>
      <c r="M2679" s="14">
        <f xml:space="preserve"> _xlfn.MAXIFS(performance_data[date],performance_data[portfolio_id],performance_data[[#This Row],[portfolio_id]])</f>
        <v>45516</v>
      </c>
      <c r="N2679" s="14">
        <f xml:space="preserve"> _xlfn.MINIFS(performance_data[date],performance_data[portfolio_id],performance_data[[#This Row],[portfolio_id]])</f>
        <v>44887</v>
      </c>
      <c r="O2679" s="15">
        <f>_xlfn.MAXIFS(performance_data[portfolio_value],performance_data[portfolio_id],performance_data[[#This Row],[portfolio_id]],performance_data[date],performance_data[[#This Row],[latest_date]])</f>
        <v>178735.57</v>
      </c>
      <c r="P2679" s="15">
        <f>_xlfn.MAXIFS(performance_data[portfolio_value],performance_data[portfolio_id],performance_data[[#This Row],[portfolio_id]],performance_data[date],performance_data[[#This Row],[starting_date]])</f>
        <v>189665.24</v>
      </c>
      <c r="Q2679" s="15">
        <f>performance_data[[#This Row],[latest_value]]-performance_data[[#This Row],[starting_value]]</f>
        <v>-10929.669999999984</v>
      </c>
      <c r="R2679" s="15">
        <f>performance_data[[#This Row],[net_inflows]]-performance_data[[#This Row],[net_outflows]]</f>
        <v>-847.81</v>
      </c>
      <c r="S2679" s="15" t="str">
        <f>IF(performance_data[[#This Row],[net_inflows]]&gt;AVERAGE(performance_data[net_inflows]),"High","Low")</f>
        <v>Low</v>
      </c>
      <c r="T2679" s="15">
        <f>AVERAGEIF(performance_data[inflow_flag],performance_data[[#This Row],[inflow_flag]],performance_data[return_percentage])</f>
        <v>5.0457846277021572</v>
      </c>
      <c r="U2679" s="17">
        <f>IF(performance_data[[#This Row],[return_percentage]]&lt;performance_data[[#This Row],[benchmark_return]],1,0)</f>
        <v>0</v>
      </c>
      <c r="V2679" s="17">
        <f>COUNTIFS(performance_data[portfolio_id],performance_data[[#This Row],[portfolio_id]])</f>
        <v>21</v>
      </c>
      <c r="W2679" s="17">
        <f>COUNTIFS(performance_data[portfolio_id],performance_data[[#This Row],[portfolio_id]],
          performance_data[return_flag],1)</f>
        <v>10</v>
      </c>
      <c r="X2679" s="15">
        <f>performance_data[[#This Row],[underperform_flag_count]]/performance_data[[#This Row],[totalportfoliocount]]</f>
        <v>0.47619047619047616</v>
      </c>
    </row>
    <row r="2680" spans="1:24" x14ac:dyDescent="0.3">
      <c r="A2680">
        <v>5705</v>
      </c>
      <c r="B2680" s="1">
        <v>45121</v>
      </c>
      <c r="C2680">
        <v>59599.05</v>
      </c>
      <c r="D2680">
        <v>17.14</v>
      </c>
      <c r="E2680">
        <v>18.59</v>
      </c>
      <c r="F2680">
        <v>18470.54</v>
      </c>
      <c r="G2680">
        <v>17651.98</v>
      </c>
      <c r="H2680" t="s">
        <v>2213</v>
      </c>
      <c r="I2680" t="s">
        <v>2209</v>
      </c>
      <c r="J2680">
        <v>7</v>
      </c>
      <c r="K2680" t="s">
        <v>2210</v>
      </c>
      <c r="L2680" t="str">
        <f>IF(performance_data[[#This Row],[return_percentage]]&gt;=performance_data[[#This Row],[benchmark_return]],"Higher","Lower")</f>
        <v>Lower</v>
      </c>
      <c r="M2680" s="14">
        <f xml:space="preserve"> _xlfn.MAXIFS(performance_data[date],performance_data[portfolio_id],performance_data[[#This Row],[portfolio_id]])</f>
        <v>45516</v>
      </c>
      <c r="N2680" s="14">
        <f xml:space="preserve"> _xlfn.MINIFS(performance_data[date],performance_data[portfolio_id],performance_data[[#This Row],[portfolio_id]])</f>
        <v>44887</v>
      </c>
      <c r="O2680" s="15">
        <f>_xlfn.MAXIFS(performance_data[portfolio_value],performance_data[portfolio_id],performance_data[[#This Row],[portfolio_id]],performance_data[date],performance_data[[#This Row],[latest_date]])</f>
        <v>178735.57</v>
      </c>
      <c r="P2680" s="15">
        <f>_xlfn.MAXIFS(performance_data[portfolio_value],performance_data[portfolio_id],performance_data[[#This Row],[portfolio_id]],performance_data[date],performance_data[[#This Row],[starting_date]])</f>
        <v>189665.24</v>
      </c>
      <c r="Q2680" s="15">
        <f>performance_data[[#This Row],[latest_value]]-performance_data[[#This Row],[starting_value]]</f>
        <v>-10929.669999999984</v>
      </c>
      <c r="R2680" s="15">
        <f>performance_data[[#This Row],[net_inflows]]-performance_data[[#This Row],[net_outflows]]</f>
        <v>818.56000000000131</v>
      </c>
      <c r="S2680" s="15" t="str">
        <f>IF(performance_data[[#This Row],[net_inflows]]&gt;AVERAGE(performance_data[net_inflows]),"High","Low")</f>
        <v>High</v>
      </c>
      <c r="T2680" s="15">
        <f>AVERAGEIF(performance_data[inflow_flag],performance_data[[#This Row],[inflow_flag]],performance_data[return_percentage])</f>
        <v>4.8467905675459724</v>
      </c>
      <c r="U2680" s="17">
        <f>IF(performance_data[[#This Row],[return_percentage]]&lt;performance_data[[#This Row],[benchmark_return]],1,0)</f>
        <v>1</v>
      </c>
      <c r="V2680" s="17">
        <f>COUNTIFS(performance_data[portfolio_id],performance_data[[#This Row],[portfolio_id]])</f>
        <v>21</v>
      </c>
      <c r="W2680" s="17">
        <f>COUNTIFS(performance_data[portfolio_id],performance_data[[#This Row],[portfolio_id]],
          performance_data[return_flag],1)</f>
        <v>10</v>
      </c>
      <c r="X2680" s="15">
        <f>performance_data[[#This Row],[underperform_flag_count]]/performance_data[[#This Row],[totalportfoliocount]]</f>
        <v>0.47619047619047616</v>
      </c>
    </row>
    <row r="2681" spans="1:24" x14ac:dyDescent="0.3">
      <c r="A2681">
        <v>5705</v>
      </c>
      <c r="B2681" s="1">
        <v>45325</v>
      </c>
      <c r="C2681">
        <v>342102.49</v>
      </c>
      <c r="D2681">
        <v>14.31</v>
      </c>
      <c r="E2681">
        <v>15.97</v>
      </c>
      <c r="F2681">
        <v>4355.5600000000004</v>
      </c>
      <c r="G2681">
        <v>4936.75</v>
      </c>
      <c r="H2681" t="s">
        <v>2205</v>
      </c>
      <c r="I2681" t="s">
        <v>2206</v>
      </c>
      <c r="J2681">
        <v>2</v>
      </c>
      <c r="K2681" t="s">
        <v>2226</v>
      </c>
      <c r="L2681" t="str">
        <f>IF(performance_data[[#This Row],[return_percentage]]&gt;=performance_data[[#This Row],[benchmark_return]],"Higher","Lower")</f>
        <v>Lower</v>
      </c>
      <c r="M2681" s="14">
        <f xml:space="preserve"> _xlfn.MAXIFS(performance_data[date],performance_data[portfolio_id],performance_data[[#This Row],[portfolio_id]])</f>
        <v>45516</v>
      </c>
      <c r="N2681" s="14">
        <f xml:space="preserve"> _xlfn.MINIFS(performance_data[date],performance_data[portfolio_id],performance_data[[#This Row],[portfolio_id]])</f>
        <v>44887</v>
      </c>
      <c r="O2681" s="15">
        <f>_xlfn.MAXIFS(performance_data[portfolio_value],performance_data[portfolio_id],performance_data[[#This Row],[portfolio_id]],performance_data[date],performance_data[[#This Row],[latest_date]])</f>
        <v>178735.57</v>
      </c>
      <c r="P2681" s="15">
        <f>_xlfn.MAXIFS(performance_data[portfolio_value],performance_data[portfolio_id],performance_data[[#This Row],[portfolio_id]],performance_data[date],performance_data[[#This Row],[starting_date]])</f>
        <v>189665.24</v>
      </c>
      <c r="Q2681" s="15">
        <f>performance_data[[#This Row],[latest_value]]-performance_data[[#This Row],[starting_value]]</f>
        <v>-10929.669999999984</v>
      </c>
      <c r="R2681" s="15">
        <f>performance_data[[#This Row],[net_inflows]]-performance_data[[#This Row],[net_outflows]]</f>
        <v>-581.1899999999996</v>
      </c>
      <c r="S2681" s="15" t="str">
        <f>IF(performance_data[[#This Row],[net_inflows]]&gt;AVERAGE(performance_data[net_inflows]),"High","Low")</f>
        <v>Low</v>
      </c>
      <c r="T2681" s="15">
        <f>AVERAGEIF(performance_data[inflow_flag],performance_data[[#This Row],[inflow_flag]],performance_data[return_percentage])</f>
        <v>5.0457846277021572</v>
      </c>
      <c r="U2681" s="17">
        <f>IF(performance_data[[#This Row],[return_percentage]]&lt;performance_data[[#This Row],[benchmark_return]],1,0)</f>
        <v>1</v>
      </c>
      <c r="V2681" s="17">
        <f>COUNTIFS(performance_data[portfolio_id],performance_data[[#This Row],[portfolio_id]])</f>
        <v>21</v>
      </c>
      <c r="W2681" s="17">
        <f>COUNTIFS(performance_data[portfolio_id],performance_data[[#This Row],[portfolio_id]],
          performance_data[return_flag],1)</f>
        <v>10</v>
      </c>
      <c r="X2681" s="15">
        <f>performance_data[[#This Row],[underperform_flag_count]]/performance_data[[#This Row],[totalportfoliocount]]</f>
        <v>0.47619047619047616</v>
      </c>
    </row>
    <row r="2682" spans="1:24" x14ac:dyDescent="0.3">
      <c r="A2682">
        <v>5705</v>
      </c>
      <c r="B2682" s="1">
        <v>45341</v>
      </c>
      <c r="C2682">
        <v>85517.89</v>
      </c>
      <c r="D2682">
        <v>1.26</v>
      </c>
      <c r="E2682">
        <v>1.18</v>
      </c>
      <c r="F2682">
        <v>16364.48</v>
      </c>
      <c r="G2682">
        <v>19462.43</v>
      </c>
      <c r="H2682" t="s">
        <v>2205</v>
      </c>
      <c r="I2682" t="s">
        <v>2206</v>
      </c>
      <c r="J2682">
        <v>2</v>
      </c>
      <c r="K2682" t="s">
        <v>2226</v>
      </c>
      <c r="L2682" t="str">
        <f>IF(performance_data[[#This Row],[return_percentage]]&gt;=performance_data[[#This Row],[benchmark_return]],"Higher","Lower")</f>
        <v>Higher</v>
      </c>
      <c r="M2682" s="14">
        <f xml:space="preserve"> _xlfn.MAXIFS(performance_data[date],performance_data[portfolio_id],performance_data[[#This Row],[portfolio_id]])</f>
        <v>45516</v>
      </c>
      <c r="N2682" s="14">
        <f xml:space="preserve"> _xlfn.MINIFS(performance_data[date],performance_data[portfolio_id],performance_data[[#This Row],[portfolio_id]])</f>
        <v>44887</v>
      </c>
      <c r="O2682" s="15">
        <f>_xlfn.MAXIFS(performance_data[portfolio_value],performance_data[portfolio_id],performance_data[[#This Row],[portfolio_id]],performance_data[date],performance_data[[#This Row],[latest_date]])</f>
        <v>178735.57</v>
      </c>
      <c r="P2682" s="15">
        <f>_xlfn.MAXIFS(performance_data[portfolio_value],performance_data[portfolio_id],performance_data[[#This Row],[portfolio_id]],performance_data[date],performance_data[[#This Row],[starting_date]])</f>
        <v>189665.24</v>
      </c>
      <c r="Q2682" s="15">
        <f>performance_data[[#This Row],[latest_value]]-performance_data[[#This Row],[starting_value]]</f>
        <v>-10929.669999999984</v>
      </c>
      <c r="R2682" s="15">
        <f>performance_data[[#This Row],[net_inflows]]-performance_data[[#This Row],[net_outflows]]</f>
        <v>-3097.9500000000007</v>
      </c>
      <c r="S2682" s="15" t="str">
        <f>IF(performance_data[[#This Row],[net_inflows]]&gt;AVERAGE(performance_data[net_inflows]),"High","Low")</f>
        <v>High</v>
      </c>
      <c r="T2682" s="15">
        <f>AVERAGEIF(performance_data[inflow_flag],performance_data[[#This Row],[inflow_flag]],performance_data[return_percentage])</f>
        <v>4.8467905675459724</v>
      </c>
      <c r="U2682" s="17">
        <f>IF(performance_data[[#This Row],[return_percentage]]&lt;performance_data[[#This Row],[benchmark_return]],1,0)</f>
        <v>0</v>
      </c>
      <c r="V2682" s="17">
        <f>COUNTIFS(performance_data[portfolio_id],performance_data[[#This Row],[portfolio_id]])</f>
        <v>21</v>
      </c>
      <c r="W2682" s="17">
        <f>COUNTIFS(performance_data[portfolio_id],performance_data[[#This Row],[portfolio_id]],
          performance_data[return_flag],1)</f>
        <v>10</v>
      </c>
      <c r="X2682" s="15">
        <f>performance_data[[#This Row],[underperform_flag_count]]/performance_data[[#This Row],[totalportfoliocount]]</f>
        <v>0.47619047619047616</v>
      </c>
    </row>
    <row r="2683" spans="1:24" x14ac:dyDescent="0.3">
      <c r="A2683">
        <v>5705</v>
      </c>
      <c r="B2683" s="1">
        <v>45239</v>
      </c>
      <c r="C2683">
        <v>20339.25</v>
      </c>
      <c r="D2683">
        <v>14.04</v>
      </c>
      <c r="E2683">
        <v>13.27</v>
      </c>
      <c r="F2683">
        <v>10629.8</v>
      </c>
      <c r="G2683">
        <v>11777.28</v>
      </c>
      <c r="H2683" t="s">
        <v>2213</v>
      </c>
      <c r="I2683" t="s">
        <v>2217</v>
      </c>
      <c r="J2683">
        <v>11</v>
      </c>
      <c r="K2683" t="s">
        <v>2219</v>
      </c>
      <c r="L2683" t="str">
        <f>IF(performance_data[[#This Row],[return_percentage]]&gt;=performance_data[[#This Row],[benchmark_return]],"Higher","Lower")</f>
        <v>Higher</v>
      </c>
      <c r="M2683" s="14">
        <f xml:space="preserve"> _xlfn.MAXIFS(performance_data[date],performance_data[portfolio_id],performance_data[[#This Row],[portfolio_id]])</f>
        <v>45516</v>
      </c>
      <c r="N2683" s="14">
        <f xml:space="preserve"> _xlfn.MINIFS(performance_data[date],performance_data[portfolio_id],performance_data[[#This Row],[portfolio_id]])</f>
        <v>44887</v>
      </c>
      <c r="O2683" s="15">
        <f>_xlfn.MAXIFS(performance_data[portfolio_value],performance_data[portfolio_id],performance_data[[#This Row],[portfolio_id]],performance_data[date],performance_data[[#This Row],[latest_date]])</f>
        <v>178735.57</v>
      </c>
      <c r="P2683" s="15">
        <f>_xlfn.MAXIFS(performance_data[portfolio_value],performance_data[portfolio_id],performance_data[[#This Row],[portfolio_id]],performance_data[date],performance_data[[#This Row],[starting_date]])</f>
        <v>189665.24</v>
      </c>
      <c r="Q2683" s="15">
        <f>performance_data[[#This Row],[latest_value]]-performance_data[[#This Row],[starting_value]]</f>
        <v>-10929.669999999984</v>
      </c>
      <c r="R2683" s="15">
        <f>performance_data[[#This Row],[net_inflows]]-performance_data[[#This Row],[net_outflows]]</f>
        <v>-1147.4800000000014</v>
      </c>
      <c r="S2683" s="15" t="str">
        <f>IF(performance_data[[#This Row],[net_inflows]]&gt;AVERAGE(performance_data[net_inflows]),"High","Low")</f>
        <v>High</v>
      </c>
      <c r="T2683" s="15">
        <f>AVERAGEIF(performance_data[inflow_flag],performance_data[[#This Row],[inflow_flag]],performance_data[return_percentage])</f>
        <v>4.8467905675459724</v>
      </c>
      <c r="U2683" s="17">
        <f>IF(performance_data[[#This Row],[return_percentage]]&lt;performance_data[[#This Row],[benchmark_return]],1,0)</f>
        <v>0</v>
      </c>
      <c r="V2683" s="17">
        <f>COUNTIFS(performance_data[portfolio_id],performance_data[[#This Row],[portfolio_id]])</f>
        <v>21</v>
      </c>
      <c r="W2683" s="17">
        <f>COUNTIFS(performance_data[portfolio_id],performance_data[[#This Row],[portfolio_id]],
          performance_data[return_flag],1)</f>
        <v>10</v>
      </c>
      <c r="X2683" s="15">
        <f>performance_data[[#This Row],[underperform_flag_count]]/performance_data[[#This Row],[totalportfoliocount]]</f>
        <v>0.47619047619047616</v>
      </c>
    </row>
    <row r="2684" spans="1:24" x14ac:dyDescent="0.3">
      <c r="A2684">
        <v>5705</v>
      </c>
      <c r="B2684" s="1">
        <v>45322</v>
      </c>
      <c r="C2684">
        <v>154345.59</v>
      </c>
      <c r="D2684">
        <v>-5.41</v>
      </c>
      <c r="E2684">
        <v>-4.76</v>
      </c>
      <c r="F2684">
        <v>10441.64</v>
      </c>
      <c r="G2684">
        <v>3960.72</v>
      </c>
      <c r="H2684" t="s">
        <v>2205</v>
      </c>
      <c r="I2684" t="s">
        <v>2206</v>
      </c>
      <c r="J2684">
        <v>1</v>
      </c>
      <c r="K2684" t="s">
        <v>2207</v>
      </c>
      <c r="L2684" t="str">
        <f>IF(performance_data[[#This Row],[return_percentage]]&gt;=performance_data[[#This Row],[benchmark_return]],"Higher","Lower")</f>
        <v>Lower</v>
      </c>
      <c r="M2684" s="14">
        <f xml:space="preserve"> _xlfn.MAXIFS(performance_data[date],performance_data[portfolio_id],performance_data[[#This Row],[portfolio_id]])</f>
        <v>45516</v>
      </c>
      <c r="N2684" s="14">
        <f xml:space="preserve"> _xlfn.MINIFS(performance_data[date],performance_data[portfolio_id],performance_data[[#This Row],[portfolio_id]])</f>
        <v>44887</v>
      </c>
      <c r="O2684" s="15">
        <f>_xlfn.MAXIFS(performance_data[portfolio_value],performance_data[portfolio_id],performance_data[[#This Row],[portfolio_id]],performance_data[date],performance_data[[#This Row],[latest_date]])</f>
        <v>178735.57</v>
      </c>
      <c r="P2684" s="15">
        <f>_xlfn.MAXIFS(performance_data[portfolio_value],performance_data[portfolio_id],performance_data[[#This Row],[portfolio_id]],performance_data[date],performance_data[[#This Row],[starting_date]])</f>
        <v>189665.24</v>
      </c>
      <c r="Q2684" s="15">
        <f>performance_data[[#This Row],[latest_value]]-performance_data[[#This Row],[starting_value]]</f>
        <v>-10929.669999999984</v>
      </c>
      <c r="R2684" s="15">
        <f>performance_data[[#This Row],[net_inflows]]-performance_data[[#This Row],[net_outflows]]</f>
        <v>6480.92</v>
      </c>
      <c r="S2684" s="15" t="str">
        <f>IF(performance_data[[#This Row],[net_inflows]]&gt;AVERAGE(performance_data[net_inflows]),"High","Low")</f>
        <v>High</v>
      </c>
      <c r="T2684" s="15">
        <f>AVERAGEIF(performance_data[inflow_flag],performance_data[[#This Row],[inflow_flag]],performance_data[return_percentage])</f>
        <v>4.8467905675459724</v>
      </c>
      <c r="U2684" s="17">
        <f>IF(performance_data[[#This Row],[return_percentage]]&lt;performance_data[[#This Row],[benchmark_return]],1,0)</f>
        <v>1</v>
      </c>
      <c r="V2684" s="17">
        <f>COUNTIFS(performance_data[portfolio_id],performance_data[[#This Row],[portfolio_id]])</f>
        <v>21</v>
      </c>
      <c r="W2684" s="17">
        <f>COUNTIFS(performance_data[portfolio_id],performance_data[[#This Row],[portfolio_id]],
          performance_data[return_flag],1)</f>
        <v>10</v>
      </c>
      <c r="X2684" s="15">
        <f>performance_data[[#This Row],[underperform_flag_count]]/performance_data[[#This Row],[totalportfoliocount]]</f>
        <v>0.47619047619047616</v>
      </c>
    </row>
    <row r="2685" spans="1:24" x14ac:dyDescent="0.3">
      <c r="A2685">
        <v>5705</v>
      </c>
      <c r="B2685" s="1">
        <v>44923</v>
      </c>
      <c r="C2685">
        <v>88331.56</v>
      </c>
      <c r="D2685">
        <v>17.579999999999998</v>
      </c>
      <c r="E2685">
        <v>15.54</v>
      </c>
      <c r="F2685">
        <v>15690.01</v>
      </c>
      <c r="G2685">
        <v>17121.939999999999</v>
      </c>
      <c r="H2685" t="s">
        <v>2220</v>
      </c>
      <c r="I2685" t="s">
        <v>2217</v>
      </c>
      <c r="J2685">
        <v>12</v>
      </c>
      <c r="K2685" t="s">
        <v>2218</v>
      </c>
      <c r="L2685" t="str">
        <f>IF(performance_data[[#This Row],[return_percentage]]&gt;=performance_data[[#This Row],[benchmark_return]],"Higher","Lower")</f>
        <v>Higher</v>
      </c>
      <c r="M2685" s="14">
        <f xml:space="preserve"> _xlfn.MAXIFS(performance_data[date],performance_data[portfolio_id],performance_data[[#This Row],[portfolio_id]])</f>
        <v>45516</v>
      </c>
      <c r="N2685" s="14">
        <f xml:space="preserve"> _xlfn.MINIFS(performance_data[date],performance_data[portfolio_id],performance_data[[#This Row],[portfolio_id]])</f>
        <v>44887</v>
      </c>
      <c r="O2685" s="15">
        <f>_xlfn.MAXIFS(performance_data[portfolio_value],performance_data[portfolio_id],performance_data[[#This Row],[portfolio_id]],performance_data[date],performance_data[[#This Row],[latest_date]])</f>
        <v>178735.57</v>
      </c>
      <c r="P2685" s="15">
        <f>_xlfn.MAXIFS(performance_data[portfolio_value],performance_data[portfolio_id],performance_data[[#This Row],[portfolio_id]],performance_data[date],performance_data[[#This Row],[starting_date]])</f>
        <v>189665.24</v>
      </c>
      <c r="Q2685" s="15">
        <f>performance_data[[#This Row],[latest_value]]-performance_data[[#This Row],[starting_value]]</f>
        <v>-10929.669999999984</v>
      </c>
      <c r="R2685" s="15">
        <f>performance_data[[#This Row],[net_inflows]]-performance_data[[#This Row],[net_outflows]]</f>
        <v>-1431.9299999999985</v>
      </c>
      <c r="S2685" s="15" t="str">
        <f>IF(performance_data[[#This Row],[net_inflows]]&gt;AVERAGE(performance_data[net_inflows]),"High","Low")</f>
        <v>High</v>
      </c>
      <c r="T2685" s="15">
        <f>AVERAGEIF(performance_data[inflow_flag],performance_data[[#This Row],[inflow_flag]],performance_data[return_percentage])</f>
        <v>4.8467905675459724</v>
      </c>
      <c r="U2685" s="17">
        <f>IF(performance_data[[#This Row],[return_percentage]]&lt;performance_data[[#This Row],[benchmark_return]],1,0)</f>
        <v>0</v>
      </c>
      <c r="V2685" s="17">
        <f>COUNTIFS(performance_data[portfolio_id],performance_data[[#This Row],[portfolio_id]])</f>
        <v>21</v>
      </c>
      <c r="W2685" s="17">
        <f>COUNTIFS(performance_data[portfolio_id],performance_data[[#This Row],[portfolio_id]],
          performance_data[return_flag],1)</f>
        <v>10</v>
      </c>
      <c r="X2685" s="15">
        <f>performance_data[[#This Row],[underperform_flag_count]]/performance_data[[#This Row],[totalportfoliocount]]</f>
        <v>0.47619047619047616</v>
      </c>
    </row>
    <row r="2686" spans="1:24" x14ac:dyDescent="0.3">
      <c r="A2686">
        <v>5705</v>
      </c>
      <c r="B2686" s="1">
        <v>45516</v>
      </c>
      <c r="C2686">
        <v>178735.57</v>
      </c>
      <c r="D2686">
        <v>0.85</v>
      </c>
      <c r="E2686">
        <v>1.02</v>
      </c>
      <c r="F2686">
        <v>3845.16</v>
      </c>
      <c r="G2686">
        <v>13223.23</v>
      </c>
      <c r="H2686" t="s">
        <v>2205</v>
      </c>
      <c r="I2686" t="s">
        <v>2209</v>
      </c>
      <c r="J2686">
        <v>8</v>
      </c>
      <c r="K2686" t="s">
        <v>2214</v>
      </c>
      <c r="L2686" t="str">
        <f>IF(performance_data[[#This Row],[return_percentage]]&gt;=performance_data[[#This Row],[benchmark_return]],"Higher","Lower")</f>
        <v>Lower</v>
      </c>
      <c r="M2686" s="14">
        <f xml:space="preserve"> _xlfn.MAXIFS(performance_data[date],performance_data[portfolio_id],performance_data[[#This Row],[portfolio_id]])</f>
        <v>45516</v>
      </c>
      <c r="N2686" s="14">
        <f xml:space="preserve"> _xlfn.MINIFS(performance_data[date],performance_data[portfolio_id],performance_data[[#This Row],[portfolio_id]])</f>
        <v>44887</v>
      </c>
      <c r="O2686" s="15">
        <f>_xlfn.MAXIFS(performance_data[portfolio_value],performance_data[portfolio_id],performance_data[[#This Row],[portfolio_id]],performance_data[date],performance_data[[#This Row],[latest_date]])</f>
        <v>178735.57</v>
      </c>
      <c r="P2686" s="15">
        <f>_xlfn.MAXIFS(performance_data[portfolio_value],performance_data[portfolio_id],performance_data[[#This Row],[portfolio_id]],performance_data[date],performance_data[[#This Row],[starting_date]])</f>
        <v>189665.24</v>
      </c>
      <c r="Q2686" s="15">
        <f>performance_data[[#This Row],[latest_value]]-performance_data[[#This Row],[starting_value]]</f>
        <v>-10929.669999999984</v>
      </c>
      <c r="R2686" s="15">
        <f>performance_data[[#This Row],[net_inflows]]-performance_data[[#This Row],[net_outflows]]</f>
        <v>-9378.07</v>
      </c>
      <c r="S2686" s="15" t="str">
        <f>IF(performance_data[[#This Row],[net_inflows]]&gt;AVERAGE(performance_data[net_inflows]),"High","Low")</f>
        <v>Low</v>
      </c>
      <c r="T2686" s="15">
        <f>AVERAGEIF(performance_data[inflow_flag],performance_data[[#This Row],[inflow_flag]],performance_data[return_percentage])</f>
        <v>5.0457846277021572</v>
      </c>
      <c r="U2686" s="17">
        <f>IF(performance_data[[#This Row],[return_percentage]]&lt;performance_data[[#This Row],[benchmark_return]],1,0)</f>
        <v>1</v>
      </c>
      <c r="V2686" s="17">
        <f>COUNTIFS(performance_data[portfolio_id],performance_data[[#This Row],[portfolio_id]])</f>
        <v>21</v>
      </c>
      <c r="W2686" s="17">
        <f>COUNTIFS(performance_data[portfolio_id],performance_data[[#This Row],[portfolio_id]],
          performance_data[return_flag],1)</f>
        <v>10</v>
      </c>
      <c r="X2686" s="15">
        <f>performance_data[[#This Row],[underperform_flag_count]]/performance_data[[#This Row],[totalportfoliocount]]</f>
        <v>0.47619047619047616</v>
      </c>
    </row>
    <row r="2687" spans="1:24" x14ac:dyDescent="0.3">
      <c r="A2687">
        <v>5705</v>
      </c>
      <c r="B2687" s="1">
        <v>44970</v>
      </c>
      <c r="C2687">
        <v>455761.54</v>
      </c>
      <c r="D2687">
        <v>-8.14</v>
      </c>
      <c r="E2687">
        <v>-6.87</v>
      </c>
      <c r="F2687">
        <v>1051.02</v>
      </c>
      <c r="G2687">
        <v>7828.92</v>
      </c>
      <c r="H2687" t="s">
        <v>2213</v>
      </c>
      <c r="I2687" t="s">
        <v>2206</v>
      </c>
      <c r="J2687">
        <v>2</v>
      </c>
      <c r="K2687" t="s">
        <v>2226</v>
      </c>
      <c r="L2687" t="str">
        <f>IF(performance_data[[#This Row],[return_percentage]]&gt;=performance_data[[#This Row],[benchmark_return]],"Higher","Lower")</f>
        <v>Lower</v>
      </c>
      <c r="M2687" s="14">
        <f xml:space="preserve"> _xlfn.MAXIFS(performance_data[date],performance_data[portfolio_id],performance_data[[#This Row],[portfolio_id]])</f>
        <v>45516</v>
      </c>
      <c r="N2687" s="14">
        <f xml:space="preserve"> _xlfn.MINIFS(performance_data[date],performance_data[portfolio_id],performance_data[[#This Row],[portfolio_id]])</f>
        <v>44887</v>
      </c>
      <c r="O2687" s="15">
        <f>_xlfn.MAXIFS(performance_data[portfolio_value],performance_data[portfolio_id],performance_data[[#This Row],[portfolio_id]],performance_data[date],performance_data[[#This Row],[latest_date]])</f>
        <v>178735.57</v>
      </c>
      <c r="P2687" s="15">
        <f>_xlfn.MAXIFS(performance_data[portfolio_value],performance_data[portfolio_id],performance_data[[#This Row],[portfolio_id]],performance_data[date],performance_data[[#This Row],[starting_date]])</f>
        <v>189665.24</v>
      </c>
      <c r="Q2687" s="15">
        <f>performance_data[[#This Row],[latest_value]]-performance_data[[#This Row],[starting_value]]</f>
        <v>-10929.669999999984</v>
      </c>
      <c r="R2687" s="15">
        <f>performance_data[[#This Row],[net_inflows]]-performance_data[[#This Row],[net_outflows]]</f>
        <v>-6777.9</v>
      </c>
      <c r="S2687" s="15" t="str">
        <f>IF(performance_data[[#This Row],[net_inflows]]&gt;AVERAGE(performance_data[net_inflows]),"High","Low")</f>
        <v>Low</v>
      </c>
      <c r="T2687" s="15">
        <f>AVERAGEIF(performance_data[inflow_flag],performance_data[[#This Row],[inflow_flag]],performance_data[return_percentage])</f>
        <v>5.0457846277021572</v>
      </c>
      <c r="U2687" s="17">
        <f>IF(performance_data[[#This Row],[return_percentage]]&lt;performance_data[[#This Row],[benchmark_return]],1,0)</f>
        <v>1</v>
      </c>
      <c r="V2687" s="17">
        <f>COUNTIFS(performance_data[portfolio_id],performance_data[[#This Row],[portfolio_id]])</f>
        <v>21</v>
      </c>
      <c r="W2687" s="17">
        <f>COUNTIFS(performance_data[portfolio_id],performance_data[[#This Row],[portfolio_id]],
          performance_data[return_flag],1)</f>
        <v>10</v>
      </c>
      <c r="X2687" s="15">
        <f>performance_data[[#This Row],[underperform_flag_count]]/performance_data[[#This Row],[totalportfoliocount]]</f>
        <v>0.47619047619047616</v>
      </c>
    </row>
    <row r="2688" spans="1:24" x14ac:dyDescent="0.3">
      <c r="A2688">
        <v>5705</v>
      </c>
      <c r="B2688" s="1">
        <v>45010</v>
      </c>
      <c r="C2688">
        <v>294232.34999999998</v>
      </c>
      <c r="D2688">
        <v>8.69</v>
      </c>
      <c r="E2688">
        <v>7.34</v>
      </c>
      <c r="F2688">
        <v>11768.01</v>
      </c>
      <c r="G2688">
        <v>5064.75</v>
      </c>
      <c r="H2688" t="s">
        <v>2213</v>
      </c>
      <c r="I2688" t="s">
        <v>2206</v>
      </c>
      <c r="J2688">
        <v>3</v>
      </c>
      <c r="K2688" t="s">
        <v>2222</v>
      </c>
      <c r="L2688" t="str">
        <f>IF(performance_data[[#This Row],[return_percentage]]&gt;=performance_data[[#This Row],[benchmark_return]],"Higher","Lower")</f>
        <v>Higher</v>
      </c>
      <c r="M2688" s="14">
        <f xml:space="preserve"> _xlfn.MAXIFS(performance_data[date],performance_data[portfolio_id],performance_data[[#This Row],[portfolio_id]])</f>
        <v>45516</v>
      </c>
      <c r="N2688" s="14">
        <f xml:space="preserve"> _xlfn.MINIFS(performance_data[date],performance_data[portfolio_id],performance_data[[#This Row],[portfolio_id]])</f>
        <v>44887</v>
      </c>
      <c r="O2688" s="15">
        <f>_xlfn.MAXIFS(performance_data[portfolio_value],performance_data[portfolio_id],performance_data[[#This Row],[portfolio_id]],performance_data[date],performance_data[[#This Row],[latest_date]])</f>
        <v>178735.57</v>
      </c>
      <c r="P2688" s="15">
        <f>_xlfn.MAXIFS(performance_data[portfolio_value],performance_data[portfolio_id],performance_data[[#This Row],[portfolio_id]],performance_data[date],performance_data[[#This Row],[starting_date]])</f>
        <v>189665.24</v>
      </c>
      <c r="Q2688" s="15">
        <f>performance_data[[#This Row],[latest_value]]-performance_data[[#This Row],[starting_value]]</f>
        <v>-10929.669999999984</v>
      </c>
      <c r="R2688" s="15">
        <f>performance_data[[#This Row],[net_inflows]]-performance_data[[#This Row],[net_outflows]]</f>
        <v>6703.26</v>
      </c>
      <c r="S2688" s="15" t="str">
        <f>IF(performance_data[[#This Row],[net_inflows]]&gt;AVERAGE(performance_data[net_inflows]),"High","Low")</f>
        <v>High</v>
      </c>
      <c r="T2688" s="15">
        <f>AVERAGEIF(performance_data[inflow_flag],performance_data[[#This Row],[inflow_flag]],performance_data[return_percentage])</f>
        <v>4.8467905675459724</v>
      </c>
      <c r="U2688" s="17">
        <f>IF(performance_data[[#This Row],[return_percentage]]&lt;performance_data[[#This Row],[benchmark_return]],1,0)</f>
        <v>0</v>
      </c>
      <c r="V2688" s="17">
        <f>COUNTIFS(performance_data[portfolio_id],performance_data[[#This Row],[portfolio_id]])</f>
        <v>21</v>
      </c>
      <c r="W2688" s="17">
        <f>COUNTIFS(performance_data[portfolio_id],performance_data[[#This Row],[portfolio_id]],
          performance_data[return_flag],1)</f>
        <v>10</v>
      </c>
      <c r="X2688" s="15">
        <f>performance_data[[#This Row],[underperform_flag_count]]/performance_data[[#This Row],[totalportfoliocount]]</f>
        <v>0.47619047619047616</v>
      </c>
    </row>
    <row r="2689" spans="1:24" x14ac:dyDescent="0.3">
      <c r="A2689">
        <v>5705</v>
      </c>
      <c r="B2689" s="1">
        <v>45329</v>
      </c>
      <c r="C2689">
        <v>471971.09</v>
      </c>
      <c r="D2689">
        <v>-3.25</v>
      </c>
      <c r="E2689">
        <v>-2.73</v>
      </c>
      <c r="F2689">
        <v>19708.560000000001</v>
      </c>
      <c r="G2689">
        <v>17008.55</v>
      </c>
      <c r="H2689" t="s">
        <v>2205</v>
      </c>
      <c r="I2689" t="s">
        <v>2206</v>
      </c>
      <c r="J2689">
        <v>2</v>
      </c>
      <c r="K2689" t="s">
        <v>2226</v>
      </c>
      <c r="L2689" t="str">
        <f>IF(performance_data[[#This Row],[return_percentage]]&gt;=performance_data[[#This Row],[benchmark_return]],"Higher","Lower")</f>
        <v>Lower</v>
      </c>
      <c r="M2689" s="14">
        <f xml:space="preserve"> _xlfn.MAXIFS(performance_data[date],performance_data[portfolio_id],performance_data[[#This Row],[portfolio_id]])</f>
        <v>45516</v>
      </c>
      <c r="N2689" s="14">
        <f xml:space="preserve"> _xlfn.MINIFS(performance_data[date],performance_data[portfolio_id],performance_data[[#This Row],[portfolio_id]])</f>
        <v>44887</v>
      </c>
      <c r="O2689" s="15">
        <f>_xlfn.MAXIFS(performance_data[portfolio_value],performance_data[portfolio_id],performance_data[[#This Row],[portfolio_id]],performance_data[date],performance_data[[#This Row],[latest_date]])</f>
        <v>178735.57</v>
      </c>
      <c r="P2689" s="15">
        <f>_xlfn.MAXIFS(performance_data[portfolio_value],performance_data[portfolio_id],performance_data[[#This Row],[portfolio_id]],performance_data[date],performance_data[[#This Row],[starting_date]])</f>
        <v>189665.24</v>
      </c>
      <c r="Q2689" s="15">
        <f>performance_data[[#This Row],[latest_value]]-performance_data[[#This Row],[starting_value]]</f>
        <v>-10929.669999999984</v>
      </c>
      <c r="R2689" s="15">
        <f>performance_data[[#This Row],[net_inflows]]-performance_data[[#This Row],[net_outflows]]</f>
        <v>2700.010000000002</v>
      </c>
      <c r="S2689" s="15" t="str">
        <f>IF(performance_data[[#This Row],[net_inflows]]&gt;AVERAGE(performance_data[net_inflows]),"High","Low")</f>
        <v>High</v>
      </c>
      <c r="T2689" s="15">
        <f>AVERAGEIF(performance_data[inflow_flag],performance_data[[#This Row],[inflow_flag]],performance_data[return_percentage])</f>
        <v>4.8467905675459724</v>
      </c>
      <c r="U2689" s="17">
        <f>IF(performance_data[[#This Row],[return_percentage]]&lt;performance_data[[#This Row],[benchmark_return]],1,0)</f>
        <v>1</v>
      </c>
      <c r="V2689" s="17">
        <f>COUNTIFS(performance_data[portfolio_id],performance_data[[#This Row],[portfolio_id]])</f>
        <v>21</v>
      </c>
      <c r="W2689" s="17">
        <f>COUNTIFS(performance_data[portfolio_id],performance_data[[#This Row],[portfolio_id]],
          performance_data[return_flag],1)</f>
        <v>10</v>
      </c>
      <c r="X2689" s="15">
        <f>performance_data[[#This Row],[underperform_flag_count]]/performance_data[[#This Row],[totalportfoliocount]]</f>
        <v>0.47619047619047616</v>
      </c>
    </row>
    <row r="2690" spans="1:24" x14ac:dyDescent="0.3">
      <c r="A2690">
        <v>5705</v>
      </c>
      <c r="B2690" s="1">
        <v>45106</v>
      </c>
      <c r="C2690">
        <v>56031.81</v>
      </c>
      <c r="D2690">
        <v>9.98</v>
      </c>
      <c r="E2690">
        <v>9.82</v>
      </c>
      <c r="F2690">
        <v>13111.56</v>
      </c>
      <c r="G2690">
        <v>17978.79</v>
      </c>
      <c r="H2690" t="s">
        <v>2213</v>
      </c>
      <c r="I2690" t="s">
        <v>2211</v>
      </c>
      <c r="J2690">
        <v>6</v>
      </c>
      <c r="K2690" t="s">
        <v>2212</v>
      </c>
      <c r="L2690" t="str">
        <f>IF(performance_data[[#This Row],[return_percentage]]&gt;=performance_data[[#This Row],[benchmark_return]],"Higher","Lower")</f>
        <v>Higher</v>
      </c>
      <c r="M2690" s="14">
        <f xml:space="preserve"> _xlfn.MAXIFS(performance_data[date],performance_data[portfolio_id],performance_data[[#This Row],[portfolio_id]])</f>
        <v>45516</v>
      </c>
      <c r="N2690" s="14">
        <f xml:space="preserve"> _xlfn.MINIFS(performance_data[date],performance_data[portfolio_id],performance_data[[#This Row],[portfolio_id]])</f>
        <v>44887</v>
      </c>
      <c r="O2690" s="15">
        <f>_xlfn.MAXIFS(performance_data[portfolio_value],performance_data[portfolio_id],performance_data[[#This Row],[portfolio_id]],performance_data[date],performance_data[[#This Row],[latest_date]])</f>
        <v>178735.57</v>
      </c>
      <c r="P2690" s="15">
        <f>_xlfn.MAXIFS(performance_data[portfolio_value],performance_data[portfolio_id],performance_data[[#This Row],[portfolio_id]],performance_data[date],performance_data[[#This Row],[starting_date]])</f>
        <v>189665.24</v>
      </c>
      <c r="Q2690" s="15">
        <f>performance_data[[#This Row],[latest_value]]-performance_data[[#This Row],[starting_value]]</f>
        <v>-10929.669999999984</v>
      </c>
      <c r="R2690" s="15">
        <f>performance_data[[#This Row],[net_inflows]]-performance_data[[#This Row],[net_outflows]]</f>
        <v>-4867.2300000000014</v>
      </c>
      <c r="S2690" s="15" t="str">
        <f>IF(performance_data[[#This Row],[net_inflows]]&gt;AVERAGE(performance_data[net_inflows]),"High","Low")</f>
        <v>High</v>
      </c>
      <c r="T2690" s="15">
        <f>AVERAGEIF(performance_data[inflow_flag],performance_data[[#This Row],[inflow_flag]],performance_data[return_percentage])</f>
        <v>4.8467905675459724</v>
      </c>
      <c r="U2690" s="17">
        <f>IF(performance_data[[#This Row],[return_percentage]]&lt;performance_data[[#This Row],[benchmark_return]],1,0)</f>
        <v>0</v>
      </c>
      <c r="V2690" s="17">
        <f>COUNTIFS(performance_data[portfolio_id],performance_data[[#This Row],[portfolio_id]])</f>
        <v>21</v>
      </c>
      <c r="W2690" s="17">
        <f>COUNTIFS(performance_data[portfolio_id],performance_data[[#This Row],[portfolio_id]],
          performance_data[return_flag],1)</f>
        <v>10</v>
      </c>
      <c r="X2690" s="15">
        <f>performance_data[[#This Row],[underperform_flag_count]]/performance_data[[#This Row],[totalportfoliocount]]</f>
        <v>0.47619047619047616</v>
      </c>
    </row>
    <row r="2691" spans="1:24" x14ac:dyDescent="0.3">
      <c r="A2691">
        <v>5792</v>
      </c>
      <c r="B2691" s="1">
        <v>45432</v>
      </c>
      <c r="C2691">
        <v>305799.11</v>
      </c>
      <c r="D2691">
        <v>15.74</v>
      </c>
      <c r="E2691">
        <v>16.54</v>
      </c>
      <c r="F2691">
        <v>285.58999999999997</v>
      </c>
      <c r="G2691">
        <v>6682.2</v>
      </c>
      <c r="H2691" t="s">
        <v>2205</v>
      </c>
      <c r="I2691" t="s">
        <v>2211</v>
      </c>
      <c r="J2691">
        <v>5</v>
      </c>
      <c r="K2691" t="s">
        <v>2223</v>
      </c>
      <c r="L2691" t="str">
        <f>IF(performance_data[[#This Row],[return_percentage]]&gt;=performance_data[[#This Row],[benchmark_return]],"Higher","Lower")</f>
        <v>Lower</v>
      </c>
      <c r="M2691" s="14">
        <f xml:space="preserve"> _xlfn.MAXIFS(performance_data[date],performance_data[portfolio_id],performance_data[[#This Row],[portfolio_id]])</f>
        <v>45556</v>
      </c>
      <c r="N2691" s="14">
        <f xml:space="preserve"> _xlfn.MINIFS(performance_data[date],performance_data[portfolio_id],performance_data[[#This Row],[portfolio_id]])</f>
        <v>44853</v>
      </c>
      <c r="O2691" s="15">
        <f>_xlfn.MAXIFS(performance_data[portfolio_value],performance_data[portfolio_id],performance_data[[#This Row],[portfolio_id]],performance_data[date],performance_data[[#This Row],[latest_date]])</f>
        <v>195065.03</v>
      </c>
      <c r="P2691" s="15">
        <f>_xlfn.MAXIFS(performance_data[portfolio_value],performance_data[portfolio_id],performance_data[[#This Row],[portfolio_id]],performance_data[date],performance_data[[#This Row],[starting_date]])</f>
        <v>385236.66</v>
      </c>
      <c r="Q2691" s="15">
        <f>performance_data[[#This Row],[latest_value]]-performance_data[[#This Row],[starting_value]]</f>
        <v>-190171.62999999998</v>
      </c>
      <c r="R2691" s="15">
        <f>performance_data[[#This Row],[net_inflows]]-performance_data[[#This Row],[net_outflows]]</f>
        <v>-6396.61</v>
      </c>
      <c r="S2691" s="15" t="str">
        <f>IF(performance_data[[#This Row],[net_inflows]]&gt;AVERAGE(performance_data[net_inflows]),"High","Low")</f>
        <v>Low</v>
      </c>
      <c r="T2691" s="15">
        <f>AVERAGEIF(performance_data[inflow_flag],performance_data[[#This Row],[inflow_flag]],performance_data[return_percentage])</f>
        <v>5.0457846277021572</v>
      </c>
      <c r="U2691" s="17">
        <f>IF(performance_data[[#This Row],[return_percentage]]&lt;performance_data[[#This Row],[benchmark_return]],1,0)</f>
        <v>1</v>
      </c>
      <c r="V2691" s="17">
        <f>COUNTIFS(performance_data[portfolio_id],performance_data[[#This Row],[portfolio_id]])</f>
        <v>22</v>
      </c>
      <c r="W2691" s="17">
        <f>COUNTIFS(performance_data[portfolio_id],performance_data[[#This Row],[portfolio_id]],
          performance_data[return_flag],1)</f>
        <v>14</v>
      </c>
      <c r="X2691" s="15">
        <f>performance_data[[#This Row],[underperform_flag_count]]/performance_data[[#This Row],[totalportfoliocount]]</f>
        <v>0.63636363636363635</v>
      </c>
    </row>
    <row r="2692" spans="1:24" x14ac:dyDescent="0.3">
      <c r="A2692">
        <v>5792</v>
      </c>
      <c r="B2692" s="1">
        <v>45188</v>
      </c>
      <c r="C2692">
        <v>471027.94</v>
      </c>
      <c r="D2692">
        <v>8.34</v>
      </c>
      <c r="E2692">
        <v>7.63</v>
      </c>
      <c r="F2692">
        <v>3725.59</v>
      </c>
      <c r="G2692">
        <v>6831.35</v>
      </c>
      <c r="H2692" t="s">
        <v>2213</v>
      </c>
      <c r="I2692" t="s">
        <v>2209</v>
      </c>
      <c r="J2692">
        <v>9</v>
      </c>
      <c r="K2692" t="s">
        <v>2221</v>
      </c>
      <c r="L2692" t="str">
        <f>IF(performance_data[[#This Row],[return_percentage]]&gt;=performance_data[[#This Row],[benchmark_return]],"Higher","Lower")</f>
        <v>Higher</v>
      </c>
      <c r="M2692" s="14">
        <f xml:space="preserve"> _xlfn.MAXIFS(performance_data[date],performance_data[portfolio_id],performance_data[[#This Row],[portfolio_id]])</f>
        <v>45556</v>
      </c>
      <c r="N2692" s="14">
        <f xml:space="preserve"> _xlfn.MINIFS(performance_data[date],performance_data[portfolio_id],performance_data[[#This Row],[portfolio_id]])</f>
        <v>44853</v>
      </c>
      <c r="O2692" s="15">
        <f>_xlfn.MAXIFS(performance_data[portfolio_value],performance_data[portfolio_id],performance_data[[#This Row],[portfolio_id]],performance_data[date],performance_data[[#This Row],[latest_date]])</f>
        <v>195065.03</v>
      </c>
      <c r="P2692" s="15">
        <f>_xlfn.MAXIFS(performance_data[portfolio_value],performance_data[portfolio_id],performance_data[[#This Row],[portfolio_id]],performance_data[date],performance_data[[#This Row],[starting_date]])</f>
        <v>385236.66</v>
      </c>
      <c r="Q2692" s="15">
        <f>performance_data[[#This Row],[latest_value]]-performance_data[[#This Row],[starting_value]]</f>
        <v>-190171.62999999998</v>
      </c>
      <c r="R2692" s="15">
        <f>performance_data[[#This Row],[net_inflows]]-performance_data[[#This Row],[net_outflows]]</f>
        <v>-3105.76</v>
      </c>
      <c r="S2692" s="15" t="str">
        <f>IF(performance_data[[#This Row],[net_inflows]]&gt;AVERAGE(performance_data[net_inflows]),"High","Low")</f>
        <v>Low</v>
      </c>
      <c r="T2692" s="15">
        <f>AVERAGEIF(performance_data[inflow_flag],performance_data[[#This Row],[inflow_flag]],performance_data[return_percentage])</f>
        <v>5.0457846277021572</v>
      </c>
      <c r="U2692" s="17">
        <f>IF(performance_data[[#This Row],[return_percentage]]&lt;performance_data[[#This Row],[benchmark_return]],1,0)</f>
        <v>0</v>
      </c>
      <c r="V2692" s="17">
        <f>COUNTIFS(performance_data[portfolio_id],performance_data[[#This Row],[portfolio_id]])</f>
        <v>22</v>
      </c>
      <c r="W2692" s="17">
        <f>COUNTIFS(performance_data[portfolio_id],performance_data[[#This Row],[portfolio_id]],
          performance_data[return_flag],1)</f>
        <v>14</v>
      </c>
      <c r="X2692" s="15">
        <f>performance_data[[#This Row],[underperform_flag_count]]/performance_data[[#This Row],[totalportfoliocount]]</f>
        <v>0.63636363636363635</v>
      </c>
    </row>
    <row r="2693" spans="1:24" x14ac:dyDescent="0.3">
      <c r="A2693">
        <v>5792</v>
      </c>
      <c r="B2693" s="1">
        <v>45066</v>
      </c>
      <c r="C2693">
        <v>134995.42000000001</v>
      </c>
      <c r="D2693">
        <v>-8.32</v>
      </c>
      <c r="E2693">
        <v>-7.38</v>
      </c>
      <c r="F2693">
        <v>1365.08</v>
      </c>
      <c r="G2693">
        <v>19102.66</v>
      </c>
      <c r="H2693" t="s">
        <v>2213</v>
      </c>
      <c r="I2693" t="s">
        <v>2211</v>
      </c>
      <c r="J2693">
        <v>5</v>
      </c>
      <c r="K2693" t="s">
        <v>2223</v>
      </c>
      <c r="L2693" t="str">
        <f>IF(performance_data[[#This Row],[return_percentage]]&gt;=performance_data[[#This Row],[benchmark_return]],"Higher","Lower")</f>
        <v>Lower</v>
      </c>
      <c r="M2693" s="14">
        <f xml:space="preserve"> _xlfn.MAXIFS(performance_data[date],performance_data[portfolio_id],performance_data[[#This Row],[portfolio_id]])</f>
        <v>45556</v>
      </c>
      <c r="N2693" s="14">
        <f xml:space="preserve"> _xlfn.MINIFS(performance_data[date],performance_data[portfolio_id],performance_data[[#This Row],[portfolio_id]])</f>
        <v>44853</v>
      </c>
      <c r="O2693" s="15">
        <f>_xlfn.MAXIFS(performance_data[portfolio_value],performance_data[portfolio_id],performance_data[[#This Row],[portfolio_id]],performance_data[date],performance_data[[#This Row],[latest_date]])</f>
        <v>195065.03</v>
      </c>
      <c r="P2693" s="15">
        <f>_xlfn.MAXIFS(performance_data[portfolio_value],performance_data[portfolio_id],performance_data[[#This Row],[portfolio_id]],performance_data[date],performance_data[[#This Row],[starting_date]])</f>
        <v>385236.66</v>
      </c>
      <c r="Q2693" s="15">
        <f>performance_data[[#This Row],[latest_value]]-performance_data[[#This Row],[starting_value]]</f>
        <v>-190171.62999999998</v>
      </c>
      <c r="R2693" s="15">
        <f>performance_data[[#This Row],[net_inflows]]-performance_data[[#This Row],[net_outflows]]</f>
        <v>-17737.580000000002</v>
      </c>
      <c r="S2693" s="15" t="str">
        <f>IF(performance_data[[#This Row],[net_inflows]]&gt;AVERAGE(performance_data[net_inflows]),"High","Low")</f>
        <v>Low</v>
      </c>
      <c r="T2693" s="15">
        <f>AVERAGEIF(performance_data[inflow_flag],performance_data[[#This Row],[inflow_flag]],performance_data[return_percentage])</f>
        <v>5.0457846277021572</v>
      </c>
      <c r="U2693" s="17">
        <f>IF(performance_data[[#This Row],[return_percentage]]&lt;performance_data[[#This Row],[benchmark_return]],1,0)</f>
        <v>1</v>
      </c>
      <c r="V2693" s="17">
        <f>COUNTIFS(performance_data[portfolio_id],performance_data[[#This Row],[portfolio_id]])</f>
        <v>22</v>
      </c>
      <c r="W2693" s="17">
        <f>COUNTIFS(performance_data[portfolio_id],performance_data[[#This Row],[portfolio_id]],
          performance_data[return_flag],1)</f>
        <v>14</v>
      </c>
      <c r="X2693" s="15">
        <f>performance_data[[#This Row],[underperform_flag_count]]/performance_data[[#This Row],[totalportfoliocount]]</f>
        <v>0.63636363636363635</v>
      </c>
    </row>
    <row r="2694" spans="1:24" x14ac:dyDescent="0.3">
      <c r="A2694">
        <v>5792</v>
      </c>
      <c r="B2694" s="1">
        <v>45109</v>
      </c>
      <c r="C2694">
        <v>480522.08</v>
      </c>
      <c r="D2694">
        <v>12.32</v>
      </c>
      <c r="E2694">
        <v>12.99</v>
      </c>
      <c r="F2694">
        <v>16382.69</v>
      </c>
      <c r="G2694">
        <v>7519.42</v>
      </c>
      <c r="H2694" t="s">
        <v>2213</v>
      </c>
      <c r="I2694" t="s">
        <v>2209</v>
      </c>
      <c r="J2694">
        <v>7</v>
      </c>
      <c r="K2694" t="s">
        <v>2210</v>
      </c>
      <c r="L2694" t="str">
        <f>IF(performance_data[[#This Row],[return_percentage]]&gt;=performance_data[[#This Row],[benchmark_return]],"Higher","Lower")</f>
        <v>Lower</v>
      </c>
      <c r="M2694" s="14">
        <f xml:space="preserve"> _xlfn.MAXIFS(performance_data[date],performance_data[portfolio_id],performance_data[[#This Row],[portfolio_id]])</f>
        <v>45556</v>
      </c>
      <c r="N2694" s="14">
        <f xml:space="preserve"> _xlfn.MINIFS(performance_data[date],performance_data[portfolio_id],performance_data[[#This Row],[portfolio_id]])</f>
        <v>44853</v>
      </c>
      <c r="O2694" s="15">
        <f>_xlfn.MAXIFS(performance_data[portfolio_value],performance_data[portfolio_id],performance_data[[#This Row],[portfolio_id]],performance_data[date],performance_data[[#This Row],[latest_date]])</f>
        <v>195065.03</v>
      </c>
      <c r="P2694" s="15">
        <f>_xlfn.MAXIFS(performance_data[portfolio_value],performance_data[portfolio_id],performance_data[[#This Row],[portfolio_id]],performance_data[date],performance_data[[#This Row],[starting_date]])</f>
        <v>385236.66</v>
      </c>
      <c r="Q2694" s="15">
        <f>performance_data[[#This Row],[latest_value]]-performance_data[[#This Row],[starting_value]]</f>
        <v>-190171.62999999998</v>
      </c>
      <c r="R2694" s="15">
        <f>performance_data[[#This Row],[net_inflows]]-performance_data[[#This Row],[net_outflows]]</f>
        <v>8863.27</v>
      </c>
      <c r="S2694" s="15" t="str">
        <f>IF(performance_data[[#This Row],[net_inflows]]&gt;AVERAGE(performance_data[net_inflows]),"High","Low")</f>
        <v>High</v>
      </c>
      <c r="T2694" s="15">
        <f>AVERAGEIF(performance_data[inflow_flag],performance_data[[#This Row],[inflow_flag]],performance_data[return_percentage])</f>
        <v>4.8467905675459724</v>
      </c>
      <c r="U2694" s="17">
        <f>IF(performance_data[[#This Row],[return_percentage]]&lt;performance_data[[#This Row],[benchmark_return]],1,0)</f>
        <v>1</v>
      </c>
      <c r="V2694" s="17">
        <f>COUNTIFS(performance_data[portfolio_id],performance_data[[#This Row],[portfolio_id]])</f>
        <v>22</v>
      </c>
      <c r="W2694" s="17">
        <f>COUNTIFS(performance_data[portfolio_id],performance_data[[#This Row],[portfolio_id]],
          performance_data[return_flag],1)</f>
        <v>14</v>
      </c>
      <c r="X2694" s="15">
        <f>performance_data[[#This Row],[underperform_flag_count]]/performance_data[[#This Row],[totalportfoliocount]]</f>
        <v>0.63636363636363635</v>
      </c>
    </row>
    <row r="2695" spans="1:24" x14ac:dyDescent="0.3">
      <c r="A2695">
        <v>5792</v>
      </c>
      <c r="B2695" s="1">
        <v>45054</v>
      </c>
      <c r="C2695">
        <v>214229.91</v>
      </c>
      <c r="D2695">
        <v>14.09</v>
      </c>
      <c r="E2695">
        <v>13.5</v>
      </c>
      <c r="F2695">
        <v>14266.07</v>
      </c>
      <c r="G2695">
        <v>1142.75</v>
      </c>
      <c r="H2695" t="s">
        <v>2213</v>
      </c>
      <c r="I2695" t="s">
        <v>2211</v>
      </c>
      <c r="J2695">
        <v>5</v>
      </c>
      <c r="K2695" t="s">
        <v>2223</v>
      </c>
      <c r="L2695" t="str">
        <f>IF(performance_data[[#This Row],[return_percentage]]&gt;=performance_data[[#This Row],[benchmark_return]],"Higher","Lower")</f>
        <v>Higher</v>
      </c>
      <c r="M2695" s="14">
        <f xml:space="preserve"> _xlfn.MAXIFS(performance_data[date],performance_data[portfolio_id],performance_data[[#This Row],[portfolio_id]])</f>
        <v>45556</v>
      </c>
      <c r="N2695" s="14">
        <f xml:space="preserve"> _xlfn.MINIFS(performance_data[date],performance_data[portfolio_id],performance_data[[#This Row],[portfolio_id]])</f>
        <v>44853</v>
      </c>
      <c r="O2695" s="15">
        <f>_xlfn.MAXIFS(performance_data[portfolio_value],performance_data[portfolio_id],performance_data[[#This Row],[portfolio_id]],performance_data[date],performance_data[[#This Row],[latest_date]])</f>
        <v>195065.03</v>
      </c>
      <c r="P2695" s="15">
        <f>_xlfn.MAXIFS(performance_data[portfolio_value],performance_data[portfolio_id],performance_data[[#This Row],[portfolio_id]],performance_data[date],performance_data[[#This Row],[starting_date]])</f>
        <v>385236.66</v>
      </c>
      <c r="Q2695" s="15">
        <f>performance_data[[#This Row],[latest_value]]-performance_data[[#This Row],[starting_value]]</f>
        <v>-190171.62999999998</v>
      </c>
      <c r="R2695" s="15">
        <f>performance_data[[#This Row],[net_inflows]]-performance_data[[#This Row],[net_outflows]]</f>
        <v>13123.32</v>
      </c>
      <c r="S2695" s="15" t="str">
        <f>IF(performance_data[[#This Row],[net_inflows]]&gt;AVERAGE(performance_data[net_inflows]),"High","Low")</f>
        <v>High</v>
      </c>
      <c r="T2695" s="15">
        <f>AVERAGEIF(performance_data[inflow_flag],performance_data[[#This Row],[inflow_flag]],performance_data[return_percentage])</f>
        <v>4.8467905675459724</v>
      </c>
      <c r="U2695" s="17">
        <f>IF(performance_data[[#This Row],[return_percentage]]&lt;performance_data[[#This Row],[benchmark_return]],1,0)</f>
        <v>0</v>
      </c>
      <c r="V2695" s="17">
        <f>COUNTIFS(performance_data[portfolio_id],performance_data[[#This Row],[portfolio_id]])</f>
        <v>22</v>
      </c>
      <c r="W2695" s="17">
        <f>COUNTIFS(performance_data[portfolio_id],performance_data[[#This Row],[portfolio_id]],
          performance_data[return_flag],1)</f>
        <v>14</v>
      </c>
      <c r="X2695" s="15">
        <f>performance_data[[#This Row],[underperform_flag_count]]/performance_data[[#This Row],[totalportfoliocount]]</f>
        <v>0.63636363636363635</v>
      </c>
    </row>
    <row r="2696" spans="1:24" x14ac:dyDescent="0.3">
      <c r="A2696">
        <v>5792</v>
      </c>
      <c r="B2696" s="1">
        <v>45000</v>
      </c>
      <c r="C2696">
        <v>127520.94</v>
      </c>
      <c r="D2696">
        <v>0.93</v>
      </c>
      <c r="E2696">
        <v>1.03</v>
      </c>
      <c r="F2696">
        <v>13839.68</v>
      </c>
      <c r="G2696">
        <v>4523.4799999999996</v>
      </c>
      <c r="H2696" t="s">
        <v>2213</v>
      </c>
      <c r="I2696" t="s">
        <v>2206</v>
      </c>
      <c r="J2696">
        <v>3</v>
      </c>
      <c r="K2696" t="s">
        <v>2222</v>
      </c>
      <c r="L2696" t="str">
        <f>IF(performance_data[[#This Row],[return_percentage]]&gt;=performance_data[[#This Row],[benchmark_return]],"Higher","Lower")</f>
        <v>Lower</v>
      </c>
      <c r="M2696" s="14">
        <f xml:space="preserve"> _xlfn.MAXIFS(performance_data[date],performance_data[portfolio_id],performance_data[[#This Row],[portfolio_id]])</f>
        <v>45556</v>
      </c>
      <c r="N2696" s="14">
        <f xml:space="preserve"> _xlfn.MINIFS(performance_data[date],performance_data[portfolio_id],performance_data[[#This Row],[portfolio_id]])</f>
        <v>44853</v>
      </c>
      <c r="O2696" s="15">
        <f>_xlfn.MAXIFS(performance_data[portfolio_value],performance_data[portfolio_id],performance_data[[#This Row],[portfolio_id]],performance_data[date],performance_data[[#This Row],[latest_date]])</f>
        <v>195065.03</v>
      </c>
      <c r="P2696" s="15">
        <f>_xlfn.MAXIFS(performance_data[portfolio_value],performance_data[portfolio_id],performance_data[[#This Row],[portfolio_id]],performance_data[date],performance_data[[#This Row],[starting_date]])</f>
        <v>385236.66</v>
      </c>
      <c r="Q2696" s="15">
        <f>performance_data[[#This Row],[latest_value]]-performance_data[[#This Row],[starting_value]]</f>
        <v>-190171.62999999998</v>
      </c>
      <c r="R2696" s="15">
        <f>performance_data[[#This Row],[net_inflows]]-performance_data[[#This Row],[net_outflows]]</f>
        <v>9316.2000000000007</v>
      </c>
      <c r="S2696" s="15" t="str">
        <f>IF(performance_data[[#This Row],[net_inflows]]&gt;AVERAGE(performance_data[net_inflows]),"High","Low")</f>
        <v>High</v>
      </c>
      <c r="T2696" s="15">
        <f>AVERAGEIF(performance_data[inflow_flag],performance_data[[#This Row],[inflow_flag]],performance_data[return_percentage])</f>
        <v>4.8467905675459724</v>
      </c>
      <c r="U2696" s="17">
        <f>IF(performance_data[[#This Row],[return_percentage]]&lt;performance_data[[#This Row],[benchmark_return]],1,0)</f>
        <v>1</v>
      </c>
      <c r="V2696" s="17">
        <f>COUNTIFS(performance_data[portfolio_id],performance_data[[#This Row],[portfolio_id]])</f>
        <v>22</v>
      </c>
      <c r="W2696" s="17">
        <f>COUNTIFS(performance_data[portfolio_id],performance_data[[#This Row],[portfolio_id]],
          performance_data[return_flag],1)</f>
        <v>14</v>
      </c>
      <c r="X2696" s="15">
        <f>performance_data[[#This Row],[underperform_flag_count]]/performance_data[[#This Row],[totalportfoliocount]]</f>
        <v>0.63636363636363635</v>
      </c>
    </row>
    <row r="2697" spans="1:24" x14ac:dyDescent="0.3">
      <c r="A2697">
        <v>5792</v>
      </c>
      <c r="B2697" s="1">
        <v>45212</v>
      </c>
      <c r="C2697">
        <v>327405.05</v>
      </c>
      <c r="D2697">
        <v>16.89</v>
      </c>
      <c r="E2697">
        <v>19.14</v>
      </c>
      <c r="F2697">
        <v>5106.91</v>
      </c>
      <c r="G2697">
        <v>10132.61</v>
      </c>
      <c r="H2697" t="s">
        <v>2213</v>
      </c>
      <c r="I2697" t="s">
        <v>2217</v>
      </c>
      <c r="J2697">
        <v>10</v>
      </c>
      <c r="K2697" t="s">
        <v>2224</v>
      </c>
      <c r="L2697" t="str">
        <f>IF(performance_data[[#This Row],[return_percentage]]&gt;=performance_data[[#This Row],[benchmark_return]],"Higher","Lower")</f>
        <v>Lower</v>
      </c>
      <c r="M2697" s="14">
        <f xml:space="preserve"> _xlfn.MAXIFS(performance_data[date],performance_data[portfolio_id],performance_data[[#This Row],[portfolio_id]])</f>
        <v>45556</v>
      </c>
      <c r="N2697" s="14">
        <f xml:space="preserve"> _xlfn.MINIFS(performance_data[date],performance_data[portfolio_id],performance_data[[#This Row],[portfolio_id]])</f>
        <v>44853</v>
      </c>
      <c r="O2697" s="15">
        <f>_xlfn.MAXIFS(performance_data[portfolio_value],performance_data[portfolio_id],performance_data[[#This Row],[portfolio_id]],performance_data[date],performance_data[[#This Row],[latest_date]])</f>
        <v>195065.03</v>
      </c>
      <c r="P2697" s="15">
        <f>_xlfn.MAXIFS(performance_data[portfolio_value],performance_data[portfolio_id],performance_data[[#This Row],[portfolio_id]],performance_data[date],performance_data[[#This Row],[starting_date]])</f>
        <v>385236.66</v>
      </c>
      <c r="Q2697" s="15">
        <f>performance_data[[#This Row],[latest_value]]-performance_data[[#This Row],[starting_value]]</f>
        <v>-190171.62999999998</v>
      </c>
      <c r="R2697" s="15">
        <f>performance_data[[#This Row],[net_inflows]]-performance_data[[#This Row],[net_outflows]]</f>
        <v>-5025.7000000000007</v>
      </c>
      <c r="S2697" s="15" t="str">
        <f>IF(performance_data[[#This Row],[net_inflows]]&gt;AVERAGE(performance_data[net_inflows]),"High","Low")</f>
        <v>Low</v>
      </c>
      <c r="T2697" s="15">
        <f>AVERAGEIF(performance_data[inflow_flag],performance_data[[#This Row],[inflow_flag]],performance_data[return_percentage])</f>
        <v>5.0457846277021572</v>
      </c>
      <c r="U2697" s="17">
        <f>IF(performance_data[[#This Row],[return_percentage]]&lt;performance_data[[#This Row],[benchmark_return]],1,0)</f>
        <v>1</v>
      </c>
      <c r="V2697" s="17">
        <f>COUNTIFS(performance_data[portfolio_id],performance_data[[#This Row],[portfolio_id]])</f>
        <v>22</v>
      </c>
      <c r="W2697" s="17">
        <f>COUNTIFS(performance_data[portfolio_id],performance_data[[#This Row],[portfolio_id]],
          performance_data[return_flag],1)</f>
        <v>14</v>
      </c>
      <c r="X2697" s="15">
        <f>performance_data[[#This Row],[underperform_flag_count]]/performance_data[[#This Row],[totalportfoliocount]]</f>
        <v>0.63636363636363635</v>
      </c>
    </row>
    <row r="2698" spans="1:24" x14ac:dyDescent="0.3">
      <c r="A2698">
        <v>5792</v>
      </c>
      <c r="B2698" s="1">
        <v>45063</v>
      </c>
      <c r="C2698">
        <v>76098.66</v>
      </c>
      <c r="D2698">
        <v>11.64</v>
      </c>
      <c r="E2698">
        <v>13.12</v>
      </c>
      <c r="F2698">
        <v>4186.68</v>
      </c>
      <c r="G2698">
        <v>8148.11</v>
      </c>
      <c r="H2698" t="s">
        <v>2213</v>
      </c>
      <c r="I2698" t="s">
        <v>2211</v>
      </c>
      <c r="J2698">
        <v>5</v>
      </c>
      <c r="K2698" t="s">
        <v>2223</v>
      </c>
      <c r="L2698" t="str">
        <f>IF(performance_data[[#This Row],[return_percentage]]&gt;=performance_data[[#This Row],[benchmark_return]],"Higher","Lower")</f>
        <v>Lower</v>
      </c>
      <c r="M2698" s="14">
        <f xml:space="preserve"> _xlfn.MAXIFS(performance_data[date],performance_data[portfolio_id],performance_data[[#This Row],[portfolio_id]])</f>
        <v>45556</v>
      </c>
      <c r="N2698" s="14">
        <f xml:space="preserve"> _xlfn.MINIFS(performance_data[date],performance_data[portfolio_id],performance_data[[#This Row],[portfolio_id]])</f>
        <v>44853</v>
      </c>
      <c r="O2698" s="15">
        <f>_xlfn.MAXIFS(performance_data[portfolio_value],performance_data[portfolio_id],performance_data[[#This Row],[portfolio_id]],performance_data[date],performance_data[[#This Row],[latest_date]])</f>
        <v>195065.03</v>
      </c>
      <c r="P2698" s="15">
        <f>_xlfn.MAXIFS(performance_data[portfolio_value],performance_data[portfolio_id],performance_data[[#This Row],[portfolio_id]],performance_data[date],performance_data[[#This Row],[starting_date]])</f>
        <v>385236.66</v>
      </c>
      <c r="Q2698" s="15">
        <f>performance_data[[#This Row],[latest_value]]-performance_data[[#This Row],[starting_value]]</f>
        <v>-190171.62999999998</v>
      </c>
      <c r="R2698" s="15">
        <f>performance_data[[#This Row],[net_inflows]]-performance_data[[#This Row],[net_outflows]]</f>
        <v>-3961.4299999999994</v>
      </c>
      <c r="S2698" s="15" t="str">
        <f>IF(performance_data[[#This Row],[net_inflows]]&gt;AVERAGE(performance_data[net_inflows]),"High","Low")</f>
        <v>Low</v>
      </c>
      <c r="T2698" s="15">
        <f>AVERAGEIF(performance_data[inflow_flag],performance_data[[#This Row],[inflow_flag]],performance_data[return_percentage])</f>
        <v>5.0457846277021572</v>
      </c>
      <c r="U2698" s="17">
        <f>IF(performance_data[[#This Row],[return_percentage]]&lt;performance_data[[#This Row],[benchmark_return]],1,0)</f>
        <v>1</v>
      </c>
      <c r="V2698" s="17">
        <f>COUNTIFS(performance_data[portfolio_id],performance_data[[#This Row],[portfolio_id]])</f>
        <v>22</v>
      </c>
      <c r="W2698" s="17">
        <f>COUNTIFS(performance_data[portfolio_id],performance_data[[#This Row],[portfolio_id]],
          performance_data[return_flag],1)</f>
        <v>14</v>
      </c>
      <c r="X2698" s="15">
        <f>performance_data[[#This Row],[underperform_flag_count]]/performance_data[[#This Row],[totalportfoliocount]]</f>
        <v>0.63636363636363635</v>
      </c>
    </row>
    <row r="2699" spans="1:24" x14ac:dyDescent="0.3">
      <c r="A2699">
        <v>5792</v>
      </c>
      <c r="B2699" s="1">
        <v>45245</v>
      </c>
      <c r="C2699">
        <v>233749.78</v>
      </c>
      <c r="D2699">
        <v>-1.99</v>
      </c>
      <c r="E2699">
        <v>-1.97</v>
      </c>
      <c r="F2699">
        <v>18848.62</v>
      </c>
      <c r="G2699">
        <v>8085.72</v>
      </c>
      <c r="H2699" t="s">
        <v>2213</v>
      </c>
      <c r="I2699" t="s">
        <v>2217</v>
      </c>
      <c r="J2699">
        <v>11</v>
      </c>
      <c r="K2699" t="s">
        <v>2219</v>
      </c>
      <c r="L2699" t="str">
        <f>IF(performance_data[[#This Row],[return_percentage]]&gt;=performance_data[[#This Row],[benchmark_return]],"Higher","Lower")</f>
        <v>Lower</v>
      </c>
      <c r="M2699" s="14">
        <f xml:space="preserve"> _xlfn.MAXIFS(performance_data[date],performance_data[portfolio_id],performance_data[[#This Row],[portfolio_id]])</f>
        <v>45556</v>
      </c>
      <c r="N2699" s="14">
        <f xml:space="preserve"> _xlfn.MINIFS(performance_data[date],performance_data[portfolio_id],performance_data[[#This Row],[portfolio_id]])</f>
        <v>44853</v>
      </c>
      <c r="O2699" s="15">
        <f>_xlfn.MAXIFS(performance_data[portfolio_value],performance_data[portfolio_id],performance_data[[#This Row],[portfolio_id]],performance_data[date],performance_data[[#This Row],[latest_date]])</f>
        <v>195065.03</v>
      </c>
      <c r="P2699" s="15">
        <f>_xlfn.MAXIFS(performance_data[portfolio_value],performance_data[portfolio_id],performance_data[[#This Row],[portfolio_id]],performance_data[date],performance_data[[#This Row],[starting_date]])</f>
        <v>385236.66</v>
      </c>
      <c r="Q2699" s="15">
        <f>performance_data[[#This Row],[latest_value]]-performance_data[[#This Row],[starting_value]]</f>
        <v>-190171.62999999998</v>
      </c>
      <c r="R2699" s="15">
        <f>performance_data[[#This Row],[net_inflows]]-performance_data[[#This Row],[net_outflows]]</f>
        <v>10762.899999999998</v>
      </c>
      <c r="S2699" s="15" t="str">
        <f>IF(performance_data[[#This Row],[net_inflows]]&gt;AVERAGE(performance_data[net_inflows]),"High","Low")</f>
        <v>High</v>
      </c>
      <c r="T2699" s="15">
        <f>AVERAGEIF(performance_data[inflow_flag],performance_data[[#This Row],[inflow_flag]],performance_data[return_percentage])</f>
        <v>4.8467905675459724</v>
      </c>
      <c r="U2699" s="17">
        <f>IF(performance_data[[#This Row],[return_percentage]]&lt;performance_data[[#This Row],[benchmark_return]],1,0)</f>
        <v>1</v>
      </c>
      <c r="V2699" s="17">
        <f>COUNTIFS(performance_data[portfolio_id],performance_data[[#This Row],[portfolio_id]])</f>
        <v>22</v>
      </c>
      <c r="W2699" s="17">
        <f>COUNTIFS(performance_data[portfolio_id],performance_data[[#This Row],[portfolio_id]],
          performance_data[return_flag],1)</f>
        <v>14</v>
      </c>
      <c r="X2699" s="15">
        <f>performance_data[[#This Row],[underperform_flag_count]]/performance_data[[#This Row],[totalportfoliocount]]</f>
        <v>0.63636363636363635</v>
      </c>
    </row>
    <row r="2700" spans="1:24" x14ac:dyDescent="0.3">
      <c r="A2700">
        <v>5792</v>
      </c>
      <c r="B2700" s="1">
        <v>45553</v>
      </c>
      <c r="C2700">
        <v>293084.44</v>
      </c>
      <c r="D2700">
        <v>18.32</v>
      </c>
      <c r="E2700">
        <v>20.69</v>
      </c>
      <c r="F2700">
        <v>2307.41</v>
      </c>
      <c r="G2700">
        <v>18592.41</v>
      </c>
      <c r="H2700" t="s">
        <v>2205</v>
      </c>
      <c r="I2700" t="s">
        <v>2209</v>
      </c>
      <c r="J2700">
        <v>9</v>
      </c>
      <c r="K2700" t="s">
        <v>2221</v>
      </c>
      <c r="L2700" t="str">
        <f>IF(performance_data[[#This Row],[return_percentage]]&gt;=performance_data[[#This Row],[benchmark_return]],"Higher","Lower")</f>
        <v>Lower</v>
      </c>
      <c r="M2700" s="14">
        <f xml:space="preserve"> _xlfn.MAXIFS(performance_data[date],performance_data[portfolio_id],performance_data[[#This Row],[portfolio_id]])</f>
        <v>45556</v>
      </c>
      <c r="N2700" s="14">
        <f xml:space="preserve"> _xlfn.MINIFS(performance_data[date],performance_data[portfolio_id],performance_data[[#This Row],[portfolio_id]])</f>
        <v>44853</v>
      </c>
      <c r="O2700" s="15">
        <f>_xlfn.MAXIFS(performance_data[portfolio_value],performance_data[portfolio_id],performance_data[[#This Row],[portfolio_id]],performance_data[date],performance_data[[#This Row],[latest_date]])</f>
        <v>195065.03</v>
      </c>
      <c r="P2700" s="15">
        <f>_xlfn.MAXIFS(performance_data[portfolio_value],performance_data[portfolio_id],performance_data[[#This Row],[portfolio_id]],performance_data[date],performance_data[[#This Row],[starting_date]])</f>
        <v>385236.66</v>
      </c>
      <c r="Q2700" s="15">
        <f>performance_data[[#This Row],[latest_value]]-performance_data[[#This Row],[starting_value]]</f>
        <v>-190171.62999999998</v>
      </c>
      <c r="R2700" s="15">
        <f>performance_data[[#This Row],[net_inflows]]-performance_data[[#This Row],[net_outflows]]</f>
        <v>-16285</v>
      </c>
      <c r="S2700" s="15" t="str">
        <f>IF(performance_data[[#This Row],[net_inflows]]&gt;AVERAGE(performance_data[net_inflows]),"High","Low")</f>
        <v>Low</v>
      </c>
      <c r="T2700" s="15">
        <f>AVERAGEIF(performance_data[inflow_flag],performance_data[[#This Row],[inflow_flag]],performance_data[return_percentage])</f>
        <v>5.0457846277021572</v>
      </c>
      <c r="U2700" s="17">
        <f>IF(performance_data[[#This Row],[return_percentage]]&lt;performance_data[[#This Row],[benchmark_return]],1,0)</f>
        <v>1</v>
      </c>
      <c r="V2700" s="17">
        <f>COUNTIFS(performance_data[portfolio_id],performance_data[[#This Row],[portfolio_id]])</f>
        <v>22</v>
      </c>
      <c r="W2700" s="17">
        <f>COUNTIFS(performance_data[portfolio_id],performance_data[[#This Row],[portfolio_id]],
          performance_data[return_flag],1)</f>
        <v>14</v>
      </c>
      <c r="X2700" s="15">
        <f>performance_data[[#This Row],[underperform_flag_count]]/performance_data[[#This Row],[totalportfoliocount]]</f>
        <v>0.63636363636363635</v>
      </c>
    </row>
    <row r="2701" spans="1:24" x14ac:dyDescent="0.3">
      <c r="A2701">
        <v>5792</v>
      </c>
      <c r="B2701" s="1">
        <v>45525</v>
      </c>
      <c r="C2701">
        <v>288345.26</v>
      </c>
      <c r="D2701">
        <v>17.420000000000002</v>
      </c>
      <c r="E2701">
        <v>14.3</v>
      </c>
      <c r="F2701">
        <v>17175.66</v>
      </c>
      <c r="G2701">
        <v>1712.38</v>
      </c>
      <c r="H2701" t="s">
        <v>2205</v>
      </c>
      <c r="I2701" t="s">
        <v>2209</v>
      </c>
      <c r="J2701">
        <v>8</v>
      </c>
      <c r="K2701" t="s">
        <v>2214</v>
      </c>
      <c r="L2701" t="str">
        <f>IF(performance_data[[#This Row],[return_percentage]]&gt;=performance_data[[#This Row],[benchmark_return]],"Higher","Lower")</f>
        <v>Higher</v>
      </c>
      <c r="M2701" s="14">
        <f xml:space="preserve"> _xlfn.MAXIFS(performance_data[date],performance_data[portfolio_id],performance_data[[#This Row],[portfolio_id]])</f>
        <v>45556</v>
      </c>
      <c r="N2701" s="14">
        <f xml:space="preserve"> _xlfn.MINIFS(performance_data[date],performance_data[portfolio_id],performance_data[[#This Row],[portfolio_id]])</f>
        <v>44853</v>
      </c>
      <c r="O2701" s="15">
        <f>_xlfn.MAXIFS(performance_data[portfolio_value],performance_data[portfolio_id],performance_data[[#This Row],[portfolio_id]],performance_data[date],performance_data[[#This Row],[latest_date]])</f>
        <v>195065.03</v>
      </c>
      <c r="P2701" s="15">
        <f>_xlfn.MAXIFS(performance_data[portfolio_value],performance_data[portfolio_id],performance_data[[#This Row],[portfolio_id]],performance_data[date],performance_data[[#This Row],[starting_date]])</f>
        <v>385236.66</v>
      </c>
      <c r="Q2701" s="15">
        <f>performance_data[[#This Row],[latest_value]]-performance_data[[#This Row],[starting_value]]</f>
        <v>-190171.62999999998</v>
      </c>
      <c r="R2701" s="15">
        <f>performance_data[[#This Row],[net_inflows]]-performance_data[[#This Row],[net_outflows]]</f>
        <v>15463.279999999999</v>
      </c>
      <c r="S2701" s="15" t="str">
        <f>IF(performance_data[[#This Row],[net_inflows]]&gt;AVERAGE(performance_data[net_inflows]),"High","Low")</f>
        <v>High</v>
      </c>
      <c r="T2701" s="15">
        <f>AVERAGEIF(performance_data[inflow_flag],performance_data[[#This Row],[inflow_flag]],performance_data[return_percentage])</f>
        <v>4.8467905675459724</v>
      </c>
      <c r="U2701" s="17">
        <f>IF(performance_data[[#This Row],[return_percentage]]&lt;performance_data[[#This Row],[benchmark_return]],1,0)</f>
        <v>0</v>
      </c>
      <c r="V2701" s="17">
        <f>COUNTIFS(performance_data[portfolio_id],performance_data[[#This Row],[portfolio_id]])</f>
        <v>22</v>
      </c>
      <c r="W2701" s="17">
        <f>COUNTIFS(performance_data[portfolio_id],performance_data[[#This Row],[portfolio_id]],
          performance_data[return_flag],1)</f>
        <v>14</v>
      </c>
      <c r="X2701" s="15">
        <f>performance_data[[#This Row],[underperform_flag_count]]/performance_data[[#This Row],[totalportfoliocount]]</f>
        <v>0.63636363636363635</v>
      </c>
    </row>
    <row r="2702" spans="1:24" x14ac:dyDescent="0.3">
      <c r="A2702">
        <v>5792</v>
      </c>
      <c r="B2702" s="1">
        <v>44883</v>
      </c>
      <c r="C2702">
        <v>282079.15000000002</v>
      </c>
      <c r="D2702">
        <v>-3.67</v>
      </c>
      <c r="E2702">
        <v>-3.57</v>
      </c>
      <c r="F2702">
        <v>665.48</v>
      </c>
      <c r="G2702">
        <v>4875.53</v>
      </c>
      <c r="H2702" t="s">
        <v>2220</v>
      </c>
      <c r="I2702" t="s">
        <v>2217</v>
      </c>
      <c r="J2702">
        <v>11</v>
      </c>
      <c r="K2702" t="s">
        <v>2219</v>
      </c>
      <c r="L2702" t="str">
        <f>IF(performance_data[[#This Row],[return_percentage]]&gt;=performance_data[[#This Row],[benchmark_return]],"Higher","Lower")</f>
        <v>Lower</v>
      </c>
      <c r="M2702" s="14">
        <f xml:space="preserve"> _xlfn.MAXIFS(performance_data[date],performance_data[portfolio_id],performance_data[[#This Row],[portfolio_id]])</f>
        <v>45556</v>
      </c>
      <c r="N2702" s="14">
        <f xml:space="preserve"> _xlfn.MINIFS(performance_data[date],performance_data[portfolio_id],performance_data[[#This Row],[portfolio_id]])</f>
        <v>44853</v>
      </c>
      <c r="O2702" s="15">
        <f>_xlfn.MAXIFS(performance_data[portfolio_value],performance_data[portfolio_id],performance_data[[#This Row],[portfolio_id]],performance_data[date],performance_data[[#This Row],[latest_date]])</f>
        <v>195065.03</v>
      </c>
      <c r="P2702" s="15">
        <f>_xlfn.MAXIFS(performance_data[portfolio_value],performance_data[portfolio_id],performance_data[[#This Row],[portfolio_id]],performance_data[date],performance_data[[#This Row],[starting_date]])</f>
        <v>385236.66</v>
      </c>
      <c r="Q2702" s="15">
        <f>performance_data[[#This Row],[latest_value]]-performance_data[[#This Row],[starting_value]]</f>
        <v>-190171.62999999998</v>
      </c>
      <c r="R2702" s="15">
        <f>performance_data[[#This Row],[net_inflows]]-performance_data[[#This Row],[net_outflows]]</f>
        <v>-4210.0499999999993</v>
      </c>
      <c r="S2702" s="15" t="str">
        <f>IF(performance_data[[#This Row],[net_inflows]]&gt;AVERAGE(performance_data[net_inflows]),"High","Low")</f>
        <v>Low</v>
      </c>
      <c r="T2702" s="15">
        <f>AVERAGEIF(performance_data[inflow_flag],performance_data[[#This Row],[inflow_flag]],performance_data[return_percentage])</f>
        <v>5.0457846277021572</v>
      </c>
      <c r="U2702" s="17">
        <f>IF(performance_data[[#This Row],[return_percentage]]&lt;performance_data[[#This Row],[benchmark_return]],1,0)</f>
        <v>1</v>
      </c>
      <c r="V2702" s="17">
        <f>COUNTIFS(performance_data[portfolio_id],performance_data[[#This Row],[portfolio_id]])</f>
        <v>22</v>
      </c>
      <c r="W2702" s="17">
        <f>COUNTIFS(performance_data[portfolio_id],performance_data[[#This Row],[portfolio_id]],
          performance_data[return_flag],1)</f>
        <v>14</v>
      </c>
      <c r="X2702" s="15">
        <f>performance_data[[#This Row],[underperform_flag_count]]/performance_data[[#This Row],[totalportfoliocount]]</f>
        <v>0.63636363636363635</v>
      </c>
    </row>
    <row r="2703" spans="1:24" x14ac:dyDescent="0.3">
      <c r="A2703">
        <v>5792</v>
      </c>
      <c r="B2703" s="1">
        <v>44991</v>
      </c>
      <c r="C2703">
        <v>110224.76</v>
      </c>
      <c r="D2703">
        <v>-0.02</v>
      </c>
      <c r="E2703">
        <v>-0.02</v>
      </c>
      <c r="F2703">
        <v>18076.98</v>
      </c>
      <c r="G2703">
        <v>14238.58</v>
      </c>
      <c r="H2703" t="s">
        <v>2213</v>
      </c>
      <c r="I2703" t="s">
        <v>2206</v>
      </c>
      <c r="J2703">
        <v>3</v>
      </c>
      <c r="K2703" t="s">
        <v>2222</v>
      </c>
      <c r="L2703" t="str">
        <f>IF(performance_data[[#This Row],[return_percentage]]&gt;=performance_data[[#This Row],[benchmark_return]],"Higher","Lower")</f>
        <v>Higher</v>
      </c>
      <c r="M2703" s="14">
        <f xml:space="preserve"> _xlfn.MAXIFS(performance_data[date],performance_data[portfolio_id],performance_data[[#This Row],[portfolio_id]])</f>
        <v>45556</v>
      </c>
      <c r="N2703" s="14">
        <f xml:space="preserve"> _xlfn.MINIFS(performance_data[date],performance_data[portfolio_id],performance_data[[#This Row],[portfolio_id]])</f>
        <v>44853</v>
      </c>
      <c r="O2703" s="15">
        <f>_xlfn.MAXIFS(performance_data[portfolio_value],performance_data[portfolio_id],performance_data[[#This Row],[portfolio_id]],performance_data[date],performance_data[[#This Row],[latest_date]])</f>
        <v>195065.03</v>
      </c>
      <c r="P2703" s="15">
        <f>_xlfn.MAXIFS(performance_data[portfolio_value],performance_data[portfolio_id],performance_data[[#This Row],[portfolio_id]],performance_data[date],performance_data[[#This Row],[starting_date]])</f>
        <v>385236.66</v>
      </c>
      <c r="Q2703" s="15">
        <f>performance_data[[#This Row],[latest_value]]-performance_data[[#This Row],[starting_value]]</f>
        <v>-190171.62999999998</v>
      </c>
      <c r="R2703" s="15">
        <f>performance_data[[#This Row],[net_inflows]]-performance_data[[#This Row],[net_outflows]]</f>
        <v>3838.3999999999996</v>
      </c>
      <c r="S2703" s="15" t="str">
        <f>IF(performance_data[[#This Row],[net_inflows]]&gt;AVERAGE(performance_data[net_inflows]),"High","Low")</f>
        <v>High</v>
      </c>
      <c r="T2703" s="15">
        <f>AVERAGEIF(performance_data[inflow_flag],performance_data[[#This Row],[inflow_flag]],performance_data[return_percentage])</f>
        <v>4.8467905675459724</v>
      </c>
      <c r="U2703" s="17">
        <f>IF(performance_data[[#This Row],[return_percentage]]&lt;performance_data[[#This Row],[benchmark_return]],1,0)</f>
        <v>0</v>
      </c>
      <c r="V2703" s="17">
        <f>COUNTIFS(performance_data[portfolio_id],performance_data[[#This Row],[portfolio_id]])</f>
        <v>22</v>
      </c>
      <c r="W2703" s="17">
        <f>COUNTIFS(performance_data[portfolio_id],performance_data[[#This Row],[portfolio_id]],
          performance_data[return_flag],1)</f>
        <v>14</v>
      </c>
      <c r="X2703" s="15">
        <f>performance_data[[#This Row],[underperform_flag_count]]/performance_data[[#This Row],[totalportfoliocount]]</f>
        <v>0.63636363636363635</v>
      </c>
    </row>
    <row r="2704" spans="1:24" x14ac:dyDescent="0.3">
      <c r="A2704">
        <v>5792</v>
      </c>
      <c r="B2704" s="1">
        <v>44871</v>
      </c>
      <c r="C2704">
        <v>229667.11</v>
      </c>
      <c r="D2704">
        <v>-6.91</v>
      </c>
      <c r="E2704">
        <v>-5.57</v>
      </c>
      <c r="F2704">
        <v>19254.86</v>
      </c>
      <c r="G2704">
        <v>6619.6</v>
      </c>
      <c r="H2704" t="s">
        <v>2220</v>
      </c>
      <c r="I2704" t="s">
        <v>2217</v>
      </c>
      <c r="J2704">
        <v>11</v>
      </c>
      <c r="K2704" t="s">
        <v>2219</v>
      </c>
      <c r="L2704" t="str">
        <f>IF(performance_data[[#This Row],[return_percentage]]&gt;=performance_data[[#This Row],[benchmark_return]],"Higher","Lower")</f>
        <v>Lower</v>
      </c>
      <c r="M2704" s="14">
        <f xml:space="preserve"> _xlfn.MAXIFS(performance_data[date],performance_data[portfolio_id],performance_data[[#This Row],[portfolio_id]])</f>
        <v>45556</v>
      </c>
      <c r="N2704" s="14">
        <f xml:space="preserve"> _xlfn.MINIFS(performance_data[date],performance_data[portfolio_id],performance_data[[#This Row],[portfolio_id]])</f>
        <v>44853</v>
      </c>
      <c r="O2704" s="15">
        <f>_xlfn.MAXIFS(performance_data[portfolio_value],performance_data[portfolio_id],performance_data[[#This Row],[portfolio_id]],performance_data[date],performance_data[[#This Row],[latest_date]])</f>
        <v>195065.03</v>
      </c>
      <c r="P2704" s="15">
        <f>_xlfn.MAXIFS(performance_data[portfolio_value],performance_data[portfolio_id],performance_data[[#This Row],[portfolio_id]],performance_data[date],performance_data[[#This Row],[starting_date]])</f>
        <v>385236.66</v>
      </c>
      <c r="Q2704" s="15">
        <f>performance_data[[#This Row],[latest_value]]-performance_data[[#This Row],[starting_value]]</f>
        <v>-190171.62999999998</v>
      </c>
      <c r="R2704" s="15">
        <f>performance_data[[#This Row],[net_inflows]]-performance_data[[#This Row],[net_outflows]]</f>
        <v>12635.26</v>
      </c>
      <c r="S2704" s="15" t="str">
        <f>IF(performance_data[[#This Row],[net_inflows]]&gt;AVERAGE(performance_data[net_inflows]),"High","Low")</f>
        <v>High</v>
      </c>
      <c r="T2704" s="15">
        <f>AVERAGEIF(performance_data[inflow_flag],performance_data[[#This Row],[inflow_flag]],performance_data[return_percentage])</f>
        <v>4.8467905675459724</v>
      </c>
      <c r="U2704" s="17">
        <f>IF(performance_data[[#This Row],[return_percentage]]&lt;performance_data[[#This Row],[benchmark_return]],1,0)</f>
        <v>1</v>
      </c>
      <c r="V2704" s="17">
        <f>COUNTIFS(performance_data[portfolio_id],performance_data[[#This Row],[portfolio_id]])</f>
        <v>22</v>
      </c>
      <c r="W2704" s="17">
        <f>COUNTIFS(performance_data[portfolio_id],performance_data[[#This Row],[portfolio_id]],
          performance_data[return_flag],1)</f>
        <v>14</v>
      </c>
      <c r="X2704" s="15">
        <f>performance_data[[#This Row],[underperform_flag_count]]/performance_data[[#This Row],[totalportfoliocount]]</f>
        <v>0.63636363636363635</v>
      </c>
    </row>
    <row r="2705" spans="1:24" x14ac:dyDescent="0.3">
      <c r="A2705">
        <v>5792</v>
      </c>
      <c r="B2705" s="1">
        <v>45424</v>
      </c>
      <c r="C2705">
        <v>44316.45</v>
      </c>
      <c r="D2705">
        <v>10.36</v>
      </c>
      <c r="E2705">
        <v>11.39</v>
      </c>
      <c r="F2705">
        <v>14231.96</v>
      </c>
      <c r="G2705">
        <v>8054.54</v>
      </c>
      <c r="H2705" t="s">
        <v>2205</v>
      </c>
      <c r="I2705" t="s">
        <v>2211</v>
      </c>
      <c r="J2705">
        <v>5</v>
      </c>
      <c r="K2705" t="s">
        <v>2223</v>
      </c>
      <c r="L2705" t="str">
        <f>IF(performance_data[[#This Row],[return_percentage]]&gt;=performance_data[[#This Row],[benchmark_return]],"Higher","Lower")</f>
        <v>Lower</v>
      </c>
      <c r="M2705" s="14">
        <f xml:space="preserve"> _xlfn.MAXIFS(performance_data[date],performance_data[portfolio_id],performance_data[[#This Row],[portfolio_id]])</f>
        <v>45556</v>
      </c>
      <c r="N2705" s="14">
        <f xml:space="preserve"> _xlfn.MINIFS(performance_data[date],performance_data[portfolio_id],performance_data[[#This Row],[portfolio_id]])</f>
        <v>44853</v>
      </c>
      <c r="O2705" s="15">
        <f>_xlfn.MAXIFS(performance_data[portfolio_value],performance_data[portfolio_id],performance_data[[#This Row],[portfolio_id]],performance_data[date],performance_data[[#This Row],[latest_date]])</f>
        <v>195065.03</v>
      </c>
      <c r="P2705" s="15">
        <f>_xlfn.MAXIFS(performance_data[portfolio_value],performance_data[portfolio_id],performance_data[[#This Row],[portfolio_id]],performance_data[date],performance_data[[#This Row],[starting_date]])</f>
        <v>385236.66</v>
      </c>
      <c r="Q2705" s="15">
        <f>performance_data[[#This Row],[latest_value]]-performance_data[[#This Row],[starting_value]]</f>
        <v>-190171.62999999998</v>
      </c>
      <c r="R2705" s="15">
        <f>performance_data[[#This Row],[net_inflows]]-performance_data[[#This Row],[net_outflows]]</f>
        <v>6177.4199999999992</v>
      </c>
      <c r="S2705" s="15" t="str">
        <f>IF(performance_data[[#This Row],[net_inflows]]&gt;AVERAGE(performance_data[net_inflows]),"High","Low")</f>
        <v>High</v>
      </c>
      <c r="T2705" s="15">
        <f>AVERAGEIF(performance_data[inflow_flag],performance_data[[#This Row],[inflow_flag]],performance_data[return_percentage])</f>
        <v>4.8467905675459724</v>
      </c>
      <c r="U2705" s="17">
        <f>IF(performance_data[[#This Row],[return_percentage]]&lt;performance_data[[#This Row],[benchmark_return]],1,0)</f>
        <v>1</v>
      </c>
      <c r="V2705" s="17">
        <f>COUNTIFS(performance_data[portfolio_id],performance_data[[#This Row],[portfolio_id]])</f>
        <v>22</v>
      </c>
      <c r="W2705" s="17">
        <f>COUNTIFS(performance_data[portfolio_id],performance_data[[#This Row],[portfolio_id]],
          performance_data[return_flag],1)</f>
        <v>14</v>
      </c>
      <c r="X2705" s="15">
        <f>performance_data[[#This Row],[underperform_flag_count]]/performance_data[[#This Row],[totalportfoliocount]]</f>
        <v>0.63636363636363635</v>
      </c>
    </row>
    <row r="2706" spans="1:24" x14ac:dyDescent="0.3">
      <c r="A2706">
        <v>5792</v>
      </c>
      <c r="B2706" s="1">
        <v>45556</v>
      </c>
      <c r="C2706">
        <v>195065.03</v>
      </c>
      <c r="D2706">
        <v>19.95</v>
      </c>
      <c r="E2706">
        <v>20.88</v>
      </c>
      <c r="F2706">
        <v>19960.349999999999</v>
      </c>
      <c r="G2706">
        <v>19555.13</v>
      </c>
      <c r="H2706" t="s">
        <v>2205</v>
      </c>
      <c r="I2706" t="s">
        <v>2209</v>
      </c>
      <c r="J2706">
        <v>9</v>
      </c>
      <c r="K2706" t="s">
        <v>2221</v>
      </c>
      <c r="L2706" t="str">
        <f>IF(performance_data[[#This Row],[return_percentage]]&gt;=performance_data[[#This Row],[benchmark_return]],"Higher","Lower")</f>
        <v>Lower</v>
      </c>
      <c r="M2706" s="14">
        <f xml:space="preserve"> _xlfn.MAXIFS(performance_data[date],performance_data[portfolio_id],performance_data[[#This Row],[portfolio_id]])</f>
        <v>45556</v>
      </c>
      <c r="N2706" s="14">
        <f xml:space="preserve"> _xlfn.MINIFS(performance_data[date],performance_data[portfolio_id],performance_data[[#This Row],[portfolio_id]])</f>
        <v>44853</v>
      </c>
      <c r="O2706" s="15">
        <f>_xlfn.MAXIFS(performance_data[portfolio_value],performance_data[portfolio_id],performance_data[[#This Row],[portfolio_id]],performance_data[date],performance_data[[#This Row],[latest_date]])</f>
        <v>195065.03</v>
      </c>
      <c r="P2706" s="15">
        <f>_xlfn.MAXIFS(performance_data[portfolio_value],performance_data[portfolio_id],performance_data[[#This Row],[portfolio_id]],performance_data[date],performance_data[[#This Row],[starting_date]])</f>
        <v>385236.66</v>
      </c>
      <c r="Q2706" s="15">
        <f>performance_data[[#This Row],[latest_value]]-performance_data[[#This Row],[starting_value]]</f>
        <v>-190171.62999999998</v>
      </c>
      <c r="R2706" s="15">
        <f>performance_data[[#This Row],[net_inflows]]-performance_data[[#This Row],[net_outflows]]</f>
        <v>405.21999999999753</v>
      </c>
      <c r="S2706" s="15" t="str">
        <f>IF(performance_data[[#This Row],[net_inflows]]&gt;AVERAGE(performance_data[net_inflows]),"High","Low")</f>
        <v>High</v>
      </c>
      <c r="T2706" s="15">
        <f>AVERAGEIF(performance_data[inflow_flag],performance_data[[#This Row],[inflow_flag]],performance_data[return_percentage])</f>
        <v>4.8467905675459724</v>
      </c>
      <c r="U2706" s="17">
        <f>IF(performance_data[[#This Row],[return_percentage]]&lt;performance_data[[#This Row],[benchmark_return]],1,0)</f>
        <v>1</v>
      </c>
      <c r="V2706" s="17">
        <f>COUNTIFS(performance_data[portfolio_id],performance_data[[#This Row],[portfolio_id]])</f>
        <v>22</v>
      </c>
      <c r="W2706" s="17">
        <f>COUNTIFS(performance_data[portfolio_id],performance_data[[#This Row],[portfolio_id]],
          performance_data[return_flag],1)</f>
        <v>14</v>
      </c>
      <c r="X2706" s="15">
        <f>performance_data[[#This Row],[underperform_flag_count]]/performance_data[[#This Row],[totalportfoliocount]]</f>
        <v>0.63636363636363635</v>
      </c>
    </row>
    <row r="2707" spans="1:24" x14ac:dyDescent="0.3">
      <c r="A2707">
        <v>5792</v>
      </c>
      <c r="B2707" s="1">
        <v>45077</v>
      </c>
      <c r="C2707">
        <v>340218.49</v>
      </c>
      <c r="D2707">
        <v>17.18</v>
      </c>
      <c r="E2707">
        <v>18.079999999999998</v>
      </c>
      <c r="F2707">
        <v>12267.62</v>
      </c>
      <c r="G2707">
        <v>11677.71</v>
      </c>
      <c r="H2707" t="s">
        <v>2213</v>
      </c>
      <c r="I2707" t="s">
        <v>2211</v>
      </c>
      <c r="J2707">
        <v>5</v>
      </c>
      <c r="K2707" t="s">
        <v>2223</v>
      </c>
      <c r="L2707" t="str">
        <f>IF(performance_data[[#This Row],[return_percentage]]&gt;=performance_data[[#This Row],[benchmark_return]],"Higher","Lower")</f>
        <v>Lower</v>
      </c>
      <c r="M2707" s="14">
        <f xml:space="preserve"> _xlfn.MAXIFS(performance_data[date],performance_data[portfolio_id],performance_data[[#This Row],[portfolio_id]])</f>
        <v>45556</v>
      </c>
      <c r="N2707" s="14">
        <f xml:space="preserve"> _xlfn.MINIFS(performance_data[date],performance_data[portfolio_id],performance_data[[#This Row],[portfolio_id]])</f>
        <v>44853</v>
      </c>
      <c r="O2707" s="15">
        <f>_xlfn.MAXIFS(performance_data[portfolio_value],performance_data[portfolio_id],performance_data[[#This Row],[portfolio_id]],performance_data[date],performance_data[[#This Row],[latest_date]])</f>
        <v>195065.03</v>
      </c>
      <c r="P2707" s="15">
        <f>_xlfn.MAXIFS(performance_data[portfolio_value],performance_data[portfolio_id],performance_data[[#This Row],[portfolio_id]],performance_data[date],performance_data[[#This Row],[starting_date]])</f>
        <v>385236.66</v>
      </c>
      <c r="Q2707" s="15">
        <f>performance_data[[#This Row],[latest_value]]-performance_data[[#This Row],[starting_value]]</f>
        <v>-190171.62999999998</v>
      </c>
      <c r="R2707" s="15">
        <f>performance_data[[#This Row],[net_inflows]]-performance_data[[#This Row],[net_outflows]]</f>
        <v>589.91000000000167</v>
      </c>
      <c r="S2707" s="15" t="str">
        <f>IF(performance_data[[#This Row],[net_inflows]]&gt;AVERAGE(performance_data[net_inflows]),"High","Low")</f>
        <v>High</v>
      </c>
      <c r="T2707" s="15">
        <f>AVERAGEIF(performance_data[inflow_flag],performance_data[[#This Row],[inflow_flag]],performance_data[return_percentage])</f>
        <v>4.8467905675459724</v>
      </c>
      <c r="U2707" s="17">
        <f>IF(performance_data[[#This Row],[return_percentage]]&lt;performance_data[[#This Row],[benchmark_return]],1,0)</f>
        <v>1</v>
      </c>
      <c r="V2707" s="17">
        <f>COUNTIFS(performance_data[portfolio_id],performance_data[[#This Row],[portfolio_id]])</f>
        <v>22</v>
      </c>
      <c r="W2707" s="17">
        <f>COUNTIFS(performance_data[portfolio_id],performance_data[[#This Row],[portfolio_id]],
          performance_data[return_flag],1)</f>
        <v>14</v>
      </c>
      <c r="X2707" s="15">
        <f>performance_data[[#This Row],[underperform_flag_count]]/performance_data[[#This Row],[totalportfoliocount]]</f>
        <v>0.63636363636363635</v>
      </c>
    </row>
    <row r="2708" spans="1:24" x14ac:dyDescent="0.3">
      <c r="A2708">
        <v>5792</v>
      </c>
      <c r="B2708" s="1">
        <v>45499</v>
      </c>
      <c r="C2708">
        <v>431388.43</v>
      </c>
      <c r="D2708">
        <v>3.09</v>
      </c>
      <c r="E2708">
        <v>3.58</v>
      </c>
      <c r="F2708">
        <v>19500.009999999998</v>
      </c>
      <c r="G2708">
        <v>15630.64</v>
      </c>
      <c r="H2708" t="s">
        <v>2205</v>
      </c>
      <c r="I2708" t="s">
        <v>2209</v>
      </c>
      <c r="J2708">
        <v>7</v>
      </c>
      <c r="K2708" t="s">
        <v>2210</v>
      </c>
      <c r="L2708" t="str">
        <f>IF(performance_data[[#This Row],[return_percentage]]&gt;=performance_data[[#This Row],[benchmark_return]],"Higher","Lower")</f>
        <v>Lower</v>
      </c>
      <c r="M2708" s="14">
        <f xml:space="preserve"> _xlfn.MAXIFS(performance_data[date],performance_data[portfolio_id],performance_data[[#This Row],[portfolio_id]])</f>
        <v>45556</v>
      </c>
      <c r="N2708" s="14">
        <f xml:space="preserve"> _xlfn.MINIFS(performance_data[date],performance_data[portfolio_id],performance_data[[#This Row],[portfolio_id]])</f>
        <v>44853</v>
      </c>
      <c r="O2708" s="15">
        <f>_xlfn.MAXIFS(performance_data[portfolio_value],performance_data[portfolio_id],performance_data[[#This Row],[portfolio_id]],performance_data[date],performance_data[[#This Row],[latest_date]])</f>
        <v>195065.03</v>
      </c>
      <c r="P2708" s="15">
        <f>_xlfn.MAXIFS(performance_data[portfolio_value],performance_data[portfolio_id],performance_data[[#This Row],[portfolio_id]],performance_data[date],performance_data[[#This Row],[starting_date]])</f>
        <v>385236.66</v>
      </c>
      <c r="Q2708" s="15">
        <f>performance_data[[#This Row],[latest_value]]-performance_data[[#This Row],[starting_value]]</f>
        <v>-190171.62999999998</v>
      </c>
      <c r="R2708" s="15">
        <f>performance_data[[#This Row],[net_inflows]]-performance_data[[#This Row],[net_outflows]]</f>
        <v>3869.369999999999</v>
      </c>
      <c r="S2708" s="15" t="str">
        <f>IF(performance_data[[#This Row],[net_inflows]]&gt;AVERAGE(performance_data[net_inflows]),"High","Low")</f>
        <v>High</v>
      </c>
      <c r="T2708" s="15">
        <f>AVERAGEIF(performance_data[inflow_flag],performance_data[[#This Row],[inflow_flag]],performance_data[return_percentage])</f>
        <v>4.8467905675459724</v>
      </c>
      <c r="U2708" s="17">
        <f>IF(performance_data[[#This Row],[return_percentage]]&lt;performance_data[[#This Row],[benchmark_return]],1,0)</f>
        <v>1</v>
      </c>
      <c r="V2708" s="17">
        <f>COUNTIFS(performance_data[portfolio_id],performance_data[[#This Row],[portfolio_id]])</f>
        <v>22</v>
      </c>
      <c r="W2708" s="17">
        <f>COUNTIFS(performance_data[portfolio_id],performance_data[[#This Row],[portfolio_id]],
          performance_data[return_flag],1)</f>
        <v>14</v>
      </c>
      <c r="X2708" s="15">
        <f>performance_data[[#This Row],[underperform_flag_count]]/performance_data[[#This Row],[totalportfoliocount]]</f>
        <v>0.63636363636363635</v>
      </c>
    </row>
    <row r="2709" spans="1:24" x14ac:dyDescent="0.3">
      <c r="A2709">
        <v>5792</v>
      </c>
      <c r="B2709" s="1">
        <v>45273</v>
      </c>
      <c r="C2709">
        <v>217744.03</v>
      </c>
      <c r="D2709">
        <v>2.67</v>
      </c>
      <c r="E2709">
        <v>2.61</v>
      </c>
      <c r="F2709">
        <v>13370.61</v>
      </c>
      <c r="G2709">
        <v>1666.22</v>
      </c>
      <c r="H2709" t="s">
        <v>2213</v>
      </c>
      <c r="I2709" t="s">
        <v>2217</v>
      </c>
      <c r="J2709">
        <v>12</v>
      </c>
      <c r="K2709" t="s">
        <v>2218</v>
      </c>
      <c r="L2709" t="str">
        <f>IF(performance_data[[#This Row],[return_percentage]]&gt;=performance_data[[#This Row],[benchmark_return]],"Higher","Lower")</f>
        <v>Higher</v>
      </c>
      <c r="M2709" s="14">
        <f xml:space="preserve"> _xlfn.MAXIFS(performance_data[date],performance_data[portfolio_id],performance_data[[#This Row],[portfolio_id]])</f>
        <v>45556</v>
      </c>
      <c r="N2709" s="14">
        <f xml:space="preserve"> _xlfn.MINIFS(performance_data[date],performance_data[portfolio_id],performance_data[[#This Row],[portfolio_id]])</f>
        <v>44853</v>
      </c>
      <c r="O2709" s="15">
        <f>_xlfn.MAXIFS(performance_data[portfolio_value],performance_data[portfolio_id],performance_data[[#This Row],[portfolio_id]],performance_data[date],performance_data[[#This Row],[latest_date]])</f>
        <v>195065.03</v>
      </c>
      <c r="P2709" s="15">
        <f>_xlfn.MAXIFS(performance_data[portfolio_value],performance_data[portfolio_id],performance_data[[#This Row],[portfolio_id]],performance_data[date],performance_data[[#This Row],[starting_date]])</f>
        <v>385236.66</v>
      </c>
      <c r="Q2709" s="15">
        <f>performance_data[[#This Row],[latest_value]]-performance_data[[#This Row],[starting_value]]</f>
        <v>-190171.62999999998</v>
      </c>
      <c r="R2709" s="15">
        <f>performance_data[[#This Row],[net_inflows]]-performance_data[[#This Row],[net_outflows]]</f>
        <v>11704.390000000001</v>
      </c>
      <c r="S2709" s="15" t="str">
        <f>IF(performance_data[[#This Row],[net_inflows]]&gt;AVERAGE(performance_data[net_inflows]),"High","Low")</f>
        <v>High</v>
      </c>
      <c r="T2709" s="15">
        <f>AVERAGEIF(performance_data[inflow_flag],performance_data[[#This Row],[inflow_flag]],performance_data[return_percentage])</f>
        <v>4.8467905675459724</v>
      </c>
      <c r="U2709" s="17">
        <f>IF(performance_data[[#This Row],[return_percentage]]&lt;performance_data[[#This Row],[benchmark_return]],1,0)</f>
        <v>0</v>
      </c>
      <c r="V2709" s="17">
        <f>COUNTIFS(performance_data[portfolio_id],performance_data[[#This Row],[portfolio_id]])</f>
        <v>22</v>
      </c>
      <c r="W2709" s="17">
        <f>COUNTIFS(performance_data[portfolio_id],performance_data[[#This Row],[portfolio_id]],
          performance_data[return_flag],1)</f>
        <v>14</v>
      </c>
      <c r="X2709" s="15">
        <f>performance_data[[#This Row],[underperform_flag_count]]/performance_data[[#This Row],[totalportfoliocount]]</f>
        <v>0.63636363636363635</v>
      </c>
    </row>
    <row r="2710" spans="1:24" x14ac:dyDescent="0.3">
      <c r="A2710">
        <v>5792</v>
      </c>
      <c r="B2710" s="1">
        <v>44951</v>
      </c>
      <c r="C2710">
        <v>67572.97</v>
      </c>
      <c r="D2710">
        <v>10.72</v>
      </c>
      <c r="E2710">
        <v>9.34</v>
      </c>
      <c r="F2710">
        <v>867.23</v>
      </c>
      <c r="G2710">
        <v>17637.560000000001</v>
      </c>
      <c r="H2710" t="s">
        <v>2213</v>
      </c>
      <c r="I2710" t="s">
        <v>2206</v>
      </c>
      <c r="J2710">
        <v>1</v>
      </c>
      <c r="K2710" t="s">
        <v>2207</v>
      </c>
      <c r="L2710" t="str">
        <f>IF(performance_data[[#This Row],[return_percentage]]&gt;=performance_data[[#This Row],[benchmark_return]],"Higher","Lower")</f>
        <v>Higher</v>
      </c>
      <c r="M2710" s="14">
        <f xml:space="preserve"> _xlfn.MAXIFS(performance_data[date],performance_data[portfolio_id],performance_data[[#This Row],[portfolio_id]])</f>
        <v>45556</v>
      </c>
      <c r="N2710" s="14">
        <f xml:space="preserve"> _xlfn.MINIFS(performance_data[date],performance_data[portfolio_id],performance_data[[#This Row],[portfolio_id]])</f>
        <v>44853</v>
      </c>
      <c r="O2710" s="15">
        <f>_xlfn.MAXIFS(performance_data[portfolio_value],performance_data[portfolio_id],performance_data[[#This Row],[portfolio_id]],performance_data[date],performance_data[[#This Row],[latest_date]])</f>
        <v>195065.03</v>
      </c>
      <c r="P2710" s="15">
        <f>_xlfn.MAXIFS(performance_data[portfolio_value],performance_data[portfolio_id],performance_data[[#This Row],[portfolio_id]],performance_data[date],performance_data[[#This Row],[starting_date]])</f>
        <v>385236.66</v>
      </c>
      <c r="Q2710" s="15">
        <f>performance_data[[#This Row],[latest_value]]-performance_data[[#This Row],[starting_value]]</f>
        <v>-190171.62999999998</v>
      </c>
      <c r="R2710" s="15">
        <f>performance_data[[#This Row],[net_inflows]]-performance_data[[#This Row],[net_outflows]]</f>
        <v>-16770.330000000002</v>
      </c>
      <c r="S2710" s="15" t="str">
        <f>IF(performance_data[[#This Row],[net_inflows]]&gt;AVERAGE(performance_data[net_inflows]),"High","Low")</f>
        <v>Low</v>
      </c>
      <c r="T2710" s="15">
        <f>AVERAGEIF(performance_data[inflow_flag],performance_data[[#This Row],[inflow_flag]],performance_data[return_percentage])</f>
        <v>5.0457846277021572</v>
      </c>
      <c r="U2710" s="17">
        <f>IF(performance_data[[#This Row],[return_percentage]]&lt;performance_data[[#This Row],[benchmark_return]],1,0)</f>
        <v>0</v>
      </c>
      <c r="V2710" s="17">
        <f>COUNTIFS(performance_data[portfolio_id],performance_data[[#This Row],[portfolio_id]])</f>
        <v>22</v>
      </c>
      <c r="W2710" s="17">
        <f>COUNTIFS(performance_data[portfolio_id],performance_data[[#This Row],[portfolio_id]],
          performance_data[return_flag],1)</f>
        <v>14</v>
      </c>
      <c r="X2710" s="15">
        <f>performance_data[[#This Row],[underperform_flag_count]]/performance_data[[#This Row],[totalportfoliocount]]</f>
        <v>0.63636363636363635</v>
      </c>
    </row>
    <row r="2711" spans="1:24" x14ac:dyDescent="0.3">
      <c r="A2711">
        <v>5792</v>
      </c>
      <c r="B2711" s="1">
        <v>45203</v>
      </c>
      <c r="C2711">
        <v>273688.31</v>
      </c>
      <c r="D2711">
        <v>7.59</v>
      </c>
      <c r="E2711">
        <v>6.87</v>
      </c>
      <c r="F2711">
        <v>19386.61</v>
      </c>
      <c r="G2711">
        <v>10778.35</v>
      </c>
      <c r="H2711" t="s">
        <v>2213</v>
      </c>
      <c r="I2711" t="s">
        <v>2217</v>
      </c>
      <c r="J2711">
        <v>10</v>
      </c>
      <c r="K2711" t="s">
        <v>2224</v>
      </c>
      <c r="L2711" t="str">
        <f>IF(performance_data[[#This Row],[return_percentage]]&gt;=performance_data[[#This Row],[benchmark_return]],"Higher","Lower")</f>
        <v>Higher</v>
      </c>
      <c r="M2711" s="14">
        <f xml:space="preserve"> _xlfn.MAXIFS(performance_data[date],performance_data[portfolio_id],performance_data[[#This Row],[portfolio_id]])</f>
        <v>45556</v>
      </c>
      <c r="N2711" s="14">
        <f xml:space="preserve"> _xlfn.MINIFS(performance_data[date],performance_data[portfolio_id],performance_data[[#This Row],[portfolio_id]])</f>
        <v>44853</v>
      </c>
      <c r="O2711" s="15">
        <f>_xlfn.MAXIFS(performance_data[portfolio_value],performance_data[portfolio_id],performance_data[[#This Row],[portfolio_id]],performance_data[date],performance_data[[#This Row],[latest_date]])</f>
        <v>195065.03</v>
      </c>
      <c r="P2711" s="15">
        <f>_xlfn.MAXIFS(performance_data[portfolio_value],performance_data[portfolio_id],performance_data[[#This Row],[portfolio_id]],performance_data[date],performance_data[[#This Row],[starting_date]])</f>
        <v>385236.66</v>
      </c>
      <c r="Q2711" s="15">
        <f>performance_data[[#This Row],[latest_value]]-performance_data[[#This Row],[starting_value]]</f>
        <v>-190171.62999999998</v>
      </c>
      <c r="R2711" s="15">
        <f>performance_data[[#This Row],[net_inflows]]-performance_data[[#This Row],[net_outflows]]</f>
        <v>8608.26</v>
      </c>
      <c r="S2711" s="15" t="str">
        <f>IF(performance_data[[#This Row],[net_inflows]]&gt;AVERAGE(performance_data[net_inflows]),"High","Low")</f>
        <v>High</v>
      </c>
      <c r="T2711" s="15">
        <f>AVERAGEIF(performance_data[inflow_flag],performance_data[[#This Row],[inflow_flag]],performance_data[return_percentage])</f>
        <v>4.8467905675459724</v>
      </c>
      <c r="U2711" s="17">
        <f>IF(performance_data[[#This Row],[return_percentage]]&lt;performance_data[[#This Row],[benchmark_return]],1,0)</f>
        <v>0</v>
      </c>
      <c r="V2711" s="17">
        <f>COUNTIFS(performance_data[portfolio_id],performance_data[[#This Row],[portfolio_id]])</f>
        <v>22</v>
      </c>
      <c r="W2711" s="17">
        <f>COUNTIFS(performance_data[portfolio_id],performance_data[[#This Row],[portfolio_id]],
          performance_data[return_flag],1)</f>
        <v>14</v>
      </c>
      <c r="X2711" s="15">
        <f>performance_data[[#This Row],[underperform_flag_count]]/performance_data[[#This Row],[totalportfoliocount]]</f>
        <v>0.63636363636363635</v>
      </c>
    </row>
    <row r="2712" spans="1:24" x14ac:dyDescent="0.3">
      <c r="A2712">
        <v>5792</v>
      </c>
      <c r="B2712" s="1">
        <v>44853</v>
      </c>
      <c r="C2712">
        <v>385236.66</v>
      </c>
      <c r="D2712">
        <v>6.62</v>
      </c>
      <c r="E2712">
        <v>6.5</v>
      </c>
      <c r="F2712">
        <v>8401.2199999999993</v>
      </c>
      <c r="G2712">
        <v>3519.94</v>
      </c>
      <c r="H2712" t="s">
        <v>2220</v>
      </c>
      <c r="I2712" t="s">
        <v>2217</v>
      </c>
      <c r="J2712">
        <v>10</v>
      </c>
      <c r="K2712" t="s">
        <v>2224</v>
      </c>
      <c r="L2712" t="str">
        <f>IF(performance_data[[#This Row],[return_percentage]]&gt;=performance_data[[#This Row],[benchmark_return]],"Higher","Lower")</f>
        <v>Higher</v>
      </c>
      <c r="M2712" s="14">
        <f xml:space="preserve"> _xlfn.MAXIFS(performance_data[date],performance_data[portfolio_id],performance_data[[#This Row],[portfolio_id]])</f>
        <v>45556</v>
      </c>
      <c r="N2712" s="14">
        <f xml:space="preserve"> _xlfn.MINIFS(performance_data[date],performance_data[portfolio_id],performance_data[[#This Row],[portfolio_id]])</f>
        <v>44853</v>
      </c>
      <c r="O2712" s="15">
        <f>_xlfn.MAXIFS(performance_data[portfolio_value],performance_data[portfolio_id],performance_data[[#This Row],[portfolio_id]],performance_data[date],performance_data[[#This Row],[latest_date]])</f>
        <v>195065.03</v>
      </c>
      <c r="P2712" s="15">
        <f>_xlfn.MAXIFS(performance_data[portfolio_value],performance_data[portfolio_id],performance_data[[#This Row],[portfolio_id]],performance_data[date],performance_data[[#This Row],[starting_date]])</f>
        <v>385236.66</v>
      </c>
      <c r="Q2712" s="15">
        <f>performance_data[[#This Row],[latest_value]]-performance_data[[#This Row],[starting_value]]</f>
        <v>-190171.62999999998</v>
      </c>
      <c r="R2712" s="15">
        <f>performance_data[[#This Row],[net_inflows]]-performance_data[[#This Row],[net_outflows]]</f>
        <v>4881.2799999999988</v>
      </c>
      <c r="S2712" s="15" t="str">
        <f>IF(performance_data[[#This Row],[net_inflows]]&gt;AVERAGE(performance_data[net_inflows]),"High","Low")</f>
        <v>Low</v>
      </c>
      <c r="T2712" s="15">
        <f>AVERAGEIF(performance_data[inflow_flag],performance_data[[#This Row],[inflow_flag]],performance_data[return_percentage])</f>
        <v>5.0457846277021572</v>
      </c>
      <c r="U2712" s="17">
        <f>IF(performance_data[[#This Row],[return_percentage]]&lt;performance_data[[#This Row],[benchmark_return]],1,0)</f>
        <v>0</v>
      </c>
      <c r="V2712" s="17">
        <f>COUNTIFS(performance_data[portfolio_id],performance_data[[#This Row],[portfolio_id]])</f>
        <v>22</v>
      </c>
      <c r="W2712" s="17">
        <f>COUNTIFS(performance_data[portfolio_id],performance_data[[#This Row],[portfolio_id]],
          performance_data[return_flag],1)</f>
        <v>14</v>
      </c>
      <c r="X2712" s="15">
        <f>performance_data[[#This Row],[underperform_flag_count]]/performance_data[[#This Row],[totalportfoliocount]]</f>
        <v>0.63636363636363635</v>
      </c>
    </row>
    <row r="2713" spans="1:24" x14ac:dyDescent="0.3">
      <c r="A2713">
        <v>5933</v>
      </c>
      <c r="B2713" s="1">
        <v>45100</v>
      </c>
      <c r="C2713">
        <v>58575.98</v>
      </c>
      <c r="D2713">
        <v>8.9499999999999993</v>
      </c>
      <c r="E2713">
        <v>9.25</v>
      </c>
      <c r="F2713">
        <v>12734.23</v>
      </c>
      <c r="G2713">
        <v>5697.94</v>
      </c>
      <c r="H2713" t="s">
        <v>2213</v>
      </c>
      <c r="I2713" t="s">
        <v>2211</v>
      </c>
      <c r="J2713">
        <v>6</v>
      </c>
      <c r="K2713" t="s">
        <v>2212</v>
      </c>
      <c r="L2713" t="str">
        <f>IF(performance_data[[#This Row],[return_percentage]]&gt;=performance_data[[#This Row],[benchmark_return]],"Higher","Lower")</f>
        <v>Lower</v>
      </c>
      <c r="M2713" s="14">
        <f xml:space="preserve"> _xlfn.MAXIFS(performance_data[date],performance_data[portfolio_id],performance_data[[#This Row],[portfolio_id]])</f>
        <v>45473</v>
      </c>
      <c r="N2713" s="14">
        <f xml:space="preserve"> _xlfn.MINIFS(performance_data[date],performance_data[portfolio_id],performance_data[[#This Row],[portfolio_id]])</f>
        <v>44857</v>
      </c>
      <c r="O2713" s="15">
        <f>_xlfn.MAXIFS(performance_data[portfolio_value],performance_data[portfolio_id],performance_data[[#This Row],[portfolio_id]],performance_data[date],performance_data[[#This Row],[latest_date]])</f>
        <v>371535.57</v>
      </c>
      <c r="P2713" s="15">
        <f>_xlfn.MAXIFS(performance_data[portfolio_value],performance_data[portfolio_id],performance_data[[#This Row],[portfolio_id]],performance_data[date],performance_data[[#This Row],[starting_date]])</f>
        <v>216663.33</v>
      </c>
      <c r="Q2713" s="15">
        <f>performance_data[[#This Row],[latest_value]]-performance_data[[#This Row],[starting_value]]</f>
        <v>154872.24000000002</v>
      </c>
      <c r="R2713" s="15">
        <f>performance_data[[#This Row],[net_inflows]]-performance_data[[#This Row],[net_outflows]]</f>
        <v>7036.29</v>
      </c>
      <c r="S2713" s="15" t="str">
        <f>IF(performance_data[[#This Row],[net_inflows]]&gt;AVERAGE(performance_data[net_inflows]),"High","Low")</f>
        <v>High</v>
      </c>
      <c r="T2713" s="15">
        <f>AVERAGEIF(performance_data[inflow_flag],performance_data[[#This Row],[inflow_flag]],performance_data[return_percentage])</f>
        <v>4.8467905675459724</v>
      </c>
      <c r="U2713" s="17">
        <f>IF(performance_data[[#This Row],[return_percentage]]&lt;performance_data[[#This Row],[benchmark_return]],1,0)</f>
        <v>1</v>
      </c>
      <c r="V2713" s="17">
        <f>COUNTIFS(performance_data[portfolio_id],performance_data[[#This Row],[portfolio_id]])</f>
        <v>21</v>
      </c>
      <c r="W2713" s="17">
        <f>COUNTIFS(performance_data[portfolio_id],performance_data[[#This Row],[portfolio_id]],
          performance_data[return_flag],1)</f>
        <v>11</v>
      </c>
      <c r="X2713" s="15">
        <f>performance_data[[#This Row],[underperform_flag_count]]/performance_data[[#This Row],[totalportfoliocount]]</f>
        <v>0.52380952380952384</v>
      </c>
    </row>
    <row r="2714" spans="1:24" x14ac:dyDescent="0.3">
      <c r="A2714">
        <v>5933</v>
      </c>
      <c r="B2714" s="1">
        <v>45054</v>
      </c>
      <c r="C2714">
        <v>132098.22</v>
      </c>
      <c r="D2714">
        <v>4.92</v>
      </c>
      <c r="E2714">
        <v>5.04</v>
      </c>
      <c r="F2714">
        <v>9650.75</v>
      </c>
      <c r="G2714">
        <v>9789.51</v>
      </c>
      <c r="H2714" t="s">
        <v>2213</v>
      </c>
      <c r="I2714" t="s">
        <v>2211</v>
      </c>
      <c r="J2714">
        <v>5</v>
      </c>
      <c r="K2714" t="s">
        <v>2223</v>
      </c>
      <c r="L2714" t="str">
        <f>IF(performance_data[[#This Row],[return_percentage]]&gt;=performance_data[[#This Row],[benchmark_return]],"Higher","Lower")</f>
        <v>Lower</v>
      </c>
      <c r="M2714" s="14">
        <f xml:space="preserve"> _xlfn.MAXIFS(performance_data[date],performance_data[portfolio_id],performance_data[[#This Row],[portfolio_id]])</f>
        <v>45473</v>
      </c>
      <c r="N2714" s="14">
        <f xml:space="preserve"> _xlfn.MINIFS(performance_data[date],performance_data[portfolio_id],performance_data[[#This Row],[portfolio_id]])</f>
        <v>44857</v>
      </c>
      <c r="O2714" s="15">
        <f>_xlfn.MAXIFS(performance_data[portfolio_value],performance_data[portfolio_id],performance_data[[#This Row],[portfolio_id]],performance_data[date],performance_data[[#This Row],[latest_date]])</f>
        <v>371535.57</v>
      </c>
      <c r="P2714" s="15">
        <f>_xlfn.MAXIFS(performance_data[portfolio_value],performance_data[portfolio_id],performance_data[[#This Row],[portfolio_id]],performance_data[date],performance_data[[#This Row],[starting_date]])</f>
        <v>216663.33</v>
      </c>
      <c r="Q2714" s="15">
        <f>performance_data[[#This Row],[latest_value]]-performance_data[[#This Row],[starting_value]]</f>
        <v>154872.24000000002</v>
      </c>
      <c r="R2714" s="15">
        <f>performance_data[[#This Row],[net_inflows]]-performance_data[[#This Row],[net_outflows]]</f>
        <v>-138.76000000000022</v>
      </c>
      <c r="S2714" s="15" t="str">
        <f>IF(performance_data[[#This Row],[net_inflows]]&gt;AVERAGE(performance_data[net_inflows]),"High","Low")</f>
        <v>Low</v>
      </c>
      <c r="T2714" s="15">
        <f>AVERAGEIF(performance_data[inflow_flag],performance_data[[#This Row],[inflow_flag]],performance_data[return_percentage])</f>
        <v>5.0457846277021572</v>
      </c>
      <c r="U2714" s="17">
        <f>IF(performance_data[[#This Row],[return_percentage]]&lt;performance_data[[#This Row],[benchmark_return]],1,0)</f>
        <v>1</v>
      </c>
      <c r="V2714" s="17">
        <f>COUNTIFS(performance_data[portfolio_id],performance_data[[#This Row],[portfolio_id]])</f>
        <v>21</v>
      </c>
      <c r="W2714" s="17">
        <f>COUNTIFS(performance_data[portfolio_id],performance_data[[#This Row],[portfolio_id]],
          performance_data[return_flag],1)</f>
        <v>11</v>
      </c>
      <c r="X2714" s="15">
        <f>performance_data[[#This Row],[underperform_flag_count]]/performance_data[[#This Row],[totalportfoliocount]]</f>
        <v>0.52380952380952384</v>
      </c>
    </row>
    <row r="2715" spans="1:24" x14ac:dyDescent="0.3">
      <c r="A2715">
        <v>5933</v>
      </c>
      <c r="B2715" s="1">
        <v>45195</v>
      </c>
      <c r="C2715">
        <v>474726.64</v>
      </c>
      <c r="D2715">
        <v>-2.59</v>
      </c>
      <c r="E2715">
        <v>-2.63</v>
      </c>
      <c r="F2715">
        <v>2559.38</v>
      </c>
      <c r="G2715">
        <v>16458.04</v>
      </c>
      <c r="H2715" t="s">
        <v>2213</v>
      </c>
      <c r="I2715" t="s">
        <v>2209</v>
      </c>
      <c r="J2715">
        <v>9</v>
      </c>
      <c r="K2715" t="s">
        <v>2221</v>
      </c>
      <c r="L2715" t="str">
        <f>IF(performance_data[[#This Row],[return_percentage]]&gt;=performance_data[[#This Row],[benchmark_return]],"Higher","Lower")</f>
        <v>Higher</v>
      </c>
      <c r="M2715" s="14">
        <f xml:space="preserve"> _xlfn.MAXIFS(performance_data[date],performance_data[portfolio_id],performance_data[[#This Row],[portfolio_id]])</f>
        <v>45473</v>
      </c>
      <c r="N2715" s="14">
        <f xml:space="preserve"> _xlfn.MINIFS(performance_data[date],performance_data[portfolio_id],performance_data[[#This Row],[portfolio_id]])</f>
        <v>44857</v>
      </c>
      <c r="O2715" s="15">
        <f>_xlfn.MAXIFS(performance_data[portfolio_value],performance_data[portfolio_id],performance_data[[#This Row],[portfolio_id]],performance_data[date],performance_data[[#This Row],[latest_date]])</f>
        <v>371535.57</v>
      </c>
      <c r="P2715" s="15">
        <f>_xlfn.MAXIFS(performance_data[portfolio_value],performance_data[portfolio_id],performance_data[[#This Row],[portfolio_id]],performance_data[date],performance_data[[#This Row],[starting_date]])</f>
        <v>216663.33</v>
      </c>
      <c r="Q2715" s="15">
        <f>performance_data[[#This Row],[latest_value]]-performance_data[[#This Row],[starting_value]]</f>
        <v>154872.24000000002</v>
      </c>
      <c r="R2715" s="15">
        <f>performance_data[[#This Row],[net_inflows]]-performance_data[[#This Row],[net_outflows]]</f>
        <v>-13898.66</v>
      </c>
      <c r="S2715" s="15" t="str">
        <f>IF(performance_data[[#This Row],[net_inflows]]&gt;AVERAGE(performance_data[net_inflows]),"High","Low")</f>
        <v>Low</v>
      </c>
      <c r="T2715" s="15">
        <f>AVERAGEIF(performance_data[inflow_flag],performance_data[[#This Row],[inflow_flag]],performance_data[return_percentage])</f>
        <v>5.0457846277021572</v>
      </c>
      <c r="U2715" s="17">
        <f>IF(performance_data[[#This Row],[return_percentage]]&lt;performance_data[[#This Row],[benchmark_return]],1,0)</f>
        <v>0</v>
      </c>
      <c r="V2715" s="17">
        <f>COUNTIFS(performance_data[portfolio_id],performance_data[[#This Row],[portfolio_id]])</f>
        <v>21</v>
      </c>
      <c r="W2715" s="17">
        <f>COUNTIFS(performance_data[portfolio_id],performance_data[[#This Row],[portfolio_id]],
          performance_data[return_flag],1)</f>
        <v>11</v>
      </c>
      <c r="X2715" s="15">
        <f>performance_data[[#This Row],[underperform_flag_count]]/performance_data[[#This Row],[totalportfoliocount]]</f>
        <v>0.52380952380952384</v>
      </c>
    </row>
    <row r="2716" spans="1:24" x14ac:dyDescent="0.3">
      <c r="A2716">
        <v>5933</v>
      </c>
      <c r="B2716" s="1">
        <v>45159</v>
      </c>
      <c r="C2716">
        <v>103651.08</v>
      </c>
      <c r="D2716">
        <v>-3.43</v>
      </c>
      <c r="E2716">
        <v>-4.01</v>
      </c>
      <c r="F2716">
        <v>2039.89</v>
      </c>
      <c r="G2716">
        <v>2716.63</v>
      </c>
      <c r="H2716" t="s">
        <v>2213</v>
      </c>
      <c r="I2716" t="s">
        <v>2209</v>
      </c>
      <c r="J2716">
        <v>8</v>
      </c>
      <c r="K2716" t="s">
        <v>2214</v>
      </c>
      <c r="L2716" t="str">
        <f>IF(performance_data[[#This Row],[return_percentage]]&gt;=performance_data[[#This Row],[benchmark_return]],"Higher","Lower")</f>
        <v>Higher</v>
      </c>
      <c r="M2716" s="14">
        <f xml:space="preserve"> _xlfn.MAXIFS(performance_data[date],performance_data[portfolio_id],performance_data[[#This Row],[portfolio_id]])</f>
        <v>45473</v>
      </c>
      <c r="N2716" s="14">
        <f xml:space="preserve"> _xlfn.MINIFS(performance_data[date],performance_data[portfolio_id],performance_data[[#This Row],[portfolio_id]])</f>
        <v>44857</v>
      </c>
      <c r="O2716" s="15">
        <f>_xlfn.MAXIFS(performance_data[portfolio_value],performance_data[portfolio_id],performance_data[[#This Row],[portfolio_id]],performance_data[date],performance_data[[#This Row],[latest_date]])</f>
        <v>371535.57</v>
      </c>
      <c r="P2716" s="15">
        <f>_xlfn.MAXIFS(performance_data[portfolio_value],performance_data[portfolio_id],performance_data[[#This Row],[portfolio_id]],performance_data[date],performance_data[[#This Row],[starting_date]])</f>
        <v>216663.33</v>
      </c>
      <c r="Q2716" s="15">
        <f>performance_data[[#This Row],[latest_value]]-performance_data[[#This Row],[starting_value]]</f>
        <v>154872.24000000002</v>
      </c>
      <c r="R2716" s="15">
        <f>performance_data[[#This Row],[net_inflows]]-performance_data[[#This Row],[net_outflows]]</f>
        <v>-676.74</v>
      </c>
      <c r="S2716" s="15" t="str">
        <f>IF(performance_data[[#This Row],[net_inflows]]&gt;AVERAGE(performance_data[net_inflows]),"High","Low")</f>
        <v>Low</v>
      </c>
      <c r="T2716" s="15">
        <f>AVERAGEIF(performance_data[inflow_flag],performance_data[[#This Row],[inflow_flag]],performance_data[return_percentage])</f>
        <v>5.0457846277021572</v>
      </c>
      <c r="U2716" s="17">
        <f>IF(performance_data[[#This Row],[return_percentage]]&lt;performance_data[[#This Row],[benchmark_return]],1,0)</f>
        <v>0</v>
      </c>
      <c r="V2716" s="17">
        <f>COUNTIFS(performance_data[portfolio_id],performance_data[[#This Row],[portfolio_id]])</f>
        <v>21</v>
      </c>
      <c r="W2716" s="17">
        <f>COUNTIFS(performance_data[portfolio_id],performance_data[[#This Row],[portfolio_id]],
          performance_data[return_flag],1)</f>
        <v>11</v>
      </c>
      <c r="X2716" s="15">
        <f>performance_data[[#This Row],[underperform_flag_count]]/performance_data[[#This Row],[totalportfoliocount]]</f>
        <v>0.52380952380952384</v>
      </c>
    </row>
    <row r="2717" spans="1:24" x14ac:dyDescent="0.3">
      <c r="A2717">
        <v>5933</v>
      </c>
      <c r="B2717" s="1">
        <v>45425</v>
      </c>
      <c r="C2717">
        <v>75131.67</v>
      </c>
      <c r="D2717">
        <v>6.23</v>
      </c>
      <c r="E2717">
        <v>6.08</v>
      </c>
      <c r="F2717">
        <v>11751.45</v>
      </c>
      <c r="G2717">
        <v>10122.15</v>
      </c>
      <c r="H2717" t="s">
        <v>2205</v>
      </c>
      <c r="I2717" t="s">
        <v>2211</v>
      </c>
      <c r="J2717">
        <v>5</v>
      </c>
      <c r="K2717" t="s">
        <v>2223</v>
      </c>
      <c r="L2717" t="str">
        <f>IF(performance_data[[#This Row],[return_percentage]]&gt;=performance_data[[#This Row],[benchmark_return]],"Higher","Lower")</f>
        <v>Higher</v>
      </c>
      <c r="M2717" s="14">
        <f xml:space="preserve"> _xlfn.MAXIFS(performance_data[date],performance_data[portfolio_id],performance_data[[#This Row],[portfolio_id]])</f>
        <v>45473</v>
      </c>
      <c r="N2717" s="14">
        <f xml:space="preserve"> _xlfn.MINIFS(performance_data[date],performance_data[portfolio_id],performance_data[[#This Row],[portfolio_id]])</f>
        <v>44857</v>
      </c>
      <c r="O2717" s="15">
        <f>_xlfn.MAXIFS(performance_data[portfolio_value],performance_data[portfolio_id],performance_data[[#This Row],[portfolio_id]],performance_data[date],performance_data[[#This Row],[latest_date]])</f>
        <v>371535.57</v>
      </c>
      <c r="P2717" s="15">
        <f>_xlfn.MAXIFS(performance_data[portfolio_value],performance_data[portfolio_id],performance_data[[#This Row],[portfolio_id]],performance_data[date],performance_data[[#This Row],[starting_date]])</f>
        <v>216663.33</v>
      </c>
      <c r="Q2717" s="15">
        <f>performance_data[[#This Row],[latest_value]]-performance_data[[#This Row],[starting_value]]</f>
        <v>154872.24000000002</v>
      </c>
      <c r="R2717" s="15">
        <f>performance_data[[#This Row],[net_inflows]]-performance_data[[#This Row],[net_outflows]]</f>
        <v>1629.3000000000011</v>
      </c>
      <c r="S2717" s="15" t="str">
        <f>IF(performance_data[[#This Row],[net_inflows]]&gt;AVERAGE(performance_data[net_inflows]),"High","Low")</f>
        <v>High</v>
      </c>
      <c r="T2717" s="15">
        <f>AVERAGEIF(performance_data[inflow_flag],performance_data[[#This Row],[inflow_flag]],performance_data[return_percentage])</f>
        <v>4.8467905675459724</v>
      </c>
      <c r="U2717" s="17">
        <f>IF(performance_data[[#This Row],[return_percentage]]&lt;performance_data[[#This Row],[benchmark_return]],1,0)</f>
        <v>0</v>
      </c>
      <c r="V2717" s="17">
        <f>COUNTIFS(performance_data[portfolio_id],performance_data[[#This Row],[portfolio_id]])</f>
        <v>21</v>
      </c>
      <c r="W2717" s="17">
        <f>COUNTIFS(performance_data[portfolio_id],performance_data[[#This Row],[portfolio_id]],
          performance_data[return_flag],1)</f>
        <v>11</v>
      </c>
      <c r="X2717" s="15">
        <f>performance_data[[#This Row],[underperform_flag_count]]/performance_data[[#This Row],[totalportfoliocount]]</f>
        <v>0.52380952380952384</v>
      </c>
    </row>
    <row r="2718" spans="1:24" x14ac:dyDescent="0.3">
      <c r="A2718">
        <v>5933</v>
      </c>
      <c r="B2718" s="1">
        <v>45221</v>
      </c>
      <c r="C2718">
        <v>371318.63</v>
      </c>
      <c r="D2718">
        <v>17.34</v>
      </c>
      <c r="E2718">
        <v>20.36</v>
      </c>
      <c r="F2718">
        <v>3873.92</v>
      </c>
      <c r="G2718">
        <v>327.64999999999998</v>
      </c>
      <c r="H2718" t="s">
        <v>2213</v>
      </c>
      <c r="I2718" t="s">
        <v>2217</v>
      </c>
      <c r="J2718">
        <v>10</v>
      </c>
      <c r="K2718" t="s">
        <v>2224</v>
      </c>
      <c r="L2718" t="str">
        <f>IF(performance_data[[#This Row],[return_percentage]]&gt;=performance_data[[#This Row],[benchmark_return]],"Higher","Lower")</f>
        <v>Lower</v>
      </c>
      <c r="M2718" s="14">
        <f xml:space="preserve"> _xlfn.MAXIFS(performance_data[date],performance_data[portfolio_id],performance_data[[#This Row],[portfolio_id]])</f>
        <v>45473</v>
      </c>
      <c r="N2718" s="14">
        <f xml:space="preserve"> _xlfn.MINIFS(performance_data[date],performance_data[portfolio_id],performance_data[[#This Row],[portfolio_id]])</f>
        <v>44857</v>
      </c>
      <c r="O2718" s="15">
        <f>_xlfn.MAXIFS(performance_data[portfolio_value],performance_data[portfolio_id],performance_data[[#This Row],[portfolio_id]],performance_data[date],performance_data[[#This Row],[latest_date]])</f>
        <v>371535.57</v>
      </c>
      <c r="P2718" s="15">
        <f>_xlfn.MAXIFS(performance_data[portfolio_value],performance_data[portfolio_id],performance_data[[#This Row],[portfolio_id]],performance_data[date],performance_data[[#This Row],[starting_date]])</f>
        <v>216663.33</v>
      </c>
      <c r="Q2718" s="15">
        <f>performance_data[[#This Row],[latest_value]]-performance_data[[#This Row],[starting_value]]</f>
        <v>154872.24000000002</v>
      </c>
      <c r="R2718" s="15">
        <f>performance_data[[#This Row],[net_inflows]]-performance_data[[#This Row],[net_outflows]]</f>
        <v>3546.27</v>
      </c>
      <c r="S2718" s="15" t="str">
        <f>IF(performance_data[[#This Row],[net_inflows]]&gt;AVERAGE(performance_data[net_inflows]),"High","Low")</f>
        <v>Low</v>
      </c>
      <c r="T2718" s="15">
        <f>AVERAGEIF(performance_data[inflow_flag],performance_data[[#This Row],[inflow_flag]],performance_data[return_percentage])</f>
        <v>5.0457846277021572</v>
      </c>
      <c r="U2718" s="17">
        <f>IF(performance_data[[#This Row],[return_percentage]]&lt;performance_data[[#This Row],[benchmark_return]],1,0)</f>
        <v>1</v>
      </c>
      <c r="V2718" s="17">
        <f>COUNTIFS(performance_data[portfolio_id],performance_data[[#This Row],[portfolio_id]])</f>
        <v>21</v>
      </c>
      <c r="W2718" s="17">
        <f>COUNTIFS(performance_data[portfolio_id],performance_data[[#This Row],[portfolio_id]],
          performance_data[return_flag],1)</f>
        <v>11</v>
      </c>
      <c r="X2718" s="15">
        <f>performance_data[[#This Row],[underperform_flag_count]]/performance_data[[#This Row],[totalportfoliocount]]</f>
        <v>0.52380952380952384</v>
      </c>
    </row>
    <row r="2719" spans="1:24" x14ac:dyDescent="0.3">
      <c r="A2719">
        <v>5933</v>
      </c>
      <c r="B2719" s="1">
        <v>45267</v>
      </c>
      <c r="C2719">
        <v>427782.65</v>
      </c>
      <c r="D2719">
        <v>9.84</v>
      </c>
      <c r="E2719">
        <v>11.31</v>
      </c>
      <c r="F2719">
        <v>6677.62</v>
      </c>
      <c r="G2719">
        <v>14567.51</v>
      </c>
      <c r="H2719" t="s">
        <v>2213</v>
      </c>
      <c r="I2719" t="s">
        <v>2217</v>
      </c>
      <c r="J2719">
        <v>12</v>
      </c>
      <c r="K2719" t="s">
        <v>2218</v>
      </c>
      <c r="L2719" t="str">
        <f>IF(performance_data[[#This Row],[return_percentage]]&gt;=performance_data[[#This Row],[benchmark_return]],"Higher","Lower")</f>
        <v>Lower</v>
      </c>
      <c r="M2719" s="14">
        <f xml:space="preserve"> _xlfn.MAXIFS(performance_data[date],performance_data[portfolio_id],performance_data[[#This Row],[portfolio_id]])</f>
        <v>45473</v>
      </c>
      <c r="N2719" s="14">
        <f xml:space="preserve"> _xlfn.MINIFS(performance_data[date],performance_data[portfolio_id],performance_data[[#This Row],[portfolio_id]])</f>
        <v>44857</v>
      </c>
      <c r="O2719" s="15">
        <f>_xlfn.MAXIFS(performance_data[portfolio_value],performance_data[portfolio_id],performance_data[[#This Row],[portfolio_id]],performance_data[date],performance_data[[#This Row],[latest_date]])</f>
        <v>371535.57</v>
      </c>
      <c r="P2719" s="15">
        <f>_xlfn.MAXIFS(performance_data[portfolio_value],performance_data[portfolio_id],performance_data[[#This Row],[portfolio_id]],performance_data[date],performance_data[[#This Row],[starting_date]])</f>
        <v>216663.33</v>
      </c>
      <c r="Q2719" s="15">
        <f>performance_data[[#This Row],[latest_value]]-performance_data[[#This Row],[starting_value]]</f>
        <v>154872.24000000002</v>
      </c>
      <c r="R2719" s="15">
        <f>performance_data[[#This Row],[net_inflows]]-performance_data[[#This Row],[net_outflows]]</f>
        <v>-7889.89</v>
      </c>
      <c r="S2719" s="15" t="str">
        <f>IF(performance_data[[#This Row],[net_inflows]]&gt;AVERAGE(performance_data[net_inflows]),"High","Low")</f>
        <v>Low</v>
      </c>
      <c r="T2719" s="15">
        <f>AVERAGEIF(performance_data[inflow_flag],performance_data[[#This Row],[inflow_flag]],performance_data[return_percentage])</f>
        <v>5.0457846277021572</v>
      </c>
      <c r="U2719" s="17">
        <f>IF(performance_data[[#This Row],[return_percentage]]&lt;performance_data[[#This Row],[benchmark_return]],1,0)</f>
        <v>1</v>
      </c>
      <c r="V2719" s="17">
        <f>COUNTIFS(performance_data[portfolio_id],performance_data[[#This Row],[portfolio_id]])</f>
        <v>21</v>
      </c>
      <c r="W2719" s="17">
        <f>COUNTIFS(performance_data[portfolio_id],performance_data[[#This Row],[portfolio_id]],
          performance_data[return_flag],1)</f>
        <v>11</v>
      </c>
      <c r="X2719" s="15">
        <f>performance_data[[#This Row],[underperform_flag_count]]/performance_data[[#This Row],[totalportfoliocount]]</f>
        <v>0.52380952380952384</v>
      </c>
    </row>
    <row r="2720" spans="1:24" x14ac:dyDescent="0.3">
      <c r="A2720">
        <v>5933</v>
      </c>
      <c r="B2720" s="1">
        <v>45450</v>
      </c>
      <c r="C2720">
        <v>191478.69</v>
      </c>
      <c r="D2720">
        <v>-5.58</v>
      </c>
      <c r="E2720">
        <v>-6.11</v>
      </c>
      <c r="F2720">
        <v>8766.7199999999993</v>
      </c>
      <c r="G2720">
        <v>7326.87</v>
      </c>
      <c r="H2720" t="s">
        <v>2205</v>
      </c>
      <c r="I2720" t="s">
        <v>2211</v>
      </c>
      <c r="J2720">
        <v>6</v>
      </c>
      <c r="K2720" t="s">
        <v>2212</v>
      </c>
      <c r="L2720" t="str">
        <f>IF(performance_data[[#This Row],[return_percentage]]&gt;=performance_data[[#This Row],[benchmark_return]],"Higher","Lower")</f>
        <v>Higher</v>
      </c>
      <c r="M2720" s="14">
        <f xml:space="preserve"> _xlfn.MAXIFS(performance_data[date],performance_data[portfolio_id],performance_data[[#This Row],[portfolio_id]])</f>
        <v>45473</v>
      </c>
      <c r="N2720" s="14">
        <f xml:space="preserve"> _xlfn.MINIFS(performance_data[date],performance_data[portfolio_id],performance_data[[#This Row],[portfolio_id]])</f>
        <v>44857</v>
      </c>
      <c r="O2720" s="15">
        <f>_xlfn.MAXIFS(performance_data[portfolio_value],performance_data[portfolio_id],performance_data[[#This Row],[portfolio_id]],performance_data[date],performance_data[[#This Row],[latest_date]])</f>
        <v>371535.57</v>
      </c>
      <c r="P2720" s="15">
        <f>_xlfn.MAXIFS(performance_data[portfolio_value],performance_data[portfolio_id],performance_data[[#This Row],[portfolio_id]],performance_data[date],performance_data[[#This Row],[starting_date]])</f>
        <v>216663.33</v>
      </c>
      <c r="Q2720" s="15">
        <f>performance_data[[#This Row],[latest_value]]-performance_data[[#This Row],[starting_value]]</f>
        <v>154872.24000000002</v>
      </c>
      <c r="R2720" s="15">
        <f>performance_data[[#This Row],[net_inflows]]-performance_data[[#This Row],[net_outflows]]</f>
        <v>1439.8499999999995</v>
      </c>
      <c r="S2720" s="15" t="str">
        <f>IF(performance_data[[#This Row],[net_inflows]]&gt;AVERAGE(performance_data[net_inflows]),"High","Low")</f>
        <v>Low</v>
      </c>
      <c r="T2720" s="15">
        <f>AVERAGEIF(performance_data[inflow_flag],performance_data[[#This Row],[inflow_flag]],performance_data[return_percentage])</f>
        <v>5.0457846277021572</v>
      </c>
      <c r="U2720" s="17">
        <f>IF(performance_data[[#This Row],[return_percentage]]&lt;performance_data[[#This Row],[benchmark_return]],1,0)</f>
        <v>0</v>
      </c>
      <c r="V2720" s="17">
        <f>COUNTIFS(performance_data[portfolio_id],performance_data[[#This Row],[portfolio_id]])</f>
        <v>21</v>
      </c>
      <c r="W2720" s="17">
        <f>COUNTIFS(performance_data[portfolio_id],performance_data[[#This Row],[portfolio_id]],
          performance_data[return_flag],1)</f>
        <v>11</v>
      </c>
      <c r="X2720" s="15">
        <f>performance_data[[#This Row],[underperform_flag_count]]/performance_data[[#This Row],[totalportfoliocount]]</f>
        <v>0.52380952380952384</v>
      </c>
    </row>
    <row r="2721" spans="1:24" x14ac:dyDescent="0.3">
      <c r="A2721">
        <v>5933</v>
      </c>
      <c r="B2721" s="1">
        <v>45188</v>
      </c>
      <c r="C2721">
        <v>21508.11</v>
      </c>
      <c r="D2721">
        <v>11.48</v>
      </c>
      <c r="E2721">
        <v>12.85</v>
      </c>
      <c r="F2721">
        <v>12966.07</v>
      </c>
      <c r="G2721">
        <v>19013.02</v>
      </c>
      <c r="H2721" t="s">
        <v>2213</v>
      </c>
      <c r="I2721" t="s">
        <v>2209</v>
      </c>
      <c r="J2721">
        <v>9</v>
      </c>
      <c r="K2721" t="s">
        <v>2221</v>
      </c>
      <c r="L2721" t="str">
        <f>IF(performance_data[[#This Row],[return_percentage]]&gt;=performance_data[[#This Row],[benchmark_return]],"Higher","Lower")</f>
        <v>Lower</v>
      </c>
      <c r="M2721" s="14">
        <f xml:space="preserve"> _xlfn.MAXIFS(performance_data[date],performance_data[portfolio_id],performance_data[[#This Row],[portfolio_id]])</f>
        <v>45473</v>
      </c>
      <c r="N2721" s="14">
        <f xml:space="preserve"> _xlfn.MINIFS(performance_data[date],performance_data[portfolio_id],performance_data[[#This Row],[portfolio_id]])</f>
        <v>44857</v>
      </c>
      <c r="O2721" s="15">
        <f>_xlfn.MAXIFS(performance_data[portfolio_value],performance_data[portfolio_id],performance_data[[#This Row],[portfolio_id]],performance_data[date],performance_data[[#This Row],[latest_date]])</f>
        <v>371535.57</v>
      </c>
      <c r="P2721" s="15">
        <f>_xlfn.MAXIFS(performance_data[portfolio_value],performance_data[portfolio_id],performance_data[[#This Row],[portfolio_id]],performance_data[date],performance_data[[#This Row],[starting_date]])</f>
        <v>216663.33</v>
      </c>
      <c r="Q2721" s="15">
        <f>performance_data[[#This Row],[latest_value]]-performance_data[[#This Row],[starting_value]]</f>
        <v>154872.24000000002</v>
      </c>
      <c r="R2721" s="15">
        <f>performance_data[[#This Row],[net_inflows]]-performance_data[[#This Row],[net_outflows]]</f>
        <v>-6046.9500000000007</v>
      </c>
      <c r="S2721" s="15" t="str">
        <f>IF(performance_data[[#This Row],[net_inflows]]&gt;AVERAGE(performance_data[net_inflows]),"High","Low")</f>
        <v>High</v>
      </c>
      <c r="T2721" s="15">
        <f>AVERAGEIF(performance_data[inflow_flag],performance_data[[#This Row],[inflow_flag]],performance_data[return_percentage])</f>
        <v>4.8467905675459724</v>
      </c>
      <c r="U2721" s="17">
        <f>IF(performance_data[[#This Row],[return_percentage]]&lt;performance_data[[#This Row],[benchmark_return]],1,0)</f>
        <v>1</v>
      </c>
      <c r="V2721" s="17">
        <f>COUNTIFS(performance_data[portfolio_id],performance_data[[#This Row],[portfolio_id]])</f>
        <v>21</v>
      </c>
      <c r="W2721" s="17">
        <f>COUNTIFS(performance_data[portfolio_id],performance_data[[#This Row],[portfolio_id]],
          performance_data[return_flag],1)</f>
        <v>11</v>
      </c>
      <c r="X2721" s="15">
        <f>performance_data[[#This Row],[underperform_flag_count]]/performance_data[[#This Row],[totalportfoliocount]]</f>
        <v>0.52380952380952384</v>
      </c>
    </row>
    <row r="2722" spans="1:24" x14ac:dyDescent="0.3">
      <c r="A2722">
        <v>5933</v>
      </c>
      <c r="B2722" s="1">
        <v>44857</v>
      </c>
      <c r="C2722">
        <v>216663.33</v>
      </c>
      <c r="D2722">
        <v>6.77</v>
      </c>
      <c r="E2722">
        <v>6.33</v>
      </c>
      <c r="F2722">
        <v>4017.73</v>
      </c>
      <c r="G2722">
        <v>114.11</v>
      </c>
      <c r="H2722" t="s">
        <v>2220</v>
      </c>
      <c r="I2722" t="s">
        <v>2217</v>
      </c>
      <c r="J2722">
        <v>10</v>
      </c>
      <c r="K2722" t="s">
        <v>2224</v>
      </c>
      <c r="L2722" t="str">
        <f>IF(performance_data[[#This Row],[return_percentage]]&gt;=performance_data[[#This Row],[benchmark_return]],"Higher","Lower")</f>
        <v>Higher</v>
      </c>
      <c r="M2722" s="14">
        <f xml:space="preserve"> _xlfn.MAXIFS(performance_data[date],performance_data[portfolio_id],performance_data[[#This Row],[portfolio_id]])</f>
        <v>45473</v>
      </c>
      <c r="N2722" s="14">
        <f xml:space="preserve"> _xlfn.MINIFS(performance_data[date],performance_data[portfolio_id],performance_data[[#This Row],[portfolio_id]])</f>
        <v>44857</v>
      </c>
      <c r="O2722" s="15">
        <f>_xlfn.MAXIFS(performance_data[portfolio_value],performance_data[portfolio_id],performance_data[[#This Row],[portfolio_id]],performance_data[date],performance_data[[#This Row],[latest_date]])</f>
        <v>371535.57</v>
      </c>
      <c r="P2722" s="15">
        <f>_xlfn.MAXIFS(performance_data[portfolio_value],performance_data[portfolio_id],performance_data[[#This Row],[portfolio_id]],performance_data[date],performance_data[[#This Row],[starting_date]])</f>
        <v>216663.33</v>
      </c>
      <c r="Q2722" s="15">
        <f>performance_data[[#This Row],[latest_value]]-performance_data[[#This Row],[starting_value]]</f>
        <v>154872.24000000002</v>
      </c>
      <c r="R2722" s="15">
        <f>performance_data[[#This Row],[net_inflows]]-performance_data[[#This Row],[net_outflows]]</f>
        <v>3903.62</v>
      </c>
      <c r="S2722" s="15" t="str">
        <f>IF(performance_data[[#This Row],[net_inflows]]&gt;AVERAGE(performance_data[net_inflows]),"High","Low")</f>
        <v>Low</v>
      </c>
      <c r="T2722" s="15">
        <f>AVERAGEIF(performance_data[inflow_flag],performance_data[[#This Row],[inflow_flag]],performance_data[return_percentage])</f>
        <v>5.0457846277021572</v>
      </c>
      <c r="U2722" s="17">
        <f>IF(performance_data[[#This Row],[return_percentage]]&lt;performance_data[[#This Row],[benchmark_return]],1,0)</f>
        <v>0</v>
      </c>
      <c r="V2722" s="17">
        <f>COUNTIFS(performance_data[portfolio_id],performance_data[[#This Row],[portfolio_id]])</f>
        <v>21</v>
      </c>
      <c r="W2722" s="17">
        <f>COUNTIFS(performance_data[portfolio_id],performance_data[[#This Row],[portfolio_id]],
          performance_data[return_flag],1)</f>
        <v>11</v>
      </c>
      <c r="X2722" s="15">
        <f>performance_data[[#This Row],[underperform_flag_count]]/performance_data[[#This Row],[totalportfoliocount]]</f>
        <v>0.52380952380952384</v>
      </c>
    </row>
    <row r="2723" spans="1:24" x14ac:dyDescent="0.3">
      <c r="A2723">
        <v>5933</v>
      </c>
      <c r="B2723" s="1">
        <v>45473</v>
      </c>
      <c r="C2723">
        <v>371535.57</v>
      </c>
      <c r="D2723">
        <v>1.22</v>
      </c>
      <c r="E2723">
        <v>1.1399999999999999</v>
      </c>
      <c r="F2723">
        <v>17282.150000000001</v>
      </c>
      <c r="G2723">
        <v>116.81</v>
      </c>
      <c r="H2723" t="s">
        <v>2205</v>
      </c>
      <c r="I2723" t="s">
        <v>2211</v>
      </c>
      <c r="J2723">
        <v>6</v>
      </c>
      <c r="K2723" t="s">
        <v>2212</v>
      </c>
      <c r="L2723" t="str">
        <f>IF(performance_data[[#This Row],[return_percentage]]&gt;=performance_data[[#This Row],[benchmark_return]],"Higher","Lower")</f>
        <v>Higher</v>
      </c>
      <c r="M2723" s="14">
        <f xml:space="preserve"> _xlfn.MAXIFS(performance_data[date],performance_data[portfolio_id],performance_data[[#This Row],[portfolio_id]])</f>
        <v>45473</v>
      </c>
      <c r="N2723" s="14">
        <f xml:space="preserve"> _xlfn.MINIFS(performance_data[date],performance_data[portfolio_id],performance_data[[#This Row],[portfolio_id]])</f>
        <v>44857</v>
      </c>
      <c r="O2723" s="15">
        <f>_xlfn.MAXIFS(performance_data[portfolio_value],performance_data[portfolio_id],performance_data[[#This Row],[portfolio_id]],performance_data[date],performance_data[[#This Row],[latest_date]])</f>
        <v>371535.57</v>
      </c>
      <c r="P2723" s="15">
        <f>_xlfn.MAXIFS(performance_data[portfolio_value],performance_data[portfolio_id],performance_data[[#This Row],[portfolio_id]],performance_data[date],performance_data[[#This Row],[starting_date]])</f>
        <v>216663.33</v>
      </c>
      <c r="Q2723" s="15">
        <f>performance_data[[#This Row],[latest_value]]-performance_data[[#This Row],[starting_value]]</f>
        <v>154872.24000000002</v>
      </c>
      <c r="R2723" s="15">
        <f>performance_data[[#This Row],[net_inflows]]-performance_data[[#This Row],[net_outflows]]</f>
        <v>17165.34</v>
      </c>
      <c r="S2723" s="15" t="str">
        <f>IF(performance_data[[#This Row],[net_inflows]]&gt;AVERAGE(performance_data[net_inflows]),"High","Low")</f>
        <v>High</v>
      </c>
      <c r="T2723" s="15">
        <f>AVERAGEIF(performance_data[inflow_flag],performance_data[[#This Row],[inflow_flag]],performance_data[return_percentage])</f>
        <v>4.8467905675459724</v>
      </c>
      <c r="U2723" s="17">
        <f>IF(performance_data[[#This Row],[return_percentage]]&lt;performance_data[[#This Row],[benchmark_return]],1,0)</f>
        <v>0</v>
      </c>
      <c r="V2723" s="17">
        <f>COUNTIFS(performance_data[portfolio_id],performance_data[[#This Row],[portfolio_id]])</f>
        <v>21</v>
      </c>
      <c r="W2723" s="17">
        <f>COUNTIFS(performance_data[portfolio_id],performance_data[[#This Row],[portfolio_id]],
          performance_data[return_flag],1)</f>
        <v>11</v>
      </c>
      <c r="X2723" s="15">
        <f>performance_data[[#This Row],[underperform_flag_count]]/performance_data[[#This Row],[totalportfoliocount]]</f>
        <v>0.52380952380952384</v>
      </c>
    </row>
    <row r="2724" spans="1:24" x14ac:dyDescent="0.3">
      <c r="A2724">
        <v>5933</v>
      </c>
      <c r="B2724" s="1">
        <v>45400</v>
      </c>
      <c r="C2724">
        <v>340463.94</v>
      </c>
      <c r="D2724">
        <v>-8.9600000000000009</v>
      </c>
      <c r="E2724">
        <v>-9.49</v>
      </c>
      <c r="F2724">
        <v>17596.61</v>
      </c>
      <c r="G2724">
        <v>13445.48</v>
      </c>
      <c r="H2724" t="s">
        <v>2205</v>
      </c>
      <c r="I2724" t="s">
        <v>2211</v>
      </c>
      <c r="J2724">
        <v>4</v>
      </c>
      <c r="K2724" t="s">
        <v>2216</v>
      </c>
      <c r="L2724" t="str">
        <f>IF(performance_data[[#This Row],[return_percentage]]&gt;=performance_data[[#This Row],[benchmark_return]],"Higher","Lower")</f>
        <v>Higher</v>
      </c>
      <c r="M2724" s="14">
        <f xml:space="preserve"> _xlfn.MAXIFS(performance_data[date],performance_data[portfolio_id],performance_data[[#This Row],[portfolio_id]])</f>
        <v>45473</v>
      </c>
      <c r="N2724" s="14">
        <f xml:space="preserve"> _xlfn.MINIFS(performance_data[date],performance_data[portfolio_id],performance_data[[#This Row],[portfolio_id]])</f>
        <v>44857</v>
      </c>
      <c r="O2724" s="15">
        <f>_xlfn.MAXIFS(performance_data[portfolio_value],performance_data[portfolio_id],performance_data[[#This Row],[portfolio_id]],performance_data[date],performance_data[[#This Row],[latest_date]])</f>
        <v>371535.57</v>
      </c>
      <c r="P2724" s="15">
        <f>_xlfn.MAXIFS(performance_data[portfolio_value],performance_data[portfolio_id],performance_data[[#This Row],[portfolio_id]],performance_data[date],performance_data[[#This Row],[starting_date]])</f>
        <v>216663.33</v>
      </c>
      <c r="Q2724" s="15">
        <f>performance_data[[#This Row],[latest_value]]-performance_data[[#This Row],[starting_value]]</f>
        <v>154872.24000000002</v>
      </c>
      <c r="R2724" s="15">
        <f>performance_data[[#This Row],[net_inflows]]-performance_data[[#This Row],[net_outflows]]</f>
        <v>4151.130000000001</v>
      </c>
      <c r="S2724" s="15" t="str">
        <f>IF(performance_data[[#This Row],[net_inflows]]&gt;AVERAGE(performance_data[net_inflows]),"High","Low")</f>
        <v>High</v>
      </c>
      <c r="T2724" s="15">
        <f>AVERAGEIF(performance_data[inflow_flag],performance_data[[#This Row],[inflow_flag]],performance_data[return_percentage])</f>
        <v>4.8467905675459724</v>
      </c>
      <c r="U2724" s="17">
        <f>IF(performance_data[[#This Row],[return_percentage]]&lt;performance_data[[#This Row],[benchmark_return]],1,0)</f>
        <v>0</v>
      </c>
      <c r="V2724" s="17">
        <f>COUNTIFS(performance_data[portfolio_id],performance_data[[#This Row],[portfolio_id]])</f>
        <v>21</v>
      </c>
      <c r="W2724" s="17">
        <f>COUNTIFS(performance_data[portfolio_id],performance_data[[#This Row],[portfolio_id]],
          performance_data[return_flag],1)</f>
        <v>11</v>
      </c>
      <c r="X2724" s="15">
        <f>performance_data[[#This Row],[underperform_flag_count]]/performance_data[[#This Row],[totalportfoliocount]]</f>
        <v>0.52380952380952384</v>
      </c>
    </row>
    <row r="2725" spans="1:24" x14ac:dyDescent="0.3">
      <c r="A2725">
        <v>5933</v>
      </c>
      <c r="B2725" s="1">
        <v>44860</v>
      </c>
      <c r="C2725">
        <v>81754.570000000007</v>
      </c>
      <c r="D2725">
        <v>-0.95</v>
      </c>
      <c r="E2725">
        <v>-0.87</v>
      </c>
      <c r="F2725">
        <v>12229.56</v>
      </c>
      <c r="G2725">
        <v>12083.15</v>
      </c>
      <c r="H2725" t="s">
        <v>2220</v>
      </c>
      <c r="I2725" t="s">
        <v>2217</v>
      </c>
      <c r="J2725">
        <v>10</v>
      </c>
      <c r="K2725" t="s">
        <v>2224</v>
      </c>
      <c r="L2725" t="str">
        <f>IF(performance_data[[#This Row],[return_percentage]]&gt;=performance_data[[#This Row],[benchmark_return]],"Higher","Lower")</f>
        <v>Lower</v>
      </c>
      <c r="M2725" s="14">
        <f xml:space="preserve"> _xlfn.MAXIFS(performance_data[date],performance_data[portfolio_id],performance_data[[#This Row],[portfolio_id]])</f>
        <v>45473</v>
      </c>
      <c r="N2725" s="14">
        <f xml:space="preserve"> _xlfn.MINIFS(performance_data[date],performance_data[portfolio_id],performance_data[[#This Row],[portfolio_id]])</f>
        <v>44857</v>
      </c>
      <c r="O2725" s="15">
        <f>_xlfn.MAXIFS(performance_data[portfolio_value],performance_data[portfolio_id],performance_data[[#This Row],[portfolio_id]],performance_data[date],performance_data[[#This Row],[latest_date]])</f>
        <v>371535.57</v>
      </c>
      <c r="P2725" s="15">
        <f>_xlfn.MAXIFS(performance_data[portfolio_value],performance_data[portfolio_id],performance_data[[#This Row],[portfolio_id]],performance_data[date],performance_data[[#This Row],[starting_date]])</f>
        <v>216663.33</v>
      </c>
      <c r="Q2725" s="15">
        <f>performance_data[[#This Row],[latest_value]]-performance_data[[#This Row],[starting_value]]</f>
        <v>154872.24000000002</v>
      </c>
      <c r="R2725" s="15">
        <f>performance_data[[#This Row],[net_inflows]]-performance_data[[#This Row],[net_outflows]]</f>
        <v>146.40999999999985</v>
      </c>
      <c r="S2725" s="15" t="str">
        <f>IF(performance_data[[#This Row],[net_inflows]]&gt;AVERAGE(performance_data[net_inflows]),"High","Low")</f>
        <v>High</v>
      </c>
      <c r="T2725" s="15">
        <f>AVERAGEIF(performance_data[inflow_flag],performance_data[[#This Row],[inflow_flag]],performance_data[return_percentage])</f>
        <v>4.8467905675459724</v>
      </c>
      <c r="U2725" s="17">
        <f>IF(performance_data[[#This Row],[return_percentage]]&lt;performance_data[[#This Row],[benchmark_return]],1,0)</f>
        <v>1</v>
      </c>
      <c r="V2725" s="17">
        <f>COUNTIFS(performance_data[portfolio_id],performance_data[[#This Row],[portfolio_id]])</f>
        <v>21</v>
      </c>
      <c r="W2725" s="17">
        <f>COUNTIFS(performance_data[portfolio_id],performance_data[[#This Row],[portfolio_id]],
          performance_data[return_flag],1)</f>
        <v>11</v>
      </c>
      <c r="X2725" s="15">
        <f>performance_data[[#This Row],[underperform_flag_count]]/performance_data[[#This Row],[totalportfoliocount]]</f>
        <v>0.52380952380952384</v>
      </c>
    </row>
    <row r="2726" spans="1:24" x14ac:dyDescent="0.3">
      <c r="A2726">
        <v>5933</v>
      </c>
      <c r="B2726" s="1">
        <v>44881</v>
      </c>
      <c r="C2726">
        <v>43020.6</v>
      </c>
      <c r="D2726">
        <v>4.99</v>
      </c>
      <c r="E2726">
        <v>5.0199999999999996</v>
      </c>
      <c r="F2726">
        <v>6975.49</v>
      </c>
      <c r="G2726">
        <v>4660</v>
      </c>
      <c r="H2726" t="s">
        <v>2220</v>
      </c>
      <c r="I2726" t="s">
        <v>2217</v>
      </c>
      <c r="J2726">
        <v>11</v>
      </c>
      <c r="K2726" t="s">
        <v>2219</v>
      </c>
      <c r="L2726" t="str">
        <f>IF(performance_data[[#This Row],[return_percentage]]&gt;=performance_data[[#This Row],[benchmark_return]],"Higher","Lower")</f>
        <v>Lower</v>
      </c>
      <c r="M2726" s="14">
        <f xml:space="preserve"> _xlfn.MAXIFS(performance_data[date],performance_data[portfolio_id],performance_data[[#This Row],[portfolio_id]])</f>
        <v>45473</v>
      </c>
      <c r="N2726" s="14">
        <f xml:space="preserve"> _xlfn.MINIFS(performance_data[date],performance_data[portfolio_id],performance_data[[#This Row],[portfolio_id]])</f>
        <v>44857</v>
      </c>
      <c r="O2726" s="15">
        <f>_xlfn.MAXIFS(performance_data[portfolio_value],performance_data[portfolio_id],performance_data[[#This Row],[portfolio_id]],performance_data[date],performance_data[[#This Row],[latest_date]])</f>
        <v>371535.57</v>
      </c>
      <c r="P2726" s="15">
        <f>_xlfn.MAXIFS(performance_data[portfolio_value],performance_data[portfolio_id],performance_data[[#This Row],[portfolio_id]],performance_data[date],performance_data[[#This Row],[starting_date]])</f>
        <v>216663.33</v>
      </c>
      <c r="Q2726" s="15">
        <f>performance_data[[#This Row],[latest_value]]-performance_data[[#This Row],[starting_value]]</f>
        <v>154872.24000000002</v>
      </c>
      <c r="R2726" s="15">
        <f>performance_data[[#This Row],[net_inflows]]-performance_data[[#This Row],[net_outflows]]</f>
        <v>2315.4899999999998</v>
      </c>
      <c r="S2726" s="15" t="str">
        <f>IF(performance_data[[#This Row],[net_inflows]]&gt;AVERAGE(performance_data[net_inflows]),"High","Low")</f>
        <v>Low</v>
      </c>
      <c r="T2726" s="15">
        <f>AVERAGEIF(performance_data[inflow_flag],performance_data[[#This Row],[inflow_flag]],performance_data[return_percentage])</f>
        <v>5.0457846277021572</v>
      </c>
      <c r="U2726" s="17">
        <f>IF(performance_data[[#This Row],[return_percentage]]&lt;performance_data[[#This Row],[benchmark_return]],1,0)</f>
        <v>1</v>
      </c>
      <c r="V2726" s="17">
        <f>COUNTIFS(performance_data[portfolio_id],performance_data[[#This Row],[portfolio_id]])</f>
        <v>21</v>
      </c>
      <c r="W2726" s="17">
        <f>COUNTIFS(performance_data[portfolio_id],performance_data[[#This Row],[portfolio_id]],
          performance_data[return_flag],1)</f>
        <v>11</v>
      </c>
      <c r="X2726" s="15">
        <f>performance_data[[#This Row],[underperform_flag_count]]/performance_data[[#This Row],[totalportfoliocount]]</f>
        <v>0.52380952380952384</v>
      </c>
    </row>
    <row r="2727" spans="1:24" x14ac:dyDescent="0.3">
      <c r="A2727">
        <v>5933</v>
      </c>
      <c r="B2727" s="1">
        <v>44866</v>
      </c>
      <c r="C2727">
        <v>340683</v>
      </c>
      <c r="D2727">
        <v>15.48</v>
      </c>
      <c r="E2727">
        <v>17.850000000000001</v>
      </c>
      <c r="F2727">
        <v>3973.93</v>
      </c>
      <c r="G2727">
        <v>14397.35</v>
      </c>
      <c r="H2727" t="s">
        <v>2220</v>
      </c>
      <c r="I2727" t="s">
        <v>2217</v>
      </c>
      <c r="J2727">
        <v>11</v>
      </c>
      <c r="K2727" t="s">
        <v>2219</v>
      </c>
      <c r="L2727" t="str">
        <f>IF(performance_data[[#This Row],[return_percentage]]&gt;=performance_data[[#This Row],[benchmark_return]],"Higher","Lower")</f>
        <v>Lower</v>
      </c>
      <c r="M2727" s="14">
        <f xml:space="preserve"> _xlfn.MAXIFS(performance_data[date],performance_data[portfolio_id],performance_data[[#This Row],[portfolio_id]])</f>
        <v>45473</v>
      </c>
      <c r="N2727" s="14">
        <f xml:space="preserve"> _xlfn.MINIFS(performance_data[date],performance_data[portfolio_id],performance_data[[#This Row],[portfolio_id]])</f>
        <v>44857</v>
      </c>
      <c r="O2727" s="15">
        <f>_xlfn.MAXIFS(performance_data[portfolio_value],performance_data[portfolio_id],performance_data[[#This Row],[portfolio_id]],performance_data[date],performance_data[[#This Row],[latest_date]])</f>
        <v>371535.57</v>
      </c>
      <c r="P2727" s="15">
        <f>_xlfn.MAXIFS(performance_data[portfolio_value],performance_data[portfolio_id],performance_data[[#This Row],[portfolio_id]],performance_data[date],performance_data[[#This Row],[starting_date]])</f>
        <v>216663.33</v>
      </c>
      <c r="Q2727" s="15">
        <f>performance_data[[#This Row],[latest_value]]-performance_data[[#This Row],[starting_value]]</f>
        <v>154872.24000000002</v>
      </c>
      <c r="R2727" s="15">
        <f>performance_data[[#This Row],[net_inflows]]-performance_data[[#This Row],[net_outflows]]</f>
        <v>-10423.42</v>
      </c>
      <c r="S2727" s="15" t="str">
        <f>IF(performance_data[[#This Row],[net_inflows]]&gt;AVERAGE(performance_data[net_inflows]),"High","Low")</f>
        <v>Low</v>
      </c>
      <c r="T2727" s="15">
        <f>AVERAGEIF(performance_data[inflow_flag],performance_data[[#This Row],[inflow_flag]],performance_data[return_percentage])</f>
        <v>5.0457846277021572</v>
      </c>
      <c r="U2727" s="17">
        <f>IF(performance_data[[#This Row],[return_percentage]]&lt;performance_data[[#This Row],[benchmark_return]],1,0)</f>
        <v>1</v>
      </c>
      <c r="V2727" s="17">
        <f>COUNTIFS(performance_data[portfolio_id],performance_data[[#This Row],[portfolio_id]])</f>
        <v>21</v>
      </c>
      <c r="W2727" s="17">
        <f>COUNTIFS(performance_data[portfolio_id],performance_data[[#This Row],[portfolio_id]],
          performance_data[return_flag],1)</f>
        <v>11</v>
      </c>
      <c r="X2727" s="15">
        <f>performance_data[[#This Row],[underperform_flag_count]]/performance_data[[#This Row],[totalportfoliocount]]</f>
        <v>0.52380952380952384</v>
      </c>
    </row>
    <row r="2728" spans="1:24" x14ac:dyDescent="0.3">
      <c r="A2728">
        <v>5933</v>
      </c>
      <c r="B2728" s="1">
        <v>44976</v>
      </c>
      <c r="C2728">
        <v>393263.43</v>
      </c>
      <c r="D2728">
        <v>5.2</v>
      </c>
      <c r="E2728">
        <v>4.3600000000000003</v>
      </c>
      <c r="F2728">
        <v>13802.75</v>
      </c>
      <c r="G2728">
        <v>17026.43</v>
      </c>
      <c r="H2728" t="s">
        <v>2213</v>
      </c>
      <c r="I2728" t="s">
        <v>2206</v>
      </c>
      <c r="J2728">
        <v>2</v>
      </c>
      <c r="K2728" t="s">
        <v>2226</v>
      </c>
      <c r="L2728" t="str">
        <f>IF(performance_data[[#This Row],[return_percentage]]&gt;=performance_data[[#This Row],[benchmark_return]],"Higher","Lower")</f>
        <v>Higher</v>
      </c>
      <c r="M2728" s="14">
        <f xml:space="preserve"> _xlfn.MAXIFS(performance_data[date],performance_data[portfolio_id],performance_data[[#This Row],[portfolio_id]])</f>
        <v>45473</v>
      </c>
      <c r="N2728" s="14">
        <f xml:space="preserve"> _xlfn.MINIFS(performance_data[date],performance_data[portfolio_id],performance_data[[#This Row],[portfolio_id]])</f>
        <v>44857</v>
      </c>
      <c r="O2728" s="15">
        <f>_xlfn.MAXIFS(performance_data[portfolio_value],performance_data[portfolio_id],performance_data[[#This Row],[portfolio_id]],performance_data[date],performance_data[[#This Row],[latest_date]])</f>
        <v>371535.57</v>
      </c>
      <c r="P2728" s="15">
        <f>_xlfn.MAXIFS(performance_data[portfolio_value],performance_data[portfolio_id],performance_data[[#This Row],[portfolio_id]],performance_data[date],performance_data[[#This Row],[starting_date]])</f>
        <v>216663.33</v>
      </c>
      <c r="Q2728" s="15">
        <f>performance_data[[#This Row],[latest_value]]-performance_data[[#This Row],[starting_value]]</f>
        <v>154872.24000000002</v>
      </c>
      <c r="R2728" s="15">
        <f>performance_data[[#This Row],[net_inflows]]-performance_data[[#This Row],[net_outflows]]</f>
        <v>-3223.6800000000003</v>
      </c>
      <c r="S2728" s="15" t="str">
        <f>IF(performance_data[[#This Row],[net_inflows]]&gt;AVERAGE(performance_data[net_inflows]),"High","Low")</f>
        <v>High</v>
      </c>
      <c r="T2728" s="15">
        <f>AVERAGEIF(performance_data[inflow_flag],performance_data[[#This Row],[inflow_flag]],performance_data[return_percentage])</f>
        <v>4.8467905675459724</v>
      </c>
      <c r="U2728" s="17">
        <f>IF(performance_data[[#This Row],[return_percentage]]&lt;performance_data[[#This Row],[benchmark_return]],1,0)</f>
        <v>0</v>
      </c>
      <c r="V2728" s="17">
        <f>COUNTIFS(performance_data[portfolio_id],performance_data[[#This Row],[portfolio_id]])</f>
        <v>21</v>
      </c>
      <c r="W2728" s="17">
        <f>COUNTIFS(performance_data[portfolio_id],performance_data[[#This Row],[portfolio_id]],
          performance_data[return_flag],1)</f>
        <v>11</v>
      </c>
      <c r="X2728" s="15">
        <f>performance_data[[#This Row],[underperform_flag_count]]/performance_data[[#This Row],[totalportfoliocount]]</f>
        <v>0.52380952380952384</v>
      </c>
    </row>
    <row r="2729" spans="1:24" x14ac:dyDescent="0.3">
      <c r="A2729">
        <v>5933</v>
      </c>
      <c r="B2729" s="1">
        <v>44891</v>
      </c>
      <c r="C2729">
        <v>146855.67000000001</v>
      </c>
      <c r="D2729">
        <v>7.94</v>
      </c>
      <c r="E2729">
        <v>8.5500000000000007</v>
      </c>
      <c r="F2729">
        <v>13320.87</v>
      </c>
      <c r="G2729">
        <v>5493.73</v>
      </c>
      <c r="H2729" t="s">
        <v>2220</v>
      </c>
      <c r="I2729" t="s">
        <v>2217</v>
      </c>
      <c r="J2729">
        <v>11</v>
      </c>
      <c r="K2729" t="s">
        <v>2219</v>
      </c>
      <c r="L2729" t="str">
        <f>IF(performance_data[[#This Row],[return_percentage]]&gt;=performance_data[[#This Row],[benchmark_return]],"Higher","Lower")</f>
        <v>Lower</v>
      </c>
      <c r="M2729" s="14">
        <f xml:space="preserve"> _xlfn.MAXIFS(performance_data[date],performance_data[portfolio_id],performance_data[[#This Row],[portfolio_id]])</f>
        <v>45473</v>
      </c>
      <c r="N2729" s="14">
        <f xml:space="preserve"> _xlfn.MINIFS(performance_data[date],performance_data[portfolio_id],performance_data[[#This Row],[portfolio_id]])</f>
        <v>44857</v>
      </c>
      <c r="O2729" s="15">
        <f>_xlfn.MAXIFS(performance_data[portfolio_value],performance_data[portfolio_id],performance_data[[#This Row],[portfolio_id]],performance_data[date],performance_data[[#This Row],[latest_date]])</f>
        <v>371535.57</v>
      </c>
      <c r="P2729" s="15">
        <f>_xlfn.MAXIFS(performance_data[portfolio_value],performance_data[portfolio_id],performance_data[[#This Row],[portfolio_id]],performance_data[date],performance_data[[#This Row],[starting_date]])</f>
        <v>216663.33</v>
      </c>
      <c r="Q2729" s="15">
        <f>performance_data[[#This Row],[latest_value]]-performance_data[[#This Row],[starting_value]]</f>
        <v>154872.24000000002</v>
      </c>
      <c r="R2729" s="15">
        <f>performance_data[[#This Row],[net_inflows]]-performance_data[[#This Row],[net_outflows]]</f>
        <v>7827.1400000000012</v>
      </c>
      <c r="S2729" s="15" t="str">
        <f>IF(performance_data[[#This Row],[net_inflows]]&gt;AVERAGE(performance_data[net_inflows]),"High","Low")</f>
        <v>High</v>
      </c>
      <c r="T2729" s="15">
        <f>AVERAGEIF(performance_data[inflow_flag],performance_data[[#This Row],[inflow_flag]],performance_data[return_percentage])</f>
        <v>4.8467905675459724</v>
      </c>
      <c r="U2729" s="17">
        <f>IF(performance_data[[#This Row],[return_percentage]]&lt;performance_data[[#This Row],[benchmark_return]],1,0)</f>
        <v>1</v>
      </c>
      <c r="V2729" s="17">
        <f>COUNTIFS(performance_data[portfolio_id],performance_data[[#This Row],[portfolio_id]])</f>
        <v>21</v>
      </c>
      <c r="W2729" s="17">
        <f>COUNTIFS(performance_data[portfolio_id],performance_data[[#This Row],[portfolio_id]],
          performance_data[return_flag],1)</f>
        <v>11</v>
      </c>
      <c r="X2729" s="15">
        <f>performance_data[[#This Row],[underperform_flag_count]]/performance_data[[#This Row],[totalportfoliocount]]</f>
        <v>0.52380952380952384</v>
      </c>
    </row>
    <row r="2730" spans="1:24" x14ac:dyDescent="0.3">
      <c r="A2730">
        <v>5933</v>
      </c>
      <c r="B2730" s="1">
        <v>45415</v>
      </c>
      <c r="C2730">
        <v>351362.79</v>
      </c>
      <c r="D2730">
        <v>4.33</v>
      </c>
      <c r="E2730">
        <v>4.47</v>
      </c>
      <c r="F2730">
        <v>7052.21</v>
      </c>
      <c r="G2730">
        <v>867.77</v>
      </c>
      <c r="H2730" t="s">
        <v>2205</v>
      </c>
      <c r="I2730" t="s">
        <v>2211</v>
      </c>
      <c r="J2730">
        <v>5</v>
      </c>
      <c r="K2730" t="s">
        <v>2223</v>
      </c>
      <c r="L2730" t="str">
        <f>IF(performance_data[[#This Row],[return_percentage]]&gt;=performance_data[[#This Row],[benchmark_return]],"Higher","Lower")</f>
        <v>Lower</v>
      </c>
      <c r="M2730" s="14">
        <f xml:space="preserve"> _xlfn.MAXIFS(performance_data[date],performance_data[portfolio_id],performance_data[[#This Row],[portfolio_id]])</f>
        <v>45473</v>
      </c>
      <c r="N2730" s="14">
        <f xml:space="preserve"> _xlfn.MINIFS(performance_data[date],performance_data[portfolio_id],performance_data[[#This Row],[portfolio_id]])</f>
        <v>44857</v>
      </c>
      <c r="O2730" s="15">
        <f>_xlfn.MAXIFS(performance_data[portfolio_value],performance_data[portfolio_id],performance_data[[#This Row],[portfolio_id]],performance_data[date],performance_data[[#This Row],[latest_date]])</f>
        <v>371535.57</v>
      </c>
      <c r="P2730" s="15">
        <f>_xlfn.MAXIFS(performance_data[portfolio_value],performance_data[portfolio_id],performance_data[[#This Row],[portfolio_id]],performance_data[date],performance_data[[#This Row],[starting_date]])</f>
        <v>216663.33</v>
      </c>
      <c r="Q2730" s="15">
        <f>performance_data[[#This Row],[latest_value]]-performance_data[[#This Row],[starting_value]]</f>
        <v>154872.24000000002</v>
      </c>
      <c r="R2730" s="15">
        <f>performance_data[[#This Row],[net_inflows]]-performance_data[[#This Row],[net_outflows]]</f>
        <v>6184.4400000000005</v>
      </c>
      <c r="S2730" s="15" t="str">
        <f>IF(performance_data[[#This Row],[net_inflows]]&gt;AVERAGE(performance_data[net_inflows]),"High","Low")</f>
        <v>Low</v>
      </c>
      <c r="T2730" s="15">
        <f>AVERAGEIF(performance_data[inflow_flag],performance_data[[#This Row],[inflow_flag]],performance_data[return_percentage])</f>
        <v>5.0457846277021572</v>
      </c>
      <c r="U2730" s="17">
        <f>IF(performance_data[[#This Row],[return_percentage]]&lt;performance_data[[#This Row],[benchmark_return]],1,0)</f>
        <v>1</v>
      </c>
      <c r="V2730" s="17">
        <f>COUNTIFS(performance_data[portfolio_id],performance_data[[#This Row],[portfolio_id]])</f>
        <v>21</v>
      </c>
      <c r="W2730" s="17">
        <f>COUNTIFS(performance_data[portfolio_id],performance_data[[#This Row],[portfolio_id]],
          performance_data[return_flag],1)</f>
        <v>11</v>
      </c>
      <c r="X2730" s="15">
        <f>performance_data[[#This Row],[underperform_flag_count]]/performance_data[[#This Row],[totalportfoliocount]]</f>
        <v>0.52380952380952384</v>
      </c>
    </row>
    <row r="2731" spans="1:24" x14ac:dyDescent="0.3">
      <c r="A2731">
        <v>5933</v>
      </c>
      <c r="B2731" s="1">
        <v>44919</v>
      </c>
      <c r="C2731">
        <v>291669.63</v>
      </c>
      <c r="D2731">
        <v>9.7100000000000009</v>
      </c>
      <c r="E2731">
        <v>10.91</v>
      </c>
      <c r="F2731">
        <v>8534.41</v>
      </c>
      <c r="G2731">
        <v>6638.92</v>
      </c>
      <c r="H2731" t="s">
        <v>2220</v>
      </c>
      <c r="I2731" t="s">
        <v>2217</v>
      </c>
      <c r="J2731">
        <v>12</v>
      </c>
      <c r="K2731" t="s">
        <v>2218</v>
      </c>
      <c r="L2731" t="str">
        <f>IF(performance_data[[#This Row],[return_percentage]]&gt;=performance_data[[#This Row],[benchmark_return]],"Higher","Lower")</f>
        <v>Lower</v>
      </c>
      <c r="M2731" s="14">
        <f xml:space="preserve"> _xlfn.MAXIFS(performance_data[date],performance_data[portfolio_id],performance_data[[#This Row],[portfolio_id]])</f>
        <v>45473</v>
      </c>
      <c r="N2731" s="14">
        <f xml:space="preserve"> _xlfn.MINIFS(performance_data[date],performance_data[portfolio_id],performance_data[[#This Row],[portfolio_id]])</f>
        <v>44857</v>
      </c>
      <c r="O2731" s="15">
        <f>_xlfn.MAXIFS(performance_data[portfolio_value],performance_data[portfolio_id],performance_data[[#This Row],[portfolio_id]],performance_data[date],performance_data[[#This Row],[latest_date]])</f>
        <v>371535.57</v>
      </c>
      <c r="P2731" s="15">
        <f>_xlfn.MAXIFS(performance_data[portfolio_value],performance_data[portfolio_id],performance_data[[#This Row],[portfolio_id]],performance_data[date],performance_data[[#This Row],[starting_date]])</f>
        <v>216663.33</v>
      </c>
      <c r="Q2731" s="15">
        <f>performance_data[[#This Row],[latest_value]]-performance_data[[#This Row],[starting_value]]</f>
        <v>154872.24000000002</v>
      </c>
      <c r="R2731" s="15">
        <f>performance_data[[#This Row],[net_inflows]]-performance_data[[#This Row],[net_outflows]]</f>
        <v>1895.4899999999998</v>
      </c>
      <c r="S2731" s="15" t="str">
        <f>IF(performance_data[[#This Row],[net_inflows]]&gt;AVERAGE(performance_data[net_inflows]),"High","Low")</f>
        <v>Low</v>
      </c>
      <c r="T2731" s="15">
        <f>AVERAGEIF(performance_data[inflow_flag],performance_data[[#This Row],[inflow_flag]],performance_data[return_percentage])</f>
        <v>5.0457846277021572</v>
      </c>
      <c r="U2731" s="17">
        <f>IF(performance_data[[#This Row],[return_percentage]]&lt;performance_data[[#This Row],[benchmark_return]],1,0)</f>
        <v>1</v>
      </c>
      <c r="V2731" s="17">
        <f>COUNTIFS(performance_data[portfolio_id],performance_data[[#This Row],[portfolio_id]])</f>
        <v>21</v>
      </c>
      <c r="W2731" s="17">
        <f>COUNTIFS(performance_data[portfolio_id],performance_data[[#This Row],[portfolio_id]],
          performance_data[return_flag],1)</f>
        <v>11</v>
      </c>
      <c r="X2731" s="15">
        <f>performance_data[[#This Row],[underperform_flag_count]]/performance_data[[#This Row],[totalportfoliocount]]</f>
        <v>0.52380952380952384</v>
      </c>
    </row>
    <row r="2732" spans="1:24" x14ac:dyDescent="0.3">
      <c r="A2732">
        <v>5933</v>
      </c>
      <c r="B2732" s="1">
        <v>44907</v>
      </c>
      <c r="C2732">
        <v>243273.88</v>
      </c>
      <c r="D2732">
        <v>12.11</v>
      </c>
      <c r="E2732">
        <v>11.03</v>
      </c>
      <c r="F2732">
        <v>6752.52</v>
      </c>
      <c r="G2732">
        <v>10454.84</v>
      </c>
      <c r="H2732" t="s">
        <v>2220</v>
      </c>
      <c r="I2732" t="s">
        <v>2217</v>
      </c>
      <c r="J2732">
        <v>12</v>
      </c>
      <c r="K2732" t="s">
        <v>2218</v>
      </c>
      <c r="L2732" t="str">
        <f>IF(performance_data[[#This Row],[return_percentage]]&gt;=performance_data[[#This Row],[benchmark_return]],"Higher","Lower")</f>
        <v>Higher</v>
      </c>
      <c r="M2732" s="14">
        <f xml:space="preserve"> _xlfn.MAXIFS(performance_data[date],performance_data[portfolio_id],performance_data[[#This Row],[portfolio_id]])</f>
        <v>45473</v>
      </c>
      <c r="N2732" s="14">
        <f xml:space="preserve"> _xlfn.MINIFS(performance_data[date],performance_data[portfolio_id],performance_data[[#This Row],[portfolio_id]])</f>
        <v>44857</v>
      </c>
      <c r="O2732" s="15">
        <f>_xlfn.MAXIFS(performance_data[portfolio_value],performance_data[portfolio_id],performance_data[[#This Row],[portfolio_id]],performance_data[date],performance_data[[#This Row],[latest_date]])</f>
        <v>371535.57</v>
      </c>
      <c r="P2732" s="15">
        <f>_xlfn.MAXIFS(performance_data[portfolio_value],performance_data[portfolio_id],performance_data[[#This Row],[portfolio_id]],performance_data[date],performance_data[[#This Row],[starting_date]])</f>
        <v>216663.33</v>
      </c>
      <c r="Q2732" s="15">
        <f>performance_data[[#This Row],[latest_value]]-performance_data[[#This Row],[starting_value]]</f>
        <v>154872.24000000002</v>
      </c>
      <c r="R2732" s="15">
        <f>performance_data[[#This Row],[net_inflows]]-performance_data[[#This Row],[net_outflows]]</f>
        <v>-3702.3199999999997</v>
      </c>
      <c r="S2732" s="15" t="str">
        <f>IF(performance_data[[#This Row],[net_inflows]]&gt;AVERAGE(performance_data[net_inflows]),"High","Low")</f>
        <v>Low</v>
      </c>
      <c r="T2732" s="15">
        <f>AVERAGEIF(performance_data[inflow_flag],performance_data[[#This Row],[inflow_flag]],performance_data[return_percentage])</f>
        <v>5.0457846277021572</v>
      </c>
      <c r="U2732" s="17">
        <f>IF(performance_data[[#This Row],[return_percentage]]&lt;performance_data[[#This Row],[benchmark_return]],1,0)</f>
        <v>0</v>
      </c>
      <c r="V2732" s="17">
        <f>COUNTIFS(performance_data[portfolio_id],performance_data[[#This Row],[portfolio_id]])</f>
        <v>21</v>
      </c>
      <c r="W2732" s="17">
        <f>COUNTIFS(performance_data[portfolio_id],performance_data[[#This Row],[portfolio_id]],
          performance_data[return_flag],1)</f>
        <v>11</v>
      </c>
      <c r="X2732" s="15">
        <f>performance_data[[#This Row],[underperform_flag_count]]/performance_data[[#This Row],[totalportfoliocount]]</f>
        <v>0.52380952380952384</v>
      </c>
    </row>
    <row r="2733" spans="1:24" x14ac:dyDescent="0.3">
      <c r="A2733">
        <v>5933</v>
      </c>
      <c r="B2733" s="1">
        <v>45095</v>
      </c>
      <c r="C2733">
        <v>193122.69</v>
      </c>
      <c r="D2733">
        <v>15.75</v>
      </c>
      <c r="E2733">
        <v>13.56</v>
      </c>
      <c r="F2733">
        <v>5102.45</v>
      </c>
      <c r="G2733">
        <v>8325.25</v>
      </c>
      <c r="H2733" t="s">
        <v>2213</v>
      </c>
      <c r="I2733" t="s">
        <v>2211</v>
      </c>
      <c r="J2733">
        <v>6</v>
      </c>
      <c r="K2733" t="s">
        <v>2212</v>
      </c>
      <c r="L2733" t="str">
        <f>IF(performance_data[[#This Row],[return_percentage]]&gt;=performance_data[[#This Row],[benchmark_return]],"Higher","Lower")</f>
        <v>Higher</v>
      </c>
      <c r="M2733" s="14">
        <f xml:space="preserve"> _xlfn.MAXIFS(performance_data[date],performance_data[portfolio_id],performance_data[[#This Row],[portfolio_id]])</f>
        <v>45473</v>
      </c>
      <c r="N2733" s="14">
        <f xml:space="preserve"> _xlfn.MINIFS(performance_data[date],performance_data[portfolio_id],performance_data[[#This Row],[portfolio_id]])</f>
        <v>44857</v>
      </c>
      <c r="O2733" s="15">
        <f>_xlfn.MAXIFS(performance_data[portfolio_value],performance_data[portfolio_id],performance_data[[#This Row],[portfolio_id]],performance_data[date],performance_data[[#This Row],[latest_date]])</f>
        <v>371535.57</v>
      </c>
      <c r="P2733" s="15">
        <f>_xlfn.MAXIFS(performance_data[portfolio_value],performance_data[portfolio_id],performance_data[[#This Row],[portfolio_id]],performance_data[date],performance_data[[#This Row],[starting_date]])</f>
        <v>216663.33</v>
      </c>
      <c r="Q2733" s="15">
        <f>performance_data[[#This Row],[latest_value]]-performance_data[[#This Row],[starting_value]]</f>
        <v>154872.24000000002</v>
      </c>
      <c r="R2733" s="15">
        <f>performance_data[[#This Row],[net_inflows]]-performance_data[[#This Row],[net_outflows]]</f>
        <v>-3222.8</v>
      </c>
      <c r="S2733" s="15" t="str">
        <f>IF(performance_data[[#This Row],[net_inflows]]&gt;AVERAGE(performance_data[net_inflows]),"High","Low")</f>
        <v>Low</v>
      </c>
      <c r="T2733" s="15">
        <f>AVERAGEIF(performance_data[inflow_flag],performance_data[[#This Row],[inflow_flag]],performance_data[return_percentage])</f>
        <v>5.0457846277021572</v>
      </c>
      <c r="U2733" s="17">
        <f>IF(performance_data[[#This Row],[return_percentage]]&lt;performance_data[[#This Row],[benchmark_return]],1,0)</f>
        <v>0</v>
      </c>
      <c r="V2733" s="17">
        <f>COUNTIFS(performance_data[portfolio_id],performance_data[[#This Row],[portfolio_id]])</f>
        <v>21</v>
      </c>
      <c r="W2733" s="17">
        <f>COUNTIFS(performance_data[portfolio_id],performance_data[[#This Row],[portfolio_id]],
          performance_data[return_flag],1)</f>
        <v>11</v>
      </c>
      <c r="X2733" s="15">
        <f>performance_data[[#This Row],[underperform_flag_count]]/performance_data[[#This Row],[totalportfoliocount]]</f>
        <v>0.52380952380952384</v>
      </c>
    </row>
    <row r="2734" spans="1:24" x14ac:dyDescent="0.3">
      <c r="A2734">
        <v>5968</v>
      </c>
      <c r="B2734" s="1">
        <v>45036</v>
      </c>
      <c r="C2734">
        <v>394764.32</v>
      </c>
      <c r="D2734">
        <v>5.15</v>
      </c>
      <c r="E2734">
        <v>5.0999999999999996</v>
      </c>
      <c r="F2734">
        <v>13065.01</v>
      </c>
      <c r="G2734">
        <v>1762.89</v>
      </c>
      <c r="H2734" t="s">
        <v>2213</v>
      </c>
      <c r="I2734" t="s">
        <v>2211</v>
      </c>
      <c r="J2734">
        <v>4</v>
      </c>
      <c r="K2734" t="s">
        <v>2216</v>
      </c>
      <c r="L2734" t="str">
        <f>IF(performance_data[[#This Row],[return_percentage]]&gt;=performance_data[[#This Row],[benchmark_return]],"Higher","Lower")</f>
        <v>Higher</v>
      </c>
      <c r="M2734" s="14">
        <f xml:space="preserve"> _xlfn.MAXIFS(performance_data[date],performance_data[portfolio_id],performance_data[[#This Row],[portfolio_id]])</f>
        <v>45467</v>
      </c>
      <c r="N2734" s="14">
        <f xml:space="preserve"> _xlfn.MINIFS(performance_data[date],performance_data[portfolio_id],performance_data[[#This Row],[portfolio_id]])</f>
        <v>44852</v>
      </c>
      <c r="O2734" s="15">
        <f>_xlfn.MAXIFS(performance_data[portfolio_value],performance_data[portfolio_id],performance_data[[#This Row],[portfolio_id]],performance_data[date],performance_data[[#This Row],[latest_date]])</f>
        <v>454523.63</v>
      </c>
      <c r="P2734" s="15">
        <f>_xlfn.MAXIFS(performance_data[portfolio_value],performance_data[portfolio_id],performance_data[[#This Row],[portfolio_id]],performance_data[date],performance_data[[#This Row],[starting_date]])</f>
        <v>495297.08</v>
      </c>
      <c r="Q2734" s="15">
        <f>performance_data[[#This Row],[latest_value]]-performance_data[[#This Row],[starting_value]]</f>
        <v>-40773.450000000012</v>
      </c>
      <c r="R2734" s="15">
        <f>performance_data[[#This Row],[net_inflows]]-performance_data[[#This Row],[net_outflows]]</f>
        <v>11302.12</v>
      </c>
      <c r="S2734" s="15" t="str">
        <f>IF(performance_data[[#This Row],[net_inflows]]&gt;AVERAGE(performance_data[net_inflows]),"High","Low")</f>
        <v>High</v>
      </c>
      <c r="T2734" s="15">
        <f>AVERAGEIF(performance_data[inflow_flag],performance_data[[#This Row],[inflow_flag]],performance_data[return_percentage])</f>
        <v>4.8467905675459724</v>
      </c>
      <c r="U2734" s="17">
        <f>IF(performance_data[[#This Row],[return_percentage]]&lt;performance_data[[#This Row],[benchmark_return]],1,0)</f>
        <v>0</v>
      </c>
      <c r="V2734" s="17">
        <f>COUNTIFS(performance_data[portfolio_id],performance_data[[#This Row],[portfolio_id]])</f>
        <v>21</v>
      </c>
      <c r="W2734" s="17">
        <f>COUNTIFS(performance_data[portfolio_id],performance_data[[#This Row],[portfolio_id]],
          performance_data[return_flag],1)</f>
        <v>10</v>
      </c>
      <c r="X2734" s="15">
        <f>performance_data[[#This Row],[underperform_flag_count]]/performance_data[[#This Row],[totalportfoliocount]]</f>
        <v>0.47619047619047616</v>
      </c>
    </row>
    <row r="2735" spans="1:24" x14ac:dyDescent="0.3">
      <c r="A2735">
        <v>5968</v>
      </c>
      <c r="B2735" s="1">
        <v>44993</v>
      </c>
      <c r="C2735">
        <v>119098.23</v>
      </c>
      <c r="D2735">
        <v>17.2</v>
      </c>
      <c r="E2735">
        <v>18.190000000000001</v>
      </c>
      <c r="F2735">
        <v>11504.16</v>
      </c>
      <c r="G2735">
        <v>19367.240000000002</v>
      </c>
      <c r="H2735" t="s">
        <v>2213</v>
      </c>
      <c r="I2735" t="s">
        <v>2206</v>
      </c>
      <c r="J2735">
        <v>3</v>
      </c>
      <c r="K2735" t="s">
        <v>2222</v>
      </c>
      <c r="L2735" t="str">
        <f>IF(performance_data[[#This Row],[return_percentage]]&gt;=performance_data[[#This Row],[benchmark_return]],"Higher","Lower")</f>
        <v>Lower</v>
      </c>
      <c r="M2735" s="14">
        <f xml:space="preserve"> _xlfn.MAXIFS(performance_data[date],performance_data[portfolio_id],performance_data[[#This Row],[portfolio_id]])</f>
        <v>45467</v>
      </c>
      <c r="N2735" s="14">
        <f xml:space="preserve"> _xlfn.MINIFS(performance_data[date],performance_data[portfolio_id],performance_data[[#This Row],[portfolio_id]])</f>
        <v>44852</v>
      </c>
      <c r="O2735" s="15">
        <f>_xlfn.MAXIFS(performance_data[portfolio_value],performance_data[portfolio_id],performance_data[[#This Row],[portfolio_id]],performance_data[date],performance_data[[#This Row],[latest_date]])</f>
        <v>454523.63</v>
      </c>
      <c r="P2735" s="15">
        <f>_xlfn.MAXIFS(performance_data[portfolio_value],performance_data[portfolio_id],performance_data[[#This Row],[portfolio_id]],performance_data[date],performance_data[[#This Row],[starting_date]])</f>
        <v>495297.08</v>
      </c>
      <c r="Q2735" s="15">
        <f>performance_data[[#This Row],[latest_value]]-performance_data[[#This Row],[starting_value]]</f>
        <v>-40773.450000000012</v>
      </c>
      <c r="R2735" s="15">
        <f>performance_data[[#This Row],[net_inflows]]-performance_data[[#This Row],[net_outflows]]</f>
        <v>-7863.0800000000017</v>
      </c>
      <c r="S2735" s="15" t="str">
        <f>IF(performance_data[[#This Row],[net_inflows]]&gt;AVERAGE(performance_data[net_inflows]),"High","Low")</f>
        <v>High</v>
      </c>
      <c r="T2735" s="15">
        <f>AVERAGEIF(performance_data[inflow_flag],performance_data[[#This Row],[inflow_flag]],performance_data[return_percentage])</f>
        <v>4.8467905675459724</v>
      </c>
      <c r="U2735" s="17">
        <f>IF(performance_data[[#This Row],[return_percentage]]&lt;performance_data[[#This Row],[benchmark_return]],1,0)</f>
        <v>1</v>
      </c>
      <c r="V2735" s="17">
        <f>COUNTIFS(performance_data[portfolio_id],performance_data[[#This Row],[portfolio_id]])</f>
        <v>21</v>
      </c>
      <c r="W2735" s="17">
        <f>COUNTIFS(performance_data[portfolio_id],performance_data[[#This Row],[portfolio_id]],
          performance_data[return_flag],1)</f>
        <v>10</v>
      </c>
      <c r="X2735" s="15">
        <f>performance_data[[#This Row],[underperform_flag_count]]/performance_data[[#This Row],[totalportfoliocount]]</f>
        <v>0.47619047619047616</v>
      </c>
    </row>
    <row r="2736" spans="1:24" x14ac:dyDescent="0.3">
      <c r="A2736">
        <v>5968</v>
      </c>
      <c r="B2736" s="1">
        <v>45467</v>
      </c>
      <c r="C2736">
        <v>454523.63</v>
      </c>
      <c r="D2736">
        <v>10.93</v>
      </c>
      <c r="E2736">
        <v>11.97</v>
      </c>
      <c r="F2736">
        <v>10256.209999999999</v>
      </c>
      <c r="G2736">
        <v>12638.34</v>
      </c>
      <c r="H2736" t="s">
        <v>2205</v>
      </c>
      <c r="I2736" t="s">
        <v>2211</v>
      </c>
      <c r="J2736">
        <v>6</v>
      </c>
      <c r="K2736" t="s">
        <v>2212</v>
      </c>
      <c r="L2736" t="str">
        <f>IF(performance_data[[#This Row],[return_percentage]]&gt;=performance_data[[#This Row],[benchmark_return]],"Higher","Lower")</f>
        <v>Lower</v>
      </c>
      <c r="M2736" s="14">
        <f xml:space="preserve"> _xlfn.MAXIFS(performance_data[date],performance_data[portfolio_id],performance_data[[#This Row],[portfolio_id]])</f>
        <v>45467</v>
      </c>
      <c r="N2736" s="14">
        <f xml:space="preserve"> _xlfn.MINIFS(performance_data[date],performance_data[portfolio_id],performance_data[[#This Row],[portfolio_id]])</f>
        <v>44852</v>
      </c>
      <c r="O2736" s="15">
        <f>_xlfn.MAXIFS(performance_data[portfolio_value],performance_data[portfolio_id],performance_data[[#This Row],[portfolio_id]],performance_data[date],performance_data[[#This Row],[latest_date]])</f>
        <v>454523.63</v>
      </c>
      <c r="P2736" s="15">
        <f>_xlfn.MAXIFS(performance_data[portfolio_value],performance_data[portfolio_id],performance_data[[#This Row],[portfolio_id]],performance_data[date],performance_data[[#This Row],[starting_date]])</f>
        <v>495297.08</v>
      </c>
      <c r="Q2736" s="15">
        <f>performance_data[[#This Row],[latest_value]]-performance_data[[#This Row],[starting_value]]</f>
        <v>-40773.450000000012</v>
      </c>
      <c r="R2736" s="15">
        <f>performance_data[[#This Row],[net_inflows]]-performance_data[[#This Row],[net_outflows]]</f>
        <v>-2382.130000000001</v>
      </c>
      <c r="S2736" s="15" t="str">
        <f>IF(performance_data[[#This Row],[net_inflows]]&gt;AVERAGE(performance_data[net_inflows]),"High","Low")</f>
        <v>High</v>
      </c>
      <c r="T2736" s="15">
        <f>AVERAGEIF(performance_data[inflow_flag],performance_data[[#This Row],[inflow_flag]],performance_data[return_percentage])</f>
        <v>4.8467905675459724</v>
      </c>
      <c r="U2736" s="17">
        <f>IF(performance_data[[#This Row],[return_percentage]]&lt;performance_data[[#This Row],[benchmark_return]],1,0)</f>
        <v>1</v>
      </c>
      <c r="V2736" s="17">
        <f>COUNTIFS(performance_data[portfolio_id],performance_data[[#This Row],[portfolio_id]])</f>
        <v>21</v>
      </c>
      <c r="W2736" s="17">
        <f>COUNTIFS(performance_data[portfolio_id],performance_data[[#This Row],[portfolio_id]],
          performance_data[return_flag],1)</f>
        <v>10</v>
      </c>
      <c r="X2736" s="15">
        <f>performance_data[[#This Row],[underperform_flag_count]]/performance_data[[#This Row],[totalportfoliocount]]</f>
        <v>0.47619047619047616</v>
      </c>
    </row>
    <row r="2737" spans="1:24" x14ac:dyDescent="0.3">
      <c r="A2737">
        <v>5968</v>
      </c>
      <c r="B2737" s="1">
        <v>44895</v>
      </c>
      <c r="C2737">
        <v>378660.76</v>
      </c>
      <c r="D2737">
        <v>-7.36</v>
      </c>
      <c r="E2737">
        <v>-8.67</v>
      </c>
      <c r="F2737">
        <v>3738.93</v>
      </c>
      <c r="G2737">
        <v>9698.4</v>
      </c>
      <c r="H2737" t="s">
        <v>2220</v>
      </c>
      <c r="I2737" t="s">
        <v>2217</v>
      </c>
      <c r="J2737">
        <v>11</v>
      </c>
      <c r="K2737" t="s">
        <v>2219</v>
      </c>
      <c r="L2737" t="str">
        <f>IF(performance_data[[#This Row],[return_percentage]]&gt;=performance_data[[#This Row],[benchmark_return]],"Higher","Lower")</f>
        <v>Higher</v>
      </c>
      <c r="M2737" s="14">
        <f xml:space="preserve"> _xlfn.MAXIFS(performance_data[date],performance_data[portfolio_id],performance_data[[#This Row],[portfolio_id]])</f>
        <v>45467</v>
      </c>
      <c r="N2737" s="14">
        <f xml:space="preserve"> _xlfn.MINIFS(performance_data[date],performance_data[portfolio_id],performance_data[[#This Row],[portfolio_id]])</f>
        <v>44852</v>
      </c>
      <c r="O2737" s="15">
        <f>_xlfn.MAXIFS(performance_data[portfolio_value],performance_data[portfolio_id],performance_data[[#This Row],[portfolio_id]],performance_data[date],performance_data[[#This Row],[latest_date]])</f>
        <v>454523.63</v>
      </c>
      <c r="P2737" s="15">
        <f>_xlfn.MAXIFS(performance_data[portfolio_value],performance_data[portfolio_id],performance_data[[#This Row],[portfolio_id]],performance_data[date],performance_data[[#This Row],[starting_date]])</f>
        <v>495297.08</v>
      </c>
      <c r="Q2737" s="15">
        <f>performance_data[[#This Row],[latest_value]]-performance_data[[#This Row],[starting_value]]</f>
        <v>-40773.450000000012</v>
      </c>
      <c r="R2737" s="15">
        <f>performance_data[[#This Row],[net_inflows]]-performance_data[[#This Row],[net_outflows]]</f>
        <v>-5959.4699999999993</v>
      </c>
      <c r="S2737" s="15" t="str">
        <f>IF(performance_data[[#This Row],[net_inflows]]&gt;AVERAGE(performance_data[net_inflows]),"High","Low")</f>
        <v>Low</v>
      </c>
      <c r="T2737" s="15">
        <f>AVERAGEIF(performance_data[inflow_flag],performance_data[[#This Row],[inflow_flag]],performance_data[return_percentage])</f>
        <v>5.0457846277021572</v>
      </c>
      <c r="U2737" s="17">
        <f>IF(performance_data[[#This Row],[return_percentage]]&lt;performance_data[[#This Row],[benchmark_return]],1,0)</f>
        <v>0</v>
      </c>
      <c r="V2737" s="17">
        <f>COUNTIFS(performance_data[portfolio_id],performance_data[[#This Row],[portfolio_id]])</f>
        <v>21</v>
      </c>
      <c r="W2737" s="17">
        <f>COUNTIFS(performance_data[portfolio_id],performance_data[[#This Row],[portfolio_id]],
          performance_data[return_flag],1)</f>
        <v>10</v>
      </c>
      <c r="X2737" s="15">
        <f>performance_data[[#This Row],[underperform_flag_count]]/performance_data[[#This Row],[totalportfoliocount]]</f>
        <v>0.47619047619047616</v>
      </c>
    </row>
    <row r="2738" spans="1:24" x14ac:dyDescent="0.3">
      <c r="A2738">
        <v>5968</v>
      </c>
      <c r="B2738" s="1">
        <v>44894</v>
      </c>
      <c r="C2738">
        <v>197955.75</v>
      </c>
      <c r="D2738">
        <v>9.86</v>
      </c>
      <c r="E2738">
        <v>9.89</v>
      </c>
      <c r="F2738">
        <v>19267.95</v>
      </c>
      <c r="G2738">
        <v>353.93</v>
      </c>
      <c r="H2738" t="s">
        <v>2220</v>
      </c>
      <c r="I2738" t="s">
        <v>2217</v>
      </c>
      <c r="J2738">
        <v>11</v>
      </c>
      <c r="K2738" t="s">
        <v>2219</v>
      </c>
      <c r="L2738" t="str">
        <f>IF(performance_data[[#This Row],[return_percentage]]&gt;=performance_data[[#This Row],[benchmark_return]],"Higher","Lower")</f>
        <v>Lower</v>
      </c>
      <c r="M2738" s="14">
        <f xml:space="preserve"> _xlfn.MAXIFS(performance_data[date],performance_data[portfolio_id],performance_data[[#This Row],[portfolio_id]])</f>
        <v>45467</v>
      </c>
      <c r="N2738" s="14">
        <f xml:space="preserve"> _xlfn.MINIFS(performance_data[date],performance_data[portfolio_id],performance_data[[#This Row],[portfolio_id]])</f>
        <v>44852</v>
      </c>
      <c r="O2738" s="15">
        <f>_xlfn.MAXIFS(performance_data[portfolio_value],performance_data[portfolio_id],performance_data[[#This Row],[portfolio_id]],performance_data[date],performance_data[[#This Row],[latest_date]])</f>
        <v>454523.63</v>
      </c>
      <c r="P2738" s="15">
        <f>_xlfn.MAXIFS(performance_data[portfolio_value],performance_data[portfolio_id],performance_data[[#This Row],[portfolio_id]],performance_data[date],performance_data[[#This Row],[starting_date]])</f>
        <v>495297.08</v>
      </c>
      <c r="Q2738" s="15">
        <f>performance_data[[#This Row],[latest_value]]-performance_data[[#This Row],[starting_value]]</f>
        <v>-40773.450000000012</v>
      </c>
      <c r="R2738" s="15">
        <f>performance_data[[#This Row],[net_inflows]]-performance_data[[#This Row],[net_outflows]]</f>
        <v>18914.02</v>
      </c>
      <c r="S2738" s="15" t="str">
        <f>IF(performance_data[[#This Row],[net_inflows]]&gt;AVERAGE(performance_data[net_inflows]),"High","Low")</f>
        <v>High</v>
      </c>
      <c r="T2738" s="15">
        <f>AVERAGEIF(performance_data[inflow_flag],performance_data[[#This Row],[inflow_flag]],performance_data[return_percentage])</f>
        <v>4.8467905675459724</v>
      </c>
      <c r="U2738" s="17">
        <f>IF(performance_data[[#This Row],[return_percentage]]&lt;performance_data[[#This Row],[benchmark_return]],1,0)</f>
        <v>1</v>
      </c>
      <c r="V2738" s="17">
        <f>COUNTIFS(performance_data[portfolio_id],performance_data[[#This Row],[portfolio_id]])</f>
        <v>21</v>
      </c>
      <c r="W2738" s="17">
        <f>COUNTIFS(performance_data[portfolio_id],performance_data[[#This Row],[portfolio_id]],
          performance_data[return_flag],1)</f>
        <v>10</v>
      </c>
      <c r="X2738" s="15">
        <f>performance_data[[#This Row],[underperform_flag_count]]/performance_data[[#This Row],[totalportfoliocount]]</f>
        <v>0.47619047619047616</v>
      </c>
    </row>
    <row r="2739" spans="1:24" x14ac:dyDescent="0.3">
      <c r="A2739">
        <v>5968</v>
      </c>
      <c r="B2739" s="1">
        <v>45125</v>
      </c>
      <c r="C2739">
        <v>367182.57</v>
      </c>
      <c r="D2739">
        <v>-5.04</v>
      </c>
      <c r="E2739">
        <v>-4.79</v>
      </c>
      <c r="F2739">
        <v>9695.61</v>
      </c>
      <c r="G2739">
        <v>7262.6</v>
      </c>
      <c r="H2739" t="s">
        <v>2213</v>
      </c>
      <c r="I2739" t="s">
        <v>2209</v>
      </c>
      <c r="J2739">
        <v>7</v>
      </c>
      <c r="K2739" t="s">
        <v>2210</v>
      </c>
      <c r="L2739" t="str">
        <f>IF(performance_data[[#This Row],[return_percentage]]&gt;=performance_data[[#This Row],[benchmark_return]],"Higher","Lower")</f>
        <v>Lower</v>
      </c>
      <c r="M2739" s="14">
        <f xml:space="preserve"> _xlfn.MAXIFS(performance_data[date],performance_data[portfolio_id],performance_data[[#This Row],[portfolio_id]])</f>
        <v>45467</v>
      </c>
      <c r="N2739" s="14">
        <f xml:space="preserve"> _xlfn.MINIFS(performance_data[date],performance_data[portfolio_id],performance_data[[#This Row],[portfolio_id]])</f>
        <v>44852</v>
      </c>
      <c r="O2739" s="15">
        <f>_xlfn.MAXIFS(performance_data[portfolio_value],performance_data[portfolio_id],performance_data[[#This Row],[portfolio_id]],performance_data[date],performance_data[[#This Row],[latest_date]])</f>
        <v>454523.63</v>
      </c>
      <c r="P2739" s="15">
        <f>_xlfn.MAXIFS(performance_data[portfolio_value],performance_data[portfolio_id],performance_data[[#This Row],[portfolio_id]],performance_data[date],performance_data[[#This Row],[starting_date]])</f>
        <v>495297.08</v>
      </c>
      <c r="Q2739" s="15">
        <f>performance_data[[#This Row],[latest_value]]-performance_data[[#This Row],[starting_value]]</f>
        <v>-40773.450000000012</v>
      </c>
      <c r="R2739" s="15">
        <f>performance_data[[#This Row],[net_inflows]]-performance_data[[#This Row],[net_outflows]]</f>
        <v>2433.0100000000002</v>
      </c>
      <c r="S2739" s="15" t="str">
        <f>IF(performance_data[[#This Row],[net_inflows]]&gt;AVERAGE(performance_data[net_inflows]),"High","Low")</f>
        <v>Low</v>
      </c>
      <c r="T2739" s="15">
        <f>AVERAGEIF(performance_data[inflow_flag],performance_data[[#This Row],[inflow_flag]],performance_data[return_percentage])</f>
        <v>5.0457846277021572</v>
      </c>
      <c r="U2739" s="17">
        <f>IF(performance_data[[#This Row],[return_percentage]]&lt;performance_data[[#This Row],[benchmark_return]],1,0)</f>
        <v>1</v>
      </c>
      <c r="V2739" s="17">
        <f>COUNTIFS(performance_data[portfolio_id],performance_data[[#This Row],[portfolio_id]])</f>
        <v>21</v>
      </c>
      <c r="W2739" s="17">
        <f>COUNTIFS(performance_data[portfolio_id],performance_data[[#This Row],[portfolio_id]],
          performance_data[return_flag],1)</f>
        <v>10</v>
      </c>
      <c r="X2739" s="15">
        <f>performance_data[[#This Row],[underperform_flag_count]]/performance_data[[#This Row],[totalportfoliocount]]</f>
        <v>0.47619047619047616</v>
      </c>
    </row>
    <row r="2740" spans="1:24" x14ac:dyDescent="0.3">
      <c r="A2740">
        <v>5968</v>
      </c>
      <c r="B2740" s="1">
        <v>45127</v>
      </c>
      <c r="C2740">
        <v>319428.12</v>
      </c>
      <c r="D2740">
        <v>-7.32</v>
      </c>
      <c r="E2740">
        <v>-7.72</v>
      </c>
      <c r="F2740">
        <v>2847.88</v>
      </c>
      <c r="G2740">
        <v>1942.29</v>
      </c>
      <c r="H2740" t="s">
        <v>2213</v>
      </c>
      <c r="I2740" t="s">
        <v>2209</v>
      </c>
      <c r="J2740">
        <v>7</v>
      </c>
      <c r="K2740" t="s">
        <v>2210</v>
      </c>
      <c r="L2740" t="str">
        <f>IF(performance_data[[#This Row],[return_percentage]]&gt;=performance_data[[#This Row],[benchmark_return]],"Higher","Lower")</f>
        <v>Higher</v>
      </c>
      <c r="M2740" s="14">
        <f xml:space="preserve"> _xlfn.MAXIFS(performance_data[date],performance_data[portfolio_id],performance_data[[#This Row],[portfolio_id]])</f>
        <v>45467</v>
      </c>
      <c r="N2740" s="14">
        <f xml:space="preserve"> _xlfn.MINIFS(performance_data[date],performance_data[portfolio_id],performance_data[[#This Row],[portfolio_id]])</f>
        <v>44852</v>
      </c>
      <c r="O2740" s="15">
        <f>_xlfn.MAXIFS(performance_data[portfolio_value],performance_data[portfolio_id],performance_data[[#This Row],[portfolio_id]],performance_data[date],performance_data[[#This Row],[latest_date]])</f>
        <v>454523.63</v>
      </c>
      <c r="P2740" s="15">
        <f>_xlfn.MAXIFS(performance_data[portfolio_value],performance_data[portfolio_id],performance_data[[#This Row],[portfolio_id]],performance_data[date],performance_data[[#This Row],[starting_date]])</f>
        <v>495297.08</v>
      </c>
      <c r="Q2740" s="15">
        <f>performance_data[[#This Row],[latest_value]]-performance_data[[#This Row],[starting_value]]</f>
        <v>-40773.450000000012</v>
      </c>
      <c r="R2740" s="15">
        <f>performance_data[[#This Row],[net_inflows]]-performance_data[[#This Row],[net_outflows]]</f>
        <v>905.59000000000015</v>
      </c>
      <c r="S2740" s="15" t="str">
        <f>IF(performance_data[[#This Row],[net_inflows]]&gt;AVERAGE(performance_data[net_inflows]),"High","Low")</f>
        <v>Low</v>
      </c>
      <c r="T2740" s="15">
        <f>AVERAGEIF(performance_data[inflow_flag],performance_data[[#This Row],[inflow_flag]],performance_data[return_percentage])</f>
        <v>5.0457846277021572</v>
      </c>
      <c r="U2740" s="17">
        <f>IF(performance_data[[#This Row],[return_percentage]]&lt;performance_data[[#This Row],[benchmark_return]],1,0)</f>
        <v>0</v>
      </c>
      <c r="V2740" s="17">
        <f>COUNTIFS(performance_data[portfolio_id],performance_data[[#This Row],[portfolio_id]])</f>
        <v>21</v>
      </c>
      <c r="W2740" s="17">
        <f>COUNTIFS(performance_data[portfolio_id],performance_data[[#This Row],[portfolio_id]],
          performance_data[return_flag],1)</f>
        <v>10</v>
      </c>
      <c r="X2740" s="15">
        <f>performance_data[[#This Row],[underperform_flag_count]]/performance_data[[#This Row],[totalportfoliocount]]</f>
        <v>0.47619047619047616</v>
      </c>
    </row>
    <row r="2741" spans="1:24" x14ac:dyDescent="0.3">
      <c r="A2741">
        <v>5968</v>
      </c>
      <c r="B2741" s="1">
        <v>45097</v>
      </c>
      <c r="C2741">
        <v>15554.89</v>
      </c>
      <c r="D2741">
        <v>1.75</v>
      </c>
      <c r="E2741">
        <v>1.69</v>
      </c>
      <c r="F2741">
        <v>16341.47</v>
      </c>
      <c r="G2741">
        <v>14324.41</v>
      </c>
      <c r="H2741" t="s">
        <v>2213</v>
      </c>
      <c r="I2741" t="s">
        <v>2211</v>
      </c>
      <c r="J2741">
        <v>6</v>
      </c>
      <c r="K2741" t="s">
        <v>2212</v>
      </c>
      <c r="L2741" t="str">
        <f>IF(performance_data[[#This Row],[return_percentage]]&gt;=performance_data[[#This Row],[benchmark_return]],"Higher","Lower")</f>
        <v>Higher</v>
      </c>
      <c r="M2741" s="14">
        <f xml:space="preserve"> _xlfn.MAXIFS(performance_data[date],performance_data[portfolio_id],performance_data[[#This Row],[portfolio_id]])</f>
        <v>45467</v>
      </c>
      <c r="N2741" s="14">
        <f xml:space="preserve"> _xlfn.MINIFS(performance_data[date],performance_data[portfolio_id],performance_data[[#This Row],[portfolio_id]])</f>
        <v>44852</v>
      </c>
      <c r="O2741" s="15">
        <f>_xlfn.MAXIFS(performance_data[portfolio_value],performance_data[portfolio_id],performance_data[[#This Row],[portfolio_id]],performance_data[date],performance_data[[#This Row],[latest_date]])</f>
        <v>454523.63</v>
      </c>
      <c r="P2741" s="15">
        <f>_xlfn.MAXIFS(performance_data[portfolio_value],performance_data[portfolio_id],performance_data[[#This Row],[portfolio_id]],performance_data[date],performance_data[[#This Row],[starting_date]])</f>
        <v>495297.08</v>
      </c>
      <c r="Q2741" s="15">
        <f>performance_data[[#This Row],[latest_value]]-performance_data[[#This Row],[starting_value]]</f>
        <v>-40773.450000000012</v>
      </c>
      <c r="R2741" s="15">
        <f>performance_data[[#This Row],[net_inflows]]-performance_data[[#This Row],[net_outflows]]</f>
        <v>2017.0599999999995</v>
      </c>
      <c r="S2741" s="15" t="str">
        <f>IF(performance_data[[#This Row],[net_inflows]]&gt;AVERAGE(performance_data[net_inflows]),"High","Low")</f>
        <v>High</v>
      </c>
      <c r="T2741" s="15">
        <f>AVERAGEIF(performance_data[inflow_flag],performance_data[[#This Row],[inflow_flag]],performance_data[return_percentage])</f>
        <v>4.8467905675459724</v>
      </c>
      <c r="U2741" s="17">
        <f>IF(performance_data[[#This Row],[return_percentage]]&lt;performance_data[[#This Row],[benchmark_return]],1,0)</f>
        <v>0</v>
      </c>
      <c r="V2741" s="17">
        <f>COUNTIFS(performance_data[portfolio_id],performance_data[[#This Row],[portfolio_id]])</f>
        <v>21</v>
      </c>
      <c r="W2741" s="17">
        <f>COUNTIFS(performance_data[portfolio_id],performance_data[[#This Row],[portfolio_id]],
          performance_data[return_flag],1)</f>
        <v>10</v>
      </c>
      <c r="X2741" s="15">
        <f>performance_data[[#This Row],[underperform_flag_count]]/performance_data[[#This Row],[totalportfoliocount]]</f>
        <v>0.47619047619047616</v>
      </c>
    </row>
    <row r="2742" spans="1:24" x14ac:dyDescent="0.3">
      <c r="A2742">
        <v>5968</v>
      </c>
      <c r="B2742" s="1">
        <v>45112</v>
      </c>
      <c r="C2742">
        <v>384620.73</v>
      </c>
      <c r="D2742">
        <v>1.61</v>
      </c>
      <c r="E2742">
        <v>1.88</v>
      </c>
      <c r="F2742">
        <v>10645.7</v>
      </c>
      <c r="G2742">
        <v>17455.34</v>
      </c>
      <c r="H2742" t="s">
        <v>2213</v>
      </c>
      <c r="I2742" t="s">
        <v>2209</v>
      </c>
      <c r="J2742">
        <v>7</v>
      </c>
      <c r="K2742" t="s">
        <v>2210</v>
      </c>
      <c r="L2742" t="str">
        <f>IF(performance_data[[#This Row],[return_percentage]]&gt;=performance_data[[#This Row],[benchmark_return]],"Higher","Lower")</f>
        <v>Lower</v>
      </c>
      <c r="M2742" s="14">
        <f xml:space="preserve"> _xlfn.MAXIFS(performance_data[date],performance_data[portfolio_id],performance_data[[#This Row],[portfolio_id]])</f>
        <v>45467</v>
      </c>
      <c r="N2742" s="14">
        <f xml:space="preserve"> _xlfn.MINIFS(performance_data[date],performance_data[portfolio_id],performance_data[[#This Row],[portfolio_id]])</f>
        <v>44852</v>
      </c>
      <c r="O2742" s="15">
        <f>_xlfn.MAXIFS(performance_data[portfolio_value],performance_data[portfolio_id],performance_data[[#This Row],[portfolio_id]],performance_data[date],performance_data[[#This Row],[latest_date]])</f>
        <v>454523.63</v>
      </c>
      <c r="P2742" s="15">
        <f>_xlfn.MAXIFS(performance_data[portfolio_value],performance_data[portfolio_id],performance_data[[#This Row],[portfolio_id]],performance_data[date],performance_data[[#This Row],[starting_date]])</f>
        <v>495297.08</v>
      </c>
      <c r="Q2742" s="15">
        <f>performance_data[[#This Row],[latest_value]]-performance_data[[#This Row],[starting_value]]</f>
        <v>-40773.450000000012</v>
      </c>
      <c r="R2742" s="15">
        <f>performance_data[[#This Row],[net_inflows]]-performance_data[[#This Row],[net_outflows]]</f>
        <v>-6809.6399999999994</v>
      </c>
      <c r="S2742" s="15" t="str">
        <f>IF(performance_data[[#This Row],[net_inflows]]&gt;AVERAGE(performance_data[net_inflows]),"High","Low")</f>
        <v>High</v>
      </c>
      <c r="T2742" s="15">
        <f>AVERAGEIF(performance_data[inflow_flag],performance_data[[#This Row],[inflow_flag]],performance_data[return_percentage])</f>
        <v>4.8467905675459724</v>
      </c>
      <c r="U2742" s="17">
        <f>IF(performance_data[[#This Row],[return_percentage]]&lt;performance_data[[#This Row],[benchmark_return]],1,0)</f>
        <v>1</v>
      </c>
      <c r="V2742" s="17">
        <f>COUNTIFS(performance_data[portfolio_id],performance_data[[#This Row],[portfolio_id]])</f>
        <v>21</v>
      </c>
      <c r="W2742" s="17">
        <f>COUNTIFS(performance_data[portfolio_id],performance_data[[#This Row],[portfolio_id]],
          performance_data[return_flag],1)</f>
        <v>10</v>
      </c>
      <c r="X2742" s="15">
        <f>performance_data[[#This Row],[underperform_flag_count]]/performance_data[[#This Row],[totalportfoliocount]]</f>
        <v>0.47619047619047616</v>
      </c>
    </row>
    <row r="2743" spans="1:24" x14ac:dyDescent="0.3">
      <c r="A2743">
        <v>5968</v>
      </c>
      <c r="B2743" s="1">
        <v>45155</v>
      </c>
      <c r="C2743">
        <v>447715.11</v>
      </c>
      <c r="D2743">
        <v>19.48</v>
      </c>
      <c r="E2743">
        <v>16.600000000000001</v>
      </c>
      <c r="F2743">
        <v>4156.34</v>
      </c>
      <c r="G2743">
        <v>7102.88</v>
      </c>
      <c r="H2743" t="s">
        <v>2213</v>
      </c>
      <c r="I2743" t="s">
        <v>2209</v>
      </c>
      <c r="J2743">
        <v>8</v>
      </c>
      <c r="K2743" t="s">
        <v>2214</v>
      </c>
      <c r="L2743" t="str">
        <f>IF(performance_data[[#This Row],[return_percentage]]&gt;=performance_data[[#This Row],[benchmark_return]],"Higher","Lower")</f>
        <v>Higher</v>
      </c>
      <c r="M2743" s="14">
        <f xml:space="preserve"> _xlfn.MAXIFS(performance_data[date],performance_data[portfolio_id],performance_data[[#This Row],[portfolio_id]])</f>
        <v>45467</v>
      </c>
      <c r="N2743" s="14">
        <f xml:space="preserve"> _xlfn.MINIFS(performance_data[date],performance_data[portfolio_id],performance_data[[#This Row],[portfolio_id]])</f>
        <v>44852</v>
      </c>
      <c r="O2743" s="15">
        <f>_xlfn.MAXIFS(performance_data[portfolio_value],performance_data[portfolio_id],performance_data[[#This Row],[portfolio_id]],performance_data[date],performance_data[[#This Row],[latest_date]])</f>
        <v>454523.63</v>
      </c>
      <c r="P2743" s="15">
        <f>_xlfn.MAXIFS(performance_data[portfolio_value],performance_data[portfolio_id],performance_data[[#This Row],[portfolio_id]],performance_data[date],performance_data[[#This Row],[starting_date]])</f>
        <v>495297.08</v>
      </c>
      <c r="Q2743" s="15">
        <f>performance_data[[#This Row],[latest_value]]-performance_data[[#This Row],[starting_value]]</f>
        <v>-40773.450000000012</v>
      </c>
      <c r="R2743" s="15">
        <f>performance_data[[#This Row],[net_inflows]]-performance_data[[#This Row],[net_outflows]]</f>
        <v>-2946.54</v>
      </c>
      <c r="S2743" s="15" t="str">
        <f>IF(performance_data[[#This Row],[net_inflows]]&gt;AVERAGE(performance_data[net_inflows]),"High","Low")</f>
        <v>Low</v>
      </c>
      <c r="T2743" s="15">
        <f>AVERAGEIF(performance_data[inflow_flag],performance_data[[#This Row],[inflow_flag]],performance_data[return_percentage])</f>
        <v>5.0457846277021572</v>
      </c>
      <c r="U2743" s="17">
        <f>IF(performance_data[[#This Row],[return_percentage]]&lt;performance_data[[#This Row],[benchmark_return]],1,0)</f>
        <v>0</v>
      </c>
      <c r="V2743" s="17">
        <f>COUNTIFS(performance_data[portfolio_id],performance_data[[#This Row],[portfolio_id]])</f>
        <v>21</v>
      </c>
      <c r="W2743" s="17">
        <f>COUNTIFS(performance_data[portfolio_id],performance_data[[#This Row],[portfolio_id]],
          performance_data[return_flag],1)</f>
        <v>10</v>
      </c>
      <c r="X2743" s="15">
        <f>performance_data[[#This Row],[underperform_flag_count]]/performance_data[[#This Row],[totalportfoliocount]]</f>
        <v>0.47619047619047616</v>
      </c>
    </row>
    <row r="2744" spans="1:24" x14ac:dyDescent="0.3">
      <c r="A2744">
        <v>5968</v>
      </c>
      <c r="B2744" s="1">
        <v>44928</v>
      </c>
      <c r="C2744">
        <v>429885.22</v>
      </c>
      <c r="D2744">
        <v>18.579999999999998</v>
      </c>
      <c r="E2744">
        <v>15.72</v>
      </c>
      <c r="F2744">
        <v>10936.3</v>
      </c>
      <c r="G2744">
        <v>13076.79</v>
      </c>
      <c r="H2744" t="s">
        <v>2213</v>
      </c>
      <c r="I2744" t="s">
        <v>2206</v>
      </c>
      <c r="J2744">
        <v>1</v>
      </c>
      <c r="K2744" t="s">
        <v>2207</v>
      </c>
      <c r="L2744" t="str">
        <f>IF(performance_data[[#This Row],[return_percentage]]&gt;=performance_data[[#This Row],[benchmark_return]],"Higher","Lower")</f>
        <v>Higher</v>
      </c>
      <c r="M2744" s="14">
        <f xml:space="preserve"> _xlfn.MAXIFS(performance_data[date],performance_data[portfolio_id],performance_data[[#This Row],[portfolio_id]])</f>
        <v>45467</v>
      </c>
      <c r="N2744" s="14">
        <f xml:space="preserve"> _xlfn.MINIFS(performance_data[date],performance_data[portfolio_id],performance_data[[#This Row],[portfolio_id]])</f>
        <v>44852</v>
      </c>
      <c r="O2744" s="15">
        <f>_xlfn.MAXIFS(performance_data[portfolio_value],performance_data[portfolio_id],performance_data[[#This Row],[portfolio_id]],performance_data[date],performance_data[[#This Row],[latest_date]])</f>
        <v>454523.63</v>
      </c>
      <c r="P2744" s="15">
        <f>_xlfn.MAXIFS(performance_data[portfolio_value],performance_data[portfolio_id],performance_data[[#This Row],[portfolio_id]],performance_data[date],performance_data[[#This Row],[starting_date]])</f>
        <v>495297.08</v>
      </c>
      <c r="Q2744" s="15">
        <f>performance_data[[#This Row],[latest_value]]-performance_data[[#This Row],[starting_value]]</f>
        <v>-40773.450000000012</v>
      </c>
      <c r="R2744" s="15">
        <f>performance_data[[#This Row],[net_inflows]]-performance_data[[#This Row],[net_outflows]]</f>
        <v>-2140.4900000000016</v>
      </c>
      <c r="S2744" s="15" t="str">
        <f>IF(performance_data[[#This Row],[net_inflows]]&gt;AVERAGE(performance_data[net_inflows]),"High","Low")</f>
        <v>High</v>
      </c>
      <c r="T2744" s="15">
        <f>AVERAGEIF(performance_data[inflow_flag],performance_data[[#This Row],[inflow_flag]],performance_data[return_percentage])</f>
        <v>4.8467905675459724</v>
      </c>
      <c r="U2744" s="17">
        <f>IF(performance_data[[#This Row],[return_percentage]]&lt;performance_data[[#This Row],[benchmark_return]],1,0)</f>
        <v>0</v>
      </c>
      <c r="V2744" s="17">
        <f>COUNTIFS(performance_data[portfolio_id],performance_data[[#This Row],[portfolio_id]])</f>
        <v>21</v>
      </c>
      <c r="W2744" s="17">
        <f>COUNTIFS(performance_data[portfolio_id],performance_data[[#This Row],[portfolio_id]],
          performance_data[return_flag],1)</f>
        <v>10</v>
      </c>
      <c r="X2744" s="15">
        <f>performance_data[[#This Row],[underperform_flag_count]]/performance_data[[#This Row],[totalportfoliocount]]</f>
        <v>0.47619047619047616</v>
      </c>
    </row>
    <row r="2745" spans="1:24" x14ac:dyDescent="0.3">
      <c r="A2745">
        <v>5968</v>
      </c>
      <c r="B2745" s="1">
        <v>45211</v>
      </c>
      <c r="C2745">
        <v>371176.86</v>
      </c>
      <c r="D2745">
        <v>-9.9</v>
      </c>
      <c r="E2745">
        <v>-10.59</v>
      </c>
      <c r="F2745">
        <v>16665.03</v>
      </c>
      <c r="G2745">
        <v>13270.84</v>
      </c>
      <c r="H2745" t="s">
        <v>2213</v>
      </c>
      <c r="I2745" t="s">
        <v>2217</v>
      </c>
      <c r="J2745">
        <v>10</v>
      </c>
      <c r="K2745" t="s">
        <v>2224</v>
      </c>
      <c r="L2745" t="str">
        <f>IF(performance_data[[#This Row],[return_percentage]]&gt;=performance_data[[#This Row],[benchmark_return]],"Higher","Lower")</f>
        <v>Higher</v>
      </c>
      <c r="M2745" s="14">
        <f xml:space="preserve"> _xlfn.MAXIFS(performance_data[date],performance_data[portfolio_id],performance_data[[#This Row],[portfolio_id]])</f>
        <v>45467</v>
      </c>
      <c r="N2745" s="14">
        <f xml:space="preserve"> _xlfn.MINIFS(performance_data[date],performance_data[portfolio_id],performance_data[[#This Row],[portfolio_id]])</f>
        <v>44852</v>
      </c>
      <c r="O2745" s="15">
        <f>_xlfn.MAXIFS(performance_data[portfolio_value],performance_data[portfolio_id],performance_data[[#This Row],[portfolio_id]],performance_data[date],performance_data[[#This Row],[latest_date]])</f>
        <v>454523.63</v>
      </c>
      <c r="P2745" s="15">
        <f>_xlfn.MAXIFS(performance_data[portfolio_value],performance_data[portfolio_id],performance_data[[#This Row],[portfolio_id]],performance_data[date],performance_data[[#This Row],[starting_date]])</f>
        <v>495297.08</v>
      </c>
      <c r="Q2745" s="15">
        <f>performance_data[[#This Row],[latest_value]]-performance_data[[#This Row],[starting_value]]</f>
        <v>-40773.450000000012</v>
      </c>
      <c r="R2745" s="15">
        <f>performance_data[[#This Row],[net_inflows]]-performance_data[[#This Row],[net_outflows]]</f>
        <v>3394.1899999999987</v>
      </c>
      <c r="S2745" s="15" t="str">
        <f>IF(performance_data[[#This Row],[net_inflows]]&gt;AVERAGE(performance_data[net_inflows]),"High","Low")</f>
        <v>High</v>
      </c>
      <c r="T2745" s="15">
        <f>AVERAGEIF(performance_data[inflow_flag],performance_data[[#This Row],[inflow_flag]],performance_data[return_percentage])</f>
        <v>4.8467905675459724</v>
      </c>
      <c r="U2745" s="17">
        <f>IF(performance_data[[#This Row],[return_percentage]]&lt;performance_data[[#This Row],[benchmark_return]],1,0)</f>
        <v>0</v>
      </c>
      <c r="V2745" s="17">
        <f>COUNTIFS(performance_data[portfolio_id],performance_data[[#This Row],[portfolio_id]])</f>
        <v>21</v>
      </c>
      <c r="W2745" s="17">
        <f>COUNTIFS(performance_data[portfolio_id],performance_data[[#This Row],[portfolio_id]],
          performance_data[return_flag],1)</f>
        <v>10</v>
      </c>
      <c r="X2745" s="15">
        <f>performance_data[[#This Row],[underperform_flag_count]]/performance_data[[#This Row],[totalportfoliocount]]</f>
        <v>0.47619047619047616</v>
      </c>
    </row>
    <row r="2746" spans="1:24" x14ac:dyDescent="0.3">
      <c r="A2746">
        <v>5968</v>
      </c>
      <c r="B2746" s="1">
        <v>44929</v>
      </c>
      <c r="C2746">
        <v>447201.42</v>
      </c>
      <c r="D2746">
        <v>6.9</v>
      </c>
      <c r="E2746">
        <v>8.01</v>
      </c>
      <c r="F2746">
        <v>15283.19</v>
      </c>
      <c r="G2746">
        <v>4251.1499999999996</v>
      </c>
      <c r="H2746" t="s">
        <v>2213</v>
      </c>
      <c r="I2746" t="s">
        <v>2206</v>
      </c>
      <c r="J2746">
        <v>1</v>
      </c>
      <c r="K2746" t="s">
        <v>2207</v>
      </c>
      <c r="L2746" t="str">
        <f>IF(performance_data[[#This Row],[return_percentage]]&gt;=performance_data[[#This Row],[benchmark_return]],"Higher","Lower")</f>
        <v>Lower</v>
      </c>
      <c r="M2746" s="14">
        <f xml:space="preserve"> _xlfn.MAXIFS(performance_data[date],performance_data[portfolio_id],performance_data[[#This Row],[portfolio_id]])</f>
        <v>45467</v>
      </c>
      <c r="N2746" s="14">
        <f xml:space="preserve"> _xlfn.MINIFS(performance_data[date],performance_data[portfolio_id],performance_data[[#This Row],[portfolio_id]])</f>
        <v>44852</v>
      </c>
      <c r="O2746" s="15">
        <f>_xlfn.MAXIFS(performance_data[portfolio_value],performance_data[portfolio_id],performance_data[[#This Row],[portfolio_id]],performance_data[date],performance_data[[#This Row],[latest_date]])</f>
        <v>454523.63</v>
      </c>
      <c r="P2746" s="15">
        <f>_xlfn.MAXIFS(performance_data[portfolio_value],performance_data[portfolio_id],performance_data[[#This Row],[portfolio_id]],performance_data[date],performance_data[[#This Row],[starting_date]])</f>
        <v>495297.08</v>
      </c>
      <c r="Q2746" s="15">
        <f>performance_data[[#This Row],[latest_value]]-performance_data[[#This Row],[starting_value]]</f>
        <v>-40773.450000000012</v>
      </c>
      <c r="R2746" s="15">
        <f>performance_data[[#This Row],[net_inflows]]-performance_data[[#This Row],[net_outflows]]</f>
        <v>11032.04</v>
      </c>
      <c r="S2746" s="15" t="str">
        <f>IF(performance_data[[#This Row],[net_inflows]]&gt;AVERAGE(performance_data[net_inflows]),"High","Low")</f>
        <v>High</v>
      </c>
      <c r="T2746" s="15">
        <f>AVERAGEIF(performance_data[inflow_flag],performance_data[[#This Row],[inflow_flag]],performance_data[return_percentage])</f>
        <v>4.8467905675459724</v>
      </c>
      <c r="U2746" s="17">
        <f>IF(performance_data[[#This Row],[return_percentage]]&lt;performance_data[[#This Row],[benchmark_return]],1,0)</f>
        <v>1</v>
      </c>
      <c r="V2746" s="17">
        <f>COUNTIFS(performance_data[portfolio_id],performance_data[[#This Row],[portfolio_id]])</f>
        <v>21</v>
      </c>
      <c r="W2746" s="17">
        <f>COUNTIFS(performance_data[portfolio_id],performance_data[[#This Row],[portfolio_id]],
          performance_data[return_flag],1)</f>
        <v>10</v>
      </c>
      <c r="X2746" s="15">
        <f>performance_data[[#This Row],[underperform_flag_count]]/performance_data[[#This Row],[totalportfoliocount]]</f>
        <v>0.47619047619047616</v>
      </c>
    </row>
    <row r="2747" spans="1:24" x14ac:dyDescent="0.3">
      <c r="A2747">
        <v>5968</v>
      </c>
      <c r="B2747" s="1">
        <v>45300</v>
      </c>
      <c r="C2747">
        <v>275964.57</v>
      </c>
      <c r="D2747">
        <v>15.45</v>
      </c>
      <c r="E2747">
        <v>17.38</v>
      </c>
      <c r="F2747">
        <v>2399.58</v>
      </c>
      <c r="G2747">
        <v>7026.33</v>
      </c>
      <c r="H2747" t="s">
        <v>2205</v>
      </c>
      <c r="I2747" t="s">
        <v>2206</v>
      </c>
      <c r="J2747">
        <v>1</v>
      </c>
      <c r="K2747" t="s">
        <v>2207</v>
      </c>
      <c r="L2747" t="str">
        <f>IF(performance_data[[#This Row],[return_percentage]]&gt;=performance_data[[#This Row],[benchmark_return]],"Higher","Lower")</f>
        <v>Lower</v>
      </c>
      <c r="M2747" s="14">
        <f xml:space="preserve"> _xlfn.MAXIFS(performance_data[date],performance_data[portfolio_id],performance_data[[#This Row],[portfolio_id]])</f>
        <v>45467</v>
      </c>
      <c r="N2747" s="14">
        <f xml:space="preserve"> _xlfn.MINIFS(performance_data[date],performance_data[portfolio_id],performance_data[[#This Row],[portfolio_id]])</f>
        <v>44852</v>
      </c>
      <c r="O2747" s="15">
        <f>_xlfn.MAXIFS(performance_data[portfolio_value],performance_data[portfolio_id],performance_data[[#This Row],[portfolio_id]],performance_data[date],performance_data[[#This Row],[latest_date]])</f>
        <v>454523.63</v>
      </c>
      <c r="P2747" s="15">
        <f>_xlfn.MAXIFS(performance_data[portfolio_value],performance_data[portfolio_id],performance_data[[#This Row],[portfolio_id]],performance_data[date],performance_data[[#This Row],[starting_date]])</f>
        <v>495297.08</v>
      </c>
      <c r="Q2747" s="15">
        <f>performance_data[[#This Row],[latest_value]]-performance_data[[#This Row],[starting_value]]</f>
        <v>-40773.450000000012</v>
      </c>
      <c r="R2747" s="15">
        <f>performance_data[[#This Row],[net_inflows]]-performance_data[[#This Row],[net_outflows]]</f>
        <v>-4626.75</v>
      </c>
      <c r="S2747" s="15" t="str">
        <f>IF(performance_data[[#This Row],[net_inflows]]&gt;AVERAGE(performance_data[net_inflows]),"High","Low")</f>
        <v>Low</v>
      </c>
      <c r="T2747" s="15">
        <f>AVERAGEIF(performance_data[inflow_flag],performance_data[[#This Row],[inflow_flag]],performance_data[return_percentage])</f>
        <v>5.0457846277021572</v>
      </c>
      <c r="U2747" s="17">
        <f>IF(performance_data[[#This Row],[return_percentage]]&lt;performance_data[[#This Row],[benchmark_return]],1,0)</f>
        <v>1</v>
      </c>
      <c r="V2747" s="17">
        <f>COUNTIFS(performance_data[portfolio_id],performance_data[[#This Row],[portfolio_id]])</f>
        <v>21</v>
      </c>
      <c r="W2747" s="17">
        <f>COUNTIFS(performance_data[portfolio_id],performance_data[[#This Row],[portfolio_id]],
          performance_data[return_flag],1)</f>
        <v>10</v>
      </c>
      <c r="X2747" s="15">
        <f>performance_data[[#This Row],[underperform_flag_count]]/performance_data[[#This Row],[totalportfoliocount]]</f>
        <v>0.47619047619047616</v>
      </c>
    </row>
    <row r="2748" spans="1:24" x14ac:dyDescent="0.3">
      <c r="A2748">
        <v>5968</v>
      </c>
      <c r="B2748" s="1">
        <v>44956</v>
      </c>
      <c r="C2748">
        <v>148770.35999999999</v>
      </c>
      <c r="D2748">
        <v>-2.33</v>
      </c>
      <c r="E2748">
        <v>-1.88</v>
      </c>
      <c r="F2748">
        <v>7305.32</v>
      </c>
      <c r="G2748">
        <v>5232.87</v>
      </c>
      <c r="H2748" t="s">
        <v>2213</v>
      </c>
      <c r="I2748" t="s">
        <v>2206</v>
      </c>
      <c r="J2748">
        <v>1</v>
      </c>
      <c r="K2748" t="s">
        <v>2207</v>
      </c>
      <c r="L2748" t="str">
        <f>IF(performance_data[[#This Row],[return_percentage]]&gt;=performance_data[[#This Row],[benchmark_return]],"Higher","Lower")</f>
        <v>Lower</v>
      </c>
      <c r="M2748" s="14">
        <f xml:space="preserve"> _xlfn.MAXIFS(performance_data[date],performance_data[portfolio_id],performance_data[[#This Row],[portfolio_id]])</f>
        <v>45467</v>
      </c>
      <c r="N2748" s="14">
        <f xml:space="preserve"> _xlfn.MINIFS(performance_data[date],performance_data[portfolio_id],performance_data[[#This Row],[portfolio_id]])</f>
        <v>44852</v>
      </c>
      <c r="O2748" s="15">
        <f>_xlfn.MAXIFS(performance_data[portfolio_value],performance_data[portfolio_id],performance_data[[#This Row],[portfolio_id]],performance_data[date],performance_data[[#This Row],[latest_date]])</f>
        <v>454523.63</v>
      </c>
      <c r="P2748" s="15">
        <f>_xlfn.MAXIFS(performance_data[portfolio_value],performance_data[portfolio_id],performance_data[[#This Row],[portfolio_id]],performance_data[date],performance_data[[#This Row],[starting_date]])</f>
        <v>495297.08</v>
      </c>
      <c r="Q2748" s="15">
        <f>performance_data[[#This Row],[latest_value]]-performance_data[[#This Row],[starting_value]]</f>
        <v>-40773.450000000012</v>
      </c>
      <c r="R2748" s="15">
        <f>performance_data[[#This Row],[net_inflows]]-performance_data[[#This Row],[net_outflows]]</f>
        <v>2072.4499999999998</v>
      </c>
      <c r="S2748" s="15" t="str">
        <f>IF(performance_data[[#This Row],[net_inflows]]&gt;AVERAGE(performance_data[net_inflows]),"High","Low")</f>
        <v>Low</v>
      </c>
      <c r="T2748" s="15">
        <f>AVERAGEIF(performance_data[inflow_flag],performance_data[[#This Row],[inflow_flag]],performance_data[return_percentage])</f>
        <v>5.0457846277021572</v>
      </c>
      <c r="U2748" s="17">
        <f>IF(performance_data[[#This Row],[return_percentage]]&lt;performance_data[[#This Row],[benchmark_return]],1,0)</f>
        <v>1</v>
      </c>
      <c r="V2748" s="17">
        <f>COUNTIFS(performance_data[portfolio_id],performance_data[[#This Row],[portfolio_id]])</f>
        <v>21</v>
      </c>
      <c r="W2748" s="17">
        <f>COUNTIFS(performance_data[portfolio_id],performance_data[[#This Row],[portfolio_id]],
          performance_data[return_flag],1)</f>
        <v>10</v>
      </c>
      <c r="X2748" s="15">
        <f>performance_data[[#This Row],[underperform_flag_count]]/performance_data[[#This Row],[totalportfoliocount]]</f>
        <v>0.47619047619047616</v>
      </c>
    </row>
    <row r="2749" spans="1:24" x14ac:dyDescent="0.3">
      <c r="A2749">
        <v>5968</v>
      </c>
      <c r="B2749" s="1">
        <v>45452</v>
      </c>
      <c r="C2749">
        <v>311719.61</v>
      </c>
      <c r="D2749">
        <v>-4.0199999999999996</v>
      </c>
      <c r="E2749">
        <v>-4.67</v>
      </c>
      <c r="F2749">
        <v>10779.63</v>
      </c>
      <c r="G2749">
        <v>17690.8</v>
      </c>
      <c r="H2749" t="s">
        <v>2205</v>
      </c>
      <c r="I2749" t="s">
        <v>2211</v>
      </c>
      <c r="J2749">
        <v>6</v>
      </c>
      <c r="K2749" t="s">
        <v>2212</v>
      </c>
      <c r="L2749" t="str">
        <f>IF(performance_data[[#This Row],[return_percentage]]&gt;=performance_data[[#This Row],[benchmark_return]],"Higher","Lower")</f>
        <v>Higher</v>
      </c>
      <c r="M2749" s="14">
        <f xml:space="preserve"> _xlfn.MAXIFS(performance_data[date],performance_data[portfolio_id],performance_data[[#This Row],[portfolio_id]])</f>
        <v>45467</v>
      </c>
      <c r="N2749" s="14">
        <f xml:space="preserve"> _xlfn.MINIFS(performance_data[date],performance_data[portfolio_id],performance_data[[#This Row],[portfolio_id]])</f>
        <v>44852</v>
      </c>
      <c r="O2749" s="15">
        <f>_xlfn.MAXIFS(performance_data[portfolio_value],performance_data[portfolio_id],performance_data[[#This Row],[portfolio_id]],performance_data[date],performance_data[[#This Row],[latest_date]])</f>
        <v>454523.63</v>
      </c>
      <c r="P2749" s="15">
        <f>_xlfn.MAXIFS(performance_data[portfolio_value],performance_data[portfolio_id],performance_data[[#This Row],[portfolio_id]],performance_data[date],performance_data[[#This Row],[starting_date]])</f>
        <v>495297.08</v>
      </c>
      <c r="Q2749" s="15">
        <f>performance_data[[#This Row],[latest_value]]-performance_data[[#This Row],[starting_value]]</f>
        <v>-40773.450000000012</v>
      </c>
      <c r="R2749" s="15">
        <f>performance_data[[#This Row],[net_inflows]]-performance_data[[#This Row],[net_outflows]]</f>
        <v>-6911.17</v>
      </c>
      <c r="S2749" s="15" t="str">
        <f>IF(performance_data[[#This Row],[net_inflows]]&gt;AVERAGE(performance_data[net_inflows]),"High","Low")</f>
        <v>High</v>
      </c>
      <c r="T2749" s="15">
        <f>AVERAGEIF(performance_data[inflow_flag],performance_data[[#This Row],[inflow_flag]],performance_data[return_percentage])</f>
        <v>4.8467905675459724</v>
      </c>
      <c r="U2749" s="17">
        <f>IF(performance_data[[#This Row],[return_percentage]]&lt;performance_data[[#This Row],[benchmark_return]],1,0)</f>
        <v>0</v>
      </c>
      <c r="V2749" s="17">
        <f>COUNTIFS(performance_data[portfolio_id],performance_data[[#This Row],[portfolio_id]])</f>
        <v>21</v>
      </c>
      <c r="W2749" s="17">
        <f>COUNTIFS(performance_data[portfolio_id],performance_data[[#This Row],[portfolio_id]],
          performance_data[return_flag],1)</f>
        <v>10</v>
      </c>
      <c r="X2749" s="15">
        <f>performance_data[[#This Row],[underperform_flag_count]]/performance_data[[#This Row],[totalportfoliocount]]</f>
        <v>0.47619047619047616</v>
      </c>
    </row>
    <row r="2750" spans="1:24" x14ac:dyDescent="0.3">
      <c r="A2750">
        <v>5968</v>
      </c>
      <c r="B2750" s="1">
        <v>44852</v>
      </c>
      <c r="C2750">
        <v>495297.08</v>
      </c>
      <c r="D2750">
        <v>0.5</v>
      </c>
      <c r="E2750">
        <v>0.52</v>
      </c>
      <c r="F2750">
        <v>18260.560000000001</v>
      </c>
      <c r="G2750">
        <v>18681.060000000001</v>
      </c>
      <c r="H2750" t="s">
        <v>2220</v>
      </c>
      <c r="I2750" t="s">
        <v>2217</v>
      </c>
      <c r="J2750">
        <v>10</v>
      </c>
      <c r="K2750" t="s">
        <v>2224</v>
      </c>
      <c r="L2750" t="str">
        <f>IF(performance_data[[#This Row],[return_percentage]]&gt;=performance_data[[#This Row],[benchmark_return]],"Higher","Lower")</f>
        <v>Lower</v>
      </c>
      <c r="M2750" s="14">
        <f xml:space="preserve"> _xlfn.MAXIFS(performance_data[date],performance_data[portfolio_id],performance_data[[#This Row],[portfolio_id]])</f>
        <v>45467</v>
      </c>
      <c r="N2750" s="14">
        <f xml:space="preserve"> _xlfn.MINIFS(performance_data[date],performance_data[portfolio_id],performance_data[[#This Row],[portfolio_id]])</f>
        <v>44852</v>
      </c>
      <c r="O2750" s="15">
        <f>_xlfn.MAXIFS(performance_data[portfolio_value],performance_data[portfolio_id],performance_data[[#This Row],[portfolio_id]],performance_data[date],performance_data[[#This Row],[latest_date]])</f>
        <v>454523.63</v>
      </c>
      <c r="P2750" s="15">
        <f>_xlfn.MAXIFS(performance_data[portfolio_value],performance_data[portfolio_id],performance_data[[#This Row],[portfolio_id]],performance_data[date],performance_data[[#This Row],[starting_date]])</f>
        <v>495297.08</v>
      </c>
      <c r="Q2750" s="15">
        <f>performance_data[[#This Row],[latest_value]]-performance_data[[#This Row],[starting_value]]</f>
        <v>-40773.450000000012</v>
      </c>
      <c r="R2750" s="15">
        <f>performance_data[[#This Row],[net_inflows]]-performance_data[[#This Row],[net_outflows]]</f>
        <v>-420.5</v>
      </c>
      <c r="S2750" s="15" t="str">
        <f>IF(performance_data[[#This Row],[net_inflows]]&gt;AVERAGE(performance_data[net_inflows]),"High","Low")</f>
        <v>High</v>
      </c>
      <c r="T2750" s="15">
        <f>AVERAGEIF(performance_data[inflow_flag],performance_data[[#This Row],[inflow_flag]],performance_data[return_percentage])</f>
        <v>4.8467905675459724</v>
      </c>
      <c r="U2750" s="17">
        <f>IF(performance_data[[#This Row],[return_percentage]]&lt;performance_data[[#This Row],[benchmark_return]],1,0)</f>
        <v>1</v>
      </c>
      <c r="V2750" s="17">
        <f>COUNTIFS(performance_data[portfolio_id],performance_data[[#This Row],[portfolio_id]])</f>
        <v>21</v>
      </c>
      <c r="W2750" s="17">
        <f>COUNTIFS(performance_data[portfolio_id],performance_data[[#This Row],[portfolio_id]],
          performance_data[return_flag],1)</f>
        <v>10</v>
      </c>
      <c r="X2750" s="15">
        <f>performance_data[[#This Row],[underperform_flag_count]]/performance_data[[#This Row],[totalportfoliocount]]</f>
        <v>0.47619047619047616</v>
      </c>
    </row>
    <row r="2751" spans="1:24" x14ac:dyDescent="0.3">
      <c r="A2751">
        <v>5968</v>
      </c>
      <c r="B2751" s="1">
        <v>45035</v>
      </c>
      <c r="C2751">
        <v>448746.88</v>
      </c>
      <c r="D2751">
        <v>-1.9</v>
      </c>
      <c r="E2751">
        <v>-1.75</v>
      </c>
      <c r="F2751">
        <v>6494.45</v>
      </c>
      <c r="G2751">
        <v>12256.85</v>
      </c>
      <c r="H2751" t="s">
        <v>2213</v>
      </c>
      <c r="I2751" t="s">
        <v>2211</v>
      </c>
      <c r="J2751">
        <v>4</v>
      </c>
      <c r="K2751" t="s">
        <v>2216</v>
      </c>
      <c r="L2751" t="str">
        <f>IF(performance_data[[#This Row],[return_percentage]]&gt;=performance_data[[#This Row],[benchmark_return]],"Higher","Lower")</f>
        <v>Lower</v>
      </c>
      <c r="M2751" s="14">
        <f xml:space="preserve"> _xlfn.MAXIFS(performance_data[date],performance_data[portfolio_id],performance_data[[#This Row],[portfolio_id]])</f>
        <v>45467</v>
      </c>
      <c r="N2751" s="14">
        <f xml:space="preserve"> _xlfn.MINIFS(performance_data[date],performance_data[portfolio_id],performance_data[[#This Row],[portfolio_id]])</f>
        <v>44852</v>
      </c>
      <c r="O2751" s="15">
        <f>_xlfn.MAXIFS(performance_data[portfolio_value],performance_data[portfolio_id],performance_data[[#This Row],[portfolio_id]],performance_data[date],performance_data[[#This Row],[latest_date]])</f>
        <v>454523.63</v>
      </c>
      <c r="P2751" s="15">
        <f>_xlfn.MAXIFS(performance_data[portfolio_value],performance_data[portfolio_id],performance_data[[#This Row],[portfolio_id]],performance_data[date],performance_data[[#This Row],[starting_date]])</f>
        <v>495297.08</v>
      </c>
      <c r="Q2751" s="15">
        <f>performance_data[[#This Row],[latest_value]]-performance_data[[#This Row],[starting_value]]</f>
        <v>-40773.450000000012</v>
      </c>
      <c r="R2751" s="15">
        <f>performance_data[[#This Row],[net_inflows]]-performance_data[[#This Row],[net_outflows]]</f>
        <v>-5762.4000000000005</v>
      </c>
      <c r="S2751" s="15" t="str">
        <f>IF(performance_data[[#This Row],[net_inflows]]&gt;AVERAGE(performance_data[net_inflows]),"High","Low")</f>
        <v>Low</v>
      </c>
      <c r="T2751" s="15">
        <f>AVERAGEIF(performance_data[inflow_flag],performance_data[[#This Row],[inflow_flag]],performance_data[return_percentage])</f>
        <v>5.0457846277021572</v>
      </c>
      <c r="U2751" s="17">
        <f>IF(performance_data[[#This Row],[return_percentage]]&lt;performance_data[[#This Row],[benchmark_return]],1,0)</f>
        <v>1</v>
      </c>
      <c r="V2751" s="17">
        <f>COUNTIFS(performance_data[portfolio_id],performance_data[[#This Row],[portfolio_id]])</f>
        <v>21</v>
      </c>
      <c r="W2751" s="17">
        <f>COUNTIFS(performance_data[portfolio_id],performance_data[[#This Row],[portfolio_id]],
          performance_data[return_flag],1)</f>
        <v>10</v>
      </c>
      <c r="X2751" s="15">
        <f>performance_data[[#This Row],[underperform_flag_count]]/performance_data[[#This Row],[totalportfoliocount]]</f>
        <v>0.47619047619047616</v>
      </c>
    </row>
    <row r="2752" spans="1:24" x14ac:dyDescent="0.3">
      <c r="A2752">
        <v>5968</v>
      </c>
      <c r="B2752" s="1">
        <v>44929</v>
      </c>
      <c r="C2752">
        <v>160588.74</v>
      </c>
      <c r="D2752">
        <v>14.85</v>
      </c>
      <c r="E2752">
        <v>12.96</v>
      </c>
      <c r="F2752">
        <v>8249.49</v>
      </c>
      <c r="G2752">
        <v>12352.12</v>
      </c>
      <c r="H2752" t="s">
        <v>2213</v>
      </c>
      <c r="I2752" t="s">
        <v>2206</v>
      </c>
      <c r="J2752">
        <v>1</v>
      </c>
      <c r="K2752" t="s">
        <v>2207</v>
      </c>
      <c r="L2752" t="str">
        <f>IF(performance_data[[#This Row],[return_percentage]]&gt;=performance_data[[#This Row],[benchmark_return]],"Higher","Lower")</f>
        <v>Higher</v>
      </c>
      <c r="M2752" s="14">
        <f xml:space="preserve"> _xlfn.MAXIFS(performance_data[date],performance_data[portfolio_id],performance_data[[#This Row],[portfolio_id]])</f>
        <v>45467</v>
      </c>
      <c r="N2752" s="14">
        <f xml:space="preserve"> _xlfn.MINIFS(performance_data[date],performance_data[portfolio_id],performance_data[[#This Row],[portfolio_id]])</f>
        <v>44852</v>
      </c>
      <c r="O2752" s="15">
        <f>_xlfn.MAXIFS(performance_data[portfolio_value],performance_data[portfolio_id],performance_data[[#This Row],[portfolio_id]],performance_data[date],performance_data[[#This Row],[latest_date]])</f>
        <v>454523.63</v>
      </c>
      <c r="P2752" s="15">
        <f>_xlfn.MAXIFS(performance_data[portfolio_value],performance_data[portfolio_id],performance_data[[#This Row],[portfolio_id]],performance_data[date],performance_data[[#This Row],[starting_date]])</f>
        <v>495297.08</v>
      </c>
      <c r="Q2752" s="15">
        <f>performance_data[[#This Row],[latest_value]]-performance_data[[#This Row],[starting_value]]</f>
        <v>-40773.450000000012</v>
      </c>
      <c r="R2752" s="15">
        <f>performance_data[[#This Row],[net_inflows]]-performance_data[[#This Row],[net_outflows]]</f>
        <v>-4102.630000000001</v>
      </c>
      <c r="S2752" s="15" t="str">
        <f>IF(performance_data[[#This Row],[net_inflows]]&gt;AVERAGE(performance_data[net_inflows]),"High","Low")</f>
        <v>Low</v>
      </c>
      <c r="T2752" s="15">
        <f>AVERAGEIF(performance_data[inflow_flag],performance_data[[#This Row],[inflow_flag]],performance_data[return_percentage])</f>
        <v>5.0457846277021572</v>
      </c>
      <c r="U2752" s="17">
        <f>IF(performance_data[[#This Row],[return_percentage]]&lt;performance_data[[#This Row],[benchmark_return]],1,0)</f>
        <v>0</v>
      </c>
      <c r="V2752" s="17">
        <f>COUNTIFS(performance_data[portfolio_id],performance_data[[#This Row],[portfolio_id]])</f>
        <v>21</v>
      </c>
      <c r="W2752" s="17">
        <f>COUNTIFS(performance_data[portfolio_id],performance_data[[#This Row],[portfolio_id]],
          performance_data[return_flag],1)</f>
        <v>10</v>
      </c>
      <c r="X2752" s="15">
        <f>performance_data[[#This Row],[underperform_flag_count]]/performance_data[[#This Row],[totalportfoliocount]]</f>
        <v>0.47619047619047616</v>
      </c>
    </row>
    <row r="2753" spans="1:24" x14ac:dyDescent="0.3">
      <c r="A2753">
        <v>5968</v>
      </c>
      <c r="B2753" s="1">
        <v>45233</v>
      </c>
      <c r="C2753">
        <v>93225.13</v>
      </c>
      <c r="D2753">
        <v>19.420000000000002</v>
      </c>
      <c r="E2753">
        <v>17.91</v>
      </c>
      <c r="F2753">
        <v>1806.25</v>
      </c>
      <c r="G2753">
        <v>15856.18</v>
      </c>
      <c r="H2753" t="s">
        <v>2213</v>
      </c>
      <c r="I2753" t="s">
        <v>2217</v>
      </c>
      <c r="J2753">
        <v>11</v>
      </c>
      <c r="K2753" t="s">
        <v>2219</v>
      </c>
      <c r="L2753" t="str">
        <f>IF(performance_data[[#This Row],[return_percentage]]&gt;=performance_data[[#This Row],[benchmark_return]],"Higher","Lower")</f>
        <v>Higher</v>
      </c>
      <c r="M2753" s="14">
        <f xml:space="preserve"> _xlfn.MAXIFS(performance_data[date],performance_data[portfolio_id],performance_data[[#This Row],[portfolio_id]])</f>
        <v>45467</v>
      </c>
      <c r="N2753" s="14">
        <f xml:space="preserve"> _xlfn.MINIFS(performance_data[date],performance_data[portfolio_id],performance_data[[#This Row],[portfolio_id]])</f>
        <v>44852</v>
      </c>
      <c r="O2753" s="15">
        <f>_xlfn.MAXIFS(performance_data[portfolio_value],performance_data[portfolio_id],performance_data[[#This Row],[portfolio_id]],performance_data[date],performance_data[[#This Row],[latest_date]])</f>
        <v>454523.63</v>
      </c>
      <c r="P2753" s="15">
        <f>_xlfn.MAXIFS(performance_data[portfolio_value],performance_data[portfolio_id],performance_data[[#This Row],[portfolio_id]],performance_data[date],performance_data[[#This Row],[starting_date]])</f>
        <v>495297.08</v>
      </c>
      <c r="Q2753" s="15">
        <f>performance_data[[#This Row],[latest_value]]-performance_data[[#This Row],[starting_value]]</f>
        <v>-40773.450000000012</v>
      </c>
      <c r="R2753" s="15">
        <f>performance_data[[#This Row],[net_inflows]]-performance_data[[#This Row],[net_outflows]]</f>
        <v>-14049.93</v>
      </c>
      <c r="S2753" s="15" t="str">
        <f>IF(performance_data[[#This Row],[net_inflows]]&gt;AVERAGE(performance_data[net_inflows]),"High","Low")</f>
        <v>Low</v>
      </c>
      <c r="T2753" s="15">
        <f>AVERAGEIF(performance_data[inflow_flag],performance_data[[#This Row],[inflow_flag]],performance_data[return_percentage])</f>
        <v>5.0457846277021572</v>
      </c>
      <c r="U2753" s="17">
        <f>IF(performance_data[[#This Row],[return_percentage]]&lt;performance_data[[#This Row],[benchmark_return]],1,0)</f>
        <v>0</v>
      </c>
      <c r="V2753" s="17">
        <f>COUNTIFS(performance_data[portfolio_id],performance_data[[#This Row],[portfolio_id]])</f>
        <v>21</v>
      </c>
      <c r="W2753" s="17">
        <f>COUNTIFS(performance_data[portfolio_id],performance_data[[#This Row],[portfolio_id]],
          performance_data[return_flag],1)</f>
        <v>10</v>
      </c>
      <c r="X2753" s="15">
        <f>performance_data[[#This Row],[underperform_flag_count]]/performance_data[[#This Row],[totalportfoliocount]]</f>
        <v>0.47619047619047616</v>
      </c>
    </row>
    <row r="2754" spans="1:24" x14ac:dyDescent="0.3">
      <c r="A2754">
        <v>5968</v>
      </c>
      <c r="B2754" s="1">
        <v>44998</v>
      </c>
      <c r="C2754">
        <v>370245.21</v>
      </c>
      <c r="D2754">
        <v>6.99</v>
      </c>
      <c r="E2754">
        <v>6.89</v>
      </c>
      <c r="F2754">
        <v>677.64</v>
      </c>
      <c r="G2754">
        <v>7947.74</v>
      </c>
      <c r="H2754" t="s">
        <v>2213</v>
      </c>
      <c r="I2754" t="s">
        <v>2206</v>
      </c>
      <c r="J2754">
        <v>3</v>
      </c>
      <c r="K2754" t="s">
        <v>2222</v>
      </c>
      <c r="L2754" t="str">
        <f>IF(performance_data[[#This Row],[return_percentage]]&gt;=performance_data[[#This Row],[benchmark_return]],"Higher","Lower")</f>
        <v>Higher</v>
      </c>
      <c r="M2754" s="14">
        <f xml:space="preserve"> _xlfn.MAXIFS(performance_data[date],performance_data[portfolio_id],performance_data[[#This Row],[portfolio_id]])</f>
        <v>45467</v>
      </c>
      <c r="N2754" s="14">
        <f xml:space="preserve"> _xlfn.MINIFS(performance_data[date],performance_data[portfolio_id],performance_data[[#This Row],[portfolio_id]])</f>
        <v>44852</v>
      </c>
      <c r="O2754" s="15">
        <f>_xlfn.MAXIFS(performance_data[portfolio_value],performance_data[portfolio_id],performance_data[[#This Row],[portfolio_id]],performance_data[date],performance_data[[#This Row],[latest_date]])</f>
        <v>454523.63</v>
      </c>
      <c r="P2754" s="15">
        <f>_xlfn.MAXIFS(performance_data[portfolio_value],performance_data[portfolio_id],performance_data[[#This Row],[portfolio_id]],performance_data[date],performance_data[[#This Row],[starting_date]])</f>
        <v>495297.08</v>
      </c>
      <c r="Q2754" s="15">
        <f>performance_data[[#This Row],[latest_value]]-performance_data[[#This Row],[starting_value]]</f>
        <v>-40773.450000000012</v>
      </c>
      <c r="R2754" s="15">
        <f>performance_data[[#This Row],[net_inflows]]-performance_data[[#This Row],[net_outflows]]</f>
        <v>-7270.0999999999995</v>
      </c>
      <c r="S2754" s="15" t="str">
        <f>IF(performance_data[[#This Row],[net_inflows]]&gt;AVERAGE(performance_data[net_inflows]),"High","Low")</f>
        <v>Low</v>
      </c>
      <c r="T2754" s="15">
        <f>AVERAGEIF(performance_data[inflow_flag],performance_data[[#This Row],[inflow_flag]],performance_data[return_percentage])</f>
        <v>5.0457846277021572</v>
      </c>
      <c r="U2754" s="17">
        <f>IF(performance_data[[#This Row],[return_percentage]]&lt;performance_data[[#This Row],[benchmark_return]],1,0)</f>
        <v>0</v>
      </c>
      <c r="V2754" s="17">
        <f>COUNTIFS(performance_data[portfolio_id],performance_data[[#This Row],[portfolio_id]])</f>
        <v>21</v>
      </c>
      <c r="W2754" s="17">
        <f>COUNTIFS(performance_data[portfolio_id],performance_data[[#This Row],[portfolio_id]],
          performance_data[return_flag],1)</f>
        <v>10</v>
      </c>
      <c r="X2754" s="15">
        <f>performance_data[[#This Row],[underperform_flag_count]]/performance_data[[#This Row],[totalportfoliocount]]</f>
        <v>0.47619047619047616</v>
      </c>
    </row>
    <row r="2755" spans="1:24" x14ac:dyDescent="0.3">
      <c r="A2755">
        <v>6070</v>
      </c>
      <c r="B2755" s="1">
        <v>45388</v>
      </c>
      <c r="C2755">
        <v>306854.64</v>
      </c>
      <c r="D2755">
        <v>17.79</v>
      </c>
      <c r="E2755">
        <v>14.39</v>
      </c>
      <c r="F2755">
        <v>16115.31</v>
      </c>
      <c r="G2755">
        <v>6442.74</v>
      </c>
      <c r="H2755" t="s">
        <v>2205</v>
      </c>
      <c r="I2755" t="s">
        <v>2211</v>
      </c>
      <c r="J2755">
        <v>4</v>
      </c>
      <c r="K2755" t="s">
        <v>2216</v>
      </c>
      <c r="L2755" t="str">
        <f>IF(performance_data[[#This Row],[return_percentage]]&gt;=performance_data[[#This Row],[benchmark_return]],"Higher","Lower")</f>
        <v>Higher</v>
      </c>
      <c r="M2755" s="14">
        <f xml:space="preserve"> _xlfn.MAXIFS(performance_data[date],performance_data[portfolio_id],performance_data[[#This Row],[portfolio_id]])</f>
        <v>45539</v>
      </c>
      <c r="N2755" s="14">
        <f xml:space="preserve"> _xlfn.MINIFS(performance_data[date],performance_data[portfolio_id],performance_data[[#This Row],[portfolio_id]])</f>
        <v>44878</v>
      </c>
      <c r="O2755" s="15">
        <f>_xlfn.MAXIFS(performance_data[portfolio_value],performance_data[portfolio_id],performance_data[[#This Row],[portfolio_id]],performance_data[date],performance_data[[#This Row],[latest_date]])</f>
        <v>104836.26</v>
      </c>
      <c r="P2755" s="15">
        <f>_xlfn.MAXIFS(performance_data[portfolio_value],performance_data[portfolio_id],performance_data[[#This Row],[portfolio_id]],performance_data[date],performance_data[[#This Row],[starting_date]])</f>
        <v>318760.45</v>
      </c>
      <c r="Q2755" s="15">
        <f>performance_data[[#This Row],[latest_value]]-performance_data[[#This Row],[starting_value]]</f>
        <v>-213924.19</v>
      </c>
      <c r="R2755" s="15">
        <f>performance_data[[#This Row],[net_inflows]]-performance_data[[#This Row],[net_outflows]]</f>
        <v>9672.57</v>
      </c>
      <c r="S2755" s="15" t="str">
        <f>IF(performance_data[[#This Row],[net_inflows]]&gt;AVERAGE(performance_data[net_inflows]),"High","Low")</f>
        <v>High</v>
      </c>
      <c r="T2755" s="15">
        <f>AVERAGEIF(performance_data[inflow_flag],performance_data[[#This Row],[inflow_flag]],performance_data[return_percentage])</f>
        <v>4.8467905675459724</v>
      </c>
      <c r="U2755" s="17">
        <f>IF(performance_data[[#This Row],[return_percentage]]&lt;performance_data[[#This Row],[benchmark_return]],1,0)</f>
        <v>0</v>
      </c>
      <c r="V2755" s="17">
        <f>COUNTIFS(performance_data[portfolio_id],performance_data[[#This Row],[portfolio_id]])</f>
        <v>27</v>
      </c>
      <c r="W2755" s="17">
        <f>COUNTIFS(performance_data[portfolio_id],performance_data[[#This Row],[portfolio_id]],
          performance_data[return_flag],1)</f>
        <v>16</v>
      </c>
      <c r="X2755" s="15">
        <f>performance_data[[#This Row],[underperform_flag_count]]/performance_data[[#This Row],[totalportfoliocount]]</f>
        <v>0.59259259259259256</v>
      </c>
    </row>
    <row r="2756" spans="1:24" x14ac:dyDescent="0.3">
      <c r="A2756">
        <v>6070</v>
      </c>
      <c r="B2756" s="1">
        <v>45539</v>
      </c>
      <c r="C2756">
        <v>104836.26</v>
      </c>
      <c r="D2756">
        <v>15.55</v>
      </c>
      <c r="E2756">
        <v>18.46</v>
      </c>
      <c r="F2756">
        <v>3225.08</v>
      </c>
      <c r="G2756">
        <v>6015.4</v>
      </c>
      <c r="H2756" t="s">
        <v>2205</v>
      </c>
      <c r="I2756" t="s">
        <v>2209</v>
      </c>
      <c r="J2756">
        <v>9</v>
      </c>
      <c r="K2756" t="s">
        <v>2221</v>
      </c>
      <c r="L2756" t="str">
        <f>IF(performance_data[[#This Row],[return_percentage]]&gt;=performance_data[[#This Row],[benchmark_return]],"Higher","Lower")</f>
        <v>Lower</v>
      </c>
      <c r="M2756" s="14">
        <f xml:space="preserve"> _xlfn.MAXIFS(performance_data[date],performance_data[portfolio_id],performance_data[[#This Row],[portfolio_id]])</f>
        <v>45539</v>
      </c>
      <c r="N2756" s="14">
        <f xml:space="preserve"> _xlfn.MINIFS(performance_data[date],performance_data[portfolio_id],performance_data[[#This Row],[portfolio_id]])</f>
        <v>44878</v>
      </c>
      <c r="O2756" s="15">
        <f>_xlfn.MAXIFS(performance_data[portfolio_value],performance_data[portfolio_id],performance_data[[#This Row],[portfolio_id]],performance_data[date],performance_data[[#This Row],[latest_date]])</f>
        <v>104836.26</v>
      </c>
      <c r="P2756" s="15">
        <f>_xlfn.MAXIFS(performance_data[portfolio_value],performance_data[portfolio_id],performance_data[[#This Row],[portfolio_id]],performance_data[date],performance_data[[#This Row],[starting_date]])</f>
        <v>318760.45</v>
      </c>
      <c r="Q2756" s="15">
        <f>performance_data[[#This Row],[latest_value]]-performance_data[[#This Row],[starting_value]]</f>
        <v>-213924.19</v>
      </c>
      <c r="R2756" s="15">
        <f>performance_data[[#This Row],[net_inflows]]-performance_data[[#This Row],[net_outflows]]</f>
        <v>-2790.3199999999997</v>
      </c>
      <c r="S2756" s="15" t="str">
        <f>IF(performance_data[[#This Row],[net_inflows]]&gt;AVERAGE(performance_data[net_inflows]),"High","Low")</f>
        <v>Low</v>
      </c>
      <c r="T2756" s="15">
        <f>AVERAGEIF(performance_data[inflow_flag],performance_data[[#This Row],[inflow_flag]],performance_data[return_percentage])</f>
        <v>5.0457846277021572</v>
      </c>
      <c r="U2756" s="17">
        <f>IF(performance_data[[#This Row],[return_percentage]]&lt;performance_data[[#This Row],[benchmark_return]],1,0)</f>
        <v>1</v>
      </c>
      <c r="V2756" s="17">
        <f>COUNTIFS(performance_data[portfolio_id],performance_data[[#This Row],[portfolio_id]])</f>
        <v>27</v>
      </c>
      <c r="W2756" s="17">
        <f>COUNTIFS(performance_data[portfolio_id],performance_data[[#This Row],[portfolio_id]],
          performance_data[return_flag],1)</f>
        <v>16</v>
      </c>
      <c r="X2756" s="15">
        <f>performance_data[[#This Row],[underperform_flag_count]]/performance_data[[#This Row],[totalportfoliocount]]</f>
        <v>0.59259259259259256</v>
      </c>
    </row>
    <row r="2757" spans="1:24" x14ac:dyDescent="0.3">
      <c r="A2757">
        <v>6070</v>
      </c>
      <c r="B2757" s="1">
        <v>45233</v>
      </c>
      <c r="C2757">
        <v>463755.42</v>
      </c>
      <c r="D2757">
        <v>5.21</v>
      </c>
      <c r="E2757">
        <v>4.79</v>
      </c>
      <c r="F2757">
        <v>7712.32</v>
      </c>
      <c r="G2757">
        <v>17569.3</v>
      </c>
      <c r="H2757" t="s">
        <v>2213</v>
      </c>
      <c r="I2757" t="s">
        <v>2217</v>
      </c>
      <c r="J2757">
        <v>11</v>
      </c>
      <c r="K2757" t="s">
        <v>2219</v>
      </c>
      <c r="L2757" t="str">
        <f>IF(performance_data[[#This Row],[return_percentage]]&gt;=performance_data[[#This Row],[benchmark_return]],"Higher","Lower")</f>
        <v>Higher</v>
      </c>
      <c r="M2757" s="14">
        <f xml:space="preserve"> _xlfn.MAXIFS(performance_data[date],performance_data[portfolio_id],performance_data[[#This Row],[portfolio_id]])</f>
        <v>45539</v>
      </c>
      <c r="N2757" s="14">
        <f xml:space="preserve"> _xlfn.MINIFS(performance_data[date],performance_data[portfolio_id],performance_data[[#This Row],[portfolio_id]])</f>
        <v>44878</v>
      </c>
      <c r="O2757" s="15">
        <f>_xlfn.MAXIFS(performance_data[portfolio_value],performance_data[portfolio_id],performance_data[[#This Row],[portfolio_id]],performance_data[date],performance_data[[#This Row],[latest_date]])</f>
        <v>104836.26</v>
      </c>
      <c r="P2757" s="15">
        <f>_xlfn.MAXIFS(performance_data[portfolio_value],performance_data[portfolio_id],performance_data[[#This Row],[portfolio_id]],performance_data[date],performance_data[[#This Row],[starting_date]])</f>
        <v>318760.45</v>
      </c>
      <c r="Q2757" s="15">
        <f>performance_data[[#This Row],[latest_value]]-performance_data[[#This Row],[starting_value]]</f>
        <v>-213924.19</v>
      </c>
      <c r="R2757" s="15">
        <f>performance_data[[#This Row],[net_inflows]]-performance_data[[#This Row],[net_outflows]]</f>
        <v>-9856.98</v>
      </c>
      <c r="S2757" s="15" t="str">
        <f>IF(performance_data[[#This Row],[net_inflows]]&gt;AVERAGE(performance_data[net_inflows]),"High","Low")</f>
        <v>Low</v>
      </c>
      <c r="T2757" s="15">
        <f>AVERAGEIF(performance_data[inflow_flag],performance_data[[#This Row],[inflow_flag]],performance_data[return_percentage])</f>
        <v>5.0457846277021572</v>
      </c>
      <c r="U2757" s="17">
        <f>IF(performance_data[[#This Row],[return_percentage]]&lt;performance_data[[#This Row],[benchmark_return]],1,0)</f>
        <v>0</v>
      </c>
      <c r="V2757" s="17">
        <f>COUNTIFS(performance_data[portfolio_id],performance_data[[#This Row],[portfolio_id]])</f>
        <v>27</v>
      </c>
      <c r="W2757" s="17">
        <f>COUNTIFS(performance_data[portfolio_id],performance_data[[#This Row],[portfolio_id]],
          performance_data[return_flag],1)</f>
        <v>16</v>
      </c>
      <c r="X2757" s="15">
        <f>performance_data[[#This Row],[underperform_flag_count]]/performance_data[[#This Row],[totalportfoliocount]]</f>
        <v>0.59259259259259256</v>
      </c>
    </row>
    <row r="2758" spans="1:24" x14ac:dyDescent="0.3">
      <c r="A2758">
        <v>6070</v>
      </c>
      <c r="B2758" s="1">
        <v>44933</v>
      </c>
      <c r="C2758">
        <v>83462.070000000007</v>
      </c>
      <c r="D2758">
        <v>-0.63</v>
      </c>
      <c r="E2758">
        <v>-0.56000000000000005</v>
      </c>
      <c r="F2758">
        <v>8768.3700000000008</v>
      </c>
      <c r="G2758">
        <v>12456.9</v>
      </c>
      <c r="H2758" t="s">
        <v>2213</v>
      </c>
      <c r="I2758" t="s">
        <v>2206</v>
      </c>
      <c r="J2758">
        <v>1</v>
      </c>
      <c r="K2758" t="s">
        <v>2207</v>
      </c>
      <c r="L2758" t="str">
        <f>IF(performance_data[[#This Row],[return_percentage]]&gt;=performance_data[[#This Row],[benchmark_return]],"Higher","Lower")</f>
        <v>Lower</v>
      </c>
      <c r="M2758" s="14">
        <f xml:space="preserve"> _xlfn.MAXIFS(performance_data[date],performance_data[portfolio_id],performance_data[[#This Row],[portfolio_id]])</f>
        <v>45539</v>
      </c>
      <c r="N2758" s="14">
        <f xml:space="preserve"> _xlfn.MINIFS(performance_data[date],performance_data[portfolio_id],performance_data[[#This Row],[portfolio_id]])</f>
        <v>44878</v>
      </c>
      <c r="O2758" s="15">
        <f>_xlfn.MAXIFS(performance_data[portfolio_value],performance_data[portfolio_id],performance_data[[#This Row],[portfolio_id]],performance_data[date],performance_data[[#This Row],[latest_date]])</f>
        <v>104836.26</v>
      </c>
      <c r="P2758" s="15">
        <f>_xlfn.MAXIFS(performance_data[portfolio_value],performance_data[portfolio_id],performance_data[[#This Row],[portfolio_id]],performance_data[date],performance_data[[#This Row],[starting_date]])</f>
        <v>318760.45</v>
      </c>
      <c r="Q2758" s="15">
        <f>performance_data[[#This Row],[latest_value]]-performance_data[[#This Row],[starting_value]]</f>
        <v>-213924.19</v>
      </c>
      <c r="R2758" s="15">
        <f>performance_data[[#This Row],[net_inflows]]-performance_data[[#This Row],[net_outflows]]</f>
        <v>-3688.5299999999988</v>
      </c>
      <c r="S2758" s="15" t="str">
        <f>IF(performance_data[[#This Row],[net_inflows]]&gt;AVERAGE(performance_data[net_inflows]),"High","Low")</f>
        <v>Low</v>
      </c>
      <c r="T2758" s="15">
        <f>AVERAGEIF(performance_data[inflow_flag],performance_data[[#This Row],[inflow_flag]],performance_data[return_percentage])</f>
        <v>5.0457846277021572</v>
      </c>
      <c r="U2758" s="17">
        <f>IF(performance_data[[#This Row],[return_percentage]]&lt;performance_data[[#This Row],[benchmark_return]],1,0)</f>
        <v>1</v>
      </c>
      <c r="V2758" s="17">
        <f>COUNTIFS(performance_data[portfolio_id],performance_data[[#This Row],[portfolio_id]])</f>
        <v>27</v>
      </c>
      <c r="W2758" s="17">
        <f>COUNTIFS(performance_data[portfolio_id],performance_data[[#This Row],[portfolio_id]],
          performance_data[return_flag],1)</f>
        <v>16</v>
      </c>
      <c r="X2758" s="15">
        <f>performance_data[[#This Row],[underperform_flag_count]]/performance_data[[#This Row],[totalportfoliocount]]</f>
        <v>0.59259259259259256</v>
      </c>
    </row>
    <row r="2759" spans="1:24" x14ac:dyDescent="0.3">
      <c r="A2759">
        <v>6070</v>
      </c>
      <c r="B2759" s="1">
        <v>45307</v>
      </c>
      <c r="C2759">
        <v>417136.36</v>
      </c>
      <c r="D2759">
        <v>2.79</v>
      </c>
      <c r="E2759">
        <v>2.65</v>
      </c>
      <c r="F2759">
        <v>17770.82</v>
      </c>
      <c r="G2759">
        <v>9021.41</v>
      </c>
      <c r="H2759" t="s">
        <v>2205</v>
      </c>
      <c r="I2759" t="s">
        <v>2206</v>
      </c>
      <c r="J2759">
        <v>1</v>
      </c>
      <c r="K2759" t="s">
        <v>2207</v>
      </c>
      <c r="L2759" t="str">
        <f>IF(performance_data[[#This Row],[return_percentage]]&gt;=performance_data[[#This Row],[benchmark_return]],"Higher","Lower")</f>
        <v>Higher</v>
      </c>
      <c r="M2759" s="14">
        <f xml:space="preserve"> _xlfn.MAXIFS(performance_data[date],performance_data[portfolio_id],performance_data[[#This Row],[portfolio_id]])</f>
        <v>45539</v>
      </c>
      <c r="N2759" s="14">
        <f xml:space="preserve"> _xlfn.MINIFS(performance_data[date],performance_data[portfolio_id],performance_data[[#This Row],[portfolio_id]])</f>
        <v>44878</v>
      </c>
      <c r="O2759" s="15">
        <f>_xlfn.MAXIFS(performance_data[portfolio_value],performance_data[portfolio_id],performance_data[[#This Row],[portfolio_id]],performance_data[date],performance_data[[#This Row],[latest_date]])</f>
        <v>104836.26</v>
      </c>
      <c r="P2759" s="15">
        <f>_xlfn.MAXIFS(performance_data[portfolio_value],performance_data[portfolio_id],performance_data[[#This Row],[portfolio_id]],performance_data[date],performance_data[[#This Row],[starting_date]])</f>
        <v>318760.45</v>
      </c>
      <c r="Q2759" s="15">
        <f>performance_data[[#This Row],[latest_value]]-performance_data[[#This Row],[starting_value]]</f>
        <v>-213924.19</v>
      </c>
      <c r="R2759" s="15">
        <f>performance_data[[#This Row],[net_inflows]]-performance_data[[#This Row],[net_outflows]]</f>
        <v>8749.41</v>
      </c>
      <c r="S2759" s="15" t="str">
        <f>IF(performance_data[[#This Row],[net_inflows]]&gt;AVERAGE(performance_data[net_inflows]),"High","Low")</f>
        <v>High</v>
      </c>
      <c r="T2759" s="15">
        <f>AVERAGEIF(performance_data[inflow_flag],performance_data[[#This Row],[inflow_flag]],performance_data[return_percentage])</f>
        <v>4.8467905675459724</v>
      </c>
      <c r="U2759" s="17">
        <f>IF(performance_data[[#This Row],[return_percentage]]&lt;performance_data[[#This Row],[benchmark_return]],1,0)</f>
        <v>0</v>
      </c>
      <c r="V2759" s="17">
        <f>COUNTIFS(performance_data[portfolio_id],performance_data[[#This Row],[portfolio_id]])</f>
        <v>27</v>
      </c>
      <c r="W2759" s="17">
        <f>COUNTIFS(performance_data[portfolio_id],performance_data[[#This Row],[portfolio_id]],
          performance_data[return_flag],1)</f>
        <v>16</v>
      </c>
      <c r="X2759" s="15">
        <f>performance_data[[#This Row],[underperform_flag_count]]/performance_data[[#This Row],[totalportfoliocount]]</f>
        <v>0.59259259259259256</v>
      </c>
    </row>
    <row r="2760" spans="1:24" x14ac:dyDescent="0.3">
      <c r="A2760">
        <v>6070</v>
      </c>
      <c r="B2760" s="1">
        <v>44994</v>
      </c>
      <c r="C2760">
        <v>264432.65000000002</v>
      </c>
      <c r="D2760">
        <v>12.99</v>
      </c>
      <c r="E2760">
        <v>10.86</v>
      </c>
      <c r="F2760">
        <v>2135.17</v>
      </c>
      <c r="G2760">
        <v>3521.08</v>
      </c>
      <c r="H2760" t="s">
        <v>2213</v>
      </c>
      <c r="I2760" t="s">
        <v>2206</v>
      </c>
      <c r="J2760">
        <v>3</v>
      </c>
      <c r="K2760" t="s">
        <v>2222</v>
      </c>
      <c r="L2760" t="str">
        <f>IF(performance_data[[#This Row],[return_percentage]]&gt;=performance_data[[#This Row],[benchmark_return]],"Higher","Lower")</f>
        <v>Higher</v>
      </c>
      <c r="M2760" s="14">
        <f xml:space="preserve"> _xlfn.MAXIFS(performance_data[date],performance_data[portfolio_id],performance_data[[#This Row],[portfolio_id]])</f>
        <v>45539</v>
      </c>
      <c r="N2760" s="14">
        <f xml:space="preserve"> _xlfn.MINIFS(performance_data[date],performance_data[portfolio_id],performance_data[[#This Row],[portfolio_id]])</f>
        <v>44878</v>
      </c>
      <c r="O2760" s="15">
        <f>_xlfn.MAXIFS(performance_data[portfolio_value],performance_data[portfolio_id],performance_data[[#This Row],[portfolio_id]],performance_data[date],performance_data[[#This Row],[latest_date]])</f>
        <v>104836.26</v>
      </c>
      <c r="P2760" s="15">
        <f>_xlfn.MAXIFS(performance_data[portfolio_value],performance_data[portfolio_id],performance_data[[#This Row],[portfolio_id]],performance_data[date],performance_data[[#This Row],[starting_date]])</f>
        <v>318760.45</v>
      </c>
      <c r="Q2760" s="15">
        <f>performance_data[[#This Row],[latest_value]]-performance_data[[#This Row],[starting_value]]</f>
        <v>-213924.19</v>
      </c>
      <c r="R2760" s="15">
        <f>performance_data[[#This Row],[net_inflows]]-performance_data[[#This Row],[net_outflows]]</f>
        <v>-1385.9099999999999</v>
      </c>
      <c r="S2760" s="15" t="str">
        <f>IF(performance_data[[#This Row],[net_inflows]]&gt;AVERAGE(performance_data[net_inflows]),"High","Low")</f>
        <v>Low</v>
      </c>
      <c r="T2760" s="15">
        <f>AVERAGEIF(performance_data[inflow_flag],performance_data[[#This Row],[inflow_flag]],performance_data[return_percentage])</f>
        <v>5.0457846277021572</v>
      </c>
      <c r="U2760" s="17">
        <f>IF(performance_data[[#This Row],[return_percentage]]&lt;performance_data[[#This Row],[benchmark_return]],1,0)</f>
        <v>0</v>
      </c>
      <c r="V2760" s="17">
        <f>COUNTIFS(performance_data[portfolio_id],performance_data[[#This Row],[portfolio_id]])</f>
        <v>27</v>
      </c>
      <c r="W2760" s="17">
        <f>COUNTIFS(performance_data[portfolio_id],performance_data[[#This Row],[portfolio_id]],
          performance_data[return_flag],1)</f>
        <v>16</v>
      </c>
      <c r="X2760" s="15">
        <f>performance_data[[#This Row],[underperform_flag_count]]/performance_data[[#This Row],[totalportfoliocount]]</f>
        <v>0.59259259259259256</v>
      </c>
    </row>
    <row r="2761" spans="1:24" x14ac:dyDescent="0.3">
      <c r="A2761">
        <v>6070</v>
      </c>
      <c r="B2761" s="1">
        <v>44884</v>
      </c>
      <c r="C2761">
        <v>164027.41</v>
      </c>
      <c r="D2761">
        <v>19.97</v>
      </c>
      <c r="E2761">
        <v>17.79</v>
      </c>
      <c r="F2761">
        <v>17675.09</v>
      </c>
      <c r="G2761">
        <v>15711.5</v>
      </c>
      <c r="H2761" t="s">
        <v>2220</v>
      </c>
      <c r="I2761" t="s">
        <v>2217</v>
      </c>
      <c r="J2761">
        <v>11</v>
      </c>
      <c r="K2761" t="s">
        <v>2219</v>
      </c>
      <c r="L2761" t="str">
        <f>IF(performance_data[[#This Row],[return_percentage]]&gt;=performance_data[[#This Row],[benchmark_return]],"Higher","Lower")</f>
        <v>Higher</v>
      </c>
      <c r="M2761" s="14">
        <f xml:space="preserve"> _xlfn.MAXIFS(performance_data[date],performance_data[portfolio_id],performance_data[[#This Row],[portfolio_id]])</f>
        <v>45539</v>
      </c>
      <c r="N2761" s="14">
        <f xml:space="preserve"> _xlfn.MINIFS(performance_data[date],performance_data[portfolio_id],performance_data[[#This Row],[portfolio_id]])</f>
        <v>44878</v>
      </c>
      <c r="O2761" s="15">
        <f>_xlfn.MAXIFS(performance_data[portfolio_value],performance_data[portfolio_id],performance_data[[#This Row],[portfolio_id]],performance_data[date],performance_data[[#This Row],[latest_date]])</f>
        <v>104836.26</v>
      </c>
      <c r="P2761" s="15">
        <f>_xlfn.MAXIFS(performance_data[portfolio_value],performance_data[portfolio_id],performance_data[[#This Row],[portfolio_id]],performance_data[date],performance_data[[#This Row],[starting_date]])</f>
        <v>318760.45</v>
      </c>
      <c r="Q2761" s="15">
        <f>performance_data[[#This Row],[latest_value]]-performance_data[[#This Row],[starting_value]]</f>
        <v>-213924.19</v>
      </c>
      <c r="R2761" s="15">
        <f>performance_data[[#This Row],[net_inflows]]-performance_data[[#This Row],[net_outflows]]</f>
        <v>1963.5900000000001</v>
      </c>
      <c r="S2761" s="15" t="str">
        <f>IF(performance_data[[#This Row],[net_inflows]]&gt;AVERAGE(performance_data[net_inflows]),"High","Low")</f>
        <v>High</v>
      </c>
      <c r="T2761" s="15">
        <f>AVERAGEIF(performance_data[inflow_flag],performance_data[[#This Row],[inflow_flag]],performance_data[return_percentage])</f>
        <v>4.8467905675459724</v>
      </c>
      <c r="U2761" s="17">
        <f>IF(performance_data[[#This Row],[return_percentage]]&lt;performance_data[[#This Row],[benchmark_return]],1,0)</f>
        <v>0</v>
      </c>
      <c r="V2761" s="17">
        <f>COUNTIFS(performance_data[portfolio_id],performance_data[[#This Row],[portfolio_id]])</f>
        <v>27</v>
      </c>
      <c r="W2761" s="17">
        <f>COUNTIFS(performance_data[portfolio_id],performance_data[[#This Row],[portfolio_id]],
          performance_data[return_flag],1)</f>
        <v>16</v>
      </c>
      <c r="X2761" s="15">
        <f>performance_data[[#This Row],[underperform_flag_count]]/performance_data[[#This Row],[totalportfoliocount]]</f>
        <v>0.59259259259259256</v>
      </c>
    </row>
    <row r="2762" spans="1:24" x14ac:dyDescent="0.3">
      <c r="A2762">
        <v>6070</v>
      </c>
      <c r="B2762" s="1">
        <v>45453</v>
      </c>
      <c r="C2762">
        <v>60840.75</v>
      </c>
      <c r="D2762">
        <v>16.89</v>
      </c>
      <c r="E2762">
        <v>20.25</v>
      </c>
      <c r="F2762">
        <v>9762.6200000000008</v>
      </c>
      <c r="G2762">
        <v>19818.05</v>
      </c>
      <c r="H2762" t="s">
        <v>2205</v>
      </c>
      <c r="I2762" t="s">
        <v>2211</v>
      </c>
      <c r="J2762">
        <v>6</v>
      </c>
      <c r="K2762" t="s">
        <v>2212</v>
      </c>
      <c r="L2762" t="str">
        <f>IF(performance_data[[#This Row],[return_percentage]]&gt;=performance_data[[#This Row],[benchmark_return]],"Higher","Lower")</f>
        <v>Lower</v>
      </c>
      <c r="M2762" s="14">
        <f xml:space="preserve"> _xlfn.MAXIFS(performance_data[date],performance_data[portfolio_id],performance_data[[#This Row],[portfolio_id]])</f>
        <v>45539</v>
      </c>
      <c r="N2762" s="14">
        <f xml:space="preserve"> _xlfn.MINIFS(performance_data[date],performance_data[portfolio_id],performance_data[[#This Row],[portfolio_id]])</f>
        <v>44878</v>
      </c>
      <c r="O2762" s="15">
        <f>_xlfn.MAXIFS(performance_data[portfolio_value],performance_data[portfolio_id],performance_data[[#This Row],[portfolio_id]],performance_data[date],performance_data[[#This Row],[latest_date]])</f>
        <v>104836.26</v>
      </c>
      <c r="P2762" s="15">
        <f>_xlfn.MAXIFS(performance_data[portfolio_value],performance_data[portfolio_id],performance_data[[#This Row],[portfolio_id]],performance_data[date],performance_data[[#This Row],[starting_date]])</f>
        <v>318760.45</v>
      </c>
      <c r="Q2762" s="15">
        <f>performance_data[[#This Row],[latest_value]]-performance_data[[#This Row],[starting_value]]</f>
        <v>-213924.19</v>
      </c>
      <c r="R2762" s="15">
        <f>performance_data[[#This Row],[net_inflows]]-performance_data[[#This Row],[net_outflows]]</f>
        <v>-10055.429999999998</v>
      </c>
      <c r="S2762" s="15" t="str">
        <f>IF(performance_data[[#This Row],[net_inflows]]&gt;AVERAGE(performance_data[net_inflows]),"High","Low")</f>
        <v>Low</v>
      </c>
      <c r="T2762" s="15">
        <f>AVERAGEIF(performance_data[inflow_flag],performance_data[[#This Row],[inflow_flag]],performance_data[return_percentage])</f>
        <v>5.0457846277021572</v>
      </c>
      <c r="U2762" s="17">
        <f>IF(performance_data[[#This Row],[return_percentage]]&lt;performance_data[[#This Row],[benchmark_return]],1,0)</f>
        <v>1</v>
      </c>
      <c r="V2762" s="17">
        <f>COUNTIFS(performance_data[portfolio_id],performance_data[[#This Row],[portfolio_id]])</f>
        <v>27</v>
      </c>
      <c r="W2762" s="17">
        <f>COUNTIFS(performance_data[portfolio_id],performance_data[[#This Row],[portfolio_id]],
          performance_data[return_flag],1)</f>
        <v>16</v>
      </c>
      <c r="X2762" s="15">
        <f>performance_data[[#This Row],[underperform_flag_count]]/performance_data[[#This Row],[totalportfoliocount]]</f>
        <v>0.59259259259259256</v>
      </c>
    </row>
    <row r="2763" spans="1:24" x14ac:dyDescent="0.3">
      <c r="A2763">
        <v>6070</v>
      </c>
      <c r="B2763" s="1">
        <v>45247</v>
      </c>
      <c r="C2763">
        <v>135850.09</v>
      </c>
      <c r="D2763">
        <v>15.07</v>
      </c>
      <c r="E2763">
        <v>17.989999999999998</v>
      </c>
      <c r="F2763">
        <v>15007.16</v>
      </c>
      <c r="G2763">
        <v>19600.37</v>
      </c>
      <c r="H2763" t="s">
        <v>2213</v>
      </c>
      <c r="I2763" t="s">
        <v>2217</v>
      </c>
      <c r="J2763">
        <v>11</v>
      </c>
      <c r="K2763" t="s">
        <v>2219</v>
      </c>
      <c r="L2763" t="str">
        <f>IF(performance_data[[#This Row],[return_percentage]]&gt;=performance_data[[#This Row],[benchmark_return]],"Higher","Lower")</f>
        <v>Lower</v>
      </c>
      <c r="M2763" s="14">
        <f xml:space="preserve"> _xlfn.MAXIFS(performance_data[date],performance_data[portfolio_id],performance_data[[#This Row],[portfolio_id]])</f>
        <v>45539</v>
      </c>
      <c r="N2763" s="14">
        <f xml:space="preserve"> _xlfn.MINIFS(performance_data[date],performance_data[portfolio_id],performance_data[[#This Row],[portfolio_id]])</f>
        <v>44878</v>
      </c>
      <c r="O2763" s="15">
        <f>_xlfn.MAXIFS(performance_data[portfolio_value],performance_data[portfolio_id],performance_data[[#This Row],[portfolio_id]],performance_data[date],performance_data[[#This Row],[latest_date]])</f>
        <v>104836.26</v>
      </c>
      <c r="P2763" s="15">
        <f>_xlfn.MAXIFS(performance_data[portfolio_value],performance_data[portfolio_id],performance_data[[#This Row],[portfolio_id]],performance_data[date],performance_data[[#This Row],[starting_date]])</f>
        <v>318760.45</v>
      </c>
      <c r="Q2763" s="15">
        <f>performance_data[[#This Row],[latest_value]]-performance_data[[#This Row],[starting_value]]</f>
        <v>-213924.19</v>
      </c>
      <c r="R2763" s="15">
        <f>performance_data[[#This Row],[net_inflows]]-performance_data[[#This Row],[net_outflows]]</f>
        <v>-4593.2099999999991</v>
      </c>
      <c r="S2763" s="15" t="str">
        <f>IF(performance_data[[#This Row],[net_inflows]]&gt;AVERAGE(performance_data[net_inflows]),"High","Low")</f>
        <v>High</v>
      </c>
      <c r="T2763" s="15">
        <f>AVERAGEIF(performance_data[inflow_flag],performance_data[[#This Row],[inflow_flag]],performance_data[return_percentage])</f>
        <v>4.8467905675459724</v>
      </c>
      <c r="U2763" s="17">
        <f>IF(performance_data[[#This Row],[return_percentage]]&lt;performance_data[[#This Row],[benchmark_return]],1,0)</f>
        <v>1</v>
      </c>
      <c r="V2763" s="17">
        <f>COUNTIFS(performance_data[portfolio_id],performance_data[[#This Row],[portfolio_id]])</f>
        <v>27</v>
      </c>
      <c r="W2763" s="17">
        <f>COUNTIFS(performance_data[portfolio_id],performance_data[[#This Row],[portfolio_id]],
          performance_data[return_flag],1)</f>
        <v>16</v>
      </c>
      <c r="X2763" s="15">
        <f>performance_data[[#This Row],[underperform_flag_count]]/performance_data[[#This Row],[totalportfoliocount]]</f>
        <v>0.59259259259259256</v>
      </c>
    </row>
    <row r="2764" spans="1:24" x14ac:dyDescent="0.3">
      <c r="A2764">
        <v>6070</v>
      </c>
      <c r="B2764" s="1">
        <v>44972</v>
      </c>
      <c r="C2764">
        <v>393869.73</v>
      </c>
      <c r="D2764">
        <v>17.010000000000002</v>
      </c>
      <c r="E2764">
        <v>18.399999999999999</v>
      </c>
      <c r="F2764">
        <v>16383.14</v>
      </c>
      <c r="G2764">
        <v>11975.71</v>
      </c>
      <c r="H2764" t="s">
        <v>2213</v>
      </c>
      <c r="I2764" t="s">
        <v>2206</v>
      </c>
      <c r="J2764">
        <v>2</v>
      </c>
      <c r="K2764" t="s">
        <v>2226</v>
      </c>
      <c r="L2764" t="str">
        <f>IF(performance_data[[#This Row],[return_percentage]]&gt;=performance_data[[#This Row],[benchmark_return]],"Higher","Lower")</f>
        <v>Lower</v>
      </c>
      <c r="M2764" s="14">
        <f xml:space="preserve"> _xlfn.MAXIFS(performance_data[date],performance_data[portfolio_id],performance_data[[#This Row],[portfolio_id]])</f>
        <v>45539</v>
      </c>
      <c r="N2764" s="14">
        <f xml:space="preserve"> _xlfn.MINIFS(performance_data[date],performance_data[portfolio_id],performance_data[[#This Row],[portfolio_id]])</f>
        <v>44878</v>
      </c>
      <c r="O2764" s="15">
        <f>_xlfn.MAXIFS(performance_data[portfolio_value],performance_data[portfolio_id],performance_data[[#This Row],[portfolio_id]],performance_data[date],performance_data[[#This Row],[latest_date]])</f>
        <v>104836.26</v>
      </c>
      <c r="P2764" s="15">
        <f>_xlfn.MAXIFS(performance_data[portfolio_value],performance_data[portfolio_id],performance_data[[#This Row],[portfolio_id]],performance_data[date],performance_data[[#This Row],[starting_date]])</f>
        <v>318760.45</v>
      </c>
      <c r="Q2764" s="15">
        <f>performance_data[[#This Row],[latest_value]]-performance_data[[#This Row],[starting_value]]</f>
        <v>-213924.19</v>
      </c>
      <c r="R2764" s="15">
        <f>performance_data[[#This Row],[net_inflows]]-performance_data[[#This Row],[net_outflows]]</f>
        <v>4407.43</v>
      </c>
      <c r="S2764" s="15" t="str">
        <f>IF(performance_data[[#This Row],[net_inflows]]&gt;AVERAGE(performance_data[net_inflows]),"High","Low")</f>
        <v>High</v>
      </c>
      <c r="T2764" s="15">
        <f>AVERAGEIF(performance_data[inflow_flag],performance_data[[#This Row],[inflow_flag]],performance_data[return_percentage])</f>
        <v>4.8467905675459724</v>
      </c>
      <c r="U2764" s="17">
        <f>IF(performance_data[[#This Row],[return_percentage]]&lt;performance_data[[#This Row],[benchmark_return]],1,0)</f>
        <v>1</v>
      </c>
      <c r="V2764" s="17">
        <f>COUNTIFS(performance_data[portfolio_id],performance_data[[#This Row],[portfolio_id]])</f>
        <v>27</v>
      </c>
      <c r="W2764" s="17">
        <f>COUNTIFS(performance_data[portfolio_id],performance_data[[#This Row],[portfolio_id]],
          performance_data[return_flag],1)</f>
        <v>16</v>
      </c>
      <c r="X2764" s="15">
        <f>performance_data[[#This Row],[underperform_flag_count]]/performance_data[[#This Row],[totalportfoliocount]]</f>
        <v>0.59259259259259256</v>
      </c>
    </row>
    <row r="2765" spans="1:24" x14ac:dyDescent="0.3">
      <c r="A2765">
        <v>6070</v>
      </c>
      <c r="B2765" s="1">
        <v>45375</v>
      </c>
      <c r="C2765">
        <v>127051.72</v>
      </c>
      <c r="D2765">
        <v>-0.06</v>
      </c>
      <c r="E2765">
        <v>-0.06</v>
      </c>
      <c r="F2765">
        <v>7834.38</v>
      </c>
      <c r="G2765">
        <v>12217.42</v>
      </c>
      <c r="H2765" t="s">
        <v>2205</v>
      </c>
      <c r="I2765" t="s">
        <v>2206</v>
      </c>
      <c r="J2765">
        <v>3</v>
      </c>
      <c r="K2765" t="s">
        <v>2222</v>
      </c>
      <c r="L2765" t="str">
        <f>IF(performance_data[[#This Row],[return_percentage]]&gt;=performance_data[[#This Row],[benchmark_return]],"Higher","Lower")</f>
        <v>Higher</v>
      </c>
      <c r="M2765" s="14">
        <f xml:space="preserve"> _xlfn.MAXIFS(performance_data[date],performance_data[portfolio_id],performance_data[[#This Row],[portfolio_id]])</f>
        <v>45539</v>
      </c>
      <c r="N2765" s="14">
        <f xml:space="preserve"> _xlfn.MINIFS(performance_data[date],performance_data[portfolio_id],performance_data[[#This Row],[portfolio_id]])</f>
        <v>44878</v>
      </c>
      <c r="O2765" s="15">
        <f>_xlfn.MAXIFS(performance_data[portfolio_value],performance_data[portfolio_id],performance_data[[#This Row],[portfolio_id]],performance_data[date],performance_data[[#This Row],[latest_date]])</f>
        <v>104836.26</v>
      </c>
      <c r="P2765" s="15">
        <f>_xlfn.MAXIFS(performance_data[portfolio_value],performance_data[portfolio_id],performance_data[[#This Row],[portfolio_id]],performance_data[date],performance_data[[#This Row],[starting_date]])</f>
        <v>318760.45</v>
      </c>
      <c r="Q2765" s="15">
        <f>performance_data[[#This Row],[latest_value]]-performance_data[[#This Row],[starting_value]]</f>
        <v>-213924.19</v>
      </c>
      <c r="R2765" s="15">
        <f>performance_data[[#This Row],[net_inflows]]-performance_data[[#This Row],[net_outflows]]</f>
        <v>-4383.04</v>
      </c>
      <c r="S2765" s="15" t="str">
        <f>IF(performance_data[[#This Row],[net_inflows]]&gt;AVERAGE(performance_data[net_inflows]),"High","Low")</f>
        <v>Low</v>
      </c>
      <c r="T2765" s="15">
        <f>AVERAGEIF(performance_data[inflow_flag],performance_data[[#This Row],[inflow_flag]],performance_data[return_percentage])</f>
        <v>5.0457846277021572</v>
      </c>
      <c r="U2765" s="17">
        <f>IF(performance_data[[#This Row],[return_percentage]]&lt;performance_data[[#This Row],[benchmark_return]],1,0)</f>
        <v>0</v>
      </c>
      <c r="V2765" s="17">
        <f>COUNTIFS(performance_data[portfolio_id],performance_data[[#This Row],[portfolio_id]])</f>
        <v>27</v>
      </c>
      <c r="W2765" s="17">
        <f>COUNTIFS(performance_data[portfolio_id],performance_data[[#This Row],[portfolio_id]],
          performance_data[return_flag],1)</f>
        <v>16</v>
      </c>
      <c r="X2765" s="15">
        <f>performance_data[[#This Row],[underperform_flag_count]]/performance_data[[#This Row],[totalportfoliocount]]</f>
        <v>0.59259259259259256</v>
      </c>
    </row>
    <row r="2766" spans="1:24" x14ac:dyDescent="0.3">
      <c r="A2766">
        <v>6070</v>
      </c>
      <c r="B2766" s="1">
        <v>45022</v>
      </c>
      <c r="C2766">
        <v>362877.53</v>
      </c>
      <c r="D2766">
        <v>-9.74</v>
      </c>
      <c r="E2766">
        <v>-8.64</v>
      </c>
      <c r="F2766">
        <v>3561.9</v>
      </c>
      <c r="G2766">
        <v>9885.34</v>
      </c>
      <c r="H2766" t="s">
        <v>2213</v>
      </c>
      <c r="I2766" t="s">
        <v>2211</v>
      </c>
      <c r="J2766">
        <v>4</v>
      </c>
      <c r="K2766" t="s">
        <v>2216</v>
      </c>
      <c r="L2766" t="str">
        <f>IF(performance_data[[#This Row],[return_percentage]]&gt;=performance_data[[#This Row],[benchmark_return]],"Higher","Lower")</f>
        <v>Lower</v>
      </c>
      <c r="M2766" s="14">
        <f xml:space="preserve"> _xlfn.MAXIFS(performance_data[date],performance_data[portfolio_id],performance_data[[#This Row],[portfolio_id]])</f>
        <v>45539</v>
      </c>
      <c r="N2766" s="14">
        <f xml:space="preserve"> _xlfn.MINIFS(performance_data[date],performance_data[portfolio_id],performance_data[[#This Row],[portfolio_id]])</f>
        <v>44878</v>
      </c>
      <c r="O2766" s="15">
        <f>_xlfn.MAXIFS(performance_data[portfolio_value],performance_data[portfolio_id],performance_data[[#This Row],[portfolio_id]],performance_data[date],performance_data[[#This Row],[latest_date]])</f>
        <v>104836.26</v>
      </c>
      <c r="P2766" s="15">
        <f>_xlfn.MAXIFS(performance_data[portfolio_value],performance_data[portfolio_id],performance_data[[#This Row],[portfolio_id]],performance_data[date],performance_data[[#This Row],[starting_date]])</f>
        <v>318760.45</v>
      </c>
      <c r="Q2766" s="15">
        <f>performance_data[[#This Row],[latest_value]]-performance_data[[#This Row],[starting_value]]</f>
        <v>-213924.19</v>
      </c>
      <c r="R2766" s="15">
        <f>performance_data[[#This Row],[net_inflows]]-performance_data[[#This Row],[net_outflows]]</f>
        <v>-6323.4400000000005</v>
      </c>
      <c r="S2766" s="15" t="str">
        <f>IF(performance_data[[#This Row],[net_inflows]]&gt;AVERAGE(performance_data[net_inflows]),"High","Low")</f>
        <v>Low</v>
      </c>
      <c r="T2766" s="15">
        <f>AVERAGEIF(performance_data[inflow_flag],performance_data[[#This Row],[inflow_flag]],performance_data[return_percentage])</f>
        <v>5.0457846277021572</v>
      </c>
      <c r="U2766" s="17">
        <f>IF(performance_data[[#This Row],[return_percentage]]&lt;performance_data[[#This Row],[benchmark_return]],1,0)</f>
        <v>1</v>
      </c>
      <c r="V2766" s="17">
        <f>COUNTIFS(performance_data[portfolio_id],performance_data[[#This Row],[portfolio_id]])</f>
        <v>27</v>
      </c>
      <c r="W2766" s="17">
        <f>COUNTIFS(performance_data[portfolio_id],performance_data[[#This Row],[portfolio_id]],
          performance_data[return_flag],1)</f>
        <v>16</v>
      </c>
      <c r="X2766" s="15">
        <f>performance_data[[#This Row],[underperform_flag_count]]/performance_data[[#This Row],[totalportfoliocount]]</f>
        <v>0.59259259259259256</v>
      </c>
    </row>
    <row r="2767" spans="1:24" x14ac:dyDescent="0.3">
      <c r="A2767">
        <v>6070</v>
      </c>
      <c r="B2767" s="1">
        <v>45013</v>
      </c>
      <c r="C2767">
        <v>271955.63</v>
      </c>
      <c r="D2767">
        <v>-0.46</v>
      </c>
      <c r="E2767">
        <v>-0.38</v>
      </c>
      <c r="F2767">
        <v>16176.78</v>
      </c>
      <c r="G2767">
        <v>11576.2</v>
      </c>
      <c r="H2767" t="s">
        <v>2213</v>
      </c>
      <c r="I2767" t="s">
        <v>2206</v>
      </c>
      <c r="J2767">
        <v>3</v>
      </c>
      <c r="K2767" t="s">
        <v>2222</v>
      </c>
      <c r="L2767" t="str">
        <f>IF(performance_data[[#This Row],[return_percentage]]&gt;=performance_data[[#This Row],[benchmark_return]],"Higher","Lower")</f>
        <v>Lower</v>
      </c>
      <c r="M2767" s="14">
        <f xml:space="preserve"> _xlfn.MAXIFS(performance_data[date],performance_data[portfolio_id],performance_data[[#This Row],[portfolio_id]])</f>
        <v>45539</v>
      </c>
      <c r="N2767" s="14">
        <f xml:space="preserve"> _xlfn.MINIFS(performance_data[date],performance_data[portfolio_id],performance_data[[#This Row],[portfolio_id]])</f>
        <v>44878</v>
      </c>
      <c r="O2767" s="15">
        <f>_xlfn.MAXIFS(performance_data[portfolio_value],performance_data[portfolio_id],performance_data[[#This Row],[portfolio_id]],performance_data[date],performance_data[[#This Row],[latest_date]])</f>
        <v>104836.26</v>
      </c>
      <c r="P2767" s="15">
        <f>_xlfn.MAXIFS(performance_data[portfolio_value],performance_data[portfolio_id],performance_data[[#This Row],[portfolio_id]],performance_data[date],performance_data[[#This Row],[starting_date]])</f>
        <v>318760.45</v>
      </c>
      <c r="Q2767" s="15">
        <f>performance_data[[#This Row],[latest_value]]-performance_data[[#This Row],[starting_value]]</f>
        <v>-213924.19</v>
      </c>
      <c r="R2767" s="15">
        <f>performance_data[[#This Row],[net_inflows]]-performance_data[[#This Row],[net_outflows]]</f>
        <v>4600.58</v>
      </c>
      <c r="S2767" s="15" t="str">
        <f>IF(performance_data[[#This Row],[net_inflows]]&gt;AVERAGE(performance_data[net_inflows]),"High","Low")</f>
        <v>High</v>
      </c>
      <c r="T2767" s="15">
        <f>AVERAGEIF(performance_data[inflow_flag],performance_data[[#This Row],[inflow_flag]],performance_data[return_percentage])</f>
        <v>4.8467905675459724</v>
      </c>
      <c r="U2767" s="17">
        <f>IF(performance_data[[#This Row],[return_percentage]]&lt;performance_data[[#This Row],[benchmark_return]],1,0)</f>
        <v>1</v>
      </c>
      <c r="V2767" s="17">
        <f>COUNTIFS(performance_data[portfolio_id],performance_data[[#This Row],[portfolio_id]])</f>
        <v>27</v>
      </c>
      <c r="W2767" s="17">
        <f>COUNTIFS(performance_data[portfolio_id],performance_data[[#This Row],[portfolio_id]],
          performance_data[return_flag],1)</f>
        <v>16</v>
      </c>
      <c r="X2767" s="15">
        <f>performance_data[[#This Row],[underperform_flag_count]]/performance_data[[#This Row],[totalportfoliocount]]</f>
        <v>0.59259259259259256</v>
      </c>
    </row>
    <row r="2768" spans="1:24" x14ac:dyDescent="0.3">
      <c r="A2768">
        <v>6070</v>
      </c>
      <c r="B2768" s="1">
        <v>45043</v>
      </c>
      <c r="C2768">
        <v>197687.83</v>
      </c>
      <c r="D2768">
        <v>8.1</v>
      </c>
      <c r="E2768">
        <v>9.5399999999999991</v>
      </c>
      <c r="F2768">
        <v>6782.93</v>
      </c>
      <c r="G2768">
        <v>12906.15</v>
      </c>
      <c r="H2768" t="s">
        <v>2213</v>
      </c>
      <c r="I2768" t="s">
        <v>2211</v>
      </c>
      <c r="J2768">
        <v>4</v>
      </c>
      <c r="K2768" t="s">
        <v>2216</v>
      </c>
      <c r="L2768" t="str">
        <f>IF(performance_data[[#This Row],[return_percentage]]&gt;=performance_data[[#This Row],[benchmark_return]],"Higher","Lower")</f>
        <v>Lower</v>
      </c>
      <c r="M2768" s="14">
        <f xml:space="preserve"> _xlfn.MAXIFS(performance_data[date],performance_data[portfolio_id],performance_data[[#This Row],[portfolio_id]])</f>
        <v>45539</v>
      </c>
      <c r="N2768" s="14">
        <f xml:space="preserve"> _xlfn.MINIFS(performance_data[date],performance_data[portfolio_id],performance_data[[#This Row],[portfolio_id]])</f>
        <v>44878</v>
      </c>
      <c r="O2768" s="15">
        <f>_xlfn.MAXIFS(performance_data[portfolio_value],performance_data[portfolio_id],performance_data[[#This Row],[portfolio_id]],performance_data[date],performance_data[[#This Row],[latest_date]])</f>
        <v>104836.26</v>
      </c>
      <c r="P2768" s="15">
        <f>_xlfn.MAXIFS(performance_data[portfolio_value],performance_data[portfolio_id],performance_data[[#This Row],[portfolio_id]],performance_data[date],performance_data[[#This Row],[starting_date]])</f>
        <v>318760.45</v>
      </c>
      <c r="Q2768" s="15">
        <f>performance_data[[#This Row],[latest_value]]-performance_data[[#This Row],[starting_value]]</f>
        <v>-213924.19</v>
      </c>
      <c r="R2768" s="15">
        <f>performance_data[[#This Row],[net_inflows]]-performance_data[[#This Row],[net_outflows]]</f>
        <v>-6123.2199999999993</v>
      </c>
      <c r="S2768" s="15" t="str">
        <f>IF(performance_data[[#This Row],[net_inflows]]&gt;AVERAGE(performance_data[net_inflows]),"High","Low")</f>
        <v>Low</v>
      </c>
      <c r="T2768" s="15">
        <f>AVERAGEIF(performance_data[inflow_flag],performance_data[[#This Row],[inflow_flag]],performance_data[return_percentage])</f>
        <v>5.0457846277021572</v>
      </c>
      <c r="U2768" s="17">
        <f>IF(performance_data[[#This Row],[return_percentage]]&lt;performance_data[[#This Row],[benchmark_return]],1,0)</f>
        <v>1</v>
      </c>
      <c r="V2768" s="17">
        <f>COUNTIFS(performance_data[portfolio_id],performance_data[[#This Row],[portfolio_id]])</f>
        <v>27</v>
      </c>
      <c r="W2768" s="17">
        <f>COUNTIFS(performance_data[portfolio_id],performance_data[[#This Row],[portfolio_id]],
          performance_data[return_flag],1)</f>
        <v>16</v>
      </c>
      <c r="X2768" s="15">
        <f>performance_data[[#This Row],[underperform_flag_count]]/performance_data[[#This Row],[totalportfoliocount]]</f>
        <v>0.59259259259259256</v>
      </c>
    </row>
    <row r="2769" spans="1:24" x14ac:dyDescent="0.3">
      <c r="A2769">
        <v>6070</v>
      </c>
      <c r="B2769" s="1">
        <v>45231</v>
      </c>
      <c r="C2769">
        <v>53693.71</v>
      </c>
      <c r="D2769">
        <v>7.86</v>
      </c>
      <c r="E2769">
        <v>8.16</v>
      </c>
      <c r="F2769">
        <v>11693.12</v>
      </c>
      <c r="G2769">
        <v>9059.0400000000009</v>
      </c>
      <c r="H2769" t="s">
        <v>2213</v>
      </c>
      <c r="I2769" t="s">
        <v>2217</v>
      </c>
      <c r="J2769">
        <v>11</v>
      </c>
      <c r="K2769" t="s">
        <v>2219</v>
      </c>
      <c r="L2769" t="str">
        <f>IF(performance_data[[#This Row],[return_percentage]]&gt;=performance_data[[#This Row],[benchmark_return]],"Higher","Lower")</f>
        <v>Lower</v>
      </c>
      <c r="M2769" s="14">
        <f xml:space="preserve"> _xlfn.MAXIFS(performance_data[date],performance_data[portfolio_id],performance_data[[#This Row],[portfolio_id]])</f>
        <v>45539</v>
      </c>
      <c r="N2769" s="14">
        <f xml:space="preserve"> _xlfn.MINIFS(performance_data[date],performance_data[portfolio_id],performance_data[[#This Row],[portfolio_id]])</f>
        <v>44878</v>
      </c>
      <c r="O2769" s="15">
        <f>_xlfn.MAXIFS(performance_data[portfolio_value],performance_data[portfolio_id],performance_data[[#This Row],[portfolio_id]],performance_data[date],performance_data[[#This Row],[latest_date]])</f>
        <v>104836.26</v>
      </c>
      <c r="P2769" s="15">
        <f>_xlfn.MAXIFS(performance_data[portfolio_value],performance_data[portfolio_id],performance_data[[#This Row],[portfolio_id]],performance_data[date],performance_data[[#This Row],[starting_date]])</f>
        <v>318760.45</v>
      </c>
      <c r="Q2769" s="15">
        <f>performance_data[[#This Row],[latest_value]]-performance_data[[#This Row],[starting_value]]</f>
        <v>-213924.19</v>
      </c>
      <c r="R2769" s="15">
        <f>performance_data[[#This Row],[net_inflows]]-performance_data[[#This Row],[net_outflows]]</f>
        <v>2634.08</v>
      </c>
      <c r="S2769" s="15" t="str">
        <f>IF(performance_data[[#This Row],[net_inflows]]&gt;AVERAGE(performance_data[net_inflows]),"High","Low")</f>
        <v>High</v>
      </c>
      <c r="T2769" s="15">
        <f>AVERAGEIF(performance_data[inflow_flag],performance_data[[#This Row],[inflow_flag]],performance_data[return_percentage])</f>
        <v>4.8467905675459724</v>
      </c>
      <c r="U2769" s="17">
        <f>IF(performance_data[[#This Row],[return_percentage]]&lt;performance_data[[#This Row],[benchmark_return]],1,0)</f>
        <v>1</v>
      </c>
      <c r="V2769" s="17">
        <f>COUNTIFS(performance_data[portfolio_id],performance_data[[#This Row],[portfolio_id]])</f>
        <v>27</v>
      </c>
      <c r="W2769" s="17">
        <f>COUNTIFS(performance_data[portfolio_id],performance_data[[#This Row],[portfolio_id]],
          performance_data[return_flag],1)</f>
        <v>16</v>
      </c>
      <c r="X2769" s="15">
        <f>performance_data[[#This Row],[underperform_flag_count]]/performance_data[[#This Row],[totalportfoliocount]]</f>
        <v>0.59259259259259256</v>
      </c>
    </row>
    <row r="2770" spans="1:24" x14ac:dyDescent="0.3">
      <c r="A2770">
        <v>6070</v>
      </c>
      <c r="B2770" s="1">
        <v>45246</v>
      </c>
      <c r="C2770">
        <v>256129.13</v>
      </c>
      <c r="D2770">
        <v>-4.04</v>
      </c>
      <c r="E2770">
        <v>-3.59</v>
      </c>
      <c r="F2770">
        <v>497.64</v>
      </c>
      <c r="G2770">
        <v>465.16</v>
      </c>
      <c r="H2770" t="s">
        <v>2213</v>
      </c>
      <c r="I2770" t="s">
        <v>2217</v>
      </c>
      <c r="J2770">
        <v>11</v>
      </c>
      <c r="K2770" t="s">
        <v>2219</v>
      </c>
      <c r="L2770" t="str">
        <f>IF(performance_data[[#This Row],[return_percentage]]&gt;=performance_data[[#This Row],[benchmark_return]],"Higher","Lower")</f>
        <v>Lower</v>
      </c>
      <c r="M2770" s="14">
        <f xml:space="preserve"> _xlfn.MAXIFS(performance_data[date],performance_data[portfolio_id],performance_data[[#This Row],[portfolio_id]])</f>
        <v>45539</v>
      </c>
      <c r="N2770" s="14">
        <f xml:space="preserve"> _xlfn.MINIFS(performance_data[date],performance_data[portfolio_id],performance_data[[#This Row],[portfolio_id]])</f>
        <v>44878</v>
      </c>
      <c r="O2770" s="15">
        <f>_xlfn.MAXIFS(performance_data[portfolio_value],performance_data[portfolio_id],performance_data[[#This Row],[portfolio_id]],performance_data[date],performance_data[[#This Row],[latest_date]])</f>
        <v>104836.26</v>
      </c>
      <c r="P2770" s="15">
        <f>_xlfn.MAXIFS(performance_data[portfolio_value],performance_data[portfolio_id],performance_data[[#This Row],[portfolio_id]],performance_data[date],performance_data[[#This Row],[starting_date]])</f>
        <v>318760.45</v>
      </c>
      <c r="Q2770" s="15">
        <f>performance_data[[#This Row],[latest_value]]-performance_data[[#This Row],[starting_value]]</f>
        <v>-213924.19</v>
      </c>
      <c r="R2770" s="15">
        <f>performance_data[[#This Row],[net_inflows]]-performance_data[[#This Row],[net_outflows]]</f>
        <v>32.479999999999961</v>
      </c>
      <c r="S2770" s="15" t="str">
        <f>IF(performance_data[[#This Row],[net_inflows]]&gt;AVERAGE(performance_data[net_inflows]),"High","Low")</f>
        <v>Low</v>
      </c>
      <c r="T2770" s="15">
        <f>AVERAGEIF(performance_data[inflow_flag],performance_data[[#This Row],[inflow_flag]],performance_data[return_percentage])</f>
        <v>5.0457846277021572</v>
      </c>
      <c r="U2770" s="17">
        <f>IF(performance_data[[#This Row],[return_percentage]]&lt;performance_data[[#This Row],[benchmark_return]],1,0)</f>
        <v>1</v>
      </c>
      <c r="V2770" s="17">
        <f>COUNTIFS(performance_data[portfolio_id],performance_data[[#This Row],[portfolio_id]])</f>
        <v>27</v>
      </c>
      <c r="W2770" s="17">
        <f>COUNTIFS(performance_data[portfolio_id],performance_data[[#This Row],[portfolio_id]],
          performance_data[return_flag],1)</f>
        <v>16</v>
      </c>
      <c r="X2770" s="15">
        <f>performance_data[[#This Row],[underperform_flag_count]]/performance_data[[#This Row],[totalportfoliocount]]</f>
        <v>0.59259259259259256</v>
      </c>
    </row>
    <row r="2771" spans="1:24" x14ac:dyDescent="0.3">
      <c r="A2771">
        <v>6070</v>
      </c>
      <c r="B2771" s="1">
        <v>44918</v>
      </c>
      <c r="C2771">
        <v>456203.85</v>
      </c>
      <c r="D2771">
        <v>-7.44</v>
      </c>
      <c r="E2771">
        <v>-8.7100000000000009</v>
      </c>
      <c r="F2771">
        <v>12526.22</v>
      </c>
      <c r="G2771">
        <v>9094.43</v>
      </c>
      <c r="H2771" t="s">
        <v>2220</v>
      </c>
      <c r="I2771" t="s">
        <v>2217</v>
      </c>
      <c r="J2771">
        <v>12</v>
      </c>
      <c r="K2771" t="s">
        <v>2218</v>
      </c>
      <c r="L2771" t="str">
        <f>IF(performance_data[[#This Row],[return_percentage]]&gt;=performance_data[[#This Row],[benchmark_return]],"Higher","Lower")</f>
        <v>Higher</v>
      </c>
      <c r="M2771" s="14">
        <f xml:space="preserve"> _xlfn.MAXIFS(performance_data[date],performance_data[portfolio_id],performance_data[[#This Row],[portfolio_id]])</f>
        <v>45539</v>
      </c>
      <c r="N2771" s="14">
        <f xml:space="preserve"> _xlfn.MINIFS(performance_data[date],performance_data[portfolio_id],performance_data[[#This Row],[portfolio_id]])</f>
        <v>44878</v>
      </c>
      <c r="O2771" s="15">
        <f>_xlfn.MAXIFS(performance_data[portfolio_value],performance_data[portfolio_id],performance_data[[#This Row],[portfolio_id]],performance_data[date],performance_data[[#This Row],[latest_date]])</f>
        <v>104836.26</v>
      </c>
      <c r="P2771" s="15">
        <f>_xlfn.MAXIFS(performance_data[portfolio_value],performance_data[portfolio_id],performance_data[[#This Row],[portfolio_id]],performance_data[date],performance_data[[#This Row],[starting_date]])</f>
        <v>318760.45</v>
      </c>
      <c r="Q2771" s="15">
        <f>performance_data[[#This Row],[latest_value]]-performance_data[[#This Row],[starting_value]]</f>
        <v>-213924.19</v>
      </c>
      <c r="R2771" s="15">
        <f>performance_data[[#This Row],[net_inflows]]-performance_data[[#This Row],[net_outflows]]</f>
        <v>3431.7899999999991</v>
      </c>
      <c r="S2771" s="15" t="str">
        <f>IF(performance_data[[#This Row],[net_inflows]]&gt;AVERAGE(performance_data[net_inflows]),"High","Low")</f>
        <v>High</v>
      </c>
      <c r="T2771" s="15">
        <f>AVERAGEIF(performance_data[inflow_flag],performance_data[[#This Row],[inflow_flag]],performance_data[return_percentage])</f>
        <v>4.8467905675459724</v>
      </c>
      <c r="U2771" s="17">
        <f>IF(performance_data[[#This Row],[return_percentage]]&lt;performance_data[[#This Row],[benchmark_return]],1,0)</f>
        <v>0</v>
      </c>
      <c r="V2771" s="17">
        <f>COUNTIFS(performance_data[portfolio_id],performance_data[[#This Row],[portfolio_id]])</f>
        <v>27</v>
      </c>
      <c r="W2771" s="17">
        <f>COUNTIFS(performance_data[portfolio_id],performance_data[[#This Row],[portfolio_id]],
          performance_data[return_flag],1)</f>
        <v>16</v>
      </c>
      <c r="X2771" s="15">
        <f>performance_data[[#This Row],[underperform_flag_count]]/performance_data[[#This Row],[totalportfoliocount]]</f>
        <v>0.59259259259259256</v>
      </c>
    </row>
    <row r="2772" spans="1:24" x14ac:dyDescent="0.3">
      <c r="A2772">
        <v>6070</v>
      </c>
      <c r="B2772" s="1">
        <v>44878</v>
      </c>
      <c r="C2772">
        <v>318760.45</v>
      </c>
      <c r="D2772">
        <v>-3.59</v>
      </c>
      <c r="E2772">
        <v>-3.16</v>
      </c>
      <c r="F2772">
        <v>19679.16</v>
      </c>
      <c r="G2772">
        <v>2298.42</v>
      </c>
      <c r="H2772" t="s">
        <v>2220</v>
      </c>
      <c r="I2772" t="s">
        <v>2217</v>
      </c>
      <c r="J2772">
        <v>11</v>
      </c>
      <c r="K2772" t="s">
        <v>2219</v>
      </c>
      <c r="L2772" t="str">
        <f>IF(performance_data[[#This Row],[return_percentage]]&gt;=performance_data[[#This Row],[benchmark_return]],"Higher","Lower")</f>
        <v>Lower</v>
      </c>
      <c r="M2772" s="14">
        <f xml:space="preserve"> _xlfn.MAXIFS(performance_data[date],performance_data[portfolio_id],performance_data[[#This Row],[portfolio_id]])</f>
        <v>45539</v>
      </c>
      <c r="N2772" s="14">
        <f xml:space="preserve"> _xlfn.MINIFS(performance_data[date],performance_data[portfolio_id],performance_data[[#This Row],[portfolio_id]])</f>
        <v>44878</v>
      </c>
      <c r="O2772" s="15">
        <f>_xlfn.MAXIFS(performance_data[portfolio_value],performance_data[portfolio_id],performance_data[[#This Row],[portfolio_id]],performance_data[date],performance_data[[#This Row],[latest_date]])</f>
        <v>104836.26</v>
      </c>
      <c r="P2772" s="15">
        <f>_xlfn.MAXIFS(performance_data[portfolio_value],performance_data[portfolio_id],performance_data[[#This Row],[portfolio_id]],performance_data[date],performance_data[[#This Row],[starting_date]])</f>
        <v>318760.45</v>
      </c>
      <c r="Q2772" s="15">
        <f>performance_data[[#This Row],[latest_value]]-performance_data[[#This Row],[starting_value]]</f>
        <v>-213924.19</v>
      </c>
      <c r="R2772" s="15">
        <f>performance_data[[#This Row],[net_inflows]]-performance_data[[#This Row],[net_outflows]]</f>
        <v>17380.739999999998</v>
      </c>
      <c r="S2772" s="15" t="str">
        <f>IF(performance_data[[#This Row],[net_inflows]]&gt;AVERAGE(performance_data[net_inflows]),"High","Low")</f>
        <v>High</v>
      </c>
      <c r="T2772" s="15">
        <f>AVERAGEIF(performance_data[inflow_flag],performance_data[[#This Row],[inflow_flag]],performance_data[return_percentage])</f>
        <v>4.8467905675459724</v>
      </c>
      <c r="U2772" s="17">
        <f>IF(performance_data[[#This Row],[return_percentage]]&lt;performance_data[[#This Row],[benchmark_return]],1,0)</f>
        <v>1</v>
      </c>
      <c r="V2772" s="17">
        <f>COUNTIFS(performance_data[portfolio_id],performance_data[[#This Row],[portfolio_id]])</f>
        <v>27</v>
      </c>
      <c r="W2772" s="17">
        <f>COUNTIFS(performance_data[portfolio_id],performance_data[[#This Row],[portfolio_id]],
          performance_data[return_flag],1)</f>
        <v>16</v>
      </c>
      <c r="X2772" s="15">
        <f>performance_data[[#This Row],[underperform_flag_count]]/performance_data[[#This Row],[totalportfoliocount]]</f>
        <v>0.59259259259259256</v>
      </c>
    </row>
    <row r="2773" spans="1:24" x14ac:dyDescent="0.3">
      <c r="A2773">
        <v>6070</v>
      </c>
      <c r="B2773" s="1">
        <v>45086</v>
      </c>
      <c r="C2773">
        <v>421925.94</v>
      </c>
      <c r="D2773">
        <v>13.91</v>
      </c>
      <c r="E2773">
        <v>13.16</v>
      </c>
      <c r="F2773">
        <v>3903.41</v>
      </c>
      <c r="G2773">
        <v>6033.34</v>
      </c>
      <c r="H2773" t="s">
        <v>2213</v>
      </c>
      <c r="I2773" t="s">
        <v>2211</v>
      </c>
      <c r="J2773">
        <v>6</v>
      </c>
      <c r="K2773" t="s">
        <v>2212</v>
      </c>
      <c r="L2773" t="str">
        <f>IF(performance_data[[#This Row],[return_percentage]]&gt;=performance_data[[#This Row],[benchmark_return]],"Higher","Lower")</f>
        <v>Higher</v>
      </c>
      <c r="M2773" s="14">
        <f xml:space="preserve"> _xlfn.MAXIFS(performance_data[date],performance_data[portfolio_id],performance_data[[#This Row],[portfolio_id]])</f>
        <v>45539</v>
      </c>
      <c r="N2773" s="14">
        <f xml:space="preserve"> _xlfn.MINIFS(performance_data[date],performance_data[portfolio_id],performance_data[[#This Row],[portfolio_id]])</f>
        <v>44878</v>
      </c>
      <c r="O2773" s="15">
        <f>_xlfn.MAXIFS(performance_data[portfolio_value],performance_data[portfolio_id],performance_data[[#This Row],[portfolio_id]],performance_data[date],performance_data[[#This Row],[latest_date]])</f>
        <v>104836.26</v>
      </c>
      <c r="P2773" s="15">
        <f>_xlfn.MAXIFS(performance_data[portfolio_value],performance_data[portfolio_id],performance_data[[#This Row],[portfolio_id]],performance_data[date],performance_data[[#This Row],[starting_date]])</f>
        <v>318760.45</v>
      </c>
      <c r="Q2773" s="15">
        <f>performance_data[[#This Row],[latest_value]]-performance_data[[#This Row],[starting_value]]</f>
        <v>-213924.19</v>
      </c>
      <c r="R2773" s="15">
        <f>performance_data[[#This Row],[net_inflows]]-performance_data[[#This Row],[net_outflows]]</f>
        <v>-2129.9300000000003</v>
      </c>
      <c r="S2773" s="15" t="str">
        <f>IF(performance_data[[#This Row],[net_inflows]]&gt;AVERAGE(performance_data[net_inflows]),"High","Low")</f>
        <v>Low</v>
      </c>
      <c r="T2773" s="15">
        <f>AVERAGEIF(performance_data[inflow_flag],performance_data[[#This Row],[inflow_flag]],performance_data[return_percentage])</f>
        <v>5.0457846277021572</v>
      </c>
      <c r="U2773" s="17">
        <f>IF(performance_data[[#This Row],[return_percentage]]&lt;performance_data[[#This Row],[benchmark_return]],1,0)</f>
        <v>0</v>
      </c>
      <c r="V2773" s="17">
        <f>COUNTIFS(performance_data[portfolio_id],performance_data[[#This Row],[portfolio_id]])</f>
        <v>27</v>
      </c>
      <c r="W2773" s="17">
        <f>COUNTIFS(performance_data[portfolio_id],performance_data[[#This Row],[portfolio_id]],
          performance_data[return_flag],1)</f>
        <v>16</v>
      </c>
      <c r="X2773" s="15">
        <f>performance_data[[#This Row],[underperform_flag_count]]/performance_data[[#This Row],[totalportfoliocount]]</f>
        <v>0.59259259259259256</v>
      </c>
    </row>
    <row r="2774" spans="1:24" x14ac:dyDescent="0.3">
      <c r="A2774">
        <v>6070</v>
      </c>
      <c r="B2774" s="1">
        <v>44958</v>
      </c>
      <c r="C2774">
        <v>136613.51999999999</v>
      </c>
      <c r="D2774">
        <v>-5.25</v>
      </c>
      <c r="E2774">
        <v>-5.63</v>
      </c>
      <c r="F2774">
        <v>10462.14</v>
      </c>
      <c r="G2774">
        <v>3560.69</v>
      </c>
      <c r="H2774" t="s">
        <v>2213</v>
      </c>
      <c r="I2774" t="s">
        <v>2206</v>
      </c>
      <c r="J2774">
        <v>2</v>
      </c>
      <c r="K2774" t="s">
        <v>2226</v>
      </c>
      <c r="L2774" t="str">
        <f>IF(performance_data[[#This Row],[return_percentage]]&gt;=performance_data[[#This Row],[benchmark_return]],"Higher","Lower")</f>
        <v>Higher</v>
      </c>
      <c r="M2774" s="14">
        <f xml:space="preserve"> _xlfn.MAXIFS(performance_data[date],performance_data[portfolio_id],performance_data[[#This Row],[portfolio_id]])</f>
        <v>45539</v>
      </c>
      <c r="N2774" s="14">
        <f xml:space="preserve"> _xlfn.MINIFS(performance_data[date],performance_data[portfolio_id],performance_data[[#This Row],[portfolio_id]])</f>
        <v>44878</v>
      </c>
      <c r="O2774" s="15">
        <f>_xlfn.MAXIFS(performance_data[portfolio_value],performance_data[portfolio_id],performance_data[[#This Row],[portfolio_id]],performance_data[date],performance_data[[#This Row],[latest_date]])</f>
        <v>104836.26</v>
      </c>
      <c r="P2774" s="15">
        <f>_xlfn.MAXIFS(performance_data[portfolio_value],performance_data[portfolio_id],performance_data[[#This Row],[portfolio_id]],performance_data[date],performance_data[[#This Row],[starting_date]])</f>
        <v>318760.45</v>
      </c>
      <c r="Q2774" s="15">
        <f>performance_data[[#This Row],[latest_value]]-performance_data[[#This Row],[starting_value]]</f>
        <v>-213924.19</v>
      </c>
      <c r="R2774" s="15">
        <f>performance_data[[#This Row],[net_inflows]]-performance_data[[#This Row],[net_outflows]]</f>
        <v>6901.4499999999989</v>
      </c>
      <c r="S2774" s="15" t="str">
        <f>IF(performance_data[[#This Row],[net_inflows]]&gt;AVERAGE(performance_data[net_inflows]),"High","Low")</f>
        <v>High</v>
      </c>
      <c r="T2774" s="15">
        <f>AVERAGEIF(performance_data[inflow_flag],performance_data[[#This Row],[inflow_flag]],performance_data[return_percentage])</f>
        <v>4.8467905675459724</v>
      </c>
      <c r="U2774" s="17">
        <f>IF(performance_data[[#This Row],[return_percentage]]&lt;performance_data[[#This Row],[benchmark_return]],1,0)</f>
        <v>0</v>
      </c>
      <c r="V2774" s="17">
        <f>COUNTIFS(performance_data[portfolio_id],performance_data[[#This Row],[portfolio_id]])</f>
        <v>27</v>
      </c>
      <c r="W2774" s="17">
        <f>COUNTIFS(performance_data[portfolio_id],performance_data[[#This Row],[portfolio_id]],
          performance_data[return_flag],1)</f>
        <v>16</v>
      </c>
      <c r="X2774" s="15">
        <f>performance_data[[#This Row],[underperform_flag_count]]/performance_data[[#This Row],[totalportfoliocount]]</f>
        <v>0.59259259259259256</v>
      </c>
    </row>
    <row r="2775" spans="1:24" x14ac:dyDescent="0.3">
      <c r="A2775">
        <v>6070</v>
      </c>
      <c r="B2775" s="1">
        <v>45433</v>
      </c>
      <c r="C2775">
        <v>358097.85</v>
      </c>
      <c r="D2775">
        <v>-7.29</v>
      </c>
      <c r="E2775">
        <v>-8.4</v>
      </c>
      <c r="F2775">
        <v>186.13</v>
      </c>
      <c r="G2775">
        <v>18323.64</v>
      </c>
      <c r="H2775" t="s">
        <v>2205</v>
      </c>
      <c r="I2775" t="s">
        <v>2211</v>
      </c>
      <c r="J2775">
        <v>5</v>
      </c>
      <c r="K2775" t="s">
        <v>2223</v>
      </c>
      <c r="L2775" t="str">
        <f>IF(performance_data[[#This Row],[return_percentage]]&gt;=performance_data[[#This Row],[benchmark_return]],"Higher","Lower")</f>
        <v>Higher</v>
      </c>
      <c r="M2775" s="14">
        <f xml:space="preserve"> _xlfn.MAXIFS(performance_data[date],performance_data[portfolio_id],performance_data[[#This Row],[portfolio_id]])</f>
        <v>45539</v>
      </c>
      <c r="N2775" s="14">
        <f xml:space="preserve"> _xlfn.MINIFS(performance_data[date],performance_data[portfolio_id],performance_data[[#This Row],[portfolio_id]])</f>
        <v>44878</v>
      </c>
      <c r="O2775" s="15">
        <f>_xlfn.MAXIFS(performance_data[portfolio_value],performance_data[portfolio_id],performance_data[[#This Row],[portfolio_id]],performance_data[date],performance_data[[#This Row],[latest_date]])</f>
        <v>104836.26</v>
      </c>
      <c r="P2775" s="15">
        <f>_xlfn.MAXIFS(performance_data[portfolio_value],performance_data[portfolio_id],performance_data[[#This Row],[portfolio_id]],performance_data[date],performance_data[[#This Row],[starting_date]])</f>
        <v>318760.45</v>
      </c>
      <c r="Q2775" s="15">
        <f>performance_data[[#This Row],[latest_value]]-performance_data[[#This Row],[starting_value]]</f>
        <v>-213924.19</v>
      </c>
      <c r="R2775" s="15">
        <f>performance_data[[#This Row],[net_inflows]]-performance_data[[#This Row],[net_outflows]]</f>
        <v>-18137.509999999998</v>
      </c>
      <c r="S2775" s="15" t="str">
        <f>IF(performance_data[[#This Row],[net_inflows]]&gt;AVERAGE(performance_data[net_inflows]),"High","Low")</f>
        <v>Low</v>
      </c>
      <c r="T2775" s="15">
        <f>AVERAGEIF(performance_data[inflow_flag],performance_data[[#This Row],[inflow_flag]],performance_data[return_percentage])</f>
        <v>5.0457846277021572</v>
      </c>
      <c r="U2775" s="17">
        <f>IF(performance_data[[#This Row],[return_percentage]]&lt;performance_data[[#This Row],[benchmark_return]],1,0)</f>
        <v>0</v>
      </c>
      <c r="V2775" s="17">
        <f>COUNTIFS(performance_data[portfolio_id],performance_data[[#This Row],[portfolio_id]])</f>
        <v>27</v>
      </c>
      <c r="W2775" s="17">
        <f>COUNTIFS(performance_data[portfolio_id],performance_data[[#This Row],[portfolio_id]],
          performance_data[return_flag],1)</f>
        <v>16</v>
      </c>
      <c r="X2775" s="15">
        <f>performance_data[[#This Row],[underperform_flag_count]]/performance_data[[#This Row],[totalportfoliocount]]</f>
        <v>0.59259259259259256</v>
      </c>
    </row>
    <row r="2776" spans="1:24" x14ac:dyDescent="0.3">
      <c r="A2776">
        <v>6070</v>
      </c>
      <c r="B2776" s="1">
        <v>44972</v>
      </c>
      <c r="C2776">
        <v>457163.33</v>
      </c>
      <c r="D2776">
        <v>11.87</v>
      </c>
      <c r="E2776">
        <v>13.31</v>
      </c>
      <c r="F2776">
        <v>18791.22</v>
      </c>
      <c r="G2776">
        <v>18466.080000000002</v>
      </c>
      <c r="H2776" t="s">
        <v>2213</v>
      </c>
      <c r="I2776" t="s">
        <v>2206</v>
      </c>
      <c r="J2776">
        <v>2</v>
      </c>
      <c r="K2776" t="s">
        <v>2226</v>
      </c>
      <c r="L2776" t="str">
        <f>IF(performance_data[[#This Row],[return_percentage]]&gt;=performance_data[[#This Row],[benchmark_return]],"Higher","Lower")</f>
        <v>Lower</v>
      </c>
      <c r="M2776" s="14">
        <f xml:space="preserve"> _xlfn.MAXIFS(performance_data[date],performance_data[portfolio_id],performance_data[[#This Row],[portfolio_id]])</f>
        <v>45539</v>
      </c>
      <c r="N2776" s="14">
        <f xml:space="preserve"> _xlfn.MINIFS(performance_data[date],performance_data[portfolio_id],performance_data[[#This Row],[portfolio_id]])</f>
        <v>44878</v>
      </c>
      <c r="O2776" s="15">
        <f>_xlfn.MAXIFS(performance_data[portfolio_value],performance_data[portfolio_id],performance_data[[#This Row],[portfolio_id]],performance_data[date],performance_data[[#This Row],[latest_date]])</f>
        <v>104836.26</v>
      </c>
      <c r="P2776" s="15">
        <f>_xlfn.MAXIFS(performance_data[portfolio_value],performance_data[portfolio_id],performance_data[[#This Row],[portfolio_id]],performance_data[date],performance_data[[#This Row],[starting_date]])</f>
        <v>318760.45</v>
      </c>
      <c r="Q2776" s="15">
        <f>performance_data[[#This Row],[latest_value]]-performance_data[[#This Row],[starting_value]]</f>
        <v>-213924.19</v>
      </c>
      <c r="R2776" s="15">
        <f>performance_data[[#This Row],[net_inflows]]-performance_data[[#This Row],[net_outflows]]</f>
        <v>325.13999999999942</v>
      </c>
      <c r="S2776" s="15" t="str">
        <f>IF(performance_data[[#This Row],[net_inflows]]&gt;AVERAGE(performance_data[net_inflows]),"High","Low")</f>
        <v>High</v>
      </c>
      <c r="T2776" s="15">
        <f>AVERAGEIF(performance_data[inflow_flag],performance_data[[#This Row],[inflow_flag]],performance_data[return_percentage])</f>
        <v>4.8467905675459724</v>
      </c>
      <c r="U2776" s="17">
        <f>IF(performance_data[[#This Row],[return_percentage]]&lt;performance_data[[#This Row],[benchmark_return]],1,0)</f>
        <v>1</v>
      </c>
      <c r="V2776" s="17">
        <f>COUNTIFS(performance_data[portfolio_id],performance_data[[#This Row],[portfolio_id]])</f>
        <v>27</v>
      </c>
      <c r="W2776" s="17">
        <f>COUNTIFS(performance_data[portfolio_id],performance_data[[#This Row],[portfolio_id]],
          performance_data[return_flag],1)</f>
        <v>16</v>
      </c>
      <c r="X2776" s="15">
        <f>performance_data[[#This Row],[underperform_flag_count]]/performance_data[[#This Row],[totalportfoliocount]]</f>
        <v>0.59259259259259256</v>
      </c>
    </row>
    <row r="2777" spans="1:24" x14ac:dyDescent="0.3">
      <c r="A2777">
        <v>6070</v>
      </c>
      <c r="B2777" s="1">
        <v>45156</v>
      </c>
      <c r="C2777">
        <v>409964.72</v>
      </c>
      <c r="D2777">
        <v>-8.58</v>
      </c>
      <c r="E2777">
        <v>-7.11</v>
      </c>
      <c r="F2777">
        <v>17591.47</v>
      </c>
      <c r="G2777">
        <v>2772.52</v>
      </c>
      <c r="H2777" t="s">
        <v>2213</v>
      </c>
      <c r="I2777" t="s">
        <v>2209</v>
      </c>
      <c r="J2777">
        <v>8</v>
      </c>
      <c r="K2777" t="s">
        <v>2214</v>
      </c>
      <c r="L2777" t="str">
        <f>IF(performance_data[[#This Row],[return_percentage]]&gt;=performance_data[[#This Row],[benchmark_return]],"Higher","Lower")</f>
        <v>Lower</v>
      </c>
      <c r="M2777" s="14">
        <f xml:space="preserve"> _xlfn.MAXIFS(performance_data[date],performance_data[portfolio_id],performance_data[[#This Row],[portfolio_id]])</f>
        <v>45539</v>
      </c>
      <c r="N2777" s="14">
        <f xml:space="preserve"> _xlfn.MINIFS(performance_data[date],performance_data[portfolio_id],performance_data[[#This Row],[portfolio_id]])</f>
        <v>44878</v>
      </c>
      <c r="O2777" s="15">
        <f>_xlfn.MAXIFS(performance_data[portfolio_value],performance_data[portfolio_id],performance_data[[#This Row],[portfolio_id]],performance_data[date],performance_data[[#This Row],[latest_date]])</f>
        <v>104836.26</v>
      </c>
      <c r="P2777" s="15">
        <f>_xlfn.MAXIFS(performance_data[portfolio_value],performance_data[portfolio_id],performance_data[[#This Row],[portfolio_id]],performance_data[date],performance_data[[#This Row],[starting_date]])</f>
        <v>318760.45</v>
      </c>
      <c r="Q2777" s="15">
        <f>performance_data[[#This Row],[latest_value]]-performance_data[[#This Row],[starting_value]]</f>
        <v>-213924.19</v>
      </c>
      <c r="R2777" s="15">
        <f>performance_data[[#This Row],[net_inflows]]-performance_data[[#This Row],[net_outflows]]</f>
        <v>14818.95</v>
      </c>
      <c r="S2777" s="15" t="str">
        <f>IF(performance_data[[#This Row],[net_inflows]]&gt;AVERAGE(performance_data[net_inflows]),"High","Low")</f>
        <v>High</v>
      </c>
      <c r="T2777" s="15">
        <f>AVERAGEIF(performance_data[inflow_flag],performance_data[[#This Row],[inflow_flag]],performance_data[return_percentage])</f>
        <v>4.8467905675459724</v>
      </c>
      <c r="U2777" s="17">
        <f>IF(performance_data[[#This Row],[return_percentage]]&lt;performance_data[[#This Row],[benchmark_return]],1,0)</f>
        <v>1</v>
      </c>
      <c r="V2777" s="17">
        <f>COUNTIFS(performance_data[portfolio_id],performance_data[[#This Row],[portfolio_id]])</f>
        <v>27</v>
      </c>
      <c r="W2777" s="17">
        <f>COUNTIFS(performance_data[portfolio_id],performance_data[[#This Row],[portfolio_id]],
          performance_data[return_flag],1)</f>
        <v>16</v>
      </c>
      <c r="X2777" s="15">
        <f>performance_data[[#This Row],[underperform_flag_count]]/performance_data[[#This Row],[totalportfoliocount]]</f>
        <v>0.59259259259259256</v>
      </c>
    </row>
    <row r="2778" spans="1:24" x14ac:dyDescent="0.3">
      <c r="A2778">
        <v>6070</v>
      </c>
      <c r="B2778" s="1">
        <v>45323</v>
      </c>
      <c r="C2778">
        <v>138872.98000000001</v>
      </c>
      <c r="D2778">
        <v>6.42</v>
      </c>
      <c r="E2778">
        <v>7.39</v>
      </c>
      <c r="F2778">
        <v>11537.75</v>
      </c>
      <c r="G2778">
        <v>16775.32</v>
      </c>
      <c r="H2778" t="s">
        <v>2205</v>
      </c>
      <c r="I2778" t="s">
        <v>2206</v>
      </c>
      <c r="J2778">
        <v>2</v>
      </c>
      <c r="K2778" t="s">
        <v>2226</v>
      </c>
      <c r="L2778" t="str">
        <f>IF(performance_data[[#This Row],[return_percentage]]&gt;=performance_data[[#This Row],[benchmark_return]],"Higher","Lower")</f>
        <v>Lower</v>
      </c>
      <c r="M2778" s="14">
        <f xml:space="preserve"> _xlfn.MAXIFS(performance_data[date],performance_data[portfolio_id],performance_data[[#This Row],[portfolio_id]])</f>
        <v>45539</v>
      </c>
      <c r="N2778" s="14">
        <f xml:space="preserve"> _xlfn.MINIFS(performance_data[date],performance_data[portfolio_id],performance_data[[#This Row],[portfolio_id]])</f>
        <v>44878</v>
      </c>
      <c r="O2778" s="15">
        <f>_xlfn.MAXIFS(performance_data[portfolio_value],performance_data[portfolio_id],performance_data[[#This Row],[portfolio_id]],performance_data[date],performance_data[[#This Row],[latest_date]])</f>
        <v>104836.26</v>
      </c>
      <c r="P2778" s="15">
        <f>_xlfn.MAXIFS(performance_data[portfolio_value],performance_data[portfolio_id],performance_data[[#This Row],[portfolio_id]],performance_data[date],performance_data[[#This Row],[starting_date]])</f>
        <v>318760.45</v>
      </c>
      <c r="Q2778" s="15">
        <f>performance_data[[#This Row],[latest_value]]-performance_data[[#This Row],[starting_value]]</f>
        <v>-213924.19</v>
      </c>
      <c r="R2778" s="15">
        <f>performance_data[[#This Row],[net_inflows]]-performance_data[[#This Row],[net_outflows]]</f>
        <v>-5237.57</v>
      </c>
      <c r="S2778" s="15" t="str">
        <f>IF(performance_data[[#This Row],[net_inflows]]&gt;AVERAGE(performance_data[net_inflows]),"High","Low")</f>
        <v>High</v>
      </c>
      <c r="T2778" s="15">
        <f>AVERAGEIF(performance_data[inflow_flag],performance_data[[#This Row],[inflow_flag]],performance_data[return_percentage])</f>
        <v>4.8467905675459724</v>
      </c>
      <c r="U2778" s="17">
        <f>IF(performance_data[[#This Row],[return_percentage]]&lt;performance_data[[#This Row],[benchmark_return]],1,0)</f>
        <v>1</v>
      </c>
      <c r="V2778" s="17">
        <f>COUNTIFS(performance_data[portfolio_id],performance_data[[#This Row],[portfolio_id]])</f>
        <v>27</v>
      </c>
      <c r="W2778" s="17">
        <f>COUNTIFS(performance_data[portfolio_id],performance_data[[#This Row],[portfolio_id]],
          performance_data[return_flag],1)</f>
        <v>16</v>
      </c>
      <c r="X2778" s="15">
        <f>performance_data[[#This Row],[underperform_flag_count]]/performance_data[[#This Row],[totalportfoliocount]]</f>
        <v>0.59259259259259256</v>
      </c>
    </row>
    <row r="2779" spans="1:24" x14ac:dyDescent="0.3">
      <c r="A2779">
        <v>6070</v>
      </c>
      <c r="B2779" s="1">
        <v>45532</v>
      </c>
      <c r="C2779">
        <v>118551.01</v>
      </c>
      <c r="D2779">
        <v>-1.63</v>
      </c>
      <c r="E2779">
        <v>-1.62</v>
      </c>
      <c r="F2779">
        <v>292.17</v>
      </c>
      <c r="G2779">
        <v>816.48</v>
      </c>
      <c r="H2779" t="s">
        <v>2205</v>
      </c>
      <c r="I2779" t="s">
        <v>2209</v>
      </c>
      <c r="J2779">
        <v>8</v>
      </c>
      <c r="K2779" t="s">
        <v>2214</v>
      </c>
      <c r="L2779" t="str">
        <f>IF(performance_data[[#This Row],[return_percentage]]&gt;=performance_data[[#This Row],[benchmark_return]],"Higher","Lower")</f>
        <v>Lower</v>
      </c>
      <c r="M2779" s="14">
        <f xml:space="preserve"> _xlfn.MAXIFS(performance_data[date],performance_data[portfolio_id],performance_data[[#This Row],[portfolio_id]])</f>
        <v>45539</v>
      </c>
      <c r="N2779" s="14">
        <f xml:space="preserve"> _xlfn.MINIFS(performance_data[date],performance_data[portfolio_id],performance_data[[#This Row],[portfolio_id]])</f>
        <v>44878</v>
      </c>
      <c r="O2779" s="15">
        <f>_xlfn.MAXIFS(performance_data[portfolio_value],performance_data[portfolio_id],performance_data[[#This Row],[portfolio_id]],performance_data[date],performance_data[[#This Row],[latest_date]])</f>
        <v>104836.26</v>
      </c>
      <c r="P2779" s="15">
        <f>_xlfn.MAXIFS(performance_data[portfolio_value],performance_data[portfolio_id],performance_data[[#This Row],[portfolio_id]],performance_data[date],performance_data[[#This Row],[starting_date]])</f>
        <v>318760.45</v>
      </c>
      <c r="Q2779" s="15">
        <f>performance_data[[#This Row],[latest_value]]-performance_data[[#This Row],[starting_value]]</f>
        <v>-213924.19</v>
      </c>
      <c r="R2779" s="15">
        <f>performance_data[[#This Row],[net_inflows]]-performance_data[[#This Row],[net_outflows]]</f>
        <v>-524.30999999999995</v>
      </c>
      <c r="S2779" s="15" t="str">
        <f>IF(performance_data[[#This Row],[net_inflows]]&gt;AVERAGE(performance_data[net_inflows]),"High","Low")</f>
        <v>Low</v>
      </c>
      <c r="T2779" s="15">
        <f>AVERAGEIF(performance_data[inflow_flag],performance_data[[#This Row],[inflow_flag]],performance_data[return_percentage])</f>
        <v>5.0457846277021572</v>
      </c>
      <c r="U2779" s="17">
        <f>IF(performance_data[[#This Row],[return_percentage]]&lt;performance_data[[#This Row],[benchmark_return]],1,0)</f>
        <v>1</v>
      </c>
      <c r="V2779" s="17">
        <f>COUNTIFS(performance_data[portfolio_id],performance_data[[#This Row],[portfolio_id]])</f>
        <v>27</v>
      </c>
      <c r="W2779" s="17">
        <f>COUNTIFS(performance_data[portfolio_id],performance_data[[#This Row],[portfolio_id]],
          performance_data[return_flag],1)</f>
        <v>16</v>
      </c>
      <c r="X2779" s="15">
        <f>performance_data[[#This Row],[underperform_flag_count]]/performance_data[[#This Row],[totalportfoliocount]]</f>
        <v>0.59259259259259256</v>
      </c>
    </row>
    <row r="2780" spans="1:24" x14ac:dyDescent="0.3">
      <c r="A2780">
        <v>6070</v>
      </c>
      <c r="B2780" s="1">
        <v>44951</v>
      </c>
      <c r="C2780">
        <v>350814.16</v>
      </c>
      <c r="D2780">
        <v>14.99</v>
      </c>
      <c r="E2780">
        <v>15.21</v>
      </c>
      <c r="F2780">
        <v>4700.93</v>
      </c>
      <c r="G2780">
        <v>4289.83</v>
      </c>
      <c r="H2780" t="s">
        <v>2213</v>
      </c>
      <c r="I2780" t="s">
        <v>2206</v>
      </c>
      <c r="J2780">
        <v>1</v>
      </c>
      <c r="K2780" t="s">
        <v>2207</v>
      </c>
      <c r="L2780" t="str">
        <f>IF(performance_data[[#This Row],[return_percentage]]&gt;=performance_data[[#This Row],[benchmark_return]],"Higher","Lower")</f>
        <v>Lower</v>
      </c>
      <c r="M2780" s="14">
        <f xml:space="preserve"> _xlfn.MAXIFS(performance_data[date],performance_data[portfolio_id],performance_data[[#This Row],[portfolio_id]])</f>
        <v>45539</v>
      </c>
      <c r="N2780" s="14">
        <f xml:space="preserve"> _xlfn.MINIFS(performance_data[date],performance_data[portfolio_id],performance_data[[#This Row],[portfolio_id]])</f>
        <v>44878</v>
      </c>
      <c r="O2780" s="15">
        <f>_xlfn.MAXIFS(performance_data[portfolio_value],performance_data[portfolio_id],performance_data[[#This Row],[portfolio_id]],performance_data[date],performance_data[[#This Row],[latest_date]])</f>
        <v>104836.26</v>
      </c>
      <c r="P2780" s="15">
        <f>_xlfn.MAXIFS(performance_data[portfolio_value],performance_data[portfolio_id],performance_data[[#This Row],[portfolio_id]],performance_data[date],performance_data[[#This Row],[starting_date]])</f>
        <v>318760.45</v>
      </c>
      <c r="Q2780" s="15">
        <f>performance_data[[#This Row],[latest_value]]-performance_data[[#This Row],[starting_value]]</f>
        <v>-213924.19</v>
      </c>
      <c r="R2780" s="15">
        <f>performance_data[[#This Row],[net_inflows]]-performance_data[[#This Row],[net_outflows]]</f>
        <v>411.10000000000036</v>
      </c>
      <c r="S2780" s="15" t="str">
        <f>IF(performance_data[[#This Row],[net_inflows]]&gt;AVERAGE(performance_data[net_inflows]),"High","Low")</f>
        <v>Low</v>
      </c>
      <c r="T2780" s="15">
        <f>AVERAGEIF(performance_data[inflow_flag],performance_data[[#This Row],[inflow_flag]],performance_data[return_percentage])</f>
        <v>5.0457846277021572</v>
      </c>
      <c r="U2780" s="17">
        <f>IF(performance_data[[#This Row],[return_percentage]]&lt;performance_data[[#This Row],[benchmark_return]],1,0)</f>
        <v>1</v>
      </c>
      <c r="V2780" s="17">
        <f>COUNTIFS(performance_data[portfolio_id],performance_data[[#This Row],[portfolio_id]])</f>
        <v>27</v>
      </c>
      <c r="W2780" s="17">
        <f>COUNTIFS(performance_data[portfolio_id],performance_data[[#This Row],[portfolio_id]],
          performance_data[return_flag],1)</f>
        <v>16</v>
      </c>
      <c r="X2780" s="15">
        <f>performance_data[[#This Row],[underperform_flag_count]]/performance_data[[#This Row],[totalportfoliocount]]</f>
        <v>0.59259259259259256</v>
      </c>
    </row>
    <row r="2781" spans="1:24" x14ac:dyDescent="0.3">
      <c r="A2781">
        <v>6070</v>
      </c>
      <c r="B2781" s="1">
        <v>45372</v>
      </c>
      <c r="C2781">
        <v>355175.31</v>
      </c>
      <c r="D2781">
        <v>10.61</v>
      </c>
      <c r="E2781">
        <v>9.11</v>
      </c>
      <c r="F2781">
        <v>15884.93</v>
      </c>
      <c r="G2781">
        <v>1129.23</v>
      </c>
      <c r="H2781" t="s">
        <v>2205</v>
      </c>
      <c r="I2781" t="s">
        <v>2206</v>
      </c>
      <c r="J2781">
        <v>3</v>
      </c>
      <c r="K2781" t="s">
        <v>2222</v>
      </c>
      <c r="L2781" t="str">
        <f>IF(performance_data[[#This Row],[return_percentage]]&gt;=performance_data[[#This Row],[benchmark_return]],"Higher","Lower")</f>
        <v>Higher</v>
      </c>
      <c r="M2781" s="14">
        <f xml:space="preserve"> _xlfn.MAXIFS(performance_data[date],performance_data[portfolio_id],performance_data[[#This Row],[portfolio_id]])</f>
        <v>45539</v>
      </c>
      <c r="N2781" s="14">
        <f xml:space="preserve"> _xlfn.MINIFS(performance_data[date],performance_data[portfolio_id],performance_data[[#This Row],[portfolio_id]])</f>
        <v>44878</v>
      </c>
      <c r="O2781" s="15">
        <f>_xlfn.MAXIFS(performance_data[portfolio_value],performance_data[portfolio_id],performance_data[[#This Row],[portfolio_id]],performance_data[date],performance_data[[#This Row],[latest_date]])</f>
        <v>104836.26</v>
      </c>
      <c r="P2781" s="15">
        <f>_xlfn.MAXIFS(performance_data[portfolio_value],performance_data[portfolio_id],performance_data[[#This Row],[portfolio_id]],performance_data[date],performance_data[[#This Row],[starting_date]])</f>
        <v>318760.45</v>
      </c>
      <c r="Q2781" s="15">
        <f>performance_data[[#This Row],[latest_value]]-performance_data[[#This Row],[starting_value]]</f>
        <v>-213924.19</v>
      </c>
      <c r="R2781" s="15">
        <f>performance_data[[#This Row],[net_inflows]]-performance_data[[#This Row],[net_outflows]]</f>
        <v>14755.7</v>
      </c>
      <c r="S2781" s="15" t="str">
        <f>IF(performance_data[[#This Row],[net_inflows]]&gt;AVERAGE(performance_data[net_inflows]),"High","Low")</f>
        <v>High</v>
      </c>
      <c r="T2781" s="15">
        <f>AVERAGEIF(performance_data[inflow_flag],performance_data[[#This Row],[inflow_flag]],performance_data[return_percentage])</f>
        <v>4.8467905675459724</v>
      </c>
      <c r="U2781" s="17">
        <f>IF(performance_data[[#This Row],[return_percentage]]&lt;performance_data[[#This Row],[benchmark_return]],1,0)</f>
        <v>0</v>
      </c>
      <c r="V2781" s="17">
        <f>COUNTIFS(performance_data[portfolio_id],performance_data[[#This Row],[portfolio_id]])</f>
        <v>27</v>
      </c>
      <c r="W2781" s="17">
        <f>COUNTIFS(performance_data[portfolio_id],performance_data[[#This Row],[portfolio_id]],
          performance_data[return_flag],1)</f>
        <v>16</v>
      </c>
      <c r="X2781" s="15">
        <f>performance_data[[#This Row],[underperform_flag_count]]/performance_data[[#This Row],[totalportfoliocount]]</f>
        <v>0.59259259259259256</v>
      </c>
    </row>
    <row r="2782" spans="1:24" x14ac:dyDescent="0.3">
      <c r="A2782">
        <v>6218</v>
      </c>
      <c r="B2782" s="1">
        <v>44876</v>
      </c>
      <c r="C2782">
        <v>247950.59</v>
      </c>
      <c r="D2782">
        <v>-9.36</v>
      </c>
      <c r="E2782">
        <v>-9.25</v>
      </c>
      <c r="F2782">
        <v>13062.74</v>
      </c>
      <c r="G2782">
        <v>3745.19</v>
      </c>
      <c r="H2782" t="s">
        <v>2220</v>
      </c>
      <c r="I2782" t="s">
        <v>2217</v>
      </c>
      <c r="J2782">
        <v>11</v>
      </c>
      <c r="K2782" t="s">
        <v>2219</v>
      </c>
      <c r="L2782" t="str">
        <f>IF(performance_data[[#This Row],[return_percentage]]&gt;=performance_data[[#This Row],[benchmark_return]],"Higher","Lower")</f>
        <v>Lower</v>
      </c>
      <c r="M2782" s="14">
        <f xml:space="preserve"> _xlfn.MAXIFS(performance_data[date],performance_data[portfolio_id],performance_data[[#This Row],[portfolio_id]])</f>
        <v>45515</v>
      </c>
      <c r="N2782" s="14">
        <f xml:space="preserve"> _xlfn.MINIFS(performance_data[date],performance_data[portfolio_id],performance_data[[#This Row],[portfolio_id]])</f>
        <v>44844</v>
      </c>
      <c r="O2782" s="15">
        <f>_xlfn.MAXIFS(performance_data[portfolio_value],performance_data[portfolio_id],performance_data[[#This Row],[portfolio_id]],performance_data[date],performance_data[[#This Row],[latest_date]])</f>
        <v>52145.89</v>
      </c>
      <c r="P2782" s="15">
        <f>_xlfn.MAXIFS(performance_data[portfolio_value],performance_data[portfolio_id],performance_data[[#This Row],[portfolio_id]],performance_data[date],performance_data[[#This Row],[starting_date]])</f>
        <v>215643.72</v>
      </c>
      <c r="Q2782" s="15">
        <f>performance_data[[#This Row],[latest_value]]-performance_data[[#This Row],[starting_value]]</f>
        <v>-163497.83000000002</v>
      </c>
      <c r="R2782" s="15">
        <f>performance_data[[#This Row],[net_inflows]]-performance_data[[#This Row],[net_outflows]]</f>
        <v>9317.5499999999993</v>
      </c>
      <c r="S2782" s="15" t="str">
        <f>IF(performance_data[[#This Row],[net_inflows]]&gt;AVERAGE(performance_data[net_inflows]),"High","Low")</f>
        <v>High</v>
      </c>
      <c r="T2782" s="15">
        <f>AVERAGEIF(performance_data[inflow_flag],performance_data[[#This Row],[inflow_flag]],performance_data[return_percentage])</f>
        <v>4.8467905675459724</v>
      </c>
      <c r="U2782" s="17">
        <f>IF(performance_data[[#This Row],[return_percentage]]&lt;performance_data[[#This Row],[benchmark_return]],1,0)</f>
        <v>1</v>
      </c>
      <c r="V2782" s="17">
        <f>COUNTIFS(performance_data[portfolio_id],performance_data[[#This Row],[portfolio_id]])</f>
        <v>26</v>
      </c>
      <c r="W2782" s="17">
        <f>COUNTIFS(performance_data[portfolio_id],performance_data[[#This Row],[portfolio_id]],
          performance_data[return_flag],1)</f>
        <v>14</v>
      </c>
      <c r="X2782" s="15">
        <f>performance_data[[#This Row],[underperform_flag_count]]/performance_data[[#This Row],[totalportfoliocount]]</f>
        <v>0.53846153846153844</v>
      </c>
    </row>
    <row r="2783" spans="1:24" x14ac:dyDescent="0.3">
      <c r="A2783">
        <v>6218</v>
      </c>
      <c r="B2783" s="1">
        <v>45409</v>
      </c>
      <c r="C2783">
        <v>127753.01</v>
      </c>
      <c r="D2783">
        <v>16.89</v>
      </c>
      <c r="E2783">
        <v>18.8</v>
      </c>
      <c r="F2783">
        <v>4863.6899999999996</v>
      </c>
      <c r="G2783">
        <v>18574.2</v>
      </c>
      <c r="H2783" t="s">
        <v>2205</v>
      </c>
      <c r="I2783" t="s">
        <v>2211</v>
      </c>
      <c r="J2783">
        <v>4</v>
      </c>
      <c r="K2783" t="s">
        <v>2216</v>
      </c>
      <c r="L2783" t="str">
        <f>IF(performance_data[[#This Row],[return_percentage]]&gt;=performance_data[[#This Row],[benchmark_return]],"Higher","Lower")</f>
        <v>Lower</v>
      </c>
      <c r="M2783" s="14">
        <f xml:space="preserve"> _xlfn.MAXIFS(performance_data[date],performance_data[portfolio_id],performance_data[[#This Row],[portfolio_id]])</f>
        <v>45515</v>
      </c>
      <c r="N2783" s="14">
        <f xml:space="preserve"> _xlfn.MINIFS(performance_data[date],performance_data[portfolio_id],performance_data[[#This Row],[portfolio_id]])</f>
        <v>44844</v>
      </c>
      <c r="O2783" s="15">
        <f>_xlfn.MAXIFS(performance_data[portfolio_value],performance_data[portfolio_id],performance_data[[#This Row],[portfolio_id]],performance_data[date],performance_data[[#This Row],[latest_date]])</f>
        <v>52145.89</v>
      </c>
      <c r="P2783" s="15">
        <f>_xlfn.MAXIFS(performance_data[portfolio_value],performance_data[portfolio_id],performance_data[[#This Row],[portfolio_id]],performance_data[date],performance_data[[#This Row],[starting_date]])</f>
        <v>215643.72</v>
      </c>
      <c r="Q2783" s="15">
        <f>performance_data[[#This Row],[latest_value]]-performance_data[[#This Row],[starting_value]]</f>
        <v>-163497.83000000002</v>
      </c>
      <c r="R2783" s="15">
        <f>performance_data[[#This Row],[net_inflows]]-performance_data[[#This Row],[net_outflows]]</f>
        <v>-13710.510000000002</v>
      </c>
      <c r="S2783" s="15" t="str">
        <f>IF(performance_data[[#This Row],[net_inflows]]&gt;AVERAGE(performance_data[net_inflows]),"High","Low")</f>
        <v>Low</v>
      </c>
      <c r="T2783" s="15">
        <f>AVERAGEIF(performance_data[inflow_flag],performance_data[[#This Row],[inflow_flag]],performance_data[return_percentage])</f>
        <v>5.0457846277021572</v>
      </c>
      <c r="U2783" s="17">
        <f>IF(performance_data[[#This Row],[return_percentage]]&lt;performance_data[[#This Row],[benchmark_return]],1,0)</f>
        <v>1</v>
      </c>
      <c r="V2783" s="17">
        <f>COUNTIFS(performance_data[portfolio_id],performance_data[[#This Row],[portfolio_id]])</f>
        <v>26</v>
      </c>
      <c r="W2783" s="17">
        <f>COUNTIFS(performance_data[portfolio_id],performance_data[[#This Row],[portfolio_id]],
          performance_data[return_flag],1)</f>
        <v>14</v>
      </c>
      <c r="X2783" s="15">
        <f>performance_data[[#This Row],[underperform_flag_count]]/performance_data[[#This Row],[totalportfoliocount]]</f>
        <v>0.53846153846153844</v>
      </c>
    </row>
    <row r="2784" spans="1:24" x14ac:dyDescent="0.3">
      <c r="A2784">
        <v>6218</v>
      </c>
      <c r="B2784" s="1">
        <v>45027</v>
      </c>
      <c r="C2784">
        <v>118307.8</v>
      </c>
      <c r="D2784">
        <v>-3.42</v>
      </c>
      <c r="E2784">
        <v>-3.62</v>
      </c>
      <c r="F2784">
        <v>1198.21</v>
      </c>
      <c r="G2784">
        <v>181.42</v>
      </c>
      <c r="H2784" t="s">
        <v>2213</v>
      </c>
      <c r="I2784" t="s">
        <v>2211</v>
      </c>
      <c r="J2784">
        <v>4</v>
      </c>
      <c r="K2784" t="s">
        <v>2216</v>
      </c>
      <c r="L2784" t="str">
        <f>IF(performance_data[[#This Row],[return_percentage]]&gt;=performance_data[[#This Row],[benchmark_return]],"Higher","Lower")</f>
        <v>Higher</v>
      </c>
      <c r="M2784" s="14">
        <f xml:space="preserve"> _xlfn.MAXIFS(performance_data[date],performance_data[portfolio_id],performance_data[[#This Row],[portfolio_id]])</f>
        <v>45515</v>
      </c>
      <c r="N2784" s="14">
        <f xml:space="preserve"> _xlfn.MINIFS(performance_data[date],performance_data[portfolio_id],performance_data[[#This Row],[portfolio_id]])</f>
        <v>44844</v>
      </c>
      <c r="O2784" s="15">
        <f>_xlfn.MAXIFS(performance_data[portfolio_value],performance_data[portfolio_id],performance_data[[#This Row],[portfolio_id]],performance_data[date],performance_data[[#This Row],[latest_date]])</f>
        <v>52145.89</v>
      </c>
      <c r="P2784" s="15">
        <f>_xlfn.MAXIFS(performance_data[portfolio_value],performance_data[portfolio_id],performance_data[[#This Row],[portfolio_id]],performance_data[date],performance_data[[#This Row],[starting_date]])</f>
        <v>215643.72</v>
      </c>
      <c r="Q2784" s="15">
        <f>performance_data[[#This Row],[latest_value]]-performance_data[[#This Row],[starting_value]]</f>
        <v>-163497.83000000002</v>
      </c>
      <c r="R2784" s="15">
        <f>performance_data[[#This Row],[net_inflows]]-performance_data[[#This Row],[net_outflows]]</f>
        <v>1016.7900000000001</v>
      </c>
      <c r="S2784" s="15" t="str">
        <f>IF(performance_data[[#This Row],[net_inflows]]&gt;AVERAGE(performance_data[net_inflows]),"High","Low")</f>
        <v>Low</v>
      </c>
      <c r="T2784" s="15">
        <f>AVERAGEIF(performance_data[inflow_flag],performance_data[[#This Row],[inflow_flag]],performance_data[return_percentage])</f>
        <v>5.0457846277021572</v>
      </c>
      <c r="U2784" s="17">
        <f>IF(performance_data[[#This Row],[return_percentage]]&lt;performance_data[[#This Row],[benchmark_return]],1,0)</f>
        <v>0</v>
      </c>
      <c r="V2784" s="17">
        <f>COUNTIFS(performance_data[portfolio_id],performance_data[[#This Row],[portfolio_id]])</f>
        <v>26</v>
      </c>
      <c r="W2784" s="17">
        <f>COUNTIFS(performance_data[portfolio_id],performance_data[[#This Row],[portfolio_id]],
          performance_data[return_flag],1)</f>
        <v>14</v>
      </c>
      <c r="X2784" s="15">
        <f>performance_data[[#This Row],[underperform_flag_count]]/performance_data[[#This Row],[totalportfoliocount]]</f>
        <v>0.53846153846153844</v>
      </c>
    </row>
    <row r="2785" spans="1:24" x14ac:dyDescent="0.3">
      <c r="A2785">
        <v>6218</v>
      </c>
      <c r="B2785" s="1">
        <v>45083</v>
      </c>
      <c r="C2785">
        <v>350008.85</v>
      </c>
      <c r="D2785">
        <v>8.3699999999999992</v>
      </c>
      <c r="E2785">
        <v>8.73</v>
      </c>
      <c r="F2785">
        <v>641.16</v>
      </c>
      <c r="G2785">
        <v>4197.12</v>
      </c>
      <c r="H2785" t="s">
        <v>2213</v>
      </c>
      <c r="I2785" t="s">
        <v>2211</v>
      </c>
      <c r="J2785">
        <v>6</v>
      </c>
      <c r="K2785" t="s">
        <v>2212</v>
      </c>
      <c r="L2785" t="str">
        <f>IF(performance_data[[#This Row],[return_percentage]]&gt;=performance_data[[#This Row],[benchmark_return]],"Higher","Lower")</f>
        <v>Lower</v>
      </c>
      <c r="M2785" s="14">
        <f xml:space="preserve"> _xlfn.MAXIFS(performance_data[date],performance_data[portfolio_id],performance_data[[#This Row],[portfolio_id]])</f>
        <v>45515</v>
      </c>
      <c r="N2785" s="14">
        <f xml:space="preserve"> _xlfn.MINIFS(performance_data[date],performance_data[portfolio_id],performance_data[[#This Row],[portfolio_id]])</f>
        <v>44844</v>
      </c>
      <c r="O2785" s="15">
        <f>_xlfn.MAXIFS(performance_data[portfolio_value],performance_data[portfolio_id],performance_data[[#This Row],[portfolio_id]],performance_data[date],performance_data[[#This Row],[latest_date]])</f>
        <v>52145.89</v>
      </c>
      <c r="P2785" s="15">
        <f>_xlfn.MAXIFS(performance_data[portfolio_value],performance_data[portfolio_id],performance_data[[#This Row],[portfolio_id]],performance_data[date],performance_data[[#This Row],[starting_date]])</f>
        <v>215643.72</v>
      </c>
      <c r="Q2785" s="15">
        <f>performance_data[[#This Row],[latest_value]]-performance_data[[#This Row],[starting_value]]</f>
        <v>-163497.83000000002</v>
      </c>
      <c r="R2785" s="15">
        <f>performance_data[[#This Row],[net_inflows]]-performance_data[[#This Row],[net_outflows]]</f>
        <v>-3555.96</v>
      </c>
      <c r="S2785" s="15" t="str">
        <f>IF(performance_data[[#This Row],[net_inflows]]&gt;AVERAGE(performance_data[net_inflows]),"High","Low")</f>
        <v>Low</v>
      </c>
      <c r="T2785" s="15">
        <f>AVERAGEIF(performance_data[inflow_flag],performance_data[[#This Row],[inflow_flag]],performance_data[return_percentage])</f>
        <v>5.0457846277021572</v>
      </c>
      <c r="U2785" s="17">
        <f>IF(performance_data[[#This Row],[return_percentage]]&lt;performance_data[[#This Row],[benchmark_return]],1,0)</f>
        <v>1</v>
      </c>
      <c r="V2785" s="17">
        <f>COUNTIFS(performance_data[portfolio_id],performance_data[[#This Row],[portfolio_id]])</f>
        <v>26</v>
      </c>
      <c r="W2785" s="17">
        <f>COUNTIFS(performance_data[portfolio_id],performance_data[[#This Row],[portfolio_id]],
          performance_data[return_flag],1)</f>
        <v>14</v>
      </c>
      <c r="X2785" s="15">
        <f>performance_data[[#This Row],[underperform_flag_count]]/performance_data[[#This Row],[totalportfoliocount]]</f>
        <v>0.53846153846153844</v>
      </c>
    </row>
    <row r="2786" spans="1:24" x14ac:dyDescent="0.3">
      <c r="A2786">
        <v>6218</v>
      </c>
      <c r="B2786" s="1">
        <v>45199</v>
      </c>
      <c r="C2786">
        <v>47296.61</v>
      </c>
      <c r="D2786">
        <v>5.56</v>
      </c>
      <c r="E2786">
        <v>5.18</v>
      </c>
      <c r="F2786">
        <v>14148.8</v>
      </c>
      <c r="G2786">
        <v>7032.55</v>
      </c>
      <c r="H2786" t="s">
        <v>2213</v>
      </c>
      <c r="I2786" t="s">
        <v>2209</v>
      </c>
      <c r="J2786">
        <v>9</v>
      </c>
      <c r="K2786" t="s">
        <v>2221</v>
      </c>
      <c r="L2786" t="str">
        <f>IF(performance_data[[#This Row],[return_percentage]]&gt;=performance_data[[#This Row],[benchmark_return]],"Higher","Lower")</f>
        <v>Higher</v>
      </c>
      <c r="M2786" s="14">
        <f xml:space="preserve"> _xlfn.MAXIFS(performance_data[date],performance_data[portfolio_id],performance_data[[#This Row],[portfolio_id]])</f>
        <v>45515</v>
      </c>
      <c r="N2786" s="14">
        <f xml:space="preserve"> _xlfn.MINIFS(performance_data[date],performance_data[portfolio_id],performance_data[[#This Row],[portfolio_id]])</f>
        <v>44844</v>
      </c>
      <c r="O2786" s="15">
        <f>_xlfn.MAXIFS(performance_data[portfolio_value],performance_data[portfolio_id],performance_data[[#This Row],[portfolio_id]],performance_data[date],performance_data[[#This Row],[latest_date]])</f>
        <v>52145.89</v>
      </c>
      <c r="P2786" s="15">
        <f>_xlfn.MAXIFS(performance_data[portfolio_value],performance_data[portfolio_id],performance_data[[#This Row],[portfolio_id]],performance_data[date],performance_data[[#This Row],[starting_date]])</f>
        <v>215643.72</v>
      </c>
      <c r="Q2786" s="15">
        <f>performance_data[[#This Row],[latest_value]]-performance_data[[#This Row],[starting_value]]</f>
        <v>-163497.83000000002</v>
      </c>
      <c r="R2786" s="15">
        <f>performance_data[[#This Row],[net_inflows]]-performance_data[[#This Row],[net_outflows]]</f>
        <v>7116.2499999999991</v>
      </c>
      <c r="S2786" s="15" t="str">
        <f>IF(performance_data[[#This Row],[net_inflows]]&gt;AVERAGE(performance_data[net_inflows]),"High","Low")</f>
        <v>High</v>
      </c>
      <c r="T2786" s="15">
        <f>AVERAGEIF(performance_data[inflow_flag],performance_data[[#This Row],[inflow_flag]],performance_data[return_percentage])</f>
        <v>4.8467905675459724</v>
      </c>
      <c r="U2786" s="17">
        <f>IF(performance_data[[#This Row],[return_percentage]]&lt;performance_data[[#This Row],[benchmark_return]],1,0)</f>
        <v>0</v>
      </c>
      <c r="V2786" s="17">
        <f>COUNTIFS(performance_data[portfolio_id],performance_data[[#This Row],[portfolio_id]])</f>
        <v>26</v>
      </c>
      <c r="W2786" s="17">
        <f>COUNTIFS(performance_data[portfolio_id],performance_data[[#This Row],[portfolio_id]],
          performance_data[return_flag],1)</f>
        <v>14</v>
      </c>
      <c r="X2786" s="15">
        <f>performance_data[[#This Row],[underperform_flag_count]]/performance_data[[#This Row],[totalportfoliocount]]</f>
        <v>0.53846153846153844</v>
      </c>
    </row>
    <row r="2787" spans="1:24" x14ac:dyDescent="0.3">
      <c r="A2787">
        <v>6218</v>
      </c>
      <c r="B2787" s="1">
        <v>45367</v>
      </c>
      <c r="C2787">
        <v>382862.31</v>
      </c>
      <c r="D2787">
        <v>-4.97</v>
      </c>
      <c r="E2787">
        <v>-5.07</v>
      </c>
      <c r="F2787">
        <v>18470.64</v>
      </c>
      <c r="G2787">
        <v>3022.16</v>
      </c>
      <c r="H2787" t="s">
        <v>2205</v>
      </c>
      <c r="I2787" t="s">
        <v>2206</v>
      </c>
      <c r="J2787">
        <v>3</v>
      </c>
      <c r="K2787" t="s">
        <v>2222</v>
      </c>
      <c r="L2787" t="str">
        <f>IF(performance_data[[#This Row],[return_percentage]]&gt;=performance_data[[#This Row],[benchmark_return]],"Higher","Lower")</f>
        <v>Higher</v>
      </c>
      <c r="M2787" s="14">
        <f xml:space="preserve"> _xlfn.MAXIFS(performance_data[date],performance_data[portfolio_id],performance_data[[#This Row],[portfolio_id]])</f>
        <v>45515</v>
      </c>
      <c r="N2787" s="14">
        <f xml:space="preserve"> _xlfn.MINIFS(performance_data[date],performance_data[portfolio_id],performance_data[[#This Row],[portfolio_id]])</f>
        <v>44844</v>
      </c>
      <c r="O2787" s="15">
        <f>_xlfn.MAXIFS(performance_data[portfolio_value],performance_data[portfolio_id],performance_data[[#This Row],[portfolio_id]],performance_data[date],performance_data[[#This Row],[latest_date]])</f>
        <v>52145.89</v>
      </c>
      <c r="P2787" s="15">
        <f>_xlfn.MAXIFS(performance_data[portfolio_value],performance_data[portfolio_id],performance_data[[#This Row],[portfolio_id]],performance_data[date],performance_data[[#This Row],[starting_date]])</f>
        <v>215643.72</v>
      </c>
      <c r="Q2787" s="15">
        <f>performance_data[[#This Row],[latest_value]]-performance_data[[#This Row],[starting_value]]</f>
        <v>-163497.83000000002</v>
      </c>
      <c r="R2787" s="15">
        <f>performance_data[[#This Row],[net_inflows]]-performance_data[[#This Row],[net_outflows]]</f>
        <v>15448.48</v>
      </c>
      <c r="S2787" s="15" t="str">
        <f>IF(performance_data[[#This Row],[net_inflows]]&gt;AVERAGE(performance_data[net_inflows]),"High","Low")</f>
        <v>High</v>
      </c>
      <c r="T2787" s="15">
        <f>AVERAGEIF(performance_data[inflow_flag],performance_data[[#This Row],[inflow_flag]],performance_data[return_percentage])</f>
        <v>4.8467905675459724</v>
      </c>
      <c r="U2787" s="17">
        <f>IF(performance_data[[#This Row],[return_percentage]]&lt;performance_data[[#This Row],[benchmark_return]],1,0)</f>
        <v>0</v>
      </c>
      <c r="V2787" s="17">
        <f>COUNTIFS(performance_data[portfolio_id],performance_data[[#This Row],[portfolio_id]])</f>
        <v>26</v>
      </c>
      <c r="W2787" s="17">
        <f>COUNTIFS(performance_data[portfolio_id],performance_data[[#This Row],[portfolio_id]],
          performance_data[return_flag],1)</f>
        <v>14</v>
      </c>
      <c r="X2787" s="15">
        <f>performance_data[[#This Row],[underperform_flag_count]]/performance_data[[#This Row],[totalportfoliocount]]</f>
        <v>0.53846153846153844</v>
      </c>
    </row>
    <row r="2788" spans="1:24" x14ac:dyDescent="0.3">
      <c r="A2788">
        <v>6218</v>
      </c>
      <c r="B2788" s="1">
        <v>45012</v>
      </c>
      <c r="C2788">
        <v>172614.79</v>
      </c>
      <c r="D2788">
        <v>4.9400000000000004</v>
      </c>
      <c r="E2788">
        <v>5.13</v>
      </c>
      <c r="F2788">
        <v>7947.7</v>
      </c>
      <c r="G2788">
        <v>13521.15</v>
      </c>
      <c r="H2788" t="s">
        <v>2213</v>
      </c>
      <c r="I2788" t="s">
        <v>2206</v>
      </c>
      <c r="J2788">
        <v>3</v>
      </c>
      <c r="K2788" t="s">
        <v>2222</v>
      </c>
      <c r="L2788" t="str">
        <f>IF(performance_data[[#This Row],[return_percentage]]&gt;=performance_data[[#This Row],[benchmark_return]],"Higher","Lower")</f>
        <v>Lower</v>
      </c>
      <c r="M2788" s="14">
        <f xml:space="preserve"> _xlfn.MAXIFS(performance_data[date],performance_data[portfolio_id],performance_data[[#This Row],[portfolio_id]])</f>
        <v>45515</v>
      </c>
      <c r="N2788" s="14">
        <f xml:space="preserve"> _xlfn.MINIFS(performance_data[date],performance_data[portfolio_id],performance_data[[#This Row],[portfolio_id]])</f>
        <v>44844</v>
      </c>
      <c r="O2788" s="15">
        <f>_xlfn.MAXIFS(performance_data[portfolio_value],performance_data[portfolio_id],performance_data[[#This Row],[portfolio_id]],performance_data[date],performance_data[[#This Row],[latest_date]])</f>
        <v>52145.89</v>
      </c>
      <c r="P2788" s="15">
        <f>_xlfn.MAXIFS(performance_data[portfolio_value],performance_data[portfolio_id],performance_data[[#This Row],[portfolio_id]],performance_data[date],performance_data[[#This Row],[starting_date]])</f>
        <v>215643.72</v>
      </c>
      <c r="Q2788" s="15">
        <f>performance_data[[#This Row],[latest_value]]-performance_data[[#This Row],[starting_value]]</f>
        <v>-163497.83000000002</v>
      </c>
      <c r="R2788" s="15">
        <f>performance_data[[#This Row],[net_inflows]]-performance_data[[#This Row],[net_outflows]]</f>
        <v>-5573.45</v>
      </c>
      <c r="S2788" s="15" t="str">
        <f>IF(performance_data[[#This Row],[net_inflows]]&gt;AVERAGE(performance_data[net_inflows]),"High","Low")</f>
        <v>Low</v>
      </c>
      <c r="T2788" s="15">
        <f>AVERAGEIF(performance_data[inflow_flag],performance_data[[#This Row],[inflow_flag]],performance_data[return_percentage])</f>
        <v>5.0457846277021572</v>
      </c>
      <c r="U2788" s="17">
        <f>IF(performance_data[[#This Row],[return_percentage]]&lt;performance_data[[#This Row],[benchmark_return]],1,0)</f>
        <v>1</v>
      </c>
      <c r="V2788" s="17">
        <f>COUNTIFS(performance_data[portfolio_id],performance_data[[#This Row],[portfolio_id]])</f>
        <v>26</v>
      </c>
      <c r="W2788" s="17">
        <f>COUNTIFS(performance_data[portfolio_id],performance_data[[#This Row],[portfolio_id]],
          performance_data[return_flag],1)</f>
        <v>14</v>
      </c>
      <c r="X2788" s="15">
        <f>performance_data[[#This Row],[underperform_flag_count]]/performance_data[[#This Row],[totalportfoliocount]]</f>
        <v>0.53846153846153844</v>
      </c>
    </row>
    <row r="2789" spans="1:24" x14ac:dyDescent="0.3">
      <c r="A2789">
        <v>6218</v>
      </c>
      <c r="B2789" s="1">
        <v>45396</v>
      </c>
      <c r="C2789">
        <v>311543.96999999997</v>
      </c>
      <c r="D2789">
        <v>11.97</v>
      </c>
      <c r="E2789">
        <v>10.84</v>
      </c>
      <c r="F2789">
        <v>17814.79</v>
      </c>
      <c r="G2789">
        <v>1185.74</v>
      </c>
      <c r="H2789" t="s">
        <v>2205</v>
      </c>
      <c r="I2789" t="s">
        <v>2211</v>
      </c>
      <c r="J2789">
        <v>4</v>
      </c>
      <c r="K2789" t="s">
        <v>2216</v>
      </c>
      <c r="L2789" t="str">
        <f>IF(performance_data[[#This Row],[return_percentage]]&gt;=performance_data[[#This Row],[benchmark_return]],"Higher","Lower")</f>
        <v>Higher</v>
      </c>
      <c r="M2789" s="14">
        <f xml:space="preserve"> _xlfn.MAXIFS(performance_data[date],performance_data[portfolio_id],performance_data[[#This Row],[portfolio_id]])</f>
        <v>45515</v>
      </c>
      <c r="N2789" s="14">
        <f xml:space="preserve"> _xlfn.MINIFS(performance_data[date],performance_data[portfolio_id],performance_data[[#This Row],[portfolio_id]])</f>
        <v>44844</v>
      </c>
      <c r="O2789" s="15">
        <f>_xlfn.MAXIFS(performance_data[portfolio_value],performance_data[portfolio_id],performance_data[[#This Row],[portfolio_id]],performance_data[date],performance_data[[#This Row],[latest_date]])</f>
        <v>52145.89</v>
      </c>
      <c r="P2789" s="15">
        <f>_xlfn.MAXIFS(performance_data[portfolio_value],performance_data[portfolio_id],performance_data[[#This Row],[portfolio_id]],performance_data[date],performance_data[[#This Row],[starting_date]])</f>
        <v>215643.72</v>
      </c>
      <c r="Q2789" s="15">
        <f>performance_data[[#This Row],[latest_value]]-performance_data[[#This Row],[starting_value]]</f>
        <v>-163497.83000000002</v>
      </c>
      <c r="R2789" s="15">
        <f>performance_data[[#This Row],[net_inflows]]-performance_data[[#This Row],[net_outflows]]</f>
        <v>16629.05</v>
      </c>
      <c r="S2789" s="15" t="str">
        <f>IF(performance_data[[#This Row],[net_inflows]]&gt;AVERAGE(performance_data[net_inflows]),"High","Low")</f>
        <v>High</v>
      </c>
      <c r="T2789" s="15">
        <f>AVERAGEIF(performance_data[inflow_flag],performance_data[[#This Row],[inflow_flag]],performance_data[return_percentage])</f>
        <v>4.8467905675459724</v>
      </c>
      <c r="U2789" s="17">
        <f>IF(performance_data[[#This Row],[return_percentage]]&lt;performance_data[[#This Row],[benchmark_return]],1,0)</f>
        <v>0</v>
      </c>
      <c r="V2789" s="17">
        <f>COUNTIFS(performance_data[portfolio_id],performance_data[[#This Row],[portfolio_id]])</f>
        <v>26</v>
      </c>
      <c r="W2789" s="17">
        <f>COUNTIFS(performance_data[portfolio_id],performance_data[[#This Row],[portfolio_id]],
          performance_data[return_flag],1)</f>
        <v>14</v>
      </c>
      <c r="X2789" s="15">
        <f>performance_data[[#This Row],[underperform_flag_count]]/performance_data[[#This Row],[totalportfoliocount]]</f>
        <v>0.53846153846153844</v>
      </c>
    </row>
    <row r="2790" spans="1:24" x14ac:dyDescent="0.3">
      <c r="A2790">
        <v>6218</v>
      </c>
      <c r="B2790" s="1">
        <v>45370</v>
      </c>
      <c r="C2790">
        <v>92020.68</v>
      </c>
      <c r="D2790">
        <v>14.47</v>
      </c>
      <c r="E2790">
        <v>16.73</v>
      </c>
      <c r="F2790">
        <v>17310.23</v>
      </c>
      <c r="G2790">
        <v>14291.69</v>
      </c>
      <c r="H2790" t="s">
        <v>2205</v>
      </c>
      <c r="I2790" t="s">
        <v>2206</v>
      </c>
      <c r="J2790">
        <v>3</v>
      </c>
      <c r="K2790" t="s">
        <v>2222</v>
      </c>
      <c r="L2790" t="str">
        <f>IF(performance_data[[#This Row],[return_percentage]]&gt;=performance_data[[#This Row],[benchmark_return]],"Higher","Lower")</f>
        <v>Lower</v>
      </c>
      <c r="M2790" s="14">
        <f xml:space="preserve"> _xlfn.MAXIFS(performance_data[date],performance_data[portfolio_id],performance_data[[#This Row],[portfolio_id]])</f>
        <v>45515</v>
      </c>
      <c r="N2790" s="14">
        <f xml:space="preserve"> _xlfn.MINIFS(performance_data[date],performance_data[portfolio_id],performance_data[[#This Row],[portfolio_id]])</f>
        <v>44844</v>
      </c>
      <c r="O2790" s="15">
        <f>_xlfn.MAXIFS(performance_data[portfolio_value],performance_data[portfolio_id],performance_data[[#This Row],[portfolio_id]],performance_data[date],performance_data[[#This Row],[latest_date]])</f>
        <v>52145.89</v>
      </c>
      <c r="P2790" s="15">
        <f>_xlfn.MAXIFS(performance_data[portfolio_value],performance_data[portfolio_id],performance_data[[#This Row],[portfolio_id]],performance_data[date],performance_data[[#This Row],[starting_date]])</f>
        <v>215643.72</v>
      </c>
      <c r="Q2790" s="15">
        <f>performance_data[[#This Row],[latest_value]]-performance_data[[#This Row],[starting_value]]</f>
        <v>-163497.83000000002</v>
      </c>
      <c r="R2790" s="15">
        <f>performance_data[[#This Row],[net_inflows]]-performance_data[[#This Row],[net_outflows]]</f>
        <v>3018.5399999999991</v>
      </c>
      <c r="S2790" s="15" t="str">
        <f>IF(performance_data[[#This Row],[net_inflows]]&gt;AVERAGE(performance_data[net_inflows]),"High","Low")</f>
        <v>High</v>
      </c>
      <c r="T2790" s="15">
        <f>AVERAGEIF(performance_data[inflow_flag],performance_data[[#This Row],[inflow_flag]],performance_data[return_percentage])</f>
        <v>4.8467905675459724</v>
      </c>
      <c r="U2790" s="17">
        <f>IF(performance_data[[#This Row],[return_percentage]]&lt;performance_data[[#This Row],[benchmark_return]],1,0)</f>
        <v>1</v>
      </c>
      <c r="V2790" s="17">
        <f>COUNTIFS(performance_data[portfolio_id],performance_data[[#This Row],[portfolio_id]])</f>
        <v>26</v>
      </c>
      <c r="W2790" s="17">
        <f>COUNTIFS(performance_data[portfolio_id],performance_data[[#This Row],[portfolio_id]],
          performance_data[return_flag],1)</f>
        <v>14</v>
      </c>
      <c r="X2790" s="15">
        <f>performance_data[[#This Row],[underperform_flag_count]]/performance_data[[#This Row],[totalportfoliocount]]</f>
        <v>0.53846153846153844</v>
      </c>
    </row>
    <row r="2791" spans="1:24" x14ac:dyDescent="0.3">
      <c r="A2791">
        <v>6218</v>
      </c>
      <c r="B2791" s="1">
        <v>44924</v>
      </c>
      <c r="C2791">
        <v>394525.57</v>
      </c>
      <c r="D2791">
        <v>19.829999999999998</v>
      </c>
      <c r="E2791">
        <v>22.44</v>
      </c>
      <c r="F2791">
        <v>7236.35</v>
      </c>
      <c r="G2791">
        <v>2180.3200000000002</v>
      </c>
      <c r="H2791" t="s">
        <v>2220</v>
      </c>
      <c r="I2791" t="s">
        <v>2217</v>
      </c>
      <c r="J2791">
        <v>12</v>
      </c>
      <c r="K2791" t="s">
        <v>2218</v>
      </c>
      <c r="L2791" t="str">
        <f>IF(performance_data[[#This Row],[return_percentage]]&gt;=performance_data[[#This Row],[benchmark_return]],"Higher","Lower")</f>
        <v>Lower</v>
      </c>
      <c r="M2791" s="14">
        <f xml:space="preserve"> _xlfn.MAXIFS(performance_data[date],performance_data[portfolio_id],performance_data[[#This Row],[portfolio_id]])</f>
        <v>45515</v>
      </c>
      <c r="N2791" s="14">
        <f xml:space="preserve"> _xlfn.MINIFS(performance_data[date],performance_data[portfolio_id],performance_data[[#This Row],[portfolio_id]])</f>
        <v>44844</v>
      </c>
      <c r="O2791" s="15">
        <f>_xlfn.MAXIFS(performance_data[portfolio_value],performance_data[portfolio_id],performance_data[[#This Row],[portfolio_id]],performance_data[date],performance_data[[#This Row],[latest_date]])</f>
        <v>52145.89</v>
      </c>
      <c r="P2791" s="15">
        <f>_xlfn.MAXIFS(performance_data[portfolio_value],performance_data[portfolio_id],performance_data[[#This Row],[portfolio_id]],performance_data[date],performance_data[[#This Row],[starting_date]])</f>
        <v>215643.72</v>
      </c>
      <c r="Q2791" s="15">
        <f>performance_data[[#This Row],[latest_value]]-performance_data[[#This Row],[starting_value]]</f>
        <v>-163497.83000000002</v>
      </c>
      <c r="R2791" s="15">
        <f>performance_data[[#This Row],[net_inflows]]-performance_data[[#This Row],[net_outflows]]</f>
        <v>5056.0300000000007</v>
      </c>
      <c r="S2791" s="15" t="str">
        <f>IF(performance_data[[#This Row],[net_inflows]]&gt;AVERAGE(performance_data[net_inflows]),"High","Low")</f>
        <v>Low</v>
      </c>
      <c r="T2791" s="15">
        <f>AVERAGEIF(performance_data[inflow_flag],performance_data[[#This Row],[inflow_flag]],performance_data[return_percentage])</f>
        <v>5.0457846277021572</v>
      </c>
      <c r="U2791" s="17">
        <f>IF(performance_data[[#This Row],[return_percentage]]&lt;performance_data[[#This Row],[benchmark_return]],1,0)</f>
        <v>1</v>
      </c>
      <c r="V2791" s="17">
        <f>COUNTIFS(performance_data[portfolio_id],performance_data[[#This Row],[portfolio_id]])</f>
        <v>26</v>
      </c>
      <c r="W2791" s="17">
        <f>COUNTIFS(performance_data[portfolio_id],performance_data[[#This Row],[portfolio_id]],
          performance_data[return_flag],1)</f>
        <v>14</v>
      </c>
      <c r="X2791" s="15">
        <f>performance_data[[#This Row],[underperform_flag_count]]/performance_data[[#This Row],[totalportfoliocount]]</f>
        <v>0.53846153846153844</v>
      </c>
    </row>
    <row r="2792" spans="1:24" x14ac:dyDescent="0.3">
      <c r="A2792">
        <v>6218</v>
      </c>
      <c r="B2792" s="1">
        <v>45257</v>
      </c>
      <c r="C2792">
        <v>238777.41</v>
      </c>
      <c r="D2792">
        <v>4.1500000000000004</v>
      </c>
      <c r="E2792">
        <v>4.9000000000000004</v>
      </c>
      <c r="F2792">
        <v>13361.33</v>
      </c>
      <c r="G2792">
        <v>16219.14</v>
      </c>
      <c r="H2792" t="s">
        <v>2213</v>
      </c>
      <c r="I2792" t="s">
        <v>2217</v>
      </c>
      <c r="J2792">
        <v>11</v>
      </c>
      <c r="K2792" t="s">
        <v>2219</v>
      </c>
      <c r="L2792" t="str">
        <f>IF(performance_data[[#This Row],[return_percentage]]&gt;=performance_data[[#This Row],[benchmark_return]],"Higher","Lower")</f>
        <v>Lower</v>
      </c>
      <c r="M2792" s="14">
        <f xml:space="preserve"> _xlfn.MAXIFS(performance_data[date],performance_data[portfolio_id],performance_data[[#This Row],[portfolio_id]])</f>
        <v>45515</v>
      </c>
      <c r="N2792" s="14">
        <f xml:space="preserve"> _xlfn.MINIFS(performance_data[date],performance_data[portfolio_id],performance_data[[#This Row],[portfolio_id]])</f>
        <v>44844</v>
      </c>
      <c r="O2792" s="15">
        <f>_xlfn.MAXIFS(performance_data[portfolio_value],performance_data[portfolio_id],performance_data[[#This Row],[portfolio_id]],performance_data[date],performance_data[[#This Row],[latest_date]])</f>
        <v>52145.89</v>
      </c>
      <c r="P2792" s="15">
        <f>_xlfn.MAXIFS(performance_data[portfolio_value],performance_data[portfolio_id],performance_data[[#This Row],[portfolio_id]],performance_data[date],performance_data[[#This Row],[starting_date]])</f>
        <v>215643.72</v>
      </c>
      <c r="Q2792" s="15">
        <f>performance_data[[#This Row],[latest_value]]-performance_data[[#This Row],[starting_value]]</f>
        <v>-163497.83000000002</v>
      </c>
      <c r="R2792" s="15">
        <f>performance_data[[#This Row],[net_inflows]]-performance_data[[#This Row],[net_outflows]]</f>
        <v>-2857.8099999999995</v>
      </c>
      <c r="S2792" s="15" t="str">
        <f>IF(performance_data[[#This Row],[net_inflows]]&gt;AVERAGE(performance_data[net_inflows]),"High","Low")</f>
        <v>High</v>
      </c>
      <c r="T2792" s="15">
        <f>AVERAGEIF(performance_data[inflow_flag],performance_data[[#This Row],[inflow_flag]],performance_data[return_percentage])</f>
        <v>4.8467905675459724</v>
      </c>
      <c r="U2792" s="17">
        <f>IF(performance_data[[#This Row],[return_percentage]]&lt;performance_data[[#This Row],[benchmark_return]],1,0)</f>
        <v>1</v>
      </c>
      <c r="V2792" s="17">
        <f>COUNTIFS(performance_data[portfolio_id],performance_data[[#This Row],[portfolio_id]])</f>
        <v>26</v>
      </c>
      <c r="W2792" s="17">
        <f>COUNTIFS(performance_data[portfolio_id],performance_data[[#This Row],[portfolio_id]],
          performance_data[return_flag],1)</f>
        <v>14</v>
      </c>
      <c r="X2792" s="15">
        <f>performance_data[[#This Row],[underperform_flag_count]]/performance_data[[#This Row],[totalportfoliocount]]</f>
        <v>0.53846153846153844</v>
      </c>
    </row>
    <row r="2793" spans="1:24" x14ac:dyDescent="0.3">
      <c r="A2793">
        <v>6218</v>
      </c>
      <c r="B2793" s="1">
        <v>45033</v>
      </c>
      <c r="C2793">
        <v>395233.17</v>
      </c>
      <c r="D2793">
        <v>-5.2</v>
      </c>
      <c r="E2793">
        <v>-5.35</v>
      </c>
      <c r="F2793">
        <v>14877.74</v>
      </c>
      <c r="G2793">
        <v>17419.79</v>
      </c>
      <c r="H2793" t="s">
        <v>2213</v>
      </c>
      <c r="I2793" t="s">
        <v>2211</v>
      </c>
      <c r="J2793">
        <v>4</v>
      </c>
      <c r="K2793" t="s">
        <v>2216</v>
      </c>
      <c r="L2793" t="str">
        <f>IF(performance_data[[#This Row],[return_percentage]]&gt;=performance_data[[#This Row],[benchmark_return]],"Higher","Lower")</f>
        <v>Higher</v>
      </c>
      <c r="M2793" s="14">
        <f xml:space="preserve"> _xlfn.MAXIFS(performance_data[date],performance_data[portfolio_id],performance_data[[#This Row],[portfolio_id]])</f>
        <v>45515</v>
      </c>
      <c r="N2793" s="14">
        <f xml:space="preserve"> _xlfn.MINIFS(performance_data[date],performance_data[portfolio_id],performance_data[[#This Row],[portfolio_id]])</f>
        <v>44844</v>
      </c>
      <c r="O2793" s="15">
        <f>_xlfn.MAXIFS(performance_data[portfolio_value],performance_data[portfolio_id],performance_data[[#This Row],[portfolio_id]],performance_data[date],performance_data[[#This Row],[latest_date]])</f>
        <v>52145.89</v>
      </c>
      <c r="P2793" s="15">
        <f>_xlfn.MAXIFS(performance_data[portfolio_value],performance_data[portfolio_id],performance_data[[#This Row],[portfolio_id]],performance_data[date],performance_data[[#This Row],[starting_date]])</f>
        <v>215643.72</v>
      </c>
      <c r="Q2793" s="15">
        <f>performance_data[[#This Row],[latest_value]]-performance_data[[#This Row],[starting_value]]</f>
        <v>-163497.83000000002</v>
      </c>
      <c r="R2793" s="15">
        <f>performance_data[[#This Row],[net_inflows]]-performance_data[[#This Row],[net_outflows]]</f>
        <v>-2542.0500000000011</v>
      </c>
      <c r="S2793" s="15" t="str">
        <f>IF(performance_data[[#This Row],[net_inflows]]&gt;AVERAGE(performance_data[net_inflows]),"High","Low")</f>
        <v>High</v>
      </c>
      <c r="T2793" s="15">
        <f>AVERAGEIF(performance_data[inflow_flag],performance_data[[#This Row],[inflow_flag]],performance_data[return_percentage])</f>
        <v>4.8467905675459724</v>
      </c>
      <c r="U2793" s="17">
        <f>IF(performance_data[[#This Row],[return_percentage]]&lt;performance_data[[#This Row],[benchmark_return]],1,0)</f>
        <v>0</v>
      </c>
      <c r="V2793" s="17">
        <f>COUNTIFS(performance_data[portfolio_id],performance_data[[#This Row],[portfolio_id]])</f>
        <v>26</v>
      </c>
      <c r="W2793" s="17">
        <f>COUNTIFS(performance_data[portfolio_id],performance_data[[#This Row],[portfolio_id]],
          performance_data[return_flag],1)</f>
        <v>14</v>
      </c>
      <c r="X2793" s="15">
        <f>performance_data[[#This Row],[underperform_flag_count]]/performance_data[[#This Row],[totalportfoliocount]]</f>
        <v>0.53846153846153844</v>
      </c>
    </row>
    <row r="2794" spans="1:24" x14ac:dyDescent="0.3">
      <c r="A2794">
        <v>6218</v>
      </c>
      <c r="B2794" s="1">
        <v>45084</v>
      </c>
      <c r="C2794">
        <v>246701.9</v>
      </c>
      <c r="D2794">
        <v>-8.25</v>
      </c>
      <c r="E2794">
        <v>-7.5</v>
      </c>
      <c r="F2794">
        <v>15756.88</v>
      </c>
      <c r="G2794">
        <v>6496.05</v>
      </c>
      <c r="H2794" t="s">
        <v>2213</v>
      </c>
      <c r="I2794" t="s">
        <v>2211</v>
      </c>
      <c r="J2794">
        <v>6</v>
      </c>
      <c r="K2794" t="s">
        <v>2212</v>
      </c>
      <c r="L2794" t="str">
        <f>IF(performance_data[[#This Row],[return_percentage]]&gt;=performance_data[[#This Row],[benchmark_return]],"Higher","Lower")</f>
        <v>Lower</v>
      </c>
      <c r="M2794" s="14">
        <f xml:space="preserve"> _xlfn.MAXIFS(performance_data[date],performance_data[portfolio_id],performance_data[[#This Row],[portfolio_id]])</f>
        <v>45515</v>
      </c>
      <c r="N2794" s="14">
        <f xml:space="preserve"> _xlfn.MINIFS(performance_data[date],performance_data[portfolio_id],performance_data[[#This Row],[portfolio_id]])</f>
        <v>44844</v>
      </c>
      <c r="O2794" s="15">
        <f>_xlfn.MAXIFS(performance_data[portfolio_value],performance_data[portfolio_id],performance_data[[#This Row],[portfolio_id]],performance_data[date],performance_data[[#This Row],[latest_date]])</f>
        <v>52145.89</v>
      </c>
      <c r="P2794" s="15">
        <f>_xlfn.MAXIFS(performance_data[portfolio_value],performance_data[portfolio_id],performance_data[[#This Row],[portfolio_id]],performance_data[date],performance_data[[#This Row],[starting_date]])</f>
        <v>215643.72</v>
      </c>
      <c r="Q2794" s="15">
        <f>performance_data[[#This Row],[latest_value]]-performance_data[[#This Row],[starting_value]]</f>
        <v>-163497.83000000002</v>
      </c>
      <c r="R2794" s="15">
        <f>performance_data[[#This Row],[net_inflows]]-performance_data[[#This Row],[net_outflows]]</f>
        <v>9260.8299999999981</v>
      </c>
      <c r="S2794" s="15" t="str">
        <f>IF(performance_data[[#This Row],[net_inflows]]&gt;AVERAGE(performance_data[net_inflows]),"High","Low")</f>
        <v>High</v>
      </c>
      <c r="T2794" s="15">
        <f>AVERAGEIF(performance_data[inflow_flag],performance_data[[#This Row],[inflow_flag]],performance_data[return_percentage])</f>
        <v>4.8467905675459724</v>
      </c>
      <c r="U2794" s="17">
        <f>IF(performance_data[[#This Row],[return_percentage]]&lt;performance_data[[#This Row],[benchmark_return]],1,0)</f>
        <v>1</v>
      </c>
      <c r="V2794" s="17">
        <f>COUNTIFS(performance_data[portfolio_id],performance_data[[#This Row],[portfolio_id]])</f>
        <v>26</v>
      </c>
      <c r="W2794" s="17">
        <f>COUNTIFS(performance_data[portfolio_id],performance_data[[#This Row],[portfolio_id]],
          performance_data[return_flag],1)</f>
        <v>14</v>
      </c>
      <c r="X2794" s="15">
        <f>performance_data[[#This Row],[underperform_flag_count]]/performance_data[[#This Row],[totalportfoliocount]]</f>
        <v>0.53846153846153844</v>
      </c>
    </row>
    <row r="2795" spans="1:24" x14ac:dyDescent="0.3">
      <c r="A2795">
        <v>6218</v>
      </c>
      <c r="B2795" s="1">
        <v>44966</v>
      </c>
      <c r="C2795">
        <v>243952.58</v>
      </c>
      <c r="D2795">
        <v>17.940000000000001</v>
      </c>
      <c r="E2795">
        <v>20.23</v>
      </c>
      <c r="F2795">
        <v>17972.919999999998</v>
      </c>
      <c r="G2795">
        <v>2622.42</v>
      </c>
      <c r="H2795" t="s">
        <v>2213</v>
      </c>
      <c r="I2795" t="s">
        <v>2206</v>
      </c>
      <c r="J2795">
        <v>2</v>
      </c>
      <c r="K2795" t="s">
        <v>2226</v>
      </c>
      <c r="L2795" t="str">
        <f>IF(performance_data[[#This Row],[return_percentage]]&gt;=performance_data[[#This Row],[benchmark_return]],"Higher","Lower")</f>
        <v>Lower</v>
      </c>
      <c r="M2795" s="14">
        <f xml:space="preserve"> _xlfn.MAXIFS(performance_data[date],performance_data[portfolio_id],performance_data[[#This Row],[portfolio_id]])</f>
        <v>45515</v>
      </c>
      <c r="N2795" s="14">
        <f xml:space="preserve"> _xlfn.MINIFS(performance_data[date],performance_data[portfolio_id],performance_data[[#This Row],[portfolio_id]])</f>
        <v>44844</v>
      </c>
      <c r="O2795" s="15">
        <f>_xlfn.MAXIFS(performance_data[portfolio_value],performance_data[portfolio_id],performance_data[[#This Row],[portfolio_id]],performance_data[date],performance_data[[#This Row],[latest_date]])</f>
        <v>52145.89</v>
      </c>
      <c r="P2795" s="15">
        <f>_xlfn.MAXIFS(performance_data[portfolio_value],performance_data[portfolio_id],performance_data[[#This Row],[portfolio_id]],performance_data[date],performance_data[[#This Row],[starting_date]])</f>
        <v>215643.72</v>
      </c>
      <c r="Q2795" s="15">
        <f>performance_data[[#This Row],[latest_value]]-performance_data[[#This Row],[starting_value]]</f>
        <v>-163497.83000000002</v>
      </c>
      <c r="R2795" s="15">
        <f>performance_data[[#This Row],[net_inflows]]-performance_data[[#This Row],[net_outflows]]</f>
        <v>15350.499999999998</v>
      </c>
      <c r="S2795" s="15" t="str">
        <f>IF(performance_data[[#This Row],[net_inflows]]&gt;AVERAGE(performance_data[net_inflows]),"High","Low")</f>
        <v>High</v>
      </c>
      <c r="T2795" s="15">
        <f>AVERAGEIF(performance_data[inflow_flag],performance_data[[#This Row],[inflow_flag]],performance_data[return_percentage])</f>
        <v>4.8467905675459724</v>
      </c>
      <c r="U2795" s="17">
        <f>IF(performance_data[[#This Row],[return_percentage]]&lt;performance_data[[#This Row],[benchmark_return]],1,0)</f>
        <v>1</v>
      </c>
      <c r="V2795" s="17">
        <f>COUNTIFS(performance_data[portfolio_id],performance_data[[#This Row],[portfolio_id]])</f>
        <v>26</v>
      </c>
      <c r="W2795" s="17">
        <f>COUNTIFS(performance_data[portfolio_id],performance_data[[#This Row],[portfolio_id]],
          performance_data[return_flag],1)</f>
        <v>14</v>
      </c>
      <c r="X2795" s="15">
        <f>performance_data[[#This Row],[underperform_flag_count]]/performance_data[[#This Row],[totalportfoliocount]]</f>
        <v>0.53846153846153844</v>
      </c>
    </row>
    <row r="2796" spans="1:24" x14ac:dyDescent="0.3">
      <c r="A2796">
        <v>6218</v>
      </c>
      <c r="B2796" s="1">
        <v>45137</v>
      </c>
      <c r="C2796">
        <v>112138.83</v>
      </c>
      <c r="D2796">
        <v>6.22</v>
      </c>
      <c r="E2796">
        <v>6.52</v>
      </c>
      <c r="F2796">
        <v>12455.32</v>
      </c>
      <c r="G2796">
        <v>12476.27</v>
      </c>
      <c r="H2796" t="s">
        <v>2213</v>
      </c>
      <c r="I2796" t="s">
        <v>2209</v>
      </c>
      <c r="J2796">
        <v>7</v>
      </c>
      <c r="K2796" t="s">
        <v>2210</v>
      </c>
      <c r="L2796" t="str">
        <f>IF(performance_data[[#This Row],[return_percentage]]&gt;=performance_data[[#This Row],[benchmark_return]],"Higher","Lower")</f>
        <v>Lower</v>
      </c>
      <c r="M2796" s="14">
        <f xml:space="preserve"> _xlfn.MAXIFS(performance_data[date],performance_data[portfolio_id],performance_data[[#This Row],[portfolio_id]])</f>
        <v>45515</v>
      </c>
      <c r="N2796" s="14">
        <f xml:space="preserve"> _xlfn.MINIFS(performance_data[date],performance_data[portfolio_id],performance_data[[#This Row],[portfolio_id]])</f>
        <v>44844</v>
      </c>
      <c r="O2796" s="15">
        <f>_xlfn.MAXIFS(performance_data[portfolio_value],performance_data[portfolio_id],performance_data[[#This Row],[portfolio_id]],performance_data[date],performance_data[[#This Row],[latest_date]])</f>
        <v>52145.89</v>
      </c>
      <c r="P2796" s="15">
        <f>_xlfn.MAXIFS(performance_data[portfolio_value],performance_data[portfolio_id],performance_data[[#This Row],[portfolio_id]],performance_data[date],performance_data[[#This Row],[starting_date]])</f>
        <v>215643.72</v>
      </c>
      <c r="Q2796" s="15">
        <f>performance_data[[#This Row],[latest_value]]-performance_data[[#This Row],[starting_value]]</f>
        <v>-163497.83000000002</v>
      </c>
      <c r="R2796" s="15">
        <f>performance_data[[#This Row],[net_inflows]]-performance_data[[#This Row],[net_outflows]]</f>
        <v>-20.950000000000728</v>
      </c>
      <c r="S2796" s="15" t="str">
        <f>IF(performance_data[[#This Row],[net_inflows]]&gt;AVERAGE(performance_data[net_inflows]),"High","Low")</f>
        <v>High</v>
      </c>
      <c r="T2796" s="15">
        <f>AVERAGEIF(performance_data[inflow_flag],performance_data[[#This Row],[inflow_flag]],performance_data[return_percentage])</f>
        <v>4.8467905675459724</v>
      </c>
      <c r="U2796" s="17">
        <f>IF(performance_data[[#This Row],[return_percentage]]&lt;performance_data[[#This Row],[benchmark_return]],1,0)</f>
        <v>1</v>
      </c>
      <c r="V2796" s="17">
        <f>COUNTIFS(performance_data[portfolio_id],performance_data[[#This Row],[portfolio_id]])</f>
        <v>26</v>
      </c>
      <c r="W2796" s="17">
        <f>COUNTIFS(performance_data[portfolio_id],performance_data[[#This Row],[portfolio_id]],
          performance_data[return_flag],1)</f>
        <v>14</v>
      </c>
      <c r="X2796" s="15">
        <f>performance_data[[#This Row],[underperform_flag_count]]/performance_data[[#This Row],[totalportfoliocount]]</f>
        <v>0.53846153846153844</v>
      </c>
    </row>
    <row r="2797" spans="1:24" x14ac:dyDescent="0.3">
      <c r="A2797">
        <v>6218</v>
      </c>
      <c r="B2797" s="1">
        <v>44916</v>
      </c>
      <c r="C2797">
        <v>25639.72</v>
      </c>
      <c r="D2797">
        <v>10.97</v>
      </c>
      <c r="E2797">
        <v>9.82</v>
      </c>
      <c r="F2797">
        <v>11193.63</v>
      </c>
      <c r="G2797">
        <v>5314.31</v>
      </c>
      <c r="H2797" t="s">
        <v>2220</v>
      </c>
      <c r="I2797" t="s">
        <v>2217</v>
      </c>
      <c r="J2797">
        <v>12</v>
      </c>
      <c r="K2797" t="s">
        <v>2218</v>
      </c>
      <c r="L2797" t="str">
        <f>IF(performance_data[[#This Row],[return_percentage]]&gt;=performance_data[[#This Row],[benchmark_return]],"Higher","Lower")</f>
        <v>Higher</v>
      </c>
      <c r="M2797" s="14">
        <f xml:space="preserve"> _xlfn.MAXIFS(performance_data[date],performance_data[portfolio_id],performance_data[[#This Row],[portfolio_id]])</f>
        <v>45515</v>
      </c>
      <c r="N2797" s="14">
        <f xml:space="preserve"> _xlfn.MINIFS(performance_data[date],performance_data[portfolio_id],performance_data[[#This Row],[portfolio_id]])</f>
        <v>44844</v>
      </c>
      <c r="O2797" s="15">
        <f>_xlfn.MAXIFS(performance_data[portfolio_value],performance_data[portfolio_id],performance_data[[#This Row],[portfolio_id]],performance_data[date],performance_data[[#This Row],[latest_date]])</f>
        <v>52145.89</v>
      </c>
      <c r="P2797" s="15">
        <f>_xlfn.MAXIFS(performance_data[portfolio_value],performance_data[portfolio_id],performance_data[[#This Row],[portfolio_id]],performance_data[date],performance_data[[#This Row],[starting_date]])</f>
        <v>215643.72</v>
      </c>
      <c r="Q2797" s="15">
        <f>performance_data[[#This Row],[latest_value]]-performance_data[[#This Row],[starting_value]]</f>
        <v>-163497.83000000002</v>
      </c>
      <c r="R2797" s="15">
        <f>performance_data[[#This Row],[net_inflows]]-performance_data[[#This Row],[net_outflows]]</f>
        <v>5879.3199999999988</v>
      </c>
      <c r="S2797" s="15" t="str">
        <f>IF(performance_data[[#This Row],[net_inflows]]&gt;AVERAGE(performance_data[net_inflows]),"High","Low")</f>
        <v>High</v>
      </c>
      <c r="T2797" s="15">
        <f>AVERAGEIF(performance_data[inflow_flag],performance_data[[#This Row],[inflow_flag]],performance_data[return_percentage])</f>
        <v>4.8467905675459724</v>
      </c>
      <c r="U2797" s="17">
        <f>IF(performance_data[[#This Row],[return_percentage]]&lt;performance_data[[#This Row],[benchmark_return]],1,0)</f>
        <v>0</v>
      </c>
      <c r="V2797" s="17">
        <f>COUNTIFS(performance_data[portfolio_id],performance_data[[#This Row],[portfolio_id]])</f>
        <v>26</v>
      </c>
      <c r="W2797" s="17">
        <f>COUNTIFS(performance_data[portfolio_id],performance_data[[#This Row],[portfolio_id]],
          performance_data[return_flag],1)</f>
        <v>14</v>
      </c>
      <c r="X2797" s="15">
        <f>performance_data[[#This Row],[underperform_flag_count]]/performance_data[[#This Row],[totalportfoliocount]]</f>
        <v>0.53846153846153844</v>
      </c>
    </row>
    <row r="2798" spans="1:24" x14ac:dyDescent="0.3">
      <c r="A2798">
        <v>6218</v>
      </c>
      <c r="B2798" s="1">
        <v>45108</v>
      </c>
      <c r="C2798">
        <v>24618.959999999999</v>
      </c>
      <c r="D2798">
        <v>5.68</v>
      </c>
      <c r="E2798">
        <v>5.97</v>
      </c>
      <c r="F2798">
        <v>2625.06</v>
      </c>
      <c r="G2798">
        <v>5622.3</v>
      </c>
      <c r="H2798" t="s">
        <v>2213</v>
      </c>
      <c r="I2798" t="s">
        <v>2209</v>
      </c>
      <c r="J2798">
        <v>7</v>
      </c>
      <c r="K2798" t="s">
        <v>2210</v>
      </c>
      <c r="L2798" t="str">
        <f>IF(performance_data[[#This Row],[return_percentage]]&gt;=performance_data[[#This Row],[benchmark_return]],"Higher","Lower")</f>
        <v>Lower</v>
      </c>
      <c r="M2798" s="14">
        <f xml:space="preserve"> _xlfn.MAXIFS(performance_data[date],performance_data[portfolio_id],performance_data[[#This Row],[portfolio_id]])</f>
        <v>45515</v>
      </c>
      <c r="N2798" s="14">
        <f xml:space="preserve"> _xlfn.MINIFS(performance_data[date],performance_data[portfolio_id],performance_data[[#This Row],[portfolio_id]])</f>
        <v>44844</v>
      </c>
      <c r="O2798" s="15">
        <f>_xlfn.MAXIFS(performance_data[portfolio_value],performance_data[portfolio_id],performance_data[[#This Row],[portfolio_id]],performance_data[date],performance_data[[#This Row],[latest_date]])</f>
        <v>52145.89</v>
      </c>
      <c r="P2798" s="15">
        <f>_xlfn.MAXIFS(performance_data[portfolio_value],performance_data[portfolio_id],performance_data[[#This Row],[portfolio_id]],performance_data[date],performance_data[[#This Row],[starting_date]])</f>
        <v>215643.72</v>
      </c>
      <c r="Q2798" s="15">
        <f>performance_data[[#This Row],[latest_value]]-performance_data[[#This Row],[starting_value]]</f>
        <v>-163497.83000000002</v>
      </c>
      <c r="R2798" s="15">
        <f>performance_data[[#This Row],[net_inflows]]-performance_data[[#This Row],[net_outflows]]</f>
        <v>-2997.2400000000002</v>
      </c>
      <c r="S2798" s="15" t="str">
        <f>IF(performance_data[[#This Row],[net_inflows]]&gt;AVERAGE(performance_data[net_inflows]),"High","Low")</f>
        <v>Low</v>
      </c>
      <c r="T2798" s="15">
        <f>AVERAGEIF(performance_data[inflow_flag],performance_data[[#This Row],[inflow_flag]],performance_data[return_percentage])</f>
        <v>5.0457846277021572</v>
      </c>
      <c r="U2798" s="17">
        <f>IF(performance_data[[#This Row],[return_percentage]]&lt;performance_data[[#This Row],[benchmark_return]],1,0)</f>
        <v>1</v>
      </c>
      <c r="V2798" s="17">
        <f>COUNTIFS(performance_data[portfolio_id],performance_data[[#This Row],[portfolio_id]])</f>
        <v>26</v>
      </c>
      <c r="W2798" s="17">
        <f>COUNTIFS(performance_data[portfolio_id],performance_data[[#This Row],[portfolio_id]],
          performance_data[return_flag],1)</f>
        <v>14</v>
      </c>
      <c r="X2798" s="15">
        <f>performance_data[[#This Row],[underperform_flag_count]]/performance_data[[#This Row],[totalportfoliocount]]</f>
        <v>0.53846153846153844</v>
      </c>
    </row>
    <row r="2799" spans="1:24" x14ac:dyDescent="0.3">
      <c r="A2799">
        <v>6218</v>
      </c>
      <c r="B2799" s="1">
        <v>44844</v>
      </c>
      <c r="C2799">
        <v>215643.72</v>
      </c>
      <c r="D2799">
        <v>-9.17</v>
      </c>
      <c r="E2799">
        <v>-8.56</v>
      </c>
      <c r="F2799">
        <v>1229.57</v>
      </c>
      <c r="G2799">
        <v>5547.12</v>
      </c>
      <c r="H2799" t="s">
        <v>2220</v>
      </c>
      <c r="I2799" t="s">
        <v>2217</v>
      </c>
      <c r="J2799">
        <v>10</v>
      </c>
      <c r="K2799" t="s">
        <v>2224</v>
      </c>
      <c r="L2799" t="str">
        <f>IF(performance_data[[#This Row],[return_percentage]]&gt;=performance_data[[#This Row],[benchmark_return]],"Higher","Lower")</f>
        <v>Lower</v>
      </c>
      <c r="M2799" s="14">
        <f xml:space="preserve"> _xlfn.MAXIFS(performance_data[date],performance_data[portfolio_id],performance_data[[#This Row],[portfolio_id]])</f>
        <v>45515</v>
      </c>
      <c r="N2799" s="14">
        <f xml:space="preserve"> _xlfn.MINIFS(performance_data[date],performance_data[portfolio_id],performance_data[[#This Row],[portfolio_id]])</f>
        <v>44844</v>
      </c>
      <c r="O2799" s="15">
        <f>_xlfn.MAXIFS(performance_data[portfolio_value],performance_data[portfolio_id],performance_data[[#This Row],[portfolio_id]],performance_data[date],performance_data[[#This Row],[latest_date]])</f>
        <v>52145.89</v>
      </c>
      <c r="P2799" s="15">
        <f>_xlfn.MAXIFS(performance_data[portfolio_value],performance_data[portfolio_id],performance_data[[#This Row],[portfolio_id]],performance_data[date],performance_data[[#This Row],[starting_date]])</f>
        <v>215643.72</v>
      </c>
      <c r="Q2799" s="15">
        <f>performance_data[[#This Row],[latest_value]]-performance_data[[#This Row],[starting_value]]</f>
        <v>-163497.83000000002</v>
      </c>
      <c r="R2799" s="15">
        <f>performance_data[[#This Row],[net_inflows]]-performance_data[[#This Row],[net_outflows]]</f>
        <v>-4317.55</v>
      </c>
      <c r="S2799" s="15" t="str">
        <f>IF(performance_data[[#This Row],[net_inflows]]&gt;AVERAGE(performance_data[net_inflows]),"High","Low")</f>
        <v>Low</v>
      </c>
      <c r="T2799" s="15">
        <f>AVERAGEIF(performance_data[inflow_flag],performance_data[[#This Row],[inflow_flag]],performance_data[return_percentage])</f>
        <v>5.0457846277021572</v>
      </c>
      <c r="U2799" s="17">
        <f>IF(performance_data[[#This Row],[return_percentage]]&lt;performance_data[[#This Row],[benchmark_return]],1,0)</f>
        <v>1</v>
      </c>
      <c r="V2799" s="17">
        <f>COUNTIFS(performance_data[portfolio_id],performance_data[[#This Row],[portfolio_id]])</f>
        <v>26</v>
      </c>
      <c r="W2799" s="17">
        <f>COUNTIFS(performance_data[portfolio_id],performance_data[[#This Row],[portfolio_id]],
          performance_data[return_flag],1)</f>
        <v>14</v>
      </c>
      <c r="X2799" s="15">
        <f>performance_data[[#This Row],[underperform_flag_count]]/performance_data[[#This Row],[totalportfoliocount]]</f>
        <v>0.53846153846153844</v>
      </c>
    </row>
    <row r="2800" spans="1:24" x14ac:dyDescent="0.3">
      <c r="A2800">
        <v>6218</v>
      </c>
      <c r="B2800" s="1">
        <v>45275</v>
      </c>
      <c r="C2800">
        <v>121590.22</v>
      </c>
      <c r="D2800">
        <v>-2.4700000000000002</v>
      </c>
      <c r="E2800">
        <v>-2.16</v>
      </c>
      <c r="F2800">
        <v>9603.43</v>
      </c>
      <c r="G2800">
        <v>4020.68</v>
      </c>
      <c r="H2800" t="s">
        <v>2213</v>
      </c>
      <c r="I2800" t="s">
        <v>2217</v>
      </c>
      <c r="J2800">
        <v>12</v>
      </c>
      <c r="K2800" t="s">
        <v>2218</v>
      </c>
      <c r="L2800" t="str">
        <f>IF(performance_data[[#This Row],[return_percentage]]&gt;=performance_data[[#This Row],[benchmark_return]],"Higher","Lower")</f>
        <v>Lower</v>
      </c>
      <c r="M2800" s="14">
        <f xml:space="preserve"> _xlfn.MAXIFS(performance_data[date],performance_data[portfolio_id],performance_data[[#This Row],[portfolio_id]])</f>
        <v>45515</v>
      </c>
      <c r="N2800" s="14">
        <f xml:space="preserve"> _xlfn.MINIFS(performance_data[date],performance_data[portfolio_id],performance_data[[#This Row],[portfolio_id]])</f>
        <v>44844</v>
      </c>
      <c r="O2800" s="15">
        <f>_xlfn.MAXIFS(performance_data[portfolio_value],performance_data[portfolio_id],performance_data[[#This Row],[portfolio_id]],performance_data[date],performance_data[[#This Row],[latest_date]])</f>
        <v>52145.89</v>
      </c>
      <c r="P2800" s="15">
        <f>_xlfn.MAXIFS(performance_data[portfolio_value],performance_data[portfolio_id],performance_data[[#This Row],[portfolio_id]],performance_data[date],performance_data[[#This Row],[starting_date]])</f>
        <v>215643.72</v>
      </c>
      <c r="Q2800" s="15">
        <f>performance_data[[#This Row],[latest_value]]-performance_data[[#This Row],[starting_value]]</f>
        <v>-163497.83000000002</v>
      </c>
      <c r="R2800" s="15">
        <f>performance_data[[#This Row],[net_inflows]]-performance_data[[#This Row],[net_outflows]]</f>
        <v>5582.75</v>
      </c>
      <c r="S2800" s="15" t="str">
        <f>IF(performance_data[[#This Row],[net_inflows]]&gt;AVERAGE(performance_data[net_inflows]),"High","Low")</f>
        <v>Low</v>
      </c>
      <c r="T2800" s="15">
        <f>AVERAGEIF(performance_data[inflow_flag],performance_data[[#This Row],[inflow_flag]],performance_data[return_percentage])</f>
        <v>5.0457846277021572</v>
      </c>
      <c r="U2800" s="17">
        <f>IF(performance_data[[#This Row],[return_percentage]]&lt;performance_data[[#This Row],[benchmark_return]],1,0)</f>
        <v>1</v>
      </c>
      <c r="V2800" s="17">
        <f>COUNTIFS(performance_data[portfolio_id],performance_data[[#This Row],[portfolio_id]])</f>
        <v>26</v>
      </c>
      <c r="W2800" s="17">
        <f>COUNTIFS(performance_data[portfolio_id],performance_data[[#This Row],[portfolio_id]],
          performance_data[return_flag],1)</f>
        <v>14</v>
      </c>
      <c r="X2800" s="15">
        <f>performance_data[[#This Row],[underperform_flag_count]]/performance_data[[#This Row],[totalportfoliocount]]</f>
        <v>0.53846153846153844</v>
      </c>
    </row>
    <row r="2801" spans="1:24" x14ac:dyDescent="0.3">
      <c r="A2801">
        <v>6218</v>
      </c>
      <c r="B2801" s="1">
        <v>45436</v>
      </c>
      <c r="C2801">
        <v>138258.48000000001</v>
      </c>
      <c r="D2801">
        <v>14.71</v>
      </c>
      <c r="E2801">
        <v>13.18</v>
      </c>
      <c r="F2801">
        <v>8009.78</v>
      </c>
      <c r="G2801">
        <v>6214.16</v>
      </c>
      <c r="H2801" t="s">
        <v>2205</v>
      </c>
      <c r="I2801" t="s">
        <v>2211</v>
      </c>
      <c r="J2801">
        <v>5</v>
      </c>
      <c r="K2801" t="s">
        <v>2223</v>
      </c>
      <c r="L2801" t="str">
        <f>IF(performance_data[[#This Row],[return_percentage]]&gt;=performance_data[[#This Row],[benchmark_return]],"Higher","Lower")</f>
        <v>Higher</v>
      </c>
      <c r="M2801" s="14">
        <f xml:space="preserve"> _xlfn.MAXIFS(performance_data[date],performance_data[portfolio_id],performance_data[[#This Row],[portfolio_id]])</f>
        <v>45515</v>
      </c>
      <c r="N2801" s="14">
        <f xml:space="preserve"> _xlfn.MINIFS(performance_data[date],performance_data[portfolio_id],performance_data[[#This Row],[portfolio_id]])</f>
        <v>44844</v>
      </c>
      <c r="O2801" s="15">
        <f>_xlfn.MAXIFS(performance_data[portfolio_value],performance_data[portfolio_id],performance_data[[#This Row],[portfolio_id]],performance_data[date],performance_data[[#This Row],[latest_date]])</f>
        <v>52145.89</v>
      </c>
      <c r="P2801" s="15">
        <f>_xlfn.MAXIFS(performance_data[portfolio_value],performance_data[portfolio_id],performance_data[[#This Row],[portfolio_id]],performance_data[date],performance_data[[#This Row],[starting_date]])</f>
        <v>215643.72</v>
      </c>
      <c r="Q2801" s="15">
        <f>performance_data[[#This Row],[latest_value]]-performance_data[[#This Row],[starting_value]]</f>
        <v>-163497.83000000002</v>
      </c>
      <c r="R2801" s="15">
        <f>performance_data[[#This Row],[net_inflows]]-performance_data[[#This Row],[net_outflows]]</f>
        <v>1795.62</v>
      </c>
      <c r="S2801" s="15" t="str">
        <f>IF(performance_data[[#This Row],[net_inflows]]&gt;AVERAGE(performance_data[net_inflows]),"High","Low")</f>
        <v>Low</v>
      </c>
      <c r="T2801" s="15">
        <f>AVERAGEIF(performance_data[inflow_flag],performance_data[[#This Row],[inflow_flag]],performance_data[return_percentage])</f>
        <v>5.0457846277021572</v>
      </c>
      <c r="U2801" s="17">
        <f>IF(performance_data[[#This Row],[return_percentage]]&lt;performance_data[[#This Row],[benchmark_return]],1,0)</f>
        <v>0</v>
      </c>
      <c r="V2801" s="17">
        <f>COUNTIFS(performance_data[portfolio_id],performance_data[[#This Row],[portfolio_id]])</f>
        <v>26</v>
      </c>
      <c r="W2801" s="17">
        <f>COUNTIFS(performance_data[portfolio_id],performance_data[[#This Row],[portfolio_id]],
          performance_data[return_flag],1)</f>
        <v>14</v>
      </c>
      <c r="X2801" s="15">
        <f>performance_data[[#This Row],[underperform_flag_count]]/performance_data[[#This Row],[totalportfoliocount]]</f>
        <v>0.53846153846153844</v>
      </c>
    </row>
    <row r="2802" spans="1:24" x14ac:dyDescent="0.3">
      <c r="A2802">
        <v>6218</v>
      </c>
      <c r="B2802" s="1">
        <v>45458</v>
      </c>
      <c r="C2802">
        <v>298422.43</v>
      </c>
      <c r="D2802">
        <v>0.11</v>
      </c>
      <c r="E2802">
        <v>0.11</v>
      </c>
      <c r="F2802">
        <v>14114.58</v>
      </c>
      <c r="G2802">
        <v>1809.78</v>
      </c>
      <c r="H2802" t="s">
        <v>2205</v>
      </c>
      <c r="I2802" t="s">
        <v>2211</v>
      </c>
      <c r="J2802">
        <v>6</v>
      </c>
      <c r="K2802" t="s">
        <v>2212</v>
      </c>
      <c r="L2802" t="str">
        <f>IF(performance_data[[#This Row],[return_percentage]]&gt;=performance_data[[#This Row],[benchmark_return]],"Higher","Lower")</f>
        <v>Higher</v>
      </c>
      <c r="M2802" s="14">
        <f xml:space="preserve"> _xlfn.MAXIFS(performance_data[date],performance_data[portfolio_id],performance_data[[#This Row],[portfolio_id]])</f>
        <v>45515</v>
      </c>
      <c r="N2802" s="14">
        <f xml:space="preserve"> _xlfn.MINIFS(performance_data[date],performance_data[portfolio_id],performance_data[[#This Row],[portfolio_id]])</f>
        <v>44844</v>
      </c>
      <c r="O2802" s="15">
        <f>_xlfn.MAXIFS(performance_data[portfolio_value],performance_data[portfolio_id],performance_data[[#This Row],[portfolio_id]],performance_data[date],performance_data[[#This Row],[latest_date]])</f>
        <v>52145.89</v>
      </c>
      <c r="P2802" s="15">
        <f>_xlfn.MAXIFS(performance_data[portfolio_value],performance_data[portfolio_id],performance_data[[#This Row],[portfolio_id]],performance_data[date],performance_data[[#This Row],[starting_date]])</f>
        <v>215643.72</v>
      </c>
      <c r="Q2802" s="15">
        <f>performance_data[[#This Row],[latest_value]]-performance_data[[#This Row],[starting_value]]</f>
        <v>-163497.83000000002</v>
      </c>
      <c r="R2802" s="15">
        <f>performance_data[[#This Row],[net_inflows]]-performance_data[[#This Row],[net_outflows]]</f>
        <v>12304.8</v>
      </c>
      <c r="S2802" s="15" t="str">
        <f>IF(performance_data[[#This Row],[net_inflows]]&gt;AVERAGE(performance_data[net_inflows]),"High","Low")</f>
        <v>High</v>
      </c>
      <c r="T2802" s="15">
        <f>AVERAGEIF(performance_data[inflow_flag],performance_data[[#This Row],[inflow_flag]],performance_data[return_percentage])</f>
        <v>4.8467905675459724</v>
      </c>
      <c r="U2802" s="17">
        <f>IF(performance_data[[#This Row],[return_percentage]]&lt;performance_data[[#This Row],[benchmark_return]],1,0)</f>
        <v>0</v>
      </c>
      <c r="V2802" s="17">
        <f>COUNTIFS(performance_data[portfolio_id],performance_data[[#This Row],[portfolio_id]])</f>
        <v>26</v>
      </c>
      <c r="W2802" s="17">
        <f>COUNTIFS(performance_data[portfolio_id],performance_data[[#This Row],[portfolio_id]],
          performance_data[return_flag],1)</f>
        <v>14</v>
      </c>
      <c r="X2802" s="15">
        <f>performance_data[[#This Row],[underperform_flag_count]]/performance_data[[#This Row],[totalportfoliocount]]</f>
        <v>0.53846153846153844</v>
      </c>
    </row>
    <row r="2803" spans="1:24" x14ac:dyDescent="0.3">
      <c r="A2803">
        <v>6218</v>
      </c>
      <c r="B2803" s="1">
        <v>45392</v>
      </c>
      <c r="C2803">
        <v>291994.61</v>
      </c>
      <c r="D2803">
        <v>6.43</v>
      </c>
      <c r="E2803">
        <v>7.67</v>
      </c>
      <c r="F2803">
        <v>7587.7</v>
      </c>
      <c r="G2803">
        <v>12455.18</v>
      </c>
      <c r="H2803" t="s">
        <v>2205</v>
      </c>
      <c r="I2803" t="s">
        <v>2211</v>
      </c>
      <c r="J2803">
        <v>4</v>
      </c>
      <c r="K2803" t="s">
        <v>2216</v>
      </c>
      <c r="L2803" t="str">
        <f>IF(performance_data[[#This Row],[return_percentage]]&gt;=performance_data[[#This Row],[benchmark_return]],"Higher","Lower")</f>
        <v>Lower</v>
      </c>
      <c r="M2803" s="14">
        <f xml:space="preserve"> _xlfn.MAXIFS(performance_data[date],performance_data[portfolio_id],performance_data[[#This Row],[portfolio_id]])</f>
        <v>45515</v>
      </c>
      <c r="N2803" s="14">
        <f xml:space="preserve"> _xlfn.MINIFS(performance_data[date],performance_data[portfolio_id],performance_data[[#This Row],[portfolio_id]])</f>
        <v>44844</v>
      </c>
      <c r="O2803" s="15">
        <f>_xlfn.MAXIFS(performance_data[portfolio_value],performance_data[portfolio_id],performance_data[[#This Row],[portfolio_id]],performance_data[date],performance_data[[#This Row],[latest_date]])</f>
        <v>52145.89</v>
      </c>
      <c r="P2803" s="15">
        <f>_xlfn.MAXIFS(performance_data[portfolio_value],performance_data[portfolio_id],performance_data[[#This Row],[portfolio_id]],performance_data[date],performance_data[[#This Row],[starting_date]])</f>
        <v>215643.72</v>
      </c>
      <c r="Q2803" s="15">
        <f>performance_data[[#This Row],[latest_value]]-performance_data[[#This Row],[starting_value]]</f>
        <v>-163497.83000000002</v>
      </c>
      <c r="R2803" s="15">
        <f>performance_data[[#This Row],[net_inflows]]-performance_data[[#This Row],[net_outflows]]</f>
        <v>-4867.4800000000005</v>
      </c>
      <c r="S2803" s="15" t="str">
        <f>IF(performance_data[[#This Row],[net_inflows]]&gt;AVERAGE(performance_data[net_inflows]),"High","Low")</f>
        <v>Low</v>
      </c>
      <c r="T2803" s="15">
        <f>AVERAGEIF(performance_data[inflow_flag],performance_data[[#This Row],[inflow_flag]],performance_data[return_percentage])</f>
        <v>5.0457846277021572</v>
      </c>
      <c r="U2803" s="17">
        <f>IF(performance_data[[#This Row],[return_percentage]]&lt;performance_data[[#This Row],[benchmark_return]],1,0)</f>
        <v>1</v>
      </c>
      <c r="V2803" s="17">
        <f>COUNTIFS(performance_data[portfolio_id],performance_data[[#This Row],[portfolio_id]])</f>
        <v>26</v>
      </c>
      <c r="W2803" s="17">
        <f>COUNTIFS(performance_data[portfolio_id],performance_data[[#This Row],[portfolio_id]],
          performance_data[return_flag],1)</f>
        <v>14</v>
      </c>
      <c r="X2803" s="15">
        <f>performance_data[[#This Row],[underperform_flag_count]]/performance_data[[#This Row],[totalportfoliocount]]</f>
        <v>0.53846153846153844</v>
      </c>
    </row>
    <row r="2804" spans="1:24" x14ac:dyDescent="0.3">
      <c r="A2804">
        <v>6218</v>
      </c>
      <c r="B2804" s="1">
        <v>45041</v>
      </c>
      <c r="C2804">
        <v>261410.22</v>
      </c>
      <c r="D2804">
        <v>-8.1</v>
      </c>
      <c r="E2804">
        <v>-9.41</v>
      </c>
      <c r="F2804">
        <v>6583.8</v>
      </c>
      <c r="G2804">
        <v>13096.2</v>
      </c>
      <c r="H2804" t="s">
        <v>2213</v>
      </c>
      <c r="I2804" t="s">
        <v>2211</v>
      </c>
      <c r="J2804">
        <v>4</v>
      </c>
      <c r="K2804" t="s">
        <v>2216</v>
      </c>
      <c r="L2804" t="str">
        <f>IF(performance_data[[#This Row],[return_percentage]]&gt;=performance_data[[#This Row],[benchmark_return]],"Higher","Lower")</f>
        <v>Higher</v>
      </c>
      <c r="M2804" s="14">
        <f xml:space="preserve"> _xlfn.MAXIFS(performance_data[date],performance_data[portfolio_id],performance_data[[#This Row],[portfolio_id]])</f>
        <v>45515</v>
      </c>
      <c r="N2804" s="14">
        <f xml:space="preserve"> _xlfn.MINIFS(performance_data[date],performance_data[portfolio_id],performance_data[[#This Row],[portfolio_id]])</f>
        <v>44844</v>
      </c>
      <c r="O2804" s="15">
        <f>_xlfn.MAXIFS(performance_data[portfolio_value],performance_data[portfolio_id],performance_data[[#This Row],[portfolio_id]],performance_data[date],performance_data[[#This Row],[latest_date]])</f>
        <v>52145.89</v>
      </c>
      <c r="P2804" s="15">
        <f>_xlfn.MAXIFS(performance_data[portfolio_value],performance_data[portfolio_id],performance_data[[#This Row],[portfolio_id]],performance_data[date],performance_data[[#This Row],[starting_date]])</f>
        <v>215643.72</v>
      </c>
      <c r="Q2804" s="15">
        <f>performance_data[[#This Row],[latest_value]]-performance_data[[#This Row],[starting_value]]</f>
        <v>-163497.83000000002</v>
      </c>
      <c r="R2804" s="15">
        <f>performance_data[[#This Row],[net_inflows]]-performance_data[[#This Row],[net_outflows]]</f>
        <v>-6512.4000000000005</v>
      </c>
      <c r="S2804" s="15" t="str">
        <f>IF(performance_data[[#This Row],[net_inflows]]&gt;AVERAGE(performance_data[net_inflows]),"High","Low")</f>
        <v>Low</v>
      </c>
      <c r="T2804" s="15">
        <f>AVERAGEIF(performance_data[inflow_flag],performance_data[[#This Row],[inflow_flag]],performance_data[return_percentage])</f>
        <v>5.0457846277021572</v>
      </c>
      <c r="U2804" s="17">
        <f>IF(performance_data[[#This Row],[return_percentage]]&lt;performance_data[[#This Row],[benchmark_return]],1,0)</f>
        <v>0</v>
      </c>
      <c r="V2804" s="17">
        <f>COUNTIFS(performance_data[portfolio_id],performance_data[[#This Row],[portfolio_id]])</f>
        <v>26</v>
      </c>
      <c r="W2804" s="17">
        <f>COUNTIFS(performance_data[portfolio_id],performance_data[[#This Row],[portfolio_id]],
          performance_data[return_flag],1)</f>
        <v>14</v>
      </c>
      <c r="X2804" s="15">
        <f>performance_data[[#This Row],[underperform_flag_count]]/performance_data[[#This Row],[totalportfoliocount]]</f>
        <v>0.53846153846153844</v>
      </c>
    </row>
    <row r="2805" spans="1:24" x14ac:dyDescent="0.3">
      <c r="A2805">
        <v>6218</v>
      </c>
      <c r="B2805" s="1">
        <v>45120</v>
      </c>
      <c r="C2805">
        <v>247560.35</v>
      </c>
      <c r="D2805">
        <v>-7.62</v>
      </c>
      <c r="E2805">
        <v>-8.58</v>
      </c>
      <c r="F2805">
        <v>9091.64</v>
      </c>
      <c r="G2805">
        <v>3382.95</v>
      </c>
      <c r="H2805" t="s">
        <v>2213</v>
      </c>
      <c r="I2805" t="s">
        <v>2209</v>
      </c>
      <c r="J2805">
        <v>7</v>
      </c>
      <c r="K2805" t="s">
        <v>2210</v>
      </c>
      <c r="L2805" t="str">
        <f>IF(performance_data[[#This Row],[return_percentage]]&gt;=performance_data[[#This Row],[benchmark_return]],"Higher","Lower")</f>
        <v>Higher</v>
      </c>
      <c r="M2805" s="14">
        <f xml:space="preserve"> _xlfn.MAXIFS(performance_data[date],performance_data[portfolio_id],performance_data[[#This Row],[portfolio_id]])</f>
        <v>45515</v>
      </c>
      <c r="N2805" s="14">
        <f xml:space="preserve"> _xlfn.MINIFS(performance_data[date],performance_data[portfolio_id],performance_data[[#This Row],[portfolio_id]])</f>
        <v>44844</v>
      </c>
      <c r="O2805" s="15">
        <f>_xlfn.MAXIFS(performance_data[portfolio_value],performance_data[portfolio_id],performance_data[[#This Row],[portfolio_id]],performance_data[date],performance_data[[#This Row],[latest_date]])</f>
        <v>52145.89</v>
      </c>
      <c r="P2805" s="15">
        <f>_xlfn.MAXIFS(performance_data[portfolio_value],performance_data[portfolio_id],performance_data[[#This Row],[portfolio_id]],performance_data[date],performance_data[[#This Row],[starting_date]])</f>
        <v>215643.72</v>
      </c>
      <c r="Q2805" s="15">
        <f>performance_data[[#This Row],[latest_value]]-performance_data[[#This Row],[starting_value]]</f>
        <v>-163497.83000000002</v>
      </c>
      <c r="R2805" s="15">
        <f>performance_data[[#This Row],[net_inflows]]-performance_data[[#This Row],[net_outflows]]</f>
        <v>5708.69</v>
      </c>
      <c r="S2805" s="15" t="str">
        <f>IF(performance_data[[#This Row],[net_inflows]]&gt;AVERAGE(performance_data[net_inflows]),"High","Low")</f>
        <v>Low</v>
      </c>
      <c r="T2805" s="15">
        <f>AVERAGEIF(performance_data[inflow_flag],performance_data[[#This Row],[inflow_flag]],performance_data[return_percentage])</f>
        <v>5.0457846277021572</v>
      </c>
      <c r="U2805" s="17">
        <f>IF(performance_data[[#This Row],[return_percentage]]&lt;performance_data[[#This Row],[benchmark_return]],1,0)</f>
        <v>0</v>
      </c>
      <c r="V2805" s="17">
        <f>COUNTIFS(performance_data[portfolio_id],performance_data[[#This Row],[portfolio_id]])</f>
        <v>26</v>
      </c>
      <c r="W2805" s="17">
        <f>COUNTIFS(performance_data[portfolio_id],performance_data[[#This Row],[portfolio_id]],
          performance_data[return_flag],1)</f>
        <v>14</v>
      </c>
      <c r="X2805" s="15">
        <f>performance_data[[#This Row],[underperform_flag_count]]/performance_data[[#This Row],[totalportfoliocount]]</f>
        <v>0.53846153846153844</v>
      </c>
    </row>
    <row r="2806" spans="1:24" x14ac:dyDescent="0.3">
      <c r="A2806">
        <v>6218</v>
      </c>
      <c r="B2806" s="1">
        <v>45208</v>
      </c>
      <c r="C2806">
        <v>261786.37</v>
      </c>
      <c r="D2806">
        <v>-6.61</v>
      </c>
      <c r="E2806">
        <v>-7.44</v>
      </c>
      <c r="F2806">
        <v>3018.08</v>
      </c>
      <c r="G2806">
        <v>19166.189999999999</v>
      </c>
      <c r="H2806" t="s">
        <v>2213</v>
      </c>
      <c r="I2806" t="s">
        <v>2217</v>
      </c>
      <c r="J2806">
        <v>10</v>
      </c>
      <c r="K2806" t="s">
        <v>2224</v>
      </c>
      <c r="L2806" t="str">
        <f>IF(performance_data[[#This Row],[return_percentage]]&gt;=performance_data[[#This Row],[benchmark_return]],"Higher","Lower")</f>
        <v>Higher</v>
      </c>
      <c r="M2806" s="14">
        <f xml:space="preserve"> _xlfn.MAXIFS(performance_data[date],performance_data[portfolio_id],performance_data[[#This Row],[portfolio_id]])</f>
        <v>45515</v>
      </c>
      <c r="N2806" s="14">
        <f xml:space="preserve"> _xlfn.MINIFS(performance_data[date],performance_data[portfolio_id],performance_data[[#This Row],[portfolio_id]])</f>
        <v>44844</v>
      </c>
      <c r="O2806" s="15">
        <f>_xlfn.MAXIFS(performance_data[portfolio_value],performance_data[portfolio_id],performance_data[[#This Row],[portfolio_id]],performance_data[date],performance_data[[#This Row],[latest_date]])</f>
        <v>52145.89</v>
      </c>
      <c r="P2806" s="15">
        <f>_xlfn.MAXIFS(performance_data[portfolio_value],performance_data[portfolio_id],performance_data[[#This Row],[portfolio_id]],performance_data[date],performance_data[[#This Row],[starting_date]])</f>
        <v>215643.72</v>
      </c>
      <c r="Q2806" s="15">
        <f>performance_data[[#This Row],[latest_value]]-performance_data[[#This Row],[starting_value]]</f>
        <v>-163497.83000000002</v>
      </c>
      <c r="R2806" s="15">
        <f>performance_data[[#This Row],[net_inflows]]-performance_data[[#This Row],[net_outflows]]</f>
        <v>-16148.109999999999</v>
      </c>
      <c r="S2806" s="15" t="str">
        <f>IF(performance_data[[#This Row],[net_inflows]]&gt;AVERAGE(performance_data[net_inflows]),"High","Low")</f>
        <v>Low</v>
      </c>
      <c r="T2806" s="15">
        <f>AVERAGEIF(performance_data[inflow_flag],performance_data[[#This Row],[inflow_flag]],performance_data[return_percentage])</f>
        <v>5.0457846277021572</v>
      </c>
      <c r="U2806" s="17">
        <f>IF(performance_data[[#This Row],[return_percentage]]&lt;performance_data[[#This Row],[benchmark_return]],1,0)</f>
        <v>0</v>
      </c>
      <c r="V2806" s="17">
        <f>COUNTIFS(performance_data[portfolio_id],performance_data[[#This Row],[portfolio_id]])</f>
        <v>26</v>
      </c>
      <c r="W2806" s="17">
        <f>COUNTIFS(performance_data[portfolio_id],performance_data[[#This Row],[portfolio_id]],
          performance_data[return_flag],1)</f>
        <v>14</v>
      </c>
      <c r="X2806" s="15">
        <f>performance_data[[#This Row],[underperform_flag_count]]/performance_data[[#This Row],[totalportfoliocount]]</f>
        <v>0.53846153846153844</v>
      </c>
    </row>
    <row r="2807" spans="1:24" x14ac:dyDescent="0.3">
      <c r="A2807">
        <v>6218</v>
      </c>
      <c r="B2807" s="1">
        <v>45515</v>
      </c>
      <c r="C2807">
        <v>52145.89</v>
      </c>
      <c r="D2807">
        <v>9.07</v>
      </c>
      <c r="E2807">
        <v>9.07</v>
      </c>
      <c r="F2807">
        <v>19782.48</v>
      </c>
      <c r="G2807">
        <v>15226.53</v>
      </c>
      <c r="H2807" t="s">
        <v>2205</v>
      </c>
      <c r="I2807" t="s">
        <v>2209</v>
      </c>
      <c r="J2807">
        <v>8</v>
      </c>
      <c r="K2807" t="s">
        <v>2214</v>
      </c>
      <c r="L2807" t="str">
        <f>IF(performance_data[[#This Row],[return_percentage]]&gt;=performance_data[[#This Row],[benchmark_return]],"Higher","Lower")</f>
        <v>Higher</v>
      </c>
      <c r="M2807" s="14">
        <f xml:space="preserve"> _xlfn.MAXIFS(performance_data[date],performance_data[portfolio_id],performance_data[[#This Row],[portfolio_id]])</f>
        <v>45515</v>
      </c>
      <c r="N2807" s="14">
        <f xml:space="preserve"> _xlfn.MINIFS(performance_data[date],performance_data[portfolio_id],performance_data[[#This Row],[portfolio_id]])</f>
        <v>44844</v>
      </c>
      <c r="O2807" s="15">
        <f>_xlfn.MAXIFS(performance_data[portfolio_value],performance_data[portfolio_id],performance_data[[#This Row],[portfolio_id]],performance_data[date],performance_data[[#This Row],[latest_date]])</f>
        <v>52145.89</v>
      </c>
      <c r="P2807" s="15">
        <f>_xlfn.MAXIFS(performance_data[portfolio_value],performance_data[portfolio_id],performance_data[[#This Row],[portfolio_id]],performance_data[date],performance_data[[#This Row],[starting_date]])</f>
        <v>215643.72</v>
      </c>
      <c r="Q2807" s="15">
        <f>performance_data[[#This Row],[latest_value]]-performance_data[[#This Row],[starting_value]]</f>
        <v>-163497.83000000002</v>
      </c>
      <c r="R2807" s="15">
        <f>performance_data[[#This Row],[net_inflows]]-performance_data[[#This Row],[net_outflows]]</f>
        <v>4555.9499999999989</v>
      </c>
      <c r="S2807" s="15" t="str">
        <f>IF(performance_data[[#This Row],[net_inflows]]&gt;AVERAGE(performance_data[net_inflows]),"High","Low")</f>
        <v>High</v>
      </c>
      <c r="T2807" s="15">
        <f>AVERAGEIF(performance_data[inflow_flag],performance_data[[#This Row],[inflow_flag]],performance_data[return_percentage])</f>
        <v>4.8467905675459724</v>
      </c>
      <c r="U2807" s="17">
        <f>IF(performance_data[[#This Row],[return_percentage]]&lt;performance_data[[#This Row],[benchmark_return]],1,0)</f>
        <v>0</v>
      </c>
      <c r="V2807" s="17">
        <f>COUNTIFS(performance_data[portfolio_id],performance_data[[#This Row],[portfolio_id]])</f>
        <v>26</v>
      </c>
      <c r="W2807" s="17">
        <f>COUNTIFS(performance_data[portfolio_id],performance_data[[#This Row],[portfolio_id]],
          performance_data[return_flag],1)</f>
        <v>14</v>
      </c>
      <c r="X2807" s="15">
        <f>performance_data[[#This Row],[underperform_flag_count]]/performance_data[[#This Row],[totalportfoliocount]]</f>
        <v>0.53846153846153844</v>
      </c>
    </row>
    <row r="2808" spans="1:24" x14ac:dyDescent="0.3">
      <c r="A2808">
        <v>6240</v>
      </c>
      <c r="B2808" s="1">
        <v>45140</v>
      </c>
      <c r="C2808">
        <v>6865.26</v>
      </c>
      <c r="D2808">
        <v>7.28</v>
      </c>
      <c r="E2808">
        <v>8.5399999999999991</v>
      </c>
      <c r="F2808">
        <v>4099.54</v>
      </c>
      <c r="G2808">
        <v>15618.06</v>
      </c>
      <c r="H2808" t="s">
        <v>2213</v>
      </c>
      <c r="I2808" t="s">
        <v>2209</v>
      </c>
      <c r="J2808">
        <v>8</v>
      </c>
      <c r="K2808" t="s">
        <v>2214</v>
      </c>
      <c r="L2808" t="str">
        <f>IF(performance_data[[#This Row],[return_percentage]]&gt;=performance_data[[#This Row],[benchmark_return]],"Higher","Lower")</f>
        <v>Lower</v>
      </c>
      <c r="M2808" s="14">
        <f xml:space="preserve"> _xlfn.MAXIFS(performance_data[date],performance_data[portfolio_id],performance_data[[#This Row],[portfolio_id]])</f>
        <v>45539</v>
      </c>
      <c r="N2808" s="14">
        <f xml:space="preserve"> _xlfn.MINIFS(performance_data[date],performance_data[portfolio_id],performance_data[[#This Row],[portfolio_id]])</f>
        <v>44881</v>
      </c>
      <c r="O2808" s="15">
        <f>_xlfn.MAXIFS(performance_data[portfolio_value],performance_data[portfolio_id],performance_data[[#This Row],[portfolio_id]],performance_data[date],performance_data[[#This Row],[latest_date]])</f>
        <v>418861.6</v>
      </c>
      <c r="P2808" s="15">
        <f>_xlfn.MAXIFS(performance_data[portfolio_value],performance_data[portfolio_id],performance_data[[#This Row],[portfolio_id]],performance_data[date],performance_data[[#This Row],[starting_date]])</f>
        <v>272686.05</v>
      </c>
      <c r="Q2808" s="15">
        <f>performance_data[[#This Row],[latest_value]]-performance_data[[#This Row],[starting_value]]</f>
        <v>146175.54999999999</v>
      </c>
      <c r="R2808" s="15">
        <f>performance_data[[#This Row],[net_inflows]]-performance_data[[#This Row],[net_outflows]]</f>
        <v>-11518.52</v>
      </c>
      <c r="S2808" s="15" t="str">
        <f>IF(performance_data[[#This Row],[net_inflows]]&gt;AVERAGE(performance_data[net_inflows]),"High","Low")</f>
        <v>Low</v>
      </c>
      <c r="T2808" s="15">
        <f>AVERAGEIF(performance_data[inflow_flag],performance_data[[#This Row],[inflow_flag]],performance_data[return_percentage])</f>
        <v>5.0457846277021572</v>
      </c>
      <c r="U2808" s="17">
        <f>IF(performance_data[[#This Row],[return_percentage]]&lt;performance_data[[#This Row],[benchmark_return]],1,0)</f>
        <v>1</v>
      </c>
      <c r="V2808" s="17">
        <f>COUNTIFS(performance_data[portfolio_id],performance_data[[#This Row],[portfolio_id]])</f>
        <v>36</v>
      </c>
      <c r="W2808" s="17">
        <f>COUNTIFS(performance_data[portfolio_id],performance_data[[#This Row],[portfolio_id]],
          performance_data[return_flag],1)</f>
        <v>17</v>
      </c>
      <c r="X2808" s="15">
        <f>performance_data[[#This Row],[underperform_flag_count]]/performance_data[[#This Row],[totalportfoliocount]]</f>
        <v>0.47222222222222221</v>
      </c>
    </row>
    <row r="2809" spans="1:24" x14ac:dyDescent="0.3">
      <c r="A2809">
        <v>6240</v>
      </c>
      <c r="B2809" s="1">
        <v>45357</v>
      </c>
      <c r="C2809">
        <v>241133.28</v>
      </c>
      <c r="D2809">
        <v>-8.82</v>
      </c>
      <c r="E2809">
        <v>-8.39</v>
      </c>
      <c r="F2809">
        <v>3939.23</v>
      </c>
      <c r="G2809">
        <v>17866.3</v>
      </c>
      <c r="H2809" t="s">
        <v>2205</v>
      </c>
      <c r="I2809" t="s">
        <v>2206</v>
      </c>
      <c r="J2809">
        <v>3</v>
      </c>
      <c r="K2809" t="s">
        <v>2222</v>
      </c>
      <c r="L2809" t="str">
        <f>IF(performance_data[[#This Row],[return_percentage]]&gt;=performance_data[[#This Row],[benchmark_return]],"Higher","Lower")</f>
        <v>Lower</v>
      </c>
      <c r="M2809" s="14">
        <f xml:space="preserve"> _xlfn.MAXIFS(performance_data[date],performance_data[portfolio_id],performance_data[[#This Row],[portfolio_id]])</f>
        <v>45539</v>
      </c>
      <c r="N2809" s="14">
        <f xml:space="preserve"> _xlfn.MINIFS(performance_data[date],performance_data[portfolio_id],performance_data[[#This Row],[portfolio_id]])</f>
        <v>44881</v>
      </c>
      <c r="O2809" s="15">
        <f>_xlfn.MAXIFS(performance_data[portfolio_value],performance_data[portfolio_id],performance_data[[#This Row],[portfolio_id]],performance_data[date],performance_data[[#This Row],[latest_date]])</f>
        <v>418861.6</v>
      </c>
      <c r="P2809" s="15">
        <f>_xlfn.MAXIFS(performance_data[portfolio_value],performance_data[portfolio_id],performance_data[[#This Row],[portfolio_id]],performance_data[date],performance_data[[#This Row],[starting_date]])</f>
        <v>272686.05</v>
      </c>
      <c r="Q2809" s="15">
        <f>performance_data[[#This Row],[latest_value]]-performance_data[[#This Row],[starting_value]]</f>
        <v>146175.54999999999</v>
      </c>
      <c r="R2809" s="15">
        <f>performance_data[[#This Row],[net_inflows]]-performance_data[[#This Row],[net_outflows]]</f>
        <v>-13927.07</v>
      </c>
      <c r="S2809" s="15" t="str">
        <f>IF(performance_data[[#This Row],[net_inflows]]&gt;AVERAGE(performance_data[net_inflows]),"High","Low")</f>
        <v>Low</v>
      </c>
      <c r="T2809" s="15">
        <f>AVERAGEIF(performance_data[inflow_flag],performance_data[[#This Row],[inflow_flag]],performance_data[return_percentage])</f>
        <v>5.0457846277021572</v>
      </c>
      <c r="U2809" s="17">
        <f>IF(performance_data[[#This Row],[return_percentage]]&lt;performance_data[[#This Row],[benchmark_return]],1,0)</f>
        <v>1</v>
      </c>
      <c r="V2809" s="17">
        <f>COUNTIFS(performance_data[portfolio_id],performance_data[[#This Row],[portfolio_id]])</f>
        <v>36</v>
      </c>
      <c r="W2809" s="17">
        <f>COUNTIFS(performance_data[portfolio_id],performance_data[[#This Row],[portfolio_id]],
          performance_data[return_flag],1)</f>
        <v>17</v>
      </c>
      <c r="X2809" s="15">
        <f>performance_data[[#This Row],[underperform_flag_count]]/performance_data[[#This Row],[totalportfoliocount]]</f>
        <v>0.47222222222222221</v>
      </c>
    </row>
    <row r="2810" spans="1:24" x14ac:dyDescent="0.3">
      <c r="A2810">
        <v>6240</v>
      </c>
      <c r="B2810" s="1">
        <v>45077</v>
      </c>
      <c r="C2810">
        <v>63870.720000000001</v>
      </c>
      <c r="D2810">
        <v>6.04</v>
      </c>
      <c r="E2810">
        <v>6.97</v>
      </c>
      <c r="F2810">
        <v>9663.4599999999991</v>
      </c>
      <c r="G2810">
        <v>18925.240000000002</v>
      </c>
      <c r="H2810" t="s">
        <v>2213</v>
      </c>
      <c r="I2810" t="s">
        <v>2211</v>
      </c>
      <c r="J2810">
        <v>5</v>
      </c>
      <c r="K2810" t="s">
        <v>2223</v>
      </c>
      <c r="L2810" t="str">
        <f>IF(performance_data[[#This Row],[return_percentage]]&gt;=performance_data[[#This Row],[benchmark_return]],"Higher","Lower")</f>
        <v>Lower</v>
      </c>
      <c r="M2810" s="14">
        <f xml:space="preserve"> _xlfn.MAXIFS(performance_data[date],performance_data[portfolio_id],performance_data[[#This Row],[portfolio_id]])</f>
        <v>45539</v>
      </c>
      <c r="N2810" s="14">
        <f xml:space="preserve"> _xlfn.MINIFS(performance_data[date],performance_data[portfolio_id],performance_data[[#This Row],[portfolio_id]])</f>
        <v>44881</v>
      </c>
      <c r="O2810" s="15">
        <f>_xlfn.MAXIFS(performance_data[portfolio_value],performance_data[portfolio_id],performance_data[[#This Row],[portfolio_id]],performance_data[date],performance_data[[#This Row],[latest_date]])</f>
        <v>418861.6</v>
      </c>
      <c r="P2810" s="15">
        <f>_xlfn.MAXIFS(performance_data[portfolio_value],performance_data[portfolio_id],performance_data[[#This Row],[portfolio_id]],performance_data[date],performance_data[[#This Row],[starting_date]])</f>
        <v>272686.05</v>
      </c>
      <c r="Q2810" s="15">
        <f>performance_data[[#This Row],[latest_value]]-performance_data[[#This Row],[starting_value]]</f>
        <v>146175.54999999999</v>
      </c>
      <c r="R2810" s="15">
        <f>performance_data[[#This Row],[net_inflows]]-performance_data[[#This Row],[net_outflows]]</f>
        <v>-9261.7800000000025</v>
      </c>
      <c r="S2810" s="15" t="str">
        <f>IF(performance_data[[#This Row],[net_inflows]]&gt;AVERAGE(performance_data[net_inflows]),"High","Low")</f>
        <v>Low</v>
      </c>
      <c r="T2810" s="15">
        <f>AVERAGEIF(performance_data[inflow_flag],performance_data[[#This Row],[inflow_flag]],performance_data[return_percentage])</f>
        <v>5.0457846277021572</v>
      </c>
      <c r="U2810" s="17">
        <f>IF(performance_data[[#This Row],[return_percentage]]&lt;performance_data[[#This Row],[benchmark_return]],1,0)</f>
        <v>1</v>
      </c>
      <c r="V2810" s="17">
        <f>COUNTIFS(performance_data[portfolio_id],performance_data[[#This Row],[portfolio_id]])</f>
        <v>36</v>
      </c>
      <c r="W2810" s="17">
        <f>COUNTIFS(performance_data[portfolio_id],performance_data[[#This Row],[portfolio_id]],
          performance_data[return_flag],1)</f>
        <v>17</v>
      </c>
      <c r="X2810" s="15">
        <f>performance_data[[#This Row],[underperform_flag_count]]/performance_data[[#This Row],[totalportfoliocount]]</f>
        <v>0.47222222222222221</v>
      </c>
    </row>
    <row r="2811" spans="1:24" x14ac:dyDescent="0.3">
      <c r="A2811">
        <v>6240</v>
      </c>
      <c r="B2811" s="1">
        <v>45499</v>
      </c>
      <c r="C2811">
        <v>208747.73</v>
      </c>
      <c r="D2811">
        <v>0.57999999999999996</v>
      </c>
      <c r="E2811">
        <v>0.67</v>
      </c>
      <c r="F2811">
        <v>13974.14</v>
      </c>
      <c r="G2811">
        <v>7812.22</v>
      </c>
      <c r="H2811" t="s">
        <v>2205</v>
      </c>
      <c r="I2811" t="s">
        <v>2209</v>
      </c>
      <c r="J2811">
        <v>7</v>
      </c>
      <c r="K2811" t="s">
        <v>2210</v>
      </c>
      <c r="L2811" t="str">
        <f>IF(performance_data[[#This Row],[return_percentage]]&gt;=performance_data[[#This Row],[benchmark_return]],"Higher","Lower")</f>
        <v>Lower</v>
      </c>
      <c r="M2811" s="14">
        <f xml:space="preserve"> _xlfn.MAXIFS(performance_data[date],performance_data[portfolio_id],performance_data[[#This Row],[portfolio_id]])</f>
        <v>45539</v>
      </c>
      <c r="N2811" s="14">
        <f xml:space="preserve"> _xlfn.MINIFS(performance_data[date],performance_data[portfolio_id],performance_data[[#This Row],[portfolio_id]])</f>
        <v>44881</v>
      </c>
      <c r="O2811" s="15">
        <f>_xlfn.MAXIFS(performance_data[portfolio_value],performance_data[portfolio_id],performance_data[[#This Row],[portfolio_id]],performance_data[date],performance_data[[#This Row],[latest_date]])</f>
        <v>418861.6</v>
      </c>
      <c r="P2811" s="15">
        <f>_xlfn.MAXIFS(performance_data[portfolio_value],performance_data[portfolio_id],performance_data[[#This Row],[portfolio_id]],performance_data[date],performance_data[[#This Row],[starting_date]])</f>
        <v>272686.05</v>
      </c>
      <c r="Q2811" s="15">
        <f>performance_data[[#This Row],[latest_value]]-performance_data[[#This Row],[starting_value]]</f>
        <v>146175.54999999999</v>
      </c>
      <c r="R2811" s="15">
        <f>performance_data[[#This Row],[net_inflows]]-performance_data[[#This Row],[net_outflows]]</f>
        <v>6161.9199999999992</v>
      </c>
      <c r="S2811" s="15" t="str">
        <f>IF(performance_data[[#This Row],[net_inflows]]&gt;AVERAGE(performance_data[net_inflows]),"High","Low")</f>
        <v>High</v>
      </c>
      <c r="T2811" s="15">
        <f>AVERAGEIF(performance_data[inflow_flag],performance_data[[#This Row],[inflow_flag]],performance_data[return_percentage])</f>
        <v>4.8467905675459724</v>
      </c>
      <c r="U2811" s="17">
        <f>IF(performance_data[[#This Row],[return_percentage]]&lt;performance_data[[#This Row],[benchmark_return]],1,0)</f>
        <v>1</v>
      </c>
      <c r="V2811" s="17">
        <f>COUNTIFS(performance_data[portfolio_id],performance_data[[#This Row],[portfolio_id]])</f>
        <v>36</v>
      </c>
      <c r="W2811" s="17">
        <f>COUNTIFS(performance_data[portfolio_id],performance_data[[#This Row],[portfolio_id]],
          performance_data[return_flag],1)</f>
        <v>17</v>
      </c>
      <c r="X2811" s="15">
        <f>performance_data[[#This Row],[underperform_flag_count]]/performance_data[[#This Row],[totalportfoliocount]]</f>
        <v>0.47222222222222221</v>
      </c>
    </row>
    <row r="2812" spans="1:24" x14ac:dyDescent="0.3">
      <c r="A2812">
        <v>6240</v>
      </c>
      <c r="B2812" s="1">
        <v>45218</v>
      </c>
      <c r="C2812">
        <v>394430.03</v>
      </c>
      <c r="D2812">
        <v>15.14</v>
      </c>
      <c r="E2812">
        <v>15.17</v>
      </c>
      <c r="F2812">
        <v>17264.05</v>
      </c>
      <c r="G2812">
        <v>14704.25</v>
      </c>
      <c r="H2812" t="s">
        <v>2213</v>
      </c>
      <c r="I2812" t="s">
        <v>2217</v>
      </c>
      <c r="J2812">
        <v>10</v>
      </c>
      <c r="K2812" t="s">
        <v>2224</v>
      </c>
      <c r="L2812" t="str">
        <f>IF(performance_data[[#This Row],[return_percentage]]&gt;=performance_data[[#This Row],[benchmark_return]],"Higher","Lower")</f>
        <v>Lower</v>
      </c>
      <c r="M2812" s="14">
        <f xml:space="preserve"> _xlfn.MAXIFS(performance_data[date],performance_data[portfolio_id],performance_data[[#This Row],[portfolio_id]])</f>
        <v>45539</v>
      </c>
      <c r="N2812" s="14">
        <f xml:space="preserve"> _xlfn.MINIFS(performance_data[date],performance_data[portfolio_id],performance_data[[#This Row],[portfolio_id]])</f>
        <v>44881</v>
      </c>
      <c r="O2812" s="15">
        <f>_xlfn.MAXIFS(performance_data[portfolio_value],performance_data[portfolio_id],performance_data[[#This Row],[portfolio_id]],performance_data[date],performance_data[[#This Row],[latest_date]])</f>
        <v>418861.6</v>
      </c>
      <c r="P2812" s="15">
        <f>_xlfn.MAXIFS(performance_data[portfolio_value],performance_data[portfolio_id],performance_data[[#This Row],[portfolio_id]],performance_data[date],performance_data[[#This Row],[starting_date]])</f>
        <v>272686.05</v>
      </c>
      <c r="Q2812" s="15">
        <f>performance_data[[#This Row],[latest_value]]-performance_data[[#This Row],[starting_value]]</f>
        <v>146175.54999999999</v>
      </c>
      <c r="R2812" s="15">
        <f>performance_data[[#This Row],[net_inflows]]-performance_data[[#This Row],[net_outflows]]</f>
        <v>2559.7999999999993</v>
      </c>
      <c r="S2812" s="15" t="str">
        <f>IF(performance_data[[#This Row],[net_inflows]]&gt;AVERAGE(performance_data[net_inflows]),"High","Low")</f>
        <v>High</v>
      </c>
      <c r="T2812" s="15">
        <f>AVERAGEIF(performance_data[inflow_flag],performance_data[[#This Row],[inflow_flag]],performance_data[return_percentage])</f>
        <v>4.8467905675459724</v>
      </c>
      <c r="U2812" s="17">
        <f>IF(performance_data[[#This Row],[return_percentage]]&lt;performance_data[[#This Row],[benchmark_return]],1,0)</f>
        <v>1</v>
      </c>
      <c r="V2812" s="17">
        <f>COUNTIFS(performance_data[portfolio_id],performance_data[[#This Row],[portfolio_id]])</f>
        <v>36</v>
      </c>
      <c r="W2812" s="17">
        <f>COUNTIFS(performance_data[portfolio_id],performance_data[[#This Row],[portfolio_id]],
          performance_data[return_flag],1)</f>
        <v>17</v>
      </c>
      <c r="X2812" s="15">
        <f>performance_data[[#This Row],[underperform_flag_count]]/performance_data[[#This Row],[totalportfoliocount]]</f>
        <v>0.47222222222222221</v>
      </c>
    </row>
    <row r="2813" spans="1:24" x14ac:dyDescent="0.3">
      <c r="A2813">
        <v>6240</v>
      </c>
      <c r="B2813" s="1">
        <v>45289</v>
      </c>
      <c r="C2813">
        <v>333639.25</v>
      </c>
      <c r="D2813">
        <v>8.7200000000000006</v>
      </c>
      <c r="E2813">
        <v>9.9</v>
      </c>
      <c r="F2813">
        <v>18864.39</v>
      </c>
      <c r="G2813">
        <v>14144.31</v>
      </c>
      <c r="H2813" t="s">
        <v>2213</v>
      </c>
      <c r="I2813" t="s">
        <v>2217</v>
      </c>
      <c r="J2813">
        <v>12</v>
      </c>
      <c r="K2813" t="s">
        <v>2218</v>
      </c>
      <c r="L2813" t="str">
        <f>IF(performance_data[[#This Row],[return_percentage]]&gt;=performance_data[[#This Row],[benchmark_return]],"Higher","Lower")</f>
        <v>Lower</v>
      </c>
      <c r="M2813" s="14">
        <f xml:space="preserve"> _xlfn.MAXIFS(performance_data[date],performance_data[portfolio_id],performance_data[[#This Row],[portfolio_id]])</f>
        <v>45539</v>
      </c>
      <c r="N2813" s="14">
        <f xml:space="preserve"> _xlfn.MINIFS(performance_data[date],performance_data[portfolio_id],performance_data[[#This Row],[portfolio_id]])</f>
        <v>44881</v>
      </c>
      <c r="O2813" s="15">
        <f>_xlfn.MAXIFS(performance_data[portfolio_value],performance_data[portfolio_id],performance_data[[#This Row],[portfolio_id]],performance_data[date],performance_data[[#This Row],[latest_date]])</f>
        <v>418861.6</v>
      </c>
      <c r="P2813" s="15">
        <f>_xlfn.MAXIFS(performance_data[portfolio_value],performance_data[portfolio_id],performance_data[[#This Row],[portfolio_id]],performance_data[date],performance_data[[#This Row],[starting_date]])</f>
        <v>272686.05</v>
      </c>
      <c r="Q2813" s="15">
        <f>performance_data[[#This Row],[latest_value]]-performance_data[[#This Row],[starting_value]]</f>
        <v>146175.54999999999</v>
      </c>
      <c r="R2813" s="15">
        <f>performance_data[[#This Row],[net_inflows]]-performance_data[[#This Row],[net_outflows]]</f>
        <v>4720.08</v>
      </c>
      <c r="S2813" s="15" t="str">
        <f>IF(performance_data[[#This Row],[net_inflows]]&gt;AVERAGE(performance_data[net_inflows]),"High","Low")</f>
        <v>High</v>
      </c>
      <c r="T2813" s="15">
        <f>AVERAGEIF(performance_data[inflow_flag],performance_data[[#This Row],[inflow_flag]],performance_data[return_percentage])</f>
        <v>4.8467905675459724</v>
      </c>
      <c r="U2813" s="17">
        <f>IF(performance_data[[#This Row],[return_percentage]]&lt;performance_data[[#This Row],[benchmark_return]],1,0)</f>
        <v>1</v>
      </c>
      <c r="V2813" s="17">
        <f>COUNTIFS(performance_data[portfolio_id],performance_data[[#This Row],[portfolio_id]])</f>
        <v>36</v>
      </c>
      <c r="W2813" s="17">
        <f>COUNTIFS(performance_data[portfolio_id],performance_data[[#This Row],[portfolio_id]],
          performance_data[return_flag],1)</f>
        <v>17</v>
      </c>
      <c r="X2813" s="15">
        <f>performance_data[[#This Row],[underperform_flag_count]]/performance_data[[#This Row],[totalportfoliocount]]</f>
        <v>0.47222222222222221</v>
      </c>
    </row>
    <row r="2814" spans="1:24" x14ac:dyDescent="0.3">
      <c r="A2814">
        <v>6240</v>
      </c>
      <c r="B2814" s="1">
        <v>45078</v>
      </c>
      <c r="C2814">
        <v>216488.28</v>
      </c>
      <c r="D2814">
        <v>-5.22</v>
      </c>
      <c r="E2814">
        <v>-5.72</v>
      </c>
      <c r="F2814">
        <v>18223.13</v>
      </c>
      <c r="G2814">
        <v>18385.66</v>
      </c>
      <c r="H2814" t="s">
        <v>2213</v>
      </c>
      <c r="I2814" t="s">
        <v>2211</v>
      </c>
      <c r="J2814">
        <v>6</v>
      </c>
      <c r="K2814" t="s">
        <v>2212</v>
      </c>
      <c r="L2814" t="str">
        <f>IF(performance_data[[#This Row],[return_percentage]]&gt;=performance_data[[#This Row],[benchmark_return]],"Higher","Lower")</f>
        <v>Higher</v>
      </c>
      <c r="M2814" s="14">
        <f xml:space="preserve"> _xlfn.MAXIFS(performance_data[date],performance_data[portfolio_id],performance_data[[#This Row],[portfolio_id]])</f>
        <v>45539</v>
      </c>
      <c r="N2814" s="14">
        <f xml:space="preserve"> _xlfn.MINIFS(performance_data[date],performance_data[portfolio_id],performance_data[[#This Row],[portfolio_id]])</f>
        <v>44881</v>
      </c>
      <c r="O2814" s="15">
        <f>_xlfn.MAXIFS(performance_data[portfolio_value],performance_data[portfolio_id],performance_data[[#This Row],[portfolio_id]],performance_data[date],performance_data[[#This Row],[latest_date]])</f>
        <v>418861.6</v>
      </c>
      <c r="P2814" s="15">
        <f>_xlfn.MAXIFS(performance_data[portfolio_value],performance_data[portfolio_id],performance_data[[#This Row],[portfolio_id]],performance_data[date],performance_data[[#This Row],[starting_date]])</f>
        <v>272686.05</v>
      </c>
      <c r="Q2814" s="15">
        <f>performance_data[[#This Row],[latest_value]]-performance_data[[#This Row],[starting_value]]</f>
        <v>146175.54999999999</v>
      </c>
      <c r="R2814" s="15">
        <f>performance_data[[#This Row],[net_inflows]]-performance_data[[#This Row],[net_outflows]]</f>
        <v>-162.52999999999884</v>
      </c>
      <c r="S2814" s="15" t="str">
        <f>IF(performance_data[[#This Row],[net_inflows]]&gt;AVERAGE(performance_data[net_inflows]),"High","Low")</f>
        <v>High</v>
      </c>
      <c r="T2814" s="15">
        <f>AVERAGEIF(performance_data[inflow_flag],performance_data[[#This Row],[inflow_flag]],performance_data[return_percentage])</f>
        <v>4.8467905675459724</v>
      </c>
      <c r="U2814" s="17">
        <f>IF(performance_data[[#This Row],[return_percentage]]&lt;performance_data[[#This Row],[benchmark_return]],1,0)</f>
        <v>0</v>
      </c>
      <c r="V2814" s="17">
        <f>COUNTIFS(performance_data[portfolio_id],performance_data[[#This Row],[portfolio_id]])</f>
        <v>36</v>
      </c>
      <c r="W2814" s="17">
        <f>COUNTIFS(performance_data[portfolio_id],performance_data[[#This Row],[portfolio_id]],
          performance_data[return_flag],1)</f>
        <v>17</v>
      </c>
      <c r="X2814" s="15">
        <f>performance_data[[#This Row],[underperform_flag_count]]/performance_data[[#This Row],[totalportfoliocount]]</f>
        <v>0.47222222222222221</v>
      </c>
    </row>
    <row r="2815" spans="1:24" x14ac:dyDescent="0.3">
      <c r="A2815">
        <v>6240</v>
      </c>
      <c r="B2815" s="1">
        <v>45181</v>
      </c>
      <c r="C2815">
        <v>374468.22</v>
      </c>
      <c r="D2815">
        <v>9.16</v>
      </c>
      <c r="E2815">
        <v>8.59</v>
      </c>
      <c r="F2815">
        <v>19552.580000000002</v>
      </c>
      <c r="G2815">
        <v>12049.73</v>
      </c>
      <c r="H2815" t="s">
        <v>2213</v>
      </c>
      <c r="I2815" t="s">
        <v>2209</v>
      </c>
      <c r="J2815">
        <v>9</v>
      </c>
      <c r="K2815" t="s">
        <v>2221</v>
      </c>
      <c r="L2815" t="str">
        <f>IF(performance_data[[#This Row],[return_percentage]]&gt;=performance_data[[#This Row],[benchmark_return]],"Higher","Lower")</f>
        <v>Higher</v>
      </c>
      <c r="M2815" s="14">
        <f xml:space="preserve"> _xlfn.MAXIFS(performance_data[date],performance_data[portfolio_id],performance_data[[#This Row],[portfolio_id]])</f>
        <v>45539</v>
      </c>
      <c r="N2815" s="14">
        <f xml:space="preserve"> _xlfn.MINIFS(performance_data[date],performance_data[portfolio_id],performance_data[[#This Row],[portfolio_id]])</f>
        <v>44881</v>
      </c>
      <c r="O2815" s="15">
        <f>_xlfn.MAXIFS(performance_data[portfolio_value],performance_data[portfolio_id],performance_data[[#This Row],[portfolio_id]],performance_data[date],performance_data[[#This Row],[latest_date]])</f>
        <v>418861.6</v>
      </c>
      <c r="P2815" s="15">
        <f>_xlfn.MAXIFS(performance_data[portfolio_value],performance_data[portfolio_id],performance_data[[#This Row],[portfolio_id]],performance_data[date],performance_data[[#This Row],[starting_date]])</f>
        <v>272686.05</v>
      </c>
      <c r="Q2815" s="15">
        <f>performance_data[[#This Row],[latest_value]]-performance_data[[#This Row],[starting_value]]</f>
        <v>146175.54999999999</v>
      </c>
      <c r="R2815" s="15">
        <f>performance_data[[#This Row],[net_inflows]]-performance_data[[#This Row],[net_outflows]]</f>
        <v>7502.8500000000022</v>
      </c>
      <c r="S2815" s="15" t="str">
        <f>IF(performance_data[[#This Row],[net_inflows]]&gt;AVERAGE(performance_data[net_inflows]),"High","Low")</f>
        <v>High</v>
      </c>
      <c r="T2815" s="15">
        <f>AVERAGEIF(performance_data[inflow_flag],performance_data[[#This Row],[inflow_flag]],performance_data[return_percentage])</f>
        <v>4.8467905675459724</v>
      </c>
      <c r="U2815" s="17">
        <f>IF(performance_data[[#This Row],[return_percentage]]&lt;performance_data[[#This Row],[benchmark_return]],1,0)</f>
        <v>0</v>
      </c>
      <c r="V2815" s="17">
        <f>COUNTIFS(performance_data[portfolio_id],performance_data[[#This Row],[portfolio_id]])</f>
        <v>36</v>
      </c>
      <c r="W2815" s="17">
        <f>COUNTIFS(performance_data[portfolio_id],performance_data[[#This Row],[portfolio_id]],
          performance_data[return_flag],1)</f>
        <v>17</v>
      </c>
      <c r="X2815" s="15">
        <f>performance_data[[#This Row],[underperform_flag_count]]/performance_data[[#This Row],[totalportfoliocount]]</f>
        <v>0.47222222222222221</v>
      </c>
    </row>
    <row r="2816" spans="1:24" x14ac:dyDescent="0.3">
      <c r="A2816">
        <v>6240</v>
      </c>
      <c r="B2816" s="1">
        <v>45539</v>
      </c>
      <c r="C2816">
        <v>418861.6</v>
      </c>
      <c r="D2816">
        <v>-3.45</v>
      </c>
      <c r="E2816">
        <v>-3.83</v>
      </c>
      <c r="F2816">
        <v>10684.71</v>
      </c>
      <c r="G2816">
        <v>17559.02</v>
      </c>
      <c r="H2816" t="s">
        <v>2205</v>
      </c>
      <c r="I2816" t="s">
        <v>2209</v>
      </c>
      <c r="J2816">
        <v>9</v>
      </c>
      <c r="K2816" t="s">
        <v>2221</v>
      </c>
      <c r="L2816" t="str">
        <f>IF(performance_data[[#This Row],[return_percentage]]&gt;=performance_data[[#This Row],[benchmark_return]],"Higher","Lower")</f>
        <v>Higher</v>
      </c>
      <c r="M2816" s="14">
        <f xml:space="preserve"> _xlfn.MAXIFS(performance_data[date],performance_data[portfolio_id],performance_data[[#This Row],[portfolio_id]])</f>
        <v>45539</v>
      </c>
      <c r="N2816" s="14">
        <f xml:space="preserve"> _xlfn.MINIFS(performance_data[date],performance_data[portfolio_id],performance_data[[#This Row],[portfolio_id]])</f>
        <v>44881</v>
      </c>
      <c r="O2816" s="15">
        <f>_xlfn.MAXIFS(performance_data[portfolio_value],performance_data[portfolio_id],performance_data[[#This Row],[portfolio_id]],performance_data[date],performance_data[[#This Row],[latest_date]])</f>
        <v>418861.6</v>
      </c>
      <c r="P2816" s="15">
        <f>_xlfn.MAXIFS(performance_data[portfolio_value],performance_data[portfolio_id],performance_data[[#This Row],[portfolio_id]],performance_data[date],performance_data[[#This Row],[starting_date]])</f>
        <v>272686.05</v>
      </c>
      <c r="Q2816" s="15">
        <f>performance_data[[#This Row],[latest_value]]-performance_data[[#This Row],[starting_value]]</f>
        <v>146175.54999999999</v>
      </c>
      <c r="R2816" s="15">
        <f>performance_data[[#This Row],[net_inflows]]-performance_data[[#This Row],[net_outflows]]</f>
        <v>-6874.3100000000013</v>
      </c>
      <c r="S2816" s="15" t="str">
        <f>IF(performance_data[[#This Row],[net_inflows]]&gt;AVERAGE(performance_data[net_inflows]),"High","Low")</f>
        <v>High</v>
      </c>
      <c r="T2816" s="15">
        <f>AVERAGEIF(performance_data[inflow_flag],performance_data[[#This Row],[inflow_flag]],performance_data[return_percentage])</f>
        <v>4.8467905675459724</v>
      </c>
      <c r="U2816" s="17">
        <f>IF(performance_data[[#This Row],[return_percentage]]&lt;performance_data[[#This Row],[benchmark_return]],1,0)</f>
        <v>0</v>
      </c>
      <c r="V2816" s="17">
        <f>COUNTIFS(performance_data[portfolio_id],performance_data[[#This Row],[portfolio_id]])</f>
        <v>36</v>
      </c>
      <c r="W2816" s="17">
        <f>COUNTIFS(performance_data[portfolio_id],performance_data[[#This Row],[portfolio_id]],
          performance_data[return_flag],1)</f>
        <v>17</v>
      </c>
      <c r="X2816" s="15">
        <f>performance_data[[#This Row],[underperform_flag_count]]/performance_data[[#This Row],[totalportfoliocount]]</f>
        <v>0.47222222222222221</v>
      </c>
    </row>
    <row r="2817" spans="1:24" x14ac:dyDescent="0.3">
      <c r="A2817">
        <v>6240</v>
      </c>
      <c r="B2817" s="1">
        <v>44976</v>
      </c>
      <c r="C2817">
        <v>199276.37</v>
      </c>
      <c r="D2817">
        <v>15.51</v>
      </c>
      <c r="E2817">
        <v>13.17</v>
      </c>
      <c r="F2817">
        <v>10275.76</v>
      </c>
      <c r="G2817">
        <v>16213.2</v>
      </c>
      <c r="H2817" t="s">
        <v>2213</v>
      </c>
      <c r="I2817" t="s">
        <v>2206</v>
      </c>
      <c r="J2817">
        <v>2</v>
      </c>
      <c r="K2817" t="s">
        <v>2226</v>
      </c>
      <c r="L2817" t="str">
        <f>IF(performance_data[[#This Row],[return_percentage]]&gt;=performance_data[[#This Row],[benchmark_return]],"Higher","Lower")</f>
        <v>Higher</v>
      </c>
      <c r="M2817" s="14">
        <f xml:space="preserve"> _xlfn.MAXIFS(performance_data[date],performance_data[portfolio_id],performance_data[[#This Row],[portfolio_id]])</f>
        <v>45539</v>
      </c>
      <c r="N2817" s="14">
        <f xml:space="preserve"> _xlfn.MINIFS(performance_data[date],performance_data[portfolio_id],performance_data[[#This Row],[portfolio_id]])</f>
        <v>44881</v>
      </c>
      <c r="O2817" s="15">
        <f>_xlfn.MAXIFS(performance_data[portfolio_value],performance_data[portfolio_id],performance_data[[#This Row],[portfolio_id]],performance_data[date],performance_data[[#This Row],[latest_date]])</f>
        <v>418861.6</v>
      </c>
      <c r="P2817" s="15">
        <f>_xlfn.MAXIFS(performance_data[portfolio_value],performance_data[portfolio_id],performance_data[[#This Row],[portfolio_id]],performance_data[date],performance_data[[#This Row],[starting_date]])</f>
        <v>272686.05</v>
      </c>
      <c r="Q2817" s="15">
        <f>performance_data[[#This Row],[latest_value]]-performance_data[[#This Row],[starting_value]]</f>
        <v>146175.54999999999</v>
      </c>
      <c r="R2817" s="15">
        <f>performance_data[[#This Row],[net_inflows]]-performance_data[[#This Row],[net_outflows]]</f>
        <v>-5937.4400000000005</v>
      </c>
      <c r="S2817" s="15" t="str">
        <f>IF(performance_data[[#This Row],[net_inflows]]&gt;AVERAGE(performance_data[net_inflows]),"High","Low")</f>
        <v>High</v>
      </c>
      <c r="T2817" s="15">
        <f>AVERAGEIF(performance_data[inflow_flag],performance_data[[#This Row],[inflow_flag]],performance_data[return_percentage])</f>
        <v>4.8467905675459724</v>
      </c>
      <c r="U2817" s="17">
        <f>IF(performance_data[[#This Row],[return_percentage]]&lt;performance_data[[#This Row],[benchmark_return]],1,0)</f>
        <v>0</v>
      </c>
      <c r="V2817" s="17">
        <f>COUNTIFS(performance_data[portfolio_id],performance_data[[#This Row],[portfolio_id]])</f>
        <v>36</v>
      </c>
      <c r="W2817" s="17">
        <f>COUNTIFS(performance_data[portfolio_id],performance_data[[#This Row],[portfolio_id]],
          performance_data[return_flag],1)</f>
        <v>17</v>
      </c>
      <c r="X2817" s="15">
        <f>performance_data[[#This Row],[underperform_flag_count]]/performance_data[[#This Row],[totalportfoliocount]]</f>
        <v>0.47222222222222221</v>
      </c>
    </row>
    <row r="2818" spans="1:24" x14ac:dyDescent="0.3">
      <c r="A2818">
        <v>6240</v>
      </c>
      <c r="B2818" s="1">
        <v>45026</v>
      </c>
      <c r="C2818">
        <v>296779.21000000002</v>
      </c>
      <c r="D2818">
        <v>14.56</v>
      </c>
      <c r="E2818">
        <v>14.25</v>
      </c>
      <c r="F2818">
        <v>68.16</v>
      </c>
      <c r="G2818">
        <v>3109.21</v>
      </c>
      <c r="H2818" t="s">
        <v>2213</v>
      </c>
      <c r="I2818" t="s">
        <v>2211</v>
      </c>
      <c r="J2818">
        <v>4</v>
      </c>
      <c r="K2818" t="s">
        <v>2216</v>
      </c>
      <c r="L2818" t="str">
        <f>IF(performance_data[[#This Row],[return_percentage]]&gt;=performance_data[[#This Row],[benchmark_return]],"Higher","Lower")</f>
        <v>Higher</v>
      </c>
      <c r="M2818" s="14">
        <f xml:space="preserve"> _xlfn.MAXIFS(performance_data[date],performance_data[portfolio_id],performance_data[[#This Row],[portfolio_id]])</f>
        <v>45539</v>
      </c>
      <c r="N2818" s="14">
        <f xml:space="preserve"> _xlfn.MINIFS(performance_data[date],performance_data[portfolio_id],performance_data[[#This Row],[portfolio_id]])</f>
        <v>44881</v>
      </c>
      <c r="O2818" s="15">
        <f>_xlfn.MAXIFS(performance_data[portfolio_value],performance_data[portfolio_id],performance_data[[#This Row],[portfolio_id]],performance_data[date],performance_data[[#This Row],[latest_date]])</f>
        <v>418861.6</v>
      </c>
      <c r="P2818" s="15">
        <f>_xlfn.MAXIFS(performance_data[portfolio_value],performance_data[portfolio_id],performance_data[[#This Row],[portfolio_id]],performance_data[date],performance_data[[#This Row],[starting_date]])</f>
        <v>272686.05</v>
      </c>
      <c r="Q2818" s="15">
        <f>performance_data[[#This Row],[latest_value]]-performance_data[[#This Row],[starting_value]]</f>
        <v>146175.54999999999</v>
      </c>
      <c r="R2818" s="15">
        <f>performance_data[[#This Row],[net_inflows]]-performance_data[[#This Row],[net_outflows]]</f>
        <v>-3041.05</v>
      </c>
      <c r="S2818" s="15" t="str">
        <f>IF(performance_data[[#This Row],[net_inflows]]&gt;AVERAGE(performance_data[net_inflows]),"High","Low")</f>
        <v>Low</v>
      </c>
      <c r="T2818" s="15">
        <f>AVERAGEIF(performance_data[inflow_flag],performance_data[[#This Row],[inflow_flag]],performance_data[return_percentage])</f>
        <v>5.0457846277021572</v>
      </c>
      <c r="U2818" s="17">
        <f>IF(performance_data[[#This Row],[return_percentage]]&lt;performance_data[[#This Row],[benchmark_return]],1,0)</f>
        <v>0</v>
      </c>
      <c r="V2818" s="17">
        <f>COUNTIFS(performance_data[portfolio_id],performance_data[[#This Row],[portfolio_id]])</f>
        <v>36</v>
      </c>
      <c r="W2818" s="17">
        <f>COUNTIFS(performance_data[portfolio_id],performance_data[[#This Row],[portfolio_id]],
          performance_data[return_flag],1)</f>
        <v>17</v>
      </c>
      <c r="X2818" s="15">
        <f>performance_data[[#This Row],[underperform_flag_count]]/performance_data[[#This Row],[totalportfoliocount]]</f>
        <v>0.47222222222222221</v>
      </c>
    </row>
    <row r="2819" spans="1:24" x14ac:dyDescent="0.3">
      <c r="A2819">
        <v>6240</v>
      </c>
      <c r="B2819" s="1">
        <v>45366</v>
      </c>
      <c r="C2819">
        <v>187534.58</v>
      </c>
      <c r="D2819">
        <v>2.2000000000000002</v>
      </c>
      <c r="E2819">
        <v>2.1</v>
      </c>
      <c r="F2819">
        <v>12280.81</v>
      </c>
      <c r="G2819">
        <v>11909.79</v>
      </c>
      <c r="H2819" t="s">
        <v>2205</v>
      </c>
      <c r="I2819" t="s">
        <v>2206</v>
      </c>
      <c r="J2819">
        <v>3</v>
      </c>
      <c r="K2819" t="s">
        <v>2222</v>
      </c>
      <c r="L2819" t="str">
        <f>IF(performance_data[[#This Row],[return_percentage]]&gt;=performance_data[[#This Row],[benchmark_return]],"Higher","Lower")</f>
        <v>Higher</v>
      </c>
      <c r="M2819" s="14">
        <f xml:space="preserve"> _xlfn.MAXIFS(performance_data[date],performance_data[portfolio_id],performance_data[[#This Row],[portfolio_id]])</f>
        <v>45539</v>
      </c>
      <c r="N2819" s="14">
        <f xml:space="preserve"> _xlfn.MINIFS(performance_data[date],performance_data[portfolio_id],performance_data[[#This Row],[portfolio_id]])</f>
        <v>44881</v>
      </c>
      <c r="O2819" s="15">
        <f>_xlfn.MAXIFS(performance_data[portfolio_value],performance_data[portfolio_id],performance_data[[#This Row],[portfolio_id]],performance_data[date],performance_data[[#This Row],[latest_date]])</f>
        <v>418861.6</v>
      </c>
      <c r="P2819" s="15">
        <f>_xlfn.MAXIFS(performance_data[portfolio_value],performance_data[portfolio_id],performance_data[[#This Row],[portfolio_id]],performance_data[date],performance_data[[#This Row],[starting_date]])</f>
        <v>272686.05</v>
      </c>
      <c r="Q2819" s="15">
        <f>performance_data[[#This Row],[latest_value]]-performance_data[[#This Row],[starting_value]]</f>
        <v>146175.54999999999</v>
      </c>
      <c r="R2819" s="15">
        <f>performance_data[[#This Row],[net_inflows]]-performance_data[[#This Row],[net_outflows]]</f>
        <v>371.01999999999862</v>
      </c>
      <c r="S2819" s="15" t="str">
        <f>IF(performance_data[[#This Row],[net_inflows]]&gt;AVERAGE(performance_data[net_inflows]),"High","Low")</f>
        <v>High</v>
      </c>
      <c r="T2819" s="15">
        <f>AVERAGEIF(performance_data[inflow_flag],performance_data[[#This Row],[inflow_flag]],performance_data[return_percentage])</f>
        <v>4.8467905675459724</v>
      </c>
      <c r="U2819" s="17">
        <f>IF(performance_data[[#This Row],[return_percentage]]&lt;performance_data[[#This Row],[benchmark_return]],1,0)</f>
        <v>0</v>
      </c>
      <c r="V2819" s="17">
        <f>COUNTIFS(performance_data[portfolio_id],performance_data[[#This Row],[portfolio_id]])</f>
        <v>36</v>
      </c>
      <c r="W2819" s="17">
        <f>COUNTIFS(performance_data[portfolio_id],performance_data[[#This Row],[portfolio_id]],
          performance_data[return_flag],1)</f>
        <v>17</v>
      </c>
      <c r="X2819" s="15">
        <f>performance_data[[#This Row],[underperform_flag_count]]/performance_data[[#This Row],[totalportfoliocount]]</f>
        <v>0.47222222222222221</v>
      </c>
    </row>
    <row r="2820" spans="1:24" x14ac:dyDescent="0.3">
      <c r="A2820">
        <v>6240</v>
      </c>
      <c r="B2820" s="1">
        <v>45476</v>
      </c>
      <c r="C2820">
        <v>178636.21</v>
      </c>
      <c r="D2820">
        <v>-2.0299999999999998</v>
      </c>
      <c r="E2820">
        <v>-1.86</v>
      </c>
      <c r="F2820">
        <v>14609.43</v>
      </c>
      <c r="G2820">
        <v>1420.35</v>
      </c>
      <c r="H2820" t="s">
        <v>2205</v>
      </c>
      <c r="I2820" t="s">
        <v>2209</v>
      </c>
      <c r="J2820">
        <v>7</v>
      </c>
      <c r="K2820" t="s">
        <v>2210</v>
      </c>
      <c r="L2820" t="str">
        <f>IF(performance_data[[#This Row],[return_percentage]]&gt;=performance_data[[#This Row],[benchmark_return]],"Higher","Lower")</f>
        <v>Lower</v>
      </c>
      <c r="M2820" s="14">
        <f xml:space="preserve"> _xlfn.MAXIFS(performance_data[date],performance_data[portfolio_id],performance_data[[#This Row],[portfolio_id]])</f>
        <v>45539</v>
      </c>
      <c r="N2820" s="14">
        <f xml:space="preserve"> _xlfn.MINIFS(performance_data[date],performance_data[portfolio_id],performance_data[[#This Row],[portfolio_id]])</f>
        <v>44881</v>
      </c>
      <c r="O2820" s="15">
        <f>_xlfn.MAXIFS(performance_data[portfolio_value],performance_data[portfolio_id],performance_data[[#This Row],[portfolio_id]],performance_data[date],performance_data[[#This Row],[latest_date]])</f>
        <v>418861.6</v>
      </c>
      <c r="P2820" s="15">
        <f>_xlfn.MAXIFS(performance_data[portfolio_value],performance_data[portfolio_id],performance_data[[#This Row],[portfolio_id]],performance_data[date],performance_data[[#This Row],[starting_date]])</f>
        <v>272686.05</v>
      </c>
      <c r="Q2820" s="15">
        <f>performance_data[[#This Row],[latest_value]]-performance_data[[#This Row],[starting_value]]</f>
        <v>146175.54999999999</v>
      </c>
      <c r="R2820" s="15">
        <f>performance_data[[#This Row],[net_inflows]]-performance_data[[#This Row],[net_outflows]]</f>
        <v>13189.08</v>
      </c>
      <c r="S2820" s="15" t="str">
        <f>IF(performance_data[[#This Row],[net_inflows]]&gt;AVERAGE(performance_data[net_inflows]),"High","Low")</f>
        <v>High</v>
      </c>
      <c r="T2820" s="15">
        <f>AVERAGEIF(performance_data[inflow_flag],performance_data[[#This Row],[inflow_flag]],performance_data[return_percentage])</f>
        <v>4.8467905675459724</v>
      </c>
      <c r="U2820" s="17">
        <f>IF(performance_data[[#This Row],[return_percentage]]&lt;performance_data[[#This Row],[benchmark_return]],1,0)</f>
        <v>1</v>
      </c>
      <c r="V2820" s="17">
        <f>COUNTIFS(performance_data[portfolio_id],performance_data[[#This Row],[portfolio_id]])</f>
        <v>36</v>
      </c>
      <c r="W2820" s="17">
        <f>COUNTIFS(performance_data[portfolio_id],performance_data[[#This Row],[portfolio_id]],
          performance_data[return_flag],1)</f>
        <v>17</v>
      </c>
      <c r="X2820" s="15">
        <f>performance_data[[#This Row],[underperform_flag_count]]/performance_data[[#This Row],[totalportfoliocount]]</f>
        <v>0.47222222222222221</v>
      </c>
    </row>
    <row r="2821" spans="1:24" x14ac:dyDescent="0.3">
      <c r="A2821">
        <v>6240</v>
      </c>
      <c r="B2821" s="1">
        <v>44981</v>
      </c>
      <c r="C2821">
        <v>5267.09</v>
      </c>
      <c r="D2821">
        <v>-9.33</v>
      </c>
      <c r="E2821">
        <v>-7.78</v>
      </c>
      <c r="F2821">
        <v>11535.02</v>
      </c>
      <c r="G2821">
        <v>16206.8</v>
      </c>
      <c r="H2821" t="s">
        <v>2213</v>
      </c>
      <c r="I2821" t="s">
        <v>2206</v>
      </c>
      <c r="J2821">
        <v>2</v>
      </c>
      <c r="K2821" t="s">
        <v>2226</v>
      </c>
      <c r="L2821" t="str">
        <f>IF(performance_data[[#This Row],[return_percentage]]&gt;=performance_data[[#This Row],[benchmark_return]],"Higher","Lower")</f>
        <v>Lower</v>
      </c>
      <c r="M2821" s="14">
        <f xml:space="preserve"> _xlfn.MAXIFS(performance_data[date],performance_data[portfolio_id],performance_data[[#This Row],[portfolio_id]])</f>
        <v>45539</v>
      </c>
      <c r="N2821" s="14">
        <f xml:space="preserve"> _xlfn.MINIFS(performance_data[date],performance_data[portfolio_id],performance_data[[#This Row],[portfolio_id]])</f>
        <v>44881</v>
      </c>
      <c r="O2821" s="15">
        <f>_xlfn.MAXIFS(performance_data[portfolio_value],performance_data[portfolio_id],performance_data[[#This Row],[portfolio_id]],performance_data[date],performance_data[[#This Row],[latest_date]])</f>
        <v>418861.6</v>
      </c>
      <c r="P2821" s="15">
        <f>_xlfn.MAXIFS(performance_data[portfolio_value],performance_data[portfolio_id],performance_data[[#This Row],[portfolio_id]],performance_data[date],performance_data[[#This Row],[starting_date]])</f>
        <v>272686.05</v>
      </c>
      <c r="Q2821" s="15">
        <f>performance_data[[#This Row],[latest_value]]-performance_data[[#This Row],[starting_value]]</f>
        <v>146175.54999999999</v>
      </c>
      <c r="R2821" s="15">
        <f>performance_data[[#This Row],[net_inflows]]-performance_data[[#This Row],[net_outflows]]</f>
        <v>-4671.7799999999988</v>
      </c>
      <c r="S2821" s="15" t="str">
        <f>IF(performance_data[[#This Row],[net_inflows]]&gt;AVERAGE(performance_data[net_inflows]),"High","Low")</f>
        <v>High</v>
      </c>
      <c r="T2821" s="15">
        <f>AVERAGEIF(performance_data[inflow_flag],performance_data[[#This Row],[inflow_flag]],performance_data[return_percentage])</f>
        <v>4.8467905675459724</v>
      </c>
      <c r="U2821" s="17">
        <f>IF(performance_data[[#This Row],[return_percentage]]&lt;performance_data[[#This Row],[benchmark_return]],1,0)</f>
        <v>1</v>
      </c>
      <c r="V2821" s="17">
        <f>COUNTIFS(performance_data[portfolio_id],performance_data[[#This Row],[portfolio_id]])</f>
        <v>36</v>
      </c>
      <c r="W2821" s="17">
        <f>COUNTIFS(performance_data[portfolio_id],performance_data[[#This Row],[portfolio_id]],
          performance_data[return_flag],1)</f>
        <v>17</v>
      </c>
      <c r="X2821" s="15">
        <f>performance_data[[#This Row],[underperform_flag_count]]/performance_data[[#This Row],[totalportfoliocount]]</f>
        <v>0.47222222222222221</v>
      </c>
    </row>
    <row r="2822" spans="1:24" x14ac:dyDescent="0.3">
      <c r="A2822">
        <v>6240</v>
      </c>
      <c r="B2822" s="1">
        <v>45075</v>
      </c>
      <c r="C2822">
        <v>467121.39</v>
      </c>
      <c r="D2822">
        <v>-1.25</v>
      </c>
      <c r="E2822">
        <v>-1.29</v>
      </c>
      <c r="F2822">
        <v>11187.13</v>
      </c>
      <c r="G2822">
        <v>11906.82</v>
      </c>
      <c r="H2822" t="s">
        <v>2213</v>
      </c>
      <c r="I2822" t="s">
        <v>2211</v>
      </c>
      <c r="J2822">
        <v>5</v>
      </c>
      <c r="K2822" t="s">
        <v>2223</v>
      </c>
      <c r="L2822" t="str">
        <f>IF(performance_data[[#This Row],[return_percentage]]&gt;=performance_data[[#This Row],[benchmark_return]],"Higher","Lower")</f>
        <v>Higher</v>
      </c>
      <c r="M2822" s="14">
        <f xml:space="preserve"> _xlfn.MAXIFS(performance_data[date],performance_data[portfolio_id],performance_data[[#This Row],[portfolio_id]])</f>
        <v>45539</v>
      </c>
      <c r="N2822" s="14">
        <f xml:space="preserve"> _xlfn.MINIFS(performance_data[date],performance_data[portfolio_id],performance_data[[#This Row],[portfolio_id]])</f>
        <v>44881</v>
      </c>
      <c r="O2822" s="15">
        <f>_xlfn.MAXIFS(performance_data[portfolio_value],performance_data[portfolio_id],performance_data[[#This Row],[portfolio_id]],performance_data[date],performance_data[[#This Row],[latest_date]])</f>
        <v>418861.6</v>
      </c>
      <c r="P2822" s="15">
        <f>_xlfn.MAXIFS(performance_data[portfolio_value],performance_data[portfolio_id],performance_data[[#This Row],[portfolio_id]],performance_data[date],performance_data[[#This Row],[starting_date]])</f>
        <v>272686.05</v>
      </c>
      <c r="Q2822" s="15">
        <f>performance_data[[#This Row],[latest_value]]-performance_data[[#This Row],[starting_value]]</f>
        <v>146175.54999999999</v>
      </c>
      <c r="R2822" s="15">
        <f>performance_data[[#This Row],[net_inflows]]-performance_data[[#This Row],[net_outflows]]</f>
        <v>-719.69000000000051</v>
      </c>
      <c r="S2822" s="15" t="str">
        <f>IF(performance_data[[#This Row],[net_inflows]]&gt;AVERAGE(performance_data[net_inflows]),"High","Low")</f>
        <v>High</v>
      </c>
      <c r="T2822" s="15">
        <f>AVERAGEIF(performance_data[inflow_flag],performance_data[[#This Row],[inflow_flag]],performance_data[return_percentage])</f>
        <v>4.8467905675459724</v>
      </c>
      <c r="U2822" s="17">
        <f>IF(performance_data[[#This Row],[return_percentage]]&lt;performance_data[[#This Row],[benchmark_return]],1,0)</f>
        <v>0</v>
      </c>
      <c r="V2822" s="17">
        <f>COUNTIFS(performance_data[portfolio_id],performance_data[[#This Row],[portfolio_id]])</f>
        <v>36</v>
      </c>
      <c r="W2822" s="17">
        <f>COUNTIFS(performance_data[portfolio_id],performance_data[[#This Row],[portfolio_id]],
          performance_data[return_flag],1)</f>
        <v>17</v>
      </c>
      <c r="X2822" s="15">
        <f>performance_data[[#This Row],[underperform_flag_count]]/performance_data[[#This Row],[totalportfoliocount]]</f>
        <v>0.47222222222222221</v>
      </c>
    </row>
    <row r="2823" spans="1:24" x14ac:dyDescent="0.3">
      <c r="A2823">
        <v>6240</v>
      </c>
      <c r="B2823" s="1">
        <v>45509</v>
      </c>
      <c r="C2823">
        <v>116763.86</v>
      </c>
      <c r="D2823">
        <v>-6.57</v>
      </c>
      <c r="E2823">
        <v>-6.43</v>
      </c>
      <c r="F2823">
        <v>5465.53</v>
      </c>
      <c r="G2823">
        <v>2934.68</v>
      </c>
      <c r="H2823" t="s">
        <v>2205</v>
      </c>
      <c r="I2823" t="s">
        <v>2209</v>
      </c>
      <c r="J2823">
        <v>8</v>
      </c>
      <c r="K2823" t="s">
        <v>2214</v>
      </c>
      <c r="L2823" t="str">
        <f>IF(performance_data[[#This Row],[return_percentage]]&gt;=performance_data[[#This Row],[benchmark_return]],"Higher","Lower")</f>
        <v>Lower</v>
      </c>
      <c r="M2823" s="14">
        <f xml:space="preserve"> _xlfn.MAXIFS(performance_data[date],performance_data[portfolio_id],performance_data[[#This Row],[portfolio_id]])</f>
        <v>45539</v>
      </c>
      <c r="N2823" s="14">
        <f xml:space="preserve"> _xlfn.MINIFS(performance_data[date],performance_data[portfolio_id],performance_data[[#This Row],[portfolio_id]])</f>
        <v>44881</v>
      </c>
      <c r="O2823" s="15">
        <f>_xlfn.MAXIFS(performance_data[portfolio_value],performance_data[portfolio_id],performance_data[[#This Row],[portfolio_id]],performance_data[date],performance_data[[#This Row],[latest_date]])</f>
        <v>418861.6</v>
      </c>
      <c r="P2823" s="15">
        <f>_xlfn.MAXIFS(performance_data[portfolio_value],performance_data[portfolio_id],performance_data[[#This Row],[portfolio_id]],performance_data[date],performance_data[[#This Row],[starting_date]])</f>
        <v>272686.05</v>
      </c>
      <c r="Q2823" s="15">
        <f>performance_data[[#This Row],[latest_value]]-performance_data[[#This Row],[starting_value]]</f>
        <v>146175.54999999999</v>
      </c>
      <c r="R2823" s="15">
        <f>performance_data[[#This Row],[net_inflows]]-performance_data[[#This Row],[net_outflows]]</f>
        <v>2530.85</v>
      </c>
      <c r="S2823" s="15" t="str">
        <f>IF(performance_data[[#This Row],[net_inflows]]&gt;AVERAGE(performance_data[net_inflows]),"High","Low")</f>
        <v>Low</v>
      </c>
      <c r="T2823" s="15">
        <f>AVERAGEIF(performance_data[inflow_flag],performance_data[[#This Row],[inflow_flag]],performance_data[return_percentage])</f>
        <v>5.0457846277021572</v>
      </c>
      <c r="U2823" s="17">
        <f>IF(performance_data[[#This Row],[return_percentage]]&lt;performance_data[[#This Row],[benchmark_return]],1,0)</f>
        <v>1</v>
      </c>
      <c r="V2823" s="17">
        <f>COUNTIFS(performance_data[portfolio_id],performance_data[[#This Row],[portfolio_id]])</f>
        <v>36</v>
      </c>
      <c r="W2823" s="17">
        <f>COUNTIFS(performance_data[portfolio_id],performance_data[[#This Row],[portfolio_id]],
          performance_data[return_flag],1)</f>
        <v>17</v>
      </c>
      <c r="X2823" s="15">
        <f>performance_data[[#This Row],[underperform_flag_count]]/performance_data[[#This Row],[totalportfoliocount]]</f>
        <v>0.47222222222222221</v>
      </c>
    </row>
    <row r="2824" spans="1:24" x14ac:dyDescent="0.3">
      <c r="A2824">
        <v>6240</v>
      </c>
      <c r="B2824" s="1">
        <v>44993</v>
      </c>
      <c r="C2824">
        <v>181438.97</v>
      </c>
      <c r="D2824">
        <v>-9.51</v>
      </c>
      <c r="E2824">
        <v>-9.1300000000000008</v>
      </c>
      <c r="F2824">
        <v>10008.469999999999</v>
      </c>
      <c r="G2824">
        <v>4731.74</v>
      </c>
      <c r="H2824" t="s">
        <v>2213</v>
      </c>
      <c r="I2824" t="s">
        <v>2206</v>
      </c>
      <c r="J2824">
        <v>3</v>
      </c>
      <c r="K2824" t="s">
        <v>2222</v>
      </c>
      <c r="L2824" t="str">
        <f>IF(performance_data[[#This Row],[return_percentage]]&gt;=performance_data[[#This Row],[benchmark_return]],"Higher","Lower")</f>
        <v>Lower</v>
      </c>
      <c r="M2824" s="14">
        <f xml:space="preserve"> _xlfn.MAXIFS(performance_data[date],performance_data[portfolio_id],performance_data[[#This Row],[portfolio_id]])</f>
        <v>45539</v>
      </c>
      <c r="N2824" s="14">
        <f xml:space="preserve"> _xlfn.MINIFS(performance_data[date],performance_data[portfolio_id],performance_data[[#This Row],[portfolio_id]])</f>
        <v>44881</v>
      </c>
      <c r="O2824" s="15">
        <f>_xlfn.MAXIFS(performance_data[portfolio_value],performance_data[portfolio_id],performance_data[[#This Row],[portfolio_id]],performance_data[date],performance_data[[#This Row],[latest_date]])</f>
        <v>418861.6</v>
      </c>
      <c r="P2824" s="15">
        <f>_xlfn.MAXIFS(performance_data[portfolio_value],performance_data[portfolio_id],performance_data[[#This Row],[portfolio_id]],performance_data[date],performance_data[[#This Row],[starting_date]])</f>
        <v>272686.05</v>
      </c>
      <c r="Q2824" s="15">
        <f>performance_data[[#This Row],[latest_value]]-performance_data[[#This Row],[starting_value]]</f>
        <v>146175.54999999999</v>
      </c>
      <c r="R2824" s="15">
        <f>performance_data[[#This Row],[net_inflows]]-performance_data[[#This Row],[net_outflows]]</f>
        <v>5276.73</v>
      </c>
      <c r="S2824" s="15" t="str">
        <f>IF(performance_data[[#This Row],[net_inflows]]&gt;AVERAGE(performance_data[net_inflows]),"High","Low")</f>
        <v>Low</v>
      </c>
      <c r="T2824" s="15">
        <f>AVERAGEIF(performance_data[inflow_flag],performance_data[[#This Row],[inflow_flag]],performance_data[return_percentage])</f>
        <v>5.0457846277021572</v>
      </c>
      <c r="U2824" s="17">
        <f>IF(performance_data[[#This Row],[return_percentage]]&lt;performance_data[[#This Row],[benchmark_return]],1,0)</f>
        <v>1</v>
      </c>
      <c r="V2824" s="17">
        <f>COUNTIFS(performance_data[portfolio_id],performance_data[[#This Row],[portfolio_id]])</f>
        <v>36</v>
      </c>
      <c r="W2824" s="17">
        <f>COUNTIFS(performance_data[portfolio_id],performance_data[[#This Row],[portfolio_id]],
          performance_data[return_flag],1)</f>
        <v>17</v>
      </c>
      <c r="X2824" s="15">
        <f>performance_data[[#This Row],[underperform_flag_count]]/performance_data[[#This Row],[totalportfoliocount]]</f>
        <v>0.47222222222222221</v>
      </c>
    </row>
    <row r="2825" spans="1:24" x14ac:dyDescent="0.3">
      <c r="A2825">
        <v>6240</v>
      </c>
      <c r="B2825" s="1">
        <v>44937</v>
      </c>
      <c r="C2825">
        <v>21965.52</v>
      </c>
      <c r="D2825">
        <v>-7.47</v>
      </c>
      <c r="E2825">
        <v>-8.8699999999999992</v>
      </c>
      <c r="F2825">
        <v>17614.439999999999</v>
      </c>
      <c r="G2825">
        <v>9789.02</v>
      </c>
      <c r="H2825" t="s">
        <v>2213</v>
      </c>
      <c r="I2825" t="s">
        <v>2206</v>
      </c>
      <c r="J2825">
        <v>1</v>
      </c>
      <c r="K2825" t="s">
        <v>2207</v>
      </c>
      <c r="L2825" t="str">
        <f>IF(performance_data[[#This Row],[return_percentage]]&gt;=performance_data[[#This Row],[benchmark_return]],"Higher","Lower")</f>
        <v>Higher</v>
      </c>
      <c r="M2825" s="14">
        <f xml:space="preserve"> _xlfn.MAXIFS(performance_data[date],performance_data[portfolio_id],performance_data[[#This Row],[portfolio_id]])</f>
        <v>45539</v>
      </c>
      <c r="N2825" s="14">
        <f xml:space="preserve"> _xlfn.MINIFS(performance_data[date],performance_data[portfolio_id],performance_data[[#This Row],[portfolio_id]])</f>
        <v>44881</v>
      </c>
      <c r="O2825" s="15">
        <f>_xlfn.MAXIFS(performance_data[portfolio_value],performance_data[portfolio_id],performance_data[[#This Row],[portfolio_id]],performance_data[date],performance_data[[#This Row],[latest_date]])</f>
        <v>418861.6</v>
      </c>
      <c r="P2825" s="15">
        <f>_xlfn.MAXIFS(performance_data[portfolio_value],performance_data[portfolio_id],performance_data[[#This Row],[portfolio_id]],performance_data[date],performance_data[[#This Row],[starting_date]])</f>
        <v>272686.05</v>
      </c>
      <c r="Q2825" s="15">
        <f>performance_data[[#This Row],[latest_value]]-performance_data[[#This Row],[starting_value]]</f>
        <v>146175.54999999999</v>
      </c>
      <c r="R2825" s="15">
        <f>performance_data[[#This Row],[net_inflows]]-performance_data[[#This Row],[net_outflows]]</f>
        <v>7825.4199999999983</v>
      </c>
      <c r="S2825" s="15" t="str">
        <f>IF(performance_data[[#This Row],[net_inflows]]&gt;AVERAGE(performance_data[net_inflows]),"High","Low")</f>
        <v>High</v>
      </c>
      <c r="T2825" s="15">
        <f>AVERAGEIF(performance_data[inflow_flag],performance_data[[#This Row],[inflow_flag]],performance_data[return_percentage])</f>
        <v>4.8467905675459724</v>
      </c>
      <c r="U2825" s="17">
        <f>IF(performance_data[[#This Row],[return_percentage]]&lt;performance_data[[#This Row],[benchmark_return]],1,0)</f>
        <v>0</v>
      </c>
      <c r="V2825" s="17">
        <f>COUNTIFS(performance_data[portfolio_id],performance_data[[#This Row],[portfolio_id]])</f>
        <v>36</v>
      </c>
      <c r="W2825" s="17">
        <f>COUNTIFS(performance_data[portfolio_id],performance_data[[#This Row],[portfolio_id]],
          performance_data[return_flag],1)</f>
        <v>17</v>
      </c>
      <c r="X2825" s="15">
        <f>performance_data[[#This Row],[underperform_flag_count]]/performance_data[[#This Row],[totalportfoliocount]]</f>
        <v>0.47222222222222221</v>
      </c>
    </row>
    <row r="2826" spans="1:24" x14ac:dyDescent="0.3">
      <c r="A2826">
        <v>6240</v>
      </c>
      <c r="B2826" s="1">
        <v>44883</v>
      </c>
      <c r="C2826">
        <v>467105.51</v>
      </c>
      <c r="D2826">
        <v>4.28</v>
      </c>
      <c r="E2826">
        <v>4.84</v>
      </c>
      <c r="F2826">
        <v>5422.64</v>
      </c>
      <c r="G2826">
        <v>5129.6400000000003</v>
      </c>
      <c r="H2826" t="s">
        <v>2220</v>
      </c>
      <c r="I2826" t="s">
        <v>2217</v>
      </c>
      <c r="J2826">
        <v>11</v>
      </c>
      <c r="K2826" t="s">
        <v>2219</v>
      </c>
      <c r="L2826" t="str">
        <f>IF(performance_data[[#This Row],[return_percentage]]&gt;=performance_data[[#This Row],[benchmark_return]],"Higher","Lower")</f>
        <v>Lower</v>
      </c>
      <c r="M2826" s="14">
        <f xml:space="preserve"> _xlfn.MAXIFS(performance_data[date],performance_data[portfolio_id],performance_data[[#This Row],[portfolio_id]])</f>
        <v>45539</v>
      </c>
      <c r="N2826" s="14">
        <f xml:space="preserve"> _xlfn.MINIFS(performance_data[date],performance_data[portfolio_id],performance_data[[#This Row],[portfolio_id]])</f>
        <v>44881</v>
      </c>
      <c r="O2826" s="15">
        <f>_xlfn.MAXIFS(performance_data[portfolio_value],performance_data[portfolio_id],performance_data[[#This Row],[portfolio_id]],performance_data[date],performance_data[[#This Row],[latest_date]])</f>
        <v>418861.6</v>
      </c>
      <c r="P2826" s="15">
        <f>_xlfn.MAXIFS(performance_data[portfolio_value],performance_data[portfolio_id],performance_data[[#This Row],[portfolio_id]],performance_data[date],performance_data[[#This Row],[starting_date]])</f>
        <v>272686.05</v>
      </c>
      <c r="Q2826" s="15">
        <f>performance_data[[#This Row],[latest_value]]-performance_data[[#This Row],[starting_value]]</f>
        <v>146175.54999999999</v>
      </c>
      <c r="R2826" s="15">
        <f>performance_data[[#This Row],[net_inflows]]-performance_data[[#This Row],[net_outflows]]</f>
        <v>293</v>
      </c>
      <c r="S2826" s="15" t="str">
        <f>IF(performance_data[[#This Row],[net_inflows]]&gt;AVERAGE(performance_data[net_inflows]),"High","Low")</f>
        <v>Low</v>
      </c>
      <c r="T2826" s="15">
        <f>AVERAGEIF(performance_data[inflow_flag],performance_data[[#This Row],[inflow_flag]],performance_data[return_percentage])</f>
        <v>5.0457846277021572</v>
      </c>
      <c r="U2826" s="17">
        <f>IF(performance_data[[#This Row],[return_percentage]]&lt;performance_data[[#This Row],[benchmark_return]],1,0)</f>
        <v>1</v>
      </c>
      <c r="V2826" s="17">
        <f>COUNTIFS(performance_data[portfolio_id],performance_data[[#This Row],[portfolio_id]])</f>
        <v>36</v>
      </c>
      <c r="W2826" s="17">
        <f>COUNTIFS(performance_data[portfolio_id],performance_data[[#This Row],[portfolio_id]],
          performance_data[return_flag],1)</f>
        <v>17</v>
      </c>
      <c r="X2826" s="15">
        <f>performance_data[[#This Row],[underperform_flag_count]]/performance_data[[#This Row],[totalportfoliocount]]</f>
        <v>0.47222222222222221</v>
      </c>
    </row>
    <row r="2827" spans="1:24" x14ac:dyDescent="0.3">
      <c r="A2827">
        <v>6240</v>
      </c>
      <c r="B2827" s="1">
        <v>45310</v>
      </c>
      <c r="C2827">
        <v>317988.09999999998</v>
      </c>
      <c r="D2827">
        <v>19.420000000000002</v>
      </c>
      <c r="E2827">
        <v>15.88</v>
      </c>
      <c r="F2827">
        <v>12119.75</v>
      </c>
      <c r="G2827">
        <v>11517.22</v>
      </c>
      <c r="H2827" t="s">
        <v>2205</v>
      </c>
      <c r="I2827" t="s">
        <v>2206</v>
      </c>
      <c r="J2827">
        <v>1</v>
      </c>
      <c r="K2827" t="s">
        <v>2207</v>
      </c>
      <c r="L2827" t="str">
        <f>IF(performance_data[[#This Row],[return_percentage]]&gt;=performance_data[[#This Row],[benchmark_return]],"Higher","Lower")</f>
        <v>Higher</v>
      </c>
      <c r="M2827" s="14">
        <f xml:space="preserve"> _xlfn.MAXIFS(performance_data[date],performance_data[portfolio_id],performance_data[[#This Row],[portfolio_id]])</f>
        <v>45539</v>
      </c>
      <c r="N2827" s="14">
        <f xml:space="preserve"> _xlfn.MINIFS(performance_data[date],performance_data[portfolio_id],performance_data[[#This Row],[portfolio_id]])</f>
        <v>44881</v>
      </c>
      <c r="O2827" s="15">
        <f>_xlfn.MAXIFS(performance_data[portfolio_value],performance_data[portfolio_id],performance_data[[#This Row],[portfolio_id]],performance_data[date],performance_data[[#This Row],[latest_date]])</f>
        <v>418861.6</v>
      </c>
      <c r="P2827" s="15">
        <f>_xlfn.MAXIFS(performance_data[portfolio_value],performance_data[portfolio_id],performance_data[[#This Row],[portfolio_id]],performance_data[date],performance_data[[#This Row],[starting_date]])</f>
        <v>272686.05</v>
      </c>
      <c r="Q2827" s="15">
        <f>performance_data[[#This Row],[latest_value]]-performance_data[[#This Row],[starting_value]]</f>
        <v>146175.54999999999</v>
      </c>
      <c r="R2827" s="15">
        <f>performance_data[[#This Row],[net_inflows]]-performance_data[[#This Row],[net_outflows]]</f>
        <v>602.53000000000065</v>
      </c>
      <c r="S2827" s="15" t="str">
        <f>IF(performance_data[[#This Row],[net_inflows]]&gt;AVERAGE(performance_data[net_inflows]),"High","Low")</f>
        <v>High</v>
      </c>
      <c r="T2827" s="15">
        <f>AVERAGEIF(performance_data[inflow_flag],performance_data[[#This Row],[inflow_flag]],performance_data[return_percentage])</f>
        <v>4.8467905675459724</v>
      </c>
      <c r="U2827" s="17">
        <f>IF(performance_data[[#This Row],[return_percentage]]&lt;performance_data[[#This Row],[benchmark_return]],1,0)</f>
        <v>0</v>
      </c>
      <c r="V2827" s="17">
        <f>COUNTIFS(performance_data[portfolio_id],performance_data[[#This Row],[portfolio_id]])</f>
        <v>36</v>
      </c>
      <c r="W2827" s="17">
        <f>COUNTIFS(performance_data[portfolio_id],performance_data[[#This Row],[portfolio_id]],
          performance_data[return_flag],1)</f>
        <v>17</v>
      </c>
      <c r="X2827" s="15">
        <f>performance_data[[#This Row],[underperform_flag_count]]/performance_data[[#This Row],[totalportfoliocount]]</f>
        <v>0.47222222222222221</v>
      </c>
    </row>
    <row r="2828" spans="1:24" x14ac:dyDescent="0.3">
      <c r="A2828">
        <v>6240</v>
      </c>
      <c r="B2828" s="1">
        <v>44881</v>
      </c>
      <c r="C2828">
        <v>272686.05</v>
      </c>
      <c r="D2828">
        <v>-4.7300000000000004</v>
      </c>
      <c r="E2828">
        <v>-3.99</v>
      </c>
      <c r="F2828">
        <v>15349.65</v>
      </c>
      <c r="G2828">
        <v>1975.23</v>
      </c>
      <c r="H2828" t="s">
        <v>2220</v>
      </c>
      <c r="I2828" t="s">
        <v>2217</v>
      </c>
      <c r="J2828">
        <v>11</v>
      </c>
      <c r="K2828" t="s">
        <v>2219</v>
      </c>
      <c r="L2828" t="str">
        <f>IF(performance_data[[#This Row],[return_percentage]]&gt;=performance_data[[#This Row],[benchmark_return]],"Higher","Lower")</f>
        <v>Lower</v>
      </c>
      <c r="M2828" s="14">
        <f xml:space="preserve"> _xlfn.MAXIFS(performance_data[date],performance_data[portfolio_id],performance_data[[#This Row],[portfolio_id]])</f>
        <v>45539</v>
      </c>
      <c r="N2828" s="14">
        <f xml:space="preserve"> _xlfn.MINIFS(performance_data[date],performance_data[portfolio_id],performance_data[[#This Row],[portfolio_id]])</f>
        <v>44881</v>
      </c>
      <c r="O2828" s="15">
        <f>_xlfn.MAXIFS(performance_data[portfolio_value],performance_data[portfolio_id],performance_data[[#This Row],[portfolio_id]],performance_data[date],performance_data[[#This Row],[latest_date]])</f>
        <v>418861.6</v>
      </c>
      <c r="P2828" s="15">
        <f>_xlfn.MAXIFS(performance_data[portfolio_value],performance_data[portfolio_id],performance_data[[#This Row],[portfolio_id]],performance_data[date],performance_data[[#This Row],[starting_date]])</f>
        <v>272686.05</v>
      </c>
      <c r="Q2828" s="15">
        <f>performance_data[[#This Row],[latest_value]]-performance_data[[#This Row],[starting_value]]</f>
        <v>146175.54999999999</v>
      </c>
      <c r="R2828" s="15">
        <f>performance_data[[#This Row],[net_inflows]]-performance_data[[#This Row],[net_outflows]]</f>
        <v>13374.42</v>
      </c>
      <c r="S2828" s="15" t="str">
        <f>IF(performance_data[[#This Row],[net_inflows]]&gt;AVERAGE(performance_data[net_inflows]),"High","Low")</f>
        <v>High</v>
      </c>
      <c r="T2828" s="15">
        <f>AVERAGEIF(performance_data[inflow_flag],performance_data[[#This Row],[inflow_flag]],performance_data[return_percentage])</f>
        <v>4.8467905675459724</v>
      </c>
      <c r="U2828" s="17">
        <f>IF(performance_data[[#This Row],[return_percentage]]&lt;performance_data[[#This Row],[benchmark_return]],1,0)</f>
        <v>1</v>
      </c>
      <c r="V2828" s="17">
        <f>COUNTIFS(performance_data[portfolio_id],performance_data[[#This Row],[portfolio_id]])</f>
        <v>36</v>
      </c>
      <c r="W2828" s="17">
        <f>COUNTIFS(performance_data[portfolio_id],performance_data[[#This Row],[portfolio_id]],
          performance_data[return_flag],1)</f>
        <v>17</v>
      </c>
      <c r="X2828" s="15">
        <f>performance_data[[#This Row],[underperform_flag_count]]/performance_data[[#This Row],[totalportfoliocount]]</f>
        <v>0.47222222222222221</v>
      </c>
    </row>
    <row r="2829" spans="1:24" x14ac:dyDescent="0.3">
      <c r="A2829">
        <v>6240</v>
      </c>
      <c r="B2829" s="1">
        <v>45231</v>
      </c>
      <c r="C2829">
        <v>200228.44</v>
      </c>
      <c r="D2829">
        <v>17.98</v>
      </c>
      <c r="E2829">
        <v>15.92</v>
      </c>
      <c r="F2829">
        <v>1773.34</v>
      </c>
      <c r="G2829">
        <v>17704.96</v>
      </c>
      <c r="H2829" t="s">
        <v>2213</v>
      </c>
      <c r="I2829" t="s">
        <v>2217</v>
      </c>
      <c r="J2829">
        <v>11</v>
      </c>
      <c r="K2829" t="s">
        <v>2219</v>
      </c>
      <c r="L2829" t="str">
        <f>IF(performance_data[[#This Row],[return_percentage]]&gt;=performance_data[[#This Row],[benchmark_return]],"Higher","Lower")</f>
        <v>Higher</v>
      </c>
      <c r="M2829" s="14">
        <f xml:space="preserve"> _xlfn.MAXIFS(performance_data[date],performance_data[portfolio_id],performance_data[[#This Row],[portfolio_id]])</f>
        <v>45539</v>
      </c>
      <c r="N2829" s="14">
        <f xml:space="preserve"> _xlfn.MINIFS(performance_data[date],performance_data[portfolio_id],performance_data[[#This Row],[portfolio_id]])</f>
        <v>44881</v>
      </c>
      <c r="O2829" s="15">
        <f>_xlfn.MAXIFS(performance_data[portfolio_value],performance_data[portfolio_id],performance_data[[#This Row],[portfolio_id]],performance_data[date],performance_data[[#This Row],[latest_date]])</f>
        <v>418861.6</v>
      </c>
      <c r="P2829" s="15">
        <f>_xlfn.MAXIFS(performance_data[portfolio_value],performance_data[portfolio_id],performance_data[[#This Row],[portfolio_id]],performance_data[date],performance_data[[#This Row],[starting_date]])</f>
        <v>272686.05</v>
      </c>
      <c r="Q2829" s="15">
        <f>performance_data[[#This Row],[latest_value]]-performance_data[[#This Row],[starting_value]]</f>
        <v>146175.54999999999</v>
      </c>
      <c r="R2829" s="15">
        <f>performance_data[[#This Row],[net_inflows]]-performance_data[[#This Row],[net_outflows]]</f>
        <v>-15931.619999999999</v>
      </c>
      <c r="S2829" s="15" t="str">
        <f>IF(performance_data[[#This Row],[net_inflows]]&gt;AVERAGE(performance_data[net_inflows]),"High","Low")</f>
        <v>Low</v>
      </c>
      <c r="T2829" s="15">
        <f>AVERAGEIF(performance_data[inflow_flag],performance_data[[#This Row],[inflow_flag]],performance_data[return_percentage])</f>
        <v>5.0457846277021572</v>
      </c>
      <c r="U2829" s="17">
        <f>IF(performance_data[[#This Row],[return_percentage]]&lt;performance_data[[#This Row],[benchmark_return]],1,0)</f>
        <v>0</v>
      </c>
      <c r="V2829" s="17">
        <f>COUNTIFS(performance_data[portfolio_id],performance_data[[#This Row],[portfolio_id]])</f>
        <v>36</v>
      </c>
      <c r="W2829" s="17">
        <f>COUNTIFS(performance_data[portfolio_id],performance_data[[#This Row],[portfolio_id]],
          performance_data[return_flag],1)</f>
        <v>17</v>
      </c>
      <c r="X2829" s="15">
        <f>performance_data[[#This Row],[underperform_flag_count]]/performance_data[[#This Row],[totalportfoliocount]]</f>
        <v>0.47222222222222221</v>
      </c>
    </row>
    <row r="2830" spans="1:24" x14ac:dyDescent="0.3">
      <c r="A2830">
        <v>6240</v>
      </c>
      <c r="B2830" s="1">
        <v>45484</v>
      </c>
      <c r="C2830">
        <v>334429.01</v>
      </c>
      <c r="D2830">
        <v>5.53</v>
      </c>
      <c r="E2830">
        <v>5.51</v>
      </c>
      <c r="F2830">
        <v>16927.55</v>
      </c>
      <c r="G2830">
        <v>2685.26</v>
      </c>
      <c r="H2830" t="s">
        <v>2205</v>
      </c>
      <c r="I2830" t="s">
        <v>2209</v>
      </c>
      <c r="J2830">
        <v>7</v>
      </c>
      <c r="K2830" t="s">
        <v>2210</v>
      </c>
      <c r="L2830" t="str">
        <f>IF(performance_data[[#This Row],[return_percentage]]&gt;=performance_data[[#This Row],[benchmark_return]],"Higher","Lower")</f>
        <v>Higher</v>
      </c>
      <c r="M2830" s="14">
        <f xml:space="preserve"> _xlfn.MAXIFS(performance_data[date],performance_data[portfolio_id],performance_data[[#This Row],[portfolio_id]])</f>
        <v>45539</v>
      </c>
      <c r="N2830" s="14">
        <f xml:space="preserve"> _xlfn.MINIFS(performance_data[date],performance_data[portfolio_id],performance_data[[#This Row],[portfolio_id]])</f>
        <v>44881</v>
      </c>
      <c r="O2830" s="15">
        <f>_xlfn.MAXIFS(performance_data[portfolio_value],performance_data[portfolio_id],performance_data[[#This Row],[portfolio_id]],performance_data[date],performance_data[[#This Row],[latest_date]])</f>
        <v>418861.6</v>
      </c>
      <c r="P2830" s="15">
        <f>_xlfn.MAXIFS(performance_data[portfolio_value],performance_data[portfolio_id],performance_data[[#This Row],[portfolio_id]],performance_data[date],performance_data[[#This Row],[starting_date]])</f>
        <v>272686.05</v>
      </c>
      <c r="Q2830" s="15">
        <f>performance_data[[#This Row],[latest_value]]-performance_data[[#This Row],[starting_value]]</f>
        <v>146175.54999999999</v>
      </c>
      <c r="R2830" s="15">
        <f>performance_data[[#This Row],[net_inflows]]-performance_data[[#This Row],[net_outflows]]</f>
        <v>14242.289999999999</v>
      </c>
      <c r="S2830" s="15" t="str">
        <f>IF(performance_data[[#This Row],[net_inflows]]&gt;AVERAGE(performance_data[net_inflows]),"High","Low")</f>
        <v>High</v>
      </c>
      <c r="T2830" s="15">
        <f>AVERAGEIF(performance_data[inflow_flag],performance_data[[#This Row],[inflow_flag]],performance_data[return_percentage])</f>
        <v>4.8467905675459724</v>
      </c>
      <c r="U2830" s="17">
        <f>IF(performance_data[[#This Row],[return_percentage]]&lt;performance_data[[#This Row],[benchmark_return]],1,0)</f>
        <v>0</v>
      </c>
      <c r="V2830" s="17">
        <f>COUNTIFS(performance_data[portfolio_id],performance_data[[#This Row],[portfolio_id]])</f>
        <v>36</v>
      </c>
      <c r="W2830" s="17">
        <f>COUNTIFS(performance_data[portfolio_id],performance_data[[#This Row],[portfolio_id]],
          performance_data[return_flag],1)</f>
        <v>17</v>
      </c>
      <c r="X2830" s="15">
        <f>performance_data[[#This Row],[underperform_flag_count]]/performance_data[[#This Row],[totalportfoliocount]]</f>
        <v>0.47222222222222221</v>
      </c>
    </row>
    <row r="2831" spans="1:24" x14ac:dyDescent="0.3">
      <c r="A2831">
        <v>6240</v>
      </c>
      <c r="B2831" s="1">
        <v>45130</v>
      </c>
      <c r="C2831">
        <v>200983.66</v>
      </c>
      <c r="D2831">
        <v>-4.57</v>
      </c>
      <c r="E2831">
        <v>-5.42</v>
      </c>
      <c r="F2831">
        <v>12298.69</v>
      </c>
      <c r="G2831">
        <v>3701.02</v>
      </c>
      <c r="H2831" t="s">
        <v>2213</v>
      </c>
      <c r="I2831" t="s">
        <v>2209</v>
      </c>
      <c r="J2831">
        <v>7</v>
      </c>
      <c r="K2831" t="s">
        <v>2210</v>
      </c>
      <c r="L2831" t="str">
        <f>IF(performance_data[[#This Row],[return_percentage]]&gt;=performance_data[[#This Row],[benchmark_return]],"Higher","Lower")</f>
        <v>Higher</v>
      </c>
      <c r="M2831" s="14">
        <f xml:space="preserve"> _xlfn.MAXIFS(performance_data[date],performance_data[portfolio_id],performance_data[[#This Row],[portfolio_id]])</f>
        <v>45539</v>
      </c>
      <c r="N2831" s="14">
        <f xml:space="preserve"> _xlfn.MINIFS(performance_data[date],performance_data[portfolio_id],performance_data[[#This Row],[portfolio_id]])</f>
        <v>44881</v>
      </c>
      <c r="O2831" s="15">
        <f>_xlfn.MAXIFS(performance_data[portfolio_value],performance_data[portfolio_id],performance_data[[#This Row],[portfolio_id]],performance_data[date],performance_data[[#This Row],[latest_date]])</f>
        <v>418861.6</v>
      </c>
      <c r="P2831" s="15">
        <f>_xlfn.MAXIFS(performance_data[portfolio_value],performance_data[portfolio_id],performance_data[[#This Row],[portfolio_id]],performance_data[date],performance_data[[#This Row],[starting_date]])</f>
        <v>272686.05</v>
      </c>
      <c r="Q2831" s="15">
        <f>performance_data[[#This Row],[latest_value]]-performance_data[[#This Row],[starting_value]]</f>
        <v>146175.54999999999</v>
      </c>
      <c r="R2831" s="15">
        <f>performance_data[[#This Row],[net_inflows]]-performance_data[[#This Row],[net_outflows]]</f>
        <v>8597.67</v>
      </c>
      <c r="S2831" s="15" t="str">
        <f>IF(performance_data[[#This Row],[net_inflows]]&gt;AVERAGE(performance_data[net_inflows]),"High","Low")</f>
        <v>High</v>
      </c>
      <c r="T2831" s="15">
        <f>AVERAGEIF(performance_data[inflow_flag],performance_data[[#This Row],[inflow_flag]],performance_data[return_percentage])</f>
        <v>4.8467905675459724</v>
      </c>
      <c r="U2831" s="17">
        <f>IF(performance_data[[#This Row],[return_percentage]]&lt;performance_data[[#This Row],[benchmark_return]],1,0)</f>
        <v>0</v>
      </c>
      <c r="V2831" s="17">
        <f>COUNTIFS(performance_data[portfolio_id],performance_data[[#This Row],[portfolio_id]])</f>
        <v>36</v>
      </c>
      <c r="W2831" s="17">
        <f>COUNTIFS(performance_data[portfolio_id],performance_data[[#This Row],[portfolio_id]],
          performance_data[return_flag],1)</f>
        <v>17</v>
      </c>
      <c r="X2831" s="15">
        <f>performance_data[[#This Row],[underperform_flag_count]]/performance_data[[#This Row],[totalportfoliocount]]</f>
        <v>0.47222222222222221</v>
      </c>
    </row>
    <row r="2832" spans="1:24" x14ac:dyDescent="0.3">
      <c r="A2832">
        <v>6240</v>
      </c>
      <c r="B2832" s="1">
        <v>45199</v>
      </c>
      <c r="C2832">
        <v>290893.90999999997</v>
      </c>
      <c r="D2832">
        <v>-2.02</v>
      </c>
      <c r="E2832">
        <v>-1.91</v>
      </c>
      <c r="F2832">
        <v>4108.55</v>
      </c>
      <c r="G2832">
        <v>13012.66</v>
      </c>
      <c r="H2832" t="s">
        <v>2213</v>
      </c>
      <c r="I2832" t="s">
        <v>2209</v>
      </c>
      <c r="J2832">
        <v>9</v>
      </c>
      <c r="K2832" t="s">
        <v>2221</v>
      </c>
      <c r="L2832" t="str">
        <f>IF(performance_data[[#This Row],[return_percentage]]&gt;=performance_data[[#This Row],[benchmark_return]],"Higher","Lower")</f>
        <v>Lower</v>
      </c>
      <c r="M2832" s="14">
        <f xml:space="preserve"> _xlfn.MAXIFS(performance_data[date],performance_data[portfolio_id],performance_data[[#This Row],[portfolio_id]])</f>
        <v>45539</v>
      </c>
      <c r="N2832" s="14">
        <f xml:space="preserve"> _xlfn.MINIFS(performance_data[date],performance_data[portfolio_id],performance_data[[#This Row],[portfolio_id]])</f>
        <v>44881</v>
      </c>
      <c r="O2832" s="15">
        <f>_xlfn.MAXIFS(performance_data[portfolio_value],performance_data[portfolio_id],performance_data[[#This Row],[portfolio_id]],performance_data[date],performance_data[[#This Row],[latest_date]])</f>
        <v>418861.6</v>
      </c>
      <c r="P2832" s="15">
        <f>_xlfn.MAXIFS(performance_data[portfolio_value],performance_data[portfolio_id],performance_data[[#This Row],[portfolio_id]],performance_data[date],performance_data[[#This Row],[starting_date]])</f>
        <v>272686.05</v>
      </c>
      <c r="Q2832" s="15">
        <f>performance_data[[#This Row],[latest_value]]-performance_data[[#This Row],[starting_value]]</f>
        <v>146175.54999999999</v>
      </c>
      <c r="R2832" s="15">
        <f>performance_data[[#This Row],[net_inflows]]-performance_data[[#This Row],[net_outflows]]</f>
        <v>-8904.11</v>
      </c>
      <c r="S2832" s="15" t="str">
        <f>IF(performance_data[[#This Row],[net_inflows]]&gt;AVERAGE(performance_data[net_inflows]),"High","Low")</f>
        <v>Low</v>
      </c>
      <c r="T2832" s="15">
        <f>AVERAGEIF(performance_data[inflow_flag],performance_data[[#This Row],[inflow_flag]],performance_data[return_percentage])</f>
        <v>5.0457846277021572</v>
      </c>
      <c r="U2832" s="17">
        <f>IF(performance_data[[#This Row],[return_percentage]]&lt;performance_data[[#This Row],[benchmark_return]],1,0)</f>
        <v>1</v>
      </c>
      <c r="V2832" s="17">
        <f>COUNTIFS(performance_data[portfolio_id],performance_data[[#This Row],[portfolio_id]])</f>
        <v>36</v>
      </c>
      <c r="W2832" s="17">
        <f>COUNTIFS(performance_data[portfolio_id],performance_data[[#This Row],[portfolio_id]],
          performance_data[return_flag],1)</f>
        <v>17</v>
      </c>
      <c r="X2832" s="15">
        <f>performance_data[[#This Row],[underperform_flag_count]]/performance_data[[#This Row],[totalportfoliocount]]</f>
        <v>0.47222222222222221</v>
      </c>
    </row>
    <row r="2833" spans="1:24" x14ac:dyDescent="0.3">
      <c r="A2833">
        <v>6240</v>
      </c>
      <c r="B2833" s="1">
        <v>45211</v>
      </c>
      <c r="C2833">
        <v>477369.12</v>
      </c>
      <c r="D2833">
        <v>14.09</v>
      </c>
      <c r="E2833">
        <v>13.14</v>
      </c>
      <c r="F2833">
        <v>2072.6799999999998</v>
      </c>
      <c r="G2833">
        <v>596.78</v>
      </c>
      <c r="H2833" t="s">
        <v>2213</v>
      </c>
      <c r="I2833" t="s">
        <v>2217</v>
      </c>
      <c r="J2833">
        <v>10</v>
      </c>
      <c r="K2833" t="s">
        <v>2224</v>
      </c>
      <c r="L2833" t="str">
        <f>IF(performance_data[[#This Row],[return_percentage]]&gt;=performance_data[[#This Row],[benchmark_return]],"Higher","Lower")</f>
        <v>Higher</v>
      </c>
      <c r="M2833" s="14">
        <f xml:space="preserve"> _xlfn.MAXIFS(performance_data[date],performance_data[portfolio_id],performance_data[[#This Row],[portfolio_id]])</f>
        <v>45539</v>
      </c>
      <c r="N2833" s="14">
        <f xml:space="preserve"> _xlfn.MINIFS(performance_data[date],performance_data[portfolio_id],performance_data[[#This Row],[portfolio_id]])</f>
        <v>44881</v>
      </c>
      <c r="O2833" s="15">
        <f>_xlfn.MAXIFS(performance_data[portfolio_value],performance_data[portfolio_id],performance_data[[#This Row],[portfolio_id]],performance_data[date],performance_data[[#This Row],[latest_date]])</f>
        <v>418861.6</v>
      </c>
      <c r="P2833" s="15">
        <f>_xlfn.MAXIFS(performance_data[portfolio_value],performance_data[portfolio_id],performance_data[[#This Row],[portfolio_id]],performance_data[date],performance_data[[#This Row],[starting_date]])</f>
        <v>272686.05</v>
      </c>
      <c r="Q2833" s="15">
        <f>performance_data[[#This Row],[latest_value]]-performance_data[[#This Row],[starting_value]]</f>
        <v>146175.54999999999</v>
      </c>
      <c r="R2833" s="15">
        <f>performance_data[[#This Row],[net_inflows]]-performance_data[[#This Row],[net_outflows]]</f>
        <v>1475.8999999999999</v>
      </c>
      <c r="S2833" s="15" t="str">
        <f>IF(performance_data[[#This Row],[net_inflows]]&gt;AVERAGE(performance_data[net_inflows]),"High","Low")</f>
        <v>Low</v>
      </c>
      <c r="T2833" s="15">
        <f>AVERAGEIF(performance_data[inflow_flag],performance_data[[#This Row],[inflow_flag]],performance_data[return_percentage])</f>
        <v>5.0457846277021572</v>
      </c>
      <c r="U2833" s="17">
        <f>IF(performance_data[[#This Row],[return_percentage]]&lt;performance_data[[#This Row],[benchmark_return]],1,0)</f>
        <v>0</v>
      </c>
      <c r="V2833" s="17">
        <f>COUNTIFS(performance_data[portfolio_id],performance_data[[#This Row],[portfolio_id]])</f>
        <v>36</v>
      </c>
      <c r="W2833" s="17">
        <f>COUNTIFS(performance_data[portfolio_id],performance_data[[#This Row],[portfolio_id]],
          performance_data[return_flag],1)</f>
        <v>17</v>
      </c>
      <c r="X2833" s="15">
        <f>performance_data[[#This Row],[underperform_flag_count]]/performance_data[[#This Row],[totalportfoliocount]]</f>
        <v>0.47222222222222221</v>
      </c>
    </row>
    <row r="2834" spans="1:24" x14ac:dyDescent="0.3">
      <c r="A2834">
        <v>6240</v>
      </c>
      <c r="B2834" s="1">
        <v>45322</v>
      </c>
      <c r="C2834">
        <v>292481.75</v>
      </c>
      <c r="D2834">
        <v>15.6</v>
      </c>
      <c r="E2834">
        <v>14.96</v>
      </c>
      <c r="F2834">
        <v>6490.67</v>
      </c>
      <c r="G2834">
        <v>6849.07</v>
      </c>
      <c r="H2834" t="s">
        <v>2205</v>
      </c>
      <c r="I2834" t="s">
        <v>2206</v>
      </c>
      <c r="J2834">
        <v>1</v>
      </c>
      <c r="K2834" t="s">
        <v>2207</v>
      </c>
      <c r="L2834" t="str">
        <f>IF(performance_data[[#This Row],[return_percentage]]&gt;=performance_data[[#This Row],[benchmark_return]],"Higher","Lower")</f>
        <v>Higher</v>
      </c>
      <c r="M2834" s="14">
        <f xml:space="preserve"> _xlfn.MAXIFS(performance_data[date],performance_data[portfolio_id],performance_data[[#This Row],[portfolio_id]])</f>
        <v>45539</v>
      </c>
      <c r="N2834" s="14">
        <f xml:space="preserve"> _xlfn.MINIFS(performance_data[date],performance_data[portfolio_id],performance_data[[#This Row],[portfolio_id]])</f>
        <v>44881</v>
      </c>
      <c r="O2834" s="15">
        <f>_xlfn.MAXIFS(performance_data[portfolio_value],performance_data[portfolio_id],performance_data[[#This Row],[portfolio_id]],performance_data[date],performance_data[[#This Row],[latest_date]])</f>
        <v>418861.6</v>
      </c>
      <c r="P2834" s="15">
        <f>_xlfn.MAXIFS(performance_data[portfolio_value],performance_data[portfolio_id],performance_data[[#This Row],[portfolio_id]],performance_data[date],performance_data[[#This Row],[starting_date]])</f>
        <v>272686.05</v>
      </c>
      <c r="Q2834" s="15">
        <f>performance_data[[#This Row],[latest_value]]-performance_data[[#This Row],[starting_value]]</f>
        <v>146175.54999999999</v>
      </c>
      <c r="R2834" s="15">
        <f>performance_data[[#This Row],[net_inflows]]-performance_data[[#This Row],[net_outflows]]</f>
        <v>-358.39999999999964</v>
      </c>
      <c r="S2834" s="15" t="str">
        <f>IF(performance_data[[#This Row],[net_inflows]]&gt;AVERAGE(performance_data[net_inflows]),"High","Low")</f>
        <v>Low</v>
      </c>
      <c r="T2834" s="15">
        <f>AVERAGEIF(performance_data[inflow_flag],performance_data[[#This Row],[inflow_flag]],performance_data[return_percentage])</f>
        <v>5.0457846277021572</v>
      </c>
      <c r="U2834" s="17">
        <f>IF(performance_data[[#This Row],[return_percentage]]&lt;performance_data[[#This Row],[benchmark_return]],1,0)</f>
        <v>0</v>
      </c>
      <c r="V2834" s="17">
        <f>COUNTIFS(performance_data[portfolio_id],performance_data[[#This Row],[portfolio_id]])</f>
        <v>36</v>
      </c>
      <c r="W2834" s="17">
        <f>COUNTIFS(performance_data[portfolio_id],performance_data[[#This Row],[portfolio_id]],
          performance_data[return_flag],1)</f>
        <v>17</v>
      </c>
      <c r="X2834" s="15">
        <f>performance_data[[#This Row],[underperform_flag_count]]/performance_data[[#This Row],[totalportfoliocount]]</f>
        <v>0.47222222222222221</v>
      </c>
    </row>
    <row r="2835" spans="1:24" x14ac:dyDescent="0.3">
      <c r="A2835">
        <v>6240</v>
      </c>
      <c r="B2835" s="1">
        <v>45423</v>
      </c>
      <c r="C2835">
        <v>91785.25</v>
      </c>
      <c r="D2835">
        <v>-6.59</v>
      </c>
      <c r="E2835">
        <v>-7.74</v>
      </c>
      <c r="F2835">
        <v>391.01</v>
      </c>
      <c r="G2835">
        <v>4254.07</v>
      </c>
      <c r="H2835" t="s">
        <v>2205</v>
      </c>
      <c r="I2835" t="s">
        <v>2211</v>
      </c>
      <c r="J2835">
        <v>5</v>
      </c>
      <c r="K2835" t="s">
        <v>2223</v>
      </c>
      <c r="L2835" t="str">
        <f>IF(performance_data[[#This Row],[return_percentage]]&gt;=performance_data[[#This Row],[benchmark_return]],"Higher","Lower")</f>
        <v>Higher</v>
      </c>
      <c r="M2835" s="14">
        <f xml:space="preserve"> _xlfn.MAXIFS(performance_data[date],performance_data[portfolio_id],performance_data[[#This Row],[portfolio_id]])</f>
        <v>45539</v>
      </c>
      <c r="N2835" s="14">
        <f xml:space="preserve"> _xlfn.MINIFS(performance_data[date],performance_data[portfolio_id],performance_data[[#This Row],[portfolio_id]])</f>
        <v>44881</v>
      </c>
      <c r="O2835" s="15">
        <f>_xlfn.MAXIFS(performance_data[portfolio_value],performance_data[portfolio_id],performance_data[[#This Row],[portfolio_id]],performance_data[date],performance_data[[#This Row],[latest_date]])</f>
        <v>418861.6</v>
      </c>
      <c r="P2835" s="15">
        <f>_xlfn.MAXIFS(performance_data[portfolio_value],performance_data[portfolio_id],performance_data[[#This Row],[portfolio_id]],performance_data[date],performance_data[[#This Row],[starting_date]])</f>
        <v>272686.05</v>
      </c>
      <c r="Q2835" s="15">
        <f>performance_data[[#This Row],[latest_value]]-performance_data[[#This Row],[starting_value]]</f>
        <v>146175.54999999999</v>
      </c>
      <c r="R2835" s="15">
        <f>performance_data[[#This Row],[net_inflows]]-performance_data[[#This Row],[net_outflows]]</f>
        <v>-3863.0599999999995</v>
      </c>
      <c r="S2835" s="15" t="str">
        <f>IF(performance_data[[#This Row],[net_inflows]]&gt;AVERAGE(performance_data[net_inflows]),"High","Low")</f>
        <v>Low</v>
      </c>
      <c r="T2835" s="15">
        <f>AVERAGEIF(performance_data[inflow_flag],performance_data[[#This Row],[inflow_flag]],performance_data[return_percentage])</f>
        <v>5.0457846277021572</v>
      </c>
      <c r="U2835" s="17">
        <f>IF(performance_data[[#This Row],[return_percentage]]&lt;performance_data[[#This Row],[benchmark_return]],1,0)</f>
        <v>0</v>
      </c>
      <c r="V2835" s="17">
        <f>COUNTIFS(performance_data[portfolio_id],performance_data[[#This Row],[portfolio_id]])</f>
        <v>36</v>
      </c>
      <c r="W2835" s="17">
        <f>COUNTIFS(performance_data[portfolio_id],performance_data[[#This Row],[portfolio_id]],
          performance_data[return_flag],1)</f>
        <v>17</v>
      </c>
      <c r="X2835" s="15">
        <f>performance_data[[#This Row],[underperform_flag_count]]/performance_data[[#This Row],[totalportfoliocount]]</f>
        <v>0.47222222222222221</v>
      </c>
    </row>
    <row r="2836" spans="1:24" x14ac:dyDescent="0.3">
      <c r="A2836">
        <v>6240</v>
      </c>
      <c r="B2836" s="1">
        <v>45517</v>
      </c>
      <c r="C2836">
        <v>453325.02</v>
      </c>
      <c r="D2836">
        <v>15.32</v>
      </c>
      <c r="E2836">
        <v>16.57</v>
      </c>
      <c r="F2836">
        <v>18041</v>
      </c>
      <c r="G2836">
        <v>14177.45</v>
      </c>
      <c r="H2836" t="s">
        <v>2205</v>
      </c>
      <c r="I2836" t="s">
        <v>2209</v>
      </c>
      <c r="J2836">
        <v>8</v>
      </c>
      <c r="K2836" t="s">
        <v>2214</v>
      </c>
      <c r="L2836" t="str">
        <f>IF(performance_data[[#This Row],[return_percentage]]&gt;=performance_data[[#This Row],[benchmark_return]],"Higher","Lower")</f>
        <v>Lower</v>
      </c>
      <c r="M2836" s="14">
        <f xml:space="preserve"> _xlfn.MAXIFS(performance_data[date],performance_data[portfolio_id],performance_data[[#This Row],[portfolio_id]])</f>
        <v>45539</v>
      </c>
      <c r="N2836" s="14">
        <f xml:space="preserve"> _xlfn.MINIFS(performance_data[date],performance_data[portfolio_id],performance_data[[#This Row],[portfolio_id]])</f>
        <v>44881</v>
      </c>
      <c r="O2836" s="15">
        <f>_xlfn.MAXIFS(performance_data[portfolio_value],performance_data[portfolio_id],performance_data[[#This Row],[portfolio_id]],performance_data[date],performance_data[[#This Row],[latest_date]])</f>
        <v>418861.6</v>
      </c>
      <c r="P2836" s="15">
        <f>_xlfn.MAXIFS(performance_data[portfolio_value],performance_data[portfolio_id],performance_data[[#This Row],[portfolio_id]],performance_data[date],performance_data[[#This Row],[starting_date]])</f>
        <v>272686.05</v>
      </c>
      <c r="Q2836" s="15">
        <f>performance_data[[#This Row],[latest_value]]-performance_data[[#This Row],[starting_value]]</f>
        <v>146175.54999999999</v>
      </c>
      <c r="R2836" s="15">
        <f>performance_data[[#This Row],[net_inflows]]-performance_data[[#This Row],[net_outflows]]</f>
        <v>3863.5499999999993</v>
      </c>
      <c r="S2836" s="15" t="str">
        <f>IF(performance_data[[#This Row],[net_inflows]]&gt;AVERAGE(performance_data[net_inflows]),"High","Low")</f>
        <v>High</v>
      </c>
      <c r="T2836" s="15">
        <f>AVERAGEIF(performance_data[inflow_flag],performance_data[[#This Row],[inflow_flag]],performance_data[return_percentage])</f>
        <v>4.8467905675459724</v>
      </c>
      <c r="U2836" s="17">
        <f>IF(performance_data[[#This Row],[return_percentage]]&lt;performance_data[[#This Row],[benchmark_return]],1,0)</f>
        <v>1</v>
      </c>
      <c r="V2836" s="17">
        <f>COUNTIFS(performance_data[portfolio_id],performance_data[[#This Row],[portfolio_id]])</f>
        <v>36</v>
      </c>
      <c r="W2836" s="17">
        <f>COUNTIFS(performance_data[portfolio_id],performance_data[[#This Row],[portfolio_id]],
          performance_data[return_flag],1)</f>
        <v>17</v>
      </c>
      <c r="X2836" s="15">
        <f>performance_data[[#This Row],[underperform_flag_count]]/performance_data[[#This Row],[totalportfoliocount]]</f>
        <v>0.47222222222222221</v>
      </c>
    </row>
    <row r="2837" spans="1:24" x14ac:dyDescent="0.3">
      <c r="A2837">
        <v>6240</v>
      </c>
      <c r="B2837" s="1">
        <v>45242</v>
      </c>
      <c r="C2837">
        <v>117184.58</v>
      </c>
      <c r="D2837">
        <v>5.79</v>
      </c>
      <c r="E2837">
        <v>5.08</v>
      </c>
      <c r="F2837">
        <v>6461.82</v>
      </c>
      <c r="G2837">
        <v>15474.28</v>
      </c>
      <c r="H2837" t="s">
        <v>2213</v>
      </c>
      <c r="I2837" t="s">
        <v>2217</v>
      </c>
      <c r="J2837">
        <v>11</v>
      </c>
      <c r="K2837" t="s">
        <v>2219</v>
      </c>
      <c r="L2837" t="str">
        <f>IF(performance_data[[#This Row],[return_percentage]]&gt;=performance_data[[#This Row],[benchmark_return]],"Higher","Lower")</f>
        <v>Higher</v>
      </c>
      <c r="M2837" s="14">
        <f xml:space="preserve"> _xlfn.MAXIFS(performance_data[date],performance_data[portfolio_id],performance_data[[#This Row],[portfolio_id]])</f>
        <v>45539</v>
      </c>
      <c r="N2837" s="14">
        <f xml:space="preserve"> _xlfn.MINIFS(performance_data[date],performance_data[portfolio_id],performance_data[[#This Row],[portfolio_id]])</f>
        <v>44881</v>
      </c>
      <c r="O2837" s="15">
        <f>_xlfn.MAXIFS(performance_data[portfolio_value],performance_data[portfolio_id],performance_data[[#This Row],[portfolio_id]],performance_data[date],performance_data[[#This Row],[latest_date]])</f>
        <v>418861.6</v>
      </c>
      <c r="P2837" s="15">
        <f>_xlfn.MAXIFS(performance_data[portfolio_value],performance_data[portfolio_id],performance_data[[#This Row],[portfolio_id]],performance_data[date],performance_data[[#This Row],[starting_date]])</f>
        <v>272686.05</v>
      </c>
      <c r="Q2837" s="15">
        <f>performance_data[[#This Row],[latest_value]]-performance_data[[#This Row],[starting_value]]</f>
        <v>146175.54999999999</v>
      </c>
      <c r="R2837" s="15">
        <f>performance_data[[#This Row],[net_inflows]]-performance_data[[#This Row],[net_outflows]]</f>
        <v>-9012.4600000000009</v>
      </c>
      <c r="S2837" s="15" t="str">
        <f>IF(performance_data[[#This Row],[net_inflows]]&gt;AVERAGE(performance_data[net_inflows]),"High","Low")</f>
        <v>Low</v>
      </c>
      <c r="T2837" s="15">
        <f>AVERAGEIF(performance_data[inflow_flag],performance_data[[#This Row],[inflow_flag]],performance_data[return_percentage])</f>
        <v>5.0457846277021572</v>
      </c>
      <c r="U2837" s="17">
        <f>IF(performance_data[[#This Row],[return_percentage]]&lt;performance_data[[#This Row],[benchmark_return]],1,0)</f>
        <v>0</v>
      </c>
      <c r="V2837" s="17">
        <f>COUNTIFS(performance_data[portfolio_id],performance_data[[#This Row],[portfolio_id]])</f>
        <v>36</v>
      </c>
      <c r="W2837" s="17">
        <f>COUNTIFS(performance_data[portfolio_id],performance_data[[#This Row],[portfolio_id]],
          performance_data[return_flag],1)</f>
        <v>17</v>
      </c>
      <c r="X2837" s="15">
        <f>performance_data[[#This Row],[underperform_flag_count]]/performance_data[[#This Row],[totalportfoliocount]]</f>
        <v>0.47222222222222221</v>
      </c>
    </row>
    <row r="2838" spans="1:24" x14ac:dyDescent="0.3">
      <c r="A2838">
        <v>6240</v>
      </c>
      <c r="B2838" s="1">
        <v>45411</v>
      </c>
      <c r="C2838">
        <v>339422.77</v>
      </c>
      <c r="D2838">
        <v>5.7</v>
      </c>
      <c r="E2838">
        <v>6.66</v>
      </c>
      <c r="F2838">
        <v>1790.31</v>
      </c>
      <c r="G2838">
        <v>17604.849999999999</v>
      </c>
      <c r="H2838" t="s">
        <v>2205</v>
      </c>
      <c r="I2838" t="s">
        <v>2211</v>
      </c>
      <c r="J2838">
        <v>4</v>
      </c>
      <c r="K2838" t="s">
        <v>2216</v>
      </c>
      <c r="L2838" t="str">
        <f>IF(performance_data[[#This Row],[return_percentage]]&gt;=performance_data[[#This Row],[benchmark_return]],"Higher","Lower")</f>
        <v>Lower</v>
      </c>
      <c r="M2838" s="14">
        <f xml:space="preserve"> _xlfn.MAXIFS(performance_data[date],performance_data[portfolio_id],performance_data[[#This Row],[portfolio_id]])</f>
        <v>45539</v>
      </c>
      <c r="N2838" s="14">
        <f xml:space="preserve"> _xlfn.MINIFS(performance_data[date],performance_data[portfolio_id],performance_data[[#This Row],[portfolio_id]])</f>
        <v>44881</v>
      </c>
      <c r="O2838" s="15">
        <f>_xlfn.MAXIFS(performance_data[portfolio_value],performance_data[portfolio_id],performance_data[[#This Row],[portfolio_id]],performance_data[date],performance_data[[#This Row],[latest_date]])</f>
        <v>418861.6</v>
      </c>
      <c r="P2838" s="15">
        <f>_xlfn.MAXIFS(performance_data[portfolio_value],performance_data[portfolio_id],performance_data[[#This Row],[portfolio_id]],performance_data[date],performance_data[[#This Row],[starting_date]])</f>
        <v>272686.05</v>
      </c>
      <c r="Q2838" s="15">
        <f>performance_data[[#This Row],[latest_value]]-performance_data[[#This Row],[starting_value]]</f>
        <v>146175.54999999999</v>
      </c>
      <c r="R2838" s="15">
        <f>performance_data[[#This Row],[net_inflows]]-performance_data[[#This Row],[net_outflows]]</f>
        <v>-15814.539999999999</v>
      </c>
      <c r="S2838" s="15" t="str">
        <f>IF(performance_data[[#This Row],[net_inflows]]&gt;AVERAGE(performance_data[net_inflows]),"High","Low")</f>
        <v>Low</v>
      </c>
      <c r="T2838" s="15">
        <f>AVERAGEIF(performance_data[inflow_flag],performance_data[[#This Row],[inflow_flag]],performance_data[return_percentage])</f>
        <v>5.0457846277021572</v>
      </c>
      <c r="U2838" s="17">
        <f>IF(performance_data[[#This Row],[return_percentage]]&lt;performance_data[[#This Row],[benchmark_return]],1,0)</f>
        <v>1</v>
      </c>
      <c r="V2838" s="17">
        <f>COUNTIFS(performance_data[portfolio_id],performance_data[[#This Row],[portfolio_id]])</f>
        <v>36</v>
      </c>
      <c r="W2838" s="17">
        <f>COUNTIFS(performance_data[portfolio_id],performance_data[[#This Row],[portfolio_id]],
          performance_data[return_flag],1)</f>
        <v>17</v>
      </c>
      <c r="X2838" s="15">
        <f>performance_data[[#This Row],[underperform_flag_count]]/performance_data[[#This Row],[totalportfoliocount]]</f>
        <v>0.47222222222222221</v>
      </c>
    </row>
    <row r="2839" spans="1:24" x14ac:dyDescent="0.3">
      <c r="A2839">
        <v>6240</v>
      </c>
      <c r="B2839" s="1">
        <v>45225</v>
      </c>
      <c r="C2839">
        <v>65824.3</v>
      </c>
      <c r="D2839">
        <v>-5.44</v>
      </c>
      <c r="E2839">
        <v>-4.7699999999999996</v>
      </c>
      <c r="F2839">
        <v>19542.47</v>
      </c>
      <c r="G2839">
        <v>15951.99</v>
      </c>
      <c r="H2839" t="s">
        <v>2213</v>
      </c>
      <c r="I2839" t="s">
        <v>2217</v>
      </c>
      <c r="J2839">
        <v>10</v>
      </c>
      <c r="K2839" t="s">
        <v>2224</v>
      </c>
      <c r="L2839" t="str">
        <f>IF(performance_data[[#This Row],[return_percentage]]&gt;=performance_data[[#This Row],[benchmark_return]],"Higher","Lower")</f>
        <v>Lower</v>
      </c>
      <c r="M2839" s="14">
        <f xml:space="preserve"> _xlfn.MAXIFS(performance_data[date],performance_data[portfolio_id],performance_data[[#This Row],[portfolio_id]])</f>
        <v>45539</v>
      </c>
      <c r="N2839" s="14">
        <f xml:space="preserve"> _xlfn.MINIFS(performance_data[date],performance_data[portfolio_id],performance_data[[#This Row],[portfolio_id]])</f>
        <v>44881</v>
      </c>
      <c r="O2839" s="15">
        <f>_xlfn.MAXIFS(performance_data[portfolio_value],performance_data[portfolio_id],performance_data[[#This Row],[portfolio_id]],performance_data[date],performance_data[[#This Row],[latest_date]])</f>
        <v>418861.6</v>
      </c>
      <c r="P2839" s="15">
        <f>_xlfn.MAXIFS(performance_data[portfolio_value],performance_data[portfolio_id],performance_data[[#This Row],[portfolio_id]],performance_data[date],performance_data[[#This Row],[starting_date]])</f>
        <v>272686.05</v>
      </c>
      <c r="Q2839" s="15">
        <f>performance_data[[#This Row],[latest_value]]-performance_data[[#This Row],[starting_value]]</f>
        <v>146175.54999999999</v>
      </c>
      <c r="R2839" s="15">
        <f>performance_data[[#This Row],[net_inflows]]-performance_data[[#This Row],[net_outflows]]</f>
        <v>3590.4800000000014</v>
      </c>
      <c r="S2839" s="15" t="str">
        <f>IF(performance_data[[#This Row],[net_inflows]]&gt;AVERAGE(performance_data[net_inflows]),"High","Low")</f>
        <v>High</v>
      </c>
      <c r="T2839" s="15">
        <f>AVERAGEIF(performance_data[inflow_flag],performance_data[[#This Row],[inflow_flag]],performance_data[return_percentage])</f>
        <v>4.8467905675459724</v>
      </c>
      <c r="U2839" s="17">
        <f>IF(performance_data[[#This Row],[return_percentage]]&lt;performance_data[[#This Row],[benchmark_return]],1,0)</f>
        <v>1</v>
      </c>
      <c r="V2839" s="17">
        <f>COUNTIFS(performance_data[portfolio_id],performance_data[[#This Row],[portfolio_id]])</f>
        <v>36</v>
      </c>
      <c r="W2839" s="17">
        <f>COUNTIFS(performance_data[portfolio_id],performance_data[[#This Row],[portfolio_id]],
          performance_data[return_flag],1)</f>
        <v>17</v>
      </c>
      <c r="X2839" s="15">
        <f>performance_data[[#This Row],[underperform_flag_count]]/performance_data[[#This Row],[totalportfoliocount]]</f>
        <v>0.47222222222222221</v>
      </c>
    </row>
    <row r="2840" spans="1:24" x14ac:dyDescent="0.3">
      <c r="A2840">
        <v>6240</v>
      </c>
      <c r="B2840" s="1">
        <v>45236</v>
      </c>
      <c r="C2840">
        <v>137073.35999999999</v>
      </c>
      <c r="D2840">
        <v>-0.49</v>
      </c>
      <c r="E2840">
        <v>-0.52</v>
      </c>
      <c r="F2840">
        <v>8232.08</v>
      </c>
      <c r="G2840">
        <v>15242.39</v>
      </c>
      <c r="H2840" t="s">
        <v>2213</v>
      </c>
      <c r="I2840" t="s">
        <v>2217</v>
      </c>
      <c r="J2840">
        <v>11</v>
      </c>
      <c r="K2840" t="s">
        <v>2219</v>
      </c>
      <c r="L2840" t="str">
        <f>IF(performance_data[[#This Row],[return_percentage]]&gt;=performance_data[[#This Row],[benchmark_return]],"Higher","Lower")</f>
        <v>Higher</v>
      </c>
      <c r="M2840" s="14">
        <f xml:space="preserve"> _xlfn.MAXIFS(performance_data[date],performance_data[portfolio_id],performance_data[[#This Row],[portfolio_id]])</f>
        <v>45539</v>
      </c>
      <c r="N2840" s="14">
        <f xml:space="preserve"> _xlfn.MINIFS(performance_data[date],performance_data[portfolio_id],performance_data[[#This Row],[portfolio_id]])</f>
        <v>44881</v>
      </c>
      <c r="O2840" s="15">
        <f>_xlfn.MAXIFS(performance_data[portfolio_value],performance_data[portfolio_id],performance_data[[#This Row],[portfolio_id]],performance_data[date],performance_data[[#This Row],[latest_date]])</f>
        <v>418861.6</v>
      </c>
      <c r="P2840" s="15">
        <f>_xlfn.MAXIFS(performance_data[portfolio_value],performance_data[portfolio_id],performance_data[[#This Row],[portfolio_id]],performance_data[date],performance_data[[#This Row],[starting_date]])</f>
        <v>272686.05</v>
      </c>
      <c r="Q2840" s="15">
        <f>performance_data[[#This Row],[latest_value]]-performance_data[[#This Row],[starting_value]]</f>
        <v>146175.54999999999</v>
      </c>
      <c r="R2840" s="15">
        <f>performance_data[[#This Row],[net_inflows]]-performance_data[[#This Row],[net_outflows]]</f>
        <v>-7010.3099999999995</v>
      </c>
      <c r="S2840" s="15" t="str">
        <f>IF(performance_data[[#This Row],[net_inflows]]&gt;AVERAGE(performance_data[net_inflows]),"High","Low")</f>
        <v>Low</v>
      </c>
      <c r="T2840" s="15">
        <f>AVERAGEIF(performance_data[inflow_flag],performance_data[[#This Row],[inflow_flag]],performance_data[return_percentage])</f>
        <v>5.0457846277021572</v>
      </c>
      <c r="U2840" s="17">
        <f>IF(performance_data[[#This Row],[return_percentage]]&lt;performance_data[[#This Row],[benchmark_return]],1,0)</f>
        <v>0</v>
      </c>
      <c r="V2840" s="17">
        <f>COUNTIFS(performance_data[portfolio_id],performance_data[[#This Row],[portfolio_id]])</f>
        <v>36</v>
      </c>
      <c r="W2840" s="17">
        <f>COUNTIFS(performance_data[portfolio_id],performance_data[[#This Row],[portfolio_id]],
          performance_data[return_flag],1)</f>
        <v>17</v>
      </c>
      <c r="X2840" s="15">
        <f>performance_data[[#This Row],[underperform_flag_count]]/performance_data[[#This Row],[totalportfoliocount]]</f>
        <v>0.47222222222222221</v>
      </c>
    </row>
    <row r="2841" spans="1:24" x14ac:dyDescent="0.3">
      <c r="A2841">
        <v>6240</v>
      </c>
      <c r="B2841" s="1">
        <v>45130</v>
      </c>
      <c r="C2841">
        <v>363457.92</v>
      </c>
      <c r="D2841">
        <v>19.440000000000001</v>
      </c>
      <c r="E2841">
        <v>17.88</v>
      </c>
      <c r="F2841">
        <v>15904.93</v>
      </c>
      <c r="G2841">
        <v>7642.14</v>
      </c>
      <c r="H2841" t="s">
        <v>2213</v>
      </c>
      <c r="I2841" t="s">
        <v>2209</v>
      </c>
      <c r="J2841">
        <v>7</v>
      </c>
      <c r="K2841" t="s">
        <v>2210</v>
      </c>
      <c r="L2841" t="str">
        <f>IF(performance_data[[#This Row],[return_percentage]]&gt;=performance_data[[#This Row],[benchmark_return]],"Higher","Lower")</f>
        <v>Higher</v>
      </c>
      <c r="M2841" s="14">
        <f xml:space="preserve"> _xlfn.MAXIFS(performance_data[date],performance_data[portfolio_id],performance_data[[#This Row],[portfolio_id]])</f>
        <v>45539</v>
      </c>
      <c r="N2841" s="14">
        <f xml:space="preserve"> _xlfn.MINIFS(performance_data[date],performance_data[portfolio_id],performance_data[[#This Row],[portfolio_id]])</f>
        <v>44881</v>
      </c>
      <c r="O2841" s="15">
        <f>_xlfn.MAXIFS(performance_data[portfolio_value],performance_data[portfolio_id],performance_data[[#This Row],[portfolio_id]],performance_data[date],performance_data[[#This Row],[latest_date]])</f>
        <v>418861.6</v>
      </c>
      <c r="P2841" s="15">
        <f>_xlfn.MAXIFS(performance_data[portfolio_value],performance_data[portfolio_id],performance_data[[#This Row],[portfolio_id]],performance_data[date],performance_data[[#This Row],[starting_date]])</f>
        <v>272686.05</v>
      </c>
      <c r="Q2841" s="15">
        <f>performance_data[[#This Row],[latest_value]]-performance_data[[#This Row],[starting_value]]</f>
        <v>146175.54999999999</v>
      </c>
      <c r="R2841" s="15">
        <f>performance_data[[#This Row],[net_inflows]]-performance_data[[#This Row],[net_outflows]]</f>
        <v>8262.7900000000009</v>
      </c>
      <c r="S2841" s="15" t="str">
        <f>IF(performance_data[[#This Row],[net_inflows]]&gt;AVERAGE(performance_data[net_inflows]),"High","Low")</f>
        <v>High</v>
      </c>
      <c r="T2841" s="15">
        <f>AVERAGEIF(performance_data[inflow_flag],performance_data[[#This Row],[inflow_flag]],performance_data[return_percentage])</f>
        <v>4.8467905675459724</v>
      </c>
      <c r="U2841" s="17">
        <f>IF(performance_data[[#This Row],[return_percentage]]&lt;performance_data[[#This Row],[benchmark_return]],1,0)</f>
        <v>0</v>
      </c>
      <c r="V2841" s="17">
        <f>COUNTIFS(performance_data[portfolio_id],performance_data[[#This Row],[portfolio_id]])</f>
        <v>36</v>
      </c>
      <c r="W2841" s="17">
        <f>COUNTIFS(performance_data[portfolio_id],performance_data[[#This Row],[portfolio_id]],
          performance_data[return_flag],1)</f>
        <v>17</v>
      </c>
      <c r="X2841" s="15">
        <f>performance_data[[#This Row],[underperform_flag_count]]/performance_data[[#This Row],[totalportfoliocount]]</f>
        <v>0.47222222222222221</v>
      </c>
    </row>
    <row r="2842" spans="1:24" x14ac:dyDescent="0.3">
      <c r="A2842">
        <v>6240</v>
      </c>
      <c r="B2842" s="1">
        <v>45344</v>
      </c>
      <c r="C2842">
        <v>280706</v>
      </c>
      <c r="D2842">
        <v>16.87</v>
      </c>
      <c r="E2842">
        <v>16.739999999999998</v>
      </c>
      <c r="F2842">
        <v>14770.24</v>
      </c>
      <c r="G2842">
        <v>1590.43</v>
      </c>
      <c r="H2842" t="s">
        <v>2205</v>
      </c>
      <c r="I2842" t="s">
        <v>2206</v>
      </c>
      <c r="J2842">
        <v>2</v>
      </c>
      <c r="K2842" t="s">
        <v>2226</v>
      </c>
      <c r="L2842" t="str">
        <f>IF(performance_data[[#This Row],[return_percentage]]&gt;=performance_data[[#This Row],[benchmark_return]],"Higher","Lower")</f>
        <v>Higher</v>
      </c>
      <c r="M2842" s="14">
        <f xml:space="preserve"> _xlfn.MAXIFS(performance_data[date],performance_data[portfolio_id],performance_data[[#This Row],[portfolio_id]])</f>
        <v>45539</v>
      </c>
      <c r="N2842" s="14">
        <f xml:space="preserve"> _xlfn.MINIFS(performance_data[date],performance_data[portfolio_id],performance_data[[#This Row],[portfolio_id]])</f>
        <v>44881</v>
      </c>
      <c r="O2842" s="15">
        <f>_xlfn.MAXIFS(performance_data[portfolio_value],performance_data[portfolio_id],performance_data[[#This Row],[portfolio_id]],performance_data[date],performance_data[[#This Row],[latest_date]])</f>
        <v>418861.6</v>
      </c>
      <c r="P2842" s="15">
        <f>_xlfn.MAXIFS(performance_data[portfolio_value],performance_data[portfolio_id],performance_data[[#This Row],[portfolio_id]],performance_data[date],performance_data[[#This Row],[starting_date]])</f>
        <v>272686.05</v>
      </c>
      <c r="Q2842" s="15">
        <f>performance_data[[#This Row],[latest_value]]-performance_data[[#This Row],[starting_value]]</f>
        <v>146175.54999999999</v>
      </c>
      <c r="R2842" s="15">
        <f>performance_data[[#This Row],[net_inflows]]-performance_data[[#This Row],[net_outflows]]</f>
        <v>13179.81</v>
      </c>
      <c r="S2842" s="15" t="str">
        <f>IF(performance_data[[#This Row],[net_inflows]]&gt;AVERAGE(performance_data[net_inflows]),"High","Low")</f>
        <v>High</v>
      </c>
      <c r="T2842" s="15">
        <f>AVERAGEIF(performance_data[inflow_flag],performance_data[[#This Row],[inflow_flag]],performance_data[return_percentage])</f>
        <v>4.8467905675459724</v>
      </c>
      <c r="U2842" s="17">
        <f>IF(performance_data[[#This Row],[return_percentage]]&lt;performance_data[[#This Row],[benchmark_return]],1,0)</f>
        <v>0</v>
      </c>
      <c r="V2842" s="17">
        <f>COUNTIFS(performance_data[portfolio_id],performance_data[[#This Row],[portfolio_id]])</f>
        <v>36</v>
      </c>
      <c r="W2842" s="17">
        <f>COUNTIFS(performance_data[portfolio_id],performance_data[[#This Row],[portfolio_id]],
          performance_data[return_flag],1)</f>
        <v>17</v>
      </c>
      <c r="X2842" s="15">
        <f>performance_data[[#This Row],[underperform_flag_count]]/performance_data[[#This Row],[totalportfoliocount]]</f>
        <v>0.47222222222222221</v>
      </c>
    </row>
    <row r="2843" spans="1:24" x14ac:dyDescent="0.3">
      <c r="A2843">
        <v>6240</v>
      </c>
      <c r="B2843" s="1">
        <v>45016</v>
      </c>
      <c r="C2843">
        <v>152790.95000000001</v>
      </c>
      <c r="D2843">
        <v>5.46</v>
      </c>
      <c r="E2843">
        <v>5.47</v>
      </c>
      <c r="F2843">
        <v>5595.49</v>
      </c>
      <c r="G2843">
        <v>6943.83</v>
      </c>
      <c r="H2843" t="s">
        <v>2213</v>
      </c>
      <c r="I2843" t="s">
        <v>2206</v>
      </c>
      <c r="J2843">
        <v>3</v>
      </c>
      <c r="K2843" t="s">
        <v>2222</v>
      </c>
      <c r="L2843" t="str">
        <f>IF(performance_data[[#This Row],[return_percentage]]&gt;=performance_data[[#This Row],[benchmark_return]],"Higher","Lower")</f>
        <v>Lower</v>
      </c>
      <c r="M2843" s="14">
        <f xml:space="preserve"> _xlfn.MAXIFS(performance_data[date],performance_data[portfolio_id],performance_data[[#This Row],[portfolio_id]])</f>
        <v>45539</v>
      </c>
      <c r="N2843" s="14">
        <f xml:space="preserve"> _xlfn.MINIFS(performance_data[date],performance_data[portfolio_id],performance_data[[#This Row],[portfolio_id]])</f>
        <v>44881</v>
      </c>
      <c r="O2843" s="15">
        <f>_xlfn.MAXIFS(performance_data[portfolio_value],performance_data[portfolio_id],performance_data[[#This Row],[portfolio_id]],performance_data[date],performance_data[[#This Row],[latest_date]])</f>
        <v>418861.6</v>
      </c>
      <c r="P2843" s="15">
        <f>_xlfn.MAXIFS(performance_data[portfolio_value],performance_data[portfolio_id],performance_data[[#This Row],[portfolio_id]],performance_data[date],performance_data[[#This Row],[starting_date]])</f>
        <v>272686.05</v>
      </c>
      <c r="Q2843" s="15">
        <f>performance_data[[#This Row],[latest_value]]-performance_data[[#This Row],[starting_value]]</f>
        <v>146175.54999999999</v>
      </c>
      <c r="R2843" s="15">
        <f>performance_data[[#This Row],[net_inflows]]-performance_data[[#This Row],[net_outflows]]</f>
        <v>-1348.3400000000001</v>
      </c>
      <c r="S2843" s="15" t="str">
        <f>IF(performance_data[[#This Row],[net_inflows]]&gt;AVERAGE(performance_data[net_inflows]),"High","Low")</f>
        <v>Low</v>
      </c>
      <c r="T2843" s="15">
        <f>AVERAGEIF(performance_data[inflow_flag],performance_data[[#This Row],[inflow_flag]],performance_data[return_percentage])</f>
        <v>5.0457846277021572</v>
      </c>
      <c r="U2843" s="17">
        <f>IF(performance_data[[#This Row],[return_percentage]]&lt;performance_data[[#This Row],[benchmark_return]],1,0)</f>
        <v>1</v>
      </c>
      <c r="V2843" s="17">
        <f>COUNTIFS(performance_data[portfolio_id],performance_data[[#This Row],[portfolio_id]])</f>
        <v>36</v>
      </c>
      <c r="W2843" s="17">
        <f>COUNTIFS(performance_data[portfolio_id],performance_data[[#This Row],[portfolio_id]],
          performance_data[return_flag],1)</f>
        <v>17</v>
      </c>
      <c r="X2843" s="15">
        <f>performance_data[[#This Row],[underperform_flag_count]]/performance_data[[#This Row],[totalportfoliocount]]</f>
        <v>0.47222222222222221</v>
      </c>
    </row>
    <row r="2844" spans="1:24" x14ac:dyDescent="0.3">
      <c r="A2844">
        <v>6258</v>
      </c>
      <c r="B2844" s="1">
        <v>45180</v>
      </c>
      <c r="C2844">
        <v>138735.67999999999</v>
      </c>
      <c r="D2844">
        <v>-3.65</v>
      </c>
      <c r="E2844">
        <v>-3.43</v>
      </c>
      <c r="F2844">
        <v>3135.69</v>
      </c>
      <c r="G2844">
        <v>13195.66</v>
      </c>
      <c r="H2844" t="s">
        <v>2213</v>
      </c>
      <c r="I2844" t="s">
        <v>2209</v>
      </c>
      <c r="J2844">
        <v>9</v>
      </c>
      <c r="K2844" t="s">
        <v>2221</v>
      </c>
      <c r="L2844" t="str">
        <f>IF(performance_data[[#This Row],[return_percentage]]&gt;=performance_data[[#This Row],[benchmark_return]],"Higher","Lower")</f>
        <v>Lower</v>
      </c>
      <c r="M2844" s="14">
        <f xml:space="preserve"> _xlfn.MAXIFS(performance_data[date],performance_data[portfolio_id],performance_data[[#This Row],[portfolio_id]])</f>
        <v>45522</v>
      </c>
      <c r="N2844" s="14">
        <f xml:space="preserve"> _xlfn.MINIFS(performance_data[date],performance_data[portfolio_id],performance_data[[#This Row],[portfolio_id]])</f>
        <v>44910</v>
      </c>
      <c r="O2844" s="15">
        <f>_xlfn.MAXIFS(performance_data[portfolio_value],performance_data[portfolio_id],performance_data[[#This Row],[portfolio_id]],performance_data[date],performance_data[[#This Row],[latest_date]])</f>
        <v>422965.69</v>
      </c>
      <c r="P2844" s="15">
        <f>_xlfn.MAXIFS(performance_data[portfolio_value],performance_data[portfolio_id],performance_data[[#This Row],[portfolio_id]],performance_data[date],performance_data[[#This Row],[starting_date]])</f>
        <v>328495.26</v>
      </c>
      <c r="Q2844" s="15">
        <f>performance_data[[#This Row],[latest_value]]-performance_data[[#This Row],[starting_value]]</f>
        <v>94470.43</v>
      </c>
      <c r="R2844" s="15">
        <f>performance_data[[#This Row],[net_inflows]]-performance_data[[#This Row],[net_outflows]]</f>
        <v>-10059.969999999999</v>
      </c>
      <c r="S2844" s="15" t="str">
        <f>IF(performance_data[[#This Row],[net_inflows]]&gt;AVERAGE(performance_data[net_inflows]),"High","Low")</f>
        <v>Low</v>
      </c>
      <c r="T2844" s="15">
        <f>AVERAGEIF(performance_data[inflow_flag],performance_data[[#This Row],[inflow_flag]],performance_data[return_percentage])</f>
        <v>5.0457846277021572</v>
      </c>
      <c r="U2844" s="17">
        <f>IF(performance_data[[#This Row],[return_percentage]]&lt;performance_data[[#This Row],[benchmark_return]],1,0)</f>
        <v>1</v>
      </c>
      <c r="V2844" s="17">
        <f>COUNTIFS(performance_data[portfolio_id],performance_data[[#This Row],[portfolio_id]])</f>
        <v>27</v>
      </c>
      <c r="W2844" s="17">
        <f>COUNTIFS(performance_data[portfolio_id],performance_data[[#This Row],[portfolio_id]],
          performance_data[return_flag],1)</f>
        <v>15</v>
      </c>
      <c r="X2844" s="15">
        <f>performance_data[[#This Row],[underperform_flag_count]]/performance_data[[#This Row],[totalportfoliocount]]</f>
        <v>0.55555555555555558</v>
      </c>
    </row>
    <row r="2845" spans="1:24" x14ac:dyDescent="0.3">
      <c r="A2845">
        <v>6258</v>
      </c>
      <c r="B2845" s="1">
        <v>45005</v>
      </c>
      <c r="C2845">
        <v>147000.5</v>
      </c>
      <c r="D2845">
        <v>7.47</v>
      </c>
      <c r="E2845">
        <v>6.13</v>
      </c>
      <c r="F2845">
        <v>11775.5</v>
      </c>
      <c r="G2845">
        <v>8816.39</v>
      </c>
      <c r="H2845" t="s">
        <v>2213</v>
      </c>
      <c r="I2845" t="s">
        <v>2206</v>
      </c>
      <c r="J2845">
        <v>3</v>
      </c>
      <c r="K2845" t="s">
        <v>2222</v>
      </c>
      <c r="L2845" t="str">
        <f>IF(performance_data[[#This Row],[return_percentage]]&gt;=performance_data[[#This Row],[benchmark_return]],"Higher","Lower")</f>
        <v>Higher</v>
      </c>
      <c r="M2845" s="14">
        <f xml:space="preserve"> _xlfn.MAXIFS(performance_data[date],performance_data[portfolio_id],performance_data[[#This Row],[portfolio_id]])</f>
        <v>45522</v>
      </c>
      <c r="N2845" s="14">
        <f xml:space="preserve"> _xlfn.MINIFS(performance_data[date],performance_data[portfolio_id],performance_data[[#This Row],[portfolio_id]])</f>
        <v>44910</v>
      </c>
      <c r="O2845" s="15">
        <f>_xlfn.MAXIFS(performance_data[portfolio_value],performance_data[portfolio_id],performance_data[[#This Row],[portfolio_id]],performance_data[date],performance_data[[#This Row],[latest_date]])</f>
        <v>422965.69</v>
      </c>
      <c r="P2845" s="15">
        <f>_xlfn.MAXIFS(performance_data[portfolio_value],performance_data[portfolio_id],performance_data[[#This Row],[portfolio_id]],performance_data[date],performance_data[[#This Row],[starting_date]])</f>
        <v>328495.26</v>
      </c>
      <c r="Q2845" s="15">
        <f>performance_data[[#This Row],[latest_value]]-performance_data[[#This Row],[starting_value]]</f>
        <v>94470.43</v>
      </c>
      <c r="R2845" s="15">
        <f>performance_data[[#This Row],[net_inflows]]-performance_data[[#This Row],[net_outflows]]</f>
        <v>2959.1100000000006</v>
      </c>
      <c r="S2845" s="15" t="str">
        <f>IF(performance_data[[#This Row],[net_inflows]]&gt;AVERAGE(performance_data[net_inflows]),"High","Low")</f>
        <v>High</v>
      </c>
      <c r="T2845" s="15">
        <f>AVERAGEIF(performance_data[inflow_flag],performance_data[[#This Row],[inflow_flag]],performance_data[return_percentage])</f>
        <v>4.8467905675459724</v>
      </c>
      <c r="U2845" s="17">
        <f>IF(performance_data[[#This Row],[return_percentage]]&lt;performance_data[[#This Row],[benchmark_return]],1,0)</f>
        <v>0</v>
      </c>
      <c r="V2845" s="17">
        <f>COUNTIFS(performance_data[portfolio_id],performance_data[[#This Row],[portfolio_id]])</f>
        <v>27</v>
      </c>
      <c r="W2845" s="17">
        <f>COUNTIFS(performance_data[portfolio_id],performance_data[[#This Row],[portfolio_id]],
          performance_data[return_flag],1)</f>
        <v>15</v>
      </c>
      <c r="X2845" s="15">
        <f>performance_data[[#This Row],[underperform_flag_count]]/performance_data[[#This Row],[totalportfoliocount]]</f>
        <v>0.55555555555555558</v>
      </c>
    </row>
    <row r="2846" spans="1:24" x14ac:dyDescent="0.3">
      <c r="A2846">
        <v>6258</v>
      </c>
      <c r="B2846" s="1">
        <v>44931</v>
      </c>
      <c r="C2846">
        <v>480484.59</v>
      </c>
      <c r="D2846">
        <v>18.88</v>
      </c>
      <c r="E2846">
        <v>20.11</v>
      </c>
      <c r="F2846">
        <v>10008.51</v>
      </c>
      <c r="G2846">
        <v>2315.6999999999998</v>
      </c>
      <c r="H2846" t="s">
        <v>2213</v>
      </c>
      <c r="I2846" t="s">
        <v>2206</v>
      </c>
      <c r="J2846">
        <v>1</v>
      </c>
      <c r="K2846" t="s">
        <v>2207</v>
      </c>
      <c r="L2846" t="str">
        <f>IF(performance_data[[#This Row],[return_percentage]]&gt;=performance_data[[#This Row],[benchmark_return]],"Higher","Lower")</f>
        <v>Lower</v>
      </c>
      <c r="M2846" s="14">
        <f xml:space="preserve"> _xlfn.MAXIFS(performance_data[date],performance_data[portfolio_id],performance_data[[#This Row],[portfolio_id]])</f>
        <v>45522</v>
      </c>
      <c r="N2846" s="14">
        <f xml:space="preserve"> _xlfn.MINIFS(performance_data[date],performance_data[portfolio_id],performance_data[[#This Row],[portfolio_id]])</f>
        <v>44910</v>
      </c>
      <c r="O2846" s="15">
        <f>_xlfn.MAXIFS(performance_data[portfolio_value],performance_data[portfolio_id],performance_data[[#This Row],[portfolio_id]],performance_data[date],performance_data[[#This Row],[latest_date]])</f>
        <v>422965.69</v>
      </c>
      <c r="P2846" s="15">
        <f>_xlfn.MAXIFS(performance_data[portfolio_value],performance_data[portfolio_id],performance_data[[#This Row],[portfolio_id]],performance_data[date],performance_data[[#This Row],[starting_date]])</f>
        <v>328495.26</v>
      </c>
      <c r="Q2846" s="15">
        <f>performance_data[[#This Row],[latest_value]]-performance_data[[#This Row],[starting_value]]</f>
        <v>94470.43</v>
      </c>
      <c r="R2846" s="15">
        <f>performance_data[[#This Row],[net_inflows]]-performance_data[[#This Row],[net_outflows]]</f>
        <v>7692.81</v>
      </c>
      <c r="S2846" s="15" t="str">
        <f>IF(performance_data[[#This Row],[net_inflows]]&gt;AVERAGE(performance_data[net_inflows]),"High","Low")</f>
        <v>Low</v>
      </c>
      <c r="T2846" s="15">
        <f>AVERAGEIF(performance_data[inflow_flag],performance_data[[#This Row],[inflow_flag]],performance_data[return_percentage])</f>
        <v>5.0457846277021572</v>
      </c>
      <c r="U2846" s="17">
        <f>IF(performance_data[[#This Row],[return_percentage]]&lt;performance_data[[#This Row],[benchmark_return]],1,0)</f>
        <v>1</v>
      </c>
      <c r="V2846" s="17">
        <f>COUNTIFS(performance_data[portfolio_id],performance_data[[#This Row],[portfolio_id]])</f>
        <v>27</v>
      </c>
      <c r="W2846" s="17">
        <f>COUNTIFS(performance_data[portfolio_id],performance_data[[#This Row],[portfolio_id]],
          performance_data[return_flag],1)</f>
        <v>15</v>
      </c>
      <c r="X2846" s="15">
        <f>performance_data[[#This Row],[underperform_flag_count]]/performance_data[[#This Row],[totalportfoliocount]]</f>
        <v>0.55555555555555558</v>
      </c>
    </row>
    <row r="2847" spans="1:24" x14ac:dyDescent="0.3">
      <c r="A2847">
        <v>6258</v>
      </c>
      <c r="B2847" s="1">
        <v>45143</v>
      </c>
      <c r="C2847">
        <v>112020.29</v>
      </c>
      <c r="D2847">
        <v>8.48</v>
      </c>
      <c r="E2847">
        <v>9.2899999999999991</v>
      </c>
      <c r="F2847">
        <v>17366.38</v>
      </c>
      <c r="G2847">
        <v>16147.51</v>
      </c>
      <c r="H2847" t="s">
        <v>2213</v>
      </c>
      <c r="I2847" t="s">
        <v>2209</v>
      </c>
      <c r="J2847">
        <v>8</v>
      </c>
      <c r="K2847" t="s">
        <v>2214</v>
      </c>
      <c r="L2847" t="str">
        <f>IF(performance_data[[#This Row],[return_percentage]]&gt;=performance_data[[#This Row],[benchmark_return]],"Higher","Lower")</f>
        <v>Lower</v>
      </c>
      <c r="M2847" s="14">
        <f xml:space="preserve"> _xlfn.MAXIFS(performance_data[date],performance_data[portfolio_id],performance_data[[#This Row],[portfolio_id]])</f>
        <v>45522</v>
      </c>
      <c r="N2847" s="14">
        <f xml:space="preserve"> _xlfn.MINIFS(performance_data[date],performance_data[portfolio_id],performance_data[[#This Row],[portfolio_id]])</f>
        <v>44910</v>
      </c>
      <c r="O2847" s="15">
        <f>_xlfn.MAXIFS(performance_data[portfolio_value],performance_data[portfolio_id],performance_data[[#This Row],[portfolio_id]],performance_data[date],performance_data[[#This Row],[latest_date]])</f>
        <v>422965.69</v>
      </c>
      <c r="P2847" s="15">
        <f>_xlfn.MAXIFS(performance_data[portfolio_value],performance_data[portfolio_id],performance_data[[#This Row],[portfolio_id]],performance_data[date],performance_data[[#This Row],[starting_date]])</f>
        <v>328495.26</v>
      </c>
      <c r="Q2847" s="15">
        <f>performance_data[[#This Row],[latest_value]]-performance_data[[#This Row],[starting_value]]</f>
        <v>94470.43</v>
      </c>
      <c r="R2847" s="15">
        <f>performance_data[[#This Row],[net_inflows]]-performance_data[[#This Row],[net_outflows]]</f>
        <v>1218.8700000000008</v>
      </c>
      <c r="S2847" s="15" t="str">
        <f>IF(performance_data[[#This Row],[net_inflows]]&gt;AVERAGE(performance_data[net_inflows]),"High","Low")</f>
        <v>High</v>
      </c>
      <c r="T2847" s="15">
        <f>AVERAGEIF(performance_data[inflow_flag],performance_data[[#This Row],[inflow_flag]],performance_data[return_percentage])</f>
        <v>4.8467905675459724</v>
      </c>
      <c r="U2847" s="17">
        <f>IF(performance_data[[#This Row],[return_percentage]]&lt;performance_data[[#This Row],[benchmark_return]],1,0)</f>
        <v>1</v>
      </c>
      <c r="V2847" s="17">
        <f>COUNTIFS(performance_data[portfolio_id],performance_data[[#This Row],[portfolio_id]])</f>
        <v>27</v>
      </c>
      <c r="W2847" s="17">
        <f>COUNTIFS(performance_data[portfolio_id],performance_data[[#This Row],[portfolio_id]],
          performance_data[return_flag],1)</f>
        <v>15</v>
      </c>
      <c r="X2847" s="15">
        <f>performance_data[[#This Row],[underperform_flag_count]]/performance_data[[#This Row],[totalportfoliocount]]</f>
        <v>0.55555555555555558</v>
      </c>
    </row>
    <row r="2848" spans="1:24" x14ac:dyDescent="0.3">
      <c r="A2848">
        <v>6258</v>
      </c>
      <c r="B2848" s="1">
        <v>45167</v>
      </c>
      <c r="C2848">
        <v>419891.79</v>
      </c>
      <c r="D2848">
        <v>8.76</v>
      </c>
      <c r="E2848">
        <v>9.2799999999999994</v>
      </c>
      <c r="F2848">
        <v>15635.58</v>
      </c>
      <c r="G2848">
        <v>663.85</v>
      </c>
      <c r="H2848" t="s">
        <v>2213</v>
      </c>
      <c r="I2848" t="s">
        <v>2209</v>
      </c>
      <c r="J2848">
        <v>8</v>
      </c>
      <c r="K2848" t="s">
        <v>2214</v>
      </c>
      <c r="L2848" t="str">
        <f>IF(performance_data[[#This Row],[return_percentage]]&gt;=performance_data[[#This Row],[benchmark_return]],"Higher","Lower")</f>
        <v>Lower</v>
      </c>
      <c r="M2848" s="14">
        <f xml:space="preserve"> _xlfn.MAXIFS(performance_data[date],performance_data[portfolio_id],performance_data[[#This Row],[portfolio_id]])</f>
        <v>45522</v>
      </c>
      <c r="N2848" s="14">
        <f xml:space="preserve"> _xlfn.MINIFS(performance_data[date],performance_data[portfolio_id],performance_data[[#This Row],[portfolio_id]])</f>
        <v>44910</v>
      </c>
      <c r="O2848" s="15">
        <f>_xlfn.MAXIFS(performance_data[portfolio_value],performance_data[portfolio_id],performance_data[[#This Row],[portfolio_id]],performance_data[date],performance_data[[#This Row],[latest_date]])</f>
        <v>422965.69</v>
      </c>
      <c r="P2848" s="15">
        <f>_xlfn.MAXIFS(performance_data[portfolio_value],performance_data[portfolio_id],performance_data[[#This Row],[portfolio_id]],performance_data[date],performance_data[[#This Row],[starting_date]])</f>
        <v>328495.26</v>
      </c>
      <c r="Q2848" s="15">
        <f>performance_data[[#This Row],[latest_value]]-performance_data[[#This Row],[starting_value]]</f>
        <v>94470.43</v>
      </c>
      <c r="R2848" s="15">
        <f>performance_data[[#This Row],[net_inflows]]-performance_data[[#This Row],[net_outflows]]</f>
        <v>14971.73</v>
      </c>
      <c r="S2848" s="15" t="str">
        <f>IF(performance_data[[#This Row],[net_inflows]]&gt;AVERAGE(performance_data[net_inflows]),"High","Low")</f>
        <v>High</v>
      </c>
      <c r="T2848" s="15">
        <f>AVERAGEIF(performance_data[inflow_flag],performance_data[[#This Row],[inflow_flag]],performance_data[return_percentage])</f>
        <v>4.8467905675459724</v>
      </c>
      <c r="U2848" s="17">
        <f>IF(performance_data[[#This Row],[return_percentage]]&lt;performance_data[[#This Row],[benchmark_return]],1,0)</f>
        <v>1</v>
      </c>
      <c r="V2848" s="17">
        <f>COUNTIFS(performance_data[portfolio_id],performance_data[[#This Row],[portfolio_id]])</f>
        <v>27</v>
      </c>
      <c r="W2848" s="17">
        <f>COUNTIFS(performance_data[portfolio_id],performance_data[[#This Row],[portfolio_id]],
          performance_data[return_flag],1)</f>
        <v>15</v>
      </c>
      <c r="X2848" s="15">
        <f>performance_data[[#This Row],[underperform_flag_count]]/performance_data[[#This Row],[totalportfoliocount]]</f>
        <v>0.55555555555555558</v>
      </c>
    </row>
    <row r="2849" spans="1:24" x14ac:dyDescent="0.3">
      <c r="A2849">
        <v>6258</v>
      </c>
      <c r="B2849" s="1">
        <v>45455</v>
      </c>
      <c r="C2849">
        <v>443686.99</v>
      </c>
      <c r="D2849">
        <v>16.489999999999998</v>
      </c>
      <c r="E2849">
        <v>14.41</v>
      </c>
      <c r="F2849">
        <v>15902.53</v>
      </c>
      <c r="G2849">
        <v>18318.07</v>
      </c>
      <c r="H2849" t="s">
        <v>2205</v>
      </c>
      <c r="I2849" t="s">
        <v>2211</v>
      </c>
      <c r="J2849">
        <v>6</v>
      </c>
      <c r="K2849" t="s">
        <v>2212</v>
      </c>
      <c r="L2849" t="str">
        <f>IF(performance_data[[#This Row],[return_percentage]]&gt;=performance_data[[#This Row],[benchmark_return]],"Higher","Lower")</f>
        <v>Higher</v>
      </c>
      <c r="M2849" s="14">
        <f xml:space="preserve"> _xlfn.MAXIFS(performance_data[date],performance_data[portfolio_id],performance_data[[#This Row],[portfolio_id]])</f>
        <v>45522</v>
      </c>
      <c r="N2849" s="14">
        <f xml:space="preserve"> _xlfn.MINIFS(performance_data[date],performance_data[portfolio_id],performance_data[[#This Row],[portfolio_id]])</f>
        <v>44910</v>
      </c>
      <c r="O2849" s="15">
        <f>_xlfn.MAXIFS(performance_data[portfolio_value],performance_data[portfolio_id],performance_data[[#This Row],[portfolio_id]],performance_data[date],performance_data[[#This Row],[latest_date]])</f>
        <v>422965.69</v>
      </c>
      <c r="P2849" s="15">
        <f>_xlfn.MAXIFS(performance_data[portfolio_value],performance_data[portfolio_id],performance_data[[#This Row],[portfolio_id]],performance_data[date],performance_data[[#This Row],[starting_date]])</f>
        <v>328495.26</v>
      </c>
      <c r="Q2849" s="15">
        <f>performance_data[[#This Row],[latest_value]]-performance_data[[#This Row],[starting_value]]</f>
        <v>94470.43</v>
      </c>
      <c r="R2849" s="15">
        <f>performance_data[[#This Row],[net_inflows]]-performance_data[[#This Row],[net_outflows]]</f>
        <v>-2415.5399999999991</v>
      </c>
      <c r="S2849" s="15" t="str">
        <f>IF(performance_data[[#This Row],[net_inflows]]&gt;AVERAGE(performance_data[net_inflows]),"High","Low")</f>
        <v>High</v>
      </c>
      <c r="T2849" s="15">
        <f>AVERAGEIF(performance_data[inflow_flag],performance_data[[#This Row],[inflow_flag]],performance_data[return_percentage])</f>
        <v>4.8467905675459724</v>
      </c>
      <c r="U2849" s="17">
        <f>IF(performance_data[[#This Row],[return_percentage]]&lt;performance_data[[#This Row],[benchmark_return]],1,0)</f>
        <v>0</v>
      </c>
      <c r="V2849" s="17">
        <f>COUNTIFS(performance_data[portfolio_id],performance_data[[#This Row],[portfolio_id]])</f>
        <v>27</v>
      </c>
      <c r="W2849" s="17">
        <f>COUNTIFS(performance_data[portfolio_id],performance_data[[#This Row],[portfolio_id]],
          performance_data[return_flag],1)</f>
        <v>15</v>
      </c>
      <c r="X2849" s="15">
        <f>performance_data[[#This Row],[underperform_flag_count]]/performance_data[[#This Row],[totalportfoliocount]]</f>
        <v>0.55555555555555558</v>
      </c>
    </row>
    <row r="2850" spans="1:24" x14ac:dyDescent="0.3">
      <c r="A2850">
        <v>6258</v>
      </c>
      <c r="B2850" s="1">
        <v>44910</v>
      </c>
      <c r="C2850">
        <v>328495.26</v>
      </c>
      <c r="D2850">
        <v>5.15</v>
      </c>
      <c r="E2850">
        <v>5.45</v>
      </c>
      <c r="F2850">
        <v>9435.3700000000008</v>
      </c>
      <c r="G2850">
        <v>6104.14</v>
      </c>
      <c r="H2850" t="s">
        <v>2220</v>
      </c>
      <c r="I2850" t="s">
        <v>2217</v>
      </c>
      <c r="J2850">
        <v>12</v>
      </c>
      <c r="K2850" t="s">
        <v>2218</v>
      </c>
      <c r="L2850" t="str">
        <f>IF(performance_data[[#This Row],[return_percentage]]&gt;=performance_data[[#This Row],[benchmark_return]],"Higher","Lower")</f>
        <v>Lower</v>
      </c>
      <c r="M2850" s="14">
        <f xml:space="preserve"> _xlfn.MAXIFS(performance_data[date],performance_data[portfolio_id],performance_data[[#This Row],[portfolio_id]])</f>
        <v>45522</v>
      </c>
      <c r="N2850" s="14">
        <f xml:space="preserve"> _xlfn.MINIFS(performance_data[date],performance_data[portfolio_id],performance_data[[#This Row],[portfolio_id]])</f>
        <v>44910</v>
      </c>
      <c r="O2850" s="15">
        <f>_xlfn.MAXIFS(performance_data[portfolio_value],performance_data[portfolio_id],performance_data[[#This Row],[portfolio_id]],performance_data[date],performance_data[[#This Row],[latest_date]])</f>
        <v>422965.69</v>
      </c>
      <c r="P2850" s="15">
        <f>_xlfn.MAXIFS(performance_data[portfolio_value],performance_data[portfolio_id],performance_data[[#This Row],[portfolio_id]],performance_data[date],performance_data[[#This Row],[starting_date]])</f>
        <v>328495.26</v>
      </c>
      <c r="Q2850" s="15">
        <f>performance_data[[#This Row],[latest_value]]-performance_data[[#This Row],[starting_value]]</f>
        <v>94470.43</v>
      </c>
      <c r="R2850" s="15">
        <f>performance_data[[#This Row],[net_inflows]]-performance_data[[#This Row],[net_outflows]]</f>
        <v>3331.2300000000005</v>
      </c>
      <c r="S2850" s="15" t="str">
        <f>IF(performance_data[[#This Row],[net_inflows]]&gt;AVERAGE(performance_data[net_inflows]),"High","Low")</f>
        <v>Low</v>
      </c>
      <c r="T2850" s="15">
        <f>AVERAGEIF(performance_data[inflow_flag],performance_data[[#This Row],[inflow_flag]],performance_data[return_percentage])</f>
        <v>5.0457846277021572</v>
      </c>
      <c r="U2850" s="17">
        <f>IF(performance_data[[#This Row],[return_percentage]]&lt;performance_data[[#This Row],[benchmark_return]],1,0)</f>
        <v>1</v>
      </c>
      <c r="V2850" s="17">
        <f>COUNTIFS(performance_data[portfolio_id],performance_data[[#This Row],[portfolio_id]])</f>
        <v>27</v>
      </c>
      <c r="W2850" s="17">
        <f>COUNTIFS(performance_data[portfolio_id],performance_data[[#This Row],[portfolio_id]],
          performance_data[return_flag],1)</f>
        <v>15</v>
      </c>
      <c r="X2850" s="15">
        <f>performance_data[[#This Row],[underperform_flag_count]]/performance_data[[#This Row],[totalportfoliocount]]</f>
        <v>0.55555555555555558</v>
      </c>
    </row>
    <row r="2851" spans="1:24" x14ac:dyDescent="0.3">
      <c r="A2851">
        <v>6258</v>
      </c>
      <c r="B2851" s="1">
        <v>45043</v>
      </c>
      <c r="C2851">
        <v>392908.66</v>
      </c>
      <c r="D2851">
        <v>-5.74</v>
      </c>
      <c r="E2851">
        <v>-4.95</v>
      </c>
      <c r="F2851">
        <v>8219.49</v>
      </c>
      <c r="G2851">
        <v>17688.29</v>
      </c>
      <c r="H2851" t="s">
        <v>2213</v>
      </c>
      <c r="I2851" t="s">
        <v>2211</v>
      </c>
      <c r="J2851">
        <v>4</v>
      </c>
      <c r="K2851" t="s">
        <v>2216</v>
      </c>
      <c r="L2851" t="str">
        <f>IF(performance_data[[#This Row],[return_percentage]]&gt;=performance_data[[#This Row],[benchmark_return]],"Higher","Lower")</f>
        <v>Lower</v>
      </c>
      <c r="M2851" s="14">
        <f xml:space="preserve"> _xlfn.MAXIFS(performance_data[date],performance_data[portfolio_id],performance_data[[#This Row],[portfolio_id]])</f>
        <v>45522</v>
      </c>
      <c r="N2851" s="14">
        <f xml:space="preserve"> _xlfn.MINIFS(performance_data[date],performance_data[portfolio_id],performance_data[[#This Row],[portfolio_id]])</f>
        <v>44910</v>
      </c>
      <c r="O2851" s="15">
        <f>_xlfn.MAXIFS(performance_data[portfolio_value],performance_data[portfolio_id],performance_data[[#This Row],[portfolio_id]],performance_data[date],performance_data[[#This Row],[latest_date]])</f>
        <v>422965.69</v>
      </c>
      <c r="P2851" s="15">
        <f>_xlfn.MAXIFS(performance_data[portfolio_value],performance_data[portfolio_id],performance_data[[#This Row],[portfolio_id]],performance_data[date],performance_data[[#This Row],[starting_date]])</f>
        <v>328495.26</v>
      </c>
      <c r="Q2851" s="15">
        <f>performance_data[[#This Row],[latest_value]]-performance_data[[#This Row],[starting_value]]</f>
        <v>94470.43</v>
      </c>
      <c r="R2851" s="15">
        <f>performance_data[[#This Row],[net_inflows]]-performance_data[[#This Row],[net_outflows]]</f>
        <v>-9468.8000000000011</v>
      </c>
      <c r="S2851" s="15" t="str">
        <f>IF(performance_data[[#This Row],[net_inflows]]&gt;AVERAGE(performance_data[net_inflows]),"High","Low")</f>
        <v>Low</v>
      </c>
      <c r="T2851" s="15">
        <f>AVERAGEIF(performance_data[inflow_flag],performance_data[[#This Row],[inflow_flag]],performance_data[return_percentage])</f>
        <v>5.0457846277021572</v>
      </c>
      <c r="U2851" s="17">
        <f>IF(performance_data[[#This Row],[return_percentage]]&lt;performance_data[[#This Row],[benchmark_return]],1,0)</f>
        <v>1</v>
      </c>
      <c r="V2851" s="17">
        <f>COUNTIFS(performance_data[portfolio_id],performance_data[[#This Row],[portfolio_id]])</f>
        <v>27</v>
      </c>
      <c r="W2851" s="17">
        <f>COUNTIFS(performance_data[portfolio_id],performance_data[[#This Row],[portfolio_id]],
          performance_data[return_flag],1)</f>
        <v>15</v>
      </c>
      <c r="X2851" s="15">
        <f>performance_data[[#This Row],[underperform_flag_count]]/performance_data[[#This Row],[totalportfoliocount]]</f>
        <v>0.55555555555555558</v>
      </c>
    </row>
    <row r="2852" spans="1:24" x14ac:dyDescent="0.3">
      <c r="A2852">
        <v>6258</v>
      </c>
      <c r="B2852" s="1">
        <v>45323</v>
      </c>
      <c r="C2852">
        <v>130597.2</v>
      </c>
      <c r="D2852">
        <v>11.74</v>
      </c>
      <c r="E2852">
        <v>10.49</v>
      </c>
      <c r="F2852">
        <v>18896.68</v>
      </c>
      <c r="G2852">
        <v>7718.82</v>
      </c>
      <c r="H2852" t="s">
        <v>2205</v>
      </c>
      <c r="I2852" t="s">
        <v>2206</v>
      </c>
      <c r="J2852">
        <v>2</v>
      </c>
      <c r="K2852" t="s">
        <v>2226</v>
      </c>
      <c r="L2852" t="str">
        <f>IF(performance_data[[#This Row],[return_percentage]]&gt;=performance_data[[#This Row],[benchmark_return]],"Higher","Lower")</f>
        <v>Higher</v>
      </c>
      <c r="M2852" s="14">
        <f xml:space="preserve"> _xlfn.MAXIFS(performance_data[date],performance_data[portfolio_id],performance_data[[#This Row],[portfolio_id]])</f>
        <v>45522</v>
      </c>
      <c r="N2852" s="14">
        <f xml:space="preserve"> _xlfn.MINIFS(performance_data[date],performance_data[portfolio_id],performance_data[[#This Row],[portfolio_id]])</f>
        <v>44910</v>
      </c>
      <c r="O2852" s="15">
        <f>_xlfn.MAXIFS(performance_data[portfolio_value],performance_data[portfolio_id],performance_data[[#This Row],[portfolio_id]],performance_data[date],performance_data[[#This Row],[latest_date]])</f>
        <v>422965.69</v>
      </c>
      <c r="P2852" s="15">
        <f>_xlfn.MAXIFS(performance_data[portfolio_value],performance_data[portfolio_id],performance_data[[#This Row],[portfolio_id]],performance_data[date],performance_data[[#This Row],[starting_date]])</f>
        <v>328495.26</v>
      </c>
      <c r="Q2852" s="15">
        <f>performance_data[[#This Row],[latest_value]]-performance_data[[#This Row],[starting_value]]</f>
        <v>94470.43</v>
      </c>
      <c r="R2852" s="15">
        <f>performance_data[[#This Row],[net_inflows]]-performance_data[[#This Row],[net_outflows]]</f>
        <v>11177.86</v>
      </c>
      <c r="S2852" s="15" t="str">
        <f>IF(performance_data[[#This Row],[net_inflows]]&gt;AVERAGE(performance_data[net_inflows]),"High","Low")</f>
        <v>High</v>
      </c>
      <c r="T2852" s="15">
        <f>AVERAGEIF(performance_data[inflow_flag],performance_data[[#This Row],[inflow_flag]],performance_data[return_percentage])</f>
        <v>4.8467905675459724</v>
      </c>
      <c r="U2852" s="17">
        <f>IF(performance_data[[#This Row],[return_percentage]]&lt;performance_data[[#This Row],[benchmark_return]],1,0)</f>
        <v>0</v>
      </c>
      <c r="V2852" s="17">
        <f>COUNTIFS(performance_data[portfolio_id],performance_data[[#This Row],[portfolio_id]])</f>
        <v>27</v>
      </c>
      <c r="W2852" s="17">
        <f>COUNTIFS(performance_data[portfolio_id],performance_data[[#This Row],[portfolio_id]],
          performance_data[return_flag],1)</f>
        <v>15</v>
      </c>
      <c r="X2852" s="15">
        <f>performance_data[[#This Row],[underperform_flag_count]]/performance_data[[#This Row],[totalportfoliocount]]</f>
        <v>0.55555555555555558</v>
      </c>
    </row>
    <row r="2853" spans="1:24" x14ac:dyDescent="0.3">
      <c r="A2853">
        <v>6258</v>
      </c>
      <c r="B2853" s="1">
        <v>45387</v>
      </c>
      <c r="C2853">
        <v>157451.26999999999</v>
      </c>
      <c r="D2853">
        <v>7.13</v>
      </c>
      <c r="E2853">
        <v>7.12</v>
      </c>
      <c r="F2853">
        <v>4574.96</v>
      </c>
      <c r="G2853">
        <v>4641.54</v>
      </c>
      <c r="H2853" t="s">
        <v>2205</v>
      </c>
      <c r="I2853" t="s">
        <v>2211</v>
      </c>
      <c r="J2853">
        <v>4</v>
      </c>
      <c r="K2853" t="s">
        <v>2216</v>
      </c>
      <c r="L2853" t="str">
        <f>IF(performance_data[[#This Row],[return_percentage]]&gt;=performance_data[[#This Row],[benchmark_return]],"Higher","Lower")</f>
        <v>Higher</v>
      </c>
      <c r="M2853" s="14">
        <f xml:space="preserve"> _xlfn.MAXIFS(performance_data[date],performance_data[portfolio_id],performance_data[[#This Row],[portfolio_id]])</f>
        <v>45522</v>
      </c>
      <c r="N2853" s="14">
        <f xml:space="preserve"> _xlfn.MINIFS(performance_data[date],performance_data[portfolio_id],performance_data[[#This Row],[portfolio_id]])</f>
        <v>44910</v>
      </c>
      <c r="O2853" s="15">
        <f>_xlfn.MAXIFS(performance_data[portfolio_value],performance_data[portfolio_id],performance_data[[#This Row],[portfolio_id]],performance_data[date],performance_data[[#This Row],[latest_date]])</f>
        <v>422965.69</v>
      </c>
      <c r="P2853" s="15">
        <f>_xlfn.MAXIFS(performance_data[portfolio_value],performance_data[portfolio_id],performance_data[[#This Row],[portfolio_id]],performance_data[date],performance_data[[#This Row],[starting_date]])</f>
        <v>328495.26</v>
      </c>
      <c r="Q2853" s="15">
        <f>performance_data[[#This Row],[latest_value]]-performance_data[[#This Row],[starting_value]]</f>
        <v>94470.43</v>
      </c>
      <c r="R2853" s="15">
        <f>performance_data[[#This Row],[net_inflows]]-performance_data[[#This Row],[net_outflows]]</f>
        <v>-66.579999999999927</v>
      </c>
      <c r="S2853" s="15" t="str">
        <f>IF(performance_data[[#This Row],[net_inflows]]&gt;AVERAGE(performance_data[net_inflows]),"High","Low")</f>
        <v>Low</v>
      </c>
      <c r="T2853" s="15">
        <f>AVERAGEIF(performance_data[inflow_flag],performance_data[[#This Row],[inflow_flag]],performance_data[return_percentage])</f>
        <v>5.0457846277021572</v>
      </c>
      <c r="U2853" s="17">
        <f>IF(performance_data[[#This Row],[return_percentage]]&lt;performance_data[[#This Row],[benchmark_return]],1,0)</f>
        <v>0</v>
      </c>
      <c r="V2853" s="17">
        <f>COUNTIFS(performance_data[portfolio_id],performance_data[[#This Row],[portfolio_id]])</f>
        <v>27</v>
      </c>
      <c r="W2853" s="17">
        <f>COUNTIFS(performance_data[portfolio_id],performance_data[[#This Row],[portfolio_id]],
          performance_data[return_flag],1)</f>
        <v>15</v>
      </c>
      <c r="X2853" s="15">
        <f>performance_data[[#This Row],[underperform_flag_count]]/performance_data[[#This Row],[totalportfoliocount]]</f>
        <v>0.55555555555555558</v>
      </c>
    </row>
    <row r="2854" spans="1:24" x14ac:dyDescent="0.3">
      <c r="A2854">
        <v>6258</v>
      </c>
      <c r="B2854" s="1">
        <v>45002</v>
      </c>
      <c r="C2854">
        <v>499815.98</v>
      </c>
      <c r="D2854">
        <v>-2.36</v>
      </c>
      <c r="E2854">
        <v>-2.73</v>
      </c>
      <c r="F2854">
        <v>4343.7700000000004</v>
      </c>
      <c r="G2854">
        <v>9017.1</v>
      </c>
      <c r="H2854" t="s">
        <v>2213</v>
      </c>
      <c r="I2854" t="s">
        <v>2206</v>
      </c>
      <c r="J2854">
        <v>3</v>
      </c>
      <c r="K2854" t="s">
        <v>2222</v>
      </c>
      <c r="L2854" t="str">
        <f>IF(performance_data[[#This Row],[return_percentage]]&gt;=performance_data[[#This Row],[benchmark_return]],"Higher","Lower")</f>
        <v>Higher</v>
      </c>
      <c r="M2854" s="14">
        <f xml:space="preserve"> _xlfn.MAXIFS(performance_data[date],performance_data[portfolio_id],performance_data[[#This Row],[portfolio_id]])</f>
        <v>45522</v>
      </c>
      <c r="N2854" s="14">
        <f xml:space="preserve"> _xlfn.MINIFS(performance_data[date],performance_data[portfolio_id],performance_data[[#This Row],[portfolio_id]])</f>
        <v>44910</v>
      </c>
      <c r="O2854" s="15">
        <f>_xlfn.MAXIFS(performance_data[portfolio_value],performance_data[portfolio_id],performance_data[[#This Row],[portfolio_id]],performance_data[date],performance_data[[#This Row],[latest_date]])</f>
        <v>422965.69</v>
      </c>
      <c r="P2854" s="15">
        <f>_xlfn.MAXIFS(performance_data[portfolio_value],performance_data[portfolio_id],performance_data[[#This Row],[portfolio_id]],performance_data[date],performance_data[[#This Row],[starting_date]])</f>
        <v>328495.26</v>
      </c>
      <c r="Q2854" s="15">
        <f>performance_data[[#This Row],[latest_value]]-performance_data[[#This Row],[starting_value]]</f>
        <v>94470.43</v>
      </c>
      <c r="R2854" s="15">
        <f>performance_data[[#This Row],[net_inflows]]-performance_data[[#This Row],[net_outflows]]</f>
        <v>-4673.33</v>
      </c>
      <c r="S2854" s="15" t="str">
        <f>IF(performance_data[[#This Row],[net_inflows]]&gt;AVERAGE(performance_data[net_inflows]),"High","Low")</f>
        <v>Low</v>
      </c>
      <c r="T2854" s="15">
        <f>AVERAGEIF(performance_data[inflow_flag],performance_data[[#This Row],[inflow_flag]],performance_data[return_percentage])</f>
        <v>5.0457846277021572</v>
      </c>
      <c r="U2854" s="17">
        <f>IF(performance_data[[#This Row],[return_percentage]]&lt;performance_data[[#This Row],[benchmark_return]],1,0)</f>
        <v>0</v>
      </c>
      <c r="V2854" s="17">
        <f>COUNTIFS(performance_data[portfolio_id],performance_data[[#This Row],[portfolio_id]])</f>
        <v>27</v>
      </c>
      <c r="W2854" s="17">
        <f>COUNTIFS(performance_data[portfolio_id],performance_data[[#This Row],[portfolio_id]],
          performance_data[return_flag],1)</f>
        <v>15</v>
      </c>
      <c r="X2854" s="15">
        <f>performance_data[[#This Row],[underperform_flag_count]]/performance_data[[#This Row],[totalportfoliocount]]</f>
        <v>0.55555555555555558</v>
      </c>
    </row>
    <row r="2855" spans="1:24" x14ac:dyDescent="0.3">
      <c r="A2855">
        <v>6258</v>
      </c>
      <c r="B2855" s="1">
        <v>45181</v>
      </c>
      <c r="C2855">
        <v>340566.05</v>
      </c>
      <c r="D2855">
        <v>5.99</v>
      </c>
      <c r="E2855">
        <v>5.07</v>
      </c>
      <c r="F2855">
        <v>14010.99</v>
      </c>
      <c r="G2855">
        <v>18194.759999999998</v>
      </c>
      <c r="H2855" t="s">
        <v>2213</v>
      </c>
      <c r="I2855" t="s">
        <v>2209</v>
      </c>
      <c r="J2855">
        <v>9</v>
      </c>
      <c r="K2855" t="s">
        <v>2221</v>
      </c>
      <c r="L2855" t="str">
        <f>IF(performance_data[[#This Row],[return_percentage]]&gt;=performance_data[[#This Row],[benchmark_return]],"Higher","Lower")</f>
        <v>Higher</v>
      </c>
      <c r="M2855" s="14">
        <f xml:space="preserve"> _xlfn.MAXIFS(performance_data[date],performance_data[portfolio_id],performance_data[[#This Row],[portfolio_id]])</f>
        <v>45522</v>
      </c>
      <c r="N2855" s="14">
        <f xml:space="preserve"> _xlfn.MINIFS(performance_data[date],performance_data[portfolio_id],performance_data[[#This Row],[portfolio_id]])</f>
        <v>44910</v>
      </c>
      <c r="O2855" s="15">
        <f>_xlfn.MAXIFS(performance_data[portfolio_value],performance_data[portfolio_id],performance_data[[#This Row],[portfolio_id]],performance_data[date],performance_data[[#This Row],[latest_date]])</f>
        <v>422965.69</v>
      </c>
      <c r="P2855" s="15">
        <f>_xlfn.MAXIFS(performance_data[portfolio_value],performance_data[portfolio_id],performance_data[[#This Row],[portfolio_id]],performance_data[date],performance_data[[#This Row],[starting_date]])</f>
        <v>328495.26</v>
      </c>
      <c r="Q2855" s="15">
        <f>performance_data[[#This Row],[latest_value]]-performance_data[[#This Row],[starting_value]]</f>
        <v>94470.43</v>
      </c>
      <c r="R2855" s="15">
        <f>performance_data[[#This Row],[net_inflows]]-performance_data[[#This Row],[net_outflows]]</f>
        <v>-4183.7699999999986</v>
      </c>
      <c r="S2855" s="15" t="str">
        <f>IF(performance_data[[#This Row],[net_inflows]]&gt;AVERAGE(performance_data[net_inflows]),"High","Low")</f>
        <v>High</v>
      </c>
      <c r="T2855" s="15">
        <f>AVERAGEIF(performance_data[inflow_flag],performance_data[[#This Row],[inflow_flag]],performance_data[return_percentage])</f>
        <v>4.8467905675459724</v>
      </c>
      <c r="U2855" s="17">
        <f>IF(performance_data[[#This Row],[return_percentage]]&lt;performance_data[[#This Row],[benchmark_return]],1,0)</f>
        <v>0</v>
      </c>
      <c r="V2855" s="17">
        <f>COUNTIFS(performance_data[portfolio_id],performance_data[[#This Row],[portfolio_id]])</f>
        <v>27</v>
      </c>
      <c r="W2855" s="17">
        <f>COUNTIFS(performance_data[portfolio_id],performance_data[[#This Row],[portfolio_id]],
          performance_data[return_flag],1)</f>
        <v>15</v>
      </c>
      <c r="X2855" s="15">
        <f>performance_data[[#This Row],[underperform_flag_count]]/performance_data[[#This Row],[totalportfoliocount]]</f>
        <v>0.55555555555555558</v>
      </c>
    </row>
    <row r="2856" spans="1:24" x14ac:dyDescent="0.3">
      <c r="A2856">
        <v>6258</v>
      </c>
      <c r="B2856" s="1">
        <v>44964</v>
      </c>
      <c r="C2856">
        <v>424471.53</v>
      </c>
      <c r="D2856">
        <v>-1.77</v>
      </c>
      <c r="E2856">
        <v>-1.68</v>
      </c>
      <c r="F2856">
        <v>12546.46</v>
      </c>
      <c r="G2856">
        <v>10979.09</v>
      </c>
      <c r="H2856" t="s">
        <v>2213</v>
      </c>
      <c r="I2856" t="s">
        <v>2206</v>
      </c>
      <c r="J2856">
        <v>2</v>
      </c>
      <c r="K2856" t="s">
        <v>2226</v>
      </c>
      <c r="L2856" t="str">
        <f>IF(performance_data[[#This Row],[return_percentage]]&gt;=performance_data[[#This Row],[benchmark_return]],"Higher","Lower")</f>
        <v>Lower</v>
      </c>
      <c r="M2856" s="14">
        <f xml:space="preserve"> _xlfn.MAXIFS(performance_data[date],performance_data[portfolio_id],performance_data[[#This Row],[portfolio_id]])</f>
        <v>45522</v>
      </c>
      <c r="N2856" s="14">
        <f xml:space="preserve"> _xlfn.MINIFS(performance_data[date],performance_data[portfolio_id],performance_data[[#This Row],[portfolio_id]])</f>
        <v>44910</v>
      </c>
      <c r="O2856" s="15">
        <f>_xlfn.MAXIFS(performance_data[portfolio_value],performance_data[portfolio_id],performance_data[[#This Row],[portfolio_id]],performance_data[date],performance_data[[#This Row],[latest_date]])</f>
        <v>422965.69</v>
      </c>
      <c r="P2856" s="15">
        <f>_xlfn.MAXIFS(performance_data[portfolio_value],performance_data[portfolio_id],performance_data[[#This Row],[portfolio_id]],performance_data[date],performance_data[[#This Row],[starting_date]])</f>
        <v>328495.26</v>
      </c>
      <c r="Q2856" s="15">
        <f>performance_data[[#This Row],[latest_value]]-performance_data[[#This Row],[starting_value]]</f>
        <v>94470.43</v>
      </c>
      <c r="R2856" s="15">
        <f>performance_data[[#This Row],[net_inflows]]-performance_data[[#This Row],[net_outflows]]</f>
        <v>1567.369999999999</v>
      </c>
      <c r="S2856" s="15" t="str">
        <f>IF(performance_data[[#This Row],[net_inflows]]&gt;AVERAGE(performance_data[net_inflows]),"High","Low")</f>
        <v>High</v>
      </c>
      <c r="T2856" s="15">
        <f>AVERAGEIF(performance_data[inflow_flag],performance_data[[#This Row],[inflow_flag]],performance_data[return_percentage])</f>
        <v>4.8467905675459724</v>
      </c>
      <c r="U2856" s="17">
        <f>IF(performance_data[[#This Row],[return_percentage]]&lt;performance_data[[#This Row],[benchmark_return]],1,0)</f>
        <v>1</v>
      </c>
      <c r="V2856" s="17">
        <f>COUNTIFS(performance_data[portfolio_id],performance_data[[#This Row],[portfolio_id]])</f>
        <v>27</v>
      </c>
      <c r="W2856" s="17">
        <f>COUNTIFS(performance_data[portfolio_id],performance_data[[#This Row],[portfolio_id]],
          performance_data[return_flag],1)</f>
        <v>15</v>
      </c>
      <c r="X2856" s="15">
        <f>performance_data[[#This Row],[underperform_flag_count]]/performance_data[[#This Row],[totalportfoliocount]]</f>
        <v>0.55555555555555558</v>
      </c>
    </row>
    <row r="2857" spans="1:24" x14ac:dyDescent="0.3">
      <c r="A2857">
        <v>6258</v>
      </c>
      <c r="B2857" s="1">
        <v>45238</v>
      </c>
      <c r="C2857">
        <v>76224.73</v>
      </c>
      <c r="D2857">
        <v>11.57</v>
      </c>
      <c r="E2857">
        <v>10.49</v>
      </c>
      <c r="F2857">
        <v>11976.35</v>
      </c>
      <c r="G2857">
        <v>9524.41</v>
      </c>
      <c r="H2857" t="s">
        <v>2213</v>
      </c>
      <c r="I2857" t="s">
        <v>2217</v>
      </c>
      <c r="J2857">
        <v>11</v>
      </c>
      <c r="K2857" t="s">
        <v>2219</v>
      </c>
      <c r="L2857" t="str">
        <f>IF(performance_data[[#This Row],[return_percentage]]&gt;=performance_data[[#This Row],[benchmark_return]],"Higher","Lower")</f>
        <v>Higher</v>
      </c>
      <c r="M2857" s="14">
        <f xml:space="preserve"> _xlfn.MAXIFS(performance_data[date],performance_data[portfolio_id],performance_data[[#This Row],[portfolio_id]])</f>
        <v>45522</v>
      </c>
      <c r="N2857" s="14">
        <f xml:space="preserve"> _xlfn.MINIFS(performance_data[date],performance_data[portfolio_id],performance_data[[#This Row],[portfolio_id]])</f>
        <v>44910</v>
      </c>
      <c r="O2857" s="15">
        <f>_xlfn.MAXIFS(performance_data[portfolio_value],performance_data[portfolio_id],performance_data[[#This Row],[portfolio_id]],performance_data[date],performance_data[[#This Row],[latest_date]])</f>
        <v>422965.69</v>
      </c>
      <c r="P2857" s="15">
        <f>_xlfn.MAXIFS(performance_data[portfolio_value],performance_data[portfolio_id],performance_data[[#This Row],[portfolio_id]],performance_data[date],performance_data[[#This Row],[starting_date]])</f>
        <v>328495.26</v>
      </c>
      <c r="Q2857" s="15">
        <f>performance_data[[#This Row],[latest_value]]-performance_data[[#This Row],[starting_value]]</f>
        <v>94470.43</v>
      </c>
      <c r="R2857" s="15">
        <f>performance_data[[#This Row],[net_inflows]]-performance_data[[#This Row],[net_outflows]]</f>
        <v>2451.9400000000005</v>
      </c>
      <c r="S2857" s="15" t="str">
        <f>IF(performance_data[[#This Row],[net_inflows]]&gt;AVERAGE(performance_data[net_inflows]),"High","Low")</f>
        <v>High</v>
      </c>
      <c r="T2857" s="15">
        <f>AVERAGEIF(performance_data[inflow_flag],performance_data[[#This Row],[inflow_flag]],performance_data[return_percentage])</f>
        <v>4.8467905675459724</v>
      </c>
      <c r="U2857" s="17">
        <f>IF(performance_data[[#This Row],[return_percentage]]&lt;performance_data[[#This Row],[benchmark_return]],1,0)</f>
        <v>0</v>
      </c>
      <c r="V2857" s="17">
        <f>COUNTIFS(performance_data[portfolio_id],performance_data[[#This Row],[portfolio_id]])</f>
        <v>27</v>
      </c>
      <c r="W2857" s="17">
        <f>COUNTIFS(performance_data[portfolio_id],performance_data[[#This Row],[portfolio_id]],
          performance_data[return_flag],1)</f>
        <v>15</v>
      </c>
      <c r="X2857" s="15">
        <f>performance_data[[#This Row],[underperform_flag_count]]/performance_data[[#This Row],[totalportfoliocount]]</f>
        <v>0.55555555555555558</v>
      </c>
    </row>
    <row r="2858" spans="1:24" x14ac:dyDescent="0.3">
      <c r="A2858">
        <v>6258</v>
      </c>
      <c r="B2858" s="1">
        <v>45522</v>
      </c>
      <c r="C2858">
        <v>422965.69</v>
      </c>
      <c r="D2858">
        <v>11.9</v>
      </c>
      <c r="E2858">
        <v>14.26</v>
      </c>
      <c r="F2858">
        <v>4255.8599999999997</v>
      </c>
      <c r="G2858">
        <v>2148.67</v>
      </c>
      <c r="H2858" t="s">
        <v>2205</v>
      </c>
      <c r="I2858" t="s">
        <v>2209</v>
      </c>
      <c r="J2858">
        <v>8</v>
      </c>
      <c r="K2858" t="s">
        <v>2214</v>
      </c>
      <c r="L2858" t="str">
        <f>IF(performance_data[[#This Row],[return_percentage]]&gt;=performance_data[[#This Row],[benchmark_return]],"Higher","Lower")</f>
        <v>Lower</v>
      </c>
      <c r="M2858" s="14">
        <f xml:space="preserve"> _xlfn.MAXIFS(performance_data[date],performance_data[portfolio_id],performance_data[[#This Row],[portfolio_id]])</f>
        <v>45522</v>
      </c>
      <c r="N2858" s="14">
        <f xml:space="preserve"> _xlfn.MINIFS(performance_data[date],performance_data[portfolio_id],performance_data[[#This Row],[portfolio_id]])</f>
        <v>44910</v>
      </c>
      <c r="O2858" s="15">
        <f>_xlfn.MAXIFS(performance_data[portfolio_value],performance_data[portfolio_id],performance_data[[#This Row],[portfolio_id]],performance_data[date],performance_data[[#This Row],[latest_date]])</f>
        <v>422965.69</v>
      </c>
      <c r="P2858" s="15">
        <f>_xlfn.MAXIFS(performance_data[portfolio_value],performance_data[portfolio_id],performance_data[[#This Row],[portfolio_id]],performance_data[date],performance_data[[#This Row],[starting_date]])</f>
        <v>328495.26</v>
      </c>
      <c r="Q2858" s="15">
        <f>performance_data[[#This Row],[latest_value]]-performance_data[[#This Row],[starting_value]]</f>
        <v>94470.43</v>
      </c>
      <c r="R2858" s="15">
        <f>performance_data[[#This Row],[net_inflows]]-performance_data[[#This Row],[net_outflows]]</f>
        <v>2107.1899999999996</v>
      </c>
      <c r="S2858" s="15" t="str">
        <f>IF(performance_data[[#This Row],[net_inflows]]&gt;AVERAGE(performance_data[net_inflows]),"High","Low")</f>
        <v>Low</v>
      </c>
      <c r="T2858" s="15">
        <f>AVERAGEIF(performance_data[inflow_flag],performance_data[[#This Row],[inflow_flag]],performance_data[return_percentage])</f>
        <v>5.0457846277021572</v>
      </c>
      <c r="U2858" s="17">
        <f>IF(performance_data[[#This Row],[return_percentage]]&lt;performance_data[[#This Row],[benchmark_return]],1,0)</f>
        <v>1</v>
      </c>
      <c r="V2858" s="17">
        <f>COUNTIFS(performance_data[portfolio_id],performance_data[[#This Row],[portfolio_id]])</f>
        <v>27</v>
      </c>
      <c r="W2858" s="17">
        <f>COUNTIFS(performance_data[portfolio_id],performance_data[[#This Row],[portfolio_id]],
          performance_data[return_flag],1)</f>
        <v>15</v>
      </c>
      <c r="X2858" s="15">
        <f>performance_data[[#This Row],[underperform_flag_count]]/performance_data[[#This Row],[totalportfoliocount]]</f>
        <v>0.55555555555555558</v>
      </c>
    </row>
    <row r="2859" spans="1:24" x14ac:dyDescent="0.3">
      <c r="A2859">
        <v>6258</v>
      </c>
      <c r="B2859" s="1">
        <v>45104</v>
      </c>
      <c r="C2859">
        <v>131544.88</v>
      </c>
      <c r="D2859">
        <v>-1.64</v>
      </c>
      <c r="E2859">
        <v>-1.41</v>
      </c>
      <c r="F2859">
        <v>16510.93</v>
      </c>
      <c r="G2859">
        <v>5803.31</v>
      </c>
      <c r="H2859" t="s">
        <v>2213</v>
      </c>
      <c r="I2859" t="s">
        <v>2211</v>
      </c>
      <c r="J2859">
        <v>6</v>
      </c>
      <c r="K2859" t="s">
        <v>2212</v>
      </c>
      <c r="L2859" t="str">
        <f>IF(performance_data[[#This Row],[return_percentage]]&gt;=performance_data[[#This Row],[benchmark_return]],"Higher","Lower")</f>
        <v>Lower</v>
      </c>
      <c r="M2859" s="14">
        <f xml:space="preserve"> _xlfn.MAXIFS(performance_data[date],performance_data[portfolio_id],performance_data[[#This Row],[portfolio_id]])</f>
        <v>45522</v>
      </c>
      <c r="N2859" s="14">
        <f xml:space="preserve"> _xlfn.MINIFS(performance_data[date],performance_data[portfolio_id],performance_data[[#This Row],[portfolio_id]])</f>
        <v>44910</v>
      </c>
      <c r="O2859" s="15">
        <f>_xlfn.MAXIFS(performance_data[portfolio_value],performance_data[portfolio_id],performance_data[[#This Row],[portfolio_id]],performance_data[date],performance_data[[#This Row],[latest_date]])</f>
        <v>422965.69</v>
      </c>
      <c r="P2859" s="15">
        <f>_xlfn.MAXIFS(performance_data[portfolio_value],performance_data[portfolio_id],performance_data[[#This Row],[portfolio_id]],performance_data[date],performance_data[[#This Row],[starting_date]])</f>
        <v>328495.26</v>
      </c>
      <c r="Q2859" s="15">
        <f>performance_data[[#This Row],[latest_value]]-performance_data[[#This Row],[starting_value]]</f>
        <v>94470.43</v>
      </c>
      <c r="R2859" s="15">
        <f>performance_data[[#This Row],[net_inflows]]-performance_data[[#This Row],[net_outflows]]</f>
        <v>10707.619999999999</v>
      </c>
      <c r="S2859" s="15" t="str">
        <f>IF(performance_data[[#This Row],[net_inflows]]&gt;AVERAGE(performance_data[net_inflows]),"High","Low")</f>
        <v>High</v>
      </c>
      <c r="T2859" s="15">
        <f>AVERAGEIF(performance_data[inflow_flag],performance_data[[#This Row],[inflow_flag]],performance_data[return_percentage])</f>
        <v>4.8467905675459724</v>
      </c>
      <c r="U2859" s="17">
        <f>IF(performance_data[[#This Row],[return_percentage]]&lt;performance_data[[#This Row],[benchmark_return]],1,0)</f>
        <v>1</v>
      </c>
      <c r="V2859" s="17">
        <f>COUNTIFS(performance_data[portfolio_id],performance_data[[#This Row],[portfolio_id]])</f>
        <v>27</v>
      </c>
      <c r="W2859" s="17">
        <f>COUNTIFS(performance_data[portfolio_id],performance_data[[#This Row],[portfolio_id]],
          performance_data[return_flag],1)</f>
        <v>15</v>
      </c>
      <c r="X2859" s="15">
        <f>performance_data[[#This Row],[underperform_flag_count]]/performance_data[[#This Row],[totalportfoliocount]]</f>
        <v>0.55555555555555558</v>
      </c>
    </row>
    <row r="2860" spans="1:24" x14ac:dyDescent="0.3">
      <c r="A2860">
        <v>6258</v>
      </c>
      <c r="B2860" s="1">
        <v>45008</v>
      </c>
      <c r="C2860">
        <v>219162.85</v>
      </c>
      <c r="D2860">
        <v>4.8499999999999996</v>
      </c>
      <c r="E2860">
        <v>5.44</v>
      </c>
      <c r="F2860">
        <v>2353.4699999999998</v>
      </c>
      <c r="G2860">
        <v>11531.04</v>
      </c>
      <c r="H2860" t="s">
        <v>2213</v>
      </c>
      <c r="I2860" t="s">
        <v>2206</v>
      </c>
      <c r="J2860">
        <v>3</v>
      </c>
      <c r="K2860" t="s">
        <v>2222</v>
      </c>
      <c r="L2860" t="str">
        <f>IF(performance_data[[#This Row],[return_percentage]]&gt;=performance_data[[#This Row],[benchmark_return]],"Higher","Lower")</f>
        <v>Lower</v>
      </c>
      <c r="M2860" s="14">
        <f xml:space="preserve"> _xlfn.MAXIFS(performance_data[date],performance_data[portfolio_id],performance_data[[#This Row],[portfolio_id]])</f>
        <v>45522</v>
      </c>
      <c r="N2860" s="14">
        <f xml:space="preserve"> _xlfn.MINIFS(performance_data[date],performance_data[portfolio_id],performance_data[[#This Row],[portfolio_id]])</f>
        <v>44910</v>
      </c>
      <c r="O2860" s="15">
        <f>_xlfn.MAXIFS(performance_data[portfolio_value],performance_data[portfolio_id],performance_data[[#This Row],[portfolio_id]],performance_data[date],performance_data[[#This Row],[latest_date]])</f>
        <v>422965.69</v>
      </c>
      <c r="P2860" s="15">
        <f>_xlfn.MAXIFS(performance_data[portfolio_value],performance_data[portfolio_id],performance_data[[#This Row],[portfolio_id]],performance_data[date],performance_data[[#This Row],[starting_date]])</f>
        <v>328495.26</v>
      </c>
      <c r="Q2860" s="15">
        <f>performance_data[[#This Row],[latest_value]]-performance_data[[#This Row],[starting_value]]</f>
        <v>94470.43</v>
      </c>
      <c r="R2860" s="15">
        <f>performance_data[[#This Row],[net_inflows]]-performance_data[[#This Row],[net_outflows]]</f>
        <v>-9177.5700000000015</v>
      </c>
      <c r="S2860" s="15" t="str">
        <f>IF(performance_data[[#This Row],[net_inflows]]&gt;AVERAGE(performance_data[net_inflows]),"High","Low")</f>
        <v>Low</v>
      </c>
      <c r="T2860" s="15">
        <f>AVERAGEIF(performance_data[inflow_flag],performance_data[[#This Row],[inflow_flag]],performance_data[return_percentage])</f>
        <v>5.0457846277021572</v>
      </c>
      <c r="U2860" s="17">
        <f>IF(performance_data[[#This Row],[return_percentage]]&lt;performance_data[[#This Row],[benchmark_return]],1,0)</f>
        <v>1</v>
      </c>
      <c r="V2860" s="17">
        <f>COUNTIFS(performance_data[portfolio_id],performance_data[[#This Row],[portfolio_id]])</f>
        <v>27</v>
      </c>
      <c r="W2860" s="17">
        <f>COUNTIFS(performance_data[portfolio_id],performance_data[[#This Row],[portfolio_id]],
          performance_data[return_flag],1)</f>
        <v>15</v>
      </c>
      <c r="X2860" s="15">
        <f>performance_data[[#This Row],[underperform_flag_count]]/performance_data[[#This Row],[totalportfoliocount]]</f>
        <v>0.55555555555555558</v>
      </c>
    </row>
    <row r="2861" spans="1:24" x14ac:dyDescent="0.3">
      <c r="A2861">
        <v>6258</v>
      </c>
      <c r="B2861" s="1">
        <v>45420</v>
      </c>
      <c r="C2861">
        <v>186311.51</v>
      </c>
      <c r="D2861">
        <v>0.76</v>
      </c>
      <c r="E2861">
        <v>0.65</v>
      </c>
      <c r="F2861">
        <v>11816.03</v>
      </c>
      <c r="G2861">
        <v>7449.54</v>
      </c>
      <c r="H2861" t="s">
        <v>2205</v>
      </c>
      <c r="I2861" t="s">
        <v>2211</v>
      </c>
      <c r="J2861">
        <v>5</v>
      </c>
      <c r="K2861" t="s">
        <v>2223</v>
      </c>
      <c r="L2861" t="str">
        <f>IF(performance_data[[#This Row],[return_percentage]]&gt;=performance_data[[#This Row],[benchmark_return]],"Higher","Lower")</f>
        <v>Higher</v>
      </c>
      <c r="M2861" s="14">
        <f xml:space="preserve"> _xlfn.MAXIFS(performance_data[date],performance_data[portfolio_id],performance_data[[#This Row],[portfolio_id]])</f>
        <v>45522</v>
      </c>
      <c r="N2861" s="14">
        <f xml:space="preserve"> _xlfn.MINIFS(performance_data[date],performance_data[portfolio_id],performance_data[[#This Row],[portfolio_id]])</f>
        <v>44910</v>
      </c>
      <c r="O2861" s="15">
        <f>_xlfn.MAXIFS(performance_data[portfolio_value],performance_data[portfolio_id],performance_data[[#This Row],[portfolio_id]],performance_data[date],performance_data[[#This Row],[latest_date]])</f>
        <v>422965.69</v>
      </c>
      <c r="P2861" s="15">
        <f>_xlfn.MAXIFS(performance_data[portfolio_value],performance_data[portfolio_id],performance_data[[#This Row],[portfolio_id]],performance_data[date],performance_data[[#This Row],[starting_date]])</f>
        <v>328495.26</v>
      </c>
      <c r="Q2861" s="15">
        <f>performance_data[[#This Row],[latest_value]]-performance_data[[#This Row],[starting_value]]</f>
        <v>94470.43</v>
      </c>
      <c r="R2861" s="15">
        <f>performance_data[[#This Row],[net_inflows]]-performance_data[[#This Row],[net_outflows]]</f>
        <v>4366.4900000000007</v>
      </c>
      <c r="S2861" s="15" t="str">
        <f>IF(performance_data[[#This Row],[net_inflows]]&gt;AVERAGE(performance_data[net_inflows]),"High","Low")</f>
        <v>High</v>
      </c>
      <c r="T2861" s="15">
        <f>AVERAGEIF(performance_data[inflow_flag],performance_data[[#This Row],[inflow_flag]],performance_data[return_percentage])</f>
        <v>4.8467905675459724</v>
      </c>
      <c r="U2861" s="17">
        <f>IF(performance_data[[#This Row],[return_percentage]]&lt;performance_data[[#This Row],[benchmark_return]],1,0)</f>
        <v>0</v>
      </c>
      <c r="V2861" s="17">
        <f>COUNTIFS(performance_data[portfolio_id],performance_data[[#This Row],[portfolio_id]])</f>
        <v>27</v>
      </c>
      <c r="W2861" s="17">
        <f>COUNTIFS(performance_data[portfolio_id],performance_data[[#This Row],[portfolio_id]],
          performance_data[return_flag],1)</f>
        <v>15</v>
      </c>
      <c r="X2861" s="15">
        <f>performance_data[[#This Row],[underperform_flag_count]]/performance_data[[#This Row],[totalportfoliocount]]</f>
        <v>0.55555555555555558</v>
      </c>
    </row>
    <row r="2862" spans="1:24" x14ac:dyDescent="0.3">
      <c r="A2862">
        <v>6258</v>
      </c>
      <c r="B2862" s="1">
        <v>45378</v>
      </c>
      <c r="C2862">
        <v>132755.37</v>
      </c>
      <c r="D2862">
        <v>4.93</v>
      </c>
      <c r="E2862">
        <v>4.57</v>
      </c>
      <c r="F2862">
        <v>2988.76</v>
      </c>
      <c r="G2862">
        <v>995.68</v>
      </c>
      <c r="H2862" t="s">
        <v>2205</v>
      </c>
      <c r="I2862" t="s">
        <v>2206</v>
      </c>
      <c r="J2862">
        <v>3</v>
      </c>
      <c r="K2862" t="s">
        <v>2222</v>
      </c>
      <c r="L2862" t="str">
        <f>IF(performance_data[[#This Row],[return_percentage]]&gt;=performance_data[[#This Row],[benchmark_return]],"Higher","Lower")</f>
        <v>Higher</v>
      </c>
      <c r="M2862" s="14">
        <f xml:space="preserve"> _xlfn.MAXIFS(performance_data[date],performance_data[portfolio_id],performance_data[[#This Row],[portfolio_id]])</f>
        <v>45522</v>
      </c>
      <c r="N2862" s="14">
        <f xml:space="preserve"> _xlfn.MINIFS(performance_data[date],performance_data[portfolio_id],performance_data[[#This Row],[portfolio_id]])</f>
        <v>44910</v>
      </c>
      <c r="O2862" s="15">
        <f>_xlfn.MAXIFS(performance_data[portfolio_value],performance_data[portfolio_id],performance_data[[#This Row],[portfolio_id]],performance_data[date],performance_data[[#This Row],[latest_date]])</f>
        <v>422965.69</v>
      </c>
      <c r="P2862" s="15">
        <f>_xlfn.MAXIFS(performance_data[portfolio_value],performance_data[portfolio_id],performance_data[[#This Row],[portfolio_id]],performance_data[date],performance_data[[#This Row],[starting_date]])</f>
        <v>328495.26</v>
      </c>
      <c r="Q2862" s="15">
        <f>performance_data[[#This Row],[latest_value]]-performance_data[[#This Row],[starting_value]]</f>
        <v>94470.43</v>
      </c>
      <c r="R2862" s="15">
        <f>performance_data[[#This Row],[net_inflows]]-performance_data[[#This Row],[net_outflows]]</f>
        <v>1993.0800000000004</v>
      </c>
      <c r="S2862" s="15" t="str">
        <f>IF(performance_data[[#This Row],[net_inflows]]&gt;AVERAGE(performance_data[net_inflows]),"High","Low")</f>
        <v>Low</v>
      </c>
      <c r="T2862" s="15">
        <f>AVERAGEIF(performance_data[inflow_flag],performance_data[[#This Row],[inflow_flag]],performance_data[return_percentage])</f>
        <v>5.0457846277021572</v>
      </c>
      <c r="U2862" s="17">
        <f>IF(performance_data[[#This Row],[return_percentage]]&lt;performance_data[[#This Row],[benchmark_return]],1,0)</f>
        <v>0</v>
      </c>
      <c r="V2862" s="17">
        <f>COUNTIFS(performance_data[portfolio_id],performance_data[[#This Row],[portfolio_id]])</f>
        <v>27</v>
      </c>
      <c r="W2862" s="17">
        <f>COUNTIFS(performance_data[portfolio_id],performance_data[[#This Row],[portfolio_id]],
          performance_data[return_flag],1)</f>
        <v>15</v>
      </c>
      <c r="X2862" s="15">
        <f>performance_data[[#This Row],[underperform_flag_count]]/performance_data[[#This Row],[totalportfoliocount]]</f>
        <v>0.55555555555555558</v>
      </c>
    </row>
    <row r="2863" spans="1:24" x14ac:dyDescent="0.3">
      <c r="A2863">
        <v>6258</v>
      </c>
      <c r="B2863" s="1">
        <v>45470</v>
      </c>
      <c r="C2863">
        <v>401296.45</v>
      </c>
      <c r="D2863">
        <v>9.5</v>
      </c>
      <c r="E2863">
        <v>9.58</v>
      </c>
      <c r="F2863">
        <v>6231.22</v>
      </c>
      <c r="G2863">
        <v>13381.13</v>
      </c>
      <c r="H2863" t="s">
        <v>2205</v>
      </c>
      <c r="I2863" t="s">
        <v>2211</v>
      </c>
      <c r="J2863">
        <v>6</v>
      </c>
      <c r="K2863" t="s">
        <v>2212</v>
      </c>
      <c r="L2863" t="str">
        <f>IF(performance_data[[#This Row],[return_percentage]]&gt;=performance_data[[#This Row],[benchmark_return]],"Higher","Lower")</f>
        <v>Lower</v>
      </c>
      <c r="M2863" s="14">
        <f xml:space="preserve"> _xlfn.MAXIFS(performance_data[date],performance_data[portfolio_id],performance_data[[#This Row],[portfolio_id]])</f>
        <v>45522</v>
      </c>
      <c r="N2863" s="14">
        <f xml:space="preserve"> _xlfn.MINIFS(performance_data[date],performance_data[portfolio_id],performance_data[[#This Row],[portfolio_id]])</f>
        <v>44910</v>
      </c>
      <c r="O2863" s="15">
        <f>_xlfn.MAXIFS(performance_data[portfolio_value],performance_data[portfolio_id],performance_data[[#This Row],[portfolio_id]],performance_data[date],performance_data[[#This Row],[latest_date]])</f>
        <v>422965.69</v>
      </c>
      <c r="P2863" s="15">
        <f>_xlfn.MAXIFS(performance_data[portfolio_value],performance_data[portfolio_id],performance_data[[#This Row],[portfolio_id]],performance_data[date],performance_data[[#This Row],[starting_date]])</f>
        <v>328495.26</v>
      </c>
      <c r="Q2863" s="15">
        <f>performance_data[[#This Row],[latest_value]]-performance_data[[#This Row],[starting_value]]</f>
        <v>94470.43</v>
      </c>
      <c r="R2863" s="15">
        <f>performance_data[[#This Row],[net_inflows]]-performance_data[[#This Row],[net_outflows]]</f>
        <v>-7149.9099999999989</v>
      </c>
      <c r="S2863" s="15" t="str">
        <f>IF(performance_data[[#This Row],[net_inflows]]&gt;AVERAGE(performance_data[net_inflows]),"High","Low")</f>
        <v>Low</v>
      </c>
      <c r="T2863" s="15">
        <f>AVERAGEIF(performance_data[inflow_flag],performance_data[[#This Row],[inflow_flag]],performance_data[return_percentage])</f>
        <v>5.0457846277021572</v>
      </c>
      <c r="U2863" s="17">
        <f>IF(performance_data[[#This Row],[return_percentage]]&lt;performance_data[[#This Row],[benchmark_return]],1,0)</f>
        <v>1</v>
      </c>
      <c r="V2863" s="17">
        <f>COUNTIFS(performance_data[portfolio_id],performance_data[[#This Row],[portfolio_id]])</f>
        <v>27</v>
      </c>
      <c r="W2863" s="17">
        <f>COUNTIFS(performance_data[portfolio_id],performance_data[[#This Row],[portfolio_id]],
          performance_data[return_flag],1)</f>
        <v>15</v>
      </c>
      <c r="X2863" s="15">
        <f>performance_data[[#This Row],[underperform_flag_count]]/performance_data[[#This Row],[totalportfoliocount]]</f>
        <v>0.55555555555555558</v>
      </c>
    </row>
    <row r="2864" spans="1:24" x14ac:dyDescent="0.3">
      <c r="A2864">
        <v>6258</v>
      </c>
      <c r="B2864" s="1">
        <v>45466</v>
      </c>
      <c r="C2864">
        <v>295134.83</v>
      </c>
      <c r="D2864">
        <v>2.93</v>
      </c>
      <c r="E2864">
        <v>2.35</v>
      </c>
      <c r="F2864">
        <v>5077.84</v>
      </c>
      <c r="G2864">
        <v>4911.3500000000004</v>
      </c>
      <c r="H2864" t="s">
        <v>2205</v>
      </c>
      <c r="I2864" t="s">
        <v>2211</v>
      </c>
      <c r="J2864">
        <v>6</v>
      </c>
      <c r="K2864" t="s">
        <v>2212</v>
      </c>
      <c r="L2864" t="str">
        <f>IF(performance_data[[#This Row],[return_percentage]]&gt;=performance_data[[#This Row],[benchmark_return]],"Higher","Lower")</f>
        <v>Higher</v>
      </c>
      <c r="M2864" s="14">
        <f xml:space="preserve"> _xlfn.MAXIFS(performance_data[date],performance_data[portfolio_id],performance_data[[#This Row],[portfolio_id]])</f>
        <v>45522</v>
      </c>
      <c r="N2864" s="14">
        <f xml:space="preserve"> _xlfn.MINIFS(performance_data[date],performance_data[portfolio_id],performance_data[[#This Row],[portfolio_id]])</f>
        <v>44910</v>
      </c>
      <c r="O2864" s="15">
        <f>_xlfn.MAXIFS(performance_data[portfolio_value],performance_data[portfolio_id],performance_data[[#This Row],[portfolio_id]],performance_data[date],performance_data[[#This Row],[latest_date]])</f>
        <v>422965.69</v>
      </c>
      <c r="P2864" s="15">
        <f>_xlfn.MAXIFS(performance_data[portfolio_value],performance_data[portfolio_id],performance_data[[#This Row],[portfolio_id]],performance_data[date],performance_data[[#This Row],[starting_date]])</f>
        <v>328495.26</v>
      </c>
      <c r="Q2864" s="15">
        <f>performance_data[[#This Row],[latest_value]]-performance_data[[#This Row],[starting_value]]</f>
        <v>94470.43</v>
      </c>
      <c r="R2864" s="15">
        <f>performance_data[[#This Row],[net_inflows]]-performance_data[[#This Row],[net_outflows]]</f>
        <v>166.48999999999978</v>
      </c>
      <c r="S2864" s="15" t="str">
        <f>IF(performance_data[[#This Row],[net_inflows]]&gt;AVERAGE(performance_data[net_inflows]),"High","Low")</f>
        <v>Low</v>
      </c>
      <c r="T2864" s="15">
        <f>AVERAGEIF(performance_data[inflow_flag],performance_data[[#This Row],[inflow_flag]],performance_data[return_percentage])</f>
        <v>5.0457846277021572</v>
      </c>
      <c r="U2864" s="17">
        <f>IF(performance_data[[#This Row],[return_percentage]]&lt;performance_data[[#This Row],[benchmark_return]],1,0)</f>
        <v>0</v>
      </c>
      <c r="V2864" s="17">
        <f>COUNTIFS(performance_data[portfolio_id],performance_data[[#This Row],[portfolio_id]])</f>
        <v>27</v>
      </c>
      <c r="W2864" s="17">
        <f>COUNTIFS(performance_data[portfolio_id],performance_data[[#This Row],[portfolio_id]],
          performance_data[return_flag],1)</f>
        <v>15</v>
      </c>
      <c r="X2864" s="15">
        <f>performance_data[[#This Row],[underperform_flag_count]]/performance_data[[#This Row],[totalportfoliocount]]</f>
        <v>0.55555555555555558</v>
      </c>
    </row>
    <row r="2865" spans="1:24" x14ac:dyDescent="0.3">
      <c r="A2865">
        <v>6258</v>
      </c>
      <c r="B2865" s="1">
        <v>45287</v>
      </c>
      <c r="C2865">
        <v>99048.01</v>
      </c>
      <c r="D2865">
        <v>1.07</v>
      </c>
      <c r="E2865">
        <v>0.98</v>
      </c>
      <c r="F2865">
        <v>3248.43</v>
      </c>
      <c r="G2865">
        <v>5752.83</v>
      </c>
      <c r="H2865" t="s">
        <v>2213</v>
      </c>
      <c r="I2865" t="s">
        <v>2217</v>
      </c>
      <c r="J2865">
        <v>12</v>
      </c>
      <c r="K2865" t="s">
        <v>2218</v>
      </c>
      <c r="L2865" t="str">
        <f>IF(performance_data[[#This Row],[return_percentage]]&gt;=performance_data[[#This Row],[benchmark_return]],"Higher","Lower")</f>
        <v>Higher</v>
      </c>
      <c r="M2865" s="14">
        <f xml:space="preserve"> _xlfn.MAXIFS(performance_data[date],performance_data[portfolio_id],performance_data[[#This Row],[portfolio_id]])</f>
        <v>45522</v>
      </c>
      <c r="N2865" s="14">
        <f xml:space="preserve"> _xlfn.MINIFS(performance_data[date],performance_data[portfolio_id],performance_data[[#This Row],[portfolio_id]])</f>
        <v>44910</v>
      </c>
      <c r="O2865" s="15">
        <f>_xlfn.MAXIFS(performance_data[portfolio_value],performance_data[portfolio_id],performance_data[[#This Row],[portfolio_id]],performance_data[date],performance_data[[#This Row],[latest_date]])</f>
        <v>422965.69</v>
      </c>
      <c r="P2865" s="15">
        <f>_xlfn.MAXIFS(performance_data[portfolio_value],performance_data[portfolio_id],performance_data[[#This Row],[portfolio_id]],performance_data[date],performance_data[[#This Row],[starting_date]])</f>
        <v>328495.26</v>
      </c>
      <c r="Q2865" s="15">
        <f>performance_data[[#This Row],[latest_value]]-performance_data[[#This Row],[starting_value]]</f>
        <v>94470.43</v>
      </c>
      <c r="R2865" s="15">
        <f>performance_data[[#This Row],[net_inflows]]-performance_data[[#This Row],[net_outflows]]</f>
        <v>-2504.4</v>
      </c>
      <c r="S2865" s="15" t="str">
        <f>IF(performance_data[[#This Row],[net_inflows]]&gt;AVERAGE(performance_data[net_inflows]),"High","Low")</f>
        <v>Low</v>
      </c>
      <c r="T2865" s="15">
        <f>AVERAGEIF(performance_data[inflow_flag],performance_data[[#This Row],[inflow_flag]],performance_data[return_percentage])</f>
        <v>5.0457846277021572</v>
      </c>
      <c r="U2865" s="17">
        <f>IF(performance_data[[#This Row],[return_percentage]]&lt;performance_data[[#This Row],[benchmark_return]],1,0)</f>
        <v>0</v>
      </c>
      <c r="V2865" s="17">
        <f>COUNTIFS(performance_data[portfolio_id],performance_data[[#This Row],[portfolio_id]])</f>
        <v>27</v>
      </c>
      <c r="W2865" s="17">
        <f>COUNTIFS(performance_data[portfolio_id],performance_data[[#This Row],[portfolio_id]],
          performance_data[return_flag],1)</f>
        <v>15</v>
      </c>
      <c r="X2865" s="15">
        <f>performance_data[[#This Row],[underperform_flag_count]]/performance_data[[#This Row],[totalportfoliocount]]</f>
        <v>0.55555555555555558</v>
      </c>
    </row>
    <row r="2866" spans="1:24" x14ac:dyDescent="0.3">
      <c r="A2866">
        <v>6258</v>
      </c>
      <c r="B2866" s="1">
        <v>45426</v>
      </c>
      <c r="C2866">
        <v>9640.24</v>
      </c>
      <c r="D2866">
        <v>11.63</v>
      </c>
      <c r="E2866">
        <v>12.97</v>
      </c>
      <c r="F2866">
        <v>3559.58</v>
      </c>
      <c r="G2866">
        <v>8507.6299999999992</v>
      </c>
      <c r="H2866" t="s">
        <v>2205</v>
      </c>
      <c r="I2866" t="s">
        <v>2211</v>
      </c>
      <c r="J2866">
        <v>5</v>
      </c>
      <c r="K2866" t="s">
        <v>2223</v>
      </c>
      <c r="L2866" t="str">
        <f>IF(performance_data[[#This Row],[return_percentage]]&gt;=performance_data[[#This Row],[benchmark_return]],"Higher","Lower")</f>
        <v>Lower</v>
      </c>
      <c r="M2866" s="14">
        <f xml:space="preserve"> _xlfn.MAXIFS(performance_data[date],performance_data[portfolio_id],performance_data[[#This Row],[portfolio_id]])</f>
        <v>45522</v>
      </c>
      <c r="N2866" s="14">
        <f xml:space="preserve"> _xlfn.MINIFS(performance_data[date],performance_data[portfolio_id],performance_data[[#This Row],[portfolio_id]])</f>
        <v>44910</v>
      </c>
      <c r="O2866" s="15">
        <f>_xlfn.MAXIFS(performance_data[portfolio_value],performance_data[portfolio_id],performance_data[[#This Row],[portfolio_id]],performance_data[date],performance_data[[#This Row],[latest_date]])</f>
        <v>422965.69</v>
      </c>
      <c r="P2866" s="15">
        <f>_xlfn.MAXIFS(performance_data[portfolio_value],performance_data[portfolio_id],performance_data[[#This Row],[portfolio_id]],performance_data[date],performance_data[[#This Row],[starting_date]])</f>
        <v>328495.26</v>
      </c>
      <c r="Q2866" s="15">
        <f>performance_data[[#This Row],[latest_value]]-performance_data[[#This Row],[starting_value]]</f>
        <v>94470.43</v>
      </c>
      <c r="R2866" s="15">
        <f>performance_data[[#This Row],[net_inflows]]-performance_data[[#This Row],[net_outflows]]</f>
        <v>-4948.0499999999993</v>
      </c>
      <c r="S2866" s="15" t="str">
        <f>IF(performance_data[[#This Row],[net_inflows]]&gt;AVERAGE(performance_data[net_inflows]),"High","Low")</f>
        <v>Low</v>
      </c>
      <c r="T2866" s="15">
        <f>AVERAGEIF(performance_data[inflow_flag],performance_data[[#This Row],[inflow_flag]],performance_data[return_percentage])</f>
        <v>5.0457846277021572</v>
      </c>
      <c r="U2866" s="17">
        <f>IF(performance_data[[#This Row],[return_percentage]]&lt;performance_data[[#This Row],[benchmark_return]],1,0)</f>
        <v>1</v>
      </c>
      <c r="V2866" s="17">
        <f>COUNTIFS(performance_data[portfolio_id],performance_data[[#This Row],[portfolio_id]])</f>
        <v>27</v>
      </c>
      <c r="W2866" s="17">
        <f>COUNTIFS(performance_data[portfolio_id],performance_data[[#This Row],[portfolio_id]],
          performance_data[return_flag],1)</f>
        <v>15</v>
      </c>
      <c r="X2866" s="15">
        <f>performance_data[[#This Row],[underperform_flag_count]]/performance_data[[#This Row],[totalportfoliocount]]</f>
        <v>0.55555555555555558</v>
      </c>
    </row>
    <row r="2867" spans="1:24" x14ac:dyDescent="0.3">
      <c r="A2867">
        <v>6258</v>
      </c>
      <c r="B2867" s="1">
        <v>45375</v>
      </c>
      <c r="C2867">
        <v>273878.58</v>
      </c>
      <c r="D2867">
        <v>6.74</v>
      </c>
      <c r="E2867">
        <v>6.82</v>
      </c>
      <c r="F2867">
        <v>9406.64</v>
      </c>
      <c r="G2867">
        <v>10535.25</v>
      </c>
      <c r="H2867" t="s">
        <v>2205</v>
      </c>
      <c r="I2867" t="s">
        <v>2206</v>
      </c>
      <c r="J2867">
        <v>3</v>
      </c>
      <c r="K2867" t="s">
        <v>2222</v>
      </c>
      <c r="L2867" t="str">
        <f>IF(performance_data[[#This Row],[return_percentage]]&gt;=performance_data[[#This Row],[benchmark_return]],"Higher","Lower")</f>
        <v>Lower</v>
      </c>
      <c r="M2867" s="14">
        <f xml:space="preserve"> _xlfn.MAXIFS(performance_data[date],performance_data[portfolio_id],performance_data[[#This Row],[portfolio_id]])</f>
        <v>45522</v>
      </c>
      <c r="N2867" s="14">
        <f xml:space="preserve"> _xlfn.MINIFS(performance_data[date],performance_data[portfolio_id],performance_data[[#This Row],[portfolio_id]])</f>
        <v>44910</v>
      </c>
      <c r="O2867" s="15">
        <f>_xlfn.MAXIFS(performance_data[portfolio_value],performance_data[portfolio_id],performance_data[[#This Row],[portfolio_id]],performance_data[date],performance_data[[#This Row],[latest_date]])</f>
        <v>422965.69</v>
      </c>
      <c r="P2867" s="15">
        <f>_xlfn.MAXIFS(performance_data[portfolio_value],performance_data[portfolio_id],performance_data[[#This Row],[portfolio_id]],performance_data[date],performance_data[[#This Row],[starting_date]])</f>
        <v>328495.26</v>
      </c>
      <c r="Q2867" s="15">
        <f>performance_data[[#This Row],[latest_value]]-performance_data[[#This Row],[starting_value]]</f>
        <v>94470.43</v>
      </c>
      <c r="R2867" s="15">
        <f>performance_data[[#This Row],[net_inflows]]-performance_data[[#This Row],[net_outflows]]</f>
        <v>-1128.6100000000006</v>
      </c>
      <c r="S2867" s="15" t="str">
        <f>IF(performance_data[[#This Row],[net_inflows]]&gt;AVERAGE(performance_data[net_inflows]),"High","Low")</f>
        <v>Low</v>
      </c>
      <c r="T2867" s="15">
        <f>AVERAGEIF(performance_data[inflow_flag],performance_data[[#This Row],[inflow_flag]],performance_data[return_percentage])</f>
        <v>5.0457846277021572</v>
      </c>
      <c r="U2867" s="17">
        <f>IF(performance_data[[#This Row],[return_percentage]]&lt;performance_data[[#This Row],[benchmark_return]],1,0)</f>
        <v>1</v>
      </c>
      <c r="V2867" s="17">
        <f>COUNTIFS(performance_data[portfolio_id],performance_data[[#This Row],[portfolio_id]])</f>
        <v>27</v>
      </c>
      <c r="W2867" s="17">
        <f>COUNTIFS(performance_data[portfolio_id],performance_data[[#This Row],[portfolio_id]],
          performance_data[return_flag],1)</f>
        <v>15</v>
      </c>
      <c r="X2867" s="15">
        <f>performance_data[[#This Row],[underperform_flag_count]]/performance_data[[#This Row],[totalportfoliocount]]</f>
        <v>0.55555555555555558</v>
      </c>
    </row>
    <row r="2868" spans="1:24" x14ac:dyDescent="0.3">
      <c r="A2868">
        <v>6258</v>
      </c>
      <c r="B2868" s="1">
        <v>45207</v>
      </c>
      <c r="C2868">
        <v>477963.95</v>
      </c>
      <c r="D2868">
        <v>-7.77</v>
      </c>
      <c r="E2868">
        <v>-7.31</v>
      </c>
      <c r="F2868">
        <v>4352.47</v>
      </c>
      <c r="G2868">
        <v>18509.830000000002</v>
      </c>
      <c r="H2868" t="s">
        <v>2213</v>
      </c>
      <c r="I2868" t="s">
        <v>2217</v>
      </c>
      <c r="J2868">
        <v>10</v>
      </c>
      <c r="K2868" t="s">
        <v>2224</v>
      </c>
      <c r="L2868" t="str">
        <f>IF(performance_data[[#This Row],[return_percentage]]&gt;=performance_data[[#This Row],[benchmark_return]],"Higher","Lower")</f>
        <v>Lower</v>
      </c>
      <c r="M2868" s="14">
        <f xml:space="preserve"> _xlfn.MAXIFS(performance_data[date],performance_data[portfolio_id],performance_data[[#This Row],[portfolio_id]])</f>
        <v>45522</v>
      </c>
      <c r="N2868" s="14">
        <f xml:space="preserve"> _xlfn.MINIFS(performance_data[date],performance_data[portfolio_id],performance_data[[#This Row],[portfolio_id]])</f>
        <v>44910</v>
      </c>
      <c r="O2868" s="15">
        <f>_xlfn.MAXIFS(performance_data[portfolio_value],performance_data[portfolio_id],performance_data[[#This Row],[portfolio_id]],performance_data[date],performance_data[[#This Row],[latest_date]])</f>
        <v>422965.69</v>
      </c>
      <c r="P2868" s="15">
        <f>_xlfn.MAXIFS(performance_data[portfolio_value],performance_data[portfolio_id],performance_data[[#This Row],[portfolio_id]],performance_data[date],performance_data[[#This Row],[starting_date]])</f>
        <v>328495.26</v>
      </c>
      <c r="Q2868" s="15">
        <f>performance_data[[#This Row],[latest_value]]-performance_data[[#This Row],[starting_value]]</f>
        <v>94470.43</v>
      </c>
      <c r="R2868" s="15">
        <f>performance_data[[#This Row],[net_inflows]]-performance_data[[#This Row],[net_outflows]]</f>
        <v>-14157.36</v>
      </c>
      <c r="S2868" s="15" t="str">
        <f>IF(performance_data[[#This Row],[net_inflows]]&gt;AVERAGE(performance_data[net_inflows]),"High","Low")</f>
        <v>Low</v>
      </c>
      <c r="T2868" s="15">
        <f>AVERAGEIF(performance_data[inflow_flag],performance_data[[#This Row],[inflow_flag]],performance_data[return_percentage])</f>
        <v>5.0457846277021572</v>
      </c>
      <c r="U2868" s="17">
        <f>IF(performance_data[[#This Row],[return_percentage]]&lt;performance_data[[#This Row],[benchmark_return]],1,0)</f>
        <v>1</v>
      </c>
      <c r="V2868" s="17">
        <f>COUNTIFS(performance_data[portfolio_id],performance_data[[#This Row],[portfolio_id]])</f>
        <v>27</v>
      </c>
      <c r="W2868" s="17">
        <f>COUNTIFS(performance_data[portfolio_id],performance_data[[#This Row],[portfolio_id]],
          performance_data[return_flag],1)</f>
        <v>15</v>
      </c>
      <c r="X2868" s="15">
        <f>performance_data[[#This Row],[underperform_flag_count]]/performance_data[[#This Row],[totalportfoliocount]]</f>
        <v>0.55555555555555558</v>
      </c>
    </row>
    <row r="2869" spans="1:24" x14ac:dyDescent="0.3">
      <c r="A2869">
        <v>6258</v>
      </c>
      <c r="B2869" s="1">
        <v>45272</v>
      </c>
      <c r="C2869">
        <v>334346.18</v>
      </c>
      <c r="D2869">
        <v>19.54</v>
      </c>
      <c r="E2869">
        <v>16.510000000000002</v>
      </c>
      <c r="F2869">
        <v>969.76</v>
      </c>
      <c r="G2869">
        <v>9026.9</v>
      </c>
      <c r="H2869" t="s">
        <v>2213</v>
      </c>
      <c r="I2869" t="s">
        <v>2217</v>
      </c>
      <c r="J2869">
        <v>12</v>
      </c>
      <c r="K2869" t="s">
        <v>2218</v>
      </c>
      <c r="L2869" t="str">
        <f>IF(performance_data[[#This Row],[return_percentage]]&gt;=performance_data[[#This Row],[benchmark_return]],"Higher","Lower")</f>
        <v>Higher</v>
      </c>
      <c r="M2869" s="14">
        <f xml:space="preserve"> _xlfn.MAXIFS(performance_data[date],performance_data[portfolio_id],performance_data[[#This Row],[portfolio_id]])</f>
        <v>45522</v>
      </c>
      <c r="N2869" s="14">
        <f xml:space="preserve"> _xlfn.MINIFS(performance_data[date],performance_data[portfolio_id],performance_data[[#This Row],[portfolio_id]])</f>
        <v>44910</v>
      </c>
      <c r="O2869" s="15">
        <f>_xlfn.MAXIFS(performance_data[portfolio_value],performance_data[portfolio_id],performance_data[[#This Row],[portfolio_id]],performance_data[date],performance_data[[#This Row],[latest_date]])</f>
        <v>422965.69</v>
      </c>
      <c r="P2869" s="15">
        <f>_xlfn.MAXIFS(performance_data[portfolio_value],performance_data[portfolio_id],performance_data[[#This Row],[portfolio_id]],performance_data[date],performance_data[[#This Row],[starting_date]])</f>
        <v>328495.26</v>
      </c>
      <c r="Q2869" s="15">
        <f>performance_data[[#This Row],[latest_value]]-performance_data[[#This Row],[starting_value]]</f>
        <v>94470.43</v>
      </c>
      <c r="R2869" s="15">
        <f>performance_data[[#This Row],[net_inflows]]-performance_data[[#This Row],[net_outflows]]</f>
        <v>-8057.1399999999994</v>
      </c>
      <c r="S2869" s="15" t="str">
        <f>IF(performance_data[[#This Row],[net_inflows]]&gt;AVERAGE(performance_data[net_inflows]),"High","Low")</f>
        <v>Low</v>
      </c>
      <c r="T2869" s="15">
        <f>AVERAGEIF(performance_data[inflow_flag],performance_data[[#This Row],[inflow_flag]],performance_data[return_percentage])</f>
        <v>5.0457846277021572</v>
      </c>
      <c r="U2869" s="17">
        <f>IF(performance_data[[#This Row],[return_percentage]]&lt;performance_data[[#This Row],[benchmark_return]],1,0)</f>
        <v>0</v>
      </c>
      <c r="V2869" s="17">
        <f>COUNTIFS(performance_data[portfolio_id],performance_data[[#This Row],[portfolio_id]])</f>
        <v>27</v>
      </c>
      <c r="W2869" s="17">
        <f>COUNTIFS(performance_data[portfolio_id],performance_data[[#This Row],[portfolio_id]],
          performance_data[return_flag],1)</f>
        <v>15</v>
      </c>
      <c r="X2869" s="15">
        <f>performance_data[[#This Row],[underperform_flag_count]]/performance_data[[#This Row],[totalportfoliocount]]</f>
        <v>0.55555555555555558</v>
      </c>
    </row>
    <row r="2870" spans="1:24" x14ac:dyDescent="0.3">
      <c r="A2870">
        <v>6258</v>
      </c>
      <c r="B2870" s="1">
        <v>45026</v>
      </c>
      <c r="C2870">
        <v>193771.01</v>
      </c>
      <c r="D2870">
        <v>9.83</v>
      </c>
      <c r="E2870">
        <v>9.92</v>
      </c>
      <c r="F2870">
        <v>17443.330000000002</v>
      </c>
      <c r="G2870">
        <v>7698.29</v>
      </c>
      <c r="H2870" t="s">
        <v>2213</v>
      </c>
      <c r="I2870" t="s">
        <v>2211</v>
      </c>
      <c r="J2870">
        <v>4</v>
      </c>
      <c r="K2870" t="s">
        <v>2216</v>
      </c>
      <c r="L2870" t="str">
        <f>IF(performance_data[[#This Row],[return_percentage]]&gt;=performance_data[[#This Row],[benchmark_return]],"Higher","Lower")</f>
        <v>Lower</v>
      </c>
      <c r="M2870" s="14">
        <f xml:space="preserve"> _xlfn.MAXIFS(performance_data[date],performance_data[portfolio_id],performance_data[[#This Row],[portfolio_id]])</f>
        <v>45522</v>
      </c>
      <c r="N2870" s="14">
        <f xml:space="preserve"> _xlfn.MINIFS(performance_data[date],performance_data[portfolio_id],performance_data[[#This Row],[portfolio_id]])</f>
        <v>44910</v>
      </c>
      <c r="O2870" s="15">
        <f>_xlfn.MAXIFS(performance_data[portfolio_value],performance_data[portfolio_id],performance_data[[#This Row],[portfolio_id]],performance_data[date],performance_data[[#This Row],[latest_date]])</f>
        <v>422965.69</v>
      </c>
      <c r="P2870" s="15">
        <f>_xlfn.MAXIFS(performance_data[portfolio_value],performance_data[portfolio_id],performance_data[[#This Row],[portfolio_id]],performance_data[date],performance_data[[#This Row],[starting_date]])</f>
        <v>328495.26</v>
      </c>
      <c r="Q2870" s="15">
        <f>performance_data[[#This Row],[latest_value]]-performance_data[[#This Row],[starting_value]]</f>
        <v>94470.43</v>
      </c>
      <c r="R2870" s="15">
        <f>performance_data[[#This Row],[net_inflows]]-performance_data[[#This Row],[net_outflows]]</f>
        <v>9745.0400000000009</v>
      </c>
      <c r="S2870" s="15" t="str">
        <f>IF(performance_data[[#This Row],[net_inflows]]&gt;AVERAGE(performance_data[net_inflows]),"High","Low")</f>
        <v>High</v>
      </c>
      <c r="T2870" s="15">
        <f>AVERAGEIF(performance_data[inflow_flag],performance_data[[#This Row],[inflow_flag]],performance_data[return_percentage])</f>
        <v>4.8467905675459724</v>
      </c>
      <c r="U2870" s="17">
        <f>IF(performance_data[[#This Row],[return_percentage]]&lt;performance_data[[#This Row],[benchmark_return]],1,0)</f>
        <v>1</v>
      </c>
      <c r="V2870" s="17">
        <f>COUNTIFS(performance_data[portfolio_id],performance_data[[#This Row],[portfolio_id]])</f>
        <v>27</v>
      </c>
      <c r="W2870" s="17">
        <f>COUNTIFS(performance_data[portfolio_id],performance_data[[#This Row],[portfolio_id]],
          performance_data[return_flag],1)</f>
        <v>15</v>
      </c>
      <c r="X2870" s="15">
        <f>performance_data[[#This Row],[underperform_flag_count]]/performance_data[[#This Row],[totalportfoliocount]]</f>
        <v>0.55555555555555558</v>
      </c>
    </row>
    <row r="2871" spans="1:24" x14ac:dyDescent="0.3">
      <c r="A2871">
        <v>6263</v>
      </c>
      <c r="B2871" s="1">
        <v>45430</v>
      </c>
      <c r="C2871">
        <v>435176.66</v>
      </c>
      <c r="D2871">
        <v>-0.28999999999999998</v>
      </c>
      <c r="E2871">
        <v>-0.34</v>
      </c>
      <c r="F2871">
        <v>9823.42</v>
      </c>
      <c r="G2871">
        <v>3074.19</v>
      </c>
      <c r="H2871" t="s">
        <v>2205</v>
      </c>
      <c r="I2871" t="s">
        <v>2211</v>
      </c>
      <c r="J2871">
        <v>5</v>
      </c>
      <c r="K2871" t="s">
        <v>2223</v>
      </c>
      <c r="L2871" t="str">
        <f>IF(performance_data[[#This Row],[return_percentage]]&gt;=performance_data[[#This Row],[benchmark_return]],"Higher","Lower")</f>
        <v>Higher</v>
      </c>
      <c r="M2871" s="14">
        <f xml:space="preserve"> _xlfn.MAXIFS(performance_data[date],performance_data[portfolio_id],performance_data[[#This Row],[portfolio_id]])</f>
        <v>45530</v>
      </c>
      <c r="N2871" s="14">
        <f xml:space="preserve"> _xlfn.MINIFS(performance_data[date],performance_data[portfolio_id],performance_data[[#This Row],[portfolio_id]])</f>
        <v>44842</v>
      </c>
      <c r="O2871" s="15">
        <f>_xlfn.MAXIFS(performance_data[portfolio_value],performance_data[portfolio_id],performance_data[[#This Row],[portfolio_id]],performance_data[date],performance_data[[#This Row],[latest_date]])</f>
        <v>71491.199999999997</v>
      </c>
      <c r="P2871" s="15">
        <f>_xlfn.MAXIFS(performance_data[portfolio_value],performance_data[portfolio_id],performance_data[[#This Row],[portfolio_id]],performance_data[date],performance_data[[#This Row],[starting_date]])</f>
        <v>276820.33</v>
      </c>
      <c r="Q2871" s="15">
        <f>performance_data[[#This Row],[latest_value]]-performance_data[[#This Row],[starting_value]]</f>
        <v>-205329.13</v>
      </c>
      <c r="R2871" s="15">
        <f>performance_data[[#This Row],[net_inflows]]-performance_data[[#This Row],[net_outflows]]</f>
        <v>6749.23</v>
      </c>
      <c r="S2871" s="15" t="str">
        <f>IF(performance_data[[#This Row],[net_inflows]]&gt;AVERAGE(performance_data[net_inflows]),"High","Low")</f>
        <v>Low</v>
      </c>
      <c r="T2871" s="15">
        <f>AVERAGEIF(performance_data[inflow_flag],performance_data[[#This Row],[inflow_flag]],performance_data[return_percentage])</f>
        <v>5.0457846277021572</v>
      </c>
      <c r="U2871" s="17">
        <f>IF(performance_data[[#This Row],[return_percentage]]&lt;performance_data[[#This Row],[benchmark_return]],1,0)</f>
        <v>0</v>
      </c>
      <c r="V2871" s="17">
        <f>COUNTIFS(performance_data[portfolio_id],performance_data[[#This Row],[portfolio_id]])</f>
        <v>28</v>
      </c>
      <c r="W2871" s="17">
        <f>COUNTIFS(performance_data[portfolio_id],performance_data[[#This Row],[portfolio_id]],
          performance_data[return_flag],1)</f>
        <v>11</v>
      </c>
      <c r="X2871" s="15">
        <f>performance_data[[#This Row],[underperform_flag_count]]/performance_data[[#This Row],[totalportfoliocount]]</f>
        <v>0.39285714285714285</v>
      </c>
    </row>
    <row r="2872" spans="1:24" x14ac:dyDescent="0.3">
      <c r="A2872">
        <v>6263</v>
      </c>
      <c r="B2872" s="1">
        <v>45287</v>
      </c>
      <c r="C2872">
        <v>278140.13</v>
      </c>
      <c r="D2872">
        <v>19.37</v>
      </c>
      <c r="E2872">
        <v>16.79</v>
      </c>
      <c r="F2872">
        <v>19394.48</v>
      </c>
      <c r="G2872">
        <v>14401.56</v>
      </c>
      <c r="H2872" t="s">
        <v>2213</v>
      </c>
      <c r="I2872" t="s">
        <v>2217</v>
      </c>
      <c r="J2872">
        <v>12</v>
      </c>
      <c r="K2872" t="s">
        <v>2218</v>
      </c>
      <c r="L2872" t="str">
        <f>IF(performance_data[[#This Row],[return_percentage]]&gt;=performance_data[[#This Row],[benchmark_return]],"Higher","Lower")</f>
        <v>Higher</v>
      </c>
      <c r="M2872" s="14">
        <f xml:space="preserve"> _xlfn.MAXIFS(performance_data[date],performance_data[portfolio_id],performance_data[[#This Row],[portfolio_id]])</f>
        <v>45530</v>
      </c>
      <c r="N2872" s="14">
        <f xml:space="preserve"> _xlfn.MINIFS(performance_data[date],performance_data[portfolio_id],performance_data[[#This Row],[portfolio_id]])</f>
        <v>44842</v>
      </c>
      <c r="O2872" s="15">
        <f>_xlfn.MAXIFS(performance_data[portfolio_value],performance_data[portfolio_id],performance_data[[#This Row],[portfolio_id]],performance_data[date],performance_data[[#This Row],[latest_date]])</f>
        <v>71491.199999999997</v>
      </c>
      <c r="P2872" s="15">
        <f>_xlfn.MAXIFS(performance_data[portfolio_value],performance_data[portfolio_id],performance_data[[#This Row],[portfolio_id]],performance_data[date],performance_data[[#This Row],[starting_date]])</f>
        <v>276820.33</v>
      </c>
      <c r="Q2872" s="15">
        <f>performance_data[[#This Row],[latest_value]]-performance_data[[#This Row],[starting_value]]</f>
        <v>-205329.13</v>
      </c>
      <c r="R2872" s="15">
        <f>performance_data[[#This Row],[net_inflows]]-performance_data[[#This Row],[net_outflows]]</f>
        <v>4992.92</v>
      </c>
      <c r="S2872" s="15" t="str">
        <f>IF(performance_data[[#This Row],[net_inflows]]&gt;AVERAGE(performance_data[net_inflows]),"High","Low")</f>
        <v>High</v>
      </c>
      <c r="T2872" s="15">
        <f>AVERAGEIF(performance_data[inflow_flag],performance_data[[#This Row],[inflow_flag]],performance_data[return_percentage])</f>
        <v>4.8467905675459724</v>
      </c>
      <c r="U2872" s="17">
        <f>IF(performance_data[[#This Row],[return_percentage]]&lt;performance_data[[#This Row],[benchmark_return]],1,0)</f>
        <v>0</v>
      </c>
      <c r="V2872" s="17">
        <f>COUNTIFS(performance_data[portfolio_id],performance_data[[#This Row],[portfolio_id]])</f>
        <v>28</v>
      </c>
      <c r="W2872" s="17">
        <f>COUNTIFS(performance_data[portfolio_id],performance_data[[#This Row],[portfolio_id]],
          performance_data[return_flag],1)</f>
        <v>11</v>
      </c>
      <c r="X2872" s="15">
        <f>performance_data[[#This Row],[underperform_flag_count]]/performance_data[[#This Row],[totalportfoliocount]]</f>
        <v>0.39285714285714285</v>
      </c>
    </row>
    <row r="2873" spans="1:24" x14ac:dyDescent="0.3">
      <c r="A2873">
        <v>6263</v>
      </c>
      <c r="B2873" s="1">
        <v>45394</v>
      </c>
      <c r="C2873">
        <v>402180.78</v>
      </c>
      <c r="D2873">
        <v>10.27</v>
      </c>
      <c r="E2873">
        <v>8.98</v>
      </c>
      <c r="F2873">
        <v>19510.07</v>
      </c>
      <c r="G2873">
        <v>17344.12</v>
      </c>
      <c r="H2873" t="s">
        <v>2205</v>
      </c>
      <c r="I2873" t="s">
        <v>2211</v>
      </c>
      <c r="J2873">
        <v>4</v>
      </c>
      <c r="K2873" t="s">
        <v>2216</v>
      </c>
      <c r="L2873" t="str">
        <f>IF(performance_data[[#This Row],[return_percentage]]&gt;=performance_data[[#This Row],[benchmark_return]],"Higher","Lower")</f>
        <v>Higher</v>
      </c>
      <c r="M2873" s="14">
        <f xml:space="preserve"> _xlfn.MAXIFS(performance_data[date],performance_data[portfolio_id],performance_data[[#This Row],[portfolio_id]])</f>
        <v>45530</v>
      </c>
      <c r="N2873" s="14">
        <f xml:space="preserve"> _xlfn.MINIFS(performance_data[date],performance_data[portfolio_id],performance_data[[#This Row],[portfolio_id]])</f>
        <v>44842</v>
      </c>
      <c r="O2873" s="15">
        <f>_xlfn.MAXIFS(performance_data[portfolio_value],performance_data[portfolio_id],performance_data[[#This Row],[portfolio_id]],performance_data[date],performance_data[[#This Row],[latest_date]])</f>
        <v>71491.199999999997</v>
      </c>
      <c r="P2873" s="15">
        <f>_xlfn.MAXIFS(performance_data[portfolio_value],performance_data[portfolio_id],performance_data[[#This Row],[portfolio_id]],performance_data[date],performance_data[[#This Row],[starting_date]])</f>
        <v>276820.33</v>
      </c>
      <c r="Q2873" s="15">
        <f>performance_data[[#This Row],[latest_value]]-performance_data[[#This Row],[starting_value]]</f>
        <v>-205329.13</v>
      </c>
      <c r="R2873" s="15">
        <f>performance_data[[#This Row],[net_inflows]]-performance_data[[#This Row],[net_outflows]]</f>
        <v>2165.9500000000007</v>
      </c>
      <c r="S2873" s="15" t="str">
        <f>IF(performance_data[[#This Row],[net_inflows]]&gt;AVERAGE(performance_data[net_inflows]),"High","Low")</f>
        <v>High</v>
      </c>
      <c r="T2873" s="15">
        <f>AVERAGEIF(performance_data[inflow_flag],performance_data[[#This Row],[inflow_flag]],performance_data[return_percentage])</f>
        <v>4.8467905675459724</v>
      </c>
      <c r="U2873" s="17">
        <f>IF(performance_data[[#This Row],[return_percentage]]&lt;performance_data[[#This Row],[benchmark_return]],1,0)</f>
        <v>0</v>
      </c>
      <c r="V2873" s="17">
        <f>COUNTIFS(performance_data[portfolio_id],performance_data[[#This Row],[portfolio_id]])</f>
        <v>28</v>
      </c>
      <c r="W2873" s="17">
        <f>COUNTIFS(performance_data[portfolio_id],performance_data[[#This Row],[portfolio_id]],
          performance_data[return_flag],1)</f>
        <v>11</v>
      </c>
      <c r="X2873" s="15">
        <f>performance_data[[#This Row],[underperform_flag_count]]/performance_data[[#This Row],[totalportfoliocount]]</f>
        <v>0.39285714285714285</v>
      </c>
    </row>
    <row r="2874" spans="1:24" x14ac:dyDescent="0.3">
      <c r="A2874">
        <v>6263</v>
      </c>
      <c r="B2874" s="1">
        <v>45505</v>
      </c>
      <c r="C2874">
        <v>140809.78</v>
      </c>
      <c r="D2874">
        <v>17.440000000000001</v>
      </c>
      <c r="E2874">
        <v>16.010000000000002</v>
      </c>
      <c r="F2874">
        <v>611.1</v>
      </c>
      <c r="G2874">
        <v>19332.37</v>
      </c>
      <c r="H2874" t="s">
        <v>2205</v>
      </c>
      <c r="I2874" t="s">
        <v>2209</v>
      </c>
      <c r="J2874">
        <v>8</v>
      </c>
      <c r="K2874" t="s">
        <v>2214</v>
      </c>
      <c r="L2874" t="str">
        <f>IF(performance_data[[#This Row],[return_percentage]]&gt;=performance_data[[#This Row],[benchmark_return]],"Higher","Lower")</f>
        <v>Higher</v>
      </c>
      <c r="M2874" s="14">
        <f xml:space="preserve"> _xlfn.MAXIFS(performance_data[date],performance_data[portfolio_id],performance_data[[#This Row],[portfolio_id]])</f>
        <v>45530</v>
      </c>
      <c r="N2874" s="14">
        <f xml:space="preserve"> _xlfn.MINIFS(performance_data[date],performance_data[portfolio_id],performance_data[[#This Row],[portfolio_id]])</f>
        <v>44842</v>
      </c>
      <c r="O2874" s="15">
        <f>_xlfn.MAXIFS(performance_data[portfolio_value],performance_data[portfolio_id],performance_data[[#This Row],[portfolio_id]],performance_data[date],performance_data[[#This Row],[latest_date]])</f>
        <v>71491.199999999997</v>
      </c>
      <c r="P2874" s="15">
        <f>_xlfn.MAXIFS(performance_data[portfolio_value],performance_data[portfolio_id],performance_data[[#This Row],[portfolio_id]],performance_data[date],performance_data[[#This Row],[starting_date]])</f>
        <v>276820.33</v>
      </c>
      <c r="Q2874" s="15">
        <f>performance_data[[#This Row],[latest_value]]-performance_data[[#This Row],[starting_value]]</f>
        <v>-205329.13</v>
      </c>
      <c r="R2874" s="15">
        <f>performance_data[[#This Row],[net_inflows]]-performance_data[[#This Row],[net_outflows]]</f>
        <v>-18721.27</v>
      </c>
      <c r="S2874" s="15" t="str">
        <f>IF(performance_data[[#This Row],[net_inflows]]&gt;AVERAGE(performance_data[net_inflows]),"High","Low")</f>
        <v>Low</v>
      </c>
      <c r="T2874" s="15">
        <f>AVERAGEIF(performance_data[inflow_flag],performance_data[[#This Row],[inflow_flag]],performance_data[return_percentage])</f>
        <v>5.0457846277021572</v>
      </c>
      <c r="U2874" s="17">
        <f>IF(performance_data[[#This Row],[return_percentage]]&lt;performance_data[[#This Row],[benchmark_return]],1,0)</f>
        <v>0</v>
      </c>
      <c r="V2874" s="17">
        <f>COUNTIFS(performance_data[portfolio_id],performance_data[[#This Row],[portfolio_id]])</f>
        <v>28</v>
      </c>
      <c r="W2874" s="17">
        <f>COUNTIFS(performance_data[portfolio_id],performance_data[[#This Row],[portfolio_id]],
          performance_data[return_flag],1)</f>
        <v>11</v>
      </c>
      <c r="X2874" s="15">
        <f>performance_data[[#This Row],[underperform_flag_count]]/performance_data[[#This Row],[totalportfoliocount]]</f>
        <v>0.39285714285714285</v>
      </c>
    </row>
    <row r="2875" spans="1:24" x14ac:dyDescent="0.3">
      <c r="A2875">
        <v>6263</v>
      </c>
      <c r="B2875" s="1">
        <v>45167</v>
      </c>
      <c r="C2875">
        <v>15826.82</v>
      </c>
      <c r="D2875">
        <v>-8.2100000000000009</v>
      </c>
      <c r="E2875">
        <v>-6.78</v>
      </c>
      <c r="F2875">
        <v>3585.33</v>
      </c>
      <c r="G2875">
        <v>1398.85</v>
      </c>
      <c r="H2875" t="s">
        <v>2213</v>
      </c>
      <c r="I2875" t="s">
        <v>2209</v>
      </c>
      <c r="J2875">
        <v>8</v>
      </c>
      <c r="K2875" t="s">
        <v>2214</v>
      </c>
      <c r="L2875" t="str">
        <f>IF(performance_data[[#This Row],[return_percentage]]&gt;=performance_data[[#This Row],[benchmark_return]],"Higher","Lower")</f>
        <v>Lower</v>
      </c>
      <c r="M2875" s="14">
        <f xml:space="preserve"> _xlfn.MAXIFS(performance_data[date],performance_data[portfolio_id],performance_data[[#This Row],[portfolio_id]])</f>
        <v>45530</v>
      </c>
      <c r="N2875" s="14">
        <f xml:space="preserve"> _xlfn.MINIFS(performance_data[date],performance_data[portfolio_id],performance_data[[#This Row],[portfolio_id]])</f>
        <v>44842</v>
      </c>
      <c r="O2875" s="15">
        <f>_xlfn.MAXIFS(performance_data[portfolio_value],performance_data[portfolio_id],performance_data[[#This Row],[portfolio_id]],performance_data[date],performance_data[[#This Row],[latest_date]])</f>
        <v>71491.199999999997</v>
      </c>
      <c r="P2875" s="15">
        <f>_xlfn.MAXIFS(performance_data[portfolio_value],performance_data[portfolio_id],performance_data[[#This Row],[portfolio_id]],performance_data[date],performance_data[[#This Row],[starting_date]])</f>
        <v>276820.33</v>
      </c>
      <c r="Q2875" s="15">
        <f>performance_data[[#This Row],[latest_value]]-performance_data[[#This Row],[starting_value]]</f>
        <v>-205329.13</v>
      </c>
      <c r="R2875" s="15">
        <f>performance_data[[#This Row],[net_inflows]]-performance_data[[#This Row],[net_outflows]]</f>
        <v>2186.48</v>
      </c>
      <c r="S2875" s="15" t="str">
        <f>IF(performance_data[[#This Row],[net_inflows]]&gt;AVERAGE(performance_data[net_inflows]),"High","Low")</f>
        <v>Low</v>
      </c>
      <c r="T2875" s="15">
        <f>AVERAGEIF(performance_data[inflow_flag],performance_data[[#This Row],[inflow_flag]],performance_data[return_percentage])</f>
        <v>5.0457846277021572</v>
      </c>
      <c r="U2875" s="17">
        <f>IF(performance_data[[#This Row],[return_percentage]]&lt;performance_data[[#This Row],[benchmark_return]],1,0)</f>
        <v>1</v>
      </c>
      <c r="V2875" s="17">
        <f>COUNTIFS(performance_data[portfolio_id],performance_data[[#This Row],[portfolio_id]])</f>
        <v>28</v>
      </c>
      <c r="W2875" s="17">
        <f>COUNTIFS(performance_data[portfolio_id],performance_data[[#This Row],[portfolio_id]],
          performance_data[return_flag],1)</f>
        <v>11</v>
      </c>
      <c r="X2875" s="15">
        <f>performance_data[[#This Row],[underperform_flag_count]]/performance_data[[#This Row],[totalportfoliocount]]</f>
        <v>0.39285714285714285</v>
      </c>
    </row>
    <row r="2876" spans="1:24" x14ac:dyDescent="0.3">
      <c r="A2876">
        <v>6263</v>
      </c>
      <c r="B2876" s="1">
        <v>45273</v>
      </c>
      <c r="C2876">
        <v>90115.38</v>
      </c>
      <c r="D2876">
        <v>8.75</v>
      </c>
      <c r="E2876">
        <v>8.58</v>
      </c>
      <c r="F2876">
        <v>14305.82</v>
      </c>
      <c r="G2876">
        <v>19723.73</v>
      </c>
      <c r="H2876" t="s">
        <v>2213</v>
      </c>
      <c r="I2876" t="s">
        <v>2217</v>
      </c>
      <c r="J2876">
        <v>12</v>
      </c>
      <c r="K2876" t="s">
        <v>2218</v>
      </c>
      <c r="L2876" t="str">
        <f>IF(performance_data[[#This Row],[return_percentage]]&gt;=performance_data[[#This Row],[benchmark_return]],"Higher","Lower")</f>
        <v>Higher</v>
      </c>
      <c r="M2876" s="14">
        <f xml:space="preserve"> _xlfn.MAXIFS(performance_data[date],performance_data[portfolio_id],performance_data[[#This Row],[portfolio_id]])</f>
        <v>45530</v>
      </c>
      <c r="N2876" s="14">
        <f xml:space="preserve"> _xlfn.MINIFS(performance_data[date],performance_data[portfolio_id],performance_data[[#This Row],[portfolio_id]])</f>
        <v>44842</v>
      </c>
      <c r="O2876" s="15">
        <f>_xlfn.MAXIFS(performance_data[portfolio_value],performance_data[portfolio_id],performance_data[[#This Row],[portfolio_id]],performance_data[date],performance_data[[#This Row],[latest_date]])</f>
        <v>71491.199999999997</v>
      </c>
      <c r="P2876" s="15">
        <f>_xlfn.MAXIFS(performance_data[portfolio_value],performance_data[portfolio_id],performance_data[[#This Row],[portfolio_id]],performance_data[date],performance_data[[#This Row],[starting_date]])</f>
        <v>276820.33</v>
      </c>
      <c r="Q2876" s="15">
        <f>performance_data[[#This Row],[latest_value]]-performance_data[[#This Row],[starting_value]]</f>
        <v>-205329.13</v>
      </c>
      <c r="R2876" s="15">
        <f>performance_data[[#This Row],[net_inflows]]-performance_data[[#This Row],[net_outflows]]</f>
        <v>-5417.91</v>
      </c>
      <c r="S2876" s="15" t="str">
        <f>IF(performance_data[[#This Row],[net_inflows]]&gt;AVERAGE(performance_data[net_inflows]),"High","Low")</f>
        <v>High</v>
      </c>
      <c r="T2876" s="15">
        <f>AVERAGEIF(performance_data[inflow_flag],performance_data[[#This Row],[inflow_flag]],performance_data[return_percentage])</f>
        <v>4.8467905675459724</v>
      </c>
      <c r="U2876" s="17">
        <f>IF(performance_data[[#This Row],[return_percentage]]&lt;performance_data[[#This Row],[benchmark_return]],1,0)</f>
        <v>0</v>
      </c>
      <c r="V2876" s="17">
        <f>COUNTIFS(performance_data[portfolio_id],performance_data[[#This Row],[portfolio_id]])</f>
        <v>28</v>
      </c>
      <c r="W2876" s="17">
        <f>COUNTIFS(performance_data[portfolio_id],performance_data[[#This Row],[portfolio_id]],
          performance_data[return_flag],1)</f>
        <v>11</v>
      </c>
      <c r="X2876" s="15">
        <f>performance_data[[#This Row],[underperform_flag_count]]/performance_data[[#This Row],[totalportfoliocount]]</f>
        <v>0.39285714285714285</v>
      </c>
    </row>
    <row r="2877" spans="1:24" x14ac:dyDescent="0.3">
      <c r="A2877">
        <v>6263</v>
      </c>
      <c r="B2877" s="1">
        <v>45476</v>
      </c>
      <c r="C2877">
        <v>146287.20000000001</v>
      </c>
      <c r="D2877">
        <v>1.01</v>
      </c>
      <c r="E2877">
        <v>0.89</v>
      </c>
      <c r="F2877">
        <v>1756.62</v>
      </c>
      <c r="G2877">
        <v>18505.11</v>
      </c>
      <c r="H2877" t="s">
        <v>2205</v>
      </c>
      <c r="I2877" t="s">
        <v>2209</v>
      </c>
      <c r="J2877">
        <v>7</v>
      </c>
      <c r="K2877" t="s">
        <v>2210</v>
      </c>
      <c r="L2877" t="str">
        <f>IF(performance_data[[#This Row],[return_percentage]]&gt;=performance_data[[#This Row],[benchmark_return]],"Higher","Lower")</f>
        <v>Higher</v>
      </c>
      <c r="M2877" s="14">
        <f xml:space="preserve"> _xlfn.MAXIFS(performance_data[date],performance_data[portfolio_id],performance_data[[#This Row],[portfolio_id]])</f>
        <v>45530</v>
      </c>
      <c r="N2877" s="14">
        <f xml:space="preserve"> _xlfn.MINIFS(performance_data[date],performance_data[portfolio_id],performance_data[[#This Row],[portfolio_id]])</f>
        <v>44842</v>
      </c>
      <c r="O2877" s="15">
        <f>_xlfn.MAXIFS(performance_data[portfolio_value],performance_data[portfolio_id],performance_data[[#This Row],[portfolio_id]],performance_data[date],performance_data[[#This Row],[latest_date]])</f>
        <v>71491.199999999997</v>
      </c>
      <c r="P2877" s="15">
        <f>_xlfn.MAXIFS(performance_data[portfolio_value],performance_data[portfolio_id],performance_data[[#This Row],[portfolio_id]],performance_data[date],performance_data[[#This Row],[starting_date]])</f>
        <v>276820.33</v>
      </c>
      <c r="Q2877" s="15">
        <f>performance_data[[#This Row],[latest_value]]-performance_data[[#This Row],[starting_value]]</f>
        <v>-205329.13</v>
      </c>
      <c r="R2877" s="15">
        <f>performance_data[[#This Row],[net_inflows]]-performance_data[[#This Row],[net_outflows]]</f>
        <v>-16748.490000000002</v>
      </c>
      <c r="S2877" s="15" t="str">
        <f>IF(performance_data[[#This Row],[net_inflows]]&gt;AVERAGE(performance_data[net_inflows]),"High","Low")</f>
        <v>Low</v>
      </c>
      <c r="T2877" s="15">
        <f>AVERAGEIF(performance_data[inflow_flag],performance_data[[#This Row],[inflow_flag]],performance_data[return_percentage])</f>
        <v>5.0457846277021572</v>
      </c>
      <c r="U2877" s="17">
        <f>IF(performance_data[[#This Row],[return_percentage]]&lt;performance_data[[#This Row],[benchmark_return]],1,0)</f>
        <v>0</v>
      </c>
      <c r="V2877" s="17">
        <f>COUNTIFS(performance_data[portfolio_id],performance_data[[#This Row],[portfolio_id]])</f>
        <v>28</v>
      </c>
      <c r="W2877" s="17">
        <f>COUNTIFS(performance_data[portfolio_id],performance_data[[#This Row],[portfolio_id]],
          performance_data[return_flag],1)</f>
        <v>11</v>
      </c>
      <c r="X2877" s="15">
        <f>performance_data[[#This Row],[underperform_flag_count]]/performance_data[[#This Row],[totalportfoliocount]]</f>
        <v>0.39285714285714285</v>
      </c>
    </row>
    <row r="2878" spans="1:24" x14ac:dyDescent="0.3">
      <c r="A2878">
        <v>6263</v>
      </c>
      <c r="B2878" s="1">
        <v>45485</v>
      </c>
      <c r="C2878">
        <v>192724.6</v>
      </c>
      <c r="D2878">
        <v>7.75</v>
      </c>
      <c r="E2878">
        <v>7.6</v>
      </c>
      <c r="F2878">
        <v>18349.29</v>
      </c>
      <c r="G2878">
        <v>314.98</v>
      </c>
      <c r="H2878" t="s">
        <v>2205</v>
      </c>
      <c r="I2878" t="s">
        <v>2209</v>
      </c>
      <c r="J2878">
        <v>7</v>
      </c>
      <c r="K2878" t="s">
        <v>2210</v>
      </c>
      <c r="L2878" t="str">
        <f>IF(performance_data[[#This Row],[return_percentage]]&gt;=performance_data[[#This Row],[benchmark_return]],"Higher","Lower")</f>
        <v>Higher</v>
      </c>
      <c r="M2878" s="14">
        <f xml:space="preserve"> _xlfn.MAXIFS(performance_data[date],performance_data[portfolio_id],performance_data[[#This Row],[portfolio_id]])</f>
        <v>45530</v>
      </c>
      <c r="N2878" s="14">
        <f xml:space="preserve"> _xlfn.MINIFS(performance_data[date],performance_data[portfolio_id],performance_data[[#This Row],[portfolio_id]])</f>
        <v>44842</v>
      </c>
      <c r="O2878" s="15">
        <f>_xlfn.MAXIFS(performance_data[portfolio_value],performance_data[portfolio_id],performance_data[[#This Row],[portfolio_id]],performance_data[date],performance_data[[#This Row],[latest_date]])</f>
        <v>71491.199999999997</v>
      </c>
      <c r="P2878" s="15">
        <f>_xlfn.MAXIFS(performance_data[portfolio_value],performance_data[portfolio_id],performance_data[[#This Row],[portfolio_id]],performance_data[date],performance_data[[#This Row],[starting_date]])</f>
        <v>276820.33</v>
      </c>
      <c r="Q2878" s="15">
        <f>performance_data[[#This Row],[latest_value]]-performance_data[[#This Row],[starting_value]]</f>
        <v>-205329.13</v>
      </c>
      <c r="R2878" s="15">
        <f>performance_data[[#This Row],[net_inflows]]-performance_data[[#This Row],[net_outflows]]</f>
        <v>18034.310000000001</v>
      </c>
      <c r="S2878" s="15" t="str">
        <f>IF(performance_data[[#This Row],[net_inflows]]&gt;AVERAGE(performance_data[net_inflows]),"High","Low")</f>
        <v>High</v>
      </c>
      <c r="T2878" s="15">
        <f>AVERAGEIF(performance_data[inflow_flag],performance_data[[#This Row],[inflow_flag]],performance_data[return_percentage])</f>
        <v>4.8467905675459724</v>
      </c>
      <c r="U2878" s="17">
        <f>IF(performance_data[[#This Row],[return_percentage]]&lt;performance_data[[#This Row],[benchmark_return]],1,0)</f>
        <v>0</v>
      </c>
      <c r="V2878" s="17">
        <f>COUNTIFS(performance_data[portfolio_id],performance_data[[#This Row],[portfolio_id]])</f>
        <v>28</v>
      </c>
      <c r="W2878" s="17">
        <f>COUNTIFS(performance_data[portfolio_id],performance_data[[#This Row],[portfolio_id]],
          performance_data[return_flag],1)</f>
        <v>11</v>
      </c>
      <c r="X2878" s="15">
        <f>performance_data[[#This Row],[underperform_flag_count]]/performance_data[[#This Row],[totalportfoliocount]]</f>
        <v>0.39285714285714285</v>
      </c>
    </row>
    <row r="2879" spans="1:24" x14ac:dyDescent="0.3">
      <c r="A2879">
        <v>6263</v>
      </c>
      <c r="B2879" s="1">
        <v>45455</v>
      </c>
      <c r="C2879">
        <v>490649.23</v>
      </c>
      <c r="D2879">
        <v>17.8</v>
      </c>
      <c r="E2879">
        <v>18.63</v>
      </c>
      <c r="F2879">
        <v>81.459999999999994</v>
      </c>
      <c r="G2879">
        <v>8560.65</v>
      </c>
      <c r="H2879" t="s">
        <v>2205</v>
      </c>
      <c r="I2879" t="s">
        <v>2211</v>
      </c>
      <c r="J2879">
        <v>6</v>
      </c>
      <c r="K2879" t="s">
        <v>2212</v>
      </c>
      <c r="L2879" t="str">
        <f>IF(performance_data[[#This Row],[return_percentage]]&gt;=performance_data[[#This Row],[benchmark_return]],"Higher","Lower")</f>
        <v>Lower</v>
      </c>
      <c r="M2879" s="14">
        <f xml:space="preserve"> _xlfn.MAXIFS(performance_data[date],performance_data[portfolio_id],performance_data[[#This Row],[portfolio_id]])</f>
        <v>45530</v>
      </c>
      <c r="N2879" s="14">
        <f xml:space="preserve"> _xlfn.MINIFS(performance_data[date],performance_data[portfolio_id],performance_data[[#This Row],[portfolio_id]])</f>
        <v>44842</v>
      </c>
      <c r="O2879" s="15">
        <f>_xlfn.MAXIFS(performance_data[portfolio_value],performance_data[portfolio_id],performance_data[[#This Row],[portfolio_id]],performance_data[date],performance_data[[#This Row],[latest_date]])</f>
        <v>71491.199999999997</v>
      </c>
      <c r="P2879" s="15">
        <f>_xlfn.MAXIFS(performance_data[portfolio_value],performance_data[portfolio_id],performance_data[[#This Row],[portfolio_id]],performance_data[date],performance_data[[#This Row],[starting_date]])</f>
        <v>276820.33</v>
      </c>
      <c r="Q2879" s="15">
        <f>performance_data[[#This Row],[latest_value]]-performance_data[[#This Row],[starting_value]]</f>
        <v>-205329.13</v>
      </c>
      <c r="R2879" s="15">
        <f>performance_data[[#This Row],[net_inflows]]-performance_data[[#This Row],[net_outflows]]</f>
        <v>-8479.19</v>
      </c>
      <c r="S2879" s="15" t="str">
        <f>IF(performance_data[[#This Row],[net_inflows]]&gt;AVERAGE(performance_data[net_inflows]),"High","Low")</f>
        <v>Low</v>
      </c>
      <c r="T2879" s="15">
        <f>AVERAGEIF(performance_data[inflow_flag],performance_data[[#This Row],[inflow_flag]],performance_data[return_percentage])</f>
        <v>5.0457846277021572</v>
      </c>
      <c r="U2879" s="17">
        <f>IF(performance_data[[#This Row],[return_percentage]]&lt;performance_data[[#This Row],[benchmark_return]],1,0)</f>
        <v>1</v>
      </c>
      <c r="V2879" s="17">
        <f>COUNTIFS(performance_data[portfolio_id],performance_data[[#This Row],[portfolio_id]])</f>
        <v>28</v>
      </c>
      <c r="W2879" s="17">
        <f>COUNTIFS(performance_data[portfolio_id],performance_data[[#This Row],[portfolio_id]],
          performance_data[return_flag],1)</f>
        <v>11</v>
      </c>
      <c r="X2879" s="15">
        <f>performance_data[[#This Row],[underperform_flag_count]]/performance_data[[#This Row],[totalportfoliocount]]</f>
        <v>0.39285714285714285</v>
      </c>
    </row>
    <row r="2880" spans="1:24" x14ac:dyDescent="0.3">
      <c r="A2880">
        <v>6263</v>
      </c>
      <c r="B2880" s="1">
        <v>45251</v>
      </c>
      <c r="C2880">
        <v>378679.8</v>
      </c>
      <c r="D2880">
        <v>3.17</v>
      </c>
      <c r="E2880">
        <v>2.66</v>
      </c>
      <c r="F2880">
        <v>1397.98</v>
      </c>
      <c r="G2880">
        <v>2308.2399999999998</v>
      </c>
      <c r="H2880" t="s">
        <v>2213</v>
      </c>
      <c r="I2880" t="s">
        <v>2217</v>
      </c>
      <c r="J2880">
        <v>11</v>
      </c>
      <c r="K2880" t="s">
        <v>2219</v>
      </c>
      <c r="L2880" t="str">
        <f>IF(performance_data[[#This Row],[return_percentage]]&gt;=performance_data[[#This Row],[benchmark_return]],"Higher","Lower")</f>
        <v>Higher</v>
      </c>
      <c r="M2880" s="14">
        <f xml:space="preserve"> _xlfn.MAXIFS(performance_data[date],performance_data[portfolio_id],performance_data[[#This Row],[portfolio_id]])</f>
        <v>45530</v>
      </c>
      <c r="N2880" s="14">
        <f xml:space="preserve"> _xlfn.MINIFS(performance_data[date],performance_data[portfolio_id],performance_data[[#This Row],[portfolio_id]])</f>
        <v>44842</v>
      </c>
      <c r="O2880" s="15">
        <f>_xlfn.MAXIFS(performance_data[portfolio_value],performance_data[portfolio_id],performance_data[[#This Row],[portfolio_id]],performance_data[date],performance_data[[#This Row],[latest_date]])</f>
        <v>71491.199999999997</v>
      </c>
      <c r="P2880" s="15">
        <f>_xlfn.MAXIFS(performance_data[portfolio_value],performance_data[portfolio_id],performance_data[[#This Row],[portfolio_id]],performance_data[date],performance_data[[#This Row],[starting_date]])</f>
        <v>276820.33</v>
      </c>
      <c r="Q2880" s="15">
        <f>performance_data[[#This Row],[latest_value]]-performance_data[[#This Row],[starting_value]]</f>
        <v>-205329.13</v>
      </c>
      <c r="R2880" s="15">
        <f>performance_data[[#This Row],[net_inflows]]-performance_data[[#This Row],[net_outflows]]</f>
        <v>-910.25999999999976</v>
      </c>
      <c r="S2880" s="15" t="str">
        <f>IF(performance_data[[#This Row],[net_inflows]]&gt;AVERAGE(performance_data[net_inflows]),"High","Low")</f>
        <v>Low</v>
      </c>
      <c r="T2880" s="15">
        <f>AVERAGEIF(performance_data[inflow_flag],performance_data[[#This Row],[inflow_flag]],performance_data[return_percentage])</f>
        <v>5.0457846277021572</v>
      </c>
      <c r="U2880" s="17">
        <f>IF(performance_data[[#This Row],[return_percentage]]&lt;performance_data[[#This Row],[benchmark_return]],1,0)</f>
        <v>0</v>
      </c>
      <c r="V2880" s="17">
        <f>COUNTIFS(performance_data[portfolio_id],performance_data[[#This Row],[portfolio_id]])</f>
        <v>28</v>
      </c>
      <c r="W2880" s="17">
        <f>COUNTIFS(performance_data[portfolio_id],performance_data[[#This Row],[portfolio_id]],
          performance_data[return_flag],1)</f>
        <v>11</v>
      </c>
      <c r="X2880" s="15">
        <f>performance_data[[#This Row],[underperform_flag_count]]/performance_data[[#This Row],[totalportfoliocount]]</f>
        <v>0.39285714285714285</v>
      </c>
    </row>
    <row r="2881" spans="1:24" x14ac:dyDescent="0.3">
      <c r="A2881">
        <v>6263</v>
      </c>
      <c r="B2881" s="1">
        <v>45141</v>
      </c>
      <c r="C2881">
        <v>260360.12</v>
      </c>
      <c r="D2881">
        <v>13.13</v>
      </c>
      <c r="E2881">
        <v>11.09</v>
      </c>
      <c r="F2881">
        <v>18342.14</v>
      </c>
      <c r="G2881">
        <v>4461.16</v>
      </c>
      <c r="H2881" t="s">
        <v>2213</v>
      </c>
      <c r="I2881" t="s">
        <v>2209</v>
      </c>
      <c r="J2881">
        <v>8</v>
      </c>
      <c r="K2881" t="s">
        <v>2214</v>
      </c>
      <c r="L2881" t="str">
        <f>IF(performance_data[[#This Row],[return_percentage]]&gt;=performance_data[[#This Row],[benchmark_return]],"Higher","Lower")</f>
        <v>Higher</v>
      </c>
      <c r="M2881" s="14">
        <f xml:space="preserve"> _xlfn.MAXIFS(performance_data[date],performance_data[portfolio_id],performance_data[[#This Row],[portfolio_id]])</f>
        <v>45530</v>
      </c>
      <c r="N2881" s="14">
        <f xml:space="preserve"> _xlfn.MINIFS(performance_data[date],performance_data[portfolio_id],performance_data[[#This Row],[portfolio_id]])</f>
        <v>44842</v>
      </c>
      <c r="O2881" s="15">
        <f>_xlfn.MAXIFS(performance_data[portfolio_value],performance_data[portfolio_id],performance_data[[#This Row],[portfolio_id]],performance_data[date],performance_data[[#This Row],[latest_date]])</f>
        <v>71491.199999999997</v>
      </c>
      <c r="P2881" s="15">
        <f>_xlfn.MAXIFS(performance_data[portfolio_value],performance_data[portfolio_id],performance_data[[#This Row],[portfolio_id]],performance_data[date],performance_data[[#This Row],[starting_date]])</f>
        <v>276820.33</v>
      </c>
      <c r="Q2881" s="15">
        <f>performance_data[[#This Row],[latest_value]]-performance_data[[#This Row],[starting_value]]</f>
        <v>-205329.13</v>
      </c>
      <c r="R2881" s="15">
        <f>performance_data[[#This Row],[net_inflows]]-performance_data[[#This Row],[net_outflows]]</f>
        <v>13880.98</v>
      </c>
      <c r="S2881" s="15" t="str">
        <f>IF(performance_data[[#This Row],[net_inflows]]&gt;AVERAGE(performance_data[net_inflows]),"High","Low")</f>
        <v>High</v>
      </c>
      <c r="T2881" s="15">
        <f>AVERAGEIF(performance_data[inflow_flag],performance_data[[#This Row],[inflow_flag]],performance_data[return_percentage])</f>
        <v>4.8467905675459724</v>
      </c>
      <c r="U2881" s="17">
        <f>IF(performance_data[[#This Row],[return_percentage]]&lt;performance_data[[#This Row],[benchmark_return]],1,0)</f>
        <v>0</v>
      </c>
      <c r="V2881" s="17">
        <f>COUNTIFS(performance_data[portfolio_id],performance_data[[#This Row],[portfolio_id]])</f>
        <v>28</v>
      </c>
      <c r="W2881" s="17">
        <f>COUNTIFS(performance_data[portfolio_id],performance_data[[#This Row],[portfolio_id]],
          performance_data[return_flag],1)</f>
        <v>11</v>
      </c>
      <c r="X2881" s="15">
        <f>performance_data[[#This Row],[underperform_flag_count]]/performance_data[[#This Row],[totalportfoliocount]]</f>
        <v>0.39285714285714285</v>
      </c>
    </row>
    <row r="2882" spans="1:24" x14ac:dyDescent="0.3">
      <c r="A2882">
        <v>6263</v>
      </c>
      <c r="B2882" s="1">
        <v>45116</v>
      </c>
      <c r="C2882">
        <v>176918.3</v>
      </c>
      <c r="D2882">
        <v>15.17</v>
      </c>
      <c r="E2882">
        <v>17.27</v>
      </c>
      <c r="F2882">
        <v>14431.38</v>
      </c>
      <c r="G2882">
        <v>3799.86</v>
      </c>
      <c r="H2882" t="s">
        <v>2213</v>
      </c>
      <c r="I2882" t="s">
        <v>2209</v>
      </c>
      <c r="J2882">
        <v>7</v>
      </c>
      <c r="K2882" t="s">
        <v>2210</v>
      </c>
      <c r="L2882" t="str">
        <f>IF(performance_data[[#This Row],[return_percentage]]&gt;=performance_data[[#This Row],[benchmark_return]],"Higher","Lower")</f>
        <v>Lower</v>
      </c>
      <c r="M2882" s="14">
        <f xml:space="preserve"> _xlfn.MAXIFS(performance_data[date],performance_data[portfolio_id],performance_data[[#This Row],[portfolio_id]])</f>
        <v>45530</v>
      </c>
      <c r="N2882" s="14">
        <f xml:space="preserve"> _xlfn.MINIFS(performance_data[date],performance_data[portfolio_id],performance_data[[#This Row],[portfolio_id]])</f>
        <v>44842</v>
      </c>
      <c r="O2882" s="15">
        <f>_xlfn.MAXIFS(performance_data[portfolio_value],performance_data[portfolio_id],performance_data[[#This Row],[portfolio_id]],performance_data[date],performance_data[[#This Row],[latest_date]])</f>
        <v>71491.199999999997</v>
      </c>
      <c r="P2882" s="15">
        <f>_xlfn.MAXIFS(performance_data[portfolio_value],performance_data[portfolio_id],performance_data[[#This Row],[portfolio_id]],performance_data[date],performance_data[[#This Row],[starting_date]])</f>
        <v>276820.33</v>
      </c>
      <c r="Q2882" s="15">
        <f>performance_data[[#This Row],[latest_value]]-performance_data[[#This Row],[starting_value]]</f>
        <v>-205329.13</v>
      </c>
      <c r="R2882" s="15">
        <f>performance_data[[#This Row],[net_inflows]]-performance_data[[#This Row],[net_outflows]]</f>
        <v>10631.519999999999</v>
      </c>
      <c r="S2882" s="15" t="str">
        <f>IF(performance_data[[#This Row],[net_inflows]]&gt;AVERAGE(performance_data[net_inflows]),"High","Low")</f>
        <v>High</v>
      </c>
      <c r="T2882" s="15">
        <f>AVERAGEIF(performance_data[inflow_flag],performance_data[[#This Row],[inflow_flag]],performance_data[return_percentage])</f>
        <v>4.8467905675459724</v>
      </c>
      <c r="U2882" s="17">
        <f>IF(performance_data[[#This Row],[return_percentage]]&lt;performance_data[[#This Row],[benchmark_return]],1,0)</f>
        <v>1</v>
      </c>
      <c r="V2882" s="17">
        <f>COUNTIFS(performance_data[portfolio_id],performance_data[[#This Row],[portfolio_id]])</f>
        <v>28</v>
      </c>
      <c r="W2882" s="17">
        <f>COUNTIFS(performance_data[portfolio_id],performance_data[[#This Row],[portfolio_id]],
          performance_data[return_flag],1)</f>
        <v>11</v>
      </c>
      <c r="X2882" s="15">
        <f>performance_data[[#This Row],[underperform_flag_count]]/performance_data[[#This Row],[totalportfoliocount]]</f>
        <v>0.39285714285714285</v>
      </c>
    </row>
    <row r="2883" spans="1:24" x14ac:dyDescent="0.3">
      <c r="A2883">
        <v>6263</v>
      </c>
      <c r="B2883" s="1">
        <v>45318</v>
      </c>
      <c r="C2883">
        <v>302685.40999999997</v>
      </c>
      <c r="D2883">
        <v>8.77</v>
      </c>
      <c r="E2883">
        <v>9.2899999999999991</v>
      </c>
      <c r="F2883">
        <v>1945.81</v>
      </c>
      <c r="G2883">
        <v>4486.0200000000004</v>
      </c>
      <c r="H2883" t="s">
        <v>2205</v>
      </c>
      <c r="I2883" t="s">
        <v>2206</v>
      </c>
      <c r="J2883">
        <v>1</v>
      </c>
      <c r="K2883" t="s">
        <v>2207</v>
      </c>
      <c r="L2883" t="str">
        <f>IF(performance_data[[#This Row],[return_percentage]]&gt;=performance_data[[#This Row],[benchmark_return]],"Higher","Lower")</f>
        <v>Lower</v>
      </c>
      <c r="M2883" s="14">
        <f xml:space="preserve"> _xlfn.MAXIFS(performance_data[date],performance_data[portfolio_id],performance_data[[#This Row],[portfolio_id]])</f>
        <v>45530</v>
      </c>
      <c r="N2883" s="14">
        <f xml:space="preserve"> _xlfn.MINIFS(performance_data[date],performance_data[portfolio_id],performance_data[[#This Row],[portfolio_id]])</f>
        <v>44842</v>
      </c>
      <c r="O2883" s="15">
        <f>_xlfn.MAXIFS(performance_data[portfolio_value],performance_data[portfolio_id],performance_data[[#This Row],[portfolio_id]],performance_data[date],performance_data[[#This Row],[latest_date]])</f>
        <v>71491.199999999997</v>
      </c>
      <c r="P2883" s="15">
        <f>_xlfn.MAXIFS(performance_data[portfolio_value],performance_data[portfolio_id],performance_data[[#This Row],[portfolio_id]],performance_data[date],performance_data[[#This Row],[starting_date]])</f>
        <v>276820.33</v>
      </c>
      <c r="Q2883" s="15">
        <f>performance_data[[#This Row],[latest_value]]-performance_data[[#This Row],[starting_value]]</f>
        <v>-205329.13</v>
      </c>
      <c r="R2883" s="15">
        <f>performance_data[[#This Row],[net_inflows]]-performance_data[[#This Row],[net_outflows]]</f>
        <v>-2540.2100000000005</v>
      </c>
      <c r="S2883" s="15" t="str">
        <f>IF(performance_data[[#This Row],[net_inflows]]&gt;AVERAGE(performance_data[net_inflows]),"High","Low")</f>
        <v>Low</v>
      </c>
      <c r="T2883" s="15">
        <f>AVERAGEIF(performance_data[inflow_flag],performance_data[[#This Row],[inflow_flag]],performance_data[return_percentage])</f>
        <v>5.0457846277021572</v>
      </c>
      <c r="U2883" s="17">
        <f>IF(performance_data[[#This Row],[return_percentage]]&lt;performance_data[[#This Row],[benchmark_return]],1,0)</f>
        <v>1</v>
      </c>
      <c r="V2883" s="17">
        <f>COUNTIFS(performance_data[portfolio_id],performance_data[[#This Row],[portfolio_id]])</f>
        <v>28</v>
      </c>
      <c r="W2883" s="17">
        <f>COUNTIFS(performance_data[portfolio_id],performance_data[[#This Row],[portfolio_id]],
          performance_data[return_flag],1)</f>
        <v>11</v>
      </c>
      <c r="X2883" s="15">
        <f>performance_data[[#This Row],[underperform_flag_count]]/performance_data[[#This Row],[totalportfoliocount]]</f>
        <v>0.39285714285714285</v>
      </c>
    </row>
    <row r="2884" spans="1:24" x14ac:dyDescent="0.3">
      <c r="A2884">
        <v>6263</v>
      </c>
      <c r="B2884" s="1">
        <v>44842</v>
      </c>
      <c r="C2884">
        <v>276820.33</v>
      </c>
      <c r="D2884">
        <v>-4.57</v>
      </c>
      <c r="E2884">
        <v>-3.94</v>
      </c>
      <c r="F2884">
        <v>6267.75</v>
      </c>
      <c r="G2884">
        <v>6706.82</v>
      </c>
      <c r="H2884" t="s">
        <v>2220</v>
      </c>
      <c r="I2884" t="s">
        <v>2217</v>
      </c>
      <c r="J2884">
        <v>10</v>
      </c>
      <c r="K2884" t="s">
        <v>2224</v>
      </c>
      <c r="L2884" t="str">
        <f>IF(performance_data[[#This Row],[return_percentage]]&gt;=performance_data[[#This Row],[benchmark_return]],"Higher","Lower")</f>
        <v>Lower</v>
      </c>
      <c r="M2884" s="14">
        <f xml:space="preserve"> _xlfn.MAXIFS(performance_data[date],performance_data[portfolio_id],performance_data[[#This Row],[portfolio_id]])</f>
        <v>45530</v>
      </c>
      <c r="N2884" s="14">
        <f xml:space="preserve"> _xlfn.MINIFS(performance_data[date],performance_data[portfolio_id],performance_data[[#This Row],[portfolio_id]])</f>
        <v>44842</v>
      </c>
      <c r="O2884" s="15">
        <f>_xlfn.MAXIFS(performance_data[portfolio_value],performance_data[portfolio_id],performance_data[[#This Row],[portfolio_id]],performance_data[date],performance_data[[#This Row],[latest_date]])</f>
        <v>71491.199999999997</v>
      </c>
      <c r="P2884" s="15">
        <f>_xlfn.MAXIFS(performance_data[portfolio_value],performance_data[portfolio_id],performance_data[[#This Row],[portfolio_id]],performance_data[date],performance_data[[#This Row],[starting_date]])</f>
        <v>276820.33</v>
      </c>
      <c r="Q2884" s="15">
        <f>performance_data[[#This Row],[latest_value]]-performance_data[[#This Row],[starting_value]]</f>
        <v>-205329.13</v>
      </c>
      <c r="R2884" s="15">
        <f>performance_data[[#This Row],[net_inflows]]-performance_data[[#This Row],[net_outflows]]</f>
        <v>-439.06999999999971</v>
      </c>
      <c r="S2884" s="15" t="str">
        <f>IF(performance_data[[#This Row],[net_inflows]]&gt;AVERAGE(performance_data[net_inflows]),"High","Low")</f>
        <v>Low</v>
      </c>
      <c r="T2884" s="15">
        <f>AVERAGEIF(performance_data[inflow_flag],performance_data[[#This Row],[inflow_flag]],performance_data[return_percentage])</f>
        <v>5.0457846277021572</v>
      </c>
      <c r="U2884" s="17">
        <f>IF(performance_data[[#This Row],[return_percentage]]&lt;performance_data[[#This Row],[benchmark_return]],1,0)</f>
        <v>1</v>
      </c>
      <c r="V2884" s="17">
        <f>COUNTIFS(performance_data[portfolio_id],performance_data[[#This Row],[portfolio_id]])</f>
        <v>28</v>
      </c>
      <c r="W2884" s="17">
        <f>COUNTIFS(performance_data[portfolio_id],performance_data[[#This Row],[portfolio_id]],
          performance_data[return_flag],1)</f>
        <v>11</v>
      </c>
      <c r="X2884" s="15">
        <f>performance_data[[#This Row],[underperform_flag_count]]/performance_data[[#This Row],[totalportfoliocount]]</f>
        <v>0.39285714285714285</v>
      </c>
    </row>
    <row r="2885" spans="1:24" x14ac:dyDescent="0.3">
      <c r="A2885">
        <v>6263</v>
      </c>
      <c r="B2885" s="1">
        <v>45020</v>
      </c>
      <c r="C2885">
        <v>34100.120000000003</v>
      </c>
      <c r="D2885">
        <v>0.66</v>
      </c>
      <c r="E2885">
        <v>0.6</v>
      </c>
      <c r="F2885">
        <v>12838.85</v>
      </c>
      <c r="G2885">
        <v>13687.49</v>
      </c>
      <c r="H2885" t="s">
        <v>2213</v>
      </c>
      <c r="I2885" t="s">
        <v>2211</v>
      </c>
      <c r="J2885">
        <v>4</v>
      </c>
      <c r="K2885" t="s">
        <v>2216</v>
      </c>
      <c r="L2885" t="str">
        <f>IF(performance_data[[#This Row],[return_percentage]]&gt;=performance_data[[#This Row],[benchmark_return]],"Higher","Lower")</f>
        <v>Higher</v>
      </c>
      <c r="M2885" s="14">
        <f xml:space="preserve"> _xlfn.MAXIFS(performance_data[date],performance_data[portfolio_id],performance_data[[#This Row],[portfolio_id]])</f>
        <v>45530</v>
      </c>
      <c r="N2885" s="14">
        <f xml:space="preserve"> _xlfn.MINIFS(performance_data[date],performance_data[portfolio_id],performance_data[[#This Row],[portfolio_id]])</f>
        <v>44842</v>
      </c>
      <c r="O2885" s="15">
        <f>_xlfn.MAXIFS(performance_data[portfolio_value],performance_data[portfolio_id],performance_data[[#This Row],[portfolio_id]],performance_data[date],performance_data[[#This Row],[latest_date]])</f>
        <v>71491.199999999997</v>
      </c>
      <c r="P2885" s="15">
        <f>_xlfn.MAXIFS(performance_data[portfolio_value],performance_data[portfolio_id],performance_data[[#This Row],[portfolio_id]],performance_data[date],performance_data[[#This Row],[starting_date]])</f>
        <v>276820.33</v>
      </c>
      <c r="Q2885" s="15">
        <f>performance_data[[#This Row],[latest_value]]-performance_data[[#This Row],[starting_value]]</f>
        <v>-205329.13</v>
      </c>
      <c r="R2885" s="15">
        <f>performance_data[[#This Row],[net_inflows]]-performance_data[[#This Row],[net_outflows]]</f>
        <v>-848.63999999999942</v>
      </c>
      <c r="S2885" s="15" t="str">
        <f>IF(performance_data[[#This Row],[net_inflows]]&gt;AVERAGE(performance_data[net_inflows]),"High","Low")</f>
        <v>High</v>
      </c>
      <c r="T2885" s="15">
        <f>AVERAGEIF(performance_data[inflow_flag],performance_data[[#This Row],[inflow_flag]],performance_data[return_percentage])</f>
        <v>4.8467905675459724</v>
      </c>
      <c r="U2885" s="17">
        <f>IF(performance_data[[#This Row],[return_percentage]]&lt;performance_data[[#This Row],[benchmark_return]],1,0)</f>
        <v>0</v>
      </c>
      <c r="V2885" s="17">
        <f>COUNTIFS(performance_data[portfolio_id],performance_data[[#This Row],[portfolio_id]])</f>
        <v>28</v>
      </c>
      <c r="W2885" s="17">
        <f>COUNTIFS(performance_data[portfolio_id],performance_data[[#This Row],[portfolio_id]],
          performance_data[return_flag],1)</f>
        <v>11</v>
      </c>
      <c r="X2885" s="15">
        <f>performance_data[[#This Row],[underperform_flag_count]]/performance_data[[#This Row],[totalportfoliocount]]</f>
        <v>0.39285714285714285</v>
      </c>
    </row>
    <row r="2886" spans="1:24" x14ac:dyDescent="0.3">
      <c r="A2886">
        <v>6263</v>
      </c>
      <c r="B2886" s="1">
        <v>45271</v>
      </c>
      <c r="C2886">
        <v>263777.38</v>
      </c>
      <c r="D2886">
        <v>-1.99</v>
      </c>
      <c r="E2886">
        <v>-1.97</v>
      </c>
      <c r="F2886">
        <v>18467.95</v>
      </c>
      <c r="G2886">
        <v>12220.48</v>
      </c>
      <c r="H2886" t="s">
        <v>2213</v>
      </c>
      <c r="I2886" t="s">
        <v>2217</v>
      </c>
      <c r="J2886">
        <v>12</v>
      </c>
      <c r="K2886" t="s">
        <v>2218</v>
      </c>
      <c r="L2886" t="str">
        <f>IF(performance_data[[#This Row],[return_percentage]]&gt;=performance_data[[#This Row],[benchmark_return]],"Higher","Lower")</f>
        <v>Lower</v>
      </c>
      <c r="M2886" s="14">
        <f xml:space="preserve"> _xlfn.MAXIFS(performance_data[date],performance_data[portfolio_id],performance_data[[#This Row],[portfolio_id]])</f>
        <v>45530</v>
      </c>
      <c r="N2886" s="14">
        <f xml:space="preserve"> _xlfn.MINIFS(performance_data[date],performance_data[portfolio_id],performance_data[[#This Row],[portfolio_id]])</f>
        <v>44842</v>
      </c>
      <c r="O2886" s="15">
        <f>_xlfn.MAXIFS(performance_data[portfolio_value],performance_data[portfolio_id],performance_data[[#This Row],[portfolio_id]],performance_data[date],performance_data[[#This Row],[latest_date]])</f>
        <v>71491.199999999997</v>
      </c>
      <c r="P2886" s="15">
        <f>_xlfn.MAXIFS(performance_data[portfolio_value],performance_data[portfolio_id],performance_data[[#This Row],[portfolio_id]],performance_data[date],performance_data[[#This Row],[starting_date]])</f>
        <v>276820.33</v>
      </c>
      <c r="Q2886" s="15">
        <f>performance_data[[#This Row],[latest_value]]-performance_data[[#This Row],[starting_value]]</f>
        <v>-205329.13</v>
      </c>
      <c r="R2886" s="15">
        <f>performance_data[[#This Row],[net_inflows]]-performance_data[[#This Row],[net_outflows]]</f>
        <v>6247.4700000000012</v>
      </c>
      <c r="S2886" s="15" t="str">
        <f>IF(performance_data[[#This Row],[net_inflows]]&gt;AVERAGE(performance_data[net_inflows]),"High","Low")</f>
        <v>High</v>
      </c>
      <c r="T2886" s="15">
        <f>AVERAGEIF(performance_data[inflow_flag],performance_data[[#This Row],[inflow_flag]],performance_data[return_percentage])</f>
        <v>4.8467905675459724</v>
      </c>
      <c r="U2886" s="17">
        <f>IF(performance_data[[#This Row],[return_percentage]]&lt;performance_data[[#This Row],[benchmark_return]],1,0)</f>
        <v>1</v>
      </c>
      <c r="V2886" s="17">
        <f>COUNTIFS(performance_data[portfolio_id],performance_data[[#This Row],[portfolio_id]])</f>
        <v>28</v>
      </c>
      <c r="W2886" s="17">
        <f>COUNTIFS(performance_data[portfolio_id],performance_data[[#This Row],[portfolio_id]],
          performance_data[return_flag],1)</f>
        <v>11</v>
      </c>
      <c r="X2886" s="15">
        <f>performance_data[[#This Row],[underperform_flag_count]]/performance_data[[#This Row],[totalportfoliocount]]</f>
        <v>0.39285714285714285</v>
      </c>
    </row>
    <row r="2887" spans="1:24" x14ac:dyDescent="0.3">
      <c r="A2887">
        <v>6263</v>
      </c>
      <c r="B2887" s="1">
        <v>45153</v>
      </c>
      <c r="C2887">
        <v>102433.44</v>
      </c>
      <c r="D2887">
        <v>15.4</v>
      </c>
      <c r="E2887">
        <v>17.32</v>
      </c>
      <c r="F2887">
        <v>1671.38</v>
      </c>
      <c r="G2887">
        <v>12198.61</v>
      </c>
      <c r="H2887" t="s">
        <v>2213</v>
      </c>
      <c r="I2887" t="s">
        <v>2209</v>
      </c>
      <c r="J2887">
        <v>8</v>
      </c>
      <c r="K2887" t="s">
        <v>2214</v>
      </c>
      <c r="L2887" t="str">
        <f>IF(performance_data[[#This Row],[return_percentage]]&gt;=performance_data[[#This Row],[benchmark_return]],"Higher","Lower")</f>
        <v>Lower</v>
      </c>
      <c r="M2887" s="14">
        <f xml:space="preserve"> _xlfn.MAXIFS(performance_data[date],performance_data[portfolio_id],performance_data[[#This Row],[portfolio_id]])</f>
        <v>45530</v>
      </c>
      <c r="N2887" s="14">
        <f xml:space="preserve"> _xlfn.MINIFS(performance_data[date],performance_data[portfolio_id],performance_data[[#This Row],[portfolio_id]])</f>
        <v>44842</v>
      </c>
      <c r="O2887" s="15">
        <f>_xlfn.MAXIFS(performance_data[portfolio_value],performance_data[portfolio_id],performance_data[[#This Row],[portfolio_id]],performance_data[date],performance_data[[#This Row],[latest_date]])</f>
        <v>71491.199999999997</v>
      </c>
      <c r="P2887" s="15">
        <f>_xlfn.MAXIFS(performance_data[portfolio_value],performance_data[portfolio_id],performance_data[[#This Row],[portfolio_id]],performance_data[date],performance_data[[#This Row],[starting_date]])</f>
        <v>276820.33</v>
      </c>
      <c r="Q2887" s="15">
        <f>performance_data[[#This Row],[latest_value]]-performance_data[[#This Row],[starting_value]]</f>
        <v>-205329.13</v>
      </c>
      <c r="R2887" s="15">
        <f>performance_data[[#This Row],[net_inflows]]-performance_data[[#This Row],[net_outflows]]</f>
        <v>-10527.23</v>
      </c>
      <c r="S2887" s="15" t="str">
        <f>IF(performance_data[[#This Row],[net_inflows]]&gt;AVERAGE(performance_data[net_inflows]),"High","Low")</f>
        <v>Low</v>
      </c>
      <c r="T2887" s="15">
        <f>AVERAGEIF(performance_data[inflow_flag],performance_data[[#This Row],[inflow_flag]],performance_data[return_percentage])</f>
        <v>5.0457846277021572</v>
      </c>
      <c r="U2887" s="17">
        <f>IF(performance_data[[#This Row],[return_percentage]]&lt;performance_data[[#This Row],[benchmark_return]],1,0)</f>
        <v>1</v>
      </c>
      <c r="V2887" s="17">
        <f>COUNTIFS(performance_data[portfolio_id],performance_data[[#This Row],[portfolio_id]])</f>
        <v>28</v>
      </c>
      <c r="W2887" s="17">
        <f>COUNTIFS(performance_data[portfolio_id],performance_data[[#This Row],[portfolio_id]],
          performance_data[return_flag],1)</f>
        <v>11</v>
      </c>
      <c r="X2887" s="15">
        <f>performance_data[[#This Row],[underperform_flag_count]]/performance_data[[#This Row],[totalportfoliocount]]</f>
        <v>0.39285714285714285</v>
      </c>
    </row>
    <row r="2888" spans="1:24" x14ac:dyDescent="0.3">
      <c r="A2888">
        <v>6263</v>
      </c>
      <c r="B2888" s="1">
        <v>44980</v>
      </c>
      <c r="C2888">
        <v>78140.34</v>
      </c>
      <c r="D2888">
        <v>13.18</v>
      </c>
      <c r="E2888">
        <v>13.98</v>
      </c>
      <c r="F2888">
        <v>9966.32</v>
      </c>
      <c r="G2888">
        <v>9120.7000000000007</v>
      </c>
      <c r="H2888" t="s">
        <v>2213</v>
      </c>
      <c r="I2888" t="s">
        <v>2206</v>
      </c>
      <c r="J2888">
        <v>2</v>
      </c>
      <c r="K2888" t="s">
        <v>2226</v>
      </c>
      <c r="L2888" t="str">
        <f>IF(performance_data[[#This Row],[return_percentage]]&gt;=performance_data[[#This Row],[benchmark_return]],"Higher","Lower")</f>
        <v>Lower</v>
      </c>
      <c r="M2888" s="14">
        <f xml:space="preserve"> _xlfn.MAXIFS(performance_data[date],performance_data[portfolio_id],performance_data[[#This Row],[portfolio_id]])</f>
        <v>45530</v>
      </c>
      <c r="N2888" s="14">
        <f xml:space="preserve"> _xlfn.MINIFS(performance_data[date],performance_data[portfolio_id],performance_data[[#This Row],[portfolio_id]])</f>
        <v>44842</v>
      </c>
      <c r="O2888" s="15">
        <f>_xlfn.MAXIFS(performance_data[portfolio_value],performance_data[portfolio_id],performance_data[[#This Row],[portfolio_id]],performance_data[date],performance_data[[#This Row],[latest_date]])</f>
        <v>71491.199999999997</v>
      </c>
      <c r="P2888" s="15">
        <f>_xlfn.MAXIFS(performance_data[portfolio_value],performance_data[portfolio_id],performance_data[[#This Row],[portfolio_id]],performance_data[date],performance_data[[#This Row],[starting_date]])</f>
        <v>276820.33</v>
      </c>
      <c r="Q2888" s="15">
        <f>performance_data[[#This Row],[latest_value]]-performance_data[[#This Row],[starting_value]]</f>
        <v>-205329.13</v>
      </c>
      <c r="R2888" s="15">
        <f>performance_data[[#This Row],[net_inflows]]-performance_data[[#This Row],[net_outflows]]</f>
        <v>845.61999999999898</v>
      </c>
      <c r="S2888" s="15" t="str">
        <f>IF(performance_data[[#This Row],[net_inflows]]&gt;AVERAGE(performance_data[net_inflows]),"High","Low")</f>
        <v>Low</v>
      </c>
      <c r="T2888" s="15">
        <f>AVERAGEIF(performance_data[inflow_flag],performance_data[[#This Row],[inflow_flag]],performance_data[return_percentage])</f>
        <v>5.0457846277021572</v>
      </c>
      <c r="U2888" s="17">
        <f>IF(performance_data[[#This Row],[return_percentage]]&lt;performance_data[[#This Row],[benchmark_return]],1,0)</f>
        <v>1</v>
      </c>
      <c r="V2888" s="17">
        <f>COUNTIFS(performance_data[portfolio_id],performance_data[[#This Row],[portfolio_id]])</f>
        <v>28</v>
      </c>
      <c r="W2888" s="17">
        <f>COUNTIFS(performance_data[portfolio_id],performance_data[[#This Row],[portfolio_id]],
          performance_data[return_flag],1)</f>
        <v>11</v>
      </c>
      <c r="X2888" s="15">
        <f>performance_data[[#This Row],[underperform_flag_count]]/performance_data[[#This Row],[totalportfoliocount]]</f>
        <v>0.39285714285714285</v>
      </c>
    </row>
    <row r="2889" spans="1:24" x14ac:dyDescent="0.3">
      <c r="A2889">
        <v>6263</v>
      </c>
      <c r="B2889" s="1">
        <v>45530</v>
      </c>
      <c r="C2889">
        <v>71491.199999999997</v>
      </c>
      <c r="D2889">
        <v>13.82</v>
      </c>
      <c r="E2889">
        <v>15.76</v>
      </c>
      <c r="F2889">
        <v>3812.88</v>
      </c>
      <c r="G2889">
        <v>15745.37</v>
      </c>
      <c r="H2889" t="s">
        <v>2205</v>
      </c>
      <c r="I2889" t="s">
        <v>2209</v>
      </c>
      <c r="J2889">
        <v>8</v>
      </c>
      <c r="K2889" t="s">
        <v>2214</v>
      </c>
      <c r="L2889" t="str">
        <f>IF(performance_data[[#This Row],[return_percentage]]&gt;=performance_data[[#This Row],[benchmark_return]],"Higher","Lower")</f>
        <v>Lower</v>
      </c>
      <c r="M2889" s="14">
        <f xml:space="preserve"> _xlfn.MAXIFS(performance_data[date],performance_data[portfolio_id],performance_data[[#This Row],[portfolio_id]])</f>
        <v>45530</v>
      </c>
      <c r="N2889" s="14">
        <f xml:space="preserve"> _xlfn.MINIFS(performance_data[date],performance_data[portfolio_id],performance_data[[#This Row],[portfolio_id]])</f>
        <v>44842</v>
      </c>
      <c r="O2889" s="15">
        <f>_xlfn.MAXIFS(performance_data[portfolio_value],performance_data[portfolio_id],performance_data[[#This Row],[portfolio_id]],performance_data[date],performance_data[[#This Row],[latest_date]])</f>
        <v>71491.199999999997</v>
      </c>
      <c r="P2889" s="15">
        <f>_xlfn.MAXIFS(performance_data[portfolio_value],performance_data[portfolio_id],performance_data[[#This Row],[portfolio_id]],performance_data[date],performance_data[[#This Row],[starting_date]])</f>
        <v>276820.33</v>
      </c>
      <c r="Q2889" s="15">
        <f>performance_data[[#This Row],[latest_value]]-performance_data[[#This Row],[starting_value]]</f>
        <v>-205329.13</v>
      </c>
      <c r="R2889" s="15">
        <f>performance_data[[#This Row],[net_inflows]]-performance_data[[#This Row],[net_outflows]]</f>
        <v>-11932.490000000002</v>
      </c>
      <c r="S2889" s="15" t="str">
        <f>IF(performance_data[[#This Row],[net_inflows]]&gt;AVERAGE(performance_data[net_inflows]),"High","Low")</f>
        <v>Low</v>
      </c>
      <c r="T2889" s="15">
        <f>AVERAGEIF(performance_data[inflow_flag],performance_data[[#This Row],[inflow_flag]],performance_data[return_percentage])</f>
        <v>5.0457846277021572</v>
      </c>
      <c r="U2889" s="17">
        <f>IF(performance_data[[#This Row],[return_percentage]]&lt;performance_data[[#This Row],[benchmark_return]],1,0)</f>
        <v>1</v>
      </c>
      <c r="V2889" s="17">
        <f>COUNTIFS(performance_data[portfolio_id],performance_data[[#This Row],[portfolio_id]])</f>
        <v>28</v>
      </c>
      <c r="W2889" s="17">
        <f>COUNTIFS(performance_data[portfolio_id],performance_data[[#This Row],[portfolio_id]],
          performance_data[return_flag],1)</f>
        <v>11</v>
      </c>
      <c r="X2889" s="15">
        <f>performance_data[[#This Row],[underperform_flag_count]]/performance_data[[#This Row],[totalportfoliocount]]</f>
        <v>0.39285714285714285</v>
      </c>
    </row>
    <row r="2890" spans="1:24" x14ac:dyDescent="0.3">
      <c r="A2890">
        <v>6263</v>
      </c>
      <c r="B2890" s="1">
        <v>45182</v>
      </c>
      <c r="C2890">
        <v>177028.15</v>
      </c>
      <c r="D2890">
        <v>16.02</v>
      </c>
      <c r="E2890">
        <v>13.26</v>
      </c>
      <c r="F2890">
        <v>11025.17</v>
      </c>
      <c r="G2890">
        <v>17381.189999999999</v>
      </c>
      <c r="H2890" t="s">
        <v>2213</v>
      </c>
      <c r="I2890" t="s">
        <v>2209</v>
      </c>
      <c r="J2890">
        <v>9</v>
      </c>
      <c r="K2890" t="s">
        <v>2221</v>
      </c>
      <c r="L2890" t="str">
        <f>IF(performance_data[[#This Row],[return_percentage]]&gt;=performance_data[[#This Row],[benchmark_return]],"Higher","Lower")</f>
        <v>Higher</v>
      </c>
      <c r="M2890" s="14">
        <f xml:space="preserve"> _xlfn.MAXIFS(performance_data[date],performance_data[portfolio_id],performance_data[[#This Row],[portfolio_id]])</f>
        <v>45530</v>
      </c>
      <c r="N2890" s="14">
        <f xml:space="preserve"> _xlfn.MINIFS(performance_data[date],performance_data[portfolio_id],performance_data[[#This Row],[portfolio_id]])</f>
        <v>44842</v>
      </c>
      <c r="O2890" s="15">
        <f>_xlfn.MAXIFS(performance_data[portfolio_value],performance_data[portfolio_id],performance_data[[#This Row],[portfolio_id]],performance_data[date],performance_data[[#This Row],[latest_date]])</f>
        <v>71491.199999999997</v>
      </c>
      <c r="P2890" s="15">
        <f>_xlfn.MAXIFS(performance_data[portfolio_value],performance_data[portfolio_id],performance_data[[#This Row],[portfolio_id]],performance_data[date],performance_data[[#This Row],[starting_date]])</f>
        <v>276820.33</v>
      </c>
      <c r="Q2890" s="15">
        <f>performance_data[[#This Row],[latest_value]]-performance_data[[#This Row],[starting_value]]</f>
        <v>-205329.13</v>
      </c>
      <c r="R2890" s="15">
        <f>performance_data[[#This Row],[net_inflows]]-performance_data[[#This Row],[net_outflows]]</f>
        <v>-6356.0199999999986</v>
      </c>
      <c r="S2890" s="15" t="str">
        <f>IF(performance_data[[#This Row],[net_inflows]]&gt;AVERAGE(performance_data[net_inflows]),"High","Low")</f>
        <v>High</v>
      </c>
      <c r="T2890" s="15">
        <f>AVERAGEIF(performance_data[inflow_flag],performance_data[[#This Row],[inflow_flag]],performance_data[return_percentage])</f>
        <v>4.8467905675459724</v>
      </c>
      <c r="U2890" s="17">
        <f>IF(performance_data[[#This Row],[return_percentage]]&lt;performance_data[[#This Row],[benchmark_return]],1,0)</f>
        <v>0</v>
      </c>
      <c r="V2890" s="17">
        <f>COUNTIFS(performance_data[portfolio_id],performance_data[[#This Row],[portfolio_id]])</f>
        <v>28</v>
      </c>
      <c r="W2890" s="17">
        <f>COUNTIFS(performance_data[portfolio_id],performance_data[[#This Row],[portfolio_id]],
          performance_data[return_flag],1)</f>
        <v>11</v>
      </c>
      <c r="X2890" s="15">
        <f>performance_data[[#This Row],[underperform_flag_count]]/performance_data[[#This Row],[totalportfoliocount]]</f>
        <v>0.39285714285714285</v>
      </c>
    </row>
    <row r="2891" spans="1:24" x14ac:dyDescent="0.3">
      <c r="A2891">
        <v>6263</v>
      </c>
      <c r="B2891" s="1">
        <v>45101</v>
      </c>
      <c r="C2891">
        <v>442943.57</v>
      </c>
      <c r="D2891">
        <v>12.18</v>
      </c>
      <c r="E2891">
        <v>14.33</v>
      </c>
      <c r="F2891">
        <v>971.52</v>
      </c>
      <c r="G2891">
        <v>7897.92</v>
      </c>
      <c r="H2891" t="s">
        <v>2213</v>
      </c>
      <c r="I2891" t="s">
        <v>2211</v>
      </c>
      <c r="J2891">
        <v>6</v>
      </c>
      <c r="K2891" t="s">
        <v>2212</v>
      </c>
      <c r="L2891" t="str">
        <f>IF(performance_data[[#This Row],[return_percentage]]&gt;=performance_data[[#This Row],[benchmark_return]],"Higher","Lower")</f>
        <v>Lower</v>
      </c>
      <c r="M2891" s="14">
        <f xml:space="preserve"> _xlfn.MAXIFS(performance_data[date],performance_data[portfolio_id],performance_data[[#This Row],[portfolio_id]])</f>
        <v>45530</v>
      </c>
      <c r="N2891" s="14">
        <f xml:space="preserve"> _xlfn.MINIFS(performance_data[date],performance_data[portfolio_id],performance_data[[#This Row],[portfolio_id]])</f>
        <v>44842</v>
      </c>
      <c r="O2891" s="15">
        <f>_xlfn.MAXIFS(performance_data[portfolio_value],performance_data[portfolio_id],performance_data[[#This Row],[portfolio_id]],performance_data[date],performance_data[[#This Row],[latest_date]])</f>
        <v>71491.199999999997</v>
      </c>
      <c r="P2891" s="15">
        <f>_xlfn.MAXIFS(performance_data[portfolio_value],performance_data[portfolio_id],performance_data[[#This Row],[portfolio_id]],performance_data[date],performance_data[[#This Row],[starting_date]])</f>
        <v>276820.33</v>
      </c>
      <c r="Q2891" s="15">
        <f>performance_data[[#This Row],[latest_value]]-performance_data[[#This Row],[starting_value]]</f>
        <v>-205329.13</v>
      </c>
      <c r="R2891" s="15">
        <f>performance_data[[#This Row],[net_inflows]]-performance_data[[#This Row],[net_outflows]]</f>
        <v>-6926.4</v>
      </c>
      <c r="S2891" s="15" t="str">
        <f>IF(performance_data[[#This Row],[net_inflows]]&gt;AVERAGE(performance_data[net_inflows]),"High","Low")</f>
        <v>Low</v>
      </c>
      <c r="T2891" s="15">
        <f>AVERAGEIF(performance_data[inflow_flag],performance_data[[#This Row],[inflow_flag]],performance_data[return_percentage])</f>
        <v>5.0457846277021572</v>
      </c>
      <c r="U2891" s="17">
        <f>IF(performance_data[[#This Row],[return_percentage]]&lt;performance_data[[#This Row],[benchmark_return]],1,0)</f>
        <v>1</v>
      </c>
      <c r="V2891" s="17">
        <f>COUNTIFS(performance_data[portfolio_id],performance_data[[#This Row],[portfolio_id]])</f>
        <v>28</v>
      </c>
      <c r="W2891" s="17">
        <f>COUNTIFS(performance_data[portfolio_id],performance_data[[#This Row],[portfolio_id]],
          performance_data[return_flag],1)</f>
        <v>11</v>
      </c>
      <c r="X2891" s="15">
        <f>performance_data[[#This Row],[underperform_flag_count]]/performance_data[[#This Row],[totalportfoliocount]]</f>
        <v>0.39285714285714285</v>
      </c>
    </row>
    <row r="2892" spans="1:24" x14ac:dyDescent="0.3">
      <c r="A2892">
        <v>6263</v>
      </c>
      <c r="B2892" s="1">
        <v>45354</v>
      </c>
      <c r="C2892">
        <v>227086.07</v>
      </c>
      <c r="D2892">
        <v>8.61</v>
      </c>
      <c r="E2892">
        <v>7.13</v>
      </c>
      <c r="F2892">
        <v>4345.84</v>
      </c>
      <c r="G2892">
        <v>4619.2</v>
      </c>
      <c r="H2892" t="s">
        <v>2205</v>
      </c>
      <c r="I2892" t="s">
        <v>2206</v>
      </c>
      <c r="J2892">
        <v>3</v>
      </c>
      <c r="K2892" t="s">
        <v>2222</v>
      </c>
      <c r="L2892" t="str">
        <f>IF(performance_data[[#This Row],[return_percentage]]&gt;=performance_data[[#This Row],[benchmark_return]],"Higher","Lower")</f>
        <v>Higher</v>
      </c>
      <c r="M2892" s="14">
        <f xml:space="preserve"> _xlfn.MAXIFS(performance_data[date],performance_data[portfolio_id],performance_data[[#This Row],[portfolio_id]])</f>
        <v>45530</v>
      </c>
      <c r="N2892" s="14">
        <f xml:space="preserve"> _xlfn.MINIFS(performance_data[date],performance_data[portfolio_id],performance_data[[#This Row],[portfolio_id]])</f>
        <v>44842</v>
      </c>
      <c r="O2892" s="15">
        <f>_xlfn.MAXIFS(performance_data[portfolio_value],performance_data[portfolio_id],performance_data[[#This Row],[portfolio_id]],performance_data[date],performance_data[[#This Row],[latest_date]])</f>
        <v>71491.199999999997</v>
      </c>
      <c r="P2892" s="15">
        <f>_xlfn.MAXIFS(performance_data[portfolio_value],performance_data[portfolio_id],performance_data[[#This Row],[portfolio_id]],performance_data[date],performance_data[[#This Row],[starting_date]])</f>
        <v>276820.33</v>
      </c>
      <c r="Q2892" s="15">
        <f>performance_data[[#This Row],[latest_value]]-performance_data[[#This Row],[starting_value]]</f>
        <v>-205329.13</v>
      </c>
      <c r="R2892" s="15">
        <f>performance_data[[#This Row],[net_inflows]]-performance_data[[#This Row],[net_outflows]]</f>
        <v>-273.35999999999967</v>
      </c>
      <c r="S2892" s="15" t="str">
        <f>IF(performance_data[[#This Row],[net_inflows]]&gt;AVERAGE(performance_data[net_inflows]),"High","Low")</f>
        <v>Low</v>
      </c>
      <c r="T2892" s="15">
        <f>AVERAGEIF(performance_data[inflow_flag],performance_data[[#This Row],[inflow_flag]],performance_data[return_percentage])</f>
        <v>5.0457846277021572</v>
      </c>
      <c r="U2892" s="17">
        <f>IF(performance_data[[#This Row],[return_percentage]]&lt;performance_data[[#This Row],[benchmark_return]],1,0)</f>
        <v>0</v>
      </c>
      <c r="V2892" s="17">
        <f>COUNTIFS(performance_data[portfolio_id],performance_data[[#This Row],[portfolio_id]])</f>
        <v>28</v>
      </c>
      <c r="W2892" s="17">
        <f>COUNTIFS(performance_data[portfolio_id],performance_data[[#This Row],[portfolio_id]],
          performance_data[return_flag],1)</f>
        <v>11</v>
      </c>
      <c r="X2892" s="15">
        <f>performance_data[[#This Row],[underperform_flag_count]]/performance_data[[#This Row],[totalportfoliocount]]</f>
        <v>0.39285714285714285</v>
      </c>
    </row>
    <row r="2893" spans="1:24" x14ac:dyDescent="0.3">
      <c r="A2893">
        <v>6263</v>
      </c>
      <c r="B2893" s="1">
        <v>45240</v>
      </c>
      <c r="C2893">
        <v>426626.86</v>
      </c>
      <c r="D2893">
        <v>14.06</v>
      </c>
      <c r="E2893">
        <v>13.39</v>
      </c>
      <c r="F2893">
        <v>19172.05</v>
      </c>
      <c r="G2893">
        <v>941.59</v>
      </c>
      <c r="H2893" t="s">
        <v>2213</v>
      </c>
      <c r="I2893" t="s">
        <v>2217</v>
      </c>
      <c r="J2893">
        <v>11</v>
      </c>
      <c r="K2893" t="s">
        <v>2219</v>
      </c>
      <c r="L2893" t="str">
        <f>IF(performance_data[[#This Row],[return_percentage]]&gt;=performance_data[[#This Row],[benchmark_return]],"Higher","Lower")</f>
        <v>Higher</v>
      </c>
      <c r="M2893" s="14">
        <f xml:space="preserve"> _xlfn.MAXIFS(performance_data[date],performance_data[portfolio_id],performance_data[[#This Row],[portfolio_id]])</f>
        <v>45530</v>
      </c>
      <c r="N2893" s="14">
        <f xml:space="preserve"> _xlfn.MINIFS(performance_data[date],performance_data[portfolio_id],performance_data[[#This Row],[portfolio_id]])</f>
        <v>44842</v>
      </c>
      <c r="O2893" s="15">
        <f>_xlfn.MAXIFS(performance_data[portfolio_value],performance_data[portfolio_id],performance_data[[#This Row],[portfolio_id]],performance_data[date],performance_data[[#This Row],[latest_date]])</f>
        <v>71491.199999999997</v>
      </c>
      <c r="P2893" s="15">
        <f>_xlfn.MAXIFS(performance_data[portfolio_value],performance_data[portfolio_id],performance_data[[#This Row],[portfolio_id]],performance_data[date],performance_data[[#This Row],[starting_date]])</f>
        <v>276820.33</v>
      </c>
      <c r="Q2893" s="15">
        <f>performance_data[[#This Row],[latest_value]]-performance_data[[#This Row],[starting_value]]</f>
        <v>-205329.13</v>
      </c>
      <c r="R2893" s="15">
        <f>performance_data[[#This Row],[net_inflows]]-performance_data[[#This Row],[net_outflows]]</f>
        <v>18230.46</v>
      </c>
      <c r="S2893" s="15" t="str">
        <f>IF(performance_data[[#This Row],[net_inflows]]&gt;AVERAGE(performance_data[net_inflows]),"High","Low")</f>
        <v>High</v>
      </c>
      <c r="T2893" s="15">
        <f>AVERAGEIF(performance_data[inflow_flag],performance_data[[#This Row],[inflow_flag]],performance_data[return_percentage])</f>
        <v>4.8467905675459724</v>
      </c>
      <c r="U2893" s="17">
        <f>IF(performance_data[[#This Row],[return_percentage]]&lt;performance_data[[#This Row],[benchmark_return]],1,0)</f>
        <v>0</v>
      </c>
      <c r="V2893" s="17">
        <f>COUNTIFS(performance_data[portfolio_id],performance_data[[#This Row],[portfolio_id]])</f>
        <v>28</v>
      </c>
      <c r="W2893" s="17">
        <f>COUNTIFS(performance_data[portfolio_id],performance_data[[#This Row],[portfolio_id]],
          performance_data[return_flag],1)</f>
        <v>11</v>
      </c>
      <c r="X2893" s="15">
        <f>performance_data[[#This Row],[underperform_flag_count]]/performance_data[[#This Row],[totalportfoliocount]]</f>
        <v>0.39285714285714285</v>
      </c>
    </row>
    <row r="2894" spans="1:24" x14ac:dyDescent="0.3">
      <c r="A2894">
        <v>6263</v>
      </c>
      <c r="B2894" s="1">
        <v>45274</v>
      </c>
      <c r="C2894">
        <v>276811.36</v>
      </c>
      <c r="D2894">
        <v>0.55000000000000004</v>
      </c>
      <c r="E2894">
        <v>0.55000000000000004</v>
      </c>
      <c r="F2894">
        <v>2810.07</v>
      </c>
      <c r="G2894">
        <v>16512.169999999998</v>
      </c>
      <c r="H2894" t="s">
        <v>2213</v>
      </c>
      <c r="I2894" t="s">
        <v>2217</v>
      </c>
      <c r="J2894">
        <v>12</v>
      </c>
      <c r="K2894" t="s">
        <v>2218</v>
      </c>
      <c r="L2894" t="str">
        <f>IF(performance_data[[#This Row],[return_percentage]]&gt;=performance_data[[#This Row],[benchmark_return]],"Higher","Lower")</f>
        <v>Higher</v>
      </c>
      <c r="M2894" s="14">
        <f xml:space="preserve"> _xlfn.MAXIFS(performance_data[date],performance_data[portfolio_id],performance_data[[#This Row],[portfolio_id]])</f>
        <v>45530</v>
      </c>
      <c r="N2894" s="14">
        <f xml:space="preserve"> _xlfn.MINIFS(performance_data[date],performance_data[portfolio_id],performance_data[[#This Row],[portfolio_id]])</f>
        <v>44842</v>
      </c>
      <c r="O2894" s="15">
        <f>_xlfn.MAXIFS(performance_data[portfolio_value],performance_data[portfolio_id],performance_data[[#This Row],[portfolio_id]],performance_data[date],performance_data[[#This Row],[latest_date]])</f>
        <v>71491.199999999997</v>
      </c>
      <c r="P2894" s="15">
        <f>_xlfn.MAXIFS(performance_data[portfolio_value],performance_data[portfolio_id],performance_data[[#This Row],[portfolio_id]],performance_data[date],performance_data[[#This Row],[starting_date]])</f>
        <v>276820.33</v>
      </c>
      <c r="Q2894" s="15">
        <f>performance_data[[#This Row],[latest_value]]-performance_data[[#This Row],[starting_value]]</f>
        <v>-205329.13</v>
      </c>
      <c r="R2894" s="15">
        <f>performance_data[[#This Row],[net_inflows]]-performance_data[[#This Row],[net_outflows]]</f>
        <v>-13702.099999999999</v>
      </c>
      <c r="S2894" s="15" t="str">
        <f>IF(performance_data[[#This Row],[net_inflows]]&gt;AVERAGE(performance_data[net_inflows]),"High","Low")</f>
        <v>Low</v>
      </c>
      <c r="T2894" s="15">
        <f>AVERAGEIF(performance_data[inflow_flag],performance_data[[#This Row],[inflow_flag]],performance_data[return_percentage])</f>
        <v>5.0457846277021572</v>
      </c>
      <c r="U2894" s="17">
        <f>IF(performance_data[[#This Row],[return_percentage]]&lt;performance_data[[#This Row],[benchmark_return]],1,0)</f>
        <v>0</v>
      </c>
      <c r="V2894" s="17">
        <f>COUNTIFS(performance_data[portfolio_id],performance_data[[#This Row],[portfolio_id]])</f>
        <v>28</v>
      </c>
      <c r="W2894" s="17">
        <f>COUNTIFS(performance_data[portfolio_id],performance_data[[#This Row],[portfolio_id]],
          performance_data[return_flag],1)</f>
        <v>11</v>
      </c>
      <c r="X2894" s="15">
        <f>performance_data[[#This Row],[underperform_flag_count]]/performance_data[[#This Row],[totalportfoliocount]]</f>
        <v>0.39285714285714285</v>
      </c>
    </row>
    <row r="2895" spans="1:24" x14ac:dyDescent="0.3">
      <c r="A2895">
        <v>6263</v>
      </c>
      <c r="B2895" s="1">
        <v>45323</v>
      </c>
      <c r="C2895">
        <v>348724.82</v>
      </c>
      <c r="D2895">
        <v>19.850000000000001</v>
      </c>
      <c r="E2895">
        <v>18.79</v>
      </c>
      <c r="F2895">
        <v>13727.34</v>
      </c>
      <c r="G2895">
        <v>18115.64</v>
      </c>
      <c r="H2895" t="s">
        <v>2205</v>
      </c>
      <c r="I2895" t="s">
        <v>2206</v>
      </c>
      <c r="J2895">
        <v>2</v>
      </c>
      <c r="K2895" t="s">
        <v>2226</v>
      </c>
      <c r="L2895" t="str">
        <f>IF(performance_data[[#This Row],[return_percentage]]&gt;=performance_data[[#This Row],[benchmark_return]],"Higher","Lower")</f>
        <v>Higher</v>
      </c>
      <c r="M2895" s="14">
        <f xml:space="preserve"> _xlfn.MAXIFS(performance_data[date],performance_data[portfolio_id],performance_data[[#This Row],[portfolio_id]])</f>
        <v>45530</v>
      </c>
      <c r="N2895" s="14">
        <f xml:space="preserve"> _xlfn.MINIFS(performance_data[date],performance_data[portfolio_id],performance_data[[#This Row],[portfolio_id]])</f>
        <v>44842</v>
      </c>
      <c r="O2895" s="15">
        <f>_xlfn.MAXIFS(performance_data[portfolio_value],performance_data[portfolio_id],performance_data[[#This Row],[portfolio_id]],performance_data[date],performance_data[[#This Row],[latest_date]])</f>
        <v>71491.199999999997</v>
      </c>
      <c r="P2895" s="15">
        <f>_xlfn.MAXIFS(performance_data[portfolio_value],performance_data[portfolio_id],performance_data[[#This Row],[portfolio_id]],performance_data[date],performance_data[[#This Row],[starting_date]])</f>
        <v>276820.33</v>
      </c>
      <c r="Q2895" s="15">
        <f>performance_data[[#This Row],[latest_value]]-performance_data[[#This Row],[starting_value]]</f>
        <v>-205329.13</v>
      </c>
      <c r="R2895" s="15">
        <f>performance_data[[#This Row],[net_inflows]]-performance_data[[#This Row],[net_outflows]]</f>
        <v>-4388.2999999999993</v>
      </c>
      <c r="S2895" s="15" t="str">
        <f>IF(performance_data[[#This Row],[net_inflows]]&gt;AVERAGE(performance_data[net_inflows]),"High","Low")</f>
        <v>High</v>
      </c>
      <c r="T2895" s="15">
        <f>AVERAGEIF(performance_data[inflow_flag],performance_data[[#This Row],[inflow_flag]],performance_data[return_percentage])</f>
        <v>4.8467905675459724</v>
      </c>
      <c r="U2895" s="17">
        <f>IF(performance_data[[#This Row],[return_percentage]]&lt;performance_data[[#This Row],[benchmark_return]],1,0)</f>
        <v>0</v>
      </c>
      <c r="V2895" s="17">
        <f>COUNTIFS(performance_data[portfolio_id],performance_data[[#This Row],[portfolio_id]])</f>
        <v>28</v>
      </c>
      <c r="W2895" s="17">
        <f>COUNTIFS(performance_data[portfolio_id],performance_data[[#This Row],[portfolio_id]],
          performance_data[return_flag],1)</f>
        <v>11</v>
      </c>
      <c r="X2895" s="15">
        <f>performance_data[[#This Row],[underperform_flag_count]]/performance_data[[#This Row],[totalportfoliocount]]</f>
        <v>0.39285714285714285</v>
      </c>
    </row>
    <row r="2896" spans="1:24" x14ac:dyDescent="0.3">
      <c r="A2896">
        <v>6263</v>
      </c>
      <c r="B2896" s="1">
        <v>45081</v>
      </c>
      <c r="C2896">
        <v>418297.88</v>
      </c>
      <c r="D2896">
        <v>3.84</v>
      </c>
      <c r="E2896">
        <v>3.86</v>
      </c>
      <c r="F2896">
        <v>574.27</v>
      </c>
      <c r="G2896">
        <v>9350.5499999999993</v>
      </c>
      <c r="H2896" t="s">
        <v>2213</v>
      </c>
      <c r="I2896" t="s">
        <v>2211</v>
      </c>
      <c r="J2896">
        <v>6</v>
      </c>
      <c r="K2896" t="s">
        <v>2212</v>
      </c>
      <c r="L2896" t="str">
        <f>IF(performance_data[[#This Row],[return_percentage]]&gt;=performance_data[[#This Row],[benchmark_return]],"Higher","Lower")</f>
        <v>Lower</v>
      </c>
      <c r="M2896" s="14">
        <f xml:space="preserve"> _xlfn.MAXIFS(performance_data[date],performance_data[portfolio_id],performance_data[[#This Row],[portfolio_id]])</f>
        <v>45530</v>
      </c>
      <c r="N2896" s="14">
        <f xml:space="preserve"> _xlfn.MINIFS(performance_data[date],performance_data[portfolio_id],performance_data[[#This Row],[portfolio_id]])</f>
        <v>44842</v>
      </c>
      <c r="O2896" s="15">
        <f>_xlfn.MAXIFS(performance_data[portfolio_value],performance_data[portfolio_id],performance_data[[#This Row],[portfolio_id]],performance_data[date],performance_data[[#This Row],[latest_date]])</f>
        <v>71491.199999999997</v>
      </c>
      <c r="P2896" s="15">
        <f>_xlfn.MAXIFS(performance_data[portfolio_value],performance_data[portfolio_id],performance_data[[#This Row],[portfolio_id]],performance_data[date],performance_data[[#This Row],[starting_date]])</f>
        <v>276820.33</v>
      </c>
      <c r="Q2896" s="15">
        <f>performance_data[[#This Row],[latest_value]]-performance_data[[#This Row],[starting_value]]</f>
        <v>-205329.13</v>
      </c>
      <c r="R2896" s="15">
        <f>performance_data[[#This Row],[net_inflows]]-performance_data[[#This Row],[net_outflows]]</f>
        <v>-8776.2799999999988</v>
      </c>
      <c r="S2896" s="15" t="str">
        <f>IF(performance_data[[#This Row],[net_inflows]]&gt;AVERAGE(performance_data[net_inflows]),"High","Low")</f>
        <v>Low</v>
      </c>
      <c r="T2896" s="15">
        <f>AVERAGEIF(performance_data[inflow_flag],performance_data[[#This Row],[inflow_flag]],performance_data[return_percentage])</f>
        <v>5.0457846277021572</v>
      </c>
      <c r="U2896" s="17">
        <f>IF(performance_data[[#This Row],[return_percentage]]&lt;performance_data[[#This Row],[benchmark_return]],1,0)</f>
        <v>1</v>
      </c>
      <c r="V2896" s="17">
        <f>COUNTIFS(performance_data[portfolio_id],performance_data[[#This Row],[portfolio_id]])</f>
        <v>28</v>
      </c>
      <c r="W2896" s="17">
        <f>COUNTIFS(performance_data[portfolio_id],performance_data[[#This Row],[portfolio_id]],
          performance_data[return_flag],1)</f>
        <v>11</v>
      </c>
      <c r="X2896" s="15">
        <f>performance_data[[#This Row],[underperform_flag_count]]/performance_data[[#This Row],[totalportfoliocount]]</f>
        <v>0.39285714285714285</v>
      </c>
    </row>
    <row r="2897" spans="1:24" x14ac:dyDescent="0.3">
      <c r="A2897">
        <v>6263</v>
      </c>
      <c r="B2897" s="1">
        <v>45379</v>
      </c>
      <c r="C2897">
        <v>400460.77</v>
      </c>
      <c r="D2897">
        <v>5.56</v>
      </c>
      <c r="E2897">
        <v>5.4</v>
      </c>
      <c r="F2897">
        <v>18430.97</v>
      </c>
      <c r="G2897">
        <v>17808.509999999998</v>
      </c>
      <c r="H2897" t="s">
        <v>2205</v>
      </c>
      <c r="I2897" t="s">
        <v>2206</v>
      </c>
      <c r="J2897">
        <v>3</v>
      </c>
      <c r="K2897" t="s">
        <v>2222</v>
      </c>
      <c r="L2897" t="str">
        <f>IF(performance_data[[#This Row],[return_percentage]]&gt;=performance_data[[#This Row],[benchmark_return]],"Higher","Lower")</f>
        <v>Higher</v>
      </c>
      <c r="M2897" s="14">
        <f xml:space="preserve"> _xlfn.MAXIFS(performance_data[date],performance_data[portfolio_id],performance_data[[#This Row],[portfolio_id]])</f>
        <v>45530</v>
      </c>
      <c r="N2897" s="14">
        <f xml:space="preserve"> _xlfn.MINIFS(performance_data[date],performance_data[portfolio_id],performance_data[[#This Row],[portfolio_id]])</f>
        <v>44842</v>
      </c>
      <c r="O2897" s="15">
        <f>_xlfn.MAXIFS(performance_data[portfolio_value],performance_data[portfolio_id],performance_data[[#This Row],[portfolio_id]],performance_data[date],performance_data[[#This Row],[latest_date]])</f>
        <v>71491.199999999997</v>
      </c>
      <c r="P2897" s="15">
        <f>_xlfn.MAXIFS(performance_data[portfolio_value],performance_data[portfolio_id],performance_data[[#This Row],[portfolio_id]],performance_data[date],performance_data[[#This Row],[starting_date]])</f>
        <v>276820.33</v>
      </c>
      <c r="Q2897" s="15">
        <f>performance_data[[#This Row],[latest_value]]-performance_data[[#This Row],[starting_value]]</f>
        <v>-205329.13</v>
      </c>
      <c r="R2897" s="15">
        <f>performance_data[[#This Row],[net_inflows]]-performance_data[[#This Row],[net_outflows]]</f>
        <v>622.46000000000276</v>
      </c>
      <c r="S2897" s="15" t="str">
        <f>IF(performance_data[[#This Row],[net_inflows]]&gt;AVERAGE(performance_data[net_inflows]),"High","Low")</f>
        <v>High</v>
      </c>
      <c r="T2897" s="15">
        <f>AVERAGEIF(performance_data[inflow_flag],performance_data[[#This Row],[inflow_flag]],performance_data[return_percentage])</f>
        <v>4.8467905675459724</v>
      </c>
      <c r="U2897" s="17">
        <f>IF(performance_data[[#This Row],[return_percentage]]&lt;performance_data[[#This Row],[benchmark_return]],1,0)</f>
        <v>0</v>
      </c>
      <c r="V2897" s="17">
        <f>COUNTIFS(performance_data[portfolio_id],performance_data[[#This Row],[portfolio_id]])</f>
        <v>28</v>
      </c>
      <c r="W2897" s="17">
        <f>COUNTIFS(performance_data[portfolio_id],performance_data[[#This Row],[portfolio_id]],
          performance_data[return_flag],1)</f>
        <v>11</v>
      </c>
      <c r="X2897" s="15">
        <f>performance_data[[#This Row],[underperform_flag_count]]/performance_data[[#This Row],[totalportfoliocount]]</f>
        <v>0.39285714285714285</v>
      </c>
    </row>
    <row r="2898" spans="1:24" x14ac:dyDescent="0.3">
      <c r="A2898">
        <v>6263</v>
      </c>
      <c r="B2898" s="1">
        <v>45010</v>
      </c>
      <c r="C2898">
        <v>313621.8</v>
      </c>
      <c r="D2898">
        <v>11.07</v>
      </c>
      <c r="E2898">
        <v>10.73</v>
      </c>
      <c r="F2898">
        <v>17340.310000000001</v>
      </c>
      <c r="G2898">
        <v>2330.21</v>
      </c>
      <c r="H2898" t="s">
        <v>2213</v>
      </c>
      <c r="I2898" t="s">
        <v>2206</v>
      </c>
      <c r="J2898">
        <v>3</v>
      </c>
      <c r="K2898" t="s">
        <v>2222</v>
      </c>
      <c r="L2898" t="str">
        <f>IF(performance_data[[#This Row],[return_percentage]]&gt;=performance_data[[#This Row],[benchmark_return]],"Higher","Lower")</f>
        <v>Higher</v>
      </c>
      <c r="M2898" s="14">
        <f xml:space="preserve"> _xlfn.MAXIFS(performance_data[date],performance_data[portfolio_id],performance_data[[#This Row],[portfolio_id]])</f>
        <v>45530</v>
      </c>
      <c r="N2898" s="14">
        <f xml:space="preserve"> _xlfn.MINIFS(performance_data[date],performance_data[portfolio_id],performance_data[[#This Row],[portfolio_id]])</f>
        <v>44842</v>
      </c>
      <c r="O2898" s="15">
        <f>_xlfn.MAXIFS(performance_data[portfolio_value],performance_data[portfolio_id],performance_data[[#This Row],[portfolio_id]],performance_data[date],performance_data[[#This Row],[latest_date]])</f>
        <v>71491.199999999997</v>
      </c>
      <c r="P2898" s="15">
        <f>_xlfn.MAXIFS(performance_data[portfolio_value],performance_data[portfolio_id],performance_data[[#This Row],[portfolio_id]],performance_data[date],performance_data[[#This Row],[starting_date]])</f>
        <v>276820.33</v>
      </c>
      <c r="Q2898" s="15">
        <f>performance_data[[#This Row],[latest_value]]-performance_data[[#This Row],[starting_value]]</f>
        <v>-205329.13</v>
      </c>
      <c r="R2898" s="15">
        <f>performance_data[[#This Row],[net_inflows]]-performance_data[[#This Row],[net_outflows]]</f>
        <v>15010.100000000002</v>
      </c>
      <c r="S2898" s="15" t="str">
        <f>IF(performance_data[[#This Row],[net_inflows]]&gt;AVERAGE(performance_data[net_inflows]),"High","Low")</f>
        <v>High</v>
      </c>
      <c r="T2898" s="15">
        <f>AVERAGEIF(performance_data[inflow_flag],performance_data[[#This Row],[inflow_flag]],performance_data[return_percentage])</f>
        <v>4.8467905675459724</v>
      </c>
      <c r="U2898" s="17">
        <f>IF(performance_data[[#This Row],[return_percentage]]&lt;performance_data[[#This Row],[benchmark_return]],1,0)</f>
        <v>0</v>
      </c>
      <c r="V2898" s="17">
        <f>COUNTIFS(performance_data[portfolio_id],performance_data[[#This Row],[portfolio_id]])</f>
        <v>28</v>
      </c>
      <c r="W2898" s="17">
        <f>COUNTIFS(performance_data[portfolio_id],performance_data[[#This Row],[portfolio_id]],
          performance_data[return_flag],1)</f>
        <v>11</v>
      </c>
      <c r="X2898" s="15">
        <f>performance_data[[#This Row],[underperform_flag_count]]/performance_data[[#This Row],[totalportfoliocount]]</f>
        <v>0.39285714285714285</v>
      </c>
    </row>
    <row r="2899" spans="1:24" x14ac:dyDescent="0.3">
      <c r="A2899">
        <v>6297</v>
      </c>
      <c r="B2899" s="1">
        <v>45560</v>
      </c>
      <c r="C2899">
        <v>477085.86</v>
      </c>
      <c r="D2899">
        <v>10.43</v>
      </c>
      <c r="E2899">
        <v>9.1999999999999993</v>
      </c>
      <c r="F2899">
        <v>1004.27</v>
      </c>
      <c r="G2899">
        <v>13134.15</v>
      </c>
      <c r="H2899" t="s">
        <v>2205</v>
      </c>
      <c r="I2899" t="s">
        <v>2209</v>
      </c>
      <c r="J2899">
        <v>9</v>
      </c>
      <c r="K2899" t="s">
        <v>2221</v>
      </c>
      <c r="L2899" t="str">
        <f>IF(performance_data[[#This Row],[return_percentage]]&gt;=performance_data[[#This Row],[benchmark_return]],"Higher","Lower")</f>
        <v>Higher</v>
      </c>
      <c r="M2899" s="14">
        <f xml:space="preserve"> _xlfn.MAXIFS(performance_data[date],performance_data[portfolio_id],performance_data[[#This Row],[portfolio_id]])</f>
        <v>45560</v>
      </c>
      <c r="N2899" s="14">
        <f xml:space="preserve"> _xlfn.MINIFS(performance_data[date],performance_data[portfolio_id],performance_data[[#This Row],[portfolio_id]])</f>
        <v>44911</v>
      </c>
      <c r="O2899" s="15">
        <f>_xlfn.MAXIFS(performance_data[portfolio_value],performance_data[portfolio_id],performance_data[[#This Row],[portfolio_id]],performance_data[date],performance_data[[#This Row],[latest_date]])</f>
        <v>477085.86</v>
      </c>
      <c r="P2899" s="15">
        <f>_xlfn.MAXIFS(performance_data[portfolio_value],performance_data[portfolio_id],performance_data[[#This Row],[portfolio_id]],performance_data[date],performance_data[[#This Row],[starting_date]])</f>
        <v>484782.36</v>
      </c>
      <c r="Q2899" s="15">
        <f>performance_data[[#This Row],[latest_value]]-performance_data[[#This Row],[starting_value]]</f>
        <v>-7696.5</v>
      </c>
      <c r="R2899" s="15">
        <f>performance_data[[#This Row],[net_inflows]]-performance_data[[#This Row],[net_outflows]]</f>
        <v>-12129.88</v>
      </c>
      <c r="S2899" s="15" t="str">
        <f>IF(performance_data[[#This Row],[net_inflows]]&gt;AVERAGE(performance_data[net_inflows]),"High","Low")</f>
        <v>Low</v>
      </c>
      <c r="T2899" s="15">
        <f>AVERAGEIF(performance_data[inflow_flag],performance_data[[#This Row],[inflow_flag]],performance_data[return_percentage])</f>
        <v>5.0457846277021572</v>
      </c>
      <c r="U2899" s="17">
        <f>IF(performance_data[[#This Row],[return_percentage]]&lt;performance_data[[#This Row],[benchmark_return]],1,0)</f>
        <v>0</v>
      </c>
      <c r="V2899" s="17">
        <f>COUNTIFS(performance_data[portfolio_id],performance_data[[#This Row],[portfolio_id]])</f>
        <v>25</v>
      </c>
      <c r="W2899" s="17">
        <f>COUNTIFS(performance_data[portfolio_id],performance_data[[#This Row],[portfolio_id]],
          performance_data[return_flag],1)</f>
        <v>9</v>
      </c>
      <c r="X2899" s="15">
        <f>performance_data[[#This Row],[underperform_flag_count]]/performance_data[[#This Row],[totalportfoliocount]]</f>
        <v>0.36</v>
      </c>
    </row>
    <row r="2900" spans="1:24" x14ac:dyDescent="0.3">
      <c r="A2900">
        <v>6297</v>
      </c>
      <c r="B2900" s="1">
        <v>45140</v>
      </c>
      <c r="C2900">
        <v>287323.52000000002</v>
      </c>
      <c r="D2900">
        <v>5.63</v>
      </c>
      <c r="E2900">
        <v>4.75</v>
      </c>
      <c r="F2900">
        <v>13284.01</v>
      </c>
      <c r="G2900">
        <v>18776.16</v>
      </c>
      <c r="H2900" t="s">
        <v>2213</v>
      </c>
      <c r="I2900" t="s">
        <v>2209</v>
      </c>
      <c r="J2900">
        <v>8</v>
      </c>
      <c r="K2900" t="s">
        <v>2214</v>
      </c>
      <c r="L2900" t="str">
        <f>IF(performance_data[[#This Row],[return_percentage]]&gt;=performance_data[[#This Row],[benchmark_return]],"Higher","Lower")</f>
        <v>Higher</v>
      </c>
      <c r="M2900" s="14">
        <f xml:space="preserve"> _xlfn.MAXIFS(performance_data[date],performance_data[portfolio_id],performance_data[[#This Row],[portfolio_id]])</f>
        <v>45560</v>
      </c>
      <c r="N2900" s="14">
        <f xml:space="preserve"> _xlfn.MINIFS(performance_data[date],performance_data[portfolio_id],performance_data[[#This Row],[portfolio_id]])</f>
        <v>44911</v>
      </c>
      <c r="O2900" s="15">
        <f>_xlfn.MAXIFS(performance_data[portfolio_value],performance_data[portfolio_id],performance_data[[#This Row],[portfolio_id]],performance_data[date],performance_data[[#This Row],[latest_date]])</f>
        <v>477085.86</v>
      </c>
      <c r="P2900" s="15">
        <f>_xlfn.MAXIFS(performance_data[portfolio_value],performance_data[portfolio_id],performance_data[[#This Row],[portfolio_id]],performance_data[date],performance_data[[#This Row],[starting_date]])</f>
        <v>484782.36</v>
      </c>
      <c r="Q2900" s="15">
        <f>performance_data[[#This Row],[latest_value]]-performance_data[[#This Row],[starting_value]]</f>
        <v>-7696.5</v>
      </c>
      <c r="R2900" s="15">
        <f>performance_data[[#This Row],[net_inflows]]-performance_data[[#This Row],[net_outflows]]</f>
        <v>-5492.15</v>
      </c>
      <c r="S2900" s="15" t="str">
        <f>IF(performance_data[[#This Row],[net_inflows]]&gt;AVERAGE(performance_data[net_inflows]),"High","Low")</f>
        <v>High</v>
      </c>
      <c r="T2900" s="15">
        <f>AVERAGEIF(performance_data[inflow_flag],performance_data[[#This Row],[inflow_flag]],performance_data[return_percentage])</f>
        <v>4.8467905675459724</v>
      </c>
      <c r="U2900" s="17">
        <f>IF(performance_data[[#This Row],[return_percentage]]&lt;performance_data[[#This Row],[benchmark_return]],1,0)</f>
        <v>0</v>
      </c>
      <c r="V2900" s="17">
        <f>COUNTIFS(performance_data[portfolio_id],performance_data[[#This Row],[portfolio_id]])</f>
        <v>25</v>
      </c>
      <c r="W2900" s="17">
        <f>COUNTIFS(performance_data[portfolio_id],performance_data[[#This Row],[portfolio_id]],
          performance_data[return_flag],1)</f>
        <v>9</v>
      </c>
      <c r="X2900" s="15">
        <f>performance_data[[#This Row],[underperform_flag_count]]/performance_data[[#This Row],[totalportfoliocount]]</f>
        <v>0.36</v>
      </c>
    </row>
    <row r="2901" spans="1:24" x14ac:dyDescent="0.3">
      <c r="A2901">
        <v>6297</v>
      </c>
      <c r="B2901" s="1">
        <v>45486</v>
      </c>
      <c r="C2901">
        <v>460532.2</v>
      </c>
      <c r="D2901">
        <v>15.18</v>
      </c>
      <c r="E2901">
        <v>13.86</v>
      </c>
      <c r="F2901">
        <v>14190.35</v>
      </c>
      <c r="G2901">
        <v>6060.61</v>
      </c>
      <c r="H2901" t="s">
        <v>2205</v>
      </c>
      <c r="I2901" t="s">
        <v>2209</v>
      </c>
      <c r="J2901">
        <v>7</v>
      </c>
      <c r="K2901" t="s">
        <v>2210</v>
      </c>
      <c r="L2901" t="str">
        <f>IF(performance_data[[#This Row],[return_percentage]]&gt;=performance_data[[#This Row],[benchmark_return]],"Higher","Lower")</f>
        <v>Higher</v>
      </c>
      <c r="M2901" s="14">
        <f xml:space="preserve"> _xlfn.MAXIFS(performance_data[date],performance_data[portfolio_id],performance_data[[#This Row],[portfolio_id]])</f>
        <v>45560</v>
      </c>
      <c r="N2901" s="14">
        <f xml:space="preserve"> _xlfn.MINIFS(performance_data[date],performance_data[portfolio_id],performance_data[[#This Row],[portfolio_id]])</f>
        <v>44911</v>
      </c>
      <c r="O2901" s="15">
        <f>_xlfn.MAXIFS(performance_data[portfolio_value],performance_data[portfolio_id],performance_data[[#This Row],[portfolio_id]],performance_data[date],performance_data[[#This Row],[latest_date]])</f>
        <v>477085.86</v>
      </c>
      <c r="P2901" s="15">
        <f>_xlfn.MAXIFS(performance_data[portfolio_value],performance_data[portfolio_id],performance_data[[#This Row],[portfolio_id]],performance_data[date],performance_data[[#This Row],[starting_date]])</f>
        <v>484782.36</v>
      </c>
      <c r="Q2901" s="15">
        <f>performance_data[[#This Row],[latest_value]]-performance_data[[#This Row],[starting_value]]</f>
        <v>-7696.5</v>
      </c>
      <c r="R2901" s="15">
        <f>performance_data[[#This Row],[net_inflows]]-performance_data[[#This Row],[net_outflows]]</f>
        <v>8129.7400000000007</v>
      </c>
      <c r="S2901" s="15" t="str">
        <f>IF(performance_data[[#This Row],[net_inflows]]&gt;AVERAGE(performance_data[net_inflows]),"High","Low")</f>
        <v>High</v>
      </c>
      <c r="T2901" s="15">
        <f>AVERAGEIF(performance_data[inflow_flag],performance_data[[#This Row],[inflow_flag]],performance_data[return_percentage])</f>
        <v>4.8467905675459724</v>
      </c>
      <c r="U2901" s="17">
        <f>IF(performance_data[[#This Row],[return_percentage]]&lt;performance_data[[#This Row],[benchmark_return]],1,0)</f>
        <v>0</v>
      </c>
      <c r="V2901" s="17">
        <f>COUNTIFS(performance_data[portfolio_id],performance_data[[#This Row],[portfolio_id]])</f>
        <v>25</v>
      </c>
      <c r="W2901" s="17">
        <f>COUNTIFS(performance_data[portfolio_id],performance_data[[#This Row],[portfolio_id]],
          performance_data[return_flag],1)</f>
        <v>9</v>
      </c>
      <c r="X2901" s="15">
        <f>performance_data[[#This Row],[underperform_flag_count]]/performance_data[[#This Row],[totalportfoliocount]]</f>
        <v>0.36</v>
      </c>
    </row>
    <row r="2902" spans="1:24" x14ac:dyDescent="0.3">
      <c r="A2902">
        <v>6297</v>
      </c>
      <c r="B2902" s="1">
        <v>45538</v>
      </c>
      <c r="C2902">
        <v>314489.5</v>
      </c>
      <c r="D2902">
        <v>18.63</v>
      </c>
      <c r="E2902">
        <v>16.010000000000002</v>
      </c>
      <c r="F2902">
        <v>15904.37</v>
      </c>
      <c r="G2902">
        <v>18369.21</v>
      </c>
      <c r="H2902" t="s">
        <v>2205</v>
      </c>
      <c r="I2902" t="s">
        <v>2209</v>
      </c>
      <c r="J2902">
        <v>9</v>
      </c>
      <c r="K2902" t="s">
        <v>2221</v>
      </c>
      <c r="L2902" t="str">
        <f>IF(performance_data[[#This Row],[return_percentage]]&gt;=performance_data[[#This Row],[benchmark_return]],"Higher","Lower")</f>
        <v>Higher</v>
      </c>
      <c r="M2902" s="14">
        <f xml:space="preserve"> _xlfn.MAXIFS(performance_data[date],performance_data[portfolio_id],performance_data[[#This Row],[portfolio_id]])</f>
        <v>45560</v>
      </c>
      <c r="N2902" s="14">
        <f xml:space="preserve"> _xlfn.MINIFS(performance_data[date],performance_data[portfolio_id],performance_data[[#This Row],[portfolio_id]])</f>
        <v>44911</v>
      </c>
      <c r="O2902" s="15">
        <f>_xlfn.MAXIFS(performance_data[portfolio_value],performance_data[portfolio_id],performance_data[[#This Row],[portfolio_id]],performance_data[date],performance_data[[#This Row],[latest_date]])</f>
        <v>477085.86</v>
      </c>
      <c r="P2902" s="15">
        <f>_xlfn.MAXIFS(performance_data[portfolio_value],performance_data[portfolio_id],performance_data[[#This Row],[portfolio_id]],performance_data[date],performance_data[[#This Row],[starting_date]])</f>
        <v>484782.36</v>
      </c>
      <c r="Q2902" s="15">
        <f>performance_data[[#This Row],[latest_value]]-performance_data[[#This Row],[starting_value]]</f>
        <v>-7696.5</v>
      </c>
      <c r="R2902" s="15">
        <f>performance_data[[#This Row],[net_inflows]]-performance_data[[#This Row],[net_outflows]]</f>
        <v>-2464.8399999999983</v>
      </c>
      <c r="S2902" s="15" t="str">
        <f>IF(performance_data[[#This Row],[net_inflows]]&gt;AVERAGE(performance_data[net_inflows]),"High","Low")</f>
        <v>High</v>
      </c>
      <c r="T2902" s="15">
        <f>AVERAGEIF(performance_data[inflow_flag],performance_data[[#This Row],[inflow_flag]],performance_data[return_percentage])</f>
        <v>4.8467905675459724</v>
      </c>
      <c r="U2902" s="17">
        <f>IF(performance_data[[#This Row],[return_percentage]]&lt;performance_data[[#This Row],[benchmark_return]],1,0)</f>
        <v>0</v>
      </c>
      <c r="V2902" s="17">
        <f>COUNTIFS(performance_data[portfolio_id],performance_data[[#This Row],[portfolio_id]])</f>
        <v>25</v>
      </c>
      <c r="W2902" s="17">
        <f>COUNTIFS(performance_data[portfolio_id],performance_data[[#This Row],[portfolio_id]],
          performance_data[return_flag],1)</f>
        <v>9</v>
      </c>
      <c r="X2902" s="15">
        <f>performance_data[[#This Row],[underperform_flag_count]]/performance_data[[#This Row],[totalportfoliocount]]</f>
        <v>0.36</v>
      </c>
    </row>
    <row r="2903" spans="1:24" x14ac:dyDescent="0.3">
      <c r="A2903">
        <v>6297</v>
      </c>
      <c r="B2903" s="1">
        <v>44927</v>
      </c>
      <c r="C2903">
        <v>299445.34999999998</v>
      </c>
      <c r="D2903">
        <v>3.8</v>
      </c>
      <c r="E2903">
        <v>3.69</v>
      </c>
      <c r="F2903">
        <v>14689.51</v>
      </c>
      <c r="G2903">
        <v>5004.88</v>
      </c>
      <c r="H2903" t="s">
        <v>2213</v>
      </c>
      <c r="I2903" t="s">
        <v>2206</v>
      </c>
      <c r="J2903">
        <v>1</v>
      </c>
      <c r="K2903" t="s">
        <v>2207</v>
      </c>
      <c r="L2903" t="str">
        <f>IF(performance_data[[#This Row],[return_percentage]]&gt;=performance_data[[#This Row],[benchmark_return]],"Higher","Lower")</f>
        <v>Higher</v>
      </c>
      <c r="M2903" s="14">
        <f xml:space="preserve"> _xlfn.MAXIFS(performance_data[date],performance_data[portfolio_id],performance_data[[#This Row],[portfolio_id]])</f>
        <v>45560</v>
      </c>
      <c r="N2903" s="14">
        <f xml:space="preserve"> _xlfn.MINIFS(performance_data[date],performance_data[portfolio_id],performance_data[[#This Row],[portfolio_id]])</f>
        <v>44911</v>
      </c>
      <c r="O2903" s="15">
        <f>_xlfn.MAXIFS(performance_data[portfolio_value],performance_data[portfolio_id],performance_data[[#This Row],[portfolio_id]],performance_data[date],performance_data[[#This Row],[latest_date]])</f>
        <v>477085.86</v>
      </c>
      <c r="P2903" s="15">
        <f>_xlfn.MAXIFS(performance_data[portfolio_value],performance_data[portfolio_id],performance_data[[#This Row],[portfolio_id]],performance_data[date],performance_data[[#This Row],[starting_date]])</f>
        <v>484782.36</v>
      </c>
      <c r="Q2903" s="15">
        <f>performance_data[[#This Row],[latest_value]]-performance_data[[#This Row],[starting_value]]</f>
        <v>-7696.5</v>
      </c>
      <c r="R2903" s="15">
        <f>performance_data[[#This Row],[net_inflows]]-performance_data[[#This Row],[net_outflows]]</f>
        <v>9684.630000000001</v>
      </c>
      <c r="S2903" s="15" t="str">
        <f>IF(performance_data[[#This Row],[net_inflows]]&gt;AVERAGE(performance_data[net_inflows]),"High","Low")</f>
        <v>High</v>
      </c>
      <c r="T2903" s="15">
        <f>AVERAGEIF(performance_data[inflow_flag],performance_data[[#This Row],[inflow_flag]],performance_data[return_percentage])</f>
        <v>4.8467905675459724</v>
      </c>
      <c r="U2903" s="17">
        <f>IF(performance_data[[#This Row],[return_percentage]]&lt;performance_data[[#This Row],[benchmark_return]],1,0)</f>
        <v>0</v>
      </c>
      <c r="V2903" s="17">
        <f>COUNTIFS(performance_data[portfolio_id],performance_data[[#This Row],[portfolio_id]])</f>
        <v>25</v>
      </c>
      <c r="W2903" s="17">
        <f>COUNTIFS(performance_data[portfolio_id],performance_data[[#This Row],[portfolio_id]],
          performance_data[return_flag],1)</f>
        <v>9</v>
      </c>
      <c r="X2903" s="15">
        <f>performance_data[[#This Row],[underperform_flag_count]]/performance_data[[#This Row],[totalportfoliocount]]</f>
        <v>0.36</v>
      </c>
    </row>
    <row r="2904" spans="1:24" x14ac:dyDescent="0.3">
      <c r="A2904">
        <v>6297</v>
      </c>
      <c r="B2904" s="1">
        <v>45400</v>
      </c>
      <c r="C2904">
        <v>453952.74</v>
      </c>
      <c r="D2904">
        <v>10.96</v>
      </c>
      <c r="E2904">
        <v>12.05</v>
      </c>
      <c r="F2904">
        <v>6970.57</v>
      </c>
      <c r="G2904">
        <v>3056.16</v>
      </c>
      <c r="H2904" t="s">
        <v>2205</v>
      </c>
      <c r="I2904" t="s">
        <v>2211</v>
      </c>
      <c r="J2904">
        <v>4</v>
      </c>
      <c r="K2904" t="s">
        <v>2216</v>
      </c>
      <c r="L2904" t="str">
        <f>IF(performance_data[[#This Row],[return_percentage]]&gt;=performance_data[[#This Row],[benchmark_return]],"Higher","Lower")</f>
        <v>Lower</v>
      </c>
      <c r="M2904" s="14">
        <f xml:space="preserve"> _xlfn.MAXIFS(performance_data[date],performance_data[portfolio_id],performance_data[[#This Row],[portfolio_id]])</f>
        <v>45560</v>
      </c>
      <c r="N2904" s="14">
        <f xml:space="preserve"> _xlfn.MINIFS(performance_data[date],performance_data[portfolio_id],performance_data[[#This Row],[portfolio_id]])</f>
        <v>44911</v>
      </c>
      <c r="O2904" s="15">
        <f>_xlfn.MAXIFS(performance_data[portfolio_value],performance_data[portfolio_id],performance_data[[#This Row],[portfolio_id]],performance_data[date],performance_data[[#This Row],[latest_date]])</f>
        <v>477085.86</v>
      </c>
      <c r="P2904" s="15">
        <f>_xlfn.MAXIFS(performance_data[portfolio_value],performance_data[portfolio_id],performance_data[[#This Row],[portfolio_id]],performance_data[date],performance_data[[#This Row],[starting_date]])</f>
        <v>484782.36</v>
      </c>
      <c r="Q2904" s="15">
        <f>performance_data[[#This Row],[latest_value]]-performance_data[[#This Row],[starting_value]]</f>
        <v>-7696.5</v>
      </c>
      <c r="R2904" s="15">
        <f>performance_data[[#This Row],[net_inflows]]-performance_data[[#This Row],[net_outflows]]</f>
        <v>3914.41</v>
      </c>
      <c r="S2904" s="15" t="str">
        <f>IF(performance_data[[#This Row],[net_inflows]]&gt;AVERAGE(performance_data[net_inflows]),"High","Low")</f>
        <v>Low</v>
      </c>
      <c r="T2904" s="15">
        <f>AVERAGEIF(performance_data[inflow_flag],performance_data[[#This Row],[inflow_flag]],performance_data[return_percentage])</f>
        <v>5.0457846277021572</v>
      </c>
      <c r="U2904" s="17">
        <f>IF(performance_data[[#This Row],[return_percentage]]&lt;performance_data[[#This Row],[benchmark_return]],1,0)</f>
        <v>1</v>
      </c>
      <c r="V2904" s="17">
        <f>COUNTIFS(performance_data[portfolio_id],performance_data[[#This Row],[portfolio_id]])</f>
        <v>25</v>
      </c>
      <c r="W2904" s="17">
        <f>COUNTIFS(performance_data[portfolio_id],performance_data[[#This Row],[portfolio_id]],
          performance_data[return_flag],1)</f>
        <v>9</v>
      </c>
      <c r="X2904" s="15">
        <f>performance_data[[#This Row],[underperform_flag_count]]/performance_data[[#This Row],[totalportfoliocount]]</f>
        <v>0.36</v>
      </c>
    </row>
    <row r="2905" spans="1:24" x14ac:dyDescent="0.3">
      <c r="A2905">
        <v>6297</v>
      </c>
      <c r="B2905" s="1">
        <v>45420</v>
      </c>
      <c r="C2905">
        <v>409226.16</v>
      </c>
      <c r="D2905">
        <v>-2.1800000000000002</v>
      </c>
      <c r="E2905">
        <v>-2.14</v>
      </c>
      <c r="F2905">
        <v>6031.79</v>
      </c>
      <c r="G2905">
        <v>9442.7999999999993</v>
      </c>
      <c r="H2905" t="s">
        <v>2205</v>
      </c>
      <c r="I2905" t="s">
        <v>2211</v>
      </c>
      <c r="J2905">
        <v>5</v>
      </c>
      <c r="K2905" t="s">
        <v>2223</v>
      </c>
      <c r="L2905" t="str">
        <f>IF(performance_data[[#This Row],[return_percentage]]&gt;=performance_data[[#This Row],[benchmark_return]],"Higher","Lower")</f>
        <v>Lower</v>
      </c>
      <c r="M2905" s="14">
        <f xml:space="preserve"> _xlfn.MAXIFS(performance_data[date],performance_data[portfolio_id],performance_data[[#This Row],[portfolio_id]])</f>
        <v>45560</v>
      </c>
      <c r="N2905" s="14">
        <f xml:space="preserve"> _xlfn.MINIFS(performance_data[date],performance_data[portfolio_id],performance_data[[#This Row],[portfolio_id]])</f>
        <v>44911</v>
      </c>
      <c r="O2905" s="15">
        <f>_xlfn.MAXIFS(performance_data[portfolio_value],performance_data[portfolio_id],performance_data[[#This Row],[portfolio_id]],performance_data[date],performance_data[[#This Row],[latest_date]])</f>
        <v>477085.86</v>
      </c>
      <c r="P2905" s="15">
        <f>_xlfn.MAXIFS(performance_data[portfolio_value],performance_data[portfolio_id],performance_data[[#This Row],[portfolio_id]],performance_data[date],performance_data[[#This Row],[starting_date]])</f>
        <v>484782.36</v>
      </c>
      <c r="Q2905" s="15">
        <f>performance_data[[#This Row],[latest_value]]-performance_data[[#This Row],[starting_value]]</f>
        <v>-7696.5</v>
      </c>
      <c r="R2905" s="15">
        <f>performance_data[[#This Row],[net_inflows]]-performance_data[[#This Row],[net_outflows]]</f>
        <v>-3411.0099999999993</v>
      </c>
      <c r="S2905" s="15" t="str">
        <f>IF(performance_data[[#This Row],[net_inflows]]&gt;AVERAGE(performance_data[net_inflows]),"High","Low")</f>
        <v>Low</v>
      </c>
      <c r="T2905" s="15">
        <f>AVERAGEIF(performance_data[inflow_flag],performance_data[[#This Row],[inflow_flag]],performance_data[return_percentage])</f>
        <v>5.0457846277021572</v>
      </c>
      <c r="U2905" s="17">
        <f>IF(performance_data[[#This Row],[return_percentage]]&lt;performance_data[[#This Row],[benchmark_return]],1,0)</f>
        <v>1</v>
      </c>
      <c r="V2905" s="17">
        <f>COUNTIFS(performance_data[portfolio_id],performance_data[[#This Row],[portfolio_id]])</f>
        <v>25</v>
      </c>
      <c r="W2905" s="17">
        <f>COUNTIFS(performance_data[portfolio_id],performance_data[[#This Row],[portfolio_id]],
          performance_data[return_flag],1)</f>
        <v>9</v>
      </c>
      <c r="X2905" s="15">
        <f>performance_data[[#This Row],[underperform_flag_count]]/performance_data[[#This Row],[totalportfoliocount]]</f>
        <v>0.36</v>
      </c>
    </row>
    <row r="2906" spans="1:24" x14ac:dyDescent="0.3">
      <c r="A2906">
        <v>6297</v>
      </c>
      <c r="B2906" s="1">
        <v>45157</v>
      </c>
      <c r="C2906">
        <v>157735.12</v>
      </c>
      <c r="D2906">
        <v>-9.98</v>
      </c>
      <c r="E2906">
        <v>-8.9600000000000009</v>
      </c>
      <c r="F2906">
        <v>8242.0499999999993</v>
      </c>
      <c r="G2906">
        <v>6192.99</v>
      </c>
      <c r="H2906" t="s">
        <v>2213</v>
      </c>
      <c r="I2906" t="s">
        <v>2209</v>
      </c>
      <c r="J2906">
        <v>8</v>
      </c>
      <c r="K2906" t="s">
        <v>2214</v>
      </c>
      <c r="L2906" t="str">
        <f>IF(performance_data[[#This Row],[return_percentage]]&gt;=performance_data[[#This Row],[benchmark_return]],"Higher","Lower")</f>
        <v>Lower</v>
      </c>
      <c r="M2906" s="14">
        <f xml:space="preserve"> _xlfn.MAXIFS(performance_data[date],performance_data[portfolio_id],performance_data[[#This Row],[portfolio_id]])</f>
        <v>45560</v>
      </c>
      <c r="N2906" s="14">
        <f xml:space="preserve"> _xlfn.MINIFS(performance_data[date],performance_data[portfolio_id],performance_data[[#This Row],[portfolio_id]])</f>
        <v>44911</v>
      </c>
      <c r="O2906" s="15">
        <f>_xlfn.MAXIFS(performance_data[portfolio_value],performance_data[portfolio_id],performance_data[[#This Row],[portfolio_id]],performance_data[date],performance_data[[#This Row],[latest_date]])</f>
        <v>477085.86</v>
      </c>
      <c r="P2906" s="15">
        <f>_xlfn.MAXIFS(performance_data[portfolio_value],performance_data[portfolio_id],performance_data[[#This Row],[portfolio_id]],performance_data[date],performance_data[[#This Row],[starting_date]])</f>
        <v>484782.36</v>
      </c>
      <c r="Q2906" s="15">
        <f>performance_data[[#This Row],[latest_value]]-performance_data[[#This Row],[starting_value]]</f>
        <v>-7696.5</v>
      </c>
      <c r="R2906" s="15">
        <f>performance_data[[#This Row],[net_inflows]]-performance_data[[#This Row],[net_outflows]]</f>
        <v>2049.0599999999995</v>
      </c>
      <c r="S2906" s="15" t="str">
        <f>IF(performance_data[[#This Row],[net_inflows]]&gt;AVERAGE(performance_data[net_inflows]),"High","Low")</f>
        <v>Low</v>
      </c>
      <c r="T2906" s="15">
        <f>AVERAGEIF(performance_data[inflow_flag],performance_data[[#This Row],[inflow_flag]],performance_data[return_percentage])</f>
        <v>5.0457846277021572</v>
      </c>
      <c r="U2906" s="17">
        <f>IF(performance_data[[#This Row],[return_percentage]]&lt;performance_data[[#This Row],[benchmark_return]],1,0)</f>
        <v>1</v>
      </c>
      <c r="V2906" s="17">
        <f>COUNTIFS(performance_data[portfolio_id],performance_data[[#This Row],[portfolio_id]])</f>
        <v>25</v>
      </c>
      <c r="W2906" s="17">
        <f>COUNTIFS(performance_data[portfolio_id],performance_data[[#This Row],[portfolio_id]],
          performance_data[return_flag],1)</f>
        <v>9</v>
      </c>
      <c r="X2906" s="15">
        <f>performance_data[[#This Row],[underperform_flag_count]]/performance_data[[#This Row],[totalportfoliocount]]</f>
        <v>0.36</v>
      </c>
    </row>
    <row r="2907" spans="1:24" x14ac:dyDescent="0.3">
      <c r="A2907">
        <v>6297</v>
      </c>
      <c r="B2907" s="1">
        <v>45131</v>
      </c>
      <c r="C2907">
        <v>457680.01</v>
      </c>
      <c r="D2907">
        <v>6.18</v>
      </c>
      <c r="E2907">
        <v>5.6</v>
      </c>
      <c r="F2907">
        <v>2536.64</v>
      </c>
      <c r="G2907">
        <v>140.81</v>
      </c>
      <c r="H2907" t="s">
        <v>2213</v>
      </c>
      <c r="I2907" t="s">
        <v>2209</v>
      </c>
      <c r="J2907">
        <v>7</v>
      </c>
      <c r="K2907" t="s">
        <v>2210</v>
      </c>
      <c r="L2907" t="str">
        <f>IF(performance_data[[#This Row],[return_percentage]]&gt;=performance_data[[#This Row],[benchmark_return]],"Higher","Lower")</f>
        <v>Higher</v>
      </c>
      <c r="M2907" s="14">
        <f xml:space="preserve"> _xlfn.MAXIFS(performance_data[date],performance_data[portfolio_id],performance_data[[#This Row],[portfolio_id]])</f>
        <v>45560</v>
      </c>
      <c r="N2907" s="14">
        <f xml:space="preserve"> _xlfn.MINIFS(performance_data[date],performance_data[portfolio_id],performance_data[[#This Row],[portfolio_id]])</f>
        <v>44911</v>
      </c>
      <c r="O2907" s="15">
        <f>_xlfn.MAXIFS(performance_data[portfolio_value],performance_data[portfolio_id],performance_data[[#This Row],[portfolio_id]],performance_data[date],performance_data[[#This Row],[latest_date]])</f>
        <v>477085.86</v>
      </c>
      <c r="P2907" s="15">
        <f>_xlfn.MAXIFS(performance_data[portfolio_value],performance_data[portfolio_id],performance_data[[#This Row],[portfolio_id]],performance_data[date],performance_data[[#This Row],[starting_date]])</f>
        <v>484782.36</v>
      </c>
      <c r="Q2907" s="15">
        <f>performance_data[[#This Row],[latest_value]]-performance_data[[#This Row],[starting_value]]</f>
        <v>-7696.5</v>
      </c>
      <c r="R2907" s="15">
        <f>performance_data[[#This Row],[net_inflows]]-performance_data[[#This Row],[net_outflows]]</f>
        <v>2395.83</v>
      </c>
      <c r="S2907" s="15" t="str">
        <f>IF(performance_data[[#This Row],[net_inflows]]&gt;AVERAGE(performance_data[net_inflows]),"High","Low")</f>
        <v>Low</v>
      </c>
      <c r="T2907" s="15">
        <f>AVERAGEIF(performance_data[inflow_flag],performance_data[[#This Row],[inflow_flag]],performance_data[return_percentage])</f>
        <v>5.0457846277021572</v>
      </c>
      <c r="U2907" s="17">
        <f>IF(performance_data[[#This Row],[return_percentage]]&lt;performance_data[[#This Row],[benchmark_return]],1,0)</f>
        <v>0</v>
      </c>
      <c r="V2907" s="17">
        <f>COUNTIFS(performance_data[portfolio_id],performance_data[[#This Row],[portfolio_id]])</f>
        <v>25</v>
      </c>
      <c r="W2907" s="17">
        <f>COUNTIFS(performance_data[portfolio_id],performance_data[[#This Row],[portfolio_id]],
          performance_data[return_flag],1)</f>
        <v>9</v>
      </c>
      <c r="X2907" s="15">
        <f>performance_data[[#This Row],[underperform_flag_count]]/performance_data[[#This Row],[totalportfoliocount]]</f>
        <v>0.36</v>
      </c>
    </row>
    <row r="2908" spans="1:24" x14ac:dyDescent="0.3">
      <c r="A2908">
        <v>6297</v>
      </c>
      <c r="B2908" s="1">
        <v>45487</v>
      </c>
      <c r="C2908">
        <v>24394.23</v>
      </c>
      <c r="D2908">
        <v>-6.98</v>
      </c>
      <c r="E2908">
        <v>-6.07</v>
      </c>
      <c r="F2908">
        <v>3754.92</v>
      </c>
      <c r="G2908">
        <v>3903.04</v>
      </c>
      <c r="H2908" t="s">
        <v>2205</v>
      </c>
      <c r="I2908" t="s">
        <v>2209</v>
      </c>
      <c r="J2908">
        <v>7</v>
      </c>
      <c r="K2908" t="s">
        <v>2210</v>
      </c>
      <c r="L2908" t="str">
        <f>IF(performance_data[[#This Row],[return_percentage]]&gt;=performance_data[[#This Row],[benchmark_return]],"Higher","Lower")</f>
        <v>Lower</v>
      </c>
      <c r="M2908" s="14">
        <f xml:space="preserve"> _xlfn.MAXIFS(performance_data[date],performance_data[portfolio_id],performance_data[[#This Row],[portfolio_id]])</f>
        <v>45560</v>
      </c>
      <c r="N2908" s="14">
        <f xml:space="preserve"> _xlfn.MINIFS(performance_data[date],performance_data[portfolio_id],performance_data[[#This Row],[portfolio_id]])</f>
        <v>44911</v>
      </c>
      <c r="O2908" s="15">
        <f>_xlfn.MAXIFS(performance_data[portfolio_value],performance_data[portfolio_id],performance_data[[#This Row],[portfolio_id]],performance_data[date],performance_data[[#This Row],[latest_date]])</f>
        <v>477085.86</v>
      </c>
      <c r="P2908" s="15">
        <f>_xlfn.MAXIFS(performance_data[portfolio_value],performance_data[portfolio_id],performance_data[[#This Row],[portfolio_id]],performance_data[date],performance_data[[#This Row],[starting_date]])</f>
        <v>484782.36</v>
      </c>
      <c r="Q2908" s="15">
        <f>performance_data[[#This Row],[latest_value]]-performance_data[[#This Row],[starting_value]]</f>
        <v>-7696.5</v>
      </c>
      <c r="R2908" s="15">
        <f>performance_data[[#This Row],[net_inflows]]-performance_data[[#This Row],[net_outflows]]</f>
        <v>-148.11999999999989</v>
      </c>
      <c r="S2908" s="15" t="str">
        <f>IF(performance_data[[#This Row],[net_inflows]]&gt;AVERAGE(performance_data[net_inflows]),"High","Low")</f>
        <v>Low</v>
      </c>
      <c r="T2908" s="15">
        <f>AVERAGEIF(performance_data[inflow_flag],performance_data[[#This Row],[inflow_flag]],performance_data[return_percentage])</f>
        <v>5.0457846277021572</v>
      </c>
      <c r="U2908" s="17">
        <f>IF(performance_data[[#This Row],[return_percentage]]&lt;performance_data[[#This Row],[benchmark_return]],1,0)</f>
        <v>1</v>
      </c>
      <c r="V2908" s="17">
        <f>COUNTIFS(performance_data[portfolio_id],performance_data[[#This Row],[portfolio_id]])</f>
        <v>25</v>
      </c>
      <c r="W2908" s="17">
        <f>COUNTIFS(performance_data[portfolio_id],performance_data[[#This Row],[portfolio_id]],
          performance_data[return_flag],1)</f>
        <v>9</v>
      </c>
      <c r="X2908" s="15">
        <f>performance_data[[#This Row],[underperform_flag_count]]/performance_data[[#This Row],[totalportfoliocount]]</f>
        <v>0.36</v>
      </c>
    </row>
    <row r="2909" spans="1:24" x14ac:dyDescent="0.3">
      <c r="A2909">
        <v>6297</v>
      </c>
      <c r="B2909" s="1">
        <v>45348</v>
      </c>
      <c r="C2909">
        <v>295492.24</v>
      </c>
      <c r="D2909">
        <v>-0.57999999999999996</v>
      </c>
      <c r="E2909">
        <v>-0.57999999999999996</v>
      </c>
      <c r="F2909">
        <v>4343.99</v>
      </c>
      <c r="G2909">
        <v>8031.69</v>
      </c>
      <c r="H2909" t="s">
        <v>2205</v>
      </c>
      <c r="I2909" t="s">
        <v>2206</v>
      </c>
      <c r="J2909">
        <v>2</v>
      </c>
      <c r="K2909" t="s">
        <v>2226</v>
      </c>
      <c r="L2909" t="str">
        <f>IF(performance_data[[#This Row],[return_percentage]]&gt;=performance_data[[#This Row],[benchmark_return]],"Higher","Lower")</f>
        <v>Higher</v>
      </c>
      <c r="M2909" s="14">
        <f xml:space="preserve"> _xlfn.MAXIFS(performance_data[date],performance_data[portfolio_id],performance_data[[#This Row],[portfolio_id]])</f>
        <v>45560</v>
      </c>
      <c r="N2909" s="14">
        <f xml:space="preserve"> _xlfn.MINIFS(performance_data[date],performance_data[portfolio_id],performance_data[[#This Row],[portfolio_id]])</f>
        <v>44911</v>
      </c>
      <c r="O2909" s="15">
        <f>_xlfn.MAXIFS(performance_data[portfolio_value],performance_data[portfolio_id],performance_data[[#This Row],[portfolio_id]],performance_data[date],performance_data[[#This Row],[latest_date]])</f>
        <v>477085.86</v>
      </c>
      <c r="P2909" s="15">
        <f>_xlfn.MAXIFS(performance_data[portfolio_value],performance_data[portfolio_id],performance_data[[#This Row],[portfolio_id]],performance_data[date],performance_data[[#This Row],[starting_date]])</f>
        <v>484782.36</v>
      </c>
      <c r="Q2909" s="15">
        <f>performance_data[[#This Row],[latest_value]]-performance_data[[#This Row],[starting_value]]</f>
        <v>-7696.5</v>
      </c>
      <c r="R2909" s="15">
        <f>performance_data[[#This Row],[net_inflows]]-performance_data[[#This Row],[net_outflows]]</f>
        <v>-3687.7</v>
      </c>
      <c r="S2909" s="15" t="str">
        <f>IF(performance_data[[#This Row],[net_inflows]]&gt;AVERAGE(performance_data[net_inflows]),"High","Low")</f>
        <v>Low</v>
      </c>
      <c r="T2909" s="15">
        <f>AVERAGEIF(performance_data[inflow_flag],performance_data[[#This Row],[inflow_flag]],performance_data[return_percentage])</f>
        <v>5.0457846277021572</v>
      </c>
      <c r="U2909" s="17">
        <f>IF(performance_data[[#This Row],[return_percentage]]&lt;performance_data[[#This Row],[benchmark_return]],1,0)</f>
        <v>0</v>
      </c>
      <c r="V2909" s="17">
        <f>COUNTIFS(performance_data[portfolio_id],performance_data[[#This Row],[portfolio_id]])</f>
        <v>25</v>
      </c>
      <c r="W2909" s="17">
        <f>COUNTIFS(performance_data[portfolio_id],performance_data[[#This Row],[portfolio_id]],
          performance_data[return_flag],1)</f>
        <v>9</v>
      </c>
      <c r="X2909" s="15">
        <f>performance_data[[#This Row],[underperform_flag_count]]/performance_data[[#This Row],[totalportfoliocount]]</f>
        <v>0.36</v>
      </c>
    </row>
    <row r="2910" spans="1:24" x14ac:dyDescent="0.3">
      <c r="A2910">
        <v>6297</v>
      </c>
      <c r="B2910" s="1">
        <v>45338</v>
      </c>
      <c r="C2910">
        <v>12534.29</v>
      </c>
      <c r="D2910">
        <v>8.42</v>
      </c>
      <c r="E2910">
        <v>7.22</v>
      </c>
      <c r="F2910">
        <v>14619.78</v>
      </c>
      <c r="G2910">
        <v>5625.08</v>
      </c>
      <c r="H2910" t="s">
        <v>2205</v>
      </c>
      <c r="I2910" t="s">
        <v>2206</v>
      </c>
      <c r="J2910">
        <v>2</v>
      </c>
      <c r="K2910" t="s">
        <v>2226</v>
      </c>
      <c r="L2910" t="str">
        <f>IF(performance_data[[#This Row],[return_percentage]]&gt;=performance_data[[#This Row],[benchmark_return]],"Higher","Lower")</f>
        <v>Higher</v>
      </c>
      <c r="M2910" s="14">
        <f xml:space="preserve"> _xlfn.MAXIFS(performance_data[date],performance_data[portfolio_id],performance_data[[#This Row],[portfolio_id]])</f>
        <v>45560</v>
      </c>
      <c r="N2910" s="14">
        <f xml:space="preserve"> _xlfn.MINIFS(performance_data[date],performance_data[portfolio_id],performance_data[[#This Row],[portfolio_id]])</f>
        <v>44911</v>
      </c>
      <c r="O2910" s="15">
        <f>_xlfn.MAXIFS(performance_data[portfolio_value],performance_data[portfolio_id],performance_data[[#This Row],[portfolio_id]],performance_data[date],performance_data[[#This Row],[latest_date]])</f>
        <v>477085.86</v>
      </c>
      <c r="P2910" s="15">
        <f>_xlfn.MAXIFS(performance_data[portfolio_value],performance_data[portfolio_id],performance_data[[#This Row],[portfolio_id]],performance_data[date],performance_data[[#This Row],[starting_date]])</f>
        <v>484782.36</v>
      </c>
      <c r="Q2910" s="15">
        <f>performance_data[[#This Row],[latest_value]]-performance_data[[#This Row],[starting_value]]</f>
        <v>-7696.5</v>
      </c>
      <c r="R2910" s="15">
        <f>performance_data[[#This Row],[net_inflows]]-performance_data[[#This Row],[net_outflows]]</f>
        <v>8994.7000000000007</v>
      </c>
      <c r="S2910" s="15" t="str">
        <f>IF(performance_data[[#This Row],[net_inflows]]&gt;AVERAGE(performance_data[net_inflows]),"High","Low")</f>
        <v>High</v>
      </c>
      <c r="T2910" s="15">
        <f>AVERAGEIF(performance_data[inflow_flag],performance_data[[#This Row],[inflow_flag]],performance_data[return_percentage])</f>
        <v>4.8467905675459724</v>
      </c>
      <c r="U2910" s="17">
        <f>IF(performance_data[[#This Row],[return_percentage]]&lt;performance_data[[#This Row],[benchmark_return]],1,0)</f>
        <v>0</v>
      </c>
      <c r="V2910" s="17">
        <f>COUNTIFS(performance_data[portfolio_id],performance_data[[#This Row],[portfolio_id]])</f>
        <v>25</v>
      </c>
      <c r="W2910" s="17">
        <f>COUNTIFS(performance_data[portfolio_id],performance_data[[#This Row],[portfolio_id]],
          performance_data[return_flag],1)</f>
        <v>9</v>
      </c>
      <c r="X2910" s="15">
        <f>performance_data[[#This Row],[underperform_flag_count]]/performance_data[[#This Row],[totalportfoliocount]]</f>
        <v>0.36</v>
      </c>
    </row>
    <row r="2911" spans="1:24" x14ac:dyDescent="0.3">
      <c r="A2911">
        <v>6297</v>
      </c>
      <c r="B2911" s="1">
        <v>45447</v>
      </c>
      <c r="C2911">
        <v>304983.43</v>
      </c>
      <c r="D2911">
        <v>0.81</v>
      </c>
      <c r="E2911">
        <v>0.76</v>
      </c>
      <c r="F2911">
        <v>6198.38</v>
      </c>
      <c r="G2911">
        <v>13470.51</v>
      </c>
      <c r="H2911" t="s">
        <v>2205</v>
      </c>
      <c r="I2911" t="s">
        <v>2211</v>
      </c>
      <c r="J2911">
        <v>6</v>
      </c>
      <c r="K2911" t="s">
        <v>2212</v>
      </c>
      <c r="L2911" t="str">
        <f>IF(performance_data[[#This Row],[return_percentage]]&gt;=performance_data[[#This Row],[benchmark_return]],"Higher","Lower")</f>
        <v>Higher</v>
      </c>
      <c r="M2911" s="14">
        <f xml:space="preserve"> _xlfn.MAXIFS(performance_data[date],performance_data[portfolio_id],performance_data[[#This Row],[portfolio_id]])</f>
        <v>45560</v>
      </c>
      <c r="N2911" s="14">
        <f xml:space="preserve"> _xlfn.MINIFS(performance_data[date],performance_data[portfolio_id],performance_data[[#This Row],[portfolio_id]])</f>
        <v>44911</v>
      </c>
      <c r="O2911" s="15">
        <f>_xlfn.MAXIFS(performance_data[portfolio_value],performance_data[portfolio_id],performance_data[[#This Row],[portfolio_id]],performance_data[date],performance_data[[#This Row],[latest_date]])</f>
        <v>477085.86</v>
      </c>
      <c r="P2911" s="15">
        <f>_xlfn.MAXIFS(performance_data[portfolio_value],performance_data[portfolio_id],performance_data[[#This Row],[portfolio_id]],performance_data[date],performance_data[[#This Row],[starting_date]])</f>
        <v>484782.36</v>
      </c>
      <c r="Q2911" s="15">
        <f>performance_data[[#This Row],[latest_value]]-performance_data[[#This Row],[starting_value]]</f>
        <v>-7696.5</v>
      </c>
      <c r="R2911" s="15">
        <f>performance_data[[#This Row],[net_inflows]]-performance_data[[#This Row],[net_outflows]]</f>
        <v>-7272.13</v>
      </c>
      <c r="S2911" s="15" t="str">
        <f>IF(performance_data[[#This Row],[net_inflows]]&gt;AVERAGE(performance_data[net_inflows]),"High","Low")</f>
        <v>Low</v>
      </c>
      <c r="T2911" s="15">
        <f>AVERAGEIF(performance_data[inflow_flag],performance_data[[#This Row],[inflow_flag]],performance_data[return_percentage])</f>
        <v>5.0457846277021572</v>
      </c>
      <c r="U2911" s="17">
        <f>IF(performance_data[[#This Row],[return_percentage]]&lt;performance_data[[#This Row],[benchmark_return]],1,0)</f>
        <v>0</v>
      </c>
      <c r="V2911" s="17">
        <f>COUNTIFS(performance_data[portfolio_id],performance_data[[#This Row],[portfolio_id]])</f>
        <v>25</v>
      </c>
      <c r="W2911" s="17">
        <f>COUNTIFS(performance_data[portfolio_id],performance_data[[#This Row],[portfolio_id]],
          performance_data[return_flag],1)</f>
        <v>9</v>
      </c>
      <c r="X2911" s="15">
        <f>performance_data[[#This Row],[underperform_flag_count]]/performance_data[[#This Row],[totalportfoliocount]]</f>
        <v>0.36</v>
      </c>
    </row>
    <row r="2912" spans="1:24" x14ac:dyDescent="0.3">
      <c r="A2912">
        <v>6297</v>
      </c>
      <c r="B2912" s="1">
        <v>45360</v>
      </c>
      <c r="C2912">
        <v>147520.98000000001</v>
      </c>
      <c r="D2912">
        <v>-4.07</v>
      </c>
      <c r="E2912">
        <v>-4.47</v>
      </c>
      <c r="F2912">
        <v>17787.830000000002</v>
      </c>
      <c r="G2912">
        <v>18174.75</v>
      </c>
      <c r="H2912" t="s">
        <v>2205</v>
      </c>
      <c r="I2912" t="s">
        <v>2206</v>
      </c>
      <c r="J2912">
        <v>3</v>
      </c>
      <c r="K2912" t="s">
        <v>2222</v>
      </c>
      <c r="L2912" t="str">
        <f>IF(performance_data[[#This Row],[return_percentage]]&gt;=performance_data[[#This Row],[benchmark_return]],"Higher","Lower")</f>
        <v>Higher</v>
      </c>
      <c r="M2912" s="14">
        <f xml:space="preserve"> _xlfn.MAXIFS(performance_data[date],performance_data[portfolio_id],performance_data[[#This Row],[portfolio_id]])</f>
        <v>45560</v>
      </c>
      <c r="N2912" s="14">
        <f xml:space="preserve"> _xlfn.MINIFS(performance_data[date],performance_data[portfolio_id],performance_data[[#This Row],[portfolio_id]])</f>
        <v>44911</v>
      </c>
      <c r="O2912" s="15">
        <f>_xlfn.MAXIFS(performance_data[portfolio_value],performance_data[portfolio_id],performance_data[[#This Row],[portfolio_id]],performance_data[date],performance_data[[#This Row],[latest_date]])</f>
        <v>477085.86</v>
      </c>
      <c r="P2912" s="15">
        <f>_xlfn.MAXIFS(performance_data[portfolio_value],performance_data[portfolio_id],performance_data[[#This Row],[portfolio_id]],performance_data[date],performance_data[[#This Row],[starting_date]])</f>
        <v>484782.36</v>
      </c>
      <c r="Q2912" s="15">
        <f>performance_data[[#This Row],[latest_value]]-performance_data[[#This Row],[starting_value]]</f>
        <v>-7696.5</v>
      </c>
      <c r="R2912" s="15">
        <f>performance_data[[#This Row],[net_inflows]]-performance_data[[#This Row],[net_outflows]]</f>
        <v>-386.91999999999825</v>
      </c>
      <c r="S2912" s="15" t="str">
        <f>IF(performance_data[[#This Row],[net_inflows]]&gt;AVERAGE(performance_data[net_inflows]),"High","Low")</f>
        <v>High</v>
      </c>
      <c r="T2912" s="15">
        <f>AVERAGEIF(performance_data[inflow_flag],performance_data[[#This Row],[inflow_flag]],performance_data[return_percentage])</f>
        <v>4.8467905675459724</v>
      </c>
      <c r="U2912" s="17">
        <f>IF(performance_data[[#This Row],[return_percentage]]&lt;performance_data[[#This Row],[benchmark_return]],1,0)</f>
        <v>0</v>
      </c>
      <c r="V2912" s="17">
        <f>COUNTIFS(performance_data[portfolio_id],performance_data[[#This Row],[portfolio_id]])</f>
        <v>25</v>
      </c>
      <c r="W2912" s="17">
        <f>COUNTIFS(performance_data[portfolio_id],performance_data[[#This Row],[portfolio_id]],
          performance_data[return_flag],1)</f>
        <v>9</v>
      </c>
      <c r="X2912" s="15">
        <f>performance_data[[#This Row],[underperform_flag_count]]/performance_data[[#This Row],[totalportfoliocount]]</f>
        <v>0.36</v>
      </c>
    </row>
    <row r="2913" spans="1:24" x14ac:dyDescent="0.3">
      <c r="A2913">
        <v>6297</v>
      </c>
      <c r="B2913" s="1">
        <v>45500</v>
      </c>
      <c r="C2913">
        <v>430638</v>
      </c>
      <c r="D2913">
        <v>16.77</v>
      </c>
      <c r="E2913">
        <v>16.29</v>
      </c>
      <c r="F2913">
        <v>2274.11</v>
      </c>
      <c r="G2913">
        <v>16606.560000000001</v>
      </c>
      <c r="H2913" t="s">
        <v>2205</v>
      </c>
      <c r="I2913" t="s">
        <v>2209</v>
      </c>
      <c r="J2913">
        <v>7</v>
      </c>
      <c r="K2913" t="s">
        <v>2210</v>
      </c>
      <c r="L2913" t="str">
        <f>IF(performance_data[[#This Row],[return_percentage]]&gt;=performance_data[[#This Row],[benchmark_return]],"Higher","Lower")</f>
        <v>Higher</v>
      </c>
      <c r="M2913" s="14">
        <f xml:space="preserve"> _xlfn.MAXIFS(performance_data[date],performance_data[portfolio_id],performance_data[[#This Row],[portfolio_id]])</f>
        <v>45560</v>
      </c>
      <c r="N2913" s="14">
        <f xml:space="preserve"> _xlfn.MINIFS(performance_data[date],performance_data[portfolio_id],performance_data[[#This Row],[portfolio_id]])</f>
        <v>44911</v>
      </c>
      <c r="O2913" s="15">
        <f>_xlfn.MAXIFS(performance_data[portfolio_value],performance_data[portfolio_id],performance_data[[#This Row],[portfolio_id]],performance_data[date],performance_data[[#This Row],[latest_date]])</f>
        <v>477085.86</v>
      </c>
      <c r="P2913" s="15">
        <f>_xlfn.MAXIFS(performance_data[portfolio_value],performance_data[portfolio_id],performance_data[[#This Row],[portfolio_id]],performance_data[date],performance_data[[#This Row],[starting_date]])</f>
        <v>484782.36</v>
      </c>
      <c r="Q2913" s="15">
        <f>performance_data[[#This Row],[latest_value]]-performance_data[[#This Row],[starting_value]]</f>
        <v>-7696.5</v>
      </c>
      <c r="R2913" s="15">
        <f>performance_data[[#This Row],[net_inflows]]-performance_data[[#This Row],[net_outflows]]</f>
        <v>-14332.45</v>
      </c>
      <c r="S2913" s="15" t="str">
        <f>IF(performance_data[[#This Row],[net_inflows]]&gt;AVERAGE(performance_data[net_inflows]),"High","Low")</f>
        <v>Low</v>
      </c>
      <c r="T2913" s="15">
        <f>AVERAGEIF(performance_data[inflow_flag],performance_data[[#This Row],[inflow_flag]],performance_data[return_percentage])</f>
        <v>5.0457846277021572</v>
      </c>
      <c r="U2913" s="17">
        <f>IF(performance_data[[#This Row],[return_percentage]]&lt;performance_data[[#This Row],[benchmark_return]],1,0)</f>
        <v>0</v>
      </c>
      <c r="V2913" s="17">
        <f>COUNTIFS(performance_data[portfolio_id],performance_data[[#This Row],[portfolio_id]])</f>
        <v>25</v>
      </c>
      <c r="W2913" s="17">
        <f>COUNTIFS(performance_data[portfolio_id],performance_data[[#This Row],[portfolio_id]],
          performance_data[return_flag],1)</f>
        <v>9</v>
      </c>
      <c r="X2913" s="15">
        <f>performance_data[[#This Row],[underperform_flag_count]]/performance_data[[#This Row],[totalportfoliocount]]</f>
        <v>0.36</v>
      </c>
    </row>
    <row r="2914" spans="1:24" x14ac:dyDescent="0.3">
      <c r="A2914">
        <v>6297</v>
      </c>
      <c r="B2914" s="1">
        <v>45305</v>
      </c>
      <c r="C2914">
        <v>435377.76</v>
      </c>
      <c r="D2914">
        <v>-1.26</v>
      </c>
      <c r="E2914">
        <v>-1.21</v>
      </c>
      <c r="F2914">
        <v>4101.3100000000004</v>
      </c>
      <c r="G2914">
        <v>15898.79</v>
      </c>
      <c r="H2914" t="s">
        <v>2205</v>
      </c>
      <c r="I2914" t="s">
        <v>2206</v>
      </c>
      <c r="J2914">
        <v>1</v>
      </c>
      <c r="K2914" t="s">
        <v>2207</v>
      </c>
      <c r="L2914" t="str">
        <f>IF(performance_data[[#This Row],[return_percentage]]&gt;=performance_data[[#This Row],[benchmark_return]],"Higher","Lower")</f>
        <v>Lower</v>
      </c>
      <c r="M2914" s="14">
        <f xml:space="preserve"> _xlfn.MAXIFS(performance_data[date],performance_data[portfolio_id],performance_data[[#This Row],[portfolio_id]])</f>
        <v>45560</v>
      </c>
      <c r="N2914" s="14">
        <f xml:space="preserve"> _xlfn.MINIFS(performance_data[date],performance_data[portfolio_id],performance_data[[#This Row],[portfolio_id]])</f>
        <v>44911</v>
      </c>
      <c r="O2914" s="15">
        <f>_xlfn.MAXIFS(performance_data[portfolio_value],performance_data[portfolio_id],performance_data[[#This Row],[portfolio_id]],performance_data[date],performance_data[[#This Row],[latest_date]])</f>
        <v>477085.86</v>
      </c>
      <c r="P2914" s="15">
        <f>_xlfn.MAXIFS(performance_data[portfolio_value],performance_data[portfolio_id],performance_data[[#This Row],[portfolio_id]],performance_data[date],performance_data[[#This Row],[starting_date]])</f>
        <v>484782.36</v>
      </c>
      <c r="Q2914" s="15">
        <f>performance_data[[#This Row],[latest_value]]-performance_data[[#This Row],[starting_value]]</f>
        <v>-7696.5</v>
      </c>
      <c r="R2914" s="15">
        <f>performance_data[[#This Row],[net_inflows]]-performance_data[[#This Row],[net_outflows]]</f>
        <v>-11797.48</v>
      </c>
      <c r="S2914" s="15" t="str">
        <f>IF(performance_data[[#This Row],[net_inflows]]&gt;AVERAGE(performance_data[net_inflows]),"High","Low")</f>
        <v>Low</v>
      </c>
      <c r="T2914" s="15">
        <f>AVERAGEIF(performance_data[inflow_flag],performance_data[[#This Row],[inflow_flag]],performance_data[return_percentage])</f>
        <v>5.0457846277021572</v>
      </c>
      <c r="U2914" s="17">
        <f>IF(performance_data[[#This Row],[return_percentage]]&lt;performance_data[[#This Row],[benchmark_return]],1,0)</f>
        <v>1</v>
      </c>
      <c r="V2914" s="17">
        <f>COUNTIFS(performance_data[portfolio_id],performance_data[[#This Row],[portfolio_id]])</f>
        <v>25</v>
      </c>
      <c r="W2914" s="17">
        <f>COUNTIFS(performance_data[portfolio_id],performance_data[[#This Row],[portfolio_id]],
          performance_data[return_flag],1)</f>
        <v>9</v>
      </c>
      <c r="X2914" s="15">
        <f>performance_data[[#This Row],[underperform_flag_count]]/performance_data[[#This Row],[totalportfoliocount]]</f>
        <v>0.36</v>
      </c>
    </row>
    <row r="2915" spans="1:24" x14ac:dyDescent="0.3">
      <c r="A2915">
        <v>6297</v>
      </c>
      <c r="B2915" s="1">
        <v>44954</v>
      </c>
      <c r="C2915">
        <v>61099.42</v>
      </c>
      <c r="D2915">
        <v>12.3</v>
      </c>
      <c r="E2915">
        <v>14.03</v>
      </c>
      <c r="F2915">
        <v>8042.7</v>
      </c>
      <c r="G2915">
        <v>5562.82</v>
      </c>
      <c r="H2915" t="s">
        <v>2213</v>
      </c>
      <c r="I2915" t="s">
        <v>2206</v>
      </c>
      <c r="J2915">
        <v>1</v>
      </c>
      <c r="K2915" t="s">
        <v>2207</v>
      </c>
      <c r="L2915" t="str">
        <f>IF(performance_data[[#This Row],[return_percentage]]&gt;=performance_data[[#This Row],[benchmark_return]],"Higher","Lower")</f>
        <v>Lower</v>
      </c>
      <c r="M2915" s="14">
        <f xml:space="preserve"> _xlfn.MAXIFS(performance_data[date],performance_data[portfolio_id],performance_data[[#This Row],[portfolio_id]])</f>
        <v>45560</v>
      </c>
      <c r="N2915" s="14">
        <f xml:space="preserve"> _xlfn.MINIFS(performance_data[date],performance_data[portfolio_id],performance_data[[#This Row],[portfolio_id]])</f>
        <v>44911</v>
      </c>
      <c r="O2915" s="15">
        <f>_xlfn.MAXIFS(performance_data[portfolio_value],performance_data[portfolio_id],performance_data[[#This Row],[portfolio_id]],performance_data[date],performance_data[[#This Row],[latest_date]])</f>
        <v>477085.86</v>
      </c>
      <c r="P2915" s="15">
        <f>_xlfn.MAXIFS(performance_data[portfolio_value],performance_data[portfolio_id],performance_data[[#This Row],[portfolio_id]],performance_data[date],performance_data[[#This Row],[starting_date]])</f>
        <v>484782.36</v>
      </c>
      <c r="Q2915" s="15">
        <f>performance_data[[#This Row],[latest_value]]-performance_data[[#This Row],[starting_value]]</f>
        <v>-7696.5</v>
      </c>
      <c r="R2915" s="15">
        <f>performance_data[[#This Row],[net_inflows]]-performance_data[[#This Row],[net_outflows]]</f>
        <v>2479.88</v>
      </c>
      <c r="S2915" s="15" t="str">
        <f>IF(performance_data[[#This Row],[net_inflows]]&gt;AVERAGE(performance_data[net_inflows]),"High","Low")</f>
        <v>Low</v>
      </c>
      <c r="T2915" s="15">
        <f>AVERAGEIF(performance_data[inflow_flag],performance_data[[#This Row],[inflow_flag]],performance_data[return_percentage])</f>
        <v>5.0457846277021572</v>
      </c>
      <c r="U2915" s="17">
        <f>IF(performance_data[[#This Row],[return_percentage]]&lt;performance_data[[#This Row],[benchmark_return]],1,0)</f>
        <v>1</v>
      </c>
      <c r="V2915" s="17">
        <f>COUNTIFS(performance_data[portfolio_id],performance_data[[#This Row],[portfolio_id]])</f>
        <v>25</v>
      </c>
      <c r="W2915" s="17">
        <f>COUNTIFS(performance_data[portfolio_id],performance_data[[#This Row],[portfolio_id]],
          performance_data[return_flag],1)</f>
        <v>9</v>
      </c>
      <c r="X2915" s="15">
        <f>performance_data[[#This Row],[underperform_flag_count]]/performance_data[[#This Row],[totalportfoliocount]]</f>
        <v>0.36</v>
      </c>
    </row>
    <row r="2916" spans="1:24" x14ac:dyDescent="0.3">
      <c r="A2916">
        <v>6297</v>
      </c>
      <c r="B2916" s="1">
        <v>44911</v>
      </c>
      <c r="C2916">
        <v>484782.36</v>
      </c>
      <c r="D2916">
        <v>2.2400000000000002</v>
      </c>
      <c r="E2916">
        <v>2.17</v>
      </c>
      <c r="F2916">
        <v>11951.19</v>
      </c>
      <c r="G2916">
        <v>17728.61</v>
      </c>
      <c r="H2916" t="s">
        <v>2220</v>
      </c>
      <c r="I2916" t="s">
        <v>2217</v>
      </c>
      <c r="J2916">
        <v>12</v>
      </c>
      <c r="K2916" t="s">
        <v>2218</v>
      </c>
      <c r="L2916" t="str">
        <f>IF(performance_data[[#This Row],[return_percentage]]&gt;=performance_data[[#This Row],[benchmark_return]],"Higher","Lower")</f>
        <v>Higher</v>
      </c>
      <c r="M2916" s="14">
        <f xml:space="preserve"> _xlfn.MAXIFS(performance_data[date],performance_data[portfolio_id],performance_data[[#This Row],[portfolio_id]])</f>
        <v>45560</v>
      </c>
      <c r="N2916" s="14">
        <f xml:space="preserve"> _xlfn.MINIFS(performance_data[date],performance_data[portfolio_id],performance_data[[#This Row],[portfolio_id]])</f>
        <v>44911</v>
      </c>
      <c r="O2916" s="15">
        <f>_xlfn.MAXIFS(performance_data[portfolio_value],performance_data[portfolio_id],performance_data[[#This Row],[portfolio_id]],performance_data[date],performance_data[[#This Row],[latest_date]])</f>
        <v>477085.86</v>
      </c>
      <c r="P2916" s="15">
        <f>_xlfn.MAXIFS(performance_data[portfolio_value],performance_data[portfolio_id],performance_data[[#This Row],[portfolio_id]],performance_data[date],performance_data[[#This Row],[starting_date]])</f>
        <v>484782.36</v>
      </c>
      <c r="Q2916" s="15">
        <f>performance_data[[#This Row],[latest_value]]-performance_data[[#This Row],[starting_value]]</f>
        <v>-7696.5</v>
      </c>
      <c r="R2916" s="15">
        <f>performance_data[[#This Row],[net_inflows]]-performance_data[[#This Row],[net_outflows]]</f>
        <v>-5777.42</v>
      </c>
      <c r="S2916" s="15" t="str">
        <f>IF(performance_data[[#This Row],[net_inflows]]&gt;AVERAGE(performance_data[net_inflows]),"High","Low")</f>
        <v>High</v>
      </c>
      <c r="T2916" s="15">
        <f>AVERAGEIF(performance_data[inflow_flag],performance_data[[#This Row],[inflow_flag]],performance_data[return_percentage])</f>
        <v>4.8467905675459724</v>
      </c>
      <c r="U2916" s="17">
        <f>IF(performance_data[[#This Row],[return_percentage]]&lt;performance_data[[#This Row],[benchmark_return]],1,0)</f>
        <v>0</v>
      </c>
      <c r="V2916" s="17">
        <f>COUNTIFS(performance_data[portfolio_id],performance_data[[#This Row],[portfolio_id]])</f>
        <v>25</v>
      </c>
      <c r="W2916" s="17">
        <f>COUNTIFS(performance_data[portfolio_id],performance_data[[#This Row],[portfolio_id]],
          performance_data[return_flag],1)</f>
        <v>9</v>
      </c>
      <c r="X2916" s="15">
        <f>performance_data[[#This Row],[underperform_flag_count]]/performance_data[[#This Row],[totalportfoliocount]]</f>
        <v>0.36</v>
      </c>
    </row>
    <row r="2917" spans="1:24" x14ac:dyDescent="0.3">
      <c r="A2917">
        <v>6297</v>
      </c>
      <c r="B2917" s="1">
        <v>44927</v>
      </c>
      <c r="C2917">
        <v>124245.79</v>
      </c>
      <c r="D2917">
        <v>18.940000000000001</v>
      </c>
      <c r="E2917">
        <v>16.18</v>
      </c>
      <c r="F2917">
        <v>8431.0400000000009</v>
      </c>
      <c r="G2917">
        <v>2657.81</v>
      </c>
      <c r="H2917" t="s">
        <v>2213</v>
      </c>
      <c r="I2917" t="s">
        <v>2206</v>
      </c>
      <c r="J2917">
        <v>1</v>
      </c>
      <c r="K2917" t="s">
        <v>2207</v>
      </c>
      <c r="L2917" t="str">
        <f>IF(performance_data[[#This Row],[return_percentage]]&gt;=performance_data[[#This Row],[benchmark_return]],"Higher","Lower")</f>
        <v>Higher</v>
      </c>
      <c r="M2917" s="14">
        <f xml:space="preserve"> _xlfn.MAXIFS(performance_data[date],performance_data[portfolio_id],performance_data[[#This Row],[portfolio_id]])</f>
        <v>45560</v>
      </c>
      <c r="N2917" s="14">
        <f xml:space="preserve"> _xlfn.MINIFS(performance_data[date],performance_data[portfolio_id],performance_data[[#This Row],[portfolio_id]])</f>
        <v>44911</v>
      </c>
      <c r="O2917" s="15">
        <f>_xlfn.MAXIFS(performance_data[portfolio_value],performance_data[portfolio_id],performance_data[[#This Row],[portfolio_id]],performance_data[date],performance_data[[#This Row],[latest_date]])</f>
        <v>477085.86</v>
      </c>
      <c r="P2917" s="15">
        <f>_xlfn.MAXIFS(performance_data[portfolio_value],performance_data[portfolio_id],performance_data[[#This Row],[portfolio_id]],performance_data[date],performance_data[[#This Row],[starting_date]])</f>
        <v>484782.36</v>
      </c>
      <c r="Q2917" s="15">
        <f>performance_data[[#This Row],[latest_value]]-performance_data[[#This Row],[starting_value]]</f>
        <v>-7696.5</v>
      </c>
      <c r="R2917" s="15">
        <f>performance_data[[#This Row],[net_inflows]]-performance_data[[#This Row],[net_outflows]]</f>
        <v>5773.2300000000014</v>
      </c>
      <c r="S2917" s="15" t="str">
        <f>IF(performance_data[[#This Row],[net_inflows]]&gt;AVERAGE(performance_data[net_inflows]),"High","Low")</f>
        <v>Low</v>
      </c>
      <c r="T2917" s="15">
        <f>AVERAGEIF(performance_data[inflow_flag],performance_data[[#This Row],[inflow_flag]],performance_data[return_percentage])</f>
        <v>5.0457846277021572</v>
      </c>
      <c r="U2917" s="17">
        <f>IF(performance_data[[#This Row],[return_percentage]]&lt;performance_data[[#This Row],[benchmark_return]],1,0)</f>
        <v>0</v>
      </c>
      <c r="V2917" s="17">
        <f>COUNTIFS(performance_data[portfolio_id],performance_data[[#This Row],[portfolio_id]])</f>
        <v>25</v>
      </c>
      <c r="W2917" s="17">
        <f>COUNTIFS(performance_data[portfolio_id],performance_data[[#This Row],[portfolio_id]],
          performance_data[return_flag],1)</f>
        <v>9</v>
      </c>
      <c r="X2917" s="15">
        <f>performance_data[[#This Row],[underperform_flag_count]]/performance_data[[#This Row],[totalportfoliocount]]</f>
        <v>0.36</v>
      </c>
    </row>
    <row r="2918" spans="1:24" x14ac:dyDescent="0.3">
      <c r="A2918">
        <v>6297</v>
      </c>
      <c r="B2918" s="1">
        <v>45084</v>
      </c>
      <c r="C2918">
        <v>18843.830000000002</v>
      </c>
      <c r="D2918">
        <v>0.61</v>
      </c>
      <c r="E2918">
        <v>0.72</v>
      </c>
      <c r="F2918">
        <v>4432.8</v>
      </c>
      <c r="G2918">
        <v>1130.1600000000001</v>
      </c>
      <c r="H2918" t="s">
        <v>2213</v>
      </c>
      <c r="I2918" t="s">
        <v>2211</v>
      </c>
      <c r="J2918">
        <v>6</v>
      </c>
      <c r="K2918" t="s">
        <v>2212</v>
      </c>
      <c r="L2918" t="str">
        <f>IF(performance_data[[#This Row],[return_percentage]]&gt;=performance_data[[#This Row],[benchmark_return]],"Higher","Lower")</f>
        <v>Lower</v>
      </c>
      <c r="M2918" s="14">
        <f xml:space="preserve"> _xlfn.MAXIFS(performance_data[date],performance_data[portfolio_id],performance_data[[#This Row],[portfolio_id]])</f>
        <v>45560</v>
      </c>
      <c r="N2918" s="14">
        <f xml:space="preserve"> _xlfn.MINIFS(performance_data[date],performance_data[portfolio_id],performance_data[[#This Row],[portfolio_id]])</f>
        <v>44911</v>
      </c>
      <c r="O2918" s="15">
        <f>_xlfn.MAXIFS(performance_data[portfolio_value],performance_data[portfolio_id],performance_data[[#This Row],[portfolio_id]],performance_data[date],performance_data[[#This Row],[latest_date]])</f>
        <v>477085.86</v>
      </c>
      <c r="P2918" s="15">
        <f>_xlfn.MAXIFS(performance_data[portfolio_value],performance_data[portfolio_id],performance_data[[#This Row],[portfolio_id]],performance_data[date],performance_data[[#This Row],[starting_date]])</f>
        <v>484782.36</v>
      </c>
      <c r="Q2918" s="15">
        <f>performance_data[[#This Row],[latest_value]]-performance_data[[#This Row],[starting_value]]</f>
        <v>-7696.5</v>
      </c>
      <c r="R2918" s="15">
        <f>performance_data[[#This Row],[net_inflows]]-performance_data[[#This Row],[net_outflows]]</f>
        <v>3302.6400000000003</v>
      </c>
      <c r="S2918" s="15" t="str">
        <f>IF(performance_data[[#This Row],[net_inflows]]&gt;AVERAGE(performance_data[net_inflows]),"High","Low")</f>
        <v>Low</v>
      </c>
      <c r="T2918" s="15">
        <f>AVERAGEIF(performance_data[inflow_flag],performance_data[[#This Row],[inflow_flag]],performance_data[return_percentage])</f>
        <v>5.0457846277021572</v>
      </c>
      <c r="U2918" s="17">
        <f>IF(performance_data[[#This Row],[return_percentage]]&lt;performance_data[[#This Row],[benchmark_return]],1,0)</f>
        <v>1</v>
      </c>
      <c r="V2918" s="17">
        <f>COUNTIFS(performance_data[portfolio_id],performance_data[[#This Row],[portfolio_id]])</f>
        <v>25</v>
      </c>
      <c r="W2918" s="17">
        <f>COUNTIFS(performance_data[portfolio_id],performance_data[[#This Row],[portfolio_id]],
          performance_data[return_flag],1)</f>
        <v>9</v>
      </c>
      <c r="X2918" s="15">
        <f>performance_data[[#This Row],[underperform_flag_count]]/performance_data[[#This Row],[totalportfoliocount]]</f>
        <v>0.36</v>
      </c>
    </row>
    <row r="2919" spans="1:24" x14ac:dyDescent="0.3">
      <c r="A2919">
        <v>6297</v>
      </c>
      <c r="B2919" s="1">
        <v>45391</v>
      </c>
      <c r="C2919">
        <v>192395.62</v>
      </c>
      <c r="D2919">
        <v>1.28</v>
      </c>
      <c r="E2919">
        <v>1.39</v>
      </c>
      <c r="F2919">
        <v>19418.59</v>
      </c>
      <c r="G2919">
        <v>7677.24</v>
      </c>
      <c r="H2919" t="s">
        <v>2205</v>
      </c>
      <c r="I2919" t="s">
        <v>2211</v>
      </c>
      <c r="J2919">
        <v>4</v>
      </c>
      <c r="K2919" t="s">
        <v>2216</v>
      </c>
      <c r="L2919" t="str">
        <f>IF(performance_data[[#This Row],[return_percentage]]&gt;=performance_data[[#This Row],[benchmark_return]],"Higher","Lower")</f>
        <v>Lower</v>
      </c>
      <c r="M2919" s="14">
        <f xml:space="preserve"> _xlfn.MAXIFS(performance_data[date],performance_data[portfolio_id],performance_data[[#This Row],[portfolio_id]])</f>
        <v>45560</v>
      </c>
      <c r="N2919" s="14">
        <f xml:space="preserve"> _xlfn.MINIFS(performance_data[date],performance_data[portfolio_id],performance_data[[#This Row],[portfolio_id]])</f>
        <v>44911</v>
      </c>
      <c r="O2919" s="15">
        <f>_xlfn.MAXIFS(performance_data[portfolio_value],performance_data[portfolio_id],performance_data[[#This Row],[portfolio_id]],performance_data[date],performance_data[[#This Row],[latest_date]])</f>
        <v>477085.86</v>
      </c>
      <c r="P2919" s="15">
        <f>_xlfn.MAXIFS(performance_data[portfolio_value],performance_data[portfolio_id],performance_data[[#This Row],[portfolio_id]],performance_data[date],performance_data[[#This Row],[starting_date]])</f>
        <v>484782.36</v>
      </c>
      <c r="Q2919" s="15">
        <f>performance_data[[#This Row],[latest_value]]-performance_data[[#This Row],[starting_value]]</f>
        <v>-7696.5</v>
      </c>
      <c r="R2919" s="15">
        <f>performance_data[[#This Row],[net_inflows]]-performance_data[[#This Row],[net_outflows]]</f>
        <v>11741.35</v>
      </c>
      <c r="S2919" s="15" t="str">
        <f>IF(performance_data[[#This Row],[net_inflows]]&gt;AVERAGE(performance_data[net_inflows]),"High","Low")</f>
        <v>High</v>
      </c>
      <c r="T2919" s="15">
        <f>AVERAGEIF(performance_data[inflow_flag],performance_data[[#This Row],[inflow_flag]],performance_data[return_percentage])</f>
        <v>4.8467905675459724</v>
      </c>
      <c r="U2919" s="17">
        <f>IF(performance_data[[#This Row],[return_percentage]]&lt;performance_data[[#This Row],[benchmark_return]],1,0)</f>
        <v>1</v>
      </c>
      <c r="V2919" s="17">
        <f>COUNTIFS(performance_data[portfolio_id],performance_data[[#This Row],[portfolio_id]])</f>
        <v>25</v>
      </c>
      <c r="W2919" s="17">
        <f>COUNTIFS(performance_data[portfolio_id],performance_data[[#This Row],[portfolio_id]],
          performance_data[return_flag],1)</f>
        <v>9</v>
      </c>
      <c r="X2919" s="15">
        <f>performance_data[[#This Row],[underperform_flag_count]]/performance_data[[#This Row],[totalportfoliocount]]</f>
        <v>0.36</v>
      </c>
    </row>
    <row r="2920" spans="1:24" x14ac:dyDescent="0.3">
      <c r="A2920">
        <v>6297</v>
      </c>
      <c r="B2920" s="1">
        <v>44926</v>
      </c>
      <c r="C2920">
        <v>92396.29</v>
      </c>
      <c r="D2920">
        <v>19.89</v>
      </c>
      <c r="E2920">
        <v>18.82</v>
      </c>
      <c r="F2920">
        <v>12128.21</v>
      </c>
      <c r="G2920">
        <v>19312.05</v>
      </c>
      <c r="H2920" t="s">
        <v>2220</v>
      </c>
      <c r="I2920" t="s">
        <v>2217</v>
      </c>
      <c r="J2920">
        <v>12</v>
      </c>
      <c r="K2920" t="s">
        <v>2218</v>
      </c>
      <c r="L2920" t="str">
        <f>IF(performance_data[[#This Row],[return_percentage]]&gt;=performance_data[[#This Row],[benchmark_return]],"Higher","Lower")</f>
        <v>Higher</v>
      </c>
      <c r="M2920" s="14">
        <f xml:space="preserve"> _xlfn.MAXIFS(performance_data[date],performance_data[portfolio_id],performance_data[[#This Row],[portfolio_id]])</f>
        <v>45560</v>
      </c>
      <c r="N2920" s="14">
        <f xml:space="preserve"> _xlfn.MINIFS(performance_data[date],performance_data[portfolio_id],performance_data[[#This Row],[portfolio_id]])</f>
        <v>44911</v>
      </c>
      <c r="O2920" s="15">
        <f>_xlfn.MAXIFS(performance_data[portfolio_value],performance_data[portfolio_id],performance_data[[#This Row],[portfolio_id]],performance_data[date],performance_data[[#This Row],[latest_date]])</f>
        <v>477085.86</v>
      </c>
      <c r="P2920" s="15">
        <f>_xlfn.MAXIFS(performance_data[portfolio_value],performance_data[portfolio_id],performance_data[[#This Row],[portfolio_id]],performance_data[date],performance_data[[#This Row],[starting_date]])</f>
        <v>484782.36</v>
      </c>
      <c r="Q2920" s="15">
        <f>performance_data[[#This Row],[latest_value]]-performance_data[[#This Row],[starting_value]]</f>
        <v>-7696.5</v>
      </c>
      <c r="R2920" s="15">
        <f>performance_data[[#This Row],[net_inflows]]-performance_data[[#This Row],[net_outflows]]</f>
        <v>-7183.84</v>
      </c>
      <c r="S2920" s="15" t="str">
        <f>IF(performance_data[[#This Row],[net_inflows]]&gt;AVERAGE(performance_data[net_inflows]),"High","Low")</f>
        <v>High</v>
      </c>
      <c r="T2920" s="15">
        <f>AVERAGEIF(performance_data[inflow_flag],performance_data[[#This Row],[inflow_flag]],performance_data[return_percentage])</f>
        <v>4.8467905675459724</v>
      </c>
      <c r="U2920" s="17">
        <f>IF(performance_data[[#This Row],[return_percentage]]&lt;performance_data[[#This Row],[benchmark_return]],1,0)</f>
        <v>0</v>
      </c>
      <c r="V2920" s="17">
        <f>COUNTIFS(performance_data[portfolio_id],performance_data[[#This Row],[portfolio_id]])</f>
        <v>25</v>
      </c>
      <c r="W2920" s="17">
        <f>COUNTIFS(performance_data[portfolio_id],performance_data[[#This Row],[portfolio_id]],
          performance_data[return_flag],1)</f>
        <v>9</v>
      </c>
      <c r="X2920" s="15">
        <f>performance_data[[#This Row],[underperform_flag_count]]/performance_data[[#This Row],[totalportfoliocount]]</f>
        <v>0.36</v>
      </c>
    </row>
    <row r="2921" spans="1:24" x14ac:dyDescent="0.3">
      <c r="A2921">
        <v>6297</v>
      </c>
      <c r="B2921" s="1">
        <v>45371</v>
      </c>
      <c r="C2921">
        <v>302132.94</v>
      </c>
      <c r="D2921">
        <v>-3.48</v>
      </c>
      <c r="E2921">
        <v>-3.83</v>
      </c>
      <c r="F2921">
        <v>13047.95</v>
      </c>
      <c r="G2921">
        <v>12188.77</v>
      </c>
      <c r="H2921" t="s">
        <v>2205</v>
      </c>
      <c r="I2921" t="s">
        <v>2206</v>
      </c>
      <c r="J2921">
        <v>3</v>
      </c>
      <c r="K2921" t="s">
        <v>2222</v>
      </c>
      <c r="L2921" t="str">
        <f>IF(performance_data[[#This Row],[return_percentage]]&gt;=performance_data[[#This Row],[benchmark_return]],"Higher","Lower")</f>
        <v>Higher</v>
      </c>
      <c r="M2921" s="14">
        <f xml:space="preserve"> _xlfn.MAXIFS(performance_data[date],performance_data[portfolio_id],performance_data[[#This Row],[portfolio_id]])</f>
        <v>45560</v>
      </c>
      <c r="N2921" s="14">
        <f xml:space="preserve"> _xlfn.MINIFS(performance_data[date],performance_data[portfolio_id],performance_data[[#This Row],[portfolio_id]])</f>
        <v>44911</v>
      </c>
      <c r="O2921" s="15">
        <f>_xlfn.MAXIFS(performance_data[portfolio_value],performance_data[portfolio_id],performance_data[[#This Row],[portfolio_id]],performance_data[date],performance_data[[#This Row],[latest_date]])</f>
        <v>477085.86</v>
      </c>
      <c r="P2921" s="15">
        <f>_xlfn.MAXIFS(performance_data[portfolio_value],performance_data[portfolio_id],performance_data[[#This Row],[portfolio_id]],performance_data[date],performance_data[[#This Row],[starting_date]])</f>
        <v>484782.36</v>
      </c>
      <c r="Q2921" s="15">
        <f>performance_data[[#This Row],[latest_value]]-performance_data[[#This Row],[starting_value]]</f>
        <v>-7696.5</v>
      </c>
      <c r="R2921" s="15">
        <f>performance_data[[#This Row],[net_inflows]]-performance_data[[#This Row],[net_outflows]]</f>
        <v>859.18000000000029</v>
      </c>
      <c r="S2921" s="15" t="str">
        <f>IF(performance_data[[#This Row],[net_inflows]]&gt;AVERAGE(performance_data[net_inflows]),"High","Low")</f>
        <v>High</v>
      </c>
      <c r="T2921" s="15">
        <f>AVERAGEIF(performance_data[inflow_flag],performance_data[[#This Row],[inflow_flag]],performance_data[return_percentage])</f>
        <v>4.8467905675459724</v>
      </c>
      <c r="U2921" s="17">
        <f>IF(performance_data[[#This Row],[return_percentage]]&lt;performance_data[[#This Row],[benchmark_return]],1,0)</f>
        <v>0</v>
      </c>
      <c r="V2921" s="17">
        <f>COUNTIFS(performance_data[portfolio_id],performance_data[[#This Row],[portfolio_id]])</f>
        <v>25</v>
      </c>
      <c r="W2921" s="17">
        <f>COUNTIFS(performance_data[portfolio_id],performance_data[[#This Row],[portfolio_id]],
          performance_data[return_flag],1)</f>
        <v>9</v>
      </c>
      <c r="X2921" s="15">
        <f>performance_data[[#This Row],[underperform_flag_count]]/performance_data[[#This Row],[totalportfoliocount]]</f>
        <v>0.36</v>
      </c>
    </row>
    <row r="2922" spans="1:24" x14ac:dyDescent="0.3">
      <c r="A2922">
        <v>6297</v>
      </c>
      <c r="B2922" s="1">
        <v>45398</v>
      </c>
      <c r="C2922">
        <v>252647.5</v>
      </c>
      <c r="D2922">
        <v>-3.18</v>
      </c>
      <c r="E2922">
        <v>-3.3</v>
      </c>
      <c r="F2922">
        <v>6008.29</v>
      </c>
      <c r="G2922">
        <v>11629.53</v>
      </c>
      <c r="H2922" t="s">
        <v>2205</v>
      </c>
      <c r="I2922" t="s">
        <v>2211</v>
      </c>
      <c r="J2922">
        <v>4</v>
      </c>
      <c r="K2922" t="s">
        <v>2216</v>
      </c>
      <c r="L2922" t="str">
        <f>IF(performance_data[[#This Row],[return_percentage]]&gt;=performance_data[[#This Row],[benchmark_return]],"Higher","Lower")</f>
        <v>Higher</v>
      </c>
      <c r="M2922" s="14">
        <f xml:space="preserve"> _xlfn.MAXIFS(performance_data[date],performance_data[portfolio_id],performance_data[[#This Row],[portfolio_id]])</f>
        <v>45560</v>
      </c>
      <c r="N2922" s="14">
        <f xml:space="preserve"> _xlfn.MINIFS(performance_data[date],performance_data[portfolio_id],performance_data[[#This Row],[portfolio_id]])</f>
        <v>44911</v>
      </c>
      <c r="O2922" s="15">
        <f>_xlfn.MAXIFS(performance_data[portfolio_value],performance_data[portfolio_id],performance_data[[#This Row],[portfolio_id]],performance_data[date],performance_data[[#This Row],[latest_date]])</f>
        <v>477085.86</v>
      </c>
      <c r="P2922" s="15">
        <f>_xlfn.MAXIFS(performance_data[portfolio_value],performance_data[portfolio_id],performance_data[[#This Row],[portfolio_id]],performance_data[date],performance_data[[#This Row],[starting_date]])</f>
        <v>484782.36</v>
      </c>
      <c r="Q2922" s="15">
        <f>performance_data[[#This Row],[latest_value]]-performance_data[[#This Row],[starting_value]]</f>
        <v>-7696.5</v>
      </c>
      <c r="R2922" s="15">
        <f>performance_data[[#This Row],[net_inflows]]-performance_data[[#This Row],[net_outflows]]</f>
        <v>-5621.2400000000007</v>
      </c>
      <c r="S2922" s="15" t="str">
        <f>IF(performance_data[[#This Row],[net_inflows]]&gt;AVERAGE(performance_data[net_inflows]),"High","Low")</f>
        <v>Low</v>
      </c>
      <c r="T2922" s="15">
        <f>AVERAGEIF(performance_data[inflow_flag],performance_data[[#This Row],[inflow_flag]],performance_data[return_percentage])</f>
        <v>5.0457846277021572</v>
      </c>
      <c r="U2922" s="17">
        <f>IF(performance_data[[#This Row],[return_percentage]]&lt;performance_data[[#This Row],[benchmark_return]],1,0)</f>
        <v>0</v>
      </c>
      <c r="V2922" s="17">
        <f>COUNTIFS(performance_data[portfolio_id],performance_data[[#This Row],[portfolio_id]])</f>
        <v>25</v>
      </c>
      <c r="W2922" s="17">
        <f>COUNTIFS(performance_data[portfolio_id],performance_data[[#This Row],[portfolio_id]],
          performance_data[return_flag],1)</f>
        <v>9</v>
      </c>
      <c r="X2922" s="15">
        <f>performance_data[[#This Row],[underperform_flag_count]]/performance_data[[#This Row],[totalportfoliocount]]</f>
        <v>0.36</v>
      </c>
    </row>
    <row r="2923" spans="1:24" x14ac:dyDescent="0.3">
      <c r="A2923">
        <v>6297</v>
      </c>
      <c r="B2923" s="1">
        <v>45120</v>
      </c>
      <c r="C2923">
        <v>145783.48000000001</v>
      </c>
      <c r="D2923">
        <v>-2.8</v>
      </c>
      <c r="E2923">
        <v>-2.78</v>
      </c>
      <c r="F2923">
        <v>5654.51</v>
      </c>
      <c r="G2923">
        <v>13672.6</v>
      </c>
      <c r="H2923" t="s">
        <v>2213</v>
      </c>
      <c r="I2923" t="s">
        <v>2209</v>
      </c>
      <c r="J2923">
        <v>7</v>
      </c>
      <c r="K2923" t="s">
        <v>2210</v>
      </c>
      <c r="L2923" t="str">
        <f>IF(performance_data[[#This Row],[return_percentage]]&gt;=performance_data[[#This Row],[benchmark_return]],"Higher","Lower")</f>
        <v>Lower</v>
      </c>
      <c r="M2923" s="14">
        <f xml:space="preserve"> _xlfn.MAXIFS(performance_data[date],performance_data[portfolio_id],performance_data[[#This Row],[portfolio_id]])</f>
        <v>45560</v>
      </c>
      <c r="N2923" s="14">
        <f xml:space="preserve"> _xlfn.MINIFS(performance_data[date],performance_data[portfolio_id],performance_data[[#This Row],[portfolio_id]])</f>
        <v>44911</v>
      </c>
      <c r="O2923" s="15">
        <f>_xlfn.MAXIFS(performance_data[portfolio_value],performance_data[portfolio_id],performance_data[[#This Row],[portfolio_id]],performance_data[date],performance_data[[#This Row],[latest_date]])</f>
        <v>477085.86</v>
      </c>
      <c r="P2923" s="15">
        <f>_xlfn.MAXIFS(performance_data[portfolio_value],performance_data[portfolio_id],performance_data[[#This Row],[portfolio_id]],performance_data[date],performance_data[[#This Row],[starting_date]])</f>
        <v>484782.36</v>
      </c>
      <c r="Q2923" s="15">
        <f>performance_data[[#This Row],[latest_value]]-performance_data[[#This Row],[starting_value]]</f>
        <v>-7696.5</v>
      </c>
      <c r="R2923" s="15">
        <f>performance_data[[#This Row],[net_inflows]]-performance_data[[#This Row],[net_outflows]]</f>
        <v>-8018.09</v>
      </c>
      <c r="S2923" s="15" t="str">
        <f>IF(performance_data[[#This Row],[net_inflows]]&gt;AVERAGE(performance_data[net_inflows]),"High","Low")</f>
        <v>Low</v>
      </c>
      <c r="T2923" s="15">
        <f>AVERAGEIF(performance_data[inflow_flag],performance_data[[#This Row],[inflow_flag]],performance_data[return_percentage])</f>
        <v>5.0457846277021572</v>
      </c>
      <c r="U2923" s="17">
        <f>IF(performance_data[[#This Row],[return_percentage]]&lt;performance_data[[#This Row],[benchmark_return]],1,0)</f>
        <v>1</v>
      </c>
      <c r="V2923" s="17">
        <f>COUNTIFS(performance_data[portfolio_id],performance_data[[#This Row],[portfolio_id]])</f>
        <v>25</v>
      </c>
      <c r="W2923" s="17">
        <f>COUNTIFS(performance_data[portfolio_id],performance_data[[#This Row],[portfolio_id]],
          performance_data[return_flag],1)</f>
        <v>9</v>
      </c>
      <c r="X2923" s="15">
        <f>performance_data[[#This Row],[underperform_flag_count]]/performance_data[[#This Row],[totalportfoliocount]]</f>
        <v>0.36</v>
      </c>
    </row>
    <row r="2924" spans="1:24" x14ac:dyDescent="0.3">
      <c r="A2924">
        <v>6369</v>
      </c>
      <c r="B2924" s="1">
        <v>45008</v>
      </c>
      <c r="C2924">
        <v>335410.48</v>
      </c>
      <c r="D2924">
        <v>14.99</v>
      </c>
      <c r="E2924">
        <v>12.43</v>
      </c>
      <c r="F2924">
        <v>16528.580000000002</v>
      </c>
      <c r="G2924">
        <v>16173.87</v>
      </c>
      <c r="H2924" t="s">
        <v>2213</v>
      </c>
      <c r="I2924" t="s">
        <v>2206</v>
      </c>
      <c r="J2924">
        <v>3</v>
      </c>
      <c r="K2924" t="s">
        <v>2222</v>
      </c>
      <c r="L2924" t="str">
        <f>IF(performance_data[[#This Row],[return_percentage]]&gt;=performance_data[[#This Row],[benchmark_return]],"Higher","Lower")</f>
        <v>Higher</v>
      </c>
      <c r="M2924" s="14">
        <f xml:space="preserve"> _xlfn.MAXIFS(performance_data[date],performance_data[portfolio_id],performance_data[[#This Row],[portfolio_id]])</f>
        <v>45548</v>
      </c>
      <c r="N2924" s="14">
        <f xml:space="preserve"> _xlfn.MINIFS(performance_data[date],performance_data[portfolio_id],performance_data[[#This Row],[portfolio_id]])</f>
        <v>44840</v>
      </c>
      <c r="O2924" s="15">
        <f>_xlfn.MAXIFS(performance_data[portfolio_value],performance_data[portfolio_id],performance_data[[#This Row],[portfolio_id]],performance_data[date],performance_data[[#This Row],[latest_date]])</f>
        <v>199504.98</v>
      </c>
      <c r="P2924" s="15">
        <f>_xlfn.MAXIFS(performance_data[portfolio_value],performance_data[portfolio_id],performance_data[[#This Row],[portfolio_id]],performance_data[date],performance_data[[#This Row],[starting_date]])</f>
        <v>220221.6</v>
      </c>
      <c r="Q2924" s="15">
        <f>performance_data[[#This Row],[latest_value]]-performance_data[[#This Row],[starting_value]]</f>
        <v>-20716.619999999995</v>
      </c>
      <c r="R2924" s="15">
        <f>performance_data[[#This Row],[net_inflows]]-performance_data[[#This Row],[net_outflows]]</f>
        <v>354.71000000000095</v>
      </c>
      <c r="S2924" s="15" t="str">
        <f>IF(performance_data[[#This Row],[net_inflows]]&gt;AVERAGE(performance_data[net_inflows]),"High","Low")</f>
        <v>High</v>
      </c>
      <c r="T2924" s="15">
        <f>AVERAGEIF(performance_data[inflow_flag],performance_data[[#This Row],[inflow_flag]],performance_data[return_percentage])</f>
        <v>4.8467905675459724</v>
      </c>
      <c r="U2924" s="17">
        <f>IF(performance_data[[#This Row],[return_percentage]]&lt;performance_data[[#This Row],[benchmark_return]],1,0)</f>
        <v>0</v>
      </c>
      <c r="V2924" s="17">
        <f>COUNTIFS(performance_data[portfolio_id],performance_data[[#This Row],[portfolio_id]])</f>
        <v>29</v>
      </c>
      <c r="W2924" s="17">
        <f>COUNTIFS(performance_data[portfolio_id],performance_data[[#This Row],[portfolio_id]],
          performance_data[return_flag],1)</f>
        <v>15</v>
      </c>
      <c r="X2924" s="15">
        <f>performance_data[[#This Row],[underperform_flag_count]]/performance_data[[#This Row],[totalportfoliocount]]</f>
        <v>0.51724137931034486</v>
      </c>
    </row>
    <row r="2925" spans="1:24" x14ac:dyDescent="0.3">
      <c r="A2925">
        <v>6369</v>
      </c>
      <c r="B2925" s="1">
        <v>44989</v>
      </c>
      <c r="C2925">
        <v>269726.15999999997</v>
      </c>
      <c r="D2925">
        <v>10.28</v>
      </c>
      <c r="E2925">
        <v>8.5</v>
      </c>
      <c r="F2925">
        <v>15960.45</v>
      </c>
      <c r="G2925">
        <v>5903.76</v>
      </c>
      <c r="H2925" t="s">
        <v>2213</v>
      </c>
      <c r="I2925" t="s">
        <v>2206</v>
      </c>
      <c r="J2925">
        <v>3</v>
      </c>
      <c r="K2925" t="s">
        <v>2222</v>
      </c>
      <c r="L2925" t="str">
        <f>IF(performance_data[[#This Row],[return_percentage]]&gt;=performance_data[[#This Row],[benchmark_return]],"Higher","Lower")</f>
        <v>Higher</v>
      </c>
      <c r="M2925" s="14">
        <f xml:space="preserve"> _xlfn.MAXIFS(performance_data[date],performance_data[portfolio_id],performance_data[[#This Row],[portfolio_id]])</f>
        <v>45548</v>
      </c>
      <c r="N2925" s="14">
        <f xml:space="preserve"> _xlfn.MINIFS(performance_data[date],performance_data[portfolio_id],performance_data[[#This Row],[portfolio_id]])</f>
        <v>44840</v>
      </c>
      <c r="O2925" s="15">
        <f>_xlfn.MAXIFS(performance_data[portfolio_value],performance_data[portfolio_id],performance_data[[#This Row],[portfolio_id]],performance_data[date],performance_data[[#This Row],[latest_date]])</f>
        <v>199504.98</v>
      </c>
      <c r="P2925" s="15">
        <f>_xlfn.MAXIFS(performance_data[portfolio_value],performance_data[portfolio_id],performance_data[[#This Row],[portfolio_id]],performance_data[date],performance_data[[#This Row],[starting_date]])</f>
        <v>220221.6</v>
      </c>
      <c r="Q2925" s="15">
        <f>performance_data[[#This Row],[latest_value]]-performance_data[[#This Row],[starting_value]]</f>
        <v>-20716.619999999995</v>
      </c>
      <c r="R2925" s="15">
        <f>performance_data[[#This Row],[net_inflows]]-performance_data[[#This Row],[net_outflows]]</f>
        <v>10056.69</v>
      </c>
      <c r="S2925" s="15" t="str">
        <f>IF(performance_data[[#This Row],[net_inflows]]&gt;AVERAGE(performance_data[net_inflows]),"High","Low")</f>
        <v>High</v>
      </c>
      <c r="T2925" s="15">
        <f>AVERAGEIF(performance_data[inflow_flag],performance_data[[#This Row],[inflow_flag]],performance_data[return_percentage])</f>
        <v>4.8467905675459724</v>
      </c>
      <c r="U2925" s="17">
        <f>IF(performance_data[[#This Row],[return_percentage]]&lt;performance_data[[#This Row],[benchmark_return]],1,0)</f>
        <v>0</v>
      </c>
      <c r="V2925" s="17">
        <f>COUNTIFS(performance_data[portfolio_id],performance_data[[#This Row],[portfolio_id]])</f>
        <v>29</v>
      </c>
      <c r="W2925" s="17">
        <f>COUNTIFS(performance_data[portfolio_id],performance_data[[#This Row],[portfolio_id]],
          performance_data[return_flag],1)</f>
        <v>15</v>
      </c>
      <c r="X2925" s="15">
        <f>performance_data[[#This Row],[underperform_flag_count]]/performance_data[[#This Row],[totalportfoliocount]]</f>
        <v>0.51724137931034486</v>
      </c>
    </row>
    <row r="2926" spans="1:24" x14ac:dyDescent="0.3">
      <c r="A2926">
        <v>6369</v>
      </c>
      <c r="B2926" s="1">
        <v>44980</v>
      </c>
      <c r="C2926">
        <v>45983.360000000001</v>
      </c>
      <c r="D2926">
        <v>10.72</v>
      </c>
      <c r="E2926">
        <v>11.53</v>
      </c>
      <c r="F2926">
        <v>3903.16</v>
      </c>
      <c r="G2926">
        <v>12987.16</v>
      </c>
      <c r="H2926" t="s">
        <v>2213</v>
      </c>
      <c r="I2926" t="s">
        <v>2206</v>
      </c>
      <c r="J2926">
        <v>2</v>
      </c>
      <c r="K2926" t="s">
        <v>2226</v>
      </c>
      <c r="L2926" t="str">
        <f>IF(performance_data[[#This Row],[return_percentage]]&gt;=performance_data[[#This Row],[benchmark_return]],"Higher","Lower")</f>
        <v>Lower</v>
      </c>
      <c r="M2926" s="14">
        <f xml:space="preserve"> _xlfn.MAXIFS(performance_data[date],performance_data[portfolio_id],performance_data[[#This Row],[portfolio_id]])</f>
        <v>45548</v>
      </c>
      <c r="N2926" s="14">
        <f xml:space="preserve"> _xlfn.MINIFS(performance_data[date],performance_data[portfolio_id],performance_data[[#This Row],[portfolio_id]])</f>
        <v>44840</v>
      </c>
      <c r="O2926" s="15">
        <f>_xlfn.MAXIFS(performance_data[portfolio_value],performance_data[portfolio_id],performance_data[[#This Row],[portfolio_id]],performance_data[date],performance_data[[#This Row],[latest_date]])</f>
        <v>199504.98</v>
      </c>
      <c r="P2926" s="15">
        <f>_xlfn.MAXIFS(performance_data[portfolio_value],performance_data[portfolio_id],performance_data[[#This Row],[portfolio_id]],performance_data[date],performance_data[[#This Row],[starting_date]])</f>
        <v>220221.6</v>
      </c>
      <c r="Q2926" s="15">
        <f>performance_data[[#This Row],[latest_value]]-performance_data[[#This Row],[starting_value]]</f>
        <v>-20716.619999999995</v>
      </c>
      <c r="R2926" s="15">
        <f>performance_data[[#This Row],[net_inflows]]-performance_data[[#This Row],[net_outflows]]</f>
        <v>-9084</v>
      </c>
      <c r="S2926" s="15" t="str">
        <f>IF(performance_data[[#This Row],[net_inflows]]&gt;AVERAGE(performance_data[net_inflows]),"High","Low")</f>
        <v>Low</v>
      </c>
      <c r="T2926" s="15">
        <f>AVERAGEIF(performance_data[inflow_flag],performance_data[[#This Row],[inflow_flag]],performance_data[return_percentage])</f>
        <v>5.0457846277021572</v>
      </c>
      <c r="U2926" s="17">
        <f>IF(performance_data[[#This Row],[return_percentage]]&lt;performance_data[[#This Row],[benchmark_return]],1,0)</f>
        <v>1</v>
      </c>
      <c r="V2926" s="17">
        <f>COUNTIFS(performance_data[portfolio_id],performance_data[[#This Row],[portfolio_id]])</f>
        <v>29</v>
      </c>
      <c r="W2926" s="17">
        <f>COUNTIFS(performance_data[portfolio_id],performance_data[[#This Row],[portfolio_id]],
          performance_data[return_flag],1)</f>
        <v>15</v>
      </c>
      <c r="X2926" s="15">
        <f>performance_data[[#This Row],[underperform_flag_count]]/performance_data[[#This Row],[totalportfoliocount]]</f>
        <v>0.51724137931034486</v>
      </c>
    </row>
    <row r="2927" spans="1:24" x14ac:dyDescent="0.3">
      <c r="A2927">
        <v>6369</v>
      </c>
      <c r="B2927" s="1">
        <v>45444</v>
      </c>
      <c r="C2927">
        <v>210788.42</v>
      </c>
      <c r="D2927">
        <v>-6.18</v>
      </c>
      <c r="E2927">
        <v>-5.54</v>
      </c>
      <c r="F2927">
        <v>19462.080000000002</v>
      </c>
      <c r="G2927">
        <v>9582.35</v>
      </c>
      <c r="H2927" t="s">
        <v>2205</v>
      </c>
      <c r="I2927" t="s">
        <v>2211</v>
      </c>
      <c r="J2927">
        <v>6</v>
      </c>
      <c r="K2927" t="s">
        <v>2212</v>
      </c>
      <c r="L2927" t="str">
        <f>IF(performance_data[[#This Row],[return_percentage]]&gt;=performance_data[[#This Row],[benchmark_return]],"Higher","Lower")</f>
        <v>Lower</v>
      </c>
      <c r="M2927" s="14">
        <f xml:space="preserve"> _xlfn.MAXIFS(performance_data[date],performance_data[portfolio_id],performance_data[[#This Row],[portfolio_id]])</f>
        <v>45548</v>
      </c>
      <c r="N2927" s="14">
        <f xml:space="preserve"> _xlfn.MINIFS(performance_data[date],performance_data[portfolio_id],performance_data[[#This Row],[portfolio_id]])</f>
        <v>44840</v>
      </c>
      <c r="O2927" s="15">
        <f>_xlfn.MAXIFS(performance_data[portfolio_value],performance_data[portfolio_id],performance_data[[#This Row],[portfolio_id]],performance_data[date],performance_data[[#This Row],[latest_date]])</f>
        <v>199504.98</v>
      </c>
      <c r="P2927" s="15">
        <f>_xlfn.MAXIFS(performance_data[portfolio_value],performance_data[portfolio_id],performance_data[[#This Row],[portfolio_id]],performance_data[date],performance_data[[#This Row],[starting_date]])</f>
        <v>220221.6</v>
      </c>
      <c r="Q2927" s="15">
        <f>performance_data[[#This Row],[latest_value]]-performance_data[[#This Row],[starting_value]]</f>
        <v>-20716.619999999995</v>
      </c>
      <c r="R2927" s="15">
        <f>performance_data[[#This Row],[net_inflows]]-performance_data[[#This Row],[net_outflows]]</f>
        <v>9879.7300000000014</v>
      </c>
      <c r="S2927" s="15" t="str">
        <f>IF(performance_data[[#This Row],[net_inflows]]&gt;AVERAGE(performance_data[net_inflows]),"High","Low")</f>
        <v>High</v>
      </c>
      <c r="T2927" s="15">
        <f>AVERAGEIF(performance_data[inflow_flag],performance_data[[#This Row],[inflow_flag]],performance_data[return_percentage])</f>
        <v>4.8467905675459724</v>
      </c>
      <c r="U2927" s="17">
        <f>IF(performance_data[[#This Row],[return_percentage]]&lt;performance_data[[#This Row],[benchmark_return]],1,0)</f>
        <v>1</v>
      </c>
      <c r="V2927" s="17">
        <f>COUNTIFS(performance_data[portfolio_id],performance_data[[#This Row],[portfolio_id]])</f>
        <v>29</v>
      </c>
      <c r="W2927" s="17">
        <f>COUNTIFS(performance_data[portfolio_id],performance_data[[#This Row],[portfolio_id]],
          performance_data[return_flag],1)</f>
        <v>15</v>
      </c>
      <c r="X2927" s="15">
        <f>performance_data[[#This Row],[underperform_flag_count]]/performance_data[[#This Row],[totalportfoliocount]]</f>
        <v>0.51724137931034486</v>
      </c>
    </row>
    <row r="2928" spans="1:24" x14ac:dyDescent="0.3">
      <c r="A2928">
        <v>6369</v>
      </c>
      <c r="B2928" s="1">
        <v>45065</v>
      </c>
      <c r="C2928">
        <v>385077.16</v>
      </c>
      <c r="D2928">
        <v>7.93</v>
      </c>
      <c r="E2928">
        <v>7.65</v>
      </c>
      <c r="F2928">
        <v>15313.36</v>
      </c>
      <c r="G2928">
        <v>2367.6999999999998</v>
      </c>
      <c r="H2928" t="s">
        <v>2213</v>
      </c>
      <c r="I2928" t="s">
        <v>2211</v>
      </c>
      <c r="J2928">
        <v>5</v>
      </c>
      <c r="K2928" t="s">
        <v>2223</v>
      </c>
      <c r="L2928" t="str">
        <f>IF(performance_data[[#This Row],[return_percentage]]&gt;=performance_data[[#This Row],[benchmark_return]],"Higher","Lower")</f>
        <v>Higher</v>
      </c>
      <c r="M2928" s="14">
        <f xml:space="preserve"> _xlfn.MAXIFS(performance_data[date],performance_data[portfolio_id],performance_data[[#This Row],[portfolio_id]])</f>
        <v>45548</v>
      </c>
      <c r="N2928" s="14">
        <f xml:space="preserve"> _xlfn.MINIFS(performance_data[date],performance_data[portfolio_id],performance_data[[#This Row],[portfolio_id]])</f>
        <v>44840</v>
      </c>
      <c r="O2928" s="15">
        <f>_xlfn.MAXIFS(performance_data[portfolio_value],performance_data[portfolio_id],performance_data[[#This Row],[portfolio_id]],performance_data[date],performance_data[[#This Row],[latest_date]])</f>
        <v>199504.98</v>
      </c>
      <c r="P2928" s="15">
        <f>_xlfn.MAXIFS(performance_data[portfolio_value],performance_data[portfolio_id],performance_data[[#This Row],[portfolio_id]],performance_data[date],performance_data[[#This Row],[starting_date]])</f>
        <v>220221.6</v>
      </c>
      <c r="Q2928" s="15">
        <f>performance_data[[#This Row],[latest_value]]-performance_data[[#This Row],[starting_value]]</f>
        <v>-20716.619999999995</v>
      </c>
      <c r="R2928" s="15">
        <f>performance_data[[#This Row],[net_inflows]]-performance_data[[#This Row],[net_outflows]]</f>
        <v>12945.66</v>
      </c>
      <c r="S2928" s="15" t="str">
        <f>IF(performance_data[[#This Row],[net_inflows]]&gt;AVERAGE(performance_data[net_inflows]),"High","Low")</f>
        <v>High</v>
      </c>
      <c r="T2928" s="15">
        <f>AVERAGEIF(performance_data[inflow_flag],performance_data[[#This Row],[inflow_flag]],performance_data[return_percentage])</f>
        <v>4.8467905675459724</v>
      </c>
      <c r="U2928" s="17">
        <f>IF(performance_data[[#This Row],[return_percentage]]&lt;performance_data[[#This Row],[benchmark_return]],1,0)</f>
        <v>0</v>
      </c>
      <c r="V2928" s="17">
        <f>COUNTIFS(performance_data[portfolio_id],performance_data[[#This Row],[portfolio_id]])</f>
        <v>29</v>
      </c>
      <c r="W2928" s="17">
        <f>COUNTIFS(performance_data[portfolio_id],performance_data[[#This Row],[portfolio_id]],
          performance_data[return_flag],1)</f>
        <v>15</v>
      </c>
      <c r="X2928" s="15">
        <f>performance_data[[#This Row],[underperform_flag_count]]/performance_data[[#This Row],[totalportfoliocount]]</f>
        <v>0.51724137931034486</v>
      </c>
    </row>
    <row r="2929" spans="1:24" x14ac:dyDescent="0.3">
      <c r="A2929">
        <v>6369</v>
      </c>
      <c r="B2929" s="1">
        <v>45336</v>
      </c>
      <c r="C2929">
        <v>401543.16</v>
      </c>
      <c r="D2929">
        <v>-3</v>
      </c>
      <c r="E2929">
        <v>-2.61</v>
      </c>
      <c r="F2929">
        <v>12632.15</v>
      </c>
      <c r="G2929">
        <v>10768.55</v>
      </c>
      <c r="H2929" t="s">
        <v>2205</v>
      </c>
      <c r="I2929" t="s">
        <v>2206</v>
      </c>
      <c r="J2929">
        <v>2</v>
      </c>
      <c r="K2929" t="s">
        <v>2226</v>
      </c>
      <c r="L2929" t="str">
        <f>IF(performance_data[[#This Row],[return_percentage]]&gt;=performance_data[[#This Row],[benchmark_return]],"Higher","Lower")</f>
        <v>Lower</v>
      </c>
      <c r="M2929" s="14">
        <f xml:space="preserve"> _xlfn.MAXIFS(performance_data[date],performance_data[portfolio_id],performance_data[[#This Row],[portfolio_id]])</f>
        <v>45548</v>
      </c>
      <c r="N2929" s="14">
        <f xml:space="preserve"> _xlfn.MINIFS(performance_data[date],performance_data[portfolio_id],performance_data[[#This Row],[portfolio_id]])</f>
        <v>44840</v>
      </c>
      <c r="O2929" s="15">
        <f>_xlfn.MAXIFS(performance_data[portfolio_value],performance_data[portfolio_id],performance_data[[#This Row],[portfolio_id]],performance_data[date],performance_data[[#This Row],[latest_date]])</f>
        <v>199504.98</v>
      </c>
      <c r="P2929" s="15">
        <f>_xlfn.MAXIFS(performance_data[portfolio_value],performance_data[portfolio_id],performance_data[[#This Row],[portfolio_id]],performance_data[date],performance_data[[#This Row],[starting_date]])</f>
        <v>220221.6</v>
      </c>
      <c r="Q2929" s="15">
        <f>performance_data[[#This Row],[latest_value]]-performance_data[[#This Row],[starting_value]]</f>
        <v>-20716.619999999995</v>
      </c>
      <c r="R2929" s="15">
        <f>performance_data[[#This Row],[net_inflows]]-performance_data[[#This Row],[net_outflows]]</f>
        <v>1863.6000000000004</v>
      </c>
      <c r="S2929" s="15" t="str">
        <f>IF(performance_data[[#This Row],[net_inflows]]&gt;AVERAGE(performance_data[net_inflows]),"High","Low")</f>
        <v>High</v>
      </c>
      <c r="T2929" s="15">
        <f>AVERAGEIF(performance_data[inflow_flag],performance_data[[#This Row],[inflow_flag]],performance_data[return_percentage])</f>
        <v>4.8467905675459724</v>
      </c>
      <c r="U2929" s="17">
        <f>IF(performance_data[[#This Row],[return_percentage]]&lt;performance_data[[#This Row],[benchmark_return]],1,0)</f>
        <v>1</v>
      </c>
      <c r="V2929" s="17">
        <f>COUNTIFS(performance_data[portfolio_id],performance_data[[#This Row],[portfolio_id]])</f>
        <v>29</v>
      </c>
      <c r="W2929" s="17">
        <f>COUNTIFS(performance_data[portfolio_id],performance_data[[#This Row],[portfolio_id]],
          performance_data[return_flag],1)</f>
        <v>15</v>
      </c>
      <c r="X2929" s="15">
        <f>performance_data[[#This Row],[underperform_flag_count]]/performance_data[[#This Row],[totalportfoliocount]]</f>
        <v>0.51724137931034486</v>
      </c>
    </row>
    <row r="2930" spans="1:24" x14ac:dyDescent="0.3">
      <c r="A2930">
        <v>6369</v>
      </c>
      <c r="B2930" s="1">
        <v>45095</v>
      </c>
      <c r="C2930">
        <v>483070.71</v>
      </c>
      <c r="D2930">
        <v>3.06</v>
      </c>
      <c r="E2930">
        <v>3.42</v>
      </c>
      <c r="F2930">
        <v>4363.34</v>
      </c>
      <c r="G2930">
        <v>11196.99</v>
      </c>
      <c r="H2930" t="s">
        <v>2213</v>
      </c>
      <c r="I2930" t="s">
        <v>2211</v>
      </c>
      <c r="J2930">
        <v>6</v>
      </c>
      <c r="K2930" t="s">
        <v>2212</v>
      </c>
      <c r="L2930" t="str">
        <f>IF(performance_data[[#This Row],[return_percentage]]&gt;=performance_data[[#This Row],[benchmark_return]],"Higher","Lower")</f>
        <v>Lower</v>
      </c>
      <c r="M2930" s="14">
        <f xml:space="preserve"> _xlfn.MAXIFS(performance_data[date],performance_data[portfolio_id],performance_data[[#This Row],[portfolio_id]])</f>
        <v>45548</v>
      </c>
      <c r="N2930" s="14">
        <f xml:space="preserve"> _xlfn.MINIFS(performance_data[date],performance_data[portfolio_id],performance_data[[#This Row],[portfolio_id]])</f>
        <v>44840</v>
      </c>
      <c r="O2930" s="15">
        <f>_xlfn.MAXIFS(performance_data[portfolio_value],performance_data[portfolio_id],performance_data[[#This Row],[portfolio_id]],performance_data[date],performance_data[[#This Row],[latest_date]])</f>
        <v>199504.98</v>
      </c>
      <c r="P2930" s="15">
        <f>_xlfn.MAXIFS(performance_data[portfolio_value],performance_data[portfolio_id],performance_data[[#This Row],[portfolio_id]],performance_data[date],performance_data[[#This Row],[starting_date]])</f>
        <v>220221.6</v>
      </c>
      <c r="Q2930" s="15">
        <f>performance_data[[#This Row],[latest_value]]-performance_data[[#This Row],[starting_value]]</f>
        <v>-20716.619999999995</v>
      </c>
      <c r="R2930" s="15">
        <f>performance_data[[#This Row],[net_inflows]]-performance_data[[#This Row],[net_outflows]]</f>
        <v>-6833.65</v>
      </c>
      <c r="S2930" s="15" t="str">
        <f>IF(performance_data[[#This Row],[net_inflows]]&gt;AVERAGE(performance_data[net_inflows]),"High","Low")</f>
        <v>Low</v>
      </c>
      <c r="T2930" s="15">
        <f>AVERAGEIF(performance_data[inflow_flag],performance_data[[#This Row],[inflow_flag]],performance_data[return_percentage])</f>
        <v>5.0457846277021572</v>
      </c>
      <c r="U2930" s="17">
        <f>IF(performance_data[[#This Row],[return_percentage]]&lt;performance_data[[#This Row],[benchmark_return]],1,0)</f>
        <v>1</v>
      </c>
      <c r="V2930" s="17">
        <f>COUNTIFS(performance_data[portfolio_id],performance_data[[#This Row],[portfolio_id]])</f>
        <v>29</v>
      </c>
      <c r="W2930" s="17">
        <f>COUNTIFS(performance_data[portfolio_id],performance_data[[#This Row],[portfolio_id]],
          performance_data[return_flag],1)</f>
        <v>15</v>
      </c>
      <c r="X2930" s="15">
        <f>performance_data[[#This Row],[underperform_flag_count]]/performance_data[[#This Row],[totalportfoliocount]]</f>
        <v>0.51724137931034486</v>
      </c>
    </row>
    <row r="2931" spans="1:24" x14ac:dyDescent="0.3">
      <c r="A2931">
        <v>6369</v>
      </c>
      <c r="B2931" s="1">
        <v>45410</v>
      </c>
      <c r="C2931">
        <v>495617.83</v>
      </c>
      <c r="D2931">
        <v>11.95</v>
      </c>
      <c r="E2931">
        <v>12.02</v>
      </c>
      <c r="F2931">
        <v>1219.1500000000001</v>
      </c>
      <c r="G2931">
        <v>8932.7800000000007</v>
      </c>
      <c r="H2931" t="s">
        <v>2205</v>
      </c>
      <c r="I2931" t="s">
        <v>2211</v>
      </c>
      <c r="J2931">
        <v>4</v>
      </c>
      <c r="K2931" t="s">
        <v>2216</v>
      </c>
      <c r="L2931" t="str">
        <f>IF(performance_data[[#This Row],[return_percentage]]&gt;=performance_data[[#This Row],[benchmark_return]],"Higher","Lower")</f>
        <v>Lower</v>
      </c>
      <c r="M2931" s="14">
        <f xml:space="preserve"> _xlfn.MAXIFS(performance_data[date],performance_data[portfolio_id],performance_data[[#This Row],[portfolio_id]])</f>
        <v>45548</v>
      </c>
      <c r="N2931" s="14">
        <f xml:space="preserve"> _xlfn.MINIFS(performance_data[date],performance_data[portfolio_id],performance_data[[#This Row],[portfolio_id]])</f>
        <v>44840</v>
      </c>
      <c r="O2931" s="15">
        <f>_xlfn.MAXIFS(performance_data[portfolio_value],performance_data[portfolio_id],performance_data[[#This Row],[portfolio_id]],performance_data[date],performance_data[[#This Row],[latest_date]])</f>
        <v>199504.98</v>
      </c>
      <c r="P2931" s="15">
        <f>_xlfn.MAXIFS(performance_data[portfolio_value],performance_data[portfolio_id],performance_data[[#This Row],[portfolio_id]],performance_data[date],performance_data[[#This Row],[starting_date]])</f>
        <v>220221.6</v>
      </c>
      <c r="Q2931" s="15">
        <f>performance_data[[#This Row],[latest_value]]-performance_data[[#This Row],[starting_value]]</f>
        <v>-20716.619999999995</v>
      </c>
      <c r="R2931" s="15">
        <f>performance_data[[#This Row],[net_inflows]]-performance_data[[#This Row],[net_outflows]]</f>
        <v>-7713.630000000001</v>
      </c>
      <c r="S2931" s="15" t="str">
        <f>IF(performance_data[[#This Row],[net_inflows]]&gt;AVERAGE(performance_data[net_inflows]),"High","Low")</f>
        <v>Low</v>
      </c>
      <c r="T2931" s="15">
        <f>AVERAGEIF(performance_data[inflow_flag],performance_data[[#This Row],[inflow_flag]],performance_data[return_percentage])</f>
        <v>5.0457846277021572</v>
      </c>
      <c r="U2931" s="17">
        <f>IF(performance_data[[#This Row],[return_percentage]]&lt;performance_data[[#This Row],[benchmark_return]],1,0)</f>
        <v>1</v>
      </c>
      <c r="V2931" s="17">
        <f>COUNTIFS(performance_data[portfolio_id],performance_data[[#This Row],[portfolio_id]])</f>
        <v>29</v>
      </c>
      <c r="W2931" s="17">
        <f>COUNTIFS(performance_data[portfolio_id],performance_data[[#This Row],[portfolio_id]],
          performance_data[return_flag],1)</f>
        <v>15</v>
      </c>
      <c r="X2931" s="15">
        <f>performance_data[[#This Row],[underperform_flag_count]]/performance_data[[#This Row],[totalportfoliocount]]</f>
        <v>0.51724137931034486</v>
      </c>
    </row>
    <row r="2932" spans="1:24" x14ac:dyDescent="0.3">
      <c r="A2932">
        <v>6369</v>
      </c>
      <c r="B2932" s="1">
        <v>45226</v>
      </c>
      <c r="C2932">
        <v>355054.27</v>
      </c>
      <c r="D2932">
        <v>19.579999999999998</v>
      </c>
      <c r="E2932">
        <v>23.38</v>
      </c>
      <c r="F2932">
        <v>13489.69</v>
      </c>
      <c r="G2932">
        <v>11101.6</v>
      </c>
      <c r="H2932" t="s">
        <v>2213</v>
      </c>
      <c r="I2932" t="s">
        <v>2217</v>
      </c>
      <c r="J2932">
        <v>10</v>
      </c>
      <c r="K2932" t="s">
        <v>2224</v>
      </c>
      <c r="L2932" t="str">
        <f>IF(performance_data[[#This Row],[return_percentage]]&gt;=performance_data[[#This Row],[benchmark_return]],"Higher","Lower")</f>
        <v>Lower</v>
      </c>
      <c r="M2932" s="14">
        <f xml:space="preserve"> _xlfn.MAXIFS(performance_data[date],performance_data[portfolio_id],performance_data[[#This Row],[portfolio_id]])</f>
        <v>45548</v>
      </c>
      <c r="N2932" s="14">
        <f xml:space="preserve"> _xlfn.MINIFS(performance_data[date],performance_data[portfolio_id],performance_data[[#This Row],[portfolio_id]])</f>
        <v>44840</v>
      </c>
      <c r="O2932" s="15">
        <f>_xlfn.MAXIFS(performance_data[portfolio_value],performance_data[portfolio_id],performance_data[[#This Row],[portfolio_id]],performance_data[date],performance_data[[#This Row],[latest_date]])</f>
        <v>199504.98</v>
      </c>
      <c r="P2932" s="15">
        <f>_xlfn.MAXIFS(performance_data[portfolio_value],performance_data[portfolio_id],performance_data[[#This Row],[portfolio_id]],performance_data[date],performance_data[[#This Row],[starting_date]])</f>
        <v>220221.6</v>
      </c>
      <c r="Q2932" s="15">
        <f>performance_data[[#This Row],[latest_value]]-performance_data[[#This Row],[starting_value]]</f>
        <v>-20716.619999999995</v>
      </c>
      <c r="R2932" s="15">
        <f>performance_data[[#This Row],[net_inflows]]-performance_data[[#This Row],[net_outflows]]</f>
        <v>2388.09</v>
      </c>
      <c r="S2932" s="15" t="str">
        <f>IF(performance_data[[#This Row],[net_inflows]]&gt;AVERAGE(performance_data[net_inflows]),"High","Low")</f>
        <v>High</v>
      </c>
      <c r="T2932" s="15">
        <f>AVERAGEIF(performance_data[inflow_flag],performance_data[[#This Row],[inflow_flag]],performance_data[return_percentage])</f>
        <v>4.8467905675459724</v>
      </c>
      <c r="U2932" s="17">
        <f>IF(performance_data[[#This Row],[return_percentage]]&lt;performance_data[[#This Row],[benchmark_return]],1,0)</f>
        <v>1</v>
      </c>
      <c r="V2932" s="17">
        <f>COUNTIFS(performance_data[portfolio_id],performance_data[[#This Row],[portfolio_id]])</f>
        <v>29</v>
      </c>
      <c r="W2932" s="17">
        <f>COUNTIFS(performance_data[portfolio_id],performance_data[[#This Row],[portfolio_id]],
          performance_data[return_flag],1)</f>
        <v>15</v>
      </c>
      <c r="X2932" s="15">
        <f>performance_data[[#This Row],[underperform_flag_count]]/performance_data[[#This Row],[totalportfoliocount]]</f>
        <v>0.51724137931034486</v>
      </c>
    </row>
    <row r="2933" spans="1:24" x14ac:dyDescent="0.3">
      <c r="A2933">
        <v>6369</v>
      </c>
      <c r="B2933" s="1">
        <v>45062</v>
      </c>
      <c r="C2933">
        <v>425220.14</v>
      </c>
      <c r="D2933">
        <v>6.54</v>
      </c>
      <c r="E2933">
        <v>7.37</v>
      </c>
      <c r="F2933">
        <v>8726.3700000000008</v>
      </c>
      <c r="G2933">
        <v>8496.0499999999993</v>
      </c>
      <c r="H2933" t="s">
        <v>2213</v>
      </c>
      <c r="I2933" t="s">
        <v>2211</v>
      </c>
      <c r="J2933">
        <v>5</v>
      </c>
      <c r="K2933" t="s">
        <v>2223</v>
      </c>
      <c r="L2933" t="str">
        <f>IF(performance_data[[#This Row],[return_percentage]]&gt;=performance_data[[#This Row],[benchmark_return]],"Higher","Lower")</f>
        <v>Lower</v>
      </c>
      <c r="M2933" s="14">
        <f xml:space="preserve"> _xlfn.MAXIFS(performance_data[date],performance_data[portfolio_id],performance_data[[#This Row],[portfolio_id]])</f>
        <v>45548</v>
      </c>
      <c r="N2933" s="14">
        <f xml:space="preserve"> _xlfn.MINIFS(performance_data[date],performance_data[portfolio_id],performance_data[[#This Row],[portfolio_id]])</f>
        <v>44840</v>
      </c>
      <c r="O2933" s="15">
        <f>_xlfn.MAXIFS(performance_data[portfolio_value],performance_data[portfolio_id],performance_data[[#This Row],[portfolio_id]],performance_data[date],performance_data[[#This Row],[latest_date]])</f>
        <v>199504.98</v>
      </c>
      <c r="P2933" s="15">
        <f>_xlfn.MAXIFS(performance_data[portfolio_value],performance_data[portfolio_id],performance_data[[#This Row],[portfolio_id]],performance_data[date],performance_data[[#This Row],[starting_date]])</f>
        <v>220221.6</v>
      </c>
      <c r="Q2933" s="15">
        <f>performance_data[[#This Row],[latest_value]]-performance_data[[#This Row],[starting_value]]</f>
        <v>-20716.619999999995</v>
      </c>
      <c r="R2933" s="15">
        <f>performance_data[[#This Row],[net_inflows]]-performance_data[[#This Row],[net_outflows]]</f>
        <v>230.32000000000153</v>
      </c>
      <c r="S2933" s="15" t="str">
        <f>IF(performance_data[[#This Row],[net_inflows]]&gt;AVERAGE(performance_data[net_inflows]),"High","Low")</f>
        <v>Low</v>
      </c>
      <c r="T2933" s="15">
        <f>AVERAGEIF(performance_data[inflow_flag],performance_data[[#This Row],[inflow_flag]],performance_data[return_percentage])</f>
        <v>5.0457846277021572</v>
      </c>
      <c r="U2933" s="17">
        <f>IF(performance_data[[#This Row],[return_percentage]]&lt;performance_data[[#This Row],[benchmark_return]],1,0)</f>
        <v>1</v>
      </c>
      <c r="V2933" s="17">
        <f>COUNTIFS(performance_data[portfolio_id],performance_data[[#This Row],[portfolio_id]])</f>
        <v>29</v>
      </c>
      <c r="W2933" s="17">
        <f>COUNTIFS(performance_data[portfolio_id],performance_data[[#This Row],[portfolio_id]],
          performance_data[return_flag],1)</f>
        <v>15</v>
      </c>
      <c r="X2933" s="15">
        <f>performance_data[[#This Row],[underperform_flag_count]]/performance_data[[#This Row],[totalportfoliocount]]</f>
        <v>0.51724137931034486</v>
      </c>
    </row>
    <row r="2934" spans="1:24" x14ac:dyDescent="0.3">
      <c r="A2934">
        <v>6369</v>
      </c>
      <c r="B2934" s="1">
        <v>45032</v>
      </c>
      <c r="C2934">
        <v>489184.83</v>
      </c>
      <c r="D2934">
        <v>-2.31</v>
      </c>
      <c r="E2934">
        <v>-2.38</v>
      </c>
      <c r="F2934">
        <v>991.9</v>
      </c>
      <c r="G2934">
        <v>10147.06</v>
      </c>
      <c r="H2934" t="s">
        <v>2213</v>
      </c>
      <c r="I2934" t="s">
        <v>2211</v>
      </c>
      <c r="J2934">
        <v>4</v>
      </c>
      <c r="K2934" t="s">
        <v>2216</v>
      </c>
      <c r="L2934" t="str">
        <f>IF(performance_data[[#This Row],[return_percentage]]&gt;=performance_data[[#This Row],[benchmark_return]],"Higher","Lower")</f>
        <v>Higher</v>
      </c>
      <c r="M2934" s="14">
        <f xml:space="preserve"> _xlfn.MAXIFS(performance_data[date],performance_data[portfolio_id],performance_data[[#This Row],[portfolio_id]])</f>
        <v>45548</v>
      </c>
      <c r="N2934" s="14">
        <f xml:space="preserve"> _xlfn.MINIFS(performance_data[date],performance_data[portfolio_id],performance_data[[#This Row],[portfolio_id]])</f>
        <v>44840</v>
      </c>
      <c r="O2934" s="15">
        <f>_xlfn.MAXIFS(performance_data[portfolio_value],performance_data[portfolio_id],performance_data[[#This Row],[portfolio_id]],performance_data[date],performance_data[[#This Row],[latest_date]])</f>
        <v>199504.98</v>
      </c>
      <c r="P2934" s="15">
        <f>_xlfn.MAXIFS(performance_data[portfolio_value],performance_data[portfolio_id],performance_data[[#This Row],[portfolio_id]],performance_data[date],performance_data[[#This Row],[starting_date]])</f>
        <v>220221.6</v>
      </c>
      <c r="Q2934" s="15">
        <f>performance_data[[#This Row],[latest_value]]-performance_data[[#This Row],[starting_value]]</f>
        <v>-20716.619999999995</v>
      </c>
      <c r="R2934" s="15">
        <f>performance_data[[#This Row],[net_inflows]]-performance_data[[#This Row],[net_outflows]]</f>
        <v>-9155.16</v>
      </c>
      <c r="S2934" s="15" t="str">
        <f>IF(performance_data[[#This Row],[net_inflows]]&gt;AVERAGE(performance_data[net_inflows]),"High","Low")</f>
        <v>Low</v>
      </c>
      <c r="T2934" s="15">
        <f>AVERAGEIF(performance_data[inflow_flag],performance_data[[#This Row],[inflow_flag]],performance_data[return_percentage])</f>
        <v>5.0457846277021572</v>
      </c>
      <c r="U2934" s="17">
        <f>IF(performance_data[[#This Row],[return_percentage]]&lt;performance_data[[#This Row],[benchmark_return]],1,0)</f>
        <v>0</v>
      </c>
      <c r="V2934" s="17">
        <f>COUNTIFS(performance_data[portfolio_id],performance_data[[#This Row],[portfolio_id]])</f>
        <v>29</v>
      </c>
      <c r="W2934" s="17">
        <f>COUNTIFS(performance_data[portfolio_id],performance_data[[#This Row],[portfolio_id]],
          performance_data[return_flag],1)</f>
        <v>15</v>
      </c>
      <c r="X2934" s="15">
        <f>performance_data[[#This Row],[underperform_flag_count]]/performance_data[[#This Row],[totalportfoliocount]]</f>
        <v>0.51724137931034486</v>
      </c>
    </row>
    <row r="2935" spans="1:24" x14ac:dyDescent="0.3">
      <c r="A2935">
        <v>6369</v>
      </c>
      <c r="B2935" s="1">
        <v>44934</v>
      </c>
      <c r="C2935">
        <v>322512.93</v>
      </c>
      <c r="D2935">
        <v>6.18</v>
      </c>
      <c r="E2935">
        <v>5.21</v>
      </c>
      <c r="F2935">
        <v>15196.97</v>
      </c>
      <c r="G2935">
        <v>11908.03</v>
      </c>
      <c r="H2935" t="s">
        <v>2213</v>
      </c>
      <c r="I2935" t="s">
        <v>2206</v>
      </c>
      <c r="J2935">
        <v>1</v>
      </c>
      <c r="K2935" t="s">
        <v>2207</v>
      </c>
      <c r="L2935" t="str">
        <f>IF(performance_data[[#This Row],[return_percentage]]&gt;=performance_data[[#This Row],[benchmark_return]],"Higher","Lower")</f>
        <v>Higher</v>
      </c>
      <c r="M2935" s="14">
        <f xml:space="preserve"> _xlfn.MAXIFS(performance_data[date],performance_data[portfolio_id],performance_data[[#This Row],[portfolio_id]])</f>
        <v>45548</v>
      </c>
      <c r="N2935" s="14">
        <f xml:space="preserve"> _xlfn.MINIFS(performance_data[date],performance_data[portfolio_id],performance_data[[#This Row],[portfolio_id]])</f>
        <v>44840</v>
      </c>
      <c r="O2935" s="15">
        <f>_xlfn.MAXIFS(performance_data[portfolio_value],performance_data[portfolio_id],performance_data[[#This Row],[portfolio_id]],performance_data[date],performance_data[[#This Row],[latest_date]])</f>
        <v>199504.98</v>
      </c>
      <c r="P2935" s="15">
        <f>_xlfn.MAXIFS(performance_data[portfolio_value],performance_data[portfolio_id],performance_data[[#This Row],[portfolio_id]],performance_data[date],performance_data[[#This Row],[starting_date]])</f>
        <v>220221.6</v>
      </c>
      <c r="Q2935" s="15">
        <f>performance_data[[#This Row],[latest_value]]-performance_data[[#This Row],[starting_value]]</f>
        <v>-20716.619999999995</v>
      </c>
      <c r="R2935" s="15">
        <f>performance_data[[#This Row],[net_inflows]]-performance_data[[#This Row],[net_outflows]]</f>
        <v>3288.9399999999987</v>
      </c>
      <c r="S2935" s="15" t="str">
        <f>IF(performance_data[[#This Row],[net_inflows]]&gt;AVERAGE(performance_data[net_inflows]),"High","Low")</f>
        <v>High</v>
      </c>
      <c r="T2935" s="15">
        <f>AVERAGEIF(performance_data[inflow_flag],performance_data[[#This Row],[inflow_flag]],performance_data[return_percentage])</f>
        <v>4.8467905675459724</v>
      </c>
      <c r="U2935" s="17">
        <f>IF(performance_data[[#This Row],[return_percentage]]&lt;performance_data[[#This Row],[benchmark_return]],1,0)</f>
        <v>0</v>
      </c>
      <c r="V2935" s="17">
        <f>COUNTIFS(performance_data[portfolio_id],performance_data[[#This Row],[portfolio_id]])</f>
        <v>29</v>
      </c>
      <c r="W2935" s="17">
        <f>COUNTIFS(performance_data[portfolio_id],performance_data[[#This Row],[portfolio_id]],
          performance_data[return_flag],1)</f>
        <v>15</v>
      </c>
      <c r="X2935" s="15">
        <f>performance_data[[#This Row],[underperform_flag_count]]/performance_data[[#This Row],[totalportfoliocount]]</f>
        <v>0.51724137931034486</v>
      </c>
    </row>
    <row r="2936" spans="1:24" x14ac:dyDescent="0.3">
      <c r="A2936">
        <v>6369</v>
      </c>
      <c r="B2936" s="1">
        <v>44870</v>
      </c>
      <c r="C2936">
        <v>186785.26</v>
      </c>
      <c r="D2936">
        <v>-2.69</v>
      </c>
      <c r="E2936">
        <v>-2.88</v>
      </c>
      <c r="F2936">
        <v>9778.35</v>
      </c>
      <c r="G2936">
        <v>3240.47</v>
      </c>
      <c r="H2936" t="s">
        <v>2220</v>
      </c>
      <c r="I2936" t="s">
        <v>2217</v>
      </c>
      <c r="J2936">
        <v>11</v>
      </c>
      <c r="K2936" t="s">
        <v>2219</v>
      </c>
      <c r="L2936" t="str">
        <f>IF(performance_data[[#This Row],[return_percentage]]&gt;=performance_data[[#This Row],[benchmark_return]],"Higher","Lower")</f>
        <v>Higher</v>
      </c>
      <c r="M2936" s="14">
        <f xml:space="preserve"> _xlfn.MAXIFS(performance_data[date],performance_data[portfolio_id],performance_data[[#This Row],[portfolio_id]])</f>
        <v>45548</v>
      </c>
      <c r="N2936" s="14">
        <f xml:space="preserve"> _xlfn.MINIFS(performance_data[date],performance_data[portfolio_id],performance_data[[#This Row],[portfolio_id]])</f>
        <v>44840</v>
      </c>
      <c r="O2936" s="15">
        <f>_xlfn.MAXIFS(performance_data[portfolio_value],performance_data[portfolio_id],performance_data[[#This Row],[portfolio_id]],performance_data[date],performance_data[[#This Row],[latest_date]])</f>
        <v>199504.98</v>
      </c>
      <c r="P2936" s="15">
        <f>_xlfn.MAXIFS(performance_data[portfolio_value],performance_data[portfolio_id],performance_data[[#This Row],[portfolio_id]],performance_data[date],performance_data[[#This Row],[starting_date]])</f>
        <v>220221.6</v>
      </c>
      <c r="Q2936" s="15">
        <f>performance_data[[#This Row],[latest_value]]-performance_data[[#This Row],[starting_value]]</f>
        <v>-20716.619999999995</v>
      </c>
      <c r="R2936" s="15">
        <f>performance_data[[#This Row],[net_inflows]]-performance_data[[#This Row],[net_outflows]]</f>
        <v>6537.880000000001</v>
      </c>
      <c r="S2936" s="15" t="str">
        <f>IF(performance_data[[#This Row],[net_inflows]]&gt;AVERAGE(performance_data[net_inflows]),"High","Low")</f>
        <v>Low</v>
      </c>
      <c r="T2936" s="15">
        <f>AVERAGEIF(performance_data[inflow_flag],performance_data[[#This Row],[inflow_flag]],performance_data[return_percentage])</f>
        <v>5.0457846277021572</v>
      </c>
      <c r="U2936" s="17">
        <f>IF(performance_data[[#This Row],[return_percentage]]&lt;performance_data[[#This Row],[benchmark_return]],1,0)</f>
        <v>0</v>
      </c>
      <c r="V2936" s="17">
        <f>COUNTIFS(performance_data[portfolio_id],performance_data[[#This Row],[portfolio_id]])</f>
        <v>29</v>
      </c>
      <c r="W2936" s="17">
        <f>COUNTIFS(performance_data[portfolio_id],performance_data[[#This Row],[portfolio_id]],
          performance_data[return_flag],1)</f>
        <v>15</v>
      </c>
      <c r="X2936" s="15">
        <f>performance_data[[#This Row],[underperform_flag_count]]/performance_data[[#This Row],[totalportfoliocount]]</f>
        <v>0.51724137931034486</v>
      </c>
    </row>
    <row r="2937" spans="1:24" x14ac:dyDescent="0.3">
      <c r="A2937">
        <v>6369</v>
      </c>
      <c r="B2937" s="1">
        <v>45095</v>
      </c>
      <c r="C2937">
        <v>253119.75</v>
      </c>
      <c r="D2937">
        <v>6.26</v>
      </c>
      <c r="E2937">
        <v>6.07</v>
      </c>
      <c r="F2937">
        <v>2270.02</v>
      </c>
      <c r="G2937">
        <v>15937.15</v>
      </c>
      <c r="H2937" t="s">
        <v>2213</v>
      </c>
      <c r="I2937" t="s">
        <v>2211</v>
      </c>
      <c r="J2937">
        <v>6</v>
      </c>
      <c r="K2937" t="s">
        <v>2212</v>
      </c>
      <c r="L2937" t="str">
        <f>IF(performance_data[[#This Row],[return_percentage]]&gt;=performance_data[[#This Row],[benchmark_return]],"Higher","Lower")</f>
        <v>Higher</v>
      </c>
      <c r="M2937" s="14">
        <f xml:space="preserve"> _xlfn.MAXIFS(performance_data[date],performance_data[portfolio_id],performance_data[[#This Row],[portfolio_id]])</f>
        <v>45548</v>
      </c>
      <c r="N2937" s="14">
        <f xml:space="preserve"> _xlfn.MINIFS(performance_data[date],performance_data[portfolio_id],performance_data[[#This Row],[portfolio_id]])</f>
        <v>44840</v>
      </c>
      <c r="O2937" s="15">
        <f>_xlfn.MAXIFS(performance_data[portfolio_value],performance_data[portfolio_id],performance_data[[#This Row],[portfolio_id]],performance_data[date],performance_data[[#This Row],[latest_date]])</f>
        <v>199504.98</v>
      </c>
      <c r="P2937" s="15">
        <f>_xlfn.MAXIFS(performance_data[portfolio_value],performance_data[portfolio_id],performance_data[[#This Row],[portfolio_id]],performance_data[date],performance_data[[#This Row],[starting_date]])</f>
        <v>220221.6</v>
      </c>
      <c r="Q2937" s="15">
        <f>performance_data[[#This Row],[latest_value]]-performance_data[[#This Row],[starting_value]]</f>
        <v>-20716.619999999995</v>
      </c>
      <c r="R2937" s="15">
        <f>performance_data[[#This Row],[net_inflows]]-performance_data[[#This Row],[net_outflows]]</f>
        <v>-13667.13</v>
      </c>
      <c r="S2937" s="15" t="str">
        <f>IF(performance_data[[#This Row],[net_inflows]]&gt;AVERAGE(performance_data[net_inflows]),"High","Low")</f>
        <v>Low</v>
      </c>
      <c r="T2937" s="15">
        <f>AVERAGEIF(performance_data[inflow_flag],performance_data[[#This Row],[inflow_flag]],performance_data[return_percentage])</f>
        <v>5.0457846277021572</v>
      </c>
      <c r="U2937" s="17">
        <f>IF(performance_data[[#This Row],[return_percentage]]&lt;performance_data[[#This Row],[benchmark_return]],1,0)</f>
        <v>0</v>
      </c>
      <c r="V2937" s="17">
        <f>COUNTIFS(performance_data[portfolio_id],performance_data[[#This Row],[portfolio_id]])</f>
        <v>29</v>
      </c>
      <c r="W2937" s="17">
        <f>COUNTIFS(performance_data[portfolio_id],performance_data[[#This Row],[portfolio_id]],
          performance_data[return_flag],1)</f>
        <v>15</v>
      </c>
      <c r="X2937" s="15">
        <f>performance_data[[#This Row],[underperform_flag_count]]/performance_data[[#This Row],[totalportfoliocount]]</f>
        <v>0.51724137931034486</v>
      </c>
    </row>
    <row r="2938" spans="1:24" x14ac:dyDescent="0.3">
      <c r="A2938">
        <v>6369</v>
      </c>
      <c r="B2938" s="1">
        <v>45283</v>
      </c>
      <c r="C2938">
        <v>433902.45</v>
      </c>
      <c r="D2938">
        <v>2.33</v>
      </c>
      <c r="E2938">
        <v>2.54</v>
      </c>
      <c r="F2938">
        <v>597.95000000000005</v>
      </c>
      <c r="G2938">
        <v>13872.06</v>
      </c>
      <c r="H2938" t="s">
        <v>2213</v>
      </c>
      <c r="I2938" t="s">
        <v>2217</v>
      </c>
      <c r="J2938">
        <v>12</v>
      </c>
      <c r="K2938" t="s">
        <v>2218</v>
      </c>
      <c r="L2938" t="str">
        <f>IF(performance_data[[#This Row],[return_percentage]]&gt;=performance_data[[#This Row],[benchmark_return]],"Higher","Lower")</f>
        <v>Lower</v>
      </c>
      <c r="M2938" s="14">
        <f xml:space="preserve"> _xlfn.MAXIFS(performance_data[date],performance_data[portfolio_id],performance_data[[#This Row],[portfolio_id]])</f>
        <v>45548</v>
      </c>
      <c r="N2938" s="14">
        <f xml:space="preserve"> _xlfn.MINIFS(performance_data[date],performance_data[portfolio_id],performance_data[[#This Row],[portfolio_id]])</f>
        <v>44840</v>
      </c>
      <c r="O2938" s="15">
        <f>_xlfn.MAXIFS(performance_data[portfolio_value],performance_data[portfolio_id],performance_data[[#This Row],[portfolio_id]],performance_data[date],performance_data[[#This Row],[latest_date]])</f>
        <v>199504.98</v>
      </c>
      <c r="P2938" s="15">
        <f>_xlfn.MAXIFS(performance_data[portfolio_value],performance_data[portfolio_id],performance_data[[#This Row],[portfolio_id]],performance_data[date],performance_data[[#This Row],[starting_date]])</f>
        <v>220221.6</v>
      </c>
      <c r="Q2938" s="15">
        <f>performance_data[[#This Row],[latest_value]]-performance_data[[#This Row],[starting_value]]</f>
        <v>-20716.619999999995</v>
      </c>
      <c r="R2938" s="15">
        <f>performance_data[[#This Row],[net_inflows]]-performance_data[[#This Row],[net_outflows]]</f>
        <v>-13274.109999999999</v>
      </c>
      <c r="S2938" s="15" t="str">
        <f>IF(performance_data[[#This Row],[net_inflows]]&gt;AVERAGE(performance_data[net_inflows]),"High","Low")</f>
        <v>Low</v>
      </c>
      <c r="T2938" s="15">
        <f>AVERAGEIF(performance_data[inflow_flag],performance_data[[#This Row],[inflow_flag]],performance_data[return_percentage])</f>
        <v>5.0457846277021572</v>
      </c>
      <c r="U2938" s="17">
        <f>IF(performance_data[[#This Row],[return_percentage]]&lt;performance_data[[#This Row],[benchmark_return]],1,0)</f>
        <v>1</v>
      </c>
      <c r="V2938" s="17">
        <f>COUNTIFS(performance_data[portfolio_id],performance_data[[#This Row],[portfolio_id]])</f>
        <v>29</v>
      </c>
      <c r="W2938" s="17">
        <f>COUNTIFS(performance_data[portfolio_id],performance_data[[#This Row],[portfolio_id]],
          performance_data[return_flag],1)</f>
        <v>15</v>
      </c>
      <c r="X2938" s="15">
        <f>performance_data[[#This Row],[underperform_flag_count]]/performance_data[[#This Row],[totalportfoliocount]]</f>
        <v>0.51724137931034486</v>
      </c>
    </row>
    <row r="2939" spans="1:24" x14ac:dyDescent="0.3">
      <c r="A2939">
        <v>6369</v>
      </c>
      <c r="B2939" s="1">
        <v>45450</v>
      </c>
      <c r="C2939">
        <v>438821.28</v>
      </c>
      <c r="D2939">
        <v>8.26</v>
      </c>
      <c r="E2939">
        <v>9.17</v>
      </c>
      <c r="F2939">
        <v>17268.46</v>
      </c>
      <c r="G2939">
        <v>1530.31</v>
      </c>
      <c r="H2939" t="s">
        <v>2205</v>
      </c>
      <c r="I2939" t="s">
        <v>2211</v>
      </c>
      <c r="J2939">
        <v>6</v>
      </c>
      <c r="K2939" t="s">
        <v>2212</v>
      </c>
      <c r="L2939" t="str">
        <f>IF(performance_data[[#This Row],[return_percentage]]&gt;=performance_data[[#This Row],[benchmark_return]],"Higher","Lower")</f>
        <v>Lower</v>
      </c>
      <c r="M2939" s="14">
        <f xml:space="preserve"> _xlfn.MAXIFS(performance_data[date],performance_data[portfolio_id],performance_data[[#This Row],[portfolio_id]])</f>
        <v>45548</v>
      </c>
      <c r="N2939" s="14">
        <f xml:space="preserve"> _xlfn.MINIFS(performance_data[date],performance_data[portfolio_id],performance_data[[#This Row],[portfolio_id]])</f>
        <v>44840</v>
      </c>
      <c r="O2939" s="15">
        <f>_xlfn.MAXIFS(performance_data[portfolio_value],performance_data[portfolio_id],performance_data[[#This Row],[portfolio_id]],performance_data[date],performance_data[[#This Row],[latest_date]])</f>
        <v>199504.98</v>
      </c>
      <c r="P2939" s="15">
        <f>_xlfn.MAXIFS(performance_data[portfolio_value],performance_data[portfolio_id],performance_data[[#This Row],[portfolio_id]],performance_data[date],performance_data[[#This Row],[starting_date]])</f>
        <v>220221.6</v>
      </c>
      <c r="Q2939" s="15">
        <f>performance_data[[#This Row],[latest_value]]-performance_data[[#This Row],[starting_value]]</f>
        <v>-20716.619999999995</v>
      </c>
      <c r="R2939" s="15">
        <f>performance_data[[#This Row],[net_inflows]]-performance_data[[#This Row],[net_outflows]]</f>
        <v>15738.15</v>
      </c>
      <c r="S2939" s="15" t="str">
        <f>IF(performance_data[[#This Row],[net_inflows]]&gt;AVERAGE(performance_data[net_inflows]),"High","Low")</f>
        <v>High</v>
      </c>
      <c r="T2939" s="15">
        <f>AVERAGEIF(performance_data[inflow_flag],performance_data[[#This Row],[inflow_flag]],performance_data[return_percentage])</f>
        <v>4.8467905675459724</v>
      </c>
      <c r="U2939" s="17">
        <f>IF(performance_data[[#This Row],[return_percentage]]&lt;performance_data[[#This Row],[benchmark_return]],1,0)</f>
        <v>1</v>
      </c>
      <c r="V2939" s="17">
        <f>COUNTIFS(performance_data[portfolio_id],performance_data[[#This Row],[portfolio_id]])</f>
        <v>29</v>
      </c>
      <c r="W2939" s="17">
        <f>COUNTIFS(performance_data[portfolio_id],performance_data[[#This Row],[portfolio_id]],
          performance_data[return_flag],1)</f>
        <v>15</v>
      </c>
      <c r="X2939" s="15">
        <f>performance_data[[#This Row],[underperform_flag_count]]/performance_data[[#This Row],[totalportfoliocount]]</f>
        <v>0.51724137931034486</v>
      </c>
    </row>
    <row r="2940" spans="1:24" x14ac:dyDescent="0.3">
      <c r="A2940">
        <v>6369</v>
      </c>
      <c r="B2940" s="1">
        <v>45136</v>
      </c>
      <c r="C2940">
        <v>120628.93</v>
      </c>
      <c r="D2940">
        <v>0.13</v>
      </c>
      <c r="E2940">
        <v>0.11</v>
      </c>
      <c r="F2940">
        <v>444.37</v>
      </c>
      <c r="G2940">
        <v>6309.37</v>
      </c>
      <c r="H2940" t="s">
        <v>2213</v>
      </c>
      <c r="I2940" t="s">
        <v>2209</v>
      </c>
      <c r="J2940">
        <v>7</v>
      </c>
      <c r="K2940" t="s">
        <v>2210</v>
      </c>
      <c r="L2940" t="str">
        <f>IF(performance_data[[#This Row],[return_percentage]]&gt;=performance_data[[#This Row],[benchmark_return]],"Higher","Lower")</f>
        <v>Higher</v>
      </c>
      <c r="M2940" s="14">
        <f xml:space="preserve"> _xlfn.MAXIFS(performance_data[date],performance_data[portfolio_id],performance_data[[#This Row],[portfolio_id]])</f>
        <v>45548</v>
      </c>
      <c r="N2940" s="14">
        <f xml:space="preserve"> _xlfn.MINIFS(performance_data[date],performance_data[portfolio_id],performance_data[[#This Row],[portfolio_id]])</f>
        <v>44840</v>
      </c>
      <c r="O2940" s="15">
        <f>_xlfn.MAXIFS(performance_data[portfolio_value],performance_data[portfolio_id],performance_data[[#This Row],[portfolio_id]],performance_data[date],performance_data[[#This Row],[latest_date]])</f>
        <v>199504.98</v>
      </c>
      <c r="P2940" s="15">
        <f>_xlfn.MAXIFS(performance_data[portfolio_value],performance_data[portfolio_id],performance_data[[#This Row],[portfolio_id]],performance_data[date],performance_data[[#This Row],[starting_date]])</f>
        <v>220221.6</v>
      </c>
      <c r="Q2940" s="15">
        <f>performance_data[[#This Row],[latest_value]]-performance_data[[#This Row],[starting_value]]</f>
        <v>-20716.619999999995</v>
      </c>
      <c r="R2940" s="15">
        <f>performance_data[[#This Row],[net_inflows]]-performance_data[[#This Row],[net_outflows]]</f>
        <v>-5865</v>
      </c>
      <c r="S2940" s="15" t="str">
        <f>IF(performance_data[[#This Row],[net_inflows]]&gt;AVERAGE(performance_data[net_inflows]),"High","Low")</f>
        <v>Low</v>
      </c>
      <c r="T2940" s="15">
        <f>AVERAGEIF(performance_data[inflow_flag],performance_data[[#This Row],[inflow_flag]],performance_data[return_percentage])</f>
        <v>5.0457846277021572</v>
      </c>
      <c r="U2940" s="17">
        <f>IF(performance_data[[#This Row],[return_percentage]]&lt;performance_data[[#This Row],[benchmark_return]],1,0)</f>
        <v>0</v>
      </c>
      <c r="V2940" s="17">
        <f>COUNTIFS(performance_data[portfolio_id],performance_data[[#This Row],[portfolio_id]])</f>
        <v>29</v>
      </c>
      <c r="W2940" s="17">
        <f>COUNTIFS(performance_data[portfolio_id],performance_data[[#This Row],[portfolio_id]],
          performance_data[return_flag],1)</f>
        <v>15</v>
      </c>
      <c r="X2940" s="15">
        <f>performance_data[[#This Row],[underperform_flag_count]]/performance_data[[#This Row],[totalportfoliocount]]</f>
        <v>0.51724137931034486</v>
      </c>
    </row>
    <row r="2941" spans="1:24" x14ac:dyDescent="0.3">
      <c r="A2941">
        <v>6369</v>
      </c>
      <c r="B2941" s="1">
        <v>44840</v>
      </c>
      <c r="C2941">
        <v>220221.6</v>
      </c>
      <c r="D2941">
        <v>2.19</v>
      </c>
      <c r="E2941">
        <v>2.1</v>
      </c>
      <c r="F2941">
        <v>1555.61</v>
      </c>
      <c r="G2941">
        <v>3259.95</v>
      </c>
      <c r="H2941" t="s">
        <v>2220</v>
      </c>
      <c r="I2941" t="s">
        <v>2217</v>
      </c>
      <c r="J2941">
        <v>10</v>
      </c>
      <c r="K2941" t="s">
        <v>2224</v>
      </c>
      <c r="L2941" t="str">
        <f>IF(performance_data[[#This Row],[return_percentage]]&gt;=performance_data[[#This Row],[benchmark_return]],"Higher","Lower")</f>
        <v>Higher</v>
      </c>
      <c r="M2941" s="14">
        <f xml:space="preserve"> _xlfn.MAXIFS(performance_data[date],performance_data[portfolio_id],performance_data[[#This Row],[portfolio_id]])</f>
        <v>45548</v>
      </c>
      <c r="N2941" s="14">
        <f xml:space="preserve"> _xlfn.MINIFS(performance_data[date],performance_data[portfolio_id],performance_data[[#This Row],[portfolio_id]])</f>
        <v>44840</v>
      </c>
      <c r="O2941" s="15">
        <f>_xlfn.MAXIFS(performance_data[portfolio_value],performance_data[portfolio_id],performance_data[[#This Row],[portfolio_id]],performance_data[date],performance_data[[#This Row],[latest_date]])</f>
        <v>199504.98</v>
      </c>
      <c r="P2941" s="15">
        <f>_xlfn.MAXIFS(performance_data[portfolio_value],performance_data[portfolio_id],performance_data[[#This Row],[portfolio_id]],performance_data[date],performance_data[[#This Row],[starting_date]])</f>
        <v>220221.6</v>
      </c>
      <c r="Q2941" s="15">
        <f>performance_data[[#This Row],[latest_value]]-performance_data[[#This Row],[starting_value]]</f>
        <v>-20716.619999999995</v>
      </c>
      <c r="R2941" s="15">
        <f>performance_data[[#This Row],[net_inflows]]-performance_data[[#This Row],[net_outflows]]</f>
        <v>-1704.34</v>
      </c>
      <c r="S2941" s="15" t="str">
        <f>IF(performance_data[[#This Row],[net_inflows]]&gt;AVERAGE(performance_data[net_inflows]),"High","Low")</f>
        <v>Low</v>
      </c>
      <c r="T2941" s="15">
        <f>AVERAGEIF(performance_data[inflow_flag],performance_data[[#This Row],[inflow_flag]],performance_data[return_percentage])</f>
        <v>5.0457846277021572</v>
      </c>
      <c r="U2941" s="17">
        <f>IF(performance_data[[#This Row],[return_percentage]]&lt;performance_data[[#This Row],[benchmark_return]],1,0)</f>
        <v>0</v>
      </c>
      <c r="V2941" s="17">
        <f>COUNTIFS(performance_data[portfolio_id],performance_data[[#This Row],[portfolio_id]])</f>
        <v>29</v>
      </c>
      <c r="W2941" s="17">
        <f>COUNTIFS(performance_data[portfolio_id],performance_data[[#This Row],[portfolio_id]],
          performance_data[return_flag],1)</f>
        <v>15</v>
      </c>
      <c r="X2941" s="15">
        <f>performance_data[[#This Row],[underperform_flag_count]]/performance_data[[#This Row],[totalportfoliocount]]</f>
        <v>0.51724137931034486</v>
      </c>
    </row>
    <row r="2942" spans="1:24" x14ac:dyDescent="0.3">
      <c r="A2942">
        <v>6369</v>
      </c>
      <c r="B2942" s="1">
        <v>44973</v>
      </c>
      <c r="C2942">
        <v>203205.53</v>
      </c>
      <c r="D2942">
        <v>-7.81</v>
      </c>
      <c r="E2942">
        <v>-8.16</v>
      </c>
      <c r="F2942">
        <v>15067.12</v>
      </c>
      <c r="G2942">
        <v>19242.8</v>
      </c>
      <c r="H2942" t="s">
        <v>2213</v>
      </c>
      <c r="I2942" t="s">
        <v>2206</v>
      </c>
      <c r="J2942">
        <v>2</v>
      </c>
      <c r="K2942" t="s">
        <v>2226</v>
      </c>
      <c r="L2942" t="str">
        <f>IF(performance_data[[#This Row],[return_percentage]]&gt;=performance_data[[#This Row],[benchmark_return]],"Higher","Lower")</f>
        <v>Higher</v>
      </c>
      <c r="M2942" s="14">
        <f xml:space="preserve"> _xlfn.MAXIFS(performance_data[date],performance_data[portfolio_id],performance_data[[#This Row],[portfolio_id]])</f>
        <v>45548</v>
      </c>
      <c r="N2942" s="14">
        <f xml:space="preserve"> _xlfn.MINIFS(performance_data[date],performance_data[portfolio_id],performance_data[[#This Row],[portfolio_id]])</f>
        <v>44840</v>
      </c>
      <c r="O2942" s="15">
        <f>_xlfn.MAXIFS(performance_data[portfolio_value],performance_data[portfolio_id],performance_data[[#This Row],[portfolio_id]],performance_data[date],performance_data[[#This Row],[latest_date]])</f>
        <v>199504.98</v>
      </c>
      <c r="P2942" s="15">
        <f>_xlfn.MAXIFS(performance_data[portfolio_value],performance_data[portfolio_id],performance_data[[#This Row],[portfolio_id]],performance_data[date],performance_data[[#This Row],[starting_date]])</f>
        <v>220221.6</v>
      </c>
      <c r="Q2942" s="15">
        <f>performance_data[[#This Row],[latest_value]]-performance_data[[#This Row],[starting_value]]</f>
        <v>-20716.619999999995</v>
      </c>
      <c r="R2942" s="15">
        <f>performance_data[[#This Row],[net_inflows]]-performance_data[[#This Row],[net_outflows]]</f>
        <v>-4175.6799999999985</v>
      </c>
      <c r="S2942" s="15" t="str">
        <f>IF(performance_data[[#This Row],[net_inflows]]&gt;AVERAGE(performance_data[net_inflows]),"High","Low")</f>
        <v>High</v>
      </c>
      <c r="T2942" s="15">
        <f>AVERAGEIF(performance_data[inflow_flag],performance_data[[#This Row],[inflow_flag]],performance_data[return_percentage])</f>
        <v>4.8467905675459724</v>
      </c>
      <c r="U2942" s="17">
        <f>IF(performance_data[[#This Row],[return_percentage]]&lt;performance_data[[#This Row],[benchmark_return]],1,0)</f>
        <v>0</v>
      </c>
      <c r="V2942" s="17">
        <f>COUNTIFS(performance_data[portfolio_id],performance_data[[#This Row],[portfolio_id]])</f>
        <v>29</v>
      </c>
      <c r="W2942" s="17">
        <f>COUNTIFS(performance_data[portfolio_id],performance_data[[#This Row],[portfolio_id]],
          performance_data[return_flag],1)</f>
        <v>15</v>
      </c>
      <c r="X2942" s="15">
        <f>performance_data[[#This Row],[underperform_flag_count]]/performance_data[[#This Row],[totalportfoliocount]]</f>
        <v>0.51724137931034486</v>
      </c>
    </row>
    <row r="2943" spans="1:24" x14ac:dyDescent="0.3">
      <c r="A2943">
        <v>6369</v>
      </c>
      <c r="B2943" s="1">
        <v>45240</v>
      </c>
      <c r="C2943">
        <v>75963.149999999994</v>
      </c>
      <c r="D2943">
        <v>5.35</v>
      </c>
      <c r="E2943">
        <v>5.94</v>
      </c>
      <c r="F2943">
        <v>17999.13</v>
      </c>
      <c r="G2943">
        <v>9352.11</v>
      </c>
      <c r="H2943" t="s">
        <v>2213</v>
      </c>
      <c r="I2943" t="s">
        <v>2217</v>
      </c>
      <c r="J2943">
        <v>11</v>
      </c>
      <c r="K2943" t="s">
        <v>2219</v>
      </c>
      <c r="L2943" t="str">
        <f>IF(performance_data[[#This Row],[return_percentage]]&gt;=performance_data[[#This Row],[benchmark_return]],"Higher","Lower")</f>
        <v>Lower</v>
      </c>
      <c r="M2943" s="14">
        <f xml:space="preserve"> _xlfn.MAXIFS(performance_data[date],performance_data[portfolio_id],performance_data[[#This Row],[portfolio_id]])</f>
        <v>45548</v>
      </c>
      <c r="N2943" s="14">
        <f xml:space="preserve"> _xlfn.MINIFS(performance_data[date],performance_data[portfolio_id],performance_data[[#This Row],[portfolio_id]])</f>
        <v>44840</v>
      </c>
      <c r="O2943" s="15">
        <f>_xlfn.MAXIFS(performance_data[portfolio_value],performance_data[portfolio_id],performance_data[[#This Row],[portfolio_id]],performance_data[date],performance_data[[#This Row],[latest_date]])</f>
        <v>199504.98</v>
      </c>
      <c r="P2943" s="15">
        <f>_xlfn.MAXIFS(performance_data[portfolio_value],performance_data[portfolio_id],performance_data[[#This Row],[portfolio_id]],performance_data[date],performance_data[[#This Row],[starting_date]])</f>
        <v>220221.6</v>
      </c>
      <c r="Q2943" s="15">
        <f>performance_data[[#This Row],[latest_value]]-performance_data[[#This Row],[starting_value]]</f>
        <v>-20716.619999999995</v>
      </c>
      <c r="R2943" s="15">
        <f>performance_data[[#This Row],[net_inflows]]-performance_data[[#This Row],[net_outflows]]</f>
        <v>8647.02</v>
      </c>
      <c r="S2943" s="15" t="str">
        <f>IF(performance_data[[#This Row],[net_inflows]]&gt;AVERAGE(performance_data[net_inflows]),"High","Low")</f>
        <v>High</v>
      </c>
      <c r="T2943" s="15">
        <f>AVERAGEIF(performance_data[inflow_flag],performance_data[[#This Row],[inflow_flag]],performance_data[return_percentage])</f>
        <v>4.8467905675459724</v>
      </c>
      <c r="U2943" s="17">
        <f>IF(performance_data[[#This Row],[return_percentage]]&lt;performance_data[[#This Row],[benchmark_return]],1,0)</f>
        <v>1</v>
      </c>
      <c r="V2943" s="17">
        <f>COUNTIFS(performance_data[portfolio_id],performance_data[[#This Row],[portfolio_id]])</f>
        <v>29</v>
      </c>
      <c r="W2943" s="17">
        <f>COUNTIFS(performance_data[portfolio_id],performance_data[[#This Row],[portfolio_id]],
          performance_data[return_flag],1)</f>
        <v>15</v>
      </c>
      <c r="X2943" s="15">
        <f>performance_data[[#This Row],[underperform_flag_count]]/performance_data[[#This Row],[totalportfoliocount]]</f>
        <v>0.51724137931034486</v>
      </c>
    </row>
    <row r="2944" spans="1:24" x14ac:dyDescent="0.3">
      <c r="A2944">
        <v>6369</v>
      </c>
      <c r="B2944" s="1">
        <v>45359</v>
      </c>
      <c r="C2944">
        <v>248702.27</v>
      </c>
      <c r="D2944">
        <v>12.06</v>
      </c>
      <c r="E2944">
        <v>13.98</v>
      </c>
      <c r="F2944">
        <v>18924.64</v>
      </c>
      <c r="G2944">
        <v>15398.43</v>
      </c>
      <c r="H2944" t="s">
        <v>2205</v>
      </c>
      <c r="I2944" t="s">
        <v>2206</v>
      </c>
      <c r="J2944">
        <v>3</v>
      </c>
      <c r="K2944" t="s">
        <v>2222</v>
      </c>
      <c r="L2944" t="str">
        <f>IF(performance_data[[#This Row],[return_percentage]]&gt;=performance_data[[#This Row],[benchmark_return]],"Higher","Lower")</f>
        <v>Lower</v>
      </c>
      <c r="M2944" s="14">
        <f xml:space="preserve"> _xlfn.MAXIFS(performance_data[date],performance_data[portfolio_id],performance_data[[#This Row],[portfolio_id]])</f>
        <v>45548</v>
      </c>
      <c r="N2944" s="14">
        <f xml:space="preserve"> _xlfn.MINIFS(performance_data[date],performance_data[portfolio_id],performance_data[[#This Row],[portfolio_id]])</f>
        <v>44840</v>
      </c>
      <c r="O2944" s="15">
        <f>_xlfn.MAXIFS(performance_data[portfolio_value],performance_data[portfolio_id],performance_data[[#This Row],[portfolio_id]],performance_data[date],performance_data[[#This Row],[latest_date]])</f>
        <v>199504.98</v>
      </c>
      <c r="P2944" s="15">
        <f>_xlfn.MAXIFS(performance_data[portfolio_value],performance_data[portfolio_id],performance_data[[#This Row],[portfolio_id]],performance_data[date],performance_data[[#This Row],[starting_date]])</f>
        <v>220221.6</v>
      </c>
      <c r="Q2944" s="15">
        <f>performance_data[[#This Row],[latest_value]]-performance_data[[#This Row],[starting_value]]</f>
        <v>-20716.619999999995</v>
      </c>
      <c r="R2944" s="15">
        <f>performance_data[[#This Row],[net_inflows]]-performance_data[[#This Row],[net_outflows]]</f>
        <v>3526.2099999999991</v>
      </c>
      <c r="S2944" s="15" t="str">
        <f>IF(performance_data[[#This Row],[net_inflows]]&gt;AVERAGE(performance_data[net_inflows]),"High","Low")</f>
        <v>High</v>
      </c>
      <c r="T2944" s="15">
        <f>AVERAGEIF(performance_data[inflow_flag],performance_data[[#This Row],[inflow_flag]],performance_data[return_percentage])</f>
        <v>4.8467905675459724</v>
      </c>
      <c r="U2944" s="17">
        <f>IF(performance_data[[#This Row],[return_percentage]]&lt;performance_data[[#This Row],[benchmark_return]],1,0)</f>
        <v>1</v>
      </c>
      <c r="V2944" s="17">
        <f>COUNTIFS(performance_data[portfolio_id],performance_data[[#This Row],[portfolio_id]])</f>
        <v>29</v>
      </c>
      <c r="W2944" s="17">
        <f>COUNTIFS(performance_data[portfolio_id],performance_data[[#This Row],[portfolio_id]],
          performance_data[return_flag],1)</f>
        <v>15</v>
      </c>
      <c r="X2944" s="15">
        <f>performance_data[[#This Row],[underperform_flag_count]]/performance_data[[#This Row],[totalportfoliocount]]</f>
        <v>0.51724137931034486</v>
      </c>
    </row>
    <row r="2945" spans="1:24" x14ac:dyDescent="0.3">
      <c r="A2945">
        <v>6369</v>
      </c>
      <c r="B2945" s="1">
        <v>45475</v>
      </c>
      <c r="C2945">
        <v>164387.69</v>
      </c>
      <c r="D2945">
        <v>4.67</v>
      </c>
      <c r="E2945">
        <v>4.83</v>
      </c>
      <c r="F2945">
        <v>10001.48</v>
      </c>
      <c r="G2945">
        <v>15700.86</v>
      </c>
      <c r="H2945" t="s">
        <v>2205</v>
      </c>
      <c r="I2945" t="s">
        <v>2209</v>
      </c>
      <c r="J2945">
        <v>7</v>
      </c>
      <c r="K2945" t="s">
        <v>2210</v>
      </c>
      <c r="L2945" t="str">
        <f>IF(performance_data[[#This Row],[return_percentage]]&gt;=performance_data[[#This Row],[benchmark_return]],"Higher","Lower")</f>
        <v>Lower</v>
      </c>
      <c r="M2945" s="14">
        <f xml:space="preserve"> _xlfn.MAXIFS(performance_data[date],performance_data[portfolio_id],performance_data[[#This Row],[portfolio_id]])</f>
        <v>45548</v>
      </c>
      <c r="N2945" s="14">
        <f xml:space="preserve"> _xlfn.MINIFS(performance_data[date],performance_data[portfolio_id],performance_data[[#This Row],[portfolio_id]])</f>
        <v>44840</v>
      </c>
      <c r="O2945" s="15">
        <f>_xlfn.MAXIFS(performance_data[portfolio_value],performance_data[portfolio_id],performance_data[[#This Row],[portfolio_id]],performance_data[date],performance_data[[#This Row],[latest_date]])</f>
        <v>199504.98</v>
      </c>
      <c r="P2945" s="15">
        <f>_xlfn.MAXIFS(performance_data[portfolio_value],performance_data[portfolio_id],performance_data[[#This Row],[portfolio_id]],performance_data[date],performance_data[[#This Row],[starting_date]])</f>
        <v>220221.6</v>
      </c>
      <c r="Q2945" s="15">
        <f>performance_data[[#This Row],[latest_value]]-performance_data[[#This Row],[starting_value]]</f>
        <v>-20716.619999999995</v>
      </c>
      <c r="R2945" s="15">
        <f>performance_data[[#This Row],[net_inflows]]-performance_data[[#This Row],[net_outflows]]</f>
        <v>-5699.380000000001</v>
      </c>
      <c r="S2945" s="15" t="str">
        <f>IF(performance_data[[#This Row],[net_inflows]]&gt;AVERAGE(performance_data[net_inflows]),"High","Low")</f>
        <v>Low</v>
      </c>
      <c r="T2945" s="15">
        <f>AVERAGEIF(performance_data[inflow_flag],performance_data[[#This Row],[inflow_flag]],performance_data[return_percentage])</f>
        <v>5.0457846277021572</v>
      </c>
      <c r="U2945" s="17">
        <f>IF(performance_data[[#This Row],[return_percentage]]&lt;performance_data[[#This Row],[benchmark_return]],1,0)</f>
        <v>1</v>
      </c>
      <c r="V2945" s="17">
        <f>COUNTIFS(performance_data[portfolio_id],performance_data[[#This Row],[portfolio_id]])</f>
        <v>29</v>
      </c>
      <c r="W2945" s="17">
        <f>COUNTIFS(performance_data[portfolio_id],performance_data[[#This Row],[portfolio_id]],
          performance_data[return_flag],1)</f>
        <v>15</v>
      </c>
      <c r="X2945" s="15">
        <f>performance_data[[#This Row],[underperform_flag_count]]/performance_data[[#This Row],[totalportfoliocount]]</f>
        <v>0.51724137931034486</v>
      </c>
    </row>
    <row r="2946" spans="1:24" x14ac:dyDescent="0.3">
      <c r="A2946">
        <v>6369</v>
      </c>
      <c r="B2946" s="1">
        <v>45101</v>
      </c>
      <c r="C2946">
        <v>492510.04</v>
      </c>
      <c r="D2946">
        <v>7.44</v>
      </c>
      <c r="E2946">
        <v>7.38</v>
      </c>
      <c r="F2946">
        <v>6901.14</v>
      </c>
      <c r="G2946">
        <v>2386.5700000000002</v>
      </c>
      <c r="H2946" t="s">
        <v>2213</v>
      </c>
      <c r="I2946" t="s">
        <v>2211</v>
      </c>
      <c r="J2946">
        <v>6</v>
      </c>
      <c r="K2946" t="s">
        <v>2212</v>
      </c>
      <c r="L2946" t="str">
        <f>IF(performance_data[[#This Row],[return_percentage]]&gt;=performance_data[[#This Row],[benchmark_return]],"Higher","Lower")</f>
        <v>Higher</v>
      </c>
      <c r="M2946" s="14">
        <f xml:space="preserve"> _xlfn.MAXIFS(performance_data[date],performance_data[portfolio_id],performance_data[[#This Row],[portfolio_id]])</f>
        <v>45548</v>
      </c>
      <c r="N2946" s="14">
        <f xml:space="preserve"> _xlfn.MINIFS(performance_data[date],performance_data[portfolio_id],performance_data[[#This Row],[portfolio_id]])</f>
        <v>44840</v>
      </c>
      <c r="O2946" s="15">
        <f>_xlfn.MAXIFS(performance_data[portfolio_value],performance_data[portfolio_id],performance_data[[#This Row],[portfolio_id]],performance_data[date],performance_data[[#This Row],[latest_date]])</f>
        <v>199504.98</v>
      </c>
      <c r="P2946" s="15">
        <f>_xlfn.MAXIFS(performance_data[portfolio_value],performance_data[portfolio_id],performance_data[[#This Row],[portfolio_id]],performance_data[date],performance_data[[#This Row],[starting_date]])</f>
        <v>220221.6</v>
      </c>
      <c r="Q2946" s="15">
        <f>performance_data[[#This Row],[latest_value]]-performance_data[[#This Row],[starting_value]]</f>
        <v>-20716.619999999995</v>
      </c>
      <c r="R2946" s="15">
        <f>performance_data[[#This Row],[net_inflows]]-performance_data[[#This Row],[net_outflows]]</f>
        <v>4514.57</v>
      </c>
      <c r="S2946" s="15" t="str">
        <f>IF(performance_data[[#This Row],[net_inflows]]&gt;AVERAGE(performance_data[net_inflows]),"High","Low")</f>
        <v>Low</v>
      </c>
      <c r="T2946" s="15">
        <f>AVERAGEIF(performance_data[inflow_flag],performance_data[[#This Row],[inflow_flag]],performance_data[return_percentage])</f>
        <v>5.0457846277021572</v>
      </c>
      <c r="U2946" s="17">
        <f>IF(performance_data[[#This Row],[return_percentage]]&lt;performance_data[[#This Row],[benchmark_return]],1,0)</f>
        <v>0</v>
      </c>
      <c r="V2946" s="17">
        <f>COUNTIFS(performance_data[portfolio_id],performance_data[[#This Row],[portfolio_id]])</f>
        <v>29</v>
      </c>
      <c r="W2946" s="17">
        <f>COUNTIFS(performance_data[portfolio_id],performance_data[[#This Row],[portfolio_id]],
          performance_data[return_flag],1)</f>
        <v>15</v>
      </c>
      <c r="X2946" s="15">
        <f>performance_data[[#This Row],[underperform_flag_count]]/performance_data[[#This Row],[totalportfoliocount]]</f>
        <v>0.51724137931034486</v>
      </c>
    </row>
    <row r="2947" spans="1:24" x14ac:dyDescent="0.3">
      <c r="A2947">
        <v>6369</v>
      </c>
      <c r="B2947" s="1">
        <v>44853</v>
      </c>
      <c r="C2947">
        <v>187851.56</v>
      </c>
      <c r="D2947">
        <v>17.309999999999999</v>
      </c>
      <c r="E2947">
        <v>19.5</v>
      </c>
      <c r="F2947">
        <v>4410.5</v>
      </c>
      <c r="G2947">
        <v>3159.06</v>
      </c>
      <c r="H2947" t="s">
        <v>2220</v>
      </c>
      <c r="I2947" t="s">
        <v>2217</v>
      </c>
      <c r="J2947">
        <v>10</v>
      </c>
      <c r="K2947" t="s">
        <v>2224</v>
      </c>
      <c r="L2947" t="str">
        <f>IF(performance_data[[#This Row],[return_percentage]]&gt;=performance_data[[#This Row],[benchmark_return]],"Higher","Lower")</f>
        <v>Lower</v>
      </c>
      <c r="M2947" s="14">
        <f xml:space="preserve"> _xlfn.MAXIFS(performance_data[date],performance_data[portfolio_id],performance_data[[#This Row],[portfolio_id]])</f>
        <v>45548</v>
      </c>
      <c r="N2947" s="14">
        <f xml:space="preserve"> _xlfn.MINIFS(performance_data[date],performance_data[portfolio_id],performance_data[[#This Row],[portfolio_id]])</f>
        <v>44840</v>
      </c>
      <c r="O2947" s="15">
        <f>_xlfn.MAXIFS(performance_data[portfolio_value],performance_data[portfolio_id],performance_data[[#This Row],[portfolio_id]],performance_data[date],performance_data[[#This Row],[latest_date]])</f>
        <v>199504.98</v>
      </c>
      <c r="P2947" s="15">
        <f>_xlfn.MAXIFS(performance_data[portfolio_value],performance_data[portfolio_id],performance_data[[#This Row],[portfolio_id]],performance_data[date],performance_data[[#This Row],[starting_date]])</f>
        <v>220221.6</v>
      </c>
      <c r="Q2947" s="15">
        <f>performance_data[[#This Row],[latest_value]]-performance_data[[#This Row],[starting_value]]</f>
        <v>-20716.619999999995</v>
      </c>
      <c r="R2947" s="15">
        <f>performance_data[[#This Row],[net_inflows]]-performance_data[[#This Row],[net_outflows]]</f>
        <v>1251.44</v>
      </c>
      <c r="S2947" s="15" t="str">
        <f>IF(performance_data[[#This Row],[net_inflows]]&gt;AVERAGE(performance_data[net_inflows]),"High","Low")</f>
        <v>Low</v>
      </c>
      <c r="T2947" s="15">
        <f>AVERAGEIF(performance_data[inflow_flag],performance_data[[#This Row],[inflow_flag]],performance_data[return_percentage])</f>
        <v>5.0457846277021572</v>
      </c>
      <c r="U2947" s="17">
        <f>IF(performance_data[[#This Row],[return_percentage]]&lt;performance_data[[#This Row],[benchmark_return]],1,0)</f>
        <v>1</v>
      </c>
      <c r="V2947" s="17">
        <f>COUNTIFS(performance_data[portfolio_id],performance_data[[#This Row],[portfolio_id]])</f>
        <v>29</v>
      </c>
      <c r="W2947" s="17">
        <f>COUNTIFS(performance_data[portfolio_id],performance_data[[#This Row],[portfolio_id]],
          performance_data[return_flag],1)</f>
        <v>15</v>
      </c>
      <c r="X2947" s="15">
        <f>performance_data[[#This Row],[underperform_flag_count]]/performance_data[[#This Row],[totalportfoliocount]]</f>
        <v>0.51724137931034486</v>
      </c>
    </row>
    <row r="2948" spans="1:24" x14ac:dyDescent="0.3">
      <c r="A2948">
        <v>6369</v>
      </c>
      <c r="B2948" s="1">
        <v>45548</v>
      </c>
      <c r="C2948">
        <v>199504.98</v>
      </c>
      <c r="D2948">
        <v>18.18</v>
      </c>
      <c r="E2948">
        <v>18.739999999999998</v>
      </c>
      <c r="F2948">
        <v>6247.99</v>
      </c>
      <c r="G2948">
        <v>2539.89</v>
      </c>
      <c r="H2948" t="s">
        <v>2205</v>
      </c>
      <c r="I2948" t="s">
        <v>2209</v>
      </c>
      <c r="J2948">
        <v>9</v>
      </c>
      <c r="K2948" t="s">
        <v>2221</v>
      </c>
      <c r="L2948" t="str">
        <f>IF(performance_data[[#This Row],[return_percentage]]&gt;=performance_data[[#This Row],[benchmark_return]],"Higher","Lower")</f>
        <v>Lower</v>
      </c>
      <c r="M2948" s="14">
        <f xml:space="preserve"> _xlfn.MAXIFS(performance_data[date],performance_data[portfolio_id],performance_data[[#This Row],[portfolio_id]])</f>
        <v>45548</v>
      </c>
      <c r="N2948" s="14">
        <f xml:space="preserve"> _xlfn.MINIFS(performance_data[date],performance_data[portfolio_id],performance_data[[#This Row],[portfolio_id]])</f>
        <v>44840</v>
      </c>
      <c r="O2948" s="15">
        <f>_xlfn.MAXIFS(performance_data[portfolio_value],performance_data[portfolio_id],performance_data[[#This Row],[portfolio_id]],performance_data[date],performance_data[[#This Row],[latest_date]])</f>
        <v>199504.98</v>
      </c>
      <c r="P2948" s="15">
        <f>_xlfn.MAXIFS(performance_data[portfolio_value],performance_data[portfolio_id],performance_data[[#This Row],[portfolio_id]],performance_data[date],performance_data[[#This Row],[starting_date]])</f>
        <v>220221.6</v>
      </c>
      <c r="Q2948" s="15">
        <f>performance_data[[#This Row],[latest_value]]-performance_data[[#This Row],[starting_value]]</f>
        <v>-20716.619999999995</v>
      </c>
      <c r="R2948" s="15">
        <f>performance_data[[#This Row],[net_inflows]]-performance_data[[#This Row],[net_outflows]]</f>
        <v>3708.1</v>
      </c>
      <c r="S2948" s="15" t="str">
        <f>IF(performance_data[[#This Row],[net_inflows]]&gt;AVERAGE(performance_data[net_inflows]),"High","Low")</f>
        <v>Low</v>
      </c>
      <c r="T2948" s="15">
        <f>AVERAGEIF(performance_data[inflow_flag],performance_data[[#This Row],[inflow_flag]],performance_data[return_percentage])</f>
        <v>5.0457846277021572</v>
      </c>
      <c r="U2948" s="17">
        <f>IF(performance_data[[#This Row],[return_percentage]]&lt;performance_data[[#This Row],[benchmark_return]],1,0)</f>
        <v>1</v>
      </c>
      <c r="V2948" s="17">
        <f>COUNTIFS(performance_data[portfolio_id],performance_data[[#This Row],[portfolio_id]])</f>
        <v>29</v>
      </c>
      <c r="W2948" s="17">
        <f>COUNTIFS(performance_data[portfolio_id],performance_data[[#This Row],[portfolio_id]],
          performance_data[return_flag],1)</f>
        <v>15</v>
      </c>
      <c r="X2948" s="15">
        <f>performance_data[[#This Row],[underperform_flag_count]]/performance_data[[#This Row],[totalportfoliocount]]</f>
        <v>0.51724137931034486</v>
      </c>
    </row>
    <row r="2949" spans="1:24" x14ac:dyDescent="0.3">
      <c r="A2949">
        <v>6369</v>
      </c>
      <c r="B2949" s="1">
        <v>44963</v>
      </c>
      <c r="C2949">
        <v>378986.13</v>
      </c>
      <c r="D2949">
        <v>11.61</v>
      </c>
      <c r="E2949">
        <v>11.32</v>
      </c>
      <c r="F2949">
        <v>2352.0500000000002</v>
      </c>
      <c r="G2949">
        <v>2099.0700000000002</v>
      </c>
      <c r="H2949" t="s">
        <v>2213</v>
      </c>
      <c r="I2949" t="s">
        <v>2206</v>
      </c>
      <c r="J2949">
        <v>2</v>
      </c>
      <c r="K2949" t="s">
        <v>2226</v>
      </c>
      <c r="L2949" t="str">
        <f>IF(performance_data[[#This Row],[return_percentage]]&gt;=performance_data[[#This Row],[benchmark_return]],"Higher","Lower")</f>
        <v>Higher</v>
      </c>
      <c r="M2949" s="14">
        <f xml:space="preserve"> _xlfn.MAXIFS(performance_data[date],performance_data[portfolio_id],performance_data[[#This Row],[portfolio_id]])</f>
        <v>45548</v>
      </c>
      <c r="N2949" s="14">
        <f xml:space="preserve"> _xlfn.MINIFS(performance_data[date],performance_data[portfolio_id],performance_data[[#This Row],[portfolio_id]])</f>
        <v>44840</v>
      </c>
      <c r="O2949" s="15">
        <f>_xlfn.MAXIFS(performance_data[portfolio_value],performance_data[portfolio_id],performance_data[[#This Row],[portfolio_id]],performance_data[date],performance_data[[#This Row],[latest_date]])</f>
        <v>199504.98</v>
      </c>
      <c r="P2949" s="15">
        <f>_xlfn.MAXIFS(performance_data[portfolio_value],performance_data[portfolio_id],performance_data[[#This Row],[portfolio_id]],performance_data[date],performance_data[[#This Row],[starting_date]])</f>
        <v>220221.6</v>
      </c>
      <c r="Q2949" s="15">
        <f>performance_data[[#This Row],[latest_value]]-performance_data[[#This Row],[starting_value]]</f>
        <v>-20716.619999999995</v>
      </c>
      <c r="R2949" s="15">
        <f>performance_data[[#This Row],[net_inflows]]-performance_data[[#This Row],[net_outflows]]</f>
        <v>252.98000000000002</v>
      </c>
      <c r="S2949" s="15" t="str">
        <f>IF(performance_data[[#This Row],[net_inflows]]&gt;AVERAGE(performance_data[net_inflows]),"High","Low")</f>
        <v>Low</v>
      </c>
      <c r="T2949" s="15">
        <f>AVERAGEIF(performance_data[inflow_flag],performance_data[[#This Row],[inflow_flag]],performance_data[return_percentage])</f>
        <v>5.0457846277021572</v>
      </c>
      <c r="U2949" s="17">
        <f>IF(performance_data[[#This Row],[return_percentage]]&lt;performance_data[[#This Row],[benchmark_return]],1,0)</f>
        <v>0</v>
      </c>
      <c r="V2949" s="17">
        <f>COUNTIFS(performance_data[portfolio_id],performance_data[[#This Row],[portfolio_id]])</f>
        <v>29</v>
      </c>
      <c r="W2949" s="17">
        <f>COUNTIFS(performance_data[portfolio_id],performance_data[[#This Row],[portfolio_id]],
          performance_data[return_flag],1)</f>
        <v>15</v>
      </c>
      <c r="X2949" s="15">
        <f>performance_data[[#This Row],[underperform_flag_count]]/performance_data[[#This Row],[totalportfoliocount]]</f>
        <v>0.51724137931034486</v>
      </c>
    </row>
    <row r="2950" spans="1:24" x14ac:dyDescent="0.3">
      <c r="A2950">
        <v>6369</v>
      </c>
      <c r="B2950" s="1">
        <v>45159</v>
      </c>
      <c r="C2950">
        <v>144072.24</v>
      </c>
      <c r="D2950">
        <v>8.33</v>
      </c>
      <c r="E2950">
        <v>7.2</v>
      </c>
      <c r="F2950">
        <v>8449.94</v>
      </c>
      <c r="G2950">
        <v>13453.84</v>
      </c>
      <c r="H2950" t="s">
        <v>2213</v>
      </c>
      <c r="I2950" t="s">
        <v>2209</v>
      </c>
      <c r="J2950">
        <v>8</v>
      </c>
      <c r="K2950" t="s">
        <v>2214</v>
      </c>
      <c r="L2950" t="str">
        <f>IF(performance_data[[#This Row],[return_percentage]]&gt;=performance_data[[#This Row],[benchmark_return]],"Higher","Lower")</f>
        <v>Higher</v>
      </c>
      <c r="M2950" s="14">
        <f xml:space="preserve"> _xlfn.MAXIFS(performance_data[date],performance_data[portfolio_id],performance_data[[#This Row],[portfolio_id]])</f>
        <v>45548</v>
      </c>
      <c r="N2950" s="14">
        <f xml:space="preserve"> _xlfn.MINIFS(performance_data[date],performance_data[portfolio_id],performance_data[[#This Row],[portfolio_id]])</f>
        <v>44840</v>
      </c>
      <c r="O2950" s="15">
        <f>_xlfn.MAXIFS(performance_data[portfolio_value],performance_data[portfolio_id],performance_data[[#This Row],[portfolio_id]],performance_data[date],performance_data[[#This Row],[latest_date]])</f>
        <v>199504.98</v>
      </c>
      <c r="P2950" s="15">
        <f>_xlfn.MAXIFS(performance_data[portfolio_value],performance_data[portfolio_id],performance_data[[#This Row],[portfolio_id]],performance_data[date],performance_data[[#This Row],[starting_date]])</f>
        <v>220221.6</v>
      </c>
      <c r="Q2950" s="15">
        <f>performance_data[[#This Row],[latest_value]]-performance_data[[#This Row],[starting_value]]</f>
        <v>-20716.619999999995</v>
      </c>
      <c r="R2950" s="15">
        <f>performance_data[[#This Row],[net_inflows]]-performance_data[[#This Row],[net_outflows]]</f>
        <v>-5003.8999999999996</v>
      </c>
      <c r="S2950" s="15" t="str">
        <f>IF(performance_data[[#This Row],[net_inflows]]&gt;AVERAGE(performance_data[net_inflows]),"High","Low")</f>
        <v>Low</v>
      </c>
      <c r="T2950" s="15">
        <f>AVERAGEIF(performance_data[inflow_flag],performance_data[[#This Row],[inflow_flag]],performance_data[return_percentage])</f>
        <v>5.0457846277021572</v>
      </c>
      <c r="U2950" s="17">
        <f>IF(performance_data[[#This Row],[return_percentage]]&lt;performance_data[[#This Row],[benchmark_return]],1,0)</f>
        <v>0</v>
      </c>
      <c r="V2950" s="17">
        <f>COUNTIFS(performance_data[portfolio_id],performance_data[[#This Row],[portfolio_id]])</f>
        <v>29</v>
      </c>
      <c r="W2950" s="17">
        <f>COUNTIFS(performance_data[portfolio_id],performance_data[[#This Row],[portfolio_id]],
          performance_data[return_flag],1)</f>
        <v>15</v>
      </c>
      <c r="X2950" s="15">
        <f>performance_data[[#This Row],[underperform_flag_count]]/performance_data[[#This Row],[totalportfoliocount]]</f>
        <v>0.51724137931034486</v>
      </c>
    </row>
    <row r="2951" spans="1:24" x14ac:dyDescent="0.3">
      <c r="A2951">
        <v>6369</v>
      </c>
      <c r="B2951" s="1">
        <v>45039</v>
      </c>
      <c r="C2951">
        <v>153553.67000000001</v>
      </c>
      <c r="D2951">
        <v>13.79</v>
      </c>
      <c r="E2951">
        <v>16.3</v>
      </c>
      <c r="F2951">
        <v>19761.63</v>
      </c>
      <c r="G2951">
        <v>10025.67</v>
      </c>
      <c r="H2951" t="s">
        <v>2213</v>
      </c>
      <c r="I2951" t="s">
        <v>2211</v>
      </c>
      <c r="J2951">
        <v>4</v>
      </c>
      <c r="K2951" t="s">
        <v>2216</v>
      </c>
      <c r="L2951" t="str">
        <f>IF(performance_data[[#This Row],[return_percentage]]&gt;=performance_data[[#This Row],[benchmark_return]],"Higher","Lower")</f>
        <v>Lower</v>
      </c>
      <c r="M2951" s="14">
        <f xml:space="preserve"> _xlfn.MAXIFS(performance_data[date],performance_data[portfolio_id],performance_data[[#This Row],[portfolio_id]])</f>
        <v>45548</v>
      </c>
      <c r="N2951" s="14">
        <f xml:space="preserve"> _xlfn.MINIFS(performance_data[date],performance_data[portfolio_id],performance_data[[#This Row],[portfolio_id]])</f>
        <v>44840</v>
      </c>
      <c r="O2951" s="15">
        <f>_xlfn.MAXIFS(performance_data[portfolio_value],performance_data[portfolio_id],performance_data[[#This Row],[portfolio_id]],performance_data[date],performance_data[[#This Row],[latest_date]])</f>
        <v>199504.98</v>
      </c>
      <c r="P2951" s="15">
        <f>_xlfn.MAXIFS(performance_data[portfolio_value],performance_data[portfolio_id],performance_data[[#This Row],[portfolio_id]],performance_data[date],performance_data[[#This Row],[starting_date]])</f>
        <v>220221.6</v>
      </c>
      <c r="Q2951" s="15">
        <f>performance_data[[#This Row],[latest_value]]-performance_data[[#This Row],[starting_value]]</f>
        <v>-20716.619999999995</v>
      </c>
      <c r="R2951" s="15">
        <f>performance_data[[#This Row],[net_inflows]]-performance_data[[#This Row],[net_outflows]]</f>
        <v>9735.9600000000009</v>
      </c>
      <c r="S2951" s="15" t="str">
        <f>IF(performance_data[[#This Row],[net_inflows]]&gt;AVERAGE(performance_data[net_inflows]),"High","Low")</f>
        <v>High</v>
      </c>
      <c r="T2951" s="15">
        <f>AVERAGEIF(performance_data[inflow_flag],performance_data[[#This Row],[inflow_flag]],performance_data[return_percentage])</f>
        <v>4.8467905675459724</v>
      </c>
      <c r="U2951" s="17">
        <f>IF(performance_data[[#This Row],[return_percentage]]&lt;performance_data[[#This Row],[benchmark_return]],1,0)</f>
        <v>1</v>
      </c>
      <c r="V2951" s="17">
        <f>COUNTIFS(performance_data[portfolio_id],performance_data[[#This Row],[portfolio_id]])</f>
        <v>29</v>
      </c>
      <c r="W2951" s="17">
        <f>COUNTIFS(performance_data[portfolio_id],performance_data[[#This Row],[portfolio_id]],
          performance_data[return_flag],1)</f>
        <v>15</v>
      </c>
      <c r="X2951" s="15">
        <f>performance_data[[#This Row],[underperform_flag_count]]/performance_data[[#This Row],[totalportfoliocount]]</f>
        <v>0.51724137931034486</v>
      </c>
    </row>
    <row r="2952" spans="1:24" x14ac:dyDescent="0.3">
      <c r="A2952">
        <v>6369</v>
      </c>
      <c r="B2952" s="1">
        <v>45363</v>
      </c>
      <c r="C2952">
        <v>199792.74</v>
      </c>
      <c r="D2952">
        <v>-1.1000000000000001</v>
      </c>
      <c r="E2952">
        <v>-1.2</v>
      </c>
      <c r="F2952">
        <v>16799.919999999998</v>
      </c>
      <c r="G2952">
        <v>19511.61</v>
      </c>
      <c r="H2952" t="s">
        <v>2205</v>
      </c>
      <c r="I2952" t="s">
        <v>2206</v>
      </c>
      <c r="J2952">
        <v>3</v>
      </c>
      <c r="K2952" t="s">
        <v>2222</v>
      </c>
      <c r="L2952" t="str">
        <f>IF(performance_data[[#This Row],[return_percentage]]&gt;=performance_data[[#This Row],[benchmark_return]],"Higher","Lower")</f>
        <v>Higher</v>
      </c>
      <c r="M2952" s="14">
        <f xml:space="preserve"> _xlfn.MAXIFS(performance_data[date],performance_data[portfolio_id],performance_data[[#This Row],[portfolio_id]])</f>
        <v>45548</v>
      </c>
      <c r="N2952" s="14">
        <f xml:space="preserve"> _xlfn.MINIFS(performance_data[date],performance_data[portfolio_id],performance_data[[#This Row],[portfolio_id]])</f>
        <v>44840</v>
      </c>
      <c r="O2952" s="15">
        <f>_xlfn.MAXIFS(performance_data[portfolio_value],performance_data[portfolio_id],performance_data[[#This Row],[portfolio_id]],performance_data[date],performance_data[[#This Row],[latest_date]])</f>
        <v>199504.98</v>
      </c>
      <c r="P2952" s="15">
        <f>_xlfn.MAXIFS(performance_data[portfolio_value],performance_data[portfolio_id],performance_data[[#This Row],[portfolio_id]],performance_data[date],performance_data[[#This Row],[starting_date]])</f>
        <v>220221.6</v>
      </c>
      <c r="Q2952" s="15">
        <f>performance_data[[#This Row],[latest_value]]-performance_data[[#This Row],[starting_value]]</f>
        <v>-20716.619999999995</v>
      </c>
      <c r="R2952" s="15">
        <f>performance_data[[#This Row],[net_inflows]]-performance_data[[#This Row],[net_outflows]]</f>
        <v>-2711.6900000000023</v>
      </c>
      <c r="S2952" s="15" t="str">
        <f>IF(performance_data[[#This Row],[net_inflows]]&gt;AVERAGE(performance_data[net_inflows]),"High","Low")</f>
        <v>High</v>
      </c>
      <c r="T2952" s="15">
        <f>AVERAGEIF(performance_data[inflow_flag],performance_data[[#This Row],[inflow_flag]],performance_data[return_percentage])</f>
        <v>4.8467905675459724</v>
      </c>
      <c r="U2952" s="17">
        <f>IF(performance_data[[#This Row],[return_percentage]]&lt;performance_data[[#This Row],[benchmark_return]],1,0)</f>
        <v>0</v>
      </c>
      <c r="V2952" s="17">
        <f>COUNTIFS(performance_data[portfolio_id],performance_data[[#This Row],[portfolio_id]])</f>
        <v>29</v>
      </c>
      <c r="W2952" s="17">
        <f>COUNTIFS(performance_data[portfolio_id],performance_data[[#This Row],[portfolio_id]],
          performance_data[return_flag],1)</f>
        <v>15</v>
      </c>
      <c r="X2952" s="15">
        <f>performance_data[[#This Row],[underperform_flag_count]]/performance_data[[#This Row],[totalportfoliocount]]</f>
        <v>0.51724137931034486</v>
      </c>
    </row>
    <row r="2953" spans="1:24" x14ac:dyDescent="0.3">
      <c r="A2953">
        <v>6416</v>
      </c>
      <c r="B2953" s="1">
        <v>45472</v>
      </c>
      <c r="C2953">
        <v>141816.35999999999</v>
      </c>
      <c r="D2953">
        <v>0.01</v>
      </c>
      <c r="E2953">
        <v>0.01</v>
      </c>
      <c r="F2953">
        <v>11684.51</v>
      </c>
      <c r="G2953">
        <v>7241.53</v>
      </c>
      <c r="H2953" t="s">
        <v>2205</v>
      </c>
      <c r="I2953" t="s">
        <v>2211</v>
      </c>
      <c r="J2953">
        <v>6</v>
      </c>
      <c r="K2953" t="s">
        <v>2212</v>
      </c>
      <c r="L2953" t="str">
        <f>IF(performance_data[[#This Row],[return_percentage]]&gt;=performance_data[[#This Row],[benchmark_return]],"Higher","Lower")</f>
        <v>Higher</v>
      </c>
      <c r="M2953" s="14">
        <f xml:space="preserve"> _xlfn.MAXIFS(performance_data[date],performance_data[portfolio_id],performance_data[[#This Row],[portfolio_id]])</f>
        <v>45543</v>
      </c>
      <c r="N2953" s="14">
        <f xml:space="preserve"> _xlfn.MINIFS(performance_data[date],performance_data[portfolio_id],performance_data[[#This Row],[portfolio_id]])</f>
        <v>44863</v>
      </c>
      <c r="O2953" s="15">
        <f>_xlfn.MAXIFS(performance_data[portfolio_value],performance_data[portfolio_id],performance_data[[#This Row],[portfolio_id]],performance_data[date],performance_data[[#This Row],[latest_date]])</f>
        <v>78702.36</v>
      </c>
      <c r="P2953" s="15">
        <f>_xlfn.MAXIFS(performance_data[portfolio_value],performance_data[portfolio_id],performance_data[[#This Row],[portfolio_id]],performance_data[date],performance_data[[#This Row],[starting_date]])</f>
        <v>451211.91</v>
      </c>
      <c r="Q2953" s="15">
        <f>performance_data[[#This Row],[latest_value]]-performance_data[[#This Row],[starting_value]]</f>
        <v>-372509.55</v>
      </c>
      <c r="R2953" s="15">
        <f>performance_data[[#This Row],[net_inflows]]-performance_data[[#This Row],[net_outflows]]</f>
        <v>4442.9800000000005</v>
      </c>
      <c r="S2953" s="15" t="str">
        <f>IF(performance_data[[#This Row],[net_inflows]]&gt;AVERAGE(performance_data[net_inflows]),"High","Low")</f>
        <v>High</v>
      </c>
      <c r="T2953" s="15">
        <f>AVERAGEIF(performance_data[inflow_flag],performance_data[[#This Row],[inflow_flag]],performance_data[return_percentage])</f>
        <v>4.8467905675459724</v>
      </c>
      <c r="U2953" s="17">
        <f>IF(performance_data[[#This Row],[return_percentage]]&lt;performance_data[[#This Row],[benchmark_return]],1,0)</f>
        <v>0</v>
      </c>
      <c r="V2953" s="17">
        <f>COUNTIFS(performance_data[portfolio_id],performance_data[[#This Row],[portfolio_id]])</f>
        <v>25</v>
      </c>
      <c r="W2953" s="17">
        <f>COUNTIFS(performance_data[portfolio_id],performance_data[[#This Row],[portfolio_id]],
          performance_data[return_flag],1)</f>
        <v>15</v>
      </c>
      <c r="X2953" s="15">
        <f>performance_data[[#This Row],[underperform_flag_count]]/performance_data[[#This Row],[totalportfoliocount]]</f>
        <v>0.6</v>
      </c>
    </row>
    <row r="2954" spans="1:24" x14ac:dyDescent="0.3">
      <c r="A2954">
        <v>6416</v>
      </c>
      <c r="B2954" s="1">
        <v>45354</v>
      </c>
      <c r="C2954">
        <v>120056.34</v>
      </c>
      <c r="D2954">
        <v>-5.96</v>
      </c>
      <c r="E2954">
        <v>-6.56</v>
      </c>
      <c r="F2954">
        <v>19812.009999999998</v>
      </c>
      <c r="G2954">
        <v>7764.43</v>
      </c>
      <c r="H2954" t="s">
        <v>2205</v>
      </c>
      <c r="I2954" t="s">
        <v>2206</v>
      </c>
      <c r="J2954">
        <v>3</v>
      </c>
      <c r="K2954" t="s">
        <v>2222</v>
      </c>
      <c r="L2954" t="str">
        <f>IF(performance_data[[#This Row],[return_percentage]]&gt;=performance_data[[#This Row],[benchmark_return]],"Higher","Lower")</f>
        <v>Higher</v>
      </c>
      <c r="M2954" s="14">
        <f xml:space="preserve"> _xlfn.MAXIFS(performance_data[date],performance_data[portfolio_id],performance_data[[#This Row],[portfolio_id]])</f>
        <v>45543</v>
      </c>
      <c r="N2954" s="14">
        <f xml:space="preserve"> _xlfn.MINIFS(performance_data[date],performance_data[portfolio_id],performance_data[[#This Row],[portfolio_id]])</f>
        <v>44863</v>
      </c>
      <c r="O2954" s="15">
        <f>_xlfn.MAXIFS(performance_data[portfolio_value],performance_data[portfolio_id],performance_data[[#This Row],[portfolio_id]],performance_data[date],performance_data[[#This Row],[latest_date]])</f>
        <v>78702.36</v>
      </c>
      <c r="P2954" s="15">
        <f>_xlfn.MAXIFS(performance_data[portfolio_value],performance_data[portfolio_id],performance_data[[#This Row],[portfolio_id]],performance_data[date],performance_data[[#This Row],[starting_date]])</f>
        <v>451211.91</v>
      </c>
      <c r="Q2954" s="15">
        <f>performance_data[[#This Row],[latest_value]]-performance_data[[#This Row],[starting_value]]</f>
        <v>-372509.55</v>
      </c>
      <c r="R2954" s="15">
        <f>performance_data[[#This Row],[net_inflows]]-performance_data[[#This Row],[net_outflows]]</f>
        <v>12047.579999999998</v>
      </c>
      <c r="S2954" s="15" t="str">
        <f>IF(performance_data[[#This Row],[net_inflows]]&gt;AVERAGE(performance_data[net_inflows]),"High","Low")</f>
        <v>High</v>
      </c>
      <c r="T2954" s="15">
        <f>AVERAGEIF(performance_data[inflow_flag],performance_data[[#This Row],[inflow_flag]],performance_data[return_percentage])</f>
        <v>4.8467905675459724</v>
      </c>
      <c r="U2954" s="17">
        <f>IF(performance_data[[#This Row],[return_percentage]]&lt;performance_data[[#This Row],[benchmark_return]],1,0)</f>
        <v>0</v>
      </c>
      <c r="V2954" s="17">
        <f>COUNTIFS(performance_data[portfolio_id],performance_data[[#This Row],[portfolio_id]])</f>
        <v>25</v>
      </c>
      <c r="W2954" s="17">
        <f>COUNTIFS(performance_data[portfolio_id],performance_data[[#This Row],[portfolio_id]],
          performance_data[return_flag],1)</f>
        <v>15</v>
      </c>
      <c r="X2954" s="15">
        <f>performance_data[[#This Row],[underperform_flag_count]]/performance_data[[#This Row],[totalportfoliocount]]</f>
        <v>0.6</v>
      </c>
    </row>
    <row r="2955" spans="1:24" x14ac:dyDescent="0.3">
      <c r="A2955">
        <v>6416</v>
      </c>
      <c r="B2955" s="1">
        <v>45489</v>
      </c>
      <c r="C2955">
        <v>358049.8</v>
      </c>
      <c r="D2955">
        <v>-4.8499999999999996</v>
      </c>
      <c r="E2955">
        <v>-4.5199999999999996</v>
      </c>
      <c r="F2955">
        <v>2446.87</v>
      </c>
      <c r="G2955">
        <v>8619.2800000000007</v>
      </c>
      <c r="H2955" t="s">
        <v>2205</v>
      </c>
      <c r="I2955" t="s">
        <v>2209</v>
      </c>
      <c r="J2955">
        <v>7</v>
      </c>
      <c r="K2955" t="s">
        <v>2210</v>
      </c>
      <c r="L2955" t="str">
        <f>IF(performance_data[[#This Row],[return_percentage]]&gt;=performance_data[[#This Row],[benchmark_return]],"Higher","Lower")</f>
        <v>Lower</v>
      </c>
      <c r="M2955" s="14">
        <f xml:space="preserve"> _xlfn.MAXIFS(performance_data[date],performance_data[portfolio_id],performance_data[[#This Row],[portfolio_id]])</f>
        <v>45543</v>
      </c>
      <c r="N2955" s="14">
        <f xml:space="preserve"> _xlfn.MINIFS(performance_data[date],performance_data[portfolio_id],performance_data[[#This Row],[portfolio_id]])</f>
        <v>44863</v>
      </c>
      <c r="O2955" s="15">
        <f>_xlfn.MAXIFS(performance_data[portfolio_value],performance_data[portfolio_id],performance_data[[#This Row],[portfolio_id]],performance_data[date],performance_data[[#This Row],[latest_date]])</f>
        <v>78702.36</v>
      </c>
      <c r="P2955" s="15">
        <f>_xlfn.MAXIFS(performance_data[portfolio_value],performance_data[portfolio_id],performance_data[[#This Row],[portfolio_id]],performance_data[date],performance_data[[#This Row],[starting_date]])</f>
        <v>451211.91</v>
      </c>
      <c r="Q2955" s="15">
        <f>performance_data[[#This Row],[latest_value]]-performance_data[[#This Row],[starting_value]]</f>
        <v>-372509.55</v>
      </c>
      <c r="R2955" s="15">
        <f>performance_data[[#This Row],[net_inflows]]-performance_data[[#This Row],[net_outflows]]</f>
        <v>-6172.4100000000008</v>
      </c>
      <c r="S2955" s="15" t="str">
        <f>IF(performance_data[[#This Row],[net_inflows]]&gt;AVERAGE(performance_data[net_inflows]),"High","Low")</f>
        <v>Low</v>
      </c>
      <c r="T2955" s="15">
        <f>AVERAGEIF(performance_data[inflow_flag],performance_data[[#This Row],[inflow_flag]],performance_data[return_percentage])</f>
        <v>5.0457846277021572</v>
      </c>
      <c r="U2955" s="17">
        <f>IF(performance_data[[#This Row],[return_percentage]]&lt;performance_data[[#This Row],[benchmark_return]],1,0)</f>
        <v>1</v>
      </c>
      <c r="V2955" s="17">
        <f>COUNTIFS(performance_data[portfolio_id],performance_data[[#This Row],[portfolio_id]])</f>
        <v>25</v>
      </c>
      <c r="W2955" s="17">
        <f>COUNTIFS(performance_data[portfolio_id],performance_data[[#This Row],[portfolio_id]],
          performance_data[return_flag],1)</f>
        <v>15</v>
      </c>
      <c r="X2955" s="15">
        <f>performance_data[[#This Row],[underperform_flag_count]]/performance_data[[#This Row],[totalportfoliocount]]</f>
        <v>0.6</v>
      </c>
    </row>
    <row r="2956" spans="1:24" x14ac:dyDescent="0.3">
      <c r="A2956">
        <v>6416</v>
      </c>
      <c r="B2956" s="1">
        <v>45394</v>
      </c>
      <c r="C2956">
        <v>206442.59</v>
      </c>
      <c r="D2956">
        <v>-4.4400000000000004</v>
      </c>
      <c r="E2956">
        <v>-4.3600000000000003</v>
      </c>
      <c r="F2956">
        <v>14226.2</v>
      </c>
      <c r="G2956">
        <v>8710.0300000000007</v>
      </c>
      <c r="H2956" t="s">
        <v>2205</v>
      </c>
      <c r="I2956" t="s">
        <v>2211</v>
      </c>
      <c r="J2956">
        <v>4</v>
      </c>
      <c r="K2956" t="s">
        <v>2216</v>
      </c>
      <c r="L2956" t="str">
        <f>IF(performance_data[[#This Row],[return_percentage]]&gt;=performance_data[[#This Row],[benchmark_return]],"Higher","Lower")</f>
        <v>Lower</v>
      </c>
      <c r="M2956" s="14">
        <f xml:space="preserve"> _xlfn.MAXIFS(performance_data[date],performance_data[portfolio_id],performance_data[[#This Row],[portfolio_id]])</f>
        <v>45543</v>
      </c>
      <c r="N2956" s="14">
        <f xml:space="preserve"> _xlfn.MINIFS(performance_data[date],performance_data[portfolio_id],performance_data[[#This Row],[portfolio_id]])</f>
        <v>44863</v>
      </c>
      <c r="O2956" s="15">
        <f>_xlfn.MAXIFS(performance_data[portfolio_value],performance_data[portfolio_id],performance_data[[#This Row],[portfolio_id]],performance_data[date],performance_data[[#This Row],[latest_date]])</f>
        <v>78702.36</v>
      </c>
      <c r="P2956" s="15">
        <f>_xlfn.MAXIFS(performance_data[portfolio_value],performance_data[portfolio_id],performance_data[[#This Row],[portfolio_id]],performance_data[date],performance_data[[#This Row],[starting_date]])</f>
        <v>451211.91</v>
      </c>
      <c r="Q2956" s="15">
        <f>performance_data[[#This Row],[latest_value]]-performance_data[[#This Row],[starting_value]]</f>
        <v>-372509.55</v>
      </c>
      <c r="R2956" s="15">
        <f>performance_data[[#This Row],[net_inflows]]-performance_data[[#This Row],[net_outflows]]</f>
        <v>5516.17</v>
      </c>
      <c r="S2956" s="15" t="str">
        <f>IF(performance_data[[#This Row],[net_inflows]]&gt;AVERAGE(performance_data[net_inflows]),"High","Low")</f>
        <v>High</v>
      </c>
      <c r="T2956" s="15">
        <f>AVERAGEIF(performance_data[inflow_flag],performance_data[[#This Row],[inflow_flag]],performance_data[return_percentage])</f>
        <v>4.8467905675459724</v>
      </c>
      <c r="U2956" s="17">
        <f>IF(performance_data[[#This Row],[return_percentage]]&lt;performance_data[[#This Row],[benchmark_return]],1,0)</f>
        <v>1</v>
      </c>
      <c r="V2956" s="17">
        <f>COUNTIFS(performance_data[portfolio_id],performance_data[[#This Row],[portfolio_id]])</f>
        <v>25</v>
      </c>
      <c r="W2956" s="17">
        <f>COUNTIFS(performance_data[portfolio_id],performance_data[[#This Row],[portfolio_id]],
          performance_data[return_flag],1)</f>
        <v>15</v>
      </c>
      <c r="X2956" s="15">
        <f>performance_data[[#This Row],[underperform_flag_count]]/performance_data[[#This Row],[totalportfoliocount]]</f>
        <v>0.6</v>
      </c>
    </row>
    <row r="2957" spans="1:24" x14ac:dyDescent="0.3">
      <c r="A2957">
        <v>6416</v>
      </c>
      <c r="B2957" s="1">
        <v>44863</v>
      </c>
      <c r="C2957">
        <v>451211.91</v>
      </c>
      <c r="D2957">
        <v>-9.9700000000000006</v>
      </c>
      <c r="E2957">
        <v>-11.7</v>
      </c>
      <c r="F2957">
        <v>1878.11</v>
      </c>
      <c r="G2957">
        <v>1937.1</v>
      </c>
      <c r="H2957" t="s">
        <v>2220</v>
      </c>
      <c r="I2957" t="s">
        <v>2217</v>
      </c>
      <c r="J2957">
        <v>10</v>
      </c>
      <c r="K2957" t="s">
        <v>2224</v>
      </c>
      <c r="L2957" t="str">
        <f>IF(performance_data[[#This Row],[return_percentage]]&gt;=performance_data[[#This Row],[benchmark_return]],"Higher","Lower")</f>
        <v>Higher</v>
      </c>
      <c r="M2957" s="14">
        <f xml:space="preserve"> _xlfn.MAXIFS(performance_data[date],performance_data[portfolio_id],performance_data[[#This Row],[portfolio_id]])</f>
        <v>45543</v>
      </c>
      <c r="N2957" s="14">
        <f xml:space="preserve"> _xlfn.MINIFS(performance_data[date],performance_data[portfolio_id],performance_data[[#This Row],[portfolio_id]])</f>
        <v>44863</v>
      </c>
      <c r="O2957" s="15">
        <f>_xlfn.MAXIFS(performance_data[portfolio_value],performance_data[portfolio_id],performance_data[[#This Row],[portfolio_id]],performance_data[date],performance_data[[#This Row],[latest_date]])</f>
        <v>78702.36</v>
      </c>
      <c r="P2957" s="15">
        <f>_xlfn.MAXIFS(performance_data[portfolio_value],performance_data[portfolio_id],performance_data[[#This Row],[portfolio_id]],performance_data[date],performance_data[[#This Row],[starting_date]])</f>
        <v>451211.91</v>
      </c>
      <c r="Q2957" s="15">
        <f>performance_data[[#This Row],[latest_value]]-performance_data[[#This Row],[starting_value]]</f>
        <v>-372509.55</v>
      </c>
      <c r="R2957" s="15">
        <f>performance_data[[#This Row],[net_inflows]]-performance_data[[#This Row],[net_outflows]]</f>
        <v>-58.990000000000009</v>
      </c>
      <c r="S2957" s="15" t="str">
        <f>IF(performance_data[[#This Row],[net_inflows]]&gt;AVERAGE(performance_data[net_inflows]),"High","Low")</f>
        <v>Low</v>
      </c>
      <c r="T2957" s="15">
        <f>AVERAGEIF(performance_data[inflow_flag],performance_data[[#This Row],[inflow_flag]],performance_data[return_percentage])</f>
        <v>5.0457846277021572</v>
      </c>
      <c r="U2957" s="17">
        <f>IF(performance_data[[#This Row],[return_percentage]]&lt;performance_data[[#This Row],[benchmark_return]],1,0)</f>
        <v>0</v>
      </c>
      <c r="V2957" s="17">
        <f>COUNTIFS(performance_data[portfolio_id],performance_data[[#This Row],[portfolio_id]])</f>
        <v>25</v>
      </c>
      <c r="W2957" s="17">
        <f>COUNTIFS(performance_data[portfolio_id],performance_data[[#This Row],[portfolio_id]],
          performance_data[return_flag],1)</f>
        <v>15</v>
      </c>
      <c r="X2957" s="15">
        <f>performance_data[[#This Row],[underperform_flag_count]]/performance_data[[#This Row],[totalportfoliocount]]</f>
        <v>0.6</v>
      </c>
    </row>
    <row r="2958" spans="1:24" x14ac:dyDescent="0.3">
      <c r="A2958">
        <v>6416</v>
      </c>
      <c r="B2958" s="1">
        <v>45274</v>
      </c>
      <c r="C2958">
        <v>327117.69</v>
      </c>
      <c r="D2958">
        <v>-9.4700000000000006</v>
      </c>
      <c r="E2958">
        <v>-9.34</v>
      </c>
      <c r="F2958">
        <v>19162.849999999999</v>
      </c>
      <c r="G2958">
        <v>7786.56</v>
      </c>
      <c r="H2958" t="s">
        <v>2213</v>
      </c>
      <c r="I2958" t="s">
        <v>2217</v>
      </c>
      <c r="J2958">
        <v>12</v>
      </c>
      <c r="K2958" t="s">
        <v>2218</v>
      </c>
      <c r="L2958" t="str">
        <f>IF(performance_data[[#This Row],[return_percentage]]&gt;=performance_data[[#This Row],[benchmark_return]],"Higher","Lower")</f>
        <v>Lower</v>
      </c>
      <c r="M2958" s="14">
        <f xml:space="preserve"> _xlfn.MAXIFS(performance_data[date],performance_data[portfolio_id],performance_data[[#This Row],[portfolio_id]])</f>
        <v>45543</v>
      </c>
      <c r="N2958" s="14">
        <f xml:space="preserve"> _xlfn.MINIFS(performance_data[date],performance_data[portfolio_id],performance_data[[#This Row],[portfolio_id]])</f>
        <v>44863</v>
      </c>
      <c r="O2958" s="15">
        <f>_xlfn.MAXIFS(performance_data[portfolio_value],performance_data[portfolio_id],performance_data[[#This Row],[portfolio_id]],performance_data[date],performance_data[[#This Row],[latest_date]])</f>
        <v>78702.36</v>
      </c>
      <c r="P2958" s="15">
        <f>_xlfn.MAXIFS(performance_data[portfolio_value],performance_data[portfolio_id],performance_data[[#This Row],[portfolio_id]],performance_data[date],performance_data[[#This Row],[starting_date]])</f>
        <v>451211.91</v>
      </c>
      <c r="Q2958" s="15">
        <f>performance_data[[#This Row],[latest_value]]-performance_data[[#This Row],[starting_value]]</f>
        <v>-372509.55</v>
      </c>
      <c r="R2958" s="15">
        <f>performance_data[[#This Row],[net_inflows]]-performance_data[[#This Row],[net_outflows]]</f>
        <v>11376.289999999997</v>
      </c>
      <c r="S2958" s="15" t="str">
        <f>IF(performance_data[[#This Row],[net_inflows]]&gt;AVERAGE(performance_data[net_inflows]),"High","Low")</f>
        <v>High</v>
      </c>
      <c r="T2958" s="15">
        <f>AVERAGEIF(performance_data[inflow_flag],performance_data[[#This Row],[inflow_flag]],performance_data[return_percentage])</f>
        <v>4.8467905675459724</v>
      </c>
      <c r="U2958" s="17">
        <f>IF(performance_data[[#This Row],[return_percentage]]&lt;performance_data[[#This Row],[benchmark_return]],1,0)</f>
        <v>1</v>
      </c>
      <c r="V2958" s="17">
        <f>COUNTIFS(performance_data[portfolio_id],performance_data[[#This Row],[portfolio_id]])</f>
        <v>25</v>
      </c>
      <c r="W2958" s="17">
        <f>COUNTIFS(performance_data[portfolio_id],performance_data[[#This Row],[portfolio_id]],
          performance_data[return_flag],1)</f>
        <v>15</v>
      </c>
      <c r="X2958" s="15">
        <f>performance_data[[#This Row],[underperform_flag_count]]/performance_data[[#This Row],[totalportfoliocount]]</f>
        <v>0.6</v>
      </c>
    </row>
    <row r="2959" spans="1:24" x14ac:dyDescent="0.3">
      <c r="A2959">
        <v>6416</v>
      </c>
      <c r="B2959" s="1">
        <v>44972</v>
      </c>
      <c r="C2959">
        <v>348206.33</v>
      </c>
      <c r="D2959">
        <v>14.86</v>
      </c>
      <c r="E2959">
        <v>15.99</v>
      </c>
      <c r="F2959">
        <v>6338.62</v>
      </c>
      <c r="G2959">
        <v>17693.810000000001</v>
      </c>
      <c r="H2959" t="s">
        <v>2213</v>
      </c>
      <c r="I2959" t="s">
        <v>2206</v>
      </c>
      <c r="J2959">
        <v>2</v>
      </c>
      <c r="K2959" t="s">
        <v>2226</v>
      </c>
      <c r="L2959" t="str">
        <f>IF(performance_data[[#This Row],[return_percentage]]&gt;=performance_data[[#This Row],[benchmark_return]],"Higher","Lower")</f>
        <v>Lower</v>
      </c>
      <c r="M2959" s="14">
        <f xml:space="preserve"> _xlfn.MAXIFS(performance_data[date],performance_data[portfolio_id],performance_data[[#This Row],[portfolio_id]])</f>
        <v>45543</v>
      </c>
      <c r="N2959" s="14">
        <f xml:space="preserve"> _xlfn.MINIFS(performance_data[date],performance_data[portfolio_id],performance_data[[#This Row],[portfolio_id]])</f>
        <v>44863</v>
      </c>
      <c r="O2959" s="15">
        <f>_xlfn.MAXIFS(performance_data[portfolio_value],performance_data[portfolio_id],performance_data[[#This Row],[portfolio_id]],performance_data[date],performance_data[[#This Row],[latest_date]])</f>
        <v>78702.36</v>
      </c>
      <c r="P2959" s="15">
        <f>_xlfn.MAXIFS(performance_data[portfolio_value],performance_data[portfolio_id],performance_data[[#This Row],[portfolio_id]],performance_data[date],performance_data[[#This Row],[starting_date]])</f>
        <v>451211.91</v>
      </c>
      <c r="Q2959" s="15">
        <f>performance_data[[#This Row],[latest_value]]-performance_data[[#This Row],[starting_value]]</f>
        <v>-372509.55</v>
      </c>
      <c r="R2959" s="15">
        <f>performance_data[[#This Row],[net_inflows]]-performance_data[[#This Row],[net_outflows]]</f>
        <v>-11355.190000000002</v>
      </c>
      <c r="S2959" s="15" t="str">
        <f>IF(performance_data[[#This Row],[net_inflows]]&gt;AVERAGE(performance_data[net_inflows]),"High","Low")</f>
        <v>Low</v>
      </c>
      <c r="T2959" s="15">
        <f>AVERAGEIF(performance_data[inflow_flag],performance_data[[#This Row],[inflow_flag]],performance_data[return_percentage])</f>
        <v>5.0457846277021572</v>
      </c>
      <c r="U2959" s="17">
        <f>IF(performance_data[[#This Row],[return_percentage]]&lt;performance_data[[#This Row],[benchmark_return]],1,0)</f>
        <v>1</v>
      </c>
      <c r="V2959" s="17">
        <f>COUNTIFS(performance_data[portfolio_id],performance_data[[#This Row],[portfolio_id]])</f>
        <v>25</v>
      </c>
      <c r="W2959" s="17">
        <f>COUNTIFS(performance_data[portfolio_id],performance_data[[#This Row],[portfolio_id]],
          performance_data[return_flag],1)</f>
        <v>15</v>
      </c>
      <c r="X2959" s="15">
        <f>performance_data[[#This Row],[underperform_flag_count]]/performance_data[[#This Row],[totalportfoliocount]]</f>
        <v>0.6</v>
      </c>
    </row>
    <row r="2960" spans="1:24" x14ac:dyDescent="0.3">
      <c r="A2960">
        <v>6416</v>
      </c>
      <c r="B2960" s="1">
        <v>44927</v>
      </c>
      <c r="C2960">
        <v>493378.26</v>
      </c>
      <c r="D2960">
        <v>13.85</v>
      </c>
      <c r="E2960">
        <v>16.47</v>
      </c>
      <c r="F2960">
        <v>4923.6000000000004</v>
      </c>
      <c r="G2960">
        <v>19885.93</v>
      </c>
      <c r="H2960" t="s">
        <v>2213</v>
      </c>
      <c r="I2960" t="s">
        <v>2206</v>
      </c>
      <c r="J2960">
        <v>1</v>
      </c>
      <c r="K2960" t="s">
        <v>2207</v>
      </c>
      <c r="L2960" t="str">
        <f>IF(performance_data[[#This Row],[return_percentage]]&gt;=performance_data[[#This Row],[benchmark_return]],"Higher","Lower")</f>
        <v>Lower</v>
      </c>
      <c r="M2960" s="14">
        <f xml:space="preserve"> _xlfn.MAXIFS(performance_data[date],performance_data[portfolio_id],performance_data[[#This Row],[portfolio_id]])</f>
        <v>45543</v>
      </c>
      <c r="N2960" s="14">
        <f xml:space="preserve"> _xlfn.MINIFS(performance_data[date],performance_data[portfolio_id],performance_data[[#This Row],[portfolio_id]])</f>
        <v>44863</v>
      </c>
      <c r="O2960" s="15">
        <f>_xlfn.MAXIFS(performance_data[portfolio_value],performance_data[portfolio_id],performance_data[[#This Row],[portfolio_id]],performance_data[date],performance_data[[#This Row],[latest_date]])</f>
        <v>78702.36</v>
      </c>
      <c r="P2960" s="15">
        <f>_xlfn.MAXIFS(performance_data[portfolio_value],performance_data[portfolio_id],performance_data[[#This Row],[portfolio_id]],performance_data[date],performance_data[[#This Row],[starting_date]])</f>
        <v>451211.91</v>
      </c>
      <c r="Q2960" s="15">
        <f>performance_data[[#This Row],[latest_value]]-performance_data[[#This Row],[starting_value]]</f>
        <v>-372509.55</v>
      </c>
      <c r="R2960" s="15">
        <f>performance_data[[#This Row],[net_inflows]]-performance_data[[#This Row],[net_outflows]]</f>
        <v>-14962.33</v>
      </c>
      <c r="S2960" s="15" t="str">
        <f>IF(performance_data[[#This Row],[net_inflows]]&gt;AVERAGE(performance_data[net_inflows]),"High","Low")</f>
        <v>Low</v>
      </c>
      <c r="T2960" s="15">
        <f>AVERAGEIF(performance_data[inflow_flag],performance_data[[#This Row],[inflow_flag]],performance_data[return_percentage])</f>
        <v>5.0457846277021572</v>
      </c>
      <c r="U2960" s="17">
        <f>IF(performance_data[[#This Row],[return_percentage]]&lt;performance_data[[#This Row],[benchmark_return]],1,0)</f>
        <v>1</v>
      </c>
      <c r="V2960" s="17">
        <f>COUNTIFS(performance_data[portfolio_id],performance_data[[#This Row],[portfolio_id]])</f>
        <v>25</v>
      </c>
      <c r="W2960" s="17">
        <f>COUNTIFS(performance_data[portfolio_id],performance_data[[#This Row],[portfolio_id]],
          performance_data[return_flag],1)</f>
        <v>15</v>
      </c>
      <c r="X2960" s="15">
        <f>performance_data[[#This Row],[underperform_flag_count]]/performance_data[[#This Row],[totalportfoliocount]]</f>
        <v>0.6</v>
      </c>
    </row>
    <row r="2961" spans="1:24" x14ac:dyDescent="0.3">
      <c r="A2961">
        <v>6416</v>
      </c>
      <c r="B2961" s="1">
        <v>45534</v>
      </c>
      <c r="C2961">
        <v>474687.94</v>
      </c>
      <c r="D2961">
        <v>4.3499999999999996</v>
      </c>
      <c r="E2961">
        <v>3.8</v>
      </c>
      <c r="F2961">
        <v>17266.63</v>
      </c>
      <c r="G2961">
        <v>2720.55</v>
      </c>
      <c r="H2961" t="s">
        <v>2205</v>
      </c>
      <c r="I2961" t="s">
        <v>2209</v>
      </c>
      <c r="J2961">
        <v>8</v>
      </c>
      <c r="K2961" t="s">
        <v>2214</v>
      </c>
      <c r="L2961" t="str">
        <f>IF(performance_data[[#This Row],[return_percentage]]&gt;=performance_data[[#This Row],[benchmark_return]],"Higher","Lower")</f>
        <v>Higher</v>
      </c>
      <c r="M2961" s="14">
        <f xml:space="preserve"> _xlfn.MAXIFS(performance_data[date],performance_data[portfolio_id],performance_data[[#This Row],[portfolio_id]])</f>
        <v>45543</v>
      </c>
      <c r="N2961" s="14">
        <f xml:space="preserve"> _xlfn.MINIFS(performance_data[date],performance_data[portfolio_id],performance_data[[#This Row],[portfolio_id]])</f>
        <v>44863</v>
      </c>
      <c r="O2961" s="15">
        <f>_xlfn.MAXIFS(performance_data[portfolio_value],performance_data[portfolio_id],performance_data[[#This Row],[portfolio_id]],performance_data[date],performance_data[[#This Row],[latest_date]])</f>
        <v>78702.36</v>
      </c>
      <c r="P2961" s="15">
        <f>_xlfn.MAXIFS(performance_data[portfolio_value],performance_data[portfolio_id],performance_data[[#This Row],[portfolio_id]],performance_data[date],performance_data[[#This Row],[starting_date]])</f>
        <v>451211.91</v>
      </c>
      <c r="Q2961" s="15">
        <f>performance_data[[#This Row],[latest_value]]-performance_data[[#This Row],[starting_value]]</f>
        <v>-372509.55</v>
      </c>
      <c r="R2961" s="15">
        <f>performance_data[[#This Row],[net_inflows]]-performance_data[[#This Row],[net_outflows]]</f>
        <v>14546.080000000002</v>
      </c>
      <c r="S2961" s="15" t="str">
        <f>IF(performance_data[[#This Row],[net_inflows]]&gt;AVERAGE(performance_data[net_inflows]),"High","Low")</f>
        <v>High</v>
      </c>
      <c r="T2961" s="15">
        <f>AVERAGEIF(performance_data[inflow_flag],performance_data[[#This Row],[inflow_flag]],performance_data[return_percentage])</f>
        <v>4.8467905675459724</v>
      </c>
      <c r="U2961" s="17">
        <f>IF(performance_data[[#This Row],[return_percentage]]&lt;performance_data[[#This Row],[benchmark_return]],1,0)</f>
        <v>0</v>
      </c>
      <c r="V2961" s="17">
        <f>COUNTIFS(performance_data[portfolio_id],performance_data[[#This Row],[portfolio_id]])</f>
        <v>25</v>
      </c>
      <c r="W2961" s="17">
        <f>COUNTIFS(performance_data[portfolio_id],performance_data[[#This Row],[portfolio_id]],
          performance_data[return_flag],1)</f>
        <v>15</v>
      </c>
      <c r="X2961" s="15">
        <f>performance_data[[#This Row],[underperform_flag_count]]/performance_data[[#This Row],[totalportfoliocount]]</f>
        <v>0.6</v>
      </c>
    </row>
    <row r="2962" spans="1:24" x14ac:dyDescent="0.3">
      <c r="A2962">
        <v>6416</v>
      </c>
      <c r="B2962" s="1">
        <v>45023</v>
      </c>
      <c r="C2962">
        <v>402375.78</v>
      </c>
      <c r="D2962">
        <v>19.55</v>
      </c>
      <c r="E2962">
        <v>18.809999999999999</v>
      </c>
      <c r="F2962">
        <v>15176.79</v>
      </c>
      <c r="G2962">
        <v>14582.15</v>
      </c>
      <c r="H2962" t="s">
        <v>2213</v>
      </c>
      <c r="I2962" t="s">
        <v>2211</v>
      </c>
      <c r="J2962">
        <v>4</v>
      </c>
      <c r="K2962" t="s">
        <v>2216</v>
      </c>
      <c r="L2962" t="str">
        <f>IF(performance_data[[#This Row],[return_percentage]]&gt;=performance_data[[#This Row],[benchmark_return]],"Higher","Lower")</f>
        <v>Higher</v>
      </c>
      <c r="M2962" s="14">
        <f xml:space="preserve"> _xlfn.MAXIFS(performance_data[date],performance_data[portfolio_id],performance_data[[#This Row],[portfolio_id]])</f>
        <v>45543</v>
      </c>
      <c r="N2962" s="14">
        <f xml:space="preserve"> _xlfn.MINIFS(performance_data[date],performance_data[portfolio_id],performance_data[[#This Row],[portfolio_id]])</f>
        <v>44863</v>
      </c>
      <c r="O2962" s="15">
        <f>_xlfn.MAXIFS(performance_data[portfolio_value],performance_data[portfolio_id],performance_data[[#This Row],[portfolio_id]],performance_data[date],performance_data[[#This Row],[latest_date]])</f>
        <v>78702.36</v>
      </c>
      <c r="P2962" s="15">
        <f>_xlfn.MAXIFS(performance_data[portfolio_value],performance_data[portfolio_id],performance_data[[#This Row],[portfolio_id]],performance_data[date],performance_data[[#This Row],[starting_date]])</f>
        <v>451211.91</v>
      </c>
      <c r="Q2962" s="15">
        <f>performance_data[[#This Row],[latest_value]]-performance_data[[#This Row],[starting_value]]</f>
        <v>-372509.55</v>
      </c>
      <c r="R2962" s="15">
        <f>performance_data[[#This Row],[net_inflows]]-performance_data[[#This Row],[net_outflows]]</f>
        <v>594.64000000000124</v>
      </c>
      <c r="S2962" s="15" t="str">
        <f>IF(performance_data[[#This Row],[net_inflows]]&gt;AVERAGE(performance_data[net_inflows]),"High","Low")</f>
        <v>High</v>
      </c>
      <c r="T2962" s="15">
        <f>AVERAGEIF(performance_data[inflow_flag],performance_data[[#This Row],[inflow_flag]],performance_data[return_percentage])</f>
        <v>4.8467905675459724</v>
      </c>
      <c r="U2962" s="17">
        <f>IF(performance_data[[#This Row],[return_percentage]]&lt;performance_data[[#This Row],[benchmark_return]],1,0)</f>
        <v>0</v>
      </c>
      <c r="V2962" s="17">
        <f>COUNTIFS(performance_data[portfolio_id],performance_data[[#This Row],[portfolio_id]])</f>
        <v>25</v>
      </c>
      <c r="W2962" s="17">
        <f>COUNTIFS(performance_data[portfolio_id],performance_data[[#This Row],[portfolio_id]],
          performance_data[return_flag],1)</f>
        <v>15</v>
      </c>
      <c r="X2962" s="15">
        <f>performance_data[[#This Row],[underperform_flag_count]]/performance_data[[#This Row],[totalportfoliocount]]</f>
        <v>0.6</v>
      </c>
    </row>
    <row r="2963" spans="1:24" x14ac:dyDescent="0.3">
      <c r="A2963">
        <v>6416</v>
      </c>
      <c r="B2963" s="1">
        <v>45480</v>
      </c>
      <c r="C2963">
        <v>52268.81</v>
      </c>
      <c r="D2963">
        <v>3.23</v>
      </c>
      <c r="E2963">
        <v>3.83</v>
      </c>
      <c r="F2963">
        <v>3494.53</v>
      </c>
      <c r="G2963">
        <v>2057.29</v>
      </c>
      <c r="H2963" t="s">
        <v>2205</v>
      </c>
      <c r="I2963" t="s">
        <v>2209</v>
      </c>
      <c r="J2963">
        <v>7</v>
      </c>
      <c r="K2963" t="s">
        <v>2210</v>
      </c>
      <c r="L2963" t="str">
        <f>IF(performance_data[[#This Row],[return_percentage]]&gt;=performance_data[[#This Row],[benchmark_return]],"Higher","Lower")</f>
        <v>Lower</v>
      </c>
      <c r="M2963" s="14">
        <f xml:space="preserve"> _xlfn.MAXIFS(performance_data[date],performance_data[portfolio_id],performance_data[[#This Row],[portfolio_id]])</f>
        <v>45543</v>
      </c>
      <c r="N2963" s="14">
        <f xml:space="preserve"> _xlfn.MINIFS(performance_data[date],performance_data[portfolio_id],performance_data[[#This Row],[portfolio_id]])</f>
        <v>44863</v>
      </c>
      <c r="O2963" s="15">
        <f>_xlfn.MAXIFS(performance_data[portfolio_value],performance_data[portfolio_id],performance_data[[#This Row],[portfolio_id]],performance_data[date],performance_data[[#This Row],[latest_date]])</f>
        <v>78702.36</v>
      </c>
      <c r="P2963" s="15">
        <f>_xlfn.MAXIFS(performance_data[portfolio_value],performance_data[portfolio_id],performance_data[[#This Row],[portfolio_id]],performance_data[date],performance_data[[#This Row],[starting_date]])</f>
        <v>451211.91</v>
      </c>
      <c r="Q2963" s="15">
        <f>performance_data[[#This Row],[latest_value]]-performance_data[[#This Row],[starting_value]]</f>
        <v>-372509.55</v>
      </c>
      <c r="R2963" s="15">
        <f>performance_data[[#This Row],[net_inflows]]-performance_data[[#This Row],[net_outflows]]</f>
        <v>1437.2400000000002</v>
      </c>
      <c r="S2963" s="15" t="str">
        <f>IF(performance_data[[#This Row],[net_inflows]]&gt;AVERAGE(performance_data[net_inflows]),"High","Low")</f>
        <v>Low</v>
      </c>
      <c r="T2963" s="15">
        <f>AVERAGEIF(performance_data[inflow_flag],performance_data[[#This Row],[inflow_flag]],performance_data[return_percentage])</f>
        <v>5.0457846277021572</v>
      </c>
      <c r="U2963" s="17">
        <f>IF(performance_data[[#This Row],[return_percentage]]&lt;performance_data[[#This Row],[benchmark_return]],1,0)</f>
        <v>1</v>
      </c>
      <c r="V2963" s="17">
        <f>COUNTIFS(performance_data[portfolio_id],performance_data[[#This Row],[portfolio_id]])</f>
        <v>25</v>
      </c>
      <c r="W2963" s="17">
        <f>COUNTIFS(performance_data[portfolio_id],performance_data[[#This Row],[portfolio_id]],
          performance_data[return_flag],1)</f>
        <v>15</v>
      </c>
      <c r="X2963" s="15">
        <f>performance_data[[#This Row],[underperform_flag_count]]/performance_data[[#This Row],[totalportfoliocount]]</f>
        <v>0.6</v>
      </c>
    </row>
    <row r="2964" spans="1:24" x14ac:dyDescent="0.3">
      <c r="A2964">
        <v>6416</v>
      </c>
      <c r="B2964" s="1">
        <v>45269</v>
      </c>
      <c r="C2964">
        <v>83228.570000000007</v>
      </c>
      <c r="D2964">
        <v>-6.25</v>
      </c>
      <c r="E2964">
        <v>-5.19</v>
      </c>
      <c r="F2964">
        <v>316.49</v>
      </c>
      <c r="G2964">
        <v>1277.92</v>
      </c>
      <c r="H2964" t="s">
        <v>2213</v>
      </c>
      <c r="I2964" t="s">
        <v>2217</v>
      </c>
      <c r="J2964">
        <v>12</v>
      </c>
      <c r="K2964" t="s">
        <v>2218</v>
      </c>
      <c r="L2964" t="str">
        <f>IF(performance_data[[#This Row],[return_percentage]]&gt;=performance_data[[#This Row],[benchmark_return]],"Higher","Lower")</f>
        <v>Lower</v>
      </c>
      <c r="M2964" s="14">
        <f xml:space="preserve"> _xlfn.MAXIFS(performance_data[date],performance_data[portfolio_id],performance_data[[#This Row],[portfolio_id]])</f>
        <v>45543</v>
      </c>
      <c r="N2964" s="14">
        <f xml:space="preserve"> _xlfn.MINIFS(performance_data[date],performance_data[portfolio_id],performance_data[[#This Row],[portfolio_id]])</f>
        <v>44863</v>
      </c>
      <c r="O2964" s="15">
        <f>_xlfn.MAXIFS(performance_data[portfolio_value],performance_data[portfolio_id],performance_data[[#This Row],[portfolio_id]],performance_data[date],performance_data[[#This Row],[latest_date]])</f>
        <v>78702.36</v>
      </c>
      <c r="P2964" s="15">
        <f>_xlfn.MAXIFS(performance_data[portfolio_value],performance_data[portfolio_id],performance_data[[#This Row],[portfolio_id]],performance_data[date],performance_data[[#This Row],[starting_date]])</f>
        <v>451211.91</v>
      </c>
      <c r="Q2964" s="15">
        <f>performance_data[[#This Row],[latest_value]]-performance_data[[#This Row],[starting_value]]</f>
        <v>-372509.55</v>
      </c>
      <c r="R2964" s="15">
        <f>performance_data[[#This Row],[net_inflows]]-performance_data[[#This Row],[net_outflows]]</f>
        <v>-961.43000000000006</v>
      </c>
      <c r="S2964" s="15" t="str">
        <f>IF(performance_data[[#This Row],[net_inflows]]&gt;AVERAGE(performance_data[net_inflows]),"High","Low")</f>
        <v>Low</v>
      </c>
      <c r="T2964" s="15">
        <f>AVERAGEIF(performance_data[inflow_flag],performance_data[[#This Row],[inflow_flag]],performance_data[return_percentage])</f>
        <v>5.0457846277021572</v>
      </c>
      <c r="U2964" s="17">
        <f>IF(performance_data[[#This Row],[return_percentage]]&lt;performance_data[[#This Row],[benchmark_return]],1,0)</f>
        <v>1</v>
      </c>
      <c r="V2964" s="17">
        <f>COUNTIFS(performance_data[portfolio_id],performance_data[[#This Row],[portfolio_id]])</f>
        <v>25</v>
      </c>
      <c r="W2964" s="17">
        <f>COUNTIFS(performance_data[portfolio_id],performance_data[[#This Row],[portfolio_id]],
          performance_data[return_flag],1)</f>
        <v>15</v>
      </c>
      <c r="X2964" s="15">
        <f>performance_data[[#This Row],[underperform_flag_count]]/performance_data[[#This Row],[totalportfoliocount]]</f>
        <v>0.6</v>
      </c>
    </row>
    <row r="2965" spans="1:24" x14ac:dyDescent="0.3">
      <c r="A2965">
        <v>6416</v>
      </c>
      <c r="B2965" s="1">
        <v>45078</v>
      </c>
      <c r="C2965">
        <v>485480.23</v>
      </c>
      <c r="D2965">
        <v>-4.38</v>
      </c>
      <c r="E2965">
        <v>-3.52</v>
      </c>
      <c r="F2965">
        <v>10726.99</v>
      </c>
      <c r="G2965">
        <v>17743.59</v>
      </c>
      <c r="H2965" t="s">
        <v>2213</v>
      </c>
      <c r="I2965" t="s">
        <v>2211</v>
      </c>
      <c r="J2965">
        <v>6</v>
      </c>
      <c r="K2965" t="s">
        <v>2212</v>
      </c>
      <c r="L2965" t="str">
        <f>IF(performance_data[[#This Row],[return_percentage]]&gt;=performance_data[[#This Row],[benchmark_return]],"Higher","Lower")</f>
        <v>Lower</v>
      </c>
      <c r="M2965" s="14">
        <f xml:space="preserve"> _xlfn.MAXIFS(performance_data[date],performance_data[portfolio_id],performance_data[[#This Row],[portfolio_id]])</f>
        <v>45543</v>
      </c>
      <c r="N2965" s="14">
        <f xml:space="preserve"> _xlfn.MINIFS(performance_data[date],performance_data[portfolio_id],performance_data[[#This Row],[portfolio_id]])</f>
        <v>44863</v>
      </c>
      <c r="O2965" s="15">
        <f>_xlfn.MAXIFS(performance_data[portfolio_value],performance_data[portfolio_id],performance_data[[#This Row],[portfolio_id]],performance_data[date],performance_data[[#This Row],[latest_date]])</f>
        <v>78702.36</v>
      </c>
      <c r="P2965" s="15">
        <f>_xlfn.MAXIFS(performance_data[portfolio_value],performance_data[portfolio_id],performance_data[[#This Row],[portfolio_id]],performance_data[date],performance_data[[#This Row],[starting_date]])</f>
        <v>451211.91</v>
      </c>
      <c r="Q2965" s="15">
        <f>performance_data[[#This Row],[latest_value]]-performance_data[[#This Row],[starting_value]]</f>
        <v>-372509.55</v>
      </c>
      <c r="R2965" s="15">
        <f>performance_data[[#This Row],[net_inflows]]-performance_data[[#This Row],[net_outflows]]</f>
        <v>-7016.6</v>
      </c>
      <c r="S2965" s="15" t="str">
        <f>IF(performance_data[[#This Row],[net_inflows]]&gt;AVERAGE(performance_data[net_inflows]),"High","Low")</f>
        <v>High</v>
      </c>
      <c r="T2965" s="15">
        <f>AVERAGEIF(performance_data[inflow_flag],performance_data[[#This Row],[inflow_flag]],performance_data[return_percentage])</f>
        <v>4.8467905675459724</v>
      </c>
      <c r="U2965" s="17">
        <f>IF(performance_data[[#This Row],[return_percentage]]&lt;performance_data[[#This Row],[benchmark_return]],1,0)</f>
        <v>1</v>
      </c>
      <c r="V2965" s="17">
        <f>COUNTIFS(performance_data[portfolio_id],performance_data[[#This Row],[portfolio_id]])</f>
        <v>25</v>
      </c>
      <c r="W2965" s="17">
        <f>COUNTIFS(performance_data[portfolio_id],performance_data[[#This Row],[portfolio_id]],
          performance_data[return_flag],1)</f>
        <v>15</v>
      </c>
      <c r="X2965" s="15">
        <f>performance_data[[#This Row],[underperform_flag_count]]/performance_data[[#This Row],[totalportfoliocount]]</f>
        <v>0.6</v>
      </c>
    </row>
    <row r="2966" spans="1:24" x14ac:dyDescent="0.3">
      <c r="A2966">
        <v>6416</v>
      </c>
      <c r="B2966" s="1">
        <v>45278</v>
      </c>
      <c r="C2966">
        <v>472114.73</v>
      </c>
      <c r="D2966">
        <v>-5.14</v>
      </c>
      <c r="E2966">
        <v>-4.33</v>
      </c>
      <c r="F2966">
        <v>14776.12</v>
      </c>
      <c r="G2966">
        <v>9372.9500000000007</v>
      </c>
      <c r="H2966" t="s">
        <v>2213</v>
      </c>
      <c r="I2966" t="s">
        <v>2217</v>
      </c>
      <c r="J2966">
        <v>12</v>
      </c>
      <c r="K2966" t="s">
        <v>2218</v>
      </c>
      <c r="L2966" t="str">
        <f>IF(performance_data[[#This Row],[return_percentage]]&gt;=performance_data[[#This Row],[benchmark_return]],"Higher","Lower")</f>
        <v>Lower</v>
      </c>
      <c r="M2966" s="14">
        <f xml:space="preserve"> _xlfn.MAXIFS(performance_data[date],performance_data[portfolio_id],performance_data[[#This Row],[portfolio_id]])</f>
        <v>45543</v>
      </c>
      <c r="N2966" s="14">
        <f xml:space="preserve"> _xlfn.MINIFS(performance_data[date],performance_data[portfolio_id],performance_data[[#This Row],[portfolio_id]])</f>
        <v>44863</v>
      </c>
      <c r="O2966" s="15">
        <f>_xlfn.MAXIFS(performance_data[portfolio_value],performance_data[portfolio_id],performance_data[[#This Row],[portfolio_id]],performance_data[date],performance_data[[#This Row],[latest_date]])</f>
        <v>78702.36</v>
      </c>
      <c r="P2966" s="15">
        <f>_xlfn.MAXIFS(performance_data[portfolio_value],performance_data[portfolio_id],performance_data[[#This Row],[portfolio_id]],performance_data[date],performance_data[[#This Row],[starting_date]])</f>
        <v>451211.91</v>
      </c>
      <c r="Q2966" s="15">
        <f>performance_data[[#This Row],[latest_value]]-performance_data[[#This Row],[starting_value]]</f>
        <v>-372509.55</v>
      </c>
      <c r="R2966" s="15">
        <f>performance_data[[#This Row],[net_inflows]]-performance_data[[#This Row],[net_outflows]]</f>
        <v>5403.17</v>
      </c>
      <c r="S2966" s="15" t="str">
        <f>IF(performance_data[[#This Row],[net_inflows]]&gt;AVERAGE(performance_data[net_inflows]),"High","Low")</f>
        <v>High</v>
      </c>
      <c r="T2966" s="15">
        <f>AVERAGEIF(performance_data[inflow_flag],performance_data[[#This Row],[inflow_flag]],performance_data[return_percentage])</f>
        <v>4.8467905675459724</v>
      </c>
      <c r="U2966" s="17">
        <f>IF(performance_data[[#This Row],[return_percentage]]&lt;performance_data[[#This Row],[benchmark_return]],1,0)</f>
        <v>1</v>
      </c>
      <c r="V2966" s="17">
        <f>COUNTIFS(performance_data[portfolio_id],performance_data[[#This Row],[portfolio_id]])</f>
        <v>25</v>
      </c>
      <c r="W2966" s="17">
        <f>COUNTIFS(performance_data[portfolio_id],performance_data[[#This Row],[portfolio_id]],
          performance_data[return_flag],1)</f>
        <v>15</v>
      </c>
      <c r="X2966" s="15">
        <f>performance_data[[#This Row],[underperform_flag_count]]/performance_data[[#This Row],[totalportfoliocount]]</f>
        <v>0.6</v>
      </c>
    </row>
    <row r="2967" spans="1:24" x14ac:dyDescent="0.3">
      <c r="A2967">
        <v>6416</v>
      </c>
      <c r="B2967" s="1">
        <v>45425</v>
      </c>
      <c r="C2967">
        <v>301591.2</v>
      </c>
      <c r="D2967">
        <v>15.09</v>
      </c>
      <c r="E2967">
        <v>15.35</v>
      </c>
      <c r="F2967">
        <v>2928.42</v>
      </c>
      <c r="G2967">
        <v>2593.65</v>
      </c>
      <c r="H2967" t="s">
        <v>2205</v>
      </c>
      <c r="I2967" t="s">
        <v>2211</v>
      </c>
      <c r="J2967">
        <v>5</v>
      </c>
      <c r="K2967" t="s">
        <v>2223</v>
      </c>
      <c r="L2967" t="str">
        <f>IF(performance_data[[#This Row],[return_percentage]]&gt;=performance_data[[#This Row],[benchmark_return]],"Higher","Lower")</f>
        <v>Lower</v>
      </c>
      <c r="M2967" s="14">
        <f xml:space="preserve"> _xlfn.MAXIFS(performance_data[date],performance_data[portfolio_id],performance_data[[#This Row],[portfolio_id]])</f>
        <v>45543</v>
      </c>
      <c r="N2967" s="14">
        <f xml:space="preserve"> _xlfn.MINIFS(performance_data[date],performance_data[portfolio_id],performance_data[[#This Row],[portfolio_id]])</f>
        <v>44863</v>
      </c>
      <c r="O2967" s="15">
        <f>_xlfn.MAXIFS(performance_data[portfolio_value],performance_data[portfolio_id],performance_data[[#This Row],[portfolio_id]],performance_data[date],performance_data[[#This Row],[latest_date]])</f>
        <v>78702.36</v>
      </c>
      <c r="P2967" s="15">
        <f>_xlfn.MAXIFS(performance_data[portfolio_value],performance_data[portfolio_id],performance_data[[#This Row],[portfolio_id]],performance_data[date],performance_data[[#This Row],[starting_date]])</f>
        <v>451211.91</v>
      </c>
      <c r="Q2967" s="15">
        <f>performance_data[[#This Row],[latest_value]]-performance_data[[#This Row],[starting_value]]</f>
        <v>-372509.55</v>
      </c>
      <c r="R2967" s="15">
        <f>performance_data[[#This Row],[net_inflows]]-performance_data[[#This Row],[net_outflows]]</f>
        <v>334.77</v>
      </c>
      <c r="S2967" s="15" t="str">
        <f>IF(performance_data[[#This Row],[net_inflows]]&gt;AVERAGE(performance_data[net_inflows]),"High","Low")</f>
        <v>Low</v>
      </c>
      <c r="T2967" s="15">
        <f>AVERAGEIF(performance_data[inflow_flag],performance_data[[#This Row],[inflow_flag]],performance_data[return_percentage])</f>
        <v>5.0457846277021572</v>
      </c>
      <c r="U2967" s="17">
        <f>IF(performance_data[[#This Row],[return_percentage]]&lt;performance_data[[#This Row],[benchmark_return]],1,0)</f>
        <v>1</v>
      </c>
      <c r="V2967" s="17">
        <f>COUNTIFS(performance_data[portfolio_id],performance_data[[#This Row],[portfolio_id]])</f>
        <v>25</v>
      </c>
      <c r="W2967" s="17">
        <f>COUNTIFS(performance_data[portfolio_id],performance_data[[#This Row],[portfolio_id]],
          performance_data[return_flag],1)</f>
        <v>15</v>
      </c>
      <c r="X2967" s="15">
        <f>performance_data[[#This Row],[underperform_flag_count]]/performance_data[[#This Row],[totalportfoliocount]]</f>
        <v>0.6</v>
      </c>
    </row>
    <row r="2968" spans="1:24" x14ac:dyDescent="0.3">
      <c r="A2968">
        <v>6416</v>
      </c>
      <c r="B2968" s="1">
        <v>45295</v>
      </c>
      <c r="C2968">
        <v>436218.2</v>
      </c>
      <c r="D2968">
        <v>2.08</v>
      </c>
      <c r="E2968">
        <v>1.72</v>
      </c>
      <c r="F2968">
        <v>14042.06</v>
      </c>
      <c r="G2968">
        <v>10777.15</v>
      </c>
      <c r="H2968" t="s">
        <v>2205</v>
      </c>
      <c r="I2968" t="s">
        <v>2206</v>
      </c>
      <c r="J2968">
        <v>1</v>
      </c>
      <c r="K2968" t="s">
        <v>2207</v>
      </c>
      <c r="L2968" t="str">
        <f>IF(performance_data[[#This Row],[return_percentage]]&gt;=performance_data[[#This Row],[benchmark_return]],"Higher","Lower")</f>
        <v>Higher</v>
      </c>
      <c r="M2968" s="14">
        <f xml:space="preserve"> _xlfn.MAXIFS(performance_data[date],performance_data[portfolio_id],performance_data[[#This Row],[portfolio_id]])</f>
        <v>45543</v>
      </c>
      <c r="N2968" s="14">
        <f xml:space="preserve"> _xlfn.MINIFS(performance_data[date],performance_data[portfolio_id],performance_data[[#This Row],[portfolio_id]])</f>
        <v>44863</v>
      </c>
      <c r="O2968" s="15">
        <f>_xlfn.MAXIFS(performance_data[portfolio_value],performance_data[portfolio_id],performance_data[[#This Row],[portfolio_id]],performance_data[date],performance_data[[#This Row],[latest_date]])</f>
        <v>78702.36</v>
      </c>
      <c r="P2968" s="15">
        <f>_xlfn.MAXIFS(performance_data[portfolio_value],performance_data[portfolio_id],performance_data[[#This Row],[portfolio_id]],performance_data[date],performance_data[[#This Row],[starting_date]])</f>
        <v>451211.91</v>
      </c>
      <c r="Q2968" s="15">
        <f>performance_data[[#This Row],[latest_value]]-performance_data[[#This Row],[starting_value]]</f>
        <v>-372509.55</v>
      </c>
      <c r="R2968" s="15">
        <f>performance_data[[#This Row],[net_inflows]]-performance_data[[#This Row],[net_outflows]]</f>
        <v>3264.91</v>
      </c>
      <c r="S2968" s="15" t="str">
        <f>IF(performance_data[[#This Row],[net_inflows]]&gt;AVERAGE(performance_data[net_inflows]),"High","Low")</f>
        <v>High</v>
      </c>
      <c r="T2968" s="15">
        <f>AVERAGEIF(performance_data[inflow_flag],performance_data[[#This Row],[inflow_flag]],performance_data[return_percentage])</f>
        <v>4.8467905675459724</v>
      </c>
      <c r="U2968" s="17">
        <f>IF(performance_data[[#This Row],[return_percentage]]&lt;performance_data[[#This Row],[benchmark_return]],1,0)</f>
        <v>0</v>
      </c>
      <c r="V2968" s="17">
        <f>COUNTIFS(performance_data[portfolio_id],performance_data[[#This Row],[portfolio_id]])</f>
        <v>25</v>
      </c>
      <c r="W2968" s="17">
        <f>COUNTIFS(performance_data[portfolio_id],performance_data[[#This Row],[portfolio_id]],
          performance_data[return_flag],1)</f>
        <v>15</v>
      </c>
      <c r="X2968" s="15">
        <f>performance_data[[#This Row],[underperform_flag_count]]/performance_data[[#This Row],[totalportfoliocount]]</f>
        <v>0.6</v>
      </c>
    </row>
    <row r="2969" spans="1:24" x14ac:dyDescent="0.3">
      <c r="A2969">
        <v>6416</v>
      </c>
      <c r="B2969" s="1">
        <v>45017</v>
      </c>
      <c r="C2969">
        <v>255818.9</v>
      </c>
      <c r="D2969">
        <v>6.49</v>
      </c>
      <c r="E2969">
        <v>5.74</v>
      </c>
      <c r="F2969">
        <v>16516.34</v>
      </c>
      <c r="G2969">
        <v>1314.8</v>
      </c>
      <c r="H2969" t="s">
        <v>2213</v>
      </c>
      <c r="I2969" t="s">
        <v>2211</v>
      </c>
      <c r="J2969">
        <v>4</v>
      </c>
      <c r="K2969" t="s">
        <v>2216</v>
      </c>
      <c r="L2969" t="str">
        <f>IF(performance_data[[#This Row],[return_percentage]]&gt;=performance_data[[#This Row],[benchmark_return]],"Higher","Lower")</f>
        <v>Higher</v>
      </c>
      <c r="M2969" s="14">
        <f xml:space="preserve"> _xlfn.MAXIFS(performance_data[date],performance_data[portfolio_id],performance_data[[#This Row],[portfolio_id]])</f>
        <v>45543</v>
      </c>
      <c r="N2969" s="14">
        <f xml:space="preserve"> _xlfn.MINIFS(performance_data[date],performance_data[portfolio_id],performance_data[[#This Row],[portfolio_id]])</f>
        <v>44863</v>
      </c>
      <c r="O2969" s="15">
        <f>_xlfn.MAXIFS(performance_data[portfolio_value],performance_data[portfolio_id],performance_data[[#This Row],[portfolio_id]],performance_data[date],performance_data[[#This Row],[latest_date]])</f>
        <v>78702.36</v>
      </c>
      <c r="P2969" s="15">
        <f>_xlfn.MAXIFS(performance_data[portfolio_value],performance_data[portfolio_id],performance_data[[#This Row],[portfolio_id]],performance_data[date],performance_data[[#This Row],[starting_date]])</f>
        <v>451211.91</v>
      </c>
      <c r="Q2969" s="15">
        <f>performance_data[[#This Row],[latest_value]]-performance_data[[#This Row],[starting_value]]</f>
        <v>-372509.55</v>
      </c>
      <c r="R2969" s="15">
        <f>performance_data[[#This Row],[net_inflows]]-performance_data[[#This Row],[net_outflows]]</f>
        <v>15201.54</v>
      </c>
      <c r="S2969" s="15" t="str">
        <f>IF(performance_data[[#This Row],[net_inflows]]&gt;AVERAGE(performance_data[net_inflows]),"High","Low")</f>
        <v>High</v>
      </c>
      <c r="T2969" s="15">
        <f>AVERAGEIF(performance_data[inflow_flag],performance_data[[#This Row],[inflow_flag]],performance_data[return_percentage])</f>
        <v>4.8467905675459724</v>
      </c>
      <c r="U2969" s="17">
        <f>IF(performance_data[[#This Row],[return_percentage]]&lt;performance_data[[#This Row],[benchmark_return]],1,0)</f>
        <v>0</v>
      </c>
      <c r="V2969" s="17">
        <f>COUNTIFS(performance_data[portfolio_id],performance_data[[#This Row],[portfolio_id]])</f>
        <v>25</v>
      </c>
      <c r="W2969" s="17">
        <f>COUNTIFS(performance_data[portfolio_id],performance_data[[#This Row],[portfolio_id]],
          performance_data[return_flag],1)</f>
        <v>15</v>
      </c>
      <c r="X2969" s="15">
        <f>performance_data[[#This Row],[underperform_flag_count]]/performance_data[[#This Row],[totalportfoliocount]]</f>
        <v>0.6</v>
      </c>
    </row>
    <row r="2970" spans="1:24" x14ac:dyDescent="0.3">
      <c r="A2970">
        <v>6416</v>
      </c>
      <c r="B2970" s="1">
        <v>45543</v>
      </c>
      <c r="C2970">
        <v>78702.36</v>
      </c>
      <c r="D2970">
        <v>8.91</v>
      </c>
      <c r="E2970">
        <v>7.22</v>
      </c>
      <c r="F2970">
        <v>345.41</v>
      </c>
      <c r="G2970">
        <v>8486.2900000000009</v>
      </c>
      <c r="H2970" t="s">
        <v>2205</v>
      </c>
      <c r="I2970" t="s">
        <v>2209</v>
      </c>
      <c r="J2970">
        <v>9</v>
      </c>
      <c r="K2970" t="s">
        <v>2221</v>
      </c>
      <c r="L2970" t="str">
        <f>IF(performance_data[[#This Row],[return_percentage]]&gt;=performance_data[[#This Row],[benchmark_return]],"Higher","Lower")</f>
        <v>Higher</v>
      </c>
      <c r="M2970" s="14">
        <f xml:space="preserve"> _xlfn.MAXIFS(performance_data[date],performance_data[portfolio_id],performance_data[[#This Row],[portfolio_id]])</f>
        <v>45543</v>
      </c>
      <c r="N2970" s="14">
        <f xml:space="preserve"> _xlfn.MINIFS(performance_data[date],performance_data[portfolio_id],performance_data[[#This Row],[portfolio_id]])</f>
        <v>44863</v>
      </c>
      <c r="O2970" s="15">
        <f>_xlfn.MAXIFS(performance_data[portfolio_value],performance_data[portfolio_id],performance_data[[#This Row],[portfolio_id]],performance_data[date],performance_data[[#This Row],[latest_date]])</f>
        <v>78702.36</v>
      </c>
      <c r="P2970" s="15">
        <f>_xlfn.MAXIFS(performance_data[portfolio_value],performance_data[portfolio_id],performance_data[[#This Row],[portfolio_id]],performance_data[date],performance_data[[#This Row],[starting_date]])</f>
        <v>451211.91</v>
      </c>
      <c r="Q2970" s="15">
        <f>performance_data[[#This Row],[latest_value]]-performance_data[[#This Row],[starting_value]]</f>
        <v>-372509.55</v>
      </c>
      <c r="R2970" s="15">
        <f>performance_data[[#This Row],[net_inflows]]-performance_data[[#This Row],[net_outflows]]</f>
        <v>-8140.880000000001</v>
      </c>
      <c r="S2970" s="15" t="str">
        <f>IF(performance_data[[#This Row],[net_inflows]]&gt;AVERAGE(performance_data[net_inflows]),"High","Low")</f>
        <v>Low</v>
      </c>
      <c r="T2970" s="15">
        <f>AVERAGEIF(performance_data[inflow_flag],performance_data[[#This Row],[inflow_flag]],performance_data[return_percentage])</f>
        <v>5.0457846277021572</v>
      </c>
      <c r="U2970" s="17">
        <f>IF(performance_data[[#This Row],[return_percentage]]&lt;performance_data[[#This Row],[benchmark_return]],1,0)</f>
        <v>0</v>
      </c>
      <c r="V2970" s="17">
        <f>COUNTIFS(performance_data[portfolio_id],performance_data[[#This Row],[portfolio_id]])</f>
        <v>25</v>
      </c>
      <c r="W2970" s="17">
        <f>COUNTIFS(performance_data[portfolio_id],performance_data[[#This Row],[portfolio_id]],
          performance_data[return_flag],1)</f>
        <v>15</v>
      </c>
      <c r="X2970" s="15">
        <f>performance_data[[#This Row],[underperform_flag_count]]/performance_data[[#This Row],[totalportfoliocount]]</f>
        <v>0.6</v>
      </c>
    </row>
    <row r="2971" spans="1:24" x14ac:dyDescent="0.3">
      <c r="A2971">
        <v>6416</v>
      </c>
      <c r="B2971" s="1">
        <v>45080</v>
      </c>
      <c r="C2971">
        <v>343198.12</v>
      </c>
      <c r="D2971">
        <v>15.2</v>
      </c>
      <c r="E2971">
        <v>12.81</v>
      </c>
      <c r="F2971">
        <v>18659.580000000002</v>
      </c>
      <c r="G2971">
        <v>9581.58</v>
      </c>
      <c r="H2971" t="s">
        <v>2213</v>
      </c>
      <c r="I2971" t="s">
        <v>2211</v>
      </c>
      <c r="J2971">
        <v>6</v>
      </c>
      <c r="K2971" t="s">
        <v>2212</v>
      </c>
      <c r="L2971" t="str">
        <f>IF(performance_data[[#This Row],[return_percentage]]&gt;=performance_data[[#This Row],[benchmark_return]],"Higher","Lower")</f>
        <v>Higher</v>
      </c>
      <c r="M2971" s="14">
        <f xml:space="preserve"> _xlfn.MAXIFS(performance_data[date],performance_data[portfolio_id],performance_data[[#This Row],[portfolio_id]])</f>
        <v>45543</v>
      </c>
      <c r="N2971" s="14">
        <f xml:space="preserve"> _xlfn.MINIFS(performance_data[date],performance_data[portfolio_id],performance_data[[#This Row],[portfolio_id]])</f>
        <v>44863</v>
      </c>
      <c r="O2971" s="15">
        <f>_xlfn.MAXIFS(performance_data[portfolio_value],performance_data[portfolio_id],performance_data[[#This Row],[portfolio_id]],performance_data[date],performance_data[[#This Row],[latest_date]])</f>
        <v>78702.36</v>
      </c>
      <c r="P2971" s="15">
        <f>_xlfn.MAXIFS(performance_data[portfolio_value],performance_data[portfolio_id],performance_data[[#This Row],[portfolio_id]],performance_data[date],performance_data[[#This Row],[starting_date]])</f>
        <v>451211.91</v>
      </c>
      <c r="Q2971" s="15">
        <f>performance_data[[#This Row],[latest_value]]-performance_data[[#This Row],[starting_value]]</f>
        <v>-372509.55</v>
      </c>
      <c r="R2971" s="15">
        <f>performance_data[[#This Row],[net_inflows]]-performance_data[[#This Row],[net_outflows]]</f>
        <v>9078.0000000000018</v>
      </c>
      <c r="S2971" s="15" t="str">
        <f>IF(performance_data[[#This Row],[net_inflows]]&gt;AVERAGE(performance_data[net_inflows]),"High","Low")</f>
        <v>High</v>
      </c>
      <c r="T2971" s="15">
        <f>AVERAGEIF(performance_data[inflow_flag],performance_data[[#This Row],[inflow_flag]],performance_data[return_percentage])</f>
        <v>4.8467905675459724</v>
      </c>
      <c r="U2971" s="17">
        <f>IF(performance_data[[#This Row],[return_percentage]]&lt;performance_data[[#This Row],[benchmark_return]],1,0)</f>
        <v>0</v>
      </c>
      <c r="V2971" s="17">
        <f>COUNTIFS(performance_data[portfolio_id],performance_data[[#This Row],[portfolio_id]])</f>
        <v>25</v>
      </c>
      <c r="W2971" s="17">
        <f>COUNTIFS(performance_data[portfolio_id],performance_data[[#This Row],[portfolio_id]],
          performance_data[return_flag],1)</f>
        <v>15</v>
      </c>
      <c r="X2971" s="15">
        <f>performance_data[[#This Row],[underperform_flag_count]]/performance_data[[#This Row],[totalportfoliocount]]</f>
        <v>0.6</v>
      </c>
    </row>
    <row r="2972" spans="1:24" x14ac:dyDescent="0.3">
      <c r="A2972">
        <v>6416</v>
      </c>
      <c r="B2972" s="1">
        <v>45034</v>
      </c>
      <c r="C2972">
        <v>77501.27</v>
      </c>
      <c r="D2972">
        <v>-3.84</v>
      </c>
      <c r="E2972">
        <v>-3.66</v>
      </c>
      <c r="F2972">
        <v>5613.6</v>
      </c>
      <c r="G2972">
        <v>12889.09</v>
      </c>
      <c r="H2972" t="s">
        <v>2213</v>
      </c>
      <c r="I2972" t="s">
        <v>2211</v>
      </c>
      <c r="J2972">
        <v>4</v>
      </c>
      <c r="K2972" t="s">
        <v>2216</v>
      </c>
      <c r="L2972" t="str">
        <f>IF(performance_data[[#This Row],[return_percentage]]&gt;=performance_data[[#This Row],[benchmark_return]],"Higher","Lower")</f>
        <v>Lower</v>
      </c>
      <c r="M2972" s="14">
        <f xml:space="preserve"> _xlfn.MAXIFS(performance_data[date],performance_data[portfolio_id],performance_data[[#This Row],[portfolio_id]])</f>
        <v>45543</v>
      </c>
      <c r="N2972" s="14">
        <f xml:space="preserve"> _xlfn.MINIFS(performance_data[date],performance_data[portfolio_id],performance_data[[#This Row],[portfolio_id]])</f>
        <v>44863</v>
      </c>
      <c r="O2972" s="15">
        <f>_xlfn.MAXIFS(performance_data[portfolio_value],performance_data[portfolio_id],performance_data[[#This Row],[portfolio_id]],performance_data[date],performance_data[[#This Row],[latest_date]])</f>
        <v>78702.36</v>
      </c>
      <c r="P2972" s="15">
        <f>_xlfn.MAXIFS(performance_data[portfolio_value],performance_data[portfolio_id],performance_data[[#This Row],[portfolio_id]],performance_data[date],performance_data[[#This Row],[starting_date]])</f>
        <v>451211.91</v>
      </c>
      <c r="Q2972" s="15">
        <f>performance_data[[#This Row],[latest_value]]-performance_data[[#This Row],[starting_value]]</f>
        <v>-372509.55</v>
      </c>
      <c r="R2972" s="15">
        <f>performance_data[[#This Row],[net_inflows]]-performance_data[[#This Row],[net_outflows]]</f>
        <v>-7275.49</v>
      </c>
      <c r="S2972" s="15" t="str">
        <f>IF(performance_data[[#This Row],[net_inflows]]&gt;AVERAGE(performance_data[net_inflows]),"High","Low")</f>
        <v>Low</v>
      </c>
      <c r="T2972" s="15">
        <f>AVERAGEIF(performance_data[inflow_flag],performance_data[[#This Row],[inflow_flag]],performance_data[return_percentage])</f>
        <v>5.0457846277021572</v>
      </c>
      <c r="U2972" s="17">
        <f>IF(performance_data[[#This Row],[return_percentage]]&lt;performance_data[[#This Row],[benchmark_return]],1,0)</f>
        <v>1</v>
      </c>
      <c r="V2972" s="17">
        <f>COUNTIFS(performance_data[portfolio_id],performance_data[[#This Row],[portfolio_id]])</f>
        <v>25</v>
      </c>
      <c r="W2972" s="17">
        <f>COUNTIFS(performance_data[portfolio_id],performance_data[[#This Row],[portfolio_id]],
          performance_data[return_flag],1)</f>
        <v>15</v>
      </c>
      <c r="X2972" s="15">
        <f>performance_data[[#This Row],[underperform_flag_count]]/performance_data[[#This Row],[totalportfoliocount]]</f>
        <v>0.6</v>
      </c>
    </row>
    <row r="2973" spans="1:24" x14ac:dyDescent="0.3">
      <c r="A2973">
        <v>6416</v>
      </c>
      <c r="B2973" s="1">
        <v>44964</v>
      </c>
      <c r="C2973">
        <v>73725.62</v>
      </c>
      <c r="D2973">
        <v>-7.92</v>
      </c>
      <c r="E2973">
        <v>-6.96</v>
      </c>
      <c r="F2973">
        <v>12774.97</v>
      </c>
      <c r="G2973">
        <v>2086.91</v>
      </c>
      <c r="H2973" t="s">
        <v>2213</v>
      </c>
      <c r="I2973" t="s">
        <v>2206</v>
      </c>
      <c r="J2973">
        <v>2</v>
      </c>
      <c r="K2973" t="s">
        <v>2226</v>
      </c>
      <c r="L2973" t="str">
        <f>IF(performance_data[[#This Row],[return_percentage]]&gt;=performance_data[[#This Row],[benchmark_return]],"Higher","Lower")</f>
        <v>Lower</v>
      </c>
      <c r="M2973" s="14">
        <f xml:space="preserve"> _xlfn.MAXIFS(performance_data[date],performance_data[portfolio_id],performance_data[[#This Row],[portfolio_id]])</f>
        <v>45543</v>
      </c>
      <c r="N2973" s="14">
        <f xml:space="preserve"> _xlfn.MINIFS(performance_data[date],performance_data[portfolio_id],performance_data[[#This Row],[portfolio_id]])</f>
        <v>44863</v>
      </c>
      <c r="O2973" s="15">
        <f>_xlfn.MAXIFS(performance_data[portfolio_value],performance_data[portfolio_id],performance_data[[#This Row],[portfolio_id]],performance_data[date],performance_data[[#This Row],[latest_date]])</f>
        <v>78702.36</v>
      </c>
      <c r="P2973" s="15">
        <f>_xlfn.MAXIFS(performance_data[portfolio_value],performance_data[portfolio_id],performance_data[[#This Row],[portfolio_id]],performance_data[date],performance_data[[#This Row],[starting_date]])</f>
        <v>451211.91</v>
      </c>
      <c r="Q2973" s="15">
        <f>performance_data[[#This Row],[latest_value]]-performance_data[[#This Row],[starting_value]]</f>
        <v>-372509.55</v>
      </c>
      <c r="R2973" s="15">
        <f>performance_data[[#This Row],[net_inflows]]-performance_data[[#This Row],[net_outflows]]</f>
        <v>10688.06</v>
      </c>
      <c r="S2973" s="15" t="str">
        <f>IF(performance_data[[#This Row],[net_inflows]]&gt;AVERAGE(performance_data[net_inflows]),"High","Low")</f>
        <v>High</v>
      </c>
      <c r="T2973" s="15">
        <f>AVERAGEIF(performance_data[inflow_flag],performance_data[[#This Row],[inflow_flag]],performance_data[return_percentage])</f>
        <v>4.8467905675459724</v>
      </c>
      <c r="U2973" s="17">
        <f>IF(performance_data[[#This Row],[return_percentage]]&lt;performance_data[[#This Row],[benchmark_return]],1,0)</f>
        <v>1</v>
      </c>
      <c r="V2973" s="17">
        <f>COUNTIFS(performance_data[portfolio_id],performance_data[[#This Row],[portfolio_id]])</f>
        <v>25</v>
      </c>
      <c r="W2973" s="17">
        <f>COUNTIFS(performance_data[portfolio_id],performance_data[[#This Row],[portfolio_id]],
          performance_data[return_flag],1)</f>
        <v>15</v>
      </c>
      <c r="X2973" s="15">
        <f>performance_data[[#This Row],[underperform_flag_count]]/performance_data[[#This Row],[totalportfoliocount]]</f>
        <v>0.6</v>
      </c>
    </row>
    <row r="2974" spans="1:24" x14ac:dyDescent="0.3">
      <c r="A2974">
        <v>6416</v>
      </c>
      <c r="B2974" s="1">
        <v>44938</v>
      </c>
      <c r="C2974">
        <v>437689.96</v>
      </c>
      <c r="D2974">
        <v>15.39</v>
      </c>
      <c r="E2974">
        <v>16.91</v>
      </c>
      <c r="F2974">
        <v>3091.71</v>
      </c>
      <c r="G2974">
        <v>8852.35</v>
      </c>
      <c r="H2974" t="s">
        <v>2213</v>
      </c>
      <c r="I2974" t="s">
        <v>2206</v>
      </c>
      <c r="J2974">
        <v>1</v>
      </c>
      <c r="K2974" t="s">
        <v>2207</v>
      </c>
      <c r="L2974" t="str">
        <f>IF(performance_data[[#This Row],[return_percentage]]&gt;=performance_data[[#This Row],[benchmark_return]],"Higher","Lower")</f>
        <v>Lower</v>
      </c>
      <c r="M2974" s="14">
        <f xml:space="preserve"> _xlfn.MAXIFS(performance_data[date],performance_data[portfolio_id],performance_data[[#This Row],[portfolio_id]])</f>
        <v>45543</v>
      </c>
      <c r="N2974" s="14">
        <f xml:space="preserve"> _xlfn.MINIFS(performance_data[date],performance_data[portfolio_id],performance_data[[#This Row],[portfolio_id]])</f>
        <v>44863</v>
      </c>
      <c r="O2974" s="15">
        <f>_xlfn.MAXIFS(performance_data[portfolio_value],performance_data[portfolio_id],performance_data[[#This Row],[portfolio_id]],performance_data[date],performance_data[[#This Row],[latest_date]])</f>
        <v>78702.36</v>
      </c>
      <c r="P2974" s="15">
        <f>_xlfn.MAXIFS(performance_data[portfolio_value],performance_data[portfolio_id],performance_data[[#This Row],[portfolio_id]],performance_data[date],performance_data[[#This Row],[starting_date]])</f>
        <v>451211.91</v>
      </c>
      <c r="Q2974" s="15">
        <f>performance_data[[#This Row],[latest_value]]-performance_data[[#This Row],[starting_value]]</f>
        <v>-372509.55</v>
      </c>
      <c r="R2974" s="15">
        <f>performance_data[[#This Row],[net_inflows]]-performance_data[[#This Row],[net_outflows]]</f>
        <v>-5760.64</v>
      </c>
      <c r="S2974" s="15" t="str">
        <f>IF(performance_data[[#This Row],[net_inflows]]&gt;AVERAGE(performance_data[net_inflows]),"High","Low")</f>
        <v>Low</v>
      </c>
      <c r="T2974" s="15">
        <f>AVERAGEIF(performance_data[inflow_flag],performance_data[[#This Row],[inflow_flag]],performance_data[return_percentage])</f>
        <v>5.0457846277021572</v>
      </c>
      <c r="U2974" s="17">
        <f>IF(performance_data[[#This Row],[return_percentage]]&lt;performance_data[[#This Row],[benchmark_return]],1,0)</f>
        <v>1</v>
      </c>
      <c r="V2974" s="17">
        <f>COUNTIFS(performance_data[portfolio_id],performance_data[[#This Row],[portfolio_id]])</f>
        <v>25</v>
      </c>
      <c r="W2974" s="17">
        <f>COUNTIFS(performance_data[portfolio_id],performance_data[[#This Row],[portfolio_id]],
          performance_data[return_flag],1)</f>
        <v>15</v>
      </c>
      <c r="X2974" s="15">
        <f>performance_data[[#This Row],[underperform_flag_count]]/performance_data[[#This Row],[totalportfoliocount]]</f>
        <v>0.6</v>
      </c>
    </row>
    <row r="2975" spans="1:24" x14ac:dyDescent="0.3">
      <c r="A2975">
        <v>6416</v>
      </c>
      <c r="B2975" s="1">
        <v>44890</v>
      </c>
      <c r="C2975">
        <v>332156.34000000003</v>
      </c>
      <c r="D2975">
        <v>3.97</v>
      </c>
      <c r="E2975">
        <v>3.9</v>
      </c>
      <c r="F2975">
        <v>11165.64</v>
      </c>
      <c r="G2975">
        <v>18625.88</v>
      </c>
      <c r="H2975" t="s">
        <v>2220</v>
      </c>
      <c r="I2975" t="s">
        <v>2217</v>
      </c>
      <c r="J2975">
        <v>11</v>
      </c>
      <c r="K2975" t="s">
        <v>2219</v>
      </c>
      <c r="L2975" t="str">
        <f>IF(performance_data[[#This Row],[return_percentage]]&gt;=performance_data[[#This Row],[benchmark_return]],"Higher","Lower")</f>
        <v>Higher</v>
      </c>
      <c r="M2975" s="14">
        <f xml:space="preserve"> _xlfn.MAXIFS(performance_data[date],performance_data[portfolio_id],performance_data[[#This Row],[portfolio_id]])</f>
        <v>45543</v>
      </c>
      <c r="N2975" s="14">
        <f xml:space="preserve"> _xlfn.MINIFS(performance_data[date],performance_data[portfolio_id],performance_data[[#This Row],[portfolio_id]])</f>
        <v>44863</v>
      </c>
      <c r="O2975" s="15">
        <f>_xlfn.MAXIFS(performance_data[portfolio_value],performance_data[portfolio_id],performance_data[[#This Row],[portfolio_id]],performance_data[date],performance_data[[#This Row],[latest_date]])</f>
        <v>78702.36</v>
      </c>
      <c r="P2975" s="15">
        <f>_xlfn.MAXIFS(performance_data[portfolio_value],performance_data[portfolio_id],performance_data[[#This Row],[portfolio_id]],performance_data[date],performance_data[[#This Row],[starting_date]])</f>
        <v>451211.91</v>
      </c>
      <c r="Q2975" s="15">
        <f>performance_data[[#This Row],[latest_value]]-performance_data[[#This Row],[starting_value]]</f>
        <v>-372509.55</v>
      </c>
      <c r="R2975" s="15">
        <f>performance_data[[#This Row],[net_inflows]]-performance_data[[#This Row],[net_outflows]]</f>
        <v>-7460.2400000000016</v>
      </c>
      <c r="S2975" s="15" t="str">
        <f>IF(performance_data[[#This Row],[net_inflows]]&gt;AVERAGE(performance_data[net_inflows]),"High","Low")</f>
        <v>High</v>
      </c>
      <c r="T2975" s="15">
        <f>AVERAGEIF(performance_data[inflow_flag],performance_data[[#This Row],[inflow_flag]],performance_data[return_percentage])</f>
        <v>4.8467905675459724</v>
      </c>
      <c r="U2975" s="17">
        <f>IF(performance_data[[#This Row],[return_percentage]]&lt;performance_data[[#This Row],[benchmark_return]],1,0)</f>
        <v>0</v>
      </c>
      <c r="V2975" s="17">
        <f>COUNTIFS(performance_data[portfolio_id],performance_data[[#This Row],[portfolio_id]])</f>
        <v>25</v>
      </c>
      <c r="W2975" s="17">
        <f>COUNTIFS(performance_data[portfolio_id],performance_data[[#This Row],[portfolio_id]],
          performance_data[return_flag],1)</f>
        <v>15</v>
      </c>
      <c r="X2975" s="15">
        <f>performance_data[[#This Row],[underperform_flag_count]]/performance_data[[#This Row],[totalportfoliocount]]</f>
        <v>0.6</v>
      </c>
    </row>
    <row r="2976" spans="1:24" x14ac:dyDescent="0.3">
      <c r="A2976">
        <v>6416</v>
      </c>
      <c r="B2976" s="1">
        <v>45413</v>
      </c>
      <c r="C2976">
        <v>40722.879999999997</v>
      </c>
      <c r="D2976">
        <v>6.66</v>
      </c>
      <c r="E2976">
        <v>7.47</v>
      </c>
      <c r="F2976">
        <v>5477.33</v>
      </c>
      <c r="G2976">
        <v>14625.84</v>
      </c>
      <c r="H2976" t="s">
        <v>2205</v>
      </c>
      <c r="I2976" t="s">
        <v>2211</v>
      </c>
      <c r="J2976">
        <v>5</v>
      </c>
      <c r="K2976" t="s">
        <v>2223</v>
      </c>
      <c r="L2976" t="str">
        <f>IF(performance_data[[#This Row],[return_percentage]]&gt;=performance_data[[#This Row],[benchmark_return]],"Higher","Lower")</f>
        <v>Lower</v>
      </c>
      <c r="M2976" s="14">
        <f xml:space="preserve"> _xlfn.MAXIFS(performance_data[date],performance_data[portfolio_id],performance_data[[#This Row],[portfolio_id]])</f>
        <v>45543</v>
      </c>
      <c r="N2976" s="14">
        <f xml:space="preserve"> _xlfn.MINIFS(performance_data[date],performance_data[portfolio_id],performance_data[[#This Row],[portfolio_id]])</f>
        <v>44863</v>
      </c>
      <c r="O2976" s="15">
        <f>_xlfn.MAXIFS(performance_data[portfolio_value],performance_data[portfolio_id],performance_data[[#This Row],[portfolio_id]],performance_data[date],performance_data[[#This Row],[latest_date]])</f>
        <v>78702.36</v>
      </c>
      <c r="P2976" s="15">
        <f>_xlfn.MAXIFS(performance_data[portfolio_value],performance_data[portfolio_id],performance_data[[#This Row],[portfolio_id]],performance_data[date],performance_data[[#This Row],[starting_date]])</f>
        <v>451211.91</v>
      </c>
      <c r="Q2976" s="15">
        <f>performance_data[[#This Row],[latest_value]]-performance_data[[#This Row],[starting_value]]</f>
        <v>-372509.55</v>
      </c>
      <c r="R2976" s="15">
        <f>performance_data[[#This Row],[net_inflows]]-performance_data[[#This Row],[net_outflows]]</f>
        <v>-9148.51</v>
      </c>
      <c r="S2976" s="15" t="str">
        <f>IF(performance_data[[#This Row],[net_inflows]]&gt;AVERAGE(performance_data[net_inflows]),"High","Low")</f>
        <v>Low</v>
      </c>
      <c r="T2976" s="15">
        <f>AVERAGEIF(performance_data[inflow_flag],performance_data[[#This Row],[inflow_flag]],performance_data[return_percentage])</f>
        <v>5.0457846277021572</v>
      </c>
      <c r="U2976" s="17">
        <f>IF(performance_data[[#This Row],[return_percentage]]&lt;performance_data[[#This Row],[benchmark_return]],1,0)</f>
        <v>1</v>
      </c>
      <c r="V2976" s="17">
        <f>COUNTIFS(performance_data[portfolio_id],performance_data[[#This Row],[portfolio_id]])</f>
        <v>25</v>
      </c>
      <c r="W2976" s="17">
        <f>COUNTIFS(performance_data[portfolio_id],performance_data[[#This Row],[portfolio_id]],
          performance_data[return_flag],1)</f>
        <v>15</v>
      </c>
      <c r="X2976" s="15">
        <f>performance_data[[#This Row],[underperform_flag_count]]/performance_data[[#This Row],[totalportfoliocount]]</f>
        <v>0.6</v>
      </c>
    </row>
    <row r="2977" spans="1:24" x14ac:dyDescent="0.3">
      <c r="A2977">
        <v>6416</v>
      </c>
      <c r="B2977" s="1">
        <v>45075</v>
      </c>
      <c r="C2977">
        <v>430743.37</v>
      </c>
      <c r="D2977">
        <v>-8.83</v>
      </c>
      <c r="E2977">
        <v>-7.55</v>
      </c>
      <c r="F2977">
        <v>16795.5</v>
      </c>
      <c r="G2977">
        <v>4194.43</v>
      </c>
      <c r="H2977" t="s">
        <v>2213</v>
      </c>
      <c r="I2977" t="s">
        <v>2211</v>
      </c>
      <c r="J2977">
        <v>5</v>
      </c>
      <c r="K2977" t="s">
        <v>2223</v>
      </c>
      <c r="L2977" t="str">
        <f>IF(performance_data[[#This Row],[return_percentage]]&gt;=performance_data[[#This Row],[benchmark_return]],"Higher","Lower")</f>
        <v>Lower</v>
      </c>
      <c r="M2977" s="14">
        <f xml:space="preserve"> _xlfn.MAXIFS(performance_data[date],performance_data[portfolio_id],performance_data[[#This Row],[portfolio_id]])</f>
        <v>45543</v>
      </c>
      <c r="N2977" s="14">
        <f xml:space="preserve"> _xlfn.MINIFS(performance_data[date],performance_data[portfolio_id],performance_data[[#This Row],[portfolio_id]])</f>
        <v>44863</v>
      </c>
      <c r="O2977" s="15">
        <f>_xlfn.MAXIFS(performance_data[portfolio_value],performance_data[portfolio_id],performance_data[[#This Row],[portfolio_id]],performance_data[date],performance_data[[#This Row],[latest_date]])</f>
        <v>78702.36</v>
      </c>
      <c r="P2977" s="15">
        <f>_xlfn.MAXIFS(performance_data[portfolio_value],performance_data[portfolio_id],performance_data[[#This Row],[portfolio_id]],performance_data[date],performance_data[[#This Row],[starting_date]])</f>
        <v>451211.91</v>
      </c>
      <c r="Q2977" s="15">
        <f>performance_data[[#This Row],[latest_value]]-performance_data[[#This Row],[starting_value]]</f>
        <v>-372509.55</v>
      </c>
      <c r="R2977" s="15">
        <f>performance_data[[#This Row],[net_inflows]]-performance_data[[#This Row],[net_outflows]]</f>
        <v>12601.07</v>
      </c>
      <c r="S2977" s="15" t="str">
        <f>IF(performance_data[[#This Row],[net_inflows]]&gt;AVERAGE(performance_data[net_inflows]),"High","Low")</f>
        <v>High</v>
      </c>
      <c r="T2977" s="15">
        <f>AVERAGEIF(performance_data[inflow_flag],performance_data[[#This Row],[inflow_flag]],performance_data[return_percentage])</f>
        <v>4.8467905675459724</v>
      </c>
      <c r="U2977" s="17">
        <f>IF(performance_data[[#This Row],[return_percentage]]&lt;performance_data[[#This Row],[benchmark_return]],1,0)</f>
        <v>1</v>
      </c>
      <c r="V2977" s="17">
        <f>COUNTIFS(performance_data[portfolio_id],performance_data[[#This Row],[portfolio_id]])</f>
        <v>25</v>
      </c>
      <c r="W2977" s="17">
        <f>COUNTIFS(performance_data[portfolio_id],performance_data[[#This Row],[portfolio_id]],
          performance_data[return_flag],1)</f>
        <v>15</v>
      </c>
      <c r="X2977" s="15">
        <f>performance_data[[#This Row],[underperform_flag_count]]/performance_data[[#This Row],[totalportfoliocount]]</f>
        <v>0.6</v>
      </c>
    </row>
    <row r="2978" spans="1:24" x14ac:dyDescent="0.3">
      <c r="A2978">
        <v>6444</v>
      </c>
      <c r="B2978" s="1">
        <v>45195</v>
      </c>
      <c r="C2978">
        <v>479813.54</v>
      </c>
      <c r="D2978">
        <v>0.85</v>
      </c>
      <c r="E2978">
        <v>1.02</v>
      </c>
      <c r="F2978">
        <v>1453.99</v>
      </c>
      <c r="G2978">
        <v>11205.29</v>
      </c>
      <c r="H2978" t="s">
        <v>2213</v>
      </c>
      <c r="I2978" t="s">
        <v>2209</v>
      </c>
      <c r="J2978">
        <v>9</v>
      </c>
      <c r="K2978" t="s">
        <v>2221</v>
      </c>
      <c r="L2978" t="str">
        <f>IF(performance_data[[#This Row],[return_percentage]]&gt;=performance_data[[#This Row],[benchmark_return]],"Higher","Lower")</f>
        <v>Lower</v>
      </c>
      <c r="M2978" s="14">
        <f xml:space="preserve"> _xlfn.MAXIFS(performance_data[date],performance_data[portfolio_id],performance_data[[#This Row],[portfolio_id]])</f>
        <v>45548</v>
      </c>
      <c r="N2978" s="14">
        <f xml:space="preserve"> _xlfn.MINIFS(performance_data[date],performance_data[portfolio_id],performance_data[[#This Row],[portfolio_id]])</f>
        <v>44830</v>
      </c>
      <c r="O2978" s="15">
        <f>_xlfn.MAXIFS(performance_data[portfolio_value],performance_data[portfolio_id],performance_data[[#This Row],[portfolio_id]],performance_data[date],performance_data[[#This Row],[latest_date]])</f>
        <v>307552.02</v>
      </c>
      <c r="P2978" s="15">
        <f>_xlfn.MAXIFS(performance_data[portfolio_value],performance_data[portfolio_id],performance_data[[#This Row],[portfolio_id]],performance_data[date],performance_data[[#This Row],[starting_date]])</f>
        <v>239284.31</v>
      </c>
      <c r="Q2978" s="15">
        <f>performance_data[[#This Row],[latest_value]]-performance_data[[#This Row],[starting_value]]</f>
        <v>68267.710000000021</v>
      </c>
      <c r="R2978" s="15">
        <f>performance_data[[#This Row],[net_inflows]]-performance_data[[#This Row],[net_outflows]]</f>
        <v>-9751.3000000000011</v>
      </c>
      <c r="S2978" s="15" t="str">
        <f>IF(performance_data[[#This Row],[net_inflows]]&gt;AVERAGE(performance_data[net_inflows]),"High","Low")</f>
        <v>Low</v>
      </c>
      <c r="T2978" s="15">
        <f>AVERAGEIF(performance_data[inflow_flag],performance_data[[#This Row],[inflow_flag]],performance_data[return_percentage])</f>
        <v>5.0457846277021572</v>
      </c>
      <c r="U2978" s="17">
        <f>IF(performance_data[[#This Row],[return_percentage]]&lt;performance_data[[#This Row],[benchmark_return]],1,0)</f>
        <v>1</v>
      </c>
      <c r="V2978" s="17">
        <f>COUNTIFS(performance_data[portfolio_id],performance_data[[#This Row],[portfolio_id]])</f>
        <v>25</v>
      </c>
      <c r="W2978" s="17">
        <f>COUNTIFS(performance_data[portfolio_id],performance_data[[#This Row],[portfolio_id]],
          performance_data[return_flag],1)</f>
        <v>13</v>
      </c>
      <c r="X2978" s="15">
        <f>performance_data[[#This Row],[underperform_flag_count]]/performance_data[[#This Row],[totalportfoliocount]]</f>
        <v>0.52</v>
      </c>
    </row>
    <row r="2979" spans="1:24" x14ac:dyDescent="0.3">
      <c r="A2979">
        <v>6444</v>
      </c>
      <c r="B2979" s="1">
        <v>45186</v>
      </c>
      <c r="C2979">
        <v>482269.64</v>
      </c>
      <c r="D2979">
        <v>-4.3499999999999996</v>
      </c>
      <c r="E2979">
        <v>-3.64</v>
      </c>
      <c r="F2979">
        <v>5706.47</v>
      </c>
      <c r="G2979">
        <v>18418.36</v>
      </c>
      <c r="H2979" t="s">
        <v>2213</v>
      </c>
      <c r="I2979" t="s">
        <v>2209</v>
      </c>
      <c r="J2979">
        <v>9</v>
      </c>
      <c r="K2979" t="s">
        <v>2221</v>
      </c>
      <c r="L2979" t="str">
        <f>IF(performance_data[[#This Row],[return_percentage]]&gt;=performance_data[[#This Row],[benchmark_return]],"Higher","Lower")</f>
        <v>Lower</v>
      </c>
      <c r="M2979" s="14">
        <f xml:space="preserve"> _xlfn.MAXIFS(performance_data[date],performance_data[portfolio_id],performance_data[[#This Row],[portfolio_id]])</f>
        <v>45548</v>
      </c>
      <c r="N2979" s="14">
        <f xml:space="preserve"> _xlfn.MINIFS(performance_data[date],performance_data[portfolio_id],performance_data[[#This Row],[portfolio_id]])</f>
        <v>44830</v>
      </c>
      <c r="O2979" s="15">
        <f>_xlfn.MAXIFS(performance_data[portfolio_value],performance_data[portfolio_id],performance_data[[#This Row],[portfolio_id]],performance_data[date],performance_data[[#This Row],[latest_date]])</f>
        <v>307552.02</v>
      </c>
      <c r="P2979" s="15">
        <f>_xlfn.MAXIFS(performance_data[portfolio_value],performance_data[portfolio_id],performance_data[[#This Row],[portfolio_id]],performance_data[date],performance_data[[#This Row],[starting_date]])</f>
        <v>239284.31</v>
      </c>
      <c r="Q2979" s="15">
        <f>performance_data[[#This Row],[latest_value]]-performance_data[[#This Row],[starting_value]]</f>
        <v>68267.710000000021</v>
      </c>
      <c r="R2979" s="15">
        <f>performance_data[[#This Row],[net_inflows]]-performance_data[[#This Row],[net_outflows]]</f>
        <v>-12711.89</v>
      </c>
      <c r="S2979" s="15" t="str">
        <f>IF(performance_data[[#This Row],[net_inflows]]&gt;AVERAGE(performance_data[net_inflows]),"High","Low")</f>
        <v>Low</v>
      </c>
      <c r="T2979" s="15">
        <f>AVERAGEIF(performance_data[inflow_flag],performance_data[[#This Row],[inflow_flag]],performance_data[return_percentage])</f>
        <v>5.0457846277021572</v>
      </c>
      <c r="U2979" s="17">
        <f>IF(performance_data[[#This Row],[return_percentage]]&lt;performance_data[[#This Row],[benchmark_return]],1,0)</f>
        <v>1</v>
      </c>
      <c r="V2979" s="17">
        <f>COUNTIFS(performance_data[portfolio_id],performance_data[[#This Row],[portfolio_id]])</f>
        <v>25</v>
      </c>
      <c r="W2979" s="17">
        <f>COUNTIFS(performance_data[portfolio_id],performance_data[[#This Row],[portfolio_id]],
          performance_data[return_flag],1)</f>
        <v>13</v>
      </c>
      <c r="X2979" s="15">
        <f>performance_data[[#This Row],[underperform_flag_count]]/performance_data[[#This Row],[totalportfoliocount]]</f>
        <v>0.52</v>
      </c>
    </row>
    <row r="2980" spans="1:24" x14ac:dyDescent="0.3">
      <c r="A2980">
        <v>6444</v>
      </c>
      <c r="B2980" s="1">
        <v>45056</v>
      </c>
      <c r="C2980">
        <v>256463.59</v>
      </c>
      <c r="D2980">
        <v>-9.14</v>
      </c>
      <c r="E2980">
        <v>-8.73</v>
      </c>
      <c r="F2980">
        <v>10468.6</v>
      </c>
      <c r="G2980">
        <v>15530.82</v>
      </c>
      <c r="H2980" t="s">
        <v>2213</v>
      </c>
      <c r="I2980" t="s">
        <v>2211</v>
      </c>
      <c r="J2980">
        <v>5</v>
      </c>
      <c r="K2980" t="s">
        <v>2223</v>
      </c>
      <c r="L2980" t="str">
        <f>IF(performance_data[[#This Row],[return_percentage]]&gt;=performance_data[[#This Row],[benchmark_return]],"Higher","Lower")</f>
        <v>Lower</v>
      </c>
      <c r="M2980" s="14">
        <f xml:space="preserve"> _xlfn.MAXIFS(performance_data[date],performance_data[portfolio_id],performance_data[[#This Row],[portfolio_id]])</f>
        <v>45548</v>
      </c>
      <c r="N2980" s="14">
        <f xml:space="preserve"> _xlfn.MINIFS(performance_data[date],performance_data[portfolio_id],performance_data[[#This Row],[portfolio_id]])</f>
        <v>44830</v>
      </c>
      <c r="O2980" s="15">
        <f>_xlfn.MAXIFS(performance_data[portfolio_value],performance_data[portfolio_id],performance_data[[#This Row],[portfolio_id]],performance_data[date],performance_data[[#This Row],[latest_date]])</f>
        <v>307552.02</v>
      </c>
      <c r="P2980" s="15">
        <f>_xlfn.MAXIFS(performance_data[portfolio_value],performance_data[portfolio_id],performance_data[[#This Row],[portfolio_id]],performance_data[date],performance_data[[#This Row],[starting_date]])</f>
        <v>239284.31</v>
      </c>
      <c r="Q2980" s="15">
        <f>performance_data[[#This Row],[latest_value]]-performance_data[[#This Row],[starting_value]]</f>
        <v>68267.710000000021</v>
      </c>
      <c r="R2980" s="15">
        <f>performance_data[[#This Row],[net_inflows]]-performance_data[[#This Row],[net_outflows]]</f>
        <v>-5062.2199999999993</v>
      </c>
      <c r="S2980" s="15" t="str">
        <f>IF(performance_data[[#This Row],[net_inflows]]&gt;AVERAGE(performance_data[net_inflows]),"High","Low")</f>
        <v>High</v>
      </c>
      <c r="T2980" s="15">
        <f>AVERAGEIF(performance_data[inflow_flag],performance_data[[#This Row],[inflow_flag]],performance_data[return_percentage])</f>
        <v>4.8467905675459724</v>
      </c>
      <c r="U2980" s="17">
        <f>IF(performance_data[[#This Row],[return_percentage]]&lt;performance_data[[#This Row],[benchmark_return]],1,0)</f>
        <v>1</v>
      </c>
      <c r="V2980" s="17">
        <f>COUNTIFS(performance_data[portfolio_id],performance_data[[#This Row],[portfolio_id]])</f>
        <v>25</v>
      </c>
      <c r="W2980" s="17">
        <f>COUNTIFS(performance_data[portfolio_id],performance_data[[#This Row],[portfolio_id]],
          performance_data[return_flag],1)</f>
        <v>13</v>
      </c>
      <c r="X2980" s="15">
        <f>performance_data[[#This Row],[underperform_flag_count]]/performance_data[[#This Row],[totalportfoliocount]]</f>
        <v>0.52</v>
      </c>
    </row>
    <row r="2981" spans="1:24" x14ac:dyDescent="0.3">
      <c r="A2981">
        <v>6444</v>
      </c>
      <c r="B2981" s="1">
        <v>45313</v>
      </c>
      <c r="C2981">
        <v>112968.55</v>
      </c>
      <c r="D2981">
        <v>19.420000000000002</v>
      </c>
      <c r="E2981">
        <v>18.309999999999999</v>
      </c>
      <c r="F2981">
        <v>16425.63</v>
      </c>
      <c r="G2981">
        <v>14897.68</v>
      </c>
      <c r="H2981" t="s">
        <v>2205</v>
      </c>
      <c r="I2981" t="s">
        <v>2206</v>
      </c>
      <c r="J2981">
        <v>1</v>
      </c>
      <c r="K2981" t="s">
        <v>2207</v>
      </c>
      <c r="L2981" t="str">
        <f>IF(performance_data[[#This Row],[return_percentage]]&gt;=performance_data[[#This Row],[benchmark_return]],"Higher","Lower")</f>
        <v>Higher</v>
      </c>
      <c r="M2981" s="14">
        <f xml:space="preserve"> _xlfn.MAXIFS(performance_data[date],performance_data[portfolio_id],performance_data[[#This Row],[portfolio_id]])</f>
        <v>45548</v>
      </c>
      <c r="N2981" s="14">
        <f xml:space="preserve"> _xlfn.MINIFS(performance_data[date],performance_data[portfolio_id],performance_data[[#This Row],[portfolio_id]])</f>
        <v>44830</v>
      </c>
      <c r="O2981" s="15">
        <f>_xlfn.MAXIFS(performance_data[portfolio_value],performance_data[portfolio_id],performance_data[[#This Row],[portfolio_id]],performance_data[date],performance_data[[#This Row],[latest_date]])</f>
        <v>307552.02</v>
      </c>
      <c r="P2981" s="15">
        <f>_xlfn.MAXIFS(performance_data[portfolio_value],performance_data[portfolio_id],performance_data[[#This Row],[portfolio_id]],performance_data[date],performance_data[[#This Row],[starting_date]])</f>
        <v>239284.31</v>
      </c>
      <c r="Q2981" s="15">
        <f>performance_data[[#This Row],[latest_value]]-performance_data[[#This Row],[starting_value]]</f>
        <v>68267.710000000021</v>
      </c>
      <c r="R2981" s="15">
        <f>performance_data[[#This Row],[net_inflows]]-performance_data[[#This Row],[net_outflows]]</f>
        <v>1527.9500000000007</v>
      </c>
      <c r="S2981" s="15" t="str">
        <f>IF(performance_data[[#This Row],[net_inflows]]&gt;AVERAGE(performance_data[net_inflows]),"High","Low")</f>
        <v>High</v>
      </c>
      <c r="T2981" s="15">
        <f>AVERAGEIF(performance_data[inflow_flag],performance_data[[#This Row],[inflow_flag]],performance_data[return_percentage])</f>
        <v>4.8467905675459724</v>
      </c>
      <c r="U2981" s="17">
        <f>IF(performance_data[[#This Row],[return_percentage]]&lt;performance_data[[#This Row],[benchmark_return]],1,0)</f>
        <v>0</v>
      </c>
      <c r="V2981" s="17">
        <f>COUNTIFS(performance_data[portfolio_id],performance_data[[#This Row],[portfolio_id]])</f>
        <v>25</v>
      </c>
      <c r="W2981" s="17">
        <f>COUNTIFS(performance_data[portfolio_id],performance_data[[#This Row],[portfolio_id]],
          performance_data[return_flag],1)</f>
        <v>13</v>
      </c>
      <c r="X2981" s="15">
        <f>performance_data[[#This Row],[underperform_flag_count]]/performance_data[[#This Row],[totalportfoliocount]]</f>
        <v>0.52</v>
      </c>
    </row>
    <row r="2982" spans="1:24" x14ac:dyDescent="0.3">
      <c r="A2982">
        <v>6444</v>
      </c>
      <c r="B2982" s="1">
        <v>45535</v>
      </c>
      <c r="C2982">
        <v>355475.95</v>
      </c>
      <c r="D2982">
        <v>13.27</v>
      </c>
      <c r="E2982">
        <v>11.56</v>
      </c>
      <c r="F2982">
        <v>13501.93</v>
      </c>
      <c r="G2982">
        <v>6598.14</v>
      </c>
      <c r="H2982" t="s">
        <v>2205</v>
      </c>
      <c r="I2982" t="s">
        <v>2209</v>
      </c>
      <c r="J2982">
        <v>8</v>
      </c>
      <c r="K2982" t="s">
        <v>2214</v>
      </c>
      <c r="L2982" t="str">
        <f>IF(performance_data[[#This Row],[return_percentage]]&gt;=performance_data[[#This Row],[benchmark_return]],"Higher","Lower")</f>
        <v>Higher</v>
      </c>
      <c r="M2982" s="14">
        <f xml:space="preserve"> _xlfn.MAXIFS(performance_data[date],performance_data[portfolio_id],performance_data[[#This Row],[portfolio_id]])</f>
        <v>45548</v>
      </c>
      <c r="N2982" s="14">
        <f xml:space="preserve"> _xlfn.MINIFS(performance_data[date],performance_data[portfolio_id],performance_data[[#This Row],[portfolio_id]])</f>
        <v>44830</v>
      </c>
      <c r="O2982" s="15">
        <f>_xlfn.MAXIFS(performance_data[portfolio_value],performance_data[portfolio_id],performance_data[[#This Row],[portfolio_id]],performance_data[date],performance_data[[#This Row],[latest_date]])</f>
        <v>307552.02</v>
      </c>
      <c r="P2982" s="15">
        <f>_xlfn.MAXIFS(performance_data[portfolio_value],performance_data[portfolio_id],performance_data[[#This Row],[portfolio_id]],performance_data[date],performance_data[[#This Row],[starting_date]])</f>
        <v>239284.31</v>
      </c>
      <c r="Q2982" s="15">
        <f>performance_data[[#This Row],[latest_value]]-performance_data[[#This Row],[starting_value]]</f>
        <v>68267.710000000021</v>
      </c>
      <c r="R2982" s="15">
        <f>performance_data[[#This Row],[net_inflows]]-performance_data[[#This Row],[net_outflows]]</f>
        <v>6903.79</v>
      </c>
      <c r="S2982" s="15" t="str">
        <f>IF(performance_data[[#This Row],[net_inflows]]&gt;AVERAGE(performance_data[net_inflows]),"High","Low")</f>
        <v>High</v>
      </c>
      <c r="T2982" s="15">
        <f>AVERAGEIF(performance_data[inflow_flag],performance_data[[#This Row],[inflow_flag]],performance_data[return_percentage])</f>
        <v>4.8467905675459724</v>
      </c>
      <c r="U2982" s="17">
        <f>IF(performance_data[[#This Row],[return_percentage]]&lt;performance_data[[#This Row],[benchmark_return]],1,0)</f>
        <v>0</v>
      </c>
      <c r="V2982" s="17">
        <f>COUNTIFS(performance_data[portfolio_id],performance_data[[#This Row],[portfolio_id]])</f>
        <v>25</v>
      </c>
      <c r="W2982" s="17">
        <f>COUNTIFS(performance_data[portfolio_id],performance_data[[#This Row],[portfolio_id]],
          performance_data[return_flag],1)</f>
        <v>13</v>
      </c>
      <c r="X2982" s="15">
        <f>performance_data[[#This Row],[underperform_flag_count]]/performance_data[[#This Row],[totalportfoliocount]]</f>
        <v>0.52</v>
      </c>
    </row>
    <row r="2983" spans="1:24" x14ac:dyDescent="0.3">
      <c r="A2983">
        <v>6444</v>
      </c>
      <c r="B2983" s="1">
        <v>45290</v>
      </c>
      <c r="C2983">
        <v>457619.45</v>
      </c>
      <c r="D2983">
        <v>5.68</v>
      </c>
      <c r="E2983">
        <v>5.73</v>
      </c>
      <c r="F2983">
        <v>15714.46</v>
      </c>
      <c r="G2983">
        <v>13476.94</v>
      </c>
      <c r="H2983" t="s">
        <v>2213</v>
      </c>
      <c r="I2983" t="s">
        <v>2217</v>
      </c>
      <c r="J2983">
        <v>12</v>
      </c>
      <c r="K2983" t="s">
        <v>2218</v>
      </c>
      <c r="L2983" t="str">
        <f>IF(performance_data[[#This Row],[return_percentage]]&gt;=performance_data[[#This Row],[benchmark_return]],"Higher","Lower")</f>
        <v>Lower</v>
      </c>
      <c r="M2983" s="14">
        <f xml:space="preserve"> _xlfn.MAXIFS(performance_data[date],performance_data[portfolio_id],performance_data[[#This Row],[portfolio_id]])</f>
        <v>45548</v>
      </c>
      <c r="N2983" s="14">
        <f xml:space="preserve"> _xlfn.MINIFS(performance_data[date],performance_data[portfolio_id],performance_data[[#This Row],[portfolio_id]])</f>
        <v>44830</v>
      </c>
      <c r="O2983" s="15">
        <f>_xlfn.MAXIFS(performance_data[portfolio_value],performance_data[portfolio_id],performance_data[[#This Row],[portfolio_id]],performance_data[date],performance_data[[#This Row],[latest_date]])</f>
        <v>307552.02</v>
      </c>
      <c r="P2983" s="15">
        <f>_xlfn.MAXIFS(performance_data[portfolio_value],performance_data[portfolio_id],performance_data[[#This Row],[portfolio_id]],performance_data[date],performance_data[[#This Row],[starting_date]])</f>
        <v>239284.31</v>
      </c>
      <c r="Q2983" s="15">
        <f>performance_data[[#This Row],[latest_value]]-performance_data[[#This Row],[starting_value]]</f>
        <v>68267.710000000021</v>
      </c>
      <c r="R2983" s="15">
        <f>performance_data[[#This Row],[net_inflows]]-performance_data[[#This Row],[net_outflows]]</f>
        <v>2237.5199999999986</v>
      </c>
      <c r="S2983" s="15" t="str">
        <f>IF(performance_data[[#This Row],[net_inflows]]&gt;AVERAGE(performance_data[net_inflows]),"High","Low")</f>
        <v>High</v>
      </c>
      <c r="T2983" s="15">
        <f>AVERAGEIF(performance_data[inflow_flag],performance_data[[#This Row],[inflow_flag]],performance_data[return_percentage])</f>
        <v>4.8467905675459724</v>
      </c>
      <c r="U2983" s="17">
        <f>IF(performance_data[[#This Row],[return_percentage]]&lt;performance_data[[#This Row],[benchmark_return]],1,0)</f>
        <v>1</v>
      </c>
      <c r="V2983" s="17">
        <f>COUNTIFS(performance_data[portfolio_id],performance_data[[#This Row],[portfolio_id]])</f>
        <v>25</v>
      </c>
      <c r="W2983" s="17">
        <f>COUNTIFS(performance_data[portfolio_id],performance_data[[#This Row],[portfolio_id]],
          performance_data[return_flag],1)</f>
        <v>13</v>
      </c>
      <c r="X2983" s="15">
        <f>performance_data[[#This Row],[underperform_flag_count]]/performance_data[[#This Row],[totalportfoliocount]]</f>
        <v>0.52</v>
      </c>
    </row>
    <row r="2984" spans="1:24" x14ac:dyDescent="0.3">
      <c r="A2984">
        <v>6444</v>
      </c>
      <c r="B2984" s="1">
        <v>45127</v>
      </c>
      <c r="C2984">
        <v>133000.6</v>
      </c>
      <c r="D2984">
        <v>-7.02</v>
      </c>
      <c r="E2984">
        <v>-7.26</v>
      </c>
      <c r="F2984">
        <v>14020.07</v>
      </c>
      <c r="G2984">
        <v>17839.53</v>
      </c>
      <c r="H2984" t="s">
        <v>2213</v>
      </c>
      <c r="I2984" t="s">
        <v>2209</v>
      </c>
      <c r="J2984">
        <v>7</v>
      </c>
      <c r="K2984" t="s">
        <v>2210</v>
      </c>
      <c r="L2984" t="str">
        <f>IF(performance_data[[#This Row],[return_percentage]]&gt;=performance_data[[#This Row],[benchmark_return]],"Higher","Lower")</f>
        <v>Higher</v>
      </c>
      <c r="M2984" s="14">
        <f xml:space="preserve"> _xlfn.MAXIFS(performance_data[date],performance_data[portfolio_id],performance_data[[#This Row],[portfolio_id]])</f>
        <v>45548</v>
      </c>
      <c r="N2984" s="14">
        <f xml:space="preserve"> _xlfn.MINIFS(performance_data[date],performance_data[portfolio_id],performance_data[[#This Row],[portfolio_id]])</f>
        <v>44830</v>
      </c>
      <c r="O2984" s="15">
        <f>_xlfn.MAXIFS(performance_data[portfolio_value],performance_data[portfolio_id],performance_data[[#This Row],[portfolio_id]],performance_data[date],performance_data[[#This Row],[latest_date]])</f>
        <v>307552.02</v>
      </c>
      <c r="P2984" s="15">
        <f>_xlfn.MAXIFS(performance_data[portfolio_value],performance_data[portfolio_id],performance_data[[#This Row],[portfolio_id]],performance_data[date],performance_data[[#This Row],[starting_date]])</f>
        <v>239284.31</v>
      </c>
      <c r="Q2984" s="15">
        <f>performance_data[[#This Row],[latest_value]]-performance_data[[#This Row],[starting_value]]</f>
        <v>68267.710000000021</v>
      </c>
      <c r="R2984" s="15">
        <f>performance_data[[#This Row],[net_inflows]]-performance_data[[#This Row],[net_outflows]]</f>
        <v>-3819.4599999999991</v>
      </c>
      <c r="S2984" s="15" t="str">
        <f>IF(performance_data[[#This Row],[net_inflows]]&gt;AVERAGE(performance_data[net_inflows]),"High","Low")</f>
        <v>High</v>
      </c>
      <c r="T2984" s="15">
        <f>AVERAGEIF(performance_data[inflow_flag],performance_data[[#This Row],[inflow_flag]],performance_data[return_percentage])</f>
        <v>4.8467905675459724</v>
      </c>
      <c r="U2984" s="17">
        <f>IF(performance_data[[#This Row],[return_percentage]]&lt;performance_data[[#This Row],[benchmark_return]],1,0)</f>
        <v>0</v>
      </c>
      <c r="V2984" s="17">
        <f>COUNTIFS(performance_data[portfolio_id],performance_data[[#This Row],[portfolio_id]])</f>
        <v>25</v>
      </c>
      <c r="W2984" s="17">
        <f>COUNTIFS(performance_data[portfolio_id],performance_data[[#This Row],[portfolio_id]],
          performance_data[return_flag],1)</f>
        <v>13</v>
      </c>
      <c r="X2984" s="15">
        <f>performance_data[[#This Row],[underperform_flag_count]]/performance_data[[#This Row],[totalportfoliocount]]</f>
        <v>0.52</v>
      </c>
    </row>
    <row r="2985" spans="1:24" x14ac:dyDescent="0.3">
      <c r="A2985">
        <v>6444</v>
      </c>
      <c r="B2985" s="1">
        <v>45254</v>
      </c>
      <c r="C2985">
        <v>265414.94</v>
      </c>
      <c r="D2985">
        <v>18.010000000000002</v>
      </c>
      <c r="E2985">
        <v>17.78</v>
      </c>
      <c r="F2985">
        <v>4867.9399999999996</v>
      </c>
      <c r="G2985">
        <v>7760.6</v>
      </c>
      <c r="H2985" t="s">
        <v>2213</v>
      </c>
      <c r="I2985" t="s">
        <v>2217</v>
      </c>
      <c r="J2985">
        <v>11</v>
      </c>
      <c r="K2985" t="s">
        <v>2219</v>
      </c>
      <c r="L2985" t="str">
        <f>IF(performance_data[[#This Row],[return_percentage]]&gt;=performance_data[[#This Row],[benchmark_return]],"Higher","Lower")</f>
        <v>Higher</v>
      </c>
      <c r="M2985" s="14">
        <f xml:space="preserve"> _xlfn.MAXIFS(performance_data[date],performance_data[portfolio_id],performance_data[[#This Row],[portfolio_id]])</f>
        <v>45548</v>
      </c>
      <c r="N2985" s="14">
        <f xml:space="preserve"> _xlfn.MINIFS(performance_data[date],performance_data[portfolio_id],performance_data[[#This Row],[portfolio_id]])</f>
        <v>44830</v>
      </c>
      <c r="O2985" s="15">
        <f>_xlfn.MAXIFS(performance_data[portfolio_value],performance_data[portfolio_id],performance_data[[#This Row],[portfolio_id]],performance_data[date],performance_data[[#This Row],[latest_date]])</f>
        <v>307552.02</v>
      </c>
      <c r="P2985" s="15">
        <f>_xlfn.MAXIFS(performance_data[portfolio_value],performance_data[portfolio_id],performance_data[[#This Row],[portfolio_id]],performance_data[date],performance_data[[#This Row],[starting_date]])</f>
        <v>239284.31</v>
      </c>
      <c r="Q2985" s="15">
        <f>performance_data[[#This Row],[latest_value]]-performance_data[[#This Row],[starting_value]]</f>
        <v>68267.710000000021</v>
      </c>
      <c r="R2985" s="15">
        <f>performance_data[[#This Row],[net_inflows]]-performance_data[[#This Row],[net_outflows]]</f>
        <v>-2892.6600000000008</v>
      </c>
      <c r="S2985" s="15" t="str">
        <f>IF(performance_data[[#This Row],[net_inflows]]&gt;AVERAGE(performance_data[net_inflows]),"High","Low")</f>
        <v>Low</v>
      </c>
      <c r="T2985" s="15">
        <f>AVERAGEIF(performance_data[inflow_flag],performance_data[[#This Row],[inflow_flag]],performance_data[return_percentage])</f>
        <v>5.0457846277021572</v>
      </c>
      <c r="U2985" s="17">
        <f>IF(performance_data[[#This Row],[return_percentage]]&lt;performance_data[[#This Row],[benchmark_return]],1,0)</f>
        <v>0</v>
      </c>
      <c r="V2985" s="17">
        <f>COUNTIFS(performance_data[portfolio_id],performance_data[[#This Row],[portfolio_id]])</f>
        <v>25</v>
      </c>
      <c r="W2985" s="17">
        <f>COUNTIFS(performance_data[portfolio_id],performance_data[[#This Row],[portfolio_id]],
          performance_data[return_flag],1)</f>
        <v>13</v>
      </c>
      <c r="X2985" s="15">
        <f>performance_data[[#This Row],[underperform_flag_count]]/performance_data[[#This Row],[totalportfoliocount]]</f>
        <v>0.52</v>
      </c>
    </row>
    <row r="2986" spans="1:24" x14ac:dyDescent="0.3">
      <c r="A2986">
        <v>6444</v>
      </c>
      <c r="B2986" s="1">
        <v>45544</v>
      </c>
      <c r="C2986">
        <v>46744.26</v>
      </c>
      <c r="D2986">
        <v>-9.3800000000000008</v>
      </c>
      <c r="E2986">
        <v>-10.55</v>
      </c>
      <c r="F2986">
        <v>13124.09</v>
      </c>
      <c r="G2986">
        <v>12733.5</v>
      </c>
      <c r="H2986" t="s">
        <v>2205</v>
      </c>
      <c r="I2986" t="s">
        <v>2209</v>
      </c>
      <c r="J2986">
        <v>9</v>
      </c>
      <c r="K2986" t="s">
        <v>2221</v>
      </c>
      <c r="L2986" t="str">
        <f>IF(performance_data[[#This Row],[return_percentage]]&gt;=performance_data[[#This Row],[benchmark_return]],"Higher","Lower")</f>
        <v>Higher</v>
      </c>
      <c r="M2986" s="14">
        <f xml:space="preserve"> _xlfn.MAXIFS(performance_data[date],performance_data[portfolio_id],performance_data[[#This Row],[portfolio_id]])</f>
        <v>45548</v>
      </c>
      <c r="N2986" s="14">
        <f xml:space="preserve"> _xlfn.MINIFS(performance_data[date],performance_data[portfolio_id],performance_data[[#This Row],[portfolio_id]])</f>
        <v>44830</v>
      </c>
      <c r="O2986" s="15">
        <f>_xlfn.MAXIFS(performance_data[portfolio_value],performance_data[portfolio_id],performance_data[[#This Row],[portfolio_id]],performance_data[date],performance_data[[#This Row],[latest_date]])</f>
        <v>307552.02</v>
      </c>
      <c r="P2986" s="15">
        <f>_xlfn.MAXIFS(performance_data[portfolio_value],performance_data[portfolio_id],performance_data[[#This Row],[portfolio_id]],performance_data[date],performance_data[[#This Row],[starting_date]])</f>
        <v>239284.31</v>
      </c>
      <c r="Q2986" s="15">
        <f>performance_data[[#This Row],[latest_value]]-performance_data[[#This Row],[starting_value]]</f>
        <v>68267.710000000021</v>
      </c>
      <c r="R2986" s="15">
        <f>performance_data[[#This Row],[net_inflows]]-performance_data[[#This Row],[net_outflows]]</f>
        <v>390.59000000000015</v>
      </c>
      <c r="S2986" s="15" t="str">
        <f>IF(performance_data[[#This Row],[net_inflows]]&gt;AVERAGE(performance_data[net_inflows]),"High","Low")</f>
        <v>High</v>
      </c>
      <c r="T2986" s="15">
        <f>AVERAGEIF(performance_data[inflow_flag],performance_data[[#This Row],[inflow_flag]],performance_data[return_percentage])</f>
        <v>4.8467905675459724</v>
      </c>
      <c r="U2986" s="17">
        <f>IF(performance_data[[#This Row],[return_percentage]]&lt;performance_data[[#This Row],[benchmark_return]],1,0)</f>
        <v>0</v>
      </c>
      <c r="V2986" s="17">
        <f>COUNTIFS(performance_data[portfolio_id],performance_data[[#This Row],[portfolio_id]])</f>
        <v>25</v>
      </c>
      <c r="W2986" s="17">
        <f>COUNTIFS(performance_data[portfolio_id],performance_data[[#This Row],[portfolio_id]],
          performance_data[return_flag],1)</f>
        <v>13</v>
      </c>
      <c r="X2986" s="15">
        <f>performance_data[[#This Row],[underperform_flag_count]]/performance_data[[#This Row],[totalportfoliocount]]</f>
        <v>0.52</v>
      </c>
    </row>
    <row r="2987" spans="1:24" x14ac:dyDescent="0.3">
      <c r="A2987">
        <v>6444</v>
      </c>
      <c r="B2987" s="1">
        <v>44830</v>
      </c>
      <c r="C2987">
        <v>239284.31</v>
      </c>
      <c r="D2987">
        <v>4.96</v>
      </c>
      <c r="E2987">
        <v>5.13</v>
      </c>
      <c r="F2987">
        <v>5319.07</v>
      </c>
      <c r="G2987">
        <v>10177.94</v>
      </c>
      <c r="H2987" t="s">
        <v>2220</v>
      </c>
      <c r="I2987" t="s">
        <v>2209</v>
      </c>
      <c r="J2987">
        <v>9</v>
      </c>
      <c r="K2987" t="s">
        <v>2221</v>
      </c>
      <c r="L2987" t="str">
        <f>IF(performance_data[[#This Row],[return_percentage]]&gt;=performance_data[[#This Row],[benchmark_return]],"Higher","Lower")</f>
        <v>Lower</v>
      </c>
      <c r="M2987" s="14">
        <f xml:space="preserve"> _xlfn.MAXIFS(performance_data[date],performance_data[portfolio_id],performance_data[[#This Row],[portfolio_id]])</f>
        <v>45548</v>
      </c>
      <c r="N2987" s="14">
        <f xml:space="preserve"> _xlfn.MINIFS(performance_data[date],performance_data[portfolio_id],performance_data[[#This Row],[portfolio_id]])</f>
        <v>44830</v>
      </c>
      <c r="O2987" s="15">
        <f>_xlfn.MAXIFS(performance_data[portfolio_value],performance_data[portfolio_id],performance_data[[#This Row],[portfolio_id]],performance_data[date],performance_data[[#This Row],[latest_date]])</f>
        <v>307552.02</v>
      </c>
      <c r="P2987" s="15">
        <f>_xlfn.MAXIFS(performance_data[portfolio_value],performance_data[portfolio_id],performance_data[[#This Row],[portfolio_id]],performance_data[date],performance_data[[#This Row],[starting_date]])</f>
        <v>239284.31</v>
      </c>
      <c r="Q2987" s="15">
        <f>performance_data[[#This Row],[latest_value]]-performance_data[[#This Row],[starting_value]]</f>
        <v>68267.710000000021</v>
      </c>
      <c r="R2987" s="15">
        <f>performance_data[[#This Row],[net_inflows]]-performance_data[[#This Row],[net_outflows]]</f>
        <v>-4858.8700000000008</v>
      </c>
      <c r="S2987" s="15" t="str">
        <f>IF(performance_data[[#This Row],[net_inflows]]&gt;AVERAGE(performance_data[net_inflows]),"High","Low")</f>
        <v>Low</v>
      </c>
      <c r="T2987" s="15">
        <f>AVERAGEIF(performance_data[inflow_flag],performance_data[[#This Row],[inflow_flag]],performance_data[return_percentage])</f>
        <v>5.0457846277021572</v>
      </c>
      <c r="U2987" s="17">
        <f>IF(performance_data[[#This Row],[return_percentage]]&lt;performance_data[[#This Row],[benchmark_return]],1,0)</f>
        <v>1</v>
      </c>
      <c r="V2987" s="17">
        <f>COUNTIFS(performance_data[portfolio_id],performance_data[[#This Row],[portfolio_id]])</f>
        <v>25</v>
      </c>
      <c r="W2987" s="17">
        <f>COUNTIFS(performance_data[portfolio_id],performance_data[[#This Row],[portfolio_id]],
          performance_data[return_flag],1)</f>
        <v>13</v>
      </c>
      <c r="X2987" s="15">
        <f>performance_data[[#This Row],[underperform_flag_count]]/performance_data[[#This Row],[totalportfoliocount]]</f>
        <v>0.52</v>
      </c>
    </row>
    <row r="2988" spans="1:24" x14ac:dyDescent="0.3">
      <c r="A2988">
        <v>6444</v>
      </c>
      <c r="B2988" s="1">
        <v>45446</v>
      </c>
      <c r="C2988">
        <v>180787.64</v>
      </c>
      <c r="D2988">
        <v>-9.82</v>
      </c>
      <c r="E2988">
        <v>-10.210000000000001</v>
      </c>
      <c r="F2988">
        <v>12699.43</v>
      </c>
      <c r="G2988">
        <v>820.5</v>
      </c>
      <c r="H2988" t="s">
        <v>2205</v>
      </c>
      <c r="I2988" t="s">
        <v>2211</v>
      </c>
      <c r="J2988">
        <v>6</v>
      </c>
      <c r="K2988" t="s">
        <v>2212</v>
      </c>
      <c r="L2988" t="str">
        <f>IF(performance_data[[#This Row],[return_percentage]]&gt;=performance_data[[#This Row],[benchmark_return]],"Higher","Lower")</f>
        <v>Higher</v>
      </c>
      <c r="M2988" s="14">
        <f xml:space="preserve"> _xlfn.MAXIFS(performance_data[date],performance_data[portfolio_id],performance_data[[#This Row],[portfolio_id]])</f>
        <v>45548</v>
      </c>
      <c r="N2988" s="14">
        <f xml:space="preserve"> _xlfn.MINIFS(performance_data[date],performance_data[portfolio_id],performance_data[[#This Row],[portfolio_id]])</f>
        <v>44830</v>
      </c>
      <c r="O2988" s="15">
        <f>_xlfn.MAXIFS(performance_data[portfolio_value],performance_data[portfolio_id],performance_data[[#This Row],[portfolio_id]],performance_data[date],performance_data[[#This Row],[latest_date]])</f>
        <v>307552.02</v>
      </c>
      <c r="P2988" s="15">
        <f>_xlfn.MAXIFS(performance_data[portfolio_value],performance_data[portfolio_id],performance_data[[#This Row],[portfolio_id]],performance_data[date],performance_data[[#This Row],[starting_date]])</f>
        <v>239284.31</v>
      </c>
      <c r="Q2988" s="15">
        <f>performance_data[[#This Row],[latest_value]]-performance_data[[#This Row],[starting_value]]</f>
        <v>68267.710000000021</v>
      </c>
      <c r="R2988" s="15">
        <f>performance_data[[#This Row],[net_inflows]]-performance_data[[#This Row],[net_outflows]]</f>
        <v>11878.93</v>
      </c>
      <c r="S2988" s="15" t="str">
        <f>IF(performance_data[[#This Row],[net_inflows]]&gt;AVERAGE(performance_data[net_inflows]),"High","Low")</f>
        <v>High</v>
      </c>
      <c r="T2988" s="15">
        <f>AVERAGEIF(performance_data[inflow_flag],performance_data[[#This Row],[inflow_flag]],performance_data[return_percentage])</f>
        <v>4.8467905675459724</v>
      </c>
      <c r="U2988" s="17">
        <f>IF(performance_data[[#This Row],[return_percentage]]&lt;performance_data[[#This Row],[benchmark_return]],1,0)</f>
        <v>0</v>
      </c>
      <c r="V2988" s="17">
        <f>COUNTIFS(performance_data[portfolio_id],performance_data[[#This Row],[portfolio_id]])</f>
        <v>25</v>
      </c>
      <c r="W2988" s="17">
        <f>COUNTIFS(performance_data[portfolio_id],performance_data[[#This Row],[portfolio_id]],
          performance_data[return_flag],1)</f>
        <v>13</v>
      </c>
      <c r="X2988" s="15">
        <f>performance_data[[#This Row],[underperform_flag_count]]/performance_data[[#This Row],[totalportfoliocount]]</f>
        <v>0.52</v>
      </c>
    </row>
    <row r="2989" spans="1:24" x14ac:dyDescent="0.3">
      <c r="A2989">
        <v>6444</v>
      </c>
      <c r="B2989" s="1">
        <v>45205</v>
      </c>
      <c r="C2989">
        <v>94552.71</v>
      </c>
      <c r="D2989">
        <v>19.39</v>
      </c>
      <c r="E2989">
        <v>22.23</v>
      </c>
      <c r="F2989">
        <v>7115.7</v>
      </c>
      <c r="G2989">
        <v>311.3</v>
      </c>
      <c r="H2989" t="s">
        <v>2213</v>
      </c>
      <c r="I2989" t="s">
        <v>2217</v>
      </c>
      <c r="J2989">
        <v>10</v>
      </c>
      <c r="K2989" t="s">
        <v>2224</v>
      </c>
      <c r="L2989" t="str">
        <f>IF(performance_data[[#This Row],[return_percentage]]&gt;=performance_data[[#This Row],[benchmark_return]],"Higher","Lower")</f>
        <v>Lower</v>
      </c>
      <c r="M2989" s="14">
        <f xml:space="preserve"> _xlfn.MAXIFS(performance_data[date],performance_data[portfolio_id],performance_data[[#This Row],[portfolio_id]])</f>
        <v>45548</v>
      </c>
      <c r="N2989" s="14">
        <f xml:space="preserve"> _xlfn.MINIFS(performance_data[date],performance_data[portfolio_id],performance_data[[#This Row],[portfolio_id]])</f>
        <v>44830</v>
      </c>
      <c r="O2989" s="15">
        <f>_xlfn.MAXIFS(performance_data[portfolio_value],performance_data[portfolio_id],performance_data[[#This Row],[portfolio_id]],performance_data[date],performance_data[[#This Row],[latest_date]])</f>
        <v>307552.02</v>
      </c>
      <c r="P2989" s="15">
        <f>_xlfn.MAXIFS(performance_data[portfolio_value],performance_data[portfolio_id],performance_data[[#This Row],[portfolio_id]],performance_data[date],performance_data[[#This Row],[starting_date]])</f>
        <v>239284.31</v>
      </c>
      <c r="Q2989" s="15">
        <f>performance_data[[#This Row],[latest_value]]-performance_data[[#This Row],[starting_value]]</f>
        <v>68267.710000000021</v>
      </c>
      <c r="R2989" s="15">
        <f>performance_data[[#This Row],[net_inflows]]-performance_data[[#This Row],[net_outflows]]</f>
        <v>6804.4</v>
      </c>
      <c r="S2989" s="15" t="str">
        <f>IF(performance_data[[#This Row],[net_inflows]]&gt;AVERAGE(performance_data[net_inflows]),"High","Low")</f>
        <v>Low</v>
      </c>
      <c r="T2989" s="15">
        <f>AVERAGEIF(performance_data[inflow_flag],performance_data[[#This Row],[inflow_flag]],performance_data[return_percentage])</f>
        <v>5.0457846277021572</v>
      </c>
      <c r="U2989" s="17">
        <f>IF(performance_data[[#This Row],[return_percentage]]&lt;performance_data[[#This Row],[benchmark_return]],1,0)</f>
        <v>1</v>
      </c>
      <c r="V2989" s="17">
        <f>COUNTIFS(performance_data[portfolio_id],performance_data[[#This Row],[portfolio_id]])</f>
        <v>25</v>
      </c>
      <c r="W2989" s="17">
        <f>COUNTIFS(performance_data[portfolio_id],performance_data[[#This Row],[portfolio_id]],
          performance_data[return_flag],1)</f>
        <v>13</v>
      </c>
      <c r="X2989" s="15">
        <f>performance_data[[#This Row],[underperform_flag_count]]/performance_data[[#This Row],[totalportfoliocount]]</f>
        <v>0.52</v>
      </c>
    </row>
    <row r="2990" spans="1:24" x14ac:dyDescent="0.3">
      <c r="A2990">
        <v>6444</v>
      </c>
      <c r="B2990" s="1">
        <v>45317</v>
      </c>
      <c r="C2990">
        <v>118101.89</v>
      </c>
      <c r="D2990">
        <v>1.02</v>
      </c>
      <c r="E2990">
        <v>0.89</v>
      </c>
      <c r="F2990">
        <v>19759.82</v>
      </c>
      <c r="G2990">
        <v>13700.25</v>
      </c>
      <c r="H2990" t="s">
        <v>2205</v>
      </c>
      <c r="I2990" t="s">
        <v>2206</v>
      </c>
      <c r="J2990">
        <v>1</v>
      </c>
      <c r="K2990" t="s">
        <v>2207</v>
      </c>
      <c r="L2990" t="str">
        <f>IF(performance_data[[#This Row],[return_percentage]]&gt;=performance_data[[#This Row],[benchmark_return]],"Higher","Lower")</f>
        <v>Higher</v>
      </c>
      <c r="M2990" s="14">
        <f xml:space="preserve"> _xlfn.MAXIFS(performance_data[date],performance_data[portfolio_id],performance_data[[#This Row],[portfolio_id]])</f>
        <v>45548</v>
      </c>
      <c r="N2990" s="14">
        <f xml:space="preserve"> _xlfn.MINIFS(performance_data[date],performance_data[portfolio_id],performance_data[[#This Row],[portfolio_id]])</f>
        <v>44830</v>
      </c>
      <c r="O2990" s="15">
        <f>_xlfn.MAXIFS(performance_data[portfolio_value],performance_data[portfolio_id],performance_data[[#This Row],[portfolio_id]],performance_data[date],performance_data[[#This Row],[latest_date]])</f>
        <v>307552.02</v>
      </c>
      <c r="P2990" s="15">
        <f>_xlfn.MAXIFS(performance_data[portfolio_value],performance_data[portfolio_id],performance_data[[#This Row],[portfolio_id]],performance_data[date],performance_data[[#This Row],[starting_date]])</f>
        <v>239284.31</v>
      </c>
      <c r="Q2990" s="15">
        <f>performance_data[[#This Row],[latest_value]]-performance_data[[#This Row],[starting_value]]</f>
        <v>68267.710000000021</v>
      </c>
      <c r="R2990" s="15">
        <f>performance_data[[#This Row],[net_inflows]]-performance_data[[#This Row],[net_outflows]]</f>
        <v>6059.57</v>
      </c>
      <c r="S2990" s="15" t="str">
        <f>IF(performance_data[[#This Row],[net_inflows]]&gt;AVERAGE(performance_data[net_inflows]),"High","Low")</f>
        <v>High</v>
      </c>
      <c r="T2990" s="15">
        <f>AVERAGEIF(performance_data[inflow_flag],performance_data[[#This Row],[inflow_flag]],performance_data[return_percentage])</f>
        <v>4.8467905675459724</v>
      </c>
      <c r="U2990" s="17">
        <f>IF(performance_data[[#This Row],[return_percentage]]&lt;performance_data[[#This Row],[benchmark_return]],1,0)</f>
        <v>0</v>
      </c>
      <c r="V2990" s="17">
        <f>COUNTIFS(performance_data[portfolio_id],performance_data[[#This Row],[portfolio_id]])</f>
        <v>25</v>
      </c>
      <c r="W2990" s="17">
        <f>COUNTIFS(performance_data[portfolio_id],performance_data[[#This Row],[portfolio_id]],
          performance_data[return_flag],1)</f>
        <v>13</v>
      </c>
      <c r="X2990" s="15">
        <f>performance_data[[#This Row],[underperform_flag_count]]/performance_data[[#This Row],[totalportfoliocount]]</f>
        <v>0.52</v>
      </c>
    </row>
    <row r="2991" spans="1:24" x14ac:dyDescent="0.3">
      <c r="A2991">
        <v>6444</v>
      </c>
      <c r="B2991" s="1">
        <v>45506</v>
      </c>
      <c r="C2991">
        <v>237656.03</v>
      </c>
      <c r="D2991">
        <v>17.170000000000002</v>
      </c>
      <c r="E2991">
        <v>14.7</v>
      </c>
      <c r="F2991">
        <v>6333.95</v>
      </c>
      <c r="G2991">
        <v>18712.650000000001</v>
      </c>
      <c r="H2991" t="s">
        <v>2205</v>
      </c>
      <c r="I2991" t="s">
        <v>2209</v>
      </c>
      <c r="J2991">
        <v>8</v>
      </c>
      <c r="K2991" t="s">
        <v>2214</v>
      </c>
      <c r="L2991" t="str">
        <f>IF(performance_data[[#This Row],[return_percentage]]&gt;=performance_data[[#This Row],[benchmark_return]],"Higher","Lower")</f>
        <v>Higher</v>
      </c>
      <c r="M2991" s="14">
        <f xml:space="preserve"> _xlfn.MAXIFS(performance_data[date],performance_data[portfolio_id],performance_data[[#This Row],[portfolio_id]])</f>
        <v>45548</v>
      </c>
      <c r="N2991" s="14">
        <f xml:space="preserve"> _xlfn.MINIFS(performance_data[date],performance_data[portfolio_id],performance_data[[#This Row],[portfolio_id]])</f>
        <v>44830</v>
      </c>
      <c r="O2991" s="15">
        <f>_xlfn.MAXIFS(performance_data[portfolio_value],performance_data[portfolio_id],performance_data[[#This Row],[portfolio_id]],performance_data[date],performance_data[[#This Row],[latest_date]])</f>
        <v>307552.02</v>
      </c>
      <c r="P2991" s="15">
        <f>_xlfn.MAXIFS(performance_data[portfolio_value],performance_data[portfolio_id],performance_data[[#This Row],[portfolio_id]],performance_data[date],performance_data[[#This Row],[starting_date]])</f>
        <v>239284.31</v>
      </c>
      <c r="Q2991" s="15">
        <f>performance_data[[#This Row],[latest_value]]-performance_data[[#This Row],[starting_value]]</f>
        <v>68267.710000000021</v>
      </c>
      <c r="R2991" s="15">
        <f>performance_data[[#This Row],[net_inflows]]-performance_data[[#This Row],[net_outflows]]</f>
        <v>-12378.7</v>
      </c>
      <c r="S2991" s="15" t="str">
        <f>IF(performance_data[[#This Row],[net_inflows]]&gt;AVERAGE(performance_data[net_inflows]),"High","Low")</f>
        <v>Low</v>
      </c>
      <c r="T2991" s="15">
        <f>AVERAGEIF(performance_data[inflow_flag],performance_data[[#This Row],[inflow_flag]],performance_data[return_percentage])</f>
        <v>5.0457846277021572</v>
      </c>
      <c r="U2991" s="17">
        <f>IF(performance_data[[#This Row],[return_percentage]]&lt;performance_data[[#This Row],[benchmark_return]],1,0)</f>
        <v>0</v>
      </c>
      <c r="V2991" s="17">
        <f>COUNTIFS(performance_data[portfolio_id],performance_data[[#This Row],[portfolio_id]])</f>
        <v>25</v>
      </c>
      <c r="W2991" s="17">
        <f>COUNTIFS(performance_data[portfolio_id],performance_data[[#This Row],[portfolio_id]],
          performance_data[return_flag],1)</f>
        <v>13</v>
      </c>
      <c r="X2991" s="15">
        <f>performance_data[[#This Row],[underperform_flag_count]]/performance_data[[#This Row],[totalportfoliocount]]</f>
        <v>0.52</v>
      </c>
    </row>
    <row r="2992" spans="1:24" x14ac:dyDescent="0.3">
      <c r="A2992">
        <v>6444</v>
      </c>
      <c r="B2992" s="1">
        <v>45548</v>
      </c>
      <c r="C2992">
        <v>307552.02</v>
      </c>
      <c r="D2992">
        <v>-4.99</v>
      </c>
      <c r="E2992">
        <v>-5.09</v>
      </c>
      <c r="F2992">
        <v>13491.71</v>
      </c>
      <c r="G2992">
        <v>7458.51</v>
      </c>
      <c r="H2992" t="s">
        <v>2205</v>
      </c>
      <c r="I2992" t="s">
        <v>2209</v>
      </c>
      <c r="J2992">
        <v>9</v>
      </c>
      <c r="K2992" t="s">
        <v>2221</v>
      </c>
      <c r="L2992" t="str">
        <f>IF(performance_data[[#This Row],[return_percentage]]&gt;=performance_data[[#This Row],[benchmark_return]],"Higher","Lower")</f>
        <v>Higher</v>
      </c>
      <c r="M2992" s="14">
        <f xml:space="preserve"> _xlfn.MAXIFS(performance_data[date],performance_data[portfolio_id],performance_data[[#This Row],[portfolio_id]])</f>
        <v>45548</v>
      </c>
      <c r="N2992" s="14">
        <f xml:space="preserve"> _xlfn.MINIFS(performance_data[date],performance_data[portfolio_id],performance_data[[#This Row],[portfolio_id]])</f>
        <v>44830</v>
      </c>
      <c r="O2992" s="15">
        <f>_xlfn.MAXIFS(performance_data[portfolio_value],performance_data[portfolio_id],performance_data[[#This Row],[portfolio_id]],performance_data[date],performance_data[[#This Row],[latest_date]])</f>
        <v>307552.02</v>
      </c>
      <c r="P2992" s="15">
        <f>_xlfn.MAXIFS(performance_data[portfolio_value],performance_data[portfolio_id],performance_data[[#This Row],[portfolio_id]],performance_data[date],performance_data[[#This Row],[starting_date]])</f>
        <v>239284.31</v>
      </c>
      <c r="Q2992" s="15">
        <f>performance_data[[#This Row],[latest_value]]-performance_data[[#This Row],[starting_value]]</f>
        <v>68267.710000000021</v>
      </c>
      <c r="R2992" s="15">
        <f>performance_data[[#This Row],[net_inflows]]-performance_data[[#This Row],[net_outflows]]</f>
        <v>6033.1999999999989</v>
      </c>
      <c r="S2992" s="15" t="str">
        <f>IF(performance_data[[#This Row],[net_inflows]]&gt;AVERAGE(performance_data[net_inflows]),"High","Low")</f>
        <v>High</v>
      </c>
      <c r="T2992" s="15">
        <f>AVERAGEIF(performance_data[inflow_flag],performance_data[[#This Row],[inflow_flag]],performance_data[return_percentage])</f>
        <v>4.8467905675459724</v>
      </c>
      <c r="U2992" s="17">
        <f>IF(performance_data[[#This Row],[return_percentage]]&lt;performance_data[[#This Row],[benchmark_return]],1,0)</f>
        <v>0</v>
      </c>
      <c r="V2992" s="17">
        <f>COUNTIFS(performance_data[portfolio_id],performance_data[[#This Row],[portfolio_id]])</f>
        <v>25</v>
      </c>
      <c r="W2992" s="17">
        <f>COUNTIFS(performance_data[portfolio_id],performance_data[[#This Row],[portfolio_id]],
          performance_data[return_flag],1)</f>
        <v>13</v>
      </c>
      <c r="X2992" s="15">
        <f>performance_data[[#This Row],[underperform_flag_count]]/performance_data[[#This Row],[totalportfoliocount]]</f>
        <v>0.52</v>
      </c>
    </row>
    <row r="2993" spans="1:24" x14ac:dyDescent="0.3">
      <c r="A2993">
        <v>6444</v>
      </c>
      <c r="B2993" s="1">
        <v>45363</v>
      </c>
      <c r="C2993">
        <v>136871.98000000001</v>
      </c>
      <c r="D2993">
        <v>-7.19</v>
      </c>
      <c r="E2993">
        <v>-6.98</v>
      </c>
      <c r="F2993">
        <v>14282.52</v>
      </c>
      <c r="G2993">
        <v>9535.65</v>
      </c>
      <c r="H2993" t="s">
        <v>2205</v>
      </c>
      <c r="I2993" t="s">
        <v>2206</v>
      </c>
      <c r="J2993">
        <v>3</v>
      </c>
      <c r="K2993" t="s">
        <v>2222</v>
      </c>
      <c r="L2993" t="str">
        <f>IF(performance_data[[#This Row],[return_percentage]]&gt;=performance_data[[#This Row],[benchmark_return]],"Higher","Lower")</f>
        <v>Lower</v>
      </c>
      <c r="M2993" s="14">
        <f xml:space="preserve"> _xlfn.MAXIFS(performance_data[date],performance_data[portfolio_id],performance_data[[#This Row],[portfolio_id]])</f>
        <v>45548</v>
      </c>
      <c r="N2993" s="14">
        <f xml:space="preserve"> _xlfn.MINIFS(performance_data[date],performance_data[portfolio_id],performance_data[[#This Row],[portfolio_id]])</f>
        <v>44830</v>
      </c>
      <c r="O2993" s="15">
        <f>_xlfn.MAXIFS(performance_data[portfolio_value],performance_data[portfolio_id],performance_data[[#This Row],[portfolio_id]],performance_data[date],performance_data[[#This Row],[latest_date]])</f>
        <v>307552.02</v>
      </c>
      <c r="P2993" s="15">
        <f>_xlfn.MAXIFS(performance_data[portfolio_value],performance_data[portfolio_id],performance_data[[#This Row],[portfolio_id]],performance_data[date],performance_data[[#This Row],[starting_date]])</f>
        <v>239284.31</v>
      </c>
      <c r="Q2993" s="15">
        <f>performance_data[[#This Row],[latest_value]]-performance_data[[#This Row],[starting_value]]</f>
        <v>68267.710000000021</v>
      </c>
      <c r="R2993" s="15">
        <f>performance_data[[#This Row],[net_inflows]]-performance_data[[#This Row],[net_outflows]]</f>
        <v>4746.8700000000008</v>
      </c>
      <c r="S2993" s="15" t="str">
        <f>IF(performance_data[[#This Row],[net_inflows]]&gt;AVERAGE(performance_data[net_inflows]),"High","Low")</f>
        <v>High</v>
      </c>
      <c r="T2993" s="15">
        <f>AVERAGEIF(performance_data[inflow_flag],performance_data[[#This Row],[inflow_flag]],performance_data[return_percentage])</f>
        <v>4.8467905675459724</v>
      </c>
      <c r="U2993" s="17">
        <f>IF(performance_data[[#This Row],[return_percentage]]&lt;performance_data[[#This Row],[benchmark_return]],1,0)</f>
        <v>1</v>
      </c>
      <c r="V2993" s="17">
        <f>COUNTIFS(performance_data[portfolio_id],performance_data[[#This Row],[portfolio_id]])</f>
        <v>25</v>
      </c>
      <c r="W2993" s="17">
        <f>COUNTIFS(performance_data[portfolio_id],performance_data[[#This Row],[portfolio_id]],
          performance_data[return_flag],1)</f>
        <v>13</v>
      </c>
      <c r="X2993" s="15">
        <f>performance_data[[#This Row],[underperform_flag_count]]/performance_data[[#This Row],[totalportfoliocount]]</f>
        <v>0.52</v>
      </c>
    </row>
    <row r="2994" spans="1:24" x14ac:dyDescent="0.3">
      <c r="A2994">
        <v>6444</v>
      </c>
      <c r="B2994" s="1">
        <v>45136</v>
      </c>
      <c r="C2994">
        <v>101104.93</v>
      </c>
      <c r="D2994">
        <v>5.35</v>
      </c>
      <c r="E2994">
        <v>6.23</v>
      </c>
      <c r="F2994">
        <v>18943.05</v>
      </c>
      <c r="G2994">
        <v>7814.38</v>
      </c>
      <c r="H2994" t="s">
        <v>2213</v>
      </c>
      <c r="I2994" t="s">
        <v>2209</v>
      </c>
      <c r="J2994">
        <v>7</v>
      </c>
      <c r="K2994" t="s">
        <v>2210</v>
      </c>
      <c r="L2994" t="str">
        <f>IF(performance_data[[#This Row],[return_percentage]]&gt;=performance_data[[#This Row],[benchmark_return]],"Higher","Lower")</f>
        <v>Lower</v>
      </c>
      <c r="M2994" s="14">
        <f xml:space="preserve"> _xlfn.MAXIFS(performance_data[date],performance_data[portfolio_id],performance_data[[#This Row],[portfolio_id]])</f>
        <v>45548</v>
      </c>
      <c r="N2994" s="14">
        <f xml:space="preserve"> _xlfn.MINIFS(performance_data[date],performance_data[portfolio_id],performance_data[[#This Row],[portfolio_id]])</f>
        <v>44830</v>
      </c>
      <c r="O2994" s="15">
        <f>_xlfn.MAXIFS(performance_data[portfolio_value],performance_data[portfolio_id],performance_data[[#This Row],[portfolio_id]],performance_data[date],performance_data[[#This Row],[latest_date]])</f>
        <v>307552.02</v>
      </c>
      <c r="P2994" s="15">
        <f>_xlfn.MAXIFS(performance_data[portfolio_value],performance_data[portfolio_id],performance_data[[#This Row],[portfolio_id]],performance_data[date],performance_data[[#This Row],[starting_date]])</f>
        <v>239284.31</v>
      </c>
      <c r="Q2994" s="15">
        <f>performance_data[[#This Row],[latest_value]]-performance_data[[#This Row],[starting_value]]</f>
        <v>68267.710000000021</v>
      </c>
      <c r="R2994" s="15">
        <f>performance_data[[#This Row],[net_inflows]]-performance_data[[#This Row],[net_outflows]]</f>
        <v>11128.669999999998</v>
      </c>
      <c r="S2994" s="15" t="str">
        <f>IF(performance_data[[#This Row],[net_inflows]]&gt;AVERAGE(performance_data[net_inflows]),"High","Low")</f>
        <v>High</v>
      </c>
      <c r="T2994" s="15">
        <f>AVERAGEIF(performance_data[inflow_flag],performance_data[[#This Row],[inflow_flag]],performance_data[return_percentage])</f>
        <v>4.8467905675459724</v>
      </c>
      <c r="U2994" s="17">
        <f>IF(performance_data[[#This Row],[return_percentage]]&lt;performance_data[[#This Row],[benchmark_return]],1,0)</f>
        <v>1</v>
      </c>
      <c r="V2994" s="17">
        <f>COUNTIFS(performance_data[portfolio_id],performance_data[[#This Row],[portfolio_id]])</f>
        <v>25</v>
      </c>
      <c r="W2994" s="17">
        <f>COUNTIFS(performance_data[portfolio_id],performance_data[[#This Row],[portfolio_id]],
          performance_data[return_flag],1)</f>
        <v>13</v>
      </c>
      <c r="X2994" s="15">
        <f>performance_data[[#This Row],[underperform_flag_count]]/performance_data[[#This Row],[totalportfoliocount]]</f>
        <v>0.52</v>
      </c>
    </row>
    <row r="2995" spans="1:24" x14ac:dyDescent="0.3">
      <c r="A2995">
        <v>6444</v>
      </c>
      <c r="B2995" s="1">
        <v>45423</v>
      </c>
      <c r="C2995">
        <v>479342.08000000002</v>
      </c>
      <c r="D2995">
        <v>9.57</v>
      </c>
      <c r="E2995">
        <v>11.23</v>
      </c>
      <c r="F2995">
        <v>4596.72</v>
      </c>
      <c r="G2995">
        <v>5794.86</v>
      </c>
      <c r="H2995" t="s">
        <v>2205</v>
      </c>
      <c r="I2995" t="s">
        <v>2211</v>
      </c>
      <c r="J2995">
        <v>5</v>
      </c>
      <c r="K2995" t="s">
        <v>2223</v>
      </c>
      <c r="L2995" t="str">
        <f>IF(performance_data[[#This Row],[return_percentage]]&gt;=performance_data[[#This Row],[benchmark_return]],"Higher","Lower")</f>
        <v>Lower</v>
      </c>
      <c r="M2995" s="14">
        <f xml:space="preserve"> _xlfn.MAXIFS(performance_data[date],performance_data[portfolio_id],performance_data[[#This Row],[portfolio_id]])</f>
        <v>45548</v>
      </c>
      <c r="N2995" s="14">
        <f xml:space="preserve"> _xlfn.MINIFS(performance_data[date],performance_data[portfolio_id],performance_data[[#This Row],[portfolio_id]])</f>
        <v>44830</v>
      </c>
      <c r="O2995" s="15">
        <f>_xlfn.MAXIFS(performance_data[portfolio_value],performance_data[portfolio_id],performance_data[[#This Row],[portfolio_id]],performance_data[date],performance_data[[#This Row],[latest_date]])</f>
        <v>307552.02</v>
      </c>
      <c r="P2995" s="15">
        <f>_xlfn.MAXIFS(performance_data[portfolio_value],performance_data[portfolio_id],performance_data[[#This Row],[portfolio_id]],performance_data[date],performance_data[[#This Row],[starting_date]])</f>
        <v>239284.31</v>
      </c>
      <c r="Q2995" s="15">
        <f>performance_data[[#This Row],[latest_value]]-performance_data[[#This Row],[starting_value]]</f>
        <v>68267.710000000021</v>
      </c>
      <c r="R2995" s="15">
        <f>performance_data[[#This Row],[net_inflows]]-performance_data[[#This Row],[net_outflows]]</f>
        <v>-1198.1399999999994</v>
      </c>
      <c r="S2995" s="15" t="str">
        <f>IF(performance_data[[#This Row],[net_inflows]]&gt;AVERAGE(performance_data[net_inflows]),"High","Low")</f>
        <v>Low</v>
      </c>
      <c r="T2995" s="15">
        <f>AVERAGEIF(performance_data[inflow_flag],performance_data[[#This Row],[inflow_flag]],performance_data[return_percentage])</f>
        <v>5.0457846277021572</v>
      </c>
      <c r="U2995" s="17">
        <f>IF(performance_data[[#This Row],[return_percentage]]&lt;performance_data[[#This Row],[benchmark_return]],1,0)</f>
        <v>1</v>
      </c>
      <c r="V2995" s="17">
        <f>COUNTIFS(performance_data[portfolio_id],performance_data[[#This Row],[portfolio_id]])</f>
        <v>25</v>
      </c>
      <c r="W2995" s="17">
        <f>COUNTIFS(performance_data[portfolio_id],performance_data[[#This Row],[portfolio_id]],
          performance_data[return_flag],1)</f>
        <v>13</v>
      </c>
      <c r="X2995" s="15">
        <f>performance_data[[#This Row],[underperform_flag_count]]/performance_data[[#This Row],[totalportfoliocount]]</f>
        <v>0.52</v>
      </c>
    </row>
    <row r="2996" spans="1:24" x14ac:dyDescent="0.3">
      <c r="A2996">
        <v>6444</v>
      </c>
      <c r="B2996" s="1">
        <v>45480</v>
      </c>
      <c r="C2996">
        <v>466372.72</v>
      </c>
      <c r="D2996">
        <v>-7.65</v>
      </c>
      <c r="E2996">
        <v>-7.38</v>
      </c>
      <c r="F2996">
        <v>6405.86</v>
      </c>
      <c r="G2996">
        <v>2793.25</v>
      </c>
      <c r="H2996" t="s">
        <v>2205</v>
      </c>
      <c r="I2996" t="s">
        <v>2209</v>
      </c>
      <c r="J2996">
        <v>7</v>
      </c>
      <c r="K2996" t="s">
        <v>2210</v>
      </c>
      <c r="L2996" t="str">
        <f>IF(performance_data[[#This Row],[return_percentage]]&gt;=performance_data[[#This Row],[benchmark_return]],"Higher","Lower")</f>
        <v>Lower</v>
      </c>
      <c r="M2996" s="14">
        <f xml:space="preserve"> _xlfn.MAXIFS(performance_data[date],performance_data[portfolio_id],performance_data[[#This Row],[portfolio_id]])</f>
        <v>45548</v>
      </c>
      <c r="N2996" s="14">
        <f xml:space="preserve"> _xlfn.MINIFS(performance_data[date],performance_data[portfolio_id],performance_data[[#This Row],[portfolio_id]])</f>
        <v>44830</v>
      </c>
      <c r="O2996" s="15">
        <f>_xlfn.MAXIFS(performance_data[portfolio_value],performance_data[portfolio_id],performance_data[[#This Row],[portfolio_id]],performance_data[date],performance_data[[#This Row],[latest_date]])</f>
        <v>307552.02</v>
      </c>
      <c r="P2996" s="15">
        <f>_xlfn.MAXIFS(performance_data[portfolio_value],performance_data[portfolio_id],performance_data[[#This Row],[portfolio_id]],performance_data[date],performance_data[[#This Row],[starting_date]])</f>
        <v>239284.31</v>
      </c>
      <c r="Q2996" s="15">
        <f>performance_data[[#This Row],[latest_value]]-performance_data[[#This Row],[starting_value]]</f>
        <v>68267.710000000021</v>
      </c>
      <c r="R2996" s="15">
        <f>performance_data[[#This Row],[net_inflows]]-performance_data[[#This Row],[net_outflows]]</f>
        <v>3612.6099999999997</v>
      </c>
      <c r="S2996" s="15" t="str">
        <f>IF(performance_data[[#This Row],[net_inflows]]&gt;AVERAGE(performance_data[net_inflows]),"High","Low")</f>
        <v>Low</v>
      </c>
      <c r="T2996" s="15">
        <f>AVERAGEIF(performance_data[inflow_flag],performance_data[[#This Row],[inflow_flag]],performance_data[return_percentage])</f>
        <v>5.0457846277021572</v>
      </c>
      <c r="U2996" s="17">
        <f>IF(performance_data[[#This Row],[return_percentage]]&lt;performance_data[[#This Row],[benchmark_return]],1,0)</f>
        <v>1</v>
      </c>
      <c r="V2996" s="17">
        <f>COUNTIFS(performance_data[portfolio_id],performance_data[[#This Row],[portfolio_id]])</f>
        <v>25</v>
      </c>
      <c r="W2996" s="17">
        <f>COUNTIFS(performance_data[portfolio_id],performance_data[[#This Row],[portfolio_id]],
          performance_data[return_flag],1)</f>
        <v>13</v>
      </c>
      <c r="X2996" s="15">
        <f>performance_data[[#This Row],[underperform_flag_count]]/performance_data[[#This Row],[totalportfoliocount]]</f>
        <v>0.52</v>
      </c>
    </row>
    <row r="2997" spans="1:24" x14ac:dyDescent="0.3">
      <c r="A2997">
        <v>6444</v>
      </c>
      <c r="B2997" s="1">
        <v>44875</v>
      </c>
      <c r="C2997">
        <v>466952.29</v>
      </c>
      <c r="D2997">
        <v>14.89</v>
      </c>
      <c r="E2997">
        <v>12.9</v>
      </c>
      <c r="F2997">
        <v>17631.32</v>
      </c>
      <c r="G2997">
        <v>15069.04</v>
      </c>
      <c r="H2997" t="s">
        <v>2220</v>
      </c>
      <c r="I2997" t="s">
        <v>2217</v>
      </c>
      <c r="J2997">
        <v>11</v>
      </c>
      <c r="K2997" t="s">
        <v>2219</v>
      </c>
      <c r="L2997" t="str">
        <f>IF(performance_data[[#This Row],[return_percentage]]&gt;=performance_data[[#This Row],[benchmark_return]],"Higher","Lower")</f>
        <v>Higher</v>
      </c>
      <c r="M2997" s="14">
        <f xml:space="preserve"> _xlfn.MAXIFS(performance_data[date],performance_data[portfolio_id],performance_data[[#This Row],[portfolio_id]])</f>
        <v>45548</v>
      </c>
      <c r="N2997" s="14">
        <f xml:space="preserve"> _xlfn.MINIFS(performance_data[date],performance_data[portfolio_id],performance_data[[#This Row],[portfolio_id]])</f>
        <v>44830</v>
      </c>
      <c r="O2997" s="15">
        <f>_xlfn.MAXIFS(performance_data[portfolio_value],performance_data[portfolio_id],performance_data[[#This Row],[portfolio_id]],performance_data[date],performance_data[[#This Row],[latest_date]])</f>
        <v>307552.02</v>
      </c>
      <c r="P2997" s="15">
        <f>_xlfn.MAXIFS(performance_data[portfolio_value],performance_data[portfolio_id],performance_data[[#This Row],[portfolio_id]],performance_data[date],performance_data[[#This Row],[starting_date]])</f>
        <v>239284.31</v>
      </c>
      <c r="Q2997" s="15">
        <f>performance_data[[#This Row],[latest_value]]-performance_data[[#This Row],[starting_value]]</f>
        <v>68267.710000000021</v>
      </c>
      <c r="R2997" s="15">
        <f>performance_data[[#This Row],[net_inflows]]-performance_data[[#This Row],[net_outflows]]</f>
        <v>2562.2799999999988</v>
      </c>
      <c r="S2997" s="15" t="str">
        <f>IF(performance_data[[#This Row],[net_inflows]]&gt;AVERAGE(performance_data[net_inflows]),"High","Low")</f>
        <v>High</v>
      </c>
      <c r="T2997" s="15">
        <f>AVERAGEIF(performance_data[inflow_flag],performance_data[[#This Row],[inflow_flag]],performance_data[return_percentage])</f>
        <v>4.8467905675459724</v>
      </c>
      <c r="U2997" s="17">
        <f>IF(performance_data[[#This Row],[return_percentage]]&lt;performance_data[[#This Row],[benchmark_return]],1,0)</f>
        <v>0</v>
      </c>
      <c r="V2997" s="17">
        <f>COUNTIFS(performance_data[portfolio_id],performance_data[[#This Row],[portfolio_id]])</f>
        <v>25</v>
      </c>
      <c r="W2997" s="17">
        <f>COUNTIFS(performance_data[portfolio_id],performance_data[[#This Row],[portfolio_id]],
          performance_data[return_flag],1)</f>
        <v>13</v>
      </c>
      <c r="X2997" s="15">
        <f>performance_data[[#This Row],[underperform_flag_count]]/performance_data[[#This Row],[totalportfoliocount]]</f>
        <v>0.52</v>
      </c>
    </row>
    <row r="2998" spans="1:24" x14ac:dyDescent="0.3">
      <c r="A2998">
        <v>6444</v>
      </c>
      <c r="B2998" s="1">
        <v>44894</v>
      </c>
      <c r="C2998">
        <v>372364.41</v>
      </c>
      <c r="D2998">
        <v>-6.35</v>
      </c>
      <c r="E2998">
        <v>-5.96</v>
      </c>
      <c r="F2998">
        <v>13983.42</v>
      </c>
      <c r="G2998">
        <v>542.59</v>
      </c>
      <c r="H2998" t="s">
        <v>2220</v>
      </c>
      <c r="I2998" t="s">
        <v>2217</v>
      </c>
      <c r="J2998">
        <v>11</v>
      </c>
      <c r="K2998" t="s">
        <v>2219</v>
      </c>
      <c r="L2998" t="str">
        <f>IF(performance_data[[#This Row],[return_percentage]]&gt;=performance_data[[#This Row],[benchmark_return]],"Higher","Lower")</f>
        <v>Lower</v>
      </c>
      <c r="M2998" s="14">
        <f xml:space="preserve"> _xlfn.MAXIFS(performance_data[date],performance_data[portfolio_id],performance_data[[#This Row],[portfolio_id]])</f>
        <v>45548</v>
      </c>
      <c r="N2998" s="14">
        <f xml:space="preserve"> _xlfn.MINIFS(performance_data[date],performance_data[portfolio_id],performance_data[[#This Row],[portfolio_id]])</f>
        <v>44830</v>
      </c>
      <c r="O2998" s="15">
        <f>_xlfn.MAXIFS(performance_data[portfolio_value],performance_data[portfolio_id],performance_data[[#This Row],[portfolio_id]],performance_data[date],performance_data[[#This Row],[latest_date]])</f>
        <v>307552.02</v>
      </c>
      <c r="P2998" s="15">
        <f>_xlfn.MAXIFS(performance_data[portfolio_value],performance_data[portfolio_id],performance_data[[#This Row],[portfolio_id]],performance_data[date],performance_data[[#This Row],[starting_date]])</f>
        <v>239284.31</v>
      </c>
      <c r="Q2998" s="15">
        <f>performance_data[[#This Row],[latest_value]]-performance_data[[#This Row],[starting_value]]</f>
        <v>68267.710000000021</v>
      </c>
      <c r="R2998" s="15">
        <f>performance_data[[#This Row],[net_inflows]]-performance_data[[#This Row],[net_outflows]]</f>
        <v>13440.83</v>
      </c>
      <c r="S2998" s="15" t="str">
        <f>IF(performance_data[[#This Row],[net_inflows]]&gt;AVERAGE(performance_data[net_inflows]),"High","Low")</f>
        <v>High</v>
      </c>
      <c r="T2998" s="15">
        <f>AVERAGEIF(performance_data[inflow_flag],performance_data[[#This Row],[inflow_flag]],performance_data[return_percentage])</f>
        <v>4.8467905675459724</v>
      </c>
      <c r="U2998" s="17">
        <f>IF(performance_data[[#This Row],[return_percentage]]&lt;performance_data[[#This Row],[benchmark_return]],1,0)</f>
        <v>1</v>
      </c>
      <c r="V2998" s="17">
        <f>COUNTIFS(performance_data[portfolio_id],performance_data[[#This Row],[portfolio_id]])</f>
        <v>25</v>
      </c>
      <c r="W2998" s="17">
        <f>COUNTIFS(performance_data[portfolio_id],performance_data[[#This Row],[portfolio_id]],
          performance_data[return_flag],1)</f>
        <v>13</v>
      </c>
      <c r="X2998" s="15">
        <f>performance_data[[#This Row],[underperform_flag_count]]/performance_data[[#This Row],[totalportfoliocount]]</f>
        <v>0.52</v>
      </c>
    </row>
    <row r="2999" spans="1:24" x14ac:dyDescent="0.3">
      <c r="A2999">
        <v>6444</v>
      </c>
      <c r="B2999" s="1">
        <v>45062</v>
      </c>
      <c r="C2999">
        <v>249245.47</v>
      </c>
      <c r="D2999">
        <v>14.69</v>
      </c>
      <c r="E2999">
        <v>15.24</v>
      </c>
      <c r="F2999">
        <v>6423.89</v>
      </c>
      <c r="G2999">
        <v>13288.68</v>
      </c>
      <c r="H2999" t="s">
        <v>2213</v>
      </c>
      <c r="I2999" t="s">
        <v>2211</v>
      </c>
      <c r="J2999">
        <v>5</v>
      </c>
      <c r="K2999" t="s">
        <v>2223</v>
      </c>
      <c r="L2999" t="str">
        <f>IF(performance_data[[#This Row],[return_percentage]]&gt;=performance_data[[#This Row],[benchmark_return]],"Higher","Lower")</f>
        <v>Lower</v>
      </c>
      <c r="M2999" s="14">
        <f xml:space="preserve"> _xlfn.MAXIFS(performance_data[date],performance_data[portfolio_id],performance_data[[#This Row],[portfolio_id]])</f>
        <v>45548</v>
      </c>
      <c r="N2999" s="14">
        <f xml:space="preserve"> _xlfn.MINIFS(performance_data[date],performance_data[portfolio_id],performance_data[[#This Row],[portfolio_id]])</f>
        <v>44830</v>
      </c>
      <c r="O2999" s="15">
        <f>_xlfn.MAXIFS(performance_data[portfolio_value],performance_data[portfolio_id],performance_data[[#This Row],[portfolio_id]],performance_data[date],performance_data[[#This Row],[latest_date]])</f>
        <v>307552.02</v>
      </c>
      <c r="P2999" s="15">
        <f>_xlfn.MAXIFS(performance_data[portfolio_value],performance_data[portfolio_id],performance_data[[#This Row],[portfolio_id]],performance_data[date],performance_data[[#This Row],[starting_date]])</f>
        <v>239284.31</v>
      </c>
      <c r="Q2999" s="15">
        <f>performance_data[[#This Row],[latest_value]]-performance_data[[#This Row],[starting_value]]</f>
        <v>68267.710000000021</v>
      </c>
      <c r="R2999" s="15">
        <f>performance_data[[#This Row],[net_inflows]]-performance_data[[#This Row],[net_outflows]]</f>
        <v>-6864.79</v>
      </c>
      <c r="S2999" s="15" t="str">
        <f>IF(performance_data[[#This Row],[net_inflows]]&gt;AVERAGE(performance_data[net_inflows]),"High","Low")</f>
        <v>Low</v>
      </c>
      <c r="T2999" s="15">
        <f>AVERAGEIF(performance_data[inflow_flag],performance_data[[#This Row],[inflow_flag]],performance_data[return_percentage])</f>
        <v>5.0457846277021572</v>
      </c>
      <c r="U2999" s="17">
        <f>IF(performance_data[[#This Row],[return_percentage]]&lt;performance_data[[#This Row],[benchmark_return]],1,0)</f>
        <v>1</v>
      </c>
      <c r="V2999" s="17">
        <f>COUNTIFS(performance_data[portfolio_id],performance_data[[#This Row],[portfolio_id]])</f>
        <v>25</v>
      </c>
      <c r="W2999" s="17">
        <f>COUNTIFS(performance_data[portfolio_id],performance_data[[#This Row],[portfolio_id]],
          performance_data[return_flag],1)</f>
        <v>13</v>
      </c>
      <c r="X2999" s="15">
        <f>performance_data[[#This Row],[underperform_flag_count]]/performance_data[[#This Row],[totalportfoliocount]]</f>
        <v>0.52</v>
      </c>
    </row>
    <row r="3000" spans="1:24" x14ac:dyDescent="0.3">
      <c r="A3000">
        <v>6444</v>
      </c>
      <c r="B3000" s="1">
        <v>45125</v>
      </c>
      <c r="C3000">
        <v>19925.259999999998</v>
      </c>
      <c r="D3000">
        <v>5.63</v>
      </c>
      <c r="E3000">
        <v>6.01</v>
      </c>
      <c r="F3000">
        <v>12023.8</v>
      </c>
      <c r="G3000">
        <v>13227.51</v>
      </c>
      <c r="H3000" t="s">
        <v>2213</v>
      </c>
      <c r="I3000" t="s">
        <v>2209</v>
      </c>
      <c r="J3000">
        <v>7</v>
      </c>
      <c r="K3000" t="s">
        <v>2210</v>
      </c>
      <c r="L3000" t="str">
        <f>IF(performance_data[[#This Row],[return_percentage]]&gt;=performance_data[[#This Row],[benchmark_return]],"Higher","Lower")</f>
        <v>Lower</v>
      </c>
      <c r="M3000" s="14">
        <f xml:space="preserve"> _xlfn.MAXIFS(performance_data[date],performance_data[portfolio_id],performance_data[[#This Row],[portfolio_id]])</f>
        <v>45548</v>
      </c>
      <c r="N3000" s="14">
        <f xml:space="preserve"> _xlfn.MINIFS(performance_data[date],performance_data[portfolio_id],performance_data[[#This Row],[portfolio_id]])</f>
        <v>44830</v>
      </c>
      <c r="O3000" s="15">
        <f>_xlfn.MAXIFS(performance_data[portfolio_value],performance_data[portfolio_id],performance_data[[#This Row],[portfolio_id]],performance_data[date],performance_data[[#This Row],[latest_date]])</f>
        <v>307552.02</v>
      </c>
      <c r="P3000" s="15">
        <f>_xlfn.MAXIFS(performance_data[portfolio_value],performance_data[portfolio_id],performance_data[[#This Row],[portfolio_id]],performance_data[date],performance_data[[#This Row],[starting_date]])</f>
        <v>239284.31</v>
      </c>
      <c r="Q3000" s="15">
        <f>performance_data[[#This Row],[latest_value]]-performance_data[[#This Row],[starting_value]]</f>
        <v>68267.710000000021</v>
      </c>
      <c r="R3000" s="15">
        <f>performance_data[[#This Row],[net_inflows]]-performance_data[[#This Row],[net_outflows]]</f>
        <v>-1203.7100000000009</v>
      </c>
      <c r="S3000" s="15" t="str">
        <f>IF(performance_data[[#This Row],[net_inflows]]&gt;AVERAGE(performance_data[net_inflows]),"High","Low")</f>
        <v>High</v>
      </c>
      <c r="T3000" s="15">
        <f>AVERAGEIF(performance_data[inflow_flag],performance_data[[#This Row],[inflow_flag]],performance_data[return_percentage])</f>
        <v>4.8467905675459724</v>
      </c>
      <c r="U3000" s="17">
        <f>IF(performance_data[[#This Row],[return_percentage]]&lt;performance_data[[#This Row],[benchmark_return]],1,0)</f>
        <v>1</v>
      </c>
      <c r="V3000" s="17">
        <f>COUNTIFS(performance_data[portfolio_id],performance_data[[#This Row],[portfolio_id]])</f>
        <v>25</v>
      </c>
      <c r="W3000" s="17">
        <f>COUNTIFS(performance_data[portfolio_id],performance_data[[#This Row],[portfolio_id]],
          performance_data[return_flag],1)</f>
        <v>13</v>
      </c>
      <c r="X3000" s="15">
        <f>performance_data[[#This Row],[underperform_flag_count]]/performance_data[[#This Row],[totalportfoliocount]]</f>
        <v>0.52</v>
      </c>
    </row>
    <row r="3001" spans="1:24" x14ac:dyDescent="0.3">
      <c r="A3001">
        <v>6444</v>
      </c>
      <c r="B3001" s="1">
        <v>45263</v>
      </c>
      <c r="C3001">
        <v>428145.18</v>
      </c>
      <c r="D3001">
        <v>-6.44</v>
      </c>
      <c r="E3001">
        <v>-7.25</v>
      </c>
      <c r="F3001">
        <v>9337.84</v>
      </c>
      <c r="G3001">
        <v>13618.75</v>
      </c>
      <c r="H3001" t="s">
        <v>2213</v>
      </c>
      <c r="I3001" t="s">
        <v>2217</v>
      </c>
      <c r="J3001">
        <v>12</v>
      </c>
      <c r="K3001" t="s">
        <v>2218</v>
      </c>
      <c r="L3001" t="str">
        <f>IF(performance_data[[#This Row],[return_percentage]]&gt;=performance_data[[#This Row],[benchmark_return]],"Higher","Lower")</f>
        <v>Higher</v>
      </c>
      <c r="M3001" s="14">
        <f xml:space="preserve"> _xlfn.MAXIFS(performance_data[date],performance_data[portfolio_id],performance_data[[#This Row],[portfolio_id]])</f>
        <v>45548</v>
      </c>
      <c r="N3001" s="14">
        <f xml:space="preserve"> _xlfn.MINIFS(performance_data[date],performance_data[portfolio_id],performance_data[[#This Row],[portfolio_id]])</f>
        <v>44830</v>
      </c>
      <c r="O3001" s="15">
        <f>_xlfn.MAXIFS(performance_data[portfolio_value],performance_data[portfolio_id],performance_data[[#This Row],[portfolio_id]],performance_data[date],performance_data[[#This Row],[latest_date]])</f>
        <v>307552.02</v>
      </c>
      <c r="P3001" s="15">
        <f>_xlfn.MAXIFS(performance_data[portfolio_value],performance_data[portfolio_id],performance_data[[#This Row],[portfolio_id]],performance_data[date],performance_data[[#This Row],[starting_date]])</f>
        <v>239284.31</v>
      </c>
      <c r="Q3001" s="15">
        <f>performance_data[[#This Row],[latest_value]]-performance_data[[#This Row],[starting_value]]</f>
        <v>68267.710000000021</v>
      </c>
      <c r="R3001" s="15">
        <f>performance_data[[#This Row],[net_inflows]]-performance_data[[#This Row],[net_outflows]]</f>
        <v>-4280.91</v>
      </c>
      <c r="S3001" s="15" t="str">
        <f>IF(performance_data[[#This Row],[net_inflows]]&gt;AVERAGE(performance_data[net_inflows]),"High","Low")</f>
        <v>Low</v>
      </c>
      <c r="T3001" s="15">
        <f>AVERAGEIF(performance_data[inflow_flag],performance_data[[#This Row],[inflow_flag]],performance_data[return_percentage])</f>
        <v>5.0457846277021572</v>
      </c>
      <c r="U3001" s="17">
        <f>IF(performance_data[[#This Row],[return_percentage]]&lt;performance_data[[#This Row],[benchmark_return]],1,0)</f>
        <v>0</v>
      </c>
      <c r="V3001" s="17">
        <f>COUNTIFS(performance_data[portfolio_id],performance_data[[#This Row],[portfolio_id]])</f>
        <v>25</v>
      </c>
      <c r="W3001" s="17">
        <f>COUNTIFS(performance_data[portfolio_id],performance_data[[#This Row],[portfolio_id]],
          performance_data[return_flag],1)</f>
        <v>13</v>
      </c>
      <c r="X3001" s="15">
        <f>performance_data[[#This Row],[underperform_flag_count]]/performance_data[[#This Row],[totalportfoliocount]]</f>
        <v>0.52</v>
      </c>
    </row>
    <row r="3002" spans="1:24" x14ac:dyDescent="0.3">
      <c r="A3002">
        <v>6444</v>
      </c>
      <c r="B3002" s="1">
        <v>45053</v>
      </c>
      <c r="C3002">
        <v>42251.48</v>
      </c>
      <c r="D3002">
        <v>13.5</v>
      </c>
      <c r="E3002">
        <v>13.38</v>
      </c>
      <c r="F3002">
        <v>3678.15</v>
      </c>
      <c r="G3002">
        <v>3742.24</v>
      </c>
      <c r="H3002" t="s">
        <v>2213</v>
      </c>
      <c r="I3002" t="s">
        <v>2211</v>
      </c>
      <c r="J3002">
        <v>5</v>
      </c>
      <c r="K3002" t="s">
        <v>2223</v>
      </c>
      <c r="L3002" t="str">
        <f>IF(performance_data[[#This Row],[return_percentage]]&gt;=performance_data[[#This Row],[benchmark_return]],"Higher","Lower")</f>
        <v>Higher</v>
      </c>
      <c r="M3002" s="14">
        <f xml:space="preserve"> _xlfn.MAXIFS(performance_data[date],performance_data[portfolio_id],performance_data[[#This Row],[portfolio_id]])</f>
        <v>45548</v>
      </c>
      <c r="N3002" s="14">
        <f xml:space="preserve"> _xlfn.MINIFS(performance_data[date],performance_data[portfolio_id],performance_data[[#This Row],[portfolio_id]])</f>
        <v>44830</v>
      </c>
      <c r="O3002" s="15">
        <f>_xlfn.MAXIFS(performance_data[portfolio_value],performance_data[portfolio_id],performance_data[[#This Row],[portfolio_id]],performance_data[date],performance_data[[#This Row],[latest_date]])</f>
        <v>307552.02</v>
      </c>
      <c r="P3002" s="15">
        <f>_xlfn.MAXIFS(performance_data[portfolio_value],performance_data[portfolio_id],performance_data[[#This Row],[portfolio_id]],performance_data[date],performance_data[[#This Row],[starting_date]])</f>
        <v>239284.31</v>
      </c>
      <c r="Q3002" s="15">
        <f>performance_data[[#This Row],[latest_value]]-performance_data[[#This Row],[starting_value]]</f>
        <v>68267.710000000021</v>
      </c>
      <c r="R3002" s="15">
        <f>performance_data[[#This Row],[net_inflows]]-performance_data[[#This Row],[net_outflows]]</f>
        <v>-64.089999999999691</v>
      </c>
      <c r="S3002" s="15" t="str">
        <f>IF(performance_data[[#This Row],[net_inflows]]&gt;AVERAGE(performance_data[net_inflows]),"High","Low")</f>
        <v>Low</v>
      </c>
      <c r="T3002" s="15">
        <f>AVERAGEIF(performance_data[inflow_flag],performance_data[[#This Row],[inflow_flag]],performance_data[return_percentage])</f>
        <v>5.0457846277021572</v>
      </c>
      <c r="U3002" s="17">
        <f>IF(performance_data[[#This Row],[return_percentage]]&lt;performance_data[[#This Row],[benchmark_return]],1,0)</f>
        <v>0</v>
      </c>
      <c r="V3002" s="17">
        <f>COUNTIFS(performance_data[portfolio_id],performance_data[[#This Row],[portfolio_id]])</f>
        <v>25</v>
      </c>
      <c r="W3002" s="17">
        <f>COUNTIFS(performance_data[portfolio_id],performance_data[[#This Row],[portfolio_id]],
          performance_data[return_flag],1)</f>
        <v>13</v>
      </c>
      <c r="X3002" s="15">
        <f>performance_data[[#This Row],[underperform_flag_count]]/performance_data[[#This Row],[totalportfoliocount]]</f>
        <v>0.52</v>
      </c>
    </row>
    <row r="3003" spans="1:24" x14ac:dyDescent="0.3">
      <c r="A3003">
        <v>6536</v>
      </c>
      <c r="B3003" s="1">
        <v>44976</v>
      </c>
      <c r="C3003">
        <v>443536.82</v>
      </c>
      <c r="D3003">
        <v>-5.47</v>
      </c>
      <c r="E3003">
        <v>-6.32</v>
      </c>
      <c r="F3003">
        <v>2203.42</v>
      </c>
      <c r="G3003">
        <v>6195.28</v>
      </c>
      <c r="H3003" t="s">
        <v>2213</v>
      </c>
      <c r="I3003" t="s">
        <v>2206</v>
      </c>
      <c r="J3003">
        <v>2</v>
      </c>
      <c r="K3003" t="s">
        <v>2226</v>
      </c>
      <c r="L3003" t="str">
        <f>IF(performance_data[[#This Row],[return_percentage]]&gt;=performance_data[[#This Row],[benchmark_return]],"Higher","Lower")</f>
        <v>Higher</v>
      </c>
      <c r="M3003" s="14">
        <f xml:space="preserve"> _xlfn.MAXIFS(performance_data[date],performance_data[portfolio_id],performance_data[[#This Row],[portfolio_id]])</f>
        <v>45560</v>
      </c>
      <c r="N3003" s="14">
        <f xml:space="preserve"> _xlfn.MINIFS(performance_data[date],performance_data[portfolio_id],performance_data[[#This Row],[portfolio_id]])</f>
        <v>44838</v>
      </c>
      <c r="O3003" s="15">
        <f>_xlfn.MAXIFS(performance_data[portfolio_value],performance_data[portfolio_id],performance_data[[#This Row],[portfolio_id]],performance_data[date],performance_data[[#This Row],[latest_date]])</f>
        <v>195657.14</v>
      </c>
      <c r="P3003" s="15">
        <f>_xlfn.MAXIFS(performance_data[portfolio_value],performance_data[portfolio_id],performance_data[[#This Row],[portfolio_id]],performance_data[date],performance_data[[#This Row],[starting_date]])</f>
        <v>129708.25</v>
      </c>
      <c r="Q3003" s="15">
        <f>performance_data[[#This Row],[latest_value]]-performance_data[[#This Row],[starting_value]]</f>
        <v>65948.890000000014</v>
      </c>
      <c r="R3003" s="15">
        <f>performance_data[[#This Row],[net_inflows]]-performance_data[[#This Row],[net_outflows]]</f>
        <v>-3991.8599999999997</v>
      </c>
      <c r="S3003" s="15" t="str">
        <f>IF(performance_data[[#This Row],[net_inflows]]&gt;AVERAGE(performance_data[net_inflows]),"High","Low")</f>
        <v>Low</v>
      </c>
      <c r="T3003" s="15">
        <f>AVERAGEIF(performance_data[inflow_flag],performance_data[[#This Row],[inflow_flag]],performance_data[return_percentage])</f>
        <v>5.0457846277021572</v>
      </c>
      <c r="U3003" s="17">
        <f>IF(performance_data[[#This Row],[return_percentage]]&lt;performance_data[[#This Row],[benchmark_return]],1,0)</f>
        <v>0</v>
      </c>
      <c r="V3003" s="17">
        <f>COUNTIFS(performance_data[portfolio_id],performance_data[[#This Row],[portfolio_id]])</f>
        <v>24</v>
      </c>
      <c r="W3003" s="17">
        <f>COUNTIFS(performance_data[portfolio_id],performance_data[[#This Row],[portfolio_id]],
          performance_data[return_flag],1)</f>
        <v>12</v>
      </c>
      <c r="X3003" s="15">
        <f>performance_data[[#This Row],[underperform_flag_count]]/performance_data[[#This Row],[totalportfoliocount]]</f>
        <v>0.5</v>
      </c>
    </row>
    <row r="3004" spans="1:24" x14ac:dyDescent="0.3">
      <c r="A3004">
        <v>6536</v>
      </c>
      <c r="B3004" s="1">
        <v>44945</v>
      </c>
      <c r="C3004">
        <v>77717.119999999995</v>
      </c>
      <c r="D3004">
        <v>11.52</v>
      </c>
      <c r="E3004">
        <v>9.8000000000000007</v>
      </c>
      <c r="F3004">
        <v>8580.9</v>
      </c>
      <c r="G3004">
        <v>9193.14</v>
      </c>
      <c r="H3004" t="s">
        <v>2213</v>
      </c>
      <c r="I3004" t="s">
        <v>2206</v>
      </c>
      <c r="J3004">
        <v>1</v>
      </c>
      <c r="K3004" t="s">
        <v>2207</v>
      </c>
      <c r="L3004" t="str">
        <f>IF(performance_data[[#This Row],[return_percentage]]&gt;=performance_data[[#This Row],[benchmark_return]],"Higher","Lower")</f>
        <v>Higher</v>
      </c>
      <c r="M3004" s="14">
        <f xml:space="preserve"> _xlfn.MAXIFS(performance_data[date],performance_data[portfolio_id],performance_data[[#This Row],[portfolio_id]])</f>
        <v>45560</v>
      </c>
      <c r="N3004" s="14">
        <f xml:space="preserve"> _xlfn.MINIFS(performance_data[date],performance_data[portfolio_id],performance_data[[#This Row],[portfolio_id]])</f>
        <v>44838</v>
      </c>
      <c r="O3004" s="15">
        <f>_xlfn.MAXIFS(performance_data[portfolio_value],performance_data[portfolio_id],performance_data[[#This Row],[portfolio_id]],performance_data[date],performance_data[[#This Row],[latest_date]])</f>
        <v>195657.14</v>
      </c>
      <c r="P3004" s="15">
        <f>_xlfn.MAXIFS(performance_data[portfolio_value],performance_data[portfolio_id],performance_data[[#This Row],[portfolio_id]],performance_data[date],performance_data[[#This Row],[starting_date]])</f>
        <v>129708.25</v>
      </c>
      <c r="Q3004" s="15">
        <f>performance_data[[#This Row],[latest_value]]-performance_data[[#This Row],[starting_value]]</f>
        <v>65948.890000000014</v>
      </c>
      <c r="R3004" s="15">
        <f>performance_data[[#This Row],[net_inflows]]-performance_data[[#This Row],[net_outflows]]</f>
        <v>-612.23999999999978</v>
      </c>
      <c r="S3004" s="15" t="str">
        <f>IF(performance_data[[#This Row],[net_inflows]]&gt;AVERAGE(performance_data[net_inflows]),"High","Low")</f>
        <v>Low</v>
      </c>
      <c r="T3004" s="15">
        <f>AVERAGEIF(performance_data[inflow_flag],performance_data[[#This Row],[inflow_flag]],performance_data[return_percentage])</f>
        <v>5.0457846277021572</v>
      </c>
      <c r="U3004" s="17">
        <f>IF(performance_data[[#This Row],[return_percentage]]&lt;performance_data[[#This Row],[benchmark_return]],1,0)</f>
        <v>0</v>
      </c>
      <c r="V3004" s="17">
        <f>COUNTIFS(performance_data[portfolio_id],performance_data[[#This Row],[portfolio_id]])</f>
        <v>24</v>
      </c>
      <c r="W3004" s="17">
        <f>COUNTIFS(performance_data[portfolio_id],performance_data[[#This Row],[portfolio_id]],
          performance_data[return_flag],1)</f>
        <v>12</v>
      </c>
      <c r="X3004" s="15">
        <f>performance_data[[#This Row],[underperform_flag_count]]/performance_data[[#This Row],[totalportfoliocount]]</f>
        <v>0.5</v>
      </c>
    </row>
    <row r="3005" spans="1:24" x14ac:dyDescent="0.3">
      <c r="A3005">
        <v>6536</v>
      </c>
      <c r="B3005" s="1">
        <v>45216</v>
      </c>
      <c r="C3005">
        <v>466733.58</v>
      </c>
      <c r="D3005">
        <v>-7.18</v>
      </c>
      <c r="E3005">
        <v>-8.33</v>
      </c>
      <c r="F3005">
        <v>14085.88</v>
      </c>
      <c r="G3005">
        <v>155.59</v>
      </c>
      <c r="H3005" t="s">
        <v>2213</v>
      </c>
      <c r="I3005" t="s">
        <v>2217</v>
      </c>
      <c r="J3005">
        <v>10</v>
      </c>
      <c r="K3005" t="s">
        <v>2224</v>
      </c>
      <c r="L3005" t="str">
        <f>IF(performance_data[[#This Row],[return_percentage]]&gt;=performance_data[[#This Row],[benchmark_return]],"Higher","Lower")</f>
        <v>Higher</v>
      </c>
      <c r="M3005" s="14">
        <f xml:space="preserve"> _xlfn.MAXIFS(performance_data[date],performance_data[portfolio_id],performance_data[[#This Row],[portfolio_id]])</f>
        <v>45560</v>
      </c>
      <c r="N3005" s="14">
        <f xml:space="preserve"> _xlfn.MINIFS(performance_data[date],performance_data[portfolio_id],performance_data[[#This Row],[portfolio_id]])</f>
        <v>44838</v>
      </c>
      <c r="O3005" s="15">
        <f>_xlfn.MAXIFS(performance_data[portfolio_value],performance_data[portfolio_id],performance_data[[#This Row],[portfolio_id]],performance_data[date],performance_data[[#This Row],[latest_date]])</f>
        <v>195657.14</v>
      </c>
      <c r="P3005" s="15">
        <f>_xlfn.MAXIFS(performance_data[portfolio_value],performance_data[portfolio_id],performance_data[[#This Row],[portfolio_id]],performance_data[date],performance_data[[#This Row],[starting_date]])</f>
        <v>129708.25</v>
      </c>
      <c r="Q3005" s="15">
        <f>performance_data[[#This Row],[latest_value]]-performance_data[[#This Row],[starting_value]]</f>
        <v>65948.890000000014</v>
      </c>
      <c r="R3005" s="15">
        <f>performance_data[[#This Row],[net_inflows]]-performance_data[[#This Row],[net_outflows]]</f>
        <v>13930.289999999999</v>
      </c>
      <c r="S3005" s="15" t="str">
        <f>IF(performance_data[[#This Row],[net_inflows]]&gt;AVERAGE(performance_data[net_inflows]),"High","Low")</f>
        <v>High</v>
      </c>
      <c r="T3005" s="15">
        <f>AVERAGEIF(performance_data[inflow_flag],performance_data[[#This Row],[inflow_flag]],performance_data[return_percentage])</f>
        <v>4.8467905675459724</v>
      </c>
      <c r="U3005" s="17">
        <f>IF(performance_data[[#This Row],[return_percentage]]&lt;performance_data[[#This Row],[benchmark_return]],1,0)</f>
        <v>0</v>
      </c>
      <c r="V3005" s="17">
        <f>COUNTIFS(performance_data[portfolio_id],performance_data[[#This Row],[portfolio_id]])</f>
        <v>24</v>
      </c>
      <c r="W3005" s="17">
        <f>COUNTIFS(performance_data[portfolio_id],performance_data[[#This Row],[portfolio_id]],
          performance_data[return_flag],1)</f>
        <v>12</v>
      </c>
      <c r="X3005" s="15">
        <f>performance_data[[#This Row],[underperform_flag_count]]/performance_data[[#This Row],[totalportfoliocount]]</f>
        <v>0.5</v>
      </c>
    </row>
    <row r="3006" spans="1:24" x14ac:dyDescent="0.3">
      <c r="A3006">
        <v>6536</v>
      </c>
      <c r="B3006" s="1">
        <v>45360</v>
      </c>
      <c r="C3006">
        <v>91811.71</v>
      </c>
      <c r="D3006">
        <v>14.17</v>
      </c>
      <c r="E3006">
        <v>13.22</v>
      </c>
      <c r="F3006">
        <v>11927.2</v>
      </c>
      <c r="G3006">
        <v>9227.43</v>
      </c>
      <c r="H3006" t="s">
        <v>2205</v>
      </c>
      <c r="I3006" t="s">
        <v>2206</v>
      </c>
      <c r="J3006">
        <v>3</v>
      </c>
      <c r="K3006" t="s">
        <v>2222</v>
      </c>
      <c r="L3006" t="str">
        <f>IF(performance_data[[#This Row],[return_percentage]]&gt;=performance_data[[#This Row],[benchmark_return]],"Higher","Lower")</f>
        <v>Higher</v>
      </c>
      <c r="M3006" s="14">
        <f xml:space="preserve"> _xlfn.MAXIFS(performance_data[date],performance_data[portfolio_id],performance_data[[#This Row],[portfolio_id]])</f>
        <v>45560</v>
      </c>
      <c r="N3006" s="14">
        <f xml:space="preserve"> _xlfn.MINIFS(performance_data[date],performance_data[portfolio_id],performance_data[[#This Row],[portfolio_id]])</f>
        <v>44838</v>
      </c>
      <c r="O3006" s="15">
        <f>_xlfn.MAXIFS(performance_data[portfolio_value],performance_data[portfolio_id],performance_data[[#This Row],[portfolio_id]],performance_data[date],performance_data[[#This Row],[latest_date]])</f>
        <v>195657.14</v>
      </c>
      <c r="P3006" s="15">
        <f>_xlfn.MAXIFS(performance_data[portfolio_value],performance_data[portfolio_id],performance_data[[#This Row],[portfolio_id]],performance_data[date],performance_data[[#This Row],[starting_date]])</f>
        <v>129708.25</v>
      </c>
      <c r="Q3006" s="15">
        <f>performance_data[[#This Row],[latest_value]]-performance_data[[#This Row],[starting_value]]</f>
        <v>65948.890000000014</v>
      </c>
      <c r="R3006" s="15">
        <f>performance_data[[#This Row],[net_inflows]]-performance_data[[#This Row],[net_outflows]]</f>
        <v>2699.7700000000004</v>
      </c>
      <c r="S3006" s="15" t="str">
        <f>IF(performance_data[[#This Row],[net_inflows]]&gt;AVERAGE(performance_data[net_inflows]),"High","Low")</f>
        <v>High</v>
      </c>
      <c r="T3006" s="15">
        <f>AVERAGEIF(performance_data[inflow_flag],performance_data[[#This Row],[inflow_flag]],performance_data[return_percentage])</f>
        <v>4.8467905675459724</v>
      </c>
      <c r="U3006" s="17">
        <f>IF(performance_data[[#This Row],[return_percentage]]&lt;performance_data[[#This Row],[benchmark_return]],1,0)</f>
        <v>0</v>
      </c>
      <c r="V3006" s="17">
        <f>COUNTIFS(performance_data[portfolio_id],performance_data[[#This Row],[portfolio_id]])</f>
        <v>24</v>
      </c>
      <c r="W3006" s="17">
        <f>COUNTIFS(performance_data[portfolio_id],performance_data[[#This Row],[portfolio_id]],
          performance_data[return_flag],1)</f>
        <v>12</v>
      </c>
      <c r="X3006" s="15">
        <f>performance_data[[#This Row],[underperform_flag_count]]/performance_data[[#This Row],[totalportfoliocount]]</f>
        <v>0.5</v>
      </c>
    </row>
    <row r="3007" spans="1:24" x14ac:dyDescent="0.3">
      <c r="A3007">
        <v>6536</v>
      </c>
      <c r="B3007" s="1">
        <v>44838</v>
      </c>
      <c r="C3007">
        <v>129708.25</v>
      </c>
      <c r="D3007">
        <v>6.9</v>
      </c>
      <c r="E3007">
        <v>8.14</v>
      </c>
      <c r="F3007">
        <v>6426.45</v>
      </c>
      <c r="G3007">
        <v>15789.3</v>
      </c>
      <c r="H3007" t="s">
        <v>2220</v>
      </c>
      <c r="I3007" t="s">
        <v>2217</v>
      </c>
      <c r="J3007">
        <v>10</v>
      </c>
      <c r="K3007" t="s">
        <v>2224</v>
      </c>
      <c r="L3007" t="str">
        <f>IF(performance_data[[#This Row],[return_percentage]]&gt;=performance_data[[#This Row],[benchmark_return]],"Higher","Lower")</f>
        <v>Lower</v>
      </c>
      <c r="M3007" s="14">
        <f xml:space="preserve"> _xlfn.MAXIFS(performance_data[date],performance_data[portfolio_id],performance_data[[#This Row],[portfolio_id]])</f>
        <v>45560</v>
      </c>
      <c r="N3007" s="14">
        <f xml:space="preserve"> _xlfn.MINIFS(performance_data[date],performance_data[portfolio_id],performance_data[[#This Row],[portfolio_id]])</f>
        <v>44838</v>
      </c>
      <c r="O3007" s="15">
        <f>_xlfn.MAXIFS(performance_data[portfolio_value],performance_data[portfolio_id],performance_data[[#This Row],[portfolio_id]],performance_data[date],performance_data[[#This Row],[latest_date]])</f>
        <v>195657.14</v>
      </c>
      <c r="P3007" s="15">
        <f>_xlfn.MAXIFS(performance_data[portfolio_value],performance_data[portfolio_id],performance_data[[#This Row],[portfolio_id]],performance_data[date],performance_data[[#This Row],[starting_date]])</f>
        <v>129708.25</v>
      </c>
      <c r="Q3007" s="15">
        <f>performance_data[[#This Row],[latest_value]]-performance_data[[#This Row],[starting_value]]</f>
        <v>65948.890000000014</v>
      </c>
      <c r="R3007" s="15">
        <f>performance_data[[#This Row],[net_inflows]]-performance_data[[#This Row],[net_outflows]]</f>
        <v>-9362.8499999999985</v>
      </c>
      <c r="S3007" s="15" t="str">
        <f>IF(performance_data[[#This Row],[net_inflows]]&gt;AVERAGE(performance_data[net_inflows]),"High","Low")</f>
        <v>Low</v>
      </c>
      <c r="T3007" s="15">
        <f>AVERAGEIF(performance_data[inflow_flag],performance_data[[#This Row],[inflow_flag]],performance_data[return_percentage])</f>
        <v>5.0457846277021572</v>
      </c>
      <c r="U3007" s="17">
        <f>IF(performance_data[[#This Row],[return_percentage]]&lt;performance_data[[#This Row],[benchmark_return]],1,0)</f>
        <v>1</v>
      </c>
      <c r="V3007" s="17">
        <f>COUNTIFS(performance_data[portfolio_id],performance_data[[#This Row],[portfolio_id]])</f>
        <v>24</v>
      </c>
      <c r="W3007" s="17">
        <f>COUNTIFS(performance_data[portfolio_id],performance_data[[#This Row],[portfolio_id]],
          performance_data[return_flag],1)</f>
        <v>12</v>
      </c>
      <c r="X3007" s="15">
        <f>performance_data[[#This Row],[underperform_flag_count]]/performance_data[[#This Row],[totalportfoliocount]]</f>
        <v>0.5</v>
      </c>
    </row>
    <row r="3008" spans="1:24" x14ac:dyDescent="0.3">
      <c r="A3008">
        <v>6536</v>
      </c>
      <c r="B3008" s="1">
        <v>45116</v>
      </c>
      <c r="C3008">
        <v>448442.36</v>
      </c>
      <c r="D3008">
        <v>11.62</v>
      </c>
      <c r="E3008">
        <v>11.62</v>
      </c>
      <c r="F3008">
        <v>8344.1299999999992</v>
      </c>
      <c r="G3008">
        <v>10165.41</v>
      </c>
      <c r="H3008" t="s">
        <v>2213</v>
      </c>
      <c r="I3008" t="s">
        <v>2209</v>
      </c>
      <c r="J3008">
        <v>7</v>
      </c>
      <c r="K3008" t="s">
        <v>2210</v>
      </c>
      <c r="L3008" t="str">
        <f>IF(performance_data[[#This Row],[return_percentage]]&gt;=performance_data[[#This Row],[benchmark_return]],"Higher","Lower")</f>
        <v>Higher</v>
      </c>
      <c r="M3008" s="14">
        <f xml:space="preserve"> _xlfn.MAXIFS(performance_data[date],performance_data[portfolio_id],performance_data[[#This Row],[portfolio_id]])</f>
        <v>45560</v>
      </c>
      <c r="N3008" s="14">
        <f xml:space="preserve"> _xlfn.MINIFS(performance_data[date],performance_data[portfolio_id],performance_data[[#This Row],[portfolio_id]])</f>
        <v>44838</v>
      </c>
      <c r="O3008" s="15">
        <f>_xlfn.MAXIFS(performance_data[portfolio_value],performance_data[portfolio_id],performance_data[[#This Row],[portfolio_id]],performance_data[date],performance_data[[#This Row],[latest_date]])</f>
        <v>195657.14</v>
      </c>
      <c r="P3008" s="15">
        <f>_xlfn.MAXIFS(performance_data[portfolio_value],performance_data[portfolio_id],performance_data[[#This Row],[portfolio_id]],performance_data[date],performance_data[[#This Row],[starting_date]])</f>
        <v>129708.25</v>
      </c>
      <c r="Q3008" s="15">
        <f>performance_data[[#This Row],[latest_value]]-performance_data[[#This Row],[starting_value]]</f>
        <v>65948.890000000014</v>
      </c>
      <c r="R3008" s="15">
        <f>performance_data[[#This Row],[net_inflows]]-performance_data[[#This Row],[net_outflows]]</f>
        <v>-1821.2800000000007</v>
      </c>
      <c r="S3008" s="15" t="str">
        <f>IF(performance_data[[#This Row],[net_inflows]]&gt;AVERAGE(performance_data[net_inflows]),"High","Low")</f>
        <v>Low</v>
      </c>
      <c r="T3008" s="15">
        <f>AVERAGEIF(performance_data[inflow_flag],performance_data[[#This Row],[inflow_flag]],performance_data[return_percentage])</f>
        <v>5.0457846277021572</v>
      </c>
      <c r="U3008" s="17">
        <f>IF(performance_data[[#This Row],[return_percentage]]&lt;performance_data[[#This Row],[benchmark_return]],1,0)</f>
        <v>0</v>
      </c>
      <c r="V3008" s="17">
        <f>COUNTIFS(performance_data[portfolio_id],performance_data[[#This Row],[portfolio_id]])</f>
        <v>24</v>
      </c>
      <c r="W3008" s="17">
        <f>COUNTIFS(performance_data[portfolio_id],performance_data[[#This Row],[portfolio_id]],
          performance_data[return_flag],1)</f>
        <v>12</v>
      </c>
      <c r="X3008" s="15">
        <f>performance_data[[#This Row],[underperform_flag_count]]/performance_data[[#This Row],[totalportfoliocount]]</f>
        <v>0.5</v>
      </c>
    </row>
    <row r="3009" spans="1:24" x14ac:dyDescent="0.3">
      <c r="A3009">
        <v>6536</v>
      </c>
      <c r="B3009" s="1">
        <v>45086</v>
      </c>
      <c r="C3009">
        <v>336669.24</v>
      </c>
      <c r="D3009">
        <v>1.49</v>
      </c>
      <c r="E3009">
        <v>1.73</v>
      </c>
      <c r="F3009">
        <v>169.08</v>
      </c>
      <c r="G3009">
        <v>1094.33</v>
      </c>
      <c r="H3009" t="s">
        <v>2213</v>
      </c>
      <c r="I3009" t="s">
        <v>2211</v>
      </c>
      <c r="J3009">
        <v>6</v>
      </c>
      <c r="K3009" t="s">
        <v>2212</v>
      </c>
      <c r="L3009" t="str">
        <f>IF(performance_data[[#This Row],[return_percentage]]&gt;=performance_data[[#This Row],[benchmark_return]],"Higher","Lower")</f>
        <v>Lower</v>
      </c>
      <c r="M3009" s="14">
        <f xml:space="preserve"> _xlfn.MAXIFS(performance_data[date],performance_data[portfolio_id],performance_data[[#This Row],[portfolio_id]])</f>
        <v>45560</v>
      </c>
      <c r="N3009" s="14">
        <f xml:space="preserve"> _xlfn.MINIFS(performance_data[date],performance_data[portfolio_id],performance_data[[#This Row],[portfolio_id]])</f>
        <v>44838</v>
      </c>
      <c r="O3009" s="15">
        <f>_xlfn.MAXIFS(performance_data[portfolio_value],performance_data[portfolio_id],performance_data[[#This Row],[portfolio_id]],performance_data[date],performance_data[[#This Row],[latest_date]])</f>
        <v>195657.14</v>
      </c>
      <c r="P3009" s="15">
        <f>_xlfn.MAXIFS(performance_data[portfolio_value],performance_data[portfolio_id],performance_data[[#This Row],[portfolio_id]],performance_data[date],performance_data[[#This Row],[starting_date]])</f>
        <v>129708.25</v>
      </c>
      <c r="Q3009" s="15">
        <f>performance_data[[#This Row],[latest_value]]-performance_data[[#This Row],[starting_value]]</f>
        <v>65948.890000000014</v>
      </c>
      <c r="R3009" s="15">
        <f>performance_data[[#This Row],[net_inflows]]-performance_data[[#This Row],[net_outflows]]</f>
        <v>-925.24999999999989</v>
      </c>
      <c r="S3009" s="15" t="str">
        <f>IF(performance_data[[#This Row],[net_inflows]]&gt;AVERAGE(performance_data[net_inflows]),"High","Low")</f>
        <v>Low</v>
      </c>
      <c r="T3009" s="15">
        <f>AVERAGEIF(performance_data[inflow_flag],performance_data[[#This Row],[inflow_flag]],performance_data[return_percentage])</f>
        <v>5.0457846277021572</v>
      </c>
      <c r="U3009" s="17">
        <f>IF(performance_data[[#This Row],[return_percentage]]&lt;performance_data[[#This Row],[benchmark_return]],1,0)</f>
        <v>1</v>
      </c>
      <c r="V3009" s="17">
        <f>COUNTIFS(performance_data[portfolio_id],performance_data[[#This Row],[portfolio_id]])</f>
        <v>24</v>
      </c>
      <c r="W3009" s="17">
        <f>COUNTIFS(performance_data[portfolio_id],performance_data[[#This Row],[portfolio_id]],
          performance_data[return_flag],1)</f>
        <v>12</v>
      </c>
      <c r="X3009" s="15">
        <f>performance_data[[#This Row],[underperform_flag_count]]/performance_data[[#This Row],[totalportfoliocount]]</f>
        <v>0.5</v>
      </c>
    </row>
    <row r="3010" spans="1:24" x14ac:dyDescent="0.3">
      <c r="A3010">
        <v>6536</v>
      </c>
      <c r="B3010" s="1">
        <v>45117</v>
      </c>
      <c r="C3010">
        <v>489090.02</v>
      </c>
      <c r="D3010">
        <v>-5.84</v>
      </c>
      <c r="E3010">
        <v>-5.01</v>
      </c>
      <c r="F3010">
        <v>12557.59</v>
      </c>
      <c r="G3010">
        <v>10447.75</v>
      </c>
      <c r="H3010" t="s">
        <v>2213</v>
      </c>
      <c r="I3010" t="s">
        <v>2209</v>
      </c>
      <c r="J3010">
        <v>7</v>
      </c>
      <c r="K3010" t="s">
        <v>2210</v>
      </c>
      <c r="L3010" t="str">
        <f>IF(performance_data[[#This Row],[return_percentage]]&gt;=performance_data[[#This Row],[benchmark_return]],"Higher","Lower")</f>
        <v>Lower</v>
      </c>
      <c r="M3010" s="14">
        <f xml:space="preserve"> _xlfn.MAXIFS(performance_data[date],performance_data[portfolio_id],performance_data[[#This Row],[portfolio_id]])</f>
        <v>45560</v>
      </c>
      <c r="N3010" s="14">
        <f xml:space="preserve"> _xlfn.MINIFS(performance_data[date],performance_data[portfolio_id],performance_data[[#This Row],[portfolio_id]])</f>
        <v>44838</v>
      </c>
      <c r="O3010" s="15">
        <f>_xlfn.MAXIFS(performance_data[portfolio_value],performance_data[portfolio_id],performance_data[[#This Row],[portfolio_id]],performance_data[date],performance_data[[#This Row],[latest_date]])</f>
        <v>195657.14</v>
      </c>
      <c r="P3010" s="15">
        <f>_xlfn.MAXIFS(performance_data[portfolio_value],performance_data[portfolio_id],performance_data[[#This Row],[portfolio_id]],performance_data[date],performance_data[[#This Row],[starting_date]])</f>
        <v>129708.25</v>
      </c>
      <c r="Q3010" s="15">
        <f>performance_data[[#This Row],[latest_value]]-performance_data[[#This Row],[starting_value]]</f>
        <v>65948.890000000014</v>
      </c>
      <c r="R3010" s="15">
        <f>performance_data[[#This Row],[net_inflows]]-performance_data[[#This Row],[net_outflows]]</f>
        <v>2109.84</v>
      </c>
      <c r="S3010" s="15" t="str">
        <f>IF(performance_data[[#This Row],[net_inflows]]&gt;AVERAGE(performance_data[net_inflows]),"High","Low")</f>
        <v>High</v>
      </c>
      <c r="T3010" s="15">
        <f>AVERAGEIF(performance_data[inflow_flag],performance_data[[#This Row],[inflow_flag]],performance_data[return_percentage])</f>
        <v>4.8467905675459724</v>
      </c>
      <c r="U3010" s="17">
        <f>IF(performance_data[[#This Row],[return_percentage]]&lt;performance_data[[#This Row],[benchmark_return]],1,0)</f>
        <v>1</v>
      </c>
      <c r="V3010" s="17">
        <f>COUNTIFS(performance_data[portfolio_id],performance_data[[#This Row],[portfolio_id]])</f>
        <v>24</v>
      </c>
      <c r="W3010" s="17">
        <f>COUNTIFS(performance_data[portfolio_id],performance_data[[#This Row],[portfolio_id]],
          performance_data[return_flag],1)</f>
        <v>12</v>
      </c>
      <c r="X3010" s="15">
        <f>performance_data[[#This Row],[underperform_flag_count]]/performance_data[[#This Row],[totalportfoliocount]]</f>
        <v>0.5</v>
      </c>
    </row>
    <row r="3011" spans="1:24" x14ac:dyDescent="0.3">
      <c r="A3011">
        <v>6536</v>
      </c>
      <c r="B3011" s="1">
        <v>45108</v>
      </c>
      <c r="C3011">
        <v>359246.48</v>
      </c>
      <c r="D3011">
        <v>-8.7899999999999991</v>
      </c>
      <c r="E3011">
        <v>-7.41</v>
      </c>
      <c r="F3011">
        <v>9323.31</v>
      </c>
      <c r="G3011">
        <v>4578.12</v>
      </c>
      <c r="H3011" t="s">
        <v>2213</v>
      </c>
      <c r="I3011" t="s">
        <v>2209</v>
      </c>
      <c r="J3011">
        <v>7</v>
      </c>
      <c r="K3011" t="s">
        <v>2210</v>
      </c>
      <c r="L3011" t="str">
        <f>IF(performance_data[[#This Row],[return_percentage]]&gt;=performance_data[[#This Row],[benchmark_return]],"Higher","Lower")</f>
        <v>Lower</v>
      </c>
      <c r="M3011" s="14">
        <f xml:space="preserve"> _xlfn.MAXIFS(performance_data[date],performance_data[portfolio_id],performance_data[[#This Row],[portfolio_id]])</f>
        <v>45560</v>
      </c>
      <c r="N3011" s="14">
        <f xml:space="preserve"> _xlfn.MINIFS(performance_data[date],performance_data[portfolio_id],performance_data[[#This Row],[portfolio_id]])</f>
        <v>44838</v>
      </c>
      <c r="O3011" s="15">
        <f>_xlfn.MAXIFS(performance_data[portfolio_value],performance_data[portfolio_id],performance_data[[#This Row],[portfolio_id]],performance_data[date],performance_data[[#This Row],[latest_date]])</f>
        <v>195657.14</v>
      </c>
      <c r="P3011" s="15">
        <f>_xlfn.MAXIFS(performance_data[portfolio_value],performance_data[portfolio_id],performance_data[[#This Row],[portfolio_id]],performance_data[date],performance_data[[#This Row],[starting_date]])</f>
        <v>129708.25</v>
      </c>
      <c r="Q3011" s="15">
        <f>performance_data[[#This Row],[latest_value]]-performance_data[[#This Row],[starting_value]]</f>
        <v>65948.890000000014</v>
      </c>
      <c r="R3011" s="15">
        <f>performance_data[[#This Row],[net_inflows]]-performance_data[[#This Row],[net_outflows]]</f>
        <v>4745.1899999999996</v>
      </c>
      <c r="S3011" s="15" t="str">
        <f>IF(performance_data[[#This Row],[net_inflows]]&gt;AVERAGE(performance_data[net_inflows]),"High","Low")</f>
        <v>Low</v>
      </c>
      <c r="T3011" s="15">
        <f>AVERAGEIF(performance_data[inflow_flag],performance_data[[#This Row],[inflow_flag]],performance_data[return_percentage])</f>
        <v>5.0457846277021572</v>
      </c>
      <c r="U3011" s="17">
        <f>IF(performance_data[[#This Row],[return_percentage]]&lt;performance_data[[#This Row],[benchmark_return]],1,0)</f>
        <v>1</v>
      </c>
      <c r="V3011" s="17">
        <f>COUNTIFS(performance_data[portfolio_id],performance_data[[#This Row],[portfolio_id]])</f>
        <v>24</v>
      </c>
      <c r="W3011" s="17">
        <f>COUNTIFS(performance_data[portfolio_id],performance_data[[#This Row],[portfolio_id]],
          performance_data[return_flag],1)</f>
        <v>12</v>
      </c>
      <c r="X3011" s="15">
        <f>performance_data[[#This Row],[underperform_flag_count]]/performance_data[[#This Row],[totalportfoliocount]]</f>
        <v>0.5</v>
      </c>
    </row>
    <row r="3012" spans="1:24" x14ac:dyDescent="0.3">
      <c r="A3012">
        <v>6536</v>
      </c>
      <c r="B3012" s="1">
        <v>45225</v>
      </c>
      <c r="C3012">
        <v>456097.96</v>
      </c>
      <c r="D3012">
        <v>16.48</v>
      </c>
      <c r="E3012">
        <v>18.7</v>
      </c>
      <c r="F3012">
        <v>1333.42</v>
      </c>
      <c r="G3012">
        <v>19981.14</v>
      </c>
      <c r="H3012" t="s">
        <v>2213</v>
      </c>
      <c r="I3012" t="s">
        <v>2217</v>
      </c>
      <c r="J3012">
        <v>10</v>
      </c>
      <c r="K3012" t="s">
        <v>2224</v>
      </c>
      <c r="L3012" t="str">
        <f>IF(performance_data[[#This Row],[return_percentage]]&gt;=performance_data[[#This Row],[benchmark_return]],"Higher","Lower")</f>
        <v>Lower</v>
      </c>
      <c r="M3012" s="14">
        <f xml:space="preserve"> _xlfn.MAXIFS(performance_data[date],performance_data[portfolio_id],performance_data[[#This Row],[portfolio_id]])</f>
        <v>45560</v>
      </c>
      <c r="N3012" s="14">
        <f xml:space="preserve"> _xlfn.MINIFS(performance_data[date],performance_data[portfolio_id],performance_data[[#This Row],[portfolio_id]])</f>
        <v>44838</v>
      </c>
      <c r="O3012" s="15">
        <f>_xlfn.MAXIFS(performance_data[portfolio_value],performance_data[portfolio_id],performance_data[[#This Row],[portfolio_id]],performance_data[date],performance_data[[#This Row],[latest_date]])</f>
        <v>195657.14</v>
      </c>
      <c r="P3012" s="15">
        <f>_xlfn.MAXIFS(performance_data[portfolio_value],performance_data[portfolio_id],performance_data[[#This Row],[portfolio_id]],performance_data[date],performance_data[[#This Row],[starting_date]])</f>
        <v>129708.25</v>
      </c>
      <c r="Q3012" s="15">
        <f>performance_data[[#This Row],[latest_value]]-performance_data[[#This Row],[starting_value]]</f>
        <v>65948.890000000014</v>
      </c>
      <c r="R3012" s="15">
        <f>performance_data[[#This Row],[net_inflows]]-performance_data[[#This Row],[net_outflows]]</f>
        <v>-18647.72</v>
      </c>
      <c r="S3012" s="15" t="str">
        <f>IF(performance_data[[#This Row],[net_inflows]]&gt;AVERAGE(performance_data[net_inflows]),"High","Low")</f>
        <v>Low</v>
      </c>
      <c r="T3012" s="15">
        <f>AVERAGEIF(performance_data[inflow_flag],performance_data[[#This Row],[inflow_flag]],performance_data[return_percentage])</f>
        <v>5.0457846277021572</v>
      </c>
      <c r="U3012" s="17">
        <f>IF(performance_data[[#This Row],[return_percentage]]&lt;performance_data[[#This Row],[benchmark_return]],1,0)</f>
        <v>1</v>
      </c>
      <c r="V3012" s="17">
        <f>COUNTIFS(performance_data[portfolio_id],performance_data[[#This Row],[portfolio_id]])</f>
        <v>24</v>
      </c>
      <c r="W3012" s="17">
        <f>COUNTIFS(performance_data[portfolio_id],performance_data[[#This Row],[portfolio_id]],
          performance_data[return_flag],1)</f>
        <v>12</v>
      </c>
      <c r="X3012" s="15">
        <f>performance_data[[#This Row],[underperform_flag_count]]/performance_data[[#This Row],[totalportfoliocount]]</f>
        <v>0.5</v>
      </c>
    </row>
    <row r="3013" spans="1:24" x14ac:dyDescent="0.3">
      <c r="A3013">
        <v>6536</v>
      </c>
      <c r="B3013" s="1">
        <v>45560</v>
      </c>
      <c r="C3013">
        <v>195657.14</v>
      </c>
      <c r="D3013">
        <v>6.06</v>
      </c>
      <c r="E3013">
        <v>5.19</v>
      </c>
      <c r="F3013">
        <v>19143.169999999998</v>
      </c>
      <c r="G3013">
        <v>11420.71</v>
      </c>
      <c r="H3013" t="s">
        <v>2205</v>
      </c>
      <c r="I3013" t="s">
        <v>2209</v>
      </c>
      <c r="J3013">
        <v>9</v>
      </c>
      <c r="K3013" t="s">
        <v>2221</v>
      </c>
      <c r="L3013" t="str">
        <f>IF(performance_data[[#This Row],[return_percentage]]&gt;=performance_data[[#This Row],[benchmark_return]],"Higher","Lower")</f>
        <v>Higher</v>
      </c>
      <c r="M3013" s="14">
        <f xml:space="preserve"> _xlfn.MAXIFS(performance_data[date],performance_data[portfolio_id],performance_data[[#This Row],[portfolio_id]])</f>
        <v>45560</v>
      </c>
      <c r="N3013" s="14">
        <f xml:space="preserve"> _xlfn.MINIFS(performance_data[date],performance_data[portfolio_id],performance_data[[#This Row],[portfolio_id]])</f>
        <v>44838</v>
      </c>
      <c r="O3013" s="15">
        <f>_xlfn.MAXIFS(performance_data[portfolio_value],performance_data[portfolio_id],performance_data[[#This Row],[portfolio_id]],performance_data[date],performance_data[[#This Row],[latest_date]])</f>
        <v>195657.14</v>
      </c>
      <c r="P3013" s="15">
        <f>_xlfn.MAXIFS(performance_data[portfolio_value],performance_data[portfolio_id],performance_data[[#This Row],[portfolio_id]],performance_data[date],performance_data[[#This Row],[starting_date]])</f>
        <v>129708.25</v>
      </c>
      <c r="Q3013" s="15">
        <f>performance_data[[#This Row],[latest_value]]-performance_data[[#This Row],[starting_value]]</f>
        <v>65948.890000000014</v>
      </c>
      <c r="R3013" s="15">
        <f>performance_data[[#This Row],[net_inflows]]-performance_data[[#This Row],[net_outflows]]</f>
        <v>7722.4599999999991</v>
      </c>
      <c r="S3013" s="15" t="str">
        <f>IF(performance_data[[#This Row],[net_inflows]]&gt;AVERAGE(performance_data[net_inflows]),"High","Low")</f>
        <v>High</v>
      </c>
      <c r="T3013" s="15">
        <f>AVERAGEIF(performance_data[inflow_flag],performance_data[[#This Row],[inflow_flag]],performance_data[return_percentage])</f>
        <v>4.8467905675459724</v>
      </c>
      <c r="U3013" s="17">
        <f>IF(performance_data[[#This Row],[return_percentage]]&lt;performance_data[[#This Row],[benchmark_return]],1,0)</f>
        <v>0</v>
      </c>
      <c r="V3013" s="17">
        <f>COUNTIFS(performance_data[portfolio_id],performance_data[[#This Row],[portfolio_id]])</f>
        <v>24</v>
      </c>
      <c r="W3013" s="17">
        <f>COUNTIFS(performance_data[portfolio_id],performance_data[[#This Row],[portfolio_id]],
          performance_data[return_flag],1)</f>
        <v>12</v>
      </c>
      <c r="X3013" s="15">
        <f>performance_data[[#This Row],[underperform_flag_count]]/performance_data[[#This Row],[totalportfoliocount]]</f>
        <v>0.5</v>
      </c>
    </row>
    <row r="3014" spans="1:24" x14ac:dyDescent="0.3">
      <c r="A3014">
        <v>6536</v>
      </c>
      <c r="B3014" s="1">
        <v>44858</v>
      </c>
      <c r="C3014">
        <v>399433.53</v>
      </c>
      <c r="D3014">
        <v>19.899999999999999</v>
      </c>
      <c r="E3014">
        <v>21.19</v>
      </c>
      <c r="F3014">
        <v>17378.73</v>
      </c>
      <c r="G3014">
        <v>7006.03</v>
      </c>
      <c r="H3014" t="s">
        <v>2220</v>
      </c>
      <c r="I3014" t="s">
        <v>2217</v>
      </c>
      <c r="J3014">
        <v>10</v>
      </c>
      <c r="K3014" t="s">
        <v>2224</v>
      </c>
      <c r="L3014" t="str">
        <f>IF(performance_data[[#This Row],[return_percentage]]&gt;=performance_data[[#This Row],[benchmark_return]],"Higher","Lower")</f>
        <v>Lower</v>
      </c>
      <c r="M3014" s="14">
        <f xml:space="preserve"> _xlfn.MAXIFS(performance_data[date],performance_data[portfolio_id],performance_data[[#This Row],[portfolio_id]])</f>
        <v>45560</v>
      </c>
      <c r="N3014" s="14">
        <f xml:space="preserve"> _xlfn.MINIFS(performance_data[date],performance_data[portfolio_id],performance_data[[#This Row],[portfolio_id]])</f>
        <v>44838</v>
      </c>
      <c r="O3014" s="15">
        <f>_xlfn.MAXIFS(performance_data[portfolio_value],performance_data[portfolio_id],performance_data[[#This Row],[portfolio_id]],performance_data[date],performance_data[[#This Row],[latest_date]])</f>
        <v>195657.14</v>
      </c>
      <c r="P3014" s="15">
        <f>_xlfn.MAXIFS(performance_data[portfolio_value],performance_data[portfolio_id],performance_data[[#This Row],[portfolio_id]],performance_data[date],performance_data[[#This Row],[starting_date]])</f>
        <v>129708.25</v>
      </c>
      <c r="Q3014" s="15">
        <f>performance_data[[#This Row],[latest_value]]-performance_data[[#This Row],[starting_value]]</f>
        <v>65948.890000000014</v>
      </c>
      <c r="R3014" s="15">
        <f>performance_data[[#This Row],[net_inflows]]-performance_data[[#This Row],[net_outflows]]</f>
        <v>10372.700000000001</v>
      </c>
      <c r="S3014" s="15" t="str">
        <f>IF(performance_data[[#This Row],[net_inflows]]&gt;AVERAGE(performance_data[net_inflows]),"High","Low")</f>
        <v>High</v>
      </c>
      <c r="T3014" s="15">
        <f>AVERAGEIF(performance_data[inflow_flag],performance_data[[#This Row],[inflow_flag]],performance_data[return_percentage])</f>
        <v>4.8467905675459724</v>
      </c>
      <c r="U3014" s="17">
        <f>IF(performance_data[[#This Row],[return_percentage]]&lt;performance_data[[#This Row],[benchmark_return]],1,0)</f>
        <v>1</v>
      </c>
      <c r="V3014" s="17">
        <f>COUNTIFS(performance_data[portfolio_id],performance_data[[#This Row],[portfolio_id]])</f>
        <v>24</v>
      </c>
      <c r="W3014" s="17">
        <f>COUNTIFS(performance_data[portfolio_id],performance_data[[#This Row],[portfolio_id]],
          performance_data[return_flag],1)</f>
        <v>12</v>
      </c>
      <c r="X3014" s="15">
        <f>performance_data[[#This Row],[underperform_flag_count]]/performance_data[[#This Row],[totalportfoliocount]]</f>
        <v>0.5</v>
      </c>
    </row>
    <row r="3015" spans="1:24" x14ac:dyDescent="0.3">
      <c r="A3015">
        <v>6536</v>
      </c>
      <c r="B3015" s="1">
        <v>45122</v>
      </c>
      <c r="C3015">
        <v>114505.07</v>
      </c>
      <c r="D3015">
        <v>5.96</v>
      </c>
      <c r="E3015">
        <v>5.81</v>
      </c>
      <c r="F3015">
        <v>14745.93</v>
      </c>
      <c r="G3015">
        <v>18151.32</v>
      </c>
      <c r="H3015" t="s">
        <v>2213</v>
      </c>
      <c r="I3015" t="s">
        <v>2209</v>
      </c>
      <c r="J3015">
        <v>7</v>
      </c>
      <c r="K3015" t="s">
        <v>2210</v>
      </c>
      <c r="L3015" t="str">
        <f>IF(performance_data[[#This Row],[return_percentage]]&gt;=performance_data[[#This Row],[benchmark_return]],"Higher","Lower")</f>
        <v>Higher</v>
      </c>
      <c r="M3015" s="14">
        <f xml:space="preserve"> _xlfn.MAXIFS(performance_data[date],performance_data[portfolio_id],performance_data[[#This Row],[portfolio_id]])</f>
        <v>45560</v>
      </c>
      <c r="N3015" s="14">
        <f xml:space="preserve"> _xlfn.MINIFS(performance_data[date],performance_data[portfolio_id],performance_data[[#This Row],[portfolio_id]])</f>
        <v>44838</v>
      </c>
      <c r="O3015" s="15">
        <f>_xlfn.MAXIFS(performance_data[portfolio_value],performance_data[portfolio_id],performance_data[[#This Row],[portfolio_id]],performance_data[date],performance_data[[#This Row],[latest_date]])</f>
        <v>195657.14</v>
      </c>
      <c r="P3015" s="15">
        <f>_xlfn.MAXIFS(performance_data[portfolio_value],performance_data[portfolio_id],performance_data[[#This Row],[portfolio_id]],performance_data[date],performance_data[[#This Row],[starting_date]])</f>
        <v>129708.25</v>
      </c>
      <c r="Q3015" s="15">
        <f>performance_data[[#This Row],[latest_value]]-performance_data[[#This Row],[starting_value]]</f>
        <v>65948.890000000014</v>
      </c>
      <c r="R3015" s="15">
        <f>performance_data[[#This Row],[net_inflows]]-performance_data[[#This Row],[net_outflows]]</f>
        <v>-3405.3899999999994</v>
      </c>
      <c r="S3015" s="15" t="str">
        <f>IF(performance_data[[#This Row],[net_inflows]]&gt;AVERAGE(performance_data[net_inflows]),"High","Low")</f>
        <v>High</v>
      </c>
      <c r="T3015" s="15">
        <f>AVERAGEIF(performance_data[inflow_flag],performance_data[[#This Row],[inflow_flag]],performance_data[return_percentage])</f>
        <v>4.8467905675459724</v>
      </c>
      <c r="U3015" s="17">
        <f>IF(performance_data[[#This Row],[return_percentage]]&lt;performance_data[[#This Row],[benchmark_return]],1,0)</f>
        <v>0</v>
      </c>
      <c r="V3015" s="17">
        <f>COUNTIFS(performance_data[portfolio_id],performance_data[[#This Row],[portfolio_id]])</f>
        <v>24</v>
      </c>
      <c r="W3015" s="17">
        <f>COUNTIFS(performance_data[portfolio_id],performance_data[[#This Row],[portfolio_id]],
          performance_data[return_flag],1)</f>
        <v>12</v>
      </c>
      <c r="X3015" s="15">
        <f>performance_data[[#This Row],[underperform_flag_count]]/performance_data[[#This Row],[totalportfoliocount]]</f>
        <v>0.5</v>
      </c>
    </row>
    <row r="3016" spans="1:24" x14ac:dyDescent="0.3">
      <c r="A3016">
        <v>6536</v>
      </c>
      <c r="B3016" s="1">
        <v>45123</v>
      </c>
      <c r="C3016">
        <v>276104.56</v>
      </c>
      <c r="D3016">
        <v>-2.08</v>
      </c>
      <c r="E3016">
        <v>-1.67</v>
      </c>
      <c r="F3016">
        <v>14441.23</v>
      </c>
      <c r="G3016">
        <v>9228.7000000000007</v>
      </c>
      <c r="H3016" t="s">
        <v>2213</v>
      </c>
      <c r="I3016" t="s">
        <v>2209</v>
      </c>
      <c r="J3016">
        <v>7</v>
      </c>
      <c r="K3016" t="s">
        <v>2210</v>
      </c>
      <c r="L3016" t="str">
        <f>IF(performance_data[[#This Row],[return_percentage]]&gt;=performance_data[[#This Row],[benchmark_return]],"Higher","Lower")</f>
        <v>Lower</v>
      </c>
      <c r="M3016" s="14">
        <f xml:space="preserve"> _xlfn.MAXIFS(performance_data[date],performance_data[portfolio_id],performance_data[[#This Row],[portfolio_id]])</f>
        <v>45560</v>
      </c>
      <c r="N3016" s="14">
        <f xml:space="preserve"> _xlfn.MINIFS(performance_data[date],performance_data[portfolio_id],performance_data[[#This Row],[portfolio_id]])</f>
        <v>44838</v>
      </c>
      <c r="O3016" s="15">
        <f>_xlfn.MAXIFS(performance_data[portfolio_value],performance_data[portfolio_id],performance_data[[#This Row],[portfolio_id]],performance_data[date],performance_data[[#This Row],[latest_date]])</f>
        <v>195657.14</v>
      </c>
      <c r="P3016" s="15">
        <f>_xlfn.MAXIFS(performance_data[portfolio_value],performance_data[portfolio_id],performance_data[[#This Row],[portfolio_id]],performance_data[date],performance_data[[#This Row],[starting_date]])</f>
        <v>129708.25</v>
      </c>
      <c r="Q3016" s="15">
        <f>performance_data[[#This Row],[latest_value]]-performance_data[[#This Row],[starting_value]]</f>
        <v>65948.890000000014</v>
      </c>
      <c r="R3016" s="15">
        <f>performance_data[[#This Row],[net_inflows]]-performance_data[[#This Row],[net_outflows]]</f>
        <v>5212.5299999999988</v>
      </c>
      <c r="S3016" s="15" t="str">
        <f>IF(performance_data[[#This Row],[net_inflows]]&gt;AVERAGE(performance_data[net_inflows]),"High","Low")</f>
        <v>High</v>
      </c>
      <c r="T3016" s="15">
        <f>AVERAGEIF(performance_data[inflow_flag],performance_data[[#This Row],[inflow_flag]],performance_data[return_percentage])</f>
        <v>4.8467905675459724</v>
      </c>
      <c r="U3016" s="17">
        <f>IF(performance_data[[#This Row],[return_percentage]]&lt;performance_data[[#This Row],[benchmark_return]],1,0)</f>
        <v>1</v>
      </c>
      <c r="V3016" s="17">
        <f>COUNTIFS(performance_data[portfolio_id],performance_data[[#This Row],[portfolio_id]])</f>
        <v>24</v>
      </c>
      <c r="W3016" s="17">
        <f>COUNTIFS(performance_data[portfolio_id],performance_data[[#This Row],[portfolio_id]],
          performance_data[return_flag],1)</f>
        <v>12</v>
      </c>
      <c r="X3016" s="15">
        <f>performance_data[[#This Row],[underperform_flag_count]]/performance_data[[#This Row],[totalportfoliocount]]</f>
        <v>0.5</v>
      </c>
    </row>
    <row r="3017" spans="1:24" x14ac:dyDescent="0.3">
      <c r="A3017">
        <v>6536</v>
      </c>
      <c r="B3017" s="1">
        <v>44969</v>
      </c>
      <c r="C3017">
        <v>83609.759999999995</v>
      </c>
      <c r="D3017">
        <v>0.42</v>
      </c>
      <c r="E3017">
        <v>0.36</v>
      </c>
      <c r="F3017">
        <v>11309.57</v>
      </c>
      <c r="G3017">
        <v>11265.2</v>
      </c>
      <c r="H3017" t="s">
        <v>2213</v>
      </c>
      <c r="I3017" t="s">
        <v>2206</v>
      </c>
      <c r="J3017">
        <v>2</v>
      </c>
      <c r="K3017" t="s">
        <v>2226</v>
      </c>
      <c r="L3017" t="str">
        <f>IF(performance_data[[#This Row],[return_percentage]]&gt;=performance_data[[#This Row],[benchmark_return]],"Higher","Lower")</f>
        <v>Higher</v>
      </c>
      <c r="M3017" s="14">
        <f xml:space="preserve"> _xlfn.MAXIFS(performance_data[date],performance_data[portfolio_id],performance_data[[#This Row],[portfolio_id]])</f>
        <v>45560</v>
      </c>
      <c r="N3017" s="14">
        <f xml:space="preserve"> _xlfn.MINIFS(performance_data[date],performance_data[portfolio_id],performance_data[[#This Row],[portfolio_id]])</f>
        <v>44838</v>
      </c>
      <c r="O3017" s="15">
        <f>_xlfn.MAXIFS(performance_data[portfolio_value],performance_data[portfolio_id],performance_data[[#This Row],[portfolio_id]],performance_data[date],performance_data[[#This Row],[latest_date]])</f>
        <v>195657.14</v>
      </c>
      <c r="P3017" s="15">
        <f>_xlfn.MAXIFS(performance_data[portfolio_value],performance_data[portfolio_id],performance_data[[#This Row],[portfolio_id]],performance_data[date],performance_data[[#This Row],[starting_date]])</f>
        <v>129708.25</v>
      </c>
      <c r="Q3017" s="15">
        <f>performance_data[[#This Row],[latest_value]]-performance_data[[#This Row],[starting_value]]</f>
        <v>65948.890000000014</v>
      </c>
      <c r="R3017" s="15">
        <f>performance_data[[#This Row],[net_inflows]]-performance_data[[#This Row],[net_outflows]]</f>
        <v>44.369999999998981</v>
      </c>
      <c r="S3017" s="15" t="str">
        <f>IF(performance_data[[#This Row],[net_inflows]]&gt;AVERAGE(performance_data[net_inflows]),"High","Low")</f>
        <v>High</v>
      </c>
      <c r="T3017" s="15">
        <f>AVERAGEIF(performance_data[inflow_flag],performance_data[[#This Row],[inflow_flag]],performance_data[return_percentage])</f>
        <v>4.8467905675459724</v>
      </c>
      <c r="U3017" s="17">
        <f>IF(performance_data[[#This Row],[return_percentage]]&lt;performance_data[[#This Row],[benchmark_return]],1,0)</f>
        <v>0</v>
      </c>
      <c r="V3017" s="17">
        <f>COUNTIFS(performance_data[portfolio_id],performance_data[[#This Row],[portfolio_id]])</f>
        <v>24</v>
      </c>
      <c r="W3017" s="17">
        <f>COUNTIFS(performance_data[portfolio_id],performance_data[[#This Row],[portfolio_id]],
          performance_data[return_flag],1)</f>
        <v>12</v>
      </c>
      <c r="X3017" s="15">
        <f>performance_data[[#This Row],[underperform_flag_count]]/performance_data[[#This Row],[totalportfoliocount]]</f>
        <v>0.5</v>
      </c>
    </row>
    <row r="3018" spans="1:24" x14ac:dyDescent="0.3">
      <c r="A3018">
        <v>6536</v>
      </c>
      <c r="B3018" s="1">
        <v>45180</v>
      </c>
      <c r="C3018">
        <v>162304.46</v>
      </c>
      <c r="D3018">
        <v>10.9</v>
      </c>
      <c r="E3018">
        <v>12.35</v>
      </c>
      <c r="F3018">
        <v>17286.259999999998</v>
      </c>
      <c r="G3018">
        <v>19395.240000000002</v>
      </c>
      <c r="H3018" t="s">
        <v>2213</v>
      </c>
      <c r="I3018" t="s">
        <v>2209</v>
      </c>
      <c r="J3018">
        <v>9</v>
      </c>
      <c r="K3018" t="s">
        <v>2221</v>
      </c>
      <c r="L3018" t="str">
        <f>IF(performance_data[[#This Row],[return_percentage]]&gt;=performance_data[[#This Row],[benchmark_return]],"Higher","Lower")</f>
        <v>Lower</v>
      </c>
      <c r="M3018" s="14">
        <f xml:space="preserve"> _xlfn.MAXIFS(performance_data[date],performance_data[portfolio_id],performance_data[[#This Row],[portfolio_id]])</f>
        <v>45560</v>
      </c>
      <c r="N3018" s="14">
        <f xml:space="preserve"> _xlfn.MINIFS(performance_data[date],performance_data[portfolio_id],performance_data[[#This Row],[portfolio_id]])</f>
        <v>44838</v>
      </c>
      <c r="O3018" s="15">
        <f>_xlfn.MAXIFS(performance_data[portfolio_value],performance_data[portfolio_id],performance_data[[#This Row],[portfolio_id]],performance_data[date],performance_data[[#This Row],[latest_date]])</f>
        <v>195657.14</v>
      </c>
      <c r="P3018" s="15">
        <f>_xlfn.MAXIFS(performance_data[portfolio_value],performance_data[portfolio_id],performance_data[[#This Row],[portfolio_id]],performance_data[date],performance_data[[#This Row],[starting_date]])</f>
        <v>129708.25</v>
      </c>
      <c r="Q3018" s="15">
        <f>performance_data[[#This Row],[latest_value]]-performance_data[[#This Row],[starting_value]]</f>
        <v>65948.890000000014</v>
      </c>
      <c r="R3018" s="15">
        <f>performance_data[[#This Row],[net_inflows]]-performance_data[[#This Row],[net_outflows]]</f>
        <v>-2108.9800000000032</v>
      </c>
      <c r="S3018" s="15" t="str">
        <f>IF(performance_data[[#This Row],[net_inflows]]&gt;AVERAGE(performance_data[net_inflows]),"High","Low")</f>
        <v>High</v>
      </c>
      <c r="T3018" s="15">
        <f>AVERAGEIF(performance_data[inflow_flag],performance_data[[#This Row],[inflow_flag]],performance_data[return_percentage])</f>
        <v>4.8467905675459724</v>
      </c>
      <c r="U3018" s="17">
        <f>IF(performance_data[[#This Row],[return_percentage]]&lt;performance_data[[#This Row],[benchmark_return]],1,0)</f>
        <v>1</v>
      </c>
      <c r="V3018" s="17">
        <f>COUNTIFS(performance_data[portfolio_id],performance_data[[#This Row],[portfolio_id]])</f>
        <v>24</v>
      </c>
      <c r="W3018" s="17">
        <f>COUNTIFS(performance_data[portfolio_id],performance_data[[#This Row],[portfolio_id]],
          performance_data[return_flag],1)</f>
        <v>12</v>
      </c>
      <c r="X3018" s="15">
        <f>performance_data[[#This Row],[underperform_flag_count]]/performance_data[[#This Row],[totalportfoliocount]]</f>
        <v>0.5</v>
      </c>
    </row>
    <row r="3019" spans="1:24" x14ac:dyDescent="0.3">
      <c r="A3019">
        <v>6536</v>
      </c>
      <c r="B3019" s="1">
        <v>45104</v>
      </c>
      <c r="C3019">
        <v>122588.33</v>
      </c>
      <c r="D3019">
        <v>7.7</v>
      </c>
      <c r="E3019">
        <v>9.09</v>
      </c>
      <c r="F3019">
        <v>18206.349999999999</v>
      </c>
      <c r="G3019">
        <v>11900.61</v>
      </c>
      <c r="H3019" t="s">
        <v>2213</v>
      </c>
      <c r="I3019" t="s">
        <v>2211</v>
      </c>
      <c r="J3019">
        <v>6</v>
      </c>
      <c r="K3019" t="s">
        <v>2212</v>
      </c>
      <c r="L3019" t="str">
        <f>IF(performance_data[[#This Row],[return_percentage]]&gt;=performance_data[[#This Row],[benchmark_return]],"Higher","Lower")</f>
        <v>Lower</v>
      </c>
      <c r="M3019" s="14">
        <f xml:space="preserve"> _xlfn.MAXIFS(performance_data[date],performance_data[portfolio_id],performance_data[[#This Row],[portfolio_id]])</f>
        <v>45560</v>
      </c>
      <c r="N3019" s="14">
        <f xml:space="preserve"> _xlfn.MINIFS(performance_data[date],performance_data[portfolio_id],performance_data[[#This Row],[portfolio_id]])</f>
        <v>44838</v>
      </c>
      <c r="O3019" s="15">
        <f>_xlfn.MAXIFS(performance_data[portfolio_value],performance_data[portfolio_id],performance_data[[#This Row],[portfolio_id]],performance_data[date],performance_data[[#This Row],[latest_date]])</f>
        <v>195657.14</v>
      </c>
      <c r="P3019" s="15">
        <f>_xlfn.MAXIFS(performance_data[portfolio_value],performance_data[portfolio_id],performance_data[[#This Row],[portfolio_id]],performance_data[date],performance_data[[#This Row],[starting_date]])</f>
        <v>129708.25</v>
      </c>
      <c r="Q3019" s="15">
        <f>performance_data[[#This Row],[latest_value]]-performance_data[[#This Row],[starting_value]]</f>
        <v>65948.890000000014</v>
      </c>
      <c r="R3019" s="15">
        <f>performance_data[[#This Row],[net_inflows]]-performance_data[[#This Row],[net_outflows]]</f>
        <v>6305.739999999998</v>
      </c>
      <c r="S3019" s="15" t="str">
        <f>IF(performance_data[[#This Row],[net_inflows]]&gt;AVERAGE(performance_data[net_inflows]),"High","Low")</f>
        <v>High</v>
      </c>
      <c r="T3019" s="15">
        <f>AVERAGEIF(performance_data[inflow_flag],performance_data[[#This Row],[inflow_flag]],performance_data[return_percentage])</f>
        <v>4.8467905675459724</v>
      </c>
      <c r="U3019" s="17">
        <f>IF(performance_data[[#This Row],[return_percentage]]&lt;performance_data[[#This Row],[benchmark_return]],1,0)</f>
        <v>1</v>
      </c>
      <c r="V3019" s="17">
        <f>COUNTIFS(performance_data[portfolio_id],performance_data[[#This Row],[portfolio_id]])</f>
        <v>24</v>
      </c>
      <c r="W3019" s="17">
        <f>COUNTIFS(performance_data[portfolio_id],performance_data[[#This Row],[portfolio_id]],
          performance_data[return_flag],1)</f>
        <v>12</v>
      </c>
      <c r="X3019" s="15">
        <f>performance_data[[#This Row],[underperform_flag_count]]/performance_data[[#This Row],[totalportfoliocount]]</f>
        <v>0.5</v>
      </c>
    </row>
    <row r="3020" spans="1:24" x14ac:dyDescent="0.3">
      <c r="A3020">
        <v>6536</v>
      </c>
      <c r="B3020" s="1">
        <v>45264</v>
      </c>
      <c r="C3020">
        <v>116366.9</v>
      </c>
      <c r="D3020">
        <v>-8.7799999999999994</v>
      </c>
      <c r="E3020">
        <v>-9.3800000000000008</v>
      </c>
      <c r="F3020">
        <v>6250.89</v>
      </c>
      <c r="G3020">
        <v>19028.88</v>
      </c>
      <c r="H3020" t="s">
        <v>2213</v>
      </c>
      <c r="I3020" t="s">
        <v>2217</v>
      </c>
      <c r="J3020">
        <v>12</v>
      </c>
      <c r="K3020" t="s">
        <v>2218</v>
      </c>
      <c r="L3020" t="str">
        <f>IF(performance_data[[#This Row],[return_percentage]]&gt;=performance_data[[#This Row],[benchmark_return]],"Higher","Lower")</f>
        <v>Higher</v>
      </c>
      <c r="M3020" s="14">
        <f xml:space="preserve"> _xlfn.MAXIFS(performance_data[date],performance_data[portfolio_id],performance_data[[#This Row],[portfolio_id]])</f>
        <v>45560</v>
      </c>
      <c r="N3020" s="14">
        <f xml:space="preserve"> _xlfn.MINIFS(performance_data[date],performance_data[portfolio_id],performance_data[[#This Row],[portfolio_id]])</f>
        <v>44838</v>
      </c>
      <c r="O3020" s="15">
        <f>_xlfn.MAXIFS(performance_data[portfolio_value],performance_data[portfolio_id],performance_data[[#This Row],[portfolio_id]],performance_data[date],performance_data[[#This Row],[latest_date]])</f>
        <v>195657.14</v>
      </c>
      <c r="P3020" s="15">
        <f>_xlfn.MAXIFS(performance_data[portfolio_value],performance_data[portfolio_id],performance_data[[#This Row],[portfolio_id]],performance_data[date],performance_data[[#This Row],[starting_date]])</f>
        <v>129708.25</v>
      </c>
      <c r="Q3020" s="15">
        <f>performance_data[[#This Row],[latest_value]]-performance_data[[#This Row],[starting_value]]</f>
        <v>65948.890000000014</v>
      </c>
      <c r="R3020" s="15">
        <f>performance_data[[#This Row],[net_inflows]]-performance_data[[#This Row],[net_outflows]]</f>
        <v>-12777.990000000002</v>
      </c>
      <c r="S3020" s="15" t="str">
        <f>IF(performance_data[[#This Row],[net_inflows]]&gt;AVERAGE(performance_data[net_inflows]),"High","Low")</f>
        <v>Low</v>
      </c>
      <c r="T3020" s="15">
        <f>AVERAGEIF(performance_data[inflow_flag],performance_data[[#This Row],[inflow_flag]],performance_data[return_percentage])</f>
        <v>5.0457846277021572</v>
      </c>
      <c r="U3020" s="17">
        <f>IF(performance_data[[#This Row],[return_percentage]]&lt;performance_data[[#This Row],[benchmark_return]],1,0)</f>
        <v>0</v>
      </c>
      <c r="V3020" s="17">
        <f>COUNTIFS(performance_data[portfolio_id],performance_data[[#This Row],[portfolio_id]])</f>
        <v>24</v>
      </c>
      <c r="W3020" s="17">
        <f>COUNTIFS(performance_data[portfolio_id],performance_data[[#This Row],[portfolio_id]],
          performance_data[return_flag],1)</f>
        <v>12</v>
      </c>
      <c r="X3020" s="15">
        <f>performance_data[[#This Row],[underperform_flag_count]]/performance_data[[#This Row],[totalportfoliocount]]</f>
        <v>0.5</v>
      </c>
    </row>
    <row r="3021" spans="1:24" x14ac:dyDescent="0.3">
      <c r="A3021">
        <v>6536</v>
      </c>
      <c r="B3021" s="1">
        <v>45320</v>
      </c>
      <c r="C3021">
        <v>394201.71</v>
      </c>
      <c r="D3021">
        <v>-2.16</v>
      </c>
      <c r="E3021">
        <v>-2.15</v>
      </c>
      <c r="F3021">
        <v>4370.41</v>
      </c>
      <c r="G3021">
        <v>17178.47</v>
      </c>
      <c r="H3021" t="s">
        <v>2205</v>
      </c>
      <c r="I3021" t="s">
        <v>2206</v>
      </c>
      <c r="J3021">
        <v>1</v>
      </c>
      <c r="K3021" t="s">
        <v>2207</v>
      </c>
      <c r="L3021" t="str">
        <f>IF(performance_data[[#This Row],[return_percentage]]&gt;=performance_data[[#This Row],[benchmark_return]],"Higher","Lower")</f>
        <v>Lower</v>
      </c>
      <c r="M3021" s="14">
        <f xml:space="preserve"> _xlfn.MAXIFS(performance_data[date],performance_data[portfolio_id],performance_data[[#This Row],[portfolio_id]])</f>
        <v>45560</v>
      </c>
      <c r="N3021" s="14">
        <f xml:space="preserve"> _xlfn.MINIFS(performance_data[date],performance_data[portfolio_id],performance_data[[#This Row],[portfolio_id]])</f>
        <v>44838</v>
      </c>
      <c r="O3021" s="15">
        <f>_xlfn.MAXIFS(performance_data[portfolio_value],performance_data[portfolio_id],performance_data[[#This Row],[portfolio_id]],performance_data[date],performance_data[[#This Row],[latest_date]])</f>
        <v>195657.14</v>
      </c>
      <c r="P3021" s="15">
        <f>_xlfn.MAXIFS(performance_data[portfolio_value],performance_data[portfolio_id],performance_data[[#This Row],[portfolio_id]],performance_data[date],performance_data[[#This Row],[starting_date]])</f>
        <v>129708.25</v>
      </c>
      <c r="Q3021" s="15">
        <f>performance_data[[#This Row],[latest_value]]-performance_data[[#This Row],[starting_value]]</f>
        <v>65948.890000000014</v>
      </c>
      <c r="R3021" s="15">
        <f>performance_data[[#This Row],[net_inflows]]-performance_data[[#This Row],[net_outflows]]</f>
        <v>-12808.060000000001</v>
      </c>
      <c r="S3021" s="15" t="str">
        <f>IF(performance_data[[#This Row],[net_inflows]]&gt;AVERAGE(performance_data[net_inflows]),"High","Low")</f>
        <v>Low</v>
      </c>
      <c r="T3021" s="15">
        <f>AVERAGEIF(performance_data[inflow_flag],performance_data[[#This Row],[inflow_flag]],performance_data[return_percentage])</f>
        <v>5.0457846277021572</v>
      </c>
      <c r="U3021" s="17">
        <f>IF(performance_data[[#This Row],[return_percentage]]&lt;performance_data[[#This Row],[benchmark_return]],1,0)</f>
        <v>1</v>
      </c>
      <c r="V3021" s="17">
        <f>COUNTIFS(performance_data[portfolio_id],performance_data[[#This Row],[portfolio_id]])</f>
        <v>24</v>
      </c>
      <c r="W3021" s="17">
        <f>COUNTIFS(performance_data[portfolio_id],performance_data[[#This Row],[portfolio_id]],
          performance_data[return_flag],1)</f>
        <v>12</v>
      </c>
      <c r="X3021" s="15">
        <f>performance_data[[#This Row],[underperform_flag_count]]/performance_data[[#This Row],[totalportfoliocount]]</f>
        <v>0.5</v>
      </c>
    </row>
    <row r="3022" spans="1:24" x14ac:dyDescent="0.3">
      <c r="A3022">
        <v>6536</v>
      </c>
      <c r="B3022" s="1">
        <v>45505</v>
      </c>
      <c r="C3022">
        <v>350277.91</v>
      </c>
      <c r="D3022">
        <v>19.899999999999999</v>
      </c>
      <c r="E3022">
        <v>18.12</v>
      </c>
      <c r="F3022">
        <v>14641.56</v>
      </c>
      <c r="G3022">
        <v>12350.22</v>
      </c>
      <c r="H3022" t="s">
        <v>2205</v>
      </c>
      <c r="I3022" t="s">
        <v>2209</v>
      </c>
      <c r="J3022">
        <v>8</v>
      </c>
      <c r="K3022" t="s">
        <v>2214</v>
      </c>
      <c r="L3022" t="str">
        <f>IF(performance_data[[#This Row],[return_percentage]]&gt;=performance_data[[#This Row],[benchmark_return]],"Higher","Lower")</f>
        <v>Higher</v>
      </c>
      <c r="M3022" s="14">
        <f xml:space="preserve"> _xlfn.MAXIFS(performance_data[date],performance_data[portfolio_id],performance_data[[#This Row],[portfolio_id]])</f>
        <v>45560</v>
      </c>
      <c r="N3022" s="14">
        <f xml:space="preserve"> _xlfn.MINIFS(performance_data[date],performance_data[portfolio_id],performance_data[[#This Row],[portfolio_id]])</f>
        <v>44838</v>
      </c>
      <c r="O3022" s="15">
        <f>_xlfn.MAXIFS(performance_data[portfolio_value],performance_data[portfolio_id],performance_data[[#This Row],[portfolio_id]],performance_data[date],performance_data[[#This Row],[latest_date]])</f>
        <v>195657.14</v>
      </c>
      <c r="P3022" s="15">
        <f>_xlfn.MAXIFS(performance_data[portfolio_value],performance_data[portfolio_id],performance_data[[#This Row],[portfolio_id]],performance_data[date],performance_data[[#This Row],[starting_date]])</f>
        <v>129708.25</v>
      </c>
      <c r="Q3022" s="15">
        <f>performance_data[[#This Row],[latest_value]]-performance_data[[#This Row],[starting_value]]</f>
        <v>65948.890000000014</v>
      </c>
      <c r="R3022" s="15">
        <f>performance_data[[#This Row],[net_inflows]]-performance_data[[#This Row],[net_outflows]]</f>
        <v>2291.34</v>
      </c>
      <c r="S3022" s="15" t="str">
        <f>IF(performance_data[[#This Row],[net_inflows]]&gt;AVERAGE(performance_data[net_inflows]),"High","Low")</f>
        <v>High</v>
      </c>
      <c r="T3022" s="15">
        <f>AVERAGEIF(performance_data[inflow_flag],performance_data[[#This Row],[inflow_flag]],performance_data[return_percentage])</f>
        <v>4.8467905675459724</v>
      </c>
      <c r="U3022" s="17">
        <f>IF(performance_data[[#This Row],[return_percentage]]&lt;performance_data[[#This Row],[benchmark_return]],1,0)</f>
        <v>0</v>
      </c>
      <c r="V3022" s="17">
        <f>COUNTIFS(performance_data[portfolio_id],performance_data[[#This Row],[portfolio_id]])</f>
        <v>24</v>
      </c>
      <c r="W3022" s="17">
        <f>COUNTIFS(performance_data[portfolio_id],performance_data[[#This Row],[portfolio_id]],
          performance_data[return_flag],1)</f>
        <v>12</v>
      </c>
      <c r="X3022" s="15">
        <f>performance_data[[#This Row],[underperform_flag_count]]/performance_data[[#This Row],[totalportfoliocount]]</f>
        <v>0.5</v>
      </c>
    </row>
    <row r="3023" spans="1:24" x14ac:dyDescent="0.3">
      <c r="A3023">
        <v>6536</v>
      </c>
      <c r="B3023" s="1">
        <v>45315</v>
      </c>
      <c r="C3023">
        <v>403070.91</v>
      </c>
      <c r="D3023">
        <v>-5.21</v>
      </c>
      <c r="E3023">
        <v>-5.51</v>
      </c>
      <c r="F3023">
        <v>18648.03</v>
      </c>
      <c r="G3023">
        <v>5919.65</v>
      </c>
      <c r="H3023" t="s">
        <v>2205</v>
      </c>
      <c r="I3023" t="s">
        <v>2206</v>
      </c>
      <c r="J3023">
        <v>1</v>
      </c>
      <c r="K3023" t="s">
        <v>2207</v>
      </c>
      <c r="L3023" t="str">
        <f>IF(performance_data[[#This Row],[return_percentage]]&gt;=performance_data[[#This Row],[benchmark_return]],"Higher","Lower")</f>
        <v>Higher</v>
      </c>
      <c r="M3023" s="14">
        <f xml:space="preserve"> _xlfn.MAXIFS(performance_data[date],performance_data[portfolio_id],performance_data[[#This Row],[portfolio_id]])</f>
        <v>45560</v>
      </c>
      <c r="N3023" s="14">
        <f xml:space="preserve"> _xlfn.MINIFS(performance_data[date],performance_data[portfolio_id],performance_data[[#This Row],[portfolio_id]])</f>
        <v>44838</v>
      </c>
      <c r="O3023" s="15">
        <f>_xlfn.MAXIFS(performance_data[portfolio_value],performance_data[portfolio_id],performance_data[[#This Row],[portfolio_id]],performance_data[date],performance_data[[#This Row],[latest_date]])</f>
        <v>195657.14</v>
      </c>
      <c r="P3023" s="15">
        <f>_xlfn.MAXIFS(performance_data[portfolio_value],performance_data[portfolio_id],performance_data[[#This Row],[portfolio_id]],performance_data[date],performance_data[[#This Row],[starting_date]])</f>
        <v>129708.25</v>
      </c>
      <c r="Q3023" s="15">
        <f>performance_data[[#This Row],[latest_value]]-performance_data[[#This Row],[starting_value]]</f>
        <v>65948.890000000014</v>
      </c>
      <c r="R3023" s="15">
        <f>performance_data[[#This Row],[net_inflows]]-performance_data[[#This Row],[net_outflows]]</f>
        <v>12728.38</v>
      </c>
      <c r="S3023" s="15" t="str">
        <f>IF(performance_data[[#This Row],[net_inflows]]&gt;AVERAGE(performance_data[net_inflows]),"High","Low")</f>
        <v>High</v>
      </c>
      <c r="T3023" s="15">
        <f>AVERAGEIF(performance_data[inflow_flag],performance_data[[#This Row],[inflow_flag]],performance_data[return_percentage])</f>
        <v>4.8467905675459724</v>
      </c>
      <c r="U3023" s="17">
        <f>IF(performance_data[[#This Row],[return_percentage]]&lt;performance_data[[#This Row],[benchmark_return]],1,0)</f>
        <v>0</v>
      </c>
      <c r="V3023" s="17">
        <f>COUNTIFS(performance_data[portfolio_id],performance_data[[#This Row],[portfolio_id]])</f>
        <v>24</v>
      </c>
      <c r="W3023" s="17">
        <f>COUNTIFS(performance_data[portfolio_id],performance_data[[#This Row],[portfolio_id]],
          performance_data[return_flag],1)</f>
        <v>12</v>
      </c>
      <c r="X3023" s="15">
        <f>performance_data[[#This Row],[underperform_flag_count]]/performance_data[[#This Row],[totalportfoliocount]]</f>
        <v>0.5</v>
      </c>
    </row>
    <row r="3024" spans="1:24" x14ac:dyDescent="0.3">
      <c r="A3024">
        <v>6536</v>
      </c>
      <c r="B3024" s="1">
        <v>45390</v>
      </c>
      <c r="C3024">
        <v>495887.73</v>
      </c>
      <c r="D3024">
        <v>0.36</v>
      </c>
      <c r="E3024">
        <v>0.41</v>
      </c>
      <c r="F3024">
        <v>15836.36</v>
      </c>
      <c r="G3024">
        <v>18935.5</v>
      </c>
      <c r="H3024" t="s">
        <v>2205</v>
      </c>
      <c r="I3024" t="s">
        <v>2211</v>
      </c>
      <c r="J3024">
        <v>4</v>
      </c>
      <c r="K3024" t="s">
        <v>2216</v>
      </c>
      <c r="L3024" t="str">
        <f>IF(performance_data[[#This Row],[return_percentage]]&gt;=performance_data[[#This Row],[benchmark_return]],"Higher","Lower")</f>
        <v>Lower</v>
      </c>
      <c r="M3024" s="14">
        <f xml:space="preserve"> _xlfn.MAXIFS(performance_data[date],performance_data[portfolio_id],performance_data[[#This Row],[portfolio_id]])</f>
        <v>45560</v>
      </c>
      <c r="N3024" s="14">
        <f xml:space="preserve"> _xlfn.MINIFS(performance_data[date],performance_data[portfolio_id],performance_data[[#This Row],[portfolio_id]])</f>
        <v>44838</v>
      </c>
      <c r="O3024" s="15">
        <f>_xlfn.MAXIFS(performance_data[portfolio_value],performance_data[portfolio_id],performance_data[[#This Row],[portfolio_id]],performance_data[date],performance_data[[#This Row],[latest_date]])</f>
        <v>195657.14</v>
      </c>
      <c r="P3024" s="15">
        <f>_xlfn.MAXIFS(performance_data[portfolio_value],performance_data[portfolio_id],performance_data[[#This Row],[portfolio_id]],performance_data[date],performance_data[[#This Row],[starting_date]])</f>
        <v>129708.25</v>
      </c>
      <c r="Q3024" s="15">
        <f>performance_data[[#This Row],[latest_value]]-performance_data[[#This Row],[starting_value]]</f>
        <v>65948.890000000014</v>
      </c>
      <c r="R3024" s="15">
        <f>performance_data[[#This Row],[net_inflows]]-performance_data[[#This Row],[net_outflows]]</f>
        <v>-3099.1399999999994</v>
      </c>
      <c r="S3024" s="15" t="str">
        <f>IF(performance_data[[#This Row],[net_inflows]]&gt;AVERAGE(performance_data[net_inflows]),"High","Low")</f>
        <v>High</v>
      </c>
      <c r="T3024" s="15">
        <f>AVERAGEIF(performance_data[inflow_flag],performance_data[[#This Row],[inflow_flag]],performance_data[return_percentage])</f>
        <v>4.8467905675459724</v>
      </c>
      <c r="U3024" s="17">
        <f>IF(performance_data[[#This Row],[return_percentage]]&lt;performance_data[[#This Row],[benchmark_return]],1,0)</f>
        <v>1</v>
      </c>
      <c r="V3024" s="17">
        <f>COUNTIFS(performance_data[portfolio_id],performance_data[[#This Row],[portfolio_id]])</f>
        <v>24</v>
      </c>
      <c r="W3024" s="17">
        <f>COUNTIFS(performance_data[portfolio_id],performance_data[[#This Row],[portfolio_id]],
          performance_data[return_flag],1)</f>
        <v>12</v>
      </c>
      <c r="X3024" s="15">
        <f>performance_data[[#This Row],[underperform_flag_count]]/performance_data[[#This Row],[totalportfoliocount]]</f>
        <v>0.5</v>
      </c>
    </row>
    <row r="3025" spans="1:24" x14ac:dyDescent="0.3">
      <c r="A3025">
        <v>6536</v>
      </c>
      <c r="B3025" s="1">
        <v>45300</v>
      </c>
      <c r="C3025">
        <v>256362.03</v>
      </c>
      <c r="D3025">
        <v>17.5</v>
      </c>
      <c r="E3025">
        <v>19.239999999999998</v>
      </c>
      <c r="F3025">
        <v>9541.31</v>
      </c>
      <c r="G3025">
        <v>3662.03</v>
      </c>
      <c r="H3025" t="s">
        <v>2205</v>
      </c>
      <c r="I3025" t="s">
        <v>2206</v>
      </c>
      <c r="J3025">
        <v>1</v>
      </c>
      <c r="K3025" t="s">
        <v>2207</v>
      </c>
      <c r="L3025" t="str">
        <f>IF(performance_data[[#This Row],[return_percentage]]&gt;=performance_data[[#This Row],[benchmark_return]],"Higher","Lower")</f>
        <v>Lower</v>
      </c>
      <c r="M3025" s="14">
        <f xml:space="preserve"> _xlfn.MAXIFS(performance_data[date],performance_data[portfolio_id],performance_data[[#This Row],[portfolio_id]])</f>
        <v>45560</v>
      </c>
      <c r="N3025" s="14">
        <f xml:space="preserve"> _xlfn.MINIFS(performance_data[date],performance_data[portfolio_id],performance_data[[#This Row],[portfolio_id]])</f>
        <v>44838</v>
      </c>
      <c r="O3025" s="15">
        <f>_xlfn.MAXIFS(performance_data[portfolio_value],performance_data[portfolio_id],performance_data[[#This Row],[portfolio_id]],performance_data[date],performance_data[[#This Row],[latest_date]])</f>
        <v>195657.14</v>
      </c>
      <c r="P3025" s="15">
        <f>_xlfn.MAXIFS(performance_data[portfolio_value],performance_data[portfolio_id],performance_data[[#This Row],[portfolio_id]],performance_data[date],performance_data[[#This Row],[starting_date]])</f>
        <v>129708.25</v>
      </c>
      <c r="Q3025" s="15">
        <f>performance_data[[#This Row],[latest_value]]-performance_data[[#This Row],[starting_value]]</f>
        <v>65948.890000000014</v>
      </c>
      <c r="R3025" s="15">
        <f>performance_data[[#This Row],[net_inflows]]-performance_data[[#This Row],[net_outflows]]</f>
        <v>5879.2799999999988</v>
      </c>
      <c r="S3025" s="15" t="str">
        <f>IF(performance_data[[#This Row],[net_inflows]]&gt;AVERAGE(performance_data[net_inflows]),"High","Low")</f>
        <v>Low</v>
      </c>
      <c r="T3025" s="15">
        <f>AVERAGEIF(performance_data[inflow_flag],performance_data[[#This Row],[inflow_flag]],performance_data[return_percentage])</f>
        <v>5.0457846277021572</v>
      </c>
      <c r="U3025" s="17">
        <f>IF(performance_data[[#This Row],[return_percentage]]&lt;performance_data[[#This Row],[benchmark_return]],1,0)</f>
        <v>1</v>
      </c>
      <c r="V3025" s="17">
        <f>COUNTIFS(performance_data[portfolio_id],performance_data[[#This Row],[portfolio_id]])</f>
        <v>24</v>
      </c>
      <c r="W3025" s="17">
        <f>COUNTIFS(performance_data[portfolio_id],performance_data[[#This Row],[portfolio_id]],
          performance_data[return_flag],1)</f>
        <v>12</v>
      </c>
      <c r="X3025" s="15">
        <f>performance_data[[#This Row],[underperform_flag_count]]/performance_data[[#This Row],[totalportfoliocount]]</f>
        <v>0.5</v>
      </c>
    </row>
    <row r="3026" spans="1:24" x14ac:dyDescent="0.3">
      <c r="A3026">
        <v>6536</v>
      </c>
      <c r="B3026" s="1">
        <v>45179</v>
      </c>
      <c r="C3026">
        <v>278909.2</v>
      </c>
      <c r="D3026">
        <v>5.01</v>
      </c>
      <c r="E3026">
        <v>4.97</v>
      </c>
      <c r="F3026">
        <v>19083.59</v>
      </c>
      <c r="G3026">
        <v>13502.64</v>
      </c>
      <c r="H3026" t="s">
        <v>2213</v>
      </c>
      <c r="I3026" t="s">
        <v>2209</v>
      </c>
      <c r="J3026">
        <v>9</v>
      </c>
      <c r="K3026" t="s">
        <v>2221</v>
      </c>
      <c r="L3026" t="str">
        <f>IF(performance_data[[#This Row],[return_percentage]]&gt;=performance_data[[#This Row],[benchmark_return]],"Higher","Lower")</f>
        <v>Higher</v>
      </c>
      <c r="M3026" s="14">
        <f xml:space="preserve"> _xlfn.MAXIFS(performance_data[date],performance_data[portfolio_id],performance_data[[#This Row],[portfolio_id]])</f>
        <v>45560</v>
      </c>
      <c r="N3026" s="14">
        <f xml:space="preserve"> _xlfn.MINIFS(performance_data[date],performance_data[portfolio_id],performance_data[[#This Row],[portfolio_id]])</f>
        <v>44838</v>
      </c>
      <c r="O3026" s="15">
        <f>_xlfn.MAXIFS(performance_data[portfolio_value],performance_data[portfolio_id],performance_data[[#This Row],[portfolio_id]],performance_data[date],performance_data[[#This Row],[latest_date]])</f>
        <v>195657.14</v>
      </c>
      <c r="P3026" s="15">
        <f>_xlfn.MAXIFS(performance_data[portfolio_value],performance_data[portfolio_id],performance_data[[#This Row],[portfolio_id]],performance_data[date],performance_data[[#This Row],[starting_date]])</f>
        <v>129708.25</v>
      </c>
      <c r="Q3026" s="15">
        <f>performance_data[[#This Row],[latest_value]]-performance_data[[#This Row],[starting_value]]</f>
        <v>65948.890000000014</v>
      </c>
      <c r="R3026" s="15">
        <f>performance_data[[#This Row],[net_inflows]]-performance_data[[#This Row],[net_outflows]]</f>
        <v>5580.9500000000007</v>
      </c>
      <c r="S3026" s="15" t="str">
        <f>IF(performance_data[[#This Row],[net_inflows]]&gt;AVERAGE(performance_data[net_inflows]),"High","Low")</f>
        <v>High</v>
      </c>
      <c r="T3026" s="15">
        <f>AVERAGEIF(performance_data[inflow_flag],performance_data[[#This Row],[inflow_flag]],performance_data[return_percentage])</f>
        <v>4.8467905675459724</v>
      </c>
      <c r="U3026" s="17">
        <f>IF(performance_data[[#This Row],[return_percentage]]&lt;performance_data[[#This Row],[benchmark_return]],1,0)</f>
        <v>0</v>
      </c>
      <c r="V3026" s="17">
        <f>COUNTIFS(performance_data[portfolio_id],performance_data[[#This Row],[portfolio_id]])</f>
        <v>24</v>
      </c>
      <c r="W3026" s="17">
        <f>COUNTIFS(performance_data[portfolio_id],performance_data[[#This Row],[portfolio_id]],
          performance_data[return_flag],1)</f>
        <v>12</v>
      </c>
      <c r="X3026" s="15">
        <f>performance_data[[#This Row],[underperform_flag_count]]/performance_data[[#This Row],[totalportfoliocount]]</f>
        <v>0.5</v>
      </c>
    </row>
    <row r="3027" spans="1:24" x14ac:dyDescent="0.3">
      <c r="A3027">
        <v>6590</v>
      </c>
      <c r="B3027" s="1">
        <v>45193</v>
      </c>
      <c r="C3027">
        <v>322009.64</v>
      </c>
      <c r="D3027">
        <v>9.1</v>
      </c>
      <c r="E3027">
        <v>8.11</v>
      </c>
      <c r="F3027">
        <v>8707.8700000000008</v>
      </c>
      <c r="G3027">
        <v>19747.23</v>
      </c>
      <c r="H3027" t="s">
        <v>2213</v>
      </c>
      <c r="I3027" t="s">
        <v>2209</v>
      </c>
      <c r="J3027">
        <v>9</v>
      </c>
      <c r="K3027" t="s">
        <v>2221</v>
      </c>
      <c r="L3027" t="str">
        <f>IF(performance_data[[#This Row],[return_percentage]]&gt;=performance_data[[#This Row],[benchmark_return]],"Higher","Lower")</f>
        <v>Higher</v>
      </c>
      <c r="M3027" s="14">
        <f xml:space="preserve"> _xlfn.MAXIFS(performance_data[date],performance_data[portfolio_id],performance_data[[#This Row],[portfolio_id]])</f>
        <v>45542</v>
      </c>
      <c r="N3027" s="14">
        <f xml:space="preserve"> _xlfn.MINIFS(performance_data[date],performance_data[portfolio_id],performance_data[[#This Row],[portfolio_id]])</f>
        <v>44854</v>
      </c>
      <c r="O3027" s="15">
        <f>_xlfn.MAXIFS(performance_data[portfolio_value],performance_data[portfolio_id],performance_data[[#This Row],[portfolio_id]],performance_data[date],performance_data[[#This Row],[latest_date]])</f>
        <v>388657.1</v>
      </c>
      <c r="P3027" s="15">
        <f>_xlfn.MAXIFS(performance_data[portfolio_value],performance_data[portfolio_id],performance_data[[#This Row],[portfolio_id]],performance_data[date],performance_data[[#This Row],[starting_date]])</f>
        <v>419266.85</v>
      </c>
      <c r="Q3027" s="15">
        <f>performance_data[[#This Row],[latest_value]]-performance_data[[#This Row],[starting_value]]</f>
        <v>-30609.75</v>
      </c>
      <c r="R3027" s="15">
        <f>performance_data[[#This Row],[net_inflows]]-performance_data[[#This Row],[net_outflows]]</f>
        <v>-11039.359999999999</v>
      </c>
      <c r="S3027" s="15" t="str">
        <f>IF(performance_data[[#This Row],[net_inflows]]&gt;AVERAGE(performance_data[net_inflows]),"High","Low")</f>
        <v>Low</v>
      </c>
      <c r="T3027" s="15">
        <f>AVERAGEIF(performance_data[inflow_flag],performance_data[[#This Row],[inflow_flag]],performance_data[return_percentage])</f>
        <v>5.0457846277021572</v>
      </c>
      <c r="U3027" s="17">
        <f>IF(performance_data[[#This Row],[return_percentage]]&lt;performance_data[[#This Row],[benchmark_return]],1,0)</f>
        <v>0</v>
      </c>
      <c r="V3027" s="17">
        <f>COUNTIFS(performance_data[portfolio_id],performance_data[[#This Row],[portfolio_id]])</f>
        <v>21</v>
      </c>
      <c r="W3027" s="17">
        <f>COUNTIFS(performance_data[portfolio_id],performance_data[[#This Row],[portfolio_id]],
          performance_data[return_flag],1)</f>
        <v>11</v>
      </c>
      <c r="X3027" s="15">
        <f>performance_data[[#This Row],[underperform_flag_count]]/performance_data[[#This Row],[totalportfoliocount]]</f>
        <v>0.52380952380952384</v>
      </c>
    </row>
    <row r="3028" spans="1:24" x14ac:dyDescent="0.3">
      <c r="A3028">
        <v>6590</v>
      </c>
      <c r="B3028" s="1">
        <v>44954</v>
      </c>
      <c r="C3028">
        <v>435844.77</v>
      </c>
      <c r="D3028">
        <v>12.53</v>
      </c>
      <c r="E3028">
        <v>10.75</v>
      </c>
      <c r="F3028">
        <v>17801.8</v>
      </c>
      <c r="G3028">
        <v>7856.12</v>
      </c>
      <c r="H3028" t="s">
        <v>2213</v>
      </c>
      <c r="I3028" t="s">
        <v>2206</v>
      </c>
      <c r="J3028">
        <v>1</v>
      </c>
      <c r="K3028" t="s">
        <v>2207</v>
      </c>
      <c r="L3028" t="str">
        <f>IF(performance_data[[#This Row],[return_percentage]]&gt;=performance_data[[#This Row],[benchmark_return]],"Higher","Lower")</f>
        <v>Higher</v>
      </c>
      <c r="M3028" s="14">
        <f xml:space="preserve"> _xlfn.MAXIFS(performance_data[date],performance_data[portfolio_id],performance_data[[#This Row],[portfolio_id]])</f>
        <v>45542</v>
      </c>
      <c r="N3028" s="14">
        <f xml:space="preserve"> _xlfn.MINIFS(performance_data[date],performance_data[portfolio_id],performance_data[[#This Row],[portfolio_id]])</f>
        <v>44854</v>
      </c>
      <c r="O3028" s="15">
        <f>_xlfn.MAXIFS(performance_data[portfolio_value],performance_data[portfolio_id],performance_data[[#This Row],[portfolio_id]],performance_data[date],performance_data[[#This Row],[latest_date]])</f>
        <v>388657.1</v>
      </c>
      <c r="P3028" s="15">
        <f>_xlfn.MAXIFS(performance_data[portfolio_value],performance_data[portfolio_id],performance_data[[#This Row],[portfolio_id]],performance_data[date],performance_data[[#This Row],[starting_date]])</f>
        <v>419266.85</v>
      </c>
      <c r="Q3028" s="15">
        <f>performance_data[[#This Row],[latest_value]]-performance_data[[#This Row],[starting_value]]</f>
        <v>-30609.75</v>
      </c>
      <c r="R3028" s="15">
        <f>performance_data[[#This Row],[net_inflows]]-performance_data[[#This Row],[net_outflows]]</f>
        <v>9945.68</v>
      </c>
      <c r="S3028" s="15" t="str">
        <f>IF(performance_data[[#This Row],[net_inflows]]&gt;AVERAGE(performance_data[net_inflows]),"High","Low")</f>
        <v>High</v>
      </c>
      <c r="T3028" s="15">
        <f>AVERAGEIF(performance_data[inflow_flag],performance_data[[#This Row],[inflow_flag]],performance_data[return_percentage])</f>
        <v>4.8467905675459724</v>
      </c>
      <c r="U3028" s="17">
        <f>IF(performance_data[[#This Row],[return_percentage]]&lt;performance_data[[#This Row],[benchmark_return]],1,0)</f>
        <v>0</v>
      </c>
      <c r="V3028" s="17">
        <f>COUNTIFS(performance_data[portfolio_id],performance_data[[#This Row],[portfolio_id]])</f>
        <v>21</v>
      </c>
      <c r="W3028" s="17">
        <f>COUNTIFS(performance_data[portfolio_id],performance_data[[#This Row],[portfolio_id]],
          performance_data[return_flag],1)</f>
        <v>11</v>
      </c>
      <c r="X3028" s="15">
        <f>performance_data[[#This Row],[underperform_flag_count]]/performance_data[[#This Row],[totalportfoliocount]]</f>
        <v>0.52380952380952384</v>
      </c>
    </row>
    <row r="3029" spans="1:24" x14ac:dyDescent="0.3">
      <c r="A3029">
        <v>6590</v>
      </c>
      <c r="B3029" s="1">
        <v>45525</v>
      </c>
      <c r="C3029">
        <v>237113.09</v>
      </c>
      <c r="D3029">
        <v>15.23</v>
      </c>
      <c r="E3029">
        <v>15.67</v>
      </c>
      <c r="F3029">
        <v>17035.93</v>
      </c>
      <c r="G3029">
        <v>15118.53</v>
      </c>
      <c r="H3029" t="s">
        <v>2205</v>
      </c>
      <c r="I3029" t="s">
        <v>2209</v>
      </c>
      <c r="J3029">
        <v>8</v>
      </c>
      <c r="K3029" t="s">
        <v>2214</v>
      </c>
      <c r="L3029" t="str">
        <f>IF(performance_data[[#This Row],[return_percentage]]&gt;=performance_data[[#This Row],[benchmark_return]],"Higher","Lower")</f>
        <v>Lower</v>
      </c>
      <c r="M3029" s="14">
        <f xml:space="preserve"> _xlfn.MAXIFS(performance_data[date],performance_data[portfolio_id],performance_data[[#This Row],[portfolio_id]])</f>
        <v>45542</v>
      </c>
      <c r="N3029" s="14">
        <f xml:space="preserve"> _xlfn.MINIFS(performance_data[date],performance_data[portfolio_id],performance_data[[#This Row],[portfolio_id]])</f>
        <v>44854</v>
      </c>
      <c r="O3029" s="15">
        <f>_xlfn.MAXIFS(performance_data[portfolio_value],performance_data[portfolio_id],performance_data[[#This Row],[portfolio_id]],performance_data[date],performance_data[[#This Row],[latest_date]])</f>
        <v>388657.1</v>
      </c>
      <c r="P3029" s="15">
        <f>_xlfn.MAXIFS(performance_data[portfolio_value],performance_data[portfolio_id],performance_data[[#This Row],[portfolio_id]],performance_data[date],performance_data[[#This Row],[starting_date]])</f>
        <v>419266.85</v>
      </c>
      <c r="Q3029" s="15">
        <f>performance_data[[#This Row],[latest_value]]-performance_data[[#This Row],[starting_value]]</f>
        <v>-30609.75</v>
      </c>
      <c r="R3029" s="15">
        <f>performance_data[[#This Row],[net_inflows]]-performance_data[[#This Row],[net_outflows]]</f>
        <v>1917.3999999999996</v>
      </c>
      <c r="S3029" s="15" t="str">
        <f>IF(performance_data[[#This Row],[net_inflows]]&gt;AVERAGE(performance_data[net_inflows]),"High","Low")</f>
        <v>High</v>
      </c>
      <c r="T3029" s="15">
        <f>AVERAGEIF(performance_data[inflow_flag],performance_data[[#This Row],[inflow_flag]],performance_data[return_percentage])</f>
        <v>4.8467905675459724</v>
      </c>
      <c r="U3029" s="17">
        <f>IF(performance_data[[#This Row],[return_percentage]]&lt;performance_data[[#This Row],[benchmark_return]],1,0)</f>
        <v>1</v>
      </c>
      <c r="V3029" s="17">
        <f>COUNTIFS(performance_data[portfolio_id],performance_data[[#This Row],[portfolio_id]])</f>
        <v>21</v>
      </c>
      <c r="W3029" s="17">
        <f>COUNTIFS(performance_data[portfolio_id],performance_data[[#This Row],[portfolio_id]],
          performance_data[return_flag],1)</f>
        <v>11</v>
      </c>
      <c r="X3029" s="15">
        <f>performance_data[[#This Row],[underperform_flag_count]]/performance_data[[#This Row],[totalportfoliocount]]</f>
        <v>0.52380952380952384</v>
      </c>
    </row>
    <row r="3030" spans="1:24" x14ac:dyDescent="0.3">
      <c r="A3030">
        <v>6590</v>
      </c>
      <c r="B3030" s="1">
        <v>45358</v>
      </c>
      <c r="C3030">
        <v>123258.55</v>
      </c>
      <c r="D3030">
        <v>1.46</v>
      </c>
      <c r="E3030">
        <v>1.27</v>
      </c>
      <c r="F3030">
        <v>18773.599999999999</v>
      </c>
      <c r="G3030">
        <v>16868.2</v>
      </c>
      <c r="H3030" t="s">
        <v>2205</v>
      </c>
      <c r="I3030" t="s">
        <v>2206</v>
      </c>
      <c r="J3030">
        <v>3</v>
      </c>
      <c r="K3030" t="s">
        <v>2222</v>
      </c>
      <c r="L3030" t="str">
        <f>IF(performance_data[[#This Row],[return_percentage]]&gt;=performance_data[[#This Row],[benchmark_return]],"Higher","Lower")</f>
        <v>Higher</v>
      </c>
      <c r="M3030" s="14">
        <f xml:space="preserve"> _xlfn.MAXIFS(performance_data[date],performance_data[portfolio_id],performance_data[[#This Row],[portfolio_id]])</f>
        <v>45542</v>
      </c>
      <c r="N3030" s="14">
        <f xml:space="preserve"> _xlfn.MINIFS(performance_data[date],performance_data[portfolio_id],performance_data[[#This Row],[portfolio_id]])</f>
        <v>44854</v>
      </c>
      <c r="O3030" s="15">
        <f>_xlfn.MAXIFS(performance_data[portfolio_value],performance_data[portfolio_id],performance_data[[#This Row],[portfolio_id]],performance_data[date],performance_data[[#This Row],[latest_date]])</f>
        <v>388657.1</v>
      </c>
      <c r="P3030" s="15">
        <f>_xlfn.MAXIFS(performance_data[portfolio_value],performance_data[portfolio_id],performance_data[[#This Row],[portfolio_id]],performance_data[date],performance_data[[#This Row],[starting_date]])</f>
        <v>419266.85</v>
      </c>
      <c r="Q3030" s="15">
        <f>performance_data[[#This Row],[latest_value]]-performance_data[[#This Row],[starting_value]]</f>
        <v>-30609.75</v>
      </c>
      <c r="R3030" s="15">
        <f>performance_data[[#This Row],[net_inflows]]-performance_data[[#This Row],[net_outflows]]</f>
        <v>1905.3999999999978</v>
      </c>
      <c r="S3030" s="15" t="str">
        <f>IF(performance_data[[#This Row],[net_inflows]]&gt;AVERAGE(performance_data[net_inflows]),"High","Low")</f>
        <v>High</v>
      </c>
      <c r="T3030" s="15">
        <f>AVERAGEIF(performance_data[inflow_flag],performance_data[[#This Row],[inflow_flag]],performance_data[return_percentage])</f>
        <v>4.8467905675459724</v>
      </c>
      <c r="U3030" s="17">
        <f>IF(performance_data[[#This Row],[return_percentage]]&lt;performance_data[[#This Row],[benchmark_return]],1,0)</f>
        <v>0</v>
      </c>
      <c r="V3030" s="17">
        <f>COUNTIFS(performance_data[portfolio_id],performance_data[[#This Row],[portfolio_id]])</f>
        <v>21</v>
      </c>
      <c r="W3030" s="17">
        <f>COUNTIFS(performance_data[portfolio_id],performance_data[[#This Row],[portfolio_id]],
          performance_data[return_flag],1)</f>
        <v>11</v>
      </c>
      <c r="X3030" s="15">
        <f>performance_data[[#This Row],[underperform_flag_count]]/performance_data[[#This Row],[totalportfoliocount]]</f>
        <v>0.52380952380952384</v>
      </c>
    </row>
    <row r="3031" spans="1:24" x14ac:dyDescent="0.3">
      <c r="A3031">
        <v>6590</v>
      </c>
      <c r="B3031" s="1">
        <v>45124</v>
      </c>
      <c r="C3031">
        <v>380942.36</v>
      </c>
      <c r="D3031">
        <v>-9.9700000000000006</v>
      </c>
      <c r="E3031">
        <v>-8.7200000000000006</v>
      </c>
      <c r="F3031">
        <v>13133.02</v>
      </c>
      <c r="G3031">
        <v>5983.74</v>
      </c>
      <c r="H3031" t="s">
        <v>2213</v>
      </c>
      <c r="I3031" t="s">
        <v>2209</v>
      </c>
      <c r="J3031">
        <v>7</v>
      </c>
      <c r="K3031" t="s">
        <v>2210</v>
      </c>
      <c r="L3031" t="str">
        <f>IF(performance_data[[#This Row],[return_percentage]]&gt;=performance_data[[#This Row],[benchmark_return]],"Higher","Lower")</f>
        <v>Lower</v>
      </c>
      <c r="M3031" s="14">
        <f xml:space="preserve"> _xlfn.MAXIFS(performance_data[date],performance_data[portfolio_id],performance_data[[#This Row],[portfolio_id]])</f>
        <v>45542</v>
      </c>
      <c r="N3031" s="14">
        <f xml:space="preserve"> _xlfn.MINIFS(performance_data[date],performance_data[portfolio_id],performance_data[[#This Row],[portfolio_id]])</f>
        <v>44854</v>
      </c>
      <c r="O3031" s="15">
        <f>_xlfn.MAXIFS(performance_data[portfolio_value],performance_data[portfolio_id],performance_data[[#This Row],[portfolio_id]],performance_data[date],performance_data[[#This Row],[latest_date]])</f>
        <v>388657.1</v>
      </c>
      <c r="P3031" s="15">
        <f>_xlfn.MAXIFS(performance_data[portfolio_value],performance_data[portfolio_id],performance_data[[#This Row],[portfolio_id]],performance_data[date],performance_data[[#This Row],[starting_date]])</f>
        <v>419266.85</v>
      </c>
      <c r="Q3031" s="15">
        <f>performance_data[[#This Row],[latest_value]]-performance_data[[#This Row],[starting_value]]</f>
        <v>-30609.75</v>
      </c>
      <c r="R3031" s="15">
        <f>performance_data[[#This Row],[net_inflows]]-performance_data[[#This Row],[net_outflows]]</f>
        <v>7149.2800000000007</v>
      </c>
      <c r="S3031" s="15" t="str">
        <f>IF(performance_data[[#This Row],[net_inflows]]&gt;AVERAGE(performance_data[net_inflows]),"High","Low")</f>
        <v>High</v>
      </c>
      <c r="T3031" s="15">
        <f>AVERAGEIF(performance_data[inflow_flag],performance_data[[#This Row],[inflow_flag]],performance_data[return_percentage])</f>
        <v>4.8467905675459724</v>
      </c>
      <c r="U3031" s="17">
        <f>IF(performance_data[[#This Row],[return_percentage]]&lt;performance_data[[#This Row],[benchmark_return]],1,0)</f>
        <v>1</v>
      </c>
      <c r="V3031" s="17">
        <f>COUNTIFS(performance_data[portfolio_id],performance_data[[#This Row],[portfolio_id]])</f>
        <v>21</v>
      </c>
      <c r="W3031" s="17">
        <f>COUNTIFS(performance_data[portfolio_id],performance_data[[#This Row],[portfolio_id]],
          performance_data[return_flag],1)</f>
        <v>11</v>
      </c>
      <c r="X3031" s="15">
        <f>performance_data[[#This Row],[underperform_flag_count]]/performance_data[[#This Row],[totalportfoliocount]]</f>
        <v>0.52380952380952384</v>
      </c>
    </row>
    <row r="3032" spans="1:24" x14ac:dyDescent="0.3">
      <c r="A3032">
        <v>6590</v>
      </c>
      <c r="B3032" s="1">
        <v>45386</v>
      </c>
      <c r="C3032">
        <v>13938.16</v>
      </c>
      <c r="D3032">
        <v>11.29</v>
      </c>
      <c r="E3032">
        <v>9.98</v>
      </c>
      <c r="F3032">
        <v>14451.85</v>
      </c>
      <c r="G3032">
        <v>8491.85</v>
      </c>
      <c r="H3032" t="s">
        <v>2205</v>
      </c>
      <c r="I3032" t="s">
        <v>2211</v>
      </c>
      <c r="J3032">
        <v>4</v>
      </c>
      <c r="K3032" t="s">
        <v>2216</v>
      </c>
      <c r="L3032" t="str">
        <f>IF(performance_data[[#This Row],[return_percentage]]&gt;=performance_data[[#This Row],[benchmark_return]],"Higher","Lower")</f>
        <v>Higher</v>
      </c>
      <c r="M3032" s="14">
        <f xml:space="preserve"> _xlfn.MAXIFS(performance_data[date],performance_data[portfolio_id],performance_data[[#This Row],[portfolio_id]])</f>
        <v>45542</v>
      </c>
      <c r="N3032" s="14">
        <f xml:space="preserve"> _xlfn.MINIFS(performance_data[date],performance_data[portfolio_id],performance_data[[#This Row],[portfolio_id]])</f>
        <v>44854</v>
      </c>
      <c r="O3032" s="15">
        <f>_xlfn.MAXIFS(performance_data[portfolio_value],performance_data[portfolio_id],performance_data[[#This Row],[portfolio_id]],performance_data[date],performance_data[[#This Row],[latest_date]])</f>
        <v>388657.1</v>
      </c>
      <c r="P3032" s="15">
        <f>_xlfn.MAXIFS(performance_data[portfolio_value],performance_data[portfolio_id],performance_data[[#This Row],[portfolio_id]],performance_data[date],performance_data[[#This Row],[starting_date]])</f>
        <v>419266.85</v>
      </c>
      <c r="Q3032" s="15">
        <f>performance_data[[#This Row],[latest_value]]-performance_data[[#This Row],[starting_value]]</f>
        <v>-30609.75</v>
      </c>
      <c r="R3032" s="15">
        <f>performance_data[[#This Row],[net_inflows]]-performance_data[[#This Row],[net_outflows]]</f>
        <v>5960</v>
      </c>
      <c r="S3032" s="15" t="str">
        <f>IF(performance_data[[#This Row],[net_inflows]]&gt;AVERAGE(performance_data[net_inflows]),"High","Low")</f>
        <v>High</v>
      </c>
      <c r="T3032" s="15">
        <f>AVERAGEIF(performance_data[inflow_flag],performance_data[[#This Row],[inflow_flag]],performance_data[return_percentage])</f>
        <v>4.8467905675459724</v>
      </c>
      <c r="U3032" s="17">
        <f>IF(performance_data[[#This Row],[return_percentage]]&lt;performance_data[[#This Row],[benchmark_return]],1,0)</f>
        <v>0</v>
      </c>
      <c r="V3032" s="17">
        <f>COUNTIFS(performance_data[portfolio_id],performance_data[[#This Row],[portfolio_id]])</f>
        <v>21</v>
      </c>
      <c r="W3032" s="17">
        <f>COUNTIFS(performance_data[portfolio_id],performance_data[[#This Row],[portfolio_id]],
          performance_data[return_flag],1)</f>
        <v>11</v>
      </c>
      <c r="X3032" s="15">
        <f>performance_data[[#This Row],[underperform_flag_count]]/performance_data[[#This Row],[totalportfoliocount]]</f>
        <v>0.52380952380952384</v>
      </c>
    </row>
    <row r="3033" spans="1:24" x14ac:dyDescent="0.3">
      <c r="A3033">
        <v>6590</v>
      </c>
      <c r="B3033" s="1">
        <v>45209</v>
      </c>
      <c r="C3033">
        <v>427285.33</v>
      </c>
      <c r="D3033">
        <v>-9.6</v>
      </c>
      <c r="E3033">
        <v>-7.91</v>
      </c>
      <c r="F3033">
        <v>11694.12</v>
      </c>
      <c r="G3033">
        <v>1958.79</v>
      </c>
      <c r="H3033" t="s">
        <v>2213</v>
      </c>
      <c r="I3033" t="s">
        <v>2217</v>
      </c>
      <c r="J3033">
        <v>10</v>
      </c>
      <c r="K3033" t="s">
        <v>2224</v>
      </c>
      <c r="L3033" t="str">
        <f>IF(performance_data[[#This Row],[return_percentage]]&gt;=performance_data[[#This Row],[benchmark_return]],"Higher","Lower")</f>
        <v>Lower</v>
      </c>
      <c r="M3033" s="14">
        <f xml:space="preserve"> _xlfn.MAXIFS(performance_data[date],performance_data[portfolio_id],performance_data[[#This Row],[portfolio_id]])</f>
        <v>45542</v>
      </c>
      <c r="N3033" s="14">
        <f xml:space="preserve"> _xlfn.MINIFS(performance_data[date],performance_data[portfolio_id],performance_data[[#This Row],[portfolio_id]])</f>
        <v>44854</v>
      </c>
      <c r="O3033" s="15">
        <f>_xlfn.MAXIFS(performance_data[portfolio_value],performance_data[portfolio_id],performance_data[[#This Row],[portfolio_id]],performance_data[date],performance_data[[#This Row],[latest_date]])</f>
        <v>388657.1</v>
      </c>
      <c r="P3033" s="15">
        <f>_xlfn.MAXIFS(performance_data[portfolio_value],performance_data[portfolio_id],performance_data[[#This Row],[portfolio_id]],performance_data[date],performance_data[[#This Row],[starting_date]])</f>
        <v>419266.85</v>
      </c>
      <c r="Q3033" s="15">
        <f>performance_data[[#This Row],[latest_value]]-performance_data[[#This Row],[starting_value]]</f>
        <v>-30609.75</v>
      </c>
      <c r="R3033" s="15">
        <f>performance_data[[#This Row],[net_inflows]]-performance_data[[#This Row],[net_outflows]]</f>
        <v>9735.3300000000017</v>
      </c>
      <c r="S3033" s="15" t="str">
        <f>IF(performance_data[[#This Row],[net_inflows]]&gt;AVERAGE(performance_data[net_inflows]),"High","Low")</f>
        <v>High</v>
      </c>
      <c r="T3033" s="15">
        <f>AVERAGEIF(performance_data[inflow_flag],performance_data[[#This Row],[inflow_flag]],performance_data[return_percentage])</f>
        <v>4.8467905675459724</v>
      </c>
      <c r="U3033" s="17">
        <f>IF(performance_data[[#This Row],[return_percentage]]&lt;performance_data[[#This Row],[benchmark_return]],1,0)</f>
        <v>1</v>
      </c>
      <c r="V3033" s="17">
        <f>COUNTIFS(performance_data[portfolio_id],performance_data[[#This Row],[portfolio_id]])</f>
        <v>21</v>
      </c>
      <c r="W3033" s="17">
        <f>COUNTIFS(performance_data[portfolio_id],performance_data[[#This Row],[portfolio_id]],
          performance_data[return_flag],1)</f>
        <v>11</v>
      </c>
      <c r="X3033" s="15">
        <f>performance_data[[#This Row],[underperform_flag_count]]/performance_data[[#This Row],[totalportfoliocount]]</f>
        <v>0.52380952380952384</v>
      </c>
    </row>
    <row r="3034" spans="1:24" x14ac:dyDescent="0.3">
      <c r="A3034">
        <v>6590</v>
      </c>
      <c r="B3034" s="1">
        <v>45307</v>
      </c>
      <c r="C3034">
        <v>28407.51</v>
      </c>
      <c r="D3034">
        <v>7.53</v>
      </c>
      <c r="E3034">
        <v>8.11</v>
      </c>
      <c r="F3034">
        <v>4346.21</v>
      </c>
      <c r="G3034">
        <v>6706.08</v>
      </c>
      <c r="H3034" t="s">
        <v>2205</v>
      </c>
      <c r="I3034" t="s">
        <v>2206</v>
      </c>
      <c r="J3034">
        <v>1</v>
      </c>
      <c r="K3034" t="s">
        <v>2207</v>
      </c>
      <c r="L3034" t="str">
        <f>IF(performance_data[[#This Row],[return_percentage]]&gt;=performance_data[[#This Row],[benchmark_return]],"Higher","Lower")</f>
        <v>Lower</v>
      </c>
      <c r="M3034" s="14">
        <f xml:space="preserve"> _xlfn.MAXIFS(performance_data[date],performance_data[portfolio_id],performance_data[[#This Row],[portfolio_id]])</f>
        <v>45542</v>
      </c>
      <c r="N3034" s="14">
        <f xml:space="preserve"> _xlfn.MINIFS(performance_data[date],performance_data[portfolio_id],performance_data[[#This Row],[portfolio_id]])</f>
        <v>44854</v>
      </c>
      <c r="O3034" s="15">
        <f>_xlfn.MAXIFS(performance_data[portfolio_value],performance_data[portfolio_id],performance_data[[#This Row],[portfolio_id]],performance_data[date],performance_data[[#This Row],[latest_date]])</f>
        <v>388657.1</v>
      </c>
      <c r="P3034" s="15">
        <f>_xlfn.MAXIFS(performance_data[portfolio_value],performance_data[portfolio_id],performance_data[[#This Row],[portfolio_id]],performance_data[date],performance_data[[#This Row],[starting_date]])</f>
        <v>419266.85</v>
      </c>
      <c r="Q3034" s="15">
        <f>performance_data[[#This Row],[latest_value]]-performance_data[[#This Row],[starting_value]]</f>
        <v>-30609.75</v>
      </c>
      <c r="R3034" s="15">
        <f>performance_data[[#This Row],[net_inflows]]-performance_data[[#This Row],[net_outflows]]</f>
        <v>-2359.87</v>
      </c>
      <c r="S3034" s="15" t="str">
        <f>IF(performance_data[[#This Row],[net_inflows]]&gt;AVERAGE(performance_data[net_inflows]),"High","Low")</f>
        <v>Low</v>
      </c>
      <c r="T3034" s="15">
        <f>AVERAGEIF(performance_data[inflow_flag],performance_data[[#This Row],[inflow_flag]],performance_data[return_percentage])</f>
        <v>5.0457846277021572</v>
      </c>
      <c r="U3034" s="17">
        <f>IF(performance_data[[#This Row],[return_percentage]]&lt;performance_data[[#This Row],[benchmark_return]],1,0)</f>
        <v>1</v>
      </c>
      <c r="V3034" s="17">
        <f>COUNTIFS(performance_data[portfolio_id],performance_data[[#This Row],[portfolio_id]])</f>
        <v>21</v>
      </c>
      <c r="W3034" s="17">
        <f>COUNTIFS(performance_data[portfolio_id],performance_data[[#This Row],[portfolio_id]],
          performance_data[return_flag],1)</f>
        <v>11</v>
      </c>
      <c r="X3034" s="15">
        <f>performance_data[[#This Row],[underperform_flag_count]]/performance_data[[#This Row],[totalportfoliocount]]</f>
        <v>0.52380952380952384</v>
      </c>
    </row>
    <row r="3035" spans="1:24" x14ac:dyDescent="0.3">
      <c r="A3035">
        <v>6590</v>
      </c>
      <c r="B3035" s="1">
        <v>44935</v>
      </c>
      <c r="C3035">
        <v>244930.92</v>
      </c>
      <c r="D3035">
        <v>-4.1500000000000004</v>
      </c>
      <c r="E3035">
        <v>-4.03</v>
      </c>
      <c r="F3035">
        <v>10896</v>
      </c>
      <c r="G3035">
        <v>777.54</v>
      </c>
      <c r="H3035" t="s">
        <v>2213</v>
      </c>
      <c r="I3035" t="s">
        <v>2206</v>
      </c>
      <c r="J3035">
        <v>1</v>
      </c>
      <c r="K3035" t="s">
        <v>2207</v>
      </c>
      <c r="L3035" t="str">
        <f>IF(performance_data[[#This Row],[return_percentage]]&gt;=performance_data[[#This Row],[benchmark_return]],"Higher","Lower")</f>
        <v>Lower</v>
      </c>
      <c r="M3035" s="14">
        <f xml:space="preserve"> _xlfn.MAXIFS(performance_data[date],performance_data[portfolio_id],performance_data[[#This Row],[portfolio_id]])</f>
        <v>45542</v>
      </c>
      <c r="N3035" s="14">
        <f xml:space="preserve"> _xlfn.MINIFS(performance_data[date],performance_data[portfolio_id],performance_data[[#This Row],[portfolio_id]])</f>
        <v>44854</v>
      </c>
      <c r="O3035" s="15">
        <f>_xlfn.MAXIFS(performance_data[portfolio_value],performance_data[portfolio_id],performance_data[[#This Row],[portfolio_id]],performance_data[date],performance_data[[#This Row],[latest_date]])</f>
        <v>388657.1</v>
      </c>
      <c r="P3035" s="15">
        <f>_xlfn.MAXIFS(performance_data[portfolio_value],performance_data[portfolio_id],performance_data[[#This Row],[portfolio_id]],performance_data[date],performance_data[[#This Row],[starting_date]])</f>
        <v>419266.85</v>
      </c>
      <c r="Q3035" s="15">
        <f>performance_data[[#This Row],[latest_value]]-performance_data[[#This Row],[starting_value]]</f>
        <v>-30609.75</v>
      </c>
      <c r="R3035" s="15">
        <f>performance_data[[#This Row],[net_inflows]]-performance_data[[#This Row],[net_outflows]]</f>
        <v>10118.459999999999</v>
      </c>
      <c r="S3035" s="15" t="str">
        <f>IF(performance_data[[#This Row],[net_inflows]]&gt;AVERAGE(performance_data[net_inflows]),"High","Low")</f>
        <v>High</v>
      </c>
      <c r="T3035" s="15">
        <f>AVERAGEIF(performance_data[inflow_flag],performance_data[[#This Row],[inflow_flag]],performance_data[return_percentage])</f>
        <v>4.8467905675459724</v>
      </c>
      <c r="U3035" s="17">
        <f>IF(performance_data[[#This Row],[return_percentage]]&lt;performance_data[[#This Row],[benchmark_return]],1,0)</f>
        <v>1</v>
      </c>
      <c r="V3035" s="17">
        <f>COUNTIFS(performance_data[portfolio_id],performance_data[[#This Row],[portfolio_id]])</f>
        <v>21</v>
      </c>
      <c r="W3035" s="17">
        <f>COUNTIFS(performance_data[portfolio_id],performance_data[[#This Row],[portfolio_id]],
          performance_data[return_flag],1)</f>
        <v>11</v>
      </c>
      <c r="X3035" s="15">
        <f>performance_data[[#This Row],[underperform_flag_count]]/performance_data[[#This Row],[totalportfoliocount]]</f>
        <v>0.52380952380952384</v>
      </c>
    </row>
    <row r="3036" spans="1:24" x14ac:dyDescent="0.3">
      <c r="A3036">
        <v>6590</v>
      </c>
      <c r="B3036" s="1">
        <v>45424</v>
      </c>
      <c r="C3036">
        <v>334500.34999999998</v>
      </c>
      <c r="D3036">
        <v>-3.59</v>
      </c>
      <c r="E3036">
        <v>-3.43</v>
      </c>
      <c r="F3036">
        <v>13721.22</v>
      </c>
      <c r="G3036">
        <v>13983.36</v>
      </c>
      <c r="H3036" t="s">
        <v>2205</v>
      </c>
      <c r="I3036" t="s">
        <v>2211</v>
      </c>
      <c r="J3036">
        <v>5</v>
      </c>
      <c r="K3036" t="s">
        <v>2223</v>
      </c>
      <c r="L3036" t="str">
        <f>IF(performance_data[[#This Row],[return_percentage]]&gt;=performance_data[[#This Row],[benchmark_return]],"Higher","Lower")</f>
        <v>Lower</v>
      </c>
      <c r="M3036" s="14">
        <f xml:space="preserve"> _xlfn.MAXIFS(performance_data[date],performance_data[portfolio_id],performance_data[[#This Row],[portfolio_id]])</f>
        <v>45542</v>
      </c>
      <c r="N3036" s="14">
        <f xml:space="preserve"> _xlfn.MINIFS(performance_data[date],performance_data[portfolio_id],performance_data[[#This Row],[portfolio_id]])</f>
        <v>44854</v>
      </c>
      <c r="O3036" s="15">
        <f>_xlfn.MAXIFS(performance_data[portfolio_value],performance_data[portfolio_id],performance_data[[#This Row],[portfolio_id]],performance_data[date],performance_data[[#This Row],[latest_date]])</f>
        <v>388657.1</v>
      </c>
      <c r="P3036" s="15">
        <f>_xlfn.MAXIFS(performance_data[portfolio_value],performance_data[portfolio_id],performance_data[[#This Row],[portfolio_id]],performance_data[date],performance_data[[#This Row],[starting_date]])</f>
        <v>419266.85</v>
      </c>
      <c r="Q3036" s="15">
        <f>performance_data[[#This Row],[latest_value]]-performance_data[[#This Row],[starting_value]]</f>
        <v>-30609.75</v>
      </c>
      <c r="R3036" s="15">
        <f>performance_data[[#This Row],[net_inflows]]-performance_data[[#This Row],[net_outflows]]</f>
        <v>-262.14000000000124</v>
      </c>
      <c r="S3036" s="15" t="str">
        <f>IF(performance_data[[#This Row],[net_inflows]]&gt;AVERAGE(performance_data[net_inflows]),"High","Low")</f>
        <v>High</v>
      </c>
      <c r="T3036" s="15">
        <f>AVERAGEIF(performance_data[inflow_flag],performance_data[[#This Row],[inflow_flag]],performance_data[return_percentage])</f>
        <v>4.8467905675459724</v>
      </c>
      <c r="U3036" s="17">
        <f>IF(performance_data[[#This Row],[return_percentage]]&lt;performance_data[[#This Row],[benchmark_return]],1,0)</f>
        <v>1</v>
      </c>
      <c r="V3036" s="17">
        <f>COUNTIFS(performance_data[portfolio_id],performance_data[[#This Row],[portfolio_id]])</f>
        <v>21</v>
      </c>
      <c r="W3036" s="17">
        <f>COUNTIFS(performance_data[portfolio_id],performance_data[[#This Row],[portfolio_id]],
          performance_data[return_flag],1)</f>
        <v>11</v>
      </c>
      <c r="X3036" s="15">
        <f>performance_data[[#This Row],[underperform_flag_count]]/performance_data[[#This Row],[totalportfoliocount]]</f>
        <v>0.52380952380952384</v>
      </c>
    </row>
    <row r="3037" spans="1:24" x14ac:dyDescent="0.3">
      <c r="A3037">
        <v>6590</v>
      </c>
      <c r="B3037" s="1">
        <v>44920</v>
      </c>
      <c r="C3037">
        <v>179310.8</v>
      </c>
      <c r="D3037">
        <v>17.53</v>
      </c>
      <c r="E3037">
        <v>14.59</v>
      </c>
      <c r="F3037">
        <v>17013.580000000002</v>
      </c>
      <c r="G3037">
        <v>4073.61</v>
      </c>
      <c r="H3037" t="s">
        <v>2220</v>
      </c>
      <c r="I3037" t="s">
        <v>2217</v>
      </c>
      <c r="J3037">
        <v>12</v>
      </c>
      <c r="K3037" t="s">
        <v>2218</v>
      </c>
      <c r="L3037" t="str">
        <f>IF(performance_data[[#This Row],[return_percentage]]&gt;=performance_data[[#This Row],[benchmark_return]],"Higher","Lower")</f>
        <v>Higher</v>
      </c>
      <c r="M3037" s="14">
        <f xml:space="preserve"> _xlfn.MAXIFS(performance_data[date],performance_data[portfolio_id],performance_data[[#This Row],[portfolio_id]])</f>
        <v>45542</v>
      </c>
      <c r="N3037" s="14">
        <f xml:space="preserve"> _xlfn.MINIFS(performance_data[date],performance_data[portfolio_id],performance_data[[#This Row],[portfolio_id]])</f>
        <v>44854</v>
      </c>
      <c r="O3037" s="15">
        <f>_xlfn.MAXIFS(performance_data[portfolio_value],performance_data[portfolio_id],performance_data[[#This Row],[portfolio_id]],performance_data[date],performance_data[[#This Row],[latest_date]])</f>
        <v>388657.1</v>
      </c>
      <c r="P3037" s="15">
        <f>_xlfn.MAXIFS(performance_data[portfolio_value],performance_data[portfolio_id],performance_data[[#This Row],[portfolio_id]],performance_data[date],performance_data[[#This Row],[starting_date]])</f>
        <v>419266.85</v>
      </c>
      <c r="Q3037" s="15">
        <f>performance_data[[#This Row],[latest_value]]-performance_data[[#This Row],[starting_value]]</f>
        <v>-30609.75</v>
      </c>
      <c r="R3037" s="15">
        <f>performance_data[[#This Row],[net_inflows]]-performance_data[[#This Row],[net_outflows]]</f>
        <v>12939.970000000001</v>
      </c>
      <c r="S3037" s="15" t="str">
        <f>IF(performance_data[[#This Row],[net_inflows]]&gt;AVERAGE(performance_data[net_inflows]),"High","Low")</f>
        <v>High</v>
      </c>
      <c r="T3037" s="15">
        <f>AVERAGEIF(performance_data[inflow_flag],performance_data[[#This Row],[inflow_flag]],performance_data[return_percentage])</f>
        <v>4.8467905675459724</v>
      </c>
      <c r="U3037" s="17">
        <f>IF(performance_data[[#This Row],[return_percentage]]&lt;performance_data[[#This Row],[benchmark_return]],1,0)</f>
        <v>0</v>
      </c>
      <c r="V3037" s="17">
        <f>COUNTIFS(performance_data[portfolio_id],performance_data[[#This Row],[portfolio_id]])</f>
        <v>21</v>
      </c>
      <c r="W3037" s="17">
        <f>COUNTIFS(performance_data[portfolio_id],performance_data[[#This Row],[portfolio_id]],
          performance_data[return_flag],1)</f>
        <v>11</v>
      </c>
      <c r="X3037" s="15">
        <f>performance_data[[#This Row],[underperform_flag_count]]/performance_data[[#This Row],[totalportfoliocount]]</f>
        <v>0.52380952380952384</v>
      </c>
    </row>
    <row r="3038" spans="1:24" x14ac:dyDescent="0.3">
      <c r="A3038">
        <v>6590</v>
      </c>
      <c r="B3038" s="1">
        <v>44854</v>
      </c>
      <c r="C3038">
        <v>419266.85</v>
      </c>
      <c r="D3038">
        <v>5.59</v>
      </c>
      <c r="E3038">
        <v>6.42</v>
      </c>
      <c r="F3038">
        <v>7503.54</v>
      </c>
      <c r="G3038">
        <v>5163.09</v>
      </c>
      <c r="H3038" t="s">
        <v>2220</v>
      </c>
      <c r="I3038" t="s">
        <v>2217</v>
      </c>
      <c r="J3038">
        <v>10</v>
      </c>
      <c r="K3038" t="s">
        <v>2224</v>
      </c>
      <c r="L3038" t="str">
        <f>IF(performance_data[[#This Row],[return_percentage]]&gt;=performance_data[[#This Row],[benchmark_return]],"Higher","Lower")</f>
        <v>Lower</v>
      </c>
      <c r="M3038" s="14">
        <f xml:space="preserve"> _xlfn.MAXIFS(performance_data[date],performance_data[portfolio_id],performance_data[[#This Row],[portfolio_id]])</f>
        <v>45542</v>
      </c>
      <c r="N3038" s="14">
        <f xml:space="preserve"> _xlfn.MINIFS(performance_data[date],performance_data[portfolio_id],performance_data[[#This Row],[portfolio_id]])</f>
        <v>44854</v>
      </c>
      <c r="O3038" s="15">
        <f>_xlfn.MAXIFS(performance_data[portfolio_value],performance_data[portfolio_id],performance_data[[#This Row],[portfolio_id]],performance_data[date],performance_data[[#This Row],[latest_date]])</f>
        <v>388657.1</v>
      </c>
      <c r="P3038" s="15">
        <f>_xlfn.MAXIFS(performance_data[portfolio_value],performance_data[portfolio_id],performance_data[[#This Row],[portfolio_id]],performance_data[date],performance_data[[#This Row],[starting_date]])</f>
        <v>419266.85</v>
      </c>
      <c r="Q3038" s="15">
        <f>performance_data[[#This Row],[latest_value]]-performance_data[[#This Row],[starting_value]]</f>
        <v>-30609.75</v>
      </c>
      <c r="R3038" s="15">
        <f>performance_data[[#This Row],[net_inflows]]-performance_data[[#This Row],[net_outflows]]</f>
        <v>2340.4499999999998</v>
      </c>
      <c r="S3038" s="15" t="str">
        <f>IF(performance_data[[#This Row],[net_inflows]]&gt;AVERAGE(performance_data[net_inflows]),"High","Low")</f>
        <v>Low</v>
      </c>
      <c r="T3038" s="15">
        <f>AVERAGEIF(performance_data[inflow_flag],performance_data[[#This Row],[inflow_flag]],performance_data[return_percentage])</f>
        <v>5.0457846277021572</v>
      </c>
      <c r="U3038" s="17">
        <f>IF(performance_data[[#This Row],[return_percentage]]&lt;performance_data[[#This Row],[benchmark_return]],1,0)</f>
        <v>1</v>
      </c>
      <c r="V3038" s="17">
        <f>COUNTIFS(performance_data[portfolio_id],performance_data[[#This Row],[portfolio_id]])</f>
        <v>21</v>
      </c>
      <c r="W3038" s="17">
        <f>COUNTIFS(performance_data[portfolio_id],performance_data[[#This Row],[portfolio_id]],
          performance_data[return_flag],1)</f>
        <v>11</v>
      </c>
      <c r="X3038" s="15">
        <f>performance_data[[#This Row],[underperform_flag_count]]/performance_data[[#This Row],[totalportfoliocount]]</f>
        <v>0.52380952380952384</v>
      </c>
    </row>
    <row r="3039" spans="1:24" x14ac:dyDescent="0.3">
      <c r="A3039">
        <v>6590</v>
      </c>
      <c r="B3039" s="1">
        <v>45399</v>
      </c>
      <c r="C3039">
        <v>231790.28</v>
      </c>
      <c r="D3039">
        <v>-6.73</v>
      </c>
      <c r="E3039">
        <v>-5.44</v>
      </c>
      <c r="F3039">
        <v>14520.32</v>
      </c>
      <c r="G3039">
        <v>3108.29</v>
      </c>
      <c r="H3039" t="s">
        <v>2205</v>
      </c>
      <c r="I3039" t="s">
        <v>2211</v>
      </c>
      <c r="J3039">
        <v>4</v>
      </c>
      <c r="K3039" t="s">
        <v>2216</v>
      </c>
      <c r="L3039" t="str">
        <f>IF(performance_data[[#This Row],[return_percentage]]&gt;=performance_data[[#This Row],[benchmark_return]],"Higher","Lower")</f>
        <v>Lower</v>
      </c>
      <c r="M3039" s="14">
        <f xml:space="preserve"> _xlfn.MAXIFS(performance_data[date],performance_data[portfolio_id],performance_data[[#This Row],[portfolio_id]])</f>
        <v>45542</v>
      </c>
      <c r="N3039" s="14">
        <f xml:space="preserve"> _xlfn.MINIFS(performance_data[date],performance_data[portfolio_id],performance_data[[#This Row],[portfolio_id]])</f>
        <v>44854</v>
      </c>
      <c r="O3039" s="15">
        <f>_xlfn.MAXIFS(performance_data[portfolio_value],performance_data[portfolio_id],performance_data[[#This Row],[portfolio_id]],performance_data[date],performance_data[[#This Row],[latest_date]])</f>
        <v>388657.1</v>
      </c>
      <c r="P3039" s="15">
        <f>_xlfn.MAXIFS(performance_data[portfolio_value],performance_data[portfolio_id],performance_data[[#This Row],[portfolio_id]],performance_data[date],performance_data[[#This Row],[starting_date]])</f>
        <v>419266.85</v>
      </c>
      <c r="Q3039" s="15">
        <f>performance_data[[#This Row],[latest_value]]-performance_data[[#This Row],[starting_value]]</f>
        <v>-30609.75</v>
      </c>
      <c r="R3039" s="15">
        <f>performance_data[[#This Row],[net_inflows]]-performance_data[[#This Row],[net_outflows]]</f>
        <v>11412.029999999999</v>
      </c>
      <c r="S3039" s="15" t="str">
        <f>IF(performance_data[[#This Row],[net_inflows]]&gt;AVERAGE(performance_data[net_inflows]),"High","Low")</f>
        <v>High</v>
      </c>
      <c r="T3039" s="15">
        <f>AVERAGEIF(performance_data[inflow_flag],performance_data[[#This Row],[inflow_flag]],performance_data[return_percentage])</f>
        <v>4.8467905675459724</v>
      </c>
      <c r="U3039" s="17">
        <f>IF(performance_data[[#This Row],[return_percentage]]&lt;performance_data[[#This Row],[benchmark_return]],1,0)</f>
        <v>1</v>
      </c>
      <c r="V3039" s="17">
        <f>COUNTIFS(performance_data[portfolio_id],performance_data[[#This Row],[portfolio_id]])</f>
        <v>21</v>
      </c>
      <c r="W3039" s="17">
        <f>COUNTIFS(performance_data[portfolio_id],performance_data[[#This Row],[portfolio_id]],
          performance_data[return_flag],1)</f>
        <v>11</v>
      </c>
      <c r="X3039" s="15">
        <f>performance_data[[#This Row],[underperform_flag_count]]/performance_data[[#This Row],[totalportfoliocount]]</f>
        <v>0.52380952380952384</v>
      </c>
    </row>
    <row r="3040" spans="1:24" x14ac:dyDescent="0.3">
      <c r="A3040">
        <v>6590</v>
      </c>
      <c r="B3040" s="1">
        <v>45328</v>
      </c>
      <c r="C3040">
        <v>15261.89</v>
      </c>
      <c r="D3040">
        <v>19.39</v>
      </c>
      <c r="E3040">
        <v>17.579999999999998</v>
      </c>
      <c r="F3040">
        <v>17522.48</v>
      </c>
      <c r="G3040">
        <v>7676.55</v>
      </c>
      <c r="H3040" t="s">
        <v>2205</v>
      </c>
      <c r="I3040" t="s">
        <v>2206</v>
      </c>
      <c r="J3040">
        <v>2</v>
      </c>
      <c r="K3040" t="s">
        <v>2226</v>
      </c>
      <c r="L3040" t="str">
        <f>IF(performance_data[[#This Row],[return_percentage]]&gt;=performance_data[[#This Row],[benchmark_return]],"Higher","Lower")</f>
        <v>Higher</v>
      </c>
      <c r="M3040" s="14">
        <f xml:space="preserve"> _xlfn.MAXIFS(performance_data[date],performance_data[portfolio_id],performance_data[[#This Row],[portfolio_id]])</f>
        <v>45542</v>
      </c>
      <c r="N3040" s="14">
        <f xml:space="preserve"> _xlfn.MINIFS(performance_data[date],performance_data[portfolio_id],performance_data[[#This Row],[portfolio_id]])</f>
        <v>44854</v>
      </c>
      <c r="O3040" s="15">
        <f>_xlfn.MAXIFS(performance_data[portfolio_value],performance_data[portfolio_id],performance_data[[#This Row],[portfolio_id]],performance_data[date],performance_data[[#This Row],[latest_date]])</f>
        <v>388657.1</v>
      </c>
      <c r="P3040" s="15">
        <f>_xlfn.MAXIFS(performance_data[portfolio_value],performance_data[portfolio_id],performance_data[[#This Row],[portfolio_id]],performance_data[date],performance_data[[#This Row],[starting_date]])</f>
        <v>419266.85</v>
      </c>
      <c r="Q3040" s="15">
        <f>performance_data[[#This Row],[latest_value]]-performance_data[[#This Row],[starting_value]]</f>
        <v>-30609.75</v>
      </c>
      <c r="R3040" s="15">
        <f>performance_data[[#This Row],[net_inflows]]-performance_data[[#This Row],[net_outflows]]</f>
        <v>9845.93</v>
      </c>
      <c r="S3040" s="15" t="str">
        <f>IF(performance_data[[#This Row],[net_inflows]]&gt;AVERAGE(performance_data[net_inflows]),"High","Low")</f>
        <v>High</v>
      </c>
      <c r="T3040" s="15">
        <f>AVERAGEIF(performance_data[inflow_flag],performance_data[[#This Row],[inflow_flag]],performance_data[return_percentage])</f>
        <v>4.8467905675459724</v>
      </c>
      <c r="U3040" s="17">
        <f>IF(performance_data[[#This Row],[return_percentage]]&lt;performance_data[[#This Row],[benchmark_return]],1,0)</f>
        <v>0</v>
      </c>
      <c r="V3040" s="17">
        <f>COUNTIFS(performance_data[portfolio_id],performance_data[[#This Row],[portfolio_id]])</f>
        <v>21</v>
      </c>
      <c r="W3040" s="17">
        <f>COUNTIFS(performance_data[portfolio_id],performance_data[[#This Row],[portfolio_id]],
          performance_data[return_flag],1)</f>
        <v>11</v>
      </c>
      <c r="X3040" s="15">
        <f>performance_data[[#This Row],[underperform_flag_count]]/performance_data[[#This Row],[totalportfoliocount]]</f>
        <v>0.52380952380952384</v>
      </c>
    </row>
    <row r="3041" spans="1:24" x14ac:dyDescent="0.3">
      <c r="A3041">
        <v>6590</v>
      </c>
      <c r="B3041" s="1">
        <v>45470</v>
      </c>
      <c r="C3041">
        <v>93608.42</v>
      </c>
      <c r="D3041">
        <v>2.34</v>
      </c>
      <c r="E3041">
        <v>1.9</v>
      </c>
      <c r="F3041">
        <v>10777.43</v>
      </c>
      <c r="G3041">
        <v>11243.84</v>
      </c>
      <c r="H3041" t="s">
        <v>2205</v>
      </c>
      <c r="I3041" t="s">
        <v>2211</v>
      </c>
      <c r="J3041">
        <v>6</v>
      </c>
      <c r="K3041" t="s">
        <v>2212</v>
      </c>
      <c r="L3041" t="str">
        <f>IF(performance_data[[#This Row],[return_percentage]]&gt;=performance_data[[#This Row],[benchmark_return]],"Higher","Lower")</f>
        <v>Higher</v>
      </c>
      <c r="M3041" s="14">
        <f xml:space="preserve"> _xlfn.MAXIFS(performance_data[date],performance_data[portfolio_id],performance_data[[#This Row],[portfolio_id]])</f>
        <v>45542</v>
      </c>
      <c r="N3041" s="14">
        <f xml:space="preserve"> _xlfn.MINIFS(performance_data[date],performance_data[portfolio_id],performance_data[[#This Row],[portfolio_id]])</f>
        <v>44854</v>
      </c>
      <c r="O3041" s="15">
        <f>_xlfn.MAXIFS(performance_data[portfolio_value],performance_data[portfolio_id],performance_data[[#This Row],[portfolio_id]],performance_data[date],performance_data[[#This Row],[latest_date]])</f>
        <v>388657.1</v>
      </c>
      <c r="P3041" s="15">
        <f>_xlfn.MAXIFS(performance_data[portfolio_value],performance_data[portfolio_id],performance_data[[#This Row],[portfolio_id]],performance_data[date],performance_data[[#This Row],[starting_date]])</f>
        <v>419266.85</v>
      </c>
      <c r="Q3041" s="15">
        <f>performance_data[[#This Row],[latest_value]]-performance_data[[#This Row],[starting_value]]</f>
        <v>-30609.75</v>
      </c>
      <c r="R3041" s="15">
        <f>performance_data[[#This Row],[net_inflows]]-performance_data[[#This Row],[net_outflows]]</f>
        <v>-466.40999999999985</v>
      </c>
      <c r="S3041" s="15" t="str">
        <f>IF(performance_data[[#This Row],[net_inflows]]&gt;AVERAGE(performance_data[net_inflows]),"High","Low")</f>
        <v>High</v>
      </c>
      <c r="T3041" s="15">
        <f>AVERAGEIF(performance_data[inflow_flag],performance_data[[#This Row],[inflow_flag]],performance_data[return_percentage])</f>
        <v>4.8467905675459724</v>
      </c>
      <c r="U3041" s="17">
        <f>IF(performance_data[[#This Row],[return_percentage]]&lt;performance_data[[#This Row],[benchmark_return]],1,0)</f>
        <v>0</v>
      </c>
      <c r="V3041" s="17">
        <f>COUNTIFS(performance_data[portfolio_id],performance_data[[#This Row],[portfolio_id]])</f>
        <v>21</v>
      </c>
      <c r="W3041" s="17">
        <f>COUNTIFS(performance_data[portfolio_id],performance_data[[#This Row],[portfolio_id]],
          performance_data[return_flag],1)</f>
        <v>11</v>
      </c>
      <c r="X3041" s="15">
        <f>performance_data[[#This Row],[underperform_flag_count]]/performance_data[[#This Row],[totalportfoliocount]]</f>
        <v>0.52380952380952384</v>
      </c>
    </row>
    <row r="3042" spans="1:24" x14ac:dyDescent="0.3">
      <c r="A3042">
        <v>6590</v>
      </c>
      <c r="B3042" s="1">
        <v>45392</v>
      </c>
      <c r="C3042">
        <v>102183.33</v>
      </c>
      <c r="D3042">
        <v>1.89</v>
      </c>
      <c r="E3042">
        <v>2.08</v>
      </c>
      <c r="F3042">
        <v>14594.74</v>
      </c>
      <c r="G3042">
        <v>14981.14</v>
      </c>
      <c r="H3042" t="s">
        <v>2205</v>
      </c>
      <c r="I3042" t="s">
        <v>2211</v>
      </c>
      <c r="J3042">
        <v>4</v>
      </c>
      <c r="K3042" t="s">
        <v>2216</v>
      </c>
      <c r="L3042" t="str">
        <f>IF(performance_data[[#This Row],[return_percentage]]&gt;=performance_data[[#This Row],[benchmark_return]],"Higher","Lower")</f>
        <v>Lower</v>
      </c>
      <c r="M3042" s="14">
        <f xml:space="preserve"> _xlfn.MAXIFS(performance_data[date],performance_data[portfolio_id],performance_data[[#This Row],[portfolio_id]])</f>
        <v>45542</v>
      </c>
      <c r="N3042" s="14">
        <f xml:space="preserve"> _xlfn.MINIFS(performance_data[date],performance_data[portfolio_id],performance_data[[#This Row],[portfolio_id]])</f>
        <v>44854</v>
      </c>
      <c r="O3042" s="15">
        <f>_xlfn.MAXIFS(performance_data[portfolio_value],performance_data[portfolio_id],performance_data[[#This Row],[portfolio_id]],performance_data[date],performance_data[[#This Row],[latest_date]])</f>
        <v>388657.1</v>
      </c>
      <c r="P3042" s="15">
        <f>_xlfn.MAXIFS(performance_data[portfolio_value],performance_data[portfolio_id],performance_data[[#This Row],[portfolio_id]],performance_data[date],performance_data[[#This Row],[starting_date]])</f>
        <v>419266.85</v>
      </c>
      <c r="Q3042" s="15">
        <f>performance_data[[#This Row],[latest_value]]-performance_data[[#This Row],[starting_value]]</f>
        <v>-30609.75</v>
      </c>
      <c r="R3042" s="15">
        <f>performance_data[[#This Row],[net_inflows]]-performance_data[[#This Row],[net_outflows]]</f>
        <v>-386.39999999999964</v>
      </c>
      <c r="S3042" s="15" t="str">
        <f>IF(performance_data[[#This Row],[net_inflows]]&gt;AVERAGE(performance_data[net_inflows]),"High","Low")</f>
        <v>High</v>
      </c>
      <c r="T3042" s="15">
        <f>AVERAGEIF(performance_data[inflow_flag],performance_data[[#This Row],[inflow_flag]],performance_data[return_percentage])</f>
        <v>4.8467905675459724</v>
      </c>
      <c r="U3042" s="17">
        <f>IF(performance_data[[#This Row],[return_percentage]]&lt;performance_data[[#This Row],[benchmark_return]],1,0)</f>
        <v>1</v>
      </c>
      <c r="V3042" s="17">
        <f>COUNTIFS(performance_data[portfolio_id],performance_data[[#This Row],[portfolio_id]])</f>
        <v>21</v>
      </c>
      <c r="W3042" s="17">
        <f>COUNTIFS(performance_data[portfolio_id],performance_data[[#This Row],[portfolio_id]],
          performance_data[return_flag],1)</f>
        <v>11</v>
      </c>
      <c r="X3042" s="15">
        <f>performance_data[[#This Row],[underperform_flag_count]]/performance_data[[#This Row],[totalportfoliocount]]</f>
        <v>0.52380952380952384</v>
      </c>
    </row>
    <row r="3043" spans="1:24" x14ac:dyDescent="0.3">
      <c r="A3043">
        <v>6590</v>
      </c>
      <c r="B3043" s="1">
        <v>45023</v>
      </c>
      <c r="C3043">
        <v>487044.11</v>
      </c>
      <c r="D3043">
        <v>4.63</v>
      </c>
      <c r="E3043">
        <v>4.54</v>
      </c>
      <c r="F3043">
        <v>12514.98</v>
      </c>
      <c r="G3043">
        <v>7108.8</v>
      </c>
      <c r="H3043" t="s">
        <v>2213</v>
      </c>
      <c r="I3043" t="s">
        <v>2211</v>
      </c>
      <c r="J3043">
        <v>4</v>
      </c>
      <c r="K3043" t="s">
        <v>2216</v>
      </c>
      <c r="L3043" t="str">
        <f>IF(performance_data[[#This Row],[return_percentage]]&gt;=performance_data[[#This Row],[benchmark_return]],"Higher","Lower")</f>
        <v>Higher</v>
      </c>
      <c r="M3043" s="14">
        <f xml:space="preserve"> _xlfn.MAXIFS(performance_data[date],performance_data[portfolio_id],performance_data[[#This Row],[portfolio_id]])</f>
        <v>45542</v>
      </c>
      <c r="N3043" s="14">
        <f xml:space="preserve"> _xlfn.MINIFS(performance_data[date],performance_data[portfolio_id],performance_data[[#This Row],[portfolio_id]])</f>
        <v>44854</v>
      </c>
      <c r="O3043" s="15">
        <f>_xlfn.MAXIFS(performance_data[portfolio_value],performance_data[portfolio_id],performance_data[[#This Row],[portfolio_id]],performance_data[date],performance_data[[#This Row],[latest_date]])</f>
        <v>388657.1</v>
      </c>
      <c r="P3043" s="15">
        <f>_xlfn.MAXIFS(performance_data[portfolio_value],performance_data[portfolio_id],performance_data[[#This Row],[portfolio_id]],performance_data[date],performance_data[[#This Row],[starting_date]])</f>
        <v>419266.85</v>
      </c>
      <c r="Q3043" s="15">
        <f>performance_data[[#This Row],[latest_value]]-performance_data[[#This Row],[starting_value]]</f>
        <v>-30609.75</v>
      </c>
      <c r="R3043" s="15">
        <f>performance_data[[#This Row],[net_inflows]]-performance_data[[#This Row],[net_outflows]]</f>
        <v>5406.1799999999994</v>
      </c>
      <c r="S3043" s="15" t="str">
        <f>IF(performance_data[[#This Row],[net_inflows]]&gt;AVERAGE(performance_data[net_inflows]),"High","Low")</f>
        <v>High</v>
      </c>
      <c r="T3043" s="15">
        <f>AVERAGEIF(performance_data[inflow_flag],performance_data[[#This Row],[inflow_flag]],performance_data[return_percentage])</f>
        <v>4.8467905675459724</v>
      </c>
      <c r="U3043" s="17">
        <f>IF(performance_data[[#This Row],[return_percentage]]&lt;performance_data[[#This Row],[benchmark_return]],1,0)</f>
        <v>0</v>
      </c>
      <c r="V3043" s="17">
        <f>COUNTIFS(performance_data[portfolio_id],performance_data[[#This Row],[portfolio_id]])</f>
        <v>21</v>
      </c>
      <c r="W3043" s="17">
        <f>COUNTIFS(performance_data[portfolio_id],performance_data[[#This Row],[portfolio_id]],
          performance_data[return_flag],1)</f>
        <v>11</v>
      </c>
      <c r="X3043" s="15">
        <f>performance_data[[#This Row],[underperform_flag_count]]/performance_data[[#This Row],[totalportfoliocount]]</f>
        <v>0.52380952380952384</v>
      </c>
    </row>
    <row r="3044" spans="1:24" x14ac:dyDescent="0.3">
      <c r="A3044">
        <v>6590</v>
      </c>
      <c r="B3044" s="1">
        <v>45449</v>
      </c>
      <c r="C3044">
        <v>321186.74</v>
      </c>
      <c r="D3044">
        <v>12.23</v>
      </c>
      <c r="E3044">
        <v>12.9</v>
      </c>
      <c r="F3044">
        <v>12799.06</v>
      </c>
      <c r="G3044">
        <v>254.42</v>
      </c>
      <c r="H3044" t="s">
        <v>2205</v>
      </c>
      <c r="I3044" t="s">
        <v>2211</v>
      </c>
      <c r="J3044">
        <v>6</v>
      </c>
      <c r="K3044" t="s">
        <v>2212</v>
      </c>
      <c r="L3044" t="str">
        <f>IF(performance_data[[#This Row],[return_percentage]]&gt;=performance_data[[#This Row],[benchmark_return]],"Higher","Lower")</f>
        <v>Lower</v>
      </c>
      <c r="M3044" s="14">
        <f xml:space="preserve"> _xlfn.MAXIFS(performance_data[date],performance_data[portfolio_id],performance_data[[#This Row],[portfolio_id]])</f>
        <v>45542</v>
      </c>
      <c r="N3044" s="14">
        <f xml:space="preserve"> _xlfn.MINIFS(performance_data[date],performance_data[portfolio_id],performance_data[[#This Row],[portfolio_id]])</f>
        <v>44854</v>
      </c>
      <c r="O3044" s="15">
        <f>_xlfn.MAXIFS(performance_data[portfolio_value],performance_data[portfolio_id],performance_data[[#This Row],[portfolio_id]],performance_data[date],performance_data[[#This Row],[latest_date]])</f>
        <v>388657.1</v>
      </c>
      <c r="P3044" s="15">
        <f>_xlfn.MAXIFS(performance_data[portfolio_value],performance_data[portfolio_id],performance_data[[#This Row],[portfolio_id]],performance_data[date],performance_data[[#This Row],[starting_date]])</f>
        <v>419266.85</v>
      </c>
      <c r="Q3044" s="15">
        <f>performance_data[[#This Row],[latest_value]]-performance_data[[#This Row],[starting_value]]</f>
        <v>-30609.75</v>
      </c>
      <c r="R3044" s="15">
        <f>performance_data[[#This Row],[net_inflows]]-performance_data[[#This Row],[net_outflows]]</f>
        <v>12544.64</v>
      </c>
      <c r="S3044" s="15" t="str">
        <f>IF(performance_data[[#This Row],[net_inflows]]&gt;AVERAGE(performance_data[net_inflows]),"High","Low")</f>
        <v>High</v>
      </c>
      <c r="T3044" s="15">
        <f>AVERAGEIF(performance_data[inflow_flag],performance_data[[#This Row],[inflow_flag]],performance_data[return_percentage])</f>
        <v>4.8467905675459724</v>
      </c>
      <c r="U3044" s="17">
        <f>IF(performance_data[[#This Row],[return_percentage]]&lt;performance_data[[#This Row],[benchmark_return]],1,0)</f>
        <v>1</v>
      </c>
      <c r="V3044" s="17">
        <f>COUNTIFS(performance_data[portfolio_id],performance_data[[#This Row],[portfolio_id]])</f>
        <v>21</v>
      </c>
      <c r="W3044" s="17">
        <f>COUNTIFS(performance_data[portfolio_id],performance_data[[#This Row],[portfolio_id]],
          performance_data[return_flag],1)</f>
        <v>11</v>
      </c>
      <c r="X3044" s="15">
        <f>performance_data[[#This Row],[underperform_flag_count]]/performance_data[[#This Row],[totalportfoliocount]]</f>
        <v>0.52380952380952384</v>
      </c>
    </row>
    <row r="3045" spans="1:24" x14ac:dyDescent="0.3">
      <c r="A3045">
        <v>6590</v>
      </c>
      <c r="B3045" s="1">
        <v>45083</v>
      </c>
      <c r="C3045">
        <v>112785.61</v>
      </c>
      <c r="D3045">
        <v>12.47</v>
      </c>
      <c r="E3045">
        <v>10.16</v>
      </c>
      <c r="F3045">
        <v>16408.89</v>
      </c>
      <c r="G3045">
        <v>18732.62</v>
      </c>
      <c r="H3045" t="s">
        <v>2213</v>
      </c>
      <c r="I3045" t="s">
        <v>2211</v>
      </c>
      <c r="J3045">
        <v>6</v>
      </c>
      <c r="K3045" t="s">
        <v>2212</v>
      </c>
      <c r="L3045" t="str">
        <f>IF(performance_data[[#This Row],[return_percentage]]&gt;=performance_data[[#This Row],[benchmark_return]],"Higher","Lower")</f>
        <v>Higher</v>
      </c>
      <c r="M3045" s="14">
        <f xml:space="preserve"> _xlfn.MAXIFS(performance_data[date],performance_data[portfolio_id],performance_data[[#This Row],[portfolio_id]])</f>
        <v>45542</v>
      </c>
      <c r="N3045" s="14">
        <f xml:space="preserve"> _xlfn.MINIFS(performance_data[date],performance_data[portfolio_id],performance_data[[#This Row],[portfolio_id]])</f>
        <v>44854</v>
      </c>
      <c r="O3045" s="15">
        <f>_xlfn.MAXIFS(performance_data[portfolio_value],performance_data[portfolio_id],performance_data[[#This Row],[portfolio_id]],performance_data[date],performance_data[[#This Row],[latest_date]])</f>
        <v>388657.1</v>
      </c>
      <c r="P3045" s="15">
        <f>_xlfn.MAXIFS(performance_data[portfolio_value],performance_data[portfolio_id],performance_data[[#This Row],[portfolio_id]],performance_data[date],performance_data[[#This Row],[starting_date]])</f>
        <v>419266.85</v>
      </c>
      <c r="Q3045" s="15">
        <f>performance_data[[#This Row],[latest_value]]-performance_data[[#This Row],[starting_value]]</f>
        <v>-30609.75</v>
      </c>
      <c r="R3045" s="15">
        <f>performance_data[[#This Row],[net_inflows]]-performance_data[[#This Row],[net_outflows]]</f>
        <v>-2323.7299999999996</v>
      </c>
      <c r="S3045" s="15" t="str">
        <f>IF(performance_data[[#This Row],[net_inflows]]&gt;AVERAGE(performance_data[net_inflows]),"High","Low")</f>
        <v>High</v>
      </c>
      <c r="T3045" s="15">
        <f>AVERAGEIF(performance_data[inflow_flag],performance_data[[#This Row],[inflow_flag]],performance_data[return_percentage])</f>
        <v>4.8467905675459724</v>
      </c>
      <c r="U3045" s="17">
        <f>IF(performance_data[[#This Row],[return_percentage]]&lt;performance_data[[#This Row],[benchmark_return]],1,0)</f>
        <v>0</v>
      </c>
      <c r="V3045" s="17">
        <f>COUNTIFS(performance_data[portfolio_id],performance_data[[#This Row],[portfolio_id]])</f>
        <v>21</v>
      </c>
      <c r="W3045" s="17">
        <f>COUNTIFS(performance_data[portfolio_id],performance_data[[#This Row],[portfolio_id]],
          performance_data[return_flag],1)</f>
        <v>11</v>
      </c>
      <c r="X3045" s="15">
        <f>performance_data[[#This Row],[underperform_flag_count]]/performance_data[[#This Row],[totalportfoliocount]]</f>
        <v>0.52380952380952384</v>
      </c>
    </row>
    <row r="3046" spans="1:24" x14ac:dyDescent="0.3">
      <c r="A3046">
        <v>6590</v>
      </c>
      <c r="B3046" s="1">
        <v>45542</v>
      </c>
      <c r="C3046">
        <v>388657.1</v>
      </c>
      <c r="D3046">
        <v>19.149999999999999</v>
      </c>
      <c r="E3046">
        <v>21.42</v>
      </c>
      <c r="F3046">
        <v>1634.66</v>
      </c>
      <c r="G3046">
        <v>6876.83</v>
      </c>
      <c r="H3046" t="s">
        <v>2205</v>
      </c>
      <c r="I3046" t="s">
        <v>2209</v>
      </c>
      <c r="J3046">
        <v>9</v>
      </c>
      <c r="K3046" t="s">
        <v>2221</v>
      </c>
      <c r="L3046" t="str">
        <f>IF(performance_data[[#This Row],[return_percentage]]&gt;=performance_data[[#This Row],[benchmark_return]],"Higher","Lower")</f>
        <v>Lower</v>
      </c>
      <c r="M3046" s="14">
        <f xml:space="preserve"> _xlfn.MAXIFS(performance_data[date],performance_data[portfolio_id],performance_data[[#This Row],[portfolio_id]])</f>
        <v>45542</v>
      </c>
      <c r="N3046" s="14">
        <f xml:space="preserve"> _xlfn.MINIFS(performance_data[date],performance_data[portfolio_id],performance_data[[#This Row],[portfolio_id]])</f>
        <v>44854</v>
      </c>
      <c r="O3046" s="15">
        <f>_xlfn.MAXIFS(performance_data[portfolio_value],performance_data[portfolio_id],performance_data[[#This Row],[portfolio_id]],performance_data[date],performance_data[[#This Row],[latest_date]])</f>
        <v>388657.1</v>
      </c>
      <c r="P3046" s="15">
        <f>_xlfn.MAXIFS(performance_data[portfolio_value],performance_data[portfolio_id],performance_data[[#This Row],[portfolio_id]],performance_data[date],performance_data[[#This Row],[starting_date]])</f>
        <v>419266.85</v>
      </c>
      <c r="Q3046" s="15">
        <f>performance_data[[#This Row],[latest_value]]-performance_data[[#This Row],[starting_value]]</f>
        <v>-30609.75</v>
      </c>
      <c r="R3046" s="15">
        <f>performance_data[[#This Row],[net_inflows]]-performance_data[[#This Row],[net_outflows]]</f>
        <v>-5242.17</v>
      </c>
      <c r="S3046" s="15" t="str">
        <f>IF(performance_data[[#This Row],[net_inflows]]&gt;AVERAGE(performance_data[net_inflows]),"High","Low")</f>
        <v>Low</v>
      </c>
      <c r="T3046" s="15">
        <f>AVERAGEIF(performance_data[inflow_flag],performance_data[[#This Row],[inflow_flag]],performance_data[return_percentage])</f>
        <v>5.0457846277021572</v>
      </c>
      <c r="U3046" s="17">
        <f>IF(performance_data[[#This Row],[return_percentage]]&lt;performance_data[[#This Row],[benchmark_return]],1,0)</f>
        <v>1</v>
      </c>
      <c r="V3046" s="17">
        <f>COUNTIFS(performance_data[portfolio_id],performance_data[[#This Row],[portfolio_id]])</f>
        <v>21</v>
      </c>
      <c r="W3046" s="17">
        <f>COUNTIFS(performance_data[portfolio_id],performance_data[[#This Row],[portfolio_id]],
          performance_data[return_flag],1)</f>
        <v>11</v>
      </c>
      <c r="X3046" s="15">
        <f>performance_data[[#This Row],[underperform_flag_count]]/performance_data[[#This Row],[totalportfoliocount]]</f>
        <v>0.52380952380952384</v>
      </c>
    </row>
    <row r="3047" spans="1:24" x14ac:dyDescent="0.3">
      <c r="A3047">
        <v>6590</v>
      </c>
      <c r="B3047" s="1">
        <v>45163</v>
      </c>
      <c r="C3047">
        <v>66455.37</v>
      </c>
      <c r="D3047">
        <v>1.24</v>
      </c>
      <c r="E3047">
        <v>1.1499999999999999</v>
      </c>
      <c r="F3047">
        <v>11822.06</v>
      </c>
      <c r="G3047">
        <v>3337.06</v>
      </c>
      <c r="H3047" t="s">
        <v>2213</v>
      </c>
      <c r="I3047" t="s">
        <v>2209</v>
      </c>
      <c r="J3047">
        <v>8</v>
      </c>
      <c r="K3047" t="s">
        <v>2214</v>
      </c>
      <c r="L3047" t="str">
        <f>IF(performance_data[[#This Row],[return_percentage]]&gt;=performance_data[[#This Row],[benchmark_return]],"Higher","Lower")</f>
        <v>Higher</v>
      </c>
      <c r="M3047" s="14">
        <f xml:space="preserve"> _xlfn.MAXIFS(performance_data[date],performance_data[portfolio_id],performance_data[[#This Row],[portfolio_id]])</f>
        <v>45542</v>
      </c>
      <c r="N3047" s="14">
        <f xml:space="preserve"> _xlfn.MINIFS(performance_data[date],performance_data[portfolio_id],performance_data[[#This Row],[portfolio_id]])</f>
        <v>44854</v>
      </c>
      <c r="O3047" s="15">
        <f>_xlfn.MAXIFS(performance_data[portfolio_value],performance_data[portfolio_id],performance_data[[#This Row],[portfolio_id]],performance_data[date],performance_data[[#This Row],[latest_date]])</f>
        <v>388657.1</v>
      </c>
      <c r="P3047" s="15">
        <f>_xlfn.MAXIFS(performance_data[portfolio_value],performance_data[portfolio_id],performance_data[[#This Row],[portfolio_id]],performance_data[date],performance_data[[#This Row],[starting_date]])</f>
        <v>419266.85</v>
      </c>
      <c r="Q3047" s="15">
        <f>performance_data[[#This Row],[latest_value]]-performance_data[[#This Row],[starting_value]]</f>
        <v>-30609.75</v>
      </c>
      <c r="R3047" s="15">
        <f>performance_data[[#This Row],[net_inflows]]-performance_data[[#This Row],[net_outflows]]</f>
        <v>8485</v>
      </c>
      <c r="S3047" s="15" t="str">
        <f>IF(performance_data[[#This Row],[net_inflows]]&gt;AVERAGE(performance_data[net_inflows]),"High","Low")</f>
        <v>High</v>
      </c>
      <c r="T3047" s="15">
        <f>AVERAGEIF(performance_data[inflow_flag],performance_data[[#This Row],[inflow_flag]],performance_data[return_percentage])</f>
        <v>4.8467905675459724</v>
      </c>
      <c r="U3047" s="17">
        <f>IF(performance_data[[#This Row],[return_percentage]]&lt;performance_data[[#This Row],[benchmark_return]],1,0)</f>
        <v>0</v>
      </c>
      <c r="V3047" s="17">
        <f>COUNTIFS(performance_data[portfolio_id],performance_data[[#This Row],[portfolio_id]])</f>
        <v>21</v>
      </c>
      <c r="W3047" s="17">
        <f>COUNTIFS(performance_data[portfolio_id],performance_data[[#This Row],[portfolio_id]],
          performance_data[return_flag],1)</f>
        <v>11</v>
      </c>
      <c r="X3047" s="15">
        <f>performance_data[[#This Row],[underperform_flag_count]]/performance_data[[#This Row],[totalportfoliocount]]</f>
        <v>0.52380952380952384</v>
      </c>
    </row>
    <row r="3048" spans="1:24" x14ac:dyDescent="0.3">
      <c r="A3048">
        <v>6655</v>
      </c>
      <c r="B3048" s="1">
        <v>45127</v>
      </c>
      <c r="C3048">
        <v>96366.8</v>
      </c>
      <c r="D3048">
        <v>19.89</v>
      </c>
      <c r="E3048">
        <v>16.66</v>
      </c>
      <c r="F3048">
        <v>7566.8</v>
      </c>
      <c r="G3048">
        <v>8072.77</v>
      </c>
      <c r="H3048" t="s">
        <v>2213</v>
      </c>
      <c r="I3048" t="s">
        <v>2209</v>
      </c>
      <c r="J3048">
        <v>7</v>
      </c>
      <c r="K3048" t="s">
        <v>2210</v>
      </c>
      <c r="L3048" t="str">
        <f>IF(performance_data[[#This Row],[return_percentage]]&gt;=performance_data[[#This Row],[benchmark_return]],"Higher","Lower")</f>
        <v>Higher</v>
      </c>
      <c r="M3048" s="14">
        <f xml:space="preserve"> _xlfn.MAXIFS(performance_data[date],performance_data[portfolio_id],performance_data[[#This Row],[portfolio_id]])</f>
        <v>45399</v>
      </c>
      <c r="N3048" s="14">
        <f xml:space="preserve"> _xlfn.MINIFS(performance_data[date],performance_data[portfolio_id],performance_data[[#This Row],[portfolio_id]])</f>
        <v>44912</v>
      </c>
      <c r="O3048" s="15">
        <f>_xlfn.MAXIFS(performance_data[portfolio_value],performance_data[portfolio_id],performance_data[[#This Row],[portfolio_id]],performance_data[date],performance_data[[#This Row],[latest_date]])</f>
        <v>295728.44</v>
      </c>
      <c r="P3048" s="15">
        <f>_xlfn.MAXIFS(performance_data[portfolio_value],performance_data[portfolio_id],performance_data[[#This Row],[portfolio_id]],performance_data[date],performance_data[[#This Row],[starting_date]])</f>
        <v>54527.28</v>
      </c>
      <c r="Q3048" s="15">
        <f>performance_data[[#This Row],[latest_value]]-performance_data[[#This Row],[starting_value]]</f>
        <v>241201.16</v>
      </c>
      <c r="R3048" s="15">
        <f>performance_data[[#This Row],[net_inflows]]-performance_data[[#This Row],[net_outflows]]</f>
        <v>-505.97000000000025</v>
      </c>
      <c r="S3048" s="15" t="str">
        <f>IF(performance_data[[#This Row],[net_inflows]]&gt;AVERAGE(performance_data[net_inflows]),"High","Low")</f>
        <v>Low</v>
      </c>
      <c r="T3048" s="15">
        <f>AVERAGEIF(performance_data[inflow_flag],performance_data[[#This Row],[inflow_flag]],performance_data[return_percentage])</f>
        <v>5.0457846277021572</v>
      </c>
      <c r="U3048" s="17">
        <f>IF(performance_data[[#This Row],[return_percentage]]&lt;performance_data[[#This Row],[benchmark_return]],1,0)</f>
        <v>0</v>
      </c>
      <c r="V3048" s="17">
        <f>COUNTIFS(performance_data[portfolio_id],performance_data[[#This Row],[portfolio_id]])</f>
        <v>20</v>
      </c>
      <c r="W3048" s="17">
        <f>COUNTIFS(performance_data[portfolio_id],performance_data[[#This Row],[portfolio_id]],
          performance_data[return_flag],1)</f>
        <v>11</v>
      </c>
      <c r="X3048" s="15">
        <f>performance_data[[#This Row],[underperform_flag_count]]/performance_data[[#This Row],[totalportfoliocount]]</f>
        <v>0.55000000000000004</v>
      </c>
    </row>
    <row r="3049" spans="1:24" x14ac:dyDescent="0.3">
      <c r="A3049">
        <v>6655</v>
      </c>
      <c r="B3049" s="1">
        <v>45399</v>
      </c>
      <c r="C3049">
        <v>235034.03</v>
      </c>
      <c r="D3049">
        <v>-8.49</v>
      </c>
      <c r="E3049">
        <v>-8.34</v>
      </c>
      <c r="F3049">
        <v>6763.48</v>
      </c>
      <c r="G3049">
        <v>9572.1200000000008</v>
      </c>
      <c r="H3049" t="s">
        <v>2205</v>
      </c>
      <c r="I3049" t="s">
        <v>2211</v>
      </c>
      <c r="J3049">
        <v>4</v>
      </c>
      <c r="K3049" t="s">
        <v>2216</v>
      </c>
      <c r="L3049" t="str">
        <f>IF(performance_data[[#This Row],[return_percentage]]&gt;=performance_data[[#This Row],[benchmark_return]],"Higher","Lower")</f>
        <v>Lower</v>
      </c>
      <c r="M3049" s="14">
        <f xml:space="preserve"> _xlfn.MAXIFS(performance_data[date],performance_data[portfolio_id],performance_data[[#This Row],[portfolio_id]])</f>
        <v>45399</v>
      </c>
      <c r="N3049" s="14">
        <f xml:space="preserve"> _xlfn.MINIFS(performance_data[date],performance_data[portfolio_id],performance_data[[#This Row],[portfolio_id]])</f>
        <v>44912</v>
      </c>
      <c r="O3049" s="15">
        <f>_xlfn.MAXIFS(performance_data[portfolio_value],performance_data[portfolio_id],performance_data[[#This Row],[portfolio_id]],performance_data[date],performance_data[[#This Row],[latest_date]])</f>
        <v>295728.44</v>
      </c>
      <c r="P3049" s="15">
        <f>_xlfn.MAXIFS(performance_data[portfolio_value],performance_data[portfolio_id],performance_data[[#This Row],[portfolio_id]],performance_data[date],performance_data[[#This Row],[starting_date]])</f>
        <v>54527.28</v>
      </c>
      <c r="Q3049" s="15">
        <f>performance_data[[#This Row],[latest_value]]-performance_data[[#This Row],[starting_value]]</f>
        <v>241201.16</v>
      </c>
      <c r="R3049" s="15">
        <f>performance_data[[#This Row],[net_inflows]]-performance_data[[#This Row],[net_outflows]]</f>
        <v>-2808.6400000000012</v>
      </c>
      <c r="S3049" s="15" t="str">
        <f>IF(performance_data[[#This Row],[net_inflows]]&gt;AVERAGE(performance_data[net_inflows]),"High","Low")</f>
        <v>Low</v>
      </c>
      <c r="T3049" s="15">
        <f>AVERAGEIF(performance_data[inflow_flag],performance_data[[#This Row],[inflow_flag]],performance_data[return_percentage])</f>
        <v>5.0457846277021572</v>
      </c>
      <c r="U3049" s="17">
        <f>IF(performance_data[[#This Row],[return_percentage]]&lt;performance_data[[#This Row],[benchmark_return]],1,0)</f>
        <v>1</v>
      </c>
      <c r="V3049" s="17">
        <f>COUNTIFS(performance_data[portfolio_id],performance_data[[#This Row],[portfolio_id]])</f>
        <v>20</v>
      </c>
      <c r="W3049" s="17">
        <f>COUNTIFS(performance_data[portfolio_id],performance_data[[#This Row],[portfolio_id]],
          performance_data[return_flag],1)</f>
        <v>11</v>
      </c>
      <c r="X3049" s="15">
        <f>performance_data[[#This Row],[underperform_flag_count]]/performance_data[[#This Row],[totalportfoliocount]]</f>
        <v>0.55000000000000004</v>
      </c>
    </row>
    <row r="3050" spans="1:24" x14ac:dyDescent="0.3">
      <c r="A3050">
        <v>6655</v>
      </c>
      <c r="B3050" s="1">
        <v>45322</v>
      </c>
      <c r="C3050">
        <v>413743.54</v>
      </c>
      <c r="D3050">
        <v>-4.8600000000000003</v>
      </c>
      <c r="E3050">
        <v>-5.74</v>
      </c>
      <c r="F3050">
        <v>940.22</v>
      </c>
      <c r="G3050">
        <v>9948.61</v>
      </c>
      <c r="H3050" t="s">
        <v>2205</v>
      </c>
      <c r="I3050" t="s">
        <v>2206</v>
      </c>
      <c r="J3050">
        <v>1</v>
      </c>
      <c r="K3050" t="s">
        <v>2207</v>
      </c>
      <c r="L3050" t="str">
        <f>IF(performance_data[[#This Row],[return_percentage]]&gt;=performance_data[[#This Row],[benchmark_return]],"Higher","Lower")</f>
        <v>Higher</v>
      </c>
      <c r="M3050" s="14">
        <f xml:space="preserve"> _xlfn.MAXIFS(performance_data[date],performance_data[portfolio_id],performance_data[[#This Row],[portfolio_id]])</f>
        <v>45399</v>
      </c>
      <c r="N3050" s="14">
        <f xml:space="preserve"> _xlfn.MINIFS(performance_data[date],performance_data[portfolio_id],performance_data[[#This Row],[portfolio_id]])</f>
        <v>44912</v>
      </c>
      <c r="O3050" s="15">
        <f>_xlfn.MAXIFS(performance_data[portfolio_value],performance_data[portfolio_id],performance_data[[#This Row],[portfolio_id]],performance_data[date],performance_data[[#This Row],[latest_date]])</f>
        <v>295728.44</v>
      </c>
      <c r="P3050" s="15">
        <f>_xlfn.MAXIFS(performance_data[portfolio_value],performance_data[portfolio_id],performance_data[[#This Row],[portfolio_id]],performance_data[date],performance_data[[#This Row],[starting_date]])</f>
        <v>54527.28</v>
      </c>
      <c r="Q3050" s="15">
        <f>performance_data[[#This Row],[latest_value]]-performance_data[[#This Row],[starting_value]]</f>
        <v>241201.16</v>
      </c>
      <c r="R3050" s="15">
        <f>performance_data[[#This Row],[net_inflows]]-performance_data[[#This Row],[net_outflows]]</f>
        <v>-9008.3900000000012</v>
      </c>
      <c r="S3050" s="15" t="str">
        <f>IF(performance_data[[#This Row],[net_inflows]]&gt;AVERAGE(performance_data[net_inflows]),"High","Low")</f>
        <v>Low</v>
      </c>
      <c r="T3050" s="15">
        <f>AVERAGEIF(performance_data[inflow_flag],performance_data[[#This Row],[inflow_flag]],performance_data[return_percentage])</f>
        <v>5.0457846277021572</v>
      </c>
      <c r="U3050" s="17">
        <f>IF(performance_data[[#This Row],[return_percentage]]&lt;performance_data[[#This Row],[benchmark_return]],1,0)</f>
        <v>0</v>
      </c>
      <c r="V3050" s="17">
        <f>COUNTIFS(performance_data[portfolio_id],performance_data[[#This Row],[portfolio_id]])</f>
        <v>20</v>
      </c>
      <c r="W3050" s="17">
        <f>COUNTIFS(performance_data[portfolio_id],performance_data[[#This Row],[portfolio_id]],
          performance_data[return_flag],1)</f>
        <v>11</v>
      </c>
      <c r="X3050" s="15">
        <f>performance_data[[#This Row],[underperform_flag_count]]/performance_data[[#This Row],[totalportfoliocount]]</f>
        <v>0.55000000000000004</v>
      </c>
    </row>
    <row r="3051" spans="1:24" x14ac:dyDescent="0.3">
      <c r="A3051">
        <v>6655</v>
      </c>
      <c r="B3051" s="1">
        <v>45395</v>
      </c>
      <c r="C3051">
        <v>149518.93</v>
      </c>
      <c r="D3051">
        <v>6.9</v>
      </c>
      <c r="E3051">
        <v>7.34</v>
      </c>
      <c r="F3051">
        <v>13837.2</v>
      </c>
      <c r="G3051">
        <v>3293.87</v>
      </c>
      <c r="H3051" t="s">
        <v>2205</v>
      </c>
      <c r="I3051" t="s">
        <v>2211</v>
      </c>
      <c r="J3051">
        <v>4</v>
      </c>
      <c r="K3051" t="s">
        <v>2216</v>
      </c>
      <c r="L3051" t="str">
        <f>IF(performance_data[[#This Row],[return_percentage]]&gt;=performance_data[[#This Row],[benchmark_return]],"Higher","Lower")</f>
        <v>Lower</v>
      </c>
      <c r="M3051" s="14">
        <f xml:space="preserve"> _xlfn.MAXIFS(performance_data[date],performance_data[portfolio_id],performance_data[[#This Row],[portfolio_id]])</f>
        <v>45399</v>
      </c>
      <c r="N3051" s="14">
        <f xml:space="preserve"> _xlfn.MINIFS(performance_data[date],performance_data[portfolio_id],performance_data[[#This Row],[portfolio_id]])</f>
        <v>44912</v>
      </c>
      <c r="O3051" s="15">
        <f>_xlfn.MAXIFS(performance_data[portfolio_value],performance_data[portfolio_id],performance_data[[#This Row],[portfolio_id]],performance_data[date],performance_data[[#This Row],[latest_date]])</f>
        <v>295728.44</v>
      </c>
      <c r="P3051" s="15">
        <f>_xlfn.MAXIFS(performance_data[portfolio_value],performance_data[portfolio_id],performance_data[[#This Row],[portfolio_id]],performance_data[date],performance_data[[#This Row],[starting_date]])</f>
        <v>54527.28</v>
      </c>
      <c r="Q3051" s="15">
        <f>performance_data[[#This Row],[latest_value]]-performance_data[[#This Row],[starting_value]]</f>
        <v>241201.16</v>
      </c>
      <c r="R3051" s="15">
        <f>performance_data[[#This Row],[net_inflows]]-performance_data[[#This Row],[net_outflows]]</f>
        <v>10543.330000000002</v>
      </c>
      <c r="S3051" s="15" t="str">
        <f>IF(performance_data[[#This Row],[net_inflows]]&gt;AVERAGE(performance_data[net_inflows]),"High","Low")</f>
        <v>High</v>
      </c>
      <c r="T3051" s="15">
        <f>AVERAGEIF(performance_data[inflow_flag],performance_data[[#This Row],[inflow_flag]],performance_data[return_percentage])</f>
        <v>4.8467905675459724</v>
      </c>
      <c r="U3051" s="17">
        <f>IF(performance_data[[#This Row],[return_percentage]]&lt;performance_data[[#This Row],[benchmark_return]],1,0)</f>
        <v>1</v>
      </c>
      <c r="V3051" s="17">
        <f>COUNTIFS(performance_data[portfolio_id],performance_data[[#This Row],[portfolio_id]])</f>
        <v>20</v>
      </c>
      <c r="W3051" s="17">
        <f>COUNTIFS(performance_data[portfolio_id],performance_data[[#This Row],[portfolio_id]],
          performance_data[return_flag],1)</f>
        <v>11</v>
      </c>
      <c r="X3051" s="15">
        <f>performance_data[[#This Row],[underperform_flag_count]]/performance_data[[#This Row],[totalportfoliocount]]</f>
        <v>0.55000000000000004</v>
      </c>
    </row>
    <row r="3052" spans="1:24" x14ac:dyDescent="0.3">
      <c r="A3052">
        <v>6655</v>
      </c>
      <c r="B3052" s="1">
        <v>45267</v>
      </c>
      <c r="C3052">
        <v>484104.29</v>
      </c>
      <c r="D3052">
        <v>8.09</v>
      </c>
      <c r="E3052">
        <v>8.5299999999999994</v>
      </c>
      <c r="F3052">
        <v>8021.49</v>
      </c>
      <c r="G3052">
        <v>8.59</v>
      </c>
      <c r="H3052" t="s">
        <v>2213</v>
      </c>
      <c r="I3052" t="s">
        <v>2217</v>
      </c>
      <c r="J3052">
        <v>12</v>
      </c>
      <c r="K3052" t="s">
        <v>2218</v>
      </c>
      <c r="L3052" t="str">
        <f>IF(performance_data[[#This Row],[return_percentage]]&gt;=performance_data[[#This Row],[benchmark_return]],"Higher","Lower")</f>
        <v>Lower</v>
      </c>
      <c r="M3052" s="14">
        <f xml:space="preserve"> _xlfn.MAXIFS(performance_data[date],performance_data[portfolio_id],performance_data[[#This Row],[portfolio_id]])</f>
        <v>45399</v>
      </c>
      <c r="N3052" s="14">
        <f xml:space="preserve"> _xlfn.MINIFS(performance_data[date],performance_data[portfolio_id],performance_data[[#This Row],[portfolio_id]])</f>
        <v>44912</v>
      </c>
      <c r="O3052" s="15">
        <f>_xlfn.MAXIFS(performance_data[portfolio_value],performance_data[portfolio_id],performance_data[[#This Row],[portfolio_id]],performance_data[date],performance_data[[#This Row],[latest_date]])</f>
        <v>295728.44</v>
      </c>
      <c r="P3052" s="15">
        <f>_xlfn.MAXIFS(performance_data[portfolio_value],performance_data[portfolio_id],performance_data[[#This Row],[portfolio_id]],performance_data[date],performance_data[[#This Row],[starting_date]])</f>
        <v>54527.28</v>
      </c>
      <c r="Q3052" s="15">
        <f>performance_data[[#This Row],[latest_value]]-performance_data[[#This Row],[starting_value]]</f>
        <v>241201.16</v>
      </c>
      <c r="R3052" s="15">
        <f>performance_data[[#This Row],[net_inflows]]-performance_data[[#This Row],[net_outflows]]</f>
        <v>8012.9</v>
      </c>
      <c r="S3052" s="15" t="str">
        <f>IF(performance_data[[#This Row],[net_inflows]]&gt;AVERAGE(performance_data[net_inflows]),"High","Low")</f>
        <v>Low</v>
      </c>
      <c r="T3052" s="15">
        <f>AVERAGEIF(performance_data[inflow_flag],performance_data[[#This Row],[inflow_flag]],performance_data[return_percentage])</f>
        <v>5.0457846277021572</v>
      </c>
      <c r="U3052" s="17">
        <f>IF(performance_data[[#This Row],[return_percentage]]&lt;performance_data[[#This Row],[benchmark_return]],1,0)</f>
        <v>1</v>
      </c>
      <c r="V3052" s="17">
        <f>COUNTIFS(performance_data[portfolio_id],performance_data[[#This Row],[portfolio_id]])</f>
        <v>20</v>
      </c>
      <c r="W3052" s="17">
        <f>COUNTIFS(performance_data[portfolio_id],performance_data[[#This Row],[portfolio_id]],
          performance_data[return_flag],1)</f>
        <v>11</v>
      </c>
      <c r="X3052" s="15">
        <f>performance_data[[#This Row],[underperform_flag_count]]/performance_data[[#This Row],[totalportfoliocount]]</f>
        <v>0.55000000000000004</v>
      </c>
    </row>
    <row r="3053" spans="1:24" x14ac:dyDescent="0.3">
      <c r="A3053">
        <v>6655</v>
      </c>
      <c r="B3053" s="1">
        <v>45399</v>
      </c>
      <c r="C3053">
        <v>295728.44</v>
      </c>
      <c r="D3053">
        <v>8.18</v>
      </c>
      <c r="E3053">
        <v>9.48</v>
      </c>
      <c r="F3053">
        <v>204.31</v>
      </c>
      <c r="G3053">
        <v>3387.84</v>
      </c>
      <c r="H3053" t="s">
        <v>2205</v>
      </c>
      <c r="I3053" t="s">
        <v>2211</v>
      </c>
      <c r="J3053">
        <v>4</v>
      </c>
      <c r="K3053" t="s">
        <v>2216</v>
      </c>
      <c r="L3053" t="str">
        <f>IF(performance_data[[#This Row],[return_percentage]]&gt;=performance_data[[#This Row],[benchmark_return]],"Higher","Lower")</f>
        <v>Lower</v>
      </c>
      <c r="M3053" s="14">
        <f xml:space="preserve"> _xlfn.MAXIFS(performance_data[date],performance_data[portfolio_id],performance_data[[#This Row],[portfolio_id]])</f>
        <v>45399</v>
      </c>
      <c r="N3053" s="14">
        <f xml:space="preserve"> _xlfn.MINIFS(performance_data[date],performance_data[portfolio_id],performance_data[[#This Row],[portfolio_id]])</f>
        <v>44912</v>
      </c>
      <c r="O3053" s="15">
        <f>_xlfn.MAXIFS(performance_data[portfolio_value],performance_data[portfolio_id],performance_data[[#This Row],[portfolio_id]],performance_data[date],performance_data[[#This Row],[latest_date]])</f>
        <v>295728.44</v>
      </c>
      <c r="P3053" s="15">
        <f>_xlfn.MAXIFS(performance_data[portfolio_value],performance_data[portfolio_id],performance_data[[#This Row],[portfolio_id]],performance_data[date],performance_data[[#This Row],[starting_date]])</f>
        <v>54527.28</v>
      </c>
      <c r="Q3053" s="15">
        <f>performance_data[[#This Row],[latest_value]]-performance_data[[#This Row],[starting_value]]</f>
        <v>241201.16</v>
      </c>
      <c r="R3053" s="15">
        <f>performance_data[[#This Row],[net_inflows]]-performance_data[[#This Row],[net_outflows]]</f>
        <v>-3183.53</v>
      </c>
      <c r="S3053" s="15" t="str">
        <f>IF(performance_data[[#This Row],[net_inflows]]&gt;AVERAGE(performance_data[net_inflows]),"High","Low")</f>
        <v>Low</v>
      </c>
      <c r="T3053" s="15">
        <f>AVERAGEIF(performance_data[inflow_flag],performance_data[[#This Row],[inflow_flag]],performance_data[return_percentage])</f>
        <v>5.0457846277021572</v>
      </c>
      <c r="U3053" s="17">
        <f>IF(performance_data[[#This Row],[return_percentage]]&lt;performance_data[[#This Row],[benchmark_return]],1,0)</f>
        <v>1</v>
      </c>
      <c r="V3053" s="17">
        <f>COUNTIFS(performance_data[portfolio_id],performance_data[[#This Row],[portfolio_id]])</f>
        <v>20</v>
      </c>
      <c r="W3053" s="17">
        <f>COUNTIFS(performance_data[portfolio_id],performance_data[[#This Row],[portfolio_id]],
          performance_data[return_flag],1)</f>
        <v>11</v>
      </c>
      <c r="X3053" s="15">
        <f>performance_data[[#This Row],[underperform_flag_count]]/performance_data[[#This Row],[totalportfoliocount]]</f>
        <v>0.55000000000000004</v>
      </c>
    </row>
    <row r="3054" spans="1:24" x14ac:dyDescent="0.3">
      <c r="A3054">
        <v>6655</v>
      </c>
      <c r="B3054" s="1">
        <v>44970</v>
      </c>
      <c r="C3054">
        <v>281148.08</v>
      </c>
      <c r="D3054">
        <v>7.65</v>
      </c>
      <c r="E3054">
        <v>8.6300000000000008</v>
      </c>
      <c r="F3054">
        <v>1920.23</v>
      </c>
      <c r="G3054">
        <v>3466.07</v>
      </c>
      <c r="H3054" t="s">
        <v>2213</v>
      </c>
      <c r="I3054" t="s">
        <v>2206</v>
      </c>
      <c r="J3054">
        <v>2</v>
      </c>
      <c r="K3054" t="s">
        <v>2226</v>
      </c>
      <c r="L3054" t="str">
        <f>IF(performance_data[[#This Row],[return_percentage]]&gt;=performance_data[[#This Row],[benchmark_return]],"Higher","Lower")</f>
        <v>Lower</v>
      </c>
      <c r="M3054" s="14">
        <f xml:space="preserve"> _xlfn.MAXIFS(performance_data[date],performance_data[portfolio_id],performance_data[[#This Row],[portfolio_id]])</f>
        <v>45399</v>
      </c>
      <c r="N3054" s="14">
        <f xml:space="preserve"> _xlfn.MINIFS(performance_data[date],performance_data[portfolio_id],performance_data[[#This Row],[portfolio_id]])</f>
        <v>44912</v>
      </c>
      <c r="O3054" s="15">
        <f>_xlfn.MAXIFS(performance_data[portfolio_value],performance_data[portfolio_id],performance_data[[#This Row],[portfolio_id]],performance_data[date],performance_data[[#This Row],[latest_date]])</f>
        <v>295728.44</v>
      </c>
      <c r="P3054" s="15">
        <f>_xlfn.MAXIFS(performance_data[portfolio_value],performance_data[portfolio_id],performance_data[[#This Row],[portfolio_id]],performance_data[date],performance_data[[#This Row],[starting_date]])</f>
        <v>54527.28</v>
      </c>
      <c r="Q3054" s="15">
        <f>performance_data[[#This Row],[latest_value]]-performance_data[[#This Row],[starting_value]]</f>
        <v>241201.16</v>
      </c>
      <c r="R3054" s="15">
        <f>performance_data[[#This Row],[net_inflows]]-performance_data[[#This Row],[net_outflows]]</f>
        <v>-1545.8400000000001</v>
      </c>
      <c r="S3054" s="15" t="str">
        <f>IF(performance_data[[#This Row],[net_inflows]]&gt;AVERAGE(performance_data[net_inflows]),"High","Low")</f>
        <v>Low</v>
      </c>
      <c r="T3054" s="15">
        <f>AVERAGEIF(performance_data[inflow_flag],performance_data[[#This Row],[inflow_flag]],performance_data[return_percentage])</f>
        <v>5.0457846277021572</v>
      </c>
      <c r="U3054" s="17">
        <f>IF(performance_data[[#This Row],[return_percentage]]&lt;performance_data[[#This Row],[benchmark_return]],1,0)</f>
        <v>1</v>
      </c>
      <c r="V3054" s="17">
        <f>COUNTIFS(performance_data[portfolio_id],performance_data[[#This Row],[portfolio_id]])</f>
        <v>20</v>
      </c>
      <c r="W3054" s="17">
        <f>COUNTIFS(performance_data[portfolio_id],performance_data[[#This Row],[portfolio_id]],
          performance_data[return_flag],1)</f>
        <v>11</v>
      </c>
      <c r="X3054" s="15">
        <f>performance_data[[#This Row],[underperform_flag_count]]/performance_data[[#This Row],[totalportfoliocount]]</f>
        <v>0.55000000000000004</v>
      </c>
    </row>
    <row r="3055" spans="1:24" x14ac:dyDescent="0.3">
      <c r="A3055">
        <v>6655</v>
      </c>
      <c r="B3055" s="1">
        <v>45011</v>
      </c>
      <c r="C3055">
        <v>143753.57</v>
      </c>
      <c r="D3055">
        <v>-2.06</v>
      </c>
      <c r="E3055">
        <v>-1.88</v>
      </c>
      <c r="F3055">
        <v>3190.83</v>
      </c>
      <c r="G3055">
        <v>19407.759999999998</v>
      </c>
      <c r="H3055" t="s">
        <v>2213</v>
      </c>
      <c r="I3055" t="s">
        <v>2206</v>
      </c>
      <c r="J3055">
        <v>3</v>
      </c>
      <c r="K3055" t="s">
        <v>2222</v>
      </c>
      <c r="L3055" t="str">
        <f>IF(performance_data[[#This Row],[return_percentage]]&gt;=performance_data[[#This Row],[benchmark_return]],"Higher","Lower")</f>
        <v>Lower</v>
      </c>
      <c r="M3055" s="14">
        <f xml:space="preserve"> _xlfn.MAXIFS(performance_data[date],performance_data[portfolio_id],performance_data[[#This Row],[portfolio_id]])</f>
        <v>45399</v>
      </c>
      <c r="N3055" s="14">
        <f xml:space="preserve"> _xlfn.MINIFS(performance_data[date],performance_data[portfolio_id],performance_data[[#This Row],[portfolio_id]])</f>
        <v>44912</v>
      </c>
      <c r="O3055" s="15">
        <f>_xlfn.MAXIFS(performance_data[portfolio_value],performance_data[portfolio_id],performance_data[[#This Row],[portfolio_id]],performance_data[date],performance_data[[#This Row],[latest_date]])</f>
        <v>295728.44</v>
      </c>
      <c r="P3055" s="15">
        <f>_xlfn.MAXIFS(performance_data[portfolio_value],performance_data[portfolio_id],performance_data[[#This Row],[portfolio_id]],performance_data[date],performance_data[[#This Row],[starting_date]])</f>
        <v>54527.28</v>
      </c>
      <c r="Q3055" s="15">
        <f>performance_data[[#This Row],[latest_value]]-performance_data[[#This Row],[starting_value]]</f>
        <v>241201.16</v>
      </c>
      <c r="R3055" s="15">
        <f>performance_data[[#This Row],[net_inflows]]-performance_data[[#This Row],[net_outflows]]</f>
        <v>-16216.929999999998</v>
      </c>
      <c r="S3055" s="15" t="str">
        <f>IF(performance_data[[#This Row],[net_inflows]]&gt;AVERAGE(performance_data[net_inflows]),"High","Low")</f>
        <v>Low</v>
      </c>
      <c r="T3055" s="15">
        <f>AVERAGEIF(performance_data[inflow_flag],performance_data[[#This Row],[inflow_flag]],performance_data[return_percentage])</f>
        <v>5.0457846277021572</v>
      </c>
      <c r="U3055" s="17">
        <f>IF(performance_data[[#This Row],[return_percentage]]&lt;performance_data[[#This Row],[benchmark_return]],1,0)</f>
        <v>1</v>
      </c>
      <c r="V3055" s="17">
        <f>COUNTIFS(performance_data[portfolio_id],performance_data[[#This Row],[portfolio_id]])</f>
        <v>20</v>
      </c>
      <c r="W3055" s="17">
        <f>COUNTIFS(performance_data[portfolio_id],performance_data[[#This Row],[portfolio_id]],
          performance_data[return_flag],1)</f>
        <v>11</v>
      </c>
      <c r="X3055" s="15">
        <f>performance_data[[#This Row],[underperform_flag_count]]/performance_data[[#This Row],[totalportfoliocount]]</f>
        <v>0.55000000000000004</v>
      </c>
    </row>
    <row r="3056" spans="1:24" x14ac:dyDescent="0.3">
      <c r="A3056">
        <v>6655</v>
      </c>
      <c r="B3056" s="1">
        <v>45115</v>
      </c>
      <c r="C3056">
        <v>5049.47</v>
      </c>
      <c r="D3056">
        <v>-7.39</v>
      </c>
      <c r="E3056">
        <v>-7.43</v>
      </c>
      <c r="F3056">
        <v>18002.09</v>
      </c>
      <c r="G3056">
        <v>16203.28</v>
      </c>
      <c r="H3056" t="s">
        <v>2213</v>
      </c>
      <c r="I3056" t="s">
        <v>2209</v>
      </c>
      <c r="J3056">
        <v>7</v>
      </c>
      <c r="K3056" t="s">
        <v>2210</v>
      </c>
      <c r="L3056" t="str">
        <f>IF(performance_data[[#This Row],[return_percentage]]&gt;=performance_data[[#This Row],[benchmark_return]],"Higher","Lower")</f>
        <v>Higher</v>
      </c>
      <c r="M3056" s="14">
        <f xml:space="preserve"> _xlfn.MAXIFS(performance_data[date],performance_data[portfolio_id],performance_data[[#This Row],[portfolio_id]])</f>
        <v>45399</v>
      </c>
      <c r="N3056" s="14">
        <f xml:space="preserve"> _xlfn.MINIFS(performance_data[date],performance_data[portfolio_id],performance_data[[#This Row],[portfolio_id]])</f>
        <v>44912</v>
      </c>
      <c r="O3056" s="15">
        <f>_xlfn.MAXIFS(performance_data[portfolio_value],performance_data[portfolio_id],performance_data[[#This Row],[portfolio_id]],performance_data[date],performance_data[[#This Row],[latest_date]])</f>
        <v>295728.44</v>
      </c>
      <c r="P3056" s="15">
        <f>_xlfn.MAXIFS(performance_data[portfolio_value],performance_data[portfolio_id],performance_data[[#This Row],[portfolio_id]],performance_data[date],performance_data[[#This Row],[starting_date]])</f>
        <v>54527.28</v>
      </c>
      <c r="Q3056" s="15">
        <f>performance_data[[#This Row],[latest_value]]-performance_data[[#This Row],[starting_value]]</f>
        <v>241201.16</v>
      </c>
      <c r="R3056" s="15">
        <f>performance_data[[#This Row],[net_inflows]]-performance_data[[#This Row],[net_outflows]]</f>
        <v>1798.8099999999995</v>
      </c>
      <c r="S3056" s="15" t="str">
        <f>IF(performance_data[[#This Row],[net_inflows]]&gt;AVERAGE(performance_data[net_inflows]),"High","Low")</f>
        <v>High</v>
      </c>
      <c r="T3056" s="15">
        <f>AVERAGEIF(performance_data[inflow_flag],performance_data[[#This Row],[inflow_flag]],performance_data[return_percentage])</f>
        <v>4.8467905675459724</v>
      </c>
      <c r="U3056" s="17">
        <f>IF(performance_data[[#This Row],[return_percentage]]&lt;performance_data[[#This Row],[benchmark_return]],1,0)</f>
        <v>0</v>
      </c>
      <c r="V3056" s="17">
        <f>COUNTIFS(performance_data[portfolio_id],performance_data[[#This Row],[portfolio_id]])</f>
        <v>20</v>
      </c>
      <c r="W3056" s="17">
        <f>COUNTIFS(performance_data[portfolio_id],performance_data[[#This Row],[portfolio_id]],
          performance_data[return_flag],1)</f>
        <v>11</v>
      </c>
      <c r="X3056" s="15">
        <f>performance_data[[#This Row],[underperform_flag_count]]/performance_data[[#This Row],[totalportfoliocount]]</f>
        <v>0.55000000000000004</v>
      </c>
    </row>
    <row r="3057" spans="1:24" x14ac:dyDescent="0.3">
      <c r="A3057">
        <v>6655</v>
      </c>
      <c r="B3057" s="1">
        <v>44978</v>
      </c>
      <c r="C3057">
        <v>178926.49</v>
      </c>
      <c r="D3057">
        <v>5.95</v>
      </c>
      <c r="E3057">
        <v>5.89</v>
      </c>
      <c r="F3057">
        <v>4287.42</v>
      </c>
      <c r="G3057">
        <v>8488.2800000000007</v>
      </c>
      <c r="H3057" t="s">
        <v>2213</v>
      </c>
      <c r="I3057" t="s">
        <v>2206</v>
      </c>
      <c r="J3057">
        <v>2</v>
      </c>
      <c r="K3057" t="s">
        <v>2226</v>
      </c>
      <c r="L3057" t="str">
        <f>IF(performance_data[[#This Row],[return_percentage]]&gt;=performance_data[[#This Row],[benchmark_return]],"Higher","Lower")</f>
        <v>Higher</v>
      </c>
      <c r="M3057" s="14">
        <f xml:space="preserve"> _xlfn.MAXIFS(performance_data[date],performance_data[portfolio_id],performance_data[[#This Row],[portfolio_id]])</f>
        <v>45399</v>
      </c>
      <c r="N3057" s="14">
        <f xml:space="preserve"> _xlfn.MINIFS(performance_data[date],performance_data[portfolio_id],performance_data[[#This Row],[portfolio_id]])</f>
        <v>44912</v>
      </c>
      <c r="O3057" s="15">
        <f>_xlfn.MAXIFS(performance_data[portfolio_value],performance_data[portfolio_id],performance_data[[#This Row],[portfolio_id]],performance_data[date],performance_data[[#This Row],[latest_date]])</f>
        <v>295728.44</v>
      </c>
      <c r="P3057" s="15">
        <f>_xlfn.MAXIFS(performance_data[portfolio_value],performance_data[portfolio_id],performance_data[[#This Row],[portfolio_id]],performance_data[date],performance_data[[#This Row],[starting_date]])</f>
        <v>54527.28</v>
      </c>
      <c r="Q3057" s="15">
        <f>performance_data[[#This Row],[latest_value]]-performance_data[[#This Row],[starting_value]]</f>
        <v>241201.16</v>
      </c>
      <c r="R3057" s="15">
        <f>performance_data[[#This Row],[net_inflows]]-performance_data[[#This Row],[net_outflows]]</f>
        <v>-4200.8600000000006</v>
      </c>
      <c r="S3057" s="15" t="str">
        <f>IF(performance_data[[#This Row],[net_inflows]]&gt;AVERAGE(performance_data[net_inflows]),"High","Low")</f>
        <v>Low</v>
      </c>
      <c r="T3057" s="15">
        <f>AVERAGEIF(performance_data[inflow_flag],performance_data[[#This Row],[inflow_flag]],performance_data[return_percentage])</f>
        <v>5.0457846277021572</v>
      </c>
      <c r="U3057" s="17">
        <f>IF(performance_data[[#This Row],[return_percentage]]&lt;performance_data[[#This Row],[benchmark_return]],1,0)</f>
        <v>0</v>
      </c>
      <c r="V3057" s="17">
        <f>COUNTIFS(performance_data[portfolio_id],performance_data[[#This Row],[portfolio_id]])</f>
        <v>20</v>
      </c>
      <c r="W3057" s="17">
        <f>COUNTIFS(performance_data[portfolio_id],performance_data[[#This Row],[portfolio_id]],
          performance_data[return_flag],1)</f>
        <v>11</v>
      </c>
      <c r="X3057" s="15">
        <f>performance_data[[#This Row],[underperform_flag_count]]/performance_data[[#This Row],[totalportfoliocount]]</f>
        <v>0.55000000000000004</v>
      </c>
    </row>
    <row r="3058" spans="1:24" x14ac:dyDescent="0.3">
      <c r="A3058">
        <v>6655</v>
      </c>
      <c r="B3058" s="1">
        <v>45272</v>
      </c>
      <c r="C3058">
        <v>285769.05</v>
      </c>
      <c r="D3058">
        <v>-6.61</v>
      </c>
      <c r="E3058">
        <v>-7.48</v>
      </c>
      <c r="F3058">
        <v>6186.65</v>
      </c>
      <c r="G3058">
        <v>1449.27</v>
      </c>
      <c r="H3058" t="s">
        <v>2213</v>
      </c>
      <c r="I3058" t="s">
        <v>2217</v>
      </c>
      <c r="J3058">
        <v>12</v>
      </c>
      <c r="K3058" t="s">
        <v>2218</v>
      </c>
      <c r="L3058" t="str">
        <f>IF(performance_data[[#This Row],[return_percentage]]&gt;=performance_data[[#This Row],[benchmark_return]],"Higher","Lower")</f>
        <v>Higher</v>
      </c>
      <c r="M3058" s="14">
        <f xml:space="preserve"> _xlfn.MAXIFS(performance_data[date],performance_data[portfolio_id],performance_data[[#This Row],[portfolio_id]])</f>
        <v>45399</v>
      </c>
      <c r="N3058" s="14">
        <f xml:space="preserve"> _xlfn.MINIFS(performance_data[date],performance_data[portfolio_id],performance_data[[#This Row],[portfolio_id]])</f>
        <v>44912</v>
      </c>
      <c r="O3058" s="15">
        <f>_xlfn.MAXIFS(performance_data[portfolio_value],performance_data[portfolio_id],performance_data[[#This Row],[portfolio_id]],performance_data[date],performance_data[[#This Row],[latest_date]])</f>
        <v>295728.44</v>
      </c>
      <c r="P3058" s="15">
        <f>_xlfn.MAXIFS(performance_data[portfolio_value],performance_data[portfolio_id],performance_data[[#This Row],[portfolio_id]],performance_data[date],performance_data[[#This Row],[starting_date]])</f>
        <v>54527.28</v>
      </c>
      <c r="Q3058" s="15">
        <f>performance_data[[#This Row],[latest_value]]-performance_data[[#This Row],[starting_value]]</f>
        <v>241201.16</v>
      </c>
      <c r="R3058" s="15">
        <f>performance_data[[#This Row],[net_inflows]]-performance_data[[#This Row],[net_outflows]]</f>
        <v>4737.3799999999992</v>
      </c>
      <c r="S3058" s="15" t="str">
        <f>IF(performance_data[[#This Row],[net_inflows]]&gt;AVERAGE(performance_data[net_inflows]),"High","Low")</f>
        <v>Low</v>
      </c>
      <c r="T3058" s="15">
        <f>AVERAGEIF(performance_data[inflow_flag],performance_data[[#This Row],[inflow_flag]],performance_data[return_percentage])</f>
        <v>5.0457846277021572</v>
      </c>
      <c r="U3058" s="17">
        <f>IF(performance_data[[#This Row],[return_percentage]]&lt;performance_data[[#This Row],[benchmark_return]],1,0)</f>
        <v>0</v>
      </c>
      <c r="V3058" s="17">
        <f>COUNTIFS(performance_data[portfolio_id],performance_data[[#This Row],[portfolio_id]])</f>
        <v>20</v>
      </c>
      <c r="W3058" s="17">
        <f>COUNTIFS(performance_data[portfolio_id],performance_data[[#This Row],[portfolio_id]],
          performance_data[return_flag],1)</f>
        <v>11</v>
      </c>
      <c r="X3058" s="15">
        <f>performance_data[[#This Row],[underperform_flag_count]]/performance_data[[#This Row],[totalportfoliocount]]</f>
        <v>0.55000000000000004</v>
      </c>
    </row>
    <row r="3059" spans="1:24" x14ac:dyDescent="0.3">
      <c r="A3059">
        <v>6655</v>
      </c>
      <c r="B3059" s="1">
        <v>44919</v>
      </c>
      <c r="C3059">
        <v>446288.2</v>
      </c>
      <c r="D3059">
        <v>19.21</v>
      </c>
      <c r="E3059">
        <v>18.329999999999998</v>
      </c>
      <c r="F3059">
        <v>11494.84</v>
      </c>
      <c r="G3059">
        <v>10195.84</v>
      </c>
      <c r="H3059" t="s">
        <v>2220</v>
      </c>
      <c r="I3059" t="s">
        <v>2217</v>
      </c>
      <c r="J3059">
        <v>12</v>
      </c>
      <c r="K3059" t="s">
        <v>2218</v>
      </c>
      <c r="L3059" t="str">
        <f>IF(performance_data[[#This Row],[return_percentage]]&gt;=performance_data[[#This Row],[benchmark_return]],"Higher","Lower")</f>
        <v>Higher</v>
      </c>
      <c r="M3059" s="14">
        <f xml:space="preserve"> _xlfn.MAXIFS(performance_data[date],performance_data[portfolio_id],performance_data[[#This Row],[portfolio_id]])</f>
        <v>45399</v>
      </c>
      <c r="N3059" s="14">
        <f xml:space="preserve"> _xlfn.MINIFS(performance_data[date],performance_data[portfolio_id],performance_data[[#This Row],[portfolio_id]])</f>
        <v>44912</v>
      </c>
      <c r="O3059" s="15">
        <f>_xlfn.MAXIFS(performance_data[portfolio_value],performance_data[portfolio_id],performance_data[[#This Row],[portfolio_id]],performance_data[date],performance_data[[#This Row],[latest_date]])</f>
        <v>295728.44</v>
      </c>
      <c r="P3059" s="15">
        <f>_xlfn.MAXIFS(performance_data[portfolio_value],performance_data[portfolio_id],performance_data[[#This Row],[portfolio_id]],performance_data[date],performance_data[[#This Row],[starting_date]])</f>
        <v>54527.28</v>
      </c>
      <c r="Q3059" s="15">
        <f>performance_data[[#This Row],[latest_value]]-performance_data[[#This Row],[starting_value]]</f>
        <v>241201.16</v>
      </c>
      <c r="R3059" s="15">
        <f>performance_data[[#This Row],[net_inflows]]-performance_data[[#This Row],[net_outflows]]</f>
        <v>1299</v>
      </c>
      <c r="S3059" s="15" t="str">
        <f>IF(performance_data[[#This Row],[net_inflows]]&gt;AVERAGE(performance_data[net_inflows]),"High","Low")</f>
        <v>High</v>
      </c>
      <c r="T3059" s="15">
        <f>AVERAGEIF(performance_data[inflow_flag],performance_data[[#This Row],[inflow_flag]],performance_data[return_percentage])</f>
        <v>4.8467905675459724</v>
      </c>
      <c r="U3059" s="17">
        <f>IF(performance_data[[#This Row],[return_percentage]]&lt;performance_data[[#This Row],[benchmark_return]],1,0)</f>
        <v>0</v>
      </c>
      <c r="V3059" s="17">
        <f>COUNTIFS(performance_data[portfolio_id],performance_data[[#This Row],[portfolio_id]])</f>
        <v>20</v>
      </c>
      <c r="W3059" s="17">
        <f>COUNTIFS(performance_data[portfolio_id],performance_data[[#This Row],[portfolio_id]],
          performance_data[return_flag],1)</f>
        <v>11</v>
      </c>
      <c r="X3059" s="15">
        <f>performance_data[[#This Row],[underperform_flag_count]]/performance_data[[#This Row],[totalportfoliocount]]</f>
        <v>0.55000000000000004</v>
      </c>
    </row>
    <row r="3060" spans="1:24" x14ac:dyDescent="0.3">
      <c r="A3060">
        <v>6655</v>
      </c>
      <c r="B3060" s="1">
        <v>45351</v>
      </c>
      <c r="C3060">
        <v>219346.21</v>
      </c>
      <c r="D3060">
        <v>-4.47</v>
      </c>
      <c r="E3060">
        <v>-4.29</v>
      </c>
      <c r="F3060">
        <v>11284.6</v>
      </c>
      <c r="G3060">
        <v>5698.73</v>
      </c>
      <c r="H3060" t="s">
        <v>2205</v>
      </c>
      <c r="I3060" t="s">
        <v>2206</v>
      </c>
      <c r="J3060">
        <v>2</v>
      </c>
      <c r="K3060" t="s">
        <v>2226</v>
      </c>
      <c r="L3060" t="str">
        <f>IF(performance_data[[#This Row],[return_percentage]]&gt;=performance_data[[#This Row],[benchmark_return]],"Higher","Lower")</f>
        <v>Lower</v>
      </c>
      <c r="M3060" s="14">
        <f xml:space="preserve"> _xlfn.MAXIFS(performance_data[date],performance_data[portfolio_id],performance_data[[#This Row],[portfolio_id]])</f>
        <v>45399</v>
      </c>
      <c r="N3060" s="14">
        <f xml:space="preserve"> _xlfn.MINIFS(performance_data[date],performance_data[portfolio_id],performance_data[[#This Row],[portfolio_id]])</f>
        <v>44912</v>
      </c>
      <c r="O3060" s="15">
        <f>_xlfn.MAXIFS(performance_data[portfolio_value],performance_data[portfolio_id],performance_data[[#This Row],[portfolio_id]],performance_data[date],performance_data[[#This Row],[latest_date]])</f>
        <v>295728.44</v>
      </c>
      <c r="P3060" s="15">
        <f>_xlfn.MAXIFS(performance_data[portfolio_value],performance_data[portfolio_id],performance_data[[#This Row],[portfolio_id]],performance_data[date],performance_data[[#This Row],[starting_date]])</f>
        <v>54527.28</v>
      </c>
      <c r="Q3060" s="15">
        <f>performance_data[[#This Row],[latest_value]]-performance_data[[#This Row],[starting_value]]</f>
        <v>241201.16</v>
      </c>
      <c r="R3060" s="15">
        <f>performance_data[[#This Row],[net_inflows]]-performance_data[[#This Row],[net_outflows]]</f>
        <v>5585.8700000000008</v>
      </c>
      <c r="S3060" s="15" t="str">
        <f>IF(performance_data[[#This Row],[net_inflows]]&gt;AVERAGE(performance_data[net_inflows]),"High","Low")</f>
        <v>High</v>
      </c>
      <c r="T3060" s="15">
        <f>AVERAGEIF(performance_data[inflow_flag],performance_data[[#This Row],[inflow_flag]],performance_data[return_percentage])</f>
        <v>4.8467905675459724</v>
      </c>
      <c r="U3060" s="17">
        <f>IF(performance_data[[#This Row],[return_percentage]]&lt;performance_data[[#This Row],[benchmark_return]],1,0)</f>
        <v>1</v>
      </c>
      <c r="V3060" s="17">
        <f>COUNTIFS(performance_data[portfolio_id],performance_data[[#This Row],[portfolio_id]])</f>
        <v>20</v>
      </c>
      <c r="W3060" s="17">
        <f>COUNTIFS(performance_data[portfolio_id],performance_data[[#This Row],[portfolio_id]],
          performance_data[return_flag],1)</f>
        <v>11</v>
      </c>
      <c r="X3060" s="15">
        <f>performance_data[[#This Row],[underperform_flag_count]]/performance_data[[#This Row],[totalportfoliocount]]</f>
        <v>0.55000000000000004</v>
      </c>
    </row>
    <row r="3061" spans="1:24" x14ac:dyDescent="0.3">
      <c r="A3061">
        <v>6655</v>
      </c>
      <c r="B3061" s="1">
        <v>45093</v>
      </c>
      <c r="C3061">
        <v>241111.77</v>
      </c>
      <c r="D3061">
        <v>-5.2</v>
      </c>
      <c r="E3061">
        <v>-5.04</v>
      </c>
      <c r="F3061">
        <v>11925.19</v>
      </c>
      <c r="G3061">
        <v>14385.3</v>
      </c>
      <c r="H3061" t="s">
        <v>2213</v>
      </c>
      <c r="I3061" t="s">
        <v>2211</v>
      </c>
      <c r="J3061">
        <v>6</v>
      </c>
      <c r="K3061" t="s">
        <v>2212</v>
      </c>
      <c r="L3061" t="str">
        <f>IF(performance_data[[#This Row],[return_percentage]]&gt;=performance_data[[#This Row],[benchmark_return]],"Higher","Lower")</f>
        <v>Lower</v>
      </c>
      <c r="M3061" s="14">
        <f xml:space="preserve"> _xlfn.MAXIFS(performance_data[date],performance_data[portfolio_id],performance_data[[#This Row],[portfolio_id]])</f>
        <v>45399</v>
      </c>
      <c r="N3061" s="14">
        <f xml:space="preserve"> _xlfn.MINIFS(performance_data[date],performance_data[portfolio_id],performance_data[[#This Row],[portfolio_id]])</f>
        <v>44912</v>
      </c>
      <c r="O3061" s="15">
        <f>_xlfn.MAXIFS(performance_data[portfolio_value],performance_data[portfolio_id],performance_data[[#This Row],[portfolio_id]],performance_data[date],performance_data[[#This Row],[latest_date]])</f>
        <v>295728.44</v>
      </c>
      <c r="P3061" s="15">
        <f>_xlfn.MAXIFS(performance_data[portfolio_value],performance_data[portfolio_id],performance_data[[#This Row],[portfolio_id]],performance_data[date],performance_data[[#This Row],[starting_date]])</f>
        <v>54527.28</v>
      </c>
      <c r="Q3061" s="15">
        <f>performance_data[[#This Row],[latest_value]]-performance_data[[#This Row],[starting_value]]</f>
        <v>241201.16</v>
      </c>
      <c r="R3061" s="15">
        <f>performance_data[[#This Row],[net_inflows]]-performance_data[[#This Row],[net_outflows]]</f>
        <v>-2460.1099999999988</v>
      </c>
      <c r="S3061" s="15" t="str">
        <f>IF(performance_data[[#This Row],[net_inflows]]&gt;AVERAGE(performance_data[net_inflows]),"High","Low")</f>
        <v>High</v>
      </c>
      <c r="T3061" s="15">
        <f>AVERAGEIF(performance_data[inflow_flag],performance_data[[#This Row],[inflow_flag]],performance_data[return_percentage])</f>
        <v>4.8467905675459724</v>
      </c>
      <c r="U3061" s="17">
        <f>IF(performance_data[[#This Row],[return_percentage]]&lt;performance_data[[#This Row],[benchmark_return]],1,0)</f>
        <v>1</v>
      </c>
      <c r="V3061" s="17">
        <f>COUNTIFS(performance_data[portfolio_id],performance_data[[#This Row],[portfolio_id]])</f>
        <v>20</v>
      </c>
      <c r="W3061" s="17">
        <f>COUNTIFS(performance_data[portfolio_id],performance_data[[#This Row],[portfolio_id]],
          performance_data[return_flag],1)</f>
        <v>11</v>
      </c>
      <c r="X3061" s="15">
        <f>performance_data[[#This Row],[underperform_flag_count]]/performance_data[[#This Row],[totalportfoliocount]]</f>
        <v>0.55000000000000004</v>
      </c>
    </row>
    <row r="3062" spans="1:24" x14ac:dyDescent="0.3">
      <c r="A3062">
        <v>6655</v>
      </c>
      <c r="B3062" s="1">
        <v>44912</v>
      </c>
      <c r="C3062">
        <v>54527.28</v>
      </c>
      <c r="D3062">
        <v>12.24</v>
      </c>
      <c r="E3062">
        <v>13.67</v>
      </c>
      <c r="F3062">
        <v>9384.92</v>
      </c>
      <c r="G3062">
        <v>13476.89</v>
      </c>
      <c r="H3062" t="s">
        <v>2220</v>
      </c>
      <c r="I3062" t="s">
        <v>2217</v>
      </c>
      <c r="J3062">
        <v>12</v>
      </c>
      <c r="K3062" t="s">
        <v>2218</v>
      </c>
      <c r="L3062" t="str">
        <f>IF(performance_data[[#This Row],[return_percentage]]&gt;=performance_data[[#This Row],[benchmark_return]],"Higher","Lower")</f>
        <v>Lower</v>
      </c>
      <c r="M3062" s="14">
        <f xml:space="preserve"> _xlfn.MAXIFS(performance_data[date],performance_data[portfolio_id],performance_data[[#This Row],[portfolio_id]])</f>
        <v>45399</v>
      </c>
      <c r="N3062" s="14">
        <f xml:space="preserve"> _xlfn.MINIFS(performance_data[date],performance_data[portfolio_id],performance_data[[#This Row],[portfolio_id]])</f>
        <v>44912</v>
      </c>
      <c r="O3062" s="15">
        <f>_xlfn.MAXIFS(performance_data[portfolio_value],performance_data[portfolio_id],performance_data[[#This Row],[portfolio_id]],performance_data[date],performance_data[[#This Row],[latest_date]])</f>
        <v>295728.44</v>
      </c>
      <c r="P3062" s="15">
        <f>_xlfn.MAXIFS(performance_data[portfolio_value],performance_data[portfolio_id],performance_data[[#This Row],[portfolio_id]],performance_data[date],performance_data[[#This Row],[starting_date]])</f>
        <v>54527.28</v>
      </c>
      <c r="Q3062" s="15">
        <f>performance_data[[#This Row],[latest_value]]-performance_data[[#This Row],[starting_value]]</f>
        <v>241201.16</v>
      </c>
      <c r="R3062" s="15">
        <f>performance_data[[#This Row],[net_inflows]]-performance_data[[#This Row],[net_outflows]]</f>
        <v>-4091.9699999999993</v>
      </c>
      <c r="S3062" s="15" t="str">
        <f>IF(performance_data[[#This Row],[net_inflows]]&gt;AVERAGE(performance_data[net_inflows]),"High","Low")</f>
        <v>Low</v>
      </c>
      <c r="T3062" s="15">
        <f>AVERAGEIF(performance_data[inflow_flag],performance_data[[#This Row],[inflow_flag]],performance_data[return_percentage])</f>
        <v>5.0457846277021572</v>
      </c>
      <c r="U3062" s="17">
        <f>IF(performance_data[[#This Row],[return_percentage]]&lt;performance_data[[#This Row],[benchmark_return]],1,0)</f>
        <v>1</v>
      </c>
      <c r="V3062" s="17">
        <f>COUNTIFS(performance_data[portfolio_id],performance_data[[#This Row],[portfolio_id]])</f>
        <v>20</v>
      </c>
      <c r="W3062" s="17">
        <f>COUNTIFS(performance_data[portfolio_id],performance_data[[#This Row],[portfolio_id]],
          performance_data[return_flag],1)</f>
        <v>11</v>
      </c>
      <c r="X3062" s="15">
        <f>performance_data[[#This Row],[underperform_flag_count]]/performance_data[[#This Row],[totalportfoliocount]]</f>
        <v>0.55000000000000004</v>
      </c>
    </row>
    <row r="3063" spans="1:24" x14ac:dyDescent="0.3">
      <c r="A3063">
        <v>6655</v>
      </c>
      <c r="B3063" s="1">
        <v>44935</v>
      </c>
      <c r="C3063">
        <v>171424.09</v>
      </c>
      <c r="D3063">
        <v>3.69</v>
      </c>
      <c r="E3063">
        <v>4.05</v>
      </c>
      <c r="F3063">
        <v>18687.36</v>
      </c>
      <c r="G3063">
        <v>1299.1199999999999</v>
      </c>
      <c r="H3063" t="s">
        <v>2213</v>
      </c>
      <c r="I3063" t="s">
        <v>2206</v>
      </c>
      <c r="J3063">
        <v>1</v>
      </c>
      <c r="K3063" t="s">
        <v>2207</v>
      </c>
      <c r="L3063" t="str">
        <f>IF(performance_data[[#This Row],[return_percentage]]&gt;=performance_data[[#This Row],[benchmark_return]],"Higher","Lower")</f>
        <v>Lower</v>
      </c>
      <c r="M3063" s="14">
        <f xml:space="preserve"> _xlfn.MAXIFS(performance_data[date],performance_data[portfolio_id],performance_data[[#This Row],[portfolio_id]])</f>
        <v>45399</v>
      </c>
      <c r="N3063" s="14">
        <f xml:space="preserve"> _xlfn.MINIFS(performance_data[date],performance_data[portfolio_id],performance_data[[#This Row],[portfolio_id]])</f>
        <v>44912</v>
      </c>
      <c r="O3063" s="15">
        <f>_xlfn.MAXIFS(performance_data[portfolio_value],performance_data[portfolio_id],performance_data[[#This Row],[portfolio_id]],performance_data[date],performance_data[[#This Row],[latest_date]])</f>
        <v>295728.44</v>
      </c>
      <c r="P3063" s="15">
        <f>_xlfn.MAXIFS(performance_data[portfolio_value],performance_data[portfolio_id],performance_data[[#This Row],[portfolio_id]],performance_data[date],performance_data[[#This Row],[starting_date]])</f>
        <v>54527.28</v>
      </c>
      <c r="Q3063" s="15">
        <f>performance_data[[#This Row],[latest_value]]-performance_data[[#This Row],[starting_value]]</f>
        <v>241201.16</v>
      </c>
      <c r="R3063" s="15">
        <f>performance_data[[#This Row],[net_inflows]]-performance_data[[#This Row],[net_outflows]]</f>
        <v>17388.240000000002</v>
      </c>
      <c r="S3063" s="15" t="str">
        <f>IF(performance_data[[#This Row],[net_inflows]]&gt;AVERAGE(performance_data[net_inflows]),"High","Low")</f>
        <v>High</v>
      </c>
      <c r="T3063" s="15">
        <f>AVERAGEIF(performance_data[inflow_flag],performance_data[[#This Row],[inflow_flag]],performance_data[return_percentage])</f>
        <v>4.8467905675459724</v>
      </c>
      <c r="U3063" s="17">
        <f>IF(performance_data[[#This Row],[return_percentage]]&lt;performance_data[[#This Row],[benchmark_return]],1,0)</f>
        <v>1</v>
      </c>
      <c r="V3063" s="17">
        <f>COUNTIFS(performance_data[portfolio_id],performance_data[[#This Row],[portfolio_id]])</f>
        <v>20</v>
      </c>
      <c r="W3063" s="17">
        <f>COUNTIFS(performance_data[portfolio_id],performance_data[[#This Row],[portfolio_id]],
          performance_data[return_flag],1)</f>
        <v>11</v>
      </c>
      <c r="X3063" s="15">
        <f>performance_data[[#This Row],[underperform_flag_count]]/performance_data[[#This Row],[totalportfoliocount]]</f>
        <v>0.55000000000000004</v>
      </c>
    </row>
    <row r="3064" spans="1:24" x14ac:dyDescent="0.3">
      <c r="A3064">
        <v>6655</v>
      </c>
      <c r="B3064" s="1">
        <v>45300</v>
      </c>
      <c r="C3064">
        <v>75103.539999999994</v>
      </c>
      <c r="D3064">
        <v>0.64</v>
      </c>
      <c r="E3064">
        <v>0.57999999999999996</v>
      </c>
      <c r="F3064">
        <v>13273.4</v>
      </c>
      <c r="G3064">
        <v>8157.8</v>
      </c>
      <c r="H3064" t="s">
        <v>2205</v>
      </c>
      <c r="I3064" t="s">
        <v>2206</v>
      </c>
      <c r="J3064">
        <v>1</v>
      </c>
      <c r="K3064" t="s">
        <v>2207</v>
      </c>
      <c r="L3064" t="str">
        <f>IF(performance_data[[#This Row],[return_percentage]]&gt;=performance_data[[#This Row],[benchmark_return]],"Higher","Lower")</f>
        <v>Higher</v>
      </c>
      <c r="M3064" s="14">
        <f xml:space="preserve"> _xlfn.MAXIFS(performance_data[date],performance_data[portfolio_id],performance_data[[#This Row],[portfolio_id]])</f>
        <v>45399</v>
      </c>
      <c r="N3064" s="14">
        <f xml:space="preserve"> _xlfn.MINIFS(performance_data[date],performance_data[portfolio_id],performance_data[[#This Row],[portfolio_id]])</f>
        <v>44912</v>
      </c>
      <c r="O3064" s="15">
        <f>_xlfn.MAXIFS(performance_data[portfolio_value],performance_data[portfolio_id],performance_data[[#This Row],[portfolio_id]],performance_data[date],performance_data[[#This Row],[latest_date]])</f>
        <v>295728.44</v>
      </c>
      <c r="P3064" s="15">
        <f>_xlfn.MAXIFS(performance_data[portfolio_value],performance_data[portfolio_id],performance_data[[#This Row],[portfolio_id]],performance_data[date],performance_data[[#This Row],[starting_date]])</f>
        <v>54527.28</v>
      </c>
      <c r="Q3064" s="15">
        <f>performance_data[[#This Row],[latest_value]]-performance_data[[#This Row],[starting_value]]</f>
        <v>241201.16</v>
      </c>
      <c r="R3064" s="15">
        <f>performance_data[[#This Row],[net_inflows]]-performance_data[[#This Row],[net_outflows]]</f>
        <v>5115.5999999999995</v>
      </c>
      <c r="S3064" s="15" t="str">
        <f>IF(performance_data[[#This Row],[net_inflows]]&gt;AVERAGE(performance_data[net_inflows]),"High","Low")</f>
        <v>High</v>
      </c>
      <c r="T3064" s="15">
        <f>AVERAGEIF(performance_data[inflow_flag],performance_data[[#This Row],[inflow_flag]],performance_data[return_percentage])</f>
        <v>4.8467905675459724</v>
      </c>
      <c r="U3064" s="17">
        <f>IF(performance_data[[#This Row],[return_percentage]]&lt;performance_data[[#This Row],[benchmark_return]],1,0)</f>
        <v>0</v>
      </c>
      <c r="V3064" s="17">
        <f>COUNTIFS(performance_data[portfolio_id],performance_data[[#This Row],[portfolio_id]])</f>
        <v>20</v>
      </c>
      <c r="W3064" s="17">
        <f>COUNTIFS(performance_data[portfolio_id],performance_data[[#This Row],[portfolio_id]],
          performance_data[return_flag],1)</f>
        <v>11</v>
      </c>
      <c r="X3064" s="15">
        <f>performance_data[[#This Row],[underperform_flag_count]]/performance_data[[#This Row],[totalportfoliocount]]</f>
        <v>0.55000000000000004</v>
      </c>
    </row>
    <row r="3065" spans="1:24" x14ac:dyDescent="0.3">
      <c r="A3065">
        <v>6655</v>
      </c>
      <c r="B3065" s="1">
        <v>45095</v>
      </c>
      <c r="C3065">
        <v>41389.279999999999</v>
      </c>
      <c r="D3065">
        <v>-7.58</v>
      </c>
      <c r="E3065">
        <v>-8.67</v>
      </c>
      <c r="F3065">
        <v>17561.41</v>
      </c>
      <c r="G3065">
        <v>5275.03</v>
      </c>
      <c r="H3065" t="s">
        <v>2213</v>
      </c>
      <c r="I3065" t="s">
        <v>2211</v>
      </c>
      <c r="J3065">
        <v>6</v>
      </c>
      <c r="K3065" t="s">
        <v>2212</v>
      </c>
      <c r="L3065" t="str">
        <f>IF(performance_data[[#This Row],[return_percentage]]&gt;=performance_data[[#This Row],[benchmark_return]],"Higher","Lower")</f>
        <v>Higher</v>
      </c>
      <c r="M3065" s="14">
        <f xml:space="preserve"> _xlfn.MAXIFS(performance_data[date],performance_data[portfolio_id],performance_data[[#This Row],[portfolio_id]])</f>
        <v>45399</v>
      </c>
      <c r="N3065" s="14">
        <f xml:space="preserve"> _xlfn.MINIFS(performance_data[date],performance_data[portfolio_id],performance_data[[#This Row],[portfolio_id]])</f>
        <v>44912</v>
      </c>
      <c r="O3065" s="15">
        <f>_xlfn.MAXIFS(performance_data[portfolio_value],performance_data[portfolio_id],performance_data[[#This Row],[portfolio_id]],performance_data[date],performance_data[[#This Row],[latest_date]])</f>
        <v>295728.44</v>
      </c>
      <c r="P3065" s="15">
        <f>_xlfn.MAXIFS(performance_data[portfolio_value],performance_data[portfolio_id],performance_data[[#This Row],[portfolio_id]],performance_data[date],performance_data[[#This Row],[starting_date]])</f>
        <v>54527.28</v>
      </c>
      <c r="Q3065" s="15">
        <f>performance_data[[#This Row],[latest_value]]-performance_data[[#This Row],[starting_value]]</f>
        <v>241201.16</v>
      </c>
      <c r="R3065" s="15">
        <f>performance_data[[#This Row],[net_inflows]]-performance_data[[#This Row],[net_outflows]]</f>
        <v>12286.380000000001</v>
      </c>
      <c r="S3065" s="15" t="str">
        <f>IF(performance_data[[#This Row],[net_inflows]]&gt;AVERAGE(performance_data[net_inflows]),"High","Low")</f>
        <v>High</v>
      </c>
      <c r="T3065" s="15">
        <f>AVERAGEIF(performance_data[inflow_flag],performance_data[[#This Row],[inflow_flag]],performance_data[return_percentage])</f>
        <v>4.8467905675459724</v>
      </c>
      <c r="U3065" s="17">
        <f>IF(performance_data[[#This Row],[return_percentage]]&lt;performance_data[[#This Row],[benchmark_return]],1,0)</f>
        <v>0</v>
      </c>
      <c r="V3065" s="17">
        <f>COUNTIFS(performance_data[portfolio_id],performance_data[[#This Row],[portfolio_id]])</f>
        <v>20</v>
      </c>
      <c r="W3065" s="17">
        <f>COUNTIFS(performance_data[portfolio_id],performance_data[[#This Row],[portfolio_id]],
          performance_data[return_flag],1)</f>
        <v>11</v>
      </c>
      <c r="X3065" s="15">
        <f>performance_data[[#This Row],[underperform_flag_count]]/performance_data[[#This Row],[totalportfoliocount]]</f>
        <v>0.55000000000000004</v>
      </c>
    </row>
    <row r="3066" spans="1:24" x14ac:dyDescent="0.3">
      <c r="A3066">
        <v>6655</v>
      </c>
      <c r="B3066" s="1">
        <v>45338</v>
      </c>
      <c r="C3066">
        <v>476292.46</v>
      </c>
      <c r="D3066">
        <v>14.11</v>
      </c>
      <c r="E3066">
        <v>12.84</v>
      </c>
      <c r="F3066">
        <v>9773.52</v>
      </c>
      <c r="G3066">
        <v>8419.89</v>
      </c>
      <c r="H3066" t="s">
        <v>2205</v>
      </c>
      <c r="I3066" t="s">
        <v>2206</v>
      </c>
      <c r="J3066">
        <v>2</v>
      </c>
      <c r="K3066" t="s">
        <v>2226</v>
      </c>
      <c r="L3066" t="str">
        <f>IF(performance_data[[#This Row],[return_percentage]]&gt;=performance_data[[#This Row],[benchmark_return]],"Higher","Lower")</f>
        <v>Higher</v>
      </c>
      <c r="M3066" s="14">
        <f xml:space="preserve"> _xlfn.MAXIFS(performance_data[date],performance_data[portfolio_id],performance_data[[#This Row],[portfolio_id]])</f>
        <v>45399</v>
      </c>
      <c r="N3066" s="14">
        <f xml:space="preserve"> _xlfn.MINIFS(performance_data[date],performance_data[portfolio_id],performance_data[[#This Row],[portfolio_id]])</f>
        <v>44912</v>
      </c>
      <c r="O3066" s="15">
        <f>_xlfn.MAXIFS(performance_data[portfolio_value],performance_data[portfolio_id],performance_data[[#This Row],[portfolio_id]],performance_data[date],performance_data[[#This Row],[latest_date]])</f>
        <v>295728.44</v>
      </c>
      <c r="P3066" s="15">
        <f>_xlfn.MAXIFS(performance_data[portfolio_value],performance_data[portfolio_id],performance_data[[#This Row],[portfolio_id]],performance_data[date],performance_data[[#This Row],[starting_date]])</f>
        <v>54527.28</v>
      </c>
      <c r="Q3066" s="15">
        <f>performance_data[[#This Row],[latest_value]]-performance_data[[#This Row],[starting_value]]</f>
        <v>241201.16</v>
      </c>
      <c r="R3066" s="15">
        <f>performance_data[[#This Row],[net_inflows]]-performance_data[[#This Row],[net_outflows]]</f>
        <v>1353.630000000001</v>
      </c>
      <c r="S3066" s="15" t="str">
        <f>IF(performance_data[[#This Row],[net_inflows]]&gt;AVERAGE(performance_data[net_inflows]),"High","Low")</f>
        <v>Low</v>
      </c>
      <c r="T3066" s="15">
        <f>AVERAGEIF(performance_data[inflow_flag],performance_data[[#This Row],[inflow_flag]],performance_data[return_percentage])</f>
        <v>5.0457846277021572</v>
      </c>
      <c r="U3066" s="17">
        <f>IF(performance_data[[#This Row],[return_percentage]]&lt;performance_data[[#This Row],[benchmark_return]],1,0)</f>
        <v>0</v>
      </c>
      <c r="V3066" s="17">
        <f>COUNTIFS(performance_data[portfolio_id],performance_data[[#This Row],[portfolio_id]])</f>
        <v>20</v>
      </c>
      <c r="W3066" s="17">
        <f>COUNTIFS(performance_data[portfolio_id],performance_data[[#This Row],[portfolio_id]],
          performance_data[return_flag],1)</f>
        <v>11</v>
      </c>
      <c r="X3066" s="15">
        <f>performance_data[[#This Row],[underperform_flag_count]]/performance_data[[#This Row],[totalportfoliocount]]</f>
        <v>0.55000000000000004</v>
      </c>
    </row>
    <row r="3067" spans="1:24" x14ac:dyDescent="0.3">
      <c r="A3067">
        <v>6655</v>
      </c>
      <c r="B3067" s="1">
        <v>45265</v>
      </c>
      <c r="C3067">
        <v>85204.01</v>
      </c>
      <c r="D3067">
        <v>18.71</v>
      </c>
      <c r="E3067">
        <v>20.86</v>
      </c>
      <c r="F3067">
        <v>2167.69</v>
      </c>
      <c r="G3067">
        <v>3954.75</v>
      </c>
      <c r="H3067" t="s">
        <v>2213</v>
      </c>
      <c r="I3067" t="s">
        <v>2217</v>
      </c>
      <c r="J3067">
        <v>12</v>
      </c>
      <c r="K3067" t="s">
        <v>2218</v>
      </c>
      <c r="L3067" t="str">
        <f>IF(performance_data[[#This Row],[return_percentage]]&gt;=performance_data[[#This Row],[benchmark_return]],"Higher","Lower")</f>
        <v>Lower</v>
      </c>
      <c r="M3067" s="14">
        <f xml:space="preserve"> _xlfn.MAXIFS(performance_data[date],performance_data[portfolio_id],performance_data[[#This Row],[portfolio_id]])</f>
        <v>45399</v>
      </c>
      <c r="N3067" s="14">
        <f xml:space="preserve"> _xlfn.MINIFS(performance_data[date],performance_data[portfolio_id],performance_data[[#This Row],[portfolio_id]])</f>
        <v>44912</v>
      </c>
      <c r="O3067" s="15">
        <f>_xlfn.MAXIFS(performance_data[portfolio_value],performance_data[portfolio_id],performance_data[[#This Row],[portfolio_id]],performance_data[date],performance_data[[#This Row],[latest_date]])</f>
        <v>295728.44</v>
      </c>
      <c r="P3067" s="15">
        <f>_xlfn.MAXIFS(performance_data[portfolio_value],performance_data[portfolio_id],performance_data[[#This Row],[portfolio_id]],performance_data[date],performance_data[[#This Row],[starting_date]])</f>
        <v>54527.28</v>
      </c>
      <c r="Q3067" s="15">
        <f>performance_data[[#This Row],[latest_value]]-performance_data[[#This Row],[starting_value]]</f>
        <v>241201.16</v>
      </c>
      <c r="R3067" s="15">
        <f>performance_data[[#This Row],[net_inflows]]-performance_data[[#This Row],[net_outflows]]</f>
        <v>-1787.06</v>
      </c>
      <c r="S3067" s="15" t="str">
        <f>IF(performance_data[[#This Row],[net_inflows]]&gt;AVERAGE(performance_data[net_inflows]),"High","Low")</f>
        <v>Low</v>
      </c>
      <c r="T3067" s="15">
        <f>AVERAGEIF(performance_data[inflow_flag],performance_data[[#This Row],[inflow_flag]],performance_data[return_percentage])</f>
        <v>5.0457846277021572</v>
      </c>
      <c r="U3067" s="17">
        <f>IF(performance_data[[#This Row],[return_percentage]]&lt;performance_data[[#This Row],[benchmark_return]],1,0)</f>
        <v>1</v>
      </c>
      <c r="V3067" s="17">
        <f>COUNTIFS(performance_data[portfolio_id],performance_data[[#This Row],[portfolio_id]])</f>
        <v>20</v>
      </c>
      <c r="W3067" s="17">
        <f>COUNTIFS(performance_data[portfolio_id],performance_data[[#This Row],[portfolio_id]],
          performance_data[return_flag],1)</f>
        <v>11</v>
      </c>
      <c r="X3067" s="15">
        <f>performance_data[[#This Row],[underperform_flag_count]]/performance_data[[#This Row],[totalportfoliocount]]</f>
        <v>0.55000000000000004</v>
      </c>
    </row>
    <row r="3068" spans="1:24" x14ac:dyDescent="0.3">
      <c r="A3068">
        <v>6661</v>
      </c>
      <c r="B3068" s="1">
        <v>45298</v>
      </c>
      <c r="C3068">
        <v>225468.6</v>
      </c>
      <c r="D3068">
        <v>-4.66</v>
      </c>
      <c r="E3068">
        <v>-4.62</v>
      </c>
      <c r="F3068">
        <v>13746.59</v>
      </c>
      <c r="G3068">
        <v>4198.92</v>
      </c>
      <c r="H3068" t="s">
        <v>2205</v>
      </c>
      <c r="I3068" t="s">
        <v>2206</v>
      </c>
      <c r="J3068">
        <v>1</v>
      </c>
      <c r="K3068" t="s">
        <v>2207</v>
      </c>
      <c r="L3068" t="str">
        <f>IF(performance_data[[#This Row],[return_percentage]]&gt;=performance_data[[#This Row],[benchmark_return]],"Higher","Lower")</f>
        <v>Lower</v>
      </c>
      <c r="M3068" s="14">
        <f xml:space="preserve"> _xlfn.MAXIFS(performance_data[date],performance_data[portfolio_id],performance_data[[#This Row],[portfolio_id]])</f>
        <v>45517</v>
      </c>
      <c r="N3068" s="14">
        <f xml:space="preserve"> _xlfn.MINIFS(performance_data[date],performance_data[portfolio_id],performance_data[[#This Row],[portfolio_id]])</f>
        <v>44847</v>
      </c>
      <c r="O3068" s="15">
        <f>_xlfn.MAXIFS(performance_data[portfolio_value],performance_data[portfolio_id],performance_data[[#This Row],[portfolio_id]],performance_data[date],performance_data[[#This Row],[latest_date]])</f>
        <v>161671.56</v>
      </c>
      <c r="P3068" s="15">
        <f>_xlfn.MAXIFS(performance_data[portfolio_value],performance_data[portfolio_id],performance_data[[#This Row],[portfolio_id]],performance_data[date],performance_data[[#This Row],[starting_date]])</f>
        <v>218010.55</v>
      </c>
      <c r="Q3068" s="15">
        <f>performance_data[[#This Row],[latest_value]]-performance_data[[#This Row],[starting_value]]</f>
        <v>-56338.989999999991</v>
      </c>
      <c r="R3068" s="15">
        <f>performance_data[[#This Row],[net_inflows]]-performance_data[[#This Row],[net_outflows]]</f>
        <v>9547.67</v>
      </c>
      <c r="S3068" s="15" t="str">
        <f>IF(performance_data[[#This Row],[net_inflows]]&gt;AVERAGE(performance_data[net_inflows]),"High","Low")</f>
        <v>High</v>
      </c>
      <c r="T3068" s="15">
        <f>AVERAGEIF(performance_data[inflow_flag],performance_data[[#This Row],[inflow_flag]],performance_data[return_percentage])</f>
        <v>4.8467905675459724</v>
      </c>
      <c r="U3068" s="17">
        <f>IF(performance_data[[#This Row],[return_percentage]]&lt;performance_data[[#This Row],[benchmark_return]],1,0)</f>
        <v>1</v>
      </c>
      <c r="V3068" s="17">
        <f>COUNTIFS(performance_data[portfolio_id],performance_data[[#This Row],[portfolio_id]])</f>
        <v>29</v>
      </c>
      <c r="W3068" s="17">
        <f>COUNTIFS(performance_data[portfolio_id],performance_data[[#This Row],[portfolio_id]],
          performance_data[return_flag],1)</f>
        <v>16</v>
      </c>
      <c r="X3068" s="15">
        <f>performance_data[[#This Row],[underperform_flag_count]]/performance_data[[#This Row],[totalportfoliocount]]</f>
        <v>0.55172413793103448</v>
      </c>
    </row>
    <row r="3069" spans="1:24" x14ac:dyDescent="0.3">
      <c r="A3069">
        <v>6661</v>
      </c>
      <c r="B3069" s="1">
        <v>44921</v>
      </c>
      <c r="C3069">
        <v>486921.41</v>
      </c>
      <c r="D3069">
        <v>18.399999999999999</v>
      </c>
      <c r="E3069">
        <v>18.88</v>
      </c>
      <c r="F3069">
        <v>19062.73</v>
      </c>
      <c r="G3069">
        <v>9906.08</v>
      </c>
      <c r="H3069" t="s">
        <v>2220</v>
      </c>
      <c r="I3069" t="s">
        <v>2217</v>
      </c>
      <c r="J3069">
        <v>12</v>
      </c>
      <c r="K3069" t="s">
        <v>2218</v>
      </c>
      <c r="L3069" t="str">
        <f>IF(performance_data[[#This Row],[return_percentage]]&gt;=performance_data[[#This Row],[benchmark_return]],"Higher","Lower")</f>
        <v>Lower</v>
      </c>
      <c r="M3069" s="14">
        <f xml:space="preserve"> _xlfn.MAXIFS(performance_data[date],performance_data[portfolio_id],performance_data[[#This Row],[portfolio_id]])</f>
        <v>45517</v>
      </c>
      <c r="N3069" s="14">
        <f xml:space="preserve"> _xlfn.MINIFS(performance_data[date],performance_data[portfolio_id],performance_data[[#This Row],[portfolio_id]])</f>
        <v>44847</v>
      </c>
      <c r="O3069" s="15">
        <f>_xlfn.MAXIFS(performance_data[portfolio_value],performance_data[portfolio_id],performance_data[[#This Row],[portfolio_id]],performance_data[date],performance_data[[#This Row],[latest_date]])</f>
        <v>161671.56</v>
      </c>
      <c r="P3069" s="15">
        <f>_xlfn.MAXIFS(performance_data[portfolio_value],performance_data[portfolio_id],performance_data[[#This Row],[portfolio_id]],performance_data[date],performance_data[[#This Row],[starting_date]])</f>
        <v>218010.55</v>
      </c>
      <c r="Q3069" s="15">
        <f>performance_data[[#This Row],[latest_value]]-performance_data[[#This Row],[starting_value]]</f>
        <v>-56338.989999999991</v>
      </c>
      <c r="R3069" s="15">
        <f>performance_data[[#This Row],[net_inflows]]-performance_data[[#This Row],[net_outflows]]</f>
        <v>9156.65</v>
      </c>
      <c r="S3069" s="15" t="str">
        <f>IF(performance_data[[#This Row],[net_inflows]]&gt;AVERAGE(performance_data[net_inflows]),"High","Low")</f>
        <v>High</v>
      </c>
      <c r="T3069" s="15">
        <f>AVERAGEIF(performance_data[inflow_flag],performance_data[[#This Row],[inflow_flag]],performance_data[return_percentage])</f>
        <v>4.8467905675459724</v>
      </c>
      <c r="U3069" s="17">
        <f>IF(performance_data[[#This Row],[return_percentage]]&lt;performance_data[[#This Row],[benchmark_return]],1,0)</f>
        <v>1</v>
      </c>
      <c r="V3069" s="17">
        <f>COUNTIFS(performance_data[portfolio_id],performance_data[[#This Row],[portfolio_id]])</f>
        <v>29</v>
      </c>
      <c r="W3069" s="17">
        <f>COUNTIFS(performance_data[portfolio_id],performance_data[[#This Row],[portfolio_id]],
          performance_data[return_flag],1)</f>
        <v>16</v>
      </c>
      <c r="X3069" s="15">
        <f>performance_data[[#This Row],[underperform_flag_count]]/performance_data[[#This Row],[totalportfoliocount]]</f>
        <v>0.55172413793103448</v>
      </c>
    </row>
    <row r="3070" spans="1:24" x14ac:dyDescent="0.3">
      <c r="A3070">
        <v>6661</v>
      </c>
      <c r="B3070" s="1">
        <v>45146</v>
      </c>
      <c r="C3070">
        <v>343712.42</v>
      </c>
      <c r="D3070">
        <v>11.87</v>
      </c>
      <c r="E3070">
        <v>13.19</v>
      </c>
      <c r="F3070">
        <v>9528.76</v>
      </c>
      <c r="G3070">
        <v>7099.79</v>
      </c>
      <c r="H3070" t="s">
        <v>2213</v>
      </c>
      <c r="I3070" t="s">
        <v>2209</v>
      </c>
      <c r="J3070">
        <v>8</v>
      </c>
      <c r="K3070" t="s">
        <v>2214</v>
      </c>
      <c r="L3070" t="str">
        <f>IF(performance_data[[#This Row],[return_percentage]]&gt;=performance_data[[#This Row],[benchmark_return]],"Higher","Lower")</f>
        <v>Lower</v>
      </c>
      <c r="M3070" s="14">
        <f xml:space="preserve"> _xlfn.MAXIFS(performance_data[date],performance_data[portfolio_id],performance_data[[#This Row],[portfolio_id]])</f>
        <v>45517</v>
      </c>
      <c r="N3070" s="14">
        <f xml:space="preserve"> _xlfn.MINIFS(performance_data[date],performance_data[portfolio_id],performance_data[[#This Row],[portfolio_id]])</f>
        <v>44847</v>
      </c>
      <c r="O3070" s="15">
        <f>_xlfn.MAXIFS(performance_data[portfolio_value],performance_data[portfolio_id],performance_data[[#This Row],[portfolio_id]],performance_data[date],performance_data[[#This Row],[latest_date]])</f>
        <v>161671.56</v>
      </c>
      <c r="P3070" s="15">
        <f>_xlfn.MAXIFS(performance_data[portfolio_value],performance_data[portfolio_id],performance_data[[#This Row],[portfolio_id]],performance_data[date],performance_data[[#This Row],[starting_date]])</f>
        <v>218010.55</v>
      </c>
      <c r="Q3070" s="15">
        <f>performance_data[[#This Row],[latest_value]]-performance_data[[#This Row],[starting_value]]</f>
        <v>-56338.989999999991</v>
      </c>
      <c r="R3070" s="15">
        <f>performance_data[[#This Row],[net_inflows]]-performance_data[[#This Row],[net_outflows]]</f>
        <v>2428.9700000000003</v>
      </c>
      <c r="S3070" s="15" t="str">
        <f>IF(performance_data[[#This Row],[net_inflows]]&gt;AVERAGE(performance_data[net_inflows]),"High","Low")</f>
        <v>Low</v>
      </c>
      <c r="T3070" s="15">
        <f>AVERAGEIF(performance_data[inflow_flag],performance_data[[#This Row],[inflow_flag]],performance_data[return_percentage])</f>
        <v>5.0457846277021572</v>
      </c>
      <c r="U3070" s="17">
        <f>IF(performance_data[[#This Row],[return_percentage]]&lt;performance_data[[#This Row],[benchmark_return]],1,0)</f>
        <v>1</v>
      </c>
      <c r="V3070" s="17">
        <f>COUNTIFS(performance_data[portfolio_id],performance_data[[#This Row],[portfolio_id]])</f>
        <v>29</v>
      </c>
      <c r="W3070" s="17">
        <f>COUNTIFS(performance_data[portfolio_id],performance_data[[#This Row],[portfolio_id]],
          performance_data[return_flag],1)</f>
        <v>16</v>
      </c>
      <c r="X3070" s="15">
        <f>performance_data[[#This Row],[underperform_flag_count]]/performance_data[[#This Row],[totalportfoliocount]]</f>
        <v>0.55172413793103448</v>
      </c>
    </row>
    <row r="3071" spans="1:24" x14ac:dyDescent="0.3">
      <c r="A3071">
        <v>6661</v>
      </c>
      <c r="B3071" s="1">
        <v>45303</v>
      </c>
      <c r="C3071">
        <v>319427.69</v>
      </c>
      <c r="D3071">
        <v>-1.41</v>
      </c>
      <c r="E3071">
        <v>-1.1399999999999999</v>
      </c>
      <c r="F3071">
        <v>938.06</v>
      </c>
      <c r="G3071">
        <v>17544.05</v>
      </c>
      <c r="H3071" t="s">
        <v>2205</v>
      </c>
      <c r="I3071" t="s">
        <v>2206</v>
      </c>
      <c r="J3071">
        <v>1</v>
      </c>
      <c r="K3071" t="s">
        <v>2207</v>
      </c>
      <c r="L3071" t="str">
        <f>IF(performance_data[[#This Row],[return_percentage]]&gt;=performance_data[[#This Row],[benchmark_return]],"Higher","Lower")</f>
        <v>Lower</v>
      </c>
      <c r="M3071" s="14">
        <f xml:space="preserve"> _xlfn.MAXIFS(performance_data[date],performance_data[portfolio_id],performance_data[[#This Row],[portfolio_id]])</f>
        <v>45517</v>
      </c>
      <c r="N3071" s="14">
        <f xml:space="preserve"> _xlfn.MINIFS(performance_data[date],performance_data[portfolio_id],performance_data[[#This Row],[portfolio_id]])</f>
        <v>44847</v>
      </c>
      <c r="O3071" s="15">
        <f>_xlfn.MAXIFS(performance_data[portfolio_value],performance_data[portfolio_id],performance_data[[#This Row],[portfolio_id]],performance_data[date],performance_data[[#This Row],[latest_date]])</f>
        <v>161671.56</v>
      </c>
      <c r="P3071" s="15">
        <f>_xlfn.MAXIFS(performance_data[portfolio_value],performance_data[portfolio_id],performance_data[[#This Row],[portfolio_id]],performance_data[date],performance_data[[#This Row],[starting_date]])</f>
        <v>218010.55</v>
      </c>
      <c r="Q3071" s="15">
        <f>performance_data[[#This Row],[latest_value]]-performance_data[[#This Row],[starting_value]]</f>
        <v>-56338.989999999991</v>
      </c>
      <c r="R3071" s="15">
        <f>performance_data[[#This Row],[net_inflows]]-performance_data[[#This Row],[net_outflows]]</f>
        <v>-16605.989999999998</v>
      </c>
      <c r="S3071" s="15" t="str">
        <f>IF(performance_data[[#This Row],[net_inflows]]&gt;AVERAGE(performance_data[net_inflows]),"High","Low")</f>
        <v>Low</v>
      </c>
      <c r="T3071" s="15">
        <f>AVERAGEIF(performance_data[inflow_flag],performance_data[[#This Row],[inflow_flag]],performance_data[return_percentage])</f>
        <v>5.0457846277021572</v>
      </c>
      <c r="U3071" s="17">
        <f>IF(performance_data[[#This Row],[return_percentage]]&lt;performance_data[[#This Row],[benchmark_return]],1,0)</f>
        <v>1</v>
      </c>
      <c r="V3071" s="17">
        <f>COUNTIFS(performance_data[portfolio_id],performance_data[[#This Row],[portfolio_id]])</f>
        <v>29</v>
      </c>
      <c r="W3071" s="17">
        <f>COUNTIFS(performance_data[portfolio_id],performance_data[[#This Row],[portfolio_id]],
          performance_data[return_flag],1)</f>
        <v>16</v>
      </c>
      <c r="X3071" s="15">
        <f>performance_data[[#This Row],[underperform_flag_count]]/performance_data[[#This Row],[totalportfoliocount]]</f>
        <v>0.55172413793103448</v>
      </c>
    </row>
    <row r="3072" spans="1:24" x14ac:dyDescent="0.3">
      <c r="A3072">
        <v>6661</v>
      </c>
      <c r="B3072" s="1">
        <v>45415</v>
      </c>
      <c r="C3072">
        <v>127055.39</v>
      </c>
      <c r="D3072">
        <v>5.07</v>
      </c>
      <c r="E3072">
        <v>4.12</v>
      </c>
      <c r="F3072">
        <v>789.41</v>
      </c>
      <c r="G3072">
        <v>5047.43</v>
      </c>
      <c r="H3072" t="s">
        <v>2205</v>
      </c>
      <c r="I3072" t="s">
        <v>2211</v>
      </c>
      <c r="J3072">
        <v>5</v>
      </c>
      <c r="K3072" t="s">
        <v>2223</v>
      </c>
      <c r="L3072" t="str">
        <f>IF(performance_data[[#This Row],[return_percentage]]&gt;=performance_data[[#This Row],[benchmark_return]],"Higher","Lower")</f>
        <v>Higher</v>
      </c>
      <c r="M3072" s="14">
        <f xml:space="preserve"> _xlfn.MAXIFS(performance_data[date],performance_data[portfolio_id],performance_data[[#This Row],[portfolio_id]])</f>
        <v>45517</v>
      </c>
      <c r="N3072" s="14">
        <f xml:space="preserve"> _xlfn.MINIFS(performance_data[date],performance_data[portfolio_id],performance_data[[#This Row],[portfolio_id]])</f>
        <v>44847</v>
      </c>
      <c r="O3072" s="15">
        <f>_xlfn.MAXIFS(performance_data[portfolio_value],performance_data[portfolio_id],performance_data[[#This Row],[portfolio_id]],performance_data[date],performance_data[[#This Row],[latest_date]])</f>
        <v>161671.56</v>
      </c>
      <c r="P3072" s="15">
        <f>_xlfn.MAXIFS(performance_data[portfolio_value],performance_data[portfolio_id],performance_data[[#This Row],[portfolio_id]],performance_data[date],performance_data[[#This Row],[starting_date]])</f>
        <v>218010.55</v>
      </c>
      <c r="Q3072" s="15">
        <f>performance_data[[#This Row],[latest_value]]-performance_data[[#This Row],[starting_value]]</f>
        <v>-56338.989999999991</v>
      </c>
      <c r="R3072" s="15">
        <f>performance_data[[#This Row],[net_inflows]]-performance_data[[#This Row],[net_outflows]]</f>
        <v>-4258.0200000000004</v>
      </c>
      <c r="S3072" s="15" t="str">
        <f>IF(performance_data[[#This Row],[net_inflows]]&gt;AVERAGE(performance_data[net_inflows]),"High","Low")</f>
        <v>Low</v>
      </c>
      <c r="T3072" s="15">
        <f>AVERAGEIF(performance_data[inflow_flag],performance_data[[#This Row],[inflow_flag]],performance_data[return_percentage])</f>
        <v>5.0457846277021572</v>
      </c>
      <c r="U3072" s="17">
        <f>IF(performance_data[[#This Row],[return_percentage]]&lt;performance_data[[#This Row],[benchmark_return]],1,0)</f>
        <v>0</v>
      </c>
      <c r="V3072" s="17">
        <f>COUNTIFS(performance_data[portfolio_id],performance_data[[#This Row],[portfolio_id]])</f>
        <v>29</v>
      </c>
      <c r="W3072" s="17">
        <f>COUNTIFS(performance_data[portfolio_id],performance_data[[#This Row],[portfolio_id]],
          performance_data[return_flag],1)</f>
        <v>16</v>
      </c>
      <c r="X3072" s="15">
        <f>performance_data[[#This Row],[underperform_flag_count]]/performance_data[[#This Row],[totalportfoliocount]]</f>
        <v>0.55172413793103448</v>
      </c>
    </row>
    <row r="3073" spans="1:24" x14ac:dyDescent="0.3">
      <c r="A3073">
        <v>6661</v>
      </c>
      <c r="B3073" s="1">
        <v>45077</v>
      </c>
      <c r="C3073">
        <v>363803.37</v>
      </c>
      <c r="D3073">
        <v>-1.35</v>
      </c>
      <c r="E3073">
        <v>-1.44</v>
      </c>
      <c r="F3073">
        <v>19841.169999999998</v>
      </c>
      <c r="G3073">
        <v>3192.83</v>
      </c>
      <c r="H3073" t="s">
        <v>2213</v>
      </c>
      <c r="I3073" t="s">
        <v>2211</v>
      </c>
      <c r="J3073">
        <v>5</v>
      </c>
      <c r="K3073" t="s">
        <v>2223</v>
      </c>
      <c r="L3073" t="str">
        <f>IF(performance_data[[#This Row],[return_percentage]]&gt;=performance_data[[#This Row],[benchmark_return]],"Higher","Lower")</f>
        <v>Higher</v>
      </c>
      <c r="M3073" s="14">
        <f xml:space="preserve"> _xlfn.MAXIFS(performance_data[date],performance_data[portfolio_id],performance_data[[#This Row],[portfolio_id]])</f>
        <v>45517</v>
      </c>
      <c r="N3073" s="14">
        <f xml:space="preserve"> _xlfn.MINIFS(performance_data[date],performance_data[portfolio_id],performance_data[[#This Row],[portfolio_id]])</f>
        <v>44847</v>
      </c>
      <c r="O3073" s="15">
        <f>_xlfn.MAXIFS(performance_data[portfolio_value],performance_data[portfolio_id],performance_data[[#This Row],[portfolio_id]],performance_data[date],performance_data[[#This Row],[latest_date]])</f>
        <v>161671.56</v>
      </c>
      <c r="P3073" s="15">
        <f>_xlfn.MAXIFS(performance_data[portfolio_value],performance_data[portfolio_id],performance_data[[#This Row],[portfolio_id]],performance_data[date],performance_data[[#This Row],[starting_date]])</f>
        <v>218010.55</v>
      </c>
      <c r="Q3073" s="15">
        <f>performance_data[[#This Row],[latest_value]]-performance_data[[#This Row],[starting_value]]</f>
        <v>-56338.989999999991</v>
      </c>
      <c r="R3073" s="15">
        <f>performance_data[[#This Row],[net_inflows]]-performance_data[[#This Row],[net_outflows]]</f>
        <v>16648.339999999997</v>
      </c>
      <c r="S3073" s="15" t="str">
        <f>IF(performance_data[[#This Row],[net_inflows]]&gt;AVERAGE(performance_data[net_inflows]),"High","Low")</f>
        <v>High</v>
      </c>
      <c r="T3073" s="15">
        <f>AVERAGEIF(performance_data[inflow_flag],performance_data[[#This Row],[inflow_flag]],performance_data[return_percentage])</f>
        <v>4.8467905675459724</v>
      </c>
      <c r="U3073" s="17">
        <f>IF(performance_data[[#This Row],[return_percentage]]&lt;performance_data[[#This Row],[benchmark_return]],1,0)</f>
        <v>0</v>
      </c>
      <c r="V3073" s="17">
        <f>COUNTIFS(performance_data[portfolio_id],performance_data[[#This Row],[portfolio_id]])</f>
        <v>29</v>
      </c>
      <c r="W3073" s="17">
        <f>COUNTIFS(performance_data[portfolio_id],performance_data[[#This Row],[portfolio_id]],
          performance_data[return_flag],1)</f>
        <v>16</v>
      </c>
      <c r="X3073" s="15">
        <f>performance_data[[#This Row],[underperform_flag_count]]/performance_data[[#This Row],[totalportfoliocount]]</f>
        <v>0.55172413793103448</v>
      </c>
    </row>
    <row r="3074" spans="1:24" x14ac:dyDescent="0.3">
      <c r="A3074">
        <v>6661</v>
      </c>
      <c r="B3074" s="1">
        <v>44953</v>
      </c>
      <c r="C3074">
        <v>374547.01</v>
      </c>
      <c r="D3074">
        <v>18.22</v>
      </c>
      <c r="E3074">
        <v>17.47</v>
      </c>
      <c r="F3074">
        <v>13224.95</v>
      </c>
      <c r="G3074">
        <v>14474.38</v>
      </c>
      <c r="H3074" t="s">
        <v>2213</v>
      </c>
      <c r="I3074" t="s">
        <v>2206</v>
      </c>
      <c r="J3074">
        <v>1</v>
      </c>
      <c r="K3074" t="s">
        <v>2207</v>
      </c>
      <c r="L3074" t="str">
        <f>IF(performance_data[[#This Row],[return_percentage]]&gt;=performance_data[[#This Row],[benchmark_return]],"Higher","Lower")</f>
        <v>Higher</v>
      </c>
      <c r="M3074" s="14">
        <f xml:space="preserve"> _xlfn.MAXIFS(performance_data[date],performance_data[portfolio_id],performance_data[[#This Row],[portfolio_id]])</f>
        <v>45517</v>
      </c>
      <c r="N3074" s="14">
        <f xml:space="preserve"> _xlfn.MINIFS(performance_data[date],performance_data[portfolio_id],performance_data[[#This Row],[portfolio_id]])</f>
        <v>44847</v>
      </c>
      <c r="O3074" s="15">
        <f>_xlfn.MAXIFS(performance_data[portfolio_value],performance_data[portfolio_id],performance_data[[#This Row],[portfolio_id]],performance_data[date],performance_data[[#This Row],[latest_date]])</f>
        <v>161671.56</v>
      </c>
      <c r="P3074" s="15">
        <f>_xlfn.MAXIFS(performance_data[portfolio_value],performance_data[portfolio_id],performance_data[[#This Row],[portfolio_id]],performance_data[date],performance_data[[#This Row],[starting_date]])</f>
        <v>218010.55</v>
      </c>
      <c r="Q3074" s="15">
        <f>performance_data[[#This Row],[latest_value]]-performance_data[[#This Row],[starting_value]]</f>
        <v>-56338.989999999991</v>
      </c>
      <c r="R3074" s="15">
        <f>performance_data[[#This Row],[net_inflows]]-performance_data[[#This Row],[net_outflows]]</f>
        <v>-1249.4299999999985</v>
      </c>
      <c r="S3074" s="15" t="str">
        <f>IF(performance_data[[#This Row],[net_inflows]]&gt;AVERAGE(performance_data[net_inflows]),"High","Low")</f>
        <v>High</v>
      </c>
      <c r="T3074" s="15">
        <f>AVERAGEIF(performance_data[inflow_flag],performance_data[[#This Row],[inflow_flag]],performance_data[return_percentage])</f>
        <v>4.8467905675459724</v>
      </c>
      <c r="U3074" s="17">
        <f>IF(performance_data[[#This Row],[return_percentage]]&lt;performance_data[[#This Row],[benchmark_return]],1,0)</f>
        <v>0</v>
      </c>
      <c r="V3074" s="17">
        <f>COUNTIFS(performance_data[portfolio_id],performance_data[[#This Row],[portfolio_id]])</f>
        <v>29</v>
      </c>
      <c r="W3074" s="17">
        <f>COUNTIFS(performance_data[portfolio_id],performance_data[[#This Row],[portfolio_id]],
          performance_data[return_flag],1)</f>
        <v>16</v>
      </c>
      <c r="X3074" s="15">
        <f>performance_data[[#This Row],[underperform_flag_count]]/performance_data[[#This Row],[totalportfoliocount]]</f>
        <v>0.55172413793103448</v>
      </c>
    </row>
    <row r="3075" spans="1:24" x14ac:dyDescent="0.3">
      <c r="A3075">
        <v>6661</v>
      </c>
      <c r="B3075" s="1">
        <v>45160</v>
      </c>
      <c r="C3075">
        <v>261673.63</v>
      </c>
      <c r="D3075">
        <v>5.2</v>
      </c>
      <c r="E3075">
        <v>4.8899999999999997</v>
      </c>
      <c r="F3075">
        <v>19307.55</v>
      </c>
      <c r="G3075">
        <v>4377</v>
      </c>
      <c r="H3075" t="s">
        <v>2213</v>
      </c>
      <c r="I3075" t="s">
        <v>2209</v>
      </c>
      <c r="J3075">
        <v>8</v>
      </c>
      <c r="K3075" t="s">
        <v>2214</v>
      </c>
      <c r="L3075" t="str">
        <f>IF(performance_data[[#This Row],[return_percentage]]&gt;=performance_data[[#This Row],[benchmark_return]],"Higher","Lower")</f>
        <v>Higher</v>
      </c>
      <c r="M3075" s="14">
        <f xml:space="preserve"> _xlfn.MAXIFS(performance_data[date],performance_data[portfolio_id],performance_data[[#This Row],[portfolio_id]])</f>
        <v>45517</v>
      </c>
      <c r="N3075" s="14">
        <f xml:space="preserve"> _xlfn.MINIFS(performance_data[date],performance_data[portfolio_id],performance_data[[#This Row],[portfolio_id]])</f>
        <v>44847</v>
      </c>
      <c r="O3075" s="15">
        <f>_xlfn.MAXIFS(performance_data[portfolio_value],performance_data[portfolio_id],performance_data[[#This Row],[portfolio_id]],performance_data[date],performance_data[[#This Row],[latest_date]])</f>
        <v>161671.56</v>
      </c>
      <c r="P3075" s="15">
        <f>_xlfn.MAXIFS(performance_data[portfolio_value],performance_data[portfolio_id],performance_data[[#This Row],[portfolio_id]],performance_data[date],performance_data[[#This Row],[starting_date]])</f>
        <v>218010.55</v>
      </c>
      <c r="Q3075" s="15">
        <f>performance_data[[#This Row],[latest_value]]-performance_data[[#This Row],[starting_value]]</f>
        <v>-56338.989999999991</v>
      </c>
      <c r="R3075" s="15">
        <f>performance_data[[#This Row],[net_inflows]]-performance_data[[#This Row],[net_outflows]]</f>
        <v>14930.55</v>
      </c>
      <c r="S3075" s="15" t="str">
        <f>IF(performance_data[[#This Row],[net_inflows]]&gt;AVERAGE(performance_data[net_inflows]),"High","Low")</f>
        <v>High</v>
      </c>
      <c r="T3075" s="15">
        <f>AVERAGEIF(performance_data[inflow_flag],performance_data[[#This Row],[inflow_flag]],performance_data[return_percentage])</f>
        <v>4.8467905675459724</v>
      </c>
      <c r="U3075" s="17">
        <f>IF(performance_data[[#This Row],[return_percentage]]&lt;performance_data[[#This Row],[benchmark_return]],1,0)</f>
        <v>0</v>
      </c>
      <c r="V3075" s="17">
        <f>COUNTIFS(performance_data[portfolio_id],performance_data[[#This Row],[portfolio_id]])</f>
        <v>29</v>
      </c>
      <c r="W3075" s="17">
        <f>COUNTIFS(performance_data[portfolio_id],performance_data[[#This Row],[portfolio_id]],
          performance_data[return_flag],1)</f>
        <v>16</v>
      </c>
      <c r="X3075" s="15">
        <f>performance_data[[#This Row],[underperform_flag_count]]/performance_data[[#This Row],[totalportfoliocount]]</f>
        <v>0.55172413793103448</v>
      </c>
    </row>
    <row r="3076" spans="1:24" x14ac:dyDescent="0.3">
      <c r="A3076">
        <v>6661</v>
      </c>
      <c r="B3076" s="1">
        <v>44951</v>
      </c>
      <c r="C3076">
        <v>31928.66</v>
      </c>
      <c r="D3076">
        <v>14.97</v>
      </c>
      <c r="E3076">
        <v>15.09</v>
      </c>
      <c r="F3076">
        <v>7842.51</v>
      </c>
      <c r="G3076">
        <v>14046.83</v>
      </c>
      <c r="H3076" t="s">
        <v>2213</v>
      </c>
      <c r="I3076" t="s">
        <v>2206</v>
      </c>
      <c r="J3076">
        <v>1</v>
      </c>
      <c r="K3076" t="s">
        <v>2207</v>
      </c>
      <c r="L3076" t="str">
        <f>IF(performance_data[[#This Row],[return_percentage]]&gt;=performance_data[[#This Row],[benchmark_return]],"Higher","Lower")</f>
        <v>Lower</v>
      </c>
      <c r="M3076" s="14">
        <f xml:space="preserve"> _xlfn.MAXIFS(performance_data[date],performance_data[portfolio_id],performance_data[[#This Row],[portfolio_id]])</f>
        <v>45517</v>
      </c>
      <c r="N3076" s="14">
        <f xml:space="preserve"> _xlfn.MINIFS(performance_data[date],performance_data[portfolio_id],performance_data[[#This Row],[portfolio_id]])</f>
        <v>44847</v>
      </c>
      <c r="O3076" s="15">
        <f>_xlfn.MAXIFS(performance_data[portfolio_value],performance_data[portfolio_id],performance_data[[#This Row],[portfolio_id]],performance_data[date],performance_data[[#This Row],[latest_date]])</f>
        <v>161671.56</v>
      </c>
      <c r="P3076" s="15">
        <f>_xlfn.MAXIFS(performance_data[portfolio_value],performance_data[portfolio_id],performance_data[[#This Row],[portfolio_id]],performance_data[date],performance_data[[#This Row],[starting_date]])</f>
        <v>218010.55</v>
      </c>
      <c r="Q3076" s="15">
        <f>performance_data[[#This Row],[latest_value]]-performance_data[[#This Row],[starting_value]]</f>
        <v>-56338.989999999991</v>
      </c>
      <c r="R3076" s="15">
        <f>performance_data[[#This Row],[net_inflows]]-performance_data[[#This Row],[net_outflows]]</f>
        <v>-6204.32</v>
      </c>
      <c r="S3076" s="15" t="str">
        <f>IF(performance_data[[#This Row],[net_inflows]]&gt;AVERAGE(performance_data[net_inflows]),"High","Low")</f>
        <v>Low</v>
      </c>
      <c r="T3076" s="15">
        <f>AVERAGEIF(performance_data[inflow_flag],performance_data[[#This Row],[inflow_flag]],performance_data[return_percentage])</f>
        <v>5.0457846277021572</v>
      </c>
      <c r="U3076" s="17">
        <f>IF(performance_data[[#This Row],[return_percentage]]&lt;performance_data[[#This Row],[benchmark_return]],1,0)</f>
        <v>1</v>
      </c>
      <c r="V3076" s="17">
        <f>COUNTIFS(performance_data[portfolio_id],performance_data[[#This Row],[portfolio_id]])</f>
        <v>29</v>
      </c>
      <c r="W3076" s="17">
        <f>COUNTIFS(performance_data[portfolio_id],performance_data[[#This Row],[portfolio_id]],
          performance_data[return_flag],1)</f>
        <v>16</v>
      </c>
      <c r="X3076" s="15">
        <f>performance_data[[#This Row],[underperform_flag_count]]/performance_data[[#This Row],[totalportfoliocount]]</f>
        <v>0.55172413793103448</v>
      </c>
    </row>
    <row r="3077" spans="1:24" x14ac:dyDescent="0.3">
      <c r="A3077">
        <v>6661</v>
      </c>
      <c r="B3077" s="1">
        <v>45227</v>
      </c>
      <c r="C3077">
        <v>460625.26</v>
      </c>
      <c r="D3077">
        <v>17.7</v>
      </c>
      <c r="E3077">
        <v>18.46</v>
      </c>
      <c r="F3077">
        <v>8532.4599999999991</v>
      </c>
      <c r="G3077">
        <v>16801.740000000002</v>
      </c>
      <c r="H3077" t="s">
        <v>2213</v>
      </c>
      <c r="I3077" t="s">
        <v>2217</v>
      </c>
      <c r="J3077">
        <v>10</v>
      </c>
      <c r="K3077" t="s">
        <v>2224</v>
      </c>
      <c r="L3077" t="str">
        <f>IF(performance_data[[#This Row],[return_percentage]]&gt;=performance_data[[#This Row],[benchmark_return]],"Higher","Lower")</f>
        <v>Lower</v>
      </c>
      <c r="M3077" s="14">
        <f xml:space="preserve"> _xlfn.MAXIFS(performance_data[date],performance_data[portfolio_id],performance_data[[#This Row],[portfolio_id]])</f>
        <v>45517</v>
      </c>
      <c r="N3077" s="14">
        <f xml:space="preserve"> _xlfn.MINIFS(performance_data[date],performance_data[portfolio_id],performance_data[[#This Row],[portfolio_id]])</f>
        <v>44847</v>
      </c>
      <c r="O3077" s="15">
        <f>_xlfn.MAXIFS(performance_data[portfolio_value],performance_data[portfolio_id],performance_data[[#This Row],[portfolio_id]],performance_data[date],performance_data[[#This Row],[latest_date]])</f>
        <v>161671.56</v>
      </c>
      <c r="P3077" s="15">
        <f>_xlfn.MAXIFS(performance_data[portfolio_value],performance_data[portfolio_id],performance_data[[#This Row],[portfolio_id]],performance_data[date],performance_data[[#This Row],[starting_date]])</f>
        <v>218010.55</v>
      </c>
      <c r="Q3077" s="15">
        <f>performance_data[[#This Row],[latest_value]]-performance_data[[#This Row],[starting_value]]</f>
        <v>-56338.989999999991</v>
      </c>
      <c r="R3077" s="15">
        <f>performance_data[[#This Row],[net_inflows]]-performance_data[[#This Row],[net_outflows]]</f>
        <v>-8269.2800000000025</v>
      </c>
      <c r="S3077" s="15" t="str">
        <f>IF(performance_data[[#This Row],[net_inflows]]&gt;AVERAGE(performance_data[net_inflows]),"High","Low")</f>
        <v>Low</v>
      </c>
      <c r="T3077" s="15">
        <f>AVERAGEIF(performance_data[inflow_flag],performance_data[[#This Row],[inflow_flag]],performance_data[return_percentage])</f>
        <v>5.0457846277021572</v>
      </c>
      <c r="U3077" s="17">
        <f>IF(performance_data[[#This Row],[return_percentage]]&lt;performance_data[[#This Row],[benchmark_return]],1,0)</f>
        <v>1</v>
      </c>
      <c r="V3077" s="17">
        <f>COUNTIFS(performance_data[portfolio_id],performance_data[[#This Row],[portfolio_id]])</f>
        <v>29</v>
      </c>
      <c r="W3077" s="17">
        <f>COUNTIFS(performance_data[portfolio_id],performance_data[[#This Row],[portfolio_id]],
          performance_data[return_flag],1)</f>
        <v>16</v>
      </c>
      <c r="X3077" s="15">
        <f>performance_data[[#This Row],[underperform_flag_count]]/performance_data[[#This Row],[totalportfoliocount]]</f>
        <v>0.55172413793103448</v>
      </c>
    </row>
    <row r="3078" spans="1:24" x14ac:dyDescent="0.3">
      <c r="A3078">
        <v>6661</v>
      </c>
      <c r="B3078" s="1">
        <v>44949</v>
      </c>
      <c r="C3078">
        <v>191033.29</v>
      </c>
      <c r="D3078">
        <v>5.91</v>
      </c>
      <c r="E3078">
        <v>6.67</v>
      </c>
      <c r="F3078">
        <v>16768.43</v>
      </c>
      <c r="G3078">
        <v>12910.56</v>
      </c>
      <c r="H3078" t="s">
        <v>2213</v>
      </c>
      <c r="I3078" t="s">
        <v>2206</v>
      </c>
      <c r="J3078">
        <v>1</v>
      </c>
      <c r="K3078" t="s">
        <v>2207</v>
      </c>
      <c r="L3078" t="str">
        <f>IF(performance_data[[#This Row],[return_percentage]]&gt;=performance_data[[#This Row],[benchmark_return]],"Higher","Lower")</f>
        <v>Lower</v>
      </c>
      <c r="M3078" s="14">
        <f xml:space="preserve"> _xlfn.MAXIFS(performance_data[date],performance_data[portfolio_id],performance_data[[#This Row],[portfolio_id]])</f>
        <v>45517</v>
      </c>
      <c r="N3078" s="14">
        <f xml:space="preserve"> _xlfn.MINIFS(performance_data[date],performance_data[portfolio_id],performance_data[[#This Row],[portfolio_id]])</f>
        <v>44847</v>
      </c>
      <c r="O3078" s="15">
        <f>_xlfn.MAXIFS(performance_data[portfolio_value],performance_data[portfolio_id],performance_data[[#This Row],[portfolio_id]],performance_data[date],performance_data[[#This Row],[latest_date]])</f>
        <v>161671.56</v>
      </c>
      <c r="P3078" s="15">
        <f>_xlfn.MAXIFS(performance_data[portfolio_value],performance_data[portfolio_id],performance_data[[#This Row],[portfolio_id]],performance_data[date],performance_data[[#This Row],[starting_date]])</f>
        <v>218010.55</v>
      </c>
      <c r="Q3078" s="15">
        <f>performance_data[[#This Row],[latest_value]]-performance_data[[#This Row],[starting_value]]</f>
        <v>-56338.989999999991</v>
      </c>
      <c r="R3078" s="15">
        <f>performance_data[[#This Row],[net_inflows]]-performance_data[[#This Row],[net_outflows]]</f>
        <v>3857.8700000000008</v>
      </c>
      <c r="S3078" s="15" t="str">
        <f>IF(performance_data[[#This Row],[net_inflows]]&gt;AVERAGE(performance_data[net_inflows]),"High","Low")</f>
        <v>High</v>
      </c>
      <c r="T3078" s="15">
        <f>AVERAGEIF(performance_data[inflow_flag],performance_data[[#This Row],[inflow_flag]],performance_data[return_percentage])</f>
        <v>4.8467905675459724</v>
      </c>
      <c r="U3078" s="17">
        <f>IF(performance_data[[#This Row],[return_percentage]]&lt;performance_data[[#This Row],[benchmark_return]],1,0)</f>
        <v>1</v>
      </c>
      <c r="V3078" s="17">
        <f>COUNTIFS(performance_data[portfolio_id],performance_data[[#This Row],[portfolio_id]])</f>
        <v>29</v>
      </c>
      <c r="W3078" s="17">
        <f>COUNTIFS(performance_data[portfolio_id],performance_data[[#This Row],[portfolio_id]],
          performance_data[return_flag],1)</f>
        <v>16</v>
      </c>
      <c r="X3078" s="15">
        <f>performance_data[[#This Row],[underperform_flag_count]]/performance_data[[#This Row],[totalportfoliocount]]</f>
        <v>0.55172413793103448</v>
      </c>
    </row>
    <row r="3079" spans="1:24" x14ac:dyDescent="0.3">
      <c r="A3079">
        <v>6661</v>
      </c>
      <c r="B3079" s="1">
        <v>45373</v>
      </c>
      <c r="C3079">
        <v>306577.95</v>
      </c>
      <c r="D3079">
        <v>-1.85</v>
      </c>
      <c r="E3079">
        <v>-1.94</v>
      </c>
      <c r="F3079">
        <v>4365.87</v>
      </c>
      <c r="G3079">
        <v>7969.44</v>
      </c>
      <c r="H3079" t="s">
        <v>2205</v>
      </c>
      <c r="I3079" t="s">
        <v>2206</v>
      </c>
      <c r="J3079">
        <v>3</v>
      </c>
      <c r="K3079" t="s">
        <v>2222</v>
      </c>
      <c r="L3079" t="str">
        <f>IF(performance_data[[#This Row],[return_percentage]]&gt;=performance_data[[#This Row],[benchmark_return]],"Higher","Lower")</f>
        <v>Higher</v>
      </c>
      <c r="M3079" s="14">
        <f xml:space="preserve"> _xlfn.MAXIFS(performance_data[date],performance_data[portfolio_id],performance_data[[#This Row],[portfolio_id]])</f>
        <v>45517</v>
      </c>
      <c r="N3079" s="14">
        <f xml:space="preserve"> _xlfn.MINIFS(performance_data[date],performance_data[portfolio_id],performance_data[[#This Row],[portfolio_id]])</f>
        <v>44847</v>
      </c>
      <c r="O3079" s="15">
        <f>_xlfn.MAXIFS(performance_data[portfolio_value],performance_data[portfolio_id],performance_data[[#This Row],[portfolio_id]],performance_data[date],performance_data[[#This Row],[latest_date]])</f>
        <v>161671.56</v>
      </c>
      <c r="P3079" s="15">
        <f>_xlfn.MAXIFS(performance_data[portfolio_value],performance_data[portfolio_id],performance_data[[#This Row],[portfolio_id]],performance_data[date],performance_data[[#This Row],[starting_date]])</f>
        <v>218010.55</v>
      </c>
      <c r="Q3079" s="15">
        <f>performance_data[[#This Row],[latest_value]]-performance_data[[#This Row],[starting_value]]</f>
        <v>-56338.989999999991</v>
      </c>
      <c r="R3079" s="15">
        <f>performance_data[[#This Row],[net_inflows]]-performance_data[[#This Row],[net_outflows]]</f>
        <v>-3603.5699999999997</v>
      </c>
      <c r="S3079" s="15" t="str">
        <f>IF(performance_data[[#This Row],[net_inflows]]&gt;AVERAGE(performance_data[net_inflows]),"High","Low")</f>
        <v>Low</v>
      </c>
      <c r="T3079" s="15">
        <f>AVERAGEIF(performance_data[inflow_flag],performance_data[[#This Row],[inflow_flag]],performance_data[return_percentage])</f>
        <v>5.0457846277021572</v>
      </c>
      <c r="U3079" s="17">
        <f>IF(performance_data[[#This Row],[return_percentage]]&lt;performance_data[[#This Row],[benchmark_return]],1,0)</f>
        <v>0</v>
      </c>
      <c r="V3079" s="17">
        <f>COUNTIFS(performance_data[portfolio_id],performance_data[[#This Row],[portfolio_id]])</f>
        <v>29</v>
      </c>
      <c r="W3079" s="17">
        <f>COUNTIFS(performance_data[portfolio_id],performance_data[[#This Row],[portfolio_id]],
          performance_data[return_flag],1)</f>
        <v>16</v>
      </c>
      <c r="X3079" s="15">
        <f>performance_data[[#This Row],[underperform_flag_count]]/performance_data[[#This Row],[totalportfoliocount]]</f>
        <v>0.55172413793103448</v>
      </c>
    </row>
    <row r="3080" spans="1:24" x14ac:dyDescent="0.3">
      <c r="A3080">
        <v>6661</v>
      </c>
      <c r="B3080" s="1">
        <v>44876</v>
      </c>
      <c r="C3080">
        <v>32106.54</v>
      </c>
      <c r="D3080">
        <v>19.63</v>
      </c>
      <c r="E3080">
        <v>16.72</v>
      </c>
      <c r="F3080">
        <v>1688.56</v>
      </c>
      <c r="G3080">
        <v>14833.84</v>
      </c>
      <c r="H3080" t="s">
        <v>2220</v>
      </c>
      <c r="I3080" t="s">
        <v>2217</v>
      </c>
      <c r="J3080">
        <v>11</v>
      </c>
      <c r="K3080" t="s">
        <v>2219</v>
      </c>
      <c r="L3080" t="str">
        <f>IF(performance_data[[#This Row],[return_percentage]]&gt;=performance_data[[#This Row],[benchmark_return]],"Higher","Lower")</f>
        <v>Higher</v>
      </c>
      <c r="M3080" s="14">
        <f xml:space="preserve"> _xlfn.MAXIFS(performance_data[date],performance_data[portfolio_id],performance_data[[#This Row],[portfolio_id]])</f>
        <v>45517</v>
      </c>
      <c r="N3080" s="14">
        <f xml:space="preserve"> _xlfn.MINIFS(performance_data[date],performance_data[portfolio_id],performance_data[[#This Row],[portfolio_id]])</f>
        <v>44847</v>
      </c>
      <c r="O3080" s="15">
        <f>_xlfn.MAXIFS(performance_data[portfolio_value],performance_data[portfolio_id],performance_data[[#This Row],[portfolio_id]],performance_data[date],performance_data[[#This Row],[latest_date]])</f>
        <v>161671.56</v>
      </c>
      <c r="P3080" s="15">
        <f>_xlfn.MAXIFS(performance_data[portfolio_value],performance_data[portfolio_id],performance_data[[#This Row],[portfolio_id]],performance_data[date],performance_data[[#This Row],[starting_date]])</f>
        <v>218010.55</v>
      </c>
      <c r="Q3080" s="15">
        <f>performance_data[[#This Row],[latest_value]]-performance_data[[#This Row],[starting_value]]</f>
        <v>-56338.989999999991</v>
      </c>
      <c r="R3080" s="15">
        <f>performance_data[[#This Row],[net_inflows]]-performance_data[[#This Row],[net_outflows]]</f>
        <v>-13145.28</v>
      </c>
      <c r="S3080" s="15" t="str">
        <f>IF(performance_data[[#This Row],[net_inflows]]&gt;AVERAGE(performance_data[net_inflows]),"High","Low")</f>
        <v>Low</v>
      </c>
      <c r="T3080" s="15">
        <f>AVERAGEIF(performance_data[inflow_flag],performance_data[[#This Row],[inflow_flag]],performance_data[return_percentage])</f>
        <v>5.0457846277021572</v>
      </c>
      <c r="U3080" s="17">
        <f>IF(performance_data[[#This Row],[return_percentage]]&lt;performance_data[[#This Row],[benchmark_return]],1,0)</f>
        <v>0</v>
      </c>
      <c r="V3080" s="17">
        <f>COUNTIFS(performance_data[portfolio_id],performance_data[[#This Row],[portfolio_id]])</f>
        <v>29</v>
      </c>
      <c r="W3080" s="17">
        <f>COUNTIFS(performance_data[portfolio_id],performance_data[[#This Row],[portfolio_id]],
          performance_data[return_flag],1)</f>
        <v>16</v>
      </c>
      <c r="X3080" s="15">
        <f>performance_data[[#This Row],[underperform_flag_count]]/performance_data[[#This Row],[totalportfoliocount]]</f>
        <v>0.55172413793103448</v>
      </c>
    </row>
    <row r="3081" spans="1:24" x14ac:dyDescent="0.3">
      <c r="A3081">
        <v>6661</v>
      </c>
      <c r="B3081" s="1">
        <v>45491</v>
      </c>
      <c r="C3081">
        <v>433490.06</v>
      </c>
      <c r="D3081">
        <v>2.2400000000000002</v>
      </c>
      <c r="E3081">
        <v>2.46</v>
      </c>
      <c r="F3081">
        <v>18615.060000000001</v>
      </c>
      <c r="G3081">
        <v>14255.02</v>
      </c>
      <c r="H3081" t="s">
        <v>2205</v>
      </c>
      <c r="I3081" t="s">
        <v>2209</v>
      </c>
      <c r="J3081">
        <v>7</v>
      </c>
      <c r="K3081" t="s">
        <v>2210</v>
      </c>
      <c r="L3081" t="str">
        <f>IF(performance_data[[#This Row],[return_percentage]]&gt;=performance_data[[#This Row],[benchmark_return]],"Higher","Lower")</f>
        <v>Lower</v>
      </c>
      <c r="M3081" s="14">
        <f xml:space="preserve"> _xlfn.MAXIFS(performance_data[date],performance_data[portfolio_id],performance_data[[#This Row],[portfolio_id]])</f>
        <v>45517</v>
      </c>
      <c r="N3081" s="14">
        <f xml:space="preserve"> _xlfn.MINIFS(performance_data[date],performance_data[portfolio_id],performance_data[[#This Row],[portfolio_id]])</f>
        <v>44847</v>
      </c>
      <c r="O3081" s="15">
        <f>_xlfn.MAXIFS(performance_data[portfolio_value],performance_data[portfolio_id],performance_data[[#This Row],[portfolio_id]],performance_data[date],performance_data[[#This Row],[latest_date]])</f>
        <v>161671.56</v>
      </c>
      <c r="P3081" s="15">
        <f>_xlfn.MAXIFS(performance_data[portfolio_value],performance_data[portfolio_id],performance_data[[#This Row],[portfolio_id]],performance_data[date],performance_data[[#This Row],[starting_date]])</f>
        <v>218010.55</v>
      </c>
      <c r="Q3081" s="15">
        <f>performance_data[[#This Row],[latest_value]]-performance_data[[#This Row],[starting_value]]</f>
        <v>-56338.989999999991</v>
      </c>
      <c r="R3081" s="15">
        <f>performance_data[[#This Row],[net_inflows]]-performance_data[[#This Row],[net_outflows]]</f>
        <v>4360.0400000000009</v>
      </c>
      <c r="S3081" s="15" t="str">
        <f>IF(performance_data[[#This Row],[net_inflows]]&gt;AVERAGE(performance_data[net_inflows]),"High","Low")</f>
        <v>High</v>
      </c>
      <c r="T3081" s="15">
        <f>AVERAGEIF(performance_data[inflow_flag],performance_data[[#This Row],[inflow_flag]],performance_data[return_percentage])</f>
        <v>4.8467905675459724</v>
      </c>
      <c r="U3081" s="17">
        <f>IF(performance_data[[#This Row],[return_percentage]]&lt;performance_data[[#This Row],[benchmark_return]],1,0)</f>
        <v>1</v>
      </c>
      <c r="V3081" s="17">
        <f>COUNTIFS(performance_data[portfolio_id],performance_data[[#This Row],[portfolio_id]])</f>
        <v>29</v>
      </c>
      <c r="W3081" s="17">
        <f>COUNTIFS(performance_data[portfolio_id],performance_data[[#This Row],[portfolio_id]],
          performance_data[return_flag],1)</f>
        <v>16</v>
      </c>
      <c r="X3081" s="15">
        <f>performance_data[[#This Row],[underperform_flag_count]]/performance_data[[#This Row],[totalportfoliocount]]</f>
        <v>0.55172413793103448</v>
      </c>
    </row>
    <row r="3082" spans="1:24" x14ac:dyDescent="0.3">
      <c r="A3082">
        <v>6661</v>
      </c>
      <c r="B3082" s="1">
        <v>44995</v>
      </c>
      <c r="C3082">
        <v>423391.82</v>
      </c>
      <c r="D3082">
        <v>5.75</v>
      </c>
      <c r="E3082">
        <v>5.34</v>
      </c>
      <c r="F3082">
        <v>18389.689999999999</v>
      </c>
      <c r="G3082">
        <v>487.76</v>
      </c>
      <c r="H3082" t="s">
        <v>2213</v>
      </c>
      <c r="I3082" t="s">
        <v>2206</v>
      </c>
      <c r="J3082">
        <v>3</v>
      </c>
      <c r="K3082" t="s">
        <v>2222</v>
      </c>
      <c r="L3082" t="str">
        <f>IF(performance_data[[#This Row],[return_percentage]]&gt;=performance_data[[#This Row],[benchmark_return]],"Higher","Lower")</f>
        <v>Higher</v>
      </c>
      <c r="M3082" s="14">
        <f xml:space="preserve"> _xlfn.MAXIFS(performance_data[date],performance_data[portfolio_id],performance_data[[#This Row],[portfolio_id]])</f>
        <v>45517</v>
      </c>
      <c r="N3082" s="14">
        <f xml:space="preserve"> _xlfn.MINIFS(performance_data[date],performance_data[portfolio_id],performance_data[[#This Row],[portfolio_id]])</f>
        <v>44847</v>
      </c>
      <c r="O3082" s="15">
        <f>_xlfn.MAXIFS(performance_data[portfolio_value],performance_data[portfolio_id],performance_data[[#This Row],[portfolio_id]],performance_data[date],performance_data[[#This Row],[latest_date]])</f>
        <v>161671.56</v>
      </c>
      <c r="P3082" s="15">
        <f>_xlfn.MAXIFS(performance_data[portfolio_value],performance_data[portfolio_id],performance_data[[#This Row],[portfolio_id]],performance_data[date],performance_data[[#This Row],[starting_date]])</f>
        <v>218010.55</v>
      </c>
      <c r="Q3082" s="15">
        <f>performance_data[[#This Row],[latest_value]]-performance_data[[#This Row],[starting_value]]</f>
        <v>-56338.989999999991</v>
      </c>
      <c r="R3082" s="15">
        <f>performance_data[[#This Row],[net_inflows]]-performance_data[[#This Row],[net_outflows]]</f>
        <v>17901.93</v>
      </c>
      <c r="S3082" s="15" t="str">
        <f>IF(performance_data[[#This Row],[net_inflows]]&gt;AVERAGE(performance_data[net_inflows]),"High","Low")</f>
        <v>High</v>
      </c>
      <c r="T3082" s="15">
        <f>AVERAGEIF(performance_data[inflow_flag],performance_data[[#This Row],[inflow_flag]],performance_data[return_percentage])</f>
        <v>4.8467905675459724</v>
      </c>
      <c r="U3082" s="17">
        <f>IF(performance_data[[#This Row],[return_percentage]]&lt;performance_data[[#This Row],[benchmark_return]],1,0)</f>
        <v>0</v>
      </c>
      <c r="V3082" s="17">
        <f>COUNTIFS(performance_data[portfolio_id],performance_data[[#This Row],[portfolio_id]])</f>
        <v>29</v>
      </c>
      <c r="W3082" s="17">
        <f>COUNTIFS(performance_data[portfolio_id],performance_data[[#This Row],[portfolio_id]],
          performance_data[return_flag],1)</f>
        <v>16</v>
      </c>
      <c r="X3082" s="15">
        <f>performance_data[[#This Row],[underperform_flag_count]]/performance_data[[#This Row],[totalportfoliocount]]</f>
        <v>0.55172413793103448</v>
      </c>
    </row>
    <row r="3083" spans="1:24" x14ac:dyDescent="0.3">
      <c r="A3083">
        <v>6661</v>
      </c>
      <c r="B3083" s="1">
        <v>45301</v>
      </c>
      <c r="C3083">
        <v>249570.07</v>
      </c>
      <c r="D3083">
        <v>19.850000000000001</v>
      </c>
      <c r="E3083">
        <v>19.579999999999998</v>
      </c>
      <c r="F3083">
        <v>6766.4</v>
      </c>
      <c r="G3083">
        <v>7766.51</v>
      </c>
      <c r="H3083" t="s">
        <v>2205</v>
      </c>
      <c r="I3083" t="s">
        <v>2206</v>
      </c>
      <c r="J3083">
        <v>1</v>
      </c>
      <c r="K3083" t="s">
        <v>2207</v>
      </c>
      <c r="L3083" t="str">
        <f>IF(performance_data[[#This Row],[return_percentage]]&gt;=performance_data[[#This Row],[benchmark_return]],"Higher","Lower")</f>
        <v>Higher</v>
      </c>
      <c r="M3083" s="14">
        <f xml:space="preserve"> _xlfn.MAXIFS(performance_data[date],performance_data[portfolio_id],performance_data[[#This Row],[portfolio_id]])</f>
        <v>45517</v>
      </c>
      <c r="N3083" s="14">
        <f xml:space="preserve"> _xlfn.MINIFS(performance_data[date],performance_data[portfolio_id],performance_data[[#This Row],[portfolio_id]])</f>
        <v>44847</v>
      </c>
      <c r="O3083" s="15">
        <f>_xlfn.MAXIFS(performance_data[portfolio_value],performance_data[portfolio_id],performance_data[[#This Row],[portfolio_id]],performance_data[date],performance_data[[#This Row],[latest_date]])</f>
        <v>161671.56</v>
      </c>
      <c r="P3083" s="15">
        <f>_xlfn.MAXIFS(performance_data[portfolio_value],performance_data[portfolio_id],performance_data[[#This Row],[portfolio_id]],performance_data[date],performance_data[[#This Row],[starting_date]])</f>
        <v>218010.55</v>
      </c>
      <c r="Q3083" s="15">
        <f>performance_data[[#This Row],[latest_value]]-performance_data[[#This Row],[starting_value]]</f>
        <v>-56338.989999999991</v>
      </c>
      <c r="R3083" s="15">
        <f>performance_data[[#This Row],[net_inflows]]-performance_data[[#This Row],[net_outflows]]</f>
        <v>-1000.1100000000006</v>
      </c>
      <c r="S3083" s="15" t="str">
        <f>IF(performance_data[[#This Row],[net_inflows]]&gt;AVERAGE(performance_data[net_inflows]),"High","Low")</f>
        <v>Low</v>
      </c>
      <c r="T3083" s="15">
        <f>AVERAGEIF(performance_data[inflow_flag],performance_data[[#This Row],[inflow_flag]],performance_data[return_percentage])</f>
        <v>5.0457846277021572</v>
      </c>
      <c r="U3083" s="17">
        <f>IF(performance_data[[#This Row],[return_percentage]]&lt;performance_data[[#This Row],[benchmark_return]],1,0)</f>
        <v>0</v>
      </c>
      <c r="V3083" s="17">
        <f>COUNTIFS(performance_data[portfolio_id],performance_data[[#This Row],[portfolio_id]])</f>
        <v>29</v>
      </c>
      <c r="W3083" s="17">
        <f>COUNTIFS(performance_data[portfolio_id],performance_data[[#This Row],[portfolio_id]],
          performance_data[return_flag],1)</f>
        <v>16</v>
      </c>
      <c r="X3083" s="15">
        <f>performance_data[[#This Row],[underperform_flag_count]]/performance_data[[#This Row],[totalportfoliocount]]</f>
        <v>0.55172413793103448</v>
      </c>
    </row>
    <row r="3084" spans="1:24" x14ac:dyDescent="0.3">
      <c r="A3084">
        <v>6661</v>
      </c>
      <c r="B3084" s="1">
        <v>45328</v>
      </c>
      <c r="C3084">
        <v>229901.5</v>
      </c>
      <c r="D3084">
        <v>2.33</v>
      </c>
      <c r="E3084">
        <v>2.09</v>
      </c>
      <c r="F3084">
        <v>7183.39</v>
      </c>
      <c r="G3084">
        <v>11417.74</v>
      </c>
      <c r="H3084" t="s">
        <v>2205</v>
      </c>
      <c r="I3084" t="s">
        <v>2206</v>
      </c>
      <c r="J3084">
        <v>2</v>
      </c>
      <c r="K3084" t="s">
        <v>2226</v>
      </c>
      <c r="L3084" t="str">
        <f>IF(performance_data[[#This Row],[return_percentage]]&gt;=performance_data[[#This Row],[benchmark_return]],"Higher","Lower")</f>
        <v>Higher</v>
      </c>
      <c r="M3084" s="14">
        <f xml:space="preserve"> _xlfn.MAXIFS(performance_data[date],performance_data[portfolio_id],performance_data[[#This Row],[portfolio_id]])</f>
        <v>45517</v>
      </c>
      <c r="N3084" s="14">
        <f xml:space="preserve"> _xlfn.MINIFS(performance_data[date],performance_data[portfolio_id],performance_data[[#This Row],[portfolio_id]])</f>
        <v>44847</v>
      </c>
      <c r="O3084" s="15">
        <f>_xlfn.MAXIFS(performance_data[portfolio_value],performance_data[portfolio_id],performance_data[[#This Row],[portfolio_id]],performance_data[date],performance_data[[#This Row],[latest_date]])</f>
        <v>161671.56</v>
      </c>
      <c r="P3084" s="15">
        <f>_xlfn.MAXIFS(performance_data[portfolio_value],performance_data[portfolio_id],performance_data[[#This Row],[portfolio_id]],performance_data[date],performance_data[[#This Row],[starting_date]])</f>
        <v>218010.55</v>
      </c>
      <c r="Q3084" s="15">
        <f>performance_data[[#This Row],[latest_value]]-performance_data[[#This Row],[starting_value]]</f>
        <v>-56338.989999999991</v>
      </c>
      <c r="R3084" s="15">
        <f>performance_data[[#This Row],[net_inflows]]-performance_data[[#This Row],[net_outflows]]</f>
        <v>-4234.3499999999995</v>
      </c>
      <c r="S3084" s="15" t="str">
        <f>IF(performance_data[[#This Row],[net_inflows]]&gt;AVERAGE(performance_data[net_inflows]),"High","Low")</f>
        <v>Low</v>
      </c>
      <c r="T3084" s="15">
        <f>AVERAGEIF(performance_data[inflow_flag],performance_data[[#This Row],[inflow_flag]],performance_data[return_percentage])</f>
        <v>5.0457846277021572</v>
      </c>
      <c r="U3084" s="17">
        <f>IF(performance_data[[#This Row],[return_percentage]]&lt;performance_data[[#This Row],[benchmark_return]],1,0)</f>
        <v>0</v>
      </c>
      <c r="V3084" s="17">
        <f>COUNTIFS(performance_data[portfolio_id],performance_data[[#This Row],[portfolio_id]])</f>
        <v>29</v>
      </c>
      <c r="W3084" s="17">
        <f>COUNTIFS(performance_data[portfolio_id],performance_data[[#This Row],[portfolio_id]],
          performance_data[return_flag],1)</f>
        <v>16</v>
      </c>
      <c r="X3084" s="15">
        <f>performance_data[[#This Row],[underperform_flag_count]]/performance_data[[#This Row],[totalportfoliocount]]</f>
        <v>0.55172413793103448</v>
      </c>
    </row>
    <row r="3085" spans="1:24" x14ac:dyDescent="0.3">
      <c r="A3085">
        <v>6661</v>
      </c>
      <c r="B3085" s="1">
        <v>45488</v>
      </c>
      <c r="C3085">
        <v>452443.73</v>
      </c>
      <c r="D3085">
        <v>18.62</v>
      </c>
      <c r="E3085">
        <v>18.649999999999999</v>
      </c>
      <c r="F3085">
        <v>16359.44</v>
      </c>
      <c r="G3085">
        <v>8414.58</v>
      </c>
      <c r="H3085" t="s">
        <v>2205</v>
      </c>
      <c r="I3085" t="s">
        <v>2209</v>
      </c>
      <c r="J3085">
        <v>7</v>
      </c>
      <c r="K3085" t="s">
        <v>2210</v>
      </c>
      <c r="L3085" t="str">
        <f>IF(performance_data[[#This Row],[return_percentage]]&gt;=performance_data[[#This Row],[benchmark_return]],"Higher","Lower")</f>
        <v>Lower</v>
      </c>
      <c r="M3085" s="14">
        <f xml:space="preserve"> _xlfn.MAXIFS(performance_data[date],performance_data[portfolio_id],performance_data[[#This Row],[portfolio_id]])</f>
        <v>45517</v>
      </c>
      <c r="N3085" s="14">
        <f xml:space="preserve"> _xlfn.MINIFS(performance_data[date],performance_data[portfolio_id],performance_data[[#This Row],[portfolio_id]])</f>
        <v>44847</v>
      </c>
      <c r="O3085" s="15">
        <f>_xlfn.MAXIFS(performance_data[portfolio_value],performance_data[portfolio_id],performance_data[[#This Row],[portfolio_id]],performance_data[date],performance_data[[#This Row],[latest_date]])</f>
        <v>161671.56</v>
      </c>
      <c r="P3085" s="15">
        <f>_xlfn.MAXIFS(performance_data[portfolio_value],performance_data[portfolio_id],performance_data[[#This Row],[portfolio_id]],performance_data[date],performance_data[[#This Row],[starting_date]])</f>
        <v>218010.55</v>
      </c>
      <c r="Q3085" s="15">
        <f>performance_data[[#This Row],[latest_value]]-performance_data[[#This Row],[starting_value]]</f>
        <v>-56338.989999999991</v>
      </c>
      <c r="R3085" s="15">
        <f>performance_data[[#This Row],[net_inflows]]-performance_data[[#This Row],[net_outflows]]</f>
        <v>7944.8600000000006</v>
      </c>
      <c r="S3085" s="15" t="str">
        <f>IF(performance_data[[#This Row],[net_inflows]]&gt;AVERAGE(performance_data[net_inflows]),"High","Low")</f>
        <v>High</v>
      </c>
      <c r="T3085" s="15">
        <f>AVERAGEIF(performance_data[inflow_flag],performance_data[[#This Row],[inflow_flag]],performance_data[return_percentage])</f>
        <v>4.8467905675459724</v>
      </c>
      <c r="U3085" s="17">
        <f>IF(performance_data[[#This Row],[return_percentage]]&lt;performance_data[[#This Row],[benchmark_return]],1,0)</f>
        <v>1</v>
      </c>
      <c r="V3085" s="17">
        <f>COUNTIFS(performance_data[portfolio_id],performance_data[[#This Row],[portfolio_id]])</f>
        <v>29</v>
      </c>
      <c r="W3085" s="17">
        <f>COUNTIFS(performance_data[portfolio_id],performance_data[[#This Row],[portfolio_id]],
          performance_data[return_flag],1)</f>
        <v>16</v>
      </c>
      <c r="X3085" s="15">
        <f>performance_data[[#This Row],[underperform_flag_count]]/performance_data[[#This Row],[totalportfoliocount]]</f>
        <v>0.55172413793103448</v>
      </c>
    </row>
    <row r="3086" spans="1:24" x14ac:dyDescent="0.3">
      <c r="A3086">
        <v>6661</v>
      </c>
      <c r="B3086" s="1">
        <v>45416</v>
      </c>
      <c r="C3086">
        <v>203108.88</v>
      </c>
      <c r="D3086">
        <v>-1.64</v>
      </c>
      <c r="E3086">
        <v>-1.88</v>
      </c>
      <c r="F3086">
        <v>2253.5100000000002</v>
      </c>
      <c r="G3086">
        <v>2806.11</v>
      </c>
      <c r="H3086" t="s">
        <v>2205</v>
      </c>
      <c r="I3086" t="s">
        <v>2211</v>
      </c>
      <c r="J3086">
        <v>5</v>
      </c>
      <c r="K3086" t="s">
        <v>2223</v>
      </c>
      <c r="L3086" t="str">
        <f>IF(performance_data[[#This Row],[return_percentage]]&gt;=performance_data[[#This Row],[benchmark_return]],"Higher","Lower")</f>
        <v>Higher</v>
      </c>
      <c r="M3086" s="14">
        <f xml:space="preserve"> _xlfn.MAXIFS(performance_data[date],performance_data[portfolio_id],performance_data[[#This Row],[portfolio_id]])</f>
        <v>45517</v>
      </c>
      <c r="N3086" s="14">
        <f xml:space="preserve"> _xlfn.MINIFS(performance_data[date],performance_data[portfolio_id],performance_data[[#This Row],[portfolio_id]])</f>
        <v>44847</v>
      </c>
      <c r="O3086" s="15">
        <f>_xlfn.MAXIFS(performance_data[portfolio_value],performance_data[portfolio_id],performance_data[[#This Row],[portfolio_id]],performance_data[date],performance_data[[#This Row],[latest_date]])</f>
        <v>161671.56</v>
      </c>
      <c r="P3086" s="15">
        <f>_xlfn.MAXIFS(performance_data[portfolio_value],performance_data[portfolio_id],performance_data[[#This Row],[portfolio_id]],performance_data[date],performance_data[[#This Row],[starting_date]])</f>
        <v>218010.55</v>
      </c>
      <c r="Q3086" s="15">
        <f>performance_data[[#This Row],[latest_value]]-performance_data[[#This Row],[starting_value]]</f>
        <v>-56338.989999999991</v>
      </c>
      <c r="R3086" s="15">
        <f>performance_data[[#This Row],[net_inflows]]-performance_data[[#This Row],[net_outflows]]</f>
        <v>-552.59999999999991</v>
      </c>
      <c r="S3086" s="15" t="str">
        <f>IF(performance_data[[#This Row],[net_inflows]]&gt;AVERAGE(performance_data[net_inflows]),"High","Low")</f>
        <v>Low</v>
      </c>
      <c r="T3086" s="15">
        <f>AVERAGEIF(performance_data[inflow_flag],performance_data[[#This Row],[inflow_flag]],performance_data[return_percentage])</f>
        <v>5.0457846277021572</v>
      </c>
      <c r="U3086" s="17">
        <f>IF(performance_data[[#This Row],[return_percentage]]&lt;performance_data[[#This Row],[benchmark_return]],1,0)</f>
        <v>0</v>
      </c>
      <c r="V3086" s="17">
        <f>COUNTIFS(performance_data[portfolio_id],performance_data[[#This Row],[portfolio_id]])</f>
        <v>29</v>
      </c>
      <c r="W3086" s="17">
        <f>COUNTIFS(performance_data[portfolio_id],performance_data[[#This Row],[portfolio_id]],
          performance_data[return_flag],1)</f>
        <v>16</v>
      </c>
      <c r="X3086" s="15">
        <f>performance_data[[#This Row],[underperform_flag_count]]/performance_data[[#This Row],[totalportfoliocount]]</f>
        <v>0.55172413793103448</v>
      </c>
    </row>
    <row r="3087" spans="1:24" x14ac:dyDescent="0.3">
      <c r="A3087">
        <v>6661</v>
      </c>
      <c r="B3087" s="1">
        <v>44847</v>
      </c>
      <c r="C3087">
        <v>218010.55</v>
      </c>
      <c r="D3087">
        <v>-0.79</v>
      </c>
      <c r="E3087">
        <v>-0.64</v>
      </c>
      <c r="F3087">
        <v>19640.88</v>
      </c>
      <c r="G3087">
        <v>2084.67</v>
      </c>
      <c r="H3087" t="s">
        <v>2220</v>
      </c>
      <c r="I3087" t="s">
        <v>2217</v>
      </c>
      <c r="J3087">
        <v>10</v>
      </c>
      <c r="K3087" t="s">
        <v>2224</v>
      </c>
      <c r="L3087" t="str">
        <f>IF(performance_data[[#This Row],[return_percentage]]&gt;=performance_data[[#This Row],[benchmark_return]],"Higher","Lower")</f>
        <v>Lower</v>
      </c>
      <c r="M3087" s="14">
        <f xml:space="preserve"> _xlfn.MAXIFS(performance_data[date],performance_data[portfolio_id],performance_data[[#This Row],[portfolio_id]])</f>
        <v>45517</v>
      </c>
      <c r="N3087" s="14">
        <f xml:space="preserve"> _xlfn.MINIFS(performance_data[date],performance_data[portfolio_id],performance_data[[#This Row],[portfolio_id]])</f>
        <v>44847</v>
      </c>
      <c r="O3087" s="15">
        <f>_xlfn.MAXIFS(performance_data[portfolio_value],performance_data[portfolio_id],performance_data[[#This Row],[portfolio_id]],performance_data[date],performance_data[[#This Row],[latest_date]])</f>
        <v>161671.56</v>
      </c>
      <c r="P3087" s="15">
        <f>_xlfn.MAXIFS(performance_data[portfolio_value],performance_data[portfolio_id],performance_data[[#This Row],[portfolio_id]],performance_data[date],performance_data[[#This Row],[starting_date]])</f>
        <v>218010.55</v>
      </c>
      <c r="Q3087" s="15">
        <f>performance_data[[#This Row],[latest_value]]-performance_data[[#This Row],[starting_value]]</f>
        <v>-56338.989999999991</v>
      </c>
      <c r="R3087" s="15">
        <f>performance_data[[#This Row],[net_inflows]]-performance_data[[#This Row],[net_outflows]]</f>
        <v>17556.21</v>
      </c>
      <c r="S3087" s="15" t="str">
        <f>IF(performance_data[[#This Row],[net_inflows]]&gt;AVERAGE(performance_data[net_inflows]),"High","Low")</f>
        <v>High</v>
      </c>
      <c r="T3087" s="15">
        <f>AVERAGEIF(performance_data[inflow_flag],performance_data[[#This Row],[inflow_flag]],performance_data[return_percentage])</f>
        <v>4.8467905675459724</v>
      </c>
      <c r="U3087" s="17">
        <f>IF(performance_data[[#This Row],[return_percentage]]&lt;performance_data[[#This Row],[benchmark_return]],1,0)</f>
        <v>1</v>
      </c>
      <c r="V3087" s="17">
        <f>COUNTIFS(performance_data[portfolio_id],performance_data[[#This Row],[portfolio_id]])</f>
        <v>29</v>
      </c>
      <c r="W3087" s="17">
        <f>COUNTIFS(performance_data[portfolio_id],performance_data[[#This Row],[portfolio_id]],
          performance_data[return_flag],1)</f>
        <v>16</v>
      </c>
      <c r="X3087" s="15">
        <f>performance_data[[#This Row],[underperform_flag_count]]/performance_data[[#This Row],[totalportfoliocount]]</f>
        <v>0.55172413793103448</v>
      </c>
    </row>
    <row r="3088" spans="1:24" x14ac:dyDescent="0.3">
      <c r="A3088">
        <v>6661</v>
      </c>
      <c r="B3088" s="1">
        <v>45074</v>
      </c>
      <c r="C3088">
        <v>88643.06</v>
      </c>
      <c r="D3088">
        <v>-6.7</v>
      </c>
      <c r="E3088">
        <v>-6.42</v>
      </c>
      <c r="F3088">
        <v>15443.2</v>
      </c>
      <c r="G3088">
        <v>11967.7</v>
      </c>
      <c r="H3088" t="s">
        <v>2213</v>
      </c>
      <c r="I3088" t="s">
        <v>2211</v>
      </c>
      <c r="J3088">
        <v>5</v>
      </c>
      <c r="K3088" t="s">
        <v>2223</v>
      </c>
      <c r="L3088" t="str">
        <f>IF(performance_data[[#This Row],[return_percentage]]&gt;=performance_data[[#This Row],[benchmark_return]],"Higher","Lower")</f>
        <v>Lower</v>
      </c>
      <c r="M3088" s="14">
        <f xml:space="preserve"> _xlfn.MAXIFS(performance_data[date],performance_data[portfolio_id],performance_data[[#This Row],[portfolio_id]])</f>
        <v>45517</v>
      </c>
      <c r="N3088" s="14">
        <f xml:space="preserve"> _xlfn.MINIFS(performance_data[date],performance_data[portfolio_id],performance_data[[#This Row],[portfolio_id]])</f>
        <v>44847</v>
      </c>
      <c r="O3088" s="15">
        <f>_xlfn.MAXIFS(performance_data[portfolio_value],performance_data[portfolio_id],performance_data[[#This Row],[portfolio_id]],performance_data[date],performance_data[[#This Row],[latest_date]])</f>
        <v>161671.56</v>
      </c>
      <c r="P3088" s="15">
        <f>_xlfn.MAXIFS(performance_data[portfolio_value],performance_data[portfolio_id],performance_data[[#This Row],[portfolio_id]],performance_data[date],performance_data[[#This Row],[starting_date]])</f>
        <v>218010.55</v>
      </c>
      <c r="Q3088" s="15">
        <f>performance_data[[#This Row],[latest_value]]-performance_data[[#This Row],[starting_value]]</f>
        <v>-56338.989999999991</v>
      </c>
      <c r="R3088" s="15">
        <f>performance_data[[#This Row],[net_inflows]]-performance_data[[#This Row],[net_outflows]]</f>
        <v>3475.5</v>
      </c>
      <c r="S3088" s="15" t="str">
        <f>IF(performance_data[[#This Row],[net_inflows]]&gt;AVERAGE(performance_data[net_inflows]),"High","Low")</f>
        <v>High</v>
      </c>
      <c r="T3088" s="15">
        <f>AVERAGEIF(performance_data[inflow_flag],performance_data[[#This Row],[inflow_flag]],performance_data[return_percentage])</f>
        <v>4.8467905675459724</v>
      </c>
      <c r="U3088" s="17">
        <f>IF(performance_data[[#This Row],[return_percentage]]&lt;performance_data[[#This Row],[benchmark_return]],1,0)</f>
        <v>1</v>
      </c>
      <c r="V3088" s="17">
        <f>COUNTIFS(performance_data[portfolio_id],performance_data[[#This Row],[portfolio_id]])</f>
        <v>29</v>
      </c>
      <c r="W3088" s="17">
        <f>COUNTIFS(performance_data[portfolio_id],performance_data[[#This Row],[portfolio_id]],
          performance_data[return_flag],1)</f>
        <v>16</v>
      </c>
      <c r="X3088" s="15">
        <f>performance_data[[#This Row],[underperform_flag_count]]/performance_data[[#This Row],[totalportfoliocount]]</f>
        <v>0.55172413793103448</v>
      </c>
    </row>
    <row r="3089" spans="1:24" x14ac:dyDescent="0.3">
      <c r="A3089">
        <v>6661</v>
      </c>
      <c r="B3089" s="1">
        <v>44895</v>
      </c>
      <c r="C3089">
        <v>229455.03</v>
      </c>
      <c r="D3089">
        <v>6.25</v>
      </c>
      <c r="E3089">
        <v>5.51</v>
      </c>
      <c r="F3089">
        <v>5972.53</v>
      </c>
      <c r="G3089">
        <v>8013.1</v>
      </c>
      <c r="H3089" t="s">
        <v>2220</v>
      </c>
      <c r="I3089" t="s">
        <v>2217</v>
      </c>
      <c r="J3089">
        <v>11</v>
      </c>
      <c r="K3089" t="s">
        <v>2219</v>
      </c>
      <c r="L3089" t="str">
        <f>IF(performance_data[[#This Row],[return_percentage]]&gt;=performance_data[[#This Row],[benchmark_return]],"Higher","Lower")</f>
        <v>Higher</v>
      </c>
      <c r="M3089" s="14">
        <f xml:space="preserve"> _xlfn.MAXIFS(performance_data[date],performance_data[portfolio_id],performance_data[[#This Row],[portfolio_id]])</f>
        <v>45517</v>
      </c>
      <c r="N3089" s="14">
        <f xml:space="preserve"> _xlfn.MINIFS(performance_data[date],performance_data[portfolio_id],performance_data[[#This Row],[portfolio_id]])</f>
        <v>44847</v>
      </c>
      <c r="O3089" s="15">
        <f>_xlfn.MAXIFS(performance_data[portfolio_value],performance_data[portfolio_id],performance_data[[#This Row],[portfolio_id]],performance_data[date],performance_data[[#This Row],[latest_date]])</f>
        <v>161671.56</v>
      </c>
      <c r="P3089" s="15">
        <f>_xlfn.MAXIFS(performance_data[portfolio_value],performance_data[portfolio_id],performance_data[[#This Row],[portfolio_id]],performance_data[date],performance_data[[#This Row],[starting_date]])</f>
        <v>218010.55</v>
      </c>
      <c r="Q3089" s="15">
        <f>performance_data[[#This Row],[latest_value]]-performance_data[[#This Row],[starting_value]]</f>
        <v>-56338.989999999991</v>
      </c>
      <c r="R3089" s="15">
        <f>performance_data[[#This Row],[net_inflows]]-performance_data[[#This Row],[net_outflows]]</f>
        <v>-2040.5700000000006</v>
      </c>
      <c r="S3089" s="15" t="str">
        <f>IF(performance_data[[#This Row],[net_inflows]]&gt;AVERAGE(performance_data[net_inflows]),"High","Low")</f>
        <v>Low</v>
      </c>
      <c r="T3089" s="15">
        <f>AVERAGEIF(performance_data[inflow_flag],performance_data[[#This Row],[inflow_flag]],performance_data[return_percentage])</f>
        <v>5.0457846277021572</v>
      </c>
      <c r="U3089" s="17">
        <f>IF(performance_data[[#This Row],[return_percentage]]&lt;performance_data[[#This Row],[benchmark_return]],1,0)</f>
        <v>0</v>
      </c>
      <c r="V3089" s="17">
        <f>COUNTIFS(performance_data[portfolio_id],performance_data[[#This Row],[portfolio_id]])</f>
        <v>29</v>
      </c>
      <c r="W3089" s="17">
        <f>COUNTIFS(performance_data[portfolio_id],performance_data[[#This Row],[portfolio_id]],
          performance_data[return_flag],1)</f>
        <v>16</v>
      </c>
      <c r="X3089" s="15">
        <f>performance_data[[#This Row],[underperform_flag_count]]/performance_data[[#This Row],[totalportfoliocount]]</f>
        <v>0.55172413793103448</v>
      </c>
    </row>
    <row r="3090" spans="1:24" x14ac:dyDescent="0.3">
      <c r="A3090">
        <v>6661</v>
      </c>
      <c r="B3090" s="1">
        <v>44885</v>
      </c>
      <c r="C3090">
        <v>493145.27</v>
      </c>
      <c r="D3090">
        <v>-3.97</v>
      </c>
      <c r="E3090">
        <v>-3.43</v>
      </c>
      <c r="F3090">
        <v>3045.07</v>
      </c>
      <c r="G3090">
        <v>890.76</v>
      </c>
      <c r="H3090" t="s">
        <v>2220</v>
      </c>
      <c r="I3090" t="s">
        <v>2217</v>
      </c>
      <c r="J3090">
        <v>11</v>
      </c>
      <c r="K3090" t="s">
        <v>2219</v>
      </c>
      <c r="L3090" t="str">
        <f>IF(performance_data[[#This Row],[return_percentage]]&gt;=performance_data[[#This Row],[benchmark_return]],"Higher","Lower")</f>
        <v>Lower</v>
      </c>
      <c r="M3090" s="14">
        <f xml:space="preserve"> _xlfn.MAXIFS(performance_data[date],performance_data[portfolio_id],performance_data[[#This Row],[portfolio_id]])</f>
        <v>45517</v>
      </c>
      <c r="N3090" s="14">
        <f xml:space="preserve"> _xlfn.MINIFS(performance_data[date],performance_data[portfolio_id],performance_data[[#This Row],[portfolio_id]])</f>
        <v>44847</v>
      </c>
      <c r="O3090" s="15">
        <f>_xlfn.MAXIFS(performance_data[portfolio_value],performance_data[portfolio_id],performance_data[[#This Row],[portfolio_id]],performance_data[date],performance_data[[#This Row],[latest_date]])</f>
        <v>161671.56</v>
      </c>
      <c r="P3090" s="15">
        <f>_xlfn.MAXIFS(performance_data[portfolio_value],performance_data[portfolio_id],performance_data[[#This Row],[portfolio_id]],performance_data[date],performance_data[[#This Row],[starting_date]])</f>
        <v>218010.55</v>
      </c>
      <c r="Q3090" s="15">
        <f>performance_data[[#This Row],[latest_value]]-performance_data[[#This Row],[starting_value]]</f>
        <v>-56338.989999999991</v>
      </c>
      <c r="R3090" s="15">
        <f>performance_data[[#This Row],[net_inflows]]-performance_data[[#This Row],[net_outflows]]</f>
        <v>2154.3100000000004</v>
      </c>
      <c r="S3090" s="15" t="str">
        <f>IF(performance_data[[#This Row],[net_inflows]]&gt;AVERAGE(performance_data[net_inflows]),"High","Low")</f>
        <v>Low</v>
      </c>
      <c r="T3090" s="15">
        <f>AVERAGEIF(performance_data[inflow_flag],performance_data[[#This Row],[inflow_flag]],performance_data[return_percentage])</f>
        <v>5.0457846277021572</v>
      </c>
      <c r="U3090" s="17">
        <f>IF(performance_data[[#This Row],[return_percentage]]&lt;performance_data[[#This Row],[benchmark_return]],1,0)</f>
        <v>1</v>
      </c>
      <c r="V3090" s="17">
        <f>COUNTIFS(performance_data[portfolio_id],performance_data[[#This Row],[portfolio_id]])</f>
        <v>29</v>
      </c>
      <c r="W3090" s="17">
        <f>COUNTIFS(performance_data[portfolio_id],performance_data[[#This Row],[portfolio_id]],
          performance_data[return_flag],1)</f>
        <v>16</v>
      </c>
      <c r="X3090" s="15">
        <f>performance_data[[#This Row],[underperform_flag_count]]/performance_data[[#This Row],[totalportfoliocount]]</f>
        <v>0.55172413793103448</v>
      </c>
    </row>
    <row r="3091" spans="1:24" x14ac:dyDescent="0.3">
      <c r="A3091">
        <v>6661</v>
      </c>
      <c r="B3091" s="1">
        <v>45517</v>
      </c>
      <c r="C3091">
        <v>161671.56</v>
      </c>
      <c r="D3091">
        <v>11.07</v>
      </c>
      <c r="E3091">
        <v>8.94</v>
      </c>
      <c r="F3091">
        <v>11255.73</v>
      </c>
      <c r="G3091">
        <v>17458.400000000001</v>
      </c>
      <c r="H3091" t="s">
        <v>2205</v>
      </c>
      <c r="I3091" t="s">
        <v>2209</v>
      </c>
      <c r="J3091">
        <v>8</v>
      </c>
      <c r="K3091" t="s">
        <v>2214</v>
      </c>
      <c r="L3091" t="str">
        <f>IF(performance_data[[#This Row],[return_percentage]]&gt;=performance_data[[#This Row],[benchmark_return]],"Higher","Lower")</f>
        <v>Higher</v>
      </c>
      <c r="M3091" s="14">
        <f xml:space="preserve"> _xlfn.MAXIFS(performance_data[date],performance_data[portfolio_id],performance_data[[#This Row],[portfolio_id]])</f>
        <v>45517</v>
      </c>
      <c r="N3091" s="14">
        <f xml:space="preserve"> _xlfn.MINIFS(performance_data[date],performance_data[portfolio_id],performance_data[[#This Row],[portfolio_id]])</f>
        <v>44847</v>
      </c>
      <c r="O3091" s="15">
        <f>_xlfn.MAXIFS(performance_data[portfolio_value],performance_data[portfolio_id],performance_data[[#This Row],[portfolio_id]],performance_data[date],performance_data[[#This Row],[latest_date]])</f>
        <v>161671.56</v>
      </c>
      <c r="P3091" s="15">
        <f>_xlfn.MAXIFS(performance_data[portfolio_value],performance_data[portfolio_id],performance_data[[#This Row],[portfolio_id]],performance_data[date],performance_data[[#This Row],[starting_date]])</f>
        <v>218010.55</v>
      </c>
      <c r="Q3091" s="15">
        <f>performance_data[[#This Row],[latest_value]]-performance_data[[#This Row],[starting_value]]</f>
        <v>-56338.989999999991</v>
      </c>
      <c r="R3091" s="15">
        <f>performance_data[[#This Row],[net_inflows]]-performance_data[[#This Row],[net_outflows]]</f>
        <v>-6202.6700000000019</v>
      </c>
      <c r="S3091" s="15" t="str">
        <f>IF(performance_data[[#This Row],[net_inflows]]&gt;AVERAGE(performance_data[net_inflows]),"High","Low")</f>
        <v>High</v>
      </c>
      <c r="T3091" s="15">
        <f>AVERAGEIF(performance_data[inflow_flag],performance_data[[#This Row],[inflow_flag]],performance_data[return_percentage])</f>
        <v>4.8467905675459724</v>
      </c>
      <c r="U3091" s="17">
        <f>IF(performance_data[[#This Row],[return_percentage]]&lt;performance_data[[#This Row],[benchmark_return]],1,0)</f>
        <v>0</v>
      </c>
      <c r="V3091" s="17">
        <f>COUNTIFS(performance_data[portfolio_id],performance_data[[#This Row],[portfolio_id]])</f>
        <v>29</v>
      </c>
      <c r="W3091" s="17">
        <f>COUNTIFS(performance_data[portfolio_id],performance_data[[#This Row],[portfolio_id]],
          performance_data[return_flag],1)</f>
        <v>16</v>
      </c>
      <c r="X3091" s="15">
        <f>performance_data[[#This Row],[underperform_flag_count]]/performance_data[[#This Row],[totalportfoliocount]]</f>
        <v>0.55172413793103448</v>
      </c>
    </row>
    <row r="3092" spans="1:24" x14ac:dyDescent="0.3">
      <c r="A3092">
        <v>6661</v>
      </c>
      <c r="B3092" s="1">
        <v>45470</v>
      </c>
      <c r="C3092">
        <v>469575.2</v>
      </c>
      <c r="D3092">
        <v>13.87</v>
      </c>
      <c r="E3092">
        <v>12.38</v>
      </c>
      <c r="F3092">
        <v>116.99</v>
      </c>
      <c r="G3092">
        <v>8509.66</v>
      </c>
      <c r="H3092" t="s">
        <v>2205</v>
      </c>
      <c r="I3092" t="s">
        <v>2211</v>
      </c>
      <c r="J3092">
        <v>6</v>
      </c>
      <c r="K3092" t="s">
        <v>2212</v>
      </c>
      <c r="L3092" t="str">
        <f>IF(performance_data[[#This Row],[return_percentage]]&gt;=performance_data[[#This Row],[benchmark_return]],"Higher","Lower")</f>
        <v>Higher</v>
      </c>
      <c r="M3092" s="14">
        <f xml:space="preserve"> _xlfn.MAXIFS(performance_data[date],performance_data[portfolio_id],performance_data[[#This Row],[portfolio_id]])</f>
        <v>45517</v>
      </c>
      <c r="N3092" s="14">
        <f xml:space="preserve"> _xlfn.MINIFS(performance_data[date],performance_data[portfolio_id],performance_data[[#This Row],[portfolio_id]])</f>
        <v>44847</v>
      </c>
      <c r="O3092" s="15">
        <f>_xlfn.MAXIFS(performance_data[portfolio_value],performance_data[portfolio_id],performance_data[[#This Row],[portfolio_id]],performance_data[date],performance_data[[#This Row],[latest_date]])</f>
        <v>161671.56</v>
      </c>
      <c r="P3092" s="15">
        <f>_xlfn.MAXIFS(performance_data[portfolio_value],performance_data[portfolio_id],performance_data[[#This Row],[portfolio_id]],performance_data[date],performance_data[[#This Row],[starting_date]])</f>
        <v>218010.55</v>
      </c>
      <c r="Q3092" s="15">
        <f>performance_data[[#This Row],[latest_value]]-performance_data[[#This Row],[starting_value]]</f>
        <v>-56338.989999999991</v>
      </c>
      <c r="R3092" s="15">
        <f>performance_data[[#This Row],[net_inflows]]-performance_data[[#This Row],[net_outflows]]</f>
        <v>-8392.67</v>
      </c>
      <c r="S3092" s="15" t="str">
        <f>IF(performance_data[[#This Row],[net_inflows]]&gt;AVERAGE(performance_data[net_inflows]),"High","Low")</f>
        <v>Low</v>
      </c>
      <c r="T3092" s="15">
        <f>AVERAGEIF(performance_data[inflow_flag],performance_data[[#This Row],[inflow_flag]],performance_data[return_percentage])</f>
        <v>5.0457846277021572</v>
      </c>
      <c r="U3092" s="17">
        <f>IF(performance_data[[#This Row],[return_percentage]]&lt;performance_data[[#This Row],[benchmark_return]],1,0)</f>
        <v>0</v>
      </c>
      <c r="V3092" s="17">
        <f>COUNTIFS(performance_data[portfolio_id],performance_data[[#This Row],[portfolio_id]])</f>
        <v>29</v>
      </c>
      <c r="W3092" s="17">
        <f>COUNTIFS(performance_data[portfolio_id],performance_data[[#This Row],[portfolio_id]],
          performance_data[return_flag],1)</f>
        <v>16</v>
      </c>
      <c r="X3092" s="15">
        <f>performance_data[[#This Row],[underperform_flag_count]]/performance_data[[#This Row],[totalportfoliocount]]</f>
        <v>0.55172413793103448</v>
      </c>
    </row>
    <row r="3093" spans="1:24" x14ac:dyDescent="0.3">
      <c r="A3093">
        <v>6661</v>
      </c>
      <c r="B3093" s="1">
        <v>44970</v>
      </c>
      <c r="C3093">
        <v>193650.1</v>
      </c>
      <c r="D3093">
        <v>15.94</v>
      </c>
      <c r="E3093">
        <v>17.38</v>
      </c>
      <c r="F3093">
        <v>1346.05</v>
      </c>
      <c r="G3093">
        <v>16053.58</v>
      </c>
      <c r="H3093" t="s">
        <v>2213</v>
      </c>
      <c r="I3093" t="s">
        <v>2206</v>
      </c>
      <c r="J3093">
        <v>2</v>
      </c>
      <c r="K3093" t="s">
        <v>2226</v>
      </c>
      <c r="L3093" t="str">
        <f>IF(performance_data[[#This Row],[return_percentage]]&gt;=performance_data[[#This Row],[benchmark_return]],"Higher","Lower")</f>
        <v>Lower</v>
      </c>
      <c r="M3093" s="14">
        <f xml:space="preserve"> _xlfn.MAXIFS(performance_data[date],performance_data[portfolio_id],performance_data[[#This Row],[portfolio_id]])</f>
        <v>45517</v>
      </c>
      <c r="N3093" s="14">
        <f xml:space="preserve"> _xlfn.MINIFS(performance_data[date],performance_data[portfolio_id],performance_data[[#This Row],[portfolio_id]])</f>
        <v>44847</v>
      </c>
      <c r="O3093" s="15">
        <f>_xlfn.MAXIFS(performance_data[portfolio_value],performance_data[portfolio_id],performance_data[[#This Row],[portfolio_id]],performance_data[date],performance_data[[#This Row],[latest_date]])</f>
        <v>161671.56</v>
      </c>
      <c r="P3093" s="15">
        <f>_xlfn.MAXIFS(performance_data[portfolio_value],performance_data[portfolio_id],performance_data[[#This Row],[portfolio_id]],performance_data[date],performance_data[[#This Row],[starting_date]])</f>
        <v>218010.55</v>
      </c>
      <c r="Q3093" s="15">
        <f>performance_data[[#This Row],[latest_value]]-performance_data[[#This Row],[starting_value]]</f>
        <v>-56338.989999999991</v>
      </c>
      <c r="R3093" s="15">
        <f>performance_data[[#This Row],[net_inflows]]-performance_data[[#This Row],[net_outflows]]</f>
        <v>-14707.53</v>
      </c>
      <c r="S3093" s="15" t="str">
        <f>IF(performance_data[[#This Row],[net_inflows]]&gt;AVERAGE(performance_data[net_inflows]),"High","Low")</f>
        <v>Low</v>
      </c>
      <c r="T3093" s="15">
        <f>AVERAGEIF(performance_data[inflow_flag],performance_data[[#This Row],[inflow_flag]],performance_data[return_percentage])</f>
        <v>5.0457846277021572</v>
      </c>
      <c r="U3093" s="17">
        <f>IF(performance_data[[#This Row],[return_percentage]]&lt;performance_data[[#This Row],[benchmark_return]],1,0)</f>
        <v>1</v>
      </c>
      <c r="V3093" s="17">
        <f>COUNTIFS(performance_data[portfolio_id],performance_data[[#This Row],[portfolio_id]])</f>
        <v>29</v>
      </c>
      <c r="W3093" s="17">
        <f>COUNTIFS(performance_data[portfolio_id],performance_data[[#This Row],[portfolio_id]],
          performance_data[return_flag],1)</f>
        <v>16</v>
      </c>
      <c r="X3093" s="15">
        <f>performance_data[[#This Row],[underperform_flag_count]]/performance_data[[#This Row],[totalportfoliocount]]</f>
        <v>0.55172413793103448</v>
      </c>
    </row>
    <row r="3094" spans="1:24" x14ac:dyDescent="0.3">
      <c r="A3094">
        <v>6661</v>
      </c>
      <c r="B3094" s="1">
        <v>45163</v>
      </c>
      <c r="C3094">
        <v>303696.83</v>
      </c>
      <c r="D3094">
        <v>-9.56</v>
      </c>
      <c r="E3094">
        <v>-9.52</v>
      </c>
      <c r="F3094">
        <v>16606.099999999999</v>
      </c>
      <c r="G3094">
        <v>8743.5300000000007</v>
      </c>
      <c r="H3094" t="s">
        <v>2213</v>
      </c>
      <c r="I3094" t="s">
        <v>2209</v>
      </c>
      <c r="J3094">
        <v>8</v>
      </c>
      <c r="K3094" t="s">
        <v>2214</v>
      </c>
      <c r="L3094" t="str">
        <f>IF(performance_data[[#This Row],[return_percentage]]&gt;=performance_data[[#This Row],[benchmark_return]],"Higher","Lower")</f>
        <v>Lower</v>
      </c>
      <c r="M3094" s="14">
        <f xml:space="preserve"> _xlfn.MAXIFS(performance_data[date],performance_data[portfolio_id],performance_data[[#This Row],[portfolio_id]])</f>
        <v>45517</v>
      </c>
      <c r="N3094" s="14">
        <f xml:space="preserve"> _xlfn.MINIFS(performance_data[date],performance_data[portfolio_id],performance_data[[#This Row],[portfolio_id]])</f>
        <v>44847</v>
      </c>
      <c r="O3094" s="15">
        <f>_xlfn.MAXIFS(performance_data[portfolio_value],performance_data[portfolio_id],performance_data[[#This Row],[portfolio_id]],performance_data[date],performance_data[[#This Row],[latest_date]])</f>
        <v>161671.56</v>
      </c>
      <c r="P3094" s="15">
        <f>_xlfn.MAXIFS(performance_data[portfolio_value],performance_data[portfolio_id],performance_data[[#This Row],[portfolio_id]],performance_data[date],performance_data[[#This Row],[starting_date]])</f>
        <v>218010.55</v>
      </c>
      <c r="Q3094" s="15">
        <f>performance_data[[#This Row],[latest_value]]-performance_data[[#This Row],[starting_value]]</f>
        <v>-56338.989999999991</v>
      </c>
      <c r="R3094" s="15">
        <f>performance_data[[#This Row],[net_inflows]]-performance_data[[#This Row],[net_outflows]]</f>
        <v>7862.5699999999979</v>
      </c>
      <c r="S3094" s="15" t="str">
        <f>IF(performance_data[[#This Row],[net_inflows]]&gt;AVERAGE(performance_data[net_inflows]),"High","Low")</f>
        <v>High</v>
      </c>
      <c r="T3094" s="15">
        <f>AVERAGEIF(performance_data[inflow_flag],performance_data[[#This Row],[inflow_flag]],performance_data[return_percentage])</f>
        <v>4.8467905675459724</v>
      </c>
      <c r="U3094" s="17">
        <f>IF(performance_data[[#This Row],[return_percentage]]&lt;performance_data[[#This Row],[benchmark_return]],1,0)</f>
        <v>1</v>
      </c>
      <c r="V3094" s="17">
        <f>COUNTIFS(performance_data[portfolio_id],performance_data[[#This Row],[portfolio_id]])</f>
        <v>29</v>
      </c>
      <c r="W3094" s="17">
        <f>COUNTIFS(performance_data[portfolio_id],performance_data[[#This Row],[portfolio_id]],
          performance_data[return_flag],1)</f>
        <v>16</v>
      </c>
      <c r="X3094" s="15">
        <f>performance_data[[#This Row],[underperform_flag_count]]/performance_data[[#This Row],[totalportfoliocount]]</f>
        <v>0.55172413793103448</v>
      </c>
    </row>
    <row r="3095" spans="1:24" x14ac:dyDescent="0.3">
      <c r="A3095">
        <v>6661</v>
      </c>
      <c r="B3095" s="1">
        <v>44867</v>
      </c>
      <c r="C3095">
        <v>185943.7</v>
      </c>
      <c r="D3095">
        <v>0.04</v>
      </c>
      <c r="E3095">
        <v>0.05</v>
      </c>
      <c r="F3095">
        <v>13728.34</v>
      </c>
      <c r="G3095">
        <v>9807.44</v>
      </c>
      <c r="H3095" t="s">
        <v>2220</v>
      </c>
      <c r="I3095" t="s">
        <v>2217</v>
      </c>
      <c r="J3095">
        <v>11</v>
      </c>
      <c r="K3095" t="s">
        <v>2219</v>
      </c>
      <c r="L3095" t="str">
        <f>IF(performance_data[[#This Row],[return_percentage]]&gt;=performance_data[[#This Row],[benchmark_return]],"Higher","Lower")</f>
        <v>Lower</v>
      </c>
      <c r="M3095" s="14">
        <f xml:space="preserve"> _xlfn.MAXIFS(performance_data[date],performance_data[portfolio_id],performance_data[[#This Row],[portfolio_id]])</f>
        <v>45517</v>
      </c>
      <c r="N3095" s="14">
        <f xml:space="preserve"> _xlfn.MINIFS(performance_data[date],performance_data[portfolio_id],performance_data[[#This Row],[portfolio_id]])</f>
        <v>44847</v>
      </c>
      <c r="O3095" s="15">
        <f>_xlfn.MAXIFS(performance_data[portfolio_value],performance_data[portfolio_id],performance_data[[#This Row],[portfolio_id]],performance_data[date],performance_data[[#This Row],[latest_date]])</f>
        <v>161671.56</v>
      </c>
      <c r="P3095" s="15">
        <f>_xlfn.MAXIFS(performance_data[portfolio_value],performance_data[portfolio_id],performance_data[[#This Row],[portfolio_id]],performance_data[date],performance_data[[#This Row],[starting_date]])</f>
        <v>218010.55</v>
      </c>
      <c r="Q3095" s="15">
        <f>performance_data[[#This Row],[latest_value]]-performance_data[[#This Row],[starting_value]]</f>
        <v>-56338.989999999991</v>
      </c>
      <c r="R3095" s="15">
        <f>performance_data[[#This Row],[net_inflows]]-performance_data[[#This Row],[net_outflows]]</f>
        <v>3920.8999999999996</v>
      </c>
      <c r="S3095" s="15" t="str">
        <f>IF(performance_data[[#This Row],[net_inflows]]&gt;AVERAGE(performance_data[net_inflows]),"High","Low")</f>
        <v>High</v>
      </c>
      <c r="T3095" s="15">
        <f>AVERAGEIF(performance_data[inflow_flag],performance_data[[#This Row],[inflow_flag]],performance_data[return_percentage])</f>
        <v>4.8467905675459724</v>
      </c>
      <c r="U3095" s="17">
        <f>IF(performance_data[[#This Row],[return_percentage]]&lt;performance_data[[#This Row],[benchmark_return]],1,0)</f>
        <v>1</v>
      </c>
      <c r="V3095" s="17">
        <f>COUNTIFS(performance_data[portfolio_id],performance_data[[#This Row],[portfolio_id]])</f>
        <v>29</v>
      </c>
      <c r="W3095" s="17">
        <f>COUNTIFS(performance_data[portfolio_id],performance_data[[#This Row],[portfolio_id]],
          performance_data[return_flag],1)</f>
        <v>16</v>
      </c>
      <c r="X3095" s="15">
        <f>performance_data[[#This Row],[underperform_flag_count]]/performance_data[[#This Row],[totalportfoliocount]]</f>
        <v>0.55172413793103448</v>
      </c>
    </row>
    <row r="3096" spans="1:24" x14ac:dyDescent="0.3">
      <c r="A3096">
        <v>6661</v>
      </c>
      <c r="B3096" s="1">
        <v>45137</v>
      </c>
      <c r="C3096">
        <v>72149.09</v>
      </c>
      <c r="D3096">
        <v>16.38</v>
      </c>
      <c r="E3096">
        <v>16.5</v>
      </c>
      <c r="F3096">
        <v>11720.31</v>
      </c>
      <c r="G3096">
        <v>108.31</v>
      </c>
      <c r="H3096" t="s">
        <v>2213</v>
      </c>
      <c r="I3096" t="s">
        <v>2209</v>
      </c>
      <c r="J3096">
        <v>7</v>
      </c>
      <c r="K3096" t="s">
        <v>2210</v>
      </c>
      <c r="L3096" t="str">
        <f>IF(performance_data[[#This Row],[return_percentage]]&gt;=performance_data[[#This Row],[benchmark_return]],"Higher","Lower")</f>
        <v>Lower</v>
      </c>
      <c r="M3096" s="14">
        <f xml:space="preserve"> _xlfn.MAXIFS(performance_data[date],performance_data[portfolio_id],performance_data[[#This Row],[portfolio_id]])</f>
        <v>45517</v>
      </c>
      <c r="N3096" s="14">
        <f xml:space="preserve"> _xlfn.MINIFS(performance_data[date],performance_data[portfolio_id],performance_data[[#This Row],[portfolio_id]])</f>
        <v>44847</v>
      </c>
      <c r="O3096" s="15">
        <f>_xlfn.MAXIFS(performance_data[portfolio_value],performance_data[portfolio_id],performance_data[[#This Row],[portfolio_id]],performance_data[date],performance_data[[#This Row],[latest_date]])</f>
        <v>161671.56</v>
      </c>
      <c r="P3096" s="15">
        <f>_xlfn.MAXIFS(performance_data[portfolio_value],performance_data[portfolio_id],performance_data[[#This Row],[portfolio_id]],performance_data[date],performance_data[[#This Row],[starting_date]])</f>
        <v>218010.55</v>
      </c>
      <c r="Q3096" s="15">
        <f>performance_data[[#This Row],[latest_value]]-performance_data[[#This Row],[starting_value]]</f>
        <v>-56338.989999999991</v>
      </c>
      <c r="R3096" s="15">
        <f>performance_data[[#This Row],[net_inflows]]-performance_data[[#This Row],[net_outflows]]</f>
        <v>11612</v>
      </c>
      <c r="S3096" s="15" t="str">
        <f>IF(performance_data[[#This Row],[net_inflows]]&gt;AVERAGE(performance_data[net_inflows]),"High","Low")</f>
        <v>High</v>
      </c>
      <c r="T3096" s="15">
        <f>AVERAGEIF(performance_data[inflow_flag],performance_data[[#This Row],[inflow_flag]],performance_data[return_percentage])</f>
        <v>4.8467905675459724</v>
      </c>
      <c r="U3096" s="17">
        <f>IF(performance_data[[#This Row],[return_percentage]]&lt;performance_data[[#This Row],[benchmark_return]],1,0)</f>
        <v>1</v>
      </c>
      <c r="V3096" s="17">
        <f>COUNTIFS(performance_data[portfolio_id],performance_data[[#This Row],[portfolio_id]])</f>
        <v>29</v>
      </c>
      <c r="W3096" s="17">
        <f>COUNTIFS(performance_data[portfolio_id],performance_data[[#This Row],[portfolio_id]],
          performance_data[return_flag],1)</f>
        <v>16</v>
      </c>
      <c r="X3096" s="15">
        <f>performance_data[[#This Row],[underperform_flag_count]]/performance_data[[#This Row],[totalportfoliocount]]</f>
        <v>0.55172413793103448</v>
      </c>
    </row>
    <row r="3097" spans="1:24" x14ac:dyDescent="0.3">
      <c r="A3097">
        <v>6750</v>
      </c>
      <c r="B3097" s="1">
        <v>45289</v>
      </c>
      <c r="C3097">
        <v>470865.73</v>
      </c>
      <c r="D3097">
        <v>-7.11</v>
      </c>
      <c r="E3097">
        <v>-7.55</v>
      </c>
      <c r="F3097">
        <v>4341.3999999999996</v>
      </c>
      <c r="G3097">
        <v>11680.74</v>
      </c>
      <c r="H3097" t="s">
        <v>2213</v>
      </c>
      <c r="I3097" t="s">
        <v>2217</v>
      </c>
      <c r="J3097">
        <v>12</v>
      </c>
      <c r="K3097" t="s">
        <v>2218</v>
      </c>
      <c r="L3097" t="str">
        <f>IF(performance_data[[#This Row],[return_percentage]]&gt;=performance_data[[#This Row],[benchmark_return]],"Higher","Lower")</f>
        <v>Higher</v>
      </c>
      <c r="M3097" s="14">
        <f xml:space="preserve"> _xlfn.MAXIFS(performance_data[date],performance_data[portfolio_id],performance_data[[#This Row],[portfolio_id]])</f>
        <v>45559</v>
      </c>
      <c r="N3097" s="14">
        <f xml:space="preserve"> _xlfn.MINIFS(performance_data[date],performance_data[portfolio_id],performance_data[[#This Row],[portfolio_id]])</f>
        <v>44852</v>
      </c>
      <c r="O3097" s="15">
        <f>_xlfn.MAXIFS(performance_data[portfolio_value],performance_data[portfolio_id],performance_data[[#This Row],[portfolio_id]],performance_data[date],performance_data[[#This Row],[latest_date]])</f>
        <v>251179.5</v>
      </c>
      <c r="P3097" s="15">
        <f>_xlfn.MAXIFS(performance_data[portfolio_value],performance_data[portfolio_id],performance_data[[#This Row],[portfolio_id]],performance_data[date],performance_data[[#This Row],[starting_date]])</f>
        <v>262742.3</v>
      </c>
      <c r="Q3097" s="15">
        <f>performance_data[[#This Row],[latest_value]]-performance_data[[#This Row],[starting_value]]</f>
        <v>-11562.799999999988</v>
      </c>
      <c r="R3097" s="15">
        <f>performance_data[[#This Row],[net_inflows]]-performance_data[[#This Row],[net_outflows]]</f>
        <v>-7339.34</v>
      </c>
      <c r="S3097" s="15" t="str">
        <f>IF(performance_data[[#This Row],[net_inflows]]&gt;AVERAGE(performance_data[net_inflows]),"High","Low")</f>
        <v>Low</v>
      </c>
      <c r="T3097" s="15">
        <f>AVERAGEIF(performance_data[inflow_flag],performance_data[[#This Row],[inflow_flag]],performance_data[return_percentage])</f>
        <v>5.0457846277021572</v>
      </c>
      <c r="U3097" s="17">
        <f>IF(performance_data[[#This Row],[return_percentage]]&lt;performance_data[[#This Row],[benchmark_return]],1,0)</f>
        <v>0</v>
      </c>
      <c r="V3097" s="17">
        <f>COUNTIFS(performance_data[portfolio_id],performance_data[[#This Row],[portfolio_id]])</f>
        <v>41</v>
      </c>
      <c r="W3097" s="17">
        <f>COUNTIFS(performance_data[portfolio_id],performance_data[[#This Row],[portfolio_id]],
          performance_data[return_flag],1)</f>
        <v>23</v>
      </c>
      <c r="X3097" s="15">
        <f>performance_data[[#This Row],[underperform_flag_count]]/performance_data[[#This Row],[totalportfoliocount]]</f>
        <v>0.56097560975609762</v>
      </c>
    </row>
    <row r="3098" spans="1:24" x14ac:dyDescent="0.3">
      <c r="A3098">
        <v>6750</v>
      </c>
      <c r="B3098" s="1">
        <v>45453</v>
      </c>
      <c r="C3098">
        <v>100862.06</v>
      </c>
      <c r="D3098">
        <v>-2.94</v>
      </c>
      <c r="E3098">
        <v>-3.22</v>
      </c>
      <c r="F3098">
        <v>5304.79</v>
      </c>
      <c r="G3098">
        <v>1309.79</v>
      </c>
      <c r="H3098" t="s">
        <v>2205</v>
      </c>
      <c r="I3098" t="s">
        <v>2211</v>
      </c>
      <c r="J3098">
        <v>6</v>
      </c>
      <c r="K3098" t="s">
        <v>2212</v>
      </c>
      <c r="L3098" t="str">
        <f>IF(performance_data[[#This Row],[return_percentage]]&gt;=performance_data[[#This Row],[benchmark_return]],"Higher","Lower")</f>
        <v>Higher</v>
      </c>
      <c r="M3098" s="14">
        <f xml:space="preserve"> _xlfn.MAXIFS(performance_data[date],performance_data[portfolio_id],performance_data[[#This Row],[portfolio_id]])</f>
        <v>45559</v>
      </c>
      <c r="N3098" s="14">
        <f xml:space="preserve"> _xlfn.MINIFS(performance_data[date],performance_data[portfolio_id],performance_data[[#This Row],[portfolio_id]])</f>
        <v>44852</v>
      </c>
      <c r="O3098" s="15">
        <f>_xlfn.MAXIFS(performance_data[portfolio_value],performance_data[portfolio_id],performance_data[[#This Row],[portfolio_id]],performance_data[date],performance_data[[#This Row],[latest_date]])</f>
        <v>251179.5</v>
      </c>
      <c r="P3098" s="15">
        <f>_xlfn.MAXIFS(performance_data[portfolio_value],performance_data[portfolio_id],performance_data[[#This Row],[portfolio_id]],performance_data[date],performance_data[[#This Row],[starting_date]])</f>
        <v>262742.3</v>
      </c>
      <c r="Q3098" s="15">
        <f>performance_data[[#This Row],[latest_value]]-performance_data[[#This Row],[starting_value]]</f>
        <v>-11562.799999999988</v>
      </c>
      <c r="R3098" s="15">
        <f>performance_data[[#This Row],[net_inflows]]-performance_data[[#This Row],[net_outflows]]</f>
        <v>3995</v>
      </c>
      <c r="S3098" s="15" t="str">
        <f>IF(performance_data[[#This Row],[net_inflows]]&gt;AVERAGE(performance_data[net_inflows]),"High","Low")</f>
        <v>Low</v>
      </c>
      <c r="T3098" s="15">
        <f>AVERAGEIF(performance_data[inflow_flag],performance_data[[#This Row],[inflow_flag]],performance_data[return_percentage])</f>
        <v>5.0457846277021572</v>
      </c>
      <c r="U3098" s="17">
        <f>IF(performance_data[[#This Row],[return_percentage]]&lt;performance_data[[#This Row],[benchmark_return]],1,0)</f>
        <v>0</v>
      </c>
      <c r="V3098" s="17">
        <f>COUNTIFS(performance_data[portfolio_id],performance_data[[#This Row],[portfolio_id]])</f>
        <v>41</v>
      </c>
      <c r="W3098" s="17">
        <f>COUNTIFS(performance_data[portfolio_id],performance_data[[#This Row],[portfolio_id]],
          performance_data[return_flag],1)</f>
        <v>23</v>
      </c>
      <c r="X3098" s="15">
        <f>performance_data[[#This Row],[underperform_flag_count]]/performance_data[[#This Row],[totalportfoliocount]]</f>
        <v>0.56097560975609762</v>
      </c>
    </row>
    <row r="3099" spans="1:24" x14ac:dyDescent="0.3">
      <c r="A3099">
        <v>6750</v>
      </c>
      <c r="B3099" s="1">
        <v>45463</v>
      </c>
      <c r="C3099">
        <v>409608.8</v>
      </c>
      <c r="D3099">
        <v>2.4500000000000002</v>
      </c>
      <c r="E3099">
        <v>2.2599999999999998</v>
      </c>
      <c r="F3099">
        <v>12065.44</v>
      </c>
      <c r="G3099">
        <v>2714.41</v>
      </c>
      <c r="H3099" t="s">
        <v>2205</v>
      </c>
      <c r="I3099" t="s">
        <v>2211</v>
      </c>
      <c r="J3099">
        <v>6</v>
      </c>
      <c r="K3099" t="s">
        <v>2212</v>
      </c>
      <c r="L3099" t="str">
        <f>IF(performance_data[[#This Row],[return_percentage]]&gt;=performance_data[[#This Row],[benchmark_return]],"Higher","Lower")</f>
        <v>Higher</v>
      </c>
      <c r="M3099" s="14">
        <f xml:space="preserve"> _xlfn.MAXIFS(performance_data[date],performance_data[portfolio_id],performance_data[[#This Row],[portfolio_id]])</f>
        <v>45559</v>
      </c>
      <c r="N3099" s="14">
        <f xml:space="preserve"> _xlfn.MINIFS(performance_data[date],performance_data[portfolio_id],performance_data[[#This Row],[portfolio_id]])</f>
        <v>44852</v>
      </c>
      <c r="O3099" s="15">
        <f>_xlfn.MAXIFS(performance_data[portfolio_value],performance_data[portfolio_id],performance_data[[#This Row],[portfolio_id]],performance_data[date],performance_data[[#This Row],[latest_date]])</f>
        <v>251179.5</v>
      </c>
      <c r="P3099" s="15">
        <f>_xlfn.MAXIFS(performance_data[portfolio_value],performance_data[portfolio_id],performance_data[[#This Row],[portfolio_id]],performance_data[date],performance_data[[#This Row],[starting_date]])</f>
        <v>262742.3</v>
      </c>
      <c r="Q3099" s="15">
        <f>performance_data[[#This Row],[latest_value]]-performance_data[[#This Row],[starting_value]]</f>
        <v>-11562.799999999988</v>
      </c>
      <c r="R3099" s="15">
        <f>performance_data[[#This Row],[net_inflows]]-performance_data[[#This Row],[net_outflows]]</f>
        <v>9351.0300000000007</v>
      </c>
      <c r="S3099" s="15" t="str">
        <f>IF(performance_data[[#This Row],[net_inflows]]&gt;AVERAGE(performance_data[net_inflows]),"High","Low")</f>
        <v>High</v>
      </c>
      <c r="T3099" s="15">
        <f>AVERAGEIF(performance_data[inflow_flag],performance_data[[#This Row],[inflow_flag]],performance_data[return_percentage])</f>
        <v>4.8467905675459724</v>
      </c>
      <c r="U3099" s="17">
        <f>IF(performance_data[[#This Row],[return_percentage]]&lt;performance_data[[#This Row],[benchmark_return]],1,0)</f>
        <v>0</v>
      </c>
      <c r="V3099" s="17">
        <f>COUNTIFS(performance_data[portfolio_id],performance_data[[#This Row],[portfolio_id]])</f>
        <v>41</v>
      </c>
      <c r="W3099" s="17">
        <f>COUNTIFS(performance_data[portfolio_id],performance_data[[#This Row],[portfolio_id]],
          performance_data[return_flag],1)</f>
        <v>23</v>
      </c>
      <c r="X3099" s="15">
        <f>performance_data[[#This Row],[underperform_flag_count]]/performance_data[[#This Row],[totalportfoliocount]]</f>
        <v>0.56097560975609762</v>
      </c>
    </row>
    <row r="3100" spans="1:24" x14ac:dyDescent="0.3">
      <c r="A3100">
        <v>6750</v>
      </c>
      <c r="B3100" s="1">
        <v>45548</v>
      </c>
      <c r="C3100">
        <v>467683.66</v>
      </c>
      <c r="D3100">
        <v>3.61</v>
      </c>
      <c r="E3100">
        <v>3.43</v>
      </c>
      <c r="F3100">
        <v>17407.55</v>
      </c>
      <c r="G3100">
        <v>15851.48</v>
      </c>
      <c r="H3100" t="s">
        <v>2205</v>
      </c>
      <c r="I3100" t="s">
        <v>2209</v>
      </c>
      <c r="J3100">
        <v>9</v>
      </c>
      <c r="K3100" t="s">
        <v>2221</v>
      </c>
      <c r="L3100" t="str">
        <f>IF(performance_data[[#This Row],[return_percentage]]&gt;=performance_data[[#This Row],[benchmark_return]],"Higher","Lower")</f>
        <v>Higher</v>
      </c>
      <c r="M3100" s="14">
        <f xml:space="preserve"> _xlfn.MAXIFS(performance_data[date],performance_data[portfolio_id],performance_data[[#This Row],[portfolio_id]])</f>
        <v>45559</v>
      </c>
      <c r="N3100" s="14">
        <f xml:space="preserve"> _xlfn.MINIFS(performance_data[date],performance_data[portfolio_id],performance_data[[#This Row],[portfolio_id]])</f>
        <v>44852</v>
      </c>
      <c r="O3100" s="15">
        <f>_xlfn.MAXIFS(performance_data[portfolio_value],performance_data[portfolio_id],performance_data[[#This Row],[portfolio_id]],performance_data[date],performance_data[[#This Row],[latest_date]])</f>
        <v>251179.5</v>
      </c>
      <c r="P3100" s="15">
        <f>_xlfn.MAXIFS(performance_data[portfolio_value],performance_data[portfolio_id],performance_data[[#This Row],[portfolio_id]],performance_data[date],performance_data[[#This Row],[starting_date]])</f>
        <v>262742.3</v>
      </c>
      <c r="Q3100" s="15">
        <f>performance_data[[#This Row],[latest_value]]-performance_data[[#This Row],[starting_value]]</f>
        <v>-11562.799999999988</v>
      </c>
      <c r="R3100" s="15">
        <f>performance_data[[#This Row],[net_inflows]]-performance_data[[#This Row],[net_outflows]]</f>
        <v>1556.0699999999997</v>
      </c>
      <c r="S3100" s="15" t="str">
        <f>IF(performance_data[[#This Row],[net_inflows]]&gt;AVERAGE(performance_data[net_inflows]),"High","Low")</f>
        <v>High</v>
      </c>
      <c r="T3100" s="15">
        <f>AVERAGEIF(performance_data[inflow_flag],performance_data[[#This Row],[inflow_flag]],performance_data[return_percentage])</f>
        <v>4.8467905675459724</v>
      </c>
      <c r="U3100" s="17">
        <f>IF(performance_data[[#This Row],[return_percentage]]&lt;performance_data[[#This Row],[benchmark_return]],1,0)</f>
        <v>0</v>
      </c>
      <c r="V3100" s="17">
        <f>COUNTIFS(performance_data[portfolio_id],performance_data[[#This Row],[portfolio_id]])</f>
        <v>41</v>
      </c>
      <c r="W3100" s="17">
        <f>COUNTIFS(performance_data[portfolio_id],performance_data[[#This Row],[portfolio_id]],
          performance_data[return_flag],1)</f>
        <v>23</v>
      </c>
      <c r="X3100" s="15">
        <f>performance_data[[#This Row],[underperform_flag_count]]/performance_data[[#This Row],[totalportfoliocount]]</f>
        <v>0.56097560975609762</v>
      </c>
    </row>
    <row r="3101" spans="1:24" x14ac:dyDescent="0.3">
      <c r="A3101">
        <v>6750</v>
      </c>
      <c r="B3101" s="1">
        <v>44977</v>
      </c>
      <c r="C3101">
        <v>255050.47</v>
      </c>
      <c r="D3101">
        <v>8.49</v>
      </c>
      <c r="E3101">
        <v>8</v>
      </c>
      <c r="F3101">
        <v>4085.21</v>
      </c>
      <c r="G3101">
        <v>17785.11</v>
      </c>
      <c r="H3101" t="s">
        <v>2213</v>
      </c>
      <c r="I3101" t="s">
        <v>2206</v>
      </c>
      <c r="J3101">
        <v>2</v>
      </c>
      <c r="K3101" t="s">
        <v>2226</v>
      </c>
      <c r="L3101" t="str">
        <f>IF(performance_data[[#This Row],[return_percentage]]&gt;=performance_data[[#This Row],[benchmark_return]],"Higher","Lower")</f>
        <v>Higher</v>
      </c>
      <c r="M3101" s="14">
        <f xml:space="preserve"> _xlfn.MAXIFS(performance_data[date],performance_data[portfolio_id],performance_data[[#This Row],[portfolio_id]])</f>
        <v>45559</v>
      </c>
      <c r="N3101" s="14">
        <f xml:space="preserve"> _xlfn.MINIFS(performance_data[date],performance_data[portfolio_id],performance_data[[#This Row],[portfolio_id]])</f>
        <v>44852</v>
      </c>
      <c r="O3101" s="15">
        <f>_xlfn.MAXIFS(performance_data[portfolio_value],performance_data[portfolio_id],performance_data[[#This Row],[portfolio_id]],performance_data[date],performance_data[[#This Row],[latest_date]])</f>
        <v>251179.5</v>
      </c>
      <c r="P3101" s="15">
        <f>_xlfn.MAXIFS(performance_data[portfolio_value],performance_data[portfolio_id],performance_data[[#This Row],[portfolio_id]],performance_data[date],performance_data[[#This Row],[starting_date]])</f>
        <v>262742.3</v>
      </c>
      <c r="Q3101" s="15">
        <f>performance_data[[#This Row],[latest_value]]-performance_data[[#This Row],[starting_value]]</f>
        <v>-11562.799999999988</v>
      </c>
      <c r="R3101" s="15">
        <f>performance_data[[#This Row],[net_inflows]]-performance_data[[#This Row],[net_outflows]]</f>
        <v>-13699.900000000001</v>
      </c>
      <c r="S3101" s="15" t="str">
        <f>IF(performance_data[[#This Row],[net_inflows]]&gt;AVERAGE(performance_data[net_inflows]),"High","Low")</f>
        <v>Low</v>
      </c>
      <c r="T3101" s="15">
        <f>AVERAGEIF(performance_data[inflow_flag],performance_data[[#This Row],[inflow_flag]],performance_data[return_percentage])</f>
        <v>5.0457846277021572</v>
      </c>
      <c r="U3101" s="17">
        <f>IF(performance_data[[#This Row],[return_percentage]]&lt;performance_data[[#This Row],[benchmark_return]],1,0)</f>
        <v>0</v>
      </c>
      <c r="V3101" s="17">
        <f>COUNTIFS(performance_data[portfolio_id],performance_data[[#This Row],[portfolio_id]])</f>
        <v>41</v>
      </c>
      <c r="W3101" s="17">
        <f>COUNTIFS(performance_data[portfolio_id],performance_data[[#This Row],[portfolio_id]],
          performance_data[return_flag],1)</f>
        <v>23</v>
      </c>
      <c r="X3101" s="15">
        <f>performance_data[[#This Row],[underperform_flag_count]]/performance_data[[#This Row],[totalportfoliocount]]</f>
        <v>0.56097560975609762</v>
      </c>
    </row>
    <row r="3102" spans="1:24" x14ac:dyDescent="0.3">
      <c r="A3102">
        <v>6750</v>
      </c>
      <c r="B3102" s="1">
        <v>44963</v>
      </c>
      <c r="C3102">
        <v>269657.51</v>
      </c>
      <c r="D3102">
        <v>7.02</v>
      </c>
      <c r="E3102">
        <v>7.29</v>
      </c>
      <c r="F3102">
        <v>636.47</v>
      </c>
      <c r="G3102">
        <v>1890.16</v>
      </c>
      <c r="H3102" t="s">
        <v>2213</v>
      </c>
      <c r="I3102" t="s">
        <v>2206</v>
      </c>
      <c r="J3102">
        <v>2</v>
      </c>
      <c r="K3102" t="s">
        <v>2226</v>
      </c>
      <c r="L3102" t="str">
        <f>IF(performance_data[[#This Row],[return_percentage]]&gt;=performance_data[[#This Row],[benchmark_return]],"Higher","Lower")</f>
        <v>Lower</v>
      </c>
      <c r="M3102" s="14">
        <f xml:space="preserve"> _xlfn.MAXIFS(performance_data[date],performance_data[portfolio_id],performance_data[[#This Row],[portfolio_id]])</f>
        <v>45559</v>
      </c>
      <c r="N3102" s="14">
        <f xml:space="preserve"> _xlfn.MINIFS(performance_data[date],performance_data[portfolio_id],performance_data[[#This Row],[portfolio_id]])</f>
        <v>44852</v>
      </c>
      <c r="O3102" s="15">
        <f>_xlfn.MAXIFS(performance_data[portfolio_value],performance_data[portfolio_id],performance_data[[#This Row],[portfolio_id]],performance_data[date],performance_data[[#This Row],[latest_date]])</f>
        <v>251179.5</v>
      </c>
      <c r="P3102" s="15">
        <f>_xlfn.MAXIFS(performance_data[portfolio_value],performance_data[portfolio_id],performance_data[[#This Row],[portfolio_id]],performance_data[date],performance_data[[#This Row],[starting_date]])</f>
        <v>262742.3</v>
      </c>
      <c r="Q3102" s="15">
        <f>performance_data[[#This Row],[latest_value]]-performance_data[[#This Row],[starting_value]]</f>
        <v>-11562.799999999988</v>
      </c>
      <c r="R3102" s="15">
        <f>performance_data[[#This Row],[net_inflows]]-performance_data[[#This Row],[net_outflows]]</f>
        <v>-1253.69</v>
      </c>
      <c r="S3102" s="15" t="str">
        <f>IF(performance_data[[#This Row],[net_inflows]]&gt;AVERAGE(performance_data[net_inflows]),"High","Low")</f>
        <v>Low</v>
      </c>
      <c r="T3102" s="15">
        <f>AVERAGEIF(performance_data[inflow_flag],performance_data[[#This Row],[inflow_flag]],performance_data[return_percentage])</f>
        <v>5.0457846277021572</v>
      </c>
      <c r="U3102" s="17">
        <f>IF(performance_data[[#This Row],[return_percentage]]&lt;performance_data[[#This Row],[benchmark_return]],1,0)</f>
        <v>1</v>
      </c>
      <c r="V3102" s="17">
        <f>COUNTIFS(performance_data[portfolio_id],performance_data[[#This Row],[portfolio_id]])</f>
        <v>41</v>
      </c>
      <c r="W3102" s="17">
        <f>COUNTIFS(performance_data[portfolio_id],performance_data[[#This Row],[portfolio_id]],
          performance_data[return_flag],1)</f>
        <v>23</v>
      </c>
      <c r="X3102" s="15">
        <f>performance_data[[#This Row],[underperform_flag_count]]/performance_data[[#This Row],[totalportfoliocount]]</f>
        <v>0.56097560975609762</v>
      </c>
    </row>
    <row r="3103" spans="1:24" x14ac:dyDescent="0.3">
      <c r="A3103">
        <v>6750</v>
      </c>
      <c r="B3103" s="1">
        <v>45198</v>
      </c>
      <c r="C3103">
        <v>66196.77</v>
      </c>
      <c r="D3103">
        <v>8.32</v>
      </c>
      <c r="E3103">
        <v>9.3800000000000008</v>
      </c>
      <c r="F3103">
        <v>2063.56</v>
      </c>
      <c r="G3103">
        <v>17329.7</v>
      </c>
      <c r="H3103" t="s">
        <v>2213</v>
      </c>
      <c r="I3103" t="s">
        <v>2209</v>
      </c>
      <c r="J3103">
        <v>9</v>
      </c>
      <c r="K3103" t="s">
        <v>2221</v>
      </c>
      <c r="L3103" t="str">
        <f>IF(performance_data[[#This Row],[return_percentage]]&gt;=performance_data[[#This Row],[benchmark_return]],"Higher","Lower")</f>
        <v>Lower</v>
      </c>
      <c r="M3103" s="14">
        <f xml:space="preserve"> _xlfn.MAXIFS(performance_data[date],performance_data[portfolio_id],performance_data[[#This Row],[portfolio_id]])</f>
        <v>45559</v>
      </c>
      <c r="N3103" s="14">
        <f xml:space="preserve"> _xlfn.MINIFS(performance_data[date],performance_data[portfolio_id],performance_data[[#This Row],[portfolio_id]])</f>
        <v>44852</v>
      </c>
      <c r="O3103" s="15">
        <f>_xlfn.MAXIFS(performance_data[portfolio_value],performance_data[portfolio_id],performance_data[[#This Row],[portfolio_id]],performance_data[date],performance_data[[#This Row],[latest_date]])</f>
        <v>251179.5</v>
      </c>
      <c r="P3103" s="15">
        <f>_xlfn.MAXIFS(performance_data[portfolio_value],performance_data[portfolio_id],performance_data[[#This Row],[portfolio_id]],performance_data[date],performance_data[[#This Row],[starting_date]])</f>
        <v>262742.3</v>
      </c>
      <c r="Q3103" s="15">
        <f>performance_data[[#This Row],[latest_value]]-performance_data[[#This Row],[starting_value]]</f>
        <v>-11562.799999999988</v>
      </c>
      <c r="R3103" s="15">
        <f>performance_data[[#This Row],[net_inflows]]-performance_data[[#This Row],[net_outflows]]</f>
        <v>-15266.140000000001</v>
      </c>
      <c r="S3103" s="15" t="str">
        <f>IF(performance_data[[#This Row],[net_inflows]]&gt;AVERAGE(performance_data[net_inflows]),"High","Low")</f>
        <v>Low</v>
      </c>
      <c r="T3103" s="15">
        <f>AVERAGEIF(performance_data[inflow_flag],performance_data[[#This Row],[inflow_flag]],performance_data[return_percentage])</f>
        <v>5.0457846277021572</v>
      </c>
      <c r="U3103" s="17">
        <f>IF(performance_data[[#This Row],[return_percentage]]&lt;performance_data[[#This Row],[benchmark_return]],1,0)</f>
        <v>1</v>
      </c>
      <c r="V3103" s="17">
        <f>COUNTIFS(performance_data[portfolio_id],performance_data[[#This Row],[portfolio_id]])</f>
        <v>41</v>
      </c>
      <c r="W3103" s="17">
        <f>COUNTIFS(performance_data[portfolio_id],performance_data[[#This Row],[portfolio_id]],
          performance_data[return_flag],1)</f>
        <v>23</v>
      </c>
      <c r="X3103" s="15">
        <f>performance_data[[#This Row],[underperform_flag_count]]/performance_data[[#This Row],[totalportfoliocount]]</f>
        <v>0.56097560975609762</v>
      </c>
    </row>
    <row r="3104" spans="1:24" x14ac:dyDescent="0.3">
      <c r="A3104">
        <v>6750</v>
      </c>
      <c r="B3104" s="1">
        <v>45294</v>
      </c>
      <c r="C3104">
        <v>263548.56</v>
      </c>
      <c r="D3104">
        <v>5.28</v>
      </c>
      <c r="E3104">
        <v>5.54</v>
      </c>
      <c r="F3104">
        <v>18961.12</v>
      </c>
      <c r="G3104">
        <v>11599.55</v>
      </c>
      <c r="H3104" t="s">
        <v>2205</v>
      </c>
      <c r="I3104" t="s">
        <v>2206</v>
      </c>
      <c r="J3104">
        <v>1</v>
      </c>
      <c r="K3104" t="s">
        <v>2207</v>
      </c>
      <c r="L3104" t="str">
        <f>IF(performance_data[[#This Row],[return_percentage]]&gt;=performance_data[[#This Row],[benchmark_return]],"Higher","Lower")</f>
        <v>Lower</v>
      </c>
      <c r="M3104" s="14">
        <f xml:space="preserve"> _xlfn.MAXIFS(performance_data[date],performance_data[portfolio_id],performance_data[[#This Row],[portfolio_id]])</f>
        <v>45559</v>
      </c>
      <c r="N3104" s="14">
        <f xml:space="preserve"> _xlfn.MINIFS(performance_data[date],performance_data[portfolio_id],performance_data[[#This Row],[portfolio_id]])</f>
        <v>44852</v>
      </c>
      <c r="O3104" s="15">
        <f>_xlfn.MAXIFS(performance_data[portfolio_value],performance_data[portfolio_id],performance_data[[#This Row],[portfolio_id]],performance_data[date],performance_data[[#This Row],[latest_date]])</f>
        <v>251179.5</v>
      </c>
      <c r="P3104" s="15">
        <f>_xlfn.MAXIFS(performance_data[portfolio_value],performance_data[portfolio_id],performance_data[[#This Row],[portfolio_id]],performance_data[date],performance_data[[#This Row],[starting_date]])</f>
        <v>262742.3</v>
      </c>
      <c r="Q3104" s="15">
        <f>performance_data[[#This Row],[latest_value]]-performance_data[[#This Row],[starting_value]]</f>
        <v>-11562.799999999988</v>
      </c>
      <c r="R3104" s="15">
        <f>performance_data[[#This Row],[net_inflows]]-performance_data[[#This Row],[net_outflows]]</f>
        <v>7361.57</v>
      </c>
      <c r="S3104" s="15" t="str">
        <f>IF(performance_data[[#This Row],[net_inflows]]&gt;AVERAGE(performance_data[net_inflows]),"High","Low")</f>
        <v>High</v>
      </c>
      <c r="T3104" s="15">
        <f>AVERAGEIF(performance_data[inflow_flag],performance_data[[#This Row],[inflow_flag]],performance_data[return_percentage])</f>
        <v>4.8467905675459724</v>
      </c>
      <c r="U3104" s="17">
        <f>IF(performance_data[[#This Row],[return_percentage]]&lt;performance_data[[#This Row],[benchmark_return]],1,0)</f>
        <v>1</v>
      </c>
      <c r="V3104" s="17">
        <f>COUNTIFS(performance_data[portfolio_id],performance_data[[#This Row],[portfolio_id]])</f>
        <v>41</v>
      </c>
      <c r="W3104" s="17">
        <f>COUNTIFS(performance_data[portfolio_id],performance_data[[#This Row],[portfolio_id]],
          performance_data[return_flag],1)</f>
        <v>23</v>
      </c>
      <c r="X3104" s="15">
        <f>performance_data[[#This Row],[underperform_flag_count]]/performance_data[[#This Row],[totalportfoliocount]]</f>
        <v>0.56097560975609762</v>
      </c>
    </row>
    <row r="3105" spans="1:24" x14ac:dyDescent="0.3">
      <c r="A3105">
        <v>6750</v>
      </c>
      <c r="B3105" s="1">
        <v>45433</v>
      </c>
      <c r="C3105">
        <v>277910.37</v>
      </c>
      <c r="D3105">
        <v>15.42</v>
      </c>
      <c r="E3105">
        <v>16.21</v>
      </c>
      <c r="F3105">
        <v>2783.5</v>
      </c>
      <c r="G3105">
        <v>1014.9</v>
      </c>
      <c r="H3105" t="s">
        <v>2205</v>
      </c>
      <c r="I3105" t="s">
        <v>2211</v>
      </c>
      <c r="J3105">
        <v>5</v>
      </c>
      <c r="K3105" t="s">
        <v>2223</v>
      </c>
      <c r="L3105" t="str">
        <f>IF(performance_data[[#This Row],[return_percentage]]&gt;=performance_data[[#This Row],[benchmark_return]],"Higher","Lower")</f>
        <v>Lower</v>
      </c>
      <c r="M3105" s="14">
        <f xml:space="preserve"> _xlfn.MAXIFS(performance_data[date],performance_data[portfolio_id],performance_data[[#This Row],[portfolio_id]])</f>
        <v>45559</v>
      </c>
      <c r="N3105" s="14">
        <f xml:space="preserve"> _xlfn.MINIFS(performance_data[date],performance_data[portfolio_id],performance_data[[#This Row],[portfolio_id]])</f>
        <v>44852</v>
      </c>
      <c r="O3105" s="15">
        <f>_xlfn.MAXIFS(performance_data[portfolio_value],performance_data[portfolio_id],performance_data[[#This Row],[portfolio_id]],performance_data[date],performance_data[[#This Row],[latest_date]])</f>
        <v>251179.5</v>
      </c>
      <c r="P3105" s="15">
        <f>_xlfn.MAXIFS(performance_data[portfolio_value],performance_data[portfolio_id],performance_data[[#This Row],[portfolio_id]],performance_data[date],performance_data[[#This Row],[starting_date]])</f>
        <v>262742.3</v>
      </c>
      <c r="Q3105" s="15">
        <f>performance_data[[#This Row],[latest_value]]-performance_data[[#This Row],[starting_value]]</f>
        <v>-11562.799999999988</v>
      </c>
      <c r="R3105" s="15">
        <f>performance_data[[#This Row],[net_inflows]]-performance_data[[#This Row],[net_outflows]]</f>
        <v>1768.6</v>
      </c>
      <c r="S3105" s="15" t="str">
        <f>IF(performance_data[[#This Row],[net_inflows]]&gt;AVERAGE(performance_data[net_inflows]),"High","Low")</f>
        <v>Low</v>
      </c>
      <c r="T3105" s="15">
        <f>AVERAGEIF(performance_data[inflow_flag],performance_data[[#This Row],[inflow_flag]],performance_data[return_percentage])</f>
        <v>5.0457846277021572</v>
      </c>
      <c r="U3105" s="17">
        <f>IF(performance_data[[#This Row],[return_percentage]]&lt;performance_data[[#This Row],[benchmark_return]],1,0)</f>
        <v>1</v>
      </c>
      <c r="V3105" s="17">
        <f>COUNTIFS(performance_data[portfolio_id],performance_data[[#This Row],[portfolio_id]])</f>
        <v>41</v>
      </c>
      <c r="W3105" s="17">
        <f>COUNTIFS(performance_data[portfolio_id],performance_data[[#This Row],[portfolio_id]],
          performance_data[return_flag],1)</f>
        <v>23</v>
      </c>
      <c r="X3105" s="15">
        <f>performance_data[[#This Row],[underperform_flag_count]]/performance_data[[#This Row],[totalportfoliocount]]</f>
        <v>0.56097560975609762</v>
      </c>
    </row>
    <row r="3106" spans="1:24" x14ac:dyDescent="0.3">
      <c r="A3106">
        <v>6750</v>
      </c>
      <c r="B3106" s="1">
        <v>44988</v>
      </c>
      <c r="C3106">
        <v>197481.17</v>
      </c>
      <c r="D3106">
        <v>11.2</v>
      </c>
      <c r="E3106">
        <v>11.87</v>
      </c>
      <c r="F3106">
        <v>14232.85</v>
      </c>
      <c r="G3106">
        <v>18181.93</v>
      </c>
      <c r="H3106" t="s">
        <v>2213</v>
      </c>
      <c r="I3106" t="s">
        <v>2206</v>
      </c>
      <c r="J3106">
        <v>3</v>
      </c>
      <c r="K3106" t="s">
        <v>2222</v>
      </c>
      <c r="L3106" t="str">
        <f>IF(performance_data[[#This Row],[return_percentage]]&gt;=performance_data[[#This Row],[benchmark_return]],"Higher","Lower")</f>
        <v>Lower</v>
      </c>
      <c r="M3106" s="14">
        <f xml:space="preserve"> _xlfn.MAXIFS(performance_data[date],performance_data[portfolio_id],performance_data[[#This Row],[portfolio_id]])</f>
        <v>45559</v>
      </c>
      <c r="N3106" s="14">
        <f xml:space="preserve"> _xlfn.MINIFS(performance_data[date],performance_data[portfolio_id],performance_data[[#This Row],[portfolio_id]])</f>
        <v>44852</v>
      </c>
      <c r="O3106" s="15">
        <f>_xlfn.MAXIFS(performance_data[portfolio_value],performance_data[portfolio_id],performance_data[[#This Row],[portfolio_id]],performance_data[date],performance_data[[#This Row],[latest_date]])</f>
        <v>251179.5</v>
      </c>
      <c r="P3106" s="15">
        <f>_xlfn.MAXIFS(performance_data[portfolio_value],performance_data[portfolio_id],performance_data[[#This Row],[portfolio_id]],performance_data[date],performance_data[[#This Row],[starting_date]])</f>
        <v>262742.3</v>
      </c>
      <c r="Q3106" s="15">
        <f>performance_data[[#This Row],[latest_value]]-performance_data[[#This Row],[starting_value]]</f>
        <v>-11562.799999999988</v>
      </c>
      <c r="R3106" s="15">
        <f>performance_data[[#This Row],[net_inflows]]-performance_data[[#This Row],[net_outflows]]</f>
        <v>-3949.08</v>
      </c>
      <c r="S3106" s="15" t="str">
        <f>IF(performance_data[[#This Row],[net_inflows]]&gt;AVERAGE(performance_data[net_inflows]),"High","Low")</f>
        <v>High</v>
      </c>
      <c r="T3106" s="15">
        <f>AVERAGEIF(performance_data[inflow_flag],performance_data[[#This Row],[inflow_flag]],performance_data[return_percentage])</f>
        <v>4.8467905675459724</v>
      </c>
      <c r="U3106" s="17">
        <f>IF(performance_data[[#This Row],[return_percentage]]&lt;performance_data[[#This Row],[benchmark_return]],1,0)</f>
        <v>1</v>
      </c>
      <c r="V3106" s="17">
        <f>COUNTIFS(performance_data[portfolio_id],performance_data[[#This Row],[portfolio_id]])</f>
        <v>41</v>
      </c>
      <c r="W3106" s="17">
        <f>COUNTIFS(performance_data[portfolio_id],performance_data[[#This Row],[portfolio_id]],
          performance_data[return_flag],1)</f>
        <v>23</v>
      </c>
      <c r="X3106" s="15">
        <f>performance_data[[#This Row],[underperform_flag_count]]/performance_data[[#This Row],[totalportfoliocount]]</f>
        <v>0.56097560975609762</v>
      </c>
    </row>
    <row r="3107" spans="1:24" x14ac:dyDescent="0.3">
      <c r="A3107">
        <v>6750</v>
      </c>
      <c r="B3107" s="1">
        <v>44937</v>
      </c>
      <c r="C3107">
        <v>422380.17</v>
      </c>
      <c r="D3107">
        <v>1.89</v>
      </c>
      <c r="E3107">
        <v>1.83</v>
      </c>
      <c r="F3107">
        <v>13614.7</v>
      </c>
      <c r="G3107">
        <v>10316.549999999999</v>
      </c>
      <c r="H3107" t="s">
        <v>2213</v>
      </c>
      <c r="I3107" t="s">
        <v>2206</v>
      </c>
      <c r="J3107">
        <v>1</v>
      </c>
      <c r="K3107" t="s">
        <v>2207</v>
      </c>
      <c r="L3107" t="str">
        <f>IF(performance_data[[#This Row],[return_percentage]]&gt;=performance_data[[#This Row],[benchmark_return]],"Higher","Lower")</f>
        <v>Higher</v>
      </c>
      <c r="M3107" s="14">
        <f xml:space="preserve"> _xlfn.MAXIFS(performance_data[date],performance_data[portfolio_id],performance_data[[#This Row],[portfolio_id]])</f>
        <v>45559</v>
      </c>
      <c r="N3107" s="14">
        <f xml:space="preserve"> _xlfn.MINIFS(performance_data[date],performance_data[portfolio_id],performance_data[[#This Row],[portfolio_id]])</f>
        <v>44852</v>
      </c>
      <c r="O3107" s="15">
        <f>_xlfn.MAXIFS(performance_data[portfolio_value],performance_data[portfolio_id],performance_data[[#This Row],[portfolio_id]],performance_data[date],performance_data[[#This Row],[latest_date]])</f>
        <v>251179.5</v>
      </c>
      <c r="P3107" s="15">
        <f>_xlfn.MAXIFS(performance_data[portfolio_value],performance_data[portfolio_id],performance_data[[#This Row],[portfolio_id]],performance_data[date],performance_data[[#This Row],[starting_date]])</f>
        <v>262742.3</v>
      </c>
      <c r="Q3107" s="15">
        <f>performance_data[[#This Row],[latest_value]]-performance_data[[#This Row],[starting_value]]</f>
        <v>-11562.799999999988</v>
      </c>
      <c r="R3107" s="15">
        <f>performance_data[[#This Row],[net_inflows]]-performance_data[[#This Row],[net_outflows]]</f>
        <v>3298.1500000000015</v>
      </c>
      <c r="S3107" s="15" t="str">
        <f>IF(performance_data[[#This Row],[net_inflows]]&gt;AVERAGE(performance_data[net_inflows]),"High","Low")</f>
        <v>High</v>
      </c>
      <c r="T3107" s="15">
        <f>AVERAGEIF(performance_data[inflow_flag],performance_data[[#This Row],[inflow_flag]],performance_data[return_percentage])</f>
        <v>4.8467905675459724</v>
      </c>
      <c r="U3107" s="17">
        <f>IF(performance_data[[#This Row],[return_percentage]]&lt;performance_data[[#This Row],[benchmark_return]],1,0)</f>
        <v>0</v>
      </c>
      <c r="V3107" s="17">
        <f>COUNTIFS(performance_data[portfolio_id],performance_data[[#This Row],[portfolio_id]])</f>
        <v>41</v>
      </c>
      <c r="W3107" s="17">
        <f>COUNTIFS(performance_data[portfolio_id],performance_data[[#This Row],[portfolio_id]],
          performance_data[return_flag],1)</f>
        <v>23</v>
      </c>
      <c r="X3107" s="15">
        <f>performance_data[[#This Row],[underperform_flag_count]]/performance_data[[#This Row],[totalportfoliocount]]</f>
        <v>0.56097560975609762</v>
      </c>
    </row>
    <row r="3108" spans="1:24" x14ac:dyDescent="0.3">
      <c r="A3108">
        <v>6750</v>
      </c>
      <c r="B3108" s="1">
        <v>45370</v>
      </c>
      <c r="C3108">
        <v>326465.64</v>
      </c>
      <c r="D3108">
        <v>14.85</v>
      </c>
      <c r="E3108">
        <v>14.58</v>
      </c>
      <c r="F3108">
        <v>697.08</v>
      </c>
      <c r="G3108">
        <v>1673.85</v>
      </c>
      <c r="H3108" t="s">
        <v>2205</v>
      </c>
      <c r="I3108" t="s">
        <v>2206</v>
      </c>
      <c r="J3108">
        <v>3</v>
      </c>
      <c r="K3108" t="s">
        <v>2222</v>
      </c>
      <c r="L3108" t="str">
        <f>IF(performance_data[[#This Row],[return_percentage]]&gt;=performance_data[[#This Row],[benchmark_return]],"Higher","Lower")</f>
        <v>Higher</v>
      </c>
      <c r="M3108" s="14">
        <f xml:space="preserve"> _xlfn.MAXIFS(performance_data[date],performance_data[portfolio_id],performance_data[[#This Row],[portfolio_id]])</f>
        <v>45559</v>
      </c>
      <c r="N3108" s="14">
        <f xml:space="preserve"> _xlfn.MINIFS(performance_data[date],performance_data[portfolio_id],performance_data[[#This Row],[portfolio_id]])</f>
        <v>44852</v>
      </c>
      <c r="O3108" s="15">
        <f>_xlfn.MAXIFS(performance_data[portfolio_value],performance_data[portfolio_id],performance_data[[#This Row],[portfolio_id]],performance_data[date],performance_data[[#This Row],[latest_date]])</f>
        <v>251179.5</v>
      </c>
      <c r="P3108" s="15">
        <f>_xlfn.MAXIFS(performance_data[portfolio_value],performance_data[portfolio_id],performance_data[[#This Row],[portfolio_id]],performance_data[date],performance_data[[#This Row],[starting_date]])</f>
        <v>262742.3</v>
      </c>
      <c r="Q3108" s="15">
        <f>performance_data[[#This Row],[latest_value]]-performance_data[[#This Row],[starting_value]]</f>
        <v>-11562.799999999988</v>
      </c>
      <c r="R3108" s="15">
        <f>performance_data[[#This Row],[net_inflows]]-performance_data[[#This Row],[net_outflows]]</f>
        <v>-976.76999999999987</v>
      </c>
      <c r="S3108" s="15" t="str">
        <f>IF(performance_data[[#This Row],[net_inflows]]&gt;AVERAGE(performance_data[net_inflows]),"High","Low")</f>
        <v>Low</v>
      </c>
      <c r="T3108" s="15">
        <f>AVERAGEIF(performance_data[inflow_flag],performance_data[[#This Row],[inflow_flag]],performance_data[return_percentage])</f>
        <v>5.0457846277021572</v>
      </c>
      <c r="U3108" s="17">
        <f>IF(performance_data[[#This Row],[return_percentage]]&lt;performance_data[[#This Row],[benchmark_return]],1,0)</f>
        <v>0</v>
      </c>
      <c r="V3108" s="17">
        <f>COUNTIFS(performance_data[portfolio_id],performance_data[[#This Row],[portfolio_id]])</f>
        <v>41</v>
      </c>
      <c r="W3108" s="17">
        <f>COUNTIFS(performance_data[portfolio_id],performance_data[[#This Row],[portfolio_id]],
          performance_data[return_flag],1)</f>
        <v>23</v>
      </c>
      <c r="X3108" s="15">
        <f>performance_data[[#This Row],[underperform_flag_count]]/performance_data[[#This Row],[totalportfoliocount]]</f>
        <v>0.56097560975609762</v>
      </c>
    </row>
    <row r="3109" spans="1:24" x14ac:dyDescent="0.3">
      <c r="A3109">
        <v>6750</v>
      </c>
      <c r="B3109" s="1">
        <v>44909</v>
      </c>
      <c r="C3109">
        <v>455031.51</v>
      </c>
      <c r="D3109">
        <v>-8.49</v>
      </c>
      <c r="E3109">
        <v>-7.73</v>
      </c>
      <c r="F3109">
        <v>15701.32</v>
      </c>
      <c r="G3109">
        <v>16640.96</v>
      </c>
      <c r="H3109" t="s">
        <v>2220</v>
      </c>
      <c r="I3109" t="s">
        <v>2217</v>
      </c>
      <c r="J3109">
        <v>12</v>
      </c>
      <c r="K3109" t="s">
        <v>2218</v>
      </c>
      <c r="L3109" t="str">
        <f>IF(performance_data[[#This Row],[return_percentage]]&gt;=performance_data[[#This Row],[benchmark_return]],"Higher","Lower")</f>
        <v>Lower</v>
      </c>
      <c r="M3109" s="14">
        <f xml:space="preserve"> _xlfn.MAXIFS(performance_data[date],performance_data[portfolio_id],performance_data[[#This Row],[portfolio_id]])</f>
        <v>45559</v>
      </c>
      <c r="N3109" s="14">
        <f xml:space="preserve"> _xlfn.MINIFS(performance_data[date],performance_data[portfolio_id],performance_data[[#This Row],[portfolio_id]])</f>
        <v>44852</v>
      </c>
      <c r="O3109" s="15">
        <f>_xlfn.MAXIFS(performance_data[portfolio_value],performance_data[portfolio_id],performance_data[[#This Row],[portfolio_id]],performance_data[date],performance_data[[#This Row],[latest_date]])</f>
        <v>251179.5</v>
      </c>
      <c r="P3109" s="15">
        <f>_xlfn.MAXIFS(performance_data[portfolio_value],performance_data[portfolio_id],performance_data[[#This Row],[portfolio_id]],performance_data[date],performance_data[[#This Row],[starting_date]])</f>
        <v>262742.3</v>
      </c>
      <c r="Q3109" s="15">
        <f>performance_data[[#This Row],[latest_value]]-performance_data[[#This Row],[starting_value]]</f>
        <v>-11562.799999999988</v>
      </c>
      <c r="R3109" s="15">
        <f>performance_data[[#This Row],[net_inflows]]-performance_data[[#This Row],[net_outflows]]</f>
        <v>-939.63999999999942</v>
      </c>
      <c r="S3109" s="15" t="str">
        <f>IF(performance_data[[#This Row],[net_inflows]]&gt;AVERAGE(performance_data[net_inflows]),"High","Low")</f>
        <v>High</v>
      </c>
      <c r="T3109" s="15">
        <f>AVERAGEIF(performance_data[inflow_flag],performance_data[[#This Row],[inflow_flag]],performance_data[return_percentage])</f>
        <v>4.8467905675459724</v>
      </c>
      <c r="U3109" s="17">
        <f>IF(performance_data[[#This Row],[return_percentage]]&lt;performance_data[[#This Row],[benchmark_return]],1,0)</f>
        <v>1</v>
      </c>
      <c r="V3109" s="17">
        <f>COUNTIFS(performance_data[portfolio_id],performance_data[[#This Row],[portfolio_id]])</f>
        <v>41</v>
      </c>
      <c r="W3109" s="17">
        <f>COUNTIFS(performance_data[portfolio_id],performance_data[[#This Row],[portfolio_id]],
          performance_data[return_flag],1)</f>
        <v>23</v>
      </c>
      <c r="X3109" s="15">
        <f>performance_data[[#This Row],[underperform_flag_count]]/performance_data[[#This Row],[totalportfoliocount]]</f>
        <v>0.56097560975609762</v>
      </c>
    </row>
    <row r="3110" spans="1:24" x14ac:dyDescent="0.3">
      <c r="A3110">
        <v>6750</v>
      </c>
      <c r="B3110" s="1">
        <v>45300</v>
      </c>
      <c r="C3110">
        <v>473588.82</v>
      </c>
      <c r="D3110">
        <v>-6</v>
      </c>
      <c r="E3110">
        <v>-4.99</v>
      </c>
      <c r="F3110">
        <v>13063.67</v>
      </c>
      <c r="G3110">
        <v>7469.54</v>
      </c>
      <c r="H3110" t="s">
        <v>2205</v>
      </c>
      <c r="I3110" t="s">
        <v>2206</v>
      </c>
      <c r="J3110">
        <v>1</v>
      </c>
      <c r="K3110" t="s">
        <v>2207</v>
      </c>
      <c r="L3110" t="str">
        <f>IF(performance_data[[#This Row],[return_percentage]]&gt;=performance_data[[#This Row],[benchmark_return]],"Higher","Lower")</f>
        <v>Lower</v>
      </c>
      <c r="M3110" s="14">
        <f xml:space="preserve"> _xlfn.MAXIFS(performance_data[date],performance_data[portfolio_id],performance_data[[#This Row],[portfolio_id]])</f>
        <v>45559</v>
      </c>
      <c r="N3110" s="14">
        <f xml:space="preserve"> _xlfn.MINIFS(performance_data[date],performance_data[portfolio_id],performance_data[[#This Row],[portfolio_id]])</f>
        <v>44852</v>
      </c>
      <c r="O3110" s="15">
        <f>_xlfn.MAXIFS(performance_data[portfolio_value],performance_data[portfolio_id],performance_data[[#This Row],[portfolio_id]],performance_data[date],performance_data[[#This Row],[latest_date]])</f>
        <v>251179.5</v>
      </c>
      <c r="P3110" s="15">
        <f>_xlfn.MAXIFS(performance_data[portfolio_value],performance_data[portfolio_id],performance_data[[#This Row],[portfolio_id]],performance_data[date],performance_data[[#This Row],[starting_date]])</f>
        <v>262742.3</v>
      </c>
      <c r="Q3110" s="15">
        <f>performance_data[[#This Row],[latest_value]]-performance_data[[#This Row],[starting_value]]</f>
        <v>-11562.799999999988</v>
      </c>
      <c r="R3110" s="15">
        <f>performance_data[[#This Row],[net_inflows]]-performance_data[[#This Row],[net_outflows]]</f>
        <v>5594.13</v>
      </c>
      <c r="S3110" s="15" t="str">
        <f>IF(performance_data[[#This Row],[net_inflows]]&gt;AVERAGE(performance_data[net_inflows]),"High","Low")</f>
        <v>High</v>
      </c>
      <c r="T3110" s="15">
        <f>AVERAGEIF(performance_data[inflow_flag],performance_data[[#This Row],[inflow_flag]],performance_data[return_percentage])</f>
        <v>4.8467905675459724</v>
      </c>
      <c r="U3110" s="17">
        <f>IF(performance_data[[#This Row],[return_percentage]]&lt;performance_data[[#This Row],[benchmark_return]],1,0)</f>
        <v>1</v>
      </c>
      <c r="V3110" s="17">
        <f>COUNTIFS(performance_data[portfolio_id],performance_data[[#This Row],[portfolio_id]])</f>
        <v>41</v>
      </c>
      <c r="W3110" s="17">
        <f>COUNTIFS(performance_data[portfolio_id],performance_data[[#This Row],[portfolio_id]],
          performance_data[return_flag],1)</f>
        <v>23</v>
      </c>
      <c r="X3110" s="15">
        <f>performance_data[[#This Row],[underperform_flag_count]]/performance_data[[#This Row],[totalportfoliocount]]</f>
        <v>0.56097560975609762</v>
      </c>
    </row>
    <row r="3111" spans="1:24" x14ac:dyDescent="0.3">
      <c r="A3111">
        <v>6750</v>
      </c>
      <c r="B3111" s="1">
        <v>44990</v>
      </c>
      <c r="C3111">
        <v>192970.69</v>
      </c>
      <c r="D3111">
        <v>-0.67</v>
      </c>
      <c r="E3111">
        <v>-0.64</v>
      </c>
      <c r="F3111">
        <v>9528.2099999999991</v>
      </c>
      <c r="G3111">
        <v>11803.03</v>
      </c>
      <c r="H3111" t="s">
        <v>2213</v>
      </c>
      <c r="I3111" t="s">
        <v>2206</v>
      </c>
      <c r="J3111">
        <v>3</v>
      </c>
      <c r="K3111" t="s">
        <v>2222</v>
      </c>
      <c r="L3111" t="str">
        <f>IF(performance_data[[#This Row],[return_percentage]]&gt;=performance_data[[#This Row],[benchmark_return]],"Higher","Lower")</f>
        <v>Lower</v>
      </c>
      <c r="M3111" s="14">
        <f xml:space="preserve"> _xlfn.MAXIFS(performance_data[date],performance_data[portfolio_id],performance_data[[#This Row],[portfolio_id]])</f>
        <v>45559</v>
      </c>
      <c r="N3111" s="14">
        <f xml:space="preserve"> _xlfn.MINIFS(performance_data[date],performance_data[portfolio_id],performance_data[[#This Row],[portfolio_id]])</f>
        <v>44852</v>
      </c>
      <c r="O3111" s="15">
        <f>_xlfn.MAXIFS(performance_data[portfolio_value],performance_data[portfolio_id],performance_data[[#This Row],[portfolio_id]],performance_data[date],performance_data[[#This Row],[latest_date]])</f>
        <v>251179.5</v>
      </c>
      <c r="P3111" s="15">
        <f>_xlfn.MAXIFS(performance_data[portfolio_value],performance_data[portfolio_id],performance_data[[#This Row],[portfolio_id]],performance_data[date],performance_data[[#This Row],[starting_date]])</f>
        <v>262742.3</v>
      </c>
      <c r="Q3111" s="15">
        <f>performance_data[[#This Row],[latest_value]]-performance_data[[#This Row],[starting_value]]</f>
        <v>-11562.799999999988</v>
      </c>
      <c r="R3111" s="15">
        <f>performance_data[[#This Row],[net_inflows]]-performance_data[[#This Row],[net_outflows]]</f>
        <v>-2274.8200000000015</v>
      </c>
      <c r="S3111" s="15" t="str">
        <f>IF(performance_data[[#This Row],[net_inflows]]&gt;AVERAGE(performance_data[net_inflows]),"High","Low")</f>
        <v>Low</v>
      </c>
      <c r="T3111" s="15">
        <f>AVERAGEIF(performance_data[inflow_flag],performance_data[[#This Row],[inflow_flag]],performance_data[return_percentage])</f>
        <v>5.0457846277021572</v>
      </c>
      <c r="U3111" s="17">
        <f>IF(performance_data[[#This Row],[return_percentage]]&lt;performance_data[[#This Row],[benchmark_return]],1,0)</f>
        <v>1</v>
      </c>
      <c r="V3111" s="17">
        <f>COUNTIFS(performance_data[portfolio_id],performance_data[[#This Row],[portfolio_id]])</f>
        <v>41</v>
      </c>
      <c r="W3111" s="17">
        <f>COUNTIFS(performance_data[portfolio_id],performance_data[[#This Row],[portfolio_id]],
          performance_data[return_flag],1)</f>
        <v>23</v>
      </c>
      <c r="X3111" s="15">
        <f>performance_data[[#This Row],[underperform_flag_count]]/performance_data[[#This Row],[totalportfoliocount]]</f>
        <v>0.56097560975609762</v>
      </c>
    </row>
    <row r="3112" spans="1:24" x14ac:dyDescent="0.3">
      <c r="A3112">
        <v>6750</v>
      </c>
      <c r="B3112" s="1">
        <v>44852</v>
      </c>
      <c r="C3112">
        <v>262742.3</v>
      </c>
      <c r="D3112">
        <v>0.97</v>
      </c>
      <c r="E3112">
        <v>0.91</v>
      </c>
      <c r="F3112">
        <v>14454.79</v>
      </c>
      <c r="G3112">
        <v>5235.71</v>
      </c>
      <c r="H3112" t="s">
        <v>2220</v>
      </c>
      <c r="I3112" t="s">
        <v>2217</v>
      </c>
      <c r="J3112">
        <v>10</v>
      </c>
      <c r="K3112" t="s">
        <v>2224</v>
      </c>
      <c r="L3112" t="str">
        <f>IF(performance_data[[#This Row],[return_percentage]]&gt;=performance_data[[#This Row],[benchmark_return]],"Higher","Lower")</f>
        <v>Higher</v>
      </c>
      <c r="M3112" s="14">
        <f xml:space="preserve"> _xlfn.MAXIFS(performance_data[date],performance_data[portfolio_id],performance_data[[#This Row],[portfolio_id]])</f>
        <v>45559</v>
      </c>
      <c r="N3112" s="14">
        <f xml:space="preserve"> _xlfn.MINIFS(performance_data[date],performance_data[portfolio_id],performance_data[[#This Row],[portfolio_id]])</f>
        <v>44852</v>
      </c>
      <c r="O3112" s="15">
        <f>_xlfn.MAXIFS(performance_data[portfolio_value],performance_data[portfolio_id],performance_data[[#This Row],[portfolio_id]],performance_data[date],performance_data[[#This Row],[latest_date]])</f>
        <v>251179.5</v>
      </c>
      <c r="P3112" s="15">
        <f>_xlfn.MAXIFS(performance_data[portfolio_value],performance_data[portfolio_id],performance_data[[#This Row],[portfolio_id]],performance_data[date],performance_data[[#This Row],[starting_date]])</f>
        <v>262742.3</v>
      </c>
      <c r="Q3112" s="15">
        <f>performance_data[[#This Row],[latest_value]]-performance_data[[#This Row],[starting_value]]</f>
        <v>-11562.799999999988</v>
      </c>
      <c r="R3112" s="15">
        <f>performance_data[[#This Row],[net_inflows]]-performance_data[[#This Row],[net_outflows]]</f>
        <v>9219.0800000000017</v>
      </c>
      <c r="S3112" s="15" t="str">
        <f>IF(performance_data[[#This Row],[net_inflows]]&gt;AVERAGE(performance_data[net_inflows]),"High","Low")</f>
        <v>High</v>
      </c>
      <c r="T3112" s="15">
        <f>AVERAGEIF(performance_data[inflow_flag],performance_data[[#This Row],[inflow_flag]],performance_data[return_percentage])</f>
        <v>4.8467905675459724</v>
      </c>
      <c r="U3112" s="17">
        <f>IF(performance_data[[#This Row],[return_percentage]]&lt;performance_data[[#This Row],[benchmark_return]],1,0)</f>
        <v>0</v>
      </c>
      <c r="V3112" s="17">
        <f>COUNTIFS(performance_data[portfolio_id],performance_data[[#This Row],[portfolio_id]])</f>
        <v>41</v>
      </c>
      <c r="W3112" s="17">
        <f>COUNTIFS(performance_data[portfolio_id],performance_data[[#This Row],[portfolio_id]],
          performance_data[return_flag],1)</f>
        <v>23</v>
      </c>
      <c r="X3112" s="15">
        <f>performance_data[[#This Row],[underperform_flag_count]]/performance_data[[#This Row],[totalportfoliocount]]</f>
        <v>0.56097560975609762</v>
      </c>
    </row>
    <row r="3113" spans="1:24" x14ac:dyDescent="0.3">
      <c r="A3113">
        <v>6750</v>
      </c>
      <c r="B3113" s="1">
        <v>45492</v>
      </c>
      <c r="C3113">
        <v>157954.85</v>
      </c>
      <c r="D3113">
        <v>4.82</v>
      </c>
      <c r="E3113">
        <v>5.31</v>
      </c>
      <c r="F3113">
        <v>3309.31</v>
      </c>
      <c r="G3113">
        <v>9211.77</v>
      </c>
      <c r="H3113" t="s">
        <v>2205</v>
      </c>
      <c r="I3113" t="s">
        <v>2209</v>
      </c>
      <c r="J3113">
        <v>7</v>
      </c>
      <c r="K3113" t="s">
        <v>2210</v>
      </c>
      <c r="L3113" t="str">
        <f>IF(performance_data[[#This Row],[return_percentage]]&gt;=performance_data[[#This Row],[benchmark_return]],"Higher","Lower")</f>
        <v>Lower</v>
      </c>
      <c r="M3113" s="14">
        <f xml:space="preserve"> _xlfn.MAXIFS(performance_data[date],performance_data[portfolio_id],performance_data[[#This Row],[portfolio_id]])</f>
        <v>45559</v>
      </c>
      <c r="N3113" s="14">
        <f xml:space="preserve"> _xlfn.MINIFS(performance_data[date],performance_data[portfolio_id],performance_data[[#This Row],[portfolio_id]])</f>
        <v>44852</v>
      </c>
      <c r="O3113" s="15">
        <f>_xlfn.MAXIFS(performance_data[portfolio_value],performance_data[portfolio_id],performance_data[[#This Row],[portfolio_id]],performance_data[date],performance_data[[#This Row],[latest_date]])</f>
        <v>251179.5</v>
      </c>
      <c r="P3113" s="15">
        <f>_xlfn.MAXIFS(performance_data[portfolio_value],performance_data[portfolio_id],performance_data[[#This Row],[portfolio_id]],performance_data[date],performance_data[[#This Row],[starting_date]])</f>
        <v>262742.3</v>
      </c>
      <c r="Q3113" s="15">
        <f>performance_data[[#This Row],[latest_value]]-performance_data[[#This Row],[starting_value]]</f>
        <v>-11562.799999999988</v>
      </c>
      <c r="R3113" s="15">
        <f>performance_data[[#This Row],[net_inflows]]-performance_data[[#This Row],[net_outflows]]</f>
        <v>-5902.4600000000009</v>
      </c>
      <c r="S3113" s="15" t="str">
        <f>IF(performance_data[[#This Row],[net_inflows]]&gt;AVERAGE(performance_data[net_inflows]),"High","Low")</f>
        <v>Low</v>
      </c>
      <c r="T3113" s="15">
        <f>AVERAGEIF(performance_data[inflow_flag],performance_data[[#This Row],[inflow_flag]],performance_data[return_percentage])</f>
        <v>5.0457846277021572</v>
      </c>
      <c r="U3113" s="17">
        <f>IF(performance_data[[#This Row],[return_percentage]]&lt;performance_data[[#This Row],[benchmark_return]],1,0)</f>
        <v>1</v>
      </c>
      <c r="V3113" s="17">
        <f>COUNTIFS(performance_data[portfolio_id],performance_data[[#This Row],[portfolio_id]])</f>
        <v>41</v>
      </c>
      <c r="W3113" s="17">
        <f>COUNTIFS(performance_data[portfolio_id],performance_data[[#This Row],[portfolio_id]],
          performance_data[return_flag],1)</f>
        <v>23</v>
      </c>
      <c r="X3113" s="15">
        <f>performance_data[[#This Row],[underperform_flag_count]]/performance_data[[#This Row],[totalportfoliocount]]</f>
        <v>0.56097560975609762</v>
      </c>
    </row>
    <row r="3114" spans="1:24" x14ac:dyDescent="0.3">
      <c r="A3114">
        <v>6750</v>
      </c>
      <c r="B3114" s="1">
        <v>44924</v>
      </c>
      <c r="C3114">
        <v>128566.6</v>
      </c>
      <c r="D3114">
        <v>-0.85</v>
      </c>
      <c r="E3114">
        <v>-0.87</v>
      </c>
      <c r="F3114">
        <v>7297.33</v>
      </c>
      <c r="G3114">
        <v>6565.31</v>
      </c>
      <c r="H3114" t="s">
        <v>2220</v>
      </c>
      <c r="I3114" t="s">
        <v>2217</v>
      </c>
      <c r="J3114">
        <v>12</v>
      </c>
      <c r="K3114" t="s">
        <v>2218</v>
      </c>
      <c r="L3114" t="str">
        <f>IF(performance_data[[#This Row],[return_percentage]]&gt;=performance_data[[#This Row],[benchmark_return]],"Higher","Lower")</f>
        <v>Higher</v>
      </c>
      <c r="M3114" s="14">
        <f xml:space="preserve"> _xlfn.MAXIFS(performance_data[date],performance_data[portfolio_id],performance_data[[#This Row],[portfolio_id]])</f>
        <v>45559</v>
      </c>
      <c r="N3114" s="14">
        <f xml:space="preserve"> _xlfn.MINIFS(performance_data[date],performance_data[portfolio_id],performance_data[[#This Row],[portfolio_id]])</f>
        <v>44852</v>
      </c>
      <c r="O3114" s="15">
        <f>_xlfn.MAXIFS(performance_data[portfolio_value],performance_data[portfolio_id],performance_data[[#This Row],[portfolio_id]],performance_data[date],performance_data[[#This Row],[latest_date]])</f>
        <v>251179.5</v>
      </c>
      <c r="P3114" s="15">
        <f>_xlfn.MAXIFS(performance_data[portfolio_value],performance_data[portfolio_id],performance_data[[#This Row],[portfolio_id]],performance_data[date],performance_data[[#This Row],[starting_date]])</f>
        <v>262742.3</v>
      </c>
      <c r="Q3114" s="15">
        <f>performance_data[[#This Row],[latest_value]]-performance_data[[#This Row],[starting_value]]</f>
        <v>-11562.799999999988</v>
      </c>
      <c r="R3114" s="15">
        <f>performance_data[[#This Row],[net_inflows]]-performance_data[[#This Row],[net_outflows]]</f>
        <v>732.01999999999953</v>
      </c>
      <c r="S3114" s="15" t="str">
        <f>IF(performance_data[[#This Row],[net_inflows]]&gt;AVERAGE(performance_data[net_inflows]),"High","Low")</f>
        <v>Low</v>
      </c>
      <c r="T3114" s="15">
        <f>AVERAGEIF(performance_data[inflow_flag],performance_data[[#This Row],[inflow_flag]],performance_data[return_percentage])</f>
        <v>5.0457846277021572</v>
      </c>
      <c r="U3114" s="17">
        <f>IF(performance_data[[#This Row],[return_percentage]]&lt;performance_data[[#This Row],[benchmark_return]],1,0)</f>
        <v>0</v>
      </c>
      <c r="V3114" s="17">
        <f>COUNTIFS(performance_data[portfolio_id],performance_data[[#This Row],[portfolio_id]])</f>
        <v>41</v>
      </c>
      <c r="W3114" s="17">
        <f>COUNTIFS(performance_data[portfolio_id],performance_data[[#This Row],[portfolio_id]],
          performance_data[return_flag],1)</f>
        <v>23</v>
      </c>
      <c r="X3114" s="15">
        <f>performance_data[[#This Row],[underperform_flag_count]]/performance_data[[#This Row],[totalportfoliocount]]</f>
        <v>0.56097560975609762</v>
      </c>
    </row>
    <row r="3115" spans="1:24" x14ac:dyDescent="0.3">
      <c r="A3115">
        <v>6750</v>
      </c>
      <c r="B3115" s="1">
        <v>45428</v>
      </c>
      <c r="C3115">
        <v>228026.14</v>
      </c>
      <c r="D3115">
        <v>-4.96</v>
      </c>
      <c r="E3115">
        <v>-5.36</v>
      </c>
      <c r="F3115">
        <v>14426.69</v>
      </c>
      <c r="G3115">
        <v>18579.68</v>
      </c>
      <c r="H3115" t="s">
        <v>2205</v>
      </c>
      <c r="I3115" t="s">
        <v>2211</v>
      </c>
      <c r="J3115">
        <v>5</v>
      </c>
      <c r="K3115" t="s">
        <v>2223</v>
      </c>
      <c r="L3115" t="str">
        <f>IF(performance_data[[#This Row],[return_percentage]]&gt;=performance_data[[#This Row],[benchmark_return]],"Higher","Lower")</f>
        <v>Higher</v>
      </c>
      <c r="M3115" s="14">
        <f xml:space="preserve"> _xlfn.MAXIFS(performance_data[date],performance_data[portfolio_id],performance_data[[#This Row],[portfolio_id]])</f>
        <v>45559</v>
      </c>
      <c r="N3115" s="14">
        <f xml:space="preserve"> _xlfn.MINIFS(performance_data[date],performance_data[portfolio_id],performance_data[[#This Row],[portfolio_id]])</f>
        <v>44852</v>
      </c>
      <c r="O3115" s="15">
        <f>_xlfn.MAXIFS(performance_data[portfolio_value],performance_data[portfolio_id],performance_data[[#This Row],[portfolio_id]],performance_data[date],performance_data[[#This Row],[latest_date]])</f>
        <v>251179.5</v>
      </c>
      <c r="P3115" s="15">
        <f>_xlfn.MAXIFS(performance_data[portfolio_value],performance_data[portfolio_id],performance_data[[#This Row],[portfolio_id]],performance_data[date],performance_data[[#This Row],[starting_date]])</f>
        <v>262742.3</v>
      </c>
      <c r="Q3115" s="15">
        <f>performance_data[[#This Row],[latest_value]]-performance_data[[#This Row],[starting_value]]</f>
        <v>-11562.799999999988</v>
      </c>
      <c r="R3115" s="15">
        <f>performance_data[[#This Row],[net_inflows]]-performance_data[[#This Row],[net_outflows]]</f>
        <v>-4152.99</v>
      </c>
      <c r="S3115" s="15" t="str">
        <f>IF(performance_data[[#This Row],[net_inflows]]&gt;AVERAGE(performance_data[net_inflows]),"High","Low")</f>
        <v>High</v>
      </c>
      <c r="T3115" s="15">
        <f>AVERAGEIF(performance_data[inflow_flag],performance_data[[#This Row],[inflow_flag]],performance_data[return_percentage])</f>
        <v>4.8467905675459724</v>
      </c>
      <c r="U3115" s="17">
        <f>IF(performance_data[[#This Row],[return_percentage]]&lt;performance_data[[#This Row],[benchmark_return]],1,0)</f>
        <v>0</v>
      </c>
      <c r="V3115" s="17">
        <f>COUNTIFS(performance_data[portfolio_id],performance_data[[#This Row],[portfolio_id]])</f>
        <v>41</v>
      </c>
      <c r="W3115" s="17">
        <f>COUNTIFS(performance_data[portfolio_id],performance_data[[#This Row],[portfolio_id]],
          performance_data[return_flag],1)</f>
        <v>23</v>
      </c>
      <c r="X3115" s="15">
        <f>performance_data[[#This Row],[underperform_flag_count]]/performance_data[[#This Row],[totalportfoliocount]]</f>
        <v>0.56097560975609762</v>
      </c>
    </row>
    <row r="3116" spans="1:24" x14ac:dyDescent="0.3">
      <c r="A3116">
        <v>6750</v>
      </c>
      <c r="B3116" s="1">
        <v>45326</v>
      </c>
      <c r="C3116">
        <v>169709.37</v>
      </c>
      <c r="D3116">
        <v>-8.6300000000000008</v>
      </c>
      <c r="E3116">
        <v>-8.32</v>
      </c>
      <c r="F3116">
        <v>9033.01</v>
      </c>
      <c r="G3116">
        <v>9025.76</v>
      </c>
      <c r="H3116" t="s">
        <v>2205</v>
      </c>
      <c r="I3116" t="s">
        <v>2206</v>
      </c>
      <c r="J3116">
        <v>2</v>
      </c>
      <c r="K3116" t="s">
        <v>2226</v>
      </c>
      <c r="L3116" t="str">
        <f>IF(performance_data[[#This Row],[return_percentage]]&gt;=performance_data[[#This Row],[benchmark_return]],"Higher","Lower")</f>
        <v>Lower</v>
      </c>
      <c r="M3116" s="14">
        <f xml:space="preserve"> _xlfn.MAXIFS(performance_data[date],performance_data[portfolio_id],performance_data[[#This Row],[portfolio_id]])</f>
        <v>45559</v>
      </c>
      <c r="N3116" s="14">
        <f xml:space="preserve"> _xlfn.MINIFS(performance_data[date],performance_data[portfolio_id],performance_data[[#This Row],[portfolio_id]])</f>
        <v>44852</v>
      </c>
      <c r="O3116" s="15">
        <f>_xlfn.MAXIFS(performance_data[portfolio_value],performance_data[portfolio_id],performance_data[[#This Row],[portfolio_id]],performance_data[date],performance_data[[#This Row],[latest_date]])</f>
        <v>251179.5</v>
      </c>
      <c r="P3116" s="15">
        <f>_xlfn.MAXIFS(performance_data[portfolio_value],performance_data[portfolio_id],performance_data[[#This Row],[portfolio_id]],performance_data[date],performance_data[[#This Row],[starting_date]])</f>
        <v>262742.3</v>
      </c>
      <c r="Q3116" s="15">
        <f>performance_data[[#This Row],[latest_value]]-performance_data[[#This Row],[starting_value]]</f>
        <v>-11562.799999999988</v>
      </c>
      <c r="R3116" s="15">
        <f>performance_data[[#This Row],[net_inflows]]-performance_data[[#This Row],[net_outflows]]</f>
        <v>7.25</v>
      </c>
      <c r="S3116" s="15" t="str">
        <f>IF(performance_data[[#This Row],[net_inflows]]&gt;AVERAGE(performance_data[net_inflows]),"High","Low")</f>
        <v>Low</v>
      </c>
      <c r="T3116" s="15">
        <f>AVERAGEIF(performance_data[inflow_flag],performance_data[[#This Row],[inflow_flag]],performance_data[return_percentage])</f>
        <v>5.0457846277021572</v>
      </c>
      <c r="U3116" s="17">
        <f>IF(performance_data[[#This Row],[return_percentage]]&lt;performance_data[[#This Row],[benchmark_return]],1,0)</f>
        <v>1</v>
      </c>
      <c r="V3116" s="17">
        <f>COUNTIFS(performance_data[portfolio_id],performance_data[[#This Row],[portfolio_id]])</f>
        <v>41</v>
      </c>
      <c r="W3116" s="17">
        <f>COUNTIFS(performance_data[portfolio_id],performance_data[[#This Row],[portfolio_id]],
          performance_data[return_flag],1)</f>
        <v>23</v>
      </c>
      <c r="X3116" s="15">
        <f>performance_data[[#This Row],[underperform_flag_count]]/performance_data[[#This Row],[totalportfoliocount]]</f>
        <v>0.56097560975609762</v>
      </c>
    </row>
    <row r="3117" spans="1:24" x14ac:dyDescent="0.3">
      <c r="A3117">
        <v>6750</v>
      </c>
      <c r="B3117" s="1">
        <v>45554</v>
      </c>
      <c r="C3117">
        <v>244386.11</v>
      </c>
      <c r="D3117">
        <v>9.14</v>
      </c>
      <c r="E3117">
        <v>8.35</v>
      </c>
      <c r="F3117">
        <v>1241.76</v>
      </c>
      <c r="G3117">
        <v>2252.14</v>
      </c>
      <c r="H3117" t="s">
        <v>2205</v>
      </c>
      <c r="I3117" t="s">
        <v>2209</v>
      </c>
      <c r="J3117">
        <v>9</v>
      </c>
      <c r="K3117" t="s">
        <v>2221</v>
      </c>
      <c r="L3117" t="str">
        <f>IF(performance_data[[#This Row],[return_percentage]]&gt;=performance_data[[#This Row],[benchmark_return]],"Higher","Lower")</f>
        <v>Higher</v>
      </c>
      <c r="M3117" s="14">
        <f xml:space="preserve"> _xlfn.MAXIFS(performance_data[date],performance_data[portfolio_id],performance_data[[#This Row],[portfolio_id]])</f>
        <v>45559</v>
      </c>
      <c r="N3117" s="14">
        <f xml:space="preserve"> _xlfn.MINIFS(performance_data[date],performance_data[portfolio_id],performance_data[[#This Row],[portfolio_id]])</f>
        <v>44852</v>
      </c>
      <c r="O3117" s="15">
        <f>_xlfn.MAXIFS(performance_data[portfolio_value],performance_data[portfolio_id],performance_data[[#This Row],[portfolio_id]],performance_data[date],performance_data[[#This Row],[latest_date]])</f>
        <v>251179.5</v>
      </c>
      <c r="P3117" s="15">
        <f>_xlfn.MAXIFS(performance_data[portfolio_value],performance_data[portfolio_id],performance_data[[#This Row],[portfolio_id]],performance_data[date],performance_data[[#This Row],[starting_date]])</f>
        <v>262742.3</v>
      </c>
      <c r="Q3117" s="15">
        <f>performance_data[[#This Row],[latest_value]]-performance_data[[#This Row],[starting_value]]</f>
        <v>-11562.799999999988</v>
      </c>
      <c r="R3117" s="15">
        <f>performance_data[[#This Row],[net_inflows]]-performance_data[[#This Row],[net_outflows]]</f>
        <v>-1010.3799999999999</v>
      </c>
      <c r="S3117" s="15" t="str">
        <f>IF(performance_data[[#This Row],[net_inflows]]&gt;AVERAGE(performance_data[net_inflows]),"High","Low")</f>
        <v>Low</v>
      </c>
      <c r="T3117" s="15">
        <f>AVERAGEIF(performance_data[inflow_flag],performance_data[[#This Row],[inflow_flag]],performance_data[return_percentage])</f>
        <v>5.0457846277021572</v>
      </c>
      <c r="U3117" s="17">
        <f>IF(performance_data[[#This Row],[return_percentage]]&lt;performance_data[[#This Row],[benchmark_return]],1,0)</f>
        <v>0</v>
      </c>
      <c r="V3117" s="17">
        <f>COUNTIFS(performance_data[portfolio_id],performance_data[[#This Row],[portfolio_id]])</f>
        <v>41</v>
      </c>
      <c r="W3117" s="17">
        <f>COUNTIFS(performance_data[portfolio_id],performance_data[[#This Row],[portfolio_id]],
          performance_data[return_flag],1)</f>
        <v>23</v>
      </c>
      <c r="X3117" s="15">
        <f>performance_data[[#This Row],[underperform_flag_count]]/performance_data[[#This Row],[totalportfoliocount]]</f>
        <v>0.56097560975609762</v>
      </c>
    </row>
    <row r="3118" spans="1:24" x14ac:dyDescent="0.3">
      <c r="A3118">
        <v>6750</v>
      </c>
      <c r="B3118" s="1">
        <v>45249</v>
      </c>
      <c r="C3118">
        <v>405574.75</v>
      </c>
      <c r="D3118">
        <v>16.43</v>
      </c>
      <c r="E3118">
        <v>17.63</v>
      </c>
      <c r="F3118">
        <v>10269.92</v>
      </c>
      <c r="G3118">
        <v>6264.08</v>
      </c>
      <c r="H3118" t="s">
        <v>2213</v>
      </c>
      <c r="I3118" t="s">
        <v>2217</v>
      </c>
      <c r="J3118">
        <v>11</v>
      </c>
      <c r="K3118" t="s">
        <v>2219</v>
      </c>
      <c r="L3118" t="str">
        <f>IF(performance_data[[#This Row],[return_percentage]]&gt;=performance_data[[#This Row],[benchmark_return]],"Higher","Lower")</f>
        <v>Lower</v>
      </c>
      <c r="M3118" s="14">
        <f xml:space="preserve"> _xlfn.MAXIFS(performance_data[date],performance_data[portfolio_id],performance_data[[#This Row],[portfolio_id]])</f>
        <v>45559</v>
      </c>
      <c r="N3118" s="14">
        <f xml:space="preserve"> _xlfn.MINIFS(performance_data[date],performance_data[portfolio_id],performance_data[[#This Row],[portfolio_id]])</f>
        <v>44852</v>
      </c>
      <c r="O3118" s="15">
        <f>_xlfn.MAXIFS(performance_data[portfolio_value],performance_data[portfolio_id],performance_data[[#This Row],[portfolio_id]],performance_data[date],performance_data[[#This Row],[latest_date]])</f>
        <v>251179.5</v>
      </c>
      <c r="P3118" s="15">
        <f>_xlfn.MAXIFS(performance_data[portfolio_value],performance_data[portfolio_id],performance_data[[#This Row],[portfolio_id]],performance_data[date],performance_data[[#This Row],[starting_date]])</f>
        <v>262742.3</v>
      </c>
      <c r="Q3118" s="15">
        <f>performance_data[[#This Row],[latest_value]]-performance_data[[#This Row],[starting_value]]</f>
        <v>-11562.799999999988</v>
      </c>
      <c r="R3118" s="15">
        <f>performance_data[[#This Row],[net_inflows]]-performance_data[[#This Row],[net_outflows]]</f>
        <v>4005.84</v>
      </c>
      <c r="S3118" s="15" t="str">
        <f>IF(performance_data[[#This Row],[net_inflows]]&gt;AVERAGE(performance_data[net_inflows]),"High","Low")</f>
        <v>High</v>
      </c>
      <c r="T3118" s="15">
        <f>AVERAGEIF(performance_data[inflow_flag],performance_data[[#This Row],[inflow_flag]],performance_data[return_percentage])</f>
        <v>4.8467905675459724</v>
      </c>
      <c r="U3118" s="17">
        <f>IF(performance_data[[#This Row],[return_percentage]]&lt;performance_data[[#This Row],[benchmark_return]],1,0)</f>
        <v>1</v>
      </c>
      <c r="V3118" s="17">
        <f>COUNTIFS(performance_data[portfolio_id],performance_data[[#This Row],[portfolio_id]])</f>
        <v>41</v>
      </c>
      <c r="W3118" s="17">
        <f>COUNTIFS(performance_data[portfolio_id],performance_data[[#This Row],[portfolio_id]],
          performance_data[return_flag],1)</f>
        <v>23</v>
      </c>
      <c r="X3118" s="15">
        <f>performance_data[[#This Row],[underperform_flag_count]]/performance_data[[#This Row],[totalportfoliocount]]</f>
        <v>0.56097560975609762</v>
      </c>
    </row>
    <row r="3119" spans="1:24" x14ac:dyDescent="0.3">
      <c r="A3119">
        <v>6750</v>
      </c>
      <c r="B3119" s="1">
        <v>45267</v>
      </c>
      <c r="C3119">
        <v>198602.07</v>
      </c>
      <c r="D3119">
        <v>6.73</v>
      </c>
      <c r="E3119">
        <v>8.07</v>
      </c>
      <c r="F3119">
        <v>9991.3700000000008</v>
      </c>
      <c r="G3119">
        <v>1098.98</v>
      </c>
      <c r="H3119" t="s">
        <v>2213</v>
      </c>
      <c r="I3119" t="s">
        <v>2217</v>
      </c>
      <c r="J3119">
        <v>12</v>
      </c>
      <c r="K3119" t="s">
        <v>2218</v>
      </c>
      <c r="L3119" t="str">
        <f>IF(performance_data[[#This Row],[return_percentage]]&gt;=performance_data[[#This Row],[benchmark_return]],"Higher","Lower")</f>
        <v>Lower</v>
      </c>
      <c r="M3119" s="14">
        <f xml:space="preserve"> _xlfn.MAXIFS(performance_data[date],performance_data[portfolio_id],performance_data[[#This Row],[portfolio_id]])</f>
        <v>45559</v>
      </c>
      <c r="N3119" s="14">
        <f xml:space="preserve"> _xlfn.MINIFS(performance_data[date],performance_data[portfolio_id],performance_data[[#This Row],[portfolio_id]])</f>
        <v>44852</v>
      </c>
      <c r="O3119" s="15">
        <f>_xlfn.MAXIFS(performance_data[portfolio_value],performance_data[portfolio_id],performance_data[[#This Row],[portfolio_id]],performance_data[date],performance_data[[#This Row],[latest_date]])</f>
        <v>251179.5</v>
      </c>
      <c r="P3119" s="15">
        <f>_xlfn.MAXIFS(performance_data[portfolio_value],performance_data[portfolio_id],performance_data[[#This Row],[portfolio_id]],performance_data[date],performance_data[[#This Row],[starting_date]])</f>
        <v>262742.3</v>
      </c>
      <c r="Q3119" s="15">
        <f>performance_data[[#This Row],[latest_value]]-performance_data[[#This Row],[starting_value]]</f>
        <v>-11562.799999999988</v>
      </c>
      <c r="R3119" s="15">
        <f>performance_data[[#This Row],[net_inflows]]-performance_data[[#This Row],[net_outflows]]</f>
        <v>8892.3900000000012</v>
      </c>
      <c r="S3119" s="15" t="str">
        <f>IF(performance_data[[#This Row],[net_inflows]]&gt;AVERAGE(performance_data[net_inflows]),"High","Low")</f>
        <v>Low</v>
      </c>
      <c r="T3119" s="15">
        <f>AVERAGEIF(performance_data[inflow_flag],performance_data[[#This Row],[inflow_flag]],performance_data[return_percentage])</f>
        <v>5.0457846277021572</v>
      </c>
      <c r="U3119" s="17">
        <f>IF(performance_data[[#This Row],[return_percentage]]&lt;performance_data[[#This Row],[benchmark_return]],1,0)</f>
        <v>1</v>
      </c>
      <c r="V3119" s="17">
        <f>COUNTIFS(performance_data[portfolio_id],performance_data[[#This Row],[portfolio_id]])</f>
        <v>41</v>
      </c>
      <c r="W3119" s="17">
        <f>COUNTIFS(performance_data[portfolio_id],performance_data[[#This Row],[portfolio_id]],
          performance_data[return_flag],1)</f>
        <v>23</v>
      </c>
      <c r="X3119" s="15">
        <f>performance_data[[#This Row],[underperform_flag_count]]/performance_data[[#This Row],[totalportfoliocount]]</f>
        <v>0.56097560975609762</v>
      </c>
    </row>
    <row r="3120" spans="1:24" x14ac:dyDescent="0.3">
      <c r="A3120">
        <v>6750</v>
      </c>
      <c r="B3120" s="1">
        <v>44955</v>
      </c>
      <c r="C3120">
        <v>30824.47</v>
      </c>
      <c r="D3120">
        <v>19.100000000000001</v>
      </c>
      <c r="E3120">
        <v>16.05</v>
      </c>
      <c r="F3120">
        <v>4881.2</v>
      </c>
      <c r="G3120">
        <v>13636.12</v>
      </c>
      <c r="H3120" t="s">
        <v>2213</v>
      </c>
      <c r="I3120" t="s">
        <v>2206</v>
      </c>
      <c r="J3120">
        <v>1</v>
      </c>
      <c r="K3120" t="s">
        <v>2207</v>
      </c>
      <c r="L3120" t="str">
        <f>IF(performance_data[[#This Row],[return_percentage]]&gt;=performance_data[[#This Row],[benchmark_return]],"Higher","Lower")</f>
        <v>Higher</v>
      </c>
      <c r="M3120" s="14">
        <f xml:space="preserve"> _xlfn.MAXIFS(performance_data[date],performance_data[portfolio_id],performance_data[[#This Row],[portfolio_id]])</f>
        <v>45559</v>
      </c>
      <c r="N3120" s="14">
        <f xml:space="preserve"> _xlfn.MINIFS(performance_data[date],performance_data[portfolio_id],performance_data[[#This Row],[portfolio_id]])</f>
        <v>44852</v>
      </c>
      <c r="O3120" s="15">
        <f>_xlfn.MAXIFS(performance_data[portfolio_value],performance_data[portfolio_id],performance_data[[#This Row],[portfolio_id]],performance_data[date],performance_data[[#This Row],[latest_date]])</f>
        <v>251179.5</v>
      </c>
      <c r="P3120" s="15">
        <f>_xlfn.MAXIFS(performance_data[portfolio_value],performance_data[portfolio_id],performance_data[[#This Row],[portfolio_id]],performance_data[date],performance_data[[#This Row],[starting_date]])</f>
        <v>262742.3</v>
      </c>
      <c r="Q3120" s="15">
        <f>performance_data[[#This Row],[latest_value]]-performance_data[[#This Row],[starting_value]]</f>
        <v>-11562.799999999988</v>
      </c>
      <c r="R3120" s="15">
        <f>performance_data[[#This Row],[net_inflows]]-performance_data[[#This Row],[net_outflows]]</f>
        <v>-8754.9200000000019</v>
      </c>
      <c r="S3120" s="15" t="str">
        <f>IF(performance_data[[#This Row],[net_inflows]]&gt;AVERAGE(performance_data[net_inflows]),"High","Low")</f>
        <v>Low</v>
      </c>
      <c r="T3120" s="15">
        <f>AVERAGEIF(performance_data[inflow_flag],performance_data[[#This Row],[inflow_flag]],performance_data[return_percentage])</f>
        <v>5.0457846277021572</v>
      </c>
      <c r="U3120" s="17">
        <f>IF(performance_data[[#This Row],[return_percentage]]&lt;performance_data[[#This Row],[benchmark_return]],1,0)</f>
        <v>0</v>
      </c>
      <c r="V3120" s="17">
        <f>COUNTIFS(performance_data[portfolio_id],performance_data[[#This Row],[portfolio_id]])</f>
        <v>41</v>
      </c>
      <c r="W3120" s="17">
        <f>COUNTIFS(performance_data[portfolio_id],performance_data[[#This Row],[portfolio_id]],
          performance_data[return_flag],1)</f>
        <v>23</v>
      </c>
      <c r="X3120" s="15">
        <f>performance_data[[#This Row],[underperform_flag_count]]/performance_data[[#This Row],[totalportfoliocount]]</f>
        <v>0.56097560975609762</v>
      </c>
    </row>
    <row r="3121" spans="1:24" x14ac:dyDescent="0.3">
      <c r="A3121">
        <v>6750</v>
      </c>
      <c r="B3121" s="1">
        <v>44889</v>
      </c>
      <c r="C3121">
        <v>376049.65</v>
      </c>
      <c r="D3121">
        <v>10.56</v>
      </c>
      <c r="E3121">
        <v>11.66</v>
      </c>
      <c r="F3121">
        <v>19944.96</v>
      </c>
      <c r="G3121">
        <v>19657.169999999998</v>
      </c>
      <c r="H3121" t="s">
        <v>2220</v>
      </c>
      <c r="I3121" t="s">
        <v>2217</v>
      </c>
      <c r="J3121">
        <v>11</v>
      </c>
      <c r="K3121" t="s">
        <v>2219</v>
      </c>
      <c r="L3121" t="str">
        <f>IF(performance_data[[#This Row],[return_percentage]]&gt;=performance_data[[#This Row],[benchmark_return]],"Higher","Lower")</f>
        <v>Lower</v>
      </c>
      <c r="M3121" s="14">
        <f xml:space="preserve"> _xlfn.MAXIFS(performance_data[date],performance_data[portfolio_id],performance_data[[#This Row],[portfolio_id]])</f>
        <v>45559</v>
      </c>
      <c r="N3121" s="14">
        <f xml:space="preserve"> _xlfn.MINIFS(performance_data[date],performance_data[portfolio_id],performance_data[[#This Row],[portfolio_id]])</f>
        <v>44852</v>
      </c>
      <c r="O3121" s="15">
        <f>_xlfn.MAXIFS(performance_data[portfolio_value],performance_data[portfolio_id],performance_data[[#This Row],[portfolio_id]],performance_data[date],performance_data[[#This Row],[latest_date]])</f>
        <v>251179.5</v>
      </c>
      <c r="P3121" s="15">
        <f>_xlfn.MAXIFS(performance_data[portfolio_value],performance_data[portfolio_id],performance_data[[#This Row],[portfolio_id]],performance_data[date],performance_data[[#This Row],[starting_date]])</f>
        <v>262742.3</v>
      </c>
      <c r="Q3121" s="15">
        <f>performance_data[[#This Row],[latest_value]]-performance_data[[#This Row],[starting_value]]</f>
        <v>-11562.799999999988</v>
      </c>
      <c r="R3121" s="15">
        <f>performance_data[[#This Row],[net_inflows]]-performance_data[[#This Row],[net_outflows]]</f>
        <v>287.79000000000087</v>
      </c>
      <c r="S3121" s="15" t="str">
        <f>IF(performance_data[[#This Row],[net_inflows]]&gt;AVERAGE(performance_data[net_inflows]),"High","Low")</f>
        <v>High</v>
      </c>
      <c r="T3121" s="15">
        <f>AVERAGEIF(performance_data[inflow_flag],performance_data[[#This Row],[inflow_flag]],performance_data[return_percentage])</f>
        <v>4.8467905675459724</v>
      </c>
      <c r="U3121" s="17">
        <f>IF(performance_data[[#This Row],[return_percentage]]&lt;performance_data[[#This Row],[benchmark_return]],1,0)</f>
        <v>1</v>
      </c>
      <c r="V3121" s="17">
        <f>COUNTIFS(performance_data[portfolio_id],performance_data[[#This Row],[portfolio_id]])</f>
        <v>41</v>
      </c>
      <c r="W3121" s="17">
        <f>COUNTIFS(performance_data[portfolio_id],performance_data[[#This Row],[portfolio_id]],
          performance_data[return_flag],1)</f>
        <v>23</v>
      </c>
      <c r="X3121" s="15">
        <f>performance_data[[#This Row],[underperform_flag_count]]/performance_data[[#This Row],[totalportfoliocount]]</f>
        <v>0.56097560975609762</v>
      </c>
    </row>
    <row r="3122" spans="1:24" x14ac:dyDescent="0.3">
      <c r="A3122">
        <v>6750</v>
      </c>
      <c r="B3122" s="1">
        <v>45044</v>
      </c>
      <c r="C3122">
        <v>71447.399999999994</v>
      </c>
      <c r="D3122">
        <v>6.89</v>
      </c>
      <c r="E3122">
        <v>7.73</v>
      </c>
      <c r="F3122">
        <v>19872.73</v>
      </c>
      <c r="G3122">
        <v>5976.1</v>
      </c>
      <c r="H3122" t="s">
        <v>2213</v>
      </c>
      <c r="I3122" t="s">
        <v>2211</v>
      </c>
      <c r="J3122">
        <v>4</v>
      </c>
      <c r="K3122" t="s">
        <v>2216</v>
      </c>
      <c r="L3122" t="str">
        <f>IF(performance_data[[#This Row],[return_percentage]]&gt;=performance_data[[#This Row],[benchmark_return]],"Higher","Lower")</f>
        <v>Lower</v>
      </c>
      <c r="M3122" s="14">
        <f xml:space="preserve"> _xlfn.MAXIFS(performance_data[date],performance_data[portfolio_id],performance_data[[#This Row],[portfolio_id]])</f>
        <v>45559</v>
      </c>
      <c r="N3122" s="14">
        <f xml:space="preserve"> _xlfn.MINIFS(performance_data[date],performance_data[portfolio_id],performance_data[[#This Row],[portfolio_id]])</f>
        <v>44852</v>
      </c>
      <c r="O3122" s="15">
        <f>_xlfn.MAXIFS(performance_data[portfolio_value],performance_data[portfolio_id],performance_data[[#This Row],[portfolio_id]],performance_data[date],performance_data[[#This Row],[latest_date]])</f>
        <v>251179.5</v>
      </c>
      <c r="P3122" s="15">
        <f>_xlfn.MAXIFS(performance_data[portfolio_value],performance_data[portfolio_id],performance_data[[#This Row],[portfolio_id]],performance_data[date],performance_data[[#This Row],[starting_date]])</f>
        <v>262742.3</v>
      </c>
      <c r="Q3122" s="15">
        <f>performance_data[[#This Row],[latest_value]]-performance_data[[#This Row],[starting_value]]</f>
        <v>-11562.799999999988</v>
      </c>
      <c r="R3122" s="15">
        <f>performance_data[[#This Row],[net_inflows]]-performance_data[[#This Row],[net_outflows]]</f>
        <v>13896.63</v>
      </c>
      <c r="S3122" s="15" t="str">
        <f>IF(performance_data[[#This Row],[net_inflows]]&gt;AVERAGE(performance_data[net_inflows]),"High","Low")</f>
        <v>High</v>
      </c>
      <c r="T3122" s="15">
        <f>AVERAGEIF(performance_data[inflow_flag],performance_data[[#This Row],[inflow_flag]],performance_data[return_percentage])</f>
        <v>4.8467905675459724</v>
      </c>
      <c r="U3122" s="17">
        <f>IF(performance_data[[#This Row],[return_percentage]]&lt;performance_data[[#This Row],[benchmark_return]],1,0)</f>
        <v>1</v>
      </c>
      <c r="V3122" s="17">
        <f>COUNTIFS(performance_data[portfolio_id],performance_data[[#This Row],[portfolio_id]])</f>
        <v>41</v>
      </c>
      <c r="W3122" s="17">
        <f>COUNTIFS(performance_data[portfolio_id],performance_data[[#This Row],[portfolio_id]],
          performance_data[return_flag],1)</f>
        <v>23</v>
      </c>
      <c r="X3122" s="15">
        <f>performance_data[[#This Row],[underperform_flag_count]]/performance_data[[#This Row],[totalportfoliocount]]</f>
        <v>0.56097560975609762</v>
      </c>
    </row>
    <row r="3123" spans="1:24" x14ac:dyDescent="0.3">
      <c r="A3123">
        <v>6750</v>
      </c>
      <c r="B3123" s="1">
        <v>44972</v>
      </c>
      <c r="C3123">
        <v>221237.29</v>
      </c>
      <c r="D3123">
        <v>13.6</v>
      </c>
      <c r="E3123">
        <v>14.63</v>
      </c>
      <c r="F3123">
        <v>15472.22</v>
      </c>
      <c r="G3123">
        <v>18142.189999999999</v>
      </c>
      <c r="H3123" t="s">
        <v>2213</v>
      </c>
      <c r="I3123" t="s">
        <v>2206</v>
      </c>
      <c r="J3123">
        <v>2</v>
      </c>
      <c r="K3123" t="s">
        <v>2226</v>
      </c>
      <c r="L3123" t="str">
        <f>IF(performance_data[[#This Row],[return_percentage]]&gt;=performance_data[[#This Row],[benchmark_return]],"Higher","Lower")</f>
        <v>Lower</v>
      </c>
      <c r="M3123" s="14">
        <f xml:space="preserve"> _xlfn.MAXIFS(performance_data[date],performance_data[portfolio_id],performance_data[[#This Row],[portfolio_id]])</f>
        <v>45559</v>
      </c>
      <c r="N3123" s="14">
        <f xml:space="preserve"> _xlfn.MINIFS(performance_data[date],performance_data[portfolio_id],performance_data[[#This Row],[portfolio_id]])</f>
        <v>44852</v>
      </c>
      <c r="O3123" s="15">
        <f>_xlfn.MAXIFS(performance_data[portfolio_value],performance_data[portfolio_id],performance_data[[#This Row],[portfolio_id]],performance_data[date],performance_data[[#This Row],[latest_date]])</f>
        <v>251179.5</v>
      </c>
      <c r="P3123" s="15">
        <f>_xlfn.MAXIFS(performance_data[portfolio_value],performance_data[portfolio_id],performance_data[[#This Row],[portfolio_id]],performance_data[date],performance_data[[#This Row],[starting_date]])</f>
        <v>262742.3</v>
      </c>
      <c r="Q3123" s="15">
        <f>performance_data[[#This Row],[latest_value]]-performance_data[[#This Row],[starting_value]]</f>
        <v>-11562.799999999988</v>
      </c>
      <c r="R3123" s="15">
        <f>performance_data[[#This Row],[net_inflows]]-performance_data[[#This Row],[net_outflows]]</f>
        <v>-2669.9699999999993</v>
      </c>
      <c r="S3123" s="15" t="str">
        <f>IF(performance_data[[#This Row],[net_inflows]]&gt;AVERAGE(performance_data[net_inflows]),"High","Low")</f>
        <v>High</v>
      </c>
      <c r="T3123" s="15">
        <f>AVERAGEIF(performance_data[inflow_flag],performance_data[[#This Row],[inflow_flag]],performance_data[return_percentage])</f>
        <v>4.8467905675459724</v>
      </c>
      <c r="U3123" s="17">
        <f>IF(performance_data[[#This Row],[return_percentage]]&lt;performance_data[[#This Row],[benchmark_return]],1,0)</f>
        <v>1</v>
      </c>
      <c r="V3123" s="17">
        <f>COUNTIFS(performance_data[portfolio_id],performance_data[[#This Row],[portfolio_id]])</f>
        <v>41</v>
      </c>
      <c r="W3123" s="17">
        <f>COUNTIFS(performance_data[portfolio_id],performance_data[[#This Row],[portfolio_id]],
          performance_data[return_flag],1)</f>
        <v>23</v>
      </c>
      <c r="X3123" s="15">
        <f>performance_data[[#This Row],[underperform_flag_count]]/performance_data[[#This Row],[totalportfoliocount]]</f>
        <v>0.56097560975609762</v>
      </c>
    </row>
    <row r="3124" spans="1:24" x14ac:dyDescent="0.3">
      <c r="A3124">
        <v>6750</v>
      </c>
      <c r="B3124" s="1">
        <v>45207</v>
      </c>
      <c r="C3124">
        <v>327722.90999999997</v>
      </c>
      <c r="D3124">
        <v>7.14</v>
      </c>
      <c r="E3124">
        <v>7.18</v>
      </c>
      <c r="F3124">
        <v>7537.58</v>
      </c>
      <c r="G3124">
        <v>12890.49</v>
      </c>
      <c r="H3124" t="s">
        <v>2213</v>
      </c>
      <c r="I3124" t="s">
        <v>2217</v>
      </c>
      <c r="J3124">
        <v>10</v>
      </c>
      <c r="K3124" t="s">
        <v>2224</v>
      </c>
      <c r="L3124" t="str">
        <f>IF(performance_data[[#This Row],[return_percentage]]&gt;=performance_data[[#This Row],[benchmark_return]],"Higher","Lower")</f>
        <v>Lower</v>
      </c>
      <c r="M3124" s="14">
        <f xml:space="preserve"> _xlfn.MAXIFS(performance_data[date],performance_data[portfolio_id],performance_data[[#This Row],[portfolio_id]])</f>
        <v>45559</v>
      </c>
      <c r="N3124" s="14">
        <f xml:space="preserve"> _xlfn.MINIFS(performance_data[date],performance_data[portfolio_id],performance_data[[#This Row],[portfolio_id]])</f>
        <v>44852</v>
      </c>
      <c r="O3124" s="15">
        <f>_xlfn.MAXIFS(performance_data[portfolio_value],performance_data[portfolio_id],performance_data[[#This Row],[portfolio_id]],performance_data[date],performance_data[[#This Row],[latest_date]])</f>
        <v>251179.5</v>
      </c>
      <c r="P3124" s="15">
        <f>_xlfn.MAXIFS(performance_data[portfolio_value],performance_data[portfolio_id],performance_data[[#This Row],[portfolio_id]],performance_data[date],performance_data[[#This Row],[starting_date]])</f>
        <v>262742.3</v>
      </c>
      <c r="Q3124" s="15">
        <f>performance_data[[#This Row],[latest_value]]-performance_data[[#This Row],[starting_value]]</f>
        <v>-11562.799999999988</v>
      </c>
      <c r="R3124" s="15">
        <f>performance_data[[#This Row],[net_inflows]]-performance_data[[#This Row],[net_outflows]]</f>
        <v>-5352.91</v>
      </c>
      <c r="S3124" s="15" t="str">
        <f>IF(performance_data[[#This Row],[net_inflows]]&gt;AVERAGE(performance_data[net_inflows]),"High","Low")</f>
        <v>Low</v>
      </c>
      <c r="T3124" s="15">
        <f>AVERAGEIF(performance_data[inflow_flag],performance_data[[#This Row],[inflow_flag]],performance_data[return_percentage])</f>
        <v>5.0457846277021572</v>
      </c>
      <c r="U3124" s="17">
        <f>IF(performance_data[[#This Row],[return_percentage]]&lt;performance_data[[#This Row],[benchmark_return]],1,0)</f>
        <v>1</v>
      </c>
      <c r="V3124" s="17">
        <f>COUNTIFS(performance_data[portfolio_id],performance_data[[#This Row],[portfolio_id]])</f>
        <v>41</v>
      </c>
      <c r="W3124" s="17">
        <f>COUNTIFS(performance_data[portfolio_id],performance_data[[#This Row],[portfolio_id]],
          performance_data[return_flag],1)</f>
        <v>23</v>
      </c>
      <c r="X3124" s="15">
        <f>performance_data[[#This Row],[underperform_flag_count]]/performance_data[[#This Row],[totalportfoliocount]]</f>
        <v>0.56097560975609762</v>
      </c>
    </row>
    <row r="3125" spans="1:24" x14ac:dyDescent="0.3">
      <c r="A3125">
        <v>6750</v>
      </c>
      <c r="B3125" s="1">
        <v>45078</v>
      </c>
      <c r="C3125">
        <v>153758.81</v>
      </c>
      <c r="D3125">
        <v>14.58</v>
      </c>
      <c r="E3125">
        <v>16.43</v>
      </c>
      <c r="F3125">
        <v>7598.21</v>
      </c>
      <c r="G3125">
        <v>13370.7</v>
      </c>
      <c r="H3125" t="s">
        <v>2213</v>
      </c>
      <c r="I3125" t="s">
        <v>2211</v>
      </c>
      <c r="J3125">
        <v>6</v>
      </c>
      <c r="K3125" t="s">
        <v>2212</v>
      </c>
      <c r="L3125" t="str">
        <f>IF(performance_data[[#This Row],[return_percentage]]&gt;=performance_data[[#This Row],[benchmark_return]],"Higher","Lower")</f>
        <v>Lower</v>
      </c>
      <c r="M3125" s="14">
        <f xml:space="preserve"> _xlfn.MAXIFS(performance_data[date],performance_data[portfolio_id],performance_data[[#This Row],[portfolio_id]])</f>
        <v>45559</v>
      </c>
      <c r="N3125" s="14">
        <f xml:space="preserve"> _xlfn.MINIFS(performance_data[date],performance_data[portfolio_id],performance_data[[#This Row],[portfolio_id]])</f>
        <v>44852</v>
      </c>
      <c r="O3125" s="15">
        <f>_xlfn.MAXIFS(performance_data[portfolio_value],performance_data[portfolio_id],performance_data[[#This Row],[portfolio_id]],performance_data[date],performance_data[[#This Row],[latest_date]])</f>
        <v>251179.5</v>
      </c>
      <c r="P3125" s="15">
        <f>_xlfn.MAXIFS(performance_data[portfolio_value],performance_data[portfolio_id],performance_data[[#This Row],[portfolio_id]],performance_data[date],performance_data[[#This Row],[starting_date]])</f>
        <v>262742.3</v>
      </c>
      <c r="Q3125" s="15">
        <f>performance_data[[#This Row],[latest_value]]-performance_data[[#This Row],[starting_value]]</f>
        <v>-11562.799999999988</v>
      </c>
      <c r="R3125" s="15">
        <f>performance_data[[#This Row],[net_inflows]]-performance_data[[#This Row],[net_outflows]]</f>
        <v>-5772.4900000000007</v>
      </c>
      <c r="S3125" s="15" t="str">
        <f>IF(performance_data[[#This Row],[net_inflows]]&gt;AVERAGE(performance_data[net_inflows]),"High","Low")</f>
        <v>Low</v>
      </c>
      <c r="T3125" s="15">
        <f>AVERAGEIF(performance_data[inflow_flag],performance_data[[#This Row],[inflow_flag]],performance_data[return_percentage])</f>
        <v>5.0457846277021572</v>
      </c>
      <c r="U3125" s="17">
        <f>IF(performance_data[[#This Row],[return_percentage]]&lt;performance_data[[#This Row],[benchmark_return]],1,0)</f>
        <v>1</v>
      </c>
      <c r="V3125" s="17">
        <f>COUNTIFS(performance_data[portfolio_id],performance_data[[#This Row],[portfolio_id]])</f>
        <v>41</v>
      </c>
      <c r="W3125" s="17">
        <f>COUNTIFS(performance_data[portfolio_id],performance_data[[#This Row],[portfolio_id]],
          performance_data[return_flag],1)</f>
        <v>23</v>
      </c>
      <c r="X3125" s="15">
        <f>performance_data[[#This Row],[underperform_flag_count]]/performance_data[[#This Row],[totalportfoliocount]]</f>
        <v>0.56097560975609762</v>
      </c>
    </row>
    <row r="3126" spans="1:24" x14ac:dyDescent="0.3">
      <c r="A3126">
        <v>6750</v>
      </c>
      <c r="B3126" s="1">
        <v>45078</v>
      </c>
      <c r="C3126">
        <v>439096.07</v>
      </c>
      <c r="D3126">
        <v>12.76</v>
      </c>
      <c r="E3126">
        <v>13.96</v>
      </c>
      <c r="F3126">
        <v>15438.48</v>
      </c>
      <c r="G3126">
        <v>14118.84</v>
      </c>
      <c r="H3126" t="s">
        <v>2213</v>
      </c>
      <c r="I3126" t="s">
        <v>2211</v>
      </c>
      <c r="J3126">
        <v>6</v>
      </c>
      <c r="K3126" t="s">
        <v>2212</v>
      </c>
      <c r="L3126" t="str">
        <f>IF(performance_data[[#This Row],[return_percentage]]&gt;=performance_data[[#This Row],[benchmark_return]],"Higher","Lower")</f>
        <v>Lower</v>
      </c>
      <c r="M3126" s="14">
        <f xml:space="preserve"> _xlfn.MAXIFS(performance_data[date],performance_data[portfolio_id],performance_data[[#This Row],[portfolio_id]])</f>
        <v>45559</v>
      </c>
      <c r="N3126" s="14">
        <f xml:space="preserve"> _xlfn.MINIFS(performance_data[date],performance_data[portfolio_id],performance_data[[#This Row],[portfolio_id]])</f>
        <v>44852</v>
      </c>
      <c r="O3126" s="15">
        <f>_xlfn.MAXIFS(performance_data[portfolio_value],performance_data[portfolio_id],performance_data[[#This Row],[portfolio_id]],performance_data[date],performance_data[[#This Row],[latest_date]])</f>
        <v>251179.5</v>
      </c>
      <c r="P3126" s="15">
        <f>_xlfn.MAXIFS(performance_data[portfolio_value],performance_data[portfolio_id],performance_data[[#This Row],[portfolio_id]],performance_data[date],performance_data[[#This Row],[starting_date]])</f>
        <v>262742.3</v>
      </c>
      <c r="Q3126" s="15">
        <f>performance_data[[#This Row],[latest_value]]-performance_data[[#This Row],[starting_value]]</f>
        <v>-11562.799999999988</v>
      </c>
      <c r="R3126" s="15">
        <f>performance_data[[#This Row],[net_inflows]]-performance_data[[#This Row],[net_outflows]]</f>
        <v>1319.6399999999994</v>
      </c>
      <c r="S3126" s="15" t="str">
        <f>IF(performance_data[[#This Row],[net_inflows]]&gt;AVERAGE(performance_data[net_inflows]),"High","Low")</f>
        <v>High</v>
      </c>
      <c r="T3126" s="15">
        <f>AVERAGEIF(performance_data[inflow_flag],performance_data[[#This Row],[inflow_flag]],performance_data[return_percentage])</f>
        <v>4.8467905675459724</v>
      </c>
      <c r="U3126" s="17">
        <f>IF(performance_data[[#This Row],[return_percentage]]&lt;performance_data[[#This Row],[benchmark_return]],1,0)</f>
        <v>1</v>
      </c>
      <c r="V3126" s="17">
        <f>COUNTIFS(performance_data[portfolio_id],performance_data[[#This Row],[portfolio_id]])</f>
        <v>41</v>
      </c>
      <c r="W3126" s="17">
        <f>COUNTIFS(performance_data[portfolio_id],performance_data[[#This Row],[portfolio_id]],
          performance_data[return_flag],1)</f>
        <v>23</v>
      </c>
      <c r="X3126" s="15">
        <f>performance_data[[#This Row],[underperform_flag_count]]/performance_data[[#This Row],[totalportfoliocount]]</f>
        <v>0.56097560975609762</v>
      </c>
    </row>
    <row r="3127" spans="1:24" x14ac:dyDescent="0.3">
      <c r="A3127">
        <v>6750</v>
      </c>
      <c r="B3127" s="1">
        <v>44958</v>
      </c>
      <c r="C3127">
        <v>402548.9</v>
      </c>
      <c r="D3127">
        <v>-7.27</v>
      </c>
      <c r="E3127">
        <v>-7.33</v>
      </c>
      <c r="F3127">
        <v>4163.24</v>
      </c>
      <c r="G3127">
        <v>5641.68</v>
      </c>
      <c r="H3127" t="s">
        <v>2213</v>
      </c>
      <c r="I3127" t="s">
        <v>2206</v>
      </c>
      <c r="J3127">
        <v>2</v>
      </c>
      <c r="K3127" t="s">
        <v>2226</v>
      </c>
      <c r="L3127" t="str">
        <f>IF(performance_data[[#This Row],[return_percentage]]&gt;=performance_data[[#This Row],[benchmark_return]],"Higher","Lower")</f>
        <v>Higher</v>
      </c>
      <c r="M3127" s="14">
        <f xml:space="preserve"> _xlfn.MAXIFS(performance_data[date],performance_data[portfolio_id],performance_data[[#This Row],[portfolio_id]])</f>
        <v>45559</v>
      </c>
      <c r="N3127" s="14">
        <f xml:space="preserve"> _xlfn.MINIFS(performance_data[date],performance_data[portfolio_id],performance_data[[#This Row],[portfolio_id]])</f>
        <v>44852</v>
      </c>
      <c r="O3127" s="15">
        <f>_xlfn.MAXIFS(performance_data[portfolio_value],performance_data[portfolio_id],performance_data[[#This Row],[portfolio_id]],performance_data[date],performance_data[[#This Row],[latest_date]])</f>
        <v>251179.5</v>
      </c>
      <c r="P3127" s="15">
        <f>_xlfn.MAXIFS(performance_data[portfolio_value],performance_data[portfolio_id],performance_data[[#This Row],[portfolio_id]],performance_data[date],performance_data[[#This Row],[starting_date]])</f>
        <v>262742.3</v>
      </c>
      <c r="Q3127" s="15">
        <f>performance_data[[#This Row],[latest_value]]-performance_data[[#This Row],[starting_value]]</f>
        <v>-11562.799999999988</v>
      </c>
      <c r="R3127" s="15">
        <f>performance_data[[#This Row],[net_inflows]]-performance_data[[#This Row],[net_outflows]]</f>
        <v>-1478.4400000000005</v>
      </c>
      <c r="S3127" s="15" t="str">
        <f>IF(performance_data[[#This Row],[net_inflows]]&gt;AVERAGE(performance_data[net_inflows]),"High","Low")</f>
        <v>Low</v>
      </c>
      <c r="T3127" s="15">
        <f>AVERAGEIF(performance_data[inflow_flag],performance_data[[#This Row],[inflow_flag]],performance_data[return_percentage])</f>
        <v>5.0457846277021572</v>
      </c>
      <c r="U3127" s="17">
        <f>IF(performance_data[[#This Row],[return_percentage]]&lt;performance_data[[#This Row],[benchmark_return]],1,0)</f>
        <v>0</v>
      </c>
      <c r="V3127" s="17">
        <f>COUNTIFS(performance_data[portfolio_id],performance_data[[#This Row],[portfolio_id]])</f>
        <v>41</v>
      </c>
      <c r="W3127" s="17">
        <f>COUNTIFS(performance_data[portfolio_id],performance_data[[#This Row],[portfolio_id]],
          performance_data[return_flag],1)</f>
        <v>23</v>
      </c>
      <c r="X3127" s="15">
        <f>performance_data[[#This Row],[underperform_flag_count]]/performance_data[[#This Row],[totalportfoliocount]]</f>
        <v>0.56097560975609762</v>
      </c>
    </row>
    <row r="3128" spans="1:24" x14ac:dyDescent="0.3">
      <c r="A3128">
        <v>6750</v>
      </c>
      <c r="B3128" s="1">
        <v>45487</v>
      </c>
      <c r="C3128">
        <v>397720.53</v>
      </c>
      <c r="D3128">
        <v>-2.67</v>
      </c>
      <c r="E3128">
        <v>-2.27</v>
      </c>
      <c r="F3128">
        <v>8619.6</v>
      </c>
      <c r="G3128">
        <v>7927.87</v>
      </c>
      <c r="H3128" t="s">
        <v>2205</v>
      </c>
      <c r="I3128" t="s">
        <v>2209</v>
      </c>
      <c r="J3128">
        <v>7</v>
      </c>
      <c r="K3128" t="s">
        <v>2210</v>
      </c>
      <c r="L3128" t="str">
        <f>IF(performance_data[[#This Row],[return_percentage]]&gt;=performance_data[[#This Row],[benchmark_return]],"Higher","Lower")</f>
        <v>Lower</v>
      </c>
      <c r="M3128" s="14">
        <f xml:space="preserve"> _xlfn.MAXIFS(performance_data[date],performance_data[portfolio_id],performance_data[[#This Row],[portfolio_id]])</f>
        <v>45559</v>
      </c>
      <c r="N3128" s="14">
        <f xml:space="preserve"> _xlfn.MINIFS(performance_data[date],performance_data[portfolio_id],performance_data[[#This Row],[portfolio_id]])</f>
        <v>44852</v>
      </c>
      <c r="O3128" s="15">
        <f>_xlfn.MAXIFS(performance_data[portfolio_value],performance_data[portfolio_id],performance_data[[#This Row],[portfolio_id]],performance_data[date],performance_data[[#This Row],[latest_date]])</f>
        <v>251179.5</v>
      </c>
      <c r="P3128" s="15">
        <f>_xlfn.MAXIFS(performance_data[portfolio_value],performance_data[portfolio_id],performance_data[[#This Row],[portfolio_id]],performance_data[date],performance_data[[#This Row],[starting_date]])</f>
        <v>262742.3</v>
      </c>
      <c r="Q3128" s="15">
        <f>performance_data[[#This Row],[latest_value]]-performance_data[[#This Row],[starting_value]]</f>
        <v>-11562.799999999988</v>
      </c>
      <c r="R3128" s="15">
        <f>performance_data[[#This Row],[net_inflows]]-performance_data[[#This Row],[net_outflows]]</f>
        <v>691.73000000000047</v>
      </c>
      <c r="S3128" s="15" t="str">
        <f>IF(performance_data[[#This Row],[net_inflows]]&gt;AVERAGE(performance_data[net_inflows]),"High","Low")</f>
        <v>Low</v>
      </c>
      <c r="T3128" s="15">
        <f>AVERAGEIF(performance_data[inflow_flag],performance_data[[#This Row],[inflow_flag]],performance_data[return_percentage])</f>
        <v>5.0457846277021572</v>
      </c>
      <c r="U3128" s="17">
        <f>IF(performance_data[[#This Row],[return_percentage]]&lt;performance_data[[#This Row],[benchmark_return]],1,0)</f>
        <v>1</v>
      </c>
      <c r="V3128" s="17">
        <f>COUNTIFS(performance_data[portfolio_id],performance_data[[#This Row],[portfolio_id]])</f>
        <v>41</v>
      </c>
      <c r="W3128" s="17">
        <f>COUNTIFS(performance_data[portfolio_id],performance_data[[#This Row],[portfolio_id]],
          performance_data[return_flag],1)</f>
        <v>23</v>
      </c>
      <c r="X3128" s="15">
        <f>performance_data[[#This Row],[underperform_flag_count]]/performance_data[[#This Row],[totalportfoliocount]]</f>
        <v>0.56097560975609762</v>
      </c>
    </row>
    <row r="3129" spans="1:24" x14ac:dyDescent="0.3">
      <c r="A3129">
        <v>6750</v>
      </c>
      <c r="B3129" s="1">
        <v>45542</v>
      </c>
      <c r="C3129">
        <v>301496.88</v>
      </c>
      <c r="D3129">
        <v>8.43</v>
      </c>
      <c r="E3129">
        <v>8.2100000000000009</v>
      </c>
      <c r="F3129">
        <v>12162.97</v>
      </c>
      <c r="G3129">
        <v>10922.71</v>
      </c>
      <c r="H3129" t="s">
        <v>2205</v>
      </c>
      <c r="I3129" t="s">
        <v>2209</v>
      </c>
      <c r="J3129">
        <v>9</v>
      </c>
      <c r="K3129" t="s">
        <v>2221</v>
      </c>
      <c r="L3129" t="str">
        <f>IF(performance_data[[#This Row],[return_percentage]]&gt;=performance_data[[#This Row],[benchmark_return]],"Higher","Lower")</f>
        <v>Higher</v>
      </c>
      <c r="M3129" s="14">
        <f xml:space="preserve"> _xlfn.MAXIFS(performance_data[date],performance_data[portfolio_id],performance_data[[#This Row],[portfolio_id]])</f>
        <v>45559</v>
      </c>
      <c r="N3129" s="14">
        <f xml:space="preserve"> _xlfn.MINIFS(performance_data[date],performance_data[portfolio_id],performance_data[[#This Row],[portfolio_id]])</f>
        <v>44852</v>
      </c>
      <c r="O3129" s="15">
        <f>_xlfn.MAXIFS(performance_data[portfolio_value],performance_data[portfolio_id],performance_data[[#This Row],[portfolio_id]],performance_data[date],performance_data[[#This Row],[latest_date]])</f>
        <v>251179.5</v>
      </c>
      <c r="P3129" s="15">
        <f>_xlfn.MAXIFS(performance_data[portfolio_value],performance_data[portfolio_id],performance_data[[#This Row],[portfolio_id]],performance_data[date],performance_data[[#This Row],[starting_date]])</f>
        <v>262742.3</v>
      </c>
      <c r="Q3129" s="15">
        <f>performance_data[[#This Row],[latest_value]]-performance_data[[#This Row],[starting_value]]</f>
        <v>-11562.799999999988</v>
      </c>
      <c r="R3129" s="15">
        <f>performance_data[[#This Row],[net_inflows]]-performance_data[[#This Row],[net_outflows]]</f>
        <v>1240.2600000000002</v>
      </c>
      <c r="S3129" s="15" t="str">
        <f>IF(performance_data[[#This Row],[net_inflows]]&gt;AVERAGE(performance_data[net_inflows]),"High","Low")</f>
        <v>High</v>
      </c>
      <c r="T3129" s="15">
        <f>AVERAGEIF(performance_data[inflow_flag],performance_data[[#This Row],[inflow_flag]],performance_data[return_percentage])</f>
        <v>4.8467905675459724</v>
      </c>
      <c r="U3129" s="17">
        <f>IF(performance_data[[#This Row],[return_percentage]]&lt;performance_data[[#This Row],[benchmark_return]],1,0)</f>
        <v>0</v>
      </c>
      <c r="V3129" s="17">
        <f>COUNTIFS(performance_data[portfolio_id],performance_data[[#This Row],[portfolio_id]])</f>
        <v>41</v>
      </c>
      <c r="W3129" s="17">
        <f>COUNTIFS(performance_data[portfolio_id],performance_data[[#This Row],[portfolio_id]],
          performance_data[return_flag],1)</f>
        <v>23</v>
      </c>
      <c r="X3129" s="15">
        <f>performance_data[[#This Row],[underperform_flag_count]]/performance_data[[#This Row],[totalportfoliocount]]</f>
        <v>0.56097560975609762</v>
      </c>
    </row>
    <row r="3130" spans="1:24" x14ac:dyDescent="0.3">
      <c r="A3130">
        <v>6750</v>
      </c>
      <c r="B3130" s="1">
        <v>45559</v>
      </c>
      <c r="C3130">
        <v>251179.5</v>
      </c>
      <c r="D3130">
        <v>-4.3</v>
      </c>
      <c r="E3130">
        <v>-5.05</v>
      </c>
      <c r="F3130">
        <v>17594.03</v>
      </c>
      <c r="G3130">
        <v>11025.78</v>
      </c>
      <c r="H3130" t="s">
        <v>2205</v>
      </c>
      <c r="I3130" t="s">
        <v>2209</v>
      </c>
      <c r="J3130">
        <v>9</v>
      </c>
      <c r="K3130" t="s">
        <v>2221</v>
      </c>
      <c r="L3130" t="str">
        <f>IF(performance_data[[#This Row],[return_percentage]]&gt;=performance_data[[#This Row],[benchmark_return]],"Higher","Lower")</f>
        <v>Higher</v>
      </c>
      <c r="M3130" s="14">
        <f xml:space="preserve"> _xlfn.MAXIFS(performance_data[date],performance_data[portfolio_id],performance_data[[#This Row],[portfolio_id]])</f>
        <v>45559</v>
      </c>
      <c r="N3130" s="14">
        <f xml:space="preserve"> _xlfn.MINIFS(performance_data[date],performance_data[portfolio_id],performance_data[[#This Row],[portfolio_id]])</f>
        <v>44852</v>
      </c>
      <c r="O3130" s="15">
        <f>_xlfn.MAXIFS(performance_data[portfolio_value],performance_data[portfolio_id],performance_data[[#This Row],[portfolio_id]],performance_data[date],performance_data[[#This Row],[latest_date]])</f>
        <v>251179.5</v>
      </c>
      <c r="P3130" s="15">
        <f>_xlfn.MAXIFS(performance_data[portfolio_value],performance_data[portfolio_id],performance_data[[#This Row],[portfolio_id]],performance_data[date],performance_data[[#This Row],[starting_date]])</f>
        <v>262742.3</v>
      </c>
      <c r="Q3130" s="15">
        <f>performance_data[[#This Row],[latest_value]]-performance_data[[#This Row],[starting_value]]</f>
        <v>-11562.799999999988</v>
      </c>
      <c r="R3130" s="15">
        <f>performance_data[[#This Row],[net_inflows]]-performance_data[[#This Row],[net_outflows]]</f>
        <v>6568.2499999999982</v>
      </c>
      <c r="S3130" s="15" t="str">
        <f>IF(performance_data[[#This Row],[net_inflows]]&gt;AVERAGE(performance_data[net_inflows]),"High","Low")</f>
        <v>High</v>
      </c>
      <c r="T3130" s="15">
        <f>AVERAGEIF(performance_data[inflow_flag],performance_data[[#This Row],[inflow_flag]],performance_data[return_percentage])</f>
        <v>4.8467905675459724</v>
      </c>
      <c r="U3130" s="17">
        <f>IF(performance_data[[#This Row],[return_percentage]]&lt;performance_data[[#This Row],[benchmark_return]],1,0)</f>
        <v>0</v>
      </c>
      <c r="V3130" s="17">
        <f>COUNTIFS(performance_data[portfolio_id],performance_data[[#This Row],[portfolio_id]])</f>
        <v>41</v>
      </c>
      <c r="W3130" s="17">
        <f>COUNTIFS(performance_data[portfolio_id],performance_data[[#This Row],[portfolio_id]],
          performance_data[return_flag],1)</f>
        <v>23</v>
      </c>
      <c r="X3130" s="15">
        <f>performance_data[[#This Row],[underperform_flag_count]]/performance_data[[#This Row],[totalportfoliocount]]</f>
        <v>0.56097560975609762</v>
      </c>
    </row>
    <row r="3131" spans="1:24" x14ac:dyDescent="0.3">
      <c r="A3131">
        <v>6750</v>
      </c>
      <c r="B3131" s="1">
        <v>45250</v>
      </c>
      <c r="C3131">
        <v>295529.25</v>
      </c>
      <c r="D3131">
        <v>-5.45</v>
      </c>
      <c r="E3131">
        <v>-5.44</v>
      </c>
      <c r="F3131">
        <v>19056.150000000001</v>
      </c>
      <c r="G3131">
        <v>3708.92</v>
      </c>
      <c r="H3131" t="s">
        <v>2213</v>
      </c>
      <c r="I3131" t="s">
        <v>2217</v>
      </c>
      <c r="J3131">
        <v>11</v>
      </c>
      <c r="K3131" t="s">
        <v>2219</v>
      </c>
      <c r="L3131" t="str">
        <f>IF(performance_data[[#This Row],[return_percentage]]&gt;=performance_data[[#This Row],[benchmark_return]],"Higher","Lower")</f>
        <v>Lower</v>
      </c>
      <c r="M3131" s="14">
        <f xml:space="preserve"> _xlfn.MAXIFS(performance_data[date],performance_data[portfolio_id],performance_data[[#This Row],[portfolio_id]])</f>
        <v>45559</v>
      </c>
      <c r="N3131" s="14">
        <f xml:space="preserve"> _xlfn.MINIFS(performance_data[date],performance_data[portfolio_id],performance_data[[#This Row],[portfolio_id]])</f>
        <v>44852</v>
      </c>
      <c r="O3131" s="15">
        <f>_xlfn.MAXIFS(performance_data[portfolio_value],performance_data[portfolio_id],performance_data[[#This Row],[portfolio_id]],performance_data[date],performance_data[[#This Row],[latest_date]])</f>
        <v>251179.5</v>
      </c>
      <c r="P3131" s="15">
        <f>_xlfn.MAXIFS(performance_data[portfolio_value],performance_data[portfolio_id],performance_data[[#This Row],[portfolio_id]],performance_data[date],performance_data[[#This Row],[starting_date]])</f>
        <v>262742.3</v>
      </c>
      <c r="Q3131" s="15">
        <f>performance_data[[#This Row],[latest_value]]-performance_data[[#This Row],[starting_value]]</f>
        <v>-11562.799999999988</v>
      </c>
      <c r="R3131" s="15">
        <f>performance_data[[#This Row],[net_inflows]]-performance_data[[#This Row],[net_outflows]]</f>
        <v>15347.230000000001</v>
      </c>
      <c r="S3131" s="15" t="str">
        <f>IF(performance_data[[#This Row],[net_inflows]]&gt;AVERAGE(performance_data[net_inflows]),"High","Low")</f>
        <v>High</v>
      </c>
      <c r="T3131" s="15">
        <f>AVERAGEIF(performance_data[inflow_flag],performance_data[[#This Row],[inflow_flag]],performance_data[return_percentage])</f>
        <v>4.8467905675459724</v>
      </c>
      <c r="U3131" s="17">
        <f>IF(performance_data[[#This Row],[return_percentage]]&lt;performance_data[[#This Row],[benchmark_return]],1,0)</f>
        <v>1</v>
      </c>
      <c r="V3131" s="17">
        <f>COUNTIFS(performance_data[portfolio_id],performance_data[[#This Row],[portfolio_id]])</f>
        <v>41</v>
      </c>
      <c r="W3131" s="17">
        <f>COUNTIFS(performance_data[portfolio_id],performance_data[[#This Row],[portfolio_id]],
          performance_data[return_flag],1)</f>
        <v>23</v>
      </c>
      <c r="X3131" s="15">
        <f>performance_data[[#This Row],[underperform_flag_count]]/performance_data[[#This Row],[totalportfoliocount]]</f>
        <v>0.56097560975609762</v>
      </c>
    </row>
    <row r="3132" spans="1:24" x14ac:dyDescent="0.3">
      <c r="A3132">
        <v>6750</v>
      </c>
      <c r="B3132" s="1">
        <v>45192</v>
      </c>
      <c r="C3132">
        <v>65290.96</v>
      </c>
      <c r="D3132">
        <v>-6.8</v>
      </c>
      <c r="E3132">
        <v>-6</v>
      </c>
      <c r="F3132">
        <v>6893.84</v>
      </c>
      <c r="G3132">
        <v>1082.67</v>
      </c>
      <c r="H3132" t="s">
        <v>2213</v>
      </c>
      <c r="I3132" t="s">
        <v>2209</v>
      </c>
      <c r="J3132">
        <v>9</v>
      </c>
      <c r="K3132" t="s">
        <v>2221</v>
      </c>
      <c r="L3132" t="str">
        <f>IF(performance_data[[#This Row],[return_percentage]]&gt;=performance_data[[#This Row],[benchmark_return]],"Higher","Lower")</f>
        <v>Lower</v>
      </c>
      <c r="M3132" s="14">
        <f xml:space="preserve"> _xlfn.MAXIFS(performance_data[date],performance_data[portfolio_id],performance_data[[#This Row],[portfolio_id]])</f>
        <v>45559</v>
      </c>
      <c r="N3132" s="14">
        <f xml:space="preserve"> _xlfn.MINIFS(performance_data[date],performance_data[portfolio_id],performance_data[[#This Row],[portfolio_id]])</f>
        <v>44852</v>
      </c>
      <c r="O3132" s="15">
        <f>_xlfn.MAXIFS(performance_data[portfolio_value],performance_data[portfolio_id],performance_data[[#This Row],[portfolio_id]],performance_data[date],performance_data[[#This Row],[latest_date]])</f>
        <v>251179.5</v>
      </c>
      <c r="P3132" s="15">
        <f>_xlfn.MAXIFS(performance_data[portfolio_value],performance_data[portfolio_id],performance_data[[#This Row],[portfolio_id]],performance_data[date],performance_data[[#This Row],[starting_date]])</f>
        <v>262742.3</v>
      </c>
      <c r="Q3132" s="15">
        <f>performance_data[[#This Row],[latest_value]]-performance_data[[#This Row],[starting_value]]</f>
        <v>-11562.799999999988</v>
      </c>
      <c r="R3132" s="15">
        <f>performance_data[[#This Row],[net_inflows]]-performance_data[[#This Row],[net_outflows]]</f>
        <v>5811.17</v>
      </c>
      <c r="S3132" s="15" t="str">
        <f>IF(performance_data[[#This Row],[net_inflows]]&gt;AVERAGE(performance_data[net_inflows]),"High","Low")</f>
        <v>Low</v>
      </c>
      <c r="T3132" s="15">
        <f>AVERAGEIF(performance_data[inflow_flag],performance_data[[#This Row],[inflow_flag]],performance_data[return_percentage])</f>
        <v>5.0457846277021572</v>
      </c>
      <c r="U3132" s="17">
        <f>IF(performance_data[[#This Row],[return_percentage]]&lt;performance_data[[#This Row],[benchmark_return]],1,0)</f>
        <v>1</v>
      </c>
      <c r="V3132" s="17">
        <f>COUNTIFS(performance_data[portfolio_id],performance_data[[#This Row],[portfolio_id]])</f>
        <v>41</v>
      </c>
      <c r="W3132" s="17">
        <f>COUNTIFS(performance_data[portfolio_id],performance_data[[#This Row],[portfolio_id]],
          performance_data[return_flag],1)</f>
        <v>23</v>
      </c>
      <c r="X3132" s="15">
        <f>performance_data[[#This Row],[underperform_flag_count]]/performance_data[[#This Row],[totalportfoliocount]]</f>
        <v>0.56097560975609762</v>
      </c>
    </row>
    <row r="3133" spans="1:24" x14ac:dyDescent="0.3">
      <c r="A3133">
        <v>6750</v>
      </c>
      <c r="B3133" s="1">
        <v>45284</v>
      </c>
      <c r="C3133">
        <v>95295.01</v>
      </c>
      <c r="D3133">
        <v>-9.11</v>
      </c>
      <c r="E3133">
        <v>-10.33</v>
      </c>
      <c r="F3133">
        <v>3037.18</v>
      </c>
      <c r="G3133">
        <v>14968.29</v>
      </c>
      <c r="H3133" t="s">
        <v>2213</v>
      </c>
      <c r="I3133" t="s">
        <v>2217</v>
      </c>
      <c r="J3133">
        <v>12</v>
      </c>
      <c r="K3133" t="s">
        <v>2218</v>
      </c>
      <c r="L3133" t="str">
        <f>IF(performance_data[[#This Row],[return_percentage]]&gt;=performance_data[[#This Row],[benchmark_return]],"Higher","Lower")</f>
        <v>Higher</v>
      </c>
      <c r="M3133" s="14">
        <f xml:space="preserve"> _xlfn.MAXIFS(performance_data[date],performance_data[portfolio_id],performance_data[[#This Row],[portfolio_id]])</f>
        <v>45559</v>
      </c>
      <c r="N3133" s="14">
        <f xml:space="preserve"> _xlfn.MINIFS(performance_data[date],performance_data[portfolio_id],performance_data[[#This Row],[portfolio_id]])</f>
        <v>44852</v>
      </c>
      <c r="O3133" s="15">
        <f>_xlfn.MAXIFS(performance_data[portfolio_value],performance_data[portfolio_id],performance_data[[#This Row],[portfolio_id]],performance_data[date],performance_data[[#This Row],[latest_date]])</f>
        <v>251179.5</v>
      </c>
      <c r="P3133" s="15">
        <f>_xlfn.MAXIFS(performance_data[portfolio_value],performance_data[portfolio_id],performance_data[[#This Row],[portfolio_id]],performance_data[date],performance_data[[#This Row],[starting_date]])</f>
        <v>262742.3</v>
      </c>
      <c r="Q3133" s="15">
        <f>performance_data[[#This Row],[latest_value]]-performance_data[[#This Row],[starting_value]]</f>
        <v>-11562.799999999988</v>
      </c>
      <c r="R3133" s="15">
        <f>performance_data[[#This Row],[net_inflows]]-performance_data[[#This Row],[net_outflows]]</f>
        <v>-11931.11</v>
      </c>
      <c r="S3133" s="15" t="str">
        <f>IF(performance_data[[#This Row],[net_inflows]]&gt;AVERAGE(performance_data[net_inflows]),"High","Low")</f>
        <v>Low</v>
      </c>
      <c r="T3133" s="15">
        <f>AVERAGEIF(performance_data[inflow_flag],performance_data[[#This Row],[inflow_flag]],performance_data[return_percentage])</f>
        <v>5.0457846277021572</v>
      </c>
      <c r="U3133" s="17">
        <f>IF(performance_data[[#This Row],[return_percentage]]&lt;performance_data[[#This Row],[benchmark_return]],1,0)</f>
        <v>0</v>
      </c>
      <c r="V3133" s="17">
        <f>COUNTIFS(performance_data[portfolio_id],performance_data[[#This Row],[portfolio_id]])</f>
        <v>41</v>
      </c>
      <c r="W3133" s="17">
        <f>COUNTIFS(performance_data[portfolio_id],performance_data[[#This Row],[portfolio_id]],
          performance_data[return_flag],1)</f>
        <v>23</v>
      </c>
      <c r="X3133" s="15">
        <f>performance_data[[#This Row],[underperform_flag_count]]/performance_data[[#This Row],[totalportfoliocount]]</f>
        <v>0.56097560975609762</v>
      </c>
    </row>
    <row r="3134" spans="1:24" x14ac:dyDescent="0.3">
      <c r="A3134">
        <v>6750</v>
      </c>
      <c r="B3134" s="1">
        <v>45084</v>
      </c>
      <c r="C3134">
        <v>55560.88</v>
      </c>
      <c r="D3134">
        <v>7.08</v>
      </c>
      <c r="E3134">
        <v>6.75</v>
      </c>
      <c r="F3134">
        <v>12951.82</v>
      </c>
      <c r="G3134">
        <v>5219.09</v>
      </c>
      <c r="H3134" t="s">
        <v>2213</v>
      </c>
      <c r="I3134" t="s">
        <v>2211</v>
      </c>
      <c r="J3134">
        <v>6</v>
      </c>
      <c r="K3134" t="s">
        <v>2212</v>
      </c>
      <c r="L3134" t="str">
        <f>IF(performance_data[[#This Row],[return_percentage]]&gt;=performance_data[[#This Row],[benchmark_return]],"Higher","Lower")</f>
        <v>Higher</v>
      </c>
      <c r="M3134" s="14">
        <f xml:space="preserve"> _xlfn.MAXIFS(performance_data[date],performance_data[portfolio_id],performance_data[[#This Row],[portfolio_id]])</f>
        <v>45559</v>
      </c>
      <c r="N3134" s="14">
        <f xml:space="preserve"> _xlfn.MINIFS(performance_data[date],performance_data[portfolio_id],performance_data[[#This Row],[portfolio_id]])</f>
        <v>44852</v>
      </c>
      <c r="O3134" s="15">
        <f>_xlfn.MAXIFS(performance_data[portfolio_value],performance_data[portfolio_id],performance_data[[#This Row],[portfolio_id]],performance_data[date],performance_data[[#This Row],[latest_date]])</f>
        <v>251179.5</v>
      </c>
      <c r="P3134" s="15">
        <f>_xlfn.MAXIFS(performance_data[portfolio_value],performance_data[portfolio_id],performance_data[[#This Row],[portfolio_id]],performance_data[date],performance_data[[#This Row],[starting_date]])</f>
        <v>262742.3</v>
      </c>
      <c r="Q3134" s="15">
        <f>performance_data[[#This Row],[latest_value]]-performance_data[[#This Row],[starting_value]]</f>
        <v>-11562.799999999988</v>
      </c>
      <c r="R3134" s="15">
        <f>performance_data[[#This Row],[net_inflows]]-performance_data[[#This Row],[net_outflows]]</f>
        <v>7732.73</v>
      </c>
      <c r="S3134" s="15" t="str">
        <f>IF(performance_data[[#This Row],[net_inflows]]&gt;AVERAGE(performance_data[net_inflows]),"High","Low")</f>
        <v>High</v>
      </c>
      <c r="T3134" s="15">
        <f>AVERAGEIF(performance_data[inflow_flag],performance_data[[#This Row],[inflow_flag]],performance_data[return_percentage])</f>
        <v>4.8467905675459724</v>
      </c>
      <c r="U3134" s="17">
        <f>IF(performance_data[[#This Row],[return_percentage]]&lt;performance_data[[#This Row],[benchmark_return]],1,0)</f>
        <v>0</v>
      </c>
      <c r="V3134" s="17">
        <f>COUNTIFS(performance_data[portfolio_id],performance_data[[#This Row],[portfolio_id]])</f>
        <v>41</v>
      </c>
      <c r="W3134" s="17">
        <f>COUNTIFS(performance_data[portfolio_id],performance_data[[#This Row],[portfolio_id]],
          performance_data[return_flag],1)</f>
        <v>23</v>
      </c>
      <c r="X3134" s="15">
        <f>performance_data[[#This Row],[underperform_flag_count]]/performance_data[[#This Row],[totalportfoliocount]]</f>
        <v>0.56097560975609762</v>
      </c>
    </row>
    <row r="3135" spans="1:24" x14ac:dyDescent="0.3">
      <c r="A3135">
        <v>6750</v>
      </c>
      <c r="B3135" s="1">
        <v>45469</v>
      </c>
      <c r="C3135">
        <v>235653</v>
      </c>
      <c r="D3135">
        <v>7.24</v>
      </c>
      <c r="E3135">
        <v>6.28</v>
      </c>
      <c r="F3135">
        <v>7393.79</v>
      </c>
      <c r="G3135">
        <v>18978.91</v>
      </c>
      <c r="H3135" t="s">
        <v>2205</v>
      </c>
      <c r="I3135" t="s">
        <v>2211</v>
      </c>
      <c r="J3135">
        <v>6</v>
      </c>
      <c r="K3135" t="s">
        <v>2212</v>
      </c>
      <c r="L3135" t="str">
        <f>IF(performance_data[[#This Row],[return_percentage]]&gt;=performance_data[[#This Row],[benchmark_return]],"Higher","Lower")</f>
        <v>Higher</v>
      </c>
      <c r="M3135" s="14">
        <f xml:space="preserve"> _xlfn.MAXIFS(performance_data[date],performance_data[portfolio_id],performance_data[[#This Row],[portfolio_id]])</f>
        <v>45559</v>
      </c>
      <c r="N3135" s="14">
        <f xml:space="preserve"> _xlfn.MINIFS(performance_data[date],performance_data[portfolio_id],performance_data[[#This Row],[portfolio_id]])</f>
        <v>44852</v>
      </c>
      <c r="O3135" s="15">
        <f>_xlfn.MAXIFS(performance_data[portfolio_value],performance_data[portfolio_id],performance_data[[#This Row],[portfolio_id]],performance_data[date],performance_data[[#This Row],[latest_date]])</f>
        <v>251179.5</v>
      </c>
      <c r="P3135" s="15">
        <f>_xlfn.MAXIFS(performance_data[portfolio_value],performance_data[portfolio_id],performance_data[[#This Row],[portfolio_id]],performance_data[date],performance_data[[#This Row],[starting_date]])</f>
        <v>262742.3</v>
      </c>
      <c r="Q3135" s="15">
        <f>performance_data[[#This Row],[latest_value]]-performance_data[[#This Row],[starting_value]]</f>
        <v>-11562.799999999988</v>
      </c>
      <c r="R3135" s="15">
        <f>performance_data[[#This Row],[net_inflows]]-performance_data[[#This Row],[net_outflows]]</f>
        <v>-11585.119999999999</v>
      </c>
      <c r="S3135" s="15" t="str">
        <f>IF(performance_data[[#This Row],[net_inflows]]&gt;AVERAGE(performance_data[net_inflows]),"High","Low")</f>
        <v>Low</v>
      </c>
      <c r="T3135" s="15">
        <f>AVERAGEIF(performance_data[inflow_flag],performance_data[[#This Row],[inflow_flag]],performance_data[return_percentage])</f>
        <v>5.0457846277021572</v>
      </c>
      <c r="U3135" s="17">
        <f>IF(performance_data[[#This Row],[return_percentage]]&lt;performance_data[[#This Row],[benchmark_return]],1,0)</f>
        <v>0</v>
      </c>
      <c r="V3135" s="17">
        <f>COUNTIFS(performance_data[portfolio_id],performance_data[[#This Row],[portfolio_id]])</f>
        <v>41</v>
      </c>
      <c r="W3135" s="17">
        <f>COUNTIFS(performance_data[portfolio_id],performance_data[[#This Row],[portfolio_id]],
          performance_data[return_flag],1)</f>
        <v>23</v>
      </c>
      <c r="X3135" s="15">
        <f>performance_data[[#This Row],[underperform_flag_count]]/performance_data[[#This Row],[totalportfoliocount]]</f>
        <v>0.56097560975609762</v>
      </c>
    </row>
    <row r="3136" spans="1:24" x14ac:dyDescent="0.3">
      <c r="A3136">
        <v>6750</v>
      </c>
      <c r="B3136" s="1">
        <v>45164</v>
      </c>
      <c r="C3136">
        <v>190887.32</v>
      </c>
      <c r="D3136">
        <v>-6.6</v>
      </c>
      <c r="E3136">
        <v>-5.51</v>
      </c>
      <c r="F3136">
        <v>5689.18</v>
      </c>
      <c r="G3136">
        <v>17288.48</v>
      </c>
      <c r="H3136" t="s">
        <v>2213</v>
      </c>
      <c r="I3136" t="s">
        <v>2209</v>
      </c>
      <c r="J3136">
        <v>8</v>
      </c>
      <c r="K3136" t="s">
        <v>2214</v>
      </c>
      <c r="L3136" t="str">
        <f>IF(performance_data[[#This Row],[return_percentage]]&gt;=performance_data[[#This Row],[benchmark_return]],"Higher","Lower")</f>
        <v>Lower</v>
      </c>
      <c r="M3136" s="14">
        <f xml:space="preserve"> _xlfn.MAXIFS(performance_data[date],performance_data[portfolio_id],performance_data[[#This Row],[portfolio_id]])</f>
        <v>45559</v>
      </c>
      <c r="N3136" s="14">
        <f xml:space="preserve"> _xlfn.MINIFS(performance_data[date],performance_data[portfolio_id],performance_data[[#This Row],[portfolio_id]])</f>
        <v>44852</v>
      </c>
      <c r="O3136" s="15">
        <f>_xlfn.MAXIFS(performance_data[portfolio_value],performance_data[portfolio_id],performance_data[[#This Row],[portfolio_id]],performance_data[date],performance_data[[#This Row],[latest_date]])</f>
        <v>251179.5</v>
      </c>
      <c r="P3136" s="15">
        <f>_xlfn.MAXIFS(performance_data[portfolio_value],performance_data[portfolio_id],performance_data[[#This Row],[portfolio_id]],performance_data[date],performance_data[[#This Row],[starting_date]])</f>
        <v>262742.3</v>
      </c>
      <c r="Q3136" s="15">
        <f>performance_data[[#This Row],[latest_value]]-performance_data[[#This Row],[starting_value]]</f>
        <v>-11562.799999999988</v>
      </c>
      <c r="R3136" s="15">
        <f>performance_data[[#This Row],[net_inflows]]-performance_data[[#This Row],[net_outflows]]</f>
        <v>-11599.3</v>
      </c>
      <c r="S3136" s="15" t="str">
        <f>IF(performance_data[[#This Row],[net_inflows]]&gt;AVERAGE(performance_data[net_inflows]),"High","Low")</f>
        <v>Low</v>
      </c>
      <c r="T3136" s="15">
        <f>AVERAGEIF(performance_data[inflow_flag],performance_data[[#This Row],[inflow_flag]],performance_data[return_percentage])</f>
        <v>5.0457846277021572</v>
      </c>
      <c r="U3136" s="17">
        <f>IF(performance_data[[#This Row],[return_percentage]]&lt;performance_data[[#This Row],[benchmark_return]],1,0)</f>
        <v>1</v>
      </c>
      <c r="V3136" s="17">
        <f>COUNTIFS(performance_data[portfolio_id],performance_data[[#This Row],[portfolio_id]])</f>
        <v>41</v>
      </c>
      <c r="W3136" s="17">
        <f>COUNTIFS(performance_data[portfolio_id],performance_data[[#This Row],[portfolio_id]],
          performance_data[return_flag],1)</f>
        <v>23</v>
      </c>
      <c r="X3136" s="15">
        <f>performance_data[[#This Row],[underperform_flag_count]]/performance_data[[#This Row],[totalportfoliocount]]</f>
        <v>0.56097560975609762</v>
      </c>
    </row>
    <row r="3137" spans="1:24" x14ac:dyDescent="0.3">
      <c r="A3137">
        <v>6750</v>
      </c>
      <c r="B3137" s="1">
        <v>45289</v>
      </c>
      <c r="C3137">
        <v>240245.45</v>
      </c>
      <c r="D3137">
        <v>5.49</v>
      </c>
      <c r="E3137">
        <v>6.04</v>
      </c>
      <c r="F3137">
        <v>2712.74</v>
      </c>
      <c r="G3137">
        <v>9327.41</v>
      </c>
      <c r="H3137" t="s">
        <v>2213</v>
      </c>
      <c r="I3137" t="s">
        <v>2217</v>
      </c>
      <c r="J3137">
        <v>12</v>
      </c>
      <c r="K3137" t="s">
        <v>2218</v>
      </c>
      <c r="L3137" t="str">
        <f>IF(performance_data[[#This Row],[return_percentage]]&gt;=performance_data[[#This Row],[benchmark_return]],"Higher","Lower")</f>
        <v>Lower</v>
      </c>
      <c r="M3137" s="14">
        <f xml:space="preserve"> _xlfn.MAXIFS(performance_data[date],performance_data[portfolio_id],performance_data[[#This Row],[portfolio_id]])</f>
        <v>45559</v>
      </c>
      <c r="N3137" s="14">
        <f xml:space="preserve"> _xlfn.MINIFS(performance_data[date],performance_data[portfolio_id],performance_data[[#This Row],[portfolio_id]])</f>
        <v>44852</v>
      </c>
      <c r="O3137" s="15">
        <f>_xlfn.MAXIFS(performance_data[portfolio_value],performance_data[portfolio_id],performance_data[[#This Row],[portfolio_id]],performance_data[date],performance_data[[#This Row],[latest_date]])</f>
        <v>251179.5</v>
      </c>
      <c r="P3137" s="15">
        <f>_xlfn.MAXIFS(performance_data[portfolio_value],performance_data[portfolio_id],performance_data[[#This Row],[portfolio_id]],performance_data[date],performance_data[[#This Row],[starting_date]])</f>
        <v>262742.3</v>
      </c>
      <c r="Q3137" s="15">
        <f>performance_data[[#This Row],[latest_value]]-performance_data[[#This Row],[starting_value]]</f>
        <v>-11562.799999999988</v>
      </c>
      <c r="R3137" s="15">
        <f>performance_data[[#This Row],[net_inflows]]-performance_data[[#This Row],[net_outflows]]</f>
        <v>-6614.67</v>
      </c>
      <c r="S3137" s="15" t="str">
        <f>IF(performance_data[[#This Row],[net_inflows]]&gt;AVERAGE(performance_data[net_inflows]),"High","Low")</f>
        <v>Low</v>
      </c>
      <c r="T3137" s="15">
        <f>AVERAGEIF(performance_data[inflow_flag],performance_data[[#This Row],[inflow_flag]],performance_data[return_percentage])</f>
        <v>5.0457846277021572</v>
      </c>
      <c r="U3137" s="17">
        <f>IF(performance_data[[#This Row],[return_percentage]]&lt;performance_data[[#This Row],[benchmark_return]],1,0)</f>
        <v>1</v>
      </c>
      <c r="V3137" s="17">
        <f>COUNTIFS(performance_data[portfolio_id],performance_data[[#This Row],[portfolio_id]])</f>
        <v>41</v>
      </c>
      <c r="W3137" s="17">
        <f>COUNTIFS(performance_data[portfolio_id],performance_data[[#This Row],[portfolio_id]],
          performance_data[return_flag],1)</f>
        <v>23</v>
      </c>
      <c r="X3137" s="15">
        <f>performance_data[[#This Row],[underperform_flag_count]]/performance_data[[#This Row],[totalportfoliocount]]</f>
        <v>0.56097560975609762</v>
      </c>
    </row>
    <row r="3138" spans="1:24" x14ac:dyDescent="0.3">
      <c r="A3138">
        <v>6810</v>
      </c>
      <c r="B3138" s="1">
        <v>45323</v>
      </c>
      <c r="C3138">
        <v>17712.12</v>
      </c>
      <c r="D3138">
        <v>-1.04</v>
      </c>
      <c r="E3138">
        <v>-1.23</v>
      </c>
      <c r="F3138">
        <v>1277.32</v>
      </c>
      <c r="G3138">
        <v>512.9</v>
      </c>
      <c r="H3138" t="s">
        <v>2205</v>
      </c>
      <c r="I3138" t="s">
        <v>2206</v>
      </c>
      <c r="J3138">
        <v>2</v>
      </c>
      <c r="K3138" t="s">
        <v>2226</v>
      </c>
      <c r="L3138" t="str">
        <f>IF(performance_data[[#This Row],[return_percentage]]&gt;=performance_data[[#This Row],[benchmark_return]],"Higher","Lower")</f>
        <v>Higher</v>
      </c>
      <c r="M3138" s="14">
        <f xml:space="preserve"> _xlfn.MAXIFS(performance_data[date],performance_data[portfolio_id],performance_data[[#This Row],[portfolio_id]])</f>
        <v>45535</v>
      </c>
      <c r="N3138" s="14">
        <f xml:space="preserve"> _xlfn.MINIFS(performance_data[date],performance_data[portfolio_id],performance_data[[#This Row],[portfolio_id]])</f>
        <v>44840</v>
      </c>
      <c r="O3138" s="15">
        <f>_xlfn.MAXIFS(performance_data[portfolio_value],performance_data[portfolio_id],performance_data[[#This Row],[portfolio_id]],performance_data[date],performance_data[[#This Row],[latest_date]])</f>
        <v>410402.83</v>
      </c>
      <c r="P3138" s="15">
        <f>_xlfn.MAXIFS(performance_data[portfolio_value],performance_data[portfolio_id],performance_data[[#This Row],[portfolio_id]],performance_data[date],performance_data[[#This Row],[starting_date]])</f>
        <v>70232.429999999993</v>
      </c>
      <c r="Q3138" s="15">
        <f>performance_data[[#This Row],[latest_value]]-performance_data[[#This Row],[starting_value]]</f>
        <v>340170.4</v>
      </c>
      <c r="R3138" s="15">
        <f>performance_data[[#This Row],[net_inflows]]-performance_data[[#This Row],[net_outflows]]</f>
        <v>764.42</v>
      </c>
      <c r="S3138" s="15" t="str">
        <f>IF(performance_data[[#This Row],[net_inflows]]&gt;AVERAGE(performance_data[net_inflows]),"High","Low")</f>
        <v>Low</v>
      </c>
      <c r="T3138" s="15">
        <f>AVERAGEIF(performance_data[inflow_flag],performance_data[[#This Row],[inflow_flag]],performance_data[return_percentage])</f>
        <v>5.0457846277021572</v>
      </c>
      <c r="U3138" s="17">
        <f>IF(performance_data[[#This Row],[return_percentage]]&lt;performance_data[[#This Row],[benchmark_return]],1,0)</f>
        <v>0</v>
      </c>
      <c r="V3138" s="17">
        <f>COUNTIFS(performance_data[portfolio_id],performance_data[[#This Row],[portfolio_id]])</f>
        <v>19</v>
      </c>
      <c r="W3138" s="17">
        <f>COUNTIFS(performance_data[portfolio_id],performance_data[[#This Row],[portfolio_id]],
          performance_data[return_flag],1)</f>
        <v>11</v>
      </c>
      <c r="X3138" s="15">
        <f>performance_data[[#This Row],[underperform_flag_count]]/performance_data[[#This Row],[totalportfoliocount]]</f>
        <v>0.57894736842105265</v>
      </c>
    </row>
    <row r="3139" spans="1:24" x14ac:dyDescent="0.3">
      <c r="A3139">
        <v>6810</v>
      </c>
      <c r="B3139" s="1">
        <v>45043</v>
      </c>
      <c r="C3139">
        <v>119325.77</v>
      </c>
      <c r="D3139">
        <v>-7.96</v>
      </c>
      <c r="E3139">
        <v>-7.73</v>
      </c>
      <c r="F3139">
        <v>1030.96</v>
      </c>
      <c r="G3139">
        <v>18888.669999999998</v>
      </c>
      <c r="H3139" t="s">
        <v>2213</v>
      </c>
      <c r="I3139" t="s">
        <v>2211</v>
      </c>
      <c r="J3139">
        <v>4</v>
      </c>
      <c r="K3139" t="s">
        <v>2216</v>
      </c>
      <c r="L3139" t="str">
        <f>IF(performance_data[[#This Row],[return_percentage]]&gt;=performance_data[[#This Row],[benchmark_return]],"Higher","Lower")</f>
        <v>Lower</v>
      </c>
      <c r="M3139" s="14">
        <f xml:space="preserve"> _xlfn.MAXIFS(performance_data[date],performance_data[portfolio_id],performance_data[[#This Row],[portfolio_id]])</f>
        <v>45535</v>
      </c>
      <c r="N3139" s="14">
        <f xml:space="preserve"> _xlfn.MINIFS(performance_data[date],performance_data[portfolio_id],performance_data[[#This Row],[portfolio_id]])</f>
        <v>44840</v>
      </c>
      <c r="O3139" s="15">
        <f>_xlfn.MAXIFS(performance_data[portfolio_value],performance_data[portfolio_id],performance_data[[#This Row],[portfolio_id]],performance_data[date],performance_data[[#This Row],[latest_date]])</f>
        <v>410402.83</v>
      </c>
      <c r="P3139" s="15">
        <f>_xlfn.MAXIFS(performance_data[portfolio_value],performance_data[portfolio_id],performance_data[[#This Row],[portfolio_id]],performance_data[date],performance_data[[#This Row],[starting_date]])</f>
        <v>70232.429999999993</v>
      </c>
      <c r="Q3139" s="15">
        <f>performance_data[[#This Row],[latest_value]]-performance_data[[#This Row],[starting_value]]</f>
        <v>340170.4</v>
      </c>
      <c r="R3139" s="15">
        <f>performance_data[[#This Row],[net_inflows]]-performance_data[[#This Row],[net_outflows]]</f>
        <v>-17857.71</v>
      </c>
      <c r="S3139" s="15" t="str">
        <f>IF(performance_data[[#This Row],[net_inflows]]&gt;AVERAGE(performance_data[net_inflows]),"High","Low")</f>
        <v>Low</v>
      </c>
      <c r="T3139" s="15">
        <f>AVERAGEIF(performance_data[inflow_flag],performance_data[[#This Row],[inflow_flag]],performance_data[return_percentage])</f>
        <v>5.0457846277021572</v>
      </c>
      <c r="U3139" s="17">
        <f>IF(performance_data[[#This Row],[return_percentage]]&lt;performance_data[[#This Row],[benchmark_return]],1,0)</f>
        <v>1</v>
      </c>
      <c r="V3139" s="17">
        <f>COUNTIFS(performance_data[portfolio_id],performance_data[[#This Row],[portfolio_id]])</f>
        <v>19</v>
      </c>
      <c r="W3139" s="17">
        <f>COUNTIFS(performance_data[portfolio_id],performance_data[[#This Row],[portfolio_id]],
          performance_data[return_flag],1)</f>
        <v>11</v>
      </c>
      <c r="X3139" s="15">
        <f>performance_data[[#This Row],[underperform_flag_count]]/performance_data[[#This Row],[totalportfoliocount]]</f>
        <v>0.57894736842105265</v>
      </c>
    </row>
    <row r="3140" spans="1:24" x14ac:dyDescent="0.3">
      <c r="A3140">
        <v>6810</v>
      </c>
      <c r="B3140" s="1">
        <v>45458</v>
      </c>
      <c r="C3140">
        <v>145254.88</v>
      </c>
      <c r="D3140">
        <v>6.99</v>
      </c>
      <c r="E3140">
        <v>7.7</v>
      </c>
      <c r="F3140">
        <v>3151.4</v>
      </c>
      <c r="G3140">
        <v>15183.55</v>
      </c>
      <c r="H3140" t="s">
        <v>2205</v>
      </c>
      <c r="I3140" t="s">
        <v>2211</v>
      </c>
      <c r="J3140">
        <v>6</v>
      </c>
      <c r="K3140" t="s">
        <v>2212</v>
      </c>
      <c r="L3140" t="str">
        <f>IF(performance_data[[#This Row],[return_percentage]]&gt;=performance_data[[#This Row],[benchmark_return]],"Higher","Lower")</f>
        <v>Lower</v>
      </c>
      <c r="M3140" s="14">
        <f xml:space="preserve"> _xlfn.MAXIFS(performance_data[date],performance_data[portfolio_id],performance_data[[#This Row],[portfolio_id]])</f>
        <v>45535</v>
      </c>
      <c r="N3140" s="14">
        <f xml:space="preserve"> _xlfn.MINIFS(performance_data[date],performance_data[portfolio_id],performance_data[[#This Row],[portfolio_id]])</f>
        <v>44840</v>
      </c>
      <c r="O3140" s="15">
        <f>_xlfn.MAXIFS(performance_data[portfolio_value],performance_data[portfolio_id],performance_data[[#This Row],[portfolio_id]],performance_data[date],performance_data[[#This Row],[latest_date]])</f>
        <v>410402.83</v>
      </c>
      <c r="P3140" s="15">
        <f>_xlfn.MAXIFS(performance_data[portfolio_value],performance_data[portfolio_id],performance_data[[#This Row],[portfolio_id]],performance_data[date],performance_data[[#This Row],[starting_date]])</f>
        <v>70232.429999999993</v>
      </c>
      <c r="Q3140" s="15">
        <f>performance_data[[#This Row],[latest_value]]-performance_data[[#This Row],[starting_value]]</f>
        <v>340170.4</v>
      </c>
      <c r="R3140" s="15">
        <f>performance_data[[#This Row],[net_inflows]]-performance_data[[#This Row],[net_outflows]]</f>
        <v>-12032.15</v>
      </c>
      <c r="S3140" s="15" t="str">
        <f>IF(performance_data[[#This Row],[net_inflows]]&gt;AVERAGE(performance_data[net_inflows]),"High","Low")</f>
        <v>Low</v>
      </c>
      <c r="T3140" s="15">
        <f>AVERAGEIF(performance_data[inflow_flag],performance_data[[#This Row],[inflow_flag]],performance_data[return_percentage])</f>
        <v>5.0457846277021572</v>
      </c>
      <c r="U3140" s="17">
        <f>IF(performance_data[[#This Row],[return_percentage]]&lt;performance_data[[#This Row],[benchmark_return]],1,0)</f>
        <v>1</v>
      </c>
      <c r="V3140" s="17">
        <f>COUNTIFS(performance_data[portfolio_id],performance_data[[#This Row],[portfolio_id]])</f>
        <v>19</v>
      </c>
      <c r="W3140" s="17">
        <f>COUNTIFS(performance_data[portfolio_id],performance_data[[#This Row],[portfolio_id]],
          performance_data[return_flag],1)</f>
        <v>11</v>
      </c>
      <c r="X3140" s="15">
        <f>performance_data[[#This Row],[underperform_flag_count]]/performance_data[[#This Row],[totalportfoliocount]]</f>
        <v>0.57894736842105265</v>
      </c>
    </row>
    <row r="3141" spans="1:24" x14ac:dyDescent="0.3">
      <c r="A3141">
        <v>6810</v>
      </c>
      <c r="B3141" s="1">
        <v>45395</v>
      </c>
      <c r="C3141">
        <v>237090</v>
      </c>
      <c r="D3141">
        <v>-3.72</v>
      </c>
      <c r="E3141">
        <v>-3.54</v>
      </c>
      <c r="F3141">
        <v>7247.39</v>
      </c>
      <c r="G3141">
        <v>14523.46</v>
      </c>
      <c r="H3141" t="s">
        <v>2205</v>
      </c>
      <c r="I3141" t="s">
        <v>2211</v>
      </c>
      <c r="J3141">
        <v>4</v>
      </c>
      <c r="K3141" t="s">
        <v>2216</v>
      </c>
      <c r="L3141" t="str">
        <f>IF(performance_data[[#This Row],[return_percentage]]&gt;=performance_data[[#This Row],[benchmark_return]],"Higher","Lower")</f>
        <v>Lower</v>
      </c>
      <c r="M3141" s="14">
        <f xml:space="preserve"> _xlfn.MAXIFS(performance_data[date],performance_data[portfolio_id],performance_data[[#This Row],[portfolio_id]])</f>
        <v>45535</v>
      </c>
      <c r="N3141" s="14">
        <f xml:space="preserve"> _xlfn.MINIFS(performance_data[date],performance_data[portfolio_id],performance_data[[#This Row],[portfolio_id]])</f>
        <v>44840</v>
      </c>
      <c r="O3141" s="15">
        <f>_xlfn.MAXIFS(performance_data[portfolio_value],performance_data[portfolio_id],performance_data[[#This Row],[portfolio_id]],performance_data[date],performance_data[[#This Row],[latest_date]])</f>
        <v>410402.83</v>
      </c>
      <c r="P3141" s="15">
        <f>_xlfn.MAXIFS(performance_data[portfolio_value],performance_data[portfolio_id],performance_data[[#This Row],[portfolio_id]],performance_data[date],performance_data[[#This Row],[starting_date]])</f>
        <v>70232.429999999993</v>
      </c>
      <c r="Q3141" s="15">
        <f>performance_data[[#This Row],[latest_value]]-performance_data[[#This Row],[starting_value]]</f>
        <v>340170.4</v>
      </c>
      <c r="R3141" s="15">
        <f>performance_data[[#This Row],[net_inflows]]-performance_data[[#This Row],[net_outflows]]</f>
        <v>-7276.0699999999988</v>
      </c>
      <c r="S3141" s="15" t="str">
        <f>IF(performance_data[[#This Row],[net_inflows]]&gt;AVERAGE(performance_data[net_inflows]),"High","Low")</f>
        <v>Low</v>
      </c>
      <c r="T3141" s="15">
        <f>AVERAGEIF(performance_data[inflow_flag],performance_data[[#This Row],[inflow_flag]],performance_data[return_percentage])</f>
        <v>5.0457846277021572</v>
      </c>
      <c r="U3141" s="17">
        <f>IF(performance_data[[#This Row],[return_percentage]]&lt;performance_data[[#This Row],[benchmark_return]],1,0)</f>
        <v>1</v>
      </c>
      <c r="V3141" s="17">
        <f>COUNTIFS(performance_data[portfolio_id],performance_data[[#This Row],[portfolio_id]])</f>
        <v>19</v>
      </c>
      <c r="W3141" s="17">
        <f>COUNTIFS(performance_data[portfolio_id],performance_data[[#This Row],[portfolio_id]],
          performance_data[return_flag],1)</f>
        <v>11</v>
      </c>
      <c r="X3141" s="15">
        <f>performance_data[[#This Row],[underperform_flag_count]]/performance_data[[#This Row],[totalportfoliocount]]</f>
        <v>0.57894736842105265</v>
      </c>
    </row>
    <row r="3142" spans="1:24" x14ac:dyDescent="0.3">
      <c r="A3142">
        <v>6810</v>
      </c>
      <c r="B3142" s="1">
        <v>44988</v>
      </c>
      <c r="C3142">
        <v>230216.41</v>
      </c>
      <c r="D3142">
        <v>6.79</v>
      </c>
      <c r="E3142">
        <v>7.34</v>
      </c>
      <c r="F3142">
        <v>16182.32</v>
      </c>
      <c r="G3142">
        <v>10532.62</v>
      </c>
      <c r="H3142" t="s">
        <v>2213</v>
      </c>
      <c r="I3142" t="s">
        <v>2206</v>
      </c>
      <c r="J3142">
        <v>3</v>
      </c>
      <c r="K3142" t="s">
        <v>2222</v>
      </c>
      <c r="L3142" t="str">
        <f>IF(performance_data[[#This Row],[return_percentage]]&gt;=performance_data[[#This Row],[benchmark_return]],"Higher","Lower")</f>
        <v>Lower</v>
      </c>
      <c r="M3142" s="14">
        <f xml:space="preserve"> _xlfn.MAXIFS(performance_data[date],performance_data[portfolio_id],performance_data[[#This Row],[portfolio_id]])</f>
        <v>45535</v>
      </c>
      <c r="N3142" s="14">
        <f xml:space="preserve"> _xlfn.MINIFS(performance_data[date],performance_data[portfolio_id],performance_data[[#This Row],[portfolio_id]])</f>
        <v>44840</v>
      </c>
      <c r="O3142" s="15">
        <f>_xlfn.MAXIFS(performance_data[portfolio_value],performance_data[portfolio_id],performance_data[[#This Row],[portfolio_id]],performance_data[date],performance_data[[#This Row],[latest_date]])</f>
        <v>410402.83</v>
      </c>
      <c r="P3142" s="15">
        <f>_xlfn.MAXIFS(performance_data[portfolio_value],performance_data[portfolio_id],performance_data[[#This Row],[portfolio_id]],performance_data[date],performance_data[[#This Row],[starting_date]])</f>
        <v>70232.429999999993</v>
      </c>
      <c r="Q3142" s="15">
        <f>performance_data[[#This Row],[latest_value]]-performance_data[[#This Row],[starting_value]]</f>
        <v>340170.4</v>
      </c>
      <c r="R3142" s="15">
        <f>performance_data[[#This Row],[net_inflows]]-performance_data[[#This Row],[net_outflows]]</f>
        <v>5649.6999999999989</v>
      </c>
      <c r="S3142" s="15" t="str">
        <f>IF(performance_data[[#This Row],[net_inflows]]&gt;AVERAGE(performance_data[net_inflows]),"High","Low")</f>
        <v>High</v>
      </c>
      <c r="T3142" s="15">
        <f>AVERAGEIF(performance_data[inflow_flag],performance_data[[#This Row],[inflow_flag]],performance_data[return_percentage])</f>
        <v>4.8467905675459724</v>
      </c>
      <c r="U3142" s="17">
        <f>IF(performance_data[[#This Row],[return_percentage]]&lt;performance_data[[#This Row],[benchmark_return]],1,0)</f>
        <v>1</v>
      </c>
      <c r="V3142" s="17">
        <f>COUNTIFS(performance_data[portfolio_id],performance_data[[#This Row],[portfolio_id]])</f>
        <v>19</v>
      </c>
      <c r="W3142" s="17">
        <f>COUNTIFS(performance_data[portfolio_id],performance_data[[#This Row],[portfolio_id]],
          performance_data[return_flag],1)</f>
        <v>11</v>
      </c>
      <c r="X3142" s="15">
        <f>performance_data[[#This Row],[underperform_flag_count]]/performance_data[[#This Row],[totalportfoliocount]]</f>
        <v>0.57894736842105265</v>
      </c>
    </row>
    <row r="3143" spans="1:24" x14ac:dyDescent="0.3">
      <c r="A3143">
        <v>6810</v>
      </c>
      <c r="B3143" s="1">
        <v>45385</v>
      </c>
      <c r="C3143">
        <v>444038.27</v>
      </c>
      <c r="D3143">
        <v>-2.93</v>
      </c>
      <c r="E3143">
        <v>-3.04</v>
      </c>
      <c r="F3143">
        <v>11203.02</v>
      </c>
      <c r="G3143">
        <v>3891.83</v>
      </c>
      <c r="H3143" t="s">
        <v>2205</v>
      </c>
      <c r="I3143" t="s">
        <v>2211</v>
      </c>
      <c r="J3143">
        <v>4</v>
      </c>
      <c r="K3143" t="s">
        <v>2216</v>
      </c>
      <c r="L3143" t="str">
        <f>IF(performance_data[[#This Row],[return_percentage]]&gt;=performance_data[[#This Row],[benchmark_return]],"Higher","Lower")</f>
        <v>Higher</v>
      </c>
      <c r="M3143" s="14">
        <f xml:space="preserve"> _xlfn.MAXIFS(performance_data[date],performance_data[portfolio_id],performance_data[[#This Row],[portfolio_id]])</f>
        <v>45535</v>
      </c>
      <c r="N3143" s="14">
        <f xml:space="preserve"> _xlfn.MINIFS(performance_data[date],performance_data[portfolio_id],performance_data[[#This Row],[portfolio_id]])</f>
        <v>44840</v>
      </c>
      <c r="O3143" s="15">
        <f>_xlfn.MAXIFS(performance_data[portfolio_value],performance_data[portfolio_id],performance_data[[#This Row],[portfolio_id]],performance_data[date],performance_data[[#This Row],[latest_date]])</f>
        <v>410402.83</v>
      </c>
      <c r="P3143" s="15">
        <f>_xlfn.MAXIFS(performance_data[portfolio_value],performance_data[portfolio_id],performance_data[[#This Row],[portfolio_id]],performance_data[date],performance_data[[#This Row],[starting_date]])</f>
        <v>70232.429999999993</v>
      </c>
      <c r="Q3143" s="15">
        <f>performance_data[[#This Row],[latest_value]]-performance_data[[#This Row],[starting_value]]</f>
        <v>340170.4</v>
      </c>
      <c r="R3143" s="15">
        <f>performance_data[[#This Row],[net_inflows]]-performance_data[[#This Row],[net_outflows]]</f>
        <v>7311.1900000000005</v>
      </c>
      <c r="S3143" s="15" t="str">
        <f>IF(performance_data[[#This Row],[net_inflows]]&gt;AVERAGE(performance_data[net_inflows]),"High","Low")</f>
        <v>High</v>
      </c>
      <c r="T3143" s="15">
        <f>AVERAGEIF(performance_data[inflow_flag],performance_data[[#This Row],[inflow_flag]],performance_data[return_percentage])</f>
        <v>4.8467905675459724</v>
      </c>
      <c r="U3143" s="17">
        <f>IF(performance_data[[#This Row],[return_percentage]]&lt;performance_data[[#This Row],[benchmark_return]],1,0)</f>
        <v>0</v>
      </c>
      <c r="V3143" s="17">
        <f>COUNTIFS(performance_data[portfolio_id],performance_data[[#This Row],[portfolio_id]])</f>
        <v>19</v>
      </c>
      <c r="W3143" s="17">
        <f>COUNTIFS(performance_data[portfolio_id],performance_data[[#This Row],[portfolio_id]],
          performance_data[return_flag],1)</f>
        <v>11</v>
      </c>
      <c r="X3143" s="15">
        <f>performance_data[[#This Row],[underperform_flag_count]]/performance_data[[#This Row],[totalportfoliocount]]</f>
        <v>0.57894736842105265</v>
      </c>
    </row>
    <row r="3144" spans="1:24" x14ac:dyDescent="0.3">
      <c r="A3144">
        <v>6810</v>
      </c>
      <c r="B3144" s="1">
        <v>45087</v>
      </c>
      <c r="C3144">
        <v>135087.82</v>
      </c>
      <c r="D3144">
        <v>2.83</v>
      </c>
      <c r="E3144">
        <v>2.98</v>
      </c>
      <c r="F3144">
        <v>19816.080000000002</v>
      </c>
      <c r="G3144">
        <v>13258.19</v>
      </c>
      <c r="H3144" t="s">
        <v>2213</v>
      </c>
      <c r="I3144" t="s">
        <v>2211</v>
      </c>
      <c r="J3144">
        <v>6</v>
      </c>
      <c r="K3144" t="s">
        <v>2212</v>
      </c>
      <c r="L3144" t="str">
        <f>IF(performance_data[[#This Row],[return_percentage]]&gt;=performance_data[[#This Row],[benchmark_return]],"Higher","Lower")</f>
        <v>Lower</v>
      </c>
      <c r="M3144" s="14">
        <f xml:space="preserve"> _xlfn.MAXIFS(performance_data[date],performance_data[portfolio_id],performance_data[[#This Row],[portfolio_id]])</f>
        <v>45535</v>
      </c>
      <c r="N3144" s="14">
        <f xml:space="preserve"> _xlfn.MINIFS(performance_data[date],performance_data[portfolio_id],performance_data[[#This Row],[portfolio_id]])</f>
        <v>44840</v>
      </c>
      <c r="O3144" s="15">
        <f>_xlfn.MAXIFS(performance_data[portfolio_value],performance_data[portfolio_id],performance_data[[#This Row],[portfolio_id]],performance_data[date],performance_data[[#This Row],[latest_date]])</f>
        <v>410402.83</v>
      </c>
      <c r="P3144" s="15">
        <f>_xlfn.MAXIFS(performance_data[portfolio_value],performance_data[portfolio_id],performance_data[[#This Row],[portfolio_id]],performance_data[date],performance_data[[#This Row],[starting_date]])</f>
        <v>70232.429999999993</v>
      </c>
      <c r="Q3144" s="15">
        <f>performance_data[[#This Row],[latest_value]]-performance_data[[#This Row],[starting_value]]</f>
        <v>340170.4</v>
      </c>
      <c r="R3144" s="15">
        <f>performance_data[[#This Row],[net_inflows]]-performance_data[[#This Row],[net_outflows]]</f>
        <v>6557.8900000000012</v>
      </c>
      <c r="S3144" s="15" t="str">
        <f>IF(performance_data[[#This Row],[net_inflows]]&gt;AVERAGE(performance_data[net_inflows]),"High","Low")</f>
        <v>High</v>
      </c>
      <c r="T3144" s="15">
        <f>AVERAGEIF(performance_data[inflow_flag],performance_data[[#This Row],[inflow_flag]],performance_data[return_percentage])</f>
        <v>4.8467905675459724</v>
      </c>
      <c r="U3144" s="17">
        <f>IF(performance_data[[#This Row],[return_percentage]]&lt;performance_data[[#This Row],[benchmark_return]],1,0)</f>
        <v>1</v>
      </c>
      <c r="V3144" s="17">
        <f>COUNTIFS(performance_data[portfolio_id],performance_data[[#This Row],[portfolio_id]])</f>
        <v>19</v>
      </c>
      <c r="W3144" s="17">
        <f>COUNTIFS(performance_data[portfolio_id],performance_data[[#This Row],[portfolio_id]],
          performance_data[return_flag],1)</f>
        <v>11</v>
      </c>
      <c r="X3144" s="15">
        <f>performance_data[[#This Row],[underperform_flag_count]]/performance_data[[#This Row],[totalportfoliocount]]</f>
        <v>0.57894736842105265</v>
      </c>
    </row>
    <row r="3145" spans="1:24" x14ac:dyDescent="0.3">
      <c r="A3145">
        <v>6810</v>
      </c>
      <c r="B3145" s="1">
        <v>45343</v>
      </c>
      <c r="C3145">
        <v>410379.42</v>
      </c>
      <c r="D3145">
        <v>10.119999999999999</v>
      </c>
      <c r="E3145">
        <v>8.32</v>
      </c>
      <c r="F3145">
        <v>17260.04</v>
      </c>
      <c r="G3145">
        <v>15584.04</v>
      </c>
      <c r="H3145" t="s">
        <v>2205</v>
      </c>
      <c r="I3145" t="s">
        <v>2206</v>
      </c>
      <c r="J3145">
        <v>2</v>
      </c>
      <c r="K3145" t="s">
        <v>2226</v>
      </c>
      <c r="L3145" t="str">
        <f>IF(performance_data[[#This Row],[return_percentage]]&gt;=performance_data[[#This Row],[benchmark_return]],"Higher","Lower")</f>
        <v>Higher</v>
      </c>
      <c r="M3145" s="14">
        <f xml:space="preserve"> _xlfn.MAXIFS(performance_data[date],performance_data[portfolio_id],performance_data[[#This Row],[portfolio_id]])</f>
        <v>45535</v>
      </c>
      <c r="N3145" s="14">
        <f xml:space="preserve"> _xlfn.MINIFS(performance_data[date],performance_data[portfolio_id],performance_data[[#This Row],[portfolio_id]])</f>
        <v>44840</v>
      </c>
      <c r="O3145" s="15">
        <f>_xlfn.MAXIFS(performance_data[portfolio_value],performance_data[portfolio_id],performance_data[[#This Row],[portfolio_id]],performance_data[date],performance_data[[#This Row],[latest_date]])</f>
        <v>410402.83</v>
      </c>
      <c r="P3145" s="15">
        <f>_xlfn.MAXIFS(performance_data[portfolio_value],performance_data[portfolio_id],performance_data[[#This Row],[portfolio_id]],performance_data[date],performance_data[[#This Row],[starting_date]])</f>
        <v>70232.429999999993</v>
      </c>
      <c r="Q3145" s="15">
        <f>performance_data[[#This Row],[latest_value]]-performance_data[[#This Row],[starting_value]]</f>
        <v>340170.4</v>
      </c>
      <c r="R3145" s="15">
        <f>performance_data[[#This Row],[net_inflows]]-performance_data[[#This Row],[net_outflows]]</f>
        <v>1676</v>
      </c>
      <c r="S3145" s="15" t="str">
        <f>IF(performance_data[[#This Row],[net_inflows]]&gt;AVERAGE(performance_data[net_inflows]),"High","Low")</f>
        <v>High</v>
      </c>
      <c r="T3145" s="15">
        <f>AVERAGEIF(performance_data[inflow_flag],performance_data[[#This Row],[inflow_flag]],performance_data[return_percentage])</f>
        <v>4.8467905675459724</v>
      </c>
      <c r="U3145" s="17">
        <f>IF(performance_data[[#This Row],[return_percentage]]&lt;performance_data[[#This Row],[benchmark_return]],1,0)</f>
        <v>0</v>
      </c>
      <c r="V3145" s="17">
        <f>COUNTIFS(performance_data[portfolio_id],performance_data[[#This Row],[portfolio_id]])</f>
        <v>19</v>
      </c>
      <c r="W3145" s="17">
        <f>COUNTIFS(performance_data[portfolio_id],performance_data[[#This Row],[portfolio_id]],
          performance_data[return_flag],1)</f>
        <v>11</v>
      </c>
      <c r="X3145" s="15">
        <f>performance_data[[#This Row],[underperform_flag_count]]/performance_data[[#This Row],[totalportfoliocount]]</f>
        <v>0.57894736842105265</v>
      </c>
    </row>
    <row r="3146" spans="1:24" x14ac:dyDescent="0.3">
      <c r="A3146">
        <v>6810</v>
      </c>
      <c r="B3146" s="1">
        <v>44873</v>
      </c>
      <c r="C3146">
        <v>125241.06</v>
      </c>
      <c r="D3146">
        <v>-9.8800000000000008</v>
      </c>
      <c r="E3146">
        <v>-10.02</v>
      </c>
      <c r="F3146">
        <v>8872.34</v>
      </c>
      <c r="G3146">
        <v>8828.7900000000009</v>
      </c>
      <c r="H3146" t="s">
        <v>2220</v>
      </c>
      <c r="I3146" t="s">
        <v>2217</v>
      </c>
      <c r="J3146">
        <v>11</v>
      </c>
      <c r="K3146" t="s">
        <v>2219</v>
      </c>
      <c r="L3146" t="str">
        <f>IF(performance_data[[#This Row],[return_percentage]]&gt;=performance_data[[#This Row],[benchmark_return]],"Higher","Lower")</f>
        <v>Higher</v>
      </c>
      <c r="M3146" s="14">
        <f xml:space="preserve"> _xlfn.MAXIFS(performance_data[date],performance_data[portfolio_id],performance_data[[#This Row],[portfolio_id]])</f>
        <v>45535</v>
      </c>
      <c r="N3146" s="14">
        <f xml:space="preserve"> _xlfn.MINIFS(performance_data[date],performance_data[portfolio_id],performance_data[[#This Row],[portfolio_id]])</f>
        <v>44840</v>
      </c>
      <c r="O3146" s="15">
        <f>_xlfn.MAXIFS(performance_data[portfolio_value],performance_data[portfolio_id],performance_data[[#This Row],[portfolio_id]],performance_data[date],performance_data[[#This Row],[latest_date]])</f>
        <v>410402.83</v>
      </c>
      <c r="P3146" s="15">
        <f>_xlfn.MAXIFS(performance_data[portfolio_value],performance_data[portfolio_id],performance_data[[#This Row],[portfolio_id]],performance_data[date],performance_data[[#This Row],[starting_date]])</f>
        <v>70232.429999999993</v>
      </c>
      <c r="Q3146" s="15">
        <f>performance_data[[#This Row],[latest_value]]-performance_data[[#This Row],[starting_value]]</f>
        <v>340170.4</v>
      </c>
      <c r="R3146" s="15">
        <f>performance_data[[#This Row],[net_inflows]]-performance_data[[#This Row],[net_outflows]]</f>
        <v>43.549999999999272</v>
      </c>
      <c r="S3146" s="15" t="str">
        <f>IF(performance_data[[#This Row],[net_inflows]]&gt;AVERAGE(performance_data[net_inflows]),"High","Low")</f>
        <v>Low</v>
      </c>
      <c r="T3146" s="15">
        <f>AVERAGEIF(performance_data[inflow_flag],performance_data[[#This Row],[inflow_flag]],performance_data[return_percentage])</f>
        <v>5.0457846277021572</v>
      </c>
      <c r="U3146" s="17">
        <f>IF(performance_data[[#This Row],[return_percentage]]&lt;performance_data[[#This Row],[benchmark_return]],1,0)</f>
        <v>0</v>
      </c>
      <c r="V3146" s="17">
        <f>COUNTIFS(performance_data[portfolio_id],performance_data[[#This Row],[portfolio_id]])</f>
        <v>19</v>
      </c>
      <c r="W3146" s="17">
        <f>COUNTIFS(performance_data[portfolio_id],performance_data[[#This Row],[portfolio_id]],
          performance_data[return_flag],1)</f>
        <v>11</v>
      </c>
      <c r="X3146" s="15">
        <f>performance_data[[#This Row],[underperform_flag_count]]/performance_data[[#This Row],[totalportfoliocount]]</f>
        <v>0.57894736842105265</v>
      </c>
    </row>
    <row r="3147" spans="1:24" x14ac:dyDescent="0.3">
      <c r="A3147">
        <v>6810</v>
      </c>
      <c r="B3147" s="1">
        <v>45515</v>
      </c>
      <c r="C3147">
        <v>328351.71999999997</v>
      </c>
      <c r="D3147">
        <v>2.46</v>
      </c>
      <c r="E3147">
        <v>2.35</v>
      </c>
      <c r="F3147">
        <v>8728.26</v>
      </c>
      <c r="G3147">
        <v>11625.37</v>
      </c>
      <c r="H3147" t="s">
        <v>2205</v>
      </c>
      <c r="I3147" t="s">
        <v>2209</v>
      </c>
      <c r="J3147">
        <v>8</v>
      </c>
      <c r="K3147" t="s">
        <v>2214</v>
      </c>
      <c r="L3147" t="str">
        <f>IF(performance_data[[#This Row],[return_percentage]]&gt;=performance_data[[#This Row],[benchmark_return]],"Higher","Lower")</f>
        <v>Higher</v>
      </c>
      <c r="M3147" s="14">
        <f xml:space="preserve"> _xlfn.MAXIFS(performance_data[date],performance_data[portfolio_id],performance_data[[#This Row],[portfolio_id]])</f>
        <v>45535</v>
      </c>
      <c r="N3147" s="14">
        <f xml:space="preserve"> _xlfn.MINIFS(performance_data[date],performance_data[portfolio_id],performance_data[[#This Row],[portfolio_id]])</f>
        <v>44840</v>
      </c>
      <c r="O3147" s="15">
        <f>_xlfn.MAXIFS(performance_data[portfolio_value],performance_data[portfolio_id],performance_data[[#This Row],[portfolio_id]],performance_data[date],performance_data[[#This Row],[latest_date]])</f>
        <v>410402.83</v>
      </c>
      <c r="P3147" s="15">
        <f>_xlfn.MAXIFS(performance_data[portfolio_value],performance_data[portfolio_id],performance_data[[#This Row],[portfolio_id]],performance_data[date],performance_data[[#This Row],[starting_date]])</f>
        <v>70232.429999999993</v>
      </c>
      <c r="Q3147" s="15">
        <f>performance_data[[#This Row],[latest_value]]-performance_data[[#This Row],[starting_value]]</f>
        <v>340170.4</v>
      </c>
      <c r="R3147" s="15">
        <f>performance_data[[#This Row],[net_inflows]]-performance_data[[#This Row],[net_outflows]]</f>
        <v>-2897.1100000000006</v>
      </c>
      <c r="S3147" s="15" t="str">
        <f>IF(performance_data[[#This Row],[net_inflows]]&gt;AVERAGE(performance_data[net_inflows]),"High","Low")</f>
        <v>Low</v>
      </c>
      <c r="T3147" s="15">
        <f>AVERAGEIF(performance_data[inflow_flag],performance_data[[#This Row],[inflow_flag]],performance_data[return_percentage])</f>
        <v>5.0457846277021572</v>
      </c>
      <c r="U3147" s="17">
        <f>IF(performance_data[[#This Row],[return_percentage]]&lt;performance_data[[#This Row],[benchmark_return]],1,0)</f>
        <v>0</v>
      </c>
      <c r="V3147" s="17">
        <f>COUNTIFS(performance_data[portfolio_id],performance_data[[#This Row],[portfolio_id]])</f>
        <v>19</v>
      </c>
      <c r="W3147" s="17">
        <f>COUNTIFS(performance_data[portfolio_id],performance_data[[#This Row],[portfolio_id]],
          performance_data[return_flag],1)</f>
        <v>11</v>
      </c>
      <c r="X3147" s="15">
        <f>performance_data[[#This Row],[underperform_flag_count]]/performance_data[[#This Row],[totalportfoliocount]]</f>
        <v>0.57894736842105265</v>
      </c>
    </row>
    <row r="3148" spans="1:24" x14ac:dyDescent="0.3">
      <c r="A3148">
        <v>6810</v>
      </c>
      <c r="B3148" s="1">
        <v>45512</v>
      </c>
      <c r="C3148">
        <v>197719.78</v>
      </c>
      <c r="D3148">
        <v>-0.08</v>
      </c>
      <c r="E3148">
        <v>-7.0000000000000007E-2</v>
      </c>
      <c r="F3148">
        <v>17240.78</v>
      </c>
      <c r="G3148">
        <v>9669.25</v>
      </c>
      <c r="H3148" t="s">
        <v>2205</v>
      </c>
      <c r="I3148" t="s">
        <v>2209</v>
      </c>
      <c r="J3148">
        <v>8</v>
      </c>
      <c r="K3148" t="s">
        <v>2214</v>
      </c>
      <c r="L3148" t="str">
        <f>IF(performance_data[[#This Row],[return_percentage]]&gt;=performance_data[[#This Row],[benchmark_return]],"Higher","Lower")</f>
        <v>Lower</v>
      </c>
      <c r="M3148" s="14">
        <f xml:space="preserve"> _xlfn.MAXIFS(performance_data[date],performance_data[portfolio_id],performance_data[[#This Row],[portfolio_id]])</f>
        <v>45535</v>
      </c>
      <c r="N3148" s="14">
        <f xml:space="preserve"> _xlfn.MINIFS(performance_data[date],performance_data[portfolio_id],performance_data[[#This Row],[portfolio_id]])</f>
        <v>44840</v>
      </c>
      <c r="O3148" s="15">
        <f>_xlfn.MAXIFS(performance_data[portfolio_value],performance_data[portfolio_id],performance_data[[#This Row],[portfolio_id]],performance_data[date],performance_data[[#This Row],[latest_date]])</f>
        <v>410402.83</v>
      </c>
      <c r="P3148" s="15">
        <f>_xlfn.MAXIFS(performance_data[portfolio_value],performance_data[portfolio_id],performance_data[[#This Row],[portfolio_id]],performance_data[date],performance_data[[#This Row],[starting_date]])</f>
        <v>70232.429999999993</v>
      </c>
      <c r="Q3148" s="15">
        <f>performance_data[[#This Row],[latest_value]]-performance_data[[#This Row],[starting_value]]</f>
        <v>340170.4</v>
      </c>
      <c r="R3148" s="15">
        <f>performance_data[[#This Row],[net_inflows]]-performance_data[[#This Row],[net_outflows]]</f>
        <v>7571.5299999999988</v>
      </c>
      <c r="S3148" s="15" t="str">
        <f>IF(performance_data[[#This Row],[net_inflows]]&gt;AVERAGE(performance_data[net_inflows]),"High","Low")</f>
        <v>High</v>
      </c>
      <c r="T3148" s="15">
        <f>AVERAGEIF(performance_data[inflow_flag],performance_data[[#This Row],[inflow_flag]],performance_data[return_percentage])</f>
        <v>4.8467905675459724</v>
      </c>
      <c r="U3148" s="17">
        <f>IF(performance_data[[#This Row],[return_percentage]]&lt;performance_data[[#This Row],[benchmark_return]],1,0)</f>
        <v>1</v>
      </c>
      <c r="V3148" s="17">
        <f>COUNTIFS(performance_data[portfolio_id],performance_data[[#This Row],[portfolio_id]])</f>
        <v>19</v>
      </c>
      <c r="W3148" s="17">
        <f>COUNTIFS(performance_data[portfolio_id],performance_data[[#This Row],[portfolio_id]],
          performance_data[return_flag],1)</f>
        <v>11</v>
      </c>
      <c r="X3148" s="15">
        <f>performance_data[[#This Row],[underperform_flag_count]]/performance_data[[#This Row],[totalportfoliocount]]</f>
        <v>0.57894736842105265</v>
      </c>
    </row>
    <row r="3149" spans="1:24" x14ac:dyDescent="0.3">
      <c r="A3149">
        <v>6810</v>
      </c>
      <c r="B3149" s="1">
        <v>44924</v>
      </c>
      <c r="C3149">
        <v>265549.83</v>
      </c>
      <c r="D3149">
        <v>-9.48</v>
      </c>
      <c r="E3149">
        <v>-8.4499999999999993</v>
      </c>
      <c r="F3149">
        <v>4262.78</v>
      </c>
      <c r="G3149">
        <v>7212.17</v>
      </c>
      <c r="H3149" t="s">
        <v>2220</v>
      </c>
      <c r="I3149" t="s">
        <v>2217</v>
      </c>
      <c r="J3149">
        <v>12</v>
      </c>
      <c r="K3149" t="s">
        <v>2218</v>
      </c>
      <c r="L3149" t="str">
        <f>IF(performance_data[[#This Row],[return_percentage]]&gt;=performance_data[[#This Row],[benchmark_return]],"Higher","Lower")</f>
        <v>Lower</v>
      </c>
      <c r="M3149" s="14">
        <f xml:space="preserve"> _xlfn.MAXIFS(performance_data[date],performance_data[portfolio_id],performance_data[[#This Row],[portfolio_id]])</f>
        <v>45535</v>
      </c>
      <c r="N3149" s="14">
        <f xml:space="preserve"> _xlfn.MINIFS(performance_data[date],performance_data[portfolio_id],performance_data[[#This Row],[portfolio_id]])</f>
        <v>44840</v>
      </c>
      <c r="O3149" s="15">
        <f>_xlfn.MAXIFS(performance_data[portfolio_value],performance_data[portfolio_id],performance_data[[#This Row],[portfolio_id]],performance_data[date],performance_data[[#This Row],[latest_date]])</f>
        <v>410402.83</v>
      </c>
      <c r="P3149" s="15">
        <f>_xlfn.MAXIFS(performance_data[portfolio_value],performance_data[portfolio_id],performance_data[[#This Row],[portfolio_id]],performance_data[date],performance_data[[#This Row],[starting_date]])</f>
        <v>70232.429999999993</v>
      </c>
      <c r="Q3149" s="15">
        <f>performance_data[[#This Row],[latest_value]]-performance_data[[#This Row],[starting_value]]</f>
        <v>340170.4</v>
      </c>
      <c r="R3149" s="15">
        <f>performance_data[[#This Row],[net_inflows]]-performance_data[[#This Row],[net_outflows]]</f>
        <v>-2949.3900000000003</v>
      </c>
      <c r="S3149" s="15" t="str">
        <f>IF(performance_data[[#This Row],[net_inflows]]&gt;AVERAGE(performance_data[net_inflows]),"High","Low")</f>
        <v>Low</v>
      </c>
      <c r="T3149" s="15">
        <f>AVERAGEIF(performance_data[inflow_flag],performance_data[[#This Row],[inflow_flag]],performance_data[return_percentage])</f>
        <v>5.0457846277021572</v>
      </c>
      <c r="U3149" s="17">
        <f>IF(performance_data[[#This Row],[return_percentage]]&lt;performance_data[[#This Row],[benchmark_return]],1,0)</f>
        <v>1</v>
      </c>
      <c r="V3149" s="17">
        <f>COUNTIFS(performance_data[portfolio_id],performance_data[[#This Row],[portfolio_id]])</f>
        <v>19</v>
      </c>
      <c r="W3149" s="17">
        <f>COUNTIFS(performance_data[portfolio_id],performance_data[[#This Row],[portfolio_id]],
          performance_data[return_flag],1)</f>
        <v>11</v>
      </c>
      <c r="X3149" s="15">
        <f>performance_data[[#This Row],[underperform_flag_count]]/performance_data[[#This Row],[totalportfoliocount]]</f>
        <v>0.57894736842105265</v>
      </c>
    </row>
    <row r="3150" spans="1:24" x14ac:dyDescent="0.3">
      <c r="A3150">
        <v>6810</v>
      </c>
      <c r="B3150" s="1">
        <v>44883</v>
      </c>
      <c r="C3150">
        <v>89060.89</v>
      </c>
      <c r="D3150">
        <v>19.22</v>
      </c>
      <c r="E3150">
        <v>22.81</v>
      </c>
      <c r="F3150">
        <v>9863.4</v>
      </c>
      <c r="G3150">
        <v>4449.58</v>
      </c>
      <c r="H3150" t="s">
        <v>2220</v>
      </c>
      <c r="I3150" t="s">
        <v>2217</v>
      </c>
      <c r="J3150">
        <v>11</v>
      </c>
      <c r="K3150" t="s">
        <v>2219</v>
      </c>
      <c r="L3150" t="str">
        <f>IF(performance_data[[#This Row],[return_percentage]]&gt;=performance_data[[#This Row],[benchmark_return]],"Higher","Lower")</f>
        <v>Lower</v>
      </c>
      <c r="M3150" s="14">
        <f xml:space="preserve"> _xlfn.MAXIFS(performance_data[date],performance_data[portfolio_id],performance_data[[#This Row],[portfolio_id]])</f>
        <v>45535</v>
      </c>
      <c r="N3150" s="14">
        <f xml:space="preserve"> _xlfn.MINIFS(performance_data[date],performance_data[portfolio_id],performance_data[[#This Row],[portfolio_id]])</f>
        <v>44840</v>
      </c>
      <c r="O3150" s="15">
        <f>_xlfn.MAXIFS(performance_data[portfolio_value],performance_data[portfolio_id],performance_data[[#This Row],[portfolio_id]],performance_data[date],performance_data[[#This Row],[latest_date]])</f>
        <v>410402.83</v>
      </c>
      <c r="P3150" s="15">
        <f>_xlfn.MAXIFS(performance_data[portfolio_value],performance_data[portfolio_id],performance_data[[#This Row],[portfolio_id]],performance_data[date],performance_data[[#This Row],[starting_date]])</f>
        <v>70232.429999999993</v>
      </c>
      <c r="Q3150" s="15">
        <f>performance_data[[#This Row],[latest_value]]-performance_data[[#This Row],[starting_value]]</f>
        <v>340170.4</v>
      </c>
      <c r="R3150" s="15">
        <f>performance_data[[#This Row],[net_inflows]]-performance_data[[#This Row],[net_outflows]]</f>
        <v>5413.82</v>
      </c>
      <c r="S3150" s="15" t="str">
        <f>IF(performance_data[[#This Row],[net_inflows]]&gt;AVERAGE(performance_data[net_inflows]),"High","Low")</f>
        <v>Low</v>
      </c>
      <c r="T3150" s="15">
        <f>AVERAGEIF(performance_data[inflow_flag],performance_data[[#This Row],[inflow_flag]],performance_data[return_percentage])</f>
        <v>5.0457846277021572</v>
      </c>
      <c r="U3150" s="17">
        <f>IF(performance_data[[#This Row],[return_percentage]]&lt;performance_data[[#This Row],[benchmark_return]],1,0)</f>
        <v>1</v>
      </c>
      <c r="V3150" s="17">
        <f>COUNTIFS(performance_data[portfolio_id],performance_data[[#This Row],[portfolio_id]])</f>
        <v>19</v>
      </c>
      <c r="W3150" s="17">
        <f>COUNTIFS(performance_data[portfolio_id],performance_data[[#This Row],[portfolio_id]],
          performance_data[return_flag],1)</f>
        <v>11</v>
      </c>
      <c r="X3150" s="15">
        <f>performance_data[[#This Row],[underperform_flag_count]]/performance_data[[#This Row],[totalportfoliocount]]</f>
        <v>0.57894736842105265</v>
      </c>
    </row>
    <row r="3151" spans="1:24" x14ac:dyDescent="0.3">
      <c r="A3151">
        <v>6810</v>
      </c>
      <c r="B3151" s="1">
        <v>44840</v>
      </c>
      <c r="C3151">
        <v>70232.429999999993</v>
      </c>
      <c r="D3151">
        <v>4.32</v>
      </c>
      <c r="E3151">
        <v>3.53</v>
      </c>
      <c r="F3151">
        <v>9255.82</v>
      </c>
      <c r="G3151">
        <v>1188.31</v>
      </c>
      <c r="H3151" t="s">
        <v>2220</v>
      </c>
      <c r="I3151" t="s">
        <v>2217</v>
      </c>
      <c r="J3151">
        <v>10</v>
      </c>
      <c r="K3151" t="s">
        <v>2224</v>
      </c>
      <c r="L3151" t="str">
        <f>IF(performance_data[[#This Row],[return_percentage]]&gt;=performance_data[[#This Row],[benchmark_return]],"Higher","Lower")</f>
        <v>Higher</v>
      </c>
      <c r="M3151" s="14">
        <f xml:space="preserve"> _xlfn.MAXIFS(performance_data[date],performance_data[portfolio_id],performance_data[[#This Row],[portfolio_id]])</f>
        <v>45535</v>
      </c>
      <c r="N3151" s="14">
        <f xml:space="preserve"> _xlfn.MINIFS(performance_data[date],performance_data[portfolio_id],performance_data[[#This Row],[portfolio_id]])</f>
        <v>44840</v>
      </c>
      <c r="O3151" s="15">
        <f>_xlfn.MAXIFS(performance_data[portfolio_value],performance_data[portfolio_id],performance_data[[#This Row],[portfolio_id]],performance_data[date],performance_data[[#This Row],[latest_date]])</f>
        <v>410402.83</v>
      </c>
      <c r="P3151" s="15">
        <f>_xlfn.MAXIFS(performance_data[portfolio_value],performance_data[portfolio_id],performance_data[[#This Row],[portfolio_id]],performance_data[date],performance_data[[#This Row],[starting_date]])</f>
        <v>70232.429999999993</v>
      </c>
      <c r="Q3151" s="15">
        <f>performance_data[[#This Row],[latest_value]]-performance_data[[#This Row],[starting_value]]</f>
        <v>340170.4</v>
      </c>
      <c r="R3151" s="15">
        <f>performance_data[[#This Row],[net_inflows]]-performance_data[[#This Row],[net_outflows]]</f>
        <v>8067.51</v>
      </c>
      <c r="S3151" s="15" t="str">
        <f>IF(performance_data[[#This Row],[net_inflows]]&gt;AVERAGE(performance_data[net_inflows]),"High","Low")</f>
        <v>Low</v>
      </c>
      <c r="T3151" s="15">
        <f>AVERAGEIF(performance_data[inflow_flag],performance_data[[#This Row],[inflow_flag]],performance_data[return_percentage])</f>
        <v>5.0457846277021572</v>
      </c>
      <c r="U3151" s="17">
        <f>IF(performance_data[[#This Row],[return_percentage]]&lt;performance_data[[#This Row],[benchmark_return]],1,0)</f>
        <v>0</v>
      </c>
      <c r="V3151" s="17">
        <f>COUNTIFS(performance_data[portfolio_id],performance_data[[#This Row],[portfolio_id]])</f>
        <v>19</v>
      </c>
      <c r="W3151" s="17">
        <f>COUNTIFS(performance_data[portfolio_id],performance_data[[#This Row],[portfolio_id]],
          performance_data[return_flag],1)</f>
        <v>11</v>
      </c>
      <c r="X3151" s="15">
        <f>performance_data[[#This Row],[underperform_flag_count]]/performance_data[[#This Row],[totalportfoliocount]]</f>
        <v>0.57894736842105265</v>
      </c>
    </row>
    <row r="3152" spans="1:24" x14ac:dyDescent="0.3">
      <c r="A3152">
        <v>6810</v>
      </c>
      <c r="B3152" s="1">
        <v>45288</v>
      </c>
      <c r="C3152">
        <v>263167.93</v>
      </c>
      <c r="D3152">
        <v>-8.8800000000000008</v>
      </c>
      <c r="E3152">
        <v>-8.9600000000000009</v>
      </c>
      <c r="F3152">
        <v>14776.62</v>
      </c>
      <c r="G3152">
        <v>7357.75</v>
      </c>
      <c r="H3152" t="s">
        <v>2213</v>
      </c>
      <c r="I3152" t="s">
        <v>2217</v>
      </c>
      <c r="J3152">
        <v>12</v>
      </c>
      <c r="K3152" t="s">
        <v>2218</v>
      </c>
      <c r="L3152" t="str">
        <f>IF(performance_data[[#This Row],[return_percentage]]&gt;=performance_data[[#This Row],[benchmark_return]],"Higher","Lower")</f>
        <v>Higher</v>
      </c>
      <c r="M3152" s="14">
        <f xml:space="preserve"> _xlfn.MAXIFS(performance_data[date],performance_data[portfolio_id],performance_data[[#This Row],[portfolio_id]])</f>
        <v>45535</v>
      </c>
      <c r="N3152" s="14">
        <f xml:space="preserve"> _xlfn.MINIFS(performance_data[date],performance_data[portfolio_id],performance_data[[#This Row],[portfolio_id]])</f>
        <v>44840</v>
      </c>
      <c r="O3152" s="15">
        <f>_xlfn.MAXIFS(performance_data[portfolio_value],performance_data[portfolio_id],performance_data[[#This Row],[portfolio_id]],performance_data[date],performance_data[[#This Row],[latest_date]])</f>
        <v>410402.83</v>
      </c>
      <c r="P3152" s="15">
        <f>_xlfn.MAXIFS(performance_data[portfolio_value],performance_data[portfolio_id],performance_data[[#This Row],[portfolio_id]],performance_data[date],performance_data[[#This Row],[starting_date]])</f>
        <v>70232.429999999993</v>
      </c>
      <c r="Q3152" s="15">
        <f>performance_data[[#This Row],[latest_value]]-performance_data[[#This Row],[starting_value]]</f>
        <v>340170.4</v>
      </c>
      <c r="R3152" s="15">
        <f>performance_data[[#This Row],[net_inflows]]-performance_data[[#This Row],[net_outflows]]</f>
        <v>7418.8700000000008</v>
      </c>
      <c r="S3152" s="15" t="str">
        <f>IF(performance_data[[#This Row],[net_inflows]]&gt;AVERAGE(performance_data[net_inflows]),"High","Low")</f>
        <v>High</v>
      </c>
      <c r="T3152" s="15">
        <f>AVERAGEIF(performance_data[inflow_flag],performance_data[[#This Row],[inflow_flag]],performance_data[return_percentage])</f>
        <v>4.8467905675459724</v>
      </c>
      <c r="U3152" s="17">
        <f>IF(performance_data[[#This Row],[return_percentage]]&lt;performance_data[[#This Row],[benchmark_return]],1,0)</f>
        <v>0</v>
      </c>
      <c r="V3152" s="17">
        <f>COUNTIFS(performance_data[portfolio_id],performance_data[[#This Row],[portfolio_id]])</f>
        <v>19</v>
      </c>
      <c r="W3152" s="17">
        <f>COUNTIFS(performance_data[portfolio_id],performance_data[[#This Row],[portfolio_id]],
          performance_data[return_flag],1)</f>
        <v>11</v>
      </c>
      <c r="X3152" s="15">
        <f>performance_data[[#This Row],[underperform_flag_count]]/performance_data[[#This Row],[totalportfoliocount]]</f>
        <v>0.57894736842105265</v>
      </c>
    </row>
    <row r="3153" spans="1:24" x14ac:dyDescent="0.3">
      <c r="A3153">
        <v>6810</v>
      </c>
      <c r="B3153" s="1">
        <v>44872</v>
      </c>
      <c r="C3153">
        <v>95136.22</v>
      </c>
      <c r="D3153">
        <v>-9.4499999999999993</v>
      </c>
      <c r="E3153">
        <v>-8.7899999999999991</v>
      </c>
      <c r="F3153">
        <v>4755.74</v>
      </c>
      <c r="G3153">
        <v>15032.32</v>
      </c>
      <c r="H3153" t="s">
        <v>2220</v>
      </c>
      <c r="I3153" t="s">
        <v>2217</v>
      </c>
      <c r="J3153">
        <v>11</v>
      </c>
      <c r="K3153" t="s">
        <v>2219</v>
      </c>
      <c r="L3153" t="str">
        <f>IF(performance_data[[#This Row],[return_percentage]]&gt;=performance_data[[#This Row],[benchmark_return]],"Higher","Lower")</f>
        <v>Lower</v>
      </c>
      <c r="M3153" s="14">
        <f xml:space="preserve"> _xlfn.MAXIFS(performance_data[date],performance_data[portfolio_id],performance_data[[#This Row],[portfolio_id]])</f>
        <v>45535</v>
      </c>
      <c r="N3153" s="14">
        <f xml:space="preserve"> _xlfn.MINIFS(performance_data[date],performance_data[portfolio_id],performance_data[[#This Row],[portfolio_id]])</f>
        <v>44840</v>
      </c>
      <c r="O3153" s="15">
        <f>_xlfn.MAXIFS(performance_data[portfolio_value],performance_data[portfolio_id],performance_data[[#This Row],[portfolio_id]],performance_data[date],performance_data[[#This Row],[latest_date]])</f>
        <v>410402.83</v>
      </c>
      <c r="P3153" s="15">
        <f>_xlfn.MAXIFS(performance_data[portfolio_value],performance_data[portfolio_id],performance_data[[#This Row],[portfolio_id]],performance_data[date],performance_data[[#This Row],[starting_date]])</f>
        <v>70232.429999999993</v>
      </c>
      <c r="Q3153" s="15">
        <f>performance_data[[#This Row],[latest_value]]-performance_data[[#This Row],[starting_value]]</f>
        <v>340170.4</v>
      </c>
      <c r="R3153" s="15">
        <f>performance_data[[#This Row],[net_inflows]]-performance_data[[#This Row],[net_outflows]]</f>
        <v>-10276.58</v>
      </c>
      <c r="S3153" s="15" t="str">
        <f>IF(performance_data[[#This Row],[net_inflows]]&gt;AVERAGE(performance_data[net_inflows]),"High","Low")</f>
        <v>Low</v>
      </c>
      <c r="T3153" s="15">
        <f>AVERAGEIF(performance_data[inflow_flag],performance_data[[#This Row],[inflow_flag]],performance_data[return_percentage])</f>
        <v>5.0457846277021572</v>
      </c>
      <c r="U3153" s="17">
        <f>IF(performance_data[[#This Row],[return_percentage]]&lt;performance_data[[#This Row],[benchmark_return]],1,0)</f>
        <v>1</v>
      </c>
      <c r="V3153" s="17">
        <f>COUNTIFS(performance_data[portfolio_id],performance_data[[#This Row],[portfolio_id]])</f>
        <v>19</v>
      </c>
      <c r="W3153" s="17">
        <f>COUNTIFS(performance_data[portfolio_id],performance_data[[#This Row],[portfolio_id]],
          performance_data[return_flag],1)</f>
        <v>11</v>
      </c>
      <c r="X3153" s="15">
        <f>performance_data[[#This Row],[underperform_flag_count]]/performance_data[[#This Row],[totalportfoliocount]]</f>
        <v>0.57894736842105265</v>
      </c>
    </row>
    <row r="3154" spans="1:24" x14ac:dyDescent="0.3">
      <c r="A3154">
        <v>6810</v>
      </c>
      <c r="B3154" s="1">
        <v>45535</v>
      </c>
      <c r="C3154">
        <v>410402.83</v>
      </c>
      <c r="D3154">
        <v>0.19</v>
      </c>
      <c r="E3154">
        <v>0.22</v>
      </c>
      <c r="F3154">
        <v>16264.8</v>
      </c>
      <c r="G3154">
        <v>6603.91</v>
      </c>
      <c r="H3154" t="s">
        <v>2205</v>
      </c>
      <c r="I3154" t="s">
        <v>2209</v>
      </c>
      <c r="J3154">
        <v>8</v>
      </c>
      <c r="K3154" t="s">
        <v>2214</v>
      </c>
      <c r="L3154" t="str">
        <f>IF(performance_data[[#This Row],[return_percentage]]&gt;=performance_data[[#This Row],[benchmark_return]],"Higher","Lower")</f>
        <v>Lower</v>
      </c>
      <c r="M3154" s="14">
        <f xml:space="preserve"> _xlfn.MAXIFS(performance_data[date],performance_data[portfolio_id],performance_data[[#This Row],[portfolio_id]])</f>
        <v>45535</v>
      </c>
      <c r="N3154" s="14">
        <f xml:space="preserve"> _xlfn.MINIFS(performance_data[date],performance_data[portfolio_id],performance_data[[#This Row],[portfolio_id]])</f>
        <v>44840</v>
      </c>
      <c r="O3154" s="15">
        <f>_xlfn.MAXIFS(performance_data[portfolio_value],performance_data[portfolio_id],performance_data[[#This Row],[portfolio_id]],performance_data[date],performance_data[[#This Row],[latest_date]])</f>
        <v>410402.83</v>
      </c>
      <c r="P3154" s="15">
        <f>_xlfn.MAXIFS(performance_data[portfolio_value],performance_data[portfolio_id],performance_data[[#This Row],[portfolio_id]],performance_data[date],performance_data[[#This Row],[starting_date]])</f>
        <v>70232.429999999993</v>
      </c>
      <c r="Q3154" s="15">
        <f>performance_data[[#This Row],[latest_value]]-performance_data[[#This Row],[starting_value]]</f>
        <v>340170.4</v>
      </c>
      <c r="R3154" s="15">
        <f>performance_data[[#This Row],[net_inflows]]-performance_data[[#This Row],[net_outflows]]</f>
        <v>9660.89</v>
      </c>
      <c r="S3154" s="15" t="str">
        <f>IF(performance_data[[#This Row],[net_inflows]]&gt;AVERAGE(performance_data[net_inflows]),"High","Low")</f>
        <v>High</v>
      </c>
      <c r="T3154" s="15">
        <f>AVERAGEIF(performance_data[inflow_flag],performance_data[[#This Row],[inflow_flag]],performance_data[return_percentage])</f>
        <v>4.8467905675459724</v>
      </c>
      <c r="U3154" s="17">
        <f>IF(performance_data[[#This Row],[return_percentage]]&lt;performance_data[[#This Row],[benchmark_return]],1,0)</f>
        <v>1</v>
      </c>
      <c r="V3154" s="17">
        <f>COUNTIFS(performance_data[portfolio_id],performance_data[[#This Row],[portfolio_id]])</f>
        <v>19</v>
      </c>
      <c r="W3154" s="17">
        <f>COUNTIFS(performance_data[portfolio_id],performance_data[[#This Row],[portfolio_id]],
          performance_data[return_flag],1)</f>
        <v>11</v>
      </c>
      <c r="X3154" s="15">
        <f>performance_data[[#This Row],[underperform_flag_count]]/performance_data[[#This Row],[totalportfoliocount]]</f>
        <v>0.57894736842105265</v>
      </c>
    </row>
    <row r="3155" spans="1:24" x14ac:dyDescent="0.3">
      <c r="A3155">
        <v>6810</v>
      </c>
      <c r="B3155" s="1">
        <v>45225</v>
      </c>
      <c r="C3155">
        <v>30240.01</v>
      </c>
      <c r="D3155">
        <v>2.2999999999999998</v>
      </c>
      <c r="E3155">
        <v>2.5</v>
      </c>
      <c r="F3155">
        <v>1233.93</v>
      </c>
      <c r="G3155">
        <v>1822.18</v>
      </c>
      <c r="H3155" t="s">
        <v>2213</v>
      </c>
      <c r="I3155" t="s">
        <v>2217</v>
      </c>
      <c r="J3155">
        <v>10</v>
      </c>
      <c r="K3155" t="s">
        <v>2224</v>
      </c>
      <c r="L3155" t="str">
        <f>IF(performance_data[[#This Row],[return_percentage]]&gt;=performance_data[[#This Row],[benchmark_return]],"Higher","Lower")</f>
        <v>Lower</v>
      </c>
      <c r="M3155" s="14">
        <f xml:space="preserve"> _xlfn.MAXIFS(performance_data[date],performance_data[portfolio_id],performance_data[[#This Row],[portfolio_id]])</f>
        <v>45535</v>
      </c>
      <c r="N3155" s="14">
        <f xml:space="preserve"> _xlfn.MINIFS(performance_data[date],performance_data[portfolio_id],performance_data[[#This Row],[portfolio_id]])</f>
        <v>44840</v>
      </c>
      <c r="O3155" s="15">
        <f>_xlfn.MAXIFS(performance_data[portfolio_value],performance_data[portfolio_id],performance_data[[#This Row],[portfolio_id]],performance_data[date],performance_data[[#This Row],[latest_date]])</f>
        <v>410402.83</v>
      </c>
      <c r="P3155" s="15">
        <f>_xlfn.MAXIFS(performance_data[portfolio_value],performance_data[portfolio_id],performance_data[[#This Row],[portfolio_id]],performance_data[date],performance_data[[#This Row],[starting_date]])</f>
        <v>70232.429999999993</v>
      </c>
      <c r="Q3155" s="15">
        <f>performance_data[[#This Row],[latest_value]]-performance_data[[#This Row],[starting_value]]</f>
        <v>340170.4</v>
      </c>
      <c r="R3155" s="15">
        <f>performance_data[[#This Row],[net_inflows]]-performance_data[[#This Row],[net_outflows]]</f>
        <v>-588.25</v>
      </c>
      <c r="S3155" s="15" t="str">
        <f>IF(performance_data[[#This Row],[net_inflows]]&gt;AVERAGE(performance_data[net_inflows]),"High","Low")</f>
        <v>Low</v>
      </c>
      <c r="T3155" s="15">
        <f>AVERAGEIF(performance_data[inflow_flag],performance_data[[#This Row],[inflow_flag]],performance_data[return_percentage])</f>
        <v>5.0457846277021572</v>
      </c>
      <c r="U3155" s="17">
        <f>IF(performance_data[[#This Row],[return_percentage]]&lt;performance_data[[#This Row],[benchmark_return]],1,0)</f>
        <v>1</v>
      </c>
      <c r="V3155" s="17">
        <f>COUNTIFS(performance_data[portfolio_id],performance_data[[#This Row],[portfolio_id]])</f>
        <v>19</v>
      </c>
      <c r="W3155" s="17">
        <f>COUNTIFS(performance_data[portfolio_id],performance_data[[#This Row],[portfolio_id]],
          performance_data[return_flag],1)</f>
        <v>11</v>
      </c>
      <c r="X3155" s="15">
        <f>performance_data[[#This Row],[underperform_flag_count]]/performance_data[[#This Row],[totalportfoliocount]]</f>
        <v>0.57894736842105265</v>
      </c>
    </row>
    <row r="3156" spans="1:24" x14ac:dyDescent="0.3">
      <c r="A3156">
        <v>6810</v>
      </c>
      <c r="B3156" s="1">
        <v>45045</v>
      </c>
      <c r="C3156">
        <v>448662.58</v>
      </c>
      <c r="D3156">
        <v>0.55000000000000004</v>
      </c>
      <c r="E3156">
        <v>0.53</v>
      </c>
      <c r="F3156">
        <v>17661.830000000002</v>
      </c>
      <c r="G3156">
        <v>2558.7199999999998</v>
      </c>
      <c r="H3156" t="s">
        <v>2213</v>
      </c>
      <c r="I3156" t="s">
        <v>2211</v>
      </c>
      <c r="J3156">
        <v>4</v>
      </c>
      <c r="K3156" t="s">
        <v>2216</v>
      </c>
      <c r="L3156" t="str">
        <f>IF(performance_data[[#This Row],[return_percentage]]&gt;=performance_data[[#This Row],[benchmark_return]],"Higher","Lower")</f>
        <v>Higher</v>
      </c>
      <c r="M3156" s="14">
        <f xml:space="preserve"> _xlfn.MAXIFS(performance_data[date],performance_data[portfolio_id],performance_data[[#This Row],[portfolio_id]])</f>
        <v>45535</v>
      </c>
      <c r="N3156" s="14">
        <f xml:space="preserve"> _xlfn.MINIFS(performance_data[date],performance_data[portfolio_id],performance_data[[#This Row],[portfolio_id]])</f>
        <v>44840</v>
      </c>
      <c r="O3156" s="15">
        <f>_xlfn.MAXIFS(performance_data[portfolio_value],performance_data[portfolio_id],performance_data[[#This Row],[portfolio_id]],performance_data[date],performance_data[[#This Row],[latest_date]])</f>
        <v>410402.83</v>
      </c>
      <c r="P3156" s="15">
        <f>_xlfn.MAXIFS(performance_data[portfolio_value],performance_data[portfolio_id],performance_data[[#This Row],[portfolio_id]],performance_data[date],performance_data[[#This Row],[starting_date]])</f>
        <v>70232.429999999993</v>
      </c>
      <c r="Q3156" s="15">
        <f>performance_data[[#This Row],[latest_value]]-performance_data[[#This Row],[starting_value]]</f>
        <v>340170.4</v>
      </c>
      <c r="R3156" s="15">
        <f>performance_data[[#This Row],[net_inflows]]-performance_data[[#This Row],[net_outflows]]</f>
        <v>15103.110000000002</v>
      </c>
      <c r="S3156" s="15" t="str">
        <f>IF(performance_data[[#This Row],[net_inflows]]&gt;AVERAGE(performance_data[net_inflows]),"High","Low")</f>
        <v>High</v>
      </c>
      <c r="T3156" s="15">
        <f>AVERAGEIF(performance_data[inflow_flag],performance_data[[#This Row],[inflow_flag]],performance_data[return_percentage])</f>
        <v>4.8467905675459724</v>
      </c>
      <c r="U3156" s="17">
        <f>IF(performance_data[[#This Row],[return_percentage]]&lt;performance_data[[#This Row],[benchmark_return]],1,0)</f>
        <v>0</v>
      </c>
      <c r="V3156" s="17">
        <f>COUNTIFS(performance_data[portfolio_id],performance_data[[#This Row],[portfolio_id]])</f>
        <v>19</v>
      </c>
      <c r="W3156" s="17">
        <f>COUNTIFS(performance_data[portfolio_id],performance_data[[#This Row],[portfolio_id]],
          performance_data[return_flag],1)</f>
        <v>11</v>
      </c>
      <c r="X3156" s="15">
        <f>performance_data[[#This Row],[underperform_flag_count]]/performance_data[[#This Row],[totalportfoliocount]]</f>
        <v>0.57894736842105265</v>
      </c>
    </row>
    <row r="3157" spans="1:24" x14ac:dyDescent="0.3">
      <c r="A3157">
        <v>6906</v>
      </c>
      <c r="B3157" s="1">
        <v>44991</v>
      </c>
      <c r="C3157">
        <v>241684.17</v>
      </c>
      <c r="D3157">
        <v>3</v>
      </c>
      <c r="E3157">
        <v>3.36</v>
      </c>
      <c r="F3157">
        <v>17236.39</v>
      </c>
      <c r="G3157">
        <v>4074.04</v>
      </c>
      <c r="H3157" t="s">
        <v>2213</v>
      </c>
      <c r="I3157" t="s">
        <v>2206</v>
      </c>
      <c r="J3157">
        <v>3</v>
      </c>
      <c r="K3157" t="s">
        <v>2222</v>
      </c>
      <c r="L3157" t="str">
        <f>IF(performance_data[[#This Row],[return_percentage]]&gt;=performance_data[[#This Row],[benchmark_return]],"Higher","Lower")</f>
        <v>Lower</v>
      </c>
      <c r="M3157" s="14">
        <f xml:space="preserve"> _xlfn.MAXIFS(performance_data[date],performance_data[portfolio_id],performance_data[[#This Row],[portfolio_id]])</f>
        <v>45474</v>
      </c>
      <c r="N3157" s="14">
        <f xml:space="preserve"> _xlfn.MINIFS(performance_data[date],performance_data[portfolio_id],performance_data[[#This Row],[portfolio_id]])</f>
        <v>44843</v>
      </c>
      <c r="O3157" s="15">
        <f>_xlfn.MAXIFS(performance_data[portfolio_value],performance_data[portfolio_id],performance_data[[#This Row],[portfolio_id]],performance_data[date],performance_data[[#This Row],[latest_date]])</f>
        <v>206179.15</v>
      </c>
      <c r="P3157" s="15">
        <f>_xlfn.MAXIFS(performance_data[portfolio_value],performance_data[portfolio_id],performance_data[[#This Row],[portfolio_id]],performance_data[date],performance_data[[#This Row],[starting_date]])</f>
        <v>204352.37</v>
      </c>
      <c r="Q3157" s="15">
        <f>performance_data[[#This Row],[latest_value]]-performance_data[[#This Row],[starting_value]]</f>
        <v>1826.7799999999988</v>
      </c>
      <c r="R3157" s="15">
        <f>performance_data[[#This Row],[net_inflows]]-performance_data[[#This Row],[net_outflows]]</f>
        <v>13162.349999999999</v>
      </c>
      <c r="S3157" s="15" t="str">
        <f>IF(performance_data[[#This Row],[net_inflows]]&gt;AVERAGE(performance_data[net_inflows]),"High","Low")</f>
        <v>High</v>
      </c>
      <c r="T3157" s="15">
        <f>AVERAGEIF(performance_data[inflow_flag],performance_data[[#This Row],[inflow_flag]],performance_data[return_percentage])</f>
        <v>4.8467905675459724</v>
      </c>
      <c r="U3157" s="17">
        <f>IF(performance_data[[#This Row],[return_percentage]]&lt;performance_data[[#This Row],[benchmark_return]],1,0)</f>
        <v>1</v>
      </c>
      <c r="V3157" s="17">
        <f>COUNTIFS(performance_data[portfolio_id],performance_data[[#This Row],[portfolio_id]])</f>
        <v>22</v>
      </c>
      <c r="W3157" s="17">
        <f>COUNTIFS(performance_data[portfolio_id],performance_data[[#This Row],[portfolio_id]],
          performance_data[return_flag],1)</f>
        <v>13</v>
      </c>
      <c r="X3157" s="15">
        <f>performance_data[[#This Row],[underperform_flag_count]]/performance_data[[#This Row],[totalportfoliocount]]</f>
        <v>0.59090909090909094</v>
      </c>
    </row>
    <row r="3158" spans="1:24" x14ac:dyDescent="0.3">
      <c r="A3158">
        <v>6906</v>
      </c>
      <c r="B3158" s="1">
        <v>44843</v>
      </c>
      <c r="C3158">
        <v>204352.37</v>
      </c>
      <c r="D3158">
        <v>-1.62</v>
      </c>
      <c r="E3158">
        <v>-1.41</v>
      </c>
      <c r="F3158">
        <v>10850.04</v>
      </c>
      <c r="G3158">
        <v>13540.29</v>
      </c>
      <c r="H3158" t="s">
        <v>2220</v>
      </c>
      <c r="I3158" t="s">
        <v>2217</v>
      </c>
      <c r="J3158">
        <v>10</v>
      </c>
      <c r="K3158" t="s">
        <v>2224</v>
      </c>
      <c r="L3158" t="str">
        <f>IF(performance_data[[#This Row],[return_percentage]]&gt;=performance_data[[#This Row],[benchmark_return]],"Higher","Lower")</f>
        <v>Lower</v>
      </c>
      <c r="M3158" s="14">
        <f xml:space="preserve"> _xlfn.MAXIFS(performance_data[date],performance_data[portfolio_id],performance_data[[#This Row],[portfolio_id]])</f>
        <v>45474</v>
      </c>
      <c r="N3158" s="14">
        <f xml:space="preserve"> _xlfn.MINIFS(performance_data[date],performance_data[portfolio_id],performance_data[[#This Row],[portfolio_id]])</f>
        <v>44843</v>
      </c>
      <c r="O3158" s="15">
        <f>_xlfn.MAXIFS(performance_data[portfolio_value],performance_data[portfolio_id],performance_data[[#This Row],[portfolio_id]],performance_data[date],performance_data[[#This Row],[latest_date]])</f>
        <v>206179.15</v>
      </c>
      <c r="P3158" s="15">
        <f>_xlfn.MAXIFS(performance_data[portfolio_value],performance_data[portfolio_id],performance_data[[#This Row],[portfolio_id]],performance_data[date],performance_data[[#This Row],[starting_date]])</f>
        <v>204352.37</v>
      </c>
      <c r="Q3158" s="15">
        <f>performance_data[[#This Row],[latest_value]]-performance_data[[#This Row],[starting_value]]</f>
        <v>1826.7799999999988</v>
      </c>
      <c r="R3158" s="15">
        <f>performance_data[[#This Row],[net_inflows]]-performance_data[[#This Row],[net_outflows]]</f>
        <v>-2690.25</v>
      </c>
      <c r="S3158" s="15" t="str">
        <f>IF(performance_data[[#This Row],[net_inflows]]&gt;AVERAGE(performance_data[net_inflows]),"High","Low")</f>
        <v>High</v>
      </c>
      <c r="T3158" s="15">
        <f>AVERAGEIF(performance_data[inflow_flag],performance_data[[#This Row],[inflow_flag]],performance_data[return_percentage])</f>
        <v>4.8467905675459724</v>
      </c>
      <c r="U3158" s="17">
        <f>IF(performance_data[[#This Row],[return_percentage]]&lt;performance_data[[#This Row],[benchmark_return]],1,0)</f>
        <v>1</v>
      </c>
      <c r="V3158" s="17">
        <f>COUNTIFS(performance_data[portfolio_id],performance_data[[#This Row],[portfolio_id]])</f>
        <v>22</v>
      </c>
      <c r="W3158" s="17">
        <f>COUNTIFS(performance_data[portfolio_id],performance_data[[#This Row],[portfolio_id]],
          performance_data[return_flag],1)</f>
        <v>13</v>
      </c>
      <c r="X3158" s="15">
        <f>performance_data[[#This Row],[underperform_flag_count]]/performance_data[[#This Row],[totalportfoliocount]]</f>
        <v>0.59090909090909094</v>
      </c>
    </row>
    <row r="3159" spans="1:24" x14ac:dyDescent="0.3">
      <c r="A3159">
        <v>6906</v>
      </c>
      <c r="B3159" s="1">
        <v>44930</v>
      </c>
      <c r="C3159">
        <v>93350.9</v>
      </c>
      <c r="D3159">
        <v>12.31</v>
      </c>
      <c r="E3159">
        <v>14.35</v>
      </c>
      <c r="F3159">
        <v>15251.8</v>
      </c>
      <c r="G3159">
        <v>5063.84</v>
      </c>
      <c r="H3159" t="s">
        <v>2213</v>
      </c>
      <c r="I3159" t="s">
        <v>2206</v>
      </c>
      <c r="J3159">
        <v>1</v>
      </c>
      <c r="K3159" t="s">
        <v>2207</v>
      </c>
      <c r="L3159" t="str">
        <f>IF(performance_data[[#This Row],[return_percentage]]&gt;=performance_data[[#This Row],[benchmark_return]],"Higher","Lower")</f>
        <v>Lower</v>
      </c>
      <c r="M3159" s="14">
        <f xml:space="preserve"> _xlfn.MAXIFS(performance_data[date],performance_data[portfolio_id],performance_data[[#This Row],[portfolio_id]])</f>
        <v>45474</v>
      </c>
      <c r="N3159" s="14">
        <f xml:space="preserve"> _xlfn.MINIFS(performance_data[date],performance_data[portfolio_id],performance_data[[#This Row],[portfolio_id]])</f>
        <v>44843</v>
      </c>
      <c r="O3159" s="15">
        <f>_xlfn.MAXIFS(performance_data[portfolio_value],performance_data[portfolio_id],performance_data[[#This Row],[portfolio_id]],performance_data[date],performance_data[[#This Row],[latest_date]])</f>
        <v>206179.15</v>
      </c>
      <c r="P3159" s="15">
        <f>_xlfn.MAXIFS(performance_data[portfolio_value],performance_data[portfolio_id],performance_data[[#This Row],[portfolio_id]],performance_data[date],performance_data[[#This Row],[starting_date]])</f>
        <v>204352.37</v>
      </c>
      <c r="Q3159" s="15">
        <f>performance_data[[#This Row],[latest_value]]-performance_data[[#This Row],[starting_value]]</f>
        <v>1826.7799999999988</v>
      </c>
      <c r="R3159" s="15">
        <f>performance_data[[#This Row],[net_inflows]]-performance_data[[#This Row],[net_outflows]]</f>
        <v>10187.959999999999</v>
      </c>
      <c r="S3159" s="15" t="str">
        <f>IF(performance_data[[#This Row],[net_inflows]]&gt;AVERAGE(performance_data[net_inflows]),"High","Low")</f>
        <v>High</v>
      </c>
      <c r="T3159" s="15">
        <f>AVERAGEIF(performance_data[inflow_flag],performance_data[[#This Row],[inflow_flag]],performance_data[return_percentage])</f>
        <v>4.8467905675459724</v>
      </c>
      <c r="U3159" s="17">
        <f>IF(performance_data[[#This Row],[return_percentage]]&lt;performance_data[[#This Row],[benchmark_return]],1,0)</f>
        <v>1</v>
      </c>
      <c r="V3159" s="17">
        <f>COUNTIFS(performance_data[portfolio_id],performance_data[[#This Row],[portfolio_id]])</f>
        <v>22</v>
      </c>
      <c r="W3159" s="17">
        <f>COUNTIFS(performance_data[portfolio_id],performance_data[[#This Row],[portfolio_id]],
          performance_data[return_flag],1)</f>
        <v>13</v>
      </c>
      <c r="X3159" s="15">
        <f>performance_data[[#This Row],[underperform_flag_count]]/performance_data[[#This Row],[totalportfoliocount]]</f>
        <v>0.59090909090909094</v>
      </c>
    </row>
    <row r="3160" spans="1:24" x14ac:dyDescent="0.3">
      <c r="A3160">
        <v>6906</v>
      </c>
      <c r="B3160" s="1">
        <v>45307</v>
      </c>
      <c r="C3160">
        <v>234854.33</v>
      </c>
      <c r="D3160">
        <v>-7.98</v>
      </c>
      <c r="E3160">
        <v>-8.64</v>
      </c>
      <c r="F3160">
        <v>14705.96</v>
      </c>
      <c r="G3160">
        <v>2356.15</v>
      </c>
      <c r="H3160" t="s">
        <v>2205</v>
      </c>
      <c r="I3160" t="s">
        <v>2206</v>
      </c>
      <c r="J3160">
        <v>1</v>
      </c>
      <c r="K3160" t="s">
        <v>2207</v>
      </c>
      <c r="L3160" t="str">
        <f>IF(performance_data[[#This Row],[return_percentage]]&gt;=performance_data[[#This Row],[benchmark_return]],"Higher","Lower")</f>
        <v>Higher</v>
      </c>
      <c r="M3160" s="14">
        <f xml:space="preserve"> _xlfn.MAXIFS(performance_data[date],performance_data[portfolio_id],performance_data[[#This Row],[portfolio_id]])</f>
        <v>45474</v>
      </c>
      <c r="N3160" s="14">
        <f xml:space="preserve"> _xlfn.MINIFS(performance_data[date],performance_data[portfolio_id],performance_data[[#This Row],[portfolio_id]])</f>
        <v>44843</v>
      </c>
      <c r="O3160" s="15">
        <f>_xlfn.MAXIFS(performance_data[portfolio_value],performance_data[portfolio_id],performance_data[[#This Row],[portfolio_id]],performance_data[date],performance_data[[#This Row],[latest_date]])</f>
        <v>206179.15</v>
      </c>
      <c r="P3160" s="15">
        <f>_xlfn.MAXIFS(performance_data[portfolio_value],performance_data[portfolio_id],performance_data[[#This Row],[portfolio_id]],performance_data[date],performance_data[[#This Row],[starting_date]])</f>
        <v>204352.37</v>
      </c>
      <c r="Q3160" s="15">
        <f>performance_data[[#This Row],[latest_value]]-performance_data[[#This Row],[starting_value]]</f>
        <v>1826.7799999999988</v>
      </c>
      <c r="R3160" s="15">
        <f>performance_data[[#This Row],[net_inflows]]-performance_data[[#This Row],[net_outflows]]</f>
        <v>12349.81</v>
      </c>
      <c r="S3160" s="15" t="str">
        <f>IF(performance_data[[#This Row],[net_inflows]]&gt;AVERAGE(performance_data[net_inflows]),"High","Low")</f>
        <v>High</v>
      </c>
      <c r="T3160" s="15">
        <f>AVERAGEIF(performance_data[inflow_flag],performance_data[[#This Row],[inflow_flag]],performance_data[return_percentage])</f>
        <v>4.8467905675459724</v>
      </c>
      <c r="U3160" s="17">
        <f>IF(performance_data[[#This Row],[return_percentage]]&lt;performance_data[[#This Row],[benchmark_return]],1,0)</f>
        <v>0</v>
      </c>
      <c r="V3160" s="17">
        <f>COUNTIFS(performance_data[portfolio_id],performance_data[[#This Row],[portfolio_id]])</f>
        <v>22</v>
      </c>
      <c r="W3160" s="17">
        <f>COUNTIFS(performance_data[portfolio_id],performance_data[[#This Row],[portfolio_id]],
          performance_data[return_flag],1)</f>
        <v>13</v>
      </c>
      <c r="X3160" s="15">
        <f>performance_data[[#This Row],[underperform_flag_count]]/performance_data[[#This Row],[totalportfoliocount]]</f>
        <v>0.59090909090909094</v>
      </c>
    </row>
    <row r="3161" spans="1:24" x14ac:dyDescent="0.3">
      <c r="A3161">
        <v>6906</v>
      </c>
      <c r="B3161" s="1">
        <v>44928</v>
      </c>
      <c r="C3161">
        <v>48278.51</v>
      </c>
      <c r="D3161">
        <v>15.97</v>
      </c>
      <c r="E3161">
        <v>13.51</v>
      </c>
      <c r="F3161">
        <v>12712.65</v>
      </c>
      <c r="G3161">
        <v>147.06</v>
      </c>
      <c r="H3161" t="s">
        <v>2213</v>
      </c>
      <c r="I3161" t="s">
        <v>2206</v>
      </c>
      <c r="J3161">
        <v>1</v>
      </c>
      <c r="K3161" t="s">
        <v>2207</v>
      </c>
      <c r="L3161" t="str">
        <f>IF(performance_data[[#This Row],[return_percentage]]&gt;=performance_data[[#This Row],[benchmark_return]],"Higher","Lower")</f>
        <v>Higher</v>
      </c>
      <c r="M3161" s="14">
        <f xml:space="preserve"> _xlfn.MAXIFS(performance_data[date],performance_data[portfolio_id],performance_data[[#This Row],[portfolio_id]])</f>
        <v>45474</v>
      </c>
      <c r="N3161" s="14">
        <f xml:space="preserve"> _xlfn.MINIFS(performance_data[date],performance_data[portfolio_id],performance_data[[#This Row],[portfolio_id]])</f>
        <v>44843</v>
      </c>
      <c r="O3161" s="15">
        <f>_xlfn.MAXIFS(performance_data[portfolio_value],performance_data[portfolio_id],performance_data[[#This Row],[portfolio_id]],performance_data[date],performance_data[[#This Row],[latest_date]])</f>
        <v>206179.15</v>
      </c>
      <c r="P3161" s="15">
        <f>_xlfn.MAXIFS(performance_data[portfolio_value],performance_data[portfolio_id],performance_data[[#This Row],[portfolio_id]],performance_data[date],performance_data[[#This Row],[starting_date]])</f>
        <v>204352.37</v>
      </c>
      <c r="Q3161" s="15">
        <f>performance_data[[#This Row],[latest_value]]-performance_data[[#This Row],[starting_value]]</f>
        <v>1826.7799999999988</v>
      </c>
      <c r="R3161" s="15">
        <f>performance_data[[#This Row],[net_inflows]]-performance_data[[#This Row],[net_outflows]]</f>
        <v>12565.59</v>
      </c>
      <c r="S3161" s="15" t="str">
        <f>IF(performance_data[[#This Row],[net_inflows]]&gt;AVERAGE(performance_data[net_inflows]),"High","Low")</f>
        <v>High</v>
      </c>
      <c r="T3161" s="15">
        <f>AVERAGEIF(performance_data[inflow_flag],performance_data[[#This Row],[inflow_flag]],performance_data[return_percentage])</f>
        <v>4.8467905675459724</v>
      </c>
      <c r="U3161" s="17">
        <f>IF(performance_data[[#This Row],[return_percentage]]&lt;performance_data[[#This Row],[benchmark_return]],1,0)</f>
        <v>0</v>
      </c>
      <c r="V3161" s="17">
        <f>COUNTIFS(performance_data[portfolio_id],performance_data[[#This Row],[portfolio_id]])</f>
        <v>22</v>
      </c>
      <c r="W3161" s="17">
        <f>COUNTIFS(performance_data[portfolio_id],performance_data[[#This Row],[portfolio_id]],
          performance_data[return_flag],1)</f>
        <v>13</v>
      </c>
      <c r="X3161" s="15">
        <f>performance_data[[#This Row],[underperform_flag_count]]/performance_data[[#This Row],[totalportfoliocount]]</f>
        <v>0.59090909090909094</v>
      </c>
    </row>
    <row r="3162" spans="1:24" x14ac:dyDescent="0.3">
      <c r="A3162">
        <v>6906</v>
      </c>
      <c r="B3162" s="1">
        <v>44971</v>
      </c>
      <c r="C3162">
        <v>282721.43</v>
      </c>
      <c r="D3162">
        <v>5.45</v>
      </c>
      <c r="E3162">
        <v>6.03</v>
      </c>
      <c r="F3162">
        <v>4443.55</v>
      </c>
      <c r="G3162">
        <v>2612.4299999999998</v>
      </c>
      <c r="H3162" t="s">
        <v>2213</v>
      </c>
      <c r="I3162" t="s">
        <v>2206</v>
      </c>
      <c r="J3162">
        <v>2</v>
      </c>
      <c r="K3162" t="s">
        <v>2226</v>
      </c>
      <c r="L3162" t="str">
        <f>IF(performance_data[[#This Row],[return_percentage]]&gt;=performance_data[[#This Row],[benchmark_return]],"Higher","Lower")</f>
        <v>Lower</v>
      </c>
      <c r="M3162" s="14">
        <f xml:space="preserve"> _xlfn.MAXIFS(performance_data[date],performance_data[portfolio_id],performance_data[[#This Row],[portfolio_id]])</f>
        <v>45474</v>
      </c>
      <c r="N3162" s="14">
        <f xml:space="preserve"> _xlfn.MINIFS(performance_data[date],performance_data[portfolio_id],performance_data[[#This Row],[portfolio_id]])</f>
        <v>44843</v>
      </c>
      <c r="O3162" s="15">
        <f>_xlfn.MAXIFS(performance_data[portfolio_value],performance_data[portfolio_id],performance_data[[#This Row],[portfolio_id]],performance_data[date],performance_data[[#This Row],[latest_date]])</f>
        <v>206179.15</v>
      </c>
      <c r="P3162" s="15">
        <f>_xlfn.MAXIFS(performance_data[portfolio_value],performance_data[portfolio_id],performance_data[[#This Row],[portfolio_id]],performance_data[date],performance_data[[#This Row],[starting_date]])</f>
        <v>204352.37</v>
      </c>
      <c r="Q3162" s="15">
        <f>performance_data[[#This Row],[latest_value]]-performance_data[[#This Row],[starting_value]]</f>
        <v>1826.7799999999988</v>
      </c>
      <c r="R3162" s="15">
        <f>performance_data[[#This Row],[net_inflows]]-performance_data[[#This Row],[net_outflows]]</f>
        <v>1831.1200000000003</v>
      </c>
      <c r="S3162" s="15" t="str">
        <f>IF(performance_data[[#This Row],[net_inflows]]&gt;AVERAGE(performance_data[net_inflows]),"High","Low")</f>
        <v>Low</v>
      </c>
      <c r="T3162" s="15">
        <f>AVERAGEIF(performance_data[inflow_flag],performance_data[[#This Row],[inflow_flag]],performance_data[return_percentage])</f>
        <v>5.0457846277021572</v>
      </c>
      <c r="U3162" s="17">
        <f>IF(performance_data[[#This Row],[return_percentage]]&lt;performance_data[[#This Row],[benchmark_return]],1,0)</f>
        <v>1</v>
      </c>
      <c r="V3162" s="17">
        <f>COUNTIFS(performance_data[portfolio_id],performance_data[[#This Row],[portfolio_id]])</f>
        <v>22</v>
      </c>
      <c r="W3162" s="17">
        <f>COUNTIFS(performance_data[portfolio_id],performance_data[[#This Row],[portfolio_id]],
          performance_data[return_flag],1)</f>
        <v>13</v>
      </c>
      <c r="X3162" s="15">
        <f>performance_data[[#This Row],[underperform_flag_count]]/performance_data[[#This Row],[totalportfoliocount]]</f>
        <v>0.59090909090909094</v>
      </c>
    </row>
    <row r="3163" spans="1:24" x14ac:dyDescent="0.3">
      <c r="A3163">
        <v>6906</v>
      </c>
      <c r="B3163" s="1">
        <v>45074</v>
      </c>
      <c r="C3163">
        <v>70495.789999999994</v>
      </c>
      <c r="D3163">
        <v>2.72</v>
      </c>
      <c r="E3163">
        <v>2.41</v>
      </c>
      <c r="F3163">
        <v>6308.04</v>
      </c>
      <c r="G3163">
        <v>15873.35</v>
      </c>
      <c r="H3163" t="s">
        <v>2213</v>
      </c>
      <c r="I3163" t="s">
        <v>2211</v>
      </c>
      <c r="J3163">
        <v>5</v>
      </c>
      <c r="K3163" t="s">
        <v>2223</v>
      </c>
      <c r="L3163" t="str">
        <f>IF(performance_data[[#This Row],[return_percentage]]&gt;=performance_data[[#This Row],[benchmark_return]],"Higher","Lower")</f>
        <v>Higher</v>
      </c>
      <c r="M3163" s="14">
        <f xml:space="preserve"> _xlfn.MAXIFS(performance_data[date],performance_data[portfolio_id],performance_data[[#This Row],[portfolio_id]])</f>
        <v>45474</v>
      </c>
      <c r="N3163" s="14">
        <f xml:space="preserve"> _xlfn.MINIFS(performance_data[date],performance_data[portfolio_id],performance_data[[#This Row],[portfolio_id]])</f>
        <v>44843</v>
      </c>
      <c r="O3163" s="15">
        <f>_xlfn.MAXIFS(performance_data[portfolio_value],performance_data[portfolio_id],performance_data[[#This Row],[portfolio_id]],performance_data[date],performance_data[[#This Row],[latest_date]])</f>
        <v>206179.15</v>
      </c>
      <c r="P3163" s="15">
        <f>_xlfn.MAXIFS(performance_data[portfolio_value],performance_data[portfolio_id],performance_data[[#This Row],[portfolio_id]],performance_data[date],performance_data[[#This Row],[starting_date]])</f>
        <v>204352.37</v>
      </c>
      <c r="Q3163" s="15">
        <f>performance_data[[#This Row],[latest_value]]-performance_data[[#This Row],[starting_value]]</f>
        <v>1826.7799999999988</v>
      </c>
      <c r="R3163" s="15">
        <f>performance_data[[#This Row],[net_inflows]]-performance_data[[#This Row],[net_outflows]]</f>
        <v>-9565.3100000000013</v>
      </c>
      <c r="S3163" s="15" t="str">
        <f>IF(performance_data[[#This Row],[net_inflows]]&gt;AVERAGE(performance_data[net_inflows]),"High","Low")</f>
        <v>Low</v>
      </c>
      <c r="T3163" s="15">
        <f>AVERAGEIF(performance_data[inflow_flag],performance_data[[#This Row],[inflow_flag]],performance_data[return_percentage])</f>
        <v>5.0457846277021572</v>
      </c>
      <c r="U3163" s="17">
        <f>IF(performance_data[[#This Row],[return_percentage]]&lt;performance_data[[#This Row],[benchmark_return]],1,0)</f>
        <v>0</v>
      </c>
      <c r="V3163" s="17">
        <f>COUNTIFS(performance_data[portfolio_id],performance_data[[#This Row],[portfolio_id]])</f>
        <v>22</v>
      </c>
      <c r="W3163" s="17">
        <f>COUNTIFS(performance_data[portfolio_id],performance_data[[#This Row],[portfolio_id]],
          performance_data[return_flag],1)</f>
        <v>13</v>
      </c>
      <c r="X3163" s="15">
        <f>performance_data[[#This Row],[underperform_flag_count]]/performance_data[[#This Row],[totalportfoliocount]]</f>
        <v>0.59090909090909094</v>
      </c>
    </row>
    <row r="3164" spans="1:24" x14ac:dyDescent="0.3">
      <c r="A3164">
        <v>6906</v>
      </c>
      <c r="B3164" s="1">
        <v>45153</v>
      </c>
      <c r="C3164">
        <v>232798.32</v>
      </c>
      <c r="D3164">
        <v>-6.63</v>
      </c>
      <c r="E3164">
        <v>-6.16</v>
      </c>
      <c r="F3164">
        <v>14297.44</v>
      </c>
      <c r="G3164">
        <v>4221.4399999999996</v>
      </c>
      <c r="H3164" t="s">
        <v>2213</v>
      </c>
      <c r="I3164" t="s">
        <v>2209</v>
      </c>
      <c r="J3164">
        <v>8</v>
      </c>
      <c r="K3164" t="s">
        <v>2214</v>
      </c>
      <c r="L3164" t="str">
        <f>IF(performance_data[[#This Row],[return_percentage]]&gt;=performance_data[[#This Row],[benchmark_return]],"Higher","Lower")</f>
        <v>Lower</v>
      </c>
      <c r="M3164" s="14">
        <f xml:space="preserve"> _xlfn.MAXIFS(performance_data[date],performance_data[portfolio_id],performance_data[[#This Row],[portfolio_id]])</f>
        <v>45474</v>
      </c>
      <c r="N3164" s="14">
        <f xml:space="preserve"> _xlfn.MINIFS(performance_data[date],performance_data[portfolio_id],performance_data[[#This Row],[portfolio_id]])</f>
        <v>44843</v>
      </c>
      <c r="O3164" s="15">
        <f>_xlfn.MAXIFS(performance_data[portfolio_value],performance_data[portfolio_id],performance_data[[#This Row],[portfolio_id]],performance_data[date],performance_data[[#This Row],[latest_date]])</f>
        <v>206179.15</v>
      </c>
      <c r="P3164" s="15">
        <f>_xlfn.MAXIFS(performance_data[portfolio_value],performance_data[portfolio_id],performance_data[[#This Row],[portfolio_id]],performance_data[date],performance_data[[#This Row],[starting_date]])</f>
        <v>204352.37</v>
      </c>
      <c r="Q3164" s="15">
        <f>performance_data[[#This Row],[latest_value]]-performance_data[[#This Row],[starting_value]]</f>
        <v>1826.7799999999988</v>
      </c>
      <c r="R3164" s="15">
        <f>performance_data[[#This Row],[net_inflows]]-performance_data[[#This Row],[net_outflows]]</f>
        <v>10076</v>
      </c>
      <c r="S3164" s="15" t="str">
        <f>IF(performance_data[[#This Row],[net_inflows]]&gt;AVERAGE(performance_data[net_inflows]),"High","Low")</f>
        <v>High</v>
      </c>
      <c r="T3164" s="15">
        <f>AVERAGEIF(performance_data[inflow_flag],performance_data[[#This Row],[inflow_flag]],performance_data[return_percentage])</f>
        <v>4.8467905675459724</v>
      </c>
      <c r="U3164" s="17">
        <f>IF(performance_data[[#This Row],[return_percentage]]&lt;performance_data[[#This Row],[benchmark_return]],1,0)</f>
        <v>1</v>
      </c>
      <c r="V3164" s="17">
        <f>COUNTIFS(performance_data[portfolio_id],performance_data[[#This Row],[portfolio_id]])</f>
        <v>22</v>
      </c>
      <c r="W3164" s="17">
        <f>COUNTIFS(performance_data[portfolio_id],performance_data[[#This Row],[portfolio_id]],
          performance_data[return_flag],1)</f>
        <v>13</v>
      </c>
      <c r="X3164" s="15">
        <f>performance_data[[#This Row],[underperform_flag_count]]/performance_data[[#This Row],[totalportfoliocount]]</f>
        <v>0.59090909090909094</v>
      </c>
    </row>
    <row r="3165" spans="1:24" x14ac:dyDescent="0.3">
      <c r="A3165">
        <v>6906</v>
      </c>
      <c r="B3165" s="1">
        <v>45409</v>
      </c>
      <c r="C3165">
        <v>212328</v>
      </c>
      <c r="D3165">
        <v>3.28</v>
      </c>
      <c r="E3165">
        <v>3.62</v>
      </c>
      <c r="F3165">
        <v>9482.59</v>
      </c>
      <c r="G3165">
        <v>4061.45</v>
      </c>
      <c r="H3165" t="s">
        <v>2205</v>
      </c>
      <c r="I3165" t="s">
        <v>2211</v>
      </c>
      <c r="J3165">
        <v>4</v>
      </c>
      <c r="K3165" t="s">
        <v>2216</v>
      </c>
      <c r="L3165" t="str">
        <f>IF(performance_data[[#This Row],[return_percentage]]&gt;=performance_data[[#This Row],[benchmark_return]],"Higher","Lower")</f>
        <v>Lower</v>
      </c>
      <c r="M3165" s="14">
        <f xml:space="preserve"> _xlfn.MAXIFS(performance_data[date],performance_data[portfolio_id],performance_data[[#This Row],[portfolio_id]])</f>
        <v>45474</v>
      </c>
      <c r="N3165" s="14">
        <f xml:space="preserve"> _xlfn.MINIFS(performance_data[date],performance_data[portfolio_id],performance_data[[#This Row],[portfolio_id]])</f>
        <v>44843</v>
      </c>
      <c r="O3165" s="15">
        <f>_xlfn.MAXIFS(performance_data[portfolio_value],performance_data[portfolio_id],performance_data[[#This Row],[portfolio_id]],performance_data[date],performance_data[[#This Row],[latest_date]])</f>
        <v>206179.15</v>
      </c>
      <c r="P3165" s="15">
        <f>_xlfn.MAXIFS(performance_data[portfolio_value],performance_data[portfolio_id],performance_data[[#This Row],[portfolio_id]],performance_data[date],performance_data[[#This Row],[starting_date]])</f>
        <v>204352.37</v>
      </c>
      <c r="Q3165" s="15">
        <f>performance_data[[#This Row],[latest_value]]-performance_data[[#This Row],[starting_value]]</f>
        <v>1826.7799999999988</v>
      </c>
      <c r="R3165" s="15">
        <f>performance_data[[#This Row],[net_inflows]]-performance_data[[#This Row],[net_outflows]]</f>
        <v>5421.14</v>
      </c>
      <c r="S3165" s="15" t="str">
        <f>IF(performance_data[[#This Row],[net_inflows]]&gt;AVERAGE(performance_data[net_inflows]),"High","Low")</f>
        <v>Low</v>
      </c>
      <c r="T3165" s="15">
        <f>AVERAGEIF(performance_data[inflow_flag],performance_data[[#This Row],[inflow_flag]],performance_data[return_percentage])</f>
        <v>5.0457846277021572</v>
      </c>
      <c r="U3165" s="17">
        <f>IF(performance_data[[#This Row],[return_percentage]]&lt;performance_data[[#This Row],[benchmark_return]],1,0)</f>
        <v>1</v>
      </c>
      <c r="V3165" s="17">
        <f>COUNTIFS(performance_data[portfolio_id],performance_data[[#This Row],[portfolio_id]])</f>
        <v>22</v>
      </c>
      <c r="W3165" s="17">
        <f>COUNTIFS(performance_data[portfolio_id],performance_data[[#This Row],[portfolio_id]],
          performance_data[return_flag],1)</f>
        <v>13</v>
      </c>
      <c r="X3165" s="15">
        <f>performance_data[[#This Row],[underperform_flag_count]]/performance_data[[#This Row],[totalportfoliocount]]</f>
        <v>0.59090909090909094</v>
      </c>
    </row>
    <row r="3166" spans="1:24" x14ac:dyDescent="0.3">
      <c r="A3166">
        <v>6906</v>
      </c>
      <c r="B3166" s="1">
        <v>45366</v>
      </c>
      <c r="C3166">
        <v>284091</v>
      </c>
      <c r="D3166">
        <v>11.43</v>
      </c>
      <c r="E3166">
        <v>10.56</v>
      </c>
      <c r="F3166">
        <v>1178.02</v>
      </c>
      <c r="G3166">
        <v>12215.6</v>
      </c>
      <c r="H3166" t="s">
        <v>2205</v>
      </c>
      <c r="I3166" t="s">
        <v>2206</v>
      </c>
      <c r="J3166">
        <v>3</v>
      </c>
      <c r="K3166" t="s">
        <v>2222</v>
      </c>
      <c r="L3166" t="str">
        <f>IF(performance_data[[#This Row],[return_percentage]]&gt;=performance_data[[#This Row],[benchmark_return]],"Higher","Lower")</f>
        <v>Higher</v>
      </c>
      <c r="M3166" s="14">
        <f xml:space="preserve"> _xlfn.MAXIFS(performance_data[date],performance_data[portfolio_id],performance_data[[#This Row],[portfolio_id]])</f>
        <v>45474</v>
      </c>
      <c r="N3166" s="14">
        <f xml:space="preserve"> _xlfn.MINIFS(performance_data[date],performance_data[portfolio_id],performance_data[[#This Row],[portfolio_id]])</f>
        <v>44843</v>
      </c>
      <c r="O3166" s="15">
        <f>_xlfn.MAXIFS(performance_data[portfolio_value],performance_data[portfolio_id],performance_data[[#This Row],[portfolio_id]],performance_data[date],performance_data[[#This Row],[latest_date]])</f>
        <v>206179.15</v>
      </c>
      <c r="P3166" s="15">
        <f>_xlfn.MAXIFS(performance_data[portfolio_value],performance_data[portfolio_id],performance_data[[#This Row],[portfolio_id]],performance_data[date],performance_data[[#This Row],[starting_date]])</f>
        <v>204352.37</v>
      </c>
      <c r="Q3166" s="15">
        <f>performance_data[[#This Row],[latest_value]]-performance_data[[#This Row],[starting_value]]</f>
        <v>1826.7799999999988</v>
      </c>
      <c r="R3166" s="15">
        <f>performance_data[[#This Row],[net_inflows]]-performance_data[[#This Row],[net_outflows]]</f>
        <v>-11037.58</v>
      </c>
      <c r="S3166" s="15" t="str">
        <f>IF(performance_data[[#This Row],[net_inflows]]&gt;AVERAGE(performance_data[net_inflows]),"High","Low")</f>
        <v>Low</v>
      </c>
      <c r="T3166" s="15">
        <f>AVERAGEIF(performance_data[inflow_flag],performance_data[[#This Row],[inflow_flag]],performance_data[return_percentage])</f>
        <v>5.0457846277021572</v>
      </c>
      <c r="U3166" s="17">
        <f>IF(performance_data[[#This Row],[return_percentage]]&lt;performance_data[[#This Row],[benchmark_return]],1,0)</f>
        <v>0</v>
      </c>
      <c r="V3166" s="17">
        <f>COUNTIFS(performance_data[portfolio_id],performance_data[[#This Row],[portfolio_id]])</f>
        <v>22</v>
      </c>
      <c r="W3166" s="17">
        <f>COUNTIFS(performance_data[portfolio_id],performance_data[[#This Row],[portfolio_id]],
          performance_data[return_flag],1)</f>
        <v>13</v>
      </c>
      <c r="X3166" s="15">
        <f>performance_data[[#This Row],[underperform_flag_count]]/performance_data[[#This Row],[totalportfoliocount]]</f>
        <v>0.59090909090909094</v>
      </c>
    </row>
    <row r="3167" spans="1:24" x14ac:dyDescent="0.3">
      <c r="A3167">
        <v>6906</v>
      </c>
      <c r="B3167" s="1">
        <v>45474</v>
      </c>
      <c r="C3167">
        <v>206179.15</v>
      </c>
      <c r="D3167">
        <v>6.52</v>
      </c>
      <c r="E3167">
        <v>5.39</v>
      </c>
      <c r="F3167">
        <v>14057.01</v>
      </c>
      <c r="G3167">
        <v>4722.6899999999996</v>
      </c>
      <c r="H3167" t="s">
        <v>2205</v>
      </c>
      <c r="I3167" t="s">
        <v>2209</v>
      </c>
      <c r="J3167">
        <v>7</v>
      </c>
      <c r="K3167" t="s">
        <v>2210</v>
      </c>
      <c r="L3167" t="str">
        <f>IF(performance_data[[#This Row],[return_percentage]]&gt;=performance_data[[#This Row],[benchmark_return]],"Higher","Lower")</f>
        <v>Higher</v>
      </c>
      <c r="M3167" s="14">
        <f xml:space="preserve"> _xlfn.MAXIFS(performance_data[date],performance_data[portfolio_id],performance_data[[#This Row],[portfolio_id]])</f>
        <v>45474</v>
      </c>
      <c r="N3167" s="14">
        <f xml:space="preserve"> _xlfn.MINIFS(performance_data[date],performance_data[portfolio_id],performance_data[[#This Row],[portfolio_id]])</f>
        <v>44843</v>
      </c>
      <c r="O3167" s="15">
        <f>_xlfn.MAXIFS(performance_data[portfolio_value],performance_data[portfolio_id],performance_data[[#This Row],[portfolio_id]],performance_data[date],performance_data[[#This Row],[latest_date]])</f>
        <v>206179.15</v>
      </c>
      <c r="P3167" s="15">
        <f>_xlfn.MAXIFS(performance_data[portfolio_value],performance_data[portfolio_id],performance_data[[#This Row],[portfolio_id]],performance_data[date],performance_data[[#This Row],[starting_date]])</f>
        <v>204352.37</v>
      </c>
      <c r="Q3167" s="15">
        <f>performance_data[[#This Row],[latest_value]]-performance_data[[#This Row],[starting_value]]</f>
        <v>1826.7799999999988</v>
      </c>
      <c r="R3167" s="15">
        <f>performance_data[[#This Row],[net_inflows]]-performance_data[[#This Row],[net_outflows]]</f>
        <v>9334.32</v>
      </c>
      <c r="S3167" s="15" t="str">
        <f>IF(performance_data[[#This Row],[net_inflows]]&gt;AVERAGE(performance_data[net_inflows]),"High","Low")</f>
        <v>High</v>
      </c>
      <c r="T3167" s="15">
        <f>AVERAGEIF(performance_data[inflow_flag],performance_data[[#This Row],[inflow_flag]],performance_data[return_percentage])</f>
        <v>4.8467905675459724</v>
      </c>
      <c r="U3167" s="17">
        <f>IF(performance_data[[#This Row],[return_percentage]]&lt;performance_data[[#This Row],[benchmark_return]],1,0)</f>
        <v>0</v>
      </c>
      <c r="V3167" s="17">
        <f>COUNTIFS(performance_data[portfolio_id],performance_data[[#This Row],[portfolio_id]])</f>
        <v>22</v>
      </c>
      <c r="W3167" s="17">
        <f>COUNTIFS(performance_data[portfolio_id],performance_data[[#This Row],[portfolio_id]],
          performance_data[return_flag],1)</f>
        <v>13</v>
      </c>
      <c r="X3167" s="15">
        <f>performance_data[[#This Row],[underperform_flag_count]]/performance_data[[#This Row],[totalportfoliocount]]</f>
        <v>0.59090909090909094</v>
      </c>
    </row>
    <row r="3168" spans="1:24" x14ac:dyDescent="0.3">
      <c r="A3168">
        <v>6906</v>
      </c>
      <c r="B3168" s="1">
        <v>44984</v>
      </c>
      <c r="C3168">
        <v>207844.71</v>
      </c>
      <c r="D3168">
        <v>-0.69</v>
      </c>
      <c r="E3168">
        <v>-0.77</v>
      </c>
      <c r="F3168">
        <v>11962.69</v>
      </c>
      <c r="G3168">
        <v>4491.41</v>
      </c>
      <c r="H3168" t="s">
        <v>2213</v>
      </c>
      <c r="I3168" t="s">
        <v>2206</v>
      </c>
      <c r="J3168">
        <v>2</v>
      </c>
      <c r="K3168" t="s">
        <v>2226</v>
      </c>
      <c r="L3168" t="str">
        <f>IF(performance_data[[#This Row],[return_percentage]]&gt;=performance_data[[#This Row],[benchmark_return]],"Higher","Lower")</f>
        <v>Higher</v>
      </c>
      <c r="M3168" s="14">
        <f xml:space="preserve"> _xlfn.MAXIFS(performance_data[date],performance_data[portfolio_id],performance_data[[#This Row],[portfolio_id]])</f>
        <v>45474</v>
      </c>
      <c r="N3168" s="14">
        <f xml:space="preserve"> _xlfn.MINIFS(performance_data[date],performance_data[portfolio_id],performance_data[[#This Row],[portfolio_id]])</f>
        <v>44843</v>
      </c>
      <c r="O3168" s="15">
        <f>_xlfn.MAXIFS(performance_data[portfolio_value],performance_data[portfolio_id],performance_data[[#This Row],[portfolio_id]],performance_data[date],performance_data[[#This Row],[latest_date]])</f>
        <v>206179.15</v>
      </c>
      <c r="P3168" s="15">
        <f>_xlfn.MAXIFS(performance_data[portfolio_value],performance_data[portfolio_id],performance_data[[#This Row],[portfolio_id]],performance_data[date],performance_data[[#This Row],[starting_date]])</f>
        <v>204352.37</v>
      </c>
      <c r="Q3168" s="15">
        <f>performance_data[[#This Row],[latest_value]]-performance_data[[#This Row],[starting_value]]</f>
        <v>1826.7799999999988</v>
      </c>
      <c r="R3168" s="15">
        <f>performance_data[[#This Row],[net_inflows]]-performance_data[[#This Row],[net_outflows]]</f>
        <v>7471.2800000000007</v>
      </c>
      <c r="S3168" s="15" t="str">
        <f>IF(performance_data[[#This Row],[net_inflows]]&gt;AVERAGE(performance_data[net_inflows]),"High","Low")</f>
        <v>High</v>
      </c>
      <c r="T3168" s="15">
        <f>AVERAGEIF(performance_data[inflow_flag],performance_data[[#This Row],[inflow_flag]],performance_data[return_percentage])</f>
        <v>4.8467905675459724</v>
      </c>
      <c r="U3168" s="17">
        <f>IF(performance_data[[#This Row],[return_percentage]]&lt;performance_data[[#This Row],[benchmark_return]],1,0)</f>
        <v>0</v>
      </c>
      <c r="V3168" s="17">
        <f>COUNTIFS(performance_data[portfolio_id],performance_data[[#This Row],[portfolio_id]])</f>
        <v>22</v>
      </c>
      <c r="W3168" s="17">
        <f>COUNTIFS(performance_data[portfolio_id],performance_data[[#This Row],[portfolio_id]],
          performance_data[return_flag],1)</f>
        <v>13</v>
      </c>
      <c r="X3168" s="15">
        <f>performance_data[[#This Row],[underperform_flag_count]]/performance_data[[#This Row],[totalportfoliocount]]</f>
        <v>0.59090909090909094</v>
      </c>
    </row>
    <row r="3169" spans="1:24" x14ac:dyDescent="0.3">
      <c r="A3169">
        <v>6906</v>
      </c>
      <c r="B3169" s="1">
        <v>45399</v>
      </c>
      <c r="C3169">
        <v>387983.56</v>
      </c>
      <c r="D3169">
        <v>2.52</v>
      </c>
      <c r="E3169">
        <v>2.5099999999999998</v>
      </c>
      <c r="F3169">
        <v>3807.28</v>
      </c>
      <c r="G3169">
        <v>8565.2000000000007</v>
      </c>
      <c r="H3169" t="s">
        <v>2205</v>
      </c>
      <c r="I3169" t="s">
        <v>2211</v>
      </c>
      <c r="J3169">
        <v>4</v>
      </c>
      <c r="K3169" t="s">
        <v>2216</v>
      </c>
      <c r="L3169" t="str">
        <f>IF(performance_data[[#This Row],[return_percentage]]&gt;=performance_data[[#This Row],[benchmark_return]],"Higher","Lower")</f>
        <v>Higher</v>
      </c>
      <c r="M3169" s="14">
        <f xml:space="preserve"> _xlfn.MAXIFS(performance_data[date],performance_data[portfolio_id],performance_data[[#This Row],[portfolio_id]])</f>
        <v>45474</v>
      </c>
      <c r="N3169" s="14">
        <f xml:space="preserve"> _xlfn.MINIFS(performance_data[date],performance_data[portfolio_id],performance_data[[#This Row],[portfolio_id]])</f>
        <v>44843</v>
      </c>
      <c r="O3169" s="15">
        <f>_xlfn.MAXIFS(performance_data[portfolio_value],performance_data[portfolio_id],performance_data[[#This Row],[portfolio_id]],performance_data[date],performance_data[[#This Row],[latest_date]])</f>
        <v>206179.15</v>
      </c>
      <c r="P3169" s="15">
        <f>_xlfn.MAXIFS(performance_data[portfolio_value],performance_data[portfolio_id],performance_data[[#This Row],[portfolio_id]],performance_data[date],performance_data[[#This Row],[starting_date]])</f>
        <v>204352.37</v>
      </c>
      <c r="Q3169" s="15">
        <f>performance_data[[#This Row],[latest_value]]-performance_data[[#This Row],[starting_value]]</f>
        <v>1826.7799999999988</v>
      </c>
      <c r="R3169" s="15">
        <f>performance_data[[#This Row],[net_inflows]]-performance_data[[#This Row],[net_outflows]]</f>
        <v>-4757.92</v>
      </c>
      <c r="S3169" s="15" t="str">
        <f>IF(performance_data[[#This Row],[net_inflows]]&gt;AVERAGE(performance_data[net_inflows]),"High","Low")</f>
        <v>Low</v>
      </c>
      <c r="T3169" s="15">
        <f>AVERAGEIF(performance_data[inflow_flag],performance_data[[#This Row],[inflow_flag]],performance_data[return_percentage])</f>
        <v>5.0457846277021572</v>
      </c>
      <c r="U3169" s="17">
        <f>IF(performance_data[[#This Row],[return_percentage]]&lt;performance_data[[#This Row],[benchmark_return]],1,0)</f>
        <v>0</v>
      </c>
      <c r="V3169" s="17">
        <f>COUNTIFS(performance_data[portfolio_id],performance_data[[#This Row],[portfolio_id]])</f>
        <v>22</v>
      </c>
      <c r="W3169" s="17">
        <f>COUNTIFS(performance_data[portfolio_id],performance_data[[#This Row],[portfolio_id]],
          performance_data[return_flag],1)</f>
        <v>13</v>
      </c>
      <c r="X3169" s="15">
        <f>performance_data[[#This Row],[underperform_flag_count]]/performance_data[[#This Row],[totalportfoliocount]]</f>
        <v>0.59090909090909094</v>
      </c>
    </row>
    <row r="3170" spans="1:24" x14ac:dyDescent="0.3">
      <c r="A3170">
        <v>6906</v>
      </c>
      <c r="B3170" s="1">
        <v>45370</v>
      </c>
      <c r="C3170">
        <v>71818.36</v>
      </c>
      <c r="D3170">
        <v>15.18</v>
      </c>
      <c r="E3170">
        <v>17.25</v>
      </c>
      <c r="F3170">
        <v>7534.41</v>
      </c>
      <c r="G3170">
        <v>4912.38</v>
      </c>
      <c r="H3170" t="s">
        <v>2205</v>
      </c>
      <c r="I3170" t="s">
        <v>2206</v>
      </c>
      <c r="J3170">
        <v>3</v>
      </c>
      <c r="K3170" t="s">
        <v>2222</v>
      </c>
      <c r="L3170" t="str">
        <f>IF(performance_data[[#This Row],[return_percentage]]&gt;=performance_data[[#This Row],[benchmark_return]],"Higher","Lower")</f>
        <v>Lower</v>
      </c>
      <c r="M3170" s="14">
        <f xml:space="preserve"> _xlfn.MAXIFS(performance_data[date],performance_data[portfolio_id],performance_data[[#This Row],[portfolio_id]])</f>
        <v>45474</v>
      </c>
      <c r="N3170" s="14">
        <f xml:space="preserve"> _xlfn.MINIFS(performance_data[date],performance_data[portfolio_id],performance_data[[#This Row],[portfolio_id]])</f>
        <v>44843</v>
      </c>
      <c r="O3170" s="15">
        <f>_xlfn.MAXIFS(performance_data[portfolio_value],performance_data[portfolio_id],performance_data[[#This Row],[portfolio_id]],performance_data[date],performance_data[[#This Row],[latest_date]])</f>
        <v>206179.15</v>
      </c>
      <c r="P3170" s="15">
        <f>_xlfn.MAXIFS(performance_data[portfolio_value],performance_data[portfolio_id],performance_data[[#This Row],[portfolio_id]],performance_data[date],performance_data[[#This Row],[starting_date]])</f>
        <v>204352.37</v>
      </c>
      <c r="Q3170" s="15">
        <f>performance_data[[#This Row],[latest_value]]-performance_data[[#This Row],[starting_value]]</f>
        <v>1826.7799999999988</v>
      </c>
      <c r="R3170" s="15">
        <f>performance_data[[#This Row],[net_inflows]]-performance_data[[#This Row],[net_outflows]]</f>
        <v>2622.0299999999997</v>
      </c>
      <c r="S3170" s="15" t="str">
        <f>IF(performance_data[[#This Row],[net_inflows]]&gt;AVERAGE(performance_data[net_inflows]),"High","Low")</f>
        <v>Low</v>
      </c>
      <c r="T3170" s="15">
        <f>AVERAGEIF(performance_data[inflow_flag],performance_data[[#This Row],[inflow_flag]],performance_data[return_percentage])</f>
        <v>5.0457846277021572</v>
      </c>
      <c r="U3170" s="17">
        <f>IF(performance_data[[#This Row],[return_percentage]]&lt;performance_data[[#This Row],[benchmark_return]],1,0)</f>
        <v>1</v>
      </c>
      <c r="V3170" s="17">
        <f>COUNTIFS(performance_data[portfolio_id],performance_data[[#This Row],[portfolio_id]])</f>
        <v>22</v>
      </c>
      <c r="W3170" s="17">
        <f>COUNTIFS(performance_data[portfolio_id],performance_data[[#This Row],[portfolio_id]],
          performance_data[return_flag],1)</f>
        <v>13</v>
      </c>
      <c r="X3170" s="15">
        <f>performance_data[[#This Row],[underperform_flag_count]]/performance_data[[#This Row],[totalportfoliocount]]</f>
        <v>0.59090909090909094</v>
      </c>
    </row>
    <row r="3171" spans="1:24" x14ac:dyDescent="0.3">
      <c r="A3171">
        <v>6906</v>
      </c>
      <c r="B3171" s="1">
        <v>45122</v>
      </c>
      <c r="C3171">
        <v>247900.25</v>
      </c>
      <c r="D3171">
        <v>-0.81</v>
      </c>
      <c r="E3171">
        <v>-0.67</v>
      </c>
      <c r="F3171">
        <v>8385.0400000000009</v>
      </c>
      <c r="G3171">
        <v>19995.98</v>
      </c>
      <c r="H3171" t="s">
        <v>2213</v>
      </c>
      <c r="I3171" t="s">
        <v>2209</v>
      </c>
      <c r="J3171">
        <v>7</v>
      </c>
      <c r="K3171" t="s">
        <v>2210</v>
      </c>
      <c r="L3171" t="str">
        <f>IF(performance_data[[#This Row],[return_percentage]]&gt;=performance_data[[#This Row],[benchmark_return]],"Higher","Lower")</f>
        <v>Lower</v>
      </c>
      <c r="M3171" s="14">
        <f xml:space="preserve"> _xlfn.MAXIFS(performance_data[date],performance_data[portfolio_id],performance_data[[#This Row],[portfolio_id]])</f>
        <v>45474</v>
      </c>
      <c r="N3171" s="14">
        <f xml:space="preserve"> _xlfn.MINIFS(performance_data[date],performance_data[portfolio_id],performance_data[[#This Row],[portfolio_id]])</f>
        <v>44843</v>
      </c>
      <c r="O3171" s="15">
        <f>_xlfn.MAXIFS(performance_data[portfolio_value],performance_data[portfolio_id],performance_data[[#This Row],[portfolio_id]],performance_data[date],performance_data[[#This Row],[latest_date]])</f>
        <v>206179.15</v>
      </c>
      <c r="P3171" s="15">
        <f>_xlfn.MAXIFS(performance_data[portfolio_value],performance_data[portfolio_id],performance_data[[#This Row],[portfolio_id]],performance_data[date],performance_data[[#This Row],[starting_date]])</f>
        <v>204352.37</v>
      </c>
      <c r="Q3171" s="15">
        <f>performance_data[[#This Row],[latest_value]]-performance_data[[#This Row],[starting_value]]</f>
        <v>1826.7799999999988</v>
      </c>
      <c r="R3171" s="15">
        <f>performance_data[[#This Row],[net_inflows]]-performance_data[[#This Row],[net_outflows]]</f>
        <v>-11610.939999999999</v>
      </c>
      <c r="S3171" s="15" t="str">
        <f>IF(performance_data[[#This Row],[net_inflows]]&gt;AVERAGE(performance_data[net_inflows]),"High","Low")</f>
        <v>Low</v>
      </c>
      <c r="T3171" s="15">
        <f>AVERAGEIF(performance_data[inflow_flag],performance_data[[#This Row],[inflow_flag]],performance_data[return_percentage])</f>
        <v>5.0457846277021572</v>
      </c>
      <c r="U3171" s="17">
        <f>IF(performance_data[[#This Row],[return_percentage]]&lt;performance_data[[#This Row],[benchmark_return]],1,0)</f>
        <v>1</v>
      </c>
      <c r="V3171" s="17">
        <f>COUNTIFS(performance_data[portfolio_id],performance_data[[#This Row],[portfolio_id]])</f>
        <v>22</v>
      </c>
      <c r="W3171" s="17">
        <f>COUNTIFS(performance_data[portfolio_id],performance_data[[#This Row],[portfolio_id]],
          performance_data[return_flag],1)</f>
        <v>13</v>
      </c>
      <c r="X3171" s="15">
        <f>performance_data[[#This Row],[underperform_flag_count]]/performance_data[[#This Row],[totalportfoliocount]]</f>
        <v>0.59090909090909094</v>
      </c>
    </row>
    <row r="3172" spans="1:24" x14ac:dyDescent="0.3">
      <c r="A3172">
        <v>6906</v>
      </c>
      <c r="B3172" s="1">
        <v>45237</v>
      </c>
      <c r="C3172">
        <v>80476.990000000005</v>
      </c>
      <c r="D3172">
        <v>6.02</v>
      </c>
      <c r="E3172">
        <v>6.78</v>
      </c>
      <c r="F3172">
        <v>3948.47</v>
      </c>
      <c r="G3172">
        <v>18559.53</v>
      </c>
      <c r="H3172" t="s">
        <v>2213</v>
      </c>
      <c r="I3172" t="s">
        <v>2217</v>
      </c>
      <c r="J3172">
        <v>11</v>
      </c>
      <c r="K3172" t="s">
        <v>2219</v>
      </c>
      <c r="L3172" t="str">
        <f>IF(performance_data[[#This Row],[return_percentage]]&gt;=performance_data[[#This Row],[benchmark_return]],"Higher","Lower")</f>
        <v>Lower</v>
      </c>
      <c r="M3172" s="14">
        <f xml:space="preserve"> _xlfn.MAXIFS(performance_data[date],performance_data[portfolio_id],performance_data[[#This Row],[portfolio_id]])</f>
        <v>45474</v>
      </c>
      <c r="N3172" s="14">
        <f xml:space="preserve"> _xlfn.MINIFS(performance_data[date],performance_data[portfolio_id],performance_data[[#This Row],[portfolio_id]])</f>
        <v>44843</v>
      </c>
      <c r="O3172" s="15">
        <f>_xlfn.MAXIFS(performance_data[portfolio_value],performance_data[portfolio_id],performance_data[[#This Row],[portfolio_id]],performance_data[date],performance_data[[#This Row],[latest_date]])</f>
        <v>206179.15</v>
      </c>
      <c r="P3172" s="15">
        <f>_xlfn.MAXIFS(performance_data[portfolio_value],performance_data[portfolio_id],performance_data[[#This Row],[portfolio_id]],performance_data[date],performance_data[[#This Row],[starting_date]])</f>
        <v>204352.37</v>
      </c>
      <c r="Q3172" s="15">
        <f>performance_data[[#This Row],[latest_value]]-performance_data[[#This Row],[starting_value]]</f>
        <v>1826.7799999999988</v>
      </c>
      <c r="R3172" s="15">
        <f>performance_data[[#This Row],[net_inflows]]-performance_data[[#This Row],[net_outflows]]</f>
        <v>-14611.06</v>
      </c>
      <c r="S3172" s="15" t="str">
        <f>IF(performance_data[[#This Row],[net_inflows]]&gt;AVERAGE(performance_data[net_inflows]),"High","Low")</f>
        <v>Low</v>
      </c>
      <c r="T3172" s="15">
        <f>AVERAGEIF(performance_data[inflow_flag],performance_data[[#This Row],[inflow_flag]],performance_data[return_percentage])</f>
        <v>5.0457846277021572</v>
      </c>
      <c r="U3172" s="17">
        <f>IF(performance_data[[#This Row],[return_percentage]]&lt;performance_data[[#This Row],[benchmark_return]],1,0)</f>
        <v>1</v>
      </c>
      <c r="V3172" s="17">
        <f>COUNTIFS(performance_data[portfolio_id],performance_data[[#This Row],[portfolio_id]])</f>
        <v>22</v>
      </c>
      <c r="W3172" s="17">
        <f>COUNTIFS(performance_data[portfolio_id],performance_data[[#This Row],[portfolio_id]],
          performance_data[return_flag],1)</f>
        <v>13</v>
      </c>
      <c r="X3172" s="15">
        <f>performance_data[[#This Row],[underperform_flag_count]]/performance_data[[#This Row],[totalportfoliocount]]</f>
        <v>0.59090909090909094</v>
      </c>
    </row>
    <row r="3173" spans="1:24" x14ac:dyDescent="0.3">
      <c r="A3173">
        <v>6906</v>
      </c>
      <c r="B3173" s="1">
        <v>45451</v>
      </c>
      <c r="C3173">
        <v>410314.36</v>
      </c>
      <c r="D3173">
        <v>-6.46</v>
      </c>
      <c r="E3173">
        <v>-5.45</v>
      </c>
      <c r="F3173">
        <v>2559.42</v>
      </c>
      <c r="G3173">
        <v>14281.52</v>
      </c>
      <c r="H3173" t="s">
        <v>2205</v>
      </c>
      <c r="I3173" t="s">
        <v>2211</v>
      </c>
      <c r="J3173">
        <v>6</v>
      </c>
      <c r="K3173" t="s">
        <v>2212</v>
      </c>
      <c r="L3173" t="str">
        <f>IF(performance_data[[#This Row],[return_percentage]]&gt;=performance_data[[#This Row],[benchmark_return]],"Higher","Lower")</f>
        <v>Lower</v>
      </c>
      <c r="M3173" s="14">
        <f xml:space="preserve"> _xlfn.MAXIFS(performance_data[date],performance_data[portfolio_id],performance_data[[#This Row],[portfolio_id]])</f>
        <v>45474</v>
      </c>
      <c r="N3173" s="14">
        <f xml:space="preserve"> _xlfn.MINIFS(performance_data[date],performance_data[portfolio_id],performance_data[[#This Row],[portfolio_id]])</f>
        <v>44843</v>
      </c>
      <c r="O3173" s="15">
        <f>_xlfn.MAXIFS(performance_data[portfolio_value],performance_data[portfolio_id],performance_data[[#This Row],[portfolio_id]],performance_data[date],performance_data[[#This Row],[latest_date]])</f>
        <v>206179.15</v>
      </c>
      <c r="P3173" s="15">
        <f>_xlfn.MAXIFS(performance_data[portfolio_value],performance_data[portfolio_id],performance_data[[#This Row],[portfolio_id]],performance_data[date],performance_data[[#This Row],[starting_date]])</f>
        <v>204352.37</v>
      </c>
      <c r="Q3173" s="15">
        <f>performance_data[[#This Row],[latest_value]]-performance_data[[#This Row],[starting_value]]</f>
        <v>1826.7799999999988</v>
      </c>
      <c r="R3173" s="15">
        <f>performance_data[[#This Row],[net_inflows]]-performance_data[[#This Row],[net_outflows]]</f>
        <v>-11722.1</v>
      </c>
      <c r="S3173" s="15" t="str">
        <f>IF(performance_data[[#This Row],[net_inflows]]&gt;AVERAGE(performance_data[net_inflows]),"High","Low")</f>
        <v>Low</v>
      </c>
      <c r="T3173" s="15">
        <f>AVERAGEIF(performance_data[inflow_flag],performance_data[[#This Row],[inflow_flag]],performance_data[return_percentage])</f>
        <v>5.0457846277021572</v>
      </c>
      <c r="U3173" s="17">
        <f>IF(performance_data[[#This Row],[return_percentage]]&lt;performance_data[[#This Row],[benchmark_return]],1,0)</f>
        <v>1</v>
      </c>
      <c r="V3173" s="17">
        <f>COUNTIFS(performance_data[portfolio_id],performance_data[[#This Row],[portfolio_id]])</f>
        <v>22</v>
      </c>
      <c r="W3173" s="17">
        <f>COUNTIFS(performance_data[portfolio_id],performance_data[[#This Row],[portfolio_id]],
          performance_data[return_flag],1)</f>
        <v>13</v>
      </c>
      <c r="X3173" s="15">
        <f>performance_data[[#This Row],[underperform_flag_count]]/performance_data[[#This Row],[totalportfoliocount]]</f>
        <v>0.59090909090909094</v>
      </c>
    </row>
    <row r="3174" spans="1:24" x14ac:dyDescent="0.3">
      <c r="A3174">
        <v>6906</v>
      </c>
      <c r="B3174" s="1">
        <v>45222</v>
      </c>
      <c r="C3174">
        <v>434564.75</v>
      </c>
      <c r="D3174">
        <v>17.829999999999998</v>
      </c>
      <c r="E3174">
        <v>17.78</v>
      </c>
      <c r="F3174">
        <v>4130.2</v>
      </c>
      <c r="G3174">
        <v>17038.669999999998</v>
      </c>
      <c r="H3174" t="s">
        <v>2213</v>
      </c>
      <c r="I3174" t="s">
        <v>2217</v>
      </c>
      <c r="J3174">
        <v>10</v>
      </c>
      <c r="K3174" t="s">
        <v>2224</v>
      </c>
      <c r="L3174" t="str">
        <f>IF(performance_data[[#This Row],[return_percentage]]&gt;=performance_data[[#This Row],[benchmark_return]],"Higher","Lower")</f>
        <v>Higher</v>
      </c>
      <c r="M3174" s="14">
        <f xml:space="preserve"> _xlfn.MAXIFS(performance_data[date],performance_data[portfolio_id],performance_data[[#This Row],[portfolio_id]])</f>
        <v>45474</v>
      </c>
      <c r="N3174" s="14">
        <f xml:space="preserve"> _xlfn.MINIFS(performance_data[date],performance_data[portfolio_id],performance_data[[#This Row],[portfolio_id]])</f>
        <v>44843</v>
      </c>
      <c r="O3174" s="15">
        <f>_xlfn.MAXIFS(performance_data[portfolio_value],performance_data[portfolio_id],performance_data[[#This Row],[portfolio_id]],performance_data[date],performance_data[[#This Row],[latest_date]])</f>
        <v>206179.15</v>
      </c>
      <c r="P3174" s="15">
        <f>_xlfn.MAXIFS(performance_data[portfolio_value],performance_data[portfolio_id],performance_data[[#This Row],[portfolio_id]],performance_data[date],performance_data[[#This Row],[starting_date]])</f>
        <v>204352.37</v>
      </c>
      <c r="Q3174" s="15">
        <f>performance_data[[#This Row],[latest_value]]-performance_data[[#This Row],[starting_value]]</f>
        <v>1826.7799999999988</v>
      </c>
      <c r="R3174" s="15">
        <f>performance_data[[#This Row],[net_inflows]]-performance_data[[#This Row],[net_outflows]]</f>
        <v>-12908.469999999998</v>
      </c>
      <c r="S3174" s="15" t="str">
        <f>IF(performance_data[[#This Row],[net_inflows]]&gt;AVERAGE(performance_data[net_inflows]),"High","Low")</f>
        <v>Low</v>
      </c>
      <c r="T3174" s="15">
        <f>AVERAGEIF(performance_data[inflow_flag],performance_data[[#This Row],[inflow_flag]],performance_data[return_percentage])</f>
        <v>5.0457846277021572</v>
      </c>
      <c r="U3174" s="17">
        <f>IF(performance_data[[#This Row],[return_percentage]]&lt;performance_data[[#This Row],[benchmark_return]],1,0)</f>
        <v>0</v>
      </c>
      <c r="V3174" s="17">
        <f>COUNTIFS(performance_data[portfolio_id],performance_data[[#This Row],[portfolio_id]])</f>
        <v>22</v>
      </c>
      <c r="W3174" s="17">
        <f>COUNTIFS(performance_data[portfolio_id],performance_data[[#This Row],[portfolio_id]],
          performance_data[return_flag],1)</f>
        <v>13</v>
      </c>
      <c r="X3174" s="15">
        <f>performance_data[[#This Row],[underperform_flag_count]]/performance_data[[#This Row],[totalportfoliocount]]</f>
        <v>0.59090909090909094</v>
      </c>
    </row>
    <row r="3175" spans="1:24" x14ac:dyDescent="0.3">
      <c r="A3175">
        <v>6906</v>
      </c>
      <c r="B3175" s="1">
        <v>45226</v>
      </c>
      <c r="C3175">
        <v>186337.96</v>
      </c>
      <c r="D3175">
        <v>12.86</v>
      </c>
      <c r="E3175">
        <v>13.09</v>
      </c>
      <c r="F3175">
        <v>311.51</v>
      </c>
      <c r="G3175">
        <v>4511.88</v>
      </c>
      <c r="H3175" t="s">
        <v>2213</v>
      </c>
      <c r="I3175" t="s">
        <v>2217</v>
      </c>
      <c r="J3175">
        <v>10</v>
      </c>
      <c r="K3175" t="s">
        <v>2224</v>
      </c>
      <c r="L3175" t="str">
        <f>IF(performance_data[[#This Row],[return_percentage]]&gt;=performance_data[[#This Row],[benchmark_return]],"Higher","Lower")</f>
        <v>Lower</v>
      </c>
      <c r="M3175" s="14">
        <f xml:space="preserve"> _xlfn.MAXIFS(performance_data[date],performance_data[portfolio_id],performance_data[[#This Row],[portfolio_id]])</f>
        <v>45474</v>
      </c>
      <c r="N3175" s="14">
        <f xml:space="preserve"> _xlfn.MINIFS(performance_data[date],performance_data[portfolio_id],performance_data[[#This Row],[portfolio_id]])</f>
        <v>44843</v>
      </c>
      <c r="O3175" s="15">
        <f>_xlfn.MAXIFS(performance_data[portfolio_value],performance_data[portfolio_id],performance_data[[#This Row],[portfolio_id]],performance_data[date],performance_data[[#This Row],[latest_date]])</f>
        <v>206179.15</v>
      </c>
      <c r="P3175" s="15">
        <f>_xlfn.MAXIFS(performance_data[portfolio_value],performance_data[portfolio_id],performance_data[[#This Row],[portfolio_id]],performance_data[date],performance_data[[#This Row],[starting_date]])</f>
        <v>204352.37</v>
      </c>
      <c r="Q3175" s="15">
        <f>performance_data[[#This Row],[latest_value]]-performance_data[[#This Row],[starting_value]]</f>
        <v>1826.7799999999988</v>
      </c>
      <c r="R3175" s="15">
        <f>performance_data[[#This Row],[net_inflows]]-performance_data[[#This Row],[net_outflows]]</f>
        <v>-4200.37</v>
      </c>
      <c r="S3175" s="15" t="str">
        <f>IF(performance_data[[#This Row],[net_inflows]]&gt;AVERAGE(performance_data[net_inflows]),"High","Low")</f>
        <v>Low</v>
      </c>
      <c r="T3175" s="15">
        <f>AVERAGEIF(performance_data[inflow_flag],performance_data[[#This Row],[inflow_flag]],performance_data[return_percentage])</f>
        <v>5.0457846277021572</v>
      </c>
      <c r="U3175" s="17">
        <f>IF(performance_data[[#This Row],[return_percentage]]&lt;performance_data[[#This Row],[benchmark_return]],1,0)</f>
        <v>1</v>
      </c>
      <c r="V3175" s="17">
        <f>COUNTIFS(performance_data[portfolio_id],performance_data[[#This Row],[portfolio_id]])</f>
        <v>22</v>
      </c>
      <c r="W3175" s="17">
        <f>COUNTIFS(performance_data[portfolio_id],performance_data[[#This Row],[portfolio_id]],
          performance_data[return_flag],1)</f>
        <v>13</v>
      </c>
      <c r="X3175" s="15">
        <f>performance_data[[#This Row],[underperform_flag_count]]/performance_data[[#This Row],[totalportfoliocount]]</f>
        <v>0.59090909090909094</v>
      </c>
    </row>
    <row r="3176" spans="1:24" x14ac:dyDescent="0.3">
      <c r="A3176">
        <v>6906</v>
      </c>
      <c r="B3176" s="1">
        <v>45463</v>
      </c>
      <c r="C3176">
        <v>267564.13</v>
      </c>
      <c r="D3176">
        <v>5.48</v>
      </c>
      <c r="E3176">
        <v>6.54</v>
      </c>
      <c r="F3176">
        <v>11292.24</v>
      </c>
      <c r="G3176">
        <v>7917.91</v>
      </c>
      <c r="H3176" t="s">
        <v>2205</v>
      </c>
      <c r="I3176" t="s">
        <v>2211</v>
      </c>
      <c r="J3176">
        <v>6</v>
      </c>
      <c r="K3176" t="s">
        <v>2212</v>
      </c>
      <c r="L3176" t="str">
        <f>IF(performance_data[[#This Row],[return_percentage]]&gt;=performance_data[[#This Row],[benchmark_return]],"Higher","Lower")</f>
        <v>Lower</v>
      </c>
      <c r="M3176" s="14">
        <f xml:space="preserve"> _xlfn.MAXIFS(performance_data[date],performance_data[portfolio_id],performance_data[[#This Row],[portfolio_id]])</f>
        <v>45474</v>
      </c>
      <c r="N3176" s="14">
        <f xml:space="preserve"> _xlfn.MINIFS(performance_data[date],performance_data[portfolio_id],performance_data[[#This Row],[portfolio_id]])</f>
        <v>44843</v>
      </c>
      <c r="O3176" s="15">
        <f>_xlfn.MAXIFS(performance_data[portfolio_value],performance_data[portfolio_id],performance_data[[#This Row],[portfolio_id]],performance_data[date],performance_data[[#This Row],[latest_date]])</f>
        <v>206179.15</v>
      </c>
      <c r="P3176" s="15">
        <f>_xlfn.MAXIFS(performance_data[portfolio_value],performance_data[portfolio_id],performance_data[[#This Row],[portfolio_id]],performance_data[date],performance_data[[#This Row],[starting_date]])</f>
        <v>204352.37</v>
      </c>
      <c r="Q3176" s="15">
        <f>performance_data[[#This Row],[latest_value]]-performance_data[[#This Row],[starting_value]]</f>
        <v>1826.7799999999988</v>
      </c>
      <c r="R3176" s="15">
        <f>performance_data[[#This Row],[net_inflows]]-performance_data[[#This Row],[net_outflows]]</f>
        <v>3374.33</v>
      </c>
      <c r="S3176" s="15" t="str">
        <f>IF(performance_data[[#This Row],[net_inflows]]&gt;AVERAGE(performance_data[net_inflows]),"High","Low")</f>
        <v>High</v>
      </c>
      <c r="T3176" s="15">
        <f>AVERAGEIF(performance_data[inflow_flag],performance_data[[#This Row],[inflow_flag]],performance_data[return_percentage])</f>
        <v>4.8467905675459724</v>
      </c>
      <c r="U3176" s="17">
        <f>IF(performance_data[[#This Row],[return_percentage]]&lt;performance_data[[#This Row],[benchmark_return]],1,0)</f>
        <v>1</v>
      </c>
      <c r="V3176" s="17">
        <f>COUNTIFS(performance_data[portfolio_id],performance_data[[#This Row],[portfolio_id]])</f>
        <v>22</v>
      </c>
      <c r="W3176" s="17">
        <f>COUNTIFS(performance_data[portfolio_id],performance_data[[#This Row],[portfolio_id]],
          performance_data[return_flag],1)</f>
        <v>13</v>
      </c>
      <c r="X3176" s="15">
        <f>performance_data[[#This Row],[underperform_flag_count]]/performance_data[[#This Row],[totalportfoliocount]]</f>
        <v>0.59090909090909094</v>
      </c>
    </row>
    <row r="3177" spans="1:24" x14ac:dyDescent="0.3">
      <c r="A3177">
        <v>6906</v>
      </c>
      <c r="B3177" s="1">
        <v>45304</v>
      </c>
      <c r="C3177">
        <v>288238.45</v>
      </c>
      <c r="D3177">
        <v>8.93</v>
      </c>
      <c r="E3177">
        <v>7.45</v>
      </c>
      <c r="F3177">
        <v>18962.080000000002</v>
      </c>
      <c r="G3177">
        <v>14530.27</v>
      </c>
      <c r="H3177" t="s">
        <v>2205</v>
      </c>
      <c r="I3177" t="s">
        <v>2206</v>
      </c>
      <c r="J3177">
        <v>1</v>
      </c>
      <c r="K3177" t="s">
        <v>2207</v>
      </c>
      <c r="L3177" t="str">
        <f>IF(performance_data[[#This Row],[return_percentage]]&gt;=performance_data[[#This Row],[benchmark_return]],"Higher","Lower")</f>
        <v>Higher</v>
      </c>
      <c r="M3177" s="14">
        <f xml:space="preserve"> _xlfn.MAXIFS(performance_data[date],performance_data[portfolio_id],performance_data[[#This Row],[portfolio_id]])</f>
        <v>45474</v>
      </c>
      <c r="N3177" s="14">
        <f xml:space="preserve"> _xlfn.MINIFS(performance_data[date],performance_data[portfolio_id],performance_data[[#This Row],[portfolio_id]])</f>
        <v>44843</v>
      </c>
      <c r="O3177" s="15">
        <f>_xlfn.MAXIFS(performance_data[portfolio_value],performance_data[portfolio_id],performance_data[[#This Row],[portfolio_id]],performance_data[date],performance_data[[#This Row],[latest_date]])</f>
        <v>206179.15</v>
      </c>
      <c r="P3177" s="15">
        <f>_xlfn.MAXIFS(performance_data[portfolio_value],performance_data[portfolio_id],performance_data[[#This Row],[portfolio_id]],performance_data[date],performance_data[[#This Row],[starting_date]])</f>
        <v>204352.37</v>
      </c>
      <c r="Q3177" s="15">
        <f>performance_data[[#This Row],[latest_value]]-performance_data[[#This Row],[starting_value]]</f>
        <v>1826.7799999999988</v>
      </c>
      <c r="R3177" s="15">
        <f>performance_data[[#This Row],[net_inflows]]-performance_data[[#This Row],[net_outflows]]</f>
        <v>4431.8100000000013</v>
      </c>
      <c r="S3177" s="15" t="str">
        <f>IF(performance_data[[#This Row],[net_inflows]]&gt;AVERAGE(performance_data[net_inflows]),"High","Low")</f>
        <v>High</v>
      </c>
      <c r="T3177" s="15">
        <f>AVERAGEIF(performance_data[inflow_flag],performance_data[[#This Row],[inflow_flag]],performance_data[return_percentage])</f>
        <v>4.8467905675459724</v>
      </c>
      <c r="U3177" s="17">
        <f>IF(performance_data[[#This Row],[return_percentage]]&lt;performance_data[[#This Row],[benchmark_return]],1,0)</f>
        <v>0</v>
      </c>
      <c r="V3177" s="17">
        <f>COUNTIFS(performance_data[portfolio_id],performance_data[[#This Row],[portfolio_id]])</f>
        <v>22</v>
      </c>
      <c r="W3177" s="17">
        <f>COUNTIFS(performance_data[portfolio_id],performance_data[[#This Row],[portfolio_id]],
          performance_data[return_flag],1)</f>
        <v>13</v>
      </c>
      <c r="X3177" s="15">
        <f>performance_data[[#This Row],[underperform_flag_count]]/performance_data[[#This Row],[totalportfoliocount]]</f>
        <v>0.59090909090909094</v>
      </c>
    </row>
    <row r="3178" spans="1:24" x14ac:dyDescent="0.3">
      <c r="A3178">
        <v>6906</v>
      </c>
      <c r="B3178" s="1">
        <v>45328</v>
      </c>
      <c r="C3178">
        <v>321153.03000000003</v>
      </c>
      <c r="D3178">
        <v>-7.5</v>
      </c>
      <c r="E3178">
        <v>-6.54</v>
      </c>
      <c r="F3178">
        <v>9203.19</v>
      </c>
      <c r="G3178">
        <v>7073.15</v>
      </c>
      <c r="H3178" t="s">
        <v>2205</v>
      </c>
      <c r="I3178" t="s">
        <v>2206</v>
      </c>
      <c r="J3178">
        <v>2</v>
      </c>
      <c r="K3178" t="s">
        <v>2226</v>
      </c>
      <c r="L3178" t="str">
        <f>IF(performance_data[[#This Row],[return_percentage]]&gt;=performance_data[[#This Row],[benchmark_return]],"Higher","Lower")</f>
        <v>Lower</v>
      </c>
      <c r="M3178" s="14">
        <f xml:space="preserve"> _xlfn.MAXIFS(performance_data[date],performance_data[portfolio_id],performance_data[[#This Row],[portfolio_id]])</f>
        <v>45474</v>
      </c>
      <c r="N3178" s="14">
        <f xml:space="preserve"> _xlfn.MINIFS(performance_data[date],performance_data[portfolio_id],performance_data[[#This Row],[portfolio_id]])</f>
        <v>44843</v>
      </c>
      <c r="O3178" s="15">
        <f>_xlfn.MAXIFS(performance_data[portfolio_value],performance_data[portfolio_id],performance_data[[#This Row],[portfolio_id]],performance_data[date],performance_data[[#This Row],[latest_date]])</f>
        <v>206179.15</v>
      </c>
      <c r="P3178" s="15">
        <f>_xlfn.MAXIFS(performance_data[portfolio_value],performance_data[portfolio_id],performance_data[[#This Row],[portfolio_id]],performance_data[date],performance_data[[#This Row],[starting_date]])</f>
        <v>204352.37</v>
      </c>
      <c r="Q3178" s="15">
        <f>performance_data[[#This Row],[latest_value]]-performance_data[[#This Row],[starting_value]]</f>
        <v>1826.7799999999988</v>
      </c>
      <c r="R3178" s="15">
        <f>performance_data[[#This Row],[net_inflows]]-performance_data[[#This Row],[net_outflows]]</f>
        <v>2130.0400000000009</v>
      </c>
      <c r="S3178" s="15" t="str">
        <f>IF(performance_data[[#This Row],[net_inflows]]&gt;AVERAGE(performance_data[net_inflows]),"High","Low")</f>
        <v>Low</v>
      </c>
      <c r="T3178" s="15">
        <f>AVERAGEIF(performance_data[inflow_flag],performance_data[[#This Row],[inflow_flag]],performance_data[return_percentage])</f>
        <v>5.0457846277021572</v>
      </c>
      <c r="U3178" s="17">
        <f>IF(performance_data[[#This Row],[return_percentage]]&lt;performance_data[[#This Row],[benchmark_return]],1,0)</f>
        <v>1</v>
      </c>
      <c r="V3178" s="17">
        <f>COUNTIFS(performance_data[portfolio_id],performance_data[[#This Row],[portfolio_id]])</f>
        <v>22</v>
      </c>
      <c r="W3178" s="17">
        <f>COUNTIFS(performance_data[portfolio_id],performance_data[[#This Row],[portfolio_id]],
          performance_data[return_flag],1)</f>
        <v>13</v>
      </c>
      <c r="X3178" s="15">
        <f>performance_data[[#This Row],[underperform_flag_count]]/performance_data[[#This Row],[totalportfoliocount]]</f>
        <v>0.59090909090909094</v>
      </c>
    </row>
    <row r="3179" spans="1:24" x14ac:dyDescent="0.3">
      <c r="A3179">
        <v>6937</v>
      </c>
      <c r="B3179" s="1">
        <v>45388</v>
      </c>
      <c r="C3179">
        <v>156754.46</v>
      </c>
      <c r="D3179">
        <v>9.59</v>
      </c>
      <c r="E3179">
        <v>8.48</v>
      </c>
      <c r="F3179">
        <v>17586.84</v>
      </c>
      <c r="G3179">
        <v>4989.7700000000004</v>
      </c>
      <c r="H3179" t="s">
        <v>2205</v>
      </c>
      <c r="I3179" t="s">
        <v>2211</v>
      </c>
      <c r="J3179">
        <v>4</v>
      </c>
      <c r="K3179" t="s">
        <v>2216</v>
      </c>
      <c r="L3179" t="str">
        <f>IF(performance_data[[#This Row],[return_percentage]]&gt;=performance_data[[#This Row],[benchmark_return]],"Higher","Lower")</f>
        <v>Higher</v>
      </c>
      <c r="M3179" s="14">
        <f xml:space="preserve"> _xlfn.MAXIFS(performance_data[date],performance_data[portfolio_id],performance_data[[#This Row],[portfolio_id]])</f>
        <v>45514</v>
      </c>
      <c r="N3179" s="14">
        <f xml:space="preserve"> _xlfn.MINIFS(performance_data[date],performance_data[portfolio_id],performance_data[[#This Row],[portfolio_id]])</f>
        <v>44835</v>
      </c>
      <c r="O3179" s="15">
        <f>_xlfn.MAXIFS(performance_data[portfolio_value],performance_data[portfolio_id],performance_data[[#This Row],[portfolio_id]],performance_data[date],performance_data[[#This Row],[latest_date]])</f>
        <v>393415.03</v>
      </c>
      <c r="P3179" s="15">
        <f>_xlfn.MAXIFS(performance_data[portfolio_value],performance_data[portfolio_id],performance_data[[#This Row],[portfolio_id]],performance_data[date],performance_data[[#This Row],[starting_date]])</f>
        <v>141922.6</v>
      </c>
      <c r="Q3179" s="15">
        <f>performance_data[[#This Row],[latest_value]]-performance_data[[#This Row],[starting_value]]</f>
        <v>251492.43000000002</v>
      </c>
      <c r="R3179" s="15">
        <f>performance_data[[#This Row],[net_inflows]]-performance_data[[#This Row],[net_outflows]]</f>
        <v>12597.07</v>
      </c>
      <c r="S3179" s="15" t="str">
        <f>IF(performance_data[[#This Row],[net_inflows]]&gt;AVERAGE(performance_data[net_inflows]),"High","Low")</f>
        <v>High</v>
      </c>
      <c r="T3179" s="15">
        <f>AVERAGEIF(performance_data[inflow_flag],performance_data[[#This Row],[inflow_flag]],performance_data[return_percentage])</f>
        <v>4.8467905675459724</v>
      </c>
      <c r="U3179" s="17">
        <f>IF(performance_data[[#This Row],[return_percentage]]&lt;performance_data[[#This Row],[benchmark_return]],1,0)</f>
        <v>0</v>
      </c>
      <c r="V3179" s="17">
        <f>COUNTIFS(performance_data[portfolio_id],performance_data[[#This Row],[portfolio_id]])</f>
        <v>16</v>
      </c>
      <c r="W3179" s="17">
        <f>COUNTIFS(performance_data[portfolio_id],performance_data[[#This Row],[portfolio_id]],
          performance_data[return_flag],1)</f>
        <v>7</v>
      </c>
      <c r="X3179" s="15">
        <f>performance_data[[#This Row],[underperform_flag_count]]/performance_data[[#This Row],[totalportfoliocount]]</f>
        <v>0.4375</v>
      </c>
    </row>
    <row r="3180" spans="1:24" x14ac:dyDescent="0.3">
      <c r="A3180">
        <v>6937</v>
      </c>
      <c r="B3180" s="1">
        <v>45311</v>
      </c>
      <c r="C3180">
        <v>58126.400000000001</v>
      </c>
      <c r="D3180">
        <v>2.67</v>
      </c>
      <c r="E3180">
        <v>2.34</v>
      </c>
      <c r="F3180">
        <v>1149.74</v>
      </c>
      <c r="G3180">
        <v>3667.56</v>
      </c>
      <c r="H3180" t="s">
        <v>2205</v>
      </c>
      <c r="I3180" t="s">
        <v>2206</v>
      </c>
      <c r="J3180">
        <v>1</v>
      </c>
      <c r="K3180" t="s">
        <v>2207</v>
      </c>
      <c r="L3180" t="str">
        <f>IF(performance_data[[#This Row],[return_percentage]]&gt;=performance_data[[#This Row],[benchmark_return]],"Higher","Lower")</f>
        <v>Higher</v>
      </c>
      <c r="M3180" s="14">
        <f xml:space="preserve"> _xlfn.MAXIFS(performance_data[date],performance_data[portfolio_id],performance_data[[#This Row],[portfolio_id]])</f>
        <v>45514</v>
      </c>
      <c r="N3180" s="14">
        <f xml:space="preserve"> _xlfn.MINIFS(performance_data[date],performance_data[portfolio_id],performance_data[[#This Row],[portfolio_id]])</f>
        <v>44835</v>
      </c>
      <c r="O3180" s="15">
        <f>_xlfn.MAXIFS(performance_data[portfolio_value],performance_data[portfolio_id],performance_data[[#This Row],[portfolio_id]],performance_data[date],performance_data[[#This Row],[latest_date]])</f>
        <v>393415.03</v>
      </c>
      <c r="P3180" s="15">
        <f>_xlfn.MAXIFS(performance_data[portfolio_value],performance_data[portfolio_id],performance_data[[#This Row],[portfolio_id]],performance_data[date],performance_data[[#This Row],[starting_date]])</f>
        <v>141922.6</v>
      </c>
      <c r="Q3180" s="15">
        <f>performance_data[[#This Row],[latest_value]]-performance_data[[#This Row],[starting_value]]</f>
        <v>251492.43000000002</v>
      </c>
      <c r="R3180" s="15">
        <f>performance_data[[#This Row],[net_inflows]]-performance_data[[#This Row],[net_outflows]]</f>
        <v>-2517.8199999999997</v>
      </c>
      <c r="S3180" s="15" t="str">
        <f>IF(performance_data[[#This Row],[net_inflows]]&gt;AVERAGE(performance_data[net_inflows]),"High","Low")</f>
        <v>Low</v>
      </c>
      <c r="T3180" s="15">
        <f>AVERAGEIF(performance_data[inflow_flag],performance_data[[#This Row],[inflow_flag]],performance_data[return_percentage])</f>
        <v>5.0457846277021572</v>
      </c>
      <c r="U3180" s="17">
        <f>IF(performance_data[[#This Row],[return_percentage]]&lt;performance_data[[#This Row],[benchmark_return]],1,0)</f>
        <v>0</v>
      </c>
      <c r="V3180" s="17">
        <f>COUNTIFS(performance_data[portfolio_id],performance_data[[#This Row],[portfolio_id]])</f>
        <v>16</v>
      </c>
      <c r="W3180" s="17">
        <f>COUNTIFS(performance_data[portfolio_id],performance_data[[#This Row],[portfolio_id]],
          performance_data[return_flag],1)</f>
        <v>7</v>
      </c>
      <c r="X3180" s="15">
        <f>performance_data[[#This Row],[underperform_flag_count]]/performance_data[[#This Row],[totalportfoliocount]]</f>
        <v>0.4375</v>
      </c>
    </row>
    <row r="3181" spans="1:24" x14ac:dyDescent="0.3">
      <c r="A3181">
        <v>6937</v>
      </c>
      <c r="B3181" s="1">
        <v>45131</v>
      </c>
      <c r="C3181">
        <v>337653.98</v>
      </c>
      <c r="D3181">
        <v>4.34</v>
      </c>
      <c r="E3181">
        <v>4.6900000000000004</v>
      </c>
      <c r="F3181">
        <v>19423.900000000001</v>
      </c>
      <c r="G3181">
        <v>7359.3</v>
      </c>
      <c r="H3181" t="s">
        <v>2213</v>
      </c>
      <c r="I3181" t="s">
        <v>2209</v>
      </c>
      <c r="J3181">
        <v>7</v>
      </c>
      <c r="K3181" t="s">
        <v>2210</v>
      </c>
      <c r="L3181" t="str">
        <f>IF(performance_data[[#This Row],[return_percentage]]&gt;=performance_data[[#This Row],[benchmark_return]],"Higher","Lower")</f>
        <v>Lower</v>
      </c>
      <c r="M3181" s="14">
        <f xml:space="preserve"> _xlfn.MAXIFS(performance_data[date],performance_data[portfolio_id],performance_data[[#This Row],[portfolio_id]])</f>
        <v>45514</v>
      </c>
      <c r="N3181" s="14">
        <f xml:space="preserve"> _xlfn.MINIFS(performance_data[date],performance_data[portfolio_id],performance_data[[#This Row],[portfolio_id]])</f>
        <v>44835</v>
      </c>
      <c r="O3181" s="15">
        <f>_xlfn.MAXIFS(performance_data[portfolio_value],performance_data[portfolio_id],performance_data[[#This Row],[portfolio_id]],performance_data[date],performance_data[[#This Row],[latest_date]])</f>
        <v>393415.03</v>
      </c>
      <c r="P3181" s="15">
        <f>_xlfn.MAXIFS(performance_data[portfolio_value],performance_data[portfolio_id],performance_data[[#This Row],[portfolio_id]],performance_data[date],performance_data[[#This Row],[starting_date]])</f>
        <v>141922.6</v>
      </c>
      <c r="Q3181" s="15">
        <f>performance_data[[#This Row],[latest_value]]-performance_data[[#This Row],[starting_value]]</f>
        <v>251492.43000000002</v>
      </c>
      <c r="R3181" s="15">
        <f>performance_data[[#This Row],[net_inflows]]-performance_data[[#This Row],[net_outflows]]</f>
        <v>12064.600000000002</v>
      </c>
      <c r="S3181" s="15" t="str">
        <f>IF(performance_data[[#This Row],[net_inflows]]&gt;AVERAGE(performance_data[net_inflows]),"High","Low")</f>
        <v>High</v>
      </c>
      <c r="T3181" s="15">
        <f>AVERAGEIF(performance_data[inflow_flag],performance_data[[#This Row],[inflow_flag]],performance_data[return_percentage])</f>
        <v>4.8467905675459724</v>
      </c>
      <c r="U3181" s="17">
        <f>IF(performance_data[[#This Row],[return_percentage]]&lt;performance_data[[#This Row],[benchmark_return]],1,0)</f>
        <v>1</v>
      </c>
      <c r="V3181" s="17">
        <f>COUNTIFS(performance_data[portfolio_id],performance_data[[#This Row],[portfolio_id]])</f>
        <v>16</v>
      </c>
      <c r="W3181" s="17">
        <f>COUNTIFS(performance_data[portfolio_id],performance_data[[#This Row],[portfolio_id]],
          performance_data[return_flag],1)</f>
        <v>7</v>
      </c>
      <c r="X3181" s="15">
        <f>performance_data[[#This Row],[underperform_flag_count]]/performance_data[[#This Row],[totalportfoliocount]]</f>
        <v>0.4375</v>
      </c>
    </row>
    <row r="3182" spans="1:24" x14ac:dyDescent="0.3">
      <c r="A3182">
        <v>6937</v>
      </c>
      <c r="B3182" s="1">
        <v>45157</v>
      </c>
      <c r="C3182">
        <v>407047.11</v>
      </c>
      <c r="D3182">
        <v>1.17</v>
      </c>
      <c r="E3182">
        <v>1.3</v>
      </c>
      <c r="F3182">
        <v>17671.04</v>
      </c>
      <c r="G3182">
        <v>2024.39</v>
      </c>
      <c r="H3182" t="s">
        <v>2213</v>
      </c>
      <c r="I3182" t="s">
        <v>2209</v>
      </c>
      <c r="J3182">
        <v>8</v>
      </c>
      <c r="K3182" t="s">
        <v>2214</v>
      </c>
      <c r="L3182" t="str">
        <f>IF(performance_data[[#This Row],[return_percentage]]&gt;=performance_data[[#This Row],[benchmark_return]],"Higher","Lower")</f>
        <v>Lower</v>
      </c>
      <c r="M3182" s="14">
        <f xml:space="preserve"> _xlfn.MAXIFS(performance_data[date],performance_data[portfolio_id],performance_data[[#This Row],[portfolio_id]])</f>
        <v>45514</v>
      </c>
      <c r="N3182" s="14">
        <f xml:space="preserve"> _xlfn.MINIFS(performance_data[date],performance_data[portfolio_id],performance_data[[#This Row],[portfolio_id]])</f>
        <v>44835</v>
      </c>
      <c r="O3182" s="15">
        <f>_xlfn.MAXIFS(performance_data[portfolio_value],performance_data[portfolio_id],performance_data[[#This Row],[portfolio_id]],performance_data[date],performance_data[[#This Row],[latest_date]])</f>
        <v>393415.03</v>
      </c>
      <c r="P3182" s="15">
        <f>_xlfn.MAXIFS(performance_data[portfolio_value],performance_data[portfolio_id],performance_data[[#This Row],[portfolio_id]],performance_data[date],performance_data[[#This Row],[starting_date]])</f>
        <v>141922.6</v>
      </c>
      <c r="Q3182" s="15">
        <f>performance_data[[#This Row],[latest_value]]-performance_data[[#This Row],[starting_value]]</f>
        <v>251492.43000000002</v>
      </c>
      <c r="R3182" s="15">
        <f>performance_data[[#This Row],[net_inflows]]-performance_data[[#This Row],[net_outflows]]</f>
        <v>15646.650000000001</v>
      </c>
      <c r="S3182" s="15" t="str">
        <f>IF(performance_data[[#This Row],[net_inflows]]&gt;AVERAGE(performance_data[net_inflows]),"High","Low")</f>
        <v>High</v>
      </c>
      <c r="T3182" s="15">
        <f>AVERAGEIF(performance_data[inflow_flag],performance_data[[#This Row],[inflow_flag]],performance_data[return_percentage])</f>
        <v>4.8467905675459724</v>
      </c>
      <c r="U3182" s="17">
        <f>IF(performance_data[[#This Row],[return_percentage]]&lt;performance_data[[#This Row],[benchmark_return]],1,0)</f>
        <v>1</v>
      </c>
      <c r="V3182" s="17">
        <f>COUNTIFS(performance_data[portfolio_id],performance_data[[#This Row],[portfolio_id]])</f>
        <v>16</v>
      </c>
      <c r="W3182" s="17">
        <f>COUNTIFS(performance_data[portfolio_id],performance_data[[#This Row],[portfolio_id]],
          performance_data[return_flag],1)</f>
        <v>7</v>
      </c>
      <c r="X3182" s="15">
        <f>performance_data[[#This Row],[underperform_flag_count]]/performance_data[[#This Row],[totalportfoliocount]]</f>
        <v>0.4375</v>
      </c>
    </row>
    <row r="3183" spans="1:24" x14ac:dyDescent="0.3">
      <c r="A3183">
        <v>6937</v>
      </c>
      <c r="B3183" s="1">
        <v>44913</v>
      </c>
      <c r="C3183">
        <v>336139.25</v>
      </c>
      <c r="D3183">
        <v>10.47</v>
      </c>
      <c r="E3183">
        <v>9.75</v>
      </c>
      <c r="F3183">
        <v>17148.919999999998</v>
      </c>
      <c r="G3183">
        <v>19793.71</v>
      </c>
      <c r="H3183" t="s">
        <v>2220</v>
      </c>
      <c r="I3183" t="s">
        <v>2217</v>
      </c>
      <c r="J3183">
        <v>12</v>
      </c>
      <c r="K3183" t="s">
        <v>2218</v>
      </c>
      <c r="L3183" t="str">
        <f>IF(performance_data[[#This Row],[return_percentage]]&gt;=performance_data[[#This Row],[benchmark_return]],"Higher","Lower")</f>
        <v>Higher</v>
      </c>
      <c r="M3183" s="14">
        <f xml:space="preserve"> _xlfn.MAXIFS(performance_data[date],performance_data[portfolio_id],performance_data[[#This Row],[portfolio_id]])</f>
        <v>45514</v>
      </c>
      <c r="N3183" s="14">
        <f xml:space="preserve"> _xlfn.MINIFS(performance_data[date],performance_data[portfolio_id],performance_data[[#This Row],[portfolio_id]])</f>
        <v>44835</v>
      </c>
      <c r="O3183" s="15">
        <f>_xlfn.MAXIFS(performance_data[portfolio_value],performance_data[portfolio_id],performance_data[[#This Row],[portfolio_id]],performance_data[date],performance_data[[#This Row],[latest_date]])</f>
        <v>393415.03</v>
      </c>
      <c r="P3183" s="15">
        <f>_xlfn.MAXIFS(performance_data[portfolio_value],performance_data[portfolio_id],performance_data[[#This Row],[portfolio_id]],performance_data[date],performance_data[[#This Row],[starting_date]])</f>
        <v>141922.6</v>
      </c>
      <c r="Q3183" s="15">
        <f>performance_data[[#This Row],[latest_value]]-performance_data[[#This Row],[starting_value]]</f>
        <v>251492.43000000002</v>
      </c>
      <c r="R3183" s="15">
        <f>performance_data[[#This Row],[net_inflows]]-performance_data[[#This Row],[net_outflows]]</f>
        <v>-2644.7900000000009</v>
      </c>
      <c r="S3183" s="15" t="str">
        <f>IF(performance_data[[#This Row],[net_inflows]]&gt;AVERAGE(performance_data[net_inflows]),"High","Low")</f>
        <v>High</v>
      </c>
      <c r="T3183" s="15">
        <f>AVERAGEIF(performance_data[inflow_flag],performance_data[[#This Row],[inflow_flag]],performance_data[return_percentage])</f>
        <v>4.8467905675459724</v>
      </c>
      <c r="U3183" s="17">
        <f>IF(performance_data[[#This Row],[return_percentage]]&lt;performance_data[[#This Row],[benchmark_return]],1,0)</f>
        <v>0</v>
      </c>
      <c r="V3183" s="17">
        <f>COUNTIFS(performance_data[portfolio_id],performance_data[[#This Row],[portfolio_id]])</f>
        <v>16</v>
      </c>
      <c r="W3183" s="17">
        <f>COUNTIFS(performance_data[portfolio_id],performance_data[[#This Row],[portfolio_id]],
          performance_data[return_flag],1)</f>
        <v>7</v>
      </c>
      <c r="X3183" s="15">
        <f>performance_data[[#This Row],[underperform_flag_count]]/performance_data[[#This Row],[totalportfoliocount]]</f>
        <v>0.4375</v>
      </c>
    </row>
    <row r="3184" spans="1:24" x14ac:dyDescent="0.3">
      <c r="A3184">
        <v>6937</v>
      </c>
      <c r="B3184" s="1">
        <v>44835</v>
      </c>
      <c r="C3184">
        <v>141922.6</v>
      </c>
      <c r="D3184">
        <v>8.4700000000000006</v>
      </c>
      <c r="E3184">
        <v>10.1</v>
      </c>
      <c r="F3184">
        <v>16907.7</v>
      </c>
      <c r="G3184">
        <v>5349.86</v>
      </c>
      <c r="H3184" t="s">
        <v>2220</v>
      </c>
      <c r="I3184" t="s">
        <v>2217</v>
      </c>
      <c r="J3184">
        <v>10</v>
      </c>
      <c r="K3184" t="s">
        <v>2224</v>
      </c>
      <c r="L3184" t="str">
        <f>IF(performance_data[[#This Row],[return_percentage]]&gt;=performance_data[[#This Row],[benchmark_return]],"Higher","Lower")</f>
        <v>Lower</v>
      </c>
      <c r="M3184" s="14">
        <f xml:space="preserve"> _xlfn.MAXIFS(performance_data[date],performance_data[portfolio_id],performance_data[[#This Row],[portfolio_id]])</f>
        <v>45514</v>
      </c>
      <c r="N3184" s="14">
        <f xml:space="preserve"> _xlfn.MINIFS(performance_data[date],performance_data[portfolio_id],performance_data[[#This Row],[portfolio_id]])</f>
        <v>44835</v>
      </c>
      <c r="O3184" s="15">
        <f>_xlfn.MAXIFS(performance_data[portfolio_value],performance_data[portfolio_id],performance_data[[#This Row],[portfolio_id]],performance_data[date],performance_data[[#This Row],[latest_date]])</f>
        <v>393415.03</v>
      </c>
      <c r="P3184" s="15">
        <f>_xlfn.MAXIFS(performance_data[portfolio_value],performance_data[portfolio_id],performance_data[[#This Row],[portfolio_id]],performance_data[date],performance_data[[#This Row],[starting_date]])</f>
        <v>141922.6</v>
      </c>
      <c r="Q3184" s="15">
        <f>performance_data[[#This Row],[latest_value]]-performance_data[[#This Row],[starting_value]]</f>
        <v>251492.43000000002</v>
      </c>
      <c r="R3184" s="15">
        <f>performance_data[[#This Row],[net_inflows]]-performance_data[[#This Row],[net_outflows]]</f>
        <v>11557.84</v>
      </c>
      <c r="S3184" s="15" t="str">
        <f>IF(performance_data[[#This Row],[net_inflows]]&gt;AVERAGE(performance_data[net_inflows]),"High","Low")</f>
        <v>High</v>
      </c>
      <c r="T3184" s="15">
        <f>AVERAGEIF(performance_data[inflow_flag],performance_data[[#This Row],[inflow_flag]],performance_data[return_percentage])</f>
        <v>4.8467905675459724</v>
      </c>
      <c r="U3184" s="17">
        <f>IF(performance_data[[#This Row],[return_percentage]]&lt;performance_data[[#This Row],[benchmark_return]],1,0)</f>
        <v>1</v>
      </c>
      <c r="V3184" s="17">
        <f>COUNTIFS(performance_data[portfolio_id],performance_data[[#This Row],[portfolio_id]])</f>
        <v>16</v>
      </c>
      <c r="W3184" s="17">
        <f>COUNTIFS(performance_data[portfolio_id],performance_data[[#This Row],[portfolio_id]],
          performance_data[return_flag],1)</f>
        <v>7</v>
      </c>
      <c r="X3184" s="15">
        <f>performance_data[[#This Row],[underperform_flag_count]]/performance_data[[#This Row],[totalportfoliocount]]</f>
        <v>0.4375</v>
      </c>
    </row>
    <row r="3185" spans="1:24" x14ac:dyDescent="0.3">
      <c r="A3185">
        <v>6937</v>
      </c>
      <c r="B3185" s="1">
        <v>45384</v>
      </c>
      <c r="C3185">
        <v>222432.82</v>
      </c>
      <c r="D3185">
        <v>1.57</v>
      </c>
      <c r="E3185">
        <v>1.73</v>
      </c>
      <c r="F3185">
        <v>370.27</v>
      </c>
      <c r="G3185">
        <v>6776.37</v>
      </c>
      <c r="H3185" t="s">
        <v>2205</v>
      </c>
      <c r="I3185" t="s">
        <v>2211</v>
      </c>
      <c r="J3185">
        <v>4</v>
      </c>
      <c r="K3185" t="s">
        <v>2216</v>
      </c>
      <c r="L3185" t="str">
        <f>IF(performance_data[[#This Row],[return_percentage]]&gt;=performance_data[[#This Row],[benchmark_return]],"Higher","Lower")</f>
        <v>Lower</v>
      </c>
      <c r="M3185" s="14">
        <f xml:space="preserve"> _xlfn.MAXIFS(performance_data[date],performance_data[portfolio_id],performance_data[[#This Row],[portfolio_id]])</f>
        <v>45514</v>
      </c>
      <c r="N3185" s="14">
        <f xml:space="preserve"> _xlfn.MINIFS(performance_data[date],performance_data[portfolio_id],performance_data[[#This Row],[portfolio_id]])</f>
        <v>44835</v>
      </c>
      <c r="O3185" s="15">
        <f>_xlfn.MAXIFS(performance_data[portfolio_value],performance_data[portfolio_id],performance_data[[#This Row],[portfolio_id]],performance_data[date],performance_data[[#This Row],[latest_date]])</f>
        <v>393415.03</v>
      </c>
      <c r="P3185" s="15">
        <f>_xlfn.MAXIFS(performance_data[portfolio_value],performance_data[portfolio_id],performance_data[[#This Row],[portfolio_id]],performance_data[date],performance_data[[#This Row],[starting_date]])</f>
        <v>141922.6</v>
      </c>
      <c r="Q3185" s="15">
        <f>performance_data[[#This Row],[latest_value]]-performance_data[[#This Row],[starting_value]]</f>
        <v>251492.43000000002</v>
      </c>
      <c r="R3185" s="15">
        <f>performance_data[[#This Row],[net_inflows]]-performance_data[[#This Row],[net_outflows]]</f>
        <v>-6406.1</v>
      </c>
      <c r="S3185" s="15" t="str">
        <f>IF(performance_data[[#This Row],[net_inflows]]&gt;AVERAGE(performance_data[net_inflows]),"High","Low")</f>
        <v>Low</v>
      </c>
      <c r="T3185" s="15">
        <f>AVERAGEIF(performance_data[inflow_flag],performance_data[[#This Row],[inflow_flag]],performance_data[return_percentage])</f>
        <v>5.0457846277021572</v>
      </c>
      <c r="U3185" s="17">
        <f>IF(performance_data[[#This Row],[return_percentage]]&lt;performance_data[[#This Row],[benchmark_return]],1,0)</f>
        <v>1</v>
      </c>
      <c r="V3185" s="17">
        <f>COUNTIFS(performance_data[portfolio_id],performance_data[[#This Row],[portfolio_id]])</f>
        <v>16</v>
      </c>
      <c r="W3185" s="17">
        <f>COUNTIFS(performance_data[portfolio_id],performance_data[[#This Row],[portfolio_id]],
          performance_data[return_flag],1)</f>
        <v>7</v>
      </c>
      <c r="X3185" s="15">
        <f>performance_data[[#This Row],[underperform_flag_count]]/performance_data[[#This Row],[totalportfoliocount]]</f>
        <v>0.4375</v>
      </c>
    </row>
    <row r="3186" spans="1:24" x14ac:dyDescent="0.3">
      <c r="A3186">
        <v>6937</v>
      </c>
      <c r="B3186" s="1">
        <v>45021</v>
      </c>
      <c r="C3186">
        <v>440042.74</v>
      </c>
      <c r="D3186">
        <v>16.489999999999998</v>
      </c>
      <c r="E3186">
        <v>17.29</v>
      </c>
      <c r="F3186">
        <v>6203.42</v>
      </c>
      <c r="G3186">
        <v>15117.51</v>
      </c>
      <c r="H3186" t="s">
        <v>2213</v>
      </c>
      <c r="I3186" t="s">
        <v>2211</v>
      </c>
      <c r="J3186">
        <v>4</v>
      </c>
      <c r="K3186" t="s">
        <v>2216</v>
      </c>
      <c r="L3186" t="str">
        <f>IF(performance_data[[#This Row],[return_percentage]]&gt;=performance_data[[#This Row],[benchmark_return]],"Higher","Lower")</f>
        <v>Lower</v>
      </c>
      <c r="M3186" s="14">
        <f xml:space="preserve"> _xlfn.MAXIFS(performance_data[date],performance_data[portfolio_id],performance_data[[#This Row],[portfolio_id]])</f>
        <v>45514</v>
      </c>
      <c r="N3186" s="14">
        <f xml:space="preserve"> _xlfn.MINIFS(performance_data[date],performance_data[portfolio_id],performance_data[[#This Row],[portfolio_id]])</f>
        <v>44835</v>
      </c>
      <c r="O3186" s="15">
        <f>_xlfn.MAXIFS(performance_data[portfolio_value],performance_data[portfolio_id],performance_data[[#This Row],[portfolio_id]],performance_data[date],performance_data[[#This Row],[latest_date]])</f>
        <v>393415.03</v>
      </c>
      <c r="P3186" s="15">
        <f>_xlfn.MAXIFS(performance_data[portfolio_value],performance_data[portfolio_id],performance_data[[#This Row],[portfolio_id]],performance_data[date],performance_data[[#This Row],[starting_date]])</f>
        <v>141922.6</v>
      </c>
      <c r="Q3186" s="15">
        <f>performance_data[[#This Row],[latest_value]]-performance_data[[#This Row],[starting_value]]</f>
        <v>251492.43000000002</v>
      </c>
      <c r="R3186" s="15">
        <f>performance_data[[#This Row],[net_inflows]]-performance_data[[#This Row],[net_outflows]]</f>
        <v>-8914.09</v>
      </c>
      <c r="S3186" s="15" t="str">
        <f>IF(performance_data[[#This Row],[net_inflows]]&gt;AVERAGE(performance_data[net_inflows]),"High","Low")</f>
        <v>Low</v>
      </c>
      <c r="T3186" s="15">
        <f>AVERAGEIF(performance_data[inflow_flag],performance_data[[#This Row],[inflow_flag]],performance_data[return_percentage])</f>
        <v>5.0457846277021572</v>
      </c>
      <c r="U3186" s="17">
        <f>IF(performance_data[[#This Row],[return_percentage]]&lt;performance_data[[#This Row],[benchmark_return]],1,0)</f>
        <v>1</v>
      </c>
      <c r="V3186" s="17">
        <f>COUNTIFS(performance_data[portfolio_id],performance_data[[#This Row],[portfolio_id]])</f>
        <v>16</v>
      </c>
      <c r="W3186" s="17">
        <f>COUNTIFS(performance_data[portfolio_id],performance_data[[#This Row],[portfolio_id]],
          performance_data[return_flag],1)</f>
        <v>7</v>
      </c>
      <c r="X3186" s="15">
        <f>performance_data[[#This Row],[underperform_flag_count]]/performance_data[[#This Row],[totalportfoliocount]]</f>
        <v>0.4375</v>
      </c>
    </row>
    <row r="3187" spans="1:24" x14ac:dyDescent="0.3">
      <c r="A3187">
        <v>6937</v>
      </c>
      <c r="B3187" s="1">
        <v>44899</v>
      </c>
      <c r="C3187">
        <v>334525.19</v>
      </c>
      <c r="D3187">
        <v>6.3</v>
      </c>
      <c r="E3187">
        <v>6.27</v>
      </c>
      <c r="F3187">
        <v>9514.4500000000007</v>
      </c>
      <c r="G3187">
        <v>12402.66</v>
      </c>
      <c r="H3187" t="s">
        <v>2220</v>
      </c>
      <c r="I3187" t="s">
        <v>2217</v>
      </c>
      <c r="J3187">
        <v>12</v>
      </c>
      <c r="K3187" t="s">
        <v>2218</v>
      </c>
      <c r="L3187" t="str">
        <f>IF(performance_data[[#This Row],[return_percentage]]&gt;=performance_data[[#This Row],[benchmark_return]],"Higher","Lower")</f>
        <v>Higher</v>
      </c>
      <c r="M3187" s="14">
        <f xml:space="preserve"> _xlfn.MAXIFS(performance_data[date],performance_data[portfolio_id],performance_data[[#This Row],[portfolio_id]])</f>
        <v>45514</v>
      </c>
      <c r="N3187" s="14">
        <f xml:space="preserve"> _xlfn.MINIFS(performance_data[date],performance_data[portfolio_id],performance_data[[#This Row],[portfolio_id]])</f>
        <v>44835</v>
      </c>
      <c r="O3187" s="15">
        <f>_xlfn.MAXIFS(performance_data[portfolio_value],performance_data[portfolio_id],performance_data[[#This Row],[portfolio_id]],performance_data[date],performance_data[[#This Row],[latest_date]])</f>
        <v>393415.03</v>
      </c>
      <c r="P3187" s="15">
        <f>_xlfn.MAXIFS(performance_data[portfolio_value],performance_data[portfolio_id],performance_data[[#This Row],[portfolio_id]],performance_data[date],performance_data[[#This Row],[starting_date]])</f>
        <v>141922.6</v>
      </c>
      <c r="Q3187" s="15">
        <f>performance_data[[#This Row],[latest_value]]-performance_data[[#This Row],[starting_value]]</f>
        <v>251492.43000000002</v>
      </c>
      <c r="R3187" s="15">
        <f>performance_data[[#This Row],[net_inflows]]-performance_data[[#This Row],[net_outflows]]</f>
        <v>-2888.2099999999991</v>
      </c>
      <c r="S3187" s="15" t="str">
        <f>IF(performance_data[[#This Row],[net_inflows]]&gt;AVERAGE(performance_data[net_inflows]),"High","Low")</f>
        <v>Low</v>
      </c>
      <c r="T3187" s="15">
        <f>AVERAGEIF(performance_data[inflow_flag],performance_data[[#This Row],[inflow_flag]],performance_data[return_percentage])</f>
        <v>5.0457846277021572</v>
      </c>
      <c r="U3187" s="17">
        <f>IF(performance_data[[#This Row],[return_percentage]]&lt;performance_data[[#This Row],[benchmark_return]],1,0)</f>
        <v>0</v>
      </c>
      <c r="V3187" s="17">
        <f>COUNTIFS(performance_data[portfolio_id],performance_data[[#This Row],[portfolio_id]])</f>
        <v>16</v>
      </c>
      <c r="W3187" s="17">
        <f>COUNTIFS(performance_data[portfolio_id],performance_data[[#This Row],[portfolio_id]],
          performance_data[return_flag],1)</f>
        <v>7</v>
      </c>
      <c r="X3187" s="15">
        <f>performance_data[[#This Row],[underperform_flag_count]]/performance_data[[#This Row],[totalportfoliocount]]</f>
        <v>0.4375</v>
      </c>
    </row>
    <row r="3188" spans="1:24" x14ac:dyDescent="0.3">
      <c r="A3188">
        <v>6937</v>
      </c>
      <c r="B3188" s="1">
        <v>44842</v>
      </c>
      <c r="C3188">
        <v>162210.79</v>
      </c>
      <c r="D3188">
        <v>-1.48</v>
      </c>
      <c r="E3188">
        <v>-1.66</v>
      </c>
      <c r="F3188">
        <v>6731.13</v>
      </c>
      <c r="G3188">
        <v>2077.1</v>
      </c>
      <c r="H3188" t="s">
        <v>2220</v>
      </c>
      <c r="I3188" t="s">
        <v>2217</v>
      </c>
      <c r="J3188">
        <v>10</v>
      </c>
      <c r="K3188" t="s">
        <v>2224</v>
      </c>
      <c r="L3188" t="str">
        <f>IF(performance_data[[#This Row],[return_percentage]]&gt;=performance_data[[#This Row],[benchmark_return]],"Higher","Lower")</f>
        <v>Higher</v>
      </c>
      <c r="M3188" s="14">
        <f xml:space="preserve"> _xlfn.MAXIFS(performance_data[date],performance_data[portfolio_id],performance_data[[#This Row],[portfolio_id]])</f>
        <v>45514</v>
      </c>
      <c r="N3188" s="14">
        <f xml:space="preserve"> _xlfn.MINIFS(performance_data[date],performance_data[portfolio_id],performance_data[[#This Row],[portfolio_id]])</f>
        <v>44835</v>
      </c>
      <c r="O3188" s="15">
        <f>_xlfn.MAXIFS(performance_data[portfolio_value],performance_data[portfolio_id],performance_data[[#This Row],[portfolio_id]],performance_data[date],performance_data[[#This Row],[latest_date]])</f>
        <v>393415.03</v>
      </c>
      <c r="P3188" s="15">
        <f>_xlfn.MAXIFS(performance_data[portfolio_value],performance_data[portfolio_id],performance_data[[#This Row],[portfolio_id]],performance_data[date],performance_data[[#This Row],[starting_date]])</f>
        <v>141922.6</v>
      </c>
      <c r="Q3188" s="15">
        <f>performance_data[[#This Row],[latest_value]]-performance_data[[#This Row],[starting_value]]</f>
        <v>251492.43000000002</v>
      </c>
      <c r="R3188" s="15">
        <f>performance_data[[#This Row],[net_inflows]]-performance_data[[#This Row],[net_outflows]]</f>
        <v>4654.0300000000007</v>
      </c>
      <c r="S3188" s="15" t="str">
        <f>IF(performance_data[[#This Row],[net_inflows]]&gt;AVERAGE(performance_data[net_inflows]),"High","Low")</f>
        <v>Low</v>
      </c>
      <c r="T3188" s="15">
        <f>AVERAGEIF(performance_data[inflow_flag],performance_data[[#This Row],[inflow_flag]],performance_data[return_percentage])</f>
        <v>5.0457846277021572</v>
      </c>
      <c r="U3188" s="17">
        <f>IF(performance_data[[#This Row],[return_percentage]]&lt;performance_data[[#This Row],[benchmark_return]],1,0)</f>
        <v>0</v>
      </c>
      <c r="V3188" s="17">
        <f>COUNTIFS(performance_data[portfolio_id],performance_data[[#This Row],[portfolio_id]])</f>
        <v>16</v>
      </c>
      <c r="W3188" s="17">
        <f>COUNTIFS(performance_data[portfolio_id],performance_data[[#This Row],[portfolio_id]],
          performance_data[return_flag],1)</f>
        <v>7</v>
      </c>
      <c r="X3188" s="15">
        <f>performance_data[[#This Row],[underperform_flag_count]]/performance_data[[#This Row],[totalportfoliocount]]</f>
        <v>0.4375</v>
      </c>
    </row>
    <row r="3189" spans="1:24" x14ac:dyDescent="0.3">
      <c r="A3189">
        <v>6937</v>
      </c>
      <c r="B3189" s="1">
        <v>45122</v>
      </c>
      <c r="C3189">
        <v>223288.95</v>
      </c>
      <c r="D3189">
        <v>2.84</v>
      </c>
      <c r="E3189">
        <v>2.5499999999999998</v>
      </c>
      <c r="F3189">
        <v>835.7</v>
      </c>
      <c r="G3189">
        <v>1471.76</v>
      </c>
      <c r="H3189" t="s">
        <v>2213</v>
      </c>
      <c r="I3189" t="s">
        <v>2209</v>
      </c>
      <c r="J3189">
        <v>7</v>
      </c>
      <c r="K3189" t="s">
        <v>2210</v>
      </c>
      <c r="L3189" t="str">
        <f>IF(performance_data[[#This Row],[return_percentage]]&gt;=performance_data[[#This Row],[benchmark_return]],"Higher","Lower")</f>
        <v>Higher</v>
      </c>
      <c r="M3189" s="14">
        <f xml:space="preserve"> _xlfn.MAXIFS(performance_data[date],performance_data[portfolio_id],performance_data[[#This Row],[portfolio_id]])</f>
        <v>45514</v>
      </c>
      <c r="N3189" s="14">
        <f xml:space="preserve"> _xlfn.MINIFS(performance_data[date],performance_data[portfolio_id],performance_data[[#This Row],[portfolio_id]])</f>
        <v>44835</v>
      </c>
      <c r="O3189" s="15">
        <f>_xlfn.MAXIFS(performance_data[portfolio_value],performance_data[portfolio_id],performance_data[[#This Row],[portfolio_id]],performance_data[date],performance_data[[#This Row],[latest_date]])</f>
        <v>393415.03</v>
      </c>
      <c r="P3189" s="15">
        <f>_xlfn.MAXIFS(performance_data[portfolio_value],performance_data[portfolio_id],performance_data[[#This Row],[portfolio_id]],performance_data[date],performance_data[[#This Row],[starting_date]])</f>
        <v>141922.6</v>
      </c>
      <c r="Q3189" s="15">
        <f>performance_data[[#This Row],[latest_value]]-performance_data[[#This Row],[starting_value]]</f>
        <v>251492.43000000002</v>
      </c>
      <c r="R3189" s="15">
        <f>performance_data[[#This Row],[net_inflows]]-performance_data[[#This Row],[net_outflows]]</f>
        <v>-636.05999999999995</v>
      </c>
      <c r="S3189" s="15" t="str">
        <f>IF(performance_data[[#This Row],[net_inflows]]&gt;AVERAGE(performance_data[net_inflows]),"High","Low")</f>
        <v>Low</v>
      </c>
      <c r="T3189" s="15">
        <f>AVERAGEIF(performance_data[inflow_flag],performance_data[[#This Row],[inflow_flag]],performance_data[return_percentage])</f>
        <v>5.0457846277021572</v>
      </c>
      <c r="U3189" s="17">
        <f>IF(performance_data[[#This Row],[return_percentage]]&lt;performance_data[[#This Row],[benchmark_return]],1,0)</f>
        <v>0</v>
      </c>
      <c r="V3189" s="17">
        <f>COUNTIFS(performance_data[portfolio_id],performance_data[[#This Row],[portfolio_id]])</f>
        <v>16</v>
      </c>
      <c r="W3189" s="17">
        <f>COUNTIFS(performance_data[portfolio_id],performance_data[[#This Row],[portfolio_id]],
          performance_data[return_flag],1)</f>
        <v>7</v>
      </c>
      <c r="X3189" s="15">
        <f>performance_data[[#This Row],[underperform_flag_count]]/performance_data[[#This Row],[totalportfoliocount]]</f>
        <v>0.4375</v>
      </c>
    </row>
    <row r="3190" spans="1:24" x14ac:dyDescent="0.3">
      <c r="A3190">
        <v>6937</v>
      </c>
      <c r="B3190" s="1">
        <v>45245</v>
      </c>
      <c r="C3190">
        <v>351233.86</v>
      </c>
      <c r="D3190">
        <v>8.49</v>
      </c>
      <c r="E3190">
        <v>8.31</v>
      </c>
      <c r="F3190">
        <v>16605.23</v>
      </c>
      <c r="G3190">
        <v>7381.65</v>
      </c>
      <c r="H3190" t="s">
        <v>2213</v>
      </c>
      <c r="I3190" t="s">
        <v>2217</v>
      </c>
      <c r="J3190">
        <v>11</v>
      </c>
      <c r="K3190" t="s">
        <v>2219</v>
      </c>
      <c r="L3190" t="str">
        <f>IF(performance_data[[#This Row],[return_percentage]]&gt;=performance_data[[#This Row],[benchmark_return]],"Higher","Lower")</f>
        <v>Higher</v>
      </c>
      <c r="M3190" s="14">
        <f xml:space="preserve"> _xlfn.MAXIFS(performance_data[date],performance_data[portfolio_id],performance_data[[#This Row],[portfolio_id]])</f>
        <v>45514</v>
      </c>
      <c r="N3190" s="14">
        <f xml:space="preserve"> _xlfn.MINIFS(performance_data[date],performance_data[portfolio_id],performance_data[[#This Row],[portfolio_id]])</f>
        <v>44835</v>
      </c>
      <c r="O3190" s="15">
        <f>_xlfn.MAXIFS(performance_data[portfolio_value],performance_data[portfolio_id],performance_data[[#This Row],[portfolio_id]],performance_data[date],performance_data[[#This Row],[latest_date]])</f>
        <v>393415.03</v>
      </c>
      <c r="P3190" s="15">
        <f>_xlfn.MAXIFS(performance_data[portfolio_value],performance_data[portfolio_id],performance_data[[#This Row],[portfolio_id]],performance_data[date],performance_data[[#This Row],[starting_date]])</f>
        <v>141922.6</v>
      </c>
      <c r="Q3190" s="15">
        <f>performance_data[[#This Row],[latest_value]]-performance_data[[#This Row],[starting_value]]</f>
        <v>251492.43000000002</v>
      </c>
      <c r="R3190" s="15">
        <f>performance_data[[#This Row],[net_inflows]]-performance_data[[#This Row],[net_outflows]]</f>
        <v>9223.58</v>
      </c>
      <c r="S3190" s="15" t="str">
        <f>IF(performance_data[[#This Row],[net_inflows]]&gt;AVERAGE(performance_data[net_inflows]),"High","Low")</f>
        <v>High</v>
      </c>
      <c r="T3190" s="15">
        <f>AVERAGEIF(performance_data[inflow_flag],performance_data[[#This Row],[inflow_flag]],performance_data[return_percentage])</f>
        <v>4.8467905675459724</v>
      </c>
      <c r="U3190" s="17">
        <f>IF(performance_data[[#This Row],[return_percentage]]&lt;performance_data[[#This Row],[benchmark_return]],1,0)</f>
        <v>0</v>
      </c>
      <c r="V3190" s="17">
        <f>COUNTIFS(performance_data[portfolio_id],performance_data[[#This Row],[portfolio_id]])</f>
        <v>16</v>
      </c>
      <c r="W3190" s="17">
        <f>COUNTIFS(performance_data[portfolio_id],performance_data[[#This Row],[portfolio_id]],
          performance_data[return_flag],1)</f>
        <v>7</v>
      </c>
      <c r="X3190" s="15">
        <f>performance_data[[#This Row],[underperform_flag_count]]/performance_data[[#This Row],[totalportfoliocount]]</f>
        <v>0.4375</v>
      </c>
    </row>
    <row r="3191" spans="1:24" x14ac:dyDescent="0.3">
      <c r="A3191">
        <v>6937</v>
      </c>
      <c r="B3191" s="1">
        <v>45453</v>
      </c>
      <c r="C3191">
        <v>368889.04</v>
      </c>
      <c r="D3191">
        <v>17.72</v>
      </c>
      <c r="E3191">
        <v>16.309999999999999</v>
      </c>
      <c r="F3191">
        <v>14423.66</v>
      </c>
      <c r="G3191">
        <v>16926.810000000001</v>
      </c>
      <c r="H3191" t="s">
        <v>2205</v>
      </c>
      <c r="I3191" t="s">
        <v>2211</v>
      </c>
      <c r="J3191">
        <v>6</v>
      </c>
      <c r="K3191" t="s">
        <v>2212</v>
      </c>
      <c r="L3191" t="str">
        <f>IF(performance_data[[#This Row],[return_percentage]]&gt;=performance_data[[#This Row],[benchmark_return]],"Higher","Lower")</f>
        <v>Higher</v>
      </c>
      <c r="M3191" s="14">
        <f xml:space="preserve"> _xlfn.MAXIFS(performance_data[date],performance_data[portfolio_id],performance_data[[#This Row],[portfolio_id]])</f>
        <v>45514</v>
      </c>
      <c r="N3191" s="14">
        <f xml:space="preserve"> _xlfn.MINIFS(performance_data[date],performance_data[portfolio_id],performance_data[[#This Row],[portfolio_id]])</f>
        <v>44835</v>
      </c>
      <c r="O3191" s="15">
        <f>_xlfn.MAXIFS(performance_data[portfolio_value],performance_data[portfolio_id],performance_data[[#This Row],[portfolio_id]],performance_data[date],performance_data[[#This Row],[latest_date]])</f>
        <v>393415.03</v>
      </c>
      <c r="P3191" s="15">
        <f>_xlfn.MAXIFS(performance_data[portfolio_value],performance_data[portfolio_id],performance_data[[#This Row],[portfolio_id]],performance_data[date],performance_data[[#This Row],[starting_date]])</f>
        <v>141922.6</v>
      </c>
      <c r="Q3191" s="15">
        <f>performance_data[[#This Row],[latest_value]]-performance_data[[#This Row],[starting_value]]</f>
        <v>251492.43000000002</v>
      </c>
      <c r="R3191" s="15">
        <f>performance_data[[#This Row],[net_inflows]]-performance_data[[#This Row],[net_outflows]]</f>
        <v>-2503.1500000000015</v>
      </c>
      <c r="S3191" s="15" t="str">
        <f>IF(performance_data[[#This Row],[net_inflows]]&gt;AVERAGE(performance_data[net_inflows]),"High","Low")</f>
        <v>High</v>
      </c>
      <c r="T3191" s="15">
        <f>AVERAGEIF(performance_data[inflow_flag],performance_data[[#This Row],[inflow_flag]],performance_data[return_percentage])</f>
        <v>4.8467905675459724</v>
      </c>
      <c r="U3191" s="17">
        <f>IF(performance_data[[#This Row],[return_percentage]]&lt;performance_data[[#This Row],[benchmark_return]],1,0)</f>
        <v>0</v>
      </c>
      <c r="V3191" s="17">
        <f>COUNTIFS(performance_data[portfolio_id],performance_data[[#This Row],[portfolio_id]])</f>
        <v>16</v>
      </c>
      <c r="W3191" s="17">
        <f>COUNTIFS(performance_data[portfolio_id],performance_data[[#This Row],[portfolio_id]],
          performance_data[return_flag],1)</f>
        <v>7</v>
      </c>
      <c r="X3191" s="15">
        <f>performance_data[[#This Row],[underperform_flag_count]]/performance_data[[#This Row],[totalportfoliocount]]</f>
        <v>0.4375</v>
      </c>
    </row>
    <row r="3192" spans="1:24" x14ac:dyDescent="0.3">
      <c r="A3192">
        <v>6937</v>
      </c>
      <c r="B3192" s="1">
        <v>45441</v>
      </c>
      <c r="C3192">
        <v>135642.25</v>
      </c>
      <c r="D3192">
        <v>3.51</v>
      </c>
      <c r="E3192">
        <v>3.79</v>
      </c>
      <c r="F3192">
        <v>6024.76</v>
      </c>
      <c r="G3192">
        <v>5075.9799999999996</v>
      </c>
      <c r="H3192" t="s">
        <v>2205</v>
      </c>
      <c r="I3192" t="s">
        <v>2211</v>
      </c>
      <c r="J3192">
        <v>5</v>
      </c>
      <c r="K3192" t="s">
        <v>2223</v>
      </c>
      <c r="L3192" t="str">
        <f>IF(performance_data[[#This Row],[return_percentage]]&gt;=performance_data[[#This Row],[benchmark_return]],"Higher","Lower")</f>
        <v>Lower</v>
      </c>
      <c r="M3192" s="14">
        <f xml:space="preserve"> _xlfn.MAXIFS(performance_data[date],performance_data[portfolio_id],performance_data[[#This Row],[portfolio_id]])</f>
        <v>45514</v>
      </c>
      <c r="N3192" s="14">
        <f xml:space="preserve"> _xlfn.MINIFS(performance_data[date],performance_data[portfolio_id],performance_data[[#This Row],[portfolio_id]])</f>
        <v>44835</v>
      </c>
      <c r="O3192" s="15">
        <f>_xlfn.MAXIFS(performance_data[portfolio_value],performance_data[portfolio_id],performance_data[[#This Row],[portfolio_id]],performance_data[date],performance_data[[#This Row],[latest_date]])</f>
        <v>393415.03</v>
      </c>
      <c r="P3192" s="15">
        <f>_xlfn.MAXIFS(performance_data[portfolio_value],performance_data[portfolio_id],performance_data[[#This Row],[portfolio_id]],performance_data[date],performance_data[[#This Row],[starting_date]])</f>
        <v>141922.6</v>
      </c>
      <c r="Q3192" s="15">
        <f>performance_data[[#This Row],[latest_value]]-performance_data[[#This Row],[starting_value]]</f>
        <v>251492.43000000002</v>
      </c>
      <c r="R3192" s="15">
        <f>performance_data[[#This Row],[net_inflows]]-performance_data[[#This Row],[net_outflows]]</f>
        <v>948.78000000000065</v>
      </c>
      <c r="S3192" s="15" t="str">
        <f>IF(performance_data[[#This Row],[net_inflows]]&gt;AVERAGE(performance_data[net_inflows]),"High","Low")</f>
        <v>Low</v>
      </c>
      <c r="T3192" s="15">
        <f>AVERAGEIF(performance_data[inflow_flag],performance_data[[#This Row],[inflow_flag]],performance_data[return_percentage])</f>
        <v>5.0457846277021572</v>
      </c>
      <c r="U3192" s="17">
        <f>IF(performance_data[[#This Row],[return_percentage]]&lt;performance_data[[#This Row],[benchmark_return]],1,0)</f>
        <v>1</v>
      </c>
      <c r="V3192" s="17">
        <f>COUNTIFS(performance_data[portfolio_id],performance_data[[#This Row],[portfolio_id]])</f>
        <v>16</v>
      </c>
      <c r="W3192" s="17">
        <f>COUNTIFS(performance_data[portfolio_id],performance_data[[#This Row],[portfolio_id]],
          performance_data[return_flag],1)</f>
        <v>7</v>
      </c>
      <c r="X3192" s="15">
        <f>performance_data[[#This Row],[underperform_flag_count]]/performance_data[[#This Row],[totalportfoliocount]]</f>
        <v>0.4375</v>
      </c>
    </row>
    <row r="3193" spans="1:24" x14ac:dyDescent="0.3">
      <c r="A3193">
        <v>6937</v>
      </c>
      <c r="B3193" s="1">
        <v>44897</v>
      </c>
      <c r="C3193">
        <v>227403.88</v>
      </c>
      <c r="D3193">
        <v>0.48</v>
      </c>
      <c r="E3193">
        <v>0.46</v>
      </c>
      <c r="F3193">
        <v>10084.48</v>
      </c>
      <c r="G3193">
        <v>11643.55</v>
      </c>
      <c r="H3193" t="s">
        <v>2220</v>
      </c>
      <c r="I3193" t="s">
        <v>2217</v>
      </c>
      <c r="J3193">
        <v>12</v>
      </c>
      <c r="K3193" t="s">
        <v>2218</v>
      </c>
      <c r="L3193" t="str">
        <f>IF(performance_data[[#This Row],[return_percentage]]&gt;=performance_data[[#This Row],[benchmark_return]],"Higher","Lower")</f>
        <v>Higher</v>
      </c>
      <c r="M3193" s="14">
        <f xml:space="preserve"> _xlfn.MAXIFS(performance_data[date],performance_data[portfolio_id],performance_data[[#This Row],[portfolio_id]])</f>
        <v>45514</v>
      </c>
      <c r="N3193" s="14">
        <f xml:space="preserve"> _xlfn.MINIFS(performance_data[date],performance_data[portfolio_id],performance_data[[#This Row],[portfolio_id]])</f>
        <v>44835</v>
      </c>
      <c r="O3193" s="15">
        <f>_xlfn.MAXIFS(performance_data[portfolio_value],performance_data[portfolio_id],performance_data[[#This Row],[portfolio_id]],performance_data[date],performance_data[[#This Row],[latest_date]])</f>
        <v>393415.03</v>
      </c>
      <c r="P3193" s="15">
        <f>_xlfn.MAXIFS(performance_data[portfolio_value],performance_data[portfolio_id],performance_data[[#This Row],[portfolio_id]],performance_data[date],performance_data[[#This Row],[starting_date]])</f>
        <v>141922.6</v>
      </c>
      <c r="Q3193" s="15">
        <f>performance_data[[#This Row],[latest_value]]-performance_data[[#This Row],[starting_value]]</f>
        <v>251492.43000000002</v>
      </c>
      <c r="R3193" s="15">
        <f>performance_data[[#This Row],[net_inflows]]-performance_data[[#This Row],[net_outflows]]</f>
        <v>-1559.0699999999997</v>
      </c>
      <c r="S3193" s="15" t="str">
        <f>IF(performance_data[[#This Row],[net_inflows]]&gt;AVERAGE(performance_data[net_inflows]),"High","Low")</f>
        <v>High</v>
      </c>
      <c r="T3193" s="15">
        <f>AVERAGEIF(performance_data[inflow_flag],performance_data[[#This Row],[inflow_flag]],performance_data[return_percentage])</f>
        <v>4.8467905675459724</v>
      </c>
      <c r="U3193" s="17">
        <f>IF(performance_data[[#This Row],[return_percentage]]&lt;performance_data[[#This Row],[benchmark_return]],1,0)</f>
        <v>0</v>
      </c>
      <c r="V3193" s="17">
        <f>COUNTIFS(performance_data[portfolio_id],performance_data[[#This Row],[portfolio_id]])</f>
        <v>16</v>
      </c>
      <c r="W3193" s="17">
        <f>COUNTIFS(performance_data[portfolio_id],performance_data[[#This Row],[portfolio_id]],
          performance_data[return_flag],1)</f>
        <v>7</v>
      </c>
      <c r="X3193" s="15">
        <f>performance_data[[#This Row],[underperform_flag_count]]/performance_data[[#This Row],[totalportfoliocount]]</f>
        <v>0.4375</v>
      </c>
    </row>
    <row r="3194" spans="1:24" x14ac:dyDescent="0.3">
      <c r="A3194">
        <v>6937</v>
      </c>
      <c r="B3194" s="1">
        <v>45514</v>
      </c>
      <c r="C3194">
        <v>393415.03</v>
      </c>
      <c r="D3194">
        <v>4.91</v>
      </c>
      <c r="E3194">
        <v>5.4</v>
      </c>
      <c r="F3194">
        <v>11458.14</v>
      </c>
      <c r="G3194">
        <v>18178.990000000002</v>
      </c>
      <c r="H3194" t="s">
        <v>2205</v>
      </c>
      <c r="I3194" t="s">
        <v>2209</v>
      </c>
      <c r="J3194">
        <v>8</v>
      </c>
      <c r="K3194" t="s">
        <v>2214</v>
      </c>
      <c r="L3194" t="str">
        <f>IF(performance_data[[#This Row],[return_percentage]]&gt;=performance_data[[#This Row],[benchmark_return]],"Higher","Lower")</f>
        <v>Lower</v>
      </c>
      <c r="M3194" s="14">
        <f xml:space="preserve"> _xlfn.MAXIFS(performance_data[date],performance_data[portfolio_id],performance_data[[#This Row],[portfolio_id]])</f>
        <v>45514</v>
      </c>
      <c r="N3194" s="14">
        <f xml:space="preserve"> _xlfn.MINIFS(performance_data[date],performance_data[portfolio_id],performance_data[[#This Row],[portfolio_id]])</f>
        <v>44835</v>
      </c>
      <c r="O3194" s="15">
        <f>_xlfn.MAXIFS(performance_data[portfolio_value],performance_data[portfolio_id],performance_data[[#This Row],[portfolio_id]],performance_data[date],performance_data[[#This Row],[latest_date]])</f>
        <v>393415.03</v>
      </c>
      <c r="P3194" s="15">
        <f>_xlfn.MAXIFS(performance_data[portfolio_value],performance_data[portfolio_id],performance_data[[#This Row],[portfolio_id]],performance_data[date],performance_data[[#This Row],[starting_date]])</f>
        <v>141922.6</v>
      </c>
      <c r="Q3194" s="15">
        <f>performance_data[[#This Row],[latest_value]]-performance_data[[#This Row],[starting_value]]</f>
        <v>251492.43000000002</v>
      </c>
      <c r="R3194" s="15">
        <f>performance_data[[#This Row],[net_inflows]]-performance_data[[#This Row],[net_outflows]]</f>
        <v>-6720.8500000000022</v>
      </c>
      <c r="S3194" s="15" t="str">
        <f>IF(performance_data[[#This Row],[net_inflows]]&gt;AVERAGE(performance_data[net_inflows]),"High","Low")</f>
        <v>High</v>
      </c>
      <c r="T3194" s="15">
        <f>AVERAGEIF(performance_data[inflow_flag],performance_data[[#This Row],[inflow_flag]],performance_data[return_percentage])</f>
        <v>4.8467905675459724</v>
      </c>
      <c r="U3194" s="17">
        <f>IF(performance_data[[#This Row],[return_percentage]]&lt;performance_data[[#This Row],[benchmark_return]],1,0)</f>
        <v>1</v>
      </c>
      <c r="V3194" s="17">
        <f>COUNTIFS(performance_data[portfolio_id],performance_data[[#This Row],[portfolio_id]])</f>
        <v>16</v>
      </c>
      <c r="W3194" s="17">
        <f>COUNTIFS(performance_data[portfolio_id],performance_data[[#This Row],[portfolio_id]],
          performance_data[return_flag],1)</f>
        <v>7</v>
      </c>
      <c r="X3194" s="15">
        <f>performance_data[[#This Row],[underperform_flag_count]]/performance_data[[#This Row],[totalportfoliocount]]</f>
        <v>0.4375</v>
      </c>
    </row>
    <row r="3195" spans="1:24" x14ac:dyDescent="0.3">
      <c r="A3195">
        <v>7027</v>
      </c>
      <c r="B3195" s="1">
        <v>45270</v>
      </c>
      <c r="C3195">
        <v>471801.39</v>
      </c>
      <c r="D3195">
        <v>-0.83</v>
      </c>
      <c r="E3195">
        <v>-0.97</v>
      </c>
      <c r="F3195">
        <v>9119.18</v>
      </c>
      <c r="G3195">
        <v>10563.63</v>
      </c>
      <c r="H3195" t="s">
        <v>2213</v>
      </c>
      <c r="I3195" t="s">
        <v>2217</v>
      </c>
      <c r="J3195">
        <v>12</v>
      </c>
      <c r="K3195" t="s">
        <v>2218</v>
      </c>
      <c r="L3195" t="str">
        <f>IF(performance_data[[#This Row],[return_percentage]]&gt;=performance_data[[#This Row],[benchmark_return]],"Higher","Lower")</f>
        <v>Higher</v>
      </c>
      <c r="M3195" s="14">
        <f xml:space="preserve"> _xlfn.MAXIFS(performance_data[date],performance_data[portfolio_id],performance_data[[#This Row],[portfolio_id]])</f>
        <v>45522</v>
      </c>
      <c r="N3195" s="14">
        <f xml:space="preserve"> _xlfn.MINIFS(performance_data[date],performance_data[portfolio_id],performance_data[[#This Row],[portfolio_id]])</f>
        <v>44878</v>
      </c>
      <c r="O3195" s="15">
        <f>_xlfn.MAXIFS(performance_data[portfolio_value],performance_data[portfolio_id],performance_data[[#This Row],[portfolio_id]],performance_data[date],performance_data[[#This Row],[latest_date]])</f>
        <v>159702.24</v>
      </c>
      <c r="P3195" s="15">
        <f>_xlfn.MAXIFS(performance_data[portfolio_value],performance_data[portfolio_id],performance_data[[#This Row],[portfolio_id]],performance_data[date],performance_data[[#This Row],[starting_date]])</f>
        <v>302321.12</v>
      </c>
      <c r="Q3195" s="15">
        <f>performance_data[[#This Row],[latest_value]]-performance_data[[#This Row],[starting_value]]</f>
        <v>-142618.88</v>
      </c>
      <c r="R3195" s="15">
        <f>performance_data[[#This Row],[net_inflows]]-performance_data[[#This Row],[net_outflows]]</f>
        <v>-1444.4499999999989</v>
      </c>
      <c r="S3195" s="15" t="str">
        <f>IF(performance_data[[#This Row],[net_inflows]]&gt;AVERAGE(performance_data[net_inflows]),"High","Low")</f>
        <v>Low</v>
      </c>
      <c r="T3195" s="15">
        <f>AVERAGEIF(performance_data[inflow_flag],performance_data[[#This Row],[inflow_flag]],performance_data[return_percentage])</f>
        <v>5.0457846277021572</v>
      </c>
      <c r="U3195" s="17">
        <f>IF(performance_data[[#This Row],[return_percentage]]&lt;performance_data[[#This Row],[benchmark_return]],1,0)</f>
        <v>0</v>
      </c>
      <c r="V3195" s="17">
        <f>COUNTIFS(performance_data[portfolio_id],performance_data[[#This Row],[portfolio_id]])</f>
        <v>33</v>
      </c>
      <c r="W3195" s="17">
        <f>COUNTIFS(performance_data[portfolio_id],performance_data[[#This Row],[portfolio_id]],
          performance_data[return_flag],1)</f>
        <v>17</v>
      </c>
      <c r="X3195" s="15">
        <f>performance_data[[#This Row],[underperform_flag_count]]/performance_data[[#This Row],[totalportfoliocount]]</f>
        <v>0.51515151515151514</v>
      </c>
    </row>
    <row r="3196" spans="1:24" x14ac:dyDescent="0.3">
      <c r="A3196">
        <v>7027</v>
      </c>
      <c r="B3196" s="1">
        <v>45232</v>
      </c>
      <c r="C3196">
        <v>334153.96999999997</v>
      </c>
      <c r="D3196">
        <v>7.22</v>
      </c>
      <c r="E3196">
        <v>8.32</v>
      </c>
      <c r="F3196">
        <v>14652.26</v>
      </c>
      <c r="G3196">
        <v>3961.07</v>
      </c>
      <c r="H3196" t="s">
        <v>2213</v>
      </c>
      <c r="I3196" t="s">
        <v>2217</v>
      </c>
      <c r="J3196">
        <v>11</v>
      </c>
      <c r="K3196" t="s">
        <v>2219</v>
      </c>
      <c r="L3196" t="str">
        <f>IF(performance_data[[#This Row],[return_percentage]]&gt;=performance_data[[#This Row],[benchmark_return]],"Higher","Lower")</f>
        <v>Lower</v>
      </c>
      <c r="M3196" s="14">
        <f xml:space="preserve"> _xlfn.MAXIFS(performance_data[date],performance_data[portfolio_id],performance_data[[#This Row],[portfolio_id]])</f>
        <v>45522</v>
      </c>
      <c r="N3196" s="14">
        <f xml:space="preserve"> _xlfn.MINIFS(performance_data[date],performance_data[portfolio_id],performance_data[[#This Row],[portfolio_id]])</f>
        <v>44878</v>
      </c>
      <c r="O3196" s="15">
        <f>_xlfn.MAXIFS(performance_data[portfolio_value],performance_data[portfolio_id],performance_data[[#This Row],[portfolio_id]],performance_data[date],performance_data[[#This Row],[latest_date]])</f>
        <v>159702.24</v>
      </c>
      <c r="P3196" s="15">
        <f>_xlfn.MAXIFS(performance_data[portfolio_value],performance_data[portfolio_id],performance_data[[#This Row],[portfolio_id]],performance_data[date],performance_data[[#This Row],[starting_date]])</f>
        <v>302321.12</v>
      </c>
      <c r="Q3196" s="15">
        <f>performance_data[[#This Row],[latest_value]]-performance_data[[#This Row],[starting_value]]</f>
        <v>-142618.88</v>
      </c>
      <c r="R3196" s="15">
        <f>performance_data[[#This Row],[net_inflows]]-performance_data[[#This Row],[net_outflows]]</f>
        <v>10691.19</v>
      </c>
      <c r="S3196" s="15" t="str">
        <f>IF(performance_data[[#This Row],[net_inflows]]&gt;AVERAGE(performance_data[net_inflows]),"High","Low")</f>
        <v>High</v>
      </c>
      <c r="T3196" s="15">
        <f>AVERAGEIF(performance_data[inflow_flag],performance_data[[#This Row],[inflow_flag]],performance_data[return_percentage])</f>
        <v>4.8467905675459724</v>
      </c>
      <c r="U3196" s="17">
        <f>IF(performance_data[[#This Row],[return_percentage]]&lt;performance_data[[#This Row],[benchmark_return]],1,0)</f>
        <v>1</v>
      </c>
      <c r="V3196" s="17">
        <f>COUNTIFS(performance_data[portfolio_id],performance_data[[#This Row],[portfolio_id]])</f>
        <v>33</v>
      </c>
      <c r="W3196" s="17">
        <f>COUNTIFS(performance_data[portfolio_id],performance_data[[#This Row],[portfolio_id]],
          performance_data[return_flag],1)</f>
        <v>17</v>
      </c>
      <c r="X3196" s="15">
        <f>performance_data[[#This Row],[underperform_flag_count]]/performance_data[[#This Row],[totalportfoliocount]]</f>
        <v>0.51515151515151514</v>
      </c>
    </row>
    <row r="3197" spans="1:24" x14ac:dyDescent="0.3">
      <c r="A3197">
        <v>7027</v>
      </c>
      <c r="B3197" s="1">
        <v>44998</v>
      </c>
      <c r="C3197">
        <v>427944.82</v>
      </c>
      <c r="D3197">
        <v>16.72</v>
      </c>
      <c r="E3197">
        <v>13.77</v>
      </c>
      <c r="F3197">
        <v>11472.22</v>
      </c>
      <c r="G3197">
        <v>18084.990000000002</v>
      </c>
      <c r="H3197" t="s">
        <v>2213</v>
      </c>
      <c r="I3197" t="s">
        <v>2206</v>
      </c>
      <c r="J3197">
        <v>3</v>
      </c>
      <c r="K3197" t="s">
        <v>2222</v>
      </c>
      <c r="L3197" t="str">
        <f>IF(performance_data[[#This Row],[return_percentage]]&gt;=performance_data[[#This Row],[benchmark_return]],"Higher","Lower")</f>
        <v>Higher</v>
      </c>
      <c r="M3197" s="14">
        <f xml:space="preserve"> _xlfn.MAXIFS(performance_data[date],performance_data[portfolio_id],performance_data[[#This Row],[portfolio_id]])</f>
        <v>45522</v>
      </c>
      <c r="N3197" s="14">
        <f xml:space="preserve"> _xlfn.MINIFS(performance_data[date],performance_data[portfolio_id],performance_data[[#This Row],[portfolio_id]])</f>
        <v>44878</v>
      </c>
      <c r="O3197" s="15">
        <f>_xlfn.MAXIFS(performance_data[portfolio_value],performance_data[portfolio_id],performance_data[[#This Row],[portfolio_id]],performance_data[date],performance_data[[#This Row],[latest_date]])</f>
        <v>159702.24</v>
      </c>
      <c r="P3197" s="15">
        <f>_xlfn.MAXIFS(performance_data[portfolio_value],performance_data[portfolio_id],performance_data[[#This Row],[portfolio_id]],performance_data[date],performance_data[[#This Row],[starting_date]])</f>
        <v>302321.12</v>
      </c>
      <c r="Q3197" s="15">
        <f>performance_data[[#This Row],[latest_value]]-performance_data[[#This Row],[starting_value]]</f>
        <v>-142618.88</v>
      </c>
      <c r="R3197" s="15">
        <f>performance_data[[#This Row],[net_inflows]]-performance_data[[#This Row],[net_outflows]]</f>
        <v>-6612.7700000000023</v>
      </c>
      <c r="S3197" s="15" t="str">
        <f>IF(performance_data[[#This Row],[net_inflows]]&gt;AVERAGE(performance_data[net_inflows]),"High","Low")</f>
        <v>High</v>
      </c>
      <c r="T3197" s="15">
        <f>AVERAGEIF(performance_data[inflow_flag],performance_data[[#This Row],[inflow_flag]],performance_data[return_percentage])</f>
        <v>4.8467905675459724</v>
      </c>
      <c r="U3197" s="17">
        <f>IF(performance_data[[#This Row],[return_percentage]]&lt;performance_data[[#This Row],[benchmark_return]],1,0)</f>
        <v>0</v>
      </c>
      <c r="V3197" s="17">
        <f>COUNTIFS(performance_data[portfolio_id],performance_data[[#This Row],[portfolio_id]])</f>
        <v>33</v>
      </c>
      <c r="W3197" s="17">
        <f>COUNTIFS(performance_data[portfolio_id],performance_data[[#This Row],[portfolio_id]],
          performance_data[return_flag],1)</f>
        <v>17</v>
      </c>
      <c r="X3197" s="15">
        <f>performance_data[[#This Row],[underperform_flag_count]]/performance_data[[#This Row],[totalportfoliocount]]</f>
        <v>0.51515151515151514</v>
      </c>
    </row>
    <row r="3198" spans="1:24" x14ac:dyDescent="0.3">
      <c r="A3198">
        <v>7027</v>
      </c>
      <c r="B3198" s="1">
        <v>45117</v>
      </c>
      <c r="C3198">
        <v>454585.19</v>
      </c>
      <c r="D3198">
        <v>12.61</v>
      </c>
      <c r="E3198">
        <v>10.31</v>
      </c>
      <c r="F3198">
        <v>18224.11</v>
      </c>
      <c r="G3198">
        <v>12728.92</v>
      </c>
      <c r="H3198" t="s">
        <v>2213</v>
      </c>
      <c r="I3198" t="s">
        <v>2209</v>
      </c>
      <c r="J3198">
        <v>7</v>
      </c>
      <c r="K3198" t="s">
        <v>2210</v>
      </c>
      <c r="L3198" t="str">
        <f>IF(performance_data[[#This Row],[return_percentage]]&gt;=performance_data[[#This Row],[benchmark_return]],"Higher","Lower")</f>
        <v>Higher</v>
      </c>
      <c r="M3198" s="14">
        <f xml:space="preserve"> _xlfn.MAXIFS(performance_data[date],performance_data[portfolio_id],performance_data[[#This Row],[portfolio_id]])</f>
        <v>45522</v>
      </c>
      <c r="N3198" s="14">
        <f xml:space="preserve"> _xlfn.MINIFS(performance_data[date],performance_data[portfolio_id],performance_data[[#This Row],[portfolio_id]])</f>
        <v>44878</v>
      </c>
      <c r="O3198" s="15">
        <f>_xlfn.MAXIFS(performance_data[portfolio_value],performance_data[portfolio_id],performance_data[[#This Row],[portfolio_id]],performance_data[date],performance_data[[#This Row],[latest_date]])</f>
        <v>159702.24</v>
      </c>
      <c r="P3198" s="15">
        <f>_xlfn.MAXIFS(performance_data[portfolio_value],performance_data[portfolio_id],performance_data[[#This Row],[portfolio_id]],performance_data[date],performance_data[[#This Row],[starting_date]])</f>
        <v>302321.12</v>
      </c>
      <c r="Q3198" s="15">
        <f>performance_data[[#This Row],[latest_value]]-performance_data[[#This Row],[starting_value]]</f>
        <v>-142618.88</v>
      </c>
      <c r="R3198" s="15">
        <f>performance_data[[#This Row],[net_inflows]]-performance_data[[#This Row],[net_outflows]]</f>
        <v>5495.1900000000005</v>
      </c>
      <c r="S3198" s="15" t="str">
        <f>IF(performance_data[[#This Row],[net_inflows]]&gt;AVERAGE(performance_data[net_inflows]),"High","Low")</f>
        <v>High</v>
      </c>
      <c r="T3198" s="15">
        <f>AVERAGEIF(performance_data[inflow_flag],performance_data[[#This Row],[inflow_flag]],performance_data[return_percentage])</f>
        <v>4.8467905675459724</v>
      </c>
      <c r="U3198" s="17">
        <f>IF(performance_data[[#This Row],[return_percentage]]&lt;performance_data[[#This Row],[benchmark_return]],1,0)</f>
        <v>0</v>
      </c>
      <c r="V3198" s="17">
        <f>COUNTIFS(performance_data[portfolio_id],performance_data[[#This Row],[portfolio_id]])</f>
        <v>33</v>
      </c>
      <c r="W3198" s="17">
        <f>COUNTIFS(performance_data[portfolio_id],performance_data[[#This Row],[portfolio_id]],
          performance_data[return_flag],1)</f>
        <v>17</v>
      </c>
      <c r="X3198" s="15">
        <f>performance_data[[#This Row],[underperform_flag_count]]/performance_data[[#This Row],[totalportfoliocount]]</f>
        <v>0.51515151515151514</v>
      </c>
    </row>
    <row r="3199" spans="1:24" x14ac:dyDescent="0.3">
      <c r="A3199">
        <v>7027</v>
      </c>
      <c r="B3199" s="1">
        <v>45494</v>
      </c>
      <c r="C3199">
        <v>254602.96</v>
      </c>
      <c r="D3199">
        <v>2.4300000000000002</v>
      </c>
      <c r="E3199">
        <v>1.99</v>
      </c>
      <c r="F3199">
        <v>13875.51</v>
      </c>
      <c r="G3199">
        <v>15281.42</v>
      </c>
      <c r="H3199" t="s">
        <v>2205</v>
      </c>
      <c r="I3199" t="s">
        <v>2209</v>
      </c>
      <c r="J3199">
        <v>7</v>
      </c>
      <c r="K3199" t="s">
        <v>2210</v>
      </c>
      <c r="L3199" t="str">
        <f>IF(performance_data[[#This Row],[return_percentage]]&gt;=performance_data[[#This Row],[benchmark_return]],"Higher","Lower")</f>
        <v>Higher</v>
      </c>
      <c r="M3199" s="14">
        <f xml:space="preserve"> _xlfn.MAXIFS(performance_data[date],performance_data[portfolio_id],performance_data[[#This Row],[portfolio_id]])</f>
        <v>45522</v>
      </c>
      <c r="N3199" s="14">
        <f xml:space="preserve"> _xlfn.MINIFS(performance_data[date],performance_data[portfolio_id],performance_data[[#This Row],[portfolio_id]])</f>
        <v>44878</v>
      </c>
      <c r="O3199" s="15">
        <f>_xlfn.MAXIFS(performance_data[portfolio_value],performance_data[portfolio_id],performance_data[[#This Row],[portfolio_id]],performance_data[date],performance_data[[#This Row],[latest_date]])</f>
        <v>159702.24</v>
      </c>
      <c r="P3199" s="15">
        <f>_xlfn.MAXIFS(performance_data[portfolio_value],performance_data[portfolio_id],performance_data[[#This Row],[portfolio_id]],performance_data[date],performance_data[[#This Row],[starting_date]])</f>
        <v>302321.12</v>
      </c>
      <c r="Q3199" s="15">
        <f>performance_data[[#This Row],[latest_value]]-performance_data[[#This Row],[starting_value]]</f>
        <v>-142618.88</v>
      </c>
      <c r="R3199" s="15">
        <f>performance_data[[#This Row],[net_inflows]]-performance_data[[#This Row],[net_outflows]]</f>
        <v>-1405.9099999999999</v>
      </c>
      <c r="S3199" s="15" t="str">
        <f>IF(performance_data[[#This Row],[net_inflows]]&gt;AVERAGE(performance_data[net_inflows]),"High","Low")</f>
        <v>High</v>
      </c>
      <c r="T3199" s="15">
        <f>AVERAGEIF(performance_data[inflow_flag],performance_data[[#This Row],[inflow_flag]],performance_data[return_percentage])</f>
        <v>4.8467905675459724</v>
      </c>
      <c r="U3199" s="17">
        <f>IF(performance_data[[#This Row],[return_percentage]]&lt;performance_data[[#This Row],[benchmark_return]],1,0)</f>
        <v>0</v>
      </c>
      <c r="V3199" s="17">
        <f>COUNTIFS(performance_data[portfolio_id],performance_data[[#This Row],[portfolio_id]])</f>
        <v>33</v>
      </c>
      <c r="W3199" s="17">
        <f>COUNTIFS(performance_data[portfolio_id],performance_data[[#This Row],[portfolio_id]],
          performance_data[return_flag],1)</f>
        <v>17</v>
      </c>
      <c r="X3199" s="15">
        <f>performance_data[[#This Row],[underperform_flag_count]]/performance_data[[#This Row],[totalportfoliocount]]</f>
        <v>0.51515151515151514</v>
      </c>
    </row>
    <row r="3200" spans="1:24" x14ac:dyDescent="0.3">
      <c r="A3200">
        <v>7027</v>
      </c>
      <c r="B3200" s="1">
        <v>44972</v>
      </c>
      <c r="C3200">
        <v>418945.37</v>
      </c>
      <c r="D3200">
        <v>13.65</v>
      </c>
      <c r="E3200">
        <v>11.71</v>
      </c>
      <c r="F3200">
        <v>2711.65</v>
      </c>
      <c r="G3200">
        <v>7325.28</v>
      </c>
      <c r="H3200" t="s">
        <v>2213</v>
      </c>
      <c r="I3200" t="s">
        <v>2206</v>
      </c>
      <c r="J3200">
        <v>2</v>
      </c>
      <c r="K3200" t="s">
        <v>2226</v>
      </c>
      <c r="L3200" t="str">
        <f>IF(performance_data[[#This Row],[return_percentage]]&gt;=performance_data[[#This Row],[benchmark_return]],"Higher","Lower")</f>
        <v>Higher</v>
      </c>
      <c r="M3200" s="14">
        <f xml:space="preserve"> _xlfn.MAXIFS(performance_data[date],performance_data[portfolio_id],performance_data[[#This Row],[portfolio_id]])</f>
        <v>45522</v>
      </c>
      <c r="N3200" s="14">
        <f xml:space="preserve"> _xlfn.MINIFS(performance_data[date],performance_data[portfolio_id],performance_data[[#This Row],[portfolio_id]])</f>
        <v>44878</v>
      </c>
      <c r="O3200" s="15">
        <f>_xlfn.MAXIFS(performance_data[portfolio_value],performance_data[portfolio_id],performance_data[[#This Row],[portfolio_id]],performance_data[date],performance_data[[#This Row],[latest_date]])</f>
        <v>159702.24</v>
      </c>
      <c r="P3200" s="15">
        <f>_xlfn.MAXIFS(performance_data[portfolio_value],performance_data[portfolio_id],performance_data[[#This Row],[portfolio_id]],performance_data[date],performance_data[[#This Row],[starting_date]])</f>
        <v>302321.12</v>
      </c>
      <c r="Q3200" s="15">
        <f>performance_data[[#This Row],[latest_value]]-performance_data[[#This Row],[starting_value]]</f>
        <v>-142618.88</v>
      </c>
      <c r="R3200" s="15">
        <f>performance_data[[#This Row],[net_inflows]]-performance_data[[#This Row],[net_outflows]]</f>
        <v>-4613.6299999999992</v>
      </c>
      <c r="S3200" s="15" t="str">
        <f>IF(performance_data[[#This Row],[net_inflows]]&gt;AVERAGE(performance_data[net_inflows]),"High","Low")</f>
        <v>Low</v>
      </c>
      <c r="T3200" s="15">
        <f>AVERAGEIF(performance_data[inflow_flag],performance_data[[#This Row],[inflow_flag]],performance_data[return_percentage])</f>
        <v>5.0457846277021572</v>
      </c>
      <c r="U3200" s="17">
        <f>IF(performance_data[[#This Row],[return_percentage]]&lt;performance_data[[#This Row],[benchmark_return]],1,0)</f>
        <v>0</v>
      </c>
      <c r="V3200" s="17">
        <f>COUNTIFS(performance_data[portfolio_id],performance_data[[#This Row],[portfolio_id]])</f>
        <v>33</v>
      </c>
      <c r="W3200" s="17">
        <f>COUNTIFS(performance_data[portfolio_id],performance_data[[#This Row],[portfolio_id]],
          performance_data[return_flag],1)</f>
        <v>17</v>
      </c>
      <c r="X3200" s="15">
        <f>performance_data[[#This Row],[underperform_flag_count]]/performance_data[[#This Row],[totalportfoliocount]]</f>
        <v>0.51515151515151514</v>
      </c>
    </row>
    <row r="3201" spans="1:24" x14ac:dyDescent="0.3">
      <c r="A3201">
        <v>7027</v>
      </c>
      <c r="B3201" s="1">
        <v>45283</v>
      </c>
      <c r="C3201">
        <v>299803.57</v>
      </c>
      <c r="D3201">
        <v>19.13</v>
      </c>
      <c r="E3201">
        <v>15.53</v>
      </c>
      <c r="F3201">
        <v>10544.71</v>
      </c>
      <c r="G3201">
        <v>6659.35</v>
      </c>
      <c r="H3201" t="s">
        <v>2213</v>
      </c>
      <c r="I3201" t="s">
        <v>2217</v>
      </c>
      <c r="J3201">
        <v>12</v>
      </c>
      <c r="K3201" t="s">
        <v>2218</v>
      </c>
      <c r="L3201" t="str">
        <f>IF(performance_data[[#This Row],[return_percentage]]&gt;=performance_data[[#This Row],[benchmark_return]],"Higher","Lower")</f>
        <v>Higher</v>
      </c>
      <c r="M3201" s="14">
        <f xml:space="preserve"> _xlfn.MAXIFS(performance_data[date],performance_data[portfolio_id],performance_data[[#This Row],[portfolio_id]])</f>
        <v>45522</v>
      </c>
      <c r="N3201" s="14">
        <f xml:space="preserve"> _xlfn.MINIFS(performance_data[date],performance_data[portfolio_id],performance_data[[#This Row],[portfolio_id]])</f>
        <v>44878</v>
      </c>
      <c r="O3201" s="15">
        <f>_xlfn.MAXIFS(performance_data[portfolio_value],performance_data[portfolio_id],performance_data[[#This Row],[portfolio_id]],performance_data[date],performance_data[[#This Row],[latest_date]])</f>
        <v>159702.24</v>
      </c>
      <c r="P3201" s="15">
        <f>_xlfn.MAXIFS(performance_data[portfolio_value],performance_data[portfolio_id],performance_data[[#This Row],[portfolio_id]],performance_data[date],performance_data[[#This Row],[starting_date]])</f>
        <v>302321.12</v>
      </c>
      <c r="Q3201" s="15">
        <f>performance_data[[#This Row],[latest_value]]-performance_data[[#This Row],[starting_value]]</f>
        <v>-142618.88</v>
      </c>
      <c r="R3201" s="15">
        <f>performance_data[[#This Row],[net_inflows]]-performance_data[[#This Row],[net_outflows]]</f>
        <v>3885.3599999999988</v>
      </c>
      <c r="S3201" s="15" t="str">
        <f>IF(performance_data[[#This Row],[net_inflows]]&gt;AVERAGE(performance_data[net_inflows]),"High","Low")</f>
        <v>High</v>
      </c>
      <c r="T3201" s="15">
        <f>AVERAGEIF(performance_data[inflow_flag],performance_data[[#This Row],[inflow_flag]],performance_data[return_percentage])</f>
        <v>4.8467905675459724</v>
      </c>
      <c r="U3201" s="17">
        <f>IF(performance_data[[#This Row],[return_percentage]]&lt;performance_data[[#This Row],[benchmark_return]],1,0)</f>
        <v>0</v>
      </c>
      <c r="V3201" s="17">
        <f>COUNTIFS(performance_data[portfolio_id],performance_data[[#This Row],[portfolio_id]])</f>
        <v>33</v>
      </c>
      <c r="W3201" s="17">
        <f>COUNTIFS(performance_data[portfolio_id],performance_data[[#This Row],[portfolio_id]],
          performance_data[return_flag],1)</f>
        <v>17</v>
      </c>
      <c r="X3201" s="15">
        <f>performance_data[[#This Row],[underperform_flag_count]]/performance_data[[#This Row],[totalportfoliocount]]</f>
        <v>0.51515151515151514</v>
      </c>
    </row>
    <row r="3202" spans="1:24" x14ac:dyDescent="0.3">
      <c r="A3202">
        <v>7027</v>
      </c>
      <c r="B3202" s="1">
        <v>45069</v>
      </c>
      <c r="C3202">
        <v>315404.34999999998</v>
      </c>
      <c r="D3202">
        <v>8.17</v>
      </c>
      <c r="E3202">
        <v>7.11</v>
      </c>
      <c r="F3202">
        <v>8801.7000000000007</v>
      </c>
      <c r="G3202">
        <v>148.37</v>
      </c>
      <c r="H3202" t="s">
        <v>2213</v>
      </c>
      <c r="I3202" t="s">
        <v>2211</v>
      </c>
      <c r="J3202">
        <v>5</v>
      </c>
      <c r="K3202" t="s">
        <v>2223</v>
      </c>
      <c r="L3202" t="str">
        <f>IF(performance_data[[#This Row],[return_percentage]]&gt;=performance_data[[#This Row],[benchmark_return]],"Higher","Lower")</f>
        <v>Higher</v>
      </c>
      <c r="M3202" s="14">
        <f xml:space="preserve"> _xlfn.MAXIFS(performance_data[date],performance_data[portfolio_id],performance_data[[#This Row],[portfolio_id]])</f>
        <v>45522</v>
      </c>
      <c r="N3202" s="14">
        <f xml:space="preserve"> _xlfn.MINIFS(performance_data[date],performance_data[portfolio_id],performance_data[[#This Row],[portfolio_id]])</f>
        <v>44878</v>
      </c>
      <c r="O3202" s="15">
        <f>_xlfn.MAXIFS(performance_data[portfolio_value],performance_data[portfolio_id],performance_data[[#This Row],[portfolio_id]],performance_data[date],performance_data[[#This Row],[latest_date]])</f>
        <v>159702.24</v>
      </c>
      <c r="P3202" s="15">
        <f>_xlfn.MAXIFS(performance_data[portfolio_value],performance_data[portfolio_id],performance_data[[#This Row],[portfolio_id]],performance_data[date],performance_data[[#This Row],[starting_date]])</f>
        <v>302321.12</v>
      </c>
      <c r="Q3202" s="15">
        <f>performance_data[[#This Row],[latest_value]]-performance_data[[#This Row],[starting_value]]</f>
        <v>-142618.88</v>
      </c>
      <c r="R3202" s="15">
        <f>performance_data[[#This Row],[net_inflows]]-performance_data[[#This Row],[net_outflows]]</f>
        <v>8653.33</v>
      </c>
      <c r="S3202" s="15" t="str">
        <f>IF(performance_data[[#This Row],[net_inflows]]&gt;AVERAGE(performance_data[net_inflows]),"High","Low")</f>
        <v>Low</v>
      </c>
      <c r="T3202" s="15">
        <f>AVERAGEIF(performance_data[inflow_flag],performance_data[[#This Row],[inflow_flag]],performance_data[return_percentage])</f>
        <v>5.0457846277021572</v>
      </c>
      <c r="U3202" s="17">
        <f>IF(performance_data[[#This Row],[return_percentage]]&lt;performance_data[[#This Row],[benchmark_return]],1,0)</f>
        <v>0</v>
      </c>
      <c r="V3202" s="17">
        <f>COUNTIFS(performance_data[portfolio_id],performance_data[[#This Row],[portfolio_id]])</f>
        <v>33</v>
      </c>
      <c r="W3202" s="17">
        <f>COUNTIFS(performance_data[portfolio_id],performance_data[[#This Row],[portfolio_id]],
          performance_data[return_flag],1)</f>
        <v>17</v>
      </c>
      <c r="X3202" s="15">
        <f>performance_data[[#This Row],[underperform_flag_count]]/performance_data[[#This Row],[totalportfoliocount]]</f>
        <v>0.51515151515151514</v>
      </c>
    </row>
    <row r="3203" spans="1:24" x14ac:dyDescent="0.3">
      <c r="A3203">
        <v>7027</v>
      </c>
      <c r="B3203" s="1">
        <v>45420</v>
      </c>
      <c r="C3203">
        <v>284668.49</v>
      </c>
      <c r="D3203">
        <v>-7.82</v>
      </c>
      <c r="E3203">
        <v>-8.39</v>
      </c>
      <c r="F3203">
        <v>12864.01</v>
      </c>
      <c r="G3203">
        <v>2896.54</v>
      </c>
      <c r="H3203" t="s">
        <v>2205</v>
      </c>
      <c r="I3203" t="s">
        <v>2211</v>
      </c>
      <c r="J3203">
        <v>5</v>
      </c>
      <c r="K3203" t="s">
        <v>2223</v>
      </c>
      <c r="L3203" t="str">
        <f>IF(performance_data[[#This Row],[return_percentage]]&gt;=performance_data[[#This Row],[benchmark_return]],"Higher","Lower")</f>
        <v>Higher</v>
      </c>
      <c r="M3203" s="14">
        <f xml:space="preserve"> _xlfn.MAXIFS(performance_data[date],performance_data[portfolio_id],performance_data[[#This Row],[portfolio_id]])</f>
        <v>45522</v>
      </c>
      <c r="N3203" s="14">
        <f xml:space="preserve"> _xlfn.MINIFS(performance_data[date],performance_data[portfolio_id],performance_data[[#This Row],[portfolio_id]])</f>
        <v>44878</v>
      </c>
      <c r="O3203" s="15">
        <f>_xlfn.MAXIFS(performance_data[portfolio_value],performance_data[portfolio_id],performance_data[[#This Row],[portfolio_id]],performance_data[date],performance_data[[#This Row],[latest_date]])</f>
        <v>159702.24</v>
      </c>
      <c r="P3203" s="15">
        <f>_xlfn.MAXIFS(performance_data[portfolio_value],performance_data[portfolio_id],performance_data[[#This Row],[portfolio_id]],performance_data[date],performance_data[[#This Row],[starting_date]])</f>
        <v>302321.12</v>
      </c>
      <c r="Q3203" s="15">
        <f>performance_data[[#This Row],[latest_value]]-performance_data[[#This Row],[starting_value]]</f>
        <v>-142618.88</v>
      </c>
      <c r="R3203" s="15">
        <f>performance_data[[#This Row],[net_inflows]]-performance_data[[#This Row],[net_outflows]]</f>
        <v>9967.4700000000012</v>
      </c>
      <c r="S3203" s="15" t="str">
        <f>IF(performance_data[[#This Row],[net_inflows]]&gt;AVERAGE(performance_data[net_inflows]),"High","Low")</f>
        <v>High</v>
      </c>
      <c r="T3203" s="15">
        <f>AVERAGEIF(performance_data[inflow_flag],performance_data[[#This Row],[inflow_flag]],performance_data[return_percentage])</f>
        <v>4.8467905675459724</v>
      </c>
      <c r="U3203" s="17">
        <f>IF(performance_data[[#This Row],[return_percentage]]&lt;performance_data[[#This Row],[benchmark_return]],1,0)</f>
        <v>0</v>
      </c>
      <c r="V3203" s="17">
        <f>COUNTIFS(performance_data[portfolio_id],performance_data[[#This Row],[portfolio_id]])</f>
        <v>33</v>
      </c>
      <c r="W3203" s="17">
        <f>COUNTIFS(performance_data[portfolio_id],performance_data[[#This Row],[portfolio_id]],
          performance_data[return_flag],1)</f>
        <v>17</v>
      </c>
      <c r="X3203" s="15">
        <f>performance_data[[#This Row],[underperform_flag_count]]/performance_data[[#This Row],[totalportfoliocount]]</f>
        <v>0.51515151515151514</v>
      </c>
    </row>
    <row r="3204" spans="1:24" x14ac:dyDescent="0.3">
      <c r="A3204">
        <v>7027</v>
      </c>
      <c r="B3204" s="1">
        <v>45010</v>
      </c>
      <c r="C3204">
        <v>156626.21</v>
      </c>
      <c r="D3204">
        <v>11.33</v>
      </c>
      <c r="E3204">
        <v>11.42</v>
      </c>
      <c r="F3204">
        <v>4387.41</v>
      </c>
      <c r="G3204">
        <v>17848.599999999999</v>
      </c>
      <c r="H3204" t="s">
        <v>2213</v>
      </c>
      <c r="I3204" t="s">
        <v>2206</v>
      </c>
      <c r="J3204">
        <v>3</v>
      </c>
      <c r="K3204" t="s">
        <v>2222</v>
      </c>
      <c r="L3204" t="str">
        <f>IF(performance_data[[#This Row],[return_percentage]]&gt;=performance_data[[#This Row],[benchmark_return]],"Higher","Lower")</f>
        <v>Lower</v>
      </c>
      <c r="M3204" s="14">
        <f xml:space="preserve"> _xlfn.MAXIFS(performance_data[date],performance_data[portfolio_id],performance_data[[#This Row],[portfolio_id]])</f>
        <v>45522</v>
      </c>
      <c r="N3204" s="14">
        <f xml:space="preserve"> _xlfn.MINIFS(performance_data[date],performance_data[portfolio_id],performance_data[[#This Row],[portfolio_id]])</f>
        <v>44878</v>
      </c>
      <c r="O3204" s="15">
        <f>_xlfn.MAXIFS(performance_data[portfolio_value],performance_data[portfolio_id],performance_data[[#This Row],[portfolio_id]],performance_data[date],performance_data[[#This Row],[latest_date]])</f>
        <v>159702.24</v>
      </c>
      <c r="P3204" s="15">
        <f>_xlfn.MAXIFS(performance_data[portfolio_value],performance_data[portfolio_id],performance_data[[#This Row],[portfolio_id]],performance_data[date],performance_data[[#This Row],[starting_date]])</f>
        <v>302321.12</v>
      </c>
      <c r="Q3204" s="15">
        <f>performance_data[[#This Row],[latest_value]]-performance_data[[#This Row],[starting_value]]</f>
        <v>-142618.88</v>
      </c>
      <c r="R3204" s="15">
        <f>performance_data[[#This Row],[net_inflows]]-performance_data[[#This Row],[net_outflows]]</f>
        <v>-13461.189999999999</v>
      </c>
      <c r="S3204" s="15" t="str">
        <f>IF(performance_data[[#This Row],[net_inflows]]&gt;AVERAGE(performance_data[net_inflows]),"High","Low")</f>
        <v>Low</v>
      </c>
      <c r="T3204" s="15">
        <f>AVERAGEIF(performance_data[inflow_flag],performance_data[[#This Row],[inflow_flag]],performance_data[return_percentage])</f>
        <v>5.0457846277021572</v>
      </c>
      <c r="U3204" s="17">
        <f>IF(performance_data[[#This Row],[return_percentage]]&lt;performance_data[[#This Row],[benchmark_return]],1,0)</f>
        <v>1</v>
      </c>
      <c r="V3204" s="17">
        <f>COUNTIFS(performance_data[portfolio_id],performance_data[[#This Row],[portfolio_id]])</f>
        <v>33</v>
      </c>
      <c r="W3204" s="17">
        <f>COUNTIFS(performance_data[portfolio_id],performance_data[[#This Row],[portfolio_id]],
          performance_data[return_flag],1)</f>
        <v>17</v>
      </c>
      <c r="X3204" s="15">
        <f>performance_data[[#This Row],[underperform_flag_count]]/performance_data[[#This Row],[totalportfoliocount]]</f>
        <v>0.51515151515151514</v>
      </c>
    </row>
    <row r="3205" spans="1:24" x14ac:dyDescent="0.3">
      <c r="A3205">
        <v>7027</v>
      </c>
      <c r="B3205" s="1">
        <v>45492</v>
      </c>
      <c r="C3205">
        <v>199139.24</v>
      </c>
      <c r="D3205">
        <v>15.27</v>
      </c>
      <c r="E3205">
        <v>16.38</v>
      </c>
      <c r="F3205">
        <v>4172.08</v>
      </c>
      <c r="G3205">
        <v>14746.09</v>
      </c>
      <c r="H3205" t="s">
        <v>2205</v>
      </c>
      <c r="I3205" t="s">
        <v>2209</v>
      </c>
      <c r="J3205">
        <v>7</v>
      </c>
      <c r="K3205" t="s">
        <v>2210</v>
      </c>
      <c r="L3205" t="str">
        <f>IF(performance_data[[#This Row],[return_percentage]]&gt;=performance_data[[#This Row],[benchmark_return]],"Higher","Lower")</f>
        <v>Lower</v>
      </c>
      <c r="M3205" s="14">
        <f xml:space="preserve"> _xlfn.MAXIFS(performance_data[date],performance_data[portfolio_id],performance_data[[#This Row],[portfolio_id]])</f>
        <v>45522</v>
      </c>
      <c r="N3205" s="14">
        <f xml:space="preserve"> _xlfn.MINIFS(performance_data[date],performance_data[portfolio_id],performance_data[[#This Row],[portfolio_id]])</f>
        <v>44878</v>
      </c>
      <c r="O3205" s="15">
        <f>_xlfn.MAXIFS(performance_data[portfolio_value],performance_data[portfolio_id],performance_data[[#This Row],[portfolio_id]],performance_data[date],performance_data[[#This Row],[latest_date]])</f>
        <v>159702.24</v>
      </c>
      <c r="P3205" s="15">
        <f>_xlfn.MAXIFS(performance_data[portfolio_value],performance_data[portfolio_id],performance_data[[#This Row],[portfolio_id]],performance_data[date],performance_data[[#This Row],[starting_date]])</f>
        <v>302321.12</v>
      </c>
      <c r="Q3205" s="15">
        <f>performance_data[[#This Row],[latest_value]]-performance_data[[#This Row],[starting_value]]</f>
        <v>-142618.88</v>
      </c>
      <c r="R3205" s="15">
        <f>performance_data[[#This Row],[net_inflows]]-performance_data[[#This Row],[net_outflows]]</f>
        <v>-10574.01</v>
      </c>
      <c r="S3205" s="15" t="str">
        <f>IF(performance_data[[#This Row],[net_inflows]]&gt;AVERAGE(performance_data[net_inflows]),"High","Low")</f>
        <v>Low</v>
      </c>
      <c r="T3205" s="15">
        <f>AVERAGEIF(performance_data[inflow_flag],performance_data[[#This Row],[inflow_flag]],performance_data[return_percentage])</f>
        <v>5.0457846277021572</v>
      </c>
      <c r="U3205" s="17">
        <f>IF(performance_data[[#This Row],[return_percentage]]&lt;performance_data[[#This Row],[benchmark_return]],1,0)</f>
        <v>1</v>
      </c>
      <c r="V3205" s="17">
        <f>COUNTIFS(performance_data[portfolio_id],performance_data[[#This Row],[portfolio_id]])</f>
        <v>33</v>
      </c>
      <c r="W3205" s="17">
        <f>COUNTIFS(performance_data[portfolio_id],performance_data[[#This Row],[portfolio_id]],
          performance_data[return_flag],1)</f>
        <v>17</v>
      </c>
      <c r="X3205" s="15">
        <f>performance_data[[#This Row],[underperform_flag_count]]/performance_data[[#This Row],[totalportfoliocount]]</f>
        <v>0.51515151515151514</v>
      </c>
    </row>
    <row r="3206" spans="1:24" x14ac:dyDescent="0.3">
      <c r="A3206">
        <v>7027</v>
      </c>
      <c r="B3206" s="1">
        <v>45239</v>
      </c>
      <c r="C3206">
        <v>61866.559999999998</v>
      </c>
      <c r="D3206">
        <v>17.809999999999999</v>
      </c>
      <c r="E3206">
        <v>19.62</v>
      </c>
      <c r="F3206">
        <v>14757.36</v>
      </c>
      <c r="G3206">
        <v>17508.599999999999</v>
      </c>
      <c r="H3206" t="s">
        <v>2213</v>
      </c>
      <c r="I3206" t="s">
        <v>2217</v>
      </c>
      <c r="J3206">
        <v>11</v>
      </c>
      <c r="K3206" t="s">
        <v>2219</v>
      </c>
      <c r="L3206" t="str">
        <f>IF(performance_data[[#This Row],[return_percentage]]&gt;=performance_data[[#This Row],[benchmark_return]],"Higher","Lower")</f>
        <v>Lower</v>
      </c>
      <c r="M3206" s="14">
        <f xml:space="preserve"> _xlfn.MAXIFS(performance_data[date],performance_data[portfolio_id],performance_data[[#This Row],[portfolio_id]])</f>
        <v>45522</v>
      </c>
      <c r="N3206" s="14">
        <f xml:space="preserve"> _xlfn.MINIFS(performance_data[date],performance_data[portfolio_id],performance_data[[#This Row],[portfolio_id]])</f>
        <v>44878</v>
      </c>
      <c r="O3206" s="15">
        <f>_xlfn.MAXIFS(performance_data[portfolio_value],performance_data[portfolio_id],performance_data[[#This Row],[portfolio_id]],performance_data[date],performance_data[[#This Row],[latest_date]])</f>
        <v>159702.24</v>
      </c>
      <c r="P3206" s="15">
        <f>_xlfn.MAXIFS(performance_data[portfolio_value],performance_data[portfolio_id],performance_data[[#This Row],[portfolio_id]],performance_data[date],performance_data[[#This Row],[starting_date]])</f>
        <v>302321.12</v>
      </c>
      <c r="Q3206" s="15">
        <f>performance_data[[#This Row],[latest_value]]-performance_data[[#This Row],[starting_value]]</f>
        <v>-142618.88</v>
      </c>
      <c r="R3206" s="15">
        <f>performance_data[[#This Row],[net_inflows]]-performance_data[[#This Row],[net_outflows]]</f>
        <v>-2751.239999999998</v>
      </c>
      <c r="S3206" s="15" t="str">
        <f>IF(performance_data[[#This Row],[net_inflows]]&gt;AVERAGE(performance_data[net_inflows]),"High","Low")</f>
        <v>High</v>
      </c>
      <c r="T3206" s="15">
        <f>AVERAGEIF(performance_data[inflow_flag],performance_data[[#This Row],[inflow_flag]],performance_data[return_percentage])</f>
        <v>4.8467905675459724</v>
      </c>
      <c r="U3206" s="17">
        <f>IF(performance_data[[#This Row],[return_percentage]]&lt;performance_data[[#This Row],[benchmark_return]],1,0)</f>
        <v>1</v>
      </c>
      <c r="V3206" s="17">
        <f>COUNTIFS(performance_data[portfolio_id],performance_data[[#This Row],[portfolio_id]])</f>
        <v>33</v>
      </c>
      <c r="W3206" s="17">
        <f>COUNTIFS(performance_data[portfolio_id],performance_data[[#This Row],[portfolio_id]],
          performance_data[return_flag],1)</f>
        <v>17</v>
      </c>
      <c r="X3206" s="15">
        <f>performance_data[[#This Row],[underperform_flag_count]]/performance_data[[#This Row],[totalportfoliocount]]</f>
        <v>0.51515151515151514</v>
      </c>
    </row>
    <row r="3207" spans="1:24" x14ac:dyDescent="0.3">
      <c r="A3207">
        <v>7027</v>
      </c>
      <c r="B3207" s="1">
        <v>44968</v>
      </c>
      <c r="C3207">
        <v>195081.97</v>
      </c>
      <c r="D3207">
        <v>-9.44</v>
      </c>
      <c r="E3207">
        <v>-8.85</v>
      </c>
      <c r="F3207">
        <v>8206.7999999999993</v>
      </c>
      <c r="G3207">
        <v>16411.37</v>
      </c>
      <c r="H3207" t="s">
        <v>2213</v>
      </c>
      <c r="I3207" t="s">
        <v>2206</v>
      </c>
      <c r="J3207">
        <v>2</v>
      </c>
      <c r="K3207" t="s">
        <v>2226</v>
      </c>
      <c r="L3207" t="str">
        <f>IF(performance_data[[#This Row],[return_percentage]]&gt;=performance_data[[#This Row],[benchmark_return]],"Higher","Lower")</f>
        <v>Lower</v>
      </c>
      <c r="M3207" s="14">
        <f xml:space="preserve"> _xlfn.MAXIFS(performance_data[date],performance_data[portfolio_id],performance_data[[#This Row],[portfolio_id]])</f>
        <v>45522</v>
      </c>
      <c r="N3207" s="14">
        <f xml:space="preserve"> _xlfn.MINIFS(performance_data[date],performance_data[portfolio_id],performance_data[[#This Row],[portfolio_id]])</f>
        <v>44878</v>
      </c>
      <c r="O3207" s="15">
        <f>_xlfn.MAXIFS(performance_data[portfolio_value],performance_data[portfolio_id],performance_data[[#This Row],[portfolio_id]],performance_data[date],performance_data[[#This Row],[latest_date]])</f>
        <v>159702.24</v>
      </c>
      <c r="P3207" s="15">
        <f>_xlfn.MAXIFS(performance_data[portfolio_value],performance_data[portfolio_id],performance_data[[#This Row],[portfolio_id]],performance_data[date],performance_data[[#This Row],[starting_date]])</f>
        <v>302321.12</v>
      </c>
      <c r="Q3207" s="15">
        <f>performance_data[[#This Row],[latest_value]]-performance_data[[#This Row],[starting_value]]</f>
        <v>-142618.88</v>
      </c>
      <c r="R3207" s="15">
        <f>performance_data[[#This Row],[net_inflows]]-performance_data[[#This Row],[net_outflows]]</f>
        <v>-8204.57</v>
      </c>
      <c r="S3207" s="15" t="str">
        <f>IF(performance_data[[#This Row],[net_inflows]]&gt;AVERAGE(performance_data[net_inflows]),"High","Low")</f>
        <v>Low</v>
      </c>
      <c r="T3207" s="15">
        <f>AVERAGEIF(performance_data[inflow_flag],performance_data[[#This Row],[inflow_flag]],performance_data[return_percentage])</f>
        <v>5.0457846277021572</v>
      </c>
      <c r="U3207" s="17">
        <f>IF(performance_data[[#This Row],[return_percentage]]&lt;performance_data[[#This Row],[benchmark_return]],1,0)</f>
        <v>1</v>
      </c>
      <c r="V3207" s="17">
        <f>COUNTIFS(performance_data[portfolio_id],performance_data[[#This Row],[portfolio_id]])</f>
        <v>33</v>
      </c>
      <c r="W3207" s="17">
        <f>COUNTIFS(performance_data[portfolio_id],performance_data[[#This Row],[portfolio_id]],
          performance_data[return_flag],1)</f>
        <v>17</v>
      </c>
      <c r="X3207" s="15">
        <f>performance_data[[#This Row],[underperform_flag_count]]/performance_data[[#This Row],[totalportfoliocount]]</f>
        <v>0.51515151515151514</v>
      </c>
    </row>
    <row r="3208" spans="1:24" x14ac:dyDescent="0.3">
      <c r="A3208">
        <v>7027</v>
      </c>
      <c r="B3208" s="1">
        <v>45519</v>
      </c>
      <c r="C3208">
        <v>450495.4</v>
      </c>
      <c r="D3208">
        <v>8.6999999999999993</v>
      </c>
      <c r="E3208">
        <v>10.35</v>
      </c>
      <c r="F3208">
        <v>4764.41</v>
      </c>
      <c r="G3208">
        <v>12495.31</v>
      </c>
      <c r="H3208" t="s">
        <v>2205</v>
      </c>
      <c r="I3208" t="s">
        <v>2209</v>
      </c>
      <c r="J3208">
        <v>8</v>
      </c>
      <c r="K3208" t="s">
        <v>2214</v>
      </c>
      <c r="L3208" t="str">
        <f>IF(performance_data[[#This Row],[return_percentage]]&gt;=performance_data[[#This Row],[benchmark_return]],"Higher","Lower")</f>
        <v>Lower</v>
      </c>
      <c r="M3208" s="14">
        <f xml:space="preserve"> _xlfn.MAXIFS(performance_data[date],performance_data[portfolio_id],performance_data[[#This Row],[portfolio_id]])</f>
        <v>45522</v>
      </c>
      <c r="N3208" s="14">
        <f xml:space="preserve"> _xlfn.MINIFS(performance_data[date],performance_data[portfolio_id],performance_data[[#This Row],[portfolio_id]])</f>
        <v>44878</v>
      </c>
      <c r="O3208" s="15">
        <f>_xlfn.MAXIFS(performance_data[portfolio_value],performance_data[portfolio_id],performance_data[[#This Row],[portfolio_id]],performance_data[date],performance_data[[#This Row],[latest_date]])</f>
        <v>159702.24</v>
      </c>
      <c r="P3208" s="15">
        <f>_xlfn.MAXIFS(performance_data[portfolio_value],performance_data[portfolio_id],performance_data[[#This Row],[portfolio_id]],performance_data[date],performance_data[[#This Row],[starting_date]])</f>
        <v>302321.12</v>
      </c>
      <c r="Q3208" s="15">
        <f>performance_data[[#This Row],[latest_value]]-performance_data[[#This Row],[starting_value]]</f>
        <v>-142618.88</v>
      </c>
      <c r="R3208" s="15">
        <f>performance_data[[#This Row],[net_inflows]]-performance_data[[#This Row],[net_outflows]]</f>
        <v>-7730.9</v>
      </c>
      <c r="S3208" s="15" t="str">
        <f>IF(performance_data[[#This Row],[net_inflows]]&gt;AVERAGE(performance_data[net_inflows]),"High","Low")</f>
        <v>Low</v>
      </c>
      <c r="T3208" s="15">
        <f>AVERAGEIF(performance_data[inflow_flag],performance_data[[#This Row],[inflow_flag]],performance_data[return_percentage])</f>
        <v>5.0457846277021572</v>
      </c>
      <c r="U3208" s="17">
        <f>IF(performance_data[[#This Row],[return_percentage]]&lt;performance_data[[#This Row],[benchmark_return]],1,0)</f>
        <v>1</v>
      </c>
      <c r="V3208" s="17">
        <f>COUNTIFS(performance_data[portfolio_id],performance_data[[#This Row],[portfolio_id]])</f>
        <v>33</v>
      </c>
      <c r="W3208" s="17">
        <f>COUNTIFS(performance_data[portfolio_id],performance_data[[#This Row],[portfolio_id]],
          performance_data[return_flag],1)</f>
        <v>17</v>
      </c>
      <c r="X3208" s="15">
        <f>performance_data[[#This Row],[underperform_flag_count]]/performance_data[[#This Row],[totalportfoliocount]]</f>
        <v>0.51515151515151514</v>
      </c>
    </row>
    <row r="3209" spans="1:24" x14ac:dyDescent="0.3">
      <c r="A3209">
        <v>7027</v>
      </c>
      <c r="B3209" s="1">
        <v>44878</v>
      </c>
      <c r="C3209">
        <v>302321.12</v>
      </c>
      <c r="D3209">
        <v>-1.44</v>
      </c>
      <c r="E3209">
        <v>-1.1599999999999999</v>
      </c>
      <c r="F3209">
        <v>5061.57</v>
      </c>
      <c r="G3209">
        <v>843.59</v>
      </c>
      <c r="H3209" t="s">
        <v>2220</v>
      </c>
      <c r="I3209" t="s">
        <v>2217</v>
      </c>
      <c r="J3209">
        <v>11</v>
      </c>
      <c r="K3209" t="s">
        <v>2219</v>
      </c>
      <c r="L3209" t="str">
        <f>IF(performance_data[[#This Row],[return_percentage]]&gt;=performance_data[[#This Row],[benchmark_return]],"Higher","Lower")</f>
        <v>Lower</v>
      </c>
      <c r="M3209" s="14">
        <f xml:space="preserve"> _xlfn.MAXIFS(performance_data[date],performance_data[portfolio_id],performance_data[[#This Row],[portfolio_id]])</f>
        <v>45522</v>
      </c>
      <c r="N3209" s="14">
        <f xml:space="preserve"> _xlfn.MINIFS(performance_data[date],performance_data[portfolio_id],performance_data[[#This Row],[portfolio_id]])</f>
        <v>44878</v>
      </c>
      <c r="O3209" s="15">
        <f>_xlfn.MAXIFS(performance_data[portfolio_value],performance_data[portfolio_id],performance_data[[#This Row],[portfolio_id]],performance_data[date],performance_data[[#This Row],[latest_date]])</f>
        <v>159702.24</v>
      </c>
      <c r="P3209" s="15">
        <f>_xlfn.MAXIFS(performance_data[portfolio_value],performance_data[portfolio_id],performance_data[[#This Row],[portfolio_id]],performance_data[date],performance_data[[#This Row],[starting_date]])</f>
        <v>302321.12</v>
      </c>
      <c r="Q3209" s="15">
        <f>performance_data[[#This Row],[latest_value]]-performance_data[[#This Row],[starting_value]]</f>
        <v>-142618.88</v>
      </c>
      <c r="R3209" s="15">
        <f>performance_data[[#This Row],[net_inflows]]-performance_data[[#This Row],[net_outflows]]</f>
        <v>4217.9799999999996</v>
      </c>
      <c r="S3209" s="15" t="str">
        <f>IF(performance_data[[#This Row],[net_inflows]]&gt;AVERAGE(performance_data[net_inflows]),"High","Low")</f>
        <v>Low</v>
      </c>
      <c r="T3209" s="15">
        <f>AVERAGEIF(performance_data[inflow_flag],performance_data[[#This Row],[inflow_flag]],performance_data[return_percentage])</f>
        <v>5.0457846277021572</v>
      </c>
      <c r="U3209" s="17">
        <f>IF(performance_data[[#This Row],[return_percentage]]&lt;performance_data[[#This Row],[benchmark_return]],1,0)</f>
        <v>1</v>
      </c>
      <c r="V3209" s="17">
        <f>COUNTIFS(performance_data[portfolio_id],performance_data[[#This Row],[portfolio_id]])</f>
        <v>33</v>
      </c>
      <c r="W3209" s="17">
        <f>COUNTIFS(performance_data[portfolio_id],performance_data[[#This Row],[portfolio_id]],
          performance_data[return_flag],1)</f>
        <v>17</v>
      </c>
      <c r="X3209" s="15">
        <f>performance_data[[#This Row],[underperform_flag_count]]/performance_data[[#This Row],[totalportfoliocount]]</f>
        <v>0.51515151515151514</v>
      </c>
    </row>
    <row r="3210" spans="1:24" x14ac:dyDescent="0.3">
      <c r="A3210">
        <v>7027</v>
      </c>
      <c r="B3210" s="1">
        <v>45289</v>
      </c>
      <c r="C3210">
        <v>45160.49</v>
      </c>
      <c r="D3210">
        <v>0.92</v>
      </c>
      <c r="E3210">
        <v>1</v>
      </c>
      <c r="F3210">
        <v>17402.03</v>
      </c>
      <c r="G3210">
        <v>15988.03</v>
      </c>
      <c r="H3210" t="s">
        <v>2213</v>
      </c>
      <c r="I3210" t="s">
        <v>2217</v>
      </c>
      <c r="J3210">
        <v>12</v>
      </c>
      <c r="K3210" t="s">
        <v>2218</v>
      </c>
      <c r="L3210" t="str">
        <f>IF(performance_data[[#This Row],[return_percentage]]&gt;=performance_data[[#This Row],[benchmark_return]],"Higher","Lower")</f>
        <v>Lower</v>
      </c>
      <c r="M3210" s="14">
        <f xml:space="preserve"> _xlfn.MAXIFS(performance_data[date],performance_data[portfolio_id],performance_data[[#This Row],[portfolio_id]])</f>
        <v>45522</v>
      </c>
      <c r="N3210" s="14">
        <f xml:space="preserve"> _xlfn.MINIFS(performance_data[date],performance_data[portfolio_id],performance_data[[#This Row],[portfolio_id]])</f>
        <v>44878</v>
      </c>
      <c r="O3210" s="15">
        <f>_xlfn.MAXIFS(performance_data[portfolio_value],performance_data[portfolio_id],performance_data[[#This Row],[portfolio_id]],performance_data[date],performance_data[[#This Row],[latest_date]])</f>
        <v>159702.24</v>
      </c>
      <c r="P3210" s="15">
        <f>_xlfn.MAXIFS(performance_data[portfolio_value],performance_data[portfolio_id],performance_data[[#This Row],[portfolio_id]],performance_data[date],performance_data[[#This Row],[starting_date]])</f>
        <v>302321.12</v>
      </c>
      <c r="Q3210" s="15">
        <f>performance_data[[#This Row],[latest_value]]-performance_data[[#This Row],[starting_value]]</f>
        <v>-142618.88</v>
      </c>
      <c r="R3210" s="15">
        <f>performance_data[[#This Row],[net_inflows]]-performance_data[[#This Row],[net_outflows]]</f>
        <v>1413.9999999999982</v>
      </c>
      <c r="S3210" s="15" t="str">
        <f>IF(performance_data[[#This Row],[net_inflows]]&gt;AVERAGE(performance_data[net_inflows]),"High","Low")</f>
        <v>High</v>
      </c>
      <c r="T3210" s="15">
        <f>AVERAGEIF(performance_data[inflow_flag],performance_data[[#This Row],[inflow_flag]],performance_data[return_percentage])</f>
        <v>4.8467905675459724</v>
      </c>
      <c r="U3210" s="17">
        <f>IF(performance_data[[#This Row],[return_percentage]]&lt;performance_data[[#This Row],[benchmark_return]],1,0)</f>
        <v>1</v>
      </c>
      <c r="V3210" s="17">
        <f>COUNTIFS(performance_data[portfolio_id],performance_data[[#This Row],[portfolio_id]])</f>
        <v>33</v>
      </c>
      <c r="W3210" s="17">
        <f>COUNTIFS(performance_data[portfolio_id],performance_data[[#This Row],[portfolio_id]],
          performance_data[return_flag],1)</f>
        <v>17</v>
      </c>
      <c r="X3210" s="15">
        <f>performance_data[[#This Row],[underperform_flag_count]]/performance_data[[#This Row],[totalportfoliocount]]</f>
        <v>0.51515151515151514</v>
      </c>
    </row>
    <row r="3211" spans="1:24" x14ac:dyDescent="0.3">
      <c r="A3211">
        <v>7027</v>
      </c>
      <c r="B3211" s="1">
        <v>45364</v>
      </c>
      <c r="C3211">
        <v>234012.54</v>
      </c>
      <c r="D3211">
        <v>19.37</v>
      </c>
      <c r="E3211">
        <v>21.01</v>
      </c>
      <c r="F3211">
        <v>2832.76</v>
      </c>
      <c r="G3211">
        <v>14300.73</v>
      </c>
      <c r="H3211" t="s">
        <v>2205</v>
      </c>
      <c r="I3211" t="s">
        <v>2206</v>
      </c>
      <c r="J3211">
        <v>3</v>
      </c>
      <c r="K3211" t="s">
        <v>2222</v>
      </c>
      <c r="L3211" t="str">
        <f>IF(performance_data[[#This Row],[return_percentage]]&gt;=performance_data[[#This Row],[benchmark_return]],"Higher","Lower")</f>
        <v>Lower</v>
      </c>
      <c r="M3211" s="14">
        <f xml:space="preserve"> _xlfn.MAXIFS(performance_data[date],performance_data[portfolio_id],performance_data[[#This Row],[portfolio_id]])</f>
        <v>45522</v>
      </c>
      <c r="N3211" s="14">
        <f xml:space="preserve"> _xlfn.MINIFS(performance_data[date],performance_data[portfolio_id],performance_data[[#This Row],[portfolio_id]])</f>
        <v>44878</v>
      </c>
      <c r="O3211" s="15">
        <f>_xlfn.MAXIFS(performance_data[portfolio_value],performance_data[portfolio_id],performance_data[[#This Row],[portfolio_id]],performance_data[date],performance_data[[#This Row],[latest_date]])</f>
        <v>159702.24</v>
      </c>
      <c r="P3211" s="15">
        <f>_xlfn.MAXIFS(performance_data[portfolio_value],performance_data[portfolio_id],performance_data[[#This Row],[portfolio_id]],performance_data[date],performance_data[[#This Row],[starting_date]])</f>
        <v>302321.12</v>
      </c>
      <c r="Q3211" s="15">
        <f>performance_data[[#This Row],[latest_value]]-performance_data[[#This Row],[starting_value]]</f>
        <v>-142618.88</v>
      </c>
      <c r="R3211" s="15">
        <f>performance_data[[#This Row],[net_inflows]]-performance_data[[#This Row],[net_outflows]]</f>
        <v>-11467.97</v>
      </c>
      <c r="S3211" s="15" t="str">
        <f>IF(performance_data[[#This Row],[net_inflows]]&gt;AVERAGE(performance_data[net_inflows]),"High","Low")</f>
        <v>Low</v>
      </c>
      <c r="T3211" s="15">
        <f>AVERAGEIF(performance_data[inflow_flag],performance_data[[#This Row],[inflow_flag]],performance_data[return_percentage])</f>
        <v>5.0457846277021572</v>
      </c>
      <c r="U3211" s="17">
        <f>IF(performance_data[[#This Row],[return_percentage]]&lt;performance_data[[#This Row],[benchmark_return]],1,0)</f>
        <v>1</v>
      </c>
      <c r="V3211" s="17">
        <f>COUNTIFS(performance_data[portfolio_id],performance_data[[#This Row],[portfolio_id]])</f>
        <v>33</v>
      </c>
      <c r="W3211" s="17">
        <f>COUNTIFS(performance_data[portfolio_id],performance_data[[#This Row],[portfolio_id]],
          performance_data[return_flag],1)</f>
        <v>17</v>
      </c>
      <c r="X3211" s="15">
        <f>performance_data[[#This Row],[underperform_flag_count]]/performance_data[[#This Row],[totalportfoliocount]]</f>
        <v>0.51515151515151514</v>
      </c>
    </row>
    <row r="3212" spans="1:24" x14ac:dyDescent="0.3">
      <c r="A3212">
        <v>7027</v>
      </c>
      <c r="B3212" s="1">
        <v>45201</v>
      </c>
      <c r="C3212">
        <v>470990.77</v>
      </c>
      <c r="D3212">
        <v>18.170000000000002</v>
      </c>
      <c r="E3212">
        <v>19.440000000000001</v>
      </c>
      <c r="F3212">
        <v>9155.17</v>
      </c>
      <c r="G3212">
        <v>4435.96</v>
      </c>
      <c r="H3212" t="s">
        <v>2213</v>
      </c>
      <c r="I3212" t="s">
        <v>2217</v>
      </c>
      <c r="J3212">
        <v>10</v>
      </c>
      <c r="K3212" t="s">
        <v>2224</v>
      </c>
      <c r="L3212" t="str">
        <f>IF(performance_data[[#This Row],[return_percentage]]&gt;=performance_data[[#This Row],[benchmark_return]],"Higher","Lower")</f>
        <v>Lower</v>
      </c>
      <c r="M3212" s="14">
        <f xml:space="preserve"> _xlfn.MAXIFS(performance_data[date],performance_data[portfolio_id],performance_data[[#This Row],[portfolio_id]])</f>
        <v>45522</v>
      </c>
      <c r="N3212" s="14">
        <f xml:space="preserve"> _xlfn.MINIFS(performance_data[date],performance_data[portfolio_id],performance_data[[#This Row],[portfolio_id]])</f>
        <v>44878</v>
      </c>
      <c r="O3212" s="15">
        <f>_xlfn.MAXIFS(performance_data[portfolio_value],performance_data[portfolio_id],performance_data[[#This Row],[portfolio_id]],performance_data[date],performance_data[[#This Row],[latest_date]])</f>
        <v>159702.24</v>
      </c>
      <c r="P3212" s="15">
        <f>_xlfn.MAXIFS(performance_data[portfolio_value],performance_data[portfolio_id],performance_data[[#This Row],[portfolio_id]],performance_data[date],performance_data[[#This Row],[starting_date]])</f>
        <v>302321.12</v>
      </c>
      <c r="Q3212" s="15">
        <f>performance_data[[#This Row],[latest_value]]-performance_data[[#This Row],[starting_value]]</f>
        <v>-142618.88</v>
      </c>
      <c r="R3212" s="15">
        <f>performance_data[[#This Row],[net_inflows]]-performance_data[[#This Row],[net_outflows]]</f>
        <v>4719.21</v>
      </c>
      <c r="S3212" s="15" t="str">
        <f>IF(performance_data[[#This Row],[net_inflows]]&gt;AVERAGE(performance_data[net_inflows]),"High","Low")</f>
        <v>Low</v>
      </c>
      <c r="T3212" s="15">
        <f>AVERAGEIF(performance_data[inflow_flag],performance_data[[#This Row],[inflow_flag]],performance_data[return_percentage])</f>
        <v>5.0457846277021572</v>
      </c>
      <c r="U3212" s="17">
        <f>IF(performance_data[[#This Row],[return_percentage]]&lt;performance_data[[#This Row],[benchmark_return]],1,0)</f>
        <v>1</v>
      </c>
      <c r="V3212" s="17">
        <f>COUNTIFS(performance_data[portfolio_id],performance_data[[#This Row],[portfolio_id]])</f>
        <v>33</v>
      </c>
      <c r="W3212" s="17">
        <f>COUNTIFS(performance_data[portfolio_id],performance_data[[#This Row],[portfolio_id]],
          performance_data[return_flag],1)</f>
        <v>17</v>
      </c>
      <c r="X3212" s="15">
        <f>performance_data[[#This Row],[underperform_flag_count]]/performance_data[[#This Row],[totalportfoliocount]]</f>
        <v>0.51515151515151514</v>
      </c>
    </row>
    <row r="3213" spans="1:24" x14ac:dyDescent="0.3">
      <c r="A3213">
        <v>7027</v>
      </c>
      <c r="B3213" s="1">
        <v>44913</v>
      </c>
      <c r="C3213">
        <v>11781.8</v>
      </c>
      <c r="D3213">
        <v>-0.98</v>
      </c>
      <c r="E3213">
        <v>-1.01</v>
      </c>
      <c r="F3213">
        <v>14796.85</v>
      </c>
      <c r="G3213">
        <v>12282.85</v>
      </c>
      <c r="H3213" t="s">
        <v>2220</v>
      </c>
      <c r="I3213" t="s">
        <v>2217</v>
      </c>
      <c r="J3213">
        <v>12</v>
      </c>
      <c r="K3213" t="s">
        <v>2218</v>
      </c>
      <c r="L3213" t="str">
        <f>IF(performance_data[[#This Row],[return_percentage]]&gt;=performance_data[[#This Row],[benchmark_return]],"Higher","Lower")</f>
        <v>Higher</v>
      </c>
      <c r="M3213" s="14">
        <f xml:space="preserve"> _xlfn.MAXIFS(performance_data[date],performance_data[portfolio_id],performance_data[[#This Row],[portfolio_id]])</f>
        <v>45522</v>
      </c>
      <c r="N3213" s="14">
        <f xml:space="preserve"> _xlfn.MINIFS(performance_data[date],performance_data[portfolio_id],performance_data[[#This Row],[portfolio_id]])</f>
        <v>44878</v>
      </c>
      <c r="O3213" s="15">
        <f>_xlfn.MAXIFS(performance_data[portfolio_value],performance_data[portfolio_id],performance_data[[#This Row],[portfolio_id]],performance_data[date],performance_data[[#This Row],[latest_date]])</f>
        <v>159702.24</v>
      </c>
      <c r="P3213" s="15">
        <f>_xlfn.MAXIFS(performance_data[portfolio_value],performance_data[portfolio_id],performance_data[[#This Row],[portfolio_id]],performance_data[date],performance_data[[#This Row],[starting_date]])</f>
        <v>302321.12</v>
      </c>
      <c r="Q3213" s="15">
        <f>performance_data[[#This Row],[latest_value]]-performance_data[[#This Row],[starting_value]]</f>
        <v>-142618.88</v>
      </c>
      <c r="R3213" s="15">
        <f>performance_data[[#This Row],[net_inflows]]-performance_data[[#This Row],[net_outflows]]</f>
        <v>2514</v>
      </c>
      <c r="S3213" s="15" t="str">
        <f>IF(performance_data[[#This Row],[net_inflows]]&gt;AVERAGE(performance_data[net_inflows]),"High","Low")</f>
        <v>High</v>
      </c>
      <c r="T3213" s="15">
        <f>AVERAGEIF(performance_data[inflow_flag],performance_data[[#This Row],[inflow_flag]],performance_data[return_percentage])</f>
        <v>4.8467905675459724</v>
      </c>
      <c r="U3213" s="17">
        <f>IF(performance_data[[#This Row],[return_percentage]]&lt;performance_data[[#This Row],[benchmark_return]],1,0)</f>
        <v>0</v>
      </c>
      <c r="V3213" s="17">
        <f>COUNTIFS(performance_data[portfolio_id],performance_data[[#This Row],[portfolio_id]])</f>
        <v>33</v>
      </c>
      <c r="W3213" s="17">
        <f>COUNTIFS(performance_data[portfolio_id],performance_data[[#This Row],[portfolio_id]],
          performance_data[return_flag],1)</f>
        <v>17</v>
      </c>
      <c r="X3213" s="15">
        <f>performance_data[[#This Row],[underperform_flag_count]]/performance_data[[#This Row],[totalportfoliocount]]</f>
        <v>0.51515151515151514</v>
      </c>
    </row>
    <row r="3214" spans="1:24" x14ac:dyDescent="0.3">
      <c r="A3214">
        <v>7027</v>
      </c>
      <c r="B3214" s="1">
        <v>44895</v>
      </c>
      <c r="C3214">
        <v>295608.74</v>
      </c>
      <c r="D3214">
        <v>16.04</v>
      </c>
      <c r="E3214">
        <v>16.57</v>
      </c>
      <c r="F3214">
        <v>4423.66</v>
      </c>
      <c r="G3214">
        <v>6761.63</v>
      </c>
      <c r="H3214" t="s">
        <v>2220</v>
      </c>
      <c r="I3214" t="s">
        <v>2217</v>
      </c>
      <c r="J3214">
        <v>11</v>
      </c>
      <c r="K3214" t="s">
        <v>2219</v>
      </c>
      <c r="L3214" t="str">
        <f>IF(performance_data[[#This Row],[return_percentage]]&gt;=performance_data[[#This Row],[benchmark_return]],"Higher","Lower")</f>
        <v>Lower</v>
      </c>
      <c r="M3214" s="14">
        <f xml:space="preserve"> _xlfn.MAXIFS(performance_data[date],performance_data[portfolio_id],performance_data[[#This Row],[portfolio_id]])</f>
        <v>45522</v>
      </c>
      <c r="N3214" s="14">
        <f xml:space="preserve"> _xlfn.MINIFS(performance_data[date],performance_data[portfolio_id],performance_data[[#This Row],[portfolio_id]])</f>
        <v>44878</v>
      </c>
      <c r="O3214" s="15">
        <f>_xlfn.MAXIFS(performance_data[portfolio_value],performance_data[portfolio_id],performance_data[[#This Row],[portfolio_id]],performance_data[date],performance_data[[#This Row],[latest_date]])</f>
        <v>159702.24</v>
      </c>
      <c r="P3214" s="15">
        <f>_xlfn.MAXIFS(performance_data[portfolio_value],performance_data[portfolio_id],performance_data[[#This Row],[portfolio_id]],performance_data[date],performance_data[[#This Row],[starting_date]])</f>
        <v>302321.12</v>
      </c>
      <c r="Q3214" s="15">
        <f>performance_data[[#This Row],[latest_value]]-performance_data[[#This Row],[starting_value]]</f>
        <v>-142618.88</v>
      </c>
      <c r="R3214" s="15">
        <f>performance_data[[#This Row],[net_inflows]]-performance_data[[#This Row],[net_outflows]]</f>
        <v>-2337.9700000000003</v>
      </c>
      <c r="S3214" s="15" t="str">
        <f>IF(performance_data[[#This Row],[net_inflows]]&gt;AVERAGE(performance_data[net_inflows]),"High","Low")</f>
        <v>Low</v>
      </c>
      <c r="T3214" s="15">
        <f>AVERAGEIF(performance_data[inflow_flag],performance_data[[#This Row],[inflow_flag]],performance_data[return_percentage])</f>
        <v>5.0457846277021572</v>
      </c>
      <c r="U3214" s="17">
        <f>IF(performance_data[[#This Row],[return_percentage]]&lt;performance_data[[#This Row],[benchmark_return]],1,0)</f>
        <v>1</v>
      </c>
      <c r="V3214" s="17">
        <f>COUNTIFS(performance_data[portfolio_id],performance_data[[#This Row],[portfolio_id]])</f>
        <v>33</v>
      </c>
      <c r="W3214" s="17">
        <f>COUNTIFS(performance_data[portfolio_id],performance_data[[#This Row],[portfolio_id]],
          performance_data[return_flag],1)</f>
        <v>17</v>
      </c>
      <c r="X3214" s="15">
        <f>performance_data[[#This Row],[underperform_flag_count]]/performance_data[[#This Row],[totalportfoliocount]]</f>
        <v>0.51515151515151514</v>
      </c>
    </row>
    <row r="3215" spans="1:24" x14ac:dyDescent="0.3">
      <c r="A3215">
        <v>7027</v>
      </c>
      <c r="B3215" s="1">
        <v>45373</v>
      </c>
      <c r="C3215">
        <v>278339.39</v>
      </c>
      <c r="D3215">
        <v>8.94</v>
      </c>
      <c r="E3215">
        <v>8.8800000000000008</v>
      </c>
      <c r="F3215">
        <v>10399.65</v>
      </c>
      <c r="G3215">
        <v>2446.9499999999998</v>
      </c>
      <c r="H3215" t="s">
        <v>2205</v>
      </c>
      <c r="I3215" t="s">
        <v>2206</v>
      </c>
      <c r="J3215">
        <v>3</v>
      </c>
      <c r="K3215" t="s">
        <v>2222</v>
      </c>
      <c r="L3215" t="str">
        <f>IF(performance_data[[#This Row],[return_percentage]]&gt;=performance_data[[#This Row],[benchmark_return]],"Higher","Lower")</f>
        <v>Higher</v>
      </c>
      <c r="M3215" s="14">
        <f xml:space="preserve"> _xlfn.MAXIFS(performance_data[date],performance_data[portfolio_id],performance_data[[#This Row],[portfolio_id]])</f>
        <v>45522</v>
      </c>
      <c r="N3215" s="14">
        <f xml:space="preserve"> _xlfn.MINIFS(performance_data[date],performance_data[portfolio_id],performance_data[[#This Row],[portfolio_id]])</f>
        <v>44878</v>
      </c>
      <c r="O3215" s="15">
        <f>_xlfn.MAXIFS(performance_data[portfolio_value],performance_data[portfolio_id],performance_data[[#This Row],[portfolio_id]],performance_data[date],performance_data[[#This Row],[latest_date]])</f>
        <v>159702.24</v>
      </c>
      <c r="P3215" s="15">
        <f>_xlfn.MAXIFS(performance_data[portfolio_value],performance_data[portfolio_id],performance_data[[#This Row],[portfolio_id]],performance_data[date],performance_data[[#This Row],[starting_date]])</f>
        <v>302321.12</v>
      </c>
      <c r="Q3215" s="15">
        <f>performance_data[[#This Row],[latest_value]]-performance_data[[#This Row],[starting_value]]</f>
        <v>-142618.88</v>
      </c>
      <c r="R3215" s="15">
        <f>performance_data[[#This Row],[net_inflows]]-performance_data[[#This Row],[net_outflows]]</f>
        <v>7952.7</v>
      </c>
      <c r="S3215" s="15" t="str">
        <f>IF(performance_data[[#This Row],[net_inflows]]&gt;AVERAGE(performance_data[net_inflows]),"High","Low")</f>
        <v>High</v>
      </c>
      <c r="T3215" s="15">
        <f>AVERAGEIF(performance_data[inflow_flag],performance_data[[#This Row],[inflow_flag]],performance_data[return_percentage])</f>
        <v>4.8467905675459724</v>
      </c>
      <c r="U3215" s="17">
        <f>IF(performance_data[[#This Row],[return_percentage]]&lt;performance_data[[#This Row],[benchmark_return]],1,0)</f>
        <v>0</v>
      </c>
      <c r="V3215" s="17">
        <f>COUNTIFS(performance_data[portfolio_id],performance_data[[#This Row],[portfolio_id]])</f>
        <v>33</v>
      </c>
      <c r="W3215" s="17">
        <f>COUNTIFS(performance_data[portfolio_id],performance_data[[#This Row],[portfolio_id]],
          performance_data[return_flag],1)</f>
        <v>17</v>
      </c>
      <c r="X3215" s="15">
        <f>performance_data[[#This Row],[underperform_flag_count]]/performance_data[[#This Row],[totalportfoliocount]]</f>
        <v>0.51515151515151514</v>
      </c>
    </row>
    <row r="3216" spans="1:24" x14ac:dyDescent="0.3">
      <c r="A3216">
        <v>7027</v>
      </c>
      <c r="B3216" s="1">
        <v>45260</v>
      </c>
      <c r="C3216">
        <v>163461.24</v>
      </c>
      <c r="D3216">
        <v>6.39</v>
      </c>
      <c r="E3216">
        <v>6.12</v>
      </c>
      <c r="F3216">
        <v>11133.89</v>
      </c>
      <c r="G3216">
        <v>18951.990000000002</v>
      </c>
      <c r="H3216" t="s">
        <v>2213</v>
      </c>
      <c r="I3216" t="s">
        <v>2217</v>
      </c>
      <c r="J3216">
        <v>11</v>
      </c>
      <c r="K3216" t="s">
        <v>2219</v>
      </c>
      <c r="L3216" t="str">
        <f>IF(performance_data[[#This Row],[return_percentage]]&gt;=performance_data[[#This Row],[benchmark_return]],"Higher","Lower")</f>
        <v>Higher</v>
      </c>
      <c r="M3216" s="14">
        <f xml:space="preserve"> _xlfn.MAXIFS(performance_data[date],performance_data[portfolio_id],performance_data[[#This Row],[portfolio_id]])</f>
        <v>45522</v>
      </c>
      <c r="N3216" s="14">
        <f xml:space="preserve"> _xlfn.MINIFS(performance_data[date],performance_data[portfolio_id],performance_data[[#This Row],[portfolio_id]])</f>
        <v>44878</v>
      </c>
      <c r="O3216" s="15">
        <f>_xlfn.MAXIFS(performance_data[portfolio_value],performance_data[portfolio_id],performance_data[[#This Row],[portfolio_id]],performance_data[date],performance_data[[#This Row],[latest_date]])</f>
        <v>159702.24</v>
      </c>
      <c r="P3216" s="15">
        <f>_xlfn.MAXIFS(performance_data[portfolio_value],performance_data[portfolio_id],performance_data[[#This Row],[portfolio_id]],performance_data[date],performance_data[[#This Row],[starting_date]])</f>
        <v>302321.12</v>
      </c>
      <c r="Q3216" s="15">
        <f>performance_data[[#This Row],[latest_value]]-performance_data[[#This Row],[starting_value]]</f>
        <v>-142618.88</v>
      </c>
      <c r="R3216" s="15">
        <f>performance_data[[#This Row],[net_inflows]]-performance_data[[#This Row],[net_outflows]]</f>
        <v>-7818.1000000000022</v>
      </c>
      <c r="S3216" s="15" t="str">
        <f>IF(performance_data[[#This Row],[net_inflows]]&gt;AVERAGE(performance_data[net_inflows]),"High","Low")</f>
        <v>High</v>
      </c>
      <c r="T3216" s="15">
        <f>AVERAGEIF(performance_data[inflow_flag],performance_data[[#This Row],[inflow_flag]],performance_data[return_percentage])</f>
        <v>4.8467905675459724</v>
      </c>
      <c r="U3216" s="17">
        <f>IF(performance_data[[#This Row],[return_percentage]]&lt;performance_data[[#This Row],[benchmark_return]],1,0)</f>
        <v>0</v>
      </c>
      <c r="V3216" s="17">
        <f>COUNTIFS(performance_data[portfolio_id],performance_data[[#This Row],[portfolio_id]])</f>
        <v>33</v>
      </c>
      <c r="W3216" s="17">
        <f>COUNTIFS(performance_data[portfolio_id],performance_data[[#This Row],[portfolio_id]],
          performance_data[return_flag],1)</f>
        <v>17</v>
      </c>
      <c r="X3216" s="15">
        <f>performance_data[[#This Row],[underperform_flag_count]]/performance_data[[#This Row],[totalportfoliocount]]</f>
        <v>0.51515151515151514</v>
      </c>
    </row>
    <row r="3217" spans="1:24" x14ac:dyDescent="0.3">
      <c r="A3217">
        <v>7027</v>
      </c>
      <c r="B3217" s="1">
        <v>45505</v>
      </c>
      <c r="C3217">
        <v>303489.87</v>
      </c>
      <c r="D3217">
        <v>0.43</v>
      </c>
      <c r="E3217">
        <v>0.5</v>
      </c>
      <c r="F3217">
        <v>1099.73</v>
      </c>
      <c r="G3217">
        <v>6235.34</v>
      </c>
      <c r="H3217" t="s">
        <v>2205</v>
      </c>
      <c r="I3217" t="s">
        <v>2209</v>
      </c>
      <c r="J3217">
        <v>8</v>
      </c>
      <c r="K3217" t="s">
        <v>2214</v>
      </c>
      <c r="L3217" t="str">
        <f>IF(performance_data[[#This Row],[return_percentage]]&gt;=performance_data[[#This Row],[benchmark_return]],"Higher","Lower")</f>
        <v>Lower</v>
      </c>
      <c r="M3217" s="14">
        <f xml:space="preserve"> _xlfn.MAXIFS(performance_data[date],performance_data[portfolio_id],performance_data[[#This Row],[portfolio_id]])</f>
        <v>45522</v>
      </c>
      <c r="N3217" s="14">
        <f xml:space="preserve"> _xlfn.MINIFS(performance_data[date],performance_data[portfolio_id],performance_data[[#This Row],[portfolio_id]])</f>
        <v>44878</v>
      </c>
      <c r="O3217" s="15">
        <f>_xlfn.MAXIFS(performance_data[portfolio_value],performance_data[portfolio_id],performance_data[[#This Row],[portfolio_id]],performance_data[date],performance_data[[#This Row],[latest_date]])</f>
        <v>159702.24</v>
      </c>
      <c r="P3217" s="15">
        <f>_xlfn.MAXIFS(performance_data[portfolio_value],performance_data[portfolio_id],performance_data[[#This Row],[portfolio_id]],performance_data[date],performance_data[[#This Row],[starting_date]])</f>
        <v>302321.12</v>
      </c>
      <c r="Q3217" s="15">
        <f>performance_data[[#This Row],[latest_value]]-performance_data[[#This Row],[starting_value]]</f>
        <v>-142618.88</v>
      </c>
      <c r="R3217" s="15">
        <f>performance_data[[#This Row],[net_inflows]]-performance_data[[#This Row],[net_outflows]]</f>
        <v>-5135.6100000000006</v>
      </c>
      <c r="S3217" s="15" t="str">
        <f>IF(performance_data[[#This Row],[net_inflows]]&gt;AVERAGE(performance_data[net_inflows]),"High","Low")</f>
        <v>Low</v>
      </c>
      <c r="T3217" s="15">
        <f>AVERAGEIF(performance_data[inflow_flag],performance_data[[#This Row],[inflow_flag]],performance_data[return_percentage])</f>
        <v>5.0457846277021572</v>
      </c>
      <c r="U3217" s="17">
        <f>IF(performance_data[[#This Row],[return_percentage]]&lt;performance_data[[#This Row],[benchmark_return]],1,0)</f>
        <v>1</v>
      </c>
      <c r="V3217" s="17">
        <f>COUNTIFS(performance_data[portfolio_id],performance_data[[#This Row],[portfolio_id]])</f>
        <v>33</v>
      </c>
      <c r="W3217" s="17">
        <f>COUNTIFS(performance_data[portfolio_id],performance_data[[#This Row],[portfolio_id]],
          performance_data[return_flag],1)</f>
        <v>17</v>
      </c>
      <c r="X3217" s="15">
        <f>performance_data[[#This Row],[underperform_flag_count]]/performance_data[[#This Row],[totalportfoliocount]]</f>
        <v>0.51515151515151514</v>
      </c>
    </row>
    <row r="3218" spans="1:24" x14ac:dyDescent="0.3">
      <c r="A3218">
        <v>7027</v>
      </c>
      <c r="B3218" s="1">
        <v>45237</v>
      </c>
      <c r="C3218">
        <v>258409.05</v>
      </c>
      <c r="D3218">
        <v>12.23</v>
      </c>
      <c r="E3218">
        <v>11.89</v>
      </c>
      <c r="F3218">
        <v>9855.59</v>
      </c>
      <c r="G3218">
        <v>9060.24</v>
      </c>
      <c r="H3218" t="s">
        <v>2213</v>
      </c>
      <c r="I3218" t="s">
        <v>2217</v>
      </c>
      <c r="J3218">
        <v>11</v>
      </c>
      <c r="K3218" t="s">
        <v>2219</v>
      </c>
      <c r="L3218" t="str">
        <f>IF(performance_data[[#This Row],[return_percentage]]&gt;=performance_data[[#This Row],[benchmark_return]],"Higher","Lower")</f>
        <v>Higher</v>
      </c>
      <c r="M3218" s="14">
        <f xml:space="preserve"> _xlfn.MAXIFS(performance_data[date],performance_data[portfolio_id],performance_data[[#This Row],[portfolio_id]])</f>
        <v>45522</v>
      </c>
      <c r="N3218" s="14">
        <f xml:space="preserve"> _xlfn.MINIFS(performance_data[date],performance_data[portfolio_id],performance_data[[#This Row],[portfolio_id]])</f>
        <v>44878</v>
      </c>
      <c r="O3218" s="15">
        <f>_xlfn.MAXIFS(performance_data[portfolio_value],performance_data[portfolio_id],performance_data[[#This Row],[portfolio_id]],performance_data[date],performance_data[[#This Row],[latest_date]])</f>
        <v>159702.24</v>
      </c>
      <c r="P3218" s="15">
        <f>_xlfn.MAXIFS(performance_data[portfolio_value],performance_data[portfolio_id],performance_data[[#This Row],[portfolio_id]],performance_data[date],performance_data[[#This Row],[starting_date]])</f>
        <v>302321.12</v>
      </c>
      <c r="Q3218" s="15">
        <f>performance_data[[#This Row],[latest_value]]-performance_data[[#This Row],[starting_value]]</f>
        <v>-142618.88</v>
      </c>
      <c r="R3218" s="15">
        <f>performance_data[[#This Row],[net_inflows]]-performance_data[[#This Row],[net_outflows]]</f>
        <v>795.35000000000036</v>
      </c>
      <c r="S3218" s="15" t="str">
        <f>IF(performance_data[[#This Row],[net_inflows]]&gt;AVERAGE(performance_data[net_inflows]),"High","Low")</f>
        <v>Low</v>
      </c>
      <c r="T3218" s="15">
        <f>AVERAGEIF(performance_data[inflow_flag],performance_data[[#This Row],[inflow_flag]],performance_data[return_percentage])</f>
        <v>5.0457846277021572</v>
      </c>
      <c r="U3218" s="17">
        <f>IF(performance_data[[#This Row],[return_percentage]]&lt;performance_data[[#This Row],[benchmark_return]],1,0)</f>
        <v>0</v>
      </c>
      <c r="V3218" s="17">
        <f>COUNTIFS(performance_data[portfolio_id],performance_data[[#This Row],[portfolio_id]])</f>
        <v>33</v>
      </c>
      <c r="W3218" s="17">
        <f>COUNTIFS(performance_data[portfolio_id],performance_data[[#This Row],[portfolio_id]],
          performance_data[return_flag],1)</f>
        <v>17</v>
      </c>
      <c r="X3218" s="15">
        <f>performance_data[[#This Row],[underperform_flag_count]]/performance_data[[#This Row],[totalportfoliocount]]</f>
        <v>0.51515151515151514</v>
      </c>
    </row>
    <row r="3219" spans="1:24" x14ac:dyDescent="0.3">
      <c r="A3219">
        <v>7027</v>
      </c>
      <c r="B3219" s="1">
        <v>45370</v>
      </c>
      <c r="C3219">
        <v>140330.84</v>
      </c>
      <c r="D3219">
        <v>17.399999999999999</v>
      </c>
      <c r="E3219">
        <v>19.940000000000001</v>
      </c>
      <c r="F3219">
        <v>6768.71</v>
      </c>
      <c r="G3219">
        <v>1911.21</v>
      </c>
      <c r="H3219" t="s">
        <v>2205</v>
      </c>
      <c r="I3219" t="s">
        <v>2206</v>
      </c>
      <c r="J3219">
        <v>3</v>
      </c>
      <c r="K3219" t="s">
        <v>2222</v>
      </c>
      <c r="L3219" t="str">
        <f>IF(performance_data[[#This Row],[return_percentage]]&gt;=performance_data[[#This Row],[benchmark_return]],"Higher","Lower")</f>
        <v>Lower</v>
      </c>
      <c r="M3219" s="14">
        <f xml:space="preserve"> _xlfn.MAXIFS(performance_data[date],performance_data[portfolio_id],performance_data[[#This Row],[portfolio_id]])</f>
        <v>45522</v>
      </c>
      <c r="N3219" s="14">
        <f xml:space="preserve"> _xlfn.MINIFS(performance_data[date],performance_data[portfolio_id],performance_data[[#This Row],[portfolio_id]])</f>
        <v>44878</v>
      </c>
      <c r="O3219" s="15">
        <f>_xlfn.MAXIFS(performance_data[portfolio_value],performance_data[portfolio_id],performance_data[[#This Row],[portfolio_id]],performance_data[date],performance_data[[#This Row],[latest_date]])</f>
        <v>159702.24</v>
      </c>
      <c r="P3219" s="15">
        <f>_xlfn.MAXIFS(performance_data[portfolio_value],performance_data[portfolio_id],performance_data[[#This Row],[portfolio_id]],performance_data[date],performance_data[[#This Row],[starting_date]])</f>
        <v>302321.12</v>
      </c>
      <c r="Q3219" s="15">
        <f>performance_data[[#This Row],[latest_value]]-performance_data[[#This Row],[starting_value]]</f>
        <v>-142618.88</v>
      </c>
      <c r="R3219" s="15">
        <f>performance_data[[#This Row],[net_inflows]]-performance_data[[#This Row],[net_outflows]]</f>
        <v>4857.5</v>
      </c>
      <c r="S3219" s="15" t="str">
        <f>IF(performance_data[[#This Row],[net_inflows]]&gt;AVERAGE(performance_data[net_inflows]),"High","Low")</f>
        <v>Low</v>
      </c>
      <c r="T3219" s="15">
        <f>AVERAGEIF(performance_data[inflow_flag],performance_data[[#This Row],[inflow_flag]],performance_data[return_percentage])</f>
        <v>5.0457846277021572</v>
      </c>
      <c r="U3219" s="17">
        <f>IF(performance_data[[#This Row],[return_percentage]]&lt;performance_data[[#This Row],[benchmark_return]],1,0)</f>
        <v>1</v>
      </c>
      <c r="V3219" s="17">
        <f>COUNTIFS(performance_data[portfolio_id],performance_data[[#This Row],[portfolio_id]])</f>
        <v>33</v>
      </c>
      <c r="W3219" s="17">
        <f>COUNTIFS(performance_data[portfolio_id],performance_data[[#This Row],[portfolio_id]],
          performance_data[return_flag],1)</f>
        <v>17</v>
      </c>
      <c r="X3219" s="15">
        <f>performance_data[[#This Row],[underperform_flag_count]]/performance_data[[#This Row],[totalportfoliocount]]</f>
        <v>0.51515151515151514</v>
      </c>
    </row>
    <row r="3220" spans="1:24" x14ac:dyDescent="0.3">
      <c r="A3220">
        <v>7027</v>
      </c>
      <c r="B3220" s="1">
        <v>45022</v>
      </c>
      <c r="C3220">
        <v>361945.28</v>
      </c>
      <c r="D3220">
        <v>11.55</v>
      </c>
      <c r="E3220">
        <v>13.83</v>
      </c>
      <c r="F3220">
        <v>19803.34</v>
      </c>
      <c r="G3220">
        <v>10053.85</v>
      </c>
      <c r="H3220" t="s">
        <v>2213</v>
      </c>
      <c r="I3220" t="s">
        <v>2211</v>
      </c>
      <c r="J3220">
        <v>4</v>
      </c>
      <c r="K3220" t="s">
        <v>2216</v>
      </c>
      <c r="L3220" t="str">
        <f>IF(performance_data[[#This Row],[return_percentage]]&gt;=performance_data[[#This Row],[benchmark_return]],"Higher","Lower")</f>
        <v>Lower</v>
      </c>
      <c r="M3220" s="14">
        <f xml:space="preserve"> _xlfn.MAXIFS(performance_data[date],performance_data[portfolio_id],performance_data[[#This Row],[portfolio_id]])</f>
        <v>45522</v>
      </c>
      <c r="N3220" s="14">
        <f xml:space="preserve"> _xlfn.MINIFS(performance_data[date],performance_data[portfolio_id],performance_data[[#This Row],[portfolio_id]])</f>
        <v>44878</v>
      </c>
      <c r="O3220" s="15">
        <f>_xlfn.MAXIFS(performance_data[portfolio_value],performance_data[portfolio_id],performance_data[[#This Row],[portfolio_id]],performance_data[date],performance_data[[#This Row],[latest_date]])</f>
        <v>159702.24</v>
      </c>
      <c r="P3220" s="15">
        <f>_xlfn.MAXIFS(performance_data[portfolio_value],performance_data[portfolio_id],performance_data[[#This Row],[portfolio_id]],performance_data[date],performance_data[[#This Row],[starting_date]])</f>
        <v>302321.12</v>
      </c>
      <c r="Q3220" s="15">
        <f>performance_data[[#This Row],[latest_value]]-performance_data[[#This Row],[starting_value]]</f>
        <v>-142618.88</v>
      </c>
      <c r="R3220" s="15">
        <f>performance_data[[#This Row],[net_inflows]]-performance_data[[#This Row],[net_outflows]]</f>
        <v>9749.49</v>
      </c>
      <c r="S3220" s="15" t="str">
        <f>IF(performance_data[[#This Row],[net_inflows]]&gt;AVERAGE(performance_data[net_inflows]),"High","Low")</f>
        <v>High</v>
      </c>
      <c r="T3220" s="15">
        <f>AVERAGEIF(performance_data[inflow_flag],performance_data[[#This Row],[inflow_flag]],performance_data[return_percentage])</f>
        <v>4.8467905675459724</v>
      </c>
      <c r="U3220" s="17">
        <f>IF(performance_data[[#This Row],[return_percentage]]&lt;performance_data[[#This Row],[benchmark_return]],1,0)</f>
        <v>1</v>
      </c>
      <c r="V3220" s="17">
        <f>COUNTIFS(performance_data[portfolio_id],performance_data[[#This Row],[portfolio_id]])</f>
        <v>33</v>
      </c>
      <c r="W3220" s="17">
        <f>COUNTIFS(performance_data[portfolio_id],performance_data[[#This Row],[portfolio_id]],
          performance_data[return_flag],1)</f>
        <v>17</v>
      </c>
      <c r="X3220" s="15">
        <f>performance_data[[#This Row],[underperform_flag_count]]/performance_data[[#This Row],[totalportfoliocount]]</f>
        <v>0.51515151515151514</v>
      </c>
    </row>
    <row r="3221" spans="1:24" x14ac:dyDescent="0.3">
      <c r="A3221">
        <v>7027</v>
      </c>
      <c r="B3221" s="1">
        <v>45112</v>
      </c>
      <c r="C3221">
        <v>105624.94</v>
      </c>
      <c r="D3221">
        <v>3.5</v>
      </c>
      <c r="E3221">
        <v>4.1399999999999997</v>
      </c>
      <c r="F3221">
        <v>9354.11</v>
      </c>
      <c r="G3221">
        <v>1242.46</v>
      </c>
      <c r="H3221" t="s">
        <v>2213</v>
      </c>
      <c r="I3221" t="s">
        <v>2209</v>
      </c>
      <c r="J3221">
        <v>7</v>
      </c>
      <c r="K3221" t="s">
        <v>2210</v>
      </c>
      <c r="L3221" t="str">
        <f>IF(performance_data[[#This Row],[return_percentage]]&gt;=performance_data[[#This Row],[benchmark_return]],"Higher","Lower")</f>
        <v>Lower</v>
      </c>
      <c r="M3221" s="14">
        <f xml:space="preserve"> _xlfn.MAXIFS(performance_data[date],performance_data[portfolio_id],performance_data[[#This Row],[portfolio_id]])</f>
        <v>45522</v>
      </c>
      <c r="N3221" s="14">
        <f xml:space="preserve"> _xlfn.MINIFS(performance_data[date],performance_data[portfolio_id],performance_data[[#This Row],[portfolio_id]])</f>
        <v>44878</v>
      </c>
      <c r="O3221" s="15">
        <f>_xlfn.MAXIFS(performance_data[portfolio_value],performance_data[portfolio_id],performance_data[[#This Row],[portfolio_id]],performance_data[date],performance_data[[#This Row],[latest_date]])</f>
        <v>159702.24</v>
      </c>
      <c r="P3221" s="15">
        <f>_xlfn.MAXIFS(performance_data[portfolio_value],performance_data[portfolio_id],performance_data[[#This Row],[portfolio_id]],performance_data[date],performance_data[[#This Row],[starting_date]])</f>
        <v>302321.12</v>
      </c>
      <c r="Q3221" s="15">
        <f>performance_data[[#This Row],[latest_value]]-performance_data[[#This Row],[starting_value]]</f>
        <v>-142618.88</v>
      </c>
      <c r="R3221" s="15">
        <f>performance_data[[#This Row],[net_inflows]]-performance_data[[#This Row],[net_outflows]]</f>
        <v>8111.6500000000005</v>
      </c>
      <c r="S3221" s="15" t="str">
        <f>IF(performance_data[[#This Row],[net_inflows]]&gt;AVERAGE(performance_data[net_inflows]),"High","Low")</f>
        <v>Low</v>
      </c>
      <c r="T3221" s="15">
        <f>AVERAGEIF(performance_data[inflow_flag],performance_data[[#This Row],[inflow_flag]],performance_data[return_percentage])</f>
        <v>5.0457846277021572</v>
      </c>
      <c r="U3221" s="17">
        <f>IF(performance_data[[#This Row],[return_percentage]]&lt;performance_data[[#This Row],[benchmark_return]],1,0)</f>
        <v>1</v>
      </c>
      <c r="V3221" s="17">
        <f>COUNTIFS(performance_data[portfolio_id],performance_data[[#This Row],[portfolio_id]])</f>
        <v>33</v>
      </c>
      <c r="W3221" s="17">
        <f>COUNTIFS(performance_data[portfolio_id],performance_data[[#This Row],[portfolio_id]],
          performance_data[return_flag],1)</f>
        <v>17</v>
      </c>
      <c r="X3221" s="15">
        <f>performance_data[[#This Row],[underperform_flag_count]]/performance_data[[#This Row],[totalportfoliocount]]</f>
        <v>0.51515151515151514</v>
      </c>
    </row>
    <row r="3222" spans="1:24" x14ac:dyDescent="0.3">
      <c r="A3222">
        <v>7027</v>
      </c>
      <c r="B3222" s="1">
        <v>45052</v>
      </c>
      <c r="C3222">
        <v>105608.33</v>
      </c>
      <c r="D3222">
        <v>0.21</v>
      </c>
      <c r="E3222">
        <v>0.19</v>
      </c>
      <c r="F3222">
        <v>17297.32</v>
      </c>
      <c r="G3222">
        <v>5200.47</v>
      </c>
      <c r="H3222" t="s">
        <v>2213</v>
      </c>
      <c r="I3222" t="s">
        <v>2211</v>
      </c>
      <c r="J3222">
        <v>5</v>
      </c>
      <c r="K3222" t="s">
        <v>2223</v>
      </c>
      <c r="L3222" t="str">
        <f>IF(performance_data[[#This Row],[return_percentage]]&gt;=performance_data[[#This Row],[benchmark_return]],"Higher","Lower")</f>
        <v>Higher</v>
      </c>
      <c r="M3222" s="14">
        <f xml:space="preserve"> _xlfn.MAXIFS(performance_data[date],performance_data[portfolio_id],performance_data[[#This Row],[portfolio_id]])</f>
        <v>45522</v>
      </c>
      <c r="N3222" s="14">
        <f xml:space="preserve"> _xlfn.MINIFS(performance_data[date],performance_data[portfolio_id],performance_data[[#This Row],[portfolio_id]])</f>
        <v>44878</v>
      </c>
      <c r="O3222" s="15">
        <f>_xlfn.MAXIFS(performance_data[portfolio_value],performance_data[portfolio_id],performance_data[[#This Row],[portfolio_id]],performance_data[date],performance_data[[#This Row],[latest_date]])</f>
        <v>159702.24</v>
      </c>
      <c r="P3222" s="15">
        <f>_xlfn.MAXIFS(performance_data[portfolio_value],performance_data[portfolio_id],performance_data[[#This Row],[portfolio_id]],performance_data[date],performance_data[[#This Row],[starting_date]])</f>
        <v>302321.12</v>
      </c>
      <c r="Q3222" s="15">
        <f>performance_data[[#This Row],[latest_value]]-performance_data[[#This Row],[starting_value]]</f>
        <v>-142618.88</v>
      </c>
      <c r="R3222" s="15">
        <f>performance_data[[#This Row],[net_inflows]]-performance_data[[#This Row],[net_outflows]]</f>
        <v>12096.849999999999</v>
      </c>
      <c r="S3222" s="15" t="str">
        <f>IF(performance_data[[#This Row],[net_inflows]]&gt;AVERAGE(performance_data[net_inflows]),"High","Low")</f>
        <v>High</v>
      </c>
      <c r="T3222" s="15">
        <f>AVERAGEIF(performance_data[inflow_flag],performance_data[[#This Row],[inflow_flag]],performance_data[return_percentage])</f>
        <v>4.8467905675459724</v>
      </c>
      <c r="U3222" s="17">
        <f>IF(performance_data[[#This Row],[return_percentage]]&lt;performance_data[[#This Row],[benchmark_return]],1,0)</f>
        <v>0</v>
      </c>
      <c r="V3222" s="17">
        <f>COUNTIFS(performance_data[portfolio_id],performance_data[[#This Row],[portfolio_id]])</f>
        <v>33</v>
      </c>
      <c r="W3222" s="17">
        <f>COUNTIFS(performance_data[portfolio_id],performance_data[[#This Row],[portfolio_id]],
          performance_data[return_flag],1)</f>
        <v>17</v>
      </c>
      <c r="X3222" s="15">
        <f>performance_data[[#This Row],[underperform_flag_count]]/performance_data[[#This Row],[totalportfoliocount]]</f>
        <v>0.51515151515151514</v>
      </c>
    </row>
    <row r="3223" spans="1:24" x14ac:dyDescent="0.3">
      <c r="A3223">
        <v>7027</v>
      </c>
      <c r="B3223" s="1">
        <v>45004</v>
      </c>
      <c r="C3223">
        <v>95555.41</v>
      </c>
      <c r="D3223">
        <v>9.4499999999999993</v>
      </c>
      <c r="E3223">
        <v>8.61</v>
      </c>
      <c r="F3223">
        <v>17628.740000000002</v>
      </c>
      <c r="G3223">
        <v>2404.21</v>
      </c>
      <c r="H3223" t="s">
        <v>2213</v>
      </c>
      <c r="I3223" t="s">
        <v>2206</v>
      </c>
      <c r="J3223">
        <v>3</v>
      </c>
      <c r="K3223" t="s">
        <v>2222</v>
      </c>
      <c r="L3223" t="str">
        <f>IF(performance_data[[#This Row],[return_percentage]]&gt;=performance_data[[#This Row],[benchmark_return]],"Higher","Lower")</f>
        <v>Higher</v>
      </c>
      <c r="M3223" s="14">
        <f xml:space="preserve"> _xlfn.MAXIFS(performance_data[date],performance_data[portfolio_id],performance_data[[#This Row],[portfolio_id]])</f>
        <v>45522</v>
      </c>
      <c r="N3223" s="14">
        <f xml:space="preserve"> _xlfn.MINIFS(performance_data[date],performance_data[portfolio_id],performance_data[[#This Row],[portfolio_id]])</f>
        <v>44878</v>
      </c>
      <c r="O3223" s="15">
        <f>_xlfn.MAXIFS(performance_data[portfolio_value],performance_data[portfolio_id],performance_data[[#This Row],[portfolio_id]],performance_data[date],performance_data[[#This Row],[latest_date]])</f>
        <v>159702.24</v>
      </c>
      <c r="P3223" s="15">
        <f>_xlfn.MAXIFS(performance_data[portfolio_value],performance_data[portfolio_id],performance_data[[#This Row],[portfolio_id]],performance_data[date],performance_data[[#This Row],[starting_date]])</f>
        <v>302321.12</v>
      </c>
      <c r="Q3223" s="15">
        <f>performance_data[[#This Row],[latest_value]]-performance_data[[#This Row],[starting_value]]</f>
        <v>-142618.88</v>
      </c>
      <c r="R3223" s="15">
        <f>performance_data[[#This Row],[net_inflows]]-performance_data[[#This Row],[net_outflows]]</f>
        <v>15224.530000000002</v>
      </c>
      <c r="S3223" s="15" t="str">
        <f>IF(performance_data[[#This Row],[net_inflows]]&gt;AVERAGE(performance_data[net_inflows]),"High","Low")</f>
        <v>High</v>
      </c>
      <c r="T3223" s="15">
        <f>AVERAGEIF(performance_data[inflow_flag],performance_data[[#This Row],[inflow_flag]],performance_data[return_percentage])</f>
        <v>4.8467905675459724</v>
      </c>
      <c r="U3223" s="17">
        <f>IF(performance_data[[#This Row],[return_percentage]]&lt;performance_data[[#This Row],[benchmark_return]],1,0)</f>
        <v>0</v>
      </c>
      <c r="V3223" s="17">
        <f>COUNTIFS(performance_data[portfolio_id],performance_data[[#This Row],[portfolio_id]])</f>
        <v>33</v>
      </c>
      <c r="W3223" s="17">
        <f>COUNTIFS(performance_data[portfolio_id],performance_data[[#This Row],[portfolio_id]],
          performance_data[return_flag],1)</f>
        <v>17</v>
      </c>
      <c r="X3223" s="15">
        <f>performance_data[[#This Row],[underperform_flag_count]]/performance_data[[#This Row],[totalportfoliocount]]</f>
        <v>0.51515151515151514</v>
      </c>
    </row>
    <row r="3224" spans="1:24" x14ac:dyDescent="0.3">
      <c r="A3224">
        <v>7027</v>
      </c>
      <c r="B3224" s="1">
        <v>45522</v>
      </c>
      <c r="C3224">
        <v>159702.24</v>
      </c>
      <c r="D3224">
        <v>5.57</v>
      </c>
      <c r="E3224">
        <v>5.27</v>
      </c>
      <c r="F3224">
        <v>11253.73</v>
      </c>
      <c r="G3224">
        <v>13891.31</v>
      </c>
      <c r="H3224" t="s">
        <v>2205</v>
      </c>
      <c r="I3224" t="s">
        <v>2209</v>
      </c>
      <c r="J3224">
        <v>8</v>
      </c>
      <c r="K3224" t="s">
        <v>2214</v>
      </c>
      <c r="L3224" t="str">
        <f>IF(performance_data[[#This Row],[return_percentage]]&gt;=performance_data[[#This Row],[benchmark_return]],"Higher","Lower")</f>
        <v>Higher</v>
      </c>
      <c r="M3224" s="14">
        <f xml:space="preserve"> _xlfn.MAXIFS(performance_data[date],performance_data[portfolio_id],performance_data[[#This Row],[portfolio_id]])</f>
        <v>45522</v>
      </c>
      <c r="N3224" s="14">
        <f xml:space="preserve"> _xlfn.MINIFS(performance_data[date],performance_data[portfolio_id],performance_data[[#This Row],[portfolio_id]])</f>
        <v>44878</v>
      </c>
      <c r="O3224" s="15">
        <f>_xlfn.MAXIFS(performance_data[portfolio_value],performance_data[portfolio_id],performance_data[[#This Row],[portfolio_id]],performance_data[date],performance_data[[#This Row],[latest_date]])</f>
        <v>159702.24</v>
      </c>
      <c r="P3224" s="15">
        <f>_xlfn.MAXIFS(performance_data[portfolio_value],performance_data[portfolio_id],performance_data[[#This Row],[portfolio_id]],performance_data[date],performance_data[[#This Row],[starting_date]])</f>
        <v>302321.12</v>
      </c>
      <c r="Q3224" s="15">
        <f>performance_data[[#This Row],[latest_value]]-performance_data[[#This Row],[starting_value]]</f>
        <v>-142618.88</v>
      </c>
      <c r="R3224" s="15">
        <f>performance_data[[#This Row],[net_inflows]]-performance_data[[#This Row],[net_outflows]]</f>
        <v>-2637.58</v>
      </c>
      <c r="S3224" s="15" t="str">
        <f>IF(performance_data[[#This Row],[net_inflows]]&gt;AVERAGE(performance_data[net_inflows]),"High","Low")</f>
        <v>High</v>
      </c>
      <c r="T3224" s="15">
        <f>AVERAGEIF(performance_data[inflow_flag],performance_data[[#This Row],[inflow_flag]],performance_data[return_percentage])</f>
        <v>4.8467905675459724</v>
      </c>
      <c r="U3224" s="17">
        <f>IF(performance_data[[#This Row],[return_percentage]]&lt;performance_data[[#This Row],[benchmark_return]],1,0)</f>
        <v>0</v>
      </c>
      <c r="V3224" s="17">
        <f>COUNTIFS(performance_data[portfolio_id],performance_data[[#This Row],[portfolio_id]])</f>
        <v>33</v>
      </c>
      <c r="W3224" s="17">
        <f>COUNTIFS(performance_data[portfolio_id],performance_data[[#This Row],[portfolio_id]],
          performance_data[return_flag],1)</f>
        <v>17</v>
      </c>
      <c r="X3224" s="15">
        <f>performance_data[[#This Row],[underperform_flag_count]]/performance_data[[#This Row],[totalportfoliocount]]</f>
        <v>0.51515151515151514</v>
      </c>
    </row>
    <row r="3225" spans="1:24" x14ac:dyDescent="0.3">
      <c r="A3225">
        <v>7027</v>
      </c>
      <c r="B3225" s="1">
        <v>45368</v>
      </c>
      <c r="C3225">
        <v>481298.09</v>
      </c>
      <c r="D3225">
        <v>1.05</v>
      </c>
      <c r="E3225">
        <v>1.17</v>
      </c>
      <c r="F3225">
        <v>19038.5</v>
      </c>
      <c r="G3225">
        <v>14614.22</v>
      </c>
      <c r="H3225" t="s">
        <v>2205</v>
      </c>
      <c r="I3225" t="s">
        <v>2206</v>
      </c>
      <c r="J3225">
        <v>3</v>
      </c>
      <c r="K3225" t="s">
        <v>2222</v>
      </c>
      <c r="L3225" t="str">
        <f>IF(performance_data[[#This Row],[return_percentage]]&gt;=performance_data[[#This Row],[benchmark_return]],"Higher","Lower")</f>
        <v>Lower</v>
      </c>
      <c r="M3225" s="14">
        <f xml:space="preserve"> _xlfn.MAXIFS(performance_data[date],performance_data[portfolio_id],performance_data[[#This Row],[portfolio_id]])</f>
        <v>45522</v>
      </c>
      <c r="N3225" s="14">
        <f xml:space="preserve"> _xlfn.MINIFS(performance_data[date],performance_data[portfolio_id],performance_data[[#This Row],[portfolio_id]])</f>
        <v>44878</v>
      </c>
      <c r="O3225" s="15">
        <f>_xlfn.MAXIFS(performance_data[portfolio_value],performance_data[portfolio_id],performance_data[[#This Row],[portfolio_id]],performance_data[date],performance_data[[#This Row],[latest_date]])</f>
        <v>159702.24</v>
      </c>
      <c r="P3225" s="15">
        <f>_xlfn.MAXIFS(performance_data[portfolio_value],performance_data[portfolio_id],performance_data[[#This Row],[portfolio_id]],performance_data[date],performance_data[[#This Row],[starting_date]])</f>
        <v>302321.12</v>
      </c>
      <c r="Q3225" s="15">
        <f>performance_data[[#This Row],[latest_value]]-performance_data[[#This Row],[starting_value]]</f>
        <v>-142618.88</v>
      </c>
      <c r="R3225" s="15">
        <f>performance_data[[#This Row],[net_inflows]]-performance_data[[#This Row],[net_outflows]]</f>
        <v>4424.2800000000007</v>
      </c>
      <c r="S3225" s="15" t="str">
        <f>IF(performance_data[[#This Row],[net_inflows]]&gt;AVERAGE(performance_data[net_inflows]),"High","Low")</f>
        <v>High</v>
      </c>
      <c r="T3225" s="15">
        <f>AVERAGEIF(performance_data[inflow_flag],performance_data[[#This Row],[inflow_flag]],performance_data[return_percentage])</f>
        <v>4.8467905675459724</v>
      </c>
      <c r="U3225" s="17">
        <f>IF(performance_data[[#This Row],[return_percentage]]&lt;performance_data[[#This Row],[benchmark_return]],1,0)</f>
        <v>1</v>
      </c>
      <c r="V3225" s="17">
        <f>COUNTIFS(performance_data[portfolio_id],performance_data[[#This Row],[portfolio_id]])</f>
        <v>33</v>
      </c>
      <c r="W3225" s="17">
        <f>COUNTIFS(performance_data[portfolio_id],performance_data[[#This Row],[portfolio_id]],
          performance_data[return_flag],1)</f>
        <v>17</v>
      </c>
      <c r="X3225" s="15">
        <f>performance_data[[#This Row],[underperform_flag_count]]/performance_data[[#This Row],[totalportfoliocount]]</f>
        <v>0.51515151515151514</v>
      </c>
    </row>
    <row r="3226" spans="1:24" x14ac:dyDescent="0.3">
      <c r="A3226">
        <v>7027</v>
      </c>
      <c r="B3226" s="1">
        <v>45370</v>
      </c>
      <c r="C3226">
        <v>275329.36</v>
      </c>
      <c r="D3226">
        <v>12.68</v>
      </c>
      <c r="E3226">
        <v>10.62</v>
      </c>
      <c r="F3226">
        <v>17599.54</v>
      </c>
      <c r="G3226">
        <v>16019.6</v>
      </c>
      <c r="H3226" t="s">
        <v>2205</v>
      </c>
      <c r="I3226" t="s">
        <v>2206</v>
      </c>
      <c r="J3226">
        <v>3</v>
      </c>
      <c r="K3226" t="s">
        <v>2222</v>
      </c>
      <c r="L3226" t="str">
        <f>IF(performance_data[[#This Row],[return_percentage]]&gt;=performance_data[[#This Row],[benchmark_return]],"Higher","Lower")</f>
        <v>Higher</v>
      </c>
      <c r="M3226" s="14">
        <f xml:space="preserve"> _xlfn.MAXIFS(performance_data[date],performance_data[portfolio_id],performance_data[[#This Row],[portfolio_id]])</f>
        <v>45522</v>
      </c>
      <c r="N3226" s="14">
        <f xml:space="preserve"> _xlfn.MINIFS(performance_data[date],performance_data[portfolio_id],performance_data[[#This Row],[portfolio_id]])</f>
        <v>44878</v>
      </c>
      <c r="O3226" s="15">
        <f>_xlfn.MAXIFS(performance_data[portfolio_value],performance_data[portfolio_id],performance_data[[#This Row],[portfolio_id]],performance_data[date],performance_data[[#This Row],[latest_date]])</f>
        <v>159702.24</v>
      </c>
      <c r="P3226" s="15">
        <f>_xlfn.MAXIFS(performance_data[portfolio_value],performance_data[portfolio_id],performance_data[[#This Row],[portfolio_id]],performance_data[date],performance_data[[#This Row],[starting_date]])</f>
        <v>302321.12</v>
      </c>
      <c r="Q3226" s="15">
        <f>performance_data[[#This Row],[latest_value]]-performance_data[[#This Row],[starting_value]]</f>
        <v>-142618.88</v>
      </c>
      <c r="R3226" s="15">
        <f>performance_data[[#This Row],[net_inflows]]-performance_data[[#This Row],[net_outflows]]</f>
        <v>1579.9400000000005</v>
      </c>
      <c r="S3226" s="15" t="str">
        <f>IF(performance_data[[#This Row],[net_inflows]]&gt;AVERAGE(performance_data[net_inflows]),"High","Low")</f>
        <v>High</v>
      </c>
      <c r="T3226" s="15">
        <f>AVERAGEIF(performance_data[inflow_flag],performance_data[[#This Row],[inflow_flag]],performance_data[return_percentage])</f>
        <v>4.8467905675459724</v>
      </c>
      <c r="U3226" s="17">
        <f>IF(performance_data[[#This Row],[return_percentage]]&lt;performance_data[[#This Row],[benchmark_return]],1,0)</f>
        <v>0</v>
      </c>
      <c r="V3226" s="17">
        <f>COUNTIFS(performance_data[portfolio_id],performance_data[[#This Row],[portfolio_id]])</f>
        <v>33</v>
      </c>
      <c r="W3226" s="17">
        <f>COUNTIFS(performance_data[portfolio_id],performance_data[[#This Row],[portfolio_id]],
          performance_data[return_flag],1)</f>
        <v>17</v>
      </c>
      <c r="X3226" s="15">
        <f>performance_data[[#This Row],[underperform_flag_count]]/performance_data[[#This Row],[totalportfoliocount]]</f>
        <v>0.51515151515151514</v>
      </c>
    </row>
    <row r="3227" spans="1:24" x14ac:dyDescent="0.3">
      <c r="A3227">
        <v>7027</v>
      </c>
      <c r="B3227" s="1">
        <v>45157</v>
      </c>
      <c r="C3227">
        <v>477254.76</v>
      </c>
      <c r="D3227">
        <v>18.78</v>
      </c>
      <c r="E3227">
        <v>22.15</v>
      </c>
      <c r="F3227">
        <v>1835.43</v>
      </c>
      <c r="G3227">
        <v>14326.68</v>
      </c>
      <c r="H3227" t="s">
        <v>2213</v>
      </c>
      <c r="I3227" t="s">
        <v>2209</v>
      </c>
      <c r="J3227">
        <v>8</v>
      </c>
      <c r="K3227" t="s">
        <v>2214</v>
      </c>
      <c r="L3227" t="str">
        <f>IF(performance_data[[#This Row],[return_percentage]]&gt;=performance_data[[#This Row],[benchmark_return]],"Higher","Lower")</f>
        <v>Lower</v>
      </c>
      <c r="M3227" s="14">
        <f xml:space="preserve"> _xlfn.MAXIFS(performance_data[date],performance_data[portfolio_id],performance_data[[#This Row],[portfolio_id]])</f>
        <v>45522</v>
      </c>
      <c r="N3227" s="14">
        <f xml:space="preserve"> _xlfn.MINIFS(performance_data[date],performance_data[portfolio_id],performance_data[[#This Row],[portfolio_id]])</f>
        <v>44878</v>
      </c>
      <c r="O3227" s="15">
        <f>_xlfn.MAXIFS(performance_data[portfolio_value],performance_data[portfolio_id],performance_data[[#This Row],[portfolio_id]],performance_data[date],performance_data[[#This Row],[latest_date]])</f>
        <v>159702.24</v>
      </c>
      <c r="P3227" s="15">
        <f>_xlfn.MAXIFS(performance_data[portfolio_value],performance_data[portfolio_id],performance_data[[#This Row],[portfolio_id]],performance_data[date],performance_data[[#This Row],[starting_date]])</f>
        <v>302321.12</v>
      </c>
      <c r="Q3227" s="15">
        <f>performance_data[[#This Row],[latest_value]]-performance_data[[#This Row],[starting_value]]</f>
        <v>-142618.88</v>
      </c>
      <c r="R3227" s="15">
        <f>performance_data[[#This Row],[net_inflows]]-performance_data[[#This Row],[net_outflows]]</f>
        <v>-12491.25</v>
      </c>
      <c r="S3227" s="15" t="str">
        <f>IF(performance_data[[#This Row],[net_inflows]]&gt;AVERAGE(performance_data[net_inflows]),"High","Low")</f>
        <v>Low</v>
      </c>
      <c r="T3227" s="15">
        <f>AVERAGEIF(performance_data[inflow_flag],performance_data[[#This Row],[inflow_flag]],performance_data[return_percentage])</f>
        <v>5.0457846277021572</v>
      </c>
      <c r="U3227" s="17">
        <f>IF(performance_data[[#This Row],[return_percentage]]&lt;performance_data[[#This Row],[benchmark_return]],1,0)</f>
        <v>1</v>
      </c>
      <c r="V3227" s="17">
        <f>COUNTIFS(performance_data[portfolio_id],performance_data[[#This Row],[portfolio_id]])</f>
        <v>33</v>
      </c>
      <c r="W3227" s="17">
        <f>COUNTIFS(performance_data[portfolio_id],performance_data[[#This Row],[portfolio_id]],
          performance_data[return_flag],1)</f>
        <v>17</v>
      </c>
      <c r="X3227" s="15">
        <f>performance_data[[#This Row],[underperform_flag_count]]/performance_data[[#This Row],[totalportfoliocount]]</f>
        <v>0.51515151515151514</v>
      </c>
    </row>
    <row r="3228" spans="1:24" x14ac:dyDescent="0.3">
      <c r="A3228">
        <v>7046</v>
      </c>
      <c r="B3228" s="1">
        <v>45136</v>
      </c>
      <c r="C3228">
        <v>312808.07</v>
      </c>
      <c r="D3228">
        <v>3.69</v>
      </c>
      <c r="E3228">
        <v>2.98</v>
      </c>
      <c r="F3228">
        <v>2188.39</v>
      </c>
      <c r="G3228">
        <v>638.29</v>
      </c>
      <c r="H3228" t="s">
        <v>2213</v>
      </c>
      <c r="I3228" t="s">
        <v>2209</v>
      </c>
      <c r="J3228">
        <v>7</v>
      </c>
      <c r="K3228" t="s">
        <v>2210</v>
      </c>
      <c r="L3228" t="str">
        <f>IF(performance_data[[#This Row],[return_percentage]]&gt;=performance_data[[#This Row],[benchmark_return]],"Higher","Lower")</f>
        <v>Higher</v>
      </c>
      <c r="M3228" s="14">
        <f xml:space="preserve"> _xlfn.MAXIFS(performance_data[date],performance_data[portfolio_id],performance_data[[#This Row],[portfolio_id]])</f>
        <v>45558</v>
      </c>
      <c r="N3228" s="14">
        <f xml:space="preserve"> _xlfn.MINIFS(performance_data[date],performance_data[portfolio_id],performance_data[[#This Row],[portfolio_id]])</f>
        <v>44852</v>
      </c>
      <c r="O3228" s="15">
        <f>_xlfn.MAXIFS(performance_data[portfolio_value],performance_data[portfolio_id],performance_data[[#This Row],[portfolio_id]],performance_data[date],performance_data[[#This Row],[latest_date]])</f>
        <v>449424.12</v>
      </c>
      <c r="P3228" s="15">
        <f>_xlfn.MAXIFS(performance_data[portfolio_value],performance_data[portfolio_id],performance_data[[#This Row],[portfolio_id]],performance_data[date],performance_data[[#This Row],[starting_date]])</f>
        <v>282449.01</v>
      </c>
      <c r="Q3228" s="15">
        <f>performance_data[[#This Row],[latest_value]]-performance_data[[#This Row],[starting_value]]</f>
        <v>166975.10999999999</v>
      </c>
      <c r="R3228" s="15">
        <f>performance_data[[#This Row],[net_inflows]]-performance_data[[#This Row],[net_outflows]]</f>
        <v>1550.1</v>
      </c>
      <c r="S3228" s="15" t="str">
        <f>IF(performance_data[[#This Row],[net_inflows]]&gt;AVERAGE(performance_data[net_inflows]),"High","Low")</f>
        <v>Low</v>
      </c>
      <c r="T3228" s="15">
        <f>AVERAGEIF(performance_data[inflow_flag],performance_data[[#This Row],[inflow_flag]],performance_data[return_percentage])</f>
        <v>5.0457846277021572</v>
      </c>
      <c r="U3228" s="17">
        <f>IF(performance_data[[#This Row],[return_percentage]]&lt;performance_data[[#This Row],[benchmark_return]],1,0)</f>
        <v>0</v>
      </c>
      <c r="V3228" s="17">
        <f>COUNTIFS(performance_data[portfolio_id],performance_data[[#This Row],[portfolio_id]])</f>
        <v>30</v>
      </c>
      <c r="W3228" s="17">
        <f>COUNTIFS(performance_data[portfolio_id],performance_data[[#This Row],[portfolio_id]],
          performance_data[return_flag],1)</f>
        <v>16</v>
      </c>
      <c r="X3228" s="15">
        <f>performance_data[[#This Row],[underperform_flag_count]]/performance_data[[#This Row],[totalportfoliocount]]</f>
        <v>0.53333333333333333</v>
      </c>
    </row>
    <row r="3229" spans="1:24" x14ac:dyDescent="0.3">
      <c r="A3229">
        <v>7046</v>
      </c>
      <c r="B3229" s="1">
        <v>45254</v>
      </c>
      <c r="C3229">
        <v>277533.17</v>
      </c>
      <c r="D3229">
        <v>-1.22</v>
      </c>
      <c r="E3229">
        <v>-1.26</v>
      </c>
      <c r="F3229">
        <v>15045.8</v>
      </c>
      <c r="G3229">
        <v>183.4</v>
      </c>
      <c r="H3229" t="s">
        <v>2213</v>
      </c>
      <c r="I3229" t="s">
        <v>2217</v>
      </c>
      <c r="J3229">
        <v>11</v>
      </c>
      <c r="K3229" t="s">
        <v>2219</v>
      </c>
      <c r="L3229" t="str">
        <f>IF(performance_data[[#This Row],[return_percentage]]&gt;=performance_data[[#This Row],[benchmark_return]],"Higher","Lower")</f>
        <v>Higher</v>
      </c>
      <c r="M3229" s="14">
        <f xml:space="preserve"> _xlfn.MAXIFS(performance_data[date],performance_data[portfolio_id],performance_data[[#This Row],[portfolio_id]])</f>
        <v>45558</v>
      </c>
      <c r="N3229" s="14">
        <f xml:space="preserve"> _xlfn.MINIFS(performance_data[date],performance_data[portfolio_id],performance_data[[#This Row],[portfolio_id]])</f>
        <v>44852</v>
      </c>
      <c r="O3229" s="15">
        <f>_xlfn.MAXIFS(performance_data[portfolio_value],performance_data[portfolio_id],performance_data[[#This Row],[portfolio_id]],performance_data[date],performance_data[[#This Row],[latest_date]])</f>
        <v>449424.12</v>
      </c>
      <c r="P3229" s="15">
        <f>_xlfn.MAXIFS(performance_data[portfolio_value],performance_data[portfolio_id],performance_data[[#This Row],[portfolio_id]],performance_data[date],performance_data[[#This Row],[starting_date]])</f>
        <v>282449.01</v>
      </c>
      <c r="Q3229" s="15">
        <f>performance_data[[#This Row],[latest_value]]-performance_data[[#This Row],[starting_value]]</f>
        <v>166975.10999999999</v>
      </c>
      <c r="R3229" s="15">
        <f>performance_data[[#This Row],[net_inflows]]-performance_data[[#This Row],[net_outflows]]</f>
        <v>14862.4</v>
      </c>
      <c r="S3229" s="15" t="str">
        <f>IF(performance_data[[#This Row],[net_inflows]]&gt;AVERAGE(performance_data[net_inflows]),"High","Low")</f>
        <v>High</v>
      </c>
      <c r="T3229" s="15">
        <f>AVERAGEIF(performance_data[inflow_flag],performance_data[[#This Row],[inflow_flag]],performance_data[return_percentage])</f>
        <v>4.8467905675459724</v>
      </c>
      <c r="U3229" s="17">
        <f>IF(performance_data[[#This Row],[return_percentage]]&lt;performance_data[[#This Row],[benchmark_return]],1,0)</f>
        <v>0</v>
      </c>
      <c r="V3229" s="17">
        <f>COUNTIFS(performance_data[portfolio_id],performance_data[[#This Row],[portfolio_id]])</f>
        <v>30</v>
      </c>
      <c r="W3229" s="17">
        <f>COUNTIFS(performance_data[portfolio_id],performance_data[[#This Row],[portfolio_id]],
          performance_data[return_flag],1)</f>
        <v>16</v>
      </c>
      <c r="X3229" s="15">
        <f>performance_data[[#This Row],[underperform_flag_count]]/performance_data[[#This Row],[totalportfoliocount]]</f>
        <v>0.53333333333333333</v>
      </c>
    </row>
    <row r="3230" spans="1:24" x14ac:dyDescent="0.3">
      <c r="A3230">
        <v>7046</v>
      </c>
      <c r="B3230" s="1">
        <v>45471</v>
      </c>
      <c r="C3230">
        <v>131230.26999999999</v>
      </c>
      <c r="D3230">
        <v>9.65</v>
      </c>
      <c r="E3230">
        <v>8.67</v>
      </c>
      <c r="F3230">
        <v>17180.990000000002</v>
      </c>
      <c r="G3230">
        <v>7492.81</v>
      </c>
      <c r="H3230" t="s">
        <v>2205</v>
      </c>
      <c r="I3230" t="s">
        <v>2211</v>
      </c>
      <c r="J3230">
        <v>6</v>
      </c>
      <c r="K3230" t="s">
        <v>2212</v>
      </c>
      <c r="L3230" t="str">
        <f>IF(performance_data[[#This Row],[return_percentage]]&gt;=performance_data[[#This Row],[benchmark_return]],"Higher","Lower")</f>
        <v>Higher</v>
      </c>
      <c r="M3230" s="14">
        <f xml:space="preserve"> _xlfn.MAXIFS(performance_data[date],performance_data[portfolio_id],performance_data[[#This Row],[portfolio_id]])</f>
        <v>45558</v>
      </c>
      <c r="N3230" s="14">
        <f xml:space="preserve"> _xlfn.MINIFS(performance_data[date],performance_data[portfolio_id],performance_data[[#This Row],[portfolio_id]])</f>
        <v>44852</v>
      </c>
      <c r="O3230" s="15">
        <f>_xlfn.MAXIFS(performance_data[portfolio_value],performance_data[portfolio_id],performance_data[[#This Row],[portfolio_id]],performance_data[date],performance_data[[#This Row],[latest_date]])</f>
        <v>449424.12</v>
      </c>
      <c r="P3230" s="15">
        <f>_xlfn.MAXIFS(performance_data[portfolio_value],performance_data[portfolio_id],performance_data[[#This Row],[portfolio_id]],performance_data[date],performance_data[[#This Row],[starting_date]])</f>
        <v>282449.01</v>
      </c>
      <c r="Q3230" s="15">
        <f>performance_data[[#This Row],[latest_value]]-performance_data[[#This Row],[starting_value]]</f>
        <v>166975.10999999999</v>
      </c>
      <c r="R3230" s="15">
        <f>performance_data[[#This Row],[net_inflows]]-performance_data[[#This Row],[net_outflows]]</f>
        <v>9688.18</v>
      </c>
      <c r="S3230" s="15" t="str">
        <f>IF(performance_data[[#This Row],[net_inflows]]&gt;AVERAGE(performance_data[net_inflows]),"High","Low")</f>
        <v>High</v>
      </c>
      <c r="T3230" s="15">
        <f>AVERAGEIF(performance_data[inflow_flag],performance_data[[#This Row],[inflow_flag]],performance_data[return_percentage])</f>
        <v>4.8467905675459724</v>
      </c>
      <c r="U3230" s="17">
        <f>IF(performance_data[[#This Row],[return_percentage]]&lt;performance_data[[#This Row],[benchmark_return]],1,0)</f>
        <v>0</v>
      </c>
      <c r="V3230" s="17">
        <f>COUNTIFS(performance_data[portfolio_id],performance_data[[#This Row],[portfolio_id]])</f>
        <v>30</v>
      </c>
      <c r="W3230" s="17">
        <f>COUNTIFS(performance_data[portfolio_id],performance_data[[#This Row],[portfolio_id]],
          performance_data[return_flag],1)</f>
        <v>16</v>
      </c>
      <c r="X3230" s="15">
        <f>performance_data[[#This Row],[underperform_flag_count]]/performance_data[[#This Row],[totalportfoliocount]]</f>
        <v>0.53333333333333333</v>
      </c>
    </row>
    <row r="3231" spans="1:24" x14ac:dyDescent="0.3">
      <c r="A3231">
        <v>7046</v>
      </c>
      <c r="B3231" s="1">
        <v>45551</v>
      </c>
      <c r="C3231">
        <v>495102.61</v>
      </c>
      <c r="D3231">
        <v>17.670000000000002</v>
      </c>
      <c r="E3231">
        <v>18.010000000000002</v>
      </c>
      <c r="F3231">
        <v>7620.77</v>
      </c>
      <c r="G3231">
        <v>5455.59</v>
      </c>
      <c r="H3231" t="s">
        <v>2205</v>
      </c>
      <c r="I3231" t="s">
        <v>2209</v>
      </c>
      <c r="J3231">
        <v>9</v>
      </c>
      <c r="K3231" t="s">
        <v>2221</v>
      </c>
      <c r="L3231" t="str">
        <f>IF(performance_data[[#This Row],[return_percentage]]&gt;=performance_data[[#This Row],[benchmark_return]],"Higher","Lower")</f>
        <v>Lower</v>
      </c>
      <c r="M3231" s="14">
        <f xml:space="preserve"> _xlfn.MAXIFS(performance_data[date],performance_data[portfolio_id],performance_data[[#This Row],[portfolio_id]])</f>
        <v>45558</v>
      </c>
      <c r="N3231" s="14">
        <f xml:space="preserve"> _xlfn.MINIFS(performance_data[date],performance_data[portfolio_id],performance_data[[#This Row],[portfolio_id]])</f>
        <v>44852</v>
      </c>
      <c r="O3231" s="15">
        <f>_xlfn.MAXIFS(performance_data[portfolio_value],performance_data[portfolio_id],performance_data[[#This Row],[portfolio_id]],performance_data[date],performance_data[[#This Row],[latest_date]])</f>
        <v>449424.12</v>
      </c>
      <c r="P3231" s="15">
        <f>_xlfn.MAXIFS(performance_data[portfolio_value],performance_data[portfolio_id],performance_data[[#This Row],[portfolio_id]],performance_data[date],performance_data[[#This Row],[starting_date]])</f>
        <v>282449.01</v>
      </c>
      <c r="Q3231" s="15">
        <f>performance_data[[#This Row],[latest_value]]-performance_data[[#This Row],[starting_value]]</f>
        <v>166975.10999999999</v>
      </c>
      <c r="R3231" s="15">
        <f>performance_data[[#This Row],[net_inflows]]-performance_data[[#This Row],[net_outflows]]</f>
        <v>2165.1800000000003</v>
      </c>
      <c r="S3231" s="15" t="str">
        <f>IF(performance_data[[#This Row],[net_inflows]]&gt;AVERAGE(performance_data[net_inflows]),"High","Low")</f>
        <v>Low</v>
      </c>
      <c r="T3231" s="15">
        <f>AVERAGEIF(performance_data[inflow_flag],performance_data[[#This Row],[inflow_flag]],performance_data[return_percentage])</f>
        <v>5.0457846277021572</v>
      </c>
      <c r="U3231" s="17">
        <f>IF(performance_data[[#This Row],[return_percentage]]&lt;performance_data[[#This Row],[benchmark_return]],1,0)</f>
        <v>1</v>
      </c>
      <c r="V3231" s="17">
        <f>COUNTIFS(performance_data[portfolio_id],performance_data[[#This Row],[portfolio_id]])</f>
        <v>30</v>
      </c>
      <c r="W3231" s="17">
        <f>COUNTIFS(performance_data[portfolio_id],performance_data[[#This Row],[portfolio_id]],
          performance_data[return_flag],1)</f>
        <v>16</v>
      </c>
      <c r="X3231" s="15">
        <f>performance_data[[#This Row],[underperform_flag_count]]/performance_data[[#This Row],[totalportfoliocount]]</f>
        <v>0.53333333333333333</v>
      </c>
    </row>
    <row r="3232" spans="1:24" x14ac:dyDescent="0.3">
      <c r="A3232">
        <v>7046</v>
      </c>
      <c r="B3232" s="1">
        <v>44945</v>
      </c>
      <c r="C3232">
        <v>220043.06</v>
      </c>
      <c r="D3232">
        <v>3.45</v>
      </c>
      <c r="E3232">
        <v>2.8</v>
      </c>
      <c r="F3232">
        <v>1665</v>
      </c>
      <c r="G3232">
        <v>11361.86</v>
      </c>
      <c r="H3232" t="s">
        <v>2213</v>
      </c>
      <c r="I3232" t="s">
        <v>2206</v>
      </c>
      <c r="J3232">
        <v>1</v>
      </c>
      <c r="K3232" t="s">
        <v>2207</v>
      </c>
      <c r="L3232" t="str">
        <f>IF(performance_data[[#This Row],[return_percentage]]&gt;=performance_data[[#This Row],[benchmark_return]],"Higher","Lower")</f>
        <v>Higher</v>
      </c>
      <c r="M3232" s="14">
        <f xml:space="preserve"> _xlfn.MAXIFS(performance_data[date],performance_data[portfolio_id],performance_data[[#This Row],[portfolio_id]])</f>
        <v>45558</v>
      </c>
      <c r="N3232" s="14">
        <f xml:space="preserve"> _xlfn.MINIFS(performance_data[date],performance_data[portfolio_id],performance_data[[#This Row],[portfolio_id]])</f>
        <v>44852</v>
      </c>
      <c r="O3232" s="15">
        <f>_xlfn.MAXIFS(performance_data[portfolio_value],performance_data[portfolio_id],performance_data[[#This Row],[portfolio_id]],performance_data[date],performance_data[[#This Row],[latest_date]])</f>
        <v>449424.12</v>
      </c>
      <c r="P3232" s="15">
        <f>_xlfn.MAXIFS(performance_data[portfolio_value],performance_data[portfolio_id],performance_data[[#This Row],[portfolio_id]],performance_data[date],performance_data[[#This Row],[starting_date]])</f>
        <v>282449.01</v>
      </c>
      <c r="Q3232" s="15">
        <f>performance_data[[#This Row],[latest_value]]-performance_data[[#This Row],[starting_value]]</f>
        <v>166975.10999999999</v>
      </c>
      <c r="R3232" s="15">
        <f>performance_data[[#This Row],[net_inflows]]-performance_data[[#This Row],[net_outflows]]</f>
        <v>-9696.86</v>
      </c>
      <c r="S3232" s="15" t="str">
        <f>IF(performance_data[[#This Row],[net_inflows]]&gt;AVERAGE(performance_data[net_inflows]),"High","Low")</f>
        <v>Low</v>
      </c>
      <c r="T3232" s="15">
        <f>AVERAGEIF(performance_data[inflow_flag],performance_data[[#This Row],[inflow_flag]],performance_data[return_percentage])</f>
        <v>5.0457846277021572</v>
      </c>
      <c r="U3232" s="17">
        <f>IF(performance_data[[#This Row],[return_percentage]]&lt;performance_data[[#This Row],[benchmark_return]],1,0)</f>
        <v>0</v>
      </c>
      <c r="V3232" s="17">
        <f>COUNTIFS(performance_data[portfolio_id],performance_data[[#This Row],[portfolio_id]])</f>
        <v>30</v>
      </c>
      <c r="W3232" s="17">
        <f>COUNTIFS(performance_data[portfolio_id],performance_data[[#This Row],[portfolio_id]],
          performance_data[return_flag],1)</f>
        <v>16</v>
      </c>
      <c r="X3232" s="15">
        <f>performance_data[[#This Row],[underperform_flag_count]]/performance_data[[#This Row],[totalportfoliocount]]</f>
        <v>0.53333333333333333</v>
      </c>
    </row>
    <row r="3233" spans="1:24" x14ac:dyDescent="0.3">
      <c r="A3233">
        <v>7046</v>
      </c>
      <c r="B3233" s="1">
        <v>45424</v>
      </c>
      <c r="C3233">
        <v>122545.93</v>
      </c>
      <c r="D3233">
        <v>-6.42</v>
      </c>
      <c r="E3233">
        <v>-6.76</v>
      </c>
      <c r="F3233">
        <v>4832.28</v>
      </c>
      <c r="G3233">
        <v>4219.47</v>
      </c>
      <c r="H3233" t="s">
        <v>2205</v>
      </c>
      <c r="I3233" t="s">
        <v>2211</v>
      </c>
      <c r="J3233">
        <v>5</v>
      </c>
      <c r="K3233" t="s">
        <v>2223</v>
      </c>
      <c r="L3233" t="str">
        <f>IF(performance_data[[#This Row],[return_percentage]]&gt;=performance_data[[#This Row],[benchmark_return]],"Higher","Lower")</f>
        <v>Higher</v>
      </c>
      <c r="M3233" s="14">
        <f xml:space="preserve"> _xlfn.MAXIFS(performance_data[date],performance_data[portfolio_id],performance_data[[#This Row],[portfolio_id]])</f>
        <v>45558</v>
      </c>
      <c r="N3233" s="14">
        <f xml:space="preserve"> _xlfn.MINIFS(performance_data[date],performance_data[portfolio_id],performance_data[[#This Row],[portfolio_id]])</f>
        <v>44852</v>
      </c>
      <c r="O3233" s="15">
        <f>_xlfn.MAXIFS(performance_data[portfolio_value],performance_data[portfolio_id],performance_data[[#This Row],[portfolio_id]],performance_data[date],performance_data[[#This Row],[latest_date]])</f>
        <v>449424.12</v>
      </c>
      <c r="P3233" s="15">
        <f>_xlfn.MAXIFS(performance_data[portfolio_value],performance_data[portfolio_id],performance_data[[#This Row],[portfolio_id]],performance_data[date],performance_data[[#This Row],[starting_date]])</f>
        <v>282449.01</v>
      </c>
      <c r="Q3233" s="15">
        <f>performance_data[[#This Row],[latest_value]]-performance_data[[#This Row],[starting_value]]</f>
        <v>166975.10999999999</v>
      </c>
      <c r="R3233" s="15">
        <f>performance_data[[#This Row],[net_inflows]]-performance_data[[#This Row],[net_outflows]]</f>
        <v>612.80999999999949</v>
      </c>
      <c r="S3233" s="15" t="str">
        <f>IF(performance_data[[#This Row],[net_inflows]]&gt;AVERAGE(performance_data[net_inflows]),"High","Low")</f>
        <v>Low</v>
      </c>
      <c r="T3233" s="15">
        <f>AVERAGEIF(performance_data[inflow_flag],performance_data[[#This Row],[inflow_flag]],performance_data[return_percentage])</f>
        <v>5.0457846277021572</v>
      </c>
      <c r="U3233" s="17">
        <f>IF(performance_data[[#This Row],[return_percentage]]&lt;performance_data[[#This Row],[benchmark_return]],1,0)</f>
        <v>0</v>
      </c>
      <c r="V3233" s="17">
        <f>COUNTIFS(performance_data[portfolio_id],performance_data[[#This Row],[portfolio_id]])</f>
        <v>30</v>
      </c>
      <c r="W3233" s="17">
        <f>COUNTIFS(performance_data[portfolio_id],performance_data[[#This Row],[portfolio_id]],
          performance_data[return_flag],1)</f>
        <v>16</v>
      </c>
      <c r="X3233" s="15">
        <f>performance_data[[#This Row],[underperform_flag_count]]/performance_data[[#This Row],[totalportfoliocount]]</f>
        <v>0.53333333333333333</v>
      </c>
    </row>
    <row r="3234" spans="1:24" x14ac:dyDescent="0.3">
      <c r="A3234">
        <v>7046</v>
      </c>
      <c r="B3234" s="1">
        <v>45379</v>
      </c>
      <c r="C3234">
        <v>388412.15999999997</v>
      </c>
      <c r="D3234">
        <v>-1.0900000000000001</v>
      </c>
      <c r="E3234">
        <v>-0.99</v>
      </c>
      <c r="F3234">
        <v>11204.34</v>
      </c>
      <c r="G3234">
        <v>3365.9</v>
      </c>
      <c r="H3234" t="s">
        <v>2205</v>
      </c>
      <c r="I3234" t="s">
        <v>2206</v>
      </c>
      <c r="J3234">
        <v>3</v>
      </c>
      <c r="K3234" t="s">
        <v>2222</v>
      </c>
      <c r="L3234" t="str">
        <f>IF(performance_data[[#This Row],[return_percentage]]&gt;=performance_data[[#This Row],[benchmark_return]],"Higher","Lower")</f>
        <v>Lower</v>
      </c>
      <c r="M3234" s="14">
        <f xml:space="preserve"> _xlfn.MAXIFS(performance_data[date],performance_data[portfolio_id],performance_data[[#This Row],[portfolio_id]])</f>
        <v>45558</v>
      </c>
      <c r="N3234" s="14">
        <f xml:space="preserve"> _xlfn.MINIFS(performance_data[date],performance_data[portfolio_id],performance_data[[#This Row],[portfolio_id]])</f>
        <v>44852</v>
      </c>
      <c r="O3234" s="15">
        <f>_xlfn.MAXIFS(performance_data[portfolio_value],performance_data[portfolio_id],performance_data[[#This Row],[portfolio_id]],performance_data[date],performance_data[[#This Row],[latest_date]])</f>
        <v>449424.12</v>
      </c>
      <c r="P3234" s="15">
        <f>_xlfn.MAXIFS(performance_data[portfolio_value],performance_data[portfolio_id],performance_data[[#This Row],[portfolio_id]],performance_data[date],performance_data[[#This Row],[starting_date]])</f>
        <v>282449.01</v>
      </c>
      <c r="Q3234" s="15">
        <f>performance_data[[#This Row],[latest_value]]-performance_data[[#This Row],[starting_value]]</f>
        <v>166975.10999999999</v>
      </c>
      <c r="R3234" s="15">
        <f>performance_data[[#This Row],[net_inflows]]-performance_data[[#This Row],[net_outflows]]</f>
        <v>7838.4400000000005</v>
      </c>
      <c r="S3234" s="15" t="str">
        <f>IF(performance_data[[#This Row],[net_inflows]]&gt;AVERAGE(performance_data[net_inflows]),"High","Low")</f>
        <v>High</v>
      </c>
      <c r="T3234" s="15">
        <f>AVERAGEIF(performance_data[inflow_flag],performance_data[[#This Row],[inflow_flag]],performance_data[return_percentage])</f>
        <v>4.8467905675459724</v>
      </c>
      <c r="U3234" s="17">
        <f>IF(performance_data[[#This Row],[return_percentage]]&lt;performance_data[[#This Row],[benchmark_return]],1,0)</f>
        <v>1</v>
      </c>
      <c r="V3234" s="17">
        <f>COUNTIFS(performance_data[portfolio_id],performance_data[[#This Row],[portfolio_id]])</f>
        <v>30</v>
      </c>
      <c r="W3234" s="17">
        <f>COUNTIFS(performance_data[portfolio_id],performance_data[[#This Row],[portfolio_id]],
          performance_data[return_flag],1)</f>
        <v>16</v>
      </c>
      <c r="X3234" s="15">
        <f>performance_data[[#This Row],[underperform_flag_count]]/performance_data[[#This Row],[totalportfoliocount]]</f>
        <v>0.53333333333333333</v>
      </c>
    </row>
    <row r="3235" spans="1:24" x14ac:dyDescent="0.3">
      <c r="A3235">
        <v>7046</v>
      </c>
      <c r="B3235" s="1">
        <v>45489</v>
      </c>
      <c r="C3235">
        <v>227214.49</v>
      </c>
      <c r="D3235">
        <v>18.53</v>
      </c>
      <c r="E3235">
        <v>21.99</v>
      </c>
      <c r="F3235">
        <v>2628.09</v>
      </c>
      <c r="G3235">
        <v>3904.69</v>
      </c>
      <c r="H3235" t="s">
        <v>2205</v>
      </c>
      <c r="I3235" t="s">
        <v>2209</v>
      </c>
      <c r="J3235">
        <v>7</v>
      </c>
      <c r="K3235" t="s">
        <v>2210</v>
      </c>
      <c r="L3235" t="str">
        <f>IF(performance_data[[#This Row],[return_percentage]]&gt;=performance_data[[#This Row],[benchmark_return]],"Higher","Lower")</f>
        <v>Lower</v>
      </c>
      <c r="M3235" s="14">
        <f xml:space="preserve"> _xlfn.MAXIFS(performance_data[date],performance_data[portfolio_id],performance_data[[#This Row],[portfolio_id]])</f>
        <v>45558</v>
      </c>
      <c r="N3235" s="14">
        <f xml:space="preserve"> _xlfn.MINIFS(performance_data[date],performance_data[portfolio_id],performance_data[[#This Row],[portfolio_id]])</f>
        <v>44852</v>
      </c>
      <c r="O3235" s="15">
        <f>_xlfn.MAXIFS(performance_data[portfolio_value],performance_data[portfolio_id],performance_data[[#This Row],[portfolio_id]],performance_data[date],performance_data[[#This Row],[latest_date]])</f>
        <v>449424.12</v>
      </c>
      <c r="P3235" s="15">
        <f>_xlfn.MAXIFS(performance_data[portfolio_value],performance_data[portfolio_id],performance_data[[#This Row],[portfolio_id]],performance_data[date],performance_data[[#This Row],[starting_date]])</f>
        <v>282449.01</v>
      </c>
      <c r="Q3235" s="15">
        <f>performance_data[[#This Row],[latest_value]]-performance_data[[#This Row],[starting_value]]</f>
        <v>166975.10999999999</v>
      </c>
      <c r="R3235" s="15">
        <f>performance_data[[#This Row],[net_inflows]]-performance_data[[#This Row],[net_outflows]]</f>
        <v>-1276.5999999999999</v>
      </c>
      <c r="S3235" s="15" t="str">
        <f>IF(performance_data[[#This Row],[net_inflows]]&gt;AVERAGE(performance_data[net_inflows]),"High","Low")</f>
        <v>Low</v>
      </c>
      <c r="T3235" s="15">
        <f>AVERAGEIF(performance_data[inflow_flag],performance_data[[#This Row],[inflow_flag]],performance_data[return_percentage])</f>
        <v>5.0457846277021572</v>
      </c>
      <c r="U3235" s="17">
        <f>IF(performance_data[[#This Row],[return_percentage]]&lt;performance_data[[#This Row],[benchmark_return]],1,0)</f>
        <v>1</v>
      </c>
      <c r="V3235" s="17">
        <f>COUNTIFS(performance_data[portfolio_id],performance_data[[#This Row],[portfolio_id]])</f>
        <v>30</v>
      </c>
      <c r="W3235" s="17">
        <f>COUNTIFS(performance_data[portfolio_id],performance_data[[#This Row],[portfolio_id]],
          performance_data[return_flag],1)</f>
        <v>16</v>
      </c>
      <c r="X3235" s="15">
        <f>performance_data[[#This Row],[underperform_flag_count]]/performance_data[[#This Row],[totalportfoliocount]]</f>
        <v>0.53333333333333333</v>
      </c>
    </row>
    <row r="3236" spans="1:24" x14ac:dyDescent="0.3">
      <c r="A3236">
        <v>7046</v>
      </c>
      <c r="B3236" s="1">
        <v>44864</v>
      </c>
      <c r="C3236">
        <v>438779.22</v>
      </c>
      <c r="D3236">
        <v>5.71</v>
      </c>
      <c r="E3236">
        <v>5.75</v>
      </c>
      <c r="F3236">
        <v>19359.21</v>
      </c>
      <c r="G3236">
        <v>6109.69</v>
      </c>
      <c r="H3236" t="s">
        <v>2220</v>
      </c>
      <c r="I3236" t="s">
        <v>2217</v>
      </c>
      <c r="J3236">
        <v>10</v>
      </c>
      <c r="K3236" t="s">
        <v>2224</v>
      </c>
      <c r="L3236" t="str">
        <f>IF(performance_data[[#This Row],[return_percentage]]&gt;=performance_data[[#This Row],[benchmark_return]],"Higher","Lower")</f>
        <v>Lower</v>
      </c>
      <c r="M3236" s="14">
        <f xml:space="preserve"> _xlfn.MAXIFS(performance_data[date],performance_data[portfolio_id],performance_data[[#This Row],[portfolio_id]])</f>
        <v>45558</v>
      </c>
      <c r="N3236" s="14">
        <f xml:space="preserve"> _xlfn.MINIFS(performance_data[date],performance_data[portfolio_id],performance_data[[#This Row],[portfolio_id]])</f>
        <v>44852</v>
      </c>
      <c r="O3236" s="15">
        <f>_xlfn.MAXIFS(performance_data[portfolio_value],performance_data[portfolio_id],performance_data[[#This Row],[portfolio_id]],performance_data[date],performance_data[[#This Row],[latest_date]])</f>
        <v>449424.12</v>
      </c>
      <c r="P3236" s="15">
        <f>_xlfn.MAXIFS(performance_data[portfolio_value],performance_data[portfolio_id],performance_data[[#This Row],[portfolio_id]],performance_data[date],performance_data[[#This Row],[starting_date]])</f>
        <v>282449.01</v>
      </c>
      <c r="Q3236" s="15">
        <f>performance_data[[#This Row],[latest_value]]-performance_data[[#This Row],[starting_value]]</f>
        <v>166975.10999999999</v>
      </c>
      <c r="R3236" s="15">
        <f>performance_data[[#This Row],[net_inflows]]-performance_data[[#This Row],[net_outflows]]</f>
        <v>13249.52</v>
      </c>
      <c r="S3236" s="15" t="str">
        <f>IF(performance_data[[#This Row],[net_inflows]]&gt;AVERAGE(performance_data[net_inflows]),"High","Low")</f>
        <v>High</v>
      </c>
      <c r="T3236" s="15">
        <f>AVERAGEIF(performance_data[inflow_flag],performance_data[[#This Row],[inflow_flag]],performance_data[return_percentage])</f>
        <v>4.8467905675459724</v>
      </c>
      <c r="U3236" s="17">
        <f>IF(performance_data[[#This Row],[return_percentage]]&lt;performance_data[[#This Row],[benchmark_return]],1,0)</f>
        <v>1</v>
      </c>
      <c r="V3236" s="17">
        <f>COUNTIFS(performance_data[portfolio_id],performance_data[[#This Row],[portfolio_id]])</f>
        <v>30</v>
      </c>
      <c r="W3236" s="17">
        <f>COUNTIFS(performance_data[portfolio_id],performance_data[[#This Row],[portfolio_id]],
          performance_data[return_flag],1)</f>
        <v>16</v>
      </c>
      <c r="X3236" s="15">
        <f>performance_data[[#This Row],[underperform_flag_count]]/performance_data[[#This Row],[totalportfoliocount]]</f>
        <v>0.53333333333333333</v>
      </c>
    </row>
    <row r="3237" spans="1:24" x14ac:dyDescent="0.3">
      <c r="A3237">
        <v>7046</v>
      </c>
      <c r="B3237" s="1">
        <v>45044</v>
      </c>
      <c r="C3237">
        <v>463012.65</v>
      </c>
      <c r="D3237">
        <v>0.71</v>
      </c>
      <c r="E3237">
        <v>0.64</v>
      </c>
      <c r="F3237">
        <v>8217.02</v>
      </c>
      <c r="G3237">
        <v>14588.97</v>
      </c>
      <c r="H3237" t="s">
        <v>2213</v>
      </c>
      <c r="I3237" t="s">
        <v>2211</v>
      </c>
      <c r="J3237">
        <v>4</v>
      </c>
      <c r="K3237" t="s">
        <v>2216</v>
      </c>
      <c r="L3237" t="str">
        <f>IF(performance_data[[#This Row],[return_percentage]]&gt;=performance_data[[#This Row],[benchmark_return]],"Higher","Lower")</f>
        <v>Higher</v>
      </c>
      <c r="M3237" s="14">
        <f xml:space="preserve"> _xlfn.MAXIFS(performance_data[date],performance_data[portfolio_id],performance_data[[#This Row],[portfolio_id]])</f>
        <v>45558</v>
      </c>
      <c r="N3237" s="14">
        <f xml:space="preserve"> _xlfn.MINIFS(performance_data[date],performance_data[portfolio_id],performance_data[[#This Row],[portfolio_id]])</f>
        <v>44852</v>
      </c>
      <c r="O3237" s="15">
        <f>_xlfn.MAXIFS(performance_data[portfolio_value],performance_data[portfolio_id],performance_data[[#This Row],[portfolio_id]],performance_data[date],performance_data[[#This Row],[latest_date]])</f>
        <v>449424.12</v>
      </c>
      <c r="P3237" s="15">
        <f>_xlfn.MAXIFS(performance_data[portfolio_value],performance_data[portfolio_id],performance_data[[#This Row],[portfolio_id]],performance_data[date],performance_data[[#This Row],[starting_date]])</f>
        <v>282449.01</v>
      </c>
      <c r="Q3237" s="15">
        <f>performance_data[[#This Row],[latest_value]]-performance_data[[#This Row],[starting_value]]</f>
        <v>166975.10999999999</v>
      </c>
      <c r="R3237" s="15">
        <f>performance_data[[#This Row],[net_inflows]]-performance_data[[#This Row],[net_outflows]]</f>
        <v>-6371.9499999999989</v>
      </c>
      <c r="S3237" s="15" t="str">
        <f>IF(performance_data[[#This Row],[net_inflows]]&gt;AVERAGE(performance_data[net_inflows]),"High","Low")</f>
        <v>Low</v>
      </c>
      <c r="T3237" s="15">
        <f>AVERAGEIF(performance_data[inflow_flag],performance_data[[#This Row],[inflow_flag]],performance_data[return_percentage])</f>
        <v>5.0457846277021572</v>
      </c>
      <c r="U3237" s="17">
        <f>IF(performance_data[[#This Row],[return_percentage]]&lt;performance_data[[#This Row],[benchmark_return]],1,0)</f>
        <v>0</v>
      </c>
      <c r="V3237" s="17">
        <f>COUNTIFS(performance_data[portfolio_id],performance_data[[#This Row],[portfolio_id]])</f>
        <v>30</v>
      </c>
      <c r="W3237" s="17">
        <f>COUNTIFS(performance_data[portfolio_id],performance_data[[#This Row],[portfolio_id]],
          performance_data[return_flag],1)</f>
        <v>16</v>
      </c>
      <c r="X3237" s="15">
        <f>performance_data[[#This Row],[underperform_flag_count]]/performance_data[[#This Row],[totalportfoliocount]]</f>
        <v>0.53333333333333333</v>
      </c>
    </row>
    <row r="3238" spans="1:24" x14ac:dyDescent="0.3">
      <c r="A3238">
        <v>7046</v>
      </c>
      <c r="B3238" s="1">
        <v>44852</v>
      </c>
      <c r="C3238">
        <v>282449.01</v>
      </c>
      <c r="D3238">
        <v>-6.37</v>
      </c>
      <c r="E3238">
        <v>-5.95</v>
      </c>
      <c r="F3238">
        <v>2747.1</v>
      </c>
      <c r="G3238">
        <v>7179.64</v>
      </c>
      <c r="H3238" t="s">
        <v>2220</v>
      </c>
      <c r="I3238" t="s">
        <v>2217</v>
      </c>
      <c r="J3238">
        <v>10</v>
      </c>
      <c r="K3238" t="s">
        <v>2224</v>
      </c>
      <c r="L3238" t="str">
        <f>IF(performance_data[[#This Row],[return_percentage]]&gt;=performance_data[[#This Row],[benchmark_return]],"Higher","Lower")</f>
        <v>Lower</v>
      </c>
      <c r="M3238" s="14">
        <f xml:space="preserve"> _xlfn.MAXIFS(performance_data[date],performance_data[portfolio_id],performance_data[[#This Row],[portfolio_id]])</f>
        <v>45558</v>
      </c>
      <c r="N3238" s="14">
        <f xml:space="preserve"> _xlfn.MINIFS(performance_data[date],performance_data[portfolio_id],performance_data[[#This Row],[portfolio_id]])</f>
        <v>44852</v>
      </c>
      <c r="O3238" s="15">
        <f>_xlfn.MAXIFS(performance_data[portfolio_value],performance_data[portfolio_id],performance_data[[#This Row],[portfolio_id]],performance_data[date],performance_data[[#This Row],[latest_date]])</f>
        <v>449424.12</v>
      </c>
      <c r="P3238" s="15">
        <f>_xlfn.MAXIFS(performance_data[portfolio_value],performance_data[portfolio_id],performance_data[[#This Row],[portfolio_id]],performance_data[date],performance_data[[#This Row],[starting_date]])</f>
        <v>282449.01</v>
      </c>
      <c r="Q3238" s="15">
        <f>performance_data[[#This Row],[latest_value]]-performance_data[[#This Row],[starting_value]]</f>
        <v>166975.10999999999</v>
      </c>
      <c r="R3238" s="15">
        <f>performance_data[[#This Row],[net_inflows]]-performance_data[[#This Row],[net_outflows]]</f>
        <v>-4432.5400000000009</v>
      </c>
      <c r="S3238" s="15" t="str">
        <f>IF(performance_data[[#This Row],[net_inflows]]&gt;AVERAGE(performance_data[net_inflows]),"High","Low")</f>
        <v>Low</v>
      </c>
      <c r="T3238" s="15">
        <f>AVERAGEIF(performance_data[inflow_flag],performance_data[[#This Row],[inflow_flag]],performance_data[return_percentage])</f>
        <v>5.0457846277021572</v>
      </c>
      <c r="U3238" s="17">
        <f>IF(performance_data[[#This Row],[return_percentage]]&lt;performance_data[[#This Row],[benchmark_return]],1,0)</f>
        <v>1</v>
      </c>
      <c r="V3238" s="17">
        <f>COUNTIFS(performance_data[portfolio_id],performance_data[[#This Row],[portfolio_id]])</f>
        <v>30</v>
      </c>
      <c r="W3238" s="17">
        <f>COUNTIFS(performance_data[portfolio_id],performance_data[[#This Row],[portfolio_id]],
          performance_data[return_flag],1)</f>
        <v>16</v>
      </c>
      <c r="X3238" s="15">
        <f>performance_data[[#This Row],[underperform_flag_count]]/performance_data[[#This Row],[totalportfoliocount]]</f>
        <v>0.53333333333333333</v>
      </c>
    </row>
    <row r="3239" spans="1:24" x14ac:dyDescent="0.3">
      <c r="A3239">
        <v>7046</v>
      </c>
      <c r="B3239" s="1">
        <v>45310</v>
      </c>
      <c r="C3239">
        <v>439733.72</v>
      </c>
      <c r="D3239">
        <v>-7.17</v>
      </c>
      <c r="E3239">
        <v>-7.13</v>
      </c>
      <c r="F3239">
        <v>1554.01</v>
      </c>
      <c r="G3239">
        <v>16951.36</v>
      </c>
      <c r="H3239" t="s">
        <v>2205</v>
      </c>
      <c r="I3239" t="s">
        <v>2206</v>
      </c>
      <c r="J3239">
        <v>1</v>
      </c>
      <c r="K3239" t="s">
        <v>2207</v>
      </c>
      <c r="L3239" t="str">
        <f>IF(performance_data[[#This Row],[return_percentage]]&gt;=performance_data[[#This Row],[benchmark_return]],"Higher","Lower")</f>
        <v>Lower</v>
      </c>
      <c r="M3239" s="14">
        <f xml:space="preserve"> _xlfn.MAXIFS(performance_data[date],performance_data[portfolio_id],performance_data[[#This Row],[portfolio_id]])</f>
        <v>45558</v>
      </c>
      <c r="N3239" s="14">
        <f xml:space="preserve"> _xlfn.MINIFS(performance_data[date],performance_data[portfolio_id],performance_data[[#This Row],[portfolio_id]])</f>
        <v>44852</v>
      </c>
      <c r="O3239" s="15">
        <f>_xlfn.MAXIFS(performance_data[portfolio_value],performance_data[portfolio_id],performance_data[[#This Row],[portfolio_id]],performance_data[date],performance_data[[#This Row],[latest_date]])</f>
        <v>449424.12</v>
      </c>
      <c r="P3239" s="15">
        <f>_xlfn.MAXIFS(performance_data[portfolio_value],performance_data[portfolio_id],performance_data[[#This Row],[portfolio_id]],performance_data[date],performance_data[[#This Row],[starting_date]])</f>
        <v>282449.01</v>
      </c>
      <c r="Q3239" s="15">
        <f>performance_data[[#This Row],[latest_value]]-performance_data[[#This Row],[starting_value]]</f>
        <v>166975.10999999999</v>
      </c>
      <c r="R3239" s="15">
        <f>performance_data[[#This Row],[net_inflows]]-performance_data[[#This Row],[net_outflows]]</f>
        <v>-15397.35</v>
      </c>
      <c r="S3239" s="15" t="str">
        <f>IF(performance_data[[#This Row],[net_inflows]]&gt;AVERAGE(performance_data[net_inflows]),"High","Low")</f>
        <v>Low</v>
      </c>
      <c r="T3239" s="15">
        <f>AVERAGEIF(performance_data[inflow_flag],performance_data[[#This Row],[inflow_flag]],performance_data[return_percentage])</f>
        <v>5.0457846277021572</v>
      </c>
      <c r="U3239" s="17">
        <f>IF(performance_data[[#This Row],[return_percentage]]&lt;performance_data[[#This Row],[benchmark_return]],1,0)</f>
        <v>1</v>
      </c>
      <c r="V3239" s="17">
        <f>COUNTIFS(performance_data[portfolio_id],performance_data[[#This Row],[portfolio_id]])</f>
        <v>30</v>
      </c>
      <c r="W3239" s="17">
        <f>COUNTIFS(performance_data[portfolio_id],performance_data[[#This Row],[portfolio_id]],
          performance_data[return_flag],1)</f>
        <v>16</v>
      </c>
      <c r="X3239" s="15">
        <f>performance_data[[#This Row],[underperform_flag_count]]/performance_data[[#This Row],[totalportfoliocount]]</f>
        <v>0.53333333333333333</v>
      </c>
    </row>
    <row r="3240" spans="1:24" x14ac:dyDescent="0.3">
      <c r="A3240">
        <v>7046</v>
      </c>
      <c r="B3240" s="1">
        <v>45235</v>
      </c>
      <c r="C3240">
        <v>159243.26</v>
      </c>
      <c r="D3240">
        <v>5.63</v>
      </c>
      <c r="E3240">
        <v>6</v>
      </c>
      <c r="F3240">
        <v>421.46</v>
      </c>
      <c r="G3240">
        <v>19712.34</v>
      </c>
      <c r="H3240" t="s">
        <v>2213</v>
      </c>
      <c r="I3240" t="s">
        <v>2217</v>
      </c>
      <c r="J3240">
        <v>11</v>
      </c>
      <c r="K3240" t="s">
        <v>2219</v>
      </c>
      <c r="L3240" t="str">
        <f>IF(performance_data[[#This Row],[return_percentage]]&gt;=performance_data[[#This Row],[benchmark_return]],"Higher","Lower")</f>
        <v>Lower</v>
      </c>
      <c r="M3240" s="14">
        <f xml:space="preserve"> _xlfn.MAXIFS(performance_data[date],performance_data[portfolio_id],performance_data[[#This Row],[portfolio_id]])</f>
        <v>45558</v>
      </c>
      <c r="N3240" s="14">
        <f xml:space="preserve"> _xlfn.MINIFS(performance_data[date],performance_data[portfolio_id],performance_data[[#This Row],[portfolio_id]])</f>
        <v>44852</v>
      </c>
      <c r="O3240" s="15">
        <f>_xlfn.MAXIFS(performance_data[portfolio_value],performance_data[portfolio_id],performance_data[[#This Row],[portfolio_id]],performance_data[date],performance_data[[#This Row],[latest_date]])</f>
        <v>449424.12</v>
      </c>
      <c r="P3240" s="15">
        <f>_xlfn.MAXIFS(performance_data[portfolio_value],performance_data[portfolio_id],performance_data[[#This Row],[portfolio_id]],performance_data[date],performance_data[[#This Row],[starting_date]])</f>
        <v>282449.01</v>
      </c>
      <c r="Q3240" s="15">
        <f>performance_data[[#This Row],[latest_value]]-performance_data[[#This Row],[starting_value]]</f>
        <v>166975.10999999999</v>
      </c>
      <c r="R3240" s="15">
        <f>performance_data[[#This Row],[net_inflows]]-performance_data[[#This Row],[net_outflows]]</f>
        <v>-19290.88</v>
      </c>
      <c r="S3240" s="15" t="str">
        <f>IF(performance_data[[#This Row],[net_inflows]]&gt;AVERAGE(performance_data[net_inflows]),"High","Low")</f>
        <v>Low</v>
      </c>
      <c r="T3240" s="15">
        <f>AVERAGEIF(performance_data[inflow_flag],performance_data[[#This Row],[inflow_flag]],performance_data[return_percentage])</f>
        <v>5.0457846277021572</v>
      </c>
      <c r="U3240" s="17">
        <f>IF(performance_data[[#This Row],[return_percentage]]&lt;performance_data[[#This Row],[benchmark_return]],1,0)</f>
        <v>1</v>
      </c>
      <c r="V3240" s="17">
        <f>COUNTIFS(performance_data[portfolio_id],performance_data[[#This Row],[portfolio_id]])</f>
        <v>30</v>
      </c>
      <c r="W3240" s="17">
        <f>COUNTIFS(performance_data[portfolio_id],performance_data[[#This Row],[portfolio_id]],
          performance_data[return_flag],1)</f>
        <v>16</v>
      </c>
      <c r="X3240" s="15">
        <f>performance_data[[#This Row],[underperform_flag_count]]/performance_data[[#This Row],[totalportfoliocount]]</f>
        <v>0.53333333333333333</v>
      </c>
    </row>
    <row r="3241" spans="1:24" x14ac:dyDescent="0.3">
      <c r="A3241">
        <v>7046</v>
      </c>
      <c r="B3241" s="1">
        <v>45320</v>
      </c>
      <c r="C3241">
        <v>185813</v>
      </c>
      <c r="D3241">
        <v>19.309999999999999</v>
      </c>
      <c r="E3241">
        <v>16.11</v>
      </c>
      <c r="F3241">
        <v>6690.79</v>
      </c>
      <c r="G3241">
        <v>11094.34</v>
      </c>
      <c r="H3241" t="s">
        <v>2205</v>
      </c>
      <c r="I3241" t="s">
        <v>2206</v>
      </c>
      <c r="J3241">
        <v>1</v>
      </c>
      <c r="K3241" t="s">
        <v>2207</v>
      </c>
      <c r="L3241" t="str">
        <f>IF(performance_data[[#This Row],[return_percentage]]&gt;=performance_data[[#This Row],[benchmark_return]],"Higher","Lower")</f>
        <v>Higher</v>
      </c>
      <c r="M3241" s="14">
        <f xml:space="preserve"> _xlfn.MAXIFS(performance_data[date],performance_data[portfolio_id],performance_data[[#This Row],[portfolio_id]])</f>
        <v>45558</v>
      </c>
      <c r="N3241" s="14">
        <f xml:space="preserve"> _xlfn.MINIFS(performance_data[date],performance_data[portfolio_id],performance_data[[#This Row],[portfolio_id]])</f>
        <v>44852</v>
      </c>
      <c r="O3241" s="15">
        <f>_xlfn.MAXIFS(performance_data[portfolio_value],performance_data[portfolio_id],performance_data[[#This Row],[portfolio_id]],performance_data[date],performance_data[[#This Row],[latest_date]])</f>
        <v>449424.12</v>
      </c>
      <c r="P3241" s="15">
        <f>_xlfn.MAXIFS(performance_data[portfolio_value],performance_data[portfolio_id],performance_data[[#This Row],[portfolio_id]],performance_data[date],performance_data[[#This Row],[starting_date]])</f>
        <v>282449.01</v>
      </c>
      <c r="Q3241" s="15">
        <f>performance_data[[#This Row],[latest_value]]-performance_data[[#This Row],[starting_value]]</f>
        <v>166975.10999999999</v>
      </c>
      <c r="R3241" s="15">
        <f>performance_data[[#This Row],[net_inflows]]-performance_data[[#This Row],[net_outflows]]</f>
        <v>-4403.55</v>
      </c>
      <c r="S3241" s="15" t="str">
        <f>IF(performance_data[[#This Row],[net_inflows]]&gt;AVERAGE(performance_data[net_inflows]),"High","Low")</f>
        <v>Low</v>
      </c>
      <c r="T3241" s="15">
        <f>AVERAGEIF(performance_data[inflow_flag],performance_data[[#This Row],[inflow_flag]],performance_data[return_percentage])</f>
        <v>5.0457846277021572</v>
      </c>
      <c r="U3241" s="17">
        <f>IF(performance_data[[#This Row],[return_percentage]]&lt;performance_data[[#This Row],[benchmark_return]],1,0)</f>
        <v>0</v>
      </c>
      <c r="V3241" s="17">
        <f>COUNTIFS(performance_data[portfolio_id],performance_data[[#This Row],[portfolio_id]])</f>
        <v>30</v>
      </c>
      <c r="W3241" s="17">
        <f>COUNTIFS(performance_data[portfolio_id],performance_data[[#This Row],[portfolio_id]],
          performance_data[return_flag],1)</f>
        <v>16</v>
      </c>
      <c r="X3241" s="15">
        <f>performance_data[[#This Row],[underperform_flag_count]]/performance_data[[#This Row],[totalportfoliocount]]</f>
        <v>0.53333333333333333</v>
      </c>
    </row>
    <row r="3242" spans="1:24" x14ac:dyDescent="0.3">
      <c r="A3242">
        <v>7046</v>
      </c>
      <c r="B3242" s="1">
        <v>45545</v>
      </c>
      <c r="C3242">
        <v>54623.31</v>
      </c>
      <c r="D3242">
        <v>-7.86</v>
      </c>
      <c r="E3242">
        <v>-8.61</v>
      </c>
      <c r="F3242">
        <v>2898.13</v>
      </c>
      <c r="G3242">
        <v>19720.07</v>
      </c>
      <c r="H3242" t="s">
        <v>2205</v>
      </c>
      <c r="I3242" t="s">
        <v>2209</v>
      </c>
      <c r="J3242">
        <v>9</v>
      </c>
      <c r="K3242" t="s">
        <v>2221</v>
      </c>
      <c r="L3242" t="str">
        <f>IF(performance_data[[#This Row],[return_percentage]]&gt;=performance_data[[#This Row],[benchmark_return]],"Higher","Lower")</f>
        <v>Higher</v>
      </c>
      <c r="M3242" s="14">
        <f xml:space="preserve"> _xlfn.MAXIFS(performance_data[date],performance_data[portfolio_id],performance_data[[#This Row],[portfolio_id]])</f>
        <v>45558</v>
      </c>
      <c r="N3242" s="14">
        <f xml:space="preserve"> _xlfn.MINIFS(performance_data[date],performance_data[portfolio_id],performance_data[[#This Row],[portfolio_id]])</f>
        <v>44852</v>
      </c>
      <c r="O3242" s="15">
        <f>_xlfn.MAXIFS(performance_data[portfolio_value],performance_data[portfolio_id],performance_data[[#This Row],[portfolio_id]],performance_data[date],performance_data[[#This Row],[latest_date]])</f>
        <v>449424.12</v>
      </c>
      <c r="P3242" s="15">
        <f>_xlfn.MAXIFS(performance_data[portfolio_value],performance_data[portfolio_id],performance_data[[#This Row],[portfolio_id]],performance_data[date],performance_data[[#This Row],[starting_date]])</f>
        <v>282449.01</v>
      </c>
      <c r="Q3242" s="15">
        <f>performance_data[[#This Row],[latest_value]]-performance_data[[#This Row],[starting_value]]</f>
        <v>166975.10999999999</v>
      </c>
      <c r="R3242" s="15">
        <f>performance_data[[#This Row],[net_inflows]]-performance_data[[#This Row],[net_outflows]]</f>
        <v>-16821.939999999999</v>
      </c>
      <c r="S3242" s="15" t="str">
        <f>IF(performance_data[[#This Row],[net_inflows]]&gt;AVERAGE(performance_data[net_inflows]),"High","Low")</f>
        <v>Low</v>
      </c>
      <c r="T3242" s="15">
        <f>AVERAGEIF(performance_data[inflow_flag],performance_data[[#This Row],[inflow_flag]],performance_data[return_percentage])</f>
        <v>5.0457846277021572</v>
      </c>
      <c r="U3242" s="17">
        <f>IF(performance_data[[#This Row],[return_percentage]]&lt;performance_data[[#This Row],[benchmark_return]],1,0)</f>
        <v>0</v>
      </c>
      <c r="V3242" s="17">
        <f>COUNTIFS(performance_data[portfolio_id],performance_data[[#This Row],[portfolio_id]])</f>
        <v>30</v>
      </c>
      <c r="W3242" s="17">
        <f>COUNTIFS(performance_data[portfolio_id],performance_data[[#This Row],[portfolio_id]],
          performance_data[return_flag],1)</f>
        <v>16</v>
      </c>
      <c r="X3242" s="15">
        <f>performance_data[[#This Row],[underperform_flag_count]]/performance_data[[#This Row],[totalportfoliocount]]</f>
        <v>0.53333333333333333</v>
      </c>
    </row>
    <row r="3243" spans="1:24" x14ac:dyDescent="0.3">
      <c r="A3243">
        <v>7046</v>
      </c>
      <c r="B3243" s="1">
        <v>45330</v>
      </c>
      <c r="C3243">
        <v>377890.09</v>
      </c>
      <c r="D3243">
        <v>7.65</v>
      </c>
      <c r="E3243">
        <v>8.2899999999999991</v>
      </c>
      <c r="F3243">
        <v>8125.54</v>
      </c>
      <c r="G3243">
        <v>14925.26</v>
      </c>
      <c r="H3243" t="s">
        <v>2205</v>
      </c>
      <c r="I3243" t="s">
        <v>2206</v>
      </c>
      <c r="J3243">
        <v>2</v>
      </c>
      <c r="K3243" t="s">
        <v>2226</v>
      </c>
      <c r="L3243" t="str">
        <f>IF(performance_data[[#This Row],[return_percentage]]&gt;=performance_data[[#This Row],[benchmark_return]],"Higher","Lower")</f>
        <v>Lower</v>
      </c>
      <c r="M3243" s="14">
        <f xml:space="preserve"> _xlfn.MAXIFS(performance_data[date],performance_data[portfolio_id],performance_data[[#This Row],[portfolio_id]])</f>
        <v>45558</v>
      </c>
      <c r="N3243" s="14">
        <f xml:space="preserve"> _xlfn.MINIFS(performance_data[date],performance_data[portfolio_id],performance_data[[#This Row],[portfolio_id]])</f>
        <v>44852</v>
      </c>
      <c r="O3243" s="15">
        <f>_xlfn.MAXIFS(performance_data[portfolio_value],performance_data[portfolio_id],performance_data[[#This Row],[portfolio_id]],performance_data[date],performance_data[[#This Row],[latest_date]])</f>
        <v>449424.12</v>
      </c>
      <c r="P3243" s="15">
        <f>_xlfn.MAXIFS(performance_data[portfolio_value],performance_data[portfolio_id],performance_data[[#This Row],[portfolio_id]],performance_data[date],performance_data[[#This Row],[starting_date]])</f>
        <v>282449.01</v>
      </c>
      <c r="Q3243" s="15">
        <f>performance_data[[#This Row],[latest_value]]-performance_data[[#This Row],[starting_value]]</f>
        <v>166975.10999999999</v>
      </c>
      <c r="R3243" s="15">
        <f>performance_data[[#This Row],[net_inflows]]-performance_data[[#This Row],[net_outflows]]</f>
        <v>-6799.72</v>
      </c>
      <c r="S3243" s="15" t="str">
        <f>IF(performance_data[[#This Row],[net_inflows]]&gt;AVERAGE(performance_data[net_inflows]),"High","Low")</f>
        <v>Low</v>
      </c>
      <c r="T3243" s="15">
        <f>AVERAGEIF(performance_data[inflow_flag],performance_data[[#This Row],[inflow_flag]],performance_data[return_percentage])</f>
        <v>5.0457846277021572</v>
      </c>
      <c r="U3243" s="17">
        <f>IF(performance_data[[#This Row],[return_percentage]]&lt;performance_data[[#This Row],[benchmark_return]],1,0)</f>
        <v>1</v>
      </c>
      <c r="V3243" s="17">
        <f>COUNTIFS(performance_data[portfolio_id],performance_data[[#This Row],[portfolio_id]])</f>
        <v>30</v>
      </c>
      <c r="W3243" s="17">
        <f>COUNTIFS(performance_data[portfolio_id],performance_data[[#This Row],[portfolio_id]],
          performance_data[return_flag],1)</f>
        <v>16</v>
      </c>
      <c r="X3243" s="15">
        <f>performance_data[[#This Row],[underperform_flag_count]]/performance_data[[#This Row],[totalportfoliocount]]</f>
        <v>0.53333333333333333</v>
      </c>
    </row>
    <row r="3244" spans="1:24" x14ac:dyDescent="0.3">
      <c r="A3244">
        <v>7046</v>
      </c>
      <c r="B3244" s="1">
        <v>45459</v>
      </c>
      <c r="C3244">
        <v>454188.63</v>
      </c>
      <c r="D3244">
        <v>-4.46</v>
      </c>
      <c r="E3244">
        <v>-3.63</v>
      </c>
      <c r="F3244">
        <v>7282.99</v>
      </c>
      <c r="G3244">
        <v>16736.14</v>
      </c>
      <c r="H3244" t="s">
        <v>2205</v>
      </c>
      <c r="I3244" t="s">
        <v>2211</v>
      </c>
      <c r="J3244">
        <v>6</v>
      </c>
      <c r="K3244" t="s">
        <v>2212</v>
      </c>
      <c r="L3244" t="str">
        <f>IF(performance_data[[#This Row],[return_percentage]]&gt;=performance_data[[#This Row],[benchmark_return]],"Higher","Lower")</f>
        <v>Lower</v>
      </c>
      <c r="M3244" s="14">
        <f xml:space="preserve"> _xlfn.MAXIFS(performance_data[date],performance_data[portfolio_id],performance_data[[#This Row],[portfolio_id]])</f>
        <v>45558</v>
      </c>
      <c r="N3244" s="14">
        <f xml:space="preserve"> _xlfn.MINIFS(performance_data[date],performance_data[portfolio_id],performance_data[[#This Row],[portfolio_id]])</f>
        <v>44852</v>
      </c>
      <c r="O3244" s="15">
        <f>_xlfn.MAXIFS(performance_data[portfolio_value],performance_data[portfolio_id],performance_data[[#This Row],[portfolio_id]],performance_data[date],performance_data[[#This Row],[latest_date]])</f>
        <v>449424.12</v>
      </c>
      <c r="P3244" s="15">
        <f>_xlfn.MAXIFS(performance_data[portfolio_value],performance_data[portfolio_id],performance_data[[#This Row],[portfolio_id]],performance_data[date],performance_data[[#This Row],[starting_date]])</f>
        <v>282449.01</v>
      </c>
      <c r="Q3244" s="15">
        <f>performance_data[[#This Row],[latest_value]]-performance_data[[#This Row],[starting_value]]</f>
        <v>166975.10999999999</v>
      </c>
      <c r="R3244" s="15">
        <f>performance_data[[#This Row],[net_inflows]]-performance_data[[#This Row],[net_outflows]]</f>
        <v>-9453.15</v>
      </c>
      <c r="S3244" s="15" t="str">
        <f>IF(performance_data[[#This Row],[net_inflows]]&gt;AVERAGE(performance_data[net_inflows]),"High","Low")</f>
        <v>Low</v>
      </c>
      <c r="T3244" s="15">
        <f>AVERAGEIF(performance_data[inflow_flag],performance_data[[#This Row],[inflow_flag]],performance_data[return_percentage])</f>
        <v>5.0457846277021572</v>
      </c>
      <c r="U3244" s="17">
        <f>IF(performance_data[[#This Row],[return_percentage]]&lt;performance_data[[#This Row],[benchmark_return]],1,0)</f>
        <v>1</v>
      </c>
      <c r="V3244" s="17">
        <f>COUNTIFS(performance_data[portfolio_id],performance_data[[#This Row],[portfolio_id]])</f>
        <v>30</v>
      </c>
      <c r="W3244" s="17">
        <f>COUNTIFS(performance_data[portfolio_id],performance_data[[#This Row],[portfolio_id]],
          performance_data[return_flag],1)</f>
        <v>16</v>
      </c>
      <c r="X3244" s="15">
        <f>performance_data[[#This Row],[underperform_flag_count]]/performance_data[[#This Row],[totalportfoliocount]]</f>
        <v>0.53333333333333333</v>
      </c>
    </row>
    <row r="3245" spans="1:24" x14ac:dyDescent="0.3">
      <c r="A3245">
        <v>7046</v>
      </c>
      <c r="B3245" s="1">
        <v>45200</v>
      </c>
      <c r="C3245">
        <v>497534.55</v>
      </c>
      <c r="D3245">
        <v>5.55</v>
      </c>
      <c r="E3245">
        <v>5.2</v>
      </c>
      <c r="F3245">
        <v>227.25</v>
      </c>
      <c r="G3245">
        <v>10739.53</v>
      </c>
      <c r="H3245" t="s">
        <v>2213</v>
      </c>
      <c r="I3245" t="s">
        <v>2217</v>
      </c>
      <c r="J3245">
        <v>10</v>
      </c>
      <c r="K3245" t="s">
        <v>2224</v>
      </c>
      <c r="L3245" t="str">
        <f>IF(performance_data[[#This Row],[return_percentage]]&gt;=performance_data[[#This Row],[benchmark_return]],"Higher","Lower")</f>
        <v>Higher</v>
      </c>
      <c r="M3245" s="14">
        <f xml:space="preserve"> _xlfn.MAXIFS(performance_data[date],performance_data[portfolio_id],performance_data[[#This Row],[portfolio_id]])</f>
        <v>45558</v>
      </c>
      <c r="N3245" s="14">
        <f xml:space="preserve"> _xlfn.MINIFS(performance_data[date],performance_data[portfolio_id],performance_data[[#This Row],[portfolio_id]])</f>
        <v>44852</v>
      </c>
      <c r="O3245" s="15">
        <f>_xlfn.MAXIFS(performance_data[portfolio_value],performance_data[portfolio_id],performance_data[[#This Row],[portfolio_id]],performance_data[date],performance_data[[#This Row],[latest_date]])</f>
        <v>449424.12</v>
      </c>
      <c r="P3245" s="15">
        <f>_xlfn.MAXIFS(performance_data[portfolio_value],performance_data[portfolio_id],performance_data[[#This Row],[portfolio_id]],performance_data[date],performance_data[[#This Row],[starting_date]])</f>
        <v>282449.01</v>
      </c>
      <c r="Q3245" s="15">
        <f>performance_data[[#This Row],[latest_value]]-performance_data[[#This Row],[starting_value]]</f>
        <v>166975.10999999999</v>
      </c>
      <c r="R3245" s="15">
        <f>performance_data[[#This Row],[net_inflows]]-performance_data[[#This Row],[net_outflows]]</f>
        <v>-10512.28</v>
      </c>
      <c r="S3245" s="15" t="str">
        <f>IF(performance_data[[#This Row],[net_inflows]]&gt;AVERAGE(performance_data[net_inflows]),"High","Low")</f>
        <v>Low</v>
      </c>
      <c r="T3245" s="15">
        <f>AVERAGEIF(performance_data[inflow_flag],performance_data[[#This Row],[inflow_flag]],performance_data[return_percentage])</f>
        <v>5.0457846277021572</v>
      </c>
      <c r="U3245" s="17">
        <f>IF(performance_data[[#This Row],[return_percentage]]&lt;performance_data[[#This Row],[benchmark_return]],1,0)</f>
        <v>0</v>
      </c>
      <c r="V3245" s="17">
        <f>COUNTIFS(performance_data[portfolio_id],performance_data[[#This Row],[portfolio_id]])</f>
        <v>30</v>
      </c>
      <c r="W3245" s="17">
        <f>COUNTIFS(performance_data[portfolio_id],performance_data[[#This Row],[portfolio_id]],
          performance_data[return_flag],1)</f>
        <v>16</v>
      </c>
      <c r="X3245" s="15">
        <f>performance_data[[#This Row],[underperform_flag_count]]/performance_data[[#This Row],[totalportfoliocount]]</f>
        <v>0.53333333333333333</v>
      </c>
    </row>
    <row r="3246" spans="1:24" x14ac:dyDescent="0.3">
      <c r="A3246">
        <v>7046</v>
      </c>
      <c r="B3246" s="1">
        <v>45514</v>
      </c>
      <c r="C3246">
        <v>296986.46000000002</v>
      </c>
      <c r="D3246">
        <v>14.44</v>
      </c>
      <c r="E3246">
        <v>12.03</v>
      </c>
      <c r="F3246">
        <v>5360.56</v>
      </c>
      <c r="G3246">
        <v>4495.96</v>
      </c>
      <c r="H3246" t="s">
        <v>2205</v>
      </c>
      <c r="I3246" t="s">
        <v>2209</v>
      </c>
      <c r="J3246">
        <v>8</v>
      </c>
      <c r="K3246" t="s">
        <v>2214</v>
      </c>
      <c r="L3246" t="str">
        <f>IF(performance_data[[#This Row],[return_percentage]]&gt;=performance_data[[#This Row],[benchmark_return]],"Higher","Lower")</f>
        <v>Higher</v>
      </c>
      <c r="M3246" s="14">
        <f xml:space="preserve"> _xlfn.MAXIFS(performance_data[date],performance_data[portfolio_id],performance_data[[#This Row],[portfolio_id]])</f>
        <v>45558</v>
      </c>
      <c r="N3246" s="14">
        <f xml:space="preserve"> _xlfn.MINIFS(performance_data[date],performance_data[portfolio_id],performance_data[[#This Row],[portfolio_id]])</f>
        <v>44852</v>
      </c>
      <c r="O3246" s="15">
        <f>_xlfn.MAXIFS(performance_data[portfolio_value],performance_data[portfolio_id],performance_data[[#This Row],[portfolio_id]],performance_data[date],performance_data[[#This Row],[latest_date]])</f>
        <v>449424.12</v>
      </c>
      <c r="P3246" s="15">
        <f>_xlfn.MAXIFS(performance_data[portfolio_value],performance_data[portfolio_id],performance_data[[#This Row],[portfolio_id]],performance_data[date],performance_data[[#This Row],[starting_date]])</f>
        <v>282449.01</v>
      </c>
      <c r="Q3246" s="15">
        <f>performance_data[[#This Row],[latest_value]]-performance_data[[#This Row],[starting_value]]</f>
        <v>166975.10999999999</v>
      </c>
      <c r="R3246" s="15">
        <f>performance_data[[#This Row],[net_inflows]]-performance_data[[#This Row],[net_outflows]]</f>
        <v>864.60000000000036</v>
      </c>
      <c r="S3246" s="15" t="str">
        <f>IF(performance_data[[#This Row],[net_inflows]]&gt;AVERAGE(performance_data[net_inflows]),"High","Low")</f>
        <v>Low</v>
      </c>
      <c r="T3246" s="15">
        <f>AVERAGEIF(performance_data[inflow_flag],performance_data[[#This Row],[inflow_flag]],performance_data[return_percentage])</f>
        <v>5.0457846277021572</v>
      </c>
      <c r="U3246" s="17">
        <f>IF(performance_data[[#This Row],[return_percentage]]&lt;performance_data[[#This Row],[benchmark_return]],1,0)</f>
        <v>0</v>
      </c>
      <c r="V3246" s="17">
        <f>COUNTIFS(performance_data[portfolio_id],performance_data[[#This Row],[portfolio_id]])</f>
        <v>30</v>
      </c>
      <c r="W3246" s="17">
        <f>COUNTIFS(performance_data[portfolio_id],performance_data[[#This Row],[portfolio_id]],
          performance_data[return_flag],1)</f>
        <v>16</v>
      </c>
      <c r="X3246" s="15">
        <f>performance_data[[#This Row],[underperform_flag_count]]/performance_data[[#This Row],[totalportfoliocount]]</f>
        <v>0.53333333333333333</v>
      </c>
    </row>
    <row r="3247" spans="1:24" x14ac:dyDescent="0.3">
      <c r="A3247">
        <v>7046</v>
      </c>
      <c r="B3247" s="1">
        <v>45243</v>
      </c>
      <c r="C3247">
        <v>414959.29</v>
      </c>
      <c r="D3247">
        <v>18.989999999999998</v>
      </c>
      <c r="E3247">
        <v>20.62</v>
      </c>
      <c r="F3247">
        <v>16856.669999999998</v>
      </c>
      <c r="G3247">
        <v>18006.41</v>
      </c>
      <c r="H3247" t="s">
        <v>2213</v>
      </c>
      <c r="I3247" t="s">
        <v>2217</v>
      </c>
      <c r="J3247">
        <v>11</v>
      </c>
      <c r="K3247" t="s">
        <v>2219</v>
      </c>
      <c r="L3247" t="str">
        <f>IF(performance_data[[#This Row],[return_percentage]]&gt;=performance_data[[#This Row],[benchmark_return]],"Higher","Lower")</f>
        <v>Lower</v>
      </c>
      <c r="M3247" s="14">
        <f xml:space="preserve"> _xlfn.MAXIFS(performance_data[date],performance_data[portfolio_id],performance_data[[#This Row],[portfolio_id]])</f>
        <v>45558</v>
      </c>
      <c r="N3247" s="14">
        <f xml:space="preserve"> _xlfn.MINIFS(performance_data[date],performance_data[portfolio_id],performance_data[[#This Row],[portfolio_id]])</f>
        <v>44852</v>
      </c>
      <c r="O3247" s="15">
        <f>_xlfn.MAXIFS(performance_data[portfolio_value],performance_data[portfolio_id],performance_data[[#This Row],[portfolio_id]],performance_data[date],performance_data[[#This Row],[latest_date]])</f>
        <v>449424.12</v>
      </c>
      <c r="P3247" s="15">
        <f>_xlfn.MAXIFS(performance_data[portfolio_value],performance_data[portfolio_id],performance_data[[#This Row],[portfolio_id]],performance_data[date],performance_data[[#This Row],[starting_date]])</f>
        <v>282449.01</v>
      </c>
      <c r="Q3247" s="15">
        <f>performance_data[[#This Row],[latest_value]]-performance_data[[#This Row],[starting_value]]</f>
        <v>166975.10999999999</v>
      </c>
      <c r="R3247" s="15">
        <f>performance_data[[#This Row],[net_inflows]]-performance_data[[#This Row],[net_outflows]]</f>
        <v>-1149.7400000000016</v>
      </c>
      <c r="S3247" s="15" t="str">
        <f>IF(performance_data[[#This Row],[net_inflows]]&gt;AVERAGE(performance_data[net_inflows]),"High","Low")</f>
        <v>High</v>
      </c>
      <c r="T3247" s="15">
        <f>AVERAGEIF(performance_data[inflow_flag],performance_data[[#This Row],[inflow_flag]],performance_data[return_percentage])</f>
        <v>4.8467905675459724</v>
      </c>
      <c r="U3247" s="17">
        <f>IF(performance_data[[#This Row],[return_percentage]]&lt;performance_data[[#This Row],[benchmark_return]],1,0)</f>
        <v>1</v>
      </c>
      <c r="V3247" s="17">
        <f>COUNTIFS(performance_data[portfolio_id],performance_data[[#This Row],[portfolio_id]])</f>
        <v>30</v>
      </c>
      <c r="W3247" s="17">
        <f>COUNTIFS(performance_data[portfolio_id],performance_data[[#This Row],[portfolio_id]],
          performance_data[return_flag],1)</f>
        <v>16</v>
      </c>
      <c r="X3247" s="15">
        <f>performance_data[[#This Row],[underperform_flag_count]]/performance_data[[#This Row],[totalportfoliocount]]</f>
        <v>0.53333333333333333</v>
      </c>
    </row>
    <row r="3248" spans="1:24" x14ac:dyDescent="0.3">
      <c r="A3248">
        <v>7046</v>
      </c>
      <c r="B3248" s="1">
        <v>44906</v>
      </c>
      <c r="C3248">
        <v>245921.55</v>
      </c>
      <c r="D3248">
        <v>9.5</v>
      </c>
      <c r="E3248">
        <v>8.01</v>
      </c>
      <c r="F3248">
        <v>10528.44</v>
      </c>
      <c r="G3248">
        <v>3372.92</v>
      </c>
      <c r="H3248" t="s">
        <v>2220</v>
      </c>
      <c r="I3248" t="s">
        <v>2217</v>
      </c>
      <c r="J3248">
        <v>12</v>
      </c>
      <c r="K3248" t="s">
        <v>2218</v>
      </c>
      <c r="L3248" t="str">
        <f>IF(performance_data[[#This Row],[return_percentage]]&gt;=performance_data[[#This Row],[benchmark_return]],"Higher","Lower")</f>
        <v>Higher</v>
      </c>
      <c r="M3248" s="14">
        <f xml:space="preserve"> _xlfn.MAXIFS(performance_data[date],performance_data[portfolio_id],performance_data[[#This Row],[portfolio_id]])</f>
        <v>45558</v>
      </c>
      <c r="N3248" s="14">
        <f xml:space="preserve"> _xlfn.MINIFS(performance_data[date],performance_data[portfolio_id],performance_data[[#This Row],[portfolio_id]])</f>
        <v>44852</v>
      </c>
      <c r="O3248" s="15">
        <f>_xlfn.MAXIFS(performance_data[portfolio_value],performance_data[portfolio_id],performance_data[[#This Row],[portfolio_id]],performance_data[date],performance_data[[#This Row],[latest_date]])</f>
        <v>449424.12</v>
      </c>
      <c r="P3248" s="15">
        <f>_xlfn.MAXIFS(performance_data[portfolio_value],performance_data[portfolio_id],performance_data[[#This Row],[portfolio_id]],performance_data[date],performance_data[[#This Row],[starting_date]])</f>
        <v>282449.01</v>
      </c>
      <c r="Q3248" s="15">
        <f>performance_data[[#This Row],[latest_value]]-performance_data[[#This Row],[starting_value]]</f>
        <v>166975.10999999999</v>
      </c>
      <c r="R3248" s="15">
        <f>performance_data[[#This Row],[net_inflows]]-performance_data[[#This Row],[net_outflows]]</f>
        <v>7155.52</v>
      </c>
      <c r="S3248" s="15" t="str">
        <f>IF(performance_data[[#This Row],[net_inflows]]&gt;AVERAGE(performance_data[net_inflows]),"High","Low")</f>
        <v>High</v>
      </c>
      <c r="T3248" s="15">
        <f>AVERAGEIF(performance_data[inflow_flag],performance_data[[#This Row],[inflow_flag]],performance_data[return_percentage])</f>
        <v>4.8467905675459724</v>
      </c>
      <c r="U3248" s="17">
        <f>IF(performance_data[[#This Row],[return_percentage]]&lt;performance_data[[#This Row],[benchmark_return]],1,0)</f>
        <v>0</v>
      </c>
      <c r="V3248" s="17">
        <f>COUNTIFS(performance_data[portfolio_id],performance_data[[#This Row],[portfolio_id]])</f>
        <v>30</v>
      </c>
      <c r="W3248" s="17">
        <f>COUNTIFS(performance_data[portfolio_id],performance_data[[#This Row],[portfolio_id]],
          performance_data[return_flag],1)</f>
        <v>16</v>
      </c>
      <c r="X3248" s="15">
        <f>performance_data[[#This Row],[underperform_flag_count]]/performance_data[[#This Row],[totalportfoliocount]]</f>
        <v>0.53333333333333333</v>
      </c>
    </row>
    <row r="3249" spans="1:24" x14ac:dyDescent="0.3">
      <c r="A3249">
        <v>7046</v>
      </c>
      <c r="B3249" s="1">
        <v>45254</v>
      </c>
      <c r="C3249">
        <v>381514.74</v>
      </c>
      <c r="D3249">
        <v>-6.95</v>
      </c>
      <c r="E3249">
        <v>-7.74</v>
      </c>
      <c r="F3249">
        <v>1120.3399999999999</v>
      </c>
      <c r="G3249">
        <v>11067.53</v>
      </c>
      <c r="H3249" t="s">
        <v>2213</v>
      </c>
      <c r="I3249" t="s">
        <v>2217</v>
      </c>
      <c r="J3249">
        <v>11</v>
      </c>
      <c r="K3249" t="s">
        <v>2219</v>
      </c>
      <c r="L3249" t="str">
        <f>IF(performance_data[[#This Row],[return_percentage]]&gt;=performance_data[[#This Row],[benchmark_return]],"Higher","Lower")</f>
        <v>Higher</v>
      </c>
      <c r="M3249" s="14">
        <f xml:space="preserve"> _xlfn.MAXIFS(performance_data[date],performance_data[portfolio_id],performance_data[[#This Row],[portfolio_id]])</f>
        <v>45558</v>
      </c>
      <c r="N3249" s="14">
        <f xml:space="preserve"> _xlfn.MINIFS(performance_data[date],performance_data[portfolio_id],performance_data[[#This Row],[portfolio_id]])</f>
        <v>44852</v>
      </c>
      <c r="O3249" s="15">
        <f>_xlfn.MAXIFS(performance_data[portfolio_value],performance_data[portfolio_id],performance_data[[#This Row],[portfolio_id]],performance_data[date],performance_data[[#This Row],[latest_date]])</f>
        <v>449424.12</v>
      </c>
      <c r="P3249" s="15">
        <f>_xlfn.MAXIFS(performance_data[portfolio_value],performance_data[portfolio_id],performance_data[[#This Row],[portfolio_id]],performance_data[date],performance_data[[#This Row],[starting_date]])</f>
        <v>282449.01</v>
      </c>
      <c r="Q3249" s="15">
        <f>performance_data[[#This Row],[latest_value]]-performance_data[[#This Row],[starting_value]]</f>
        <v>166975.10999999999</v>
      </c>
      <c r="R3249" s="15">
        <f>performance_data[[#This Row],[net_inflows]]-performance_data[[#This Row],[net_outflows]]</f>
        <v>-9947.19</v>
      </c>
      <c r="S3249" s="15" t="str">
        <f>IF(performance_data[[#This Row],[net_inflows]]&gt;AVERAGE(performance_data[net_inflows]),"High","Low")</f>
        <v>Low</v>
      </c>
      <c r="T3249" s="15">
        <f>AVERAGEIF(performance_data[inflow_flag],performance_data[[#This Row],[inflow_flag]],performance_data[return_percentage])</f>
        <v>5.0457846277021572</v>
      </c>
      <c r="U3249" s="17">
        <f>IF(performance_data[[#This Row],[return_percentage]]&lt;performance_data[[#This Row],[benchmark_return]],1,0)</f>
        <v>0</v>
      </c>
      <c r="V3249" s="17">
        <f>COUNTIFS(performance_data[portfolio_id],performance_data[[#This Row],[portfolio_id]])</f>
        <v>30</v>
      </c>
      <c r="W3249" s="17">
        <f>COUNTIFS(performance_data[portfolio_id],performance_data[[#This Row],[portfolio_id]],
          performance_data[return_flag],1)</f>
        <v>16</v>
      </c>
      <c r="X3249" s="15">
        <f>performance_data[[#This Row],[underperform_flag_count]]/performance_data[[#This Row],[totalportfoliocount]]</f>
        <v>0.53333333333333333</v>
      </c>
    </row>
    <row r="3250" spans="1:24" x14ac:dyDescent="0.3">
      <c r="A3250">
        <v>7046</v>
      </c>
      <c r="B3250" s="1">
        <v>45437</v>
      </c>
      <c r="C3250">
        <v>267398.78999999998</v>
      </c>
      <c r="D3250">
        <v>2.82</v>
      </c>
      <c r="E3250">
        <v>3.01</v>
      </c>
      <c r="F3250">
        <v>5351.97</v>
      </c>
      <c r="G3250">
        <v>13662.2</v>
      </c>
      <c r="H3250" t="s">
        <v>2205</v>
      </c>
      <c r="I3250" t="s">
        <v>2211</v>
      </c>
      <c r="J3250">
        <v>5</v>
      </c>
      <c r="K3250" t="s">
        <v>2223</v>
      </c>
      <c r="L3250" t="str">
        <f>IF(performance_data[[#This Row],[return_percentage]]&gt;=performance_data[[#This Row],[benchmark_return]],"Higher","Lower")</f>
        <v>Lower</v>
      </c>
      <c r="M3250" s="14">
        <f xml:space="preserve"> _xlfn.MAXIFS(performance_data[date],performance_data[portfolio_id],performance_data[[#This Row],[portfolio_id]])</f>
        <v>45558</v>
      </c>
      <c r="N3250" s="14">
        <f xml:space="preserve"> _xlfn.MINIFS(performance_data[date],performance_data[portfolio_id],performance_data[[#This Row],[portfolio_id]])</f>
        <v>44852</v>
      </c>
      <c r="O3250" s="15">
        <f>_xlfn.MAXIFS(performance_data[portfolio_value],performance_data[portfolio_id],performance_data[[#This Row],[portfolio_id]],performance_data[date],performance_data[[#This Row],[latest_date]])</f>
        <v>449424.12</v>
      </c>
      <c r="P3250" s="15">
        <f>_xlfn.MAXIFS(performance_data[portfolio_value],performance_data[portfolio_id],performance_data[[#This Row],[portfolio_id]],performance_data[date],performance_data[[#This Row],[starting_date]])</f>
        <v>282449.01</v>
      </c>
      <c r="Q3250" s="15">
        <f>performance_data[[#This Row],[latest_value]]-performance_data[[#This Row],[starting_value]]</f>
        <v>166975.10999999999</v>
      </c>
      <c r="R3250" s="15">
        <f>performance_data[[#This Row],[net_inflows]]-performance_data[[#This Row],[net_outflows]]</f>
        <v>-8310.23</v>
      </c>
      <c r="S3250" s="15" t="str">
        <f>IF(performance_data[[#This Row],[net_inflows]]&gt;AVERAGE(performance_data[net_inflows]),"High","Low")</f>
        <v>Low</v>
      </c>
      <c r="T3250" s="15">
        <f>AVERAGEIF(performance_data[inflow_flag],performance_data[[#This Row],[inflow_flag]],performance_data[return_percentage])</f>
        <v>5.0457846277021572</v>
      </c>
      <c r="U3250" s="17">
        <f>IF(performance_data[[#This Row],[return_percentage]]&lt;performance_data[[#This Row],[benchmark_return]],1,0)</f>
        <v>1</v>
      </c>
      <c r="V3250" s="17">
        <f>COUNTIFS(performance_data[portfolio_id],performance_data[[#This Row],[portfolio_id]])</f>
        <v>30</v>
      </c>
      <c r="W3250" s="17">
        <f>COUNTIFS(performance_data[portfolio_id],performance_data[[#This Row],[portfolio_id]],
          performance_data[return_flag],1)</f>
        <v>16</v>
      </c>
      <c r="X3250" s="15">
        <f>performance_data[[#This Row],[underperform_flag_count]]/performance_data[[#This Row],[totalportfoliocount]]</f>
        <v>0.53333333333333333</v>
      </c>
    </row>
    <row r="3251" spans="1:24" x14ac:dyDescent="0.3">
      <c r="A3251">
        <v>7046</v>
      </c>
      <c r="B3251" s="1">
        <v>45240</v>
      </c>
      <c r="C3251">
        <v>220387.02</v>
      </c>
      <c r="D3251">
        <v>-9.43</v>
      </c>
      <c r="E3251">
        <v>-8.66</v>
      </c>
      <c r="F3251">
        <v>4041.39</v>
      </c>
      <c r="G3251">
        <v>15748.51</v>
      </c>
      <c r="H3251" t="s">
        <v>2213</v>
      </c>
      <c r="I3251" t="s">
        <v>2217</v>
      </c>
      <c r="J3251">
        <v>11</v>
      </c>
      <c r="K3251" t="s">
        <v>2219</v>
      </c>
      <c r="L3251" t="str">
        <f>IF(performance_data[[#This Row],[return_percentage]]&gt;=performance_data[[#This Row],[benchmark_return]],"Higher","Lower")</f>
        <v>Lower</v>
      </c>
      <c r="M3251" s="14">
        <f xml:space="preserve"> _xlfn.MAXIFS(performance_data[date],performance_data[portfolio_id],performance_data[[#This Row],[portfolio_id]])</f>
        <v>45558</v>
      </c>
      <c r="N3251" s="14">
        <f xml:space="preserve"> _xlfn.MINIFS(performance_data[date],performance_data[portfolio_id],performance_data[[#This Row],[portfolio_id]])</f>
        <v>44852</v>
      </c>
      <c r="O3251" s="15">
        <f>_xlfn.MAXIFS(performance_data[portfolio_value],performance_data[portfolio_id],performance_data[[#This Row],[portfolio_id]],performance_data[date],performance_data[[#This Row],[latest_date]])</f>
        <v>449424.12</v>
      </c>
      <c r="P3251" s="15">
        <f>_xlfn.MAXIFS(performance_data[portfolio_value],performance_data[portfolio_id],performance_data[[#This Row],[portfolio_id]],performance_data[date],performance_data[[#This Row],[starting_date]])</f>
        <v>282449.01</v>
      </c>
      <c r="Q3251" s="15">
        <f>performance_data[[#This Row],[latest_value]]-performance_data[[#This Row],[starting_value]]</f>
        <v>166975.10999999999</v>
      </c>
      <c r="R3251" s="15">
        <f>performance_data[[#This Row],[net_inflows]]-performance_data[[#This Row],[net_outflows]]</f>
        <v>-11707.12</v>
      </c>
      <c r="S3251" s="15" t="str">
        <f>IF(performance_data[[#This Row],[net_inflows]]&gt;AVERAGE(performance_data[net_inflows]),"High","Low")</f>
        <v>Low</v>
      </c>
      <c r="T3251" s="15">
        <f>AVERAGEIF(performance_data[inflow_flag],performance_data[[#This Row],[inflow_flag]],performance_data[return_percentage])</f>
        <v>5.0457846277021572</v>
      </c>
      <c r="U3251" s="17">
        <f>IF(performance_data[[#This Row],[return_percentage]]&lt;performance_data[[#This Row],[benchmark_return]],1,0)</f>
        <v>1</v>
      </c>
      <c r="V3251" s="17">
        <f>COUNTIFS(performance_data[portfolio_id],performance_data[[#This Row],[portfolio_id]])</f>
        <v>30</v>
      </c>
      <c r="W3251" s="17">
        <f>COUNTIFS(performance_data[portfolio_id],performance_data[[#This Row],[portfolio_id]],
          performance_data[return_flag],1)</f>
        <v>16</v>
      </c>
      <c r="X3251" s="15">
        <f>performance_data[[#This Row],[underperform_flag_count]]/performance_data[[#This Row],[totalportfoliocount]]</f>
        <v>0.53333333333333333</v>
      </c>
    </row>
    <row r="3252" spans="1:24" x14ac:dyDescent="0.3">
      <c r="A3252">
        <v>7046</v>
      </c>
      <c r="B3252" s="1">
        <v>45430</v>
      </c>
      <c r="C3252">
        <v>475792.31</v>
      </c>
      <c r="D3252">
        <v>13.89</v>
      </c>
      <c r="E3252">
        <v>12.33</v>
      </c>
      <c r="F3252">
        <v>12263.47</v>
      </c>
      <c r="G3252">
        <v>5038.0600000000004</v>
      </c>
      <c r="H3252" t="s">
        <v>2205</v>
      </c>
      <c r="I3252" t="s">
        <v>2211</v>
      </c>
      <c r="J3252">
        <v>5</v>
      </c>
      <c r="K3252" t="s">
        <v>2223</v>
      </c>
      <c r="L3252" t="str">
        <f>IF(performance_data[[#This Row],[return_percentage]]&gt;=performance_data[[#This Row],[benchmark_return]],"Higher","Lower")</f>
        <v>Higher</v>
      </c>
      <c r="M3252" s="14">
        <f xml:space="preserve"> _xlfn.MAXIFS(performance_data[date],performance_data[portfolio_id],performance_data[[#This Row],[portfolio_id]])</f>
        <v>45558</v>
      </c>
      <c r="N3252" s="14">
        <f xml:space="preserve"> _xlfn.MINIFS(performance_data[date],performance_data[portfolio_id],performance_data[[#This Row],[portfolio_id]])</f>
        <v>44852</v>
      </c>
      <c r="O3252" s="15">
        <f>_xlfn.MAXIFS(performance_data[portfolio_value],performance_data[portfolio_id],performance_data[[#This Row],[portfolio_id]],performance_data[date],performance_data[[#This Row],[latest_date]])</f>
        <v>449424.12</v>
      </c>
      <c r="P3252" s="15">
        <f>_xlfn.MAXIFS(performance_data[portfolio_value],performance_data[portfolio_id],performance_data[[#This Row],[portfolio_id]],performance_data[date],performance_data[[#This Row],[starting_date]])</f>
        <v>282449.01</v>
      </c>
      <c r="Q3252" s="15">
        <f>performance_data[[#This Row],[latest_value]]-performance_data[[#This Row],[starting_value]]</f>
        <v>166975.10999999999</v>
      </c>
      <c r="R3252" s="15">
        <f>performance_data[[#This Row],[net_inflows]]-performance_data[[#This Row],[net_outflows]]</f>
        <v>7225.4099999999989</v>
      </c>
      <c r="S3252" s="15" t="str">
        <f>IF(performance_data[[#This Row],[net_inflows]]&gt;AVERAGE(performance_data[net_inflows]),"High","Low")</f>
        <v>High</v>
      </c>
      <c r="T3252" s="15">
        <f>AVERAGEIF(performance_data[inflow_flag],performance_data[[#This Row],[inflow_flag]],performance_data[return_percentage])</f>
        <v>4.8467905675459724</v>
      </c>
      <c r="U3252" s="17">
        <f>IF(performance_data[[#This Row],[return_percentage]]&lt;performance_data[[#This Row],[benchmark_return]],1,0)</f>
        <v>0</v>
      </c>
      <c r="V3252" s="17">
        <f>COUNTIFS(performance_data[portfolio_id],performance_data[[#This Row],[portfolio_id]])</f>
        <v>30</v>
      </c>
      <c r="W3252" s="17">
        <f>COUNTIFS(performance_data[portfolio_id],performance_data[[#This Row],[portfolio_id]],
          performance_data[return_flag],1)</f>
        <v>16</v>
      </c>
      <c r="X3252" s="15">
        <f>performance_data[[#This Row],[underperform_flag_count]]/performance_data[[#This Row],[totalportfoliocount]]</f>
        <v>0.53333333333333333</v>
      </c>
    </row>
    <row r="3253" spans="1:24" x14ac:dyDescent="0.3">
      <c r="A3253">
        <v>7046</v>
      </c>
      <c r="B3253" s="1">
        <v>45539</v>
      </c>
      <c r="C3253">
        <v>496141.46</v>
      </c>
      <c r="D3253">
        <v>-1.3</v>
      </c>
      <c r="E3253">
        <v>-1.27</v>
      </c>
      <c r="F3253">
        <v>11795.65</v>
      </c>
      <c r="G3253">
        <v>12180</v>
      </c>
      <c r="H3253" t="s">
        <v>2205</v>
      </c>
      <c r="I3253" t="s">
        <v>2209</v>
      </c>
      <c r="J3253">
        <v>9</v>
      </c>
      <c r="K3253" t="s">
        <v>2221</v>
      </c>
      <c r="L3253" t="str">
        <f>IF(performance_data[[#This Row],[return_percentage]]&gt;=performance_data[[#This Row],[benchmark_return]],"Higher","Lower")</f>
        <v>Lower</v>
      </c>
      <c r="M3253" s="14">
        <f xml:space="preserve"> _xlfn.MAXIFS(performance_data[date],performance_data[portfolio_id],performance_data[[#This Row],[portfolio_id]])</f>
        <v>45558</v>
      </c>
      <c r="N3253" s="14">
        <f xml:space="preserve"> _xlfn.MINIFS(performance_data[date],performance_data[portfolio_id],performance_data[[#This Row],[portfolio_id]])</f>
        <v>44852</v>
      </c>
      <c r="O3253" s="15">
        <f>_xlfn.MAXIFS(performance_data[portfolio_value],performance_data[portfolio_id],performance_data[[#This Row],[portfolio_id]],performance_data[date],performance_data[[#This Row],[latest_date]])</f>
        <v>449424.12</v>
      </c>
      <c r="P3253" s="15">
        <f>_xlfn.MAXIFS(performance_data[portfolio_value],performance_data[portfolio_id],performance_data[[#This Row],[portfolio_id]],performance_data[date],performance_data[[#This Row],[starting_date]])</f>
        <v>282449.01</v>
      </c>
      <c r="Q3253" s="15">
        <f>performance_data[[#This Row],[latest_value]]-performance_data[[#This Row],[starting_value]]</f>
        <v>166975.10999999999</v>
      </c>
      <c r="R3253" s="15">
        <f>performance_data[[#This Row],[net_inflows]]-performance_data[[#This Row],[net_outflows]]</f>
        <v>-384.35000000000036</v>
      </c>
      <c r="S3253" s="15" t="str">
        <f>IF(performance_data[[#This Row],[net_inflows]]&gt;AVERAGE(performance_data[net_inflows]),"High","Low")</f>
        <v>High</v>
      </c>
      <c r="T3253" s="15">
        <f>AVERAGEIF(performance_data[inflow_flag],performance_data[[#This Row],[inflow_flag]],performance_data[return_percentage])</f>
        <v>4.8467905675459724</v>
      </c>
      <c r="U3253" s="17">
        <f>IF(performance_data[[#This Row],[return_percentage]]&lt;performance_data[[#This Row],[benchmark_return]],1,0)</f>
        <v>1</v>
      </c>
      <c r="V3253" s="17">
        <f>COUNTIFS(performance_data[portfolio_id],performance_data[[#This Row],[portfolio_id]])</f>
        <v>30</v>
      </c>
      <c r="W3253" s="17">
        <f>COUNTIFS(performance_data[portfolio_id],performance_data[[#This Row],[portfolio_id]],
          performance_data[return_flag],1)</f>
        <v>16</v>
      </c>
      <c r="X3253" s="15">
        <f>performance_data[[#This Row],[underperform_flag_count]]/performance_data[[#This Row],[totalportfoliocount]]</f>
        <v>0.53333333333333333</v>
      </c>
    </row>
    <row r="3254" spans="1:24" x14ac:dyDescent="0.3">
      <c r="A3254">
        <v>7046</v>
      </c>
      <c r="B3254" s="1">
        <v>45225</v>
      </c>
      <c r="C3254">
        <v>303321.62</v>
      </c>
      <c r="D3254">
        <v>-1.19</v>
      </c>
      <c r="E3254">
        <v>-1.38</v>
      </c>
      <c r="F3254">
        <v>9473.2900000000009</v>
      </c>
      <c r="G3254">
        <v>9093.06</v>
      </c>
      <c r="H3254" t="s">
        <v>2213</v>
      </c>
      <c r="I3254" t="s">
        <v>2217</v>
      </c>
      <c r="J3254">
        <v>10</v>
      </c>
      <c r="K3254" t="s">
        <v>2224</v>
      </c>
      <c r="L3254" t="str">
        <f>IF(performance_data[[#This Row],[return_percentage]]&gt;=performance_data[[#This Row],[benchmark_return]],"Higher","Lower")</f>
        <v>Higher</v>
      </c>
      <c r="M3254" s="14">
        <f xml:space="preserve"> _xlfn.MAXIFS(performance_data[date],performance_data[portfolio_id],performance_data[[#This Row],[portfolio_id]])</f>
        <v>45558</v>
      </c>
      <c r="N3254" s="14">
        <f xml:space="preserve"> _xlfn.MINIFS(performance_data[date],performance_data[portfolio_id],performance_data[[#This Row],[portfolio_id]])</f>
        <v>44852</v>
      </c>
      <c r="O3254" s="15">
        <f>_xlfn.MAXIFS(performance_data[portfolio_value],performance_data[portfolio_id],performance_data[[#This Row],[portfolio_id]],performance_data[date],performance_data[[#This Row],[latest_date]])</f>
        <v>449424.12</v>
      </c>
      <c r="P3254" s="15">
        <f>_xlfn.MAXIFS(performance_data[portfolio_value],performance_data[portfolio_id],performance_data[[#This Row],[portfolio_id]],performance_data[date],performance_data[[#This Row],[starting_date]])</f>
        <v>282449.01</v>
      </c>
      <c r="Q3254" s="15">
        <f>performance_data[[#This Row],[latest_value]]-performance_data[[#This Row],[starting_value]]</f>
        <v>166975.10999999999</v>
      </c>
      <c r="R3254" s="15">
        <f>performance_data[[#This Row],[net_inflows]]-performance_data[[#This Row],[net_outflows]]</f>
        <v>380.23000000000138</v>
      </c>
      <c r="S3254" s="15" t="str">
        <f>IF(performance_data[[#This Row],[net_inflows]]&gt;AVERAGE(performance_data[net_inflows]),"High","Low")</f>
        <v>Low</v>
      </c>
      <c r="T3254" s="15">
        <f>AVERAGEIF(performance_data[inflow_flag],performance_data[[#This Row],[inflow_flag]],performance_data[return_percentage])</f>
        <v>5.0457846277021572</v>
      </c>
      <c r="U3254" s="17">
        <f>IF(performance_data[[#This Row],[return_percentage]]&lt;performance_data[[#This Row],[benchmark_return]],1,0)</f>
        <v>0</v>
      </c>
      <c r="V3254" s="17">
        <f>COUNTIFS(performance_data[portfolio_id],performance_data[[#This Row],[portfolio_id]])</f>
        <v>30</v>
      </c>
      <c r="W3254" s="17">
        <f>COUNTIFS(performance_data[portfolio_id],performance_data[[#This Row],[portfolio_id]],
          performance_data[return_flag],1)</f>
        <v>16</v>
      </c>
      <c r="X3254" s="15">
        <f>performance_data[[#This Row],[underperform_flag_count]]/performance_data[[#This Row],[totalportfoliocount]]</f>
        <v>0.53333333333333333</v>
      </c>
    </row>
    <row r="3255" spans="1:24" x14ac:dyDescent="0.3">
      <c r="A3255">
        <v>7046</v>
      </c>
      <c r="B3255" s="1">
        <v>45016</v>
      </c>
      <c r="C3255">
        <v>98440.09</v>
      </c>
      <c r="D3255">
        <v>11.06</v>
      </c>
      <c r="E3255">
        <v>13.17</v>
      </c>
      <c r="F3255">
        <v>18020.89</v>
      </c>
      <c r="G3255">
        <v>5688.33</v>
      </c>
      <c r="H3255" t="s">
        <v>2213</v>
      </c>
      <c r="I3255" t="s">
        <v>2206</v>
      </c>
      <c r="J3255">
        <v>3</v>
      </c>
      <c r="K3255" t="s">
        <v>2222</v>
      </c>
      <c r="L3255" t="str">
        <f>IF(performance_data[[#This Row],[return_percentage]]&gt;=performance_data[[#This Row],[benchmark_return]],"Higher","Lower")</f>
        <v>Lower</v>
      </c>
      <c r="M3255" s="14">
        <f xml:space="preserve"> _xlfn.MAXIFS(performance_data[date],performance_data[portfolio_id],performance_data[[#This Row],[portfolio_id]])</f>
        <v>45558</v>
      </c>
      <c r="N3255" s="14">
        <f xml:space="preserve"> _xlfn.MINIFS(performance_data[date],performance_data[portfolio_id],performance_data[[#This Row],[portfolio_id]])</f>
        <v>44852</v>
      </c>
      <c r="O3255" s="15">
        <f>_xlfn.MAXIFS(performance_data[portfolio_value],performance_data[portfolio_id],performance_data[[#This Row],[portfolio_id]],performance_data[date],performance_data[[#This Row],[latest_date]])</f>
        <v>449424.12</v>
      </c>
      <c r="P3255" s="15">
        <f>_xlfn.MAXIFS(performance_data[portfolio_value],performance_data[portfolio_id],performance_data[[#This Row],[portfolio_id]],performance_data[date],performance_data[[#This Row],[starting_date]])</f>
        <v>282449.01</v>
      </c>
      <c r="Q3255" s="15">
        <f>performance_data[[#This Row],[latest_value]]-performance_data[[#This Row],[starting_value]]</f>
        <v>166975.10999999999</v>
      </c>
      <c r="R3255" s="15">
        <f>performance_data[[#This Row],[net_inflows]]-performance_data[[#This Row],[net_outflows]]</f>
        <v>12332.56</v>
      </c>
      <c r="S3255" s="15" t="str">
        <f>IF(performance_data[[#This Row],[net_inflows]]&gt;AVERAGE(performance_data[net_inflows]),"High","Low")</f>
        <v>High</v>
      </c>
      <c r="T3255" s="15">
        <f>AVERAGEIF(performance_data[inflow_flag],performance_data[[#This Row],[inflow_flag]],performance_data[return_percentage])</f>
        <v>4.8467905675459724</v>
      </c>
      <c r="U3255" s="17">
        <f>IF(performance_data[[#This Row],[return_percentage]]&lt;performance_data[[#This Row],[benchmark_return]],1,0)</f>
        <v>1</v>
      </c>
      <c r="V3255" s="17">
        <f>COUNTIFS(performance_data[portfolio_id],performance_data[[#This Row],[portfolio_id]])</f>
        <v>30</v>
      </c>
      <c r="W3255" s="17">
        <f>COUNTIFS(performance_data[portfolio_id],performance_data[[#This Row],[portfolio_id]],
          performance_data[return_flag],1)</f>
        <v>16</v>
      </c>
      <c r="X3255" s="15">
        <f>performance_data[[#This Row],[underperform_flag_count]]/performance_data[[#This Row],[totalportfoliocount]]</f>
        <v>0.53333333333333333</v>
      </c>
    </row>
    <row r="3256" spans="1:24" x14ac:dyDescent="0.3">
      <c r="A3256">
        <v>7046</v>
      </c>
      <c r="B3256" s="1">
        <v>45558</v>
      </c>
      <c r="C3256">
        <v>449424.12</v>
      </c>
      <c r="D3256">
        <v>-0.13</v>
      </c>
      <c r="E3256">
        <v>-0.12</v>
      </c>
      <c r="F3256">
        <v>16297.46</v>
      </c>
      <c r="G3256">
        <v>10641.35</v>
      </c>
      <c r="H3256" t="s">
        <v>2205</v>
      </c>
      <c r="I3256" t="s">
        <v>2209</v>
      </c>
      <c r="J3256">
        <v>9</v>
      </c>
      <c r="K3256" t="s">
        <v>2221</v>
      </c>
      <c r="L3256" t="str">
        <f>IF(performance_data[[#This Row],[return_percentage]]&gt;=performance_data[[#This Row],[benchmark_return]],"Higher","Lower")</f>
        <v>Lower</v>
      </c>
      <c r="M3256" s="14">
        <f xml:space="preserve"> _xlfn.MAXIFS(performance_data[date],performance_data[portfolio_id],performance_data[[#This Row],[portfolio_id]])</f>
        <v>45558</v>
      </c>
      <c r="N3256" s="14">
        <f xml:space="preserve"> _xlfn.MINIFS(performance_data[date],performance_data[portfolio_id],performance_data[[#This Row],[portfolio_id]])</f>
        <v>44852</v>
      </c>
      <c r="O3256" s="15">
        <f>_xlfn.MAXIFS(performance_data[portfolio_value],performance_data[portfolio_id],performance_data[[#This Row],[portfolio_id]],performance_data[date],performance_data[[#This Row],[latest_date]])</f>
        <v>449424.12</v>
      </c>
      <c r="P3256" s="15">
        <f>_xlfn.MAXIFS(performance_data[portfolio_value],performance_data[portfolio_id],performance_data[[#This Row],[portfolio_id]],performance_data[date],performance_data[[#This Row],[starting_date]])</f>
        <v>282449.01</v>
      </c>
      <c r="Q3256" s="15">
        <f>performance_data[[#This Row],[latest_value]]-performance_data[[#This Row],[starting_value]]</f>
        <v>166975.10999999999</v>
      </c>
      <c r="R3256" s="15">
        <f>performance_data[[#This Row],[net_inflows]]-performance_data[[#This Row],[net_outflows]]</f>
        <v>5656.1099999999988</v>
      </c>
      <c r="S3256" s="15" t="str">
        <f>IF(performance_data[[#This Row],[net_inflows]]&gt;AVERAGE(performance_data[net_inflows]),"High","Low")</f>
        <v>High</v>
      </c>
      <c r="T3256" s="15">
        <f>AVERAGEIF(performance_data[inflow_flag],performance_data[[#This Row],[inflow_flag]],performance_data[return_percentage])</f>
        <v>4.8467905675459724</v>
      </c>
      <c r="U3256" s="17">
        <f>IF(performance_data[[#This Row],[return_percentage]]&lt;performance_data[[#This Row],[benchmark_return]],1,0)</f>
        <v>1</v>
      </c>
      <c r="V3256" s="17">
        <f>COUNTIFS(performance_data[portfolio_id],performance_data[[#This Row],[portfolio_id]])</f>
        <v>30</v>
      </c>
      <c r="W3256" s="17">
        <f>COUNTIFS(performance_data[portfolio_id],performance_data[[#This Row],[portfolio_id]],
          performance_data[return_flag],1)</f>
        <v>16</v>
      </c>
      <c r="X3256" s="15">
        <f>performance_data[[#This Row],[underperform_flag_count]]/performance_data[[#This Row],[totalportfoliocount]]</f>
        <v>0.53333333333333333</v>
      </c>
    </row>
    <row r="3257" spans="1:24" x14ac:dyDescent="0.3">
      <c r="A3257">
        <v>7046</v>
      </c>
      <c r="B3257" s="1">
        <v>45118</v>
      </c>
      <c r="C3257">
        <v>404585.58</v>
      </c>
      <c r="D3257">
        <v>4.66</v>
      </c>
      <c r="E3257">
        <v>5.43</v>
      </c>
      <c r="F3257">
        <v>2442.2800000000002</v>
      </c>
      <c r="G3257">
        <v>5286.64</v>
      </c>
      <c r="H3257" t="s">
        <v>2213</v>
      </c>
      <c r="I3257" t="s">
        <v>2209</v>
      </c>
      <c r="J3257">
        <v>7</v>
      </c>
      <c r="K3257" t="s">
        <v>2210</v>
      </c>
      <c r="L3257" t="str">
        <f>IF(performance_data[[#This Row],[return_percentage]]&gt;=performance_data[[#This Row],[benchmark_return]],"Higher","Lower")</f>
        <v>Lower</v>
      </c>
      <c r="M3257" s="14">
        <f xml:space="preserve"> _xlfn.MAXIFS(performance_data[date],performance_data[portfolio_id],performance_data[[#This Row],[portfolio_id]])</f>
        <v>45558</v>
      </c>
      <c r="N3257" s="14">
        <f xml:space="preserve"> _xlfn.MINIFS(performance_data[date],performance_data[portfolio_id],performance_data[[#This Row],[portfolio_id]])</f>
        <v>44852</v>
      </c>
      <c r="O3257" s="15">
        <f>_xlfn.MAXIFS(performance_data[portfolio_value],performance_data[portfolio_id],performance_data[[#This Row],[portfolio_id]],performance_data[date],performance_data[[#This Row],[latest_date]])</f>
        <v>449424.12</v>
      </c>
      <c r="P3257" s="15">
        <f>_xlfn.MAXIFS(performance_data[portfolio_value],performance_data[portfolio_id],performance_data[[#This Row],[portfolio_id]],performance_data[date],performance_data[[#This Row],[starting_date]])</f>
        <v>282449.01</v>
      </c>
      <c r="Q3257" s="15">
        <f>performance_data[[#This Row],[latest_value]]-performance_data[[#This Row],[starting_value]]</f>
        <v>166975.10999999999</v>
      </c>
      <c r="R3257" s="15">
        <f>performance_data[[#This Row],[net_inflows]]-performance_data[[#This Row],[net_outflows]]</f>
        <v>-2844.36</v>
      </c>
      <c r="S3257" s="15" t="str">
        <f>IF(performance_data[[#This Row],[net_inflows]]&gt;AVERAGE(performance_data[net_inflows]),"High","Low")</f>
        <v>Low</v>
      </c>
      <c r="T3257" s="15">
        <f>AVERAGEIF(performance_data[inflow_flag],performance_data[[#This Row],[inflow_flag]],performance_data[return_percentage])</f>
        <v>5.0457846277021572</v>
      </c>
      <c r="U3257" s="17">
        <f>IF(performance_data[[#This Row],[return_percentage]]&lt;performance_data[[#This Row],[benchmark_return]],1,0)</f>
        <v>1</v>
      </c>
      <c r="V3257" s="17">
        <f>COUNTIFS(performance_data[portfolio_id],performance_data[[#This Row],[portfolio_id]])</f>
        <v>30</v>
      </c>
      <c r="W3257" s="17">
        <f>COUNTIFS(performance_data[portfolio_id],performance_data[[#This Row],[portfolio_id]],
          performance_data[return_flag],1)</f>
        <v>16</v>
      </c>
      <c r="X3257" s="15">
        <f>performance_data[[#This Row],[underperform_flag_count]]/performance_data[[#This Row],[totalportfoliocount]]</f>
        <v>0.53333333333333333</v>
      </c>
    </row>
    <row r="3258" spans="1:24" x14ac:dyDescent="0.3">
      <c r="A3258">
        <v>7049</v>
      </c>
      <c r="B3258" s="1">
        <v>45310</v>
      </c>
      <c r="C3258">
        <v>449256.38</v>
      </c>
      <c r="D3258">
        <v>0.6</v>
      </c>
      <c r="E3258">
        <v>0.49</v>
      </c>
      <c r="F3258">
        <v>15905.98</v>
      </c>
      <c r="G3258">
        <v>3687.61</v>
      </c>
      <c r="H3258" t="s">
        <v>2205</v>
      </c>
      <c r="I3258" t="s">
        <v>2206</v>
      </c>
      <c r="J3258">
        <v>1</v>
      </c>
      <c r="K3258" t="s">
        <v>2207</v>
      </c>
      <c r="L3258" t="str">
        <f>IF(performance_data[[#This Row],[return_percentage]]&gt;=performance_data[[#This Row],[benchmark_return]],"Higher","Lower")</f>
        <v>Higher</v>
      </c>
      <c r="M3258" s="14">
        <f xml:space="preserve"> _xlfn.MAXIFS(performance_data[date],performance_data[portfolio_id],performance_data[[#This Row],[portfolio_id]])</f>
        <v>45557</v>
      </c>
      <c r="N3258" s="14">
        <f xml:space="preserve"> _xlfn.MINIFS(performance_data[date],performance_data[portfolio_id],performance_data[[#This Row],[portfolio_id]])</f>
        <v>44893</v>
      </c>
      <c r="O3258" s="15">
        <f>_xlfn.MAXIFS(performance_data[portfolio_value],performance_data[portfolio_id],performance_data[[#This Row],[portfolio_id]],performance_data[date],performance_data[[#This Row],[latest_date]])</f>
        <v>86719.3</v>
      </c>
      <c r="P3258" s="15">
        <f>_xlfn.MAXIFS(performance_data[portfolio_value],performance_data[portfolio_id],performance_data[[#This Row],[portfolio_id]],performance_data[date],performance_data[[#This Row],[starting_date]])</f>
        <v>492859.6</v>
      </c>
      <c r="Q3258" s="15">
        <f>performance_data[[#This Row],[latest_value]]-performance_data[[#This Row],[starting_value]]</f>
        <v>-406140.3</v>
      </c>
      <c r="R3258" s="15">
        <f>performance_data[[#This Row],[net_inflows]]-performance_data[[#This Row],[net_outflows]]</f>
        <v>12218.369999999999</v>
      </c>
      <c r="S3258" s="15" t="str">
        <f>IF(performance_data[[#This Row],[net_inflows]]&gt;AVERAGE(performance_data[net_inflows]),"High","Low")</f>
        <v>High</v>
      </c>
      <c r="T3258" s="15">
        <f>AVERAGEIF(performance_data[inflow_flag],performance_data[[#This Row],[inflow_flag]],performance_data[return_percentage])</f>
        <v>4.8467905675459724</v>
      </c>
      <c r="U3258" s="17">
        <f>IF(performance_data[[#This Row],[return_percentage]]&lt;performance_data[[#This Row],[benchmark_return]],1,0)</f>
        <v>0</v>
      </c>
      <c r="V3258" s="17">
        <f>COUNTIFS(performance_data[portfolio_id],performance_data[[#This Row],[portfolio_id]])</f>
        <v>20</v>
      </c>
      <c r="W3258" s="17">
        <f>COUNTIFS(performance_data[portfolio_id],performance_data[[#This Row],[portfolio_id]],
          performance_data[return_flag],1)</f>
        <v>10</v>
      </c>
      <c r="X3258" s="15">
        <f>performance_data[[#This Row],[underperform_flag_count]]/performance_data[[#This Row],[totalportfoliocount]]</f>
        <v>0.5</v>
      </c>
    </row>
    <row r="3259" spans="1:24" x14ac:dyDescent="0.3">
      <c r="A3259">
        <v>7049</v>
      </c>
      <c r="B3259" s="1">
        <v>45471</v>
      </c>
      <c r="C3259">
        <v>73953.47</v>
      </c>
      <c r="D3259">
        <v>-4.28</v>
      </c>
      <c r="E3259">
        <v>-4.53</v>
      </c>
      <c r="F3259">
        <v>13504.34</v>
      </c>
      <c r="G3259">
        <v>5088.13</v>
      </c>
      <c r="H3259" t="s">
        <v>2205</v>
      </c>
      <c r="I3259" t="s">
        <v>2211</v>
      </c>
      <c r="J3259">
        <v>6</v>
      </c>
      <c r="K3259" t="s">
        <v>2212</v>
      </c>
      <c r="L3259" t="str">
        <f>IF(performance_data[[#This Row],[return_percentage]]&gt;=performance_data[[#This Row],[benchmark_return]],"Higher","Lower")</f>
        <v>Higher</v>
      </c>
      <c r="M3259" s="14">
        <f xml:space="preserve"> _xlfn.MAXIFS(performance_data[date],performance_data[portfolio_id],performance_data[[#This Row],[portfolio_id]])</f>
        <v>45557</v>
      </c>
      <c r="N3259" s="14">
        <f xml:space="preserve"> _xlfn.MINIFS(performance_data[date],performance_data[portfolio_id],performance_data[[#This Row],[portfolio_id]])</f>
        <v>44893</v>
      </c>
      <c r="O3259" s="15">
        <f>_xlfn.MAXIFS(performance_data[portfolio_value],performance_data[portfolio_id],performance_data[[#This Row],[portfolio_id]],performance_data[date],performance_data[[#This Row],[latest_date]])</f>
        <v>86719.3</v>
      </c>
      <c r="P3259" s="15">
        <f>_xlfn.MAXIFS(performance_data[portfolio_value],performance_data[portfolio_id],performance_data[[#This Row],[portfolio_id]],performance_data[date],performance_data[[#This Row],[starting_date]])</f>
        <v>492859.6</v>
      </c>
      <c r="Q3259" s="15">
        <f>performance_data[[#This Row],[latest_value]]-performance_data[[#This Row],[starting_value]]</f>
        <v>-406140.3</v>
      </c>
      <c r="R3259" s="15">
        <f>performance_data[[#This Row],[net_inflows]]-performance_data[[#This Row],[net_outflows]]</f>
        <v>8416.2099999999991</v>
      </c>
      <c r="S3259" s="15" t="str">
        <f>IF(performance_data[[#This Row],[net_inflows]]&gt;AVERAGE(performance_data[net_inflows]),"High","Low")</f>
        <v>High</v>
      </c>
      <c r="T3259" s="15">
        <f>AVERAGEIF(performance_data[inflow_flag],performance_data[[#This Row],[inflow_flag]],performance_data[return_percentage])</f>
        <v>4.8467905675459724</v>
      </c>
      <c r="U3259" s="17">
        <f>IF(performance_data[[#This Row],[return_percentage]]&lt;performance_data[[#This Row],[benchmark_return]],1,0)</f>
        <v>0</v>
      </c>
      <c r="V3259" s="17">
        <f>COUNTIFS(performance_data[portfolio_id],performance_data[[#This Row],[portfolio_id]])</f>
        <v>20</v>
      </c>
      <c r="W3259" s="17">
        <f>COUNTIFS(performance_data[portfolio_id],performance_data[[#This Row],[portfolio_id]],
          performance_data[return_flag],1)</f>
        <v>10</v>
      </c>
      <c r="X3259" s="15">
        <f>performance_data[[#This Row],[underperform_flag_count]]/performance_data[[#This Row],[totalportfoliocount]]</f>
        <v>0.5</v>
      </c>
    </row>
    <row r="3260" spans="1:24" x14ac:dyDescent="0.3">
      <c r="A3260">
        <v>7049</v>
      </c>
      <c r="B3260" s="1">
        <v>45098</v>
      </c>
      <c r="C3260">
        <v>337700.35</v>
      </c>
      <c r="D3260">
        <v>17.39</v>
      </c>
      <c r="E3260">
        <v>20.11</v>
      </c>
      <c r="F3260">
        <v>7079.79</v>
      </c>
      <c r="G3260">
        <v>16826.25</v>
      </c>
      <c r="H3260" t="s">
        <v>2213</v>
      </c>
      <c r="I3260" t="s">
        <v>2211</v>
      </c>
      <c r="J3260">
        <v>6</v>
      </c>
      <c r="K3260" t="s">
        <v>2212</v>
      </c>
      <c r="L3260" t="str">
        <f>IF(performance_data[[#This Row],[return_percentage]]&gt;=performance_data[[#This Row],[benchmark_return]],"Higher","Lower")</f>
        <v>Lower</v>
      </c>
      <c r="M3260" s="14">
        <f xml:space="preserve"> _xlfn.MAXIFS(performance_data[date],performance_data[portfolio_id],performance_data[[#This Row],[portfolio_id]])</f>
        <v>45557</v>
      </c>
      <c r="N3260" s="14">
        <f xml:space="preserve"> _xlfn.MINIFS(performance_data[date],performance_data[portfolio_id],performance_data[[#This Row],[portfolio_id]])</f>
        <v>44893</v>
      </c>
      <c r="O3260" s="15">
        <f>_xlfn.MAXIFS(performance_data[portfolio_value],performance_data[portfolio_id],performance_data[[#This Row],[portfolio_id]],performance_data[date],performance_data[[#This Row],[latest_date]])</f>
        <v>86719.3</v>
      </c>
      <c r="P3260" s="15">
        <f>_xlfn.MAXIFS(performance_data[portfolio_value],performance_data[portfolio_id],performance_data[[#This Row],[portfolio_id]],performance_data[date],performance_data[[#This Row],[starting_date]])</f>
        <v>492859.6</v>
      </c>
      <c r="Q3260" s="15">
        <f>performance_data[[#This Row],[latest_value]]-performance_data[[#This Row],[starting_value]]</f>
        <v>-406140.3</v>
      </c>
      <c r="R3260" s="15">
        <f>performance_data[[#This Row],[net_inflows]]-performance_data[[#This Row],[net_outflows]]</f>
        <v>-9746.4599999999991</v>
      </c>
      <c r="S3260" s="15" t="str">
        <f>IF(performance_data[[#This Row],[net_inflows]]&gt;AVERAGE(performance_data[net_inflows]),"High","Low")</f>
        <v>Low</v>
      </c>
      <c r="T3260" s="15">
        <f>AVERAGEIF(performance_data[inflow_flag],performance_data[[#This Row],[inflow_flag]],performance_data[return_percentage])</f>
        <v>5.0457846277021572</v>
      </c>
      <c r="U3260" s="17">
        <f>IF(performance_data[[#This Row],[return_percentage]]&lt;performance_data[[#This Row],[benchmark_return]],1,0)</f>
        <v>1</v>
      </c>
      <c r="V3260" s="17">
        <f>COUNTIFS(performance_data[portfolio_id],performance_data[[#This Row],[portfolio_id]])</f>
        <v>20</v>
      </c>
      <c r="W3260" s="17">
        <f>COUNTIFS(performance_data[portfolio_id],performance_data[[#This Row],[portfolio_id]],
          performance_data[return_flag],1)</f>
        <v>10</v>
      </c>
      <c r="X3260" s="15">
        <f>performance_data[[#This Row],[underperform_flag_count]]/performance_data[[#This Row],[totalportfoliocount]]</f>
        <v>0.5</v>
      </c>
    </row>
    <row r="3261" spans="1:24" x14ac:dyDescent="0.3">
      <c r="A3261">
        <v>7049</v>
      </c>
      <c r="B3261" s="1">
        <v>45120</v>
      </c>
      <c r="C3261">
        <v>329851.09999999998</v>
      </c>
      <c r="D3261">
        <v>13.47</v>
      </c>
      <c r="E3261">
        <v>11.1</v>
      </c>
      <c r="F3261">
        <v>15382.86</v>
      </c>
      <c r="G3261">
        <v>19459.22</v>
      </c>
      <c r="H3261" t="s">
        <v>2213</v>
      </c>
      <c r="I3261" t="s">
        <v>2209</v>
      </c>
      <c r="J3261">
        <v>7</v>
      </c>
      <c r="K3261" t="s">
        <v>2210</v>
      </c>
      <c r="L3261" t="str">
        <f>IF(performance_data[[#This Row],[return_percentage]]&gt;=performance_data[[#This Row],[benchmark_return]],"Higher","Lower")</f>
        <v>Higher</v>
      </c>
      <c r="M3261" s="14">
        <f xml:space="preserve"> _xlfn.MAXIFS(performance_data[date],performance_data[portfolio_id],performance_data[[#This Row],[portfolio_id]])</f>
        <v>45557</v>
      </c>
      <c r="N3261" s="14">
        <f xml:space="preserve"> _xlfn.MINIFS(performance_data[date],performance_data[portfolio_id],performance_data[[#This Row],[portfolio_id]])</f>
        <v>44893</v>
      </c>
      <c r="O3261" s="15">
        <f>_xlfn.MAXIFS(performance_data[portfolio_value],performance_data[portfolio_id],performance_data[[#This Row],[portfolio_id]],performance_data[date],performance_data[[#This Row],[latest_date]])</f>
        <v>86719.3</v>
      </c>
      <c r="P3261" s="15">
        <f>_xlfn.MAXIFS(performance_data[portfolio_value],performance_data[portfolio_id],performance_data[[#This Row],[portfolio_id]],performance_data[date],performance_data[[#This Row],[starting_date]])</f>
        <v>492859.6</v>
      </c>
      <c r="Q3261" s="15">
        <f>performance_data[[#This Row],[latest_value]]-performance_data[[#This Row],[starting_value]]</f>
        <v>-406140.3</v>
      </c>
      <c r="R3261" s="15">
        <f>performance_data[[#This Row],[net_inflows]]-performance_data[[#This Row],[net_outflows]]</f>
        <v>-4076.3600000000006</v>
      </c>
      <c r="S3261" s="15" t="str">
        <f>IF(performance_data[[#This Row],[net_inflows]]&gt;AVERAGE(performance_data[net_inflows]),"High","Low")</f>
        <v>High</v>
      </c>
      <c r="T3261" s="15">
        <f>AVERAGEIF(performance_data[inflow_flag],performance_data[[#This Row],[inflow_flag]],performance_data[return_percentage])</f>
        <v>4.8467905675459724</v>
      </c>
      <c r="U3261" s="17">
        <f>IF(performance_data[[#This Row],[return_percentage]]&lt;performance_data[[#This Row],[benchmark_return]],1,0)</f>
        <v>0</v>
      </c>
      <c r="V3261" s="17">
        <f>COUNTIFS(performance_data[portfolio_id],performance_data[[#This Row],[portfolio_id]])</f>
        <v>20</v>
      </c>
      <c r="W3261" s="17">
        <f>COUNTIFS(performance_data[portfolio_id],performance_data[[#This Row],[portfolio_id]],
          performance_data[return_flag],1)</f>
        <v>10</v>
      </c>
      <c r="X3261" s="15">
        <f>performance_data[[#This Row],[underperform_flag_count]]/performance_data[[#This Row],[totalportfoliocount]]</f>
        <v>0.5</v>
      </c>
    </row>
    <row r="3262" spans="1:24" x14ac:dyDescent="0.3">
      <c r="A3262">
        <v>7049</v>
      </c>
      <c r="B3262" s="1">
        <v>45513</v>
      </c>
      <c r="C3262">
        <v>8534.9</v>
      </c>
      <c r="D3262">
        <v>2.64</v>
      </c>
      <c r="E3262">
        <v>2.73</v>
      </c>
      <c r="F3262">
        <v>13526.99</v>
      </c>
      <c r="G3262">
        <v>16267.84</v>
      </c>
      <c r="H3262" t="s">
        <v>2205</v>
      </c>
      <c r="I3262" t="s">
        <v>2209</v>
      </c>
      <c r="J3262">
        <v>8</v>
      </c>
      <c r="K3262" t="s">
        <v>2214</v>
      </c>
      <c r="L3262" t="str">
        <f>IF(performance_data[[#This Row],[return_percentage]]&gt;=performance_data[[#This Row],[benchmark_return]],"Higher","Lower")</f>
        <v>Lower</v>
      </c>
      <c r="M3262" s="14">
        <f xml:space="preserve"> _xlfn.MAXIFS(performance_data[date],performance_data[portfolio_id],performance_data[[#This Row],[portfolio_id]])</f>
        <v>45557</v>
      </c>
      <c r="N3262" s="14">
        <f xml:space="preserve"> _xlfn.MINIFS(performance_data[date],performance_data[portfolio_id],performance_data[[#This Row],[portfolio_id]])</f>
        <v>44893</v>
      </c>
      <c r="O3262" s="15">
        <f>_xlfn.MAXIFS(performance_data[portfolio_value],performance_data[portfolio_id],performance_data[[#This Row],[portfolio_id]],performance_data[date],performance_data[[#This Row],[latest_date]])</f>
        <v>86719.3</v>
      </c>
      <c r="P3262" s="15">
        <f>_xlfn.MAXIFS(performance_data[portfolio_value],performance_data[portfolio_id],performance_data[[#This Row],[portfolio_id]],performance_data[date],performance_data[[#This Row],[starting_date]])</f>
        <v>492859.6</v>
      </c>
      <c r="Q3262" s="15">
        <f>performance_data[[#This Row],[latest_value]]-performance_data[[#This Row],[starting_value]]</f>
        <v>-406140.3</v>
      </c>
      <c r="R3262" s="15">
        <f>performance_data[[#This Row],[net_inflows]]-performance_data[[#This Row],[net_outflows]]</f>
        <v>-2740.8500000000004</v>
      </c>
      <c r="S3262" s="15" t="str">
        <f>IF(performance_data[[#This Row],[net_inflows]]&gt;AVERAGE(performance_data[net_inflows]),"High","Low")</f>
        <v>High</v>
      </c>
      <c r="T3262" s="15">
        <f>AVERAGEIF(performance_data[inflow_flag],performance_data[[#This Row],[inflow_flag]],performance_data[return_percentage])</f>
        <v>4.8467905675459724</v>
      </c>
      <c r="U3262" s="17">
        <f>IF(performance_data[[#This Row],[return_percentage]]&lt;performance_data[[#This Row],[benchmark_return]],1,0)</f>
        <v>1</v>
      </c>
      <c r="V3262" s="17">
        <f>COUNTIFS(performance_data[portfolio_id],performance_data[[#This Row],[portfolio_id]])</f>
        <v>20</v>
      </c>
      <c r="W3262" s="17">
        <f>COUNTIFS(performance_data[portfolio_id],performance_data[[#This Row],[portfolio_id]],
          performance_data[return_flag],1)</f>
        <v>10</v>
      </c>
      <c r="X3262" s="15">
        <f>performance_data[[#This Row],[underperform_flag_count]]/performance_data[[#This Row],[totalportfoliocount]]</f>
        <v>0.5</v>
      </c>
    </row>
    <row r="3263" spans="1:24" x14ac:dyDescent="0.3">
      <c r="A3263">
        <v>7049</v>
      </c>
      <c r="B3263" s="1">
        <v>44982</v>
      </c>
      <c r="C3263">
        <v>138117.70000000001</v>
      </c>
      <c r="D3263">
        <v>18.95</v>
      </c>
      <c r="E3263">
        <v>19.22</v>
      </c>
      <c r="F3263">
        <v>6684.13</v>
      </c>
      <c r="G3263">
        <v>4894.99</v>
      </c>
      <c r="H3263" t="s">
        <v>2213</v>
      </c>
      <c r="I3263" t="s">
        <v>2206</v>
      </c>
      <c r="J3263">
        <v>2</v>
      </c>
      <c r="K3263" t="s">
        <v>2226</v>
      </c>
      <c r="L3263" t="str">
        <f>IF(performance_data[[#This Row],[return_percentage]]&gt;=performance_data[[#This Row],[benchmark_return]],"Higher","Lower")</f>
        <v>Lower</v>
      </c>
      <c r="M3263" s="14">
        <f xml:space="preserve"> _xlfn.MAXIFS(performance_data[date],performance_data[portfolio_id],performance_data[[#This Row],[portfolio_id]])</f>
        <v>45557</v>
      </c>
      <c r="N3263" s="14">
        <f xml:space="preserve"> _xlfn.MINIFS(performance_data[date],performance_data[portfolio_id],performance_data[[#This Row],[portfolio_id]])</f>
        <v>44893</v>
      </c>
      <c r="O3263" s="15">
        <f>_xlfn.MAXIFS(performance_data[portfolio_value],performance_data[portfolio_id],performance_data[[#This Row],[portfolio_id]],performance_data[date],performance_data[[#This Row],[latest_date]])</f>
        <v>86719.3</v>
      </c>
      <c r="P3263" s="15">
        <f>_xlfn.MAXIFS(performance_data[portfolio_value],performance_data[portfolio_id],performance_data[[#This Row],[portfolio_id]],performance_data[date],performance_data[[#This Row],[starting_date]])</f>
        <v>492859.6</v>
      </c>
      <c r="Q3263" s="15">
        <f>performance_data[[#This Row],[latest_value]]-performance_data[[#This Row],[starting_value]]</f>
        <v>-406140.3</v>
      </c>
      <c r="R3263" s="15">
        <f>performance_data[[#This Row],[net_inflows]]-performance_data[[#This Row],[net_outflows]]</f>
        <v>1789.1400000000003</v>
      </c>
      <c r="S3263" s="15" t="str">
        <f>IF(performance_data[[#This Row],[net_inflows]]&gt;AVERAGE(performance_data[net_inflows]),"High","Low")</f>
        <v>Low</v>
      </c>
      <c r="T3263" s="15">
        <f>AVERAGEIF(performance_data[inflow_flag],performance_data[[#This Row],[inflow_flag]],performance_data[return_percentage])</f>
        <v>5.0457846277021572</v>
      </c>
      <c r="U3263" s="17">
        <f>IF(performance_data[[#This Row],[return_percentage]]&lt;performance_data[[#This Row],[benchmark_return]],1,0)</f>
        <v>1</v>
      </c>
      <c r="V3263" s="17">
        <f>COUNTIFS(performance_data[portfolio_id],performance_data[[#This Row],[portfolio_id]])</f>
        <v>20</v>
      </c>
      <c r="W3263" s="17">
        <f>COUNTIFS(performance_data[portfolio_id],performance_data[[#This Row],[portfolio_id]],
          performance_data[return_flag],1)</f>
        <v>10</v>
      </c>
      <c r="X3263" s="15">
        <f>performance_data[[#This Row],[underperform_flag_count]]/performance_data[[#This Row],[totalportfoliocount]]</f>
        <v>0.5</v>
      </c>
    </row>
    <row r="3264" spans="1:24" x14ac:dyDescent="0.3">
      <c r="A3264">
        <v>7049</v>
      </c>
      <c r="B3264" s="1">
        <v>45051</v>
      </c>
      <c r="C3264">
        <v>263064.27</v>
      </c>
      <c r="D3264">
        <v>6.81</v>
      </c>
      <c r="E3264">
        <v>6.19</v>
      </c>
      <c r="F3264">
        <v>7024.64</v>
      </c>
      <c r="G3264">
        <v>9714.24</v>
      </c>
      <c r="H3264" t="s">
        <v>2213</v>
      </c>
      <c r="I3264" t="s">
        <v>2211</v>
      </c>
      <c r="J3264">
        <v>5</v>
      </c>
      <c r="K3264" t="s">
        <v>2223</v>
      </c>
      <c r="L3264" t="str">
        <f>IF(performance_data[[#This Row],[return_percentage]]&gt;=performance_data[[#This Row],[benchmark_return]],"Higher","Lower")</f>
        <v>Higher</v>
      </c>
      <c r="M3264" s="14">
        <f xml:space="preserve"> _xlfn.MAXIFS(performance_data[date],performance_data[portfolio_id],performance_data[[#This Row],[portfolio_id]])</f>
        <v>45557</v>
      </c>
      <c r="N3264" s="14">
        <f xml:space="preserve"> _xlfn.MINIFS(performance_data[date],performance_data[portfolio_id],performance_data[[#This Row],[portfolio_id]])</f>
        <v>44893</v>
      </c>
      <c r="O3264" s="15">
        <f>_xlfn.MAXIFS(performance_data[portfolio_value],performance_data[portfolio_id],performance_data[[#This Row],[portfolio_id]],performance_data[date],performance_data[[#This Row],[latest_date]])</f>
        <v>86719.3</v>
      </c>
      <c r="P3264" s="15">
        <f>_xlfn.MAXIFS(performance_data[portfolio_value],performance_data[portfolio_id],performance_data[[#This Row],[portfolio_id]],performance_data[date],performance_data[[#This Row],[starting_date]])</f>
        <v>492859.6</v>
      </c>
      <c r="Q3264" s="15">
        <f>performance_data[[#This Row],[latest_value]]-performance_data[[#This Row],[starting_value]]</f>
        <v>-406140.3</v>
      </c>
      <c r="R3264" s="15">
        <f>performance_data[[#This Row],[net_inflows]]-performance_data[[#This Row],[net_outflows]]</f>
        <v>-2689.5999999999995</v>
      </c>
      <c r="S3264" s="15" t="str">
        <f>IF(performance_data[[#This Row],[net_inflows]]&gt;AVERAGE(performance_data[net_inflows]),"High","Low")</f>
        <v>Low</v>
      </c>
      <c r="T3264" s="15">
        <f>AVERAGEIF(performance_data[inflow_flag],performance_data[[#This Row],[inflow_flag]],performance_data[return_percentage])</f>
        <v>5.0457846277021572</v>
      </c>
      <c r="U3264" s="17">
        <f>IF(performance_data[[#This Row],[return_percentage]]&lt;performance_data[[#This Row],[benchmark_return]],1,0)</f>
        <v>0</v>
      </c>
      <c r="V3264" s="17">
        <f>COUNTIFS(performance_data[portfolio_id],performance_data[[#This Row],[portfolio_id]])</f>
        <v>20</v>
      </c>
      <c r="W3264" s="17">
        <f>COUNTIFS(performance_data[portfolio_id],performance_data[[#This Row],[portfolio_id]],
          performance_data[return_flag],1)</f>
        <v>10</v>
      </c>
      <c r="X3264" s="15">
        <f>performance_data[[#This Row],[underperform_flag_count]]/performance_data[[#This Row],[totalportfoliocount]]</f>
        <v>0.5</v>
      </c>
    </row>
    <row r="3265" spans="1:24" x14ac:dyDescent="0.3">
      <c r="A3265">
        <v>7049</v>
      </c>
      <c r="B3265" s="1">
        <v>45290</v>
      </c>
      <c r="C3265">
        <v>276828.62</v>
      </c>
      <c r="D3265">
        <v>-6.11</v>
      </c>
      <c r="E3265">
        <v>-5.27</v>
      </c>
      <c r="F3265">
        <v>10299.459999999999</v>
      </c>
      <c r="G3265">
        <v>2301.9499999999998</v>
      </c>
      <c r="H3265" t="s">
        <v>2213</v>
      </c>
      <c r="I3265" t="s">
        <v>2217</v>
      </c>
      <c r="J3265">
        <v>12</v>
      </c>
      <c r="K3265" t="s">
        <v>2218</v>
      </c>
      <c r="L3265" t="str">
        <f>IF(performance_data[[#This Row],[return_percentage]]&gt;=performance_data[[#This Row],[benchmark_return]],"Higher","Lower")</f>
        <v>Lower</v>
      </c>
      <c r="M3265" s="14">
        <f xml:space="preserve"> _xlfn.MAXIFS(performance_data[date],performance_data[portfolio_id],performance_data[[#This Row],[portfolio_id]])</f>
        <v>45557</v>
      </c>
      <c r="N3265" s="14">
        <f xml:space="preserve"> _xlfn.MINIFS(performance_data[date],performance_data[portfolio_id],performance_data[[#This Row],[portfolio_id]])</f>
        <v>44893</v>
      </c>
      <c r="O3265" s="15">
        <f>_xlfn.MAXIFS(performance_data[portfolio_value],performance_data[portfolio_id],performance_data[[#This Row],[portfolio_id]],performance_data[date],performance_data[[#This Row],[latest_date]])</f>
        <v>86719.3</v>
      </c>
      <c r="P3265" s="15">
        <f>_xlfn.MAXIFS(performance_data[portfolio_value],performance_data[portfolio_id],performance_data[[#This Row],[portfolio_id]],performance_data[date],performance_data[[#This Row],[starting_date]])</f>
        <v>492859.6</v>
      </c>
      <c r="Q3265" s="15">
        <f>performance_data[[#This Row],[latest_value]]-performance_data[[#This Row],[starting_value]]</f>
        <v>-406140.3</v>
      </c>
      <c r="R3265" s="15">
        <f>performance_data[[#This Row],[net_inflows]]-performance_data[[#This Row],[net_outflows]]</f>
        <v>7997.5099999999993</v>
      </c>
      <c r="S3265" s="15" t="str">
        <f>IF(performance_data[[#This Row],[net_inflows]]&gt;AVERAGE(performance_data[net_inflows]),"High","Low")</f>
        <v>High</v>
      </c>
      <c r="T3265" s="15">
        <f>AVERAGEIF(performance_data[inflow_flag],performance_data[[#This Row],[inflow_flag]],performance_data[return_percentage])</f>
        <v>4.8467905675459724</v>
      </c>
      <c r="U3265" s="17">
        <f>IF(performance_data[[#This Row],[return_percentage]]&lt;performance_data[[#This Row],[benchmark_return]],1,0)</f>
        <v>1</v>
      </c>
      <c r="V3265" s="17">
        <f>COUNTIFS(performance_data[portfolio_id],performance_data[[#This Row],[portfolio_id]])</f>
        <v>20</v>
      </c>
      <c r="W3265" s="17">
        <f>COUNTIFS(performance_data[portfolio_id],performance_data[[#This Row],[portfolio_id]],
          performance_data[return_flag],1)</f>
        <v>10</v>
      </c>
      <c r="X3265" s="15">
        <f>performance_data[[#This Row],[underperform_flag_count]]/performance_data[[#This Row],[totalportfoliocount]]</f>
        <v>0.5</v>
      </c>
    </row>
    <row r="3266" spans="1:24" x14ac:dyDescent="0.3">
      <c r="A3266">
        <v>7049</v>
      </c>
      <c r="B3266" s="1">
        <v>44893</v>
      </c>
      <c r="C3266">
        <v>492859.6</v>
      </c>
      <c r="D3266">
        <v>8.4600000000000009</v>
      </c>
      <c r="E3266">
        <v>9.77</v>
      </c>
      <c r="F3266">
        <v>9540.59</v>
      </c>
      <c r="G3266">
        <v>19863.189999999999</v>
      </c>
      <c r="H3266" t="s">
        <v>2220</v>
      </c>
      <c r="I3266" t="s">
        <v>2217</v>
      </c>
      <c r="J3266">
        <v>11</v>
      </c>
      <c r="K3266" t="s">
        <v>2219</v>
      </c>
      <c r="L3266" t="str">
        <f>IF(performance_data[[#This Row],[return_percentage]]&gt;=performance_data[[#This Row],[benchmark_return]],"Higher","Lower")</f>
        <v>Lower</v>
      </c>
      <c r="M3266" s="14">
        <f xml:space="preserve"> _xlfn.MAXIFS(performance_data[date],performance_data[portfolio_id],performance_data[[#This Row],[portfolio_id]])</f>
        <v>45557</v>
      </c>
      <c r="N3266" s="14">
        <f xml:space="preserve"> _xlfn.MINIFS(performance_data[date],performance_data[portfolio_id],performance_data[[#This Row],[portfolio_id]])</f>
        <v>44893</v>
      </c>
      <c r="O3266" s="15">
        <f>_xlfn.MAXIFS(performance_data[portfolio_value],performance_data[portfolio_id],performance_data[[#This Row],[portfolio_id]],performance_data[date],performance_data[[#This Row],[latest_date]])</f>
        <v>86719.3</v>
      </c>
      <c r="P3266" s="15">
        <f>_xlfn.MAXIFS(performance_data[portfolio_value],performance_data[portfolio_id],performance_data[[#This Row],[portfolio_id]],performance_data[date],performance_data[[#This Row],[starting_date]])</f>
        <v>492859.6</v>
      </c>
      <c r="Q3266" s="15">
        <f>performance_data[[#This Row],[latest_value]]-performance_data[[#This Row],[starting_value]]</f>
        <v>-406140.3</v>
      </c>
      <c r="R3266" s="15">
        <f>performance_data[[#This Row],[net_inflows]]-performance_data[[#This Row],[net_outflows]]</f>
        <v>-10322.599999999999</v>
      </c>
      <c r="S3266" s="15" t="str">
        <f>IF(performance_data[[#This Row],[net_inflows]]&gt;AVERAGE(performance_data[net_inflows]),"High","Low")</f>
        <v>Low</v>
      </c>
      <c r="T3266" s="15">
        <f>AVERAGEIF(performance_data[inflow_flag],performance_data[[#This Row],[inflow_flag]],performance_data[return_percentage])</f>
        <v>5.0457846277021572</v>
      </c>
      <c r="U3266" s="17">
        <f>IF(performance_data[[#This Row],[return_percentage]]&lt;performance_data[[#This Row],[benchmark_return]],1,0)</f>
        <v>1</v>
      </c>
      <c r="V3266" s="17">
        <f>COUNTIFS(performance_data[portfolio_id],performance_data[[#This Row],[portfolio_id]])</f>
        <v>20</v>
      </c>
      <c r="W3266" s="17">
        <f>COUNTIFS(performance_data[portfolio_id],performance_data[[#This Row],[portfolio_id]],
          performance_data[return_flag],1)</f>
        <v>10</v>
      </c>
      <c r="X3266" s="15">
        <f>performance_data[[#This Row],[underperform_flag_count]]/performance_data[[#This Row],[totalportfoliocount]]</f>
        <v>0.5</v>
      </c>
    </row>
    <row r="3267" spans="1:24" x14ac:dyDescent="0.3">
      <c r="A3267">
        <v>7049</v>
      </c>
      <c r="B3267" s="1">
        <v>45175</v>
      </c>
      <c r="C3267">
        <v>201172.76</v>
      </c>
      <c r="D3267">
        <v>-9.4700000000000006</v>
      </c>
      <c r="E3267">
        <v>-10.72</v>
      </c>
      <c r="F3267">
        <v>3244.24</v>
      </c>
      <c r="G3267">
        <v>3754.12</v>
      </c>
      <c r="H3267" t="s">
        <v>2213</v>
      </c>
      <c r="I3267" t="s">
        <v>2209</v>
      </c>
      <c r="J3267">
        <v>9</v>
      </c>
      <c r="K3267" t="s">
        <v>2221</v>
      </c>
      <c r="L3267" t="str">
        <f>IF(performance_data[[#This Row],[return_percentage]]&gt;=performance_data[[#This Row],[benchmark_return]],"Higher","Lower")</f>
        <v>Higher</v>
      </c>
      <c r="M3267" s="14">
        <f xml:space="preserve"> _xlfn.MAXIFS(performance_data[date],performance_data[portfolio_id],performance_data[[#This Row],[portfolio_id]])</f>
        <v>45557</v>
      </c>
      <c r="N3267" s="14">
        <f xml:space="preserve"> _xlfn.MINIFS(performance_data[date],performance_data[portfolio_id],performance_data[[#This Row],[portfolio_id]])</f>
        <v>44893</v>
      </c>
      <c r="O3267" s="15">
        <f>_xlfn.MAXIFS(performance_data[portfolio_value],performance_data[portfolio_id],performance_data[[#This Row],[portfolio_id]],performance_data[date],performance_data[[#This Row],[latest_date]])</f>
        <v>86719.3</v>
      </c>
      <c r="P3267" s="15">
        <f>_xlfn.MAXIFS(performance_data[portfolio_value],performance_data[portfolio_id],performance_data[[#This Row],[portfolio_id]],performance_data[date],performance_data[[#This Row],[starting_date]])</f>
        <v>492859.6</v>
      </c>
      <c r="Q3267" s="15">
        <f>performance_data[[#This Row],[latest_value]]-performance_data[[#This Row],[starting_value]]</f>
        <v>-406140.3</v>
      </c>
      <c r="R3267" s="15">
        <f>performance_data[[#This Row],[net_inflows]]-performance_data[[#This Row],[net_outflows]]</f>
        <v>-509.88000000000011</v>
      </c>
      <c r="S3267" s="15" t="str">
        <f>IF(performance_data[[#This Row],[net_inflows]]&gt;AVERAGE(performance_data[net_inflows]),"High","Low")</f>
        <v>Low</v>
      </c>
      <c r="T3267" s="15">
        <f>AVERAGEIF(performance_data[inflow_flag],performance_data[[#This Row],[inflow_flag]],performance_data[return_percentage])</f>
        <v>5.0457846277021572</v>
      </c>
      <c r="U3267" s="17">
        <f>IF(performance_data[[#This Row],[return_percentage]]&lt;performance_data[[#This Row],[benchmark_return]],1,0)</f>
        <v>0</v>
      </c>
      <c r="V3267" s="17">
        <f>COUNTIFS(performance_data[portfolio_id],performance_data[[#This Row],[portfolio_id]])</f>
        <v>20</v>
      </c>
      <c r="W3267" s="17">
        <f>COUNTIFS(performance_data[portfolio_id],performance_data[[#This Row],[portfolio_id]],
          performance_data[return_flag],1)</f>
        <v>10</v>
      </c>
      <c r="X3267" s="15">
        <f>performance_data[[#This Row],[underperform_flag_count]]/performance_data[[#This Row],[totalportfoliocount]]</f>
        <v>0.5</v>
      </c>
    </row>
    <row r="3268" spans="1:24" x14ac:dyDescent="0.3">
      <c r="A3268">
        <v>7049</v>
      </c>
      <c r="B3268" s="1">
        <v>45557</v>
      </c>
      <c r="C3268">
        <v>86719.3</v>
      </c>
      <c r="D3268">
        <v>8.23</v>
      </c>
      <c r="E3268">
        <v>9.64</v>
      </c>
      <c r="F3268">
        <v>3264.41</v>
      </c>
      <c r="G3268">
        <v>17334.29</v>
      </c>
      <c r="H3268" t="s">
        <v>2205</v>
      </c>
      <c r="I3268" t="s">
        <v>2209</v>
      </c>
      <c r="J3268">
        <v>9</v>
      </c>
      <c r="K3268" t="s">
        <v>2221</v>
      </c>
      <c r="L3268" t="str">
        <f>IF(performance_data[[#This Row],[return_percentage]]&gt;=performance_data[[#This Row],[benchmark_return]],"Higher","Lower")</f>
        <v>Lower</v>
      </c>
      <c r="M3268" s="14">
        <f xml:space="preserve"> _xlfn.MAXIFS(performance_data[date],performance_data[portfolio_id],performance_data[[#This Row],[portfolio_id]])</f>
        <v>45557</v>
      </c>
      <c r="N3268" s="14">
        <f xml:space="preserve"> _xlfn.MINIFS(performance_data[date],performance_data[portfolio_id],performance_data[[#This Row],[portfolio_id]])</f>
        <v>44893</v>
      </c>
      <c r="O3268" s="15">
        <f>_xlfn.MAXIFS(performance_data[portfolio_value],performance_data[portfolio_id],performance_data[[#This Row],[portfolio_id]],performance_data[date],performance_data[[#This Row],[latest_date]])</f>
        <v>86719.3</v>
      </c>
      <c r="P3268" s="15">
        <f>_xlfn.MAXIFS(performance_data[portfolio_value],performance_data[portfolio_id],performance_data[[#This Row],[portfolio_id]],performance_data[date],performance_data[[#This Row],[starting_date]])</f>
        <v>492859.6</v>
      </c>
      <c r="Q3268" s="15">
        <f>performance_data[[#This Row],[latest_value]]-performance_data[[#This Row],[starting_value]]</f>
        <v>-406140.3</v>
      </c>
      <c r="R3268" s="15">
        <f>performance_data[[#This Row],[net_inflows]]-performance_data[[#This Row],[net_outflows]]</f>
        <v>-14069.880000000001</v>
      </c>
      <c r="S3268" s="15" t="str">
        <f>IF(performance_data[[#This Row],[net_inflows]]&gt;AVERAGE(performance_data[net_inflows]),"High","Low")</f>
        <v>Low</v>
      </c>
      <c r="T3268" s="15">
        <f>AVERAGEIF(performance_data[inflow_flag],performance_data[[#This Row],[inflow_flag]],performance_data[return_percentage])</f>
        <v>5.0457846277021572</v>
      </c>
      <c r="U3268" s="17">
        <f>IF(performance_data[[#This Row],[return_percentage]]&lt;performance_data[[#This Row],[benchmark_return]],1,0)</f>
        <v>1</v>
      </c>
      <c r="V3268" s="17">
        <f>COUNTIFS(performance_data[portfolio_id],performance_data[[#This Row],[portfolio_id]])</f>
        <v>20</v>
      </c>
      <c r="W3268" s="17">
        <f>COUNTIFS(performance_data[portfolio_id],performance_data[[#This Row],[portfolio_id]],
          performance_data[return_flag],1)</f>
        <v>10</v>
      </c>
      <c r="X3268" s="15">
        <f>performance_data[[#This Row],[underperform_flag_count]]/performance_data[[#This Row],[totalportfoliocount]]</f>
        <v>0.5</v>
      </c>
    </row>
    <row r="3269" spans="1:24" x14ac:dyDescent="0.3">
      <c r="A3269">
        <v>7049</v>
      </c>
      <c r="B3269" s="1">
        <v>45419</v>
      </c>
      <c r="C3269">
        <v>135839.37</v>
      </c>
      <c r="D3269">
        <v>-9.65</v>
      </c>
      <c r="E3269">
        <v>-9.93</v>
      </c>
      <c r="F3269">
        <v>11736.9</v>
      </c>
      <c r="G3269">
        <v>1573.74</v>
      </c>
      <c r="H3269" t="s">
        <v>2205</v>
      </c>
      <c r="I3269" t="s">
        <v>2211</v>
      </c>
      <c r="J3269">
        <v>5</v>
      </c>
      <c r="K3269" t="s">
        <v>2223</v>
      </c>
      <c r="L3269" t="str">
        <f>IF(performance_data[[#This Row],[return_percentage]]&gt;=performance_data[[#This Row],[benchmark_return]],"Higher","Lower")</f>
        <v>Higher</v>
      </c>
      <c r="M3269" s="14">
        <f xml:space="preserve"> _xlfn.MAXIFS(performance_data[date],performance_data[portfolio_id],performance_data[[#This Row],[portfolio_id]])</f>
        <v>45557</v>
      </c>
      <c r="N3269" s="14">
        <f xml:space="preserve"> _xlfn.MINIFS(performance_data[date],performance_data[portfolio_id],performance_data[[#This Row],[portfolio_id]])</f>
        <v>44893</v>
      </c>
      <c r="O3269" s="15">
        <f>_xlfn.MAXIFS(performance_data[portfolio_value],performance_data[portfolio_id],performance_data[[#This Row],[portfolio_id]],performance_data[date],performance_data[[#This Row],[latest_date]])</f>
        <v>86719.3</v>
      </c>
      <c r="P3269" s="15">
        <f>_xlfn.MAXIFS(performance_data[portfolio_value],performance_data[portfolio_id],performance_data[[#This Row],[portfolio_id]],performance_data[date],performance_data[[#This Row],[starting_date]])</f>
        <v>492859.6</v>
      </c>
      <c r="Q3269" s="15">
        <f>performance_data[[#This Row],[latest_value]]-performance_data[[#This Row],[starting_value]]</f>
        <v>-406140.3</v>
      </c>
      <c r="R3269" s="15">
        <f>performance_data[[#This Row],[net_inflows]]-performance_data[[#This Row],[net_outflows]]</f>
        <v>10163.16</v>
      </c>
      <c r="S3269" s="15" t="str">
        <f>IF(performance_data[[#This Row],[net_inflows]]&gt;AVERAGE(performance_data[net_inflows]),"High","Low")</f>
        <v>High</v>
      </c>
      <c r="T3269" s="15">
        <f>AVERAGEIF(performance_data[inflow_flag],performance_data[[#This Row],[inflow_flag]],performance_data[return_percentage])</f>
        <v>4.8467905675459724</v>
      </c>
      <c r="U3269" s="17">
        <f>IF(performance_data[[#This Row],[return_percentage]]&lt;performance_data[[#This Row],[benchmark_return]],1,0)</f>
        <v>0</v>
      </c>
      <c r="V3269" s="17">
        <f>COUNTIFS(performance_data[portfolio_id],performance_data[[#This Row],[portfolio_id]])</f>
        <v>20</v>
      </c>
      <c r="W3269" s="17">
        <f>COUNTIFS(performance_data[portfolio_id],performance_data[[#This Row],[portfolio_id]],
          performance_data[return_flag],1)</f>
        <v>10</v>
      </c>
      <c r="X3269" s="15">
        <f>performance_data[[#This Row],[underperform_flag_count]]/performance_data[[#This Row],[totalportfoliocount]]</f>
        <v>0.5</v>
      </c>
    </row>
    <row r="3270" spans="1:24" x14ac:dyDescent="0.3">
      <c r="A3270">
        <v>7049</v>
      </c>
      <c r="B3270" s="1">
        <v>45291</v>
      </c>
      <c r="C3270">
        <v>338824.67</v>
      </c>
      <c r="D3270">
        <v>3.48</v>
      </c>
      <c r="E3270">
        <v>3</v>
      </c>
      <c r="F3270">
        <v>19791.84</v>
      </c>
      <c r="G3270">
        <v>3806.13</v>
      </c>
      <c r="H3270" t="s">
        <v>2213</v>
      </c>
      <c r="I3270" t="s">
        <v>2217</v>
      </c>
      <c r="J3270">
        <v>12</v>
      </c>
      <c r="K3270" t="s">
        <v>2218</v>
      </c>
      <c r="L3270" t="str">
        <f>IF(performance_data[[#This Row],[return_percentage]]&gt;=performance_data[[#This Row],[benchmark_return]],"Higher","Lower")</f>
        <v>Higher</v>
      </c>
      <c r="M3270" s="14">
        <f xml:space="preserve"> _xlfn.MAXIFS(performance_data[date],performance_data[portfolio_id],performance_data[[#This Row],[portfolio_id]])</f>
        <v>45557</v>
      </c>
      <c r="N3270" s="14">
        <f xml:space="preserve"> _xlfn.MINIFS(performance_data[date],performance_data[portfolio_id],performance_data[[#This Row],[portfolio_id]])</f>
        <v>44893</v>
      </c>
      <c r="O3270" s="15">
        <f>_xlfn.MAXIFS(performance_data[portfolio_value],performance_data[portfolio_id],performance_data[[#This Row],[portfolio_id]],performance_data[date],performance_data[[#This Row],[latest_date]])</f>
        <v>86719.3</v>
      </c>
      <c r="P3270" s="15">
        <f>_xlfn.MAXIFS(performance_data[portfolio_value],performance_data[portfolio_id],performance_data[[#This Row],[portfolio_id]],performance_data[date],performance_data[[#This Row],[starting_date]])</f>
        <v>492859.6</v>
      </c>
      <c r="Q3270" s="15">
        <f>performance_data[[#This Row],[latest_value]]-performance_data[[#This Row],[starting_value]]</f>
        <v>-406140.3</v>
      </c>
      <c r="R3270" s="15">
        <f>performance_data[[#This Row],[net_inflows]]-performance_data[[#This Row],[net_outflows]]</f>
        <v>15985.71</v>
      </c>
      <c r="S3270" s="15" t="str">
        <f>IF(performance_data[[#This Row],[net_inflows]]&gt;AVERAGE(performance_data[net_inflows]),"High","Low")</f>
        <v>High</v>
      </c>
      <c r="T3270" s="15">
        <f>AVERAGEIF(performance_data[inflow_flag],performance_data[[#This Row],[inflow_flag]],performance_data[return_percentage])</f>
        <v>4.8467905675459724</v>
      </c>
      <c r="U3270" s="17">
        <f>IF(performance_data[[#This Row],[return_percentage]]&lt;performance_data[[#This Row],[benchmark_return]],1,0)</f>
        <v>0</v>
      </c>
      <c r="V3270" s="17">
        <f>COUNTIFS(performance_data[portfolio_id],performance_data[[#This Row],[portfolio_id]])</f>
        <v>20</v>
      </c>
      <c r="W3270" s="17">
        <f>COUNTIFS(performance_data[portfolio_id],performance_data[[#This Row],[portfolio_id]],
          performance_data[return_flag],1)</f>
        <v>10</v>
      </c>
      <c r="X3270" s="15">
        <f>performance_data[[#This Row],[underperform_flag_count]]/performance_data[[#This Row],[totalportfoliocount]]</f>
        <v>0.5</v>
      </c>
    </row>
    <row r="3271" spans="1:24" x14ac:dyDescent="0.3">
      <c r="A3271">
        <v>7049</v>
      </c>
      <c r="B3271" s="1">
        <v>44962</v>
      </c>
      <c r="C3271">
        <v>91742.25</v>
      </c>
      <c r="D3271">
        <v>-2.11</v>
      </c>
      <c r="E3271">
        <v>-1.76</v>
      </c>
      <c r="F3271">
        <v>15398.52</v>
      </c>
      <c r="G3271">
        <v>2862.33</v>
      </c>
      <c r="H3271" t="s">
        <v>2213</v>
      </c>
      <c r="I3271" t="s">
        <v>2206</v>
      </c>
      <c r="J3271">
        <v>2</v>
      </c>
      <c r="K3271" t="s">
        <v>2226</v>
      </c>
      <c r="L3271" t="str">
        <f>IF(performance_data[[#This Row],[return_percentage]]&gt;=performance_data[[#This Row],[benchmark_return]],"Higher","Lower")</f>
        <v>Lower</v>
      </c>
      <c r="M3271" s="14">
        <f xml:space="preserve"> _xlfn.MAXIFS(performance_data[date],performance_data[portfolio_id],performance_data[[#This Row],[portfolio_id]])</f>
        <v>45557</v>
      </c>
      <c r="N3271" s="14">
        <f xml:space="preserve"> _xlfn.MINIFS(performance_data[date],performance_data[portfolio_id],performance_data[[#This Row],[portfolio_id]])</f>
        <v>44893</v>
      </c>
      <c r="O3271" s="15">
        <f>_xlfn.MAXIFS(performance_data[portfolio_value],performance_data[portfolio_id],performance_data[[#This Row],[portfolio_id]],performance_data[date],performance_data[[#This Row],[latest_date]])</f>
        <v>86719.3</v>
      </c>
      <c r="P3271" s="15">
        <f>_xlfn.MAXIFS(performance_data[portfolio_value],performance_data[portfolio_id],performance_data[[#This Row],[portfolio_id]],performance_data[date],performance_data[[#This Row],[starting_date]])</f>
        <v>492859.6</v>
      </c>
      <c r="Q3271" s="15">
        <f>performance_data[[#This Row],[latest_value]]-performance_data[[#This Row],[starting_value]]</f>
        <v>-406140.3</v>
      </c>
      <c r="R3271" s="15">
        <f>performance_data[[#This Row],[net_inflows]]-performance_data[[#This Row],[net_outflows]]</f>
        <v>12536.19</v>
      </c>
      <c r="S3271" s="15" t="str">
        <f>IF(performance_data[[#This Row],[net_inflows]]&gt;AVERAGE(performance_data[net_inflows]),"High","Low")</f>
        <v>High</v>
      </c>
      <c r="T3271" s="15">
        <f>AVERAGEIF(performance_data[inflow_flag],performance_data[[#This Row],[inflow_flag]],performance_data[return_percentage])</f>
        <v>4.8467905675459724</v>
      </c>
      <c r="U3271" s="17">
        <f>IF(performance_data[[#This Row],[return_percentage]]&lt;performance_data[[#This Row],[benchmark_return]],1,0)</f>
        <v>1</v>
      </c>
      <c r="V3271" s="17">
        <f>COUNTIFS(performance_data[portfolio_id],performance_data[[#This Row],[portfolio_id]])</f>
        <v>20</v>
      </c>
      <c r="W3271" s="17">
        <f>COUNTIFS(performance_data[portfolio_id],performance_data[[#This Row],[portfolio_id]],
          performance_data[return_flag],1)</f>
        <v>10</v>
      </c>
      <c r="X3271" s="15">
        <f>performance_data[[#This Row],[underperform_flag_count]]/performance_data[[#This Row],[totalportfoliocount]]</f>
        <v>0.5</v>
      </c>
    </row>
    <row r="3272" spans="1:24" x14ac:dyDescent="0.3">
      <c r="A3272">
        <v>7049</v>
      </c>
      <c r="B3272" s="1">
        <v>45450</v>
      </c>
      <c r="C3272">
        <v>115936.74</v>
      </c>
      <c r="D3272">
        <v>11.05</v>
      </c>
      <c r="E3272">
        <v>12.85</v>
      </c>
      <c r="F3272">
        <v>3920.21</v>
      </c>
      <c r="G3272">
        <v>18875.12</v>
      </c>
      <c r="H3272" t="s">
        <v>2205</v>
      </c>
      <c r="I3272" t="s">
        <v>2211</v>
      </c>
      <c r="J3272">
        <v>6</v>
      </c>
      <c r="K3272" t="s">
        <v>2212</v>
      </c>
      <c r="L3272" t="str">
        <f>IF(performance_data[[#This Row],[return_percentage]]&gt;=performance_data[[#This Row],[benchmark_return]],"Higher","Lower")</f>
        <v>Lower</v>
      </c>
      <c r="M3272" s="14">
        <f xml:space="preserve"> _xlfn.MAXIFS(performance_data[date],performance_data[portfolio_id],performance_data[[#This Row],[portfolio_id]])</f>
        <v>45557</v>
      </c>
      <c r="N3272" s="14">
        <f xml:space="preserve"> _xlfn.MINIFS(performance_data[date],performance_data[portfolio_id],performance_data[[#This Row],[portfolio_id]])</f>
        <v>44893</v>
      </c>
      <c r="O3272" s="15">
        <f>_xlfn.MAXIFS(performance_data[portfolio_value],performance_data[portfolio_id],performance_data[[#This Row],[portfolio_id]],performance_data[date],performance_data[[#This Row],[latest_date]])</f>
        <v>86719.3</v>
      </c>
      <c r="P3272" s="15">
        <f>_xlfn.MAXIFS(performance_data[portfolio_value],performance_data[portfolio_id],performance_data[[#This Row],[portfolio_id]],performance_data[date],performance_data[[#This Row],[starting_date]])</f>
        <v>492859.6</v>
      </c>
      <c r="Q3272" s="15">
        <f>performance_data[[#This Row],[latest_value]]-performance_data[[#This Row],[starting_value]]</f>
        <v>-406140.3</v>
      </c>
      <c r="R3272" s="15">
        <f>performance_data[[#This Row],[net_inflows]]-performance_data[[#This Row],[net_outflows]]</f>
        <v>-14954.91</v>
      </c>
      <c r="S3272" s="15" t="str">
        <f>IF(performance_data[[#This Row],[net_inflows]]&gt;AVERAGE(performance_data[net_inflows]),"High","Low")</f>
        <v>Low</v>
      </c>
      <c r="T3272" s="15">
        <f>AVERAGEIF(performance_data[inflow_flag],performance_data[[#This Row],[inflow_flag]],performance_data[return_percentage])</f>
        <v>5.0457846277021572</v>
      </c>
      <c r="U3272" s="17">
        <f>IF(performance_data[[#This Row],[return_percentage]]&lt;performance_data[[#This Row],[benchmark_return]],1,0)</f>
        <v>1</v>
      </c>
      <c r="V3272" s="17">
        <f>COUNTIFS(performance_data[portfolio_id],performance_data[[#This Row],[portfolio_id]])</f>
        <v>20</v>
      </c>
      <c r="W3272" s="17">
        <f>COUNTIFS(performance_data[portfolio_id],performance_data[[#This Row],[portfolio_id]],
          performance_data[return_flag],1)</f>
        <v>10</v>
      </c>
      <c r="X3272" s="15">
        <f>performance_data[[#This Row],[underperform_flag_count]]/performance_data[[#This Row],[totalportfoliocount]]</f>
        <v>0.5</v>
      </c>
    </row>
    <row r="3273" spans="1:24" x14ac:dyDescent="0.3">
      <c r="A3273">
        <v>7049</v>
      </c>
      <c r="B3273" s="1">
        <v>45317</v>
      </c>
      <c r="C3273">
        <v>164844.42000000001</v>
      </c>
      <c r="D3273">
        <v>8.41</v>
      </c>
      <c r="E3273">
        <v>7</v>
      </c>
      <c r="F3273">
        <v>11078.63</v>
      </c>
      <c r="G3273">
        <v>3490.83</v>
      </c>
      <c r="H3273" t="s">
        <v>2205</v>
      </c>
      <c r="I3273" t="s">
        <v>2206</v>
      </c>
      <c r="J3273">
        <v>1</v>
      </c>
      <c r="K3273" t="s">
        <v>2207</v>
      </c>
      <c r="L3273" t="str">
        <f>IF(performance_data[[#This Row],[return_percentage]]&gt;=performance_data[[#This Row],[benchmark_return]],"Higher","Lower")</f>
        <v>Higher</v>
      </c>
      <c r="M3273" s="14">
        <f xml:space="preserve"> _xlfn.MAXIFS(performance_data[date],performance_data[portfolio_id],performance_data[[#This Row],[portfolio_id]])</f>
        <v>45557</v>
      </c>
      <c r="N3273" s="14">
        <f xml:space="preserve"> _xlfn.MINIFS(performance_data[date],performance_data[portfolio_id],performance_data[[#This Row],[portfolio_id]])</f>
        <v>44893</v>
      </c>
      <c r="O3273" s="15">
        <f>_xlfn.MAXIFS(performance_data[portfolio_value],performance_data[portfolio_id],performance_data[[#This Row],[portfolio_id]],performance_data[date],performance_data[[#This Row],[latest_date]])</f>
        <v>86719.3</v>
      </c>
      <c r="P3273" s="15">
        <f>_xlfn.MAXIFS(performance_data[portfolio_value],performance_data[portfolio_id],performance_data[[#This Row],[portfolio_id]],performance_data[date],performance_data[[#This Row],[starting_date]])</f>
        <v>492859.6</v>
      </c>
      <c r="Q3273" s="15">
        <f>performance_data[[#This Row],[latest_value]]-performance_data[[#This Row],[starting_value]]</f>
        <v>-406140.3</v>
      </c>
      <c r="R3273" s="15">
        <f>performance_data[[#This Row],[net_inflows]]-performance_data[[#This Row],[net_outflows]]</f>
        <v>7587.7999999999993</v>
      </c>
      <c r="S3273" s="15" t="str">
        <f>IF(performance_data[[#This Row],[net_inflows]]&gt;AVERAGE(performance_data[net_inflows]),"High","Low")</f>
        <v>High</v>
      </c>
      <c r="T3273" s="15">
        <f>AVERAGEIF(performance_data[inflow_flag],performance_data[[#This Row],[inflow_flag]],performance_data[return_percentage])</f>
        <v>4.8467905675459724</v>
      </c>
      <c r="U3273" s="17">
        <f>IF(performance_data[[#This Row],[return_percentage]]&lt;performance_data[[#This Row],[benchmark_return]],1,0)</f>
        <v>0</v>
      </c>
      <c r="V3273" s="17">
        <f>COUNTIFS(performance_data[portfolio_id],performance_data[[#This Row],[portfolio_id]])</f>
        <v>20</v>
      </c>
      <c r="W3273" s="17">
        <f>COUNTIFS(performance_data[portfolio_id],performance_data[[#This Row],[portfolio_id]],
          performance_data[return_flag],1)</f>
        <v>10</v>
      </c>
      <c r="X3273" s="15">
        <f>performance_data[[#This Row],[underperform_flag_count]]/performance_data[[#This Row],[totalportfoliocount]]</f>
        <v>0.5</v>
      </c>
    </row>
    <row r="3274" spans="1:24" x14ac:dyDescent="0.3">
      <c r="A3274">
        <v>7049</v>
      </c>
      <c r="B3274" s="1">
        <v>45149</v>
      </c>
      <c r="C3274">
        <v>483261.26</v>
      </c>
      <c r="D3274">
        <v>4.83</v>
      </c>
      <c r="E3274">
        <v>3.9</v>
      </c>
      <c r="F3274">
        <v>13479.57</v>
      </c>
      <c r="G3274">
        <v>8878.86</v>
      </c>
      <c r="H3274" t="s">
        <v>2213</v>
      </c>
      <c r="I3274" t="s">
        <v>2209</v>
      </c>
      <c r="J3274">
        <v>8</v>
      </c>
      <c r="K3274" t="s">
        <v>2214</v>
      </c>
      <c r="L3274" t="str">
        <f>IF(performance_data[[#This Row],[return_percentage]]&gt;=performance_data[[#This Row],[benchmark_return]],"Higher","Lower")</f>
        <v>Higher</v>
      </c>
      <c r="M3274" s="14">
        <f xml:space="preserve"> _xlfn.MAXIFS(performance_data[date],performance_data[portfolio_id],performance_data[[#This Row],[portfolio_id]])</f>
        <v>45557</v>
      </c>
      <c r="N3274" s="14">
        <f xml:space="preserve"> _xlfn.MINIFS(performance_data[date],performance_data[portfolio_id],performance_data[[#This Row],[portfolio_id]])</f>
        <v>44893</v>
      </c>
      <c r="O3274" s="15">
        <f>_xlfn.MAXIFS(performance_data[portfolio_value],performance_data[portfolio_id],performance_data[[#This Row],[portfolio_id]],performance_data[date],performance_data[[#This Row],[latest_date]])</f>
        <v>86719.3</v>
      </c>
      <c r="P3274" s="15">
        <f>_xlfn.MAXIFS(performance_data[portfolio_value],performance_data[portfolio_id],performance_data[[#This Row],[portfolio_id]],performance_data[date],performance_data[[#This Row],[starting_date]])</f>
        <v>492859.6</v>
      </c>
      <c r="Q3274" s="15">
        <f>performance_data[[#This Row],[latest_value]]-performance_data[[#This Row],[starting_value]]</f>
        <v>-406140.3</v>
      </c>
      <c r="R3274" s="15">
        <f>performance_data[[#This Row],[net_inflows]]-performance_data[[#This Row],[net_outflows]]</f>
        <v>4600.7099999999991</v>
      </c>
      <c r="S3274" s="15" t="str">
        <f>IF(performance_data[[#This Row],[net_inflows]]&gt;AVERAGE(performance_data[net_inflows]),"High","Low")</f>
        <v>High</v>
      </c>
      <c r="T3274" s="15">
        <f>AVERAGEIF(performance_data[inflow_flag],performance_data[[#This Row],[inflow_flag]],performance_data[return_percentage])</f>
        <v>4.8467905675459724</v>
      </c>
      <c r="U3274" s="17">
        <f>IF(performance_data[[#This Row],[return_percentage]]&lt;performance_data[[#This Row],[benchmark_return]],1,0)</f>
        <v>0</v>
      </c>
      <c r="V3274" s="17">
        <f>COUNTIFS(performance_data[portfolio_id],performance_data[[#This Row],[portfolio_id]])</f>
        <v>20</v>
      </c>
      <c r="W3274" s="17">
        <f>COUNTIFS(performance_data[portfolio_id],performance_data[[#This Row],[portfolio_id]],
          performance_data[return_flag],1)</f>
        <v>10</v>
      </c>
      <c r="X3274" s="15">
        <f>performance_data[[#This Row],[underperform_flag_count]]/performance_data[[#This Row],[totalportfoliocount]]</f>
        <v>0.5</v>
      </c>
    </row>
    <row r="3275" spans="1:24" x14ac:dyDescent="0.3">
      <c r="A3275">
        <v>7049</v>
      </c>
      <c r="B3275" s="1">
        <v>45134</v>
      </c>
      <c r="C3275">
        <v>192298.11</v>
      </c>
      <c r="D3275">
        <v>-4.5999999999999996</v>
      </c>
      <c r="E3275">
        <v>-4.2</v>
      </c>
      <c r="F3275">
        <v>10722.58</v>
      </c>
      <c r="G3275">
        <v>2962.51</v>
      </c>
      <c r="H3275" t="s">
        <v>2213</v>
      </c>
      <c r="I3275" t="s">
        <v>2209</v>
      </c>
      <c r="J3275">
        <v>7</v>
      </c>
      <c r="K3275" t="s">
        <v>2210</v>
      </c>
      <c r="L3275" t="str">
        <f>IF(performance_data[[#This Row],[return_percentage]]&gt;=performance_data[[#This Row],[benchmark_return]],"Higher","Lower")</f>
        <v>Lower</v>
      </c>
      <c r="M3275" s="14">
        <f xml:space="preserve"> _xlfn.MAXIFS(performance_data[date],performance_data[portfolio_id],performance_data[[#This Row],[portfolio_id]])</f>
        <v>45557</v>
      </c>
      <c r="N3275" s="14">
        <f xml:space="preserve"> _xlfn.MINIFS(performance_data[date],performance_data[portfolio_id],performance_data[[#This Row],[portfolio_id]])</f>
        <v>44893</v>
      </c>
      <c r="O3275" s="15">
        <f>_xlfn.MAXIFS(performance_data[portfolio_value],performance_data[portfolio_id],performance_data[[#This Row],[portfolio_id]],performance_data[date],performance_data[[#This Row],[latest_date]])</f>
        <v>86719.3</v>
      </c>
      <c r="P3275" s="15">
        <f>_xlfn.MAXIFS(performance_data[portfolio_value],performance_data[portfolio_id],performance_data[[#This Row],[portfolio_id]],performance_data[date],performance_data[[#This Row],[starting_date]])</f>
        <v>492859.6</v>
      </c>
      <c r="Q3275" s="15">
        <f>performance_data[[#This Row],[latest_value]]-performance_data[[#This Row],[starting_value]]</f>
        <v>-406140.3</v>
      </c>
      <c r="R3275" s="15">
        <f>performance_data[[#This Row],[net_inflows]]-performance_data[[#This Row],[net_outflows]]</f>
        <v>7760.07</v>
      </c>
      <c r="S3275" s="15" t="str">
        <f>IF(performance_data[[#This Row],[net_inflows]]&gt;AVERAGE(performance_data[net_inflows]),"High","Low")</f>
        <v>High</v>
      </c>
      <c r="T3275" s="15">
        <f>AVERAGEIF(performance_data[inflow_flag],performance_data[[#This Row],[inflow_flag]],performance_data[return_percentage])</f>
        <v>4.8467905675459724</v>
      </c>
      <c r="U3275" s="17">
        <f>IF(performance_data[[#This Row],[return_percentage]]&lt;performance_data[[#This Row],[benchmark_return]],1,0)</f>
        <v>1</v>
      </c>
      <c r="V3275" s="17">
        <f>COUNTIFS(performance_data[portfolio_id],performance_data[[#This Row],[portfolio_id]])</f>
        <v>20</v>
      </c>
      <c r="W3275" s="17">
        <f>COUNTIFS(performance_data[portfolio_id],performance_data[[#This Row],[portfolio_id]],
          performance_data[return_flag],1)</f>
        <v>10</v>
      </c>
      <c r="X3275" s="15">
        <f>performance_data[[#This Row],[underperform_flag_count]]/performance_data[[#This Row],[totalportfoliocount]]</f>
        <v>0.5</v>
      </c>
    </row>
    <row r="3276" spans="1:24" x14ac:dyDescent="0.3">
      <c r="A3276">
        <v>7049</v>
      </c>
      <c r="B3276" s="1">
        <v>45531</v>
      </c>
      <c r="C3276">
        <v>478851.49</v>
      </c>
      <c r="D3276">
        <v>15.92</v>
      </c>
      <c r="E3276">
        <v>14.33</v>
      </c>
      <c r="F3276">
        <v>8418.83</v>
      </c>
      <c r="G3276">
        <v>15649.21</v>
      </c>
      <c r="H3276" t="s">
        <v>2205</v>
      </c>
      <c r="I3276" t="s">
        <v>2209</v>
      </c>
      <c r="J3276">
        <v>8</v>
      </c>
      <c r="K3276" t="s">
        <v>2214</v>
      </c>
      <c r="L3276" t="str">
        <f>IF(performance_data[[#This Row],[return_percentage]]&gt;=performance_data[[#This Row],[benchmark_return]],"Higher","Lower")</f>
        <v>Higher</v>
      </c>
      <c r="M3276" s="14">
        <f xml:space="preserve"> _xlfn.MAXIFS(performance_data[date],performance_data[portfolio_id],performance_data[[#This Row],[portfolio_id]])</f>
        <v>45557</v>
      </c>
      <c r="N3276" s="14">
        <f xml:space="preserve"> _xlfn.MINIFS(performance_data[date],performance_data[portfolio_id],performance_data[[#This Row],[portfolio_id]])</f>
        <v>44893</v>
      </c>
      <c r="O3276" s="15">
        <f>_xlfn.MAXIFS(performance_data[portfolio_value],performance_data[portfolio_id],performance_data[[#This Row],[portfolio_id]],performance_data[date],performance_data[[#This Row],[latest_date]])</f>
        <v>86719.3</v>
      </c>
      <c r="P3276" s="15">
        <f>_xlfn.MAXIFS(performance_data[portfolio_value],performance_data[portfolio_id],performance_data[[#This Row],[portfolio_id]],performance_data[date],performance_data[[#This Row],[starting_date]])</f>
        <v>492859.6</v>
      </c>
      <c r="Q3276" s="15">
        <f>performance_data[[#This Row],[latest_value]]-performance_data[[#This Row],[starting_value]]</f>
        <v>-406140.3</v>
      </c>
      <c r="R3276" s="15">
        <f>performance_data[[#This Row],[net_inflows]]-performance_data[[#This Row],[net_outflows]]</f>
        <v>-7230.3799999999992</v>
      </c>
      <c r="S3276" s="15" t="str">
        <f>IF(performance_data[[#This Row],[net_inflows]]&gt;AVERAGE(performance_data[net_inflows]),"High","Low")</f>
        <v>Low</v>
      </c>
      <c r="T3276" s="15">
        <f>AVERAGEIF(performance_data[inflow_flag],performance_data[[#This Row],[inflow_flag]],performance_data[return_percentage])</f>
        <v>5.0457846277021572</v>
      </c>
      <c r="U3276" s="17">
        <f>IF(performance_data[[#This Row],[return_percentage]]&lt;performance_data[[#This Row],[benchmark_return]],1,0)</f>
        <v>0</v>
      </c>
      <c r="V3276" s="17">
        <f>COUNTIFS(performance_data[portfolio_id],performance_data[[#This Row],[portfolio_id]])</f>
        <v>20</v>
      </c>
      <c r="W3276" s="17">
        <f>COUNTIFS(performance_data[portfolio_id],performance_data[[#This Row],[portfolio_id]],
          performance_data[return_flag],1)</f>
        <v>10</v>
      </c>
      <c r="X3276" s="15">
        <f>performance_data[[#This Row],[underperform_flag_count]]/performance_data[[#This Row],[totalportfoliocount]]</f>
        <v>0.5</v>
      </c>
    </row>
    <row r="3277" spans="1:24" x14ac:dyDescent="0.3">
      <c r="A3277">
        <v>7049</v>
      </c>
      <c r="B3277" s="1">
        <v>45270</v>
      </c>
      <c r="C3277">
        <v>328988.78000000003</v>
      </c>
      <c r="D3277">
        <v>12.25</v>
      </c>
      <c r="E3277">
        <v>12.84</v>
      </c>
      <c r="F3277">
        <v>1862.28</v>
      </c>
      <c r="G3277">
        <v>13287.15</v>
      </c>
      <c r="H3277" t="s">
        <v>2213</v>
      </c>
      <c r="I3277" t="s">
        <v>2217</v>
      </c>
      <c r="J3277">
        <v>12</v>
      </c>
      <c r="K3277" t="s">
        <v>2218</v>
      </c>
      <c r="L3277" t="str">
        <f>IF(performance_data[[#This Row],[return_percentage]]&gt;=performance_data[[#This Row],[benchmark_return]],"Higher","Lower")</f>
        <v>Lower</v>
      </c>
      <c r="M3277" s="14">
        <f xml:space="preserve"> _xlfn.MAXIFS(performance_data[date],performance_data[portfolio_id],performance_data[[#This Row],[portfolio_id]])</f>
        <v>45557</v>
      </c>
      <c r="N3277" s="14">
        <f xml:space="preserve"> _xlfn.MINIFS(performance_data[date],performance_data[portfolio_id],performance_data[[#This Row],[portfolio_id]])</f>
        <v>44893</v>
      </c>
      <c r="O3277" s="15">
        <f>_xlfn.MAXIFS(performance_data[portfolio_value],performance_data[portfolio_id],performance_data[[#This Row],[portfolio_id]],performance_data[date],performance_data[[#This Row],[latest_date]])</f>
        <v>86719.3</v>
      </c>
      <c r="P3277" s="15">
        <f>_xlfn.MAXIFS(performance_data[portfolio_value],performance_data[portfolio_id],performance_data[[#This Row],[portfolio_id]],performance_data[date],performance_data[[#This Row],[starting_date]])</f>
        <v>492859.6</v>
      </c>
      <c r="Q3277" s="15">
        <f>performance_data[[#This Row],[latest_value]]-performance_data[[#This Row],[starting_value]]</f>
        <v>-406140.3</v>
      </c>
      <c r="R3277" s="15">
        <f>performance_data[[#This Row],[net_inflows]]-performance_data[[#This Row],[net_outflows]]</f>
        <v>-11424.869999999999</v>
      </c>
      <c r="S3277" s="15" t="str">
        <f>IF(performance_data[[#This Row],[net_inflows]]&gt;AVERAGE(performance_data[net_inflows]),"High","Low")</f>
        <v>Low</v>
      </c>
      <c r="T3277" s="15">
        <f>AVERAGEIF(performance_data[inflow_flag],performance_data[[#This Row],[inflow_flag]],performance_data[return_percentage])</f>
        <v>5.0457846277021572</v>
      </c>
      <c r="U3277" s="17">
        <f>IF(performance_data[[#This Row],[return_percentage]]&lt;performance_data[[#This Row],[benchmark_return]],1,0)</f>
        <v>1</v>
      </c>
      <c r="V3277" s="17">
        <f>COUNTIFS(performance_data[portfolio_id],performance_data[[#This Row],[portfolio_id]])</f>
        <v>20</v>
      </c>
      <c r="W3277" s="17">
        <f>COUNTIFS(performance_data[portfolio_id],performance_data[[#This Row],[portfolio_id]],
          performance_data[return_flag],1)</f>
        <v>10</v>
      </c>
      <c r="X3277" s="15">
        <f>performance_data[[#This Row],[underperform_flag_count]]/performance_data[[#This Row],[totalportfoliocount]]</f>
        <v>0.5</v>
      </c>
    </row>
    <row r="3278" spans="1:24" x14ac:dyDescent="0.3">
      <c r="A3278">
        <v>7071</v>
      </c>
      <c r="B3278" s="1">
        <v>45428</v>
      </c>
      <c r="C3278">
        <v>103969.66</v>
      </c>
      <c r="D3278">
        <v>-7.58</v>
      </c>
      <c r="E3278">
        <v>-7.04</v>
      </c>
      <c r="F3278">
        <v>8869.59</v>
      </c>
      <c r="G3278">
        <v>9281.92</v>
      </c>
      <c r="H3278" t="s">
        <v>2205</v>
      </c>
      <c r="I3278" t="s">
        <v>2211</v>
      </c>
      <c r="J3278">
        <v>5</v>
      </c>
      <c r="K3278" t="s">
        <v>2223</v>
      </c>
      <c r="L3278" t="str">
        <f>IF(performance_data[[#This Row],[return_percentage]]&gt;=performance_data[[#This Row],[benchmark_return]],"Higher","Lower")</f>
        <v>Lower</v>
      </c>
      <c r="M3278" s="14">
        <f xml:space="preserve"> _xlfn.MAXIFS(performance_data[date],performance_data[portfolio_id],performance_data[[#This Row],[portfolio_id]])</f>
        <v>45556</v>
      </c>
      <c r="N3278" s="14">
        <f xml:space="preserve"> _xlfn.MINIFS(performance_data[date],performance_data[portfolio_id],performance_data[[#This Row],[portfolio_id]])</f>
        <v>44840</v>
      </c>
      <c r="O3278" s="15">
        <f>_xlfn.MAXIFS(performance_data[portfolio_value],performance_data[portfolio_id],performance_data[[#This Row],[portfolio_id]],performance_data[date],performance_data[[#This Row],[latest_date]])</f>
        <v>124424.81</v>
      </c>
      <c r="P3278" s="15">
        <f>_xlfn.MAXIFS(performance_data[portfolio_value],performance_data[portfolio_id],performance_data[[#This Row],[portfolio_id]],performance_data[date],performance_data[[#This Row],[starting_date]])</f>
        <v>220042.01</v>
      </c>
      <c r="Q3278" s="15">
        <f>performance_data[[#This Row],[latest_value]]-performance_data[[#This Row],[starting_value]]</f>
        <v>-95617.200000000012</v>
      </c>
      <c r="R3278" s="15">
        <f>performance_data[[#This Row],[net_inflows]]-performance_data[[#This Row],[net_outflows]]</f>
        <v>-412.32999999999993</v>
      </c>
      <c r="S3278" s="15" t="str">
        <f>IF(performance_data[[#This Row],[net_inflows]]&gt;AVERAGE(performance_data[net_inflows]),"High","Low")</f>
        <v>Low</v>
      </c>
      <c r="T3278" s="15">
        <f>AVERAGEIF(performance_data[inflow_flag],performance_data[[#This Row],[inflow_flag]],performance_data[return_percentage])</f>
        <v>5.0457846277021572</v>
      </c>
      <c r="U3278" s="17">
        <f>IF(performance_data[[#This Row],[return_percentage]]&lt;performance_data[[#This Row],[benchmark_return]],1,0)</f>
        <v>1</v>
      </c>
      <c r="V3278" s="17">
        <f>COUNTIFS(performance_data[portfolio_id],performance_data[[#This Row],[portfolio_id]])</f>
        <v>28</v>
      </c>
      <c r="W3278" s="17">
        <f>COUNTIFS(performance_data[portfolio_id],performance_data[[#This Row],[portfolio_id]],
          performance_data[return_flag],1)</f>
        <v>17</v>
      </c>
      <c r="X3278" s="15">
        <f>performance_data[[#This Row],[underperform_flag_count]]/performance_data[[#This Row],[totalportfoliocount]]</f>
        <v>0.6071428571428571</v>
      </c>
    </row>
    <row r="3279" spans="1:24" x14ac:dyDescent="0.3">
      <c r="A3279">
        <v>7071</v>
      </c>
      <c r="B3279" s="1">
        <v>45441</v>
      </c>
      <c r="C3279">
        <v>272060.21000000002</v>
      </c>
      <c r="D3279">
        <v>11.63</v>
      </c>
      <c r="E3279">
        <v>9.43</v>
      </c>
      <c r="F3279">
        <v>10855.7</v>
      </c>
      <c r="G3279">
        <v>4169.42</v>
      </c>
      <c r="H3279" t="s">
        <v>2205</v>
      </c>
      <c r="I3279" t="s">
        <v>2211</v>
      </c>
      <c r="J3279">
        <v>5</v>
      </c>
      <c r="K3279" t="s">
        <v>2223</v>
      </c>
      <c r="L3279" t="str">
        <f>IF(performance_data[[#This Row],[return_percentage]]&gt;=performance_data[[#This Row],[benchmark_return]],"Higher","Lower")</f>
        <v>Higher</v>
      </c>
      <c r="M3279" s="14">
        <f xml:space="preserve"> _xlfn.MAXIFS(performance_data[date],performance_data[portfolio_id],performance_data[[#This Row],[portfolio_id]])</f>
        <v>45556</v>
      </c>
      <c r="N3279" s="14">
        <f xml:space="preserve"> _xlfn.MINIFS(performance_data[date],performance_data[portfolio_id],performance_data[[#This Row],[portfolio_id]])</f>
        <v>44840</v>
      </c>
      <c r="O3279" s="15">
        <f>_xlfn.MAXIFS(performance_data[portfolio_value],performance_data[portfolio_id],performance_data[[#This Row],[portfolio_id]],performance_data[date],performance_data[[#This Row],[latest_date]])</f>
        <v>124424.81</v>
      </c>
      <c r="P3279" s="15">
        <f>_xlfn.MAXIFS(performance_data[portfolio_value],performance_data[portfolio_id],performance_data[[#This Row],[portfolio_id]],performance_data[date],performance_data[[#This Row],[starting_date]])</f>
        <v>220042.01</v>
      </c>
      <c r="Q3279" s="15">
        <f>performance_data[[#This Row],[latest_value]]-performance_data[[#This Row],[starting_value]]</f>
        <v>-95617.200000000012</v>
      </c>
      <c r="R3279" s="15">
        <f>performance_data[[#This Row],[net_inflows]]-performance_data[[#This Row],[net_outflows]]</f>
        <v>6686.2800000000007</v>
      </c>
      <c r="S3279" s="15" t="str">
        <f>IF(performance_data[[#This Row],[net_inflows]]&gt;AVERAGE(performance_data[net_inflows]),"High","Low")</f>
        <v>High</v>
      </c>
      <c r="T3279" s="15">
        <f>AVERAGEIF(performance_data[inflow_flag],performance_data[[#This Row],[inflow_flag]],performance_data[return_percentage])</f>
        <v>4.8467905675459724</v>
      </c>
      <c r="U3279" s="17">
        <f>IF(performance_data[[#This Row],[return_percentage]]&lt;performance_data[[#This Row],[benchmark_return]],1,0)</f>
        <v>0</v>
      </c>
      <c r="V3279" s="17">
        <f>COUNTIFS(performance_data[portfolio_id],performance_data[[#This Row],[portfolio_id]])</f>
        <v>28</v>
      </c>
      <c r="W3279" s="17">
        <f>COUNTIFS(performance_data[portfolio_id],performance_data[[#This Row],[portfolio_id]],
          performance_data[return_flag],1)</f>
        <v>17</v>
      </c>
      <c r="X3279" s="15">
        <f>performance_data[[#This Row],[underperform_flag_count]]/performance_data[[#This Row],[totalportfoliocount]]</f>
        <v>0.6071428571428571</v>
      </c>
    </row>
    <row r="3280" spans="1:24" x14ac:dyDescent="0.3">
      <c r="A3280">
        <v>7071</v>
      </c>
      <c r="B3280" s="1">
        <v>45211</v>
      </c>
      <c r="C3280">
        <v>313120.84999999998</v>
      </c>
      <c r="D3280">
        <v>-0.77</v>
      </c>
      <c r="E3280">
        <v>-0.67</v>
      </c>
      <c r="F3280">
        <v>11782.61</v>
      </c>
      <c r="G3280">
        <v>825.08</v>
      </c>
      <c r="H3280" t="s">
        <v>2213</v>
      </c>
      <c r="I3280" t="s">
        <v>2217</v>
      </c>
      <c r="J3280">
        <v>10</v>
      </c>
      <c r="K3280" t="s">
        <v>2224</v>
      </c>
      <c r="L3280" t="str">
        <f>IF(performance_data[[#This Row],[return_percentage]]&gt;=performance_data[[#This Row],[benchmark_return]],"Higher","Lower")</f>
        <v>Lower</v>
      </c>
      <c r="M3280" s="14">
        <f xml:space="preserve"> _xlfn.MAXIFS(performance_data[date],performance_data[portfolio_id],performance_data[[#This Row],[portfolio_id]])</f>
        <v>45556</v>
      </c>
      <c r="N3280" s="14">
        <f xml:space="preserve"> _xlfn.MINIFS(performance_data[date],performance_data[portfolio_id],performance_data[[#This Row],[portfolio_id]])</f>
        <v>44840</v>
      </c>
      <c r="O3280" s="15">
        <f>_xlfn.MAXIFS(performance_data[portfolio_value],performance_data[portfolio_id],performance_data[[#This Row],[portfolio_id]],performance_data[date],performance_data[[#This Row],[latest_date]])</f>
        <v>124424.81</v>
      </c>
      <c r="P3280" s="15">
        <f>_xlfn.MAXIFS(performance_data[portfolio_value],performance_data[portfolio_id],performance_data[[#This Row],[portfolio_id]],performance_data[date],performance_data[[#This Row],[starting_date]])</f>
        <v>220042.01</v>
      </c>
      <c r="Q3280" s="15">
        <f>performance_data[[#This Row],[latest_value]]-performance_data[[#This Row],[starting_value]]</f>
        <v>-95617.200000000012</v>
      </c>
      <c r="R3280" s="15">
        <f>performance_data[[#This Row],[net_inflows]]-performance_data[[#This Row],[net_outflows]]</f>
        <v>10957.53</v>
      </c>
      <c r="S3280" s="15" t="str">
        <f>IF(performance_data[[#This Row],[net_inflows]]&gt;AVERAGE(performance_data[net_inflows]),"High","Low")</f>
        <v>High</v>
      </c>
      <c r="T3280" s="15">
        <f>AVERAGEIF(performance_data[inflow_flag],performance_data[[#This Row],[inflow_flag]],performance_data[return_percentage])</f>
        <v>4.8467905675459724</v>
      </c>
      <c r="U3280" s="17">
        <f>IF(performance_data[[#This Row],[return_percentage]]&lt;performance_data[[#This Row],[benchmark_return]],1,0)</f>
        <v>1</v>
      </c>
      <c r="V3280" s="17">
        <f>COUNTIFS(performance_data[portfolio_id],performance_data[[#This Row],[portfolio_id]])</f>
        <v>28</v>
      </c>
      <c r="W3280" s="17">
        <f>COUNTIFS(performance_data[portfolio_id],performance_data[[#This Row],[portfolio_id]],
          performance_data[return_flag],1)</f>
        <v>17</v>
      </c>
      <c r="X3280" s="15">
        <f>performance_data[[#This Row],[underperform_flag_count]]/performance_data[[#This Row],[totalportfoliocount]]</f>
        <v>0.6071428571428571</v>
      </c>
    </row>
    <row r="3281" spans="1:24" x14ac:dyDescent="0.3">
      <c r="A3281">
        <v>7071</v>
      </c>
      <c r="B3281" s="1">
        <v>44902</v>
      </c>
      <c r="C3281">
        <v>447681.95</v>
      </c>
      <c r="D3281">
        <v>-4.13</v>
      </c>
      <c r="E3281">
        <v>-4.1399999999999997</v>
      </c>
      <c r="F3281">
        <v>5946.24</v>
      </c>
      <c r="G3281">
        <v>16937.77</v>
      </c>
      <c r="H3281" t="s">
        <v>2220</v>
      </c>
      <c r="I3281" t="s">
        <v>2217</v>
      </c>
      <c r="J3281">
        <v>12</v>
      </c>
      <c r="K3281" t="s">
        <v>2218</v>
      </c>
      <c r="L3281" t="str">
        <f>IF(performance_data[[#This Row],[return_percentage]]&gt;=performance_data[[#This Row],[benchmark_return]],"Higher","Lower")</f>
        <v>Higher</v>
      </c>
      <c r="M3281" s="14">
        <f xml:space="preserve"> _xlfn.MAXIFS(performance_data[date],performance_data[portfolio_id],performance_data[[#This Row],[portfolio_id]])</f>
        <v>45556</v>
      </c>
      <c r="N3281" s="14">
        <f xml:space="preserve"> _xlfn.MINIFS(performance_data[date],performance_data[portfolio_id],performance_data[[#This Row],[portfolio_id]])</f>
        <v>44840</v>
      </c>
      <c r="O3281" s="15">
        <f>_xlfn.MAXIFS(performance_data[portfolio_value],performance_data[portfolio_id],performance_data[[#This Row],[portfolio_id]],performance_data[date],performance_data[[#This Row],[latest_date]])</f>
        <v>124424.81</v>
      </c>
      <c r="P3281" s="15">
        <f>_xlfn.MAXIFS(performance_data[portfolio_value],performance_data[portfolio_id],performance_data[[#This Row],[portfolio_id]],performance_data[date],performance_data[[#This Row],[starting_date]])</f>
        <v>220042.01</v>
      </c>
      <c r="Q3281" s="15">
        <f>performance_data[[#This Row],[latest_value]]-performance_data[[#This Row],[starting_value]]</f>
        <v>-95617.200000000012</v>
      </c>
      <c r="R3281" s="15">
        <f>performance_data[[#This Row],[net_inflows]]-performance_data[[#This Row],[net_outflows]]</f>
        <v>-10991.53</v>
      </c>
      <c r="S3281" s="15" t="str">
        <f>IF(performance_data[[#This Row],[net_inflows]]&gt;AVERAGE(performance_data[net_inflows]),"High","Low")</f>
        <v>Low</v>
      </c>
      <c r="T3281" s="15">
        <f>AVERAGEIF(performance_data[inflow_flag],performance_data[[#This Row],[inflow_flag]],performance_data[return_percentage])</f>
        <v>5.0457846277021572</v>
      </c>
      <c r="U3281" s="17">
        <f>IF(performance_data[[#This Row],[return_percentage]]&lt;performance_data[[#This Row],[benchmark_return]],1,0)</f>
        <v>0</v>
      </c>
      <c r="V3281" s="17">
        <f>COUNTIFS(performance_data[portfolio_id],performance_data[[#This Row],[portfolio_id]])</f>
        <v>28</v>
      </c>
      <c r="W3281" s="17">
        <f>COUNTIFS(performance_data[portfolio_id],performance_data[[#This Row],[portfolio_id]],
          performance_data[return_flag],1)</f>
        <v>17</v>
      </c>
      <c r="X3281" s="15">
        <f>performance_data[[#This Row],[underperform_flag_count]]/performance_data[[#This Row],[totalportfoliocount]]</f>
        <v>0.6071428571428571</v>
      </c>
    </row>
    <row r="3282" spans="1:24" x14ac:dyDescent="0.3">
      <c r="A3282">
        <v>7071</v>
      </c>
      <c r="B3282" s="1">
        <v>45086</v>
      </c>
      <c r="C3282">
        <v>246638.26</v>
      </c>
      <c r="D3282">
        <v>6.06</v>
      </c>
      <c r="E3282">
        <v>5.18</v>
      </c>
      <c r="F3282">
        <v>1361.86</v>
      </c>
      <c r="G3282">
        <v>12808.66</v>
      </c>
      <c r="H3282" t="s">
        <v>2213</v>
      </c>
      <c r="I3282" t="s">
        <v>2211</v>
      </c>
      <c r="J3282">
        <v>6</v>
      </c>
      <c r="K3282" t="s">
        <v>2212</v>
      </c>
      <c r="L3282" t="str">
        <f>IF(performance_data[[#This Row],[return_percentage]]&gt;=performance_data[[#This Row],[benchmark_return]],"Higher","Lower")</f>
        <v>Higher</v>
      </c>
      <c r="M3282" s="14">
        <f xml:space="preserve"> _xlfn.MAXIFS(performance_data[date],performance_data[portfolio_id],performance_data[[#This Row],[portfolio_id]])</f>
        <v>45556</v>
      </c>
      <c r="N3282" s="14">
        <f xml:space="preserve"> _xlfn.MINIFS(performance_data[date],performance_data[portfolio_id],performance_data[[#This Row],[portfolio_id]])</f>
        <v>44840</v>
      </c>
      <c r="O3282" s="15">
        <f>_xlfn.MAXIFS(performance_data[portfolio_value],performance_data[portfolio_id],performance_data[[#This Row],[portfolio_id]],performance_data[date],performance_data[[#This Row],[latest_date]])</f>
        <v>124424.81</v>
      </c>
      <c r="P3282" s="15">
        <f>_xlfn.MAXIFS(performance_data[portfolio_value],performance_data[portfolio_id],performance_data[[#This Row],[portfolio_id]],performance_data[date],performance_data[[#This Row],[starting_date]])</f>
        <v>220042.01</v>
      </c>
      <c r="Q3282" s="15">
        <f>performance_data[[#This Row],[latest_value]]-performance_data[[#This Row],[starting_value]]</f>
        <v>-95617.200000000012</v>
      </c>
      <c r="R3282" s="15">
        <f>performance_data[[#This Row],[net_inflows]]-performance_data[[#This Row],[net_outflows]]</f>
        <v>-11446.8</v>
      </c>
      <c r="S3282" s="15" t="str">
        <f>IF(performance_data[[#This Row],[net_inflows]]&gt;AVERAGE(performance_data[net_inflows]),"High","Low")</f>
        <v>Low</v>
      </c>
      <c r="T3282" s="15">
        <f>AVERAGEIF(performance_data[inflow_flag],performance_data[[#This Row],[inflow_flag]],performance_data[return_percentage])</f>
        <v>5.0457846277021572</v>
      </c>
      <c r="U3282" s="17">
        <f>IF(performance_data[[#This Row],[return_percentage]]&lt;performance_data[[#This Row],[benchmark_return]],1,0)</f>
        <v>0</v>
      </c>
      <c r="V3282" s="17">
        <f>COUNTIFS(performance_data[portfolio_id],performance_data[[#This Row],[portfolio_id]])</f>
        <v>28</v>
      </c>
      <c r="W3282" s="17">
        <f>COUNTIFS(performance_data[portfolio_id],performance_data[[#This Row],[portfolio_id]],
          performance_data[return_flag],1)</f>
        <v>17</v>
      </c>
      <c r="X3282" s="15">
        <f>performance_data[[#This Row],[underperform_flag_count]]/performance_data[[#This Row],[totalportfoliocount]]</f>
        <v>0.6071428571428571</v>
      </c>
    </row>
    <row r="3283" spans="1:24" x14ac:dyDescent="0.3">
      <c r="A3283">
        <v>7071</v>
      </c>
      <c r="B3283" s="1">
        <v>45452</v>
      </c>
      <c r="C3283">
        <v>210583.92</v>
      </c>
      <c r="D3283">
        <v>3.92</v>
      </c>
      <c r="E3283">
        <v>4.2</v>
      </c>
      <c r="F3283">
        <v>14004.42</v>
      </c>
      <c r="G3283">
        <v>19561.830000000002</v>
      </c>
      <c r="H3283" t="s">
        <v>2205</v>
      </c>
      <c r="I3283" t="s">
        <v>2211</v>
      </c>
      <c r="J3283">
        <v>6</v>
      </c>
      <c r="K3283" t="s">
        <v>2212</v>
      </c>
      <c r="L3283" t="str">
        <f>IF(performance_data[[#This Row],[return_percentage]]&gt;=performance_data[[#This Row],[benchmark_return]],"Higher","Lower")</f>
        <v>Lower</v>
      </c>
      <c r="M3283" s="14">
        <f xml:space="preserve"> _xlfn.MAXIFS(performance_data[date],performance_data[portfolio_id],performance_data[[#This Row],[portfolio_id]])</f>
        <v>45556</v>
      </c>
      <c r="N3283" s="14">
        <f xml:space="preserve"> _xlfn.MINIFS(performance_data[date],performance_data[portfolio_id],performance_data[[#This Row],[portfolio_id]])</f>
        <v>44840</v>
      </c>
      <c r="O3283" s="15">
        <f>_xlfn.MAXIFS(performance_data[portfolio_value],performance_data[portfolio_id],performance_data[[#This Row],[portfolio_id]],performance_data[date],performance_data[[#This Row],[latest_date]])</f>
        <v>124424.81</v>
      </c>
      <c r="P3283" s="15">
        <f>_xlfn.MAXIFS(performance_data[portfolio_value],performance_data[portfolio_id],performance_data[[#This Row],[portfolio_id]],performance_data[date],performance_data[[#This Row],[starting_date]])</f>
        <v>220042.01</v>
      </c>
      <c r="Q3283" s="15">
        <f>performance_data[[#This Row],[latest_value]]-performance_data[[#This Row],[starting_value]]</f>
        <v>-95617.200000000012</v>
      </c>
      <c r="R3283" s="15">
        <f>performance_data[[#This Row],[net_inflows]]-performance_data[[#This Row],[net_outflows]]</f>
        <v>-5557.4100000000017</v>
      </c>
      <c r="S3283" s="15" t="str">
        <f>IF(performance_data[[#This Row],[net_inflows]]&gt;AVERAGE(performance_data[net_inflows]),"High","Low")</f>
        <v>High</v>
      </c>
      <c r="T3283" s="15">
        <f>AVERAGEIF(performance_data[inflow_flag],performance_data[[#This Row],[inflow_flag]],performance_data[return_percentage])</f>
        <v>4.8467905675459724</v>
      </c>
      <c r="U3283" s="17">
        <f>IF(performance_data[[#This Row],[return_percentage]]&lt;performance_data[[#This Row],[benchmark_return]],1,0)</f>
        <v>1</v>
      </c>
      <c r="V3283" s="17">
        <f>COUNTIFS(performance_data[portfolio_id],performance_data[[#This Row],[portfolio_id]])</f>
        <v>28</v>
      </c>
      <c r="W3283" s="17">
        <f>COUNTIFS(performance_data[portfolio_id],performance_data[[#This Row],[portfolio_id]],
          performance_data[return_flag],1)</f>
        <v>17</v>
      </c>
      <c r="X3283" s="15">
        <f>performance_data[[#This Row],[underperform_flag_count]]/performance_data[[#This Row],[totalportfoliocount]]</f>
        <v>0.6071428571428571</v>
      </c>
    </row>
    <row r="3284" spans="1:24" x14ac:dyDescent="0.3">
      <c r="A3284">
        <v>7071</v>
      </c>
      <c r="B3284" s="1">
        <v>45086</v>
      </c>
      <c r="C3284">
        <v>233241.27</v>
      </c>
      <c r="D3284">
        <v>3.77</v>
      </c>
      <c r="E3284">
        <v>4.24</v>
      </c>
      <c r="F3284">
        <v>5336.59</v>
      </c>
      <c r="G3284">
        <v>5157.71</v>
      </c>
      <c r="H3284" t="s">
        <v>2213</v>
      </c>
      <c r="I3284" t="s">
        <v>2211</v>
      </c>
      <c r="J3284">
        <v>6</v>
      </c>
      <c r="K3284" t="s">
        <v>2212</v>
      </c>
      <c r="L3284" t="str">
        <f>IF(performance_data[[#This Row],[return_percentage]]&gt;=performance_data[[#This Row],[benchmark_return]],"Higher","Lower")</f>
        <v>Lower</v>
      </c>
      <c r="M3284" s="14">
        <f xml:space="preserve"> _xlfn.MAXIFS(performance_data[date],performance_data[portfolio_id],performance_data[[#This Row],[portfolio_id]])</f>
        <v>45556</v>
      </c>
      <c r="N3284" s="14">
        <f xml:space="preserve"> _xlfn.MINIFS(performance_data[date],performance_data[portfolio_id],performance_data[[#This Row],[portfolio_id]])</f>
        <v>44840</v>
      </c>
      <c r="O3284" s="15">
        <f>_xlfn.MAXIFS(performance_data[portfolio_value],performance_data[portfolio_id],performance_data[[#This Row],[portfolio_id]],performance_data[date],performance_data[[#This Row],[latest_date]])</f>
        <v>124424.81</v>
      </c>
      <c r="P3284" s="15">
        <f>_xlfn.MAXIFS(performance_data[portfolio_value],performance_data[portfolio_id],performance_data[[#This Row],[portfolio_id]],performance_data[date],performance_data[[#This Row],[starting_date]])</f>
        <v>220042.01</v>
      </c>
      <c r="Q3284" s="15">
        <f>performance_data[[#This Row],[latest_value]]-performance_data[[#This Row],[starting_value]]</f>
        <v>-95617.200000000012</v>
      </c>
      <c r="R3284" s="15">
        <f>performance_data[[#This Row],[net_inflows]]-performance_data[[#This Row],[net_outflows]]</f>
        <v>178.88000000000011</v>
      </c>
      <c r="S3284" s="15" t="str">
        <f>IF(performance_data[[#This Row],[net_inflows]]&gt;AVERAGE(performance_data[net_inflows]),"High","Low")</f>
        <v>Low</v>
      </c>
      <c r="T3284" s="15">
        <f>AVERAGEIF(performance_data[inflow_flag],performance_data[[#This Row],[inflow_flag]],performance_data[return_percentage])</f>
        <v>5.0457846277021572</v>
      </c>
      <c r="U3284" s="17">
        <f>IF(performance_data[[#This Row],[return_percentage]]&lt;performance_data[[#This Row],[benchmark_return]],1,0)</f>
        <v>1</v>
      </c>
      <c r="V3284" s="17">
        <f>COUNTIFS(performance_data[portfolio_id],performance_data[[#This Row],[portfolio_id]])</f>
        <v>28</v>
      </c>
      <c r="W3284" s="17">
        <f>COUNTIFS(performance_data[portfolio_id],performance_data[[#This Row],[portfolio_id]],
          performance_data[return_flag],1)</f>
        <v>17</v>
      </c>
      <c r="X3284" s="15">
        <f>performance_data[[#This Row],[underperform_flag_count]]/performance_data[[#This Row],[totalportfoliocount]]</f>
        <v>0.6071428571428571</v>
      </c>
    </row>
    <row r="3285" spans="1:24" x14ac:dyDescent="0.3">
      <c r="A3285">
        <v>7071</v>
      </c>
      <c r="B3285" s="1">
        <v>44911</v>
      </c>
      <c r="C3285">
        <v>63562.71</v>
      </c>
      <c r="D3285">
        <v>-8.93</v>
      </c>
      <c r="E3285">
        <v>-8.89</v>
      </c>
      <c r="F3285">
        <v>10621.19</v>
      </c>
      <c r="G3285">
        <v>2201.9899999999998</v>
      </c>
      <c r="H3285" t="s">
        <v>2220</v>
      </c>
      <c r="I3285" t="s">
        <v>2217</v>
      </c>
      <c r="J3285">
        <v>12</v>
      </c>
      <c r="K3285" t="s">
        <v>2218</v>
      </c>
      <c r="L3285" t="str">
        <f>IF(performance_data[[#This Row],[return_percentage]]&gt;=performance_data[[#This Row],[benchmark_return]],"Higher","Lower")</f>
        <v>Lower</v>
      </c>
      <c r="M3285" s="14">
        <f xml:space="preserve"> _xlfn.MAXIFS(performance_data[date],performance_data[portfolio_id],performance_data[[#This Row],[portfolio_id]])</f>
        <v>45556</v>
      </c>
      <c r="N3285" s="14">
        <f xml:space="preserve"> _xlfn.MINIFS(performance_data[date],performance_data[portfolio_id],performance_data[[#This Row],[portfolio_id]])</f>
        <v>44840</v>
      </c>
      <c r="O3285" s="15">
        <f>_xlfn.MAXIFS(performance_data[portfolio_value],performance_data[portfolio_id],performance_data[[#This Row],[portfolio_id]],performance_data[date],performance_data[[#This Row],[latest_date]])</f>
        <v>124424.81</v>
      </c>
      <c r="P3285" s="15">
        <f>_xlfn.MAXIFS(performance_data[portfolio_value],performance_data[portfolio_id],performance_data[[#This Row],[portfolio_id]],performance_data[date],performance_data[[#This Row],[starting_date]])</f>
        <v>220042.01</v>
      </c>
      <c r="Q3285" s="15">
        <f>performance_data[[#This Row],[latest_value]]-performance_data[[#This Row],[starting_value]]</f>
        <v>-95617.200000000012</v>
      </c>
      <c r="R3285" s="15">
        <f>performance_data[[#This Row],[net_inflows]]-performance_data[[#This Row],[net_outflows]]</f>
        <v>8419.2000000000007</v>
      </c>
      <c r="S3285" s="15" t="str">
        <f>IF(performance_data[[#This Row],[net_inflows]]&gt;AVERAGE(performance_data[net_inflows]),"High","Low")</f>
        <v>High</v>
      </c>
      <c r="T3285" s="15">
        <f>AVERAGEIF(performance_data[inflow_flag],performance_data[[#This Row],[inflow_flag]],performance_data[return_percentage])</f>
        <v>4.8467905675459724</v>
      </c>
      <c r="U3285" s="17">
        <f>IF(performance_data[[#This Row],[return_percentage]]&lt;performance_data[[#This Row],[benchmark_return]],1,0)</f>
        <v>1</v>
      </c>
      <c r="V3285" s="17">
        <f>COUNTIFS(performance_data[portfolio_id],performance_data[[#This Row],[portfolio_id]])</f>
        <v>28</v>
      </c>
      <c r="W3285" s="17">
        <f>COUNTIFS(performance_data[portfolio_id],performance_data[[#This Row],[portfolio_id]],
          performance_data[return_flag],1)</f>
        <v>17</v>
      </c>
      <c r="X3285" s="15">
        <f>performance_data[[#This Row],[underperform_flag_count]]/performance_data[[#This Row],[totalportfoliocount]]</f>
        <v>0.6071428571428571</v>
      </c>
    </row>
    <row r="3286" spans="1:24" x14ac:dyDescent="0.3">
      <c r="A3286">
        <v>7071</v>
      </c>
      <c r="B3286" s="1">
        <v>45190</v>
      </c>
      <c r="C3286">
        <v>80920.52</v>
      </c>
      <c r="D3286">
        <v>17.61</v>
      </c>
      <c r="E3286">
        <v>20.58</v>
      </c>
      <c r="F3286">
        <v>8085.65</v>
      </c>
      <c r="G3286">
        <v>15118.8</v>
      </c>
      <c r="H3286" t="s">
        <v>2213</v>
      </c>
      <c r="I3286" t="s">
        <v>2209</v>
      </c>
      <c r="J3286">
        <v>9</v>
      </c>
      <c r="K3286" t="s">
        <v>2221</v>
      </c>
      <c r="L3286" t="str">
        <f>IF(performance_data[[#This Row],[return_percentage]]&gt;=performance_data[[#This Row],[benchmark_return]],"Higher","Lower")</f>
        <v>Lower</v>
      </c>
      <c r="M3286" s="14">
        <f xml:space="preserve"> _xlfn.MAXIFS(performance_data[date],performance_data[portfolio_id],performance_data[[#This Row],[portfolio_id]])</f>
        <v>45556</v>
      </c>
      <c r="N3286" s="14">
        <f xml:space="preserve"> _xlfn.MINIFS(performance_data[date],performance_data[portfolio_id],performance_data[[#This Row],[portfolio_id]])</f>
        <v>44840</v>
      </c>
      <c r="O3286" s="15">
        <f>_xlfn.MAXIFS(performance_data[portfolio_value],performance_data[portfolio_id],performance_data[[#This Row],[portfolio_id]],performance_data[date],performance_data[[#This Row],[latest_date]])</f>
        <v>124424.81</v>
      </c>
      <c r="P3286" s="15">
        <f>_xlfn.MAXIFS(performance_data[portfolio_value],performance_data[portfolio_id],performance_data[[#This Row],[portfolio_id]],performance_data[date],performance_data[[#This Row],[starting_date]])</f>
        <v>220042.01</v>
      </c>
      <c r="Q3286" s="15">
        <f>performance_data[[#This Row],[latest_value]]-performance_data[[#This Row],[starting_value]]</f>
        <v>-95617.200000000012</v>
      </c>
      <c r="R3286" s="15">
        <f>performance_data[[#This Row],[net_inflows]]-performance_data[[#This Row],[net_outflows]]</f>
        <v>-7033.15</v>
      </c>
      <c r="S3286" s="15" t="str">
        <f>IF(performance_data[[#This Row],[net_inflows]]&gt;AVERAGE(performance_data[net_inflows]),"High","Low")</f>
        <v>Low</v>
      </c>
      <c r="T3286" s="15">
        <f>AVERAGEIF(performance_data[inflow_flag],performance_data[[#This Row],[inflow_flag]],performance_data[return_percentage])</f>
        <v>5.0457846277021572</v>
      </c>
      <c r="U3286" s="17">
        <f>IF(performance_data[[#This Row],[return_percentage]]&lt;performance_data[[#This Row],[benchmark_return]],1,0)</f>
        <v>1</v>
      </c>
      <c r="V3286" s="17">
        <f>COUNTIFS(performance_data[portfolio_id],performance_data[[#This Row],[portfolio_id]])</f>
        <v>28</v>
      </c>
      <c r="W3286" s="17">
        <f>COUNTIFS(performance_data[portfolio_id],performance_data[[#This Row],[portfolio_id]],
          performance_data[return_flag],1)</f>
        <v>17</v>
      </c>
      <c r="X3286" s="15">
        <f>performance_data[[#This Row],[underperform_flag_count]]/performance_data[[#This Row],[totalportfoliocount]]</f>
        <v>0.6071428571428571</v>
      </c>
    </row>
    <row r="3287" spans="1:24" x14ac:dyDescent="0.3">
      <c r="A3287">
        <v>7071</v>
      </c>
      <c r="B3287" s="1">
        <v>44845</v>
      </c>
      <c r="C3287">
        <v>257300.12</v>
      </c>
      <c r="D3287">
        <v>10.31</v>
      </c>
      <c r="E3287">
        <v>11.16</v>
      </c>
      <c r="F3287">
        <v>19621.11</v>
      </c>
      <c r="G3287">
        <v>16426.88</v>
      </c>
      <c r="H3287" t="s">
        <v>2220</v>
      </c>
      <c r="I3287" t="s">
        <v>2217</v>
      </c>
      <c r="J3287">
        <v>10</v>
      </c>
      <c r="K3287" t="s">
        <v>2224</v>
      </c>
      <c r="L3287" t="str">
        <f>IF(performance_data[[#This Row],[return_percentage]]&gt;=performance_data[[#This Row],[benchmark_return]],"Higher","Lower")</f>
        <v>Lower</v>
      </c>
      <c r="M3287" s="14">
        <f xml:space="preserve"> _xlfn.MAXIFS(performance_data[date],performance_data[portfolio_id],performance_data[[#This Row],[portfolio_id]])</f>
        <v>45556</v>
      </c>
      <c r="N3287" s="14">
        <f xml:space="preserve"> _xlfn.MINIFS(performance_data[date],performance_data[portfolio_id],performance_data[[#This Row],[portfolio_id]])</f>
        <v>44840</v>
      </c>
      <c r="O3287" s="15">
        <f>_xlfn.MAXIFS(performance_data[portfolio_value],performance_data[portfolio_id],performance_data[[#This Row],[portfolio_id]],performance_data[date],performance_data[[#This Row],[latest_date]])</f>
        <v>124424.81</v>
      </c>
      <c r="P3287" s="15">
        <f>_xlfn.MAXIFS(performance_data[portfolio_value],performance_data[portfolio_id],performance_data[[#This Row],[portfolio_id]],performance_data[date],performance_data[[#This Row],[starting_date]])</f>
        <v>220042.01</v>
      </c>
      <c r="Q3287" s="15">
        <f>performance_data[[#This Row],[latest_value]]-performance_data[[#This Row],[starting_value]]</f>
        <v>-95617.200000000012</v>
      </c>
      <c r="R3287" s="15">
        <f>performance_data[[#This Row],[net_inflows]]-performance_data[[#This Row],[net_outflows]]</f>
        <v>3194.2299999999996</v>
      </c>
      <c r="S3287" s="15" t="str">
        <f>IF(performance_data[[#This Row],[net_inflows]]&gt;AVERAGE(performance_data[net_inflows]),"High","Low")</f>
        <v>High</v>
      </c>
      <c r="T3287" s="15">
        <f>AVERAGEIF(performance_data[inflow_flag],performance_data[[#This Row],[inflow_flag]],performance_data[return_percentage])</f>
        <v>4.8467905675459724</v>
      </c>
      <c r="U3287" s="17">
        <f>IF(performance_data[[#This Row],[return_percentage]]&lt;performance_data[[#This Row],[benchmark_return]],1,0)</f>
        <v>1</v>
      </c>
      <c r="V3287" s="17">
        <f>COUNTIFS(performance_data[portfolio_id],performance_data[[#This Row],[portfolio_id]])</f>
        <v>28</v>
      </c>
      <c r="W3287" s="17">
        <f>COUNTIFS(performance_data[portfolio_id],performance_data[[#This Row],[portfolio_id]],
          performance_data[return_flag],1)</f>
        <v>17</v>
      </c>
      <c r="X3287" s="15">
        <f>performance_data[[#This Row],[underperform_flag_count]]/performance_data[[#This Row],[totalportfoliocount]]</f>
        <v>0.6071428571428571</v>
      </c>
    </row>
    <row r="3288" spans="1:24" x14ac:dyDescent="0.3">
      <c r="A3288">
        <v>7071</v>
      </c>
      <c r="B3288" s="1">
        <v>44840</v>
      </c>
      <c r="C3288">
        <v>220042.01</v>
      </c>
      <c r="D3288">
        <v>-4.1900000000000004</v>
      </c>
      <c r="E3288">
        <v>-3.42</v>
      </c>
      <c r="F3288">
        <v>4295.57</v>
      </c>
      <c r="G3288">
        <v>6517.39</v>
      </c>
      <c r="H3288" t="s">
        <v>2220</v>
      </c>
      <c r="I3288" t="s">
        <v>2217</v>
      </c>
      <c r="J3288">
        <v>10</v>
      </c>
      <c r="K3288" t="s">
        <v>2224</v>
      </c>
      <c r="L3288" t="str">
        <f>IF(performance_data[[#This Row],[return_percentage]]&gt;=performance_data[[#This Row],[benchmark_return]],"Higher","Lower")</f>
        <v>Lower</v>
      </c>
      <c r="M3288" s="14">
        <f xml:space="preserve"> _xlfn.MAXIFS(performance_data[date],performance_data[portfolio_id],performance_data[[#This Row],[portfolio_id]])</f>
        <v>45556</v>
      </c>
      <c r="N3288" s="14">
        <f xml:space="preserve"> _xlfn.MINIFS(performance_data[date],performance_data[portfolio_id],performance_data[[#This Row],[portfolio_id]])</f>
        <v>44840</v>
      </c>
      <c r="O3288" s="15">
        <f>_xlfn.MAXIFS(performance_data[portfolio_value],performance_data[portfolio_id],performance_data[[#This Row],[portfolio_id]],performance_data[date],performance_data[[#This Row],[latest_date]])</f>
        <v>124424.81</v>
      </c>
      <c r="P3288" s="15">
        <f>_xlfn.MAXIFS(performance_data[portfolio_value],performance_data[portfolio_id],performance_data[[#This Row],[portfolio_id]],performance_data[date],performance_data[[#This Row],[starting_date]])</f>
        <v>220042.01</v>
      </c>
      <c r="Q3288" s="15">
        <f>performance_data[[#This Row],[latest_value]]-performance_data[[#This Row],[starting_value]]</f>
        <v>-95617.200000000012</v>
      </c>
      <c r="R3288" s="15">
        <f>performance_data[[#This Row],[net_inflows]]-performance_data[[#This Row],[net_outflows]]</f>
        <v>-2221.8200000000006</v>
      </c>
      <c r="S3288" s="15" t="str">
        <f>IF(performance_data[[#This Row],[net_inflows]]&gt;AVERAGE(performance_data[net_inflows]),"High","Low")</f>
        <v>Low</v>
      </c>
      <c r="T3288" s="15">
        <f>AVERAGEIF(performance_data[inflow_flag],performance_data[[#This Row],[inflow_flag]],performance_data[return_percentage])</f>
        <v>5.0457846277021572</v>
      </c>
      <c r="U3288" s="17">
        <f>IF(performance_data[[#This Row],[return_percentage]]&lt;performance_data[[#This Row],[benchmark_return]],1,0)</f>
        <v>1</v>
      </c>
      <c r="V3288" s="17">
        <f>COUNTIFS(performance_data[portfolio_id],performance_data[[#This Row],[portfolio_id]])</f>
        <v>28</v>
      </c>
      <c r="W3288" s="17">
        <f>COUNTIFS(performance_data[portfolio_id],performance_data[[#This Row],[portfolio_id]],
          performance_data[return_flag],1)</f>
        <v>17</v>
      </c>
      <c r="X3288" s="15">
        <f>performance_data[[#This Row],[underperform_flag_count]]/performance_data[[#This Row],[totalportfoliocount]]</f>
        <v>0.6071428571428571</v>
      </c>
    </row>
    <row r="3289" spans="1:24" x14ac:dyDescent="0.3">
      <c r="A3289">
        <v>7071</v>
      </c>
      <c r="B3289" s="1">
        <v>45058</v>
      </c>
      <c r="C3289">
        <v>212575.92</v>
      </c>
      <c r="D3289">
        <v>-5.4</v>
      </c>
      <c r="E3289">
        <v>-5.87</v>
      </c>
      <c r="F3289">
        <v>12252.48</v>
      </c>
      <c r="G3289">
        <v>5522.93</v>
      </c>
      <c r="H3289" t="s">
        <v>2213</v>
      </c>
      <c r="I3289" t="s">
        <v>2211</v>
      </c>
      <c r="J3289">
        <v>5</v>
      </c>
      <c r="K3289" t="s">
        <v>2223</v>
      </c>
      <c r="L3289" t="str">
        <f>IF(performance_data[[#This Row],[return_percentage]]&gt;=performance_data[[#This Row],[benchmark_return]],"Higher","Lower")</f>
        <v>Higher</v>
      </c>
      <c r="M3289" s="14">
        <f xml:space="preserve"> _xlfn.MAXIFS(performance_data[date],performance_data[portfolio_id],performance_data[[#This Row],[portfolio_id]])</f>
        <v>45556</v>
      </c>
      <c r="N3289" s="14">
        <f xml:space="preserve"> _xlfn.MINIFS(performance_data[date],performance_data[portfolio_id],performance_data[[#This Row],[portfolio_id]])</f>
        <v>44840</v>
      </c>
      <c r="O3289" s="15">
        <f>_xlfn.MAXIFS(performance_data[portfolio_value],performance_data[portfolio_id],performance_data[[#This Row],[portfolio_id]],performance_data[date],performance_data[[#This Row],[latest_date]])</f>
        <v>124424.81</v>
      </c>
      <c r="P3289" s="15">
        <f>_xlfn.MAXIFS(performance_data[portfolio_value],performance_data[portfolio_id],performance_data[[#This Row],[portfolio_id]],performance_data[date],performance_data[[#This Row],[starting_date]])</f>
        <v>220042.01</v>
      </c>
      <c r="Q3289" s="15">
        <f>performance_data[[#This Row],[latest_value]]-performance_data[[#This Row],[starting_value]]</f>
        <v>-95617.200000000012</v>
      </c>
      <c r="R3289" s="15">
        <f>performance_data[[#This Row],[net_inflows]]-performance_data[[#This Row],[net_outflows]]</f>
        <v>6729.5499999999993</v>
      </c>
      <c r="S3289" s="15" t="str">
        <f>IF(performance_data[[#This Row],[net_inflows]]&gt;AVERAGE(performance_data[net_inflows]),"High","Low")</f>
        <v>High</v>
      </c>
      <c r="T3289" s="15">
        <f>AVERAGEIF(performance_data[inflow_flag],performance_data[[#This Row],[inflow_flag]],performance_data[return_percentage])</f>
        <v>4.8467905675459724</v>
      </c>
      <c r="U3289" s="17">
        <f>IF(performance_data[[#This Row],[return_percentage]]&lt;performance_data[[#This Row],[benchmark_return]],1,0)</f>
        <v>0</v>
      </c>
      <c r="V3289" s="17">
        <f>COUNTIFS(performance_data[portfolio_id],performance_data[[#This Row],[portfolio_id]])</f>
        <v>28</v>
      </c>
      <c r="W3289" s="17">
        <f>COUNTIFS(performance_data[portfolio_id],performance_data[[#This Row],[portfolio_id]],
          performance_data[return_flag],1)</f>
        <v>17</v>
      </c>
      <c r="X3289" s="15">
        <f>performance_data[[#This Row],[underperform_flag_count]]/performance_data[[#This Row],[totalportfoliocount]]</f>
        <v>0.6071428571428571</v>
      </c>
    </row>
    <row r="3290" spans="1:24" x14ac:dyDescent="0.3">
      <c r="A3290">
        <v>7071</v>
      </c>
      <c r="B3290" s="1">
        <v>45360</v>
      </c>
      <c r="C3290">
        <v>398103.65</v>
      </c>
      <c r="D3290">
        <v>-6.67</v>
      </c>
      <c r="E3290">
        <v>-6.41</v>
      </c>
      <c r="F3290">
        <v>6123.64</v>
      </c>
      <c r="G3290">
        <v>142.12</v>
      </c>
      <c r="H3290" t="s">
        <v>2205</v>
      </c>
      <c r="I3290" t="s">
        <v>2206</v>
      </c>
      <c r="J3290">
        <v>3</v>
      </c>
      <c r="K3290" t="s">
        <v>2222</v>
      </c>
      <c r="L3290" t="str">
        <f>IF(performance_data[[#This Row],[return_percentage]]&gt;=performance_data[[#This Row],[benchmark_return]],"Higher","Lower")</f>
        <v>Lower</v>
      </c>
      <c r="M3290" s="14">
        <f xml:space="preserve"> _xlfn.MAXIFS(performance_data[date],performance_data[portfolio_id],performance_data[[#This Row],[portfolio_id]])</f>
        <v>45556</v>
      </c>
      <c r="N3290" s="14">
        <f xml:space="preserve"> _xlfn.MINIFS(performance_data[date],performance_data[portfolio_id],performance_data[[#This Row],[portfolio_id]])</f>
        <v>44840</v>
      </c>
      <c r="O3290" s="15">
        <f>_xlfn.MAXIFS(performance_data[portfolio_value],performance_data[portfolio_id],performance_data[[#This Row],[portfolio_id]],performance_data[date],performance_data[[#This Row],[latest_date]])</f>
        <v>124424.81</v>
      </c>
      <c r="P3290" s="15">
        <f>_xlfn.MAXIFS(performance_data[portfolio_value],performance_data[portfolio_id],performance_data[[#This Row],[portfolio_id]],performance_data[date],performance_data[[#This Row],[starting_date]])</f>
        <v>220042.01</v>
      </c>
      <c r="Q3290" s="15">
        <f>performance_data[[#This Row],[latest_value]]-performance_data[[#This Row],[starting_value]]</f>
        <v>-95617.200000000012</v>
      </c>
      <c r="R3290" s="15">
        <f>performance_data[[#This Row],[net_inflows]]-performance_data[[#This Row],[net_outflows]]</f>
        <v>5981.52</v>
      </c>
      <c r="S3290" s="15" t="str">
        <f>IF(performance_data[[#This Row],[net_inflows]]&gt;AVERAGE(performance_data[net_inflows]),"High","Low")</f>
        <v>Low</v>
      </c>
      <c r="T3290" s="15">
        <f>AVERAGEIF(performance_data[inflow_flag],performance_data[[#This Row],[inflow_flag]],performance_data[return_percentage])</f>
        <v>5.0457846277021572</v>
      </c>
      <c r="U3290" s="17">
        <f>IF(performance_data[[#This Row],[return_percentage]]&lt;performance_data[[#This Row],[benchmark_return]],1,0)</f>
        <v>1</v>
      </c>
      <c r="V3290" s="17">
        <f>COUNTIFS(performance_data[portfolio_id],performance_data[[#This Row],[portfolio_id]])</f>
        <v>28</v>
      </c>
      <c r="W3290" s="17">
        <f>COUNTIFS(performance_data[portfolio_id],performance_data[[#This Row],[portfolio_id]],
          performance_data[return_flag],1)</f>
        <v>17</v>
      </c>
      <c r="X3290" s="15">
        <f>performance_data[[#This Row],[underperform_flag_count]]/performance_data[[#This Row],[totalportfoliocount]]</f>
        <v>0.6071428571428571</v>
      </c>
    </row>
    <row r="3291" spans="1:24" x14ac:dyDescent="0.3">
      <c r="A3291">
        <v>7071</v>
      </c>
      <c r="B3291" s="1">
        <v>45342</v>
      </c>
      <c r="C3291">
        <v>141247.12</v>
      </c>
      <c r="D3291">
        <v>9.8000000000000007</v>
      </c>
      <c r="E3291">
        <v>9.32</v>
      </c>
      <c r="F3291">
        <v>6306.03</v>
      </c>
      <c r="G3291">
        <v>19520.919999999998</v>
      </c>
      <c r="H3291" t="s">
        <v>2205</v>
      </c>
      <c r="I3291" t="s">
        <v>2206</v>
      </c>
      <c r="J3291">
        <v>2</v>
      </c>
      <c r="K3291" t="s">
        <v>2226</v>
      </c>
      <c r="L3291" t="str">
        <f>IF(performance_data[[#This Row],[return_percentage]]&gt;=performance_data[[#This Row],[benchmark_return]],"Higher","Lower")</f>
        <v>Higher</v>
      </c>
      <c r="M3291" s="14">
        <f xml:space="preserve"> _xlfn.MAXIFS(performance_data[date],performance_data[portfolio_id],performance_data[[#This Row],[portfolio_id]])</f>
        <v>45556</v>
      </c>
      <c r="N3291" s="14">
        <f xml:space="preserve"> _xlfn.MINIFS(performance_data[date],performance_data[portfolio_id],performance_data[[#This Row],[portfolio_id]])</f>
        <v>44840</v>
      </c>
      <c r="O3291" s="15">
        <f>_xlfn.MAXIFS(performance_data[portfolio_value],performance_data[portfolio_id],performance_data[[#This Row],[portfolio_id]],performance_data[date],performance_data[[#This Row],[latest_date]])</f>
        <v>124424.81</v>
      </c>
      <c r="P3291" s="15">
        <f>_xlfn.MAXIFS(performance_data[portfolio_value],performance_data[portfolio_id],performance_data[[#This Row],[portfolio_id]],performance_data[date],performance_data[[#This Row],[starting_date]])</f>
        <v>220042.01</v>
      </c>
      <c r="Q3291" s="15">
        <f>performance_data[[#This Row],[latest_value]]-performance_data[[#This Row],[starting_value]]</f>
        <v>-95617.200000000012</v>
      </c>
      <c r="R3291" s="15">
        <f>performance_data[[#This Row],[net_inflows]]-performance_data[[#This Row],[net_outflows]]</f>
        <v>-13214.89</v>
      </c>
      <c r="S3291" s="15" t="str">
        <f>IF(performance_data[[#This Row],[net_inflows]]&gt;AVERAGE(performance_data[net_inflows]),"High","Low")</f>
        <v>Low</v>
      </c>
      <c r="T3291" s="15">
        <f>AVERAGEIF(performance_data[inflow_flag],performance_data[[#This Row],[inflow_flag]],performance_data[return_percentage])</f>
        <v>5.0457846277021572</v>
      </c>
      <c r="U3291" s="17">
        <f>IF(performance_data[[#This Row],[return_percentage]]&lt;performance_data[[#This Row],[benchmark_return]],1,0)</f>
        <v>0</v>
      </c>
      <c r="V3291" s="17">
        <f>COUNTIFS(performance_data[portfolio_id],performance_data[[#This Row],[portfolio_id]])</f>
        <v>28</v>
      </c>
      <c r="W3291" s="17">
        <f>COUNTIFS(performance_data[portfolio_id],performance_data[[#This Row],[portfolio_id]],
          performance_data[return_flag],1)</f>
        <v>17</v>
      </c>
      <c r="X3291" s="15">
        <f>performance_data[[#This Row],[underperform_flag_count]]/performance_data[[#This Row],[totalportfoliocount]]</f>
        <v>0.6071428571428571</v>
      </c>
    </row>
    <row r="3292" spans="1:24" x14ac:dyDescent="0.3">
      <c r="A3292">
        <v>7071</v>
      </c>
      <c r="B3292" s="1">
        <v>45013</v>
      </c>
      <c r="C3292">
        <v>90933.43</v>
      </c>
      <c r="D3292">
        <v>15.4</v>
      </c>
      <c r="E3292">
        <v>15.95</v>
      </c>
      <c r="F3292">
        <v>361.51</v>
      </c>
      <c r="G3292">
        <v>16266.15</v>
      </c>
      <c r="H3292" t="s">
        <v>2213</v>
      </c>
      <c r="I3292" t="s">
        <v>2206</v>
      </c>
      <c r="J3292">
        <v>3</v>
      </c>
      <c r="K3292" t="s">
        <v>2222</v>
      </c>
      <c r="L3292" t="str">
        <f>IF(performance_data[[#This Row],[return_percentage]]&gt;=performance_data[[#This Row],[benchmark_return]],"Higher","Lower")</f>
        <v>Lower</v>
      </c>
      <c r="M3292" s="14">
        <f xml:space="preserve"> _xlfn.MAXIFS(performance_data[date],performance_data[portfolio_id],performance_data[[#This Row],[portfolio_id]])</f>
        <v>45556</v>
      </c>
      <c r="N3292" s="14">
        <f xml:space="preserve"> _xlfn.MINIFS(performance_data[date],performance_data[portfolio_id],performance_data[[#This Row],[portfolio_id]])</f>
        <v>44840</v>
      </c>
      <c r="O3292" s="15">
        <f>_xlfn.MAXIFS(performance_data[portfolio_value],performance_data[portfolio_id],performance_data[[#This Row],[portfolio_id]],performance_data[date],performance_data[[#This Row],[latest_date]])</f>
        <v>124424.81</v>
      </c>
      <c r="P3292" s="15">
        <f>_xlfn.MAXIFS(performance_data[portfolio_value],performance_data[portfolio_id],performance_data[[#This Row],[portfolio_id]],performance_data[date],performance_data[[#This Row],[starting_date]])</f>
        <v>220042.01</v>
      </c>
      <c r="Q3292" s="15">
        <f>performance_data[[#This Row],[latest_value]]-performance_data[[#This Row],[starting_value]]</f>
        <v>-95617.200000000012</v>
      </c>
      <c r="R3292" s="15">
        <f>performance_data[[#This Row],[net_inflows]]-performance_data[[#This Row],[net_outflows]]</f>
        <v>-15904.64</v>
      </c>
      <c r="S3292" s="15" t="str">
        <f>IF(performance_data[[#This Row],[net_inflows]]&gt;AVERAGE(performance_data[net_inflows]),"High","Low")</f>
        <v>Low</v>
      </c>
      <c r="T3292" s="15">
        <f>AVERAGEIF(performance_data[inflow_flag],performance_data[[#This Row],[inflow_flag]],performance_data[return_percentage])</f>
        <v>5.0457846277021572</v>
      </c>
      <c r="U3292" s="17">
        <f>IF(performance_data[[#This Row],[return_percentage]]&lt;performance_data[[#This Row],[benchmark_return]],1,0)</f>
        <v>1</v>
      </c>
      <c r="V3292" s="17">
        <f>COUNTIFS(performance_data[portfolio_id],performance_data[[#This Row],[portfolio_id]])</f>
        <v>28</v>
      </c>
      <c r="W3292" s="17">
        <f>COUNTIFS(performance_data[portfolio_id],performance_data[[#This Row],[portfolio_id]],
          performance_data[return_flag],1)</f>
        <v>17</v>
      </c>
      <c r="X3292" s="15">
        <f>performance_data[[#This Row],[underperform_flag_count]]/performance_data[[#This Row],[totalportfoliocount]]</f>
        <v>0.6071428571428571</v>
      </c>
    </row>
    <row r="3293" spans="1:24" x14ac:dyDescent="0.3">
      <c r="A3293">
        <v>7071</v>
      </c>
      <c r="B3293" s="1">
        <v>44959</v>
      </c>
      <c r="C3293">
        <v>418275.8</v>
      </c>
      <c r="D3293">
        <v>11.54</v>
      </c>
      <c r="E3293">
        <v>11.27</v>
      </c>
      <c r="F3293">
        <v>3508.8</v>
      </c>
      <c r="G3293">
        <v>7592.84</v>
      </c>
      <c r="H3293" t="s">
        <v>2213</v>
      </c>
      <c r="I3293" t="s">
        <v>2206</v>
      </c>
      <c r="J3293">
        <v>2</v>
      </c>
      <c r="K3293" t="s">
        <v>2226</v>
      </c>
      <c r="L3293" t="str">
        <f>IF(performance_data[[#This Row],[return_percentage]]&gt;=performance_data[[#This Row],[benchmark_return]],"Higher","Lower")</f>
        <v>Higher</v>
      </c>
      <c r="M3293" s="14">
        <f xml:space="preserve"> _xlfn.MAXIFS(performance_data[date],performance_data[portfolio_id],performance_data[[#This Row],[portfolio_id]])</f>
        <v>45556</v>
      </c>
      <c r="N3293" s="14">
        <f xml:space="preserve"> _xlfn.MINIFS(performance_data[date],performance_data[portfolio_id],performance_data[[#This Row],[portfolio_id]])</f>
        <v>44840</v>
      </c>
      <c r="O3293" s="15">
        <f>_xlfn.MAXIFS(performance_data[portfolio_value],performance_data[portfolio_id],performance_data[[#This Row],[portfolio_id]],performance_data[date],performance_data[[#This Row],[latest_date]])</f>
        <v>124424.81</v>
      </c>
      <c r="P3293" s="15">
        <f>_xlfn.MAXIFS(performance_data[portfolio_value],performance_data[portfolio_id],performance_data[[#This Row],[portfolio_id]],performance_data[date],performance_data[[#This Row],[starting_date]])</f>
        <v>220042.01</v>
      </c>
      <c r="Q3293" s="15">
        <f>performance_data[[#This Row],[latest_value]]-performance_data[[#This Row],[starting_value]]</f>
        <v>-95617.200000000012</v>
      </c>
      <c r="R3293" s="15">
        <f>performance_data[[#This Row],[net_inflows]]-performance_data[[#This Row],[net_outflows]]</f>
        <v>-4084.04</v>
      </c>
      <c r="S3293" s="15" t="str">
        <f>IF(performance_data[[#This Row],[net_inflows]]&gt;AVERAGE(performance_data[net_inflows]),"High","Low")</f>
        <v>Low</v>
      </c>
      <c r="T3293" s="15">
        <f>AVERAGEIF(performance_data[inflow_flag],performance_data[[#This Row],[inflow_flag]],performance_data[return_percentage])</f>
        <v>5.0457846277021572</v>
      </c>
      <c r="U3293" s="17">
        <f>IF(performance_data[[#This Row],[return_percentage]]&lt;performance_data[[#This Row],[benchmark_return]],1,0)</f>
        <v>0</v>
      </c>
      <c r="V3293" s="17">
        <f>COUNTIFS(performance_data[portfolio_id],performance_data[[#This Row],[portfolio_id]])</f>
        <v>28</v>
      </c>
      <c r="W3293" s="17">
        <f>COUNTIFS(performance_data[portfolio_id],performance_data[[#This Row],[portfolio_id]],
          performance_data[return_flag],1)</f>
        <v>17</v>
      </c>
      <c r="X3293" s="15">
        <f>performance_data[[#This Row],[underperform_flag_count]]/performance_data[[#This Row],[totalportfoliocount]]</f>
        <v>0.6071428571428571</v>
      </c>
    </row>
    <row r="3294" spans="1:24" x14ac:dyDescent="0.3">
      <c r="A3294">
        <v>7071</v>
      </c>
      <c r="B3294" s="1">
        <v>45556</v>
      </c>
      <c r="C3294">
        <v>124424.81</v>
      </c>
      <c r="D3294">
        <v>3.66</v>
      </c>
      <c r="E3294">
        <v>3.89</v>
      </c>
      <c r="F3294">
        <v>6171.95</v>
      </c>
      <c r="G3294">
        <v>18892.759999999998</v>
      </c>
      <c r="H3294" t="s">
        <v>2205</v>
      </c>
      <c r="I3294" t="s">
        <v>2209</v>
      </c>
      <c r="J3294">
        <v>9</v>
      </c>
      <c r="K3294" t="s">
        <v>2221</v>
      </c>
      <c r="L3294" t="str">
        <f>IF(performance_data[[#This Row],[return_percentage]]&gt;=performance_data[[#This Row],[benchmark_return]],"Higher","Lower")</f>
        <v>Lower</v>
      </c>
      <c r="M3294" s="14">
        <f xml:space="preserve"> _xlfn.MAXIFS(performance_data[date],performance_data[portfolio_id],performance_data[[#This Row],[portfolio_id]])</f>
        <v>45556</v>
      </c>
      <c r="N3294" s="14">
        <f xml:space="preserve"> _xlfn.MINIFS(performance_data[date],performance_data[portfolio_id],performance_data[[#This Row],[portfolio_id]])</f>
        <v>44840</v>
      </c>
      <c r="O3294" s="15">
        <f>_xlfn.MAXIFS(performance_data[portfolio_value],performance_data[portfolio_id],performance_data[[#This Row],[portfolio_id]],performance_data[date],performance_data[[#This Row],[latest_date]])</f>
        <v>124424.81</v>
      </c>
      <c r="P3294" s="15">
        <f>_xlfn.MAXIFS(performance_data[portfolio_value],performance_data[portfolio_id],performance_data[[#This Row],[portfolio_id]],performance_data[date],performance_data[[#This Row],[starting_date]])</f>
        <v>220042.01</v>
      </c>
      <c r="Q3294" s="15">
        <f>performance_data[[#This Row],[latest_value]]-performance_data[[#This Row],[starting_value]]</f>
        <v>-95617.200000000012</v>
      </c>
      <c r="R3294" s="15">
        <f>performance_data[[#This Row],[net_inflows]]-performance_data[[#This Row],[net_outflows]]</f>
        <v>-12720.809999999998</v>
      </c>
      <c r="S3294" s="15" t="str">
        <f>IF(performance_data[[#This Row],[net_inflows]]&gt;AVERAGE(performance_data[net_inflows]),"High","Low")</f>
        <v>Low</v>
      </c>
      <c r="T3294" s="15">
        <f>AVERAGEIF(performance_data[inflow_flag],performance_data[[#This Row],[inflow_flag]],performance_data[return_percentage])</f>
        <v>5.0457846277021572</v>
      </c>
      <c r="U3294" s="17">
        <f>IF(performance_data[[#This Row],[return_percentage]]&lt;performance_data[[#This Row],[benchmark_return]],1,0)</f>
        <v>1</v>
      </c>
      <c r="V3294" s="17">
        <f>COUNTIFS(performance_data[portfolio_id],performance_data[[#This Row],[portfolio_id]])</f>
        <v>28</v>
      </c>
      <c r="W3294" s="17">
        <f>COUNTIFS(performance_data[portfolio_id],performance_data[[#This Row],[portfolio_id]],
          performance_data[return_flag],1)</f>
        <v>17</v>
      </c>
      <c r="X3294" s="15">
        <f>performance_data[[#This Row],[underperform_flag_count]]/performance_data[[#This Row],[totalportfoliocount]]</f>
        <v>0.6071428571428571</v>
      </c>
    </row>
    <row r="3295" spans="1:24" x14ac:dyDescent="0.3">
      <c r="A3295">
        <v>7071</v>
      </c>
      <c r="B3295" s="1">
        <v>45299</v>
      </c>
      <c r="C3295">
        <v>14403.08</v>
      </c>
      <c r="D3295">
        <v>16.739999999999998</v>
      </c>
      <c r="E3295">
        <v>19.920000000000002</v>
      </c>
      <c r="F3295">
        <v>18557.27</v>
      </c>
      <c r="G3295">
        <v>2787.92</v>
      </c>
      <c r="H3295" t="s">
        <v>2205</v>
      </c>
      <c r="I3295" t="s">
        <v>2206</v>
      </c>
      <c r="J3295">
        <v>1</v>
      </c>
      <c r="K3295" t="s">
        <v>2207</v>
      </c>
      <c r="L3295" t="str">
        <f>IF(performance_data[[#This Row],[return_percentage]]&gt;=performance_data[[#This Row],[benchmark_return]],"Higher","Lower")</f>
        <v>Lower</v>
      </c>
      <c r="M3295" s="14">
        <f xml:space="preserve"> _xlfn.MAXIFS(performance_data[date],performance_data[portfolio_id],performance_data[[#This Row],[portfolio_id]])</f>
        <v>45556</v>
      </c>
      <c r="N3295" s="14">
        <f xml:space="preserve"> _xlfn.MINIFS(performance_data[date],performance_data[portfolio_id],performance_data[[#This Row],[portfolio_id]])</f>
        <v>44840</v>
      </c>
      <c r="O3295" s="15">
        <f>_xlfn.MAXIFS(performance_data[portfolio_value],performance_data[portfolio_id],performance_data[[#This Row],[portfolio_id]],performance_data[date],performance_data[[#This Row],[latest_date]])</f>
        <v>124424.81</v>
      </c>
      <c r="P3295" s="15">
        <f>_xlfn.MAXIFS(performance_data[portfolio_value],performance_data[portfolio_id],performance_data[[#This Row],[portfolio_id]],performance_data[date],performance_data[[#This Row],[starting_date]])</f>
        <v>220042.01</v>
      </c>
      <c r="Q3295" s="15">
        <f>performance_data[[#This Row],[latest_value]]-performance_data[[#This Row],[starting_value]]</f>
        <v>-95617.200000000012</v>
      </c>
      <c r="R3295" s="15">
        <f>performance_data[[#This Row],[net_inflows]]-performance_data[[#This Row],[net_outflows]]</f>
        <v>15769.35</v>
      </c>
      <c r="S3295" s="15" t="str">
        <f>IF(performance_data[[#This Row],[net_inflows]]&gt;AVERAGE(performance_data[net_inflows]),"High","Low")</f>
        <v>High</v>
      </c>
      <c r="T3295" s="15">
        <f>AVERAGEIF(performance_data[inflow_flag],performance_data[[#This Row],[inflow_flag]],performance_data[return_percentage])</f>
        <v>4.8467905675459724</v>
      </c>
      <c r="U3295" s="17">
        <f>IF(performance_data[[#This Row],[return_percentage]]&lt;performance_data[[#This Row],[benchmark_return]],1,0)</f>
        <v>1</v>
      </c>
      <c r="V3295" s="17">
        <f>COUNTIFS(performance_data[portfolio_id],performance_data[[#This Row],[portfolio_id]])</f>
        <v>28</v>
      </c>
      <c r="W3295" s="17">
        <f>COUNTIFS(performance_data[portfolio_id],performance_data[[#This Row],[portfolio_id]],
          performance_data[return_flag],1)</f>
        <v>17</v>
      </c>
      <c r="X3295" s="15">
        <f>performance_data[[#This Row],[underperform_flag_count]]/performance_data[[#This Row],[totalportfoliocount]]</f>
        <v>0.6071428571428571</v>
      </c>
    </row>
    <row r="3296" spans="1:24" x14ac:dyDescent="0.3">
      <c r="A3296">
        <v>7071</v>
      </c>
      <c r="B3296" s="1">
        <v>44935</v>
      </c>
      <c r="C3296">
        <v>301970.73</v>
      </c>
      <c r="D3296">
        <v>17.39</v>
      </c>
      <c r="E3296">
        <v>15.64</v>
      </c>
      <c r="F3296">
        <v>10309.870000000001</v>
      </c>
      <c r="G3296">
        <v>2694.39</v>
      </c>
      <c r="H3296" t="s">
        <v>2213</v>
      </c>
      <c r="I3296" t="s">
        <v>2206</v>
      </c>
      <c r="J3296">
        <v>1</v>
      </c>
      <c r="K3296" t="s">
        <v>2207</v>
      </c>
      <c r="L3296" t="str">
        <f>IF(performance_data[[#This Row],[return_percentage]]&gt;=performance_data[[#This Row],[benchmark_return]],"Higher","Lower")</f>
        <v>Higher</v>
      </c>
      <c r="M3296" s="14">
        <f xml:space="preserve"> _xlfn.MAXIFS(performance_data[date],performance_data[portfolio_id],performance_data[[#This Row],[portfolio_id]])</f>
        <v>45556</v>
      </c>
      <c r="N3296" s="14">
        <f xml:space="preserve"> _xlfn.MINIFS(performance_data[date],performance_data[portfolio_id],performance_data[[#This Row],[portfolio_id]])</f>
        <v>44840</v>
      </c>
      <c r="O3296" s="15">
        <f>_xlfn.MAXIFS(performance_data[portfolio_value],performance_data[portfolio_id],performance_data[[#This Row],[portfolio_id]],performance_data[date],performance_data[[#This Row],[latest_date]])</f>
        <v>124424.81</v>
      </c>
      <c r="P3296" s="15">
        <f>_xlfn.MAXIFS(performance_data[portfolio_value],performance_data[portfolio_id],performance_data[[#This Row],[portfolio_id]],performance_data[date],performance_data[[#This Row],[starting_date]])</f>
        <v>220042.01</v>
      </c>
      <c r="Q3296" s="15">
        <f>performance_data[[#This Row],[latest_value]]-performance_data[[#This Row],[starting_value]]</f>
        <v>-95617.200000000012</v>
      </c>
      <c r="R3296" s="15">
        <f>performance_data[[#This Row],[net_inflows]]-performance_data[[#This Row],[net_outflows]]</f>
        <v>7615.4800000000014</v>
      </c>
      <c r="S3296" s="15" t="str">
        <f>IF(performance_data[[#This Row],[net_inflows]]&gt;AVERAGE(performance_data[net_inflows]),"High","Low")</f>
        <v>High</v>
      </c>
      <c r="T3296" s="15">
        <f>AVERAGEIF(performance_data[inflow_flag],performance_data[[#This Row],[inflow_flag]],performance_data[return_percentage])</f>
        <v>4.8467905675459724</v>
      </c>
      <c r="U3296" s="17">
        <f>IF(performance_data[[#This Row],[return_percentage]]&lt;performance_data[[#This Row],[benchmark_return]],1,0)</f>
        <v>0</v>
      </c>
      <c r="V3296" s="17">
        <f>COUNTIFS(performance_data[portfolio_id],performance_data[[#This Row],[portfolio_id]])</f>
        <v>28</v>
      </c>
      <c r="W3296" s="17">
        <f>COUNTIFS(performance_data[portfolio_id],performance_data[[#This Row],[portfolio_id]],
          performance_data[return_flag],1)</f>
        <v>17</v>
      </c>
      <c r="X3296" s="15">
        <f>performance_data[[#This Row],[underperform_flag_count]]/performance_data[[#This Row],[totalportfoliocount]]</f>
        <v>0.6071428571428571</v>
      </c>
    </row>
    <row r="3297" spans="1:24" x14ac:dyDescent="0.3">
      <c r="A3297">
        <v>7071</v>
      </c>
      <c r="B3297" s="1">
        <v>44975</v>
      </c>
      <c r="C3297">
        <v>308145.67</v>
      </c>
      <c r="D3297">
        <v>4.8099999999999996</v>
      </c>
      <c r="E3297">
        <v>5.68</v>
      </c>
      <c r="F3297">
        <v>19344.23</v>
      </c>
      <c r="G3297">
        <v>526.11</v>
      </c>
      <c r="H3297" t="s">
        <v>2213</v>
      </c>
      <c r="I3297" t="s">
        <v>2206</v>
      </c>
      <c r="J3297">
        <v>2</v>
      </c>
      <c r="K3297" t="s">
        <v>2226</v>
      </c>
      <c r="L3297" t="str">
        <f>IF(performance_data[[#This Row],[return_percentage]]&gt;=performance_data[[#This Row],[benchmark_return]],"Higher","Lower")</f>
        <v>Lower</v>
      </c>
      <c r="M3297" s="14">
        <f xml:space="preserve"> _xlfn.MAXIFS(performance_data[date],performance_data[portfolio_id],performance_data[[#This Row],[portfolio_id]])</f>
        <v>45556</v>
      </c>
      <c r="N3297" s="14">
        <f xml:space="preserve"> _xlfn.MINIFS(performance_data[date],performance_data[portfolio_id],performance_data[[#This Row],[portfolio_id]])</f>
        <v>44840</v>
      </c>
      <c r="O3297" s="15">
        <f>_xlfn.MAXIFS(performance_data[portfolio_value],performance_data[portfolio_id],performance_data[[#This Row],[portfolio_id]],performance_data[date],performance_data[[#This Row],[latest_date]])</f>
        <v>124424.81</v>
      </c>
      <c r="P3297" s="15">
        <f>_xlfn.MAXIFS(performance_data[portfolio_value],performance_data[portfolio_id],performance_data[[#This Row],[portfolio_id]],performance_data[date],performance_data[[#This Row],[starting_date]])</f>
        <v>220042.01</v>
      </c>
      <c r="Q3297" s="15">
        <f>performance_data[[#This Row],[latest_value]]-performance_data[[#This Row],[starting_value]]</f>
        <v>-95617.200000000012</v>
      </c>
      <c r="R3297" s="15">
        <f>performance_data[[#This Row],[net_inflows]]-performance_data[[#This Row],[net_outflows]]</f>
        <v>18818.12</v>
      </c>
      <c r="S3297" s="15" t="str">
        <f>IF(performance_data[[#This Row],[net_inflows]]&gt;AVERAGE(performance_data[net_inflows]),"High","Low")</f>
        <v>High</v>
      </c>
      <c r="T3297" s="15">
        <f>AVERAGEIF(performance_data[inflow_flag],performance_data[[#This Row],[inflow_flag]],performance_data[return_percentage])</f>
        <v>4.8467905675459724</v>
      </c>
      <c r="U3297" s="17">
        <f>IF(performance_data[[#This Row],[return_percentage]]&lt;performance_data[[#This Row],[benchmark_return]],1,0)</f>
        <v>1</v>
      </c>
      <c r="V3297" s="17">
        <f>COUNTIFS(performance_data[portfolio_id],performance_data[[#This Row],[portfolio_id]])</f>
        <v>28</v>
      </c>
      <c r="W3297" s="17">
        <f>COUNTIFS(performance_data[portfolio_id],performance_data[[#This Row],[portfolio_id]],
          performance_data[return_flag],1)</f>
        <v>17</v>
      </c>
      <c r="X3297" s="15">
        <f>performance_data[[#This Row],[underperform_flag_count]]/performance_data[[#This Row],[totalportfoliocount]]</f>
        <v>0.6071428571428571</v>
      </c>
    </row>
    <row r="3298" spans="1:24" x14ac:dyDescent="0.3">
      <c r="A3298">
        <v>7071</v>
      </c>
      <c r="B3298" s="1">
        <v>45096</v>
      </c>
      <c r="C3298">
        <v>45389.29</v>
      </c>
      <c r="D3298">
        <v>18.989999999999998</v>
      </c>
      <c r="E3298">
        <v>15.54</v>
      </c>
      <c r="F3298">
        <v>18968.400000000001</v>
      </c>
      <c r="G3298">
        <v>8411.68</v>
      </c>
      <c r="H3298" t="s">
        <v>2213</v>
      </c>
      <c r="I3298" t="s">
        <v>2211</v>
      </c>
      <c r="J3298">
        <v>6</v>
      </c>
      <c r="K3298" t="s">
        <v>2212</v>
      </c>
      <c r="L3298" t="str">
        <f>IF(performance_data[[#This Row],[return_percentage]]&gt;=performance_data[[#This Row],[benchmark_return]],"Higher","Lower")</f>
        <v>Higher</v>
      </c>
      <c r="M3298" s="14">
        <f xml:space="preserve"> _xlfn.MAXIFS(performance_data[date],performance_data[portfolio_id],performance_data[[#This Row],[portfolio_id]])</f>
        <v>45556</v>
      </c>
      <c r="N3298" s="14">
        <f xml:space="preserve"> _xlfn.MINIFS(performance_data[date],performance_data[portfolio_id],performance_data[[#This Row],[portfolio_id]])</f>
        <v>44840</v>
      </c>
      <c r="O3298" s="15">
        <f>_xlfn.MAXIFS(performance_data[portfolio_value],performance_data[portfolio_id],performance_data[[#This Row],[portfolio_id]],performance_data[date],performance_data[[#This Row],[latest_date]])</f>
        <v>124424.81</v>
      </c>
      <c r="P3298" s="15">
        <f>_xlfn.MAXIFS(performance_data[portfolio_value],performance_data[portfolio_id],performance_data[[#This Row],[portfolio_id]],performance_data[date],performance_data[[#This Row],[starting_date]])</f>
        <v>220042.01</v>
      </c>
      <c r="Q3298" s="15">
        <f>performance_data[[#This Row],[latest_value]]-performance_data[[#This Row],[starting_value]]</f>
        <v>-95617.200000000012</v>
      </c>
      <c r="R3298" s="15">
        <f>performance_data[[#This Row],[net_inflows]]-performance_data[[#This Row],[net_outflows]]</f>
        <v>10556.720000000001</v>
      </c>
      <c r="S3298" s="15" t="str">
        <f>IF(performance_data[[#This Row],[net_inflows]]&gt;AVERAGE(performance_data[net_inflows]),"High","Low")</f>
        <v>High</v>
      </c>
      <c r="T3298" s="15">
        <f>AVERAGEIF(performance_data[inflow_flag],performance_data[[#This Row],[inflow_flag]],performance_data[return_percentage])</f>
        <v>4.8467905675459724</v>
      </c>
      <c r="U3298" s="17">
        <f>IF(performance_data[[#This Row],[return_percentage]]&lt;performance_data[[#This Row],[benchmark_return]],1,0)</f>
        <v>0</v>
      </c>
      <c r="V3298" s="17">
        <f>COUNTIFS(performance_data[portfolio_id],performance_data[[#This Row],[portfolio_id]])</f>
        <v>28</v>
      </c>
      <c r="W3298" s="17">
        <f>COUNTIFS(performance_data[portfolio_id],performance_data[[#This Row],[portfolio_id]],
          performance_data[return_flag],1)</f>
        <v>17</v>
      </c>
      <c r="X3298" s="15">
        <f>performance_data[[#This Row],[underperform_flag_count]]/performance_data[[#This Row],[totalportfoliocount]]</f>
        <v>0.6071428571428571</v>
      </c>
    </row>
    <row r="3299" spans="1:24" x14ac:dyDescent="0.3">
      <c r="A3299">
        <v>7071</v>
      </c>
      <c r="B3299" s="1">
        <v>45029</v>
      </c>
      <c r="C3299">
        <v>412920.17</v>
      </c>
      <c r="D3299">
        <v>12.81</v>
      </c>
      <c r="E3299">
        <v>11.32</v>
      </c>
      <c r="F3299">
        <v>10364.67</v>
      </c>
      <c r="G3299">
        <v>13003.42</v>
      </c>
      <c r="H3299" t="s">
        <v>2213</v>
      </c>
      <c r="I3299" t="s">
        <v>2211</v>
      </c>
      <c r="J3299">
        <v>4</v>
      </c>
      <c r="K3299" t="s">
        <v>2216</v>
      </c>
      <c r="L3299" t="str">
        <f>IF(performance_data[[#This Row],[return_percentage]]&gt;=performance_data[[#This Row],[benchmark_return]],"Higher","Lower")</f>
        <v>Higher</v>
      </c>
      <c r="M3299" s="14">
        <f xml:space="preserve"> _xlfn.MAXIFS(performance_data[date],performance_data[portfolio_id],performance_data[[#This Row],[portfolio_id]])</f>
        <v>45556</v>
      </c>
      <c r="N3299" s="14">
        <f xml:space="preserve"> _xlfn.MINIFS(performance_data[date],performance_data[portfolio_id],performance_data[[#This Row],[portfolio_id]])</f>
        <v>44840</v>
      </c>
      <c r="O3299" s="15">
        <f>_xlfn.MAXIFS(performance_data[portfolio_value],performance_data[portfolio_id],performance_data[[#This Row],[portfolio_id]],performance_data[date],performance_data[[#This Row],[latest_date]])</f>
        <v>124424.81</v>
      </c>
      <c r="P3299" s="15">
        <f>_xlfn.MAXIFS(performance_data[portfolio_value],performance_data[portfolio_id],performance_data[[#This Row],[portfolio_id]],performance_data[date],performance_data[[#This Row],[starting_date]])</f>
        <v>220042.01</v>
      </c>
      <c r="Q3299" s="15">
        <f>performance_data[[#This Row],[latest_value]]-performance_data[[#This Row],[starting_value]]</f>
        <v>-95617.200000000012</v>
      </c>
      <c r="R3299" s="15">
        <f>performance_data[[#This Row],[net_inflows]]-performance_data[[#This Row],[net_outflows]]</f>
        <v>-2638.75</v>
      </c>
      <c r="S3299" s="15" t="str">
        <f>IF(performance_data[[#This Row],[net_inflows]]&gt;AVERAGE(performance_data[net_inflows]),"High","Low")</f>
        <v>High</v>
      </c>
      <c r="T3299" s="15">
        <f>AVERAGEIF(performance_data[inflow_flag],performance_data[[#This Row],[inflow_flag]],performance_data[return_percentage])</f>
        <v>4.8467905675459724</v>
      </c>
      <c r="U3299" s="17">
        <f>IF(performance_data[[#This Row],[return_percentage]]&lt;performance_data[[#This Row],[benchmark_return]],1,0)</f>
        <v>0</v>
      </c>
      <c r="V3299" s="17">
        <f>COUNTIFS(performance_data[portfolio_id],performance_data[[#This Row],[portfolio_id]])</f>
        <v>28</v>
      </c>
      <c r="W3299" s="17">
        <f>COUNTIFS(performance_data[portfolio_id],performance_data[[#This Row],[portfolio_id]],
          performance_data[return_flag],1)</f>
        <v>17</v>
      </c>
      <c r="X3299" s="15">
        <f>performance_data[[#This Row],[underperform_flag_count]]/performance_data[[#This Row],[totalportfoliocount]]</f>
        <v>0.6071428571428571</v>
      </c>
    </row>
    <row r="3300" spans="1:24" x14ac:dyDescent="0.3">
      <c r="A3300">
        <v>7071</v>
      </c>
      <c r="B3300" s="1">
        <v>45464</v>
      </c>
      <c r="C3300">
        <v>321855.15000000002</v>
      </c>
      <c r="D3300">
        <v>4.72</v>
      </c>
      <c r="E3300">
        <v>4.87</v>
      </c>
      <c r="F3300">
        <v>10083.11</v>
      </c>
      <c r="G3300">
        <v>3976.45</v>
      </c>
      <c r="H3300" t="s">
        <v>2205</v>
      </c>
      <c r="I3300" t="s">
        <v>2211</v>
      </c>
      <c r="J3300">
        <v>6</v>
      </c>
      <c r="K3300" t="s">
        <v>2212</v>
      </c>
      <c r="L3300" t="str">
        <f>IF(performance_data[[#This Row],[return_percentage]]&gt;=performance_data[[#This Row],[benchmark_return]],"Higher","Lower")</f>
        <v>Lower</v>
      </c>
      <c r="M3300" s="14">
        <f xml:space="preserve"> _xlfn.MAXIFS(performance_data[date],performance_data[portfolio_id],performance_data[[#This Row],[portfolio_id]])</f>
        <v>45556</v>
      </c>
      <c r="N3300" s="14">
        <f xml:space="preserve"> _xlfn.MINIFS(performance_data[date],performance_data[portfolio_id],performance_data[[#This Row],[portfolio_id]])</f>
        <v>44840</v>
      </c>
      <c r="O3300" s="15">
        <f>_xlfn.MAXIFS(performance_data[portfolio_value],performance_data[portfolio_id],performance_data[[#This Row],[portfolio_id]],performance_data[date],performance_data[[#This Row],[latest_date]])</f>
        <v>124424.81</v>
      </c>
      <c r="P3300" s="15">
        <f>_xlfn.MAXIFS(performance_data[portfolio_value],performance_data[portfolio_id],performance_data[[#This Row],[portfolio_id]],performance_data[date],performance_data[[#This Row],[starting_date]])</f>
        <v>220042.01</v>
      </c>
      <c r="Q3300" s="15">
        <f>performance_data[[#This Row],[latest_value]]-performance_data[[#This Row],[starting_value]]</f>
        <v>-95617.200000000012</v>
      </c>
      <c r="R3300" s="15">
        <f>performance_data[[#This Row],[net_inflows]]-performance_data[[#This Row],[net_outflows]]</f>
        <v>6106.6600000000008</v>
      </c>
      <c r="S3300" s="15" t="str">
        <f>IF(performance_data[[#This Row],[net_inflows]]&gt;AVERAGE(performance_data[net_inflows]),"High","Low")</f>
        <v>High</v>
      </c>
      <c r="T3300" s="15">
        <f>AVERAGEIF(performance_data[inflow_flag],performance_data[[#This Row],[inflow_flag]],performance_data[return_percentage])</f>
        <v>4.8467905675459724</v>
      </c>
      <c r="U3300" s="17">
        <f>IF(performance_data[[#This Row],[return_percentage]]&lt;performance_data[[#This Row],[benchmark_return]],1,0)</f>
        <v>1</v>
      </c>
      <c r="V3300" s="17">
        <f>COUNTIFS(performance_data[portfolio_id],performance_data[[#This Row],[portfolio_id]])</f>
        <v>28</v>
      </c>
      <c r="W3300" s="17">
        <f>COUNTIFS(performance_data[portfolio_id],performance_data[[#This Row],[portfolio_id]],
          performance_data[return_flag],1)</f>
        <v>17</v>
      </c>
      <c r="X3300" s="15">
        <f>performance_data[[#This Row],[underperform_flag_count]]/performance_data[[#This Row],[totalportfoliocount]]</f>
        <v>0.6071428571428571</v>
      </c>
    </row>
    <row r="3301" spans="1:24" x14ac:dyDescent="0.3">
      <c r="A3301">
        <v>7071</v>
      </c>
      <c r="B3301" s="1">
        <v>44888</v>
      </c>
      <c r="C3301">
        <v>47628.24</v>
      </c>
      <c r="D3301">
        <v>-7.74</v>
      </c>
      <c r="E3301">
        <v>-8.36</v>
      </c>
      <c r="F3301">
        <v>16984.77</v>
      </c>
      <c r="G3301">
        <v>9886.51</v>
      </c>
      <c r="H3301" t="s">
        <v>2220</v>
      </c>
      <c r="I3301" t="s">
        <v>2217</v>
      </c>
      <c r="J3301">
        <v>11</v>
      </c>
      <c r="K3301" t="s">
        <v>2219</v>
      </c>
      <c r="L3301" t="str">
        <f>IF(performance_data[[#This Row],[return_percentage]]&gt;=performance_data[[#This Row],[benchmark_return]],"Higher","Lower")</f>
        <v>Higher</v>
      </c>
      <c r="M3301" s="14">
        <f xml:space="preserve"> _xlfn.MAXIFS(performance_data[date],performance_data[portfolio_id],performance_data[[#This Row],[portfolio_id]])</f>
        <v>45556</v>
      </c>
      <c r="N3301" s="14">
        <f xml:space="preserve"> _xlfn.MINIFS(performance_data[date],performance_data[portfolio_id],performance_data[[#This Row],[portfolio_id]])</f>
        <v>44840</v>
      </c>
      <c r="O3301" s="15">
        <f>_xlfn.MAXIFS(performance_data[portfolio_value],performance_data[portfolio_id],performance_data[[#This Row],[portfolio_id]],performance_data[date],performance_data[[#This Row],[latest_date]])</f>
        <v>124424.81</v>
      </c>
      <c r="P3301" s="15">
        <f>_xlfn.MAXIFS(performance_data[portfolio_value],performance_data[portfolio_id],performance_data[[#This Row],[portfolio_id]],performance_data[date],performance_data[[#This Row],[starting_date]])</f>
        <v>220042.01</v>
      </c>
      <c r="Q3301" s="15">
        <f>performance_data[[#This Row],[latest_value]]-performance_data[[#This Row],[starting_value]]</f>
        <v>-95617.200000000012</v>
      </c>
      <c r="R3301" s="15">
        <f>performance_data[[#This Row],[net_inflows]]-performance_data[[#This Row],[net_outflows]]</f>
        <v>7098.26</v>
      </c>
      <c r="S3301" s="15" t="str">
        <f>IF(performance_data[[#This Row],[net_inflows]]&gt;AVERAGE(performance_data[net_inflows]),"High","Low")</f>
        <v>High</v>
      </c>
      <c r="T3301" s="15">
        <f>AVERAGEIF(performance_data[inflow_flag],performance_data[[#This Row],[inflow_flag]],performance_data[return_percentage])</f>
        <v>4.8467905675459724</v>
      </c>
      <c r="U3301" s="17">
        <f>IF(performance_data[[#This Row],[return_percentage]]&lt;performance_data[[#This Row],[benchmark_return]],1,0)</f>
        <v>0</v>
      </c>
      <c r="V3301" s="17">
        <f>COUNTIFS(performance_data[portfolio_id],performance_data[[#This Row],[portfolio_id]])</f>
        <v>28</v>
      </c>
      <c r="W3301" s="17">
        <f>COUNTIFS(performance_data[portfolio_id],performance_data[[#This Row],[portfolio_id]],
          performance_data[return_flag],1)</f>
        <v>17</v>
      </c>
      <c r="X3301" s="15">
        <f>performance_data[[#This Row],[underperform_flag_count]]/performance_data[[#This Row],[totalportfoliocount]]</f>
        <v>0.6071428571428571</v>
      </c>
    </row>
    <row r="3302" spans="1:24" x14ac:dyDescent="0.3">
      <c r="A3302">
        <v>7071</v>
      </c>
      <c r="B3302" s="1">
        <v>45475</v>
      </c>
      <c r="C3302">
        <v>382397.08</v>
      </c>
      <c r="D3302">
        <v>4.3</v>
      </c>
      <c r="E3302">
        <v>4.9400000000000004</v>
      </c>
      <c r="F3302">
        <v>14956.57</v>
      </c>
      <c r="G3302">
        <v>14393.45</v>
      </c>
      <c r="H3302" t="s">
        <v>2205</v>
      </c>
      <c r="I3302" t="s">
        <v>2209</v>
      </c>
      <c r="J3302">
        <v>7</v>
      </c>
      <c r="K3302" t="s">
        <v>2210</v>
      </c>
      <c r="L3302" t="str">
        <f>IF(performance_data[[#This Row],[return_percentage]]&gt;=performance_data[[#This Row],[benchmark_return]],"Higher","Lower")</f>
        <v>Lower</v>
      </c>
      <c r="M3302" s="14">
        <f xml:space="preserve"> _xlfn.MAXIFS(performance_data[date],performance_data[portfolio_id],performance_data[[#This Row],[portfolio_id]])</f>
        <v>45556</v>
      </c>
      <c r="N3302" s="14">
        <f xml:space="preserve"> _xlfn.MINIFS(performance_data[date],performance_data[portfolio_id],performance_data[[#This Row],[portfolio_id]])</f>
        <v>44840</v>
      </c>
      <c r="O3302" s="15">
        <f>_xlfn.MAXIFS(performance_data[portfolio_value],performance_data[portfolio_id],performance_data[[#This Row],[portfolio_id]],performance_data[date],performance_data[[#This Row],[latest_date]])</f>
        <v>124424.81</v>
      </c>
      <c r="P3302" s="15">
        <f>_xlfn.MAXIFS(performance_data[portfolio_value],performance_data[portfolio_id],performance_data[[#This Row],[portfolio_id]],performance_data[date],performance_data[[#This Row],[starting_date]])</f>
        <v>220042.01</v>
      </c>
      <c r="Q3302" s="15">
        <f>performance_data[[#This Row],[latest_value]]-performance_data[[#This Row],[starting_value]]</f>
        <v>-95617.200000000012</v>
      </c>
      <c r="R3302" s="15">
        <f>performance_data[[#This Row],[net_inflows]]-performance_data[[#This Row],[net_outflows]]</f>
        <v>563.11999999999898</v>
      </c>
      <c r="S3302" s="15" t="str">
        <f>IF(performance_data[[#This Row],[net_inflows]]&gt;AVERAGE(performance_data[net_inflows]),"High","Low")</f>
        <v>High</v>
      </c>
      <c r="T3302" s="15">
        <f>AVERAGEIF(performance_data[inflow_flag],performance_data[[#This Row],[inflow_flag]],performance_data[return_percentage])</f>
        <v>4.8467905675459724</v>
      </c>
      <c r="U3302" s="17">
        <f>IF(performance_data[[#This Row],[return_percentage]]&lt;performance_data[[#This Row],[benchmark_return]],1,0)</f>
        <v>1</v>
      </c>
      <c r="V3302" s="17">
        <f>COUNTIFS(performance_data[portfolio_id],performance_data[[#This Row],[portfolio_id]])</f>
        <v>28</v>
      </c>
      <c r="W3302" s="17">
        <f>COUNTIFS(performance_data[portfolio_id],performance_data[[#This Row],[portfolio_id]],
          performance_data[return_flag],1)</f>
        <v>17</v>
      </c>
      <c r="X3302" s="15">
        <f>performance_data[[#This Row],[underperform_flag_count]]/performance_data[[#This Row],[totalportfoliocount]]</f>
        <v>0.6071428571428571</v>
      </c>
    </row>
    <row r="3303" spans="1:24" x14ac:dyDescent="0.3">
      <c r="A3303">
        <v>7071</v>
      </c>
      <c r="B3303" s="1">
        <v>45070</v>
      </c>
      <c r="C3303">
        <v>301161.09999999998</v>
      </c>
      <c r="D3303">
        <v>-7.57</v>
      </c>
      <c r="E3303">
        <v>-7.83</v>
      </c>
      <c r="F3303">
        <v>18297.04</v>
      </c>
      <c r="G3303">
        <v>12991.39</v>
      </c>
      <c r="H3303" t="s">
        <v>2213</v>
      </c>
      <c r="I3303" t="s">
        <v>2211</v>
      </c>
      <c r="J3303">
        <v>5</v>
      </c>
      <c r="K3303" t="s">
        <v>2223</v>
      </c>
      <c r="L3303" t="str">
        <f>IF(performance_data[[#This Row],[return_percentage]]&gt;=performance_data[[#This Row],[benchmark_return]],"Higher","Lower")</f>
        <v>Higher</v>
      </c>
      <c r="M3303" s="14">
        <f xml:space="preserve"> _xlfn.MAXIFS(performance_data[date],performance_data[portfolio_id],performance_data[[#This Row],[portfolio_id]])</f>
        <v>45556</v>
      </c>
      <c r="N3303" s="14">
        <f xml:space="preserve"> _xlfn.MINIFS(performance_data[date],performance_data[portfolio_id],performance_data[[#This Row],[portfolio_id]])</f>
        <v>44840</v>
      </c>
      <c r="O3303" s="15">
        <f>_xlfn.MAXIFS(performance_data[portfolio_value],performance_data[portfolio_id],performance_data[[#This Row],[portfolio_id]],performance_data[date],performance_data[[#This Row],[latest_date]])</f>
        <v>124424.81</v>
      </c>
      <c r="P3303" s="15">
        <f>_xlfn.MAXIFS(performance_data[portfolio_value],performance_data[portfolio_id],performance_data[[#This Row],[portfolio_id]],performance_data[date],performance_data[[#This Row],[starting_date]])</f>
        <v>220042.01</v>
      </c>
      <c r="Q3303" s="15">
        <f>performance_data[[#This Row],[latest_value]]-performance_data[[#This Row],[starting_value]]</f>
        <v>-95617.200000000012</v>
      </c>
      <c r="R3303" s="15">
        <f>performance_data[[#This Row],[net_inflows]]-performance_data[[#This Row],[net_outflows]]</f>
        <v>5305.6500000000015</v>
      </c>
      <c r="S3303" s="15" t="str">
        <f>IF(performance_data[[#This Row],[net_inflows]]&gt;AVERAGE(performance_data[net_inflows]),"High","Low")</f>
        <v>High</v>
      </c>
      <c r="T3303" s="15">
        <f>AVERAGEIF(performance_data[inflow_flag],performance_data[[#This Row],[inflow_flag]],performance_data[return_percentage])</f>
        <v>4.8467905675459724</v>
      </c>
      <c r="U3303" s="17">
        <f>IF(performance_data[[#This Row],[return_percentage]]&lt;performance_data[[#This Row],[benchmark_return]],1,0)</f>
        <v>0</v>
      </c>
      <c r="V3303" s="17">
        <f>COUNTIFS(performance_data[portfolio_id],performance_data[[#This Row],[portfolio_id]])</f>
        <v>28</v>
      </c>
      <c r="W3303" s="17">
        <f>COUNTIFS(performance_data[portfolio_id],performance_data[[#This Row],[portfolio_id]],
          performance_data[return_flag],1)</f>
        <v>17</v>
      </c>
      <c r="X3303" s="15">
        <f>performance_data[[#This Row],[underperform_flag_count]]/performance_data[[#This Row],[totalportfoliocount]]</f>
        <v>0.6071428571428571</v>
      </c>
    </row>
    <row r="3304" spans="1:24" x14ac:dyDescent="0.3">
      <c r="A3304">
        <v>7071</v>
      </c>
      <c r="B3304" s="1">
        <v>45422</v>
      </c>
      <c r="C3304">
        <v>122360.07</v>
      </c>
      <c r="D3304">
        <v>-9.31</v>
      </c>
      <c r="E3304">
        <v>-7.74</v>
      </c>
      <c r="F3304">
        <v>19078.32</v>
      </c>
      <c r="G3304">
        <v>8812.27</v>
      </c>
      <c r="H3304" t="s">
        <v>2205</v>
      </c>
      <c r="I3304" t="s">
        <v>2211</v>
      </c>
      <c r="J3304">
        <v>5</v>
      </c>
      <c r="K3304" t="s">
        <v>2223</v>
      </c>
      <c r="L3304" t="str">
        <f>IF(performance_data[[#This Row],[return_percentage]]&gt;=performance_data[[#This Row],[benchmark_return]],"Higher","Lower")</f>
        <v>Lower</v>
      </c>
      <c r="M3304" s="14">
        <f xml:space="preserve"> _xlfn.MAXIFS(performance_data[date],performance_data[portfolio_id],performance_data[[#This Row],[portfolio_id]])</f>
        <v>45556</v>
      </c>
      <c r="N3304" s="14">
        <f xml:space="preserve"> _xlfn.MINIFS(performance_data[date],performance_data[portfolio_id],performance_data[[#This Row],[portfolio_id]])</f>
        <v>44840</v>
      </c>
      <c r="O3304" s="15">
        <f>_xlfn.MAXIFS(performance_data[portfolio_value],performance_data[portfolio_id],performance_data[[#This Row],[portfolio_id]],performance_data[date],performance_data[[#This Row],[latest_date]])</f>
        <v>124424.81</v>
      </c>
      <c r="P3304" s="15">
        <f>_xlfn.MAXIFS(performance_data[portfolio_value],performance_data[portfolio_id],performance_data[[#This Row],[portfolio_id]],performance_data[date],performance_data[[#This Row],[starting_date]])</f>
        <v>220042.01</v>
      </c>
      <c r="Q3304" s="15">
        <f>performance_data[[#This Row],[latest_value]]-performance_data[[#This Row],[starting_value]]</f>
        <v>-95617.200000000012</v>
      </c>
      <c r="R3304" s="15">
        <f>performance_data[[#This Row],[net_inflows]]-performance_data[[#This Row],[net_outflows]]</f>
        <v>10266.049999999999</v>
      </c>
      <c r="S3304" s="15" t="str">
        <f>IF(performance_data[[#This Row],[net_inflows]]&gt;AVERAGE(performance_data[net_inflows]),"High","Low")</f>
        <v>High</v>
      </c>
      <c r="T3304" s="15">
        <f>AVERAGEIF(performance_data[inflow_flag],performance_data[[#This Row],[inflow_flag]],performance_data[return_percentage])</f>
        <v>4.8467905675459724</v>
      </c>
      <c r="U3304" s="17">
        <f>IF(performance_data[[#This Row],[return_percentage]]&lt;performance_data[[#This Row],[benchmark_return]],1,0)</f>
        <v>1</v>
      </c>
      <c r="V3304" s="17">
        <f>COUNTIFS(performance_data[portfolio_id],performance_data[[#This Row],[portfolio_id]])</f>
        <v>28</v>
      </c>
      <c r="W3304" s="17">
        <f>COUNTIFS(performance_data[portfolio_id],performance_data[[#This Row],[portfolio_id]],
          performance_data[return_flag],1)</f>
        <v>17</v>
      </c>
      <c r="X3304" s="15">
        <f>performance_data[[#This Row],[underperform_flag_count]]/performance_data[[#This Row],[totalportfoliocount]]</f>
        <v>0.6071428571428571</v>
      </c>
    </row>
    <row r="3305" spans="1:24" x14ac:dyDescent="0.3">
      <c r="A3305">
        <v>7071</v>
      </c>
      <c r="B3305" s="1">
        <v>45343</v>
      </c>
      <c r="C3305">
        <v>67191.42</v>
      </c>
      <c r="D3305">
        <v>-1.1599999999999999</v>
      </c>
      <c r="E3305">
        <v>-1</v>
      </c>
      <c r="F3305">
        <v>15303.04</v>
      </c>
      <c r="G3305">
        <v>939.74</v>
      </c>
      <c r="H3305" t="s">
        <v>2205</v>
      </c>
      <c r="I3305" t="s">
        <v>2206</v>
      </c>
      <c r="J3305">
        <v>2</v>
      </c>
      <c r="K3305" t="s">
        <v>2226</v>
      </c>
      <c r="L3305" t="str">
        <f>IF(performance_data[[#This Row],[return_percentage]]&gt;=performance_data[[#This Row],[benchmark_return]],"Higher","Lower")</f>
        <v>Lower</v>
      </c>
      <c r="M3305" s="14">
        <f xml:space="preserve"> _xlfn.MAXIFS(performance_data[date],performance_data[portfolio_id],performance_data[[#This Row],[portfolio_id]])</f>
        <v>45556</v>
      </c>
      <c r="N3305" s="14">
        <f xml:space="preserve"> _xlfn.MINIFS(performance_data[date],performance_data[portfolio_id],performance_data[[#This Row],[portfolio_id]])</f>
        <v>44840</v>
      </c>
      <c r="O3305" s="15">
        <f>_xlfn.MAXIFS(performance_data[portfolio_value],performance_data[portfolio_id],performance_data[[#This Row],[portfolio_id]],performance_data[date],performance_data[[#This Row],[latest_date]])</f>
        <v>124424.81</v>
      </c>
      <c r="P3305" s="15">
        <f>_xlfn.MAXIFS(performance_data[portfolio_value],performance_data[portfolio_id],performance_data[[#This Row],[portfolio_id]],performance_data[date],performance_data[[#This Row],[starting_date]])</f>
        <v>220042.01</v>
      </c>
      <c r="Q3305" s="15">
        <f>performance_data[[#This Row],[latest_value]]-performance_data[[#This Row],[starting_value]]</f>
        <v>-95617.200000000012</v>
      </c>
      <c r="R3305" s="15">
        <f>performance_data[[#This Row],[net_inflows]]-performance_data[[#This Row],[net_outflows]]</f>
        <v>14363.300000000001</v>
      </c>
      <c r="S3305" s="15" t="str">
        <f>IF(performance_data[[#This Row],[net_inflows]]&gt;AVERAGE(performance_data[net_inflows]),"High","Low")</f>
        <v>High</v>
      </c>
      <c r="T3305" s="15">
        <f>AVERAGEIF(performance_data[inflow_flag],performance_data[[#This Row],[inflow_flag]],performance_data[return_percentage])</f>
        <v>4.8467905675459724</v>
      </c>
      <c r="U3305" s="17">
        <f>IF(performance_data[[#This Row],[return_percentage]]&lt;performance_data[[#This Row],[benchmark_return]],1,0)</f>
        <v>1</v>
      </c>
      <c r="V3305" s="17">
        <f>COUNTIFS(performance_data[portfolio_id],performance_data[[#This Row],[portfolio_id]])</f>
        <v>28</v>
      </c>
      <c r="W3305" s="17">
        <f>COUNTIFS(performance_data[portfolio_id],performance_data[[#This Row],[portfolio_id]],
          performance_data[return_flag],1)</f>
        <v>17</v>
      </c>
      <c r="X3305" s="15">
        <f>performance_data[[#This Row],[underperform_flag_count]]/performance_data[[#This Row],[totalportfoliocount]]</f>
        <v>0.6071428571428571</v>
      </c>
    </row>
    <row r="3306" spans="1:24" x14ac:dyDescent="0.3">
      <c r="A3306">
        <v>7159</v>
      </c>
      <c r="B3306" s="1">
        <v>45486</v>
      </c>
      <c r="C3306">
        <v>129871.89</v>
      </c>
      <c r="D3306">
        <v>11.6</v>
      </c>
      <c r="E3306">
        <v>9.98</v>
      </c>
      <c r="F3306">
        <v>17155.25</v>
      </c>
      <c r="G3306">
        <v>16620.330000000002</v>
      </c>
      <c r="H3306" t="s">
        <v>2205</v>
      </c>
      <c r="I3306" t="s">
        <v>2209</v>
      </c>
      <c r="J3306">
        <v>7</v>
      </c>
      <c r="K3306" t="s">
        <v>2210</v>
      </c>
      <c r="L3306" t="str">
        <f>IF(performance_data[[#This Row],[return_percentage]]&gt;=performance_data[[#This Row],[benchmark_return]],"Higher","Lower")</f>
        <v>Higher</v>
      </c>
      <c r="M3306" s="14">
        <f xml:space="preserve"> _xlfn.MAXIFS(performance_data[date],performance_data[portfolio_id],performance_data[[#This Row],[portfolio_id]])</f>
        <v>45552</v>
      </c>
      <c r="N3306" s="14">
        <f xml:space="preserve"> _xlfn.MINIFS(performance_data[date],performance_data[portfolio_id],performance_data[[#This Row],[portfolio_id]])</f>
        <v>44852</v>
      </c>
      <c r="O3306" s="15">
        <f>_xlfn.MAXIFS(performance_data[portfolio_value],performance_data[portfolio_id],performance_data[[#This Row],[portfolio_id]],performance_data[date],performance_data[[#This Row],[latest_date]])</f>
        <v>217846.99</v>
      </c>
      <c r="P3306" s="15">
        <f>_xlfn.MAXIFS(performance_data[portfolio_value],performance_data[portfolio_id],performance_data[[#This Row],[portfolio_id]],performance_data[date],performance_data[[#This Row],[starting_date]])</f>
        <v>222325.91</v>
      </c>
      <c r="Q3306" s="15">
        <f>performance_data[[#This Row],[latest_value]]-performance_data[[#This Row],[starting_value]]</f>
        <v>-4478.9200000000128</v>
      </c>
      <c r="R3306" s="15">
        <f>performance_data[[#This Row],[net_inflows]]-performance_data[[#This Row],[net_outflows]]</f>
        <v>534.91999999999825</v>
      </c>
      <c r="S3306" s="15" t="str">
        <f>IF(performance_data[[#This Row],[net_inflows]]&gt;AVERAGE(performance_data[net_inflows]),"High","Low")</f>
        <v>High</v>
      </c>
      <c r="T3306" s="15">
        <f>AVERAGEIF(performance_data[inflow_flag],performance_data[[#This Row],[inflow_flag]],performance_data[return_percentage])</f>
        <v>4.8467905675459724</v>
      </c>
      <c r="U3306" s="17">
        <f>IF(performance_data[[#This Row],[return_percentage]]&lt;performance_data[[#This Row],[benchmark_return]],1,0)</f>
        <v>0</v>
      </c>
      <c r="V3306" s="17">
        <f>COUNTIFS(performance_data[portfolio_id],performance_data[[#This Row],[portfolio_id]])</f>
        <v>29</v>
      </c>
      <c r="W3306" s="17">
        <f>COUNTIFS(performance_data[portfolio_id],performance_data[[#This Row],[portfolio_id]],
          performance_data[return_flag],1)</f>
        <v>17</v>
      </c>
      <c r="X3306" s="15">
        <f>performance_data[[#This Row],[underperform_flag_count]]/performance_data[[#This Row],[totalportfoliocount]]</f>
        <v>0.58620689655172409</v>
      </c>
    </row>
    <row r="3307" spans="1:24" x14ac:dyDescent="0.3">
      <c r="A3307">
        <v>7159</v>
      </c>
      <c r="B3307" s="1">
        <v>45437</v>
      </c>
      <c r="C3307">
        <v>237572.2</v>
      </c>
      <c r="D3307">
        <v>5.84</v>
      </c>
      <c r="E3307">
        <v>6.01</v>
      </c>
      <c r="F3307">
        <v>2092.58</v>
      </c>
      <c r="G3307">
        <v>11101.43</v>
      </c>
      <c r="H3307" t="s">
        <v>2205</v>
      </c>
      <c r="I3307" t="s">
        <v>2211</v>
      </c>
      <c r="J3307">
        <v>5</v>
      </c>
      <c r="K3307" t="s">
        <v>2223</v>
      </c>
      <c r="L3307" t="str">
        <f>IF(performance_data[[#This Row],[return_percentage]]&gt;=performance_data[[#This Row],[benchmark_return]],"Higher","Lower")</f>
        <v>Lower</v>
      </c>
      <c r="M3307" s="14">
        <f xml:space="preserve"> _xlfn.MAXIFS(performance_data[date],performance_data[portfolio_id],performance_data[[#This Row],[portfolio_id]])</f>
        <v>45552</v>
      </c>
      <c r="N3307" s="14">
        <f xml:space="preserve"> _xlfn.MINIFS(performance_data[date],performance_data[portfolio_id],performance_data[[#This Row],[portfolio_id]])</f>
        <v>44852</v>
      </c>
      <c r="O3307" s="15">
        <f>_xlfn.MAXIFS(performance_data[portfolio_value],performance_data[portfolio_id],performance_data[[#This Row],[portfolio_id]],performance_data[date],performance_data[[#This Row],[latest_date]])</f>
        <v>217846.99</v>
      </c>
      <c r="P3307" s="15">
        <f>_xlfn.MAXIFS(performance_data[portfolio_value],performance_data[portfolio_id],performance_data[[#This Row],[portfolio_id]],performance_data[date],performance_data[[#This Row],[starting_date]])</f>
        <v>222325.91</v>
      </c>
      <c r="Q3307" s="15">
        <f>performance_data[[#This Row],[latest_value]]-performance_data[[#This Row],[starting_value]]</f>
        <v>-4478.9200000000128</v>
      </c>
      <c r="R3307" s="15">
        <f>performance_data[[#This Row],[net_inflows]]-performance_data[[#This Row],[net_outflows]]</f>
        <v>-9008.85</v>
      </c>
      <c r="S3307" s="15" t="str">
        <f>IF(performance_data[[#This Row],[net_inflows]]&gt;AVERAGE(performance_data[net_inflows]),"High","Low")</f>
        <v>Low</v>
      </c>
      <c r="T3307" s="15">
        <f>AVERAGEIF(performance_data[inflow_flag],performance_data[[#This Row],[inflow_flag]],performance_data[return_percentage])</f>
        <v>5.0457846277021572</v>
      </c>
      <c r="U3307" s="17">
        <f>IF(performance_data[[#This Row],[return_percentage]]&lt;performance_data[[#This Row],[benchmark_return]],1,0)</f>
        <v>1</v>
      </c>
      <c r="V3307" s="17">
        <f>COUNTIFS(performance_data[portfolio_id],performance_data[[#This Row],[portfolio_id]])</f>
        <v>29</v>
      </c>
      <c r="W3307" s="17">
        <f>COUNTIFS(performance_data[portfolio_id],performance_data[[#This Row],[portfolio_id]],
          performance_data[return_flag],1)</f>
        <v>17</v>
      </c>
      <c r="X3307" s="15">
        <f>performance_data[[#This Row],[underperform_flag_count]]/performance_data[[#This Row],[totalportfoliocount]]</f>
        <v>0.58620689655172409</v>
      </c>
    </row>
    <row r="3308" spans="1:24" x14ac:dyDescent="0.3">
      <c r="A3308">
        <v>7159</v>
      </c>
      <c r="B3308" s="1">
        <v>44852</v>
      </c>
      <c r="C3308">
        <v>102962.38</v>
      </c>
      <c r="D3308">
        <v>3.33</v>
      </c>
      <c r="E3308">
        <v>3.3</v>
      </c>
      <c r="F3308">
        <v>4185.53</v>
      </c>
      <c r="G3308">
        <v>15698.65</v>
      </c>
      <c r="H3308" t="s">
        <v>2220</v>
      </c>
      <c r="I3308" t="s">
        <v>2217</v>
      </c>
      <c r="J3308">
        <v>10</v>
      </c>
      <c r="K3308" t="s">
        <v>2224</v>
      </c>
      <c r="L3308" t="str">
        <f>IF(performance_data[[#This Row],[return_percentage]]&gt;=performance_data[[#This Row],[benchmark_return]],"Higher","Lower")</f>
        <v>Higher</v>
      </c>
      <c r="M3308" s="14">
        <f xml:space="preserve"> _xlfn.MAXIFS(performance_data[date],performance_data[portfolio_id],performance_data[[#This Row],[portfolio_id]])</f>
        <v>45552</v>
      </c>
      <c r="N3308" s="14">
        <f xml:space="preserve"> _xlfn.MINIFS(performance_data[date],performance_data[portfolio_id],performance_data[[#This Row],[portfolio_id]])</f>
        <v>44852</v>
      </c>
      <c r="O3308" s="15">
        <f>_xlfn.MAXIFS(performance_data[portfolio_value],performance_data[portfolio_id],performance_data[[#This Row],[portfolio_id]],performance_data[date],performance_data[[#This Row],[latest_date]])</f>
        <v>217846.99</v>
      </c>
      <c r="P3308" s="15">
        <f>_xlfn.MAXIFS(performance_data[portfolio_value],performance_data[portfolio_id],performance_data[[#This Row],[portfolio_id]],performance_data[date],performance_data[[#This Row],[starting_date]])</f>
        <v>222325.91</v>
      </c>
      <c r="Q3308" s="15">
        <f>performance_data[[#This Row],[latest_value]]-performance_data[[#This Row],[starting_value]]</f>
        <v>-4478.9200000000128</v>
      </c>
      <c r="R3308" s="15">
        <f>performance_data[[#This Row],[net_inflows]]-performance_data[[#This Row],[net_outflows]]</f>
        <v>-11513.119999999999</v>
      </c>
      <c r="S3308" s="15" t="str">
        <f>IF(performance_data[[#This Row],[net_inflows]]&gt;AVERAGE(performance_data[net_inflows]),"High","Low")</f>
        <v>Low</v>
      </c>
      <c r="T3308" s="15">
        <f>AVERAGEIF(performance_data[inflow_flag],performance_data[[#This Row],[inflow_flag]],performance_data[return_percentage])</f>
        <v>5.0457846277021572</v>
      </c>
      <c r="U3308" s="17">
        <f>IF(performance_data[[#This Row],[return_percentage]]&lt;performance_data[[#This Row],[benchmark_return]],1,0)</f>
        <v>0</v>
      </c>
      <c r="V3308" s="17">
        <f>COUNTIFS(performance_data[portfolio_id],performance_data[[#This Row],[portfolio_id]])</f>
        <v>29</v>
      </c>
      <c r="W3308" s="17">
        <f>COUNTIFS(performance_data[portfolio_id],performance_data[[#This Row],[portfolio_id]],
          performance_data[return_flag],1)</f>
        <v>17</v>
      </c>
      <c r="X3308" s="15">
        <f>performance_data[[#This Row],[underperform_flag_count]]/performance_data[[#This Row],[totalportfoliocount]]</f>
        <v>0.58620689655172409</v>
      </c>
    </row>
    <row r="3309" spans="1:24" x14ac:dyDescent="0.3">
      <c r="A3309">
        <v>7159</v>
      </c>
      <c r="B3309" s="1">
        <v>45056</v>
      </c>
      <c r="C3309">
        <v>24259.74</v>
      </c>
      <c r="D3309">
        <v>-1.43</v>
      </c>
      <c r="E3309">
        <v>-1.31</v>
      </c>
      <c r="F3309">
        <v>8741.92</v>
      </c>
      <c r="G3309">
        <v>3524.77</v>
      </c>
      <c r="H3309" t="s">
        <v>2213</v>
      </c>
      <c r="I3309" t="s">
        <v>2211</v>
      </c>
      <c r="J3309">
        <v>5</v>
      </c>
      <c r="K3309" t="s">
        <v>2223</v>
      </c>
      <c r="L3309" t="str">
        <f>IF(performance_data[[#This Row],[return_percentage]]&gt;=performance_data[[#This Row],[benchmark_return]],"Higher","Lower")</f>
        <v>Lower</v>
      </c>
      <c r="M3309" s="14">
        <f xml:space="preserve"> _xlfn.MAXIFS(performance_data[date],performance_data[portfolio_id],performance_data[[#This Row],[portfolio_id]])</f>
        <v>45552</v>
      </c>
      <c r="N3309" s="14">
        <f xml:space="preserve"> _xlfn.MINIFS(performance_data[date],performance_data[portfolio_id],performance_data[[#This Row],[portfolio_id]])</f>
        <v>44852</v>
      </c>
      <c r="O3309" s="15">
        <f>_xlfn.MAXIFS(performance_data[portfolio_value],performance_data[portfolio_id],performance_data[[#This Row],[portfolio_id]],performance_data[date],performance_data[[#This Row],[latest_date]])</f>
        <v>217846.99</v>
      </c>
      <c r="P3309" s="15">
        <f>_xlfn.MAXIFS(performance_data[portfolio_value],performance_data[portfolio_id],performance_data[[#This Row],[portfolio_id]],performance_data[date],performance_data[[#This Row],[starting_date]])</f>
        <v>222325.91</v>
      </c>
      <c r="Q3309" s="15">
        <f>performance_data[[#This Row],[latest_value]]-performance_data[[#This Row],[starting_value]]</f>
        <v>-4478.9200000000128</v>
      </c>
      <c r="R3309" s="15">
        <f>performance_data[[#This Row],[net_inflows]]-performance_data[[#This Row],[net_outflows]]</f>
        <v>5217.1499999999996</v>
      </c>
      <c r="S3309" s="15" t="str">
        <f>IF(performance_data[[#This Row],[net_inflows]]&gt;AVERAGE(performance_data[net_inflows]),"High","Low")</f>
        <v>Low</v>
      </c>
      <c r="T3309" s="15">
        <f>AVERAGEIF(performance_data[inflow_flag],performance_data[[#This Row],[inflow_flag]],performance_data[return_percentage])</f>
        <v>5.0457846277021572</v>
      </c>
      <c r="U3309" s="17">
        <f>IF(performance_data[[#This Row],[return_percentage]]&lt;performance_data[[#This Row],[benchmark_return]],1,0)</f>
        <v>1</v>
      </c>
      <c r="V3309" s="17">
        <f>COUNTIFS(performance_data[portfolio_id],performance_data[[#This Row],[portfolio_id]])</f>
        <v>29</v>
      </c>
      <c r="W3309" s="17">
        <f>COUNTIFS(performance_data[portfolio_id],performance_data[[#This Row],[portfolio_id]],
          performance_data[return_flag],1)</f>
        <v>17</v>
      </c>
      <c r="X3309" s="15">
        <f>performance_data[[#This Row],[underperform_flag_count]]/performance_data[[#This Row],[totalportfoliocount]]</f>
        <v>0.58620689655172409</v>
      </c>
    </row>
    <row r="3310" spans="1:24" x14ac:dyDescent="0.3">
      <c r="A3310">
        <v>7159</v>
      </c>
      <c r="B3310" s="1">
        <v>44990</v>
      </c>
      <c r="C3310">
        <v>250929.72</v>
      </c>
      <c r="D3310">
        <v>12.79</v>
      </c>
      <c r="E3310">
        <v>13.18</v>
      </c>
      <c r="F3310">
        <v>17759.21</v>
      </c>
      <c r="G3310">
        <v>5165.75</v>
      </c>
      <c r="H3310" t="s">
        <v>2213</v>
      </c>
      <c r="I3310" t="s">
        <v>2206</v>
      </c>
      <c r="J3310">
        <v>3</v>
      </c>
      <c r="K3310" t="s">
        <v>2222</v>
      </c>
      <c r="L3310" t="str">
        <f>IF(performance_data[[#This Row],[return_percentage]]&gt;=performance_data[[#This Row],[benchmark_return]],"Higher","Lower")</f>
        <v>Lower</v>
      </c>
      <c r="M3310" s="14">
        <f xml:space="preserve"> _xlfn.MAXIFS(performance_data[date],performance_data[portfolio_id],performance_data[[#This Row],[portfolio_id]])</f>
        <v>45552</v>
      </c>
      <c r="N3310" s="14">
        <f xml:space="preserve"> _xlfn.MINIFS(performance_data[date],performance_data[portfolio_id],performance_data[[#This Row],[portfolio_id]])</f>
        <v>44852</v>
      </c>
      <c r="O3310" s="15">
        <f>_xlfn.MAXIFS(performance_data[portfolio_value],performance_data[portfolio_id],performance_data[[#This Row],[portfolio_id]],performance_data[date],performance_data[[#This Row],[latest_date]])</f>
        <v>217846.99</v>
      </c>
      <c r="P3310" s="15">
        <f>_xlfn.MAXIFS(performance_data[portfolio_value],performance_data[portfolio_id],performance_data[[#This Row],[portfolio_id]],performance_data[date],performance_data[[#This Row],[starting_date]])</f>
        <v>222325.91</v>
      </c>
      <c r="Q3310" s="15">
        <f>performance_data[[#This Row],[latest_value]]-performance_data[[#This Row],[starting_value]]</f>
        <v>-4478.9200000000128</v>
      </c>
      <c r="R3310" s="15">
        <f>performance_data[[#This Row],[net_inflows]]-performance_data[[#This Row],[net_outflows]]</f>
        <v>12593.46</v>
      </c>
      <c r="S3310" s="15" t="str">
        <f>IF(performance_data[[#This Row],[net_inflows]]&gt;AVERAGE(performance_data[net_inflows]),"High","Low")</f>
        <v>High</v>
      </c>
      <c r="T3310" s="15">
        <f>AVERAGEIF(performance_data[inflow_flag],performance_data[[#This Row],[inflow_flag]],performance_data[return_percentage])</f>
        <v>4.8467905675459724</v>
      </c>
      <c r="U3310" s="17">
        <f>IF(performance_data[[#This Row],[return_percentage]]&lt;performance_data[[#This Row],[benchmark_return]],1,0)</f>
        <v>1</v>
      </c>
      <c r="V3310" s="17">
        <f>COUNTIFS(performance_data[portfolio_id],performance_data[[#This Row],[portfolio_id]])</f>
        <v>29</v>
      </c>
      <c r="W3310" s="17">
        <f>COUNTIFS(performance_data[portfolio_id],performance_data[[#This Row],[portfolio_id]],
          performance_data[return_flag],1)</f>
        <v>17</v>
      </c>
      <c r="X3310" s="15">
        <f>performance_data[[#This Row],[underperform_flag_count]]/performance_data[[#This Row],[totalportfoliocount]]</f>
        <v>0.58620689655172409</v>
      </c>
    </row>
    <row r="3311" spans="1:24" x14ac:dyDescent="0.3">
      <c r="A3311">
        <v>7159</v>
      </c>
      <c r="B3311" s="1">
        <v>45358</v>
      </c>
      <c r="C3311">
        <v>499419.58</v>
      </c>
      <c r="D3311">
        <v>10.36</v>
      </c>
      <c r="E3311">
        <v>9.24</v>
      </c>
      <c r="F3311">
        <v>13197.9</v>
      </c>
      <c r="G3311">
        <v>11227.19</v>
      </c>
      <c r="H3311" t="s">
        <v>2205</v>
      </c>
      <c r="I3311" t="s">
        <v>2206</v>
      </c>
      <c r="J3311">
        <v>3</v>
      </c>
      <c r="K3311" t="s">
        <v>2222</v>
      </c>
      <c r="L3311" t="str">
        <f>IF(performance_data[[#This Row],[return_percentage]]&gt;=performance_data[[#This Row],[benchmark_return]],"Higher","Lower")</f>
        <v>Higher</v>
      </c>
      <c r="M3311" s="14">
        <f xml:space="preserve"> _xlfn.MAXIFS(performance_data[date],performance_data[portfolio_id],performance_data[[#This Row],[portfolio_id]])</f>
        <v>45552</v>
      </c>
      <c r="N3311" s="14">
        <f xml:space="preserve"> _xlfn.MINIFS(performance_data[date],performance_data[portfolio_id],performance_data[[#This Row],[portfolio_id]])</f>
        <v>44852</v>
      </c>
      <c r="O3311" s="15">
        <f>_xlfn.MAXIFS(performance_data[portfolio_value],performance_data[portfolio_id],performance_data[[#This Row],[portfolio_id]],performance_data[date],performance_data[[#This Row],[latest_date]])</f>
        <v>217846.99</v>
      </c>
      <c r="P3311" s="15">
        <f>_xlfn.MAXIFS(performance_data[portfolio_value],performance_data[portfolio_id],performance_data[[#This Row],[portfolio_id]],performance_data[date],performance_data[[#This Row],[starting_date]])</f>
        <v>222325.91</v>
      </c>
      <c r="Q3311" s="15">
        <f>performance_data[[#This Row],[latest_value]]-performance_data[[#This Row],[starting_value]]</f>
        <v>-4478.9200000000128</v>
      </c>
      <c r="R3311" s="15">
        <f>performance_data[[#This Row],[net_inflows]]-performance_data[[#This Row],[net_outflows]]</f>
        <v>1970.7099999999991</v>
      </c>
      <c r="S3311" s="15" t="str">
        <f>IF(performance_data[[#This Row],[net_inflows]]&gt;AVERAGE(performance_data[net_inflows]),"High","Low")</f>
        <v>High</v>
      </c>
      <c r="T3311" s="15">
        <f>AVERAGEIF(performance_data[inflow_flag],performance_data[[#This Row],[inflow_flag]],performance_data[return_percentage])</f>
        <v>4.8467905675459724</v>
      </c>
      <c r="U3311" s="17">
        <f>IF(performance_data[[#This Row],[return_percentage]]&lt;performance_data[[#This Row],[benchmark_return]],1,0)</f>
        <v>0</v>
      </c>
      <c r="V3311" s="17">
        <f>COUNTIFS(performance_data[portfolio_id],performance_data[[#This Row],[portfolio_id]])</f>
        <v>29</v>
      </c>
      <c r="W3311" s="17">
        <f>COUNTIFS(performance_data[portfolio_id],performance_data[[#This Row],[portfolio_id]],
          performance_data[return_flag],1)</f>
        <v>17</v>
      </c>
      <c r="X3311" s="15">
        <f>performance_data[[#This Row],[underperform_flag_count]]/performance_data[[#This Row],[totalportfoliocount]]</f>
        <v>0.58620689655172409</v>
      </c>
    </row>
    <row r="3312" spans="1:24" x14ac:dyDescent="0.3">
      <c r="A3312">
        <v>7159</v>
      </c>
      <c r="B3312" s="1">
        <v>45308</v>
      </c>
      <c r="C3312">
        <v>148168.16</v>
      </c>
      <c r="D3312">
        <v>18.149999999999999</v>
      </c>
      <c r="E3312">
        <v>14.6</v>
      </c>
      <c r="F3312">
        <v>9630.48</v>
      </c>
      <c r="G3312">
        <v>9411.82</v>
      </c>
      <c r="H3312" t="s">
        <v>2205</v>
      </c>
      <c r="I3312" t="s">
        <v>2206</v>
      </c>
      <c r="J3312">
        <v>1</v>
      </c>
      <c r="K3312" t="s">
        <v>2207</v>
      </c>
      <c r="L3312" t="str">
        <f>IF(performance_data[[#This Row],[return_percentage]]&gt;=performance_data[[#This Row],[benchmark_return]],"Higher","Lower")</f>
        <v>Higher</v>
      </c>
      <c r="M3312" s="14">
        <f xml:space="preserve"> _xlfn.MAXIFS(performance_data[date],performance_data[portfolio_id],performance_data[[#This Row],[portfolio_id]])</f>
        <v>45552</v>
      </c>
      <c r="N3312" s="14">
        <f xml:space="preserve"> _xlfn.MINIFS(performance_data[date],performance_data[portfolio_id],performance_data[[#This Row],[portfolio_id]])</f>
        <v>44852</v>
      </c>
      <c r="O3312" s="15">
        <f>_xlfn.MAXIFS(performance_data[portfolio_value],performance_data[portfolio_id],performance_data[[#This Row],[portfolio_id]],performance_data[date],performance_data[[#This Row],[latest_date]])</f>
        <v>217846.99</v>
      </c>
      <c r="P3312" s="15">
        <f>_xlfn.MAXIFS(performance_data[portfolio_value],performance_data[portfolio_id],performance_data[[#This Row],[portfolio_id]],performance_data[date],performance_data[[#This Row],[starting_date]])</f>
        <v>222325.91</v>
      </c>
      <c r="Q3312" s="15">
        <f>performance_data[[#This Row],[latest_value]]-performance_data[[#This Row],[starting_value]]</f>
        <v>-4478.9200000000128</v>
      </c>
      <c r="R3312" s="15">
        <f>performance_data[[#This Row],[net_inflows]]-performance_data[[#This Row],[net_outflows]]</f>
        <v>218.65999999999985</v>
      </c>
      <c r="S3312" s="15" t="str">
        <f>IF(performance_data[[#This Row],[net_inflows]]&gt;AVERAGE(performance_data[net_inflows]),"High","Low")</f>
        <v>Low</v>
      </c>
      <c r="T3312" s="15">
        <f>AVERAGEIF(performance_data[inflow_flag],performance_data[[#This Row],[inflow_flag]],performance_data[return_percentage])</f>
        <v>5.0457846277021572</v>
      </c>
      <c r="U3312" s="17">
        <f>IF(performance_data[[#This Row],[return_percentage]]&lt;performance_data[[#This Row],[benchmark_return]],1,0)</f>
        <v>0</v>
      </c>
      <c r="V3312" s="17">
        <f>COUNTIFS(performance_data[portfolio_id],performance_data[[#This Row],[portfolio_id]])</f>
        <v>29</v>
      </c>
      <c r="W3312" s="17">
        <f>COUNTIFS(performance_data[portfolio_id],performance_data[[#This Row],[portfolio_id]],
          performance_data[return_flag],1)</f>
        <v>17</v>
      </c>
      <c r="X3312" s="15">
        <f>performance_data[[#This Row],[underperform_flag_count]]/performance_data[[#This Row],[totalportfoliocount]]</f>
        <v>0.58620689655172409</v>
      </c>
    </row>
    <row r="3313" spans="1:24" x14ac:dyDescent="0.3">
      <c r="A3313">
        <v>7159</v>
      </c>
      <c r="B3313" s="1">
        <v>45188</v>
      </c>
      <c r="C3313">
        <v>292169.87</v>
      </c>
      <c r="D3313">
        <v>8.4</v>
      </c>
      <c r="E3313">
        <v>8.42</v>
      </c>
      <c r="F3313">
        <v>16387.37</v>
      </c>
      <c r="G3313">
        <v>13057.71</v>
      </c>
      <c r="H3313" t="s">
        <v>2213</v>
      </c>
      <c r="I3313" t="s">
        <v>2209</v>
      </c>
      <c r="J3313">
        <v>9</v>
      </c>
      <c r="K3313" t="s">
        <v>2221</v>
      </c>
      <c r="L3313" t="str">
        <f>IF(performance_data[[#This Row],[return_percentage]]&gt;=performance_data[[#This Row],[benchmark_return]],"Higher","Lower")</f>
        <v>Lower</v>
      </c>
      <c r="M3313" s="14">
        <f xml:space="preserve"> _xlfn.MAXIFS(performance_data[date],performance_data[portfolio_id],performance_data[[#This Row],[portfolio_id]])</f>
        <v>45552</v>
      </c>
      <c r="N3313" s="14">
        <f xml:space="preserve"> _xlfn.MINIFS(performance_data[date],performance_data[portfolio_id],performance_data[[#This Row],[portfolio_id]])</f>
        <v>44852</v>
      </c>
      <c r="O3313" s="15">
        <f>_xlfn.MAXIFS(performance_data[portfolio_value],performance_data[portfolio_id],performance_data[[#This Row],[portfolio_id]],performance_data[date],performance_data[[#This Row],[latest_date]])</f>
        <v>217846.99</v>
      </c>
      <c r="P3313" s="15">
        <f>_xlfn.MAXIFS(performance_data[portfolio_value],performance_data[portfolio_id],performance_data[[#This Row],[portfolio_id]],performance_data[date],performance_data[[#This Row],[starting_date]])</f>
        <v>222325.91</v>
      </c>
      <c r="Q3313" s="15">
        <f>performance_data[[#This Row],[latest_value]]-performance_data[[#This Row],[starting_value]]</f>
        <v>-4478.9200000000128</v>
      </c>
      <c r="R3313" s="15">
        <f>performance_data[[#This Row],[net_inflows]]-performance_data[[#This Row],[net_outflows]]</f>
        <v>3329.66</v>
      </c>
      <c r="S3313" s="15" t="str">
        <f>IF(performance_data[[#This Row],[net_inflows]]&gt;AVERAGE(performance_data[net_inflows]),"High","Low")</f>
        <v>High</v>
      </c>
      <c r="T3313" s="15">
        <f>AVERAGEIF(performance_data[inflow_flag],performance_data[[#This Row],[inflow_flag]],performance_data[return_percentage])</f>
        <v>4.8467905675459724</v>
      </c>
      <c r="U3313" s="17">
        <f>IF(performance_data[[#This Row],[return_percentage]]&lt;performance_data[[#This Row],[benchmark_return]],1,0)</f>
        <v>1</v>
      </c>
      <c r="V3313" s="17">
        <f>COUNTIFS(performance_data[portfolio_id],performance_data[[#This Row],[portfolio_id]])</f>
        <v>29</v>
      </c>
      <c r="W3313" s="17">
        <f>COUNTIFS(performance_data[portfolio_id],performance_data[[#This Row],[portfolio_id]],
          performance_data[return_flag],1)</f>
        <v>17</v>
      </c>
      <c r="X3313" s="15">
        <f>performance_data[[#This Row],[underperform_flag_count]]/performance_data[[#This Row],[totalportfoliocount]]</f>
        <v>0.58620689655172409</v>
      </c>
    </row>
    <row r="3314" spans="1:24" x14ac:dyDescent="0.3">
      <c r="A3314">
        <v>7159</v>
      </c>
      <c r="B3314" s="1">
        <v>44979</v>
      </c>
      <c r="C3314">
        <v>174026.28</v>
      </c>
      <c r="D3314">
        <v>3.9</v>
      </c>
      <c r="E3314">
        <v>4.28</v>
      </c>
      <c r="F3314">
        <v>19325.22</v>
      </c>
      <c r="G3314">
        <v>10944.84</v>
      </c>
      <c r="H3314" t="s">
        <v>2213</v>
      </c>
      <c r="I3314" t="s">
        <v>2206</v>
      </c>
      <c r="J3314">
        <v>2</v>
      </c>
      <c r="K3314" t="s">
        <v>2226</v>
      </c>
      <c r="L3314" t="str">
        <f>IF(performance_data[[#This Row],[return_percentage]]&gt;=performance_data[[#This Row],[benchmark_return]],"Higher","Lower")</f>
        <v>Lower</v>
      </c>
      <c r="M3314" s="14">
        <f xml:space="preserve"> _xlfn.MAXIFS(performance_data[date],performance_data[portfolio_id],performance_data[[#This Row],[portfolio_id]])</f>
        <v>45552</v>
      </c>
      <c r="N3314" s="14">
        <f xml:space="preserve"> _xlfn.MINIFS(performance_data[date],performance_data[portfolio_id],performance_data[[#This Row],[portfolio_id]])</f>
        <v>44852</v>
      </c>
      <c r="O3314" s="15">
        <f>_xlfn.MAXIFS(performance_data[portfolio_value],performance_data[portfolio_id],performance_data[[#This Row],[portfolio_id]],performance_data[date],performance_data[[#This Row],[latest_date]])</f>
        <v>217846.99</v>
      </c>
      <c r="P3314" s="15">
        <f>_xlfn.MAXIFS(performance_data[portfolio_value],performance_data[portfolio_id],performance_data[[#This Row],[portfolio_id]],performance_data[date],performance_data[[#This Row],[starting_date]])</f>
        <v>222325.91</v>
      </c>
      <c r="Q3314" s="15">
        <f>performance_data[[#This Row],[latest_value]]-performance_data[[#This Row],[starting_value]]</f>
        <v>-4478.9200000000128</v>
      </c>
      <c r="R3314" s="15">
        <f>performance_data[[#This Row],[net_inflows]]-performance_data[[#This Row],[net_outflows]]</f>
        <v>8380.380000000001</v>
      </c>
      <c r="S3314" s="15" t="str">
        <f>IF(performance_data[[#This Row],[net_inflows]]&gt;AVERAGE(performance_data[net_inflows]),"High","Low")</f>
        <v>High</v>
      </c>
      <c r="T3314" s="15">
        <f>AVERAGEIF(performance_data[inflow_flag],performance_data[[#This Row],[inflow_flag]],performance_data[return_percentage])</f>
        <v>4.8467905675459724</v>
      </c>
      <c r="U3314" s="17">
        <f>IF(performance_data[[#This Row],[return_percentage]]&lt;performance_data[[#This Row],[benchmark_return]],1,0)</f>
        <v>1</v>
      </c>
      <c r="V3314" s="17">
        <f>COUNTIFS(performance_data[portfolio_id],performance_data[[#This Row],[portfolio_id]])</f>
        <v>29</v>
      </c>
      <c r="W3314" s="17">
        <f>COUNTIFS(performance_data[portfolio_id],performance_data[[#This Row],[portfolio_id]],
          performance_data[return_flag],1)</f>
        <v>17</v>
      </c>
      <c r="X3314" s="15">
        <f>performance_data[[#This Row],[underperform_flag_count]]/performance_data[[#This Row],[totalportfoliocount]]</f>
        <v>0.58620689655172409</v>
      </c>
    </row>
    <row r="3315" spans="1:24" x14ac:dyDescent="0.3">
      <c r="A3315">
        <v>7159</v>
      </c>
      <c r="B3315" s="1">
        <v>45100</v>
      </c>
      <c r="C3315">
        <v>139374.85999999999</v>
      </c>
      <c r="D3315">
        <v>11.65</v>
      </c>
      <c r="E3315">
        <v>11.71</v>
      </c>
      <c r="F3315">
        <v>7531.53</v>
      </c>
      <c r="G3315">
        <v>15107.26</v>
      </c>
      <c r="H3315" t="s">
        <v>2213</v>
      </c>
      <c r="I3315" t="s">
        <v>2211</v>
      </c>
      <c r="J3315">
        <v>6</v>
      </c>
      <c r="K3315" t="s">
        <v>2212</v>
      </c>
      <c r="L3315" t="str">
        <f>IF(performance_data[[#This Row],[return_percentage]]&gt;=performance_data[[#This Row],[benchmark_return]],"Higher","Lower")</f>
        <v>Lower</v>
      </c>
      <c r="M3315" s="14">
        <f xml:space="preserve"> _xlfn.MAXIFS(performance_data[date],performance_data[portfolio_id],performance_data[[#This Row],[portfolio_id]])</f>
        <v>45552</v>
      </c>
      <c r="N3315" s="14">
        <f xml:space="preserve"> _xlfn.MINIFS(performance_data[date],performance_data[portfolio_id],performance_data[[#This Row],[portfolio_id]])</f>
        <v>44852</v>
      </c>
      <c r="O3315" s="15">
        <f>_xlfn.MAXIFS(performance_data[portfolio_value],performance_data[portfolio_id],performance_data[[#This Row],[portfolio_id]],performance_data[date],performance_data[[#This Row],[latest_date]])</f>
        <v>217846.99</v>
      </c>
      <c r="P3315" s="15">
        <f>_xlfn.MAXIFS(performance_data[portfolio_value],performance_data[portfolio_id],performance_data[[#This Row],[portfolio_id]],performance_data[date],performance_data[[#This Row],[starting_date]])</f>
        <v>222325.91</v>
      </c>
      <c r="Q3315" s="15">
        <f>performance_data[[#This Row],[latest_value]]-performance_data[[#This Row],[starting_value]]</f>
        <v>-4478.9200000000128</v>
      </c>
      <c r="R3315" s="15">
        <f>performance_data[[#This Row],[net_inflows]]-performance_data[[#This Row],[net_outflows]]</f>
        <v>-7575.7300000000005</v>
      </c>
      <c r="S3315" s="15" t="str">
        <f>IF(performance_data[[#This Row],[net_inflows]]&gt;AVERAGE(performance_data[net_inflows]),"High","Low")</f>
        <v>Low</v>
      </c>
      <c r="T3315" s="15">
        <f>AVERAGEIF(performance_data[inflow_flag],performance_data[[#This Row],[inflow_flag]],performance_data[return_percentage])</f>
        <v>5.0457846277021572</v>
      </c>
      <c r="U3315" s="17">
        <f>IF(performance_data[[#This Row],[return_percentage]]&lt;performance_data[[#This Row],[benchmark_return]],1,0)</f>
        <v>1</v>
      </c>
      <c r="V3315" s="17">
        <f>COUNTIFS(performance_data[portfolio_id],performance_data[[#This Row],[portfolio_id]])</f>
        <v>29</v>
      </c>
      <c r="W3315" s="17">
        <f>COUNTIFS(performance_data[portfolio_id],performance_data[[#This Row],[portfolio_id]],
          performance_data[return_flag],1)</f>
        <v>17</v>
      </c>
      <c r="X3315" s="15">
        <f>performance_data[[#This Row],[underperform_flag_count]]/performance_data[[#This Row],[totalportfoliocount]]</f>
        <v>0.58620689655172409</v>
      </c>
    </row>
    <row r="3316" spans="1:24" x14ac:dyDescent="0.3">
      <c r="A3316">
        <v>7159</v>
      </c>
      <c r="B3316" s="1">
        <v>45384</v>
      </c>
      <c r="C3316">
        <v>192330.68</v>
      </c>
      <c r="D3316">
        <v>2.13</v>
      </c>
      <c r="E3316">
        <v>1.73</v>
      </c>
      <c r="F3316">
        <v>19116.21</v>
      </c>
      <c r="G3316">
        <v>1478.2</v>
      </c>
      <c r="H3316" t="s">
        <v>2205</v>
      </c>
      <c r="I3316" t="s">
        <v>2211</v>
      </c>
      <c r="J3316">
        <v>4</v>
      </c>
      <c r="K3316" t="s">
        <v>2216</v>
      </c>
      <c r="L3316" t="str">
        <f>IF(performance_data[[#This Row],[return_percentage]]&gt;=performance_data[[#This Row],[benchmark_return]],"Higher","Lower")</f>
        <v>Higher</v>
      </c>
      <c r="M3316" s="14">
        <f xml:space="preserve"> _xlfn.MAXIFS(performance_data[date],performance_data[portfolio_id],performance_data[[#This Row],[portfolio_id]])</f>
        <v>45552</v>
      </c>
      <c r="N3316" s="14">
        <f xml:space="preserve"> _xlfn.MINIFS(performance_data[date],performance_data[portfolio_id],performance_data[[#This Row],[portfolio_id]])</f>
        <v>44852</v>
      </c>
      <c r="O3316" s="15">
        <f>_xlfn.MAXIFS(performance_data[portfolio_value],performance_data[portfolio_id],performance_data[[#This Row],[portfolio_id]],performance_data[date],performance_data[[#This Row],[latest_date]])</f>
        <v>217846.99</v>
      </c>
      <c r="P3316" s="15">
        <f>_xlfn.MAXIFS(performance_data[portfolio_value],performance_data[portfolio_id],performance_data[[#This Row],[portfolio_id]],performance_data[date],performance_data[[#This Row],[starting_date]])</f>
        <v>222325.91</v>
      </c>
      <c r="Q3316" s="15">
        <f>performance_data[[#This Row],[latest_value]]-performance_data[[#This Row],[starting_value]]</f>
        <v>-4478.9200000000128</v>
      </c>
      <c r="R3316" s="15">
        <f>performance_data[[#This Row],[net_inflows]]-performance_data[[#This Row],[net_outflows]]</f>
        <v>17638.009999999998</v>
      </c>
      <c r="S3316" s="15" t="str">
        <f>IF(performance_data[[#This Row],[net_inflows]]&gt;AVERAGE(performance_data[net_inflows]),"High","Low")</f>
        <v>High</v>
      </c>
      <c r="T3316" s="15">
        <f>AVERAGEIF(performance_data[inflow_flag],performance_data[[#This Row],[inflow_flag]],performance_data[return_percentage])</f>
        <v>4.8467905675459724</v>
      </c>
      <c r="U3316" s="17">
        <f>IF(performance_data[[#This Row],[return_percentage]]&lt;performance_data[[#This Row],[benchmark_return]],1,0)</f>
        <v>0</v>
      </c>
      <c r="V3316" s="17">
        <f>COUNTIFS(performance_data[portfolio_id],performance_data[[#This Row],[portfolio_id]])</f>
        <v>29</v>
      </c>
      <c r="W3316" s="17">
        <f>COUNTIFS(performance_data[portfolio_id],performance_data[[#This Row],[portfolio_id]],
          performance_data[return_flag],1)</f>
        <v>17</v>
      </c>
      <c r="X3316" s="15">
        <f>performance_data[[#This Row],[underperform_flag_count]]/performance_data[[#This Row],[totalportfoliocount]]</f>
        <v>0.58620689655172409</v>
      </c>
    </row>
    <row r="3317" spans="1:24" x14ac:dyDescent="0.3">
      <c r="A3317">
        <v>7159</v>
      </c>
      <c r="B3317" s="1">
        <v>45079</v>
      </c>
      <c r="C3317">
        <v>338193.21</v>
      </c>
      <c r="D3317">
        <v>-2.1</v>
      </c>
      <c r="E3317">
        <v>-1.76</v>
      </c>
      <c r="F3317">
        <v>9607.65</v>
      </c>
      <c r="G3317">
        <v>18053.14</v>
      </c>
      <c r="H3317" t="s">
        <v>2213</v>
      </c>
      <c r="I3317" t="s">
        <v>2211</v>
      </c>
      <c r="J3317">
        <v>6</v>
      </c>
      <c r="K3317" t="s">
        <v>2212</v>
      </c>
      <c r="L3317" t="str">
        <f>IF(performance_data[[#This Row],[return_percentage]]&gt;=performance_data[[#This Row],[benchmark_return]],"Higher","Lower")</f>
        <v>Lower</v>
      </c>
      <c r="M3317" s="14">
        <f xml:space="preserve"> _xlfn.MAXIFS(performance_data[date],performance_data[portfolio_id],performance_data[[#This Row],[portfolio_id]])</f>
        <v>45552</v>
      </c>
      <c r="N3317" s="14">
        <f xml:space="preserve"> _xlfn.MINIFS(performance_data[date],performance_data[portfolio_id],performance_data[[#This Row],[portfolio_id]])</f>
        <v>44852</v>
      </c>
      <c r="O3317" s="15">
        <f>_xlfn.MAXIFS(performance_data[portfolio_value],performance_data[portfolio_id],performance_data[[#This Row],[portfolio_id]],performance_data[date],performance_data[[#This Row],[latest_date]])</f>
        <v>217846.99</v>
      </c>
      <c r="P3317" s="15">
        <f>_xlfn.MAXIFS(performance_data[portfolio_value],performance_data[portfolio_id],performance_data[[#This Row],[portfolio_id]],performance_data[date],performance_data[[#This Row],[starting_date]])</f>
        <v>222325.91</v>
      </c>
      <c r="Q3317" s="15">
        <f>performance_data[[#This Row],[latest_value]]-performance_data[[#This Row],[starting_value]]</f>
        <v>-4478.9200000000128</v>
      </c>
      <c r="R3317" s="15">
        <f>performance_data[[#This Row],[net_inflows]]-performance_data[[#This Row],[net_outflows]]</f>
        <v>-8445.49</v>
      </c>
      <c r="S3317" s="15" t="str">
        <f>IF(performance_data[[#This Row],[net_inflows]]&gt;AVERAGE(performance_data[net_inflows]),"High","Low")</f>
        <v>Low</v>
      </c>
      <c r="T3317" s="15">
        <f>AVERAGEIF(performance_data[inflow_flag],performance_data[[#This Row],[inflow_flag]],performance_data[return_percentage])</f>
        <v>5.0457846277021572</v>
      </c>
      <c r="U3317" s="17">
        <f>IF(performance_data[[#This Row],[return_percentage]]&lt;performance_data[[#This Row],[benchmark_return]],1,0)</f>
        <v>1</v>
      </c>
      <c r="V3317" s="17">
        <f>COUNTIFS(performance_data[portfolio_id],performance_data[[#This Row],[portfolio_id]])</f>
        <v>29</v>
      </c>
      <c r="W3317" s="17">
        <f>COUNTIFS(performance_data[portfolio_id],performance_data[[#This Row],[portfolio_id]],
          performance_data[return_flag],1)</f>
        <v>17</v>
      </c>
      <c r="X3317" s="15">
        <f>performance_data[[#This Row],[underperform_flag_count]]/performance_data[[#This Row],[totalportfoliocount]]</f>
        <v>0.58620689655172409</v>
      </c>
    </row>
    <row r="3318" spans="1:24" x14ac:dyDescent="0.3">
      <c r="A3318">
        <v>7159</v>
      </c>
      <c r="B3318" s="1">
        <v>45441</v>
      </c>
      <c r="C3318">
        <v>449869.46</v>
      </c>
      <c r="D3318">
        <v>8.17</v>
      </c>
      <c r="E3318">
        <v>8.3800000000000008</v>
      </c>
      <c r="F3318">
        <v>11283.65</v>
      </c>
      <c r="G3318">
        <v>6400.67</v>
      </c>
      <c r="H3318" t="s">
        <v>2205</v>
      </c>
      <c r="I3318" t="s">
        <v>2211</v>
      </c>
      <c r="J3318">
        <v>5</v>
      </c>
      <c r="K3318" t="s">
        <v>2223</v>
      </c>
      <c r="L3318" t="str">
        <f>IF(performance_data[[#This Row],[return_percentage]]&gt;=performance_data[[#This Row],[benchmark_return]],"Higher","Lower")</f>
        <v>Lower</v>
      </c>
      <c r="M3318" s="14">
        <f xml:space="preserve"> _xlfn.MAXIFS(performance_data[date],performance_data[portfolio_id],performance_data[[#This Row],[portfolio_id]])</f>
        <v>45552</v>
      </c>
      <c r="N3318" s="14">
        <f xml:space="preserve"> _xlfn.MINIFS(performance_data[date],performance_data[portfolio_id],performance_data[[#This Row],[portfolio_id]])</f>
        <v>44852</v>
      </c>
      <c r="O3318" s="15">
        <f>_xlfn.MAXIFS(performance_data[portfolio_value],performance_data[portfolio_id],performance_data[[#This Row],[portfolio_id]],performance_data[date],performance_data[[#This Row],[latest_date]])</f>
        <v>217846.99</v>
      </c>
      <c r="P3318" s="15">
        <f>_xlfn.MAXIFS(performance_data[portfolio_value],performance_data[portfolio_id],performance_data[[#This Row],[portfolio_id]],performance_data[date],performance_data[[#This Row],[starting_date]])</f>
        <v>222325.91</v>
      </c>
      <c r="Q3318" s="15">
        <f>performance_data[[#This Row],[latest_value]]-performance_data[[#This Row],[starting_value]]</f>
        <v>-4478.9200000000128</v>
      </c>
      <c r="R3318" s="15">
        <f>performance_data[[#This Row],[net_inflows]]-performance_data[[#This Row],[net_outflows]]</f>
        <v>4882.9799999999996</v>
      </c>
      <c r="S3318" s="15" t="str">
        <f>IF(performance_data[[#This Row],[net_inflows]]&gt;AVERAGE(performance_data[net_inflows]),"High","Low")</f>
        <v>High</v>
      </c>
      <c r="T3318" s="15">
        <f>AVERAGEIF(performance_data[inflow_flag],performance_data[[#This Row],[inflow_flag]],performance_data[return_percentage])</f>
        <v>4.8467905675459724</v>
      </c>
      <c r="U3318" s="17">
        <f>IF(performance_data[[#This Row],[return_percentage]]&lt;performance_data[[#This Row],[benchmark_return]],1,0)</f>
        <v>1</v>
      </c>
      <c r="V3318" s="17">
        <f>COUNTIFS(performance_data[portfolio_id],performance_data[[#This Row],[portfolio_id]])</f>
        <v>29</v>
      </c>
      <c r="W3318" s="17">
        <f>COUNTIFS(performance_data[portfolio_id],performance_data[[#This Row],[portfolio_id]],
          performance_data[return_flag],1)</f>
        <v>17</v>
      </c>
      <c r="X3318" s="15">
        <f>performance_data[[#This Row],[underperform_flag_count]]/performance_data[[#This Row],[totalportfoliocount]]</f>
        <v>0.58620689655172409</v>
      </c>
    </row>
    <row r="3319" spans="1:24" x14ac:dyDescent="0.3">
      <c r="A3319">
        <v>7159</v>
      </c>
      <c r="B3319" s="1">
        <v>44927</v>
      </c>
      <c r="C3319">
        <v>348898.47</v>
      </c>
      <c r="D3319">
        <v>-5.84</v>
      </c>
      <c r="E3319">
        <v>-6.18</v>
      </c>
      <c r="F3319">
        <v>19552.189999999999</v>
      </c>
      <c r="G3319">
        <v>16604.05</v>
      </c>
      <c r="H3319" t="s">
        <v>2213</v>
      </c>
      <c r="I3319" t="s">
        <v>2206</v>
      </c>
      <c r="J3319">
        <v>1</v>
      </c>
      <c r="K3319" t="s">
        <v>2207</v>
      </c>
      <c r="L3319" t="str">
        <f>IF(performance_data[[#This Row],[return_percentage]]&gt;=performance_data[[#This Row],[benchmark_return]],"Higher","Lower")</f>
        <v>Higher</v>
      </c>
      <c r="M3319" s="14">
        <f xml:space="preserve"> _xlfn.MAXIFS(performance_data[date],performance_data[portfolio_id],performance_data[[#This Row],[portfolio_id]])</f>
        <v>45552</v>
      </c>
      <c r="N3319" s="14">
        <f xml:space="preserve"> _xlfn.MINIFS(performance_data[date],performance_data[portfolio_id],performance_data[[#This Row],[portfolio_id]])</f>
        <v>44852</v>
      </c>
      <c r="O3319" s="15">
        <f>_xlfn.MAXIFS(performance_data[portfolio_value],performance_data[portfolio_id],performance_data[[#This Row],[portfolio_id]],performance_data[date],performance_data[[#This Row],[latest_date]])</f>
        <v>217846.99</v>
      </c>
      <c r="P3319" s="15">
        <f>_xlfn.MAXIFS(performance_data[portfolio_value],performance_data[portfolio_id],performance_data[[#This Row],[portfolio_id]],performance_data[date],performance_data[[#This Row],[starting_date]])</f>
        <v>222325.91</v>
      </c>
      <c r="Q3319" s="15">
        <f>performance_data[[#This Row],[latest_value]]-performance_data[[#This Row],[starting_value]]</f>
        <v>-4478.9200000000128</v>
      </c>
      <c r="R3319" s="15">
        <f>performance_data[[#This Row],[net_inflows]]-performance_data[[#This Row],[net_outflows]]</f>
        <v>2948.1399999999994</v>
      </c>
      <c r="S3319" s="15" t="str">
        <f>IF(performance_data[[#This Row],[net_inflows]]&gt;AVERAGE(performance_data[net_inflows]),"High","Low")</f>
        <v>High</v>
      </c>
      <c r="T3319" s="15">
        <f>AVERAGEIF(performance_data[inflow_flag],performance_data[[#This Row],[inflow_flag]],performance_data[return_percentage])</f>
        <v>4.8467905675459724</v>
      </c>
      <c r="U3319" s="17">
        <f>IF(performance_data[[#This Row],[return_percentage]]&lt;performance_data[[#This Row],[benchmark_return]],1,0)</f>
        <v>0</v>
      </c>
      <c r="V3319" s="17">
        <f>COUNTIFS(performance_data[portfolio_id],performance_data[[#This Row],[portfolio_id]])</f>
        <v>29</v>
      </c>
      <c r="W3319" s="17">
        <f>COUNTIFS(performance_data[portfolio_id],performance_data[[#This Row],[portfolio_id]],
          performance_data[return_flag],1)</f>
        <v>17</v>
      </c>
      <c r="X3319" s="15">
        <f>performance_data[[#This Row],[underperform_flag_count]]/performance_data[[#This Row],[totalportfoliocount]]</f>
        <v>0.58620689655172409</v>
      </c>
    </row>
    <row r="3320" spans="1:24" x14ac:dyDescent="0.3">
      <c r="A3320">
        <v>7159</v>
      </c>
      <c r="B3320" s="1">
        <v>45221</v>
      </c>
      <c r="C3320">
        <v>336569.7</v>
      </c>
      <c r="D3320">
        <v>9.06</v>
      </c>
      <c r="E3320">
        <v>10.62</v>
      </c>
      <c r="F3320">
        <v>9218.77</v>
      </c>
      <c r="G3320">
        <v>17207.38</v>
      </c>
      <c r="H3320" t="s">
        <v>2213</v>
      </c>
      <c r="I3320" t="s">
        <v>2217</v>
      </c>
      <c r="J3320">
        <v>10</v>
      </c>
      <c r="K3320" t="s">
        <v>2224</v>
      </c>
      <c r="L3320" t="str">
        <f>IF(performance_data[[#This Row],[return_percentage]]&gt;=performance_data[[#This Row],[benchmark_return]],"Higher","Lower")</f>
        <v>Lower</v>
      </c>
      <c r="M3320" s="14">
        <f xml:space="preserve"> _xlfn.MAXIFS(performance_data[date],performance_data[portfolio_id],performance_data[[#This Row],[portfolio_id]])</f>
        <v>45552</v>
      </c>
      <c r="N3320" s="14">
        <f xml:space="preserve"> _xlfn.MINIFS(performance_data[date],performance_data[portfolio_id],performance_data[[#This Row],[portfolio_id]])</f>
        <v>44852</v>
      </c>
      <c r="O3320" s="15">
        <f>_xlfn.MAXIFS(performance_data[portfolio_value],performance_data[portfolio_id],performance_data[[#This Row],[portfolio_id]],performance_data[date],performance_data[[#This Row],[latest_date]])</f>
        <v>217846.99</v>
      </c>
      <c r="P3320" s="15">
        <f>_xlfn.MAXIFS(performance_data[portfolio_value],performance_data[portfolio_id],performance_data[[#This Row],[portfolio_id]],performance_data[date],performance_data[[#This Row],[starting_date]])</f>
        <v>222325.91</v>
      </c>
      <c r="Q3320" s="15">
        <f>performance_data[[#This Row],[latest_value]]-performance_data[[#This Row],[starting_value]]</f>
        <v>-4478.9200000000128</v>
      </c>
      <c r="R3320" s="15">
        <f>performance_data[[#This Row],[net_inflows]]-performance_data[[#This Row],[net_outflows]]</f>
        <v>-7988.6100000000006</v>
      </c>
      <c r="S3320" s="15" t="str">
        <f>IF(performance_data[[#This Row],[net_inflows]]&gt;AVERAGE(performance_data[net_inflows]),"High","Low")</f>
        <v>Low</v>
      </c>
      <c r="T3320" s="15">
        <f>AVERAGEIF(performance_data[inflow_flag],performance_data[[#This Row],[inflow_flag]],performance_data[return_percentage])</f>
        <v>5.0457846277021572</v>
      </c>
      <c r="U3320" s="17">
        <f>IF(performance_data[[#This Row],[return_percentage]]&lt;performance_data[[#This Row],[benchmark_return]],1,0)</f>
        <v>1</v>
      </c>
      <c r="V3320" s="17">
        <f>COUNTIFS(performance_data[portfolio_id],performance_data[[#This Row],[portfolio_id]])</f>
        <v>29</v>
      </c>
      <c r="W3320" s="17">
        <f>COUNTIFS(performance_data[portfolio_id],performance_data[[#This Row],[portfolio_id]],
          performance_data[return_flag],1)</f>
        <v>17</v>
      </c>
      <c r="X3320" s="15">
        <f>performance_data[[#This Row],[underperform_flag_count]]/performance_data[[#This Row],[totalportfoliocount]]</f>
        <v>0.58620689655172409</v>
      </c>
    </row>
    <row r="3321" spans="1:24" x14ac:dyDescent="0.3">
      <c r="A3321">
        <v>7159</v>
      </c>
      <c r="B3321" s="1">
        <v>45552</v>
      </c>
      <c r="C3321">
        <v>217846.99</v>
      </c>
      <c r="D3321">
        <v>1.6</v>
      </c>
      <c r="E3321">
        <v>1.37</v>
      </c>
      <c r="F3321">
        <v>8685.15</v>
      </c>
      <c r="G3321">
        <v>8308.7900000000009</v>
      </c>
      <c r="H3321" t="s">
        <v>2205</v>
      </c>
      <c r="I3321" t="s">
        <v>2209</v>
      </c>
      <c r="J3321">
        <v>9</v>
      </c>
      <c r="K3321" t="s">
        <v>2221</v>
      </c>
      <c r="L3321" t="str">
        <f>IF(performance_data[[#This Row],[return_percentage]]&gt;=performance_data[[#This Row],[benchmark_return]],"Higher","Lower")</f>
        <v>Higher</v>
      </c>
      <c r="M3321" s="14">
        <f xml:space="preserve"> _xlfn.MAXIFS(performance_data[date],performance_data[portfolio_id],performance_data[[#This Row],[portfolio_id]])</f>
        <v>45552</v>
      </c>
      <c r="N3321" s="14">
        <f xml:space="preserve"> _xlfn.MINIFS(performance_data[date],performance_data[portfolio_id],performance_data[[#This Row],[portfolio_id]])</f>
        <v>44852</v>
      </c>
      <c r="O3321" s="15">
        <f>_xlfn.MAXIFS(performance_data[portfolio_value],performance_data[portfolio_id],performance_data[[#This Row],[portfolio_id]],performance_data[date],performance_data[[#This Row],[latest_date]])</f>
        <v>217846.99</v>
      </c>
      <c r="P3321" s="15">
        <f>_xlfn.MAXIFS(performance_data[portfolio_value],performance_data[portfolio_id],performance_data[[#This Row],[portfolio_id]],performance_data[date],performance_data[[#This Row],[starting_date]])</f>
        <v>222325.91</v>
      </c>
      <c r="Q3321" s="15">
        <f>performance_data[[#This Row],[latest_value]]-performance_data[[#This Row],[starting_value]]</f>
        <v>-4478.9200000000128</v>
      </c>
      <c r="R3321" s="15">
        <f>performance_data[[#This Row],[net_inflows]]-performance_data[[#This Row],[net_outflows]]</f>
        <v>376.35999999999876</v>
      </c>
      <c r="S3321" s="15" t="str">
        <f>IF(performance_data[[#This Row],[net_inflows]]&gt;AVERAGE(performance_data[net_inflows]),"High","Low")</f>
        <v>Low</v>
      </c>
      <c r="T3321" s="15">
        <f>AVERAGEIF(performance_data[inflow_flag],performance_data[[#This Row],[inflow_flag]],performance_data[return_percentage])</f>
        <v>5.0457846277021572</v>
      </c>
      <c r="U3321" s="17">
        <f>IF(performance_data[[#This Row],[return_percentage]]&lt;performance_data[[#This Row],[benchmark_return]],1,0)</f>
        <v>0</v>
      </c>
      <c r="V3321" s="17">
        <f>COUNTIFS(performance_data[portfolio_id],performance_data[[#This Row],[portfolio_id]])</f>
        <v>29</v>
      </c>
      <c r="W3321" s="17">
        <f>COUNTIFS(performance_data[portfolio_id],performance_data[[#This Row],[portfolio_id]],
          performance_data[return_flag],1)</f>
        <v>17</v>
      </c>
      <c r="X3321" s="15">
        <f>performance_data[[#This Row],[underperform_flag_count]]/performance_data[[#This Row],[totalportfoliocount]]</f>
        <v>0.58620689655172409</v>
      </c>
    </row>
    <row r="3322" spans="1:24" x14ac:dyDescent="0.3">
      <c r="A3322">
        <v>7159</v>
      </c>
      <c r="B3322" s="1">
        <v>44852</v>
      </c>
      <c r="C3322">
        <v>222325.91</v>
      </c>
      <c r="D3322">
        <v>-1.85</v>
      </c>
      <c r="E3322">
        <v>-1.83</v>
      </c>
      <c r="F3322">
        <v>14335.32</v>
      </c>
      <c r="G3322">
        <v>4020.47</v>
      </c>
      <c r="H3322" t="s">
        <v>2220</v>
      </c>
      <c r="I3322" t="s">
        <v>2217</v>
      </c>
      <c r="J3322">
        <v>10</v>
      </c>
      <c r="K3322" t="s">
        <v>2224</v>
      </c>
      <c r="L3322" t="str">
        <f>IF(performance_data[[#This Row],[return_percentage]]&gt;=performance_data[[#This Row],[benchmark_return]],"Higher","Lower")</f>
        <v>Lower</v>
      </c>
      <c r="M3322" s="14">
        <f xml:space="preserve"> _xlfn.MAXIFS(performance_data[date],performance_data[portfolio_id],performance_data[[#This Row],[portfolio_id]])</f>
        <v>45552</v>
      </c>
      <c r="N3322" s="14">
        <f xml:space="preserve"> _xlfn.MINIFS(performance_data[date],performance_data[portfolio_id],performance_data[[#This Row],[portfolio_id]])</f>
        <v>44852</v>
      </c>
      <c r="O3322" s="15">
        <f>_xlfn.MAXIFS(performance_data[portfolio_value],performance_data[portfolio_id],performance_data[[#This Row],[portfolio_id]],performance_data[date],performance_data[[#This Row],[latest_date]])</f>
        <v>217846.99</v>
      </c>
      <c r="P3322" s="15">
        <f>_xlfn.MAXIFS(performance_data[portfolio_value],performance_data[portfolio_id],performance_data[[#This Row],[portfolio_id]],performance_data[date],performance_data[[#This Row],[starting_date]])</f>
        <v>222325.91</v>
      </c>
      <c r="Q3322" s="15">
        <f>performance_data[[#This Row],[latest_value]]-performance_data[[#This Row],[starting_value]]</f>
        <v>-4478.9200000000128</v>
      </c>
      <c r="R3322" s="15">
        <f>performance_data[[#This Row],[net_inflows]]-performance_data[[#This Row],[net_outflows]]</f>
        <v>10314.85</v>
      </c>
      <c r="S3322" s="15" t="str">
        <f>IF(performance_data[[#This Row],[net_inflows]]&gt;AVERAGE(performance_data[net_inflows]),"High","Low")</f>
        <v>High</v>
      </c>
      <c r="T3322" s="15">
        <f>AVERAGEIF(performance_data[inflow_flag],performance_data[[#This Row],[inflow_flag]],performance_data[return_percentage])</f>
        <v>4.8467905675459724</v>
      </c>
      <c r="U3322" s="17">
        <f>IF(performance_data[[#This Row],[return_percentage]]&lt;performance_data[[#This Row],[benchmark_return]],1,0)</f>
        <v>1</v>
      </c>
      <c r="V3322" s="17">
        <f>COUNTIFS(performance_data[portfolio_id],performance_data[[#This Row],[portfolio_id]])</f>
        <v>29</v>
      </c>
      <c r="W3322" s="17">
        <f>COUNTIFS(performance_data[portfolio_id],performance_data[[#This Row],[portfolio_id]],
          performance_data[return_flag],1)</f>
        <v>17</v>
      </c>
      <c r="X3322" s="15">
        <f>performance_data[[#This Row],[underperform_flag_count]]/performance_data[[#This Row],[totalportfoliocount]]</f>
        <v>0.58620689655172409</v>
      </c>
    </row>
    <row r="3323" spans="1:24" x14ac:dyDescent="0.3">
      <c r="A3323">
        <v>7159</v>
      </c>
      <c r="B3323" s="1">
        <v>45270</v>
      </c>
      <c r="C3323">
        <v>242175.11</v>
      </c>
      <c r="D3323">
        <v>16.600000000000001</v>
      </c>
      <c r="E3323">
        <v>19.32</v>
      </c>
      <c r="F3323">
        <v>9249.77</v>
      </c>
      <c r="G3323">
        <v>1193.1400000000001</v>
      </c>
      <c r="H3323" t="s">
        <v>2213</v>
      </c>
      <c r="I3323" t="s">
        <v>2217</v>
      </c>
      <c r="J3323">
        <v>12</v>
      </c>
      <c r="K3323" t="s">
        <v>2218</v>
      </c>
      <c r="L3323" t="str">
        <f>IF(performance_data[[#This Row],[return_percentage]]&gt;=performance_data[[#This Row],[benchmark_return]],"Higher","Lower")</f>
        <v>Lower</v>
      </c>
      <c r="M3323" s="14">
        <f xml:space="preserve"> _xlfn.MAXIFS(performance_data[date],performance_data[portfolio_id],performance_data[[#This Row],[portfolio_id]])</f>
        <v>45552</v>
      </c>
      <c r="N3323" s="14">
        <f xml:space="preserve"> _xlfn.MINIFS(performance_data[date],performance_data[portfolio_id],performance_data[[#This Row],[portfolio_id]])</f>
        <v>44852</v>
      </c>
      <c r="O3323" s="15">
        <f>_xlfn.MAXIFS(performance_data[portfolio_value],performance_data[portfolio_id],performance_data[[#This Row],[portfolio_id]],performance_data[date],performance_data[[#This Row],[latest_date]])</f>
        <v>217846.99</v>
      </c>
      <c r="P3323" s="15">
        <f>_xlfn.MAXIFS(performance_data[portfolio_value],performance_data[portfolio_id],performance_data[[#This Row],[portfolio_id]],performance_data[date],performance_data[[#This Row],[starting_date]])</f>
        <v>222325.91</v>
      </c>
      <c r="Q3323" s="15">
        <f>performance_data[[#This Row],[latest_value]]-performance_data[[#This Row],[starting_value]]</f>
        <v>-4478.9200000000128</v>
      </c>
      <c r="R3323" s="15">
        <f>performance_data[[#This Row],[net_inflows]]-performance_data[[#This Row],[net_outflows]]</f>
        <v>8056.63</v>
      </c>
      <c r="S3323" s="15" t="str">
        <f>IF(performance_data[[#This Row],[net_inflows]]&gt;AVERAGE(performance_data[net_inflows]),"High","Low")</f>
        <v>Low</v>
      </c>
      <c r="T3323" s="15">
        <f>AVERAGEIF(performance_data[inflow_flag],performance_data[[#This Row],[inflow_flag]],performance_data[return_percentage])</f>
        <v>5.0457846277021572</v>
      </c>
      <c r="U3323" s="17">
        <f>IF(performance_data[[#This Row],[return_percentage]]&lt;performance_data[[#This Row],[benchmark_return]],1,0)</f>
        <v>1</v>
      </c>
      <c r="V3323" s="17">
        <f>COUNTIFS(performance_data[portfolio_id],performance_data[[#This Row],[portfolio_id]])</f>
        <v>29</v>
      </c>
      <c r="W3323" s="17">
        <f>COUNTIFS(performance_data[portfolio_id],performance_data[[#This Row],[portfolio_id]],
          performance_data[return_flag],1)</f>
        <v>17</v>
      </c>
      <c r="X3323" s="15">
        <f>performance_data[[#This Row],[underperform_flag_count]]/performance_data[[#This Row],[totalportfoliocount]]</f>
        <v>0.58620689655172409</v>
      </c>
    </row>
    <row r="3324" spans="1:24" x14ac:dyDescent="0.3">
      <c r="A3324">
        <v>7159</v>
      </c>
      <c r="B3324" s="1">
        <v>45428</v>
      </c>
      <c r="C3324">
        <v>224812.24</v>
      </c>
      <c r="D3324">
        <v>14.43</v>
      </c>
      <c r="E3324">
        <v>15.2</v>
      </c>
      <c r="F3324">
        <v>9354.93</v>
      </c>
      <c r="G3324">
        <v>18704.86</v>
      </c>
      <c r="H3324" t="s">
        <v>2205</v>
      </c>
      <c r="I3324" t="s">
        <v>2211</v>
      </c>
      <c r="J3324">
        <v>5</v>
      </c>
      <c r="K3324" t="s">
        <v>2223</v>
      </c>
      <c r="L3324" t="str">
        <f>IF(performance_data[[#This Row],[return_percentage]]&gt;=performance_data[[#This Row],[benchmark_return]],"Higher","Lower")</f>
        <v>Lower</v>
      </c>
      <c r="M3324" s="14">
        <f xml:space="preserve"> _xlfn.MAXIFS(performance_data[date],performance_data[portfolio_id],performance_data[[#This Row],[portfolio_id]])</f>
        <v>45552</v>
      </c>
      <c r="N3324" s="14">
        <f xml:space="preserve"> _xlfn.MINIFS(performance_data[date],performance_data[portfolio_id],performance_data[[#This Row],[portfolio_id]])</f>
        <v>44852</v>
      </c>
      <c r="O3324" s="15">
        <f>_xlfn.MAXIFS(performance_data[portfolio_value],performance_data[portfolio_id],performance_data[[#This Row],[portfolio_id]],performance_data[date],performance_data[[#This Row],[latest_date]])</f>
        <v>217846.99</v>
      </c>
      <c r="P3324" s="15">
        <f>_xlfn.MAXIFS(performance_data[portfolio_value],performance_data[portfolio_id],performance_data[[#This Row],[portfolio_id]],performance_data[date],performance_data[[#This Row],[starting_date]])</f>
        <v>222325.91</v>
      </c>
      <c r="Q3324" s="15">
        <f>performance_data[[#This Row],[latest_value]]-performance_data[[#This Row],[starting_value]]</f>
        <v>-4478.9200000000128</v>
      </c>
      <c r="R3324" s="15">
        <f>performance_data[[#This Row],[net_inflows]]-performance_data[[#This Row],[net_outflows]]</f>
        <v>-9349.93</v>
      </c>
      <c r="S3324" s="15" t="str">
        <f>IF(performance_data[[#This Row],[net_inflows]]&gt;AVERAGE(performance_data[net_inflows]),"High","Low")</f>
        <v>Low</v>
      </c>
      <c r="T3324" s="15">
        <f>AVERAGEIF(performance_data[inflow_flag],performance_data[[#This Row],[inflow_flag]],performance_data[return_percentage])</f>
        <v>5.0457846277021572</v>
      </c>
      <c r="U3324" s="17">
        <f>IF(performance_data[[#This Row],[return_percentage]]&lt;performance_data[[#This Row],[benchmark_return]],1,0)</f>
        <v>1</v>
      </c>
      <c r="V3324" s="17">
        <f>COUNTIFS(performance_data[portfolio_id],performance_data[[#This Row],[portfolio_id]])</f>
        <v>29</v>
      </c>
      <c r="W3324" s="17">
        <f>COUNTIFS(performance_data[portfolio_id],performance_data[[#This Row],[portfolio_id]],
          performance_data[return_flag],1)</f>
        <v>17</v>
      </c>
      <c r="X3324" s="15">
        <f>performance_data[[#This Row],[underperform_flag_count]]/performance_data[[#This Row],[totalportfoliocount]]</f>
        <v>0.58620689655172409</v>
      </c>
    </row>
    <row r="3325" spans="1:24" x14ac:dyDescent="0.3">
      <c r="A3325">
        <v>7159</v>
      </c>
      <c r="B3325" s="1">
        <v>44887</v>
      </c>
      <c r="C3325">
        <v>35944.129999999997</v>
      </c>
      <c r="D3325">
        <v>-4.8899999999999997</v>
      </c>
      <c r="E3325">
        <v>-5.0199999999999996</v>
      </c>
      <c r="F3325">
        <v>5278.25</v>
      </c>
      <c r="G3325">
        <v>874.05</v>
      </c>
      <c r="H3325" t="s">
        <v>2220</v>
      </c>
      <c r="I3325" t="s">
        <v>2217</v>
      </c>
      <c r="J3325">
        <v>11</v>
      </c>
      <c r="K3325" t="s">
        <v>2219</v>
      </c>
      <c r="L3325" t="str">
        <f>IF(performance_data[[#This Row],[return_percentage]]&gt;=performance_data[[#This Row],[benchmark_return]],"Higher","Lower")</f>
        <v>Higher</v>
      </c>
      <c r="M3325" s="14">
        <f xml:space="preserve"> _xlfn.MAXIFS(performance_data[date],performance_data[portfolio_id],performance_data[[#This Row],[portfolio_id]])</f>
        <v>45552</v>
      </c>
      <c r="N3325" s="14">
        <f xml:space="preserve"> _xlfn.MINIFS(performance_data[date],performance_data[portfolio_id],performance_data[[#This Row],[portfolio_id]])</f>
        <v>44852</v>
      </c>
      <c r="O3325" s="15">
        <f>_xlfn.MAXIFS(performance_data[portfolio_value],performance_data[portfolio_id],performance_data[[#This Row],[portfolio_id]],performance_data[date],performance_data[[#This Row],[latest_date]])</f>
        <v>217846.99</v>
      </c>
      <c r="P3325" s="15">
        <f>_xlfn.MAXIFS(performance_data[portfolio_value],performance_data[portfolio_id],performance_data[[#This Row],[portfolio_id]],performance_data[date],performance_data[[#This Row],[starting_date]])</f>
        <v>222325.91</v>
      </c>
      <c r="Q3325" s="15">
        <f>performance_data[[#This Row],[latest_value]]-performance_data[[#This Row],[starting_value]]</f>
        <v>-4478.9200000000128</v>
      </c>
      <c r="R3325" s="15">
        <f>performance_data[[#This Row],[net_inflows]]-performance_data[[#This Row],[net_outflows]]</f>
        <v>4404.2</v>
      </c>
      <c r="S3325" s="15" t="str">
        <f>IF(performance_data[[#This Row],[net_inflows]]&gt;AVERAGE(performance_data[net_inflows]),"High","Low")</f>
        <v>Low</v>
      </c>
      <c r="T3325" s="15">
        <f>AVERAGEIF(performance_data[inflow_flag],performance_data[[#This Row],[inflow_flag]],performance_data[return_percentage])</f>
        <v>5.0457846277021572</v>
      </c>
      <c r="U3325" s="17">
        <f>IF(performance_data[[#This Row],[return_percentage]]&lt;performance_data[[#This Row],[benchmark_return]],1,0)</f>
        <v>0</v>
      </c>
      <c r="V3325" s="17">
        <f>COUNTIFS(performance_data[portfolio_id],performance_data[[#This Row],[portfolio_id]])</f>
        <v>29</v>
      </c>
      <c r="W3325" s="17">
        <f>COUNTIFS(performance_data[portfolio_id],performance_data[[#This Row],[portfolio_id]],
          performance_data[return_flag],1)</f>
        <v>17</v>
      </c>
      <c r="X3325" s="15">
        <f>performance_data[[#This Row],[underperform_flag_count]]/performance_data[[#This Row],[totalportfoliocount]]</f>
        <v>0.58620689655172409</v>
      </c>
    </row>
    <row r="3326" spans="1:24" x14ac:dyDescent="0.3">
      <c r="A3326">
        <v>7159</v>
      </c>
      <c r="B3326" s="1">
        <v>45398</v>
      </c>
      <c r="C3326">
        <v>209717.62</v>
      </c>
      <c r="D3326">
        <v>13.07</v>
      </c>
      <c r="E3326">
        <v>15.12</v>
      </c>
      <c r="F3326">
        <v>18837.91</v>
      </c>
      <c r="G3326">
        <v>16412.939999999999</v>
      </c>
      <c r="H3326" t="s">
        <v>2205</v>
      </c>
      <c r="I3326" t="s">
        <v>2211</v>
      </c>
      <c r="J3326">
        <v>4</v>
      </c>
      <c r="K3326" t="s">
        <v>2216</v>
      </c>
      <c r="L3326" t="str">
        <f>IF(performance_data[[#This Row],[return_percentage]]&gt;=performance_data[[#This Row],[benchmark_return]],"Higher","Lower")</f>
        <v>Lower</v>
      </c>
      <c r="M3326" s="14">
        <f xml:space="preserve"> _xlfn.MAXIFS(performance_data[date],performance_data[portfolio_id],performance_data[[#This Row],[portfolio_id]])</f>
        <v>45552</v>
      </c>
      <c r="N3326" s="14">
        <f xml:space="preserve"> _xlfn.MINIFS(performance_data[date],performance_data[portfolio_id],performance_data[[#This Row],[portfolio_id]])</f>
        <v>44852</v>
      </c>
      <c r="O3326" s="15">
        <f>_xlfn.MAXIFS(performance_data[portfolio_value],performance_data[portfolio_id],performance_data[[#This Row],[portfolio_id]],performance_data[date],performance_data[[#This Row],[latest_date]])</f>
        <v>217846.99</v>
      </c>
      <c r="P3326" s="15">
        <f>_xlfn.MAXIFS(performance_data[portfolio_value],performance_data[portfolio_id],performance_data[[#This Row],[portfolio_id]],performance_data[date],performance_data[[#This Row],[starting_date]])</f>
        <v>222325.91</v>
      </c>
      <c r="Q3326" s="15">
        <f>performance_data[[#This Row],[latest_value]]-performance_data[[#This Row],[starting_value]]</f>
        <v>-4478.9200000000128</v>
      </c>
      <c r="R3326" s="15">
        <f>performance_data[[#This Row],[net_inflows]]-performance_data[[#This Row],[net_outflows]]</f>
        <v>2424.9700000000012</v>
      </c>
      <c r="S3326" s="15" t="str">
        <f>IF(performance_data[[#This Row],[net_inflows]]&gt;AVERAGE(performance_data[net_inflows]),"High","Low")</f>
        <v>High</v>
      </c>
      <c r="T3326" s="15">
        <f>AVERAGEIF(performance_data[inflow_flag],performance_data[[#This Row],[inflow_flag]],performance_data[return_percentage])</f>
        <v>4.8467905675459724</v>
      </c>
      <c r="U3326" s="17">
        <f>IF(performance_data[[#This Row],[return_percentage]]&lt;performance_data[[#This Row],[benchmark_return]],1,0)</f>
        <v>1</v>
      </c>
      <c r="V3326" s="17">
        <f>COUNTIFS(performance_data[portfolio_id],performance_data[[#This Row],[portfolio_id]])</f>
        <v>29</v>
      </c>
      <c r="W3326" s="17">
        <f>COUNTIFS(performance_data[portfolio_id],performance_data[[#This Row],[portfolio_id]],
          performance_data[return_flag],1)</f>
        <v>17</v>
      </c>
      <c r="X3326" s="15">
        <f>performance_data[[#This Row],[underperform_flag_count]]/performance_data[[#This Row],[totalportfoliocount]]</f>
        <v>0.58620689655172409</v>
      </c>
    </row>
    <row r="3327" spans="1:24" x14ac:dyDescent="0.3">
      <c r="A3327">
        <v>7159</v>
      </c>
      <c r="B3327" s="1">
        <v>44908</v>
      </c>
      <c r="C3327">
        <v>304543.13</v>
      </c>
      <c r="D3327">
        <v>8.51</v>
      </c>
      <c r="E3327">
        <v>8.5399999999999991</v>
      </c>
      <c r="F3327">
        <v>12722.47</v>
      </c>
      <c r="G3327">
        <v>6322.27</v>
      </c>
      <c r="H3327" t="s">
        <v>2220</v>
      </c>
      <c r="I3327" t="s">
        <v>2217</v>
      </c>
      <c r="J3327">
        <v>12</v>
      </c>
      <c r="K3327" t="s">
        <v>2218</v>
      </c>
      <c r="L3327" t="str">
        <f>IF(performance_data[[#This Row],[return_percentage]]&gt;=performance_data[[#This Row],[benchmark_return]],"Higher","Lower")</f>
        <v>Lower</v>
      </c>
      <c r="M3327" s="14">
        <f xml:space="preserve"> _xlfn.MAXIFS(performance_data[date],performance_data[portfolio_id],performance_data[[#This Row],[portfolio_id]])</f>
        <v>45552</v>
      </c>
      <c r="N3327" s="14">
        <f xml:space="preserve"> _xlfn.MINIFS(performance_data[date],performance_data[portfolio_id],performance_data[[#This Row],[portfolio_id]])</f>
        <v>44852</v>
      </c>
      <c r="O3327" s="15">
        <f>_xlfn.MAXIFS(performance_data[portfolio_value],performance_data[portfolio_id],performance_data[[#This Row],[portfolio_id]],performance_data[date],performance_data[[#This Row],[latest_date]])</f>
        <v>217846.99</v>
      </c>
      <c r="P3327" s="15">
        <f>_xlfn.MAXIFS(performance_data[portfolio_value],performance_data[portfolio_id],performance_data[[#This Row],[portfolio_id]],performance_data[date],performance_data[[#This Row],[starting_date]])</f>
        <v>222325.91</v>
      </c>
      <c r="Q3327" s="15">
        <f>performance_data[[#This Row],[latest_value]]-performance_data[[#This Row],[starting_value]]</f>
        <v>-4478.9200000000128</v>
      </c>
      <c r="R3327" s="15">
        <f>performance_data[[#This Row],[net_inflows]]-performance_data[[#This Row],[net_outflows]]</f>
        <v>6400.1999999999989</v>
      </c>
      <c r="S3327" s="15" t="str">
        <f>IF(performance_data[[#This Row],[net_inflows]]&gt;AVERAGE(performance_data[net_inflows]),"High","Low")</f>
        <v>High</v>
      </c>
      <c r="T3327" s="15">
        <f>AVERAGEIF(performance_data[inflow_flag],performance_data[[#This Row],[inflow_flag]],performance_data[return_percentage])</f>
        <v>4.8467905675459724</v>
      </c>
      <c r="U3327" s="17">
        <f>IF(performance_data[[#This Row],[return_percentage]]&lt;performance_data[[#This Row],[benchmark_return]],1,0)</f>
        <v>1</v>
      </c>
      <c r="V3327" s="17">
        <f>COUNTIFS(performance_data[portfolio_id],performance_data[[#This Row],[portfolio_id]])</f>
        <v>29</v>
      </c>
      <c r="W3327" s="17">
        <f>COUNTIFS(performance_data[portfolio_id],performance_data[[#This Row],[portfolio_id]],
          performance_data[return_flag],1)</f>
        <v>17</v>
      </c>
      <c r="X3327" s="15">
        <f>performance_data[[#This Row],[underperform_flag_count]]/performance_data[[#This Row],[totalportfoliocount]]</f>
        <v>0.58620689655172409</v>
      </c>
    </row>
    <row r="3328" spans="1:24" x14ac:dyDescent="0.3">
      <c r="A3328">
        <v>7159</v>
      </c>
      <c r="B3328" s="1">
        <v>45144</v>
      </c>
      <c r="C3328">
        <v>434590.53</v>
      </c>
      <c r="D3328">
        <v>5.93</v>
      </c>
      <c r="E3328">
        <v>5.58</v>
      </c>
      <c r="F3328">
        <v>18571.13</v>
      </c>
      <c r="G3328">
        <v>720.15</v>
      </c>
      <c r="H3328" t="s">
        <v>2213</v>
      </c>
      <c r="I3328" t="s">
        <v>2209</v>
      </c>
      <c r="J3328">
        <v>8</v>
      </c>
      <c r="K3328" t="s">
        <v>2214</v>
      </c>
      <c r="L3328" t="str">
        <f>IF(performance_data[[#This Row],[return_percentage]]&gt;=performance_data[[#This Row],[benchmark_return]],"Higher","Lower")</f>
        <v>Higher</v>
      </c>
      <c r="M3328" s="14">
        <f xml:space="preserve"> _xlfn.MAXIFS(performance_data[date],performance_data[portfolio_id],performance_data[[#This Row],[portfolio_id]])</f>
        <v>45552</v>
      </c>
      <c r="N3328" s="14">
        <f xml:space="preserve"> _xlfn.MINIFS(performance_data[date],performance_data[portfolio_id],performance_data[[#This Row],[portfolio_id]])</f>
        <v>44852</v>
      </c>
      <c r="O3328" s="15">
        <f>_xlfn.MAXIFS(performance_data[portfolio_value],performance_data[portfolio_id],performance_data[[#This Row],[portfolio_id]],performance_data[date],performance_data[[#This Row],[latest_date]])</f>
        <v>217846.99</v>
      </c>
      <c r="P3328" s="15">
        <f>_xlfn.MAXIFS(performance_data[portfolio_value],performance_data[portfolio_id],performance_data[[#This Row],[portfolio_id]],performance_data[date],performance_data[[#This Row],[starting_date]])</f>
        <v>222325.91</v>
      </c>
      <c r="Q3328" s="15">
        <f>performance_data[[#This Row],[latest_value]]-performance_data[[#This Row],[starting_value]]</f>
        <v>-4478.9200000000128</v>
      </c>
      <c r="R3328" s="15">
        <f>performance_data[[#This Row],[net_inflows]]-performance_data[[#This Row],[net_outflows]]</f>
        <v>17850.98</v>
      </c>
      <c r="S3328" s="15" t="str">
        <f>IF(performance_data[[#This Row],[net_inflows]]&gt;AVERAGE(performance_data[net_inflows]),"High","Low")</f>
        <v>High</v>
      </c>
      <c r="T3328" s="15">
        <f>AVERAGEIF(performance_data[inflow_flag],performance_data[[#This Row],[inflow_flag]],performance_data[return_percentage])</f>
        <v>4.8467905675459724</v>
      </c>
      <c r="U3328" s="17">
        <f>IF(performance_data[[#This Row],[return_percentage]]&lt;performance_data[[#This Row],[benchmark_return]],1,0)</f>
        <v>0</v>
      </c>
      <c r="V3328" s="17">
        <f>COUNTIFS(performance_data[portfolio_id],performance_data[[#This Row],[portfolio_id]])</f>
        <v>29</v>
      </c>
      <c r="W3328" s="17">
        <f>COUNTIFS(performance_data[portfolio_id],performance_data[[#This Row],[portfolio_id]],
          performance_data[return_flag],1)</f>
        <v>17</v>
      </c>
      <c r="X3328" s="15">
        <f>performance_data[[#This Row],[underperform_flag_count]]/performance_data[[#This Row],[totalportfoliocount]]</f>
        <v>0.58620689655172409</v>
      </c>
    </row>
    <row r="3329" spans="1:24" x14ac:dyDescent="0.3">
      <c r="A3329">
        <v>7159</v>
      </c>
      <c r="B3329" s="1">
        <v>45015</v>
      </c>
      <c r="C3329">
        <v>79428.160000000003</v>
      </c>
      <c r="D3329">
        <v>8.74</v>
      </c>
      <c r="E3329">
        <v>7.36</v>
      </c>
      <c r="F3329">
        <v>7202.24</v>
      </c>
      <c r="G3329">
        <v>7474.75</v>
      </c>
      <c r="H3329" t="s">
        <v>2213</v>
      </c>
      <c r="I3329" t="s">
        <v>2206</v>
      </c>
      <c r="J3329">
        <v>3</v>
      </c>
      <c r="K3329" t="s">
        <v>2222</v>
      </c>
      <c r="L3329" t="str">
        <f>IF(performance_data[[#This Row],[return_percentage]]&gt;=performance_data[[#This Row],[benchmark_return]],"Higher","Lower")</f>
        <v>Higher</v>
      </c>
      <c r="M3329" s="14">
        <f xml:space="preserve"> _xlfn.MAXIFS(performance_data[date],performance_data[portfolio_id],performance_data[[#This Row],[portfolio_id]])</f>
        <v>45552</v>
      </c>
      <c r="N3329" s="14">
        <f xml:space="preserve"> _xlfn.MINIFS(performance_data[date],performance_data[portfolio_id],performance_data[[#This Row],[portfolio_id]])</f>
        <v>44852</v>
      </c>
      <c r="O3329" s="15">
        <f>_xlfn.MAXIFS(performance_data[portfolio_value],performance_data[portfolio_id],performance_data[[#This Row],[portfolio_id]],performance_data[date],performance_data[[#This Row],[latest_date]])</f>
        <v>217846.99</v>
      </c>
      <c r="P3329" s="15">
        <f>_xlfn.MAXIFS(performance_data[portfolio_value],performance_data[portfolio_id],performance_data[[#This Row],[portfolio_id]],performance_data[date],performance_data[[#This Row],[starting_date]])</f>
        <v>222325.91</v>
      </c>
      <c r="Q3329" s="15">
        <f>performance_data[[#This Row],[latest_value]]-performance_data[[#This Row],[starting_value]]</f>
        <v>-4478.9200000000128</v>
      </c>
      <c r="R3329" s="15">
        <f>performance_data[[#This Row],[net_inflows]]-performance_data[[#This Row],[net_outflows]]</f>
        <v>-272.51000000000022</v>
      </c>
      <c r="S3329" s="15" t="str">
        <f>IF(performance_data[[#This Row],[net_inflows]]&gt;AVERAGE(performance_data[net_inflows]),"High","Low")</f>
        <v>Low</v>
      </c>
      <c r="T3329" s="15">
        <f>AVERAGEIF(performance_data[inflow_flag],performance_data[[#This Row],[inflow_flag]],performance_data[return_percentage])</f>
        <v>5.0457846277021572</v>
      </c>
      <c r="U3329" s="17">
        <f>IF(performance_data[[#This Row],[return_percentage]]&lt;performance_data[[#This Row],[benchmark_return]],1,0)</f>
        <v>0</v>
      </c>
      <c r="V3329" s="17">
        <f>COUNTIFS(performance_data[portfolio_id],performance_data[[#This Row],[portfolio_id]])</f>
        <v>29</v>
      </c>
      <c r="W3329" s="17">
        <f>COUNTIFS(performance_data[portfolio_id],performance_data[[#This Row],[portfolio_id]],
          performance_data[return_flag],1)</f>
        <v>17</v>
      </c>
      <c r="X3329" s="15">
        <f>performance_data[[#This Row],[underperform_flag_count]]/performance_data[[#This Row],[totalportfoliocount]]</f>
        <v>0.58620689655172409</v>
      </c>
    </row>
    <row r="3330" spans="1:24" x14ac:dyDescent="0.3">
      <c r="A3330">
        <v>7159</v>
      </c>
      <c r="B3330" s="1">
        <v>45295</v>
      </c>
      <c r="C3330">
        <v>95778.95</v>
      </c>
      <c r="D3330">
        <v>13.2</v>
      </c>
      <c r="E3330">
        <v>13.21</v>
      </c>
      <c r="F3330">
        <v>1626.66</v>
      </c>
      <c r="G3330">
        <v>11035.67</v>
      </c>
      <c r="H3330" t="s">
        <v>2205</v>
      </c>
      <c r="I3330" t="s">
        <v>2206</v>
      </c>
      <c r="J3330">
        <v>1</v>
      </c>
      <c r="K3330" t="s">
        <v>2207</v>
      </c>
      <c r="L3330" t="str">
        <f>IF(performance_data[[#This Row],[return_percentage]]&gt;=performance_data[[#This Row],[benchmark_return]],"Higher","Lower")</f>
        <v>Lower</v>
      </c>
      <c r="M3330" s="14">
        <f xml:space="preserve"> _xlfn.MAXIFS(performance_data[date],performance_data[portfolio_id],performance_data[[#This Row],[portfolio_id]])</f>
        <v>45552</v>
      </c>
      <c r="N3330" s="14">
        <f xml:space="preserve"> _xlfn.MINIFS(performance_data[date],performance_data[portfolio_id],performance_data[[#This Row],[portfolio_id]])</f>
        <v>44852</v>
      </c>
      <c r="O3330" s="15">
        <f>_xlfn.MAXIFS(performance_data[portfolio_value],performance_data[portfolio_id],performance_data[[#This Row],[portfolio_id]],performance_data[date],performance_data[[#This Row],[latest_date]])</f>
        <v>217846.99</v>
      </c>
      <c r="P3330" s="15">
        <f>_xlfn.MAXIFS(performance_data[portfolio_value],performance_data[portfolio_id],performance_data[[#This Row],[portfolio_id]],performance_data[date],performance_data[[#This Row],[starting_date]])</f>
        <v>222325.91</v>
      </c>
      <c r="Q3330" s="15">
        <f>performance_data[[#This Row],[latest_value]]-performance_data[[#This Row],[starting_value]]</f>
        <v>-4478.9200000000128</v>
      </c>
      <c r="R3330" s="15">
        <f>performance_data[[#This Row],[net_inflows]]-performance_data[[#This Row],[net_outflows]]</f>
        <v>-9409.01</v>
      </c>
      <c r="S3330" s="15" t="str">
        <f>IF(performance_data[[#This Row],[net_inflows]]&gt;AVERAGE(performance_data[net_inflows]),"High","Low")</f>
        <v>Low</v>
      </c>
      <c r="T3330" s="15">
        <f>AVERAGEIF(performance_data[inflow_flag],performance_data[[#This Row],[inflow_flag]],performance_data[return_percentage])</f>
        <v>5.0457846277021572</v>
      </c>
      <c r="U3330" s="17">
        <f>IF(performance_data[[#This Row],[return_percentage]]&lt;performance_data[[#This Row],[benchmark_return]],1,0)</f>
        <v>1</v>
      </c>
      <c r="V3330" s="17">
        <f>COUNTIFS(performance_data[portfolio_id],performance_data[[#This Row],[portfolio_id]])</f>
        <v>29</v>
      </c>
      <c r="W3330" s="17">
        <f>COUNTIFS(performance_data[portfolio_id],performance_data[[#This Row],[portfolio_id]],
          performance_data[return_flag],1)</f>
        <v>17</v>
      </c>
      <c r="X3330" s="15">
        <f>performance_data[[#This Row],[underperform_flag_count]]/performance_data[[#This Row],[totalportfoliocount]]</f>
        <v>0.58620689655172409</v>
      </c>
    </row>
    <row r="3331" spans="1:24" x14ac:dyDescent="0.3">
      <c r="A3331">
        <v>7159</v>
      </c>
      <c r="B3331" s="1">
        <v>45250</v>
      </c>
      <c r="C3331">
        <v>111171.67</v>
      </c>
      <c r="D3331">
        <v>16.440000000000001</v>
      </c>
      <c r="E3331">
        <v>15.39</v>
      </c>
      <c r="F3331">
        <v>13189.63</v>
      </c>
      <c r="G3331">
        <v>8699.42</v>
      </c>
      <c r="H3331" t="s">
        <v>2213</v>
      </c>
      <c r="I3331" t="s">
        <v>2217</v>
      </c>
      <c r="J3331">
        <v>11</v>
      </c>
      <c r="K3331" t="s">
        <v>2219</v>
      </c>
      <c r="L3331" t="str">
        <f>IF(performance_data[[#This Row],[return_percentage]]&gt;=performance_data[[#This Row],[benchmark_return]],"Higher","Lower")</f>
        <v>Higher</v>
      </c>
      <c r="M3331" s="14">
        <f xml:space="preserve"> _xlfn.MAXIFS(performance_data[date],performance_data[portfolio_id],performance_data[[#This Row],[portfolio_id]])</f>
        <v>45552</v>
      </c>
      <c r="N3331" s="14">
        <f xml:space="preserve"> _xlfn.MINIFS(performance_data[date],performance_data[portfolio_id],performance_data[[#This Row],[portfolio_id]])</f>
        <v>44852</v>
      </c>
      <c r="O3331" s="15">
        <f>_xlfn.MAXIFS(performance_data[portfolio_value],performance_data[portfolio_id],performance_data[[#This Row],[portfolio_id]],performance_data[date],performance_data[[#This Row],[latest_date]])</f>
        <v>217846.99</v>
      </c>
      <c r="P3331" s="15">
        <f>_xlfn.MAXIFS(performance_data[portfolio_value],performance_data[portfolio_id],performance_data[[#This Row],[portfolio_id]],performance_data[date],performance_data[[#This Row],[starting_date]])</f>
        <v>222325.91</v>
      </c>
      <c r="Q3331" s="15">
        <f>performance_data[[#This Row],[latest_value]]-performance_data[[#This Row],[starting_value]]</f>
        <v>-4478.9200000000128</v>
      </c>
      <c r="R3331" s="15">
        <f>performance_data[[#This Row],[net_inflows]]-performance_data[[#This Row],[net_outflows]]</f>
        <v>4490.2099999999991</v>
      </c>
      <c r="S3331" s="15" t="str">
        <f>IF(performance_data[[#This Row],[net_inflows]]&gt;AVERAGE(performance_data[net_inflows]),"High","Low")</f>
        <v>High</v>
      </c>
      <c r="T3331" s="15">
        <f>AVERAGEIF(performance_data[inflow_flag],performance_data[[#This Row],[inflow_flag]],performance_data[return_percentage])</f>
        <v>4.8467905675459724</v>
      </c>
      <c r="U3331" s="17">
        <f>IF(performance_data[[#This Row],[return_percentage]]&lt;performance_data[[#This Row],[benchmark_return]],1,0)</f>
        <v>0</v>
      </c>
      <c r="V3331" s="17">
        <f>COUNTIFS(performance_data[portfolio_id],performance_data[[#This Row],[portfolio_id]])</f>
        <v>29</v>
      </c>
      <c r="W3331" s="17">
        <f>COUNTIFS(performance_data[portfolio_id],performance_data[[#This Row],[portfolio_id]],
          performance_data[return_flag],1)</f>
        <v>17</v>
      </c>
      <c r="X3331" s="15">
        <f>performance_data[[#This Row],[underperform_flag_count]]/performance_data[[#This Row],[totalportfoliocount]]</f>
        <v>0.58620689655172409</v>
      </c>
    </row>
    <row r="3332" spans="1:24" x14ac:dyDescent="0.3">
      <c r="A3332">
        <v>7159</v>
      </c>
      <c r="B3332" s="1">
        <v>44997</v>
      </c>
      <c r="C3332">
        <v>281145.90999999997</v>
      </c>
      <c r="D3332">
        <v>0.26</v>
      </c>
      <c r="E3332">
        <v>0.3</v>
      </c>
      <c r="F3332">
        <v>13744.04</v>
      </c>
      <c r="G3332">
        <v>8716.15</v>
      </c>
      <c r="H3332" t="s">
        <v>2213</v>
      </c>
      <c r="I3332" t="s">
        <v>2206</v>
      </c>
      <c r="J3332">
        <v>3</v>
      </c>
      <c r="K3332" t="s">
        <v>2222</v>
      </c>
      <c r="L3332" t="str">
        <f>IF(performance_data[[#This Row],[return_percentage]]&gt;=performance_data[[#This Row],[benchmark_return]],"Higher","Lower")</f>
        <v>Lower</v>
      </c>
      <c r="M3332" s="14">
        <f xml:space="preserve"> _xlfn.MAXIFS(performance_data[date],performance_data[portfolio_id],performance_data[[#This Row],[portfolio_id]])</f>
        <v>45552</v>
      </c>
      <c r="N3332" s="14">
        <f xml:space="preserve"> _xlfn.MINIFS(performance_data[date],performance_data[portfolio_id],performance_data[[#This Row],[portfolio_id]])</f>
        <v>44852</v>
      </c>
      <c r="O3332" s="15">
        <f>_xlfn.MAXIFS(performance_data[portfolio_value],performance_data[portfolio_id],performance_data[[#This Row],[portfolio_id]],performance_data[date],performance_data[[#This Row],[latest_date]])</f>
        <v>217846.99</v>
      </c>
      <c r="P3332" s="15">
        <f>_xlfn.MAXIFS(performance_data[portfolio_value],performance_data[portfolio_id],performance_data[[#This Row],[portfolio_id]],performance_data[date],performance_data[[#This Row],[starting_date]])</f>
        <v>222325.91</v>
      </c>
      <c r="Q3332" s="15">
        <f>performance_data[[#This Row],[latest_value]]-performance_data[[#This Row],[starting_value]]</f>
        <v>-4478.9200000000128</v>
      </c>
      <c r="R3332" s="15">
        <f>performance_data[[#This Row],[net_inflows]]-performance_data[[#This Row],[net_outflows]]</f>
        <v>5027.8900000000012</v>
      </c>
      <c r="S3332" s="15" t="str">
        <f>IF(performance_data[[#This Row],[net_inflows]]&gt;AVERAGE(performance_data[net_inflows]),"High","Low")</f>
        <v>High</v>
      </c>
      <c r="T3332" s="15">
        <f>AVERAGEIF(performance_data[inflow_flag],performance_data[[#This Row],[inflow_flag]],performance_data[return_percentage])</f>
        <v>4.8467905675459724</v>
      </c>
      <c r="U3332" s="17">
        <f>IF(performance_data[[#This Row],[return_percentage]]&lt;performance_data[[#This Row],[benchmark_return]],1,0)</f>
        <v>1</v>
      </c>
      <c r="V3332" s="17">
        <f>COUNTIFS(performance_data[portfolio_id],performance_data[[#This Row],[portfolio_id]])</f>
        <v>29</v>
      </c>
      <c r="W3332" s="17">
        <f>COUNTIFS(performance_data[portfolio_id],performance_data[[#This Row],[portfolio_id]],
          performance_data[return_flag],1)</f>
        <v>17</v>
      </c>
      <c r="X3332" s="15">
        <f>performance_data[[#This Row],[underperform_flag_count]]/performance_data[[#This Row],[totalportfoliocount]]</f>
        <v>0.58620689655172409</v>
      </c>
    </row>
    <row r="3333" spans="1:24" x14ac:dyDescent="0.3">
      <c r="A3333">
        <v>7159</v>
      </c>
      <c r="B3333" s="1">
        <v>45332</v>
      </c>
      <c r="C3333">
        <v>436119.92</v>
      </c>
      <c r="D3333">
        <v>5.3</v>
      </c>
      <c r="E3333">
        <v>4.59</v>
      </c>
      <c r="F3333">
        <v>3592.27</v>
      </c>
      <c r="G3333">
        <v>5741.98</v>
      </c>
      <c r="H3333" t="s">
        <v>2205</v>
      </c>
      <c r="I3333" t="s">
        <v>2206</v>
      </c>
      <c r="J3333">
        <v>2</v>
      </c>
      <c r="K3333" t="s">
        <v>2226</v>
      </c>
      <c r="L3333" t="str">
        <f>IF(performance_data[[#This Row],[return_percentage]]&gt;=performance_data[[#This Row],[benchmark_return]],"Higher","Lower")</f>
        <v>Higher</v>
      </c>
      <c r="M3333" s="14">
        <f xml:space="preserve"> _xlfn.MAXIFS(performance_data[date],performance_data[portfolio_id],performance_data[[#This Row],[portfolio_id]])</f>
        <v>45552</v>
      </c>
      <c r="N3333" s="14">
        <f xml:space="preserve"> _xlfn.MINIFS(performance_data[date],performance_data[portfolio_id],performance_data[[#This Row],[portfolio_id]])</f>
        <v>44852</v>
      </c>
      <c r="O3333" s="15">
        <f>_xlfn.MAXIFS(performance_data[portfolio_value],performance_data[portfolio_id],performance_data[[#This Row],[portfolio_id]],performance_data[date],performance_data[[#This Row],[latest_date]])</f>
        <v>217846.99</v>
      </c>
      <c r="P3333" s="15">
        <f>_xlfn.MAXIFS(performance_data[portfolio_value],performance_data[portfolio_id],performance_data[[#This Row],[portfolio_id]],performance_data[date],performance_data[[#This Row],[starting_date]])</f>
        <v>222325.91</v>
      </c>
      <c r="Q3333" s="15">
        <f>performance_data[[#This Row],[latest_value]]-performance_data[[#This Row],[starting_value]]</f>
        <v>-4478.9200000000128</v>
      </c>
      <c r="R3333" s="15">
        <f>performance_data[[#This Row],[net_inflows]]-performance_data[[#This Row],[net_outflows]]</f>
        <v>-2149.7099999999996</v>
      </c>
      <c r="S3333" s="15" t="str">
        <f>IF(performance_data[[#This Row],[net_inflows]]&gt;AVERAGE(performance_data[net_inflows]),"High","Low")</f>
        <v>Low</v>
      </c>
      <c r="T3333" s="15">
        <f>AVERAGEIF(performance_data[inflow_flag],performance_data[[#This Row],[inflow_flag]],performance_data[return_percentage])</f>
        <v>5.0457846277021572</v>
      </c>
      <c r="U3333" s="17">
        <f>IF(performance_data[[#This Row],[return_percentage]]&lt;performance_data[[#This Row],[benchmark_return]],1,0)</f>
        <v>0</v>
      </c>
      <c r="V3333" s="17">
        <f>COUNTIFS(performance_data[portfolio_id],performance_data[[#This Row],[portfolio_id]])</f>
        <v>29</v>
      </c>
      <c r="W3333" s="17">
        <f>COUNTIFS(performance_data[portfolio_id],performance_data[[#This Row],[portfolio_id]],
          performance_data[return_flag],1)</f>
        <v>17</v>
      </c>
      <c r="X3333" s="15">
        <f>performance_data[[#This Row],[underperform_flag_count]]/performance_data[[#This Row],[totalportfoliocount]]</f>
        <v>0.58620689655172409</v>
      </c>
    </row>
    <row r="3334" spans="1:24" x14ac:dyDescent="0.3">
      <c r="A3334">
        <v>7159</v>
      </c>
      <c r="B3334" s="1">
        <v>45167</v>
      </c>
      <c r="C3334">
        <v>316087.14</v>
      </c>
      <c r="D3334">
        <v>3.96</v>
      </c>
      <c r="E3334">
        <v>4.33</v>
      </c>
      <c r="F3334">
        <v>9617.18</v>
      </c>
      <c r="G3334">
        <v>8422.19</v>
      </c>
      <c r="H3334" t="s">
        <v>2213</v>
      </c>
      <c r="I3334" t="s">
        <v>2209</v>
      </c>
      <c r="J3334">
        <v>8</v>
      </c>
      <c r="K3334" t="s">
        <v>2214</v>
      </c>
      <c r="L3334" t="str">
        <f>IF(performance_data[[#This Row],[return_percentage]]&gt;=performance_data[[#This Row],[benchmark_return]],"Higher","Lower")</f>
        <v>Lower</v>
      </c>
      <c r="M3334" s="14">
        <f xml:space="preserve"> _xlfn.MAXIFS(performance_data[date],performance_data[portfolio_id],performance_data[[#This Row],[portfolio_id]])</f>
        <v>45552</v>
      </c>
      <c r="N3334" s="14">
        <f xml:space="preserve"> _xlfn.MINIFS(performance_data[date],performance_data[portfolio_id],performance_data[[#This Row],[portfolio_id]])</f>
        <v>44852</v>
      </c>
      <c r="O3334" s="15">
        <f>_xlfn.MAXIFS(performance_data[portfolio_value],performance_data[portfolio_id],performance_data[[#This Row],[portfolio_id]],performance_data[date],performance_data[[#This Row],[latest_date]])</f>
        <v>217846.99</v>
      </c>
      <c r="P3334" s="15">
        <f>_xlfn.MAXIFS(performance_data[portfolio_value],performance_data[portfolio_id],performance_data[[#This Row],[portfolio_id]],performance_data[date],performance_data[[#This Row],[starting_date]])</f>
        <v>222325.91</v>
      </c>
      <c r="Q3334" s="15">
        <f>performance_data[[#This Row],[latest_value]]-performance_data[[#This Row],[starting_value]]</f>
        <v>-4478.9200000000128</v>
      </c>
      <c r="R3334" s="15">
        <f>performance_data[[#This Row],[net_inflows]]-performance_data[[#This Row],[net_outflows]]</f>
        <v>1194.9899999999998</v>
      </c>
      <c r="S3334" s="15" t="str">
        <f>IF(performance_data[[#This Row],[net_inflows]]&gt;AVERAGE(performance_data[net_inflows]),"High","Low")</f>
        <v>Low</v>
      </c>
      <c r="T3334" s="15">
        <f>AVERAGEIF(performance_data[inflow_flag],performance_data[[#This Row],[inflow_flag]],performance_data[return_percentage])</f>
        <v>5.0457846277021572</v>
      </c>
      <c r="U3334" s="17">
        <f>IF(performance_data[[#This Row],[return_percentage]]&lt;performance_data[[#This Row],[benchmark_return]],1,0)</f>
        <v>1</v>
      </c>
      <c r="V3334" s="17">
        <f>COUNTIFS(performance_data[portfolio_id],performance_data[[#This Row],[portfolio_id]])</f>
        <v>29</v>
      </c>
      <c r="W3334" s="17">
        <f>COUNTIFS(performance_data[portfolio_id],performance_data[[#This Row],[portfolio_id]],
          performance_data[return_flag],1)</f>
        <v>17</v>
      </c>
      <c r="X3334" s="15">
        <f>performance_data[[#This Row],[underperform_flag_count]]/performance_data[[#This Row],[totalportfoliocount]]</f>
        <v>0.58620689655172409</v>
      </c>
    </row>
    <row r="3335" spans="1:24" x14ac:dyDescent="0.3">
      <c r="A3335">
        <v>7172</v>
      </c>
      <c r="B3335" s="1">
        <v>45540</v>
      </c>
      <c r="C3335">
        <v>236474.55</v>
      </c>
      <c r="D3335">
        <v>2.4700000000000002</v>
      </c>
      <c r="E3335">
        <v>2.2000000000000002</v>
      </c>
      <c r="F3335">
        <v>1591.49</v>
      </c>
      <c r="G3335">
        <v>3549.97</v>
      </c>
      <c r="H3335" t="s">
        <v>2205</v>
      </c>
      <c r="I3335" t="s">
        <v>2209</v>
      </c>
      <c r="J3335">
        <v>9</v>
      </c>
      <c r="K3335" t="s">
        <v>2221</v>
      </c>
      <c r="L3335" t="str">
        <f>IF(performance_data[[#This Row],[return_percentage]]&gt;=performance_data[[#This Row],[benchmark_return]],"Higher","Lower")</f>
        <v>Higher</v>
      </c>
      <c r="M3335" s="14">
        <f xml:space="preserve"> _xlfn.MAXIFS(performance_data[date],performance_data[portfolio_id],performance_data[[#This Row],[portfolio_id]])</f>
        <v>45540</v>
      </c>
      <c r="N3335" s="14">
        <f xml:space="preserve"> _xlfn.MINIFS(performance_data[date],performance_data[portfolio_id],performance_data[[#This Row],[portfolio_id]])</f>
        <v>44841</v>
      </c>
      <c r="O3335" s="15">
        <f>_xlfn.MAXIFS(performance_data[portfolio_value],performance_data[portfolio_id],performance_data[[#This Row],[portfolio_id]],performance_data[date],performance_data[[#This Row],[latest_date]])</f>
        <v>236474.55</v>
      </c>
      <c r="P3335" s="15">
        <f>_xlfn.MAXIFS(performance_data[portfolio_value],performance_data[portfolio_id],performance_data[[#This Row],[portfolio_id]],performance_data[date],performance_data[[#This Row],[starting_date]])</f>
        <v>311621.95</v>
      </c>
      <c r="Q3335" s="15">
        <f>performance_data[[#This Row],[latest_value]]-performance_data[[#This Row],[starting_value]]</f>
        <v>-75147.400000000023</v>
      </c>
      <c r="R3335" s="15">
        <f>performance_data[[#This Row],[net_inflows]]-performance_data[[#This Row],[net_outflows]]</f>
        <v>-1958.4799999999998</v>
      </c>
      <c r="S3335" s="15" t="str">
        <f>IF(performance_data[[#This Row],[net_inflows]]&gt;AVERAGE(performance_data[net_inflows]),"High","Low")</f>
        <v>Low</v>
      </c>
      <c r="T3335" s="15">
        <f>AVERAGEIF(performance_data[inflow_flag],performance_data[[#This Row],[inflow_flag]],performance_data[return_percentage])</f>
        <v>5.0457846277021572</v>
      </c>
      <c r="U3335" s="17">
        <f>IF(performance_data[[#This Row],[return_percentage]]&lt;performance_data[[#This Row],[benchmark_return]],1,0)</f>
        <v>0</v>
      </c>
      <c r="V3335" s="17">
        <f>COUNTIFS(performance_data[portfolio_id],performance_data[[#This Row],[portfolio_id]])</f>
        <v>27</v>
      </c>
      <c r="W3335" s="17">
        <f>COUNTIFS(performance_data[portfolio_id],performance_data[[#This Row],[portfolio_id]],
          performance_data[return_flag],1)</f>
        <v>14</v>
      </c>
      <c r="X3335" s="15">
        <f>performance_data[[#This Row],[underperform_flag_count]]/performance_data[[#This Row],[totalportfoliocount]]</f>
        <v>0.51851851851851849</v>
      </c>
    </row>
    <row r="3336" spans="1:24" x14ac:dyDescent="0.3">
      <c r="A3336">
        <v>7172</v>
      </c>
      <c r="B3336" s="1">
        <v>44938</v>
      </c>
      <c r="C3336">
        <v>404111.79</v>
      </c>
      <c r="D3336">
        <v>-8.06</v>
      </c>
      <c r="E3336">
        <v>-8.02</v>
      </c>
      <c r="F3336">
        <v>708.15</v>
      </c>
      <c r="G3336">
        <v>11827.02</v>
      </c>
      <c r="H3336" t="s">
        <v>2213</v>
      </c>
      <c r="I3336" t="s">
        <v>2206</v>
      </c>
      <c r="J3336">
        <v>1</v>
      </c>
      <c r="K3336" t="s">
        <v>2207</v>
      </c>
      <c r="L3336" t="str">
        <f>IF(performance_data[[#This Row],[return_percentage]]&gt;=performance_data[[#This Row],[benchmark_return]],"Higher","Lower")</f>
        <v>Lower</v>
      </c>
      <c r="M3336" s="14">
        <f xml:space="preserve"> _xlfn.MAXIFS(performance_data[date],performance_data[portfolio_id],performance_data[[#This Row],[portfolio_id]])</f>
        <v>45540</v>
      </c>
      <c r="N3336" s="14">
        <f xml:space="preserve"> _xlfn.MINIFS(performance_data[date],performance_data[portfolio_id],performance_data[[#This Row],[portfolio_id]])</f>
        <v>44841</v>
      </c>
      <c r="O3336" s="15">
        <f>_xlfn.MAXIFS(performance_data[portfolio_value],performance_data[portfolio_id],performance_data[[#This Row],[portfolio_id]],performance_data[date],performance_data[[#This Row],[latest_date]])</f>
        <v>236474.55</v>
      </c>
      <c r="P3336" s="15">
        <f>_xlfn.MAXIFS(performance_data[portfolio_value],performance_data[portfolio_id],performance_data[[#This Row],[portfolio_id]],performance_data[date],performance_data[[#This Row],[starting_date]])</f>
        <v>311621.95</v>
      </c>
      <c r="Q3336" s="15">
        <f>performance_data[[#This Row],[latest_value]]-performance_data[[#This Row],[starting_value]]</f>
        <v>-75147.400000000023</v>
      </c>
      <c r="R3336" s="15">
        <f>performance_data[[#This Row],[net_inflows]]-performance_data[[#This Row],[net_outflows]]</f>
        <v>-11118.87</v>
      </c>
      <c r="S3336" s="15" t="str">
        <f>IF(performance_data[[#This Row],[net_inflows]]&gt;AVERAGE(performance_data[net_inflows]),"High","Low")</f>
        <v>Low</v>
      </c>
      <c r="T3336" s="15">
        <f>AVERAGEIF(performance_data[inflow_flag],performance_data[[#This Row],[inflow_flag]],performance_data[return_percentage])</f>
        <v>5.0457846277021572</v>
      </c>
      <c r="U3336" s="17">
        <f>IF(performance_data[[#This Row],[return_percentage]]&lt;performance_data[[#This Row],[benchmark_return]],1,0)</f>
        <v>1</v>
      </c>
      <c r="V3336" s="17">
        <f>COUNTIFS(performance_data[portfolio_id],performance_data[[#This Row],[portfolio_id]])</f>
        <v>27</v>
      </c>
      <c r="W3336" s="17">
        <f>COUNTIFS(performance_data[portfolio_id],performance_data[[#This Row],[portfolio_id]],
          performance_data[return_flag],1)</f>
        <v>14</v>
      </c>
      <c r="X3336" s="15">
        <f>performance_data[[#This Row],[underperform_flag_count]]/performance_data[[#This Row],[totalportfoliocount]]</f>
        <v>0.51851851851851849</v>
      </c>
    </row>
    <row r="3337" spans="1:24" x14ac:dyDescent="0.3">
      <c r="A3337">
        <v>7172</v>
      </c>
      <c r="B3337" s="1">
        <v>45118</v>
      </c>
      <c r="C3337">
        <v>134180.97</v>
      </c>
      <c r="D3337">
        <v>1.87</v>
      </c>
      <c r="E3337">
        <v>1.56</v>
      </c>
      <c r="F3337">
        <v>17976.16</v>
      </c>
      <c r="G3337">
        <v>12044.99</v>
      </c>
      <c r="H3337" t="s">
        <v>2213</v>
      </c>
      <c r="I3337" t="s">
        <v>2209</v>
      </c>
      <c r="J3337">
        <v>7</v>
      </c>
      <c r="K3337" t="s">
        <v>2210</v>
      </c>
      <c r="L3337" t="str">
        <f>IF(performance_data[[#This Row],[return_percentage]]&gt;=performance_data[[#This Row],[benchmark_return]],"Higher","Lower")</f>
        <v>Higher</v>
      </c>
      <c r="M3337" s="14">
        <f xml:space="preserve"> _xlfn.MAXIFS(performance_data[date],performance_data[portfolio_id],performance_data[[#This Row],[portfolio_id]])</f>
        <v>45540</v>
      </c>
      <c r="N3337" s="14">
        <f xml:space="preserve"> _xlfn.MINIFS(performance_data[date],performance_data[portfolio_id],performance_data[[#This Row],[portfolio_id]])</f>
        <v>44841</v>
      </c>
      <c r="O3337" s="15">
        <f>_xlfn.MAXIFS(performance_data[portfolio_value],performance_data[portfolio_id],performance_data[[#This Row],[portfolio_id]],performance_data[date],performance_data[[#This Row],[latest_date]])</f>
        <v>236474.55</v>
      </c>
      <c r="P3337" s="15">
        <f>_xlfn.MAXIFS(performance_data[portfolio_value],performance_data[portfolio_id],performance_data[[#This Row],[portfolio_id]],performance_data[date],performance_data[[#This Row],[starting_date]])</f>
        <v>311621.95</v>
      </c>
      <c r="Q3337" s="15">
        <f>performance_data[[#This Row],[latest_value]]-performance_data[[#This Row],[starting_value]]</f>
        <v>-75147.400000000023</v>
      </c>
      <c r="R3337" s="15">
        <f>performance_data[[#This Row],[net_inflows]]-performance_data[[#This Row],[net_outflows]]</f>
        <v>5931.17</v>
      </c>
      <c r="S3337" s="15" t="str">
        <f>IF(performance_data[[#This Row],[net_inflows]]&gt;AVERAGE(performance_data[net_inflows]),"High","Low")</f>
        <v>High</v>
      </c>
      <c r="T3337" s="15">
        <f>AVERAGEIF(performance_data[inflow_flag],performance_data[[#This Row],[inflow_flag]],performance_data[return_percentage])</f>
        <v>4.8467905675459724</v>
      </c>
      <c r="U3337" s="17">
        <f>IF(performance_data[[#This Row],[return_percentage]]&lt;performance_data[[#This Row],[benchmark_return]],1,0)</f>
        <v>0</v>
      </c>
      <c r="V3337" s="17">
        <f>COUNTIFS(performance_data[portfolio_id],performance_data[[#This Row],[portfolio_id]])</f>
        <v>27</v>
      </c>
      <c r="W3337" s="17">
        <f>COUNTIFS(performance_data[portfolio_id],performance_data[[#This Row],[portfolio_id]],
          performance_data[return_flag],1)</f>
        <v>14</v>
      </c>
      <c r="X3337" s="15">
        <f>performance_data[[#This Row],[underperform_flag_count]]/performance_data[[#This Row],[totalportfoliocount]]</f>
        <v>0.51851851851851849</v>
      </c>
    </row>
    <row r="3338" spans="1:24" x14ac:dyDescent="0.3">
      <c r="A3338">
        <v>7172</v>
      </c>
      <c r="B3338" s="1">
        <v>45215</v>
      </c>
      <c r="C3338">
        <v>376192.33</v>
      </c>
      <c r="D3338">
        <v>14.16</v>
      </c>
      <c r="E3338">
        <v>16.600000000000001</v>
      </c>
      <c r="F3338">
        <v>18036.84</v>
      </c>
      <c r="G3338">
        <v>5815.24</v>
      </c>
      <c r="H3338" t="s">
        <v>2213</v>
      </c>
      <c r="I3338" t="s">
        <v>2217</v>
      </c>
      <c r="J3338">
        <v>10</v>
      </c>
      <c r="K3338" t="s">
        <v>2224</v>
      </c>
      <c r="L3338" t="str">
        <f>IF(performance_data[[#This Row],[return_percentage]]&gt;=performance_data[[#This Row],[benchmark_return]],"Higher","Lower")</f>
        <v>Lower</v>
      </c>
      <c r="M3338" s="14">
        <f xml:space="preserve"> _xlfn.MAXIFS(performance_data[date],performance_data[portfolio_id],performance_data[[#This Row],[portfolio_id]])</f>
        <v>45540</v>
      </c>
      <c r="N3338" s="14">
        <f xml:space="preserve"> _xlfn.MINIFS(performance_data[date],performance_data[portfolio_id],performance_data[[#This Row],[portfolio_id]])</f>
        <v>44841</v>
      </c>
      <c r="O3338" s="15">
        <f>_xlfn.MAXIFS(performance_data[portfolio_value],performance_data[portfolio_id],performance_data[[#This Row],[portfolio_id]],performance_data[date],performance_data[[#This Row],[latest_date]])</f>
        <v>236474.55</v>
      </c>
      <c r="P3338" s="15">
        <f>_xlfn.MAXIFS(performance_data[portfolio_value],performance_data[portfolio_id],performance_data[[#This Row],[portfolio_id]],performance_data[date],performance_data[[#This Row],[starting_date]])</f>
        <v>311621.95</v>
      </c>
      <c r="Q3338" s="15">
        <f>performance_data[[#This Row],[latest_value]]-performance_data[[#This Row],[starting_value]]</f>
        <v>-75147.400000000023</v>
      </c>
      <c r="R3338" s="15">
        <f>performance_data[[#This Row],[net_inflows]]-performance_data[[#This Row],[net_outflows]]</f>
        <v>12221.6</v>
      </c>
      <c r="S3338" s="15" t="str">
        <f>IF(performance_data[[#This Row],[net_inflows]]&gt;AVERAGE(performance_data[net_inflows]),"High","Low")</f>
        <v>High</v>
      </c>
      <c r="T3338" s="15">
        <f>AVERAGEIF(performance_data[inflow_flag],performance_data[[#This Row],[inflow_flag]],performance_data[return_percentage])</f>
        <v>4.8467905675459724</v>
      </c>
      <c r="U3338" s="17">
        <f>IF(performance_data[[#This Row],[return_percentage]]&lt;performance_data[[#This Row],[benchmark_return]],1,0)</f>
        <v>1</v>
      </c>
      <c r="V3338" s="17">
        <f>COUNTIFS(performance_data[portfolio_id],performance_data[[#This Row],[portfolio_id]])</f>
        <v>27</v>
      </c>
      <c r="W3338" s="17">
        <f>COUNTIFS(performance_data[portfolio_id],performance_data[[#This Row],[portfolio_id]],
          performance_data[return_flag],1)</f>
        <v>14</v>
      </c>
      <c r="X3338" s="15">
        <f>performance_data[[#This Row],[underperform_flag_count]]/performance_data[[#This Row],[totalportfoliocount]]</f>
        <v>0.51851851851851849</v>
      </c>
    </row>
    <row r="3339" spans="1:24" x14ac:dyDescent="0.3">
      <c r="A3339">
        <v>7172</v>
      </c>
      <c r="B3339" s="1">
        <v>45077</v>
      </c>
      <c r="C3339">
        <v>64643.69</v>
      </c>
      <c r="D3339">
        <v>8.06</v>
      </c>
      <c r="E3339">
        <v>8.18</v>
      </c>
      <c r="F3339">
        <v>4972.6400000000003</v>
      </c>
      <c r="G3339">
        <v>16214.91</v>
      </c>
      <c r="H3339" t="s">
        <v>2213</v>
      </c>
      <c r="I3339" t="s">
        <v>2211</v>
      </c>
      <c r="J3339">
        <v>5</v>
      </c>
      <c r="K3339" t="s">
        <v>2223</v>
      </c>
      <c r="L3339" t="str">
        <f>IF(performance_data[[#This Row],[return_percentage]]&gt;=performance_data[[#This Row],[benchmark_return]],"Higher","Lower")</f>
        <v>Lower</v>
      </c>
      <c r="M3339" s="14">
        <f xml:space="preserve"> _xlfn.MAXIFS(performance_data[date],performance_data[portfolio_id],performance_data[[#This Row],[portfolio_id]])</f>
        <v>45540</v>
      </c>
      <c r="N3339" s="14">
        <f xml:space="preserve"> _xlfn.MINIFS(performance_data[date],performance_data[portfolio_id],performance_data[[#This Row],[portfolio_id]])</f>
        <v>44841</v>
      </c>
      <c r="O3339" s="15">
        <f>_xlfn.MAXIFS(performance_data[portfolio_value],performance_data[portfolio_id],performance_data[[#This Row],[portfolio_id]],performance_data[date],performance_data[[#This Row],[latest_date]])</f>
        <v>236474.55</v>
      </c>
      <c r="P3339" s="15">
        <f>_xlfn.MAXIFS(performance_data[portfolio_value],performance_data[portfolio_id],performance_data[[#This Row],[portfolio_id]],performance_data[date],performance_data[[#This Row],[starting_date]])</f>
        <v>311621.95</v>
      </c>
      <c r="Q3339" s="15">
        <f>performance_data[[#This Row],[latest_value]]-performance_data[[#This Row],[starting_value]]</f>
        <v>-75147.400000000023</v>
      </c>
      <c r="R3339" s="15">
        <f>performance_data[[#This Row],[net_inflows]]-performance_data[[#This Row],[net_outflows]]</f>
        <v>-11242.27</v>
      </c>
      <c r="S3339" s="15" t="str">
        <f>IF(performance_data[[#This Row],[net_inflows]]&gt;AVERAGE(performance_data[net_inflows]),"High","Low")</f>
        <v>Low</v>
      </c>
      <c r="T3339" s="15">
        <f>AVERAGEIF(performance_data[inflow_flag],performance_data[[#This Row],[inflow_flag]],performance_data[return_percentage])</f>
        <v>5.0457846277021572</v>
      </c>
      <c r="U3339" s="17">
        <f>IF(performance_data[[#This Row],[return_percentage]]&lt;performance_data[[#This Row],[benchmark_return]],1,0)</f>
        <v>1</v>
      </c>
      <c r="V3339" s="17">
        <f>COUNTIFS(performance_data[portfolio_id],performance_data[[#This Row],[portfolio_id]])</f>
        <v>27</v>
      </c>
      <c r="W3339" s="17">
        <f>COUNTIFS(performance_data[portfolio_id],performance_data[[#This Row],[portfolio_id]],
          performance_data[return_flag],1)</f>
        <v>14</v>
      </c>
      <c r="X3339" s="15">
        <f>performance_data[[#This Row],[underperform_flag_count]]/performance_data[[#This Row],[totalportfoliocount]]</f>
        <v>0.51851851851851849</v>
      </c>
    </row>
    <row r="3340" spans="1:24" x14ac:dyDescent="0.3">
      <c r="A3340">
        <v>7172</v>
      </c>
      <c r="B3340" s="1">
        <v>44900</v>
      </c>
      <c r="C3340">
        <v>297156.87</v>
      </c>
      <c r="D3340">
        <v>11</v>
      </c>
      <c r="E3340">
        <v>11.9</v>
      </c>
      <c r="F3340">
        <v>8257.4699999999993</v>
      </c>
      <c r="G3340">
        <v>19556.14</v>
      </c>
      <c r="H3340" t="s">
        <v>2220</v>
      </c>
      <c r="I3340" t="s">
        <v>2217</v>
      </c>
      <c r="J3340">
        <v>12</v>
      </c>
      <c r="K3340" t="s">
        <v>2218</v>
      </c>
      <c r="L3340" t="str">
        <f>IF(performance_data[[#This Row],[return_percentage]]&gt;=performance_data[[#This Row],[benchmark_return]],"Higher","Lower")</f>
        <v>Lower</v>
      </c>
      <c r="M3340" s="14">
        <f xml:space="preserve"> _xlfn.MAXIFS(performance_data[date],performance_data[portfolio_id],performance_data[[#This Row],[portfolio_id]])</f>
        <v>45540</v>
      </c>
      <c r="N3340" s="14">
        <f xml:space="preserve"> _xlfn.MINIFS(performance_data[date],performance_data[portfolio_id],performance_data[[#This Row],[portfolio_id]])</f>
        <v>44841</v>
      </c>
      <c r="O3340" s="15">
        <f>_xlfn.MAXIFS(performance_data[portfolio_value],performance_data[portfolio_id],performance_data[[#This Row],[portfolio_id]],performance_data[date],performance_data[[#This Row],[latest_date]])</f>
        <v>236474.55</v>
      </c>
      <c r="P3340" s="15">
        <f>_xlfn.MAXIFS(performance_data[portfolio_value],performance_data[portfolio_id],performance_data[[#This Row],[portfolio_id]],performance_data[date],performance_data[[#This Row],[starting_date]])</f>
        <v>311621.95</v>
      </c>
      <c r="Q3340" s="15">
        <f>performance_data[[#This Row],[latest_value]]-performance_data[[#This Row],[starting_value]]</f>
        <v>-75147.400000000023</v>
      </c>
      <c r="R3340" s="15">
        <f>performance_data[[#This Row],[net_inflows]]-performance_data[[#This Row],[net_outflows]]</f>
        <v>-11298.67</v>
      </c>
      <c r="S3340" s="15" t="str">
        <f>IF(performance_data[[#This Row],[net_inflows]]&gt;AVERAGE(performance_data[net_inflows]),"High","Low")</f>
        <v>Low</v>
      </c>
      <c r="T3340" s="15">
        <f>AVERAGEIF(performance_data[inflow_flag],performance_data[[#This Row],[inflow_flag]],performance_data[return_percentage])</f>
        <v>5.0457846277021572</v>
      </c>
      <c r="U3340" s="17">
        <f>IF(performance_data[[#This Row],[return_percentage]]&lt;performance_data[[#This Row],[benchmark_return]],1,0)</f>
        <v>1</v>
      </c>
      <c r="V3340" s="17">
        <f>COUNTIFS(performance_data[portfolio_id],performance_data[[#This Row],[portfolio_id]])</f>
        <v>27</v>
      </c>
      <c r="W3340" s="17">
        <f>COUNTIFS(performance_data[portfolio_id],performance_data[[#This Row],[portfolio_id]],
          performance_data[return_flag],1)</f>
        <v>14</v>
      </c>
      <c r="X3340" s="15">
        <f>performance_data[[#This Row],[underperform_flag_count]]/performance_data[[#This Row],[totalportfoliocount]]</f>
        <v>0.51851851851851849</v>
      </c>
    </row>
    <row r="3341" spans="1:24" x14ac:dyDescent="0.3">
      <c r="A3341">
        <v>7172</v>
      </c>
      <c r="B3341" s="1">
        <v>44906</v>
      </c>
      <c r="C3341">
        <v>359103.76</v>
      </c>
      <c r="D3341">
        <v>-7.54</v>
      </c>
      <c r="E3341">
        <v>-6.13</v>
      </c>
      <c r="F3341">
        <v>7803.02</v>
      </c>
      <c r="G3341">
        <v>13774.88</v>
      </c>
      <c r="H3341" t="s">
        <v>2220</v>
      </c>
      <c r="I3341" t="s">
        <v>2217</v>
      </c>
      <c r="J3341">
        <v>12</v>
      </c>
      <c r="K3341" t="s">
        <v>2218</v>
      </c>
      <c r="L3341" t="str">
        <f>IF(performance_data[[#This Row],[return_percentage]]&gt;=performance_data[[#This Row],[benchmark_return]],"Higher","Lower")</f>
        <v>Lower</v>
      </c>
      <c r="M3341" s="14">
        <f xml:space="preserve"> _xlfn.MAXIFS(performance_data[date],performance_data[portfolio_id],performance_data[[#This Row],[portfolio_id]])</f>
        <v>45540</v>
      </c>
      <c r="N3341" s="14">
        <f xml:space="preserve"> _xlfn.MINIFS(performance_data[date],performance_data[portfolio_id],performance_data[[#This Row],[portfolio_id]])</f>
        <v>44841</v>
      </c>
      <c r="O3341" s="15">
        <f>_xlfn.MAXIFS(performance_data[portfolio_value],performance_data[portfolio_id],performance_data[[#This Row],[portfolio_id]],performance_data[date],performance_data[[#This Row],[latest_date]])</f>
        <v>236474.55</v>
      </c>
      <c r="P3341" s="15">
        <f>_xlfn.MAXIFS(performance_data[portfolio_value],performance_data[portfolio_id],performance_data[[#This Row],[portfolio_id]],performance_data[date],performance_data[[#This Row],[starting_date]])</f>
        <v>311621.95</v>
      </c>
      <c r="Q3341" s="15">
        <f>performance_data[[#This Row],[latest_value]]-performance_data[[#This Row],[starting_value]]</f>
        <v>-75147.400000000023</v>
      </c>
      <c r="R3341" s="15">
        <f>performance_data[[#This Row],[net_inflows]]-performance_data[[#This Row],[net_outflows]]</f>
        <v>-5971.8599999999988</v>
      </c>
      <c r="S3341" s="15" t="str">
        <f>IF(performance_data[[#This Row],[net_inflows]]&gt;AVERAGE(performance_data[net_inflows]),"High","Low")</f>
        <v>Low</v>
      </c>
      <c r="T3341" s="15">
        <f>AVERAGEIF(performance_data[inflow_flag],performance_data[[#This Row],[inflow_flag]],performance_data[return_percentage])</f>
        <v>5.0457846277021572</v>
      </c>
      <c r="U3341" s="17">
        <f>IF(performance_data[[#This Row],[return_percentage]]&lt;performance_data[[#This Row],[benchmark_return]],1,0)</f>
        <v>1</v>
      </c>
      <c r="V3341" s="17">
        <f>COUNTIFS(performance_data[portfolio_id],performance_data[[#This Row],[portfolio_id]])</f>
        <v>27</v>
      </c>
      <c r="W3341" s="17">
        <f>COUNTIFS(performance_data[portfolio_id],performance_data[[#This Row],[portfolio_id]],
          performance_data[return_flag],1)</f>
        <v>14</v>
      </c>
      <c r="X3341" s="15">
        <f>performance_data[[#This Row],[underperform_flag_count]]/performance_data[[#This Row],[totalportfoliocount]]</f>
        <v>0.51851851851851849</v>
      </c>
    </row>
    <row r="3342" spans="1:24" x14ac:dyDescent="0.3">
      <c r="A3342">
        <v>7172</v>
      </c>
      <c r="B3342" s="1">
        <v>44841</v>
      </c>
      <c r="C3342">
        <v>311621.95</v>
      </c>
      <c r="D3342">
        <v>1.9</v>
      </c>
      <c r="E3342">
        <v>1.56</v>
      </c>
      <c r="F3342">
        <v>16434.8</v>
      </c>
      <c r="G3342">
        <v>19167.87</v>
      </c>
      <c r="H3342" t="s">
        <v>2220</v>
      </c>
      <c r="I3342" t="s">
        <v>2217</v>
      </c>
      <c r="J3342">
        <v>10</v>
      </c>
      <c r="K3342" t="s">
        <v>2224</v>
      </c>
      <c r="L3342" t="str">
        <f>IF(performance_data[[#This Row],[return_percentage]]&gt;=performance_data[[#This Row],[benchmark_return]],"Higher","Lower")</f>
        <v>Higher</v>
      </c>
      <c r="M3342" s="14">
        <f xml:space="preserve"> _xlfn.MAXIFS(performance_data[date],performance_data[portfolio_id],performance_data[[#This Row],[portfolio_id]])</f>
        <v>45540</v>
      </c>
      <c r="N3342" s="14">
        <f xml:space="preserve"> _xlfn.MINIFS(performance_data[date],performance_data[portfolio_id],performance_data[[#This Row],[portfolio_id]])</f>
        <v>44841</v>
      </c>
      <c r="O3342" s="15">
        <f>_xlfn.MAXIFS(performance_data[portfolio_value],performance_data[portfolio_id],performance_data[[#This Row],[portfolio_id]],performance_data[date],performance_data[[#This Row],[latest_date]])</f>
        <v>236474.55</v>
      </c>
      <c r="P3342" s="15">
        <f>_xlfn.MAXIFS(performance_data[portfolio_value],performance_data[portfolio_id],performance_data[[#This Row],[portfolio_id]],performance_data[date],performance_data[[#This Row],[starting_date]])</f>
        <v>311621.95</v>
      </c>
      <c r="Q3342" s="15">
        <f>performance_data[[#This Row],[latest_value]]-performance_data[[#This Row],[starting_value]]</f>
        <v>-75147.400000000023</v>
      </c>
      <c r="R3342" s="15">
        <f>performance_data[[#This Row],[net_inflows]]-performance_data[[#This Row],[net_outflows]]</f>
        <v>-2733.0699999999997</v>
      </c>
      <c r="S3342" s="15" t="str">
        <f>IF(performance_data[[#This Row],[net_inflows]]&gt;AVERAGE(performance_data[net_inflows]),"High","Low")</f>
        <v>High</v>
      </c>
      <c r="T3342" s="15">
        <f>AVERAGEIF(performance_data[inflow_flag],performance_data[[#This Row],[inflow_flag]],performance_data[return_percentage])</f>
        <v>4.8467905675459724</v>
      </c>
      <c r="U3342" s="17">
        <f>IF(performance_data[[#This Row],[return_percentage]]&lt;performance_data[[#This Row],[benchmark_return]],1,0)</f>
        <v>0</v>
      </c>
      <c r="V3342" s="17">
        <f>COUNTIFS(performance_data[portfolio_id],performance_data[[#This Row],[portfolio_id]])</f>
        <v>27</v>
      </c>
      <c r="W3342" s="17">
        <f>COUNTIFS(performance_data[portfolio_id],performance_data[[#This Row],[portfolio_id]],
          performance_data[return_flag],1)</f>
        <v>14</v>
      </c>
      <c r="X3342" s="15">
        <f>performance_data[[#This Row],[underperform_flag_count]]/performance_data[[#This Row],[totalportfoliocount]]</f>
        <v>0.51851851851851849</v>
      </c>
    </row>
    <row r="3343" spans="1:24" x14ac:dyDescent="0.3">
      <c r="A3343">
        <v>7172</v>
      </c>
      <c r="B3343" s="1">
        <v>45158</v>
      </c>
      <c r="C3343">
        <v>234046.74</v>
      </c>
      <c r="D3343">
        <v>3.07</v>
      </c>
      <c r="E3343">
        <v>2.4700000000000002</v>
      </c>
      <c r="F3343">
        <v>8715.9500000000007</v>
      </c>
      <c r="G3343">
        <v>5910.94</v>
      </c>
      <c r="H3343" t="s">
        <v>2213</v>
      </c>
      <c r="I3343" t="s">
        <v>2209</v>
      </c>
      <c r="J3343">
        <v>8</v>
      </c>
      <c r="K3343" t="s">
        <v>2214</v>
      </c>
      <c r="L3343" t="str">
        <f>IF(performance_data[[#This Row],[return_percentage]]&gt;=performance_data[[#This Row],[benchmark_return]],"Higher","Lower")</f>
        <v>Higher</v>
      </c>
      <c r="M3343" s="14">
        <f xml:space="preserve"> _xlfn.MAXIFS(performance_data[date],performance_data[portfolio_id],performance_data[[#This Row],[portfolio_id]])</f>
        <v>45540</v>
      </c>
      <c r="N3343" s="14">
        <f xml:space="preserve"> _xlfn.MINIFS(performance_data[date],performance_data[portfolio_id],performance_data[[#This Row],[portfolio_id]])</f>
        <v>44841</v>
      </c>
      <c r="O3343" s="15">
        <f>_xlfn.MAXIFS(performance_data[portfolio_value],performance_data[portfolio_id],performance_data[[#This Row],[portfolio_id]],performance_data[date],performance_data[[#This Row],[latest_date]])</f>
        <v>236474.55</v>
      </c>
      <c r="P3343" s="15">
        <f>_xlfn.MAXIFS(performance_data[portfolio_value],performance_data[portfolio_id],performance_data[[#This Row],[portfolio_id]],performance_data[date],performance_data[[#This Row],[starting_date]])</f>
        <v>311621.95</v>
      </c>
      <c r="Q3343" s="15">
        <f>performance_data[[#This Row],[latest_value]]-performance_data[[#This Row],[starting_value]]</f>
        <v>-75147.400000000023</v>
      </c>
      <c r="R3343" s="15">
        <f>performance_data[[#This Row],[net_inflows]]-performance_data[[#This Row],[net_outflows]]</f>
        <v>2805.0100000000011</v>
      </c>
      <c r="S3343" s="15" t="str">
        <f>IF(performance_data[[#This Row],[net_inflows]]&gt;AVERAGE(performance_data[net_inflows]),"High","Low")</f>
        <v>Low</v>
      </c>
      <c r="T3343" s="15">
        <f>AVERAGEIF(performance_data[inflow_flag],performance_data[[#This Row],[inflow_flag]],performance_data[return_percentage])</f>
        <v>5.0457846277021572</v>
      </c>
      <c r="U3343" s="17">
        <f>IF(performance_data[[#This Row],[return_percentage]]&lt;performance_data[[#This Row],[benchmark_return]],1,0)</f>
        <v>0</v>
      </c>
      <c r="V3343" s="17">
        <f>COUNTIFS(performance_data[portfolio_id],performance_data[[#This Row],[portfolio_id]])</f>
        <v>27</v>
      </c>
      <c r="W3343" s="17">
        <f>COUNTIFS(performance_data[portfolio_id],performance_data[[#This Row],[portfolio_id]],
          performance_data[return_flag],1)</f>
        <v>14</v>
      </c>
      <c r="X3343" s="15">
        <f>performance_data[[#This Row],[underperform_flag_count]]/performance_data[[#This Row],[totalportfoliocount]]</f>
        <v>0.51851851851851849</v>
      </c>
    </row>
    <row r="3344" spans="1:24" x14ac:dyDescent="0.3">
      <c r="A3344">
        <v>7172</v>
      </c>
      <c r="B3344" s="1">
        <v>45130</v>
      </c>
      <c r="C3344">
        <v>120985.36</v>
      </c>
      <c r="D3344">
        <v>12.12</v>
      </c>
      <c r="E3344">
        <v>13.43</v>
      </c>
      <c r="F3344">
        <v>4203.2</v>
      </c>
      <c r="G3344">
        <v>9293</v>
      </c>
      <c r="H3344" t="s">
        <v>2213</v>
      </c>
      <c r="I3344" t="s">
        <v>2209</v>
      </c>
      <c r="J3344">
        <v>7</v>
      </c>
      <c r="K3344" t="s">
        <v>2210</v>
      </c>
      <c r="L3344" t="str">
        <f>IF(performance_data[[#This Row],[return_percentage]]&gt;=performance_data[[#This Row],[benchmark_return]],"Higher","Lower")</f>
        <v>Lower</v>
      </c>
      <c r="M3344" s="14">
        <f xml:space="preserve"> _xlfn.MAXIFS(performance_data[date],performance_data[portfolio_id],performance_data[[#This Row],[portfolio_id]])</f>
        <v>45540</v>
      </c>
      <c r="N3344" s="14">
        <f xml:space="preserve"> _xlfn.MINIFS(performance_data[date],performance_data[portfolio_id],performance_data[[#This Row],[portfolio_id]])</f>
        <v>44841</v>
      </c>
      <c r="O3344" s="15">
        <f>_xlfn.MAXIFS(performance_data[portfolio_value],performance_data[portfolio_id],performance_data[[#This Row],[portfolio_id]],performance_data[date],performance_data[[#This Row],[latest_date]])</f>
        <v>236474.55</v>
      </c>
      <c r="P3344" s="15">
        <f>_xlfn.MAXIFS(performance_data[portfolio_value],performance_data[portfolio_id],performance_data[[#This Row],[portfolio_id]],performance_data[date],performance_data[[#This Row],[starting_date]])</f>
        <v>311621.95</v>
      </c>
      <c r="Q3344" s="15">
        <f>performance_data[[#This Row],[latest_value]]-performance_data[[#This Row],[starting_value]]</f>
        <v>-75147.400000000023</v>
      </c>
      <c r="R3344" s="15">
        <f>performance_data[[#This Row],[net_inflows]]-performance_data[[#This Row],[net_outflows]]</f>
        <v>-5089.8</v>
      </c>
      <c r="S3344" s="15" t="str">
        <f>IF(performance_data[[#This Row],[net_inflows]]&gt;AVERAGE(performance_data[net_inflows]),"High","Low")</f>
        <v>Low</v>
      </c>
      <c r="T3344" s="15">
        <f>AVERAGEIF(performance_data[inflow_flag],performance_data[[#This Row],[inflow_flag]],performance_data[return_percentage])</f>
        <v>5.0457846277021572</v>
      </c>
      <c r="U3344" s="17">
        <f>IF(performance_data[[#This Row],[return_percentage]]&lt;performance_data[[#This Row],[benchmark_return]],1,0)</f>
        <v>1</v>
      </c>
      <c r="V3344" s="17">
        <f>COUNTIFS(performance_data[portfolio_id],performance_data[[#This Row],[portfolio_id]])</f>
        <v>27</v>
      </c>
      <c r="W3344" s="17">
        <f>COUNTIFS(performance_data[portfolio_id],performance_data[[#This Row],[portfolio_id]],
          performance_data[return_flag],1)</f>
        <v>14</v>
      </c>
      <c r="X3344" s="15">
        <f>performance_data[[#This Row],[underperform_flag_count]]/performance_data[[#This Row],[totalportfoliocount]]</f>
        <v>0.51851851851851849</v>
      </c>
    </row>
    <row r="3345" spans="1:24" x14ac:dyDescent="0.3">
      <c r="A3345">
        <v>7172</v>
      </c>
      <c r="B3345" s="1">
        <v>45116</v>
      </c>
      <c r="C3345">
        <v>409008.3</v>
      </c>
      <c r="D3345">
        <v>5.25</v>
      </c>
      <c r="E3345">
        <v>4.83</v>
      </c>
      <c r="F3345">
        <v>5461.24</v>
      </c>
      <c r="G3345">
        <v>15450.24</v>
      </c>
      <c r="H3345" t="s">
        <v>2213</v>
      </c>
      <c r="I3345" t="s">
        <v>2209</v>
      </c>
      <c r="J3345">
        <v>7</v>
      </c>
      <c r="K3345" t="s">
        <v>2210</v>
      </c>
      <c r="L3345" t="str">
        <f>IF(performance_data[[#This Row],[return_percentage]]&gt;=performance_data[[#This Row],[benchmark_return]],"Higher","Lower")</f>
        <v>Higher</v>
      </c>
      <c r="M3345" s="14">
        <f xml:space="preserve"> _xlfn.MAXIFS(performance_data[date],performance_data[portfolio_id],performance_data[[#This Row],[portfolio_id]])</f>
        <v>45540</v>
      </c>
      <c r="N3345" s="14">
        <f xml:space="preserve"> _xlfn.MINIFS(performance_data[date],performance_data[portfolio_id],performance_data[[#This Row],[portfolio_id]])</f>
        <v>44841</v>
      </c>
      <c r="O3345" s="15">
        <f>_xlfn.MAXIFS(performance_data[portfolio_value],performance_data[portfolio_id],performance_data[[#This Row],[portfolio_id]],performance_data[date],performance_data[[#This Row],[latest_date]])</f>
        <v>236474.55</v>
      </c>
      <c r="P3345" s="15">
        <f>_xlfn.MAXIFS(performance_data[portfolio_value],performance_data[portfolio_id],performance_data[[#This Row],[portfolio_id]],performance_data[date],performance_data[[#This Row],[starting_date]])</f>
        <v>311621.95</v>
      </c>
      <c r="Q3345" s="15">
        <f>performance_data[[#This Row],[latest_value]]-performance_data[[#This Row],[starting_value]]</f>
        <v>-75147.400000000023</v>
      </c>
      <c r="R3345" s="15">
        <f>performance_data[[#This Row],[net_inflows]]-performance_data[[#This Row],[net_outflows]]</f>
        <v>-9989</v>
      </c>
      <c r="S3345" s="15" t="str">
        <f>IF(performance_data[[#This Row],[net_inflows]]&gt;AVERAGE(performance_data[net_inflows]),"High","Low")</f>
        <v>Low</v>
      </c>
      <c r="T3345" s="15">
        <f>AVERAGEIF(performance_data[inflow_flag],performance_data[[#This Row],[inflow_flag]],performance_data[return_percentage])</f>
        <v>5.0457846277021572</v>
      </c>
      <c r="U3345" s="17">
        <f>IF(performance_data[[#This Row],[return_percentage]]&lt;performance_data[[#This Row],[benchmark_return]],1,0)</f>
        <v>0</v>
      </c>
      <c r="V3345" s="17">
        <f>COUNTIFS(performance_data[portfolio_id],performance_data[[#This Row],[portfolio_id]])</f>
        <v>27</v>
      </c>
      <c r="W3345" s="17">
        <f>COUNTIFS(performance_data[portfolio_id],performance_data[[#This Row],[portfolio_id]],
          performance_data[return_flag],1)</f>
        <v>14</v>
      </c>
      <c r="X3345" s="15">
        <f>performance_data[[#This Row],[underperform_flag_count]]/performance_data[[#This Row],[totalportfoliocount]]</f>
        <v>0.51851851851851849</v>
      </c>
    </row>
    <row r="3346" spans="1:24" x14ac:dyDescent="0.3">
      <c r="A3346">
        <v>7172</v>
      </c>
      <c r="B3346" s="1">
        <v>45170</v>
      </c>
      <c r="C3346">
        <v>191672.82</v>
      </c>
      <c r="D3346">
        <v>9.9600000000000009</v>
      </c>
      <c r="E3346">
        <v>10.050000000000001</v>
      </c>
      <c r="F3346">
        <v>19141.71</v>
      </c>
      <c r="G3346">
        <v>13441.21</v>
      </c>
      <c r="H3346" t="s">
        <v>2213</v>
      </c>
      <c r="I3346" t="s">
        <v>2209</v>
      </c>
      <c r="J3346">
        <v>9</v>
      </c>
      <c r="K3346" t="s">
        <v>2221</v>
      </c>
      <c r="L3346" t="str">
        <f>IF(performance_data[[#This Row],[return_percentage]]&gt;=performance_data[[#This Row],[benchmark_return]],"Higher","Lower")</f>
        <v>Lower</v>
      </c>
      <c r="M3346" s="14">
        <f xml:space="preserve"> _xlfn.MAXIFS(performance_data[date],performance_data[portfolio_id],performance_data[[#This Row],[portfolio_id]])</f>
        <v>45540</v>
      </c>
      <c r="N3346" s="14">
        <f xml:space="preserve"> _xlfn.MINIFS(performance_data[date],performance_data[portfolio_id],performance_data[[#This Row],[portfolio_id]])</f>
        <v>44841</v>
      </c>
      <c r="O3346" s="15">
        <f>_xlfn.MAXIFS(performance_data[portfolio_value],performance_data[portfolio_id],performance_data[[#This Row],[portfolio_id]],performance_data[date],performance_data[[#This Row],[latest_date]])</f>
        <v>236474.55</v>
      </c>
      <c r="P3346" s="15">
        <f>_xlfn.MAXIFS(performance_data[portfolio_value],performance_data[portfolio_id],performance_data[[#This Row],[portfolio_id]],performance_data[date],performance_data[[#This Row],[starting_date]])</f>
        <v>311621.95</v>
      </c>
      <c r="Q3346" s="15">
        <f>performance_data[[#This Row],[latest_value]]-performance_data[[#This Row],[starting_value]]</f>
        <v>-75147.400000000023</v>
      </c>
      <c r="R3346" s="15">
        <f>performance_data[[#This Row],[net_inflows]]-performance_data[[#This Row],[net_outflows]]</f>
        <v>5700.5</v>
      </c>
      <c r="S3346" s="15" t="str">
        <f>IF(performance_data[[#This Row],[net_inflows]]&gt;AVERAGE(performance_data[net_inflows]),"High","Low")</f>
        <v>High</v>
      </c>
      <c r="T3346" s="15">
        <f>AVERAGEIF(performance_data[inflow_flag],performance_data[[#This Row],[inflow_flag]],performance_data[return_percentage])</f>
        <v>4.8467905675459724</v>
      </c>
      <c r="U3346" s="17">
        <f>IF(performance_data[[#This Row],[return_percentage]]&lt;performance_data[[#This Row],[benchmark_return]],1,0)</f>
        <v>1</v>
      </c>
      <c r="V3346" s="17">
        <f>COUNTIFS(performance_data[portfolio_id],performance_data[[#This Row],[portfolio_id]])</f>
        <v>27</v>
      </c>
      <c r="W3346" s="17">
        <f>COUNTIFS(performance_data[portfolio_id],performance_data[[#This Row],[portfolio_id]],
          performance_data[return_flag],1)</f>
        <v>14</v>
      </c>
      <c r="X3346" s="15">
        <f>performance_data[[#This Row],[underperform_flag_count]]/performance_data[[#This Row],[totalportfoliocount]]</f>
        <v>0.51851851851851849</v>
      </c>
    </row>
    <row r="3347" spans="1:24" x14ac:dyDescent="0.3">
      <c r="A3347">
        <v>7172</v>
      </c>
      <c r="B3347" s="1">
        <v>45342</v>
      </c>
      <c r="C3347">
        <v>388638.33</v>
      </c>
      <c r="D3347">
        <v>12.16</v>
      </c>
      <c r="E3347">
        <v>10.66</v>
      </c>
      <c r="F3347">
        <v>10493.39</v>
      </c>
      <c r="G3347">
        <v>1859.59</v>
      </c>
      <c r="H3347" t="s">
        <v>2205</v>
      </c>
      <c r="I3347" t="s">
        <v>2206</v>
      </c>
      <c r="J3347">
        <v>2</v>
      </c>
      <c r="K3347" t="s">
        <v>2226</v>
      </c>
      <c r="L3347" t="str">
        <f>IF(performance_data[[#This Row],[return_percentage]]&gt;=performance_data[[#This Row],[benchmark_return]],"Higher","Lower")</f>
        <v>Higher</v>
      </c>
      <c r="M3347" s="14">
        <f xml:space="preserve"> _xlfn.MAXIFS(performance_data[date],performance_data[portfolio_id],performance_data[[#This Row],[portfolio_id]])</f>
        <v>45540</v>
      </c>
      <c r="N3347" s="14">
        <f xml:space="preserve"> _xlfn.MINIFS(performance_data[date],performance_data[portfolio_id],performance_data[[#This Row],[portfolio_id]])</f>
        <v>44841</v>
      </c>
      <c r="O3347" s="15">
        <f>_xlfn.MAXIFS(performance_data[portfolio_value],performance_data[portfolio_id],performance_data[[#This Row],[portfolio_id]],performance_data[date],performance_data[[#This Row],[latest_date]])</f>
        <v>236474.55</v>
      </c>
      <c r="P3347" s="15">
        <f>_xlfn.MAXIFS(performance_data[portfolio_value],performance_data[portfolio_id],performance_data[[#This Row],[portfolio_id]],performance_data[date],performance_data[[#This Row],[starting_date]])</f>
        <v>311621.95</v>
      </c>
      <c r="Q3347" s="15">
        <f>performance_data[[#This Row],[latest_value]]-performance_data[[#This Row],[starting_value]]</f>
        <v>-75147.400000000023</v>
      </c>
      <c r="R3347" s="15">
        <f>performance_data[[#This Row],[net_inflows]]-performance_data[[#This Row],[net_outflows]]</f>
        <v>8633.7999999999993</v>
      </c>
      <c r="S3347" s="15" t="str">
        <f>IF(performance_data[[#This Row],[net_inflows]]&gt;AVERAGE(performance_data[net_inflows]),"High","Low")</f>
        <v>High</v>
      </c>
      <c r="T3347" s="15">
        <f>AVERAGEIF(performance_data[inflow_flag],performance_data[[#This Row],[inflow_flag]],performance_data[return_percentage])</f>
        <v>4.8467905675459724</v>
      </c>
      <c r="U3347" s="17">
        <f>IF(performance_data[[#This Row],[return_percentage]]&lt;performance_data[[#This Row],[benchmark_return]],1,0)</f>
        <v>0</v>
      </c>
      <c r="V3347" s="17">
        <f>COUNTIFS(performance_data[portfolio_id],performance_data[[#This Row],[portfolio_id]])</f>
        <v>27</v>
      </c>
      <c r="W3347" s="17">
        <f>COUNTIFS(performance_data[portfolio_id],performance_data[[#This Row],[portfolio_id]],
          performance_data[return_flag],1)</f>
        <v>14</v>
      </c>
      <c r="X3347" s="15">
        <f>performance_data[[#This Row],[underperform_flag_count]]/performance_data[[#This Row],[totalportfoliocount]]</f>
        <v>0.51851851851851849</v>
      </c>
    </row>
    <row r="3348" spans="1:24" x14ac:dyDescent="0.3">
      <c r="A3348">
        <v>7172</v>
      </c>
      <c r="B3348" s="1">
        <v>45070</v>
      </c>
      <c r="C3348">
        <v>180373.3</v>
      </c>
      <c r="D3348">
        <v>16.59</v>
      </c>
      <c r="E3348">
        <v>15.39</v>
      </c>
      <c r="F3348">
        <v>11717.8</v>
      </c>
      <c r="G3348">
        <v>3260.47</v>
      </c>
      <c r="H3348" t="s">
        <v>2213</v>
      </c>
      <c r="I3348" t="s">
        <v>2211</v>
      </c>
      <c r="J3348">
        <v>5</v>
      </c>
      <c r="K3348" t="s">
        <v>2223</v>
      </c>
      <c r="L3348" t="str">
        <f>IF(performance_data[[#This Row],[return_percentage]]&gt;=performance_data[[#This Row],[benchmark_return]],"Higher","Lower")</f>
        <v>Higher</v>
      </c>
      <c r="M3348" s="14">
        <f xml:space="preserve"> _xlfn.MAXIFS(performance_data[date],performance_data[portfolio_id],performance_data[[#This Row],[portfolio_id]])</f>
        <v>45540</v>
      </c>
      <c r="N3348" s="14">
        <f xml:space="preserve"> _xlfn.MINIFS(performance_data[date],performance_data[portfolio_id],performance_data[[#This Row],[portfolio_id]])</f>
        <v>44841</v>
      </c>
      <c r="O3348" s="15">
        <f>_xlfn.MAXIFS(performance_data[portfolio_value],performance_data[portfolio_id],performance_data[[#This Row],[portfolio_id]],performance_data[date],performance_data[[#This Row],[latest_date]])</f>
        <v>236474.55</v>
      </c>
      <c r="P3348" s="15">
        <f>_xlfn.MAXIFS(performance_data[portfolio_value],performance_data[portfolio_id],performance_data[[#This Row],[portfolio_id]],performance_data[date],performance_data[[#This Row],[starting_date]])</f>
        <v>311621.95</v>
      </c>
      <c r="Q3348" s="15">
        <f>performance_data[[#This Row],[latest_value]]-performance_data[[#This Row],[starting_value]]</f>
        <v>-75147.400000000023</v>
      </c>
      <c r="R3348" s="15">
        <f>performance_data[[#This Row],[net_inflows]]-performance_data[[#This Row],[net_outflows]]</f>
        <v>8457.33</v>
      </c>
      <c r="S3348" s="15" t="str">
        <f>IF(performance_data[[#This Row],[net_inflows]]&gt;AVERAGE(performance_data[net_inflows]),"High","Low")</f>
        <v>High</v>
      </c>
      <c r="T3348" s="15">
        <f>AVERAGEIF(performance_data[inflow_flag],performance_data[[#This Row],[inflow_flag]],performance_data[return_percentage])</f>
        <v>4.8467905675459724</v>
      </c>
      <c r="U3348" s="17">
        <f>IF(performance_data[[#This Row],[return_percentage]]&lt;performance_data[[#This Row],[benchmark_return]],1,0)</f>
        <v>0</v>
      </c>
      <c r="V3348" s="17">
        <f>COUNTIFS(performance_data[portfolio_id],performance_data[[#This Row],[portfolio_id]])</f>
        <v>27</v>
      </c>
      <c r="W3348" s="17">
        <f>COUNTIFS(performance_data[portfolio_id],performance_data[[#This Row],[portfolio_id]],
          performance_data[return_flag],1)</f>
        <v>14</v>
      </c>
      <c r="X3348" s="15">
        <f>performance_data[[#This Row],[underperform_flag_count]]/performance_data[[#This Row],[totalportfoliocount]]</f>
        <v>0.51851851851851849</v>
      </c>
    </row>
    <row r="3349" spans="1:24" x14ac:dyDescent="0.3">
      <c r="A3349">
        <v>7172</v>
      </c>
      <c r="B3349" s="1">
        <v>44990</v>
      </c>
      <c r="C3349">
        <v>281774.63</v>
      </c>
      <c r="D3349">
        <v>13.9</v>
      </c>
      <c r="E3349">
        <v>16.559999999999999</v>
      </c>
      <c r="F3349">
        <v>8284.76</v>
      </c>
      <c r="G3349">
        <v>9734.07</v>
      </c>
      <c r="H3349" t="s">
        <v>2213</v>
      </c>
      <c r="I3349" t="s">
        <v>2206</v>
      </c>
      <c r="J3349">
        <v>3</v>
      </c>
      <c r="K3349" t="s">
        <v>2222</v>
      </c>
      <c r="L3349" t="str">
        <f>IF(performance_data[[#This Row],[return_percentage]]&gt;=performance_data[[#This Row],[benchmark_return]],"Higher","Lower")</f>
        <v>Lower</v>
      </c>
      <c r="M3349" s="14">
        <f xml:space="preserve"> _xlfn.MAXIFS(performance_data[date],performance_data[portfolio_id],performance_data[[#This Row],[portfolio_id]])</f>
        <v>45540</v>
      </c>
      <c r="N3349" s="14">
        <f xml:space="preserve"> _xlfn.MINIFS(performance_data[date],performance_data[portfolio_id],performance_data[[#This Row],[portfolio_id]])</f>
        <v>44841</v>
      </c>
      <c r="O3349" s="15">
        <f>_xlfn.MAXIFS(performance_data[portfolio_value],performance_data[portfolio_id],performance_data[[#This Row],[portfolio_id]],performance_data[date],performance_data[[#This Row],[latest_date]])</f>
        <v>236474.55</v>
      </c>
      <c r="P3349" s="15">
        <f>_xlfn.MAXIFS(performance_data[portfolio_value],performance_data[portfolio_id],performance_data[[#This Row],[portfolio_id]],performance_data[date],performance_data[[#This Row],[starting_date]])</f>
        <v>311621.95</v>
      </c>
      <c r="Q3349" s="15">
        <f>performance_data[[#This Row],[latest_value]]-performance_data[[#This Row],[starting_value]]</f>
        <v>-75147.400000000023</v>
      </c>
      <c r="R3349" s="15">
        <f>performance_data[[#This Row],[net_inflows]]-performance_data[[#This Row],[net_outflows]]</f>
        <v>-1449.3099999999995</v>
      </c>
      <c r="S3349" s="15" t="str">
        <f>IF(performance_data[[#This Row],[net_inflows]]&gt;AVERAGE(performance_data[net_inflows]),"High","Low")</f>
        <v>Low</v>
      </c>
      <c r="T3349" s="15">
        <f>AVERAGEIF(performance_data[inflow_flag],performance_data[[#This Row],[inflow_flag]],performance_data[return_percentage])</f>
        <v>5.0457846277021572</v>
      </c>
      <c r="U3349" s="17">
        <f>IF(performance_data[[#This Row],[return_percentage]]&lt;performance_data[[#This Row],[benchmark_return]],1,0)</f>
        <v>1</v>
      </c>
      <c r="V3349" s="17">
        <f>COUNTIFS(performance_data[portfolio_id],performance_data[[#This Row],[portfolio_id]])</f>
        <v>27</v>
      </c>
      <c r="W3349" s="17">
        <f>COUNTIFS(performance_data[portfolio_id],performance_data[[#This Row],[portfolio_id]],
          performance_data[return_flag],1)</f>
        <v>14</v>
      </c>
      <c r="X3349" s="15">
        <f>performance_data[[#This Row],[underperform_flag_count]]/performance_data[[#This Row],[totalportfoliocount]]</f>
        <v>0.51851851851851849</v>
      </c>
    </row>
    <row r="3350" spans="1:24" x14ac:dyDescent="0.3">
      <c r="A3350">
        <v>7172</v>
      </c>
      <c r="B3350" s="1">
        <v>44875</v>
      </c>
      <c r="C3350">
        <v>18577.759999999998</v>
      </c>
      <c r="D3350">
        <v>5.17</v>
      </c>
      <c r="E3350">
        <v>4.63</v>
      </c>
      <c r="F3350">
        <v>11115.33</v>
      </c>
      <c r="G3350">
        <v>8783.09</v>
      </c>
      <c r="H3350" t="s">
        <v>2220</v>
      </c>
      <c r="I3350" t="s">
        <v>2217</v>
      </c>
      <c r="J3350">
        <v>11</v>
      </c>
      <c r="K3350" t="s">
        <v>2219</v>
      </c>
      <c r="L3350" t="str">
        <f>IF(performance_data[[#This Row],[return_percentage]]&gt;=performance_data[[#This Row],[benchmark_return]],"Higher","Lower")</f>
        <v>Higher</v>
      </c>
      <c r="M3350" s="14">
        <f xml:space="preserve"> _xlfn.MAXIFS(performance_data[date],performance_data[portfolio_id],performance_data[[#This Row],[portfolio_id]])</f>
        <v>45540</v>
      </c>
      <c r="N3350" s="14">
        <f xml:space="preserve"> _xlfn.MINIFS(performance_data[date],performance_data[portfolio_id],performance_data[[#This Row],[portfolio_id]])</f>
        <v>44841</v>
      </c>
      <c r="O3350" s="15">
        <f>_xlfn.MAXIFS(performance_data[portfolio_value],performance_data[portfolio_id],performance_data[[#This Row],[portfolio_id]],performance_data[date],performance_data[[#This Row],[latest_date]])</f>
        <v>236474.55</v>
      </c>
      <c r="P3350" s="15">
        <f>_xlfn.MAXIFS(performance_data[portfolio_value],performance_data[portfolio_id],performance_data[[#This Row],[portfolio_id]],performance_data[date],performance_data[[#This Row],[starting_date]])</f>
        <v>311621.95</v>
      </c>
      <c r="Q3350" s="15">
        <f>performance_data[[#This Row],[latest_value]]-performance_data[[#This Row],[starting_value]]</f>
        <v>-75147.400000000023</v>
      </c>
      <c r="R3350" s="15">
        <f>performance_data[[#This Row],[net_inflows]]-performance_data[[#This Row],[net_outflows]]</f>
        <v>2332.2399999999998</v>
      </c>
      <c r="S3350" s="15" t="str">
        <f>IF(performance_data[[#This Row],[net_inflows]]&gt;AVERAGE(performance_data[net_inflows]),"High","Low")</f>
        <v>High</v>
      </c>
      <c r="T3350" s="15">
        <f>AVERAGEIF(performance_data[inflow_flag],performance_data[[#This Row],[inflow_flag]],performance_data[return_percentage])</f>
        <v>4.8467905675459724</v>
      </c>
      <c r="U3350" s="17">
        <f>IF(performance_data[[#This Row],[return_percentage]]&lt;performance_data[[#This Row],[benchmark_return]],1,0)</f>
        <v>0</v>
      </c>
      <c r="V3350" s="17">
        <f>COUNTIFS(performance_data[portfolio_id],performance_data[[#This Row],[portfolio_id]])</f>
        <v>27</v>
      </c>
      <c r="W3350" s="17">
        <f>COUNTIFS(performance_data[portfolio_id],performance_data[[#This Row],[portfolio_id]],
          performance_data[return_flag],1)</f>
        <v>14</v>
      </c>
      <c r="X3350" s="15">
        <f>performance_data[[#This Row],[underperform_flag_count]]/performance_data[[#This Row],[totalportfoliocount]]</f>
        <v>0.51851851851851849</v>
      </c>
    </row>
    <row r="3351" spans="1:24" x14ac:dyDescent="0.3">
      <c r="A3351">
        <v>7172</v>
      </c>
      <c r="B3351" s="1">
        <v>45494</v>
      </c>
      <c r="C3351">
        <v>417327.96</v>
      </c>
      <c r="D3351">
        <v>18.18</v>
      </c>
      <c r="E3351">
        <v>15.09</v>
      </c>
      <c r="F3351">
        <v>8155.21</v>
      </c>
      <c r="G3351">
        <v>134.31</v>
      </c>
      <c r="H3351" t="s">
        <v>2205</v>
      </c>
      <c r="I3351" t="s">
        <v>2209</v>
      </c>
      <c r="J3351">
        <v>7</v>
      </c>
      <c r="K3351" t="s">
        <v>2210</v>
      </c>
      <c r="L3351" t="str">
        <f>IF(performance_data[[#This Row],[return_percentage]]&gt;=performance_data[[#This Row],[benchmark_return]],"Higher","Lower")</f>
        <v>Higher</v>
      </c>
      <c r="M3351" s="14">
        <f xml:space="preserve"> _xlfn.MAXIFS(performance_data[date],performance_data[portfolio_id],performance_data[[#This Row],[portfolio_id]])</f>
        <v>45540</v>
      </c>
      <c r="N3351" s="14">
        <f xml:space="preserve"> _xlfn.MINIFS(performance_data[date],performance_data[portfolio_id],performance_data[[#This Row],[portfolio_id]])</f>
        <v>44841</v>
      </c>
      <c r="O3351" s="15">
        <f>_xlfn.MAXIFS(performance_data[portfolio_value],performance_data[portfolio_id],performance_data[[#This Row],[portfolio_id]],performance_data[date],performance_data[[#This Row],[latest_date]])</f>
        <v>236474.55</v>
      </c>
      <c r="P3351" s="15">
        <f>_xlfn.MAXIFS(performance_data[portfolio_value],performance_data[portfolio_id],performance_data[[#This Row],[portfolio_id]],performance_data[date],performance_data[[#This Row],[starting_date]])</f>
        <v>311621.95</v>
      </c>
      <c r="Q3351" s="15">
        <f>performance_data[[#This Row],[latest_value]]-performance_data[[#This Row],[starting_value]]</f>
        <v>-75147.400000000023</v>
      </c>
      <c r="R3351" s="15">
        <f>performance_data[[#This Row],[net_inflows]]-performance_data[[#This Row],[net_outflows]]</f>
        <v>8020.9</v>
      </c>
      <c r="S3351" s="15" t="str">
        <f>IF(performance_data[[#This Row],[net_inflows]]&gt;AVERAGE(performance_data[net_inflows]),"High","Low")</f>
        <v>Low</v>
      </c>
      <c r="T3351" s="15">
        <f>AVERAGEIF(performance_data[inflow_flag],performance_data[[#This Row],[inflow_flag]],performance_data[return_percentage])</f>
        <v>5.0457846277021572</v>
      </c>
      <c r="U3351" s="17">
        <f>IF(performance_data[[#This Row],[return_percentage]]&lt;performance_data[[#This Row],[benchmark_return]],1,0)</f>
        <v>0</v>
      </c>
      <c r="V3351" s="17">
        <f>COUNTIFS(performance_data[portfolio_id],performance_data[[#This Row],[portfolio_id]])</f>
        <v>27</v>
      </c>
      <c r="W3351" s="17">
        <f>COUNTIFS(performance_data[portfolio_id],performance_data[[#This Row],[portfolio_id]],
          performance_data[return_flag],1)</f>
        <v>14</v>
      </c>
      <c r="X3351" s="15">
        <f>performance_data[[#This Row],[underperform_flag_count]]/performance_data[[#This Row],[totalportfoliocount]]</f>
        <v>0.51851851851851849</v>
      </c>
    </row>
    <row r="3352" spans="1:24" x14ac:dyDescent="0.3">
      <c r="A3352">
        <v>7172</v>
      </c>
      <c r="B3352" s="1">
        <v>44865</v>
      </c>
      <c r="C3352">
        <v>385301.59</v>
      </c>
      <c r="D3352">
        <v>-1.5</v>
      </c>
      <c r="E3352">
        <v>-1.44</v>
      </c>
      <c r="F3352">
        <v>18341.63</v>
      </c>
      <c r="G3352">
        <v>7564.69</v>
      </c>
      <c r="H3352" t="s">
        <v>2220</v>
      </c>
      <c r="I3352" t="s">
        <v>2217</v>
      </c>
      <c r="J3352">
        <v>10</v>
      </c>
      <c r="K3352" t="s">
        <v>2224</v>
      </c>
      <c r="L3352" t="str">
        <f>IF(performance_data[[#This Row],[return_percentage]]&gt;=performance_data[[#This Row],[benchmark_return]],"Higher","Lower")</f>
        <v>Lower</v>
      </c>
      <c r="M3352" s="14">
        <f xml:space="preserve"> _xlfn.MAXIFS(performance_data[date],performance_data[portfolio_id],performance_data[[#This Row],[portfolio_id]])</f>
        <v>45540</v>
      </c>
      <c r="N3352" s="14">
        <f xml:space="preserve"> _xlfn.MINIFS(performance_data[date],performance_data[portfolio_id],performance_data[[#This Row],[portfolio_id]])</f>
        <v>44841</v>
      </c>
      <c r="O3352" s="15">
        <f>_xlfn.MAXIFS(performance_data[portfolio_value],performance_data[portfolio_id],performance_data[[#This Row],[portfolio_id]],performance_data[date],performance_data[[#This Row],[latest_date]])</f>
        <v>236474.55</v>
      </c>
      <c r="P3352" s="15">
        <f>_xlfn.MAXIFS(performance_data[portfolio_value],performance_data[portfolio_id],performance_data[[#This Row],[portfolio_id]],performance_data[date],performance_data[[#This Row],[starting_date]])</f>
        <v>311621.95</v>
      </c>
      <c r="Q3352" s="15">
        <f>performance_data[[#This Row],[latest_value]]-performance_data[[#This Row],[starting_value]]</f>
        <v>-75147.400000000023</v>
      </c>
      <c r="R3352" s="15">
        <f>performance_data[[#This Row],[net_inflows]]-performance_data[[#This Row],[net_outflows]]</f>
        <v>10776.940000000002</v>
      </c>
      <c r="S3352" s="15" t="str">
        <f>IF(performance_data[[#This Row],[net_inflows]]&gt;AVERAGE(performance_data[net_inflows]),"High","Low")</f>
        <v>High</v>
      </c>
      <c r="T3352" s="15">
        <f>AVERAGEIF(performance_data[inflow_flag],performance_data[[#This Row],[inflow_flag]],performance_data[return_percentage])</f>
        <v>4.8467905675459724</v>
      </c>
      <c r="U3352" s="17">
        <f>IF(performance_data[[#This Row],[return_percentage]]&lt;performance_data[[#This Row],[benchmark_return]],1,0)</f>
        <v>1</v>
      </c>
      <c r="V3352" s="17">
        <f>COUNTIFS(performance_data[portfolio_id],performance_data[[#This Row],[portfolio_id]])</f>
        <v>27</v>
      </c>
      <c r="W3352" s="17">
        <f>COUNTIFS(performance_data[portfolio_id],performance_data[[#This Row],[portfolio_id]],
          performance_data[return_flag],1)</f>
        <v>14</v>
      </c>
      <c r="X3352" s="15">
        <f>performance_data[[#This Row],[underperform_flag_count]]/performance_data[[#This Row],[totalportfoliocount]]</f>
        <v>0.51851851851851849</v>
      </c>
    </row>
    <row r="3353" spans="1:24" x14ac:dyDescent="0.3">
      <c r="A3353">
        <v>7172</v>
      </c>
      <c r="B3353" s="1">
        <v>45320</v>
      </c>
      <c r="C3353">
        <v>11964.48</v>
      </c>
      <c r="D3353">
        <v>-7.94</v>
      </c>
      <c r="E3353">
        <v>-8.8800000000000008</v>
      </c>
      <c r="F3353">
        <v>1704.86</v>
      </c>
      <c r="G3353">
        <v>2453.6999999999998</v>
      </c>
      <c r="H3353" t="s">
        <v>2205</v>
      </c>
      <c r="I3353" t="s">
        <v>2206</v>
      </c>
      <c r="J3353">
        <v>1</v>
      </c>
      <c r="K3353" t="s">
        <v>2207</v>
      </c>
      <c r="L3353" t="str">
        <f>IF(performance_data[[#This Row],[return_percentage]]&gt;=performance_data[[#This Row],[benchmark_return]],"Higher","Lower")</f>
        <v>Higher</v>
      </c>
      <c r="M3353" s="14">
        <f xml:space="preserve"> _xlfn.MAXIFS(performance_data[date],performance_data[portfolio_id],performance_data[[#This Row],[portfolio_id]])</f>
        <v>45540</v>
      </c>
      <c r="N3353" s="14">
        <f xml:space="preserve"> _xlfn.MINIFS(performance_data[date],performance_data[portfolio_id],performance_data[[#This Row],[portfolio_id]])</f>
        <v>44841</v>
      </c>
      <c r="O3353" s="15">
        <f>_xlfn.MAXIFS(performance_data[portfolio_value],performance_data[portfolio_id],performance_data[[#This Row],[portfolio_id]],performance_data[date],performance_data[[#This Row],[latest_date]])</f>
        <v>236474.55</v>
      </c>
      <c r="P3353" s="15">
        <f>_xlfn.MAXIFS(performance_data[portfolio_value],performance_data[portfolio_id],performance_data[[#This Row],[portfolio_id]],performance_data[date],performance_data[[#This Row],[starting_date]])</f>
        <v>311621.95</v>
      </c>
      <c r="Q3353" s="15">
        <f>performance_data[[#This Row],[latest_value]]-performance_data[[#This Row],[starting_value]]</f>
        <v>-75147.400000000023</v>
      </c>
      <c r="R3353" s="15">
        <f>performance_data[[#This Row],[net_inflows]]-performance_data[[#This Row],[net_outflows]]</f>
        <v>-748.83999999999992</v>
      </c>
      <c r="S3353" s="15" t="str">
        <f>IF(performance_data[[#This Row],[net_inflows]]&gt;AVERAGE(performance_data[net_inflows]),"High","Low")</f>
        <v>Low</v>
      </c>
      <c r="T3353" s="15">
        <f>AVERAGEIF(performance_data[inflow_flag],performance_data[[#This Row],[inflow_flag]],performance_data[return_percentage])</f>
        <v>5.0457846277021572</v>
      </c>
      <c r="U3353" s="17">
        <f>IF(performance_data[[#This Row],[return_percentage]]&lt;performance_data[[#This Row],[benchmark_return]],1,0)</f>
        <v>0</v>
      </c>
      <c r="V3353" s="17">
        <f>COUNTIFS(performance_data[portfolio_id],performance_data[[#This Row],[portfolio_id]])</f>
        <v>27</v>
      </c>
      <c r="W3353" s="17">
        <f>COUNTIFS(performance_data[portfolio_id],performance_data[[#This Row],[portfolio_id]],
          performance_data[return_flag],1)</f>
        <v>14</v>
      </c>
      <c r="X3353" s="15">
        <f>performance_data[[#This Row],[underperform_flag_count]]/performance_data[[#This Row],[totalportfoliocount]]</f>
        <v>0.51851851851851849</v>
      </c>
    </row>
    <row r="3354" spans="1:24" x14ac:dyDescent="0.3">
      <c r="A3354">
        <v>7172</v>
      </c>
      <c r="B3354" s="1">
        <v>45478</v>
      </c>
      <c r="C3354">
        <v>447179.36</v>
      </c>
      <c r="D3354">
        <v>-0.61</v>
      </c>
      <c r="E3354">
        <v>-0.54</v>
      </c>
      <c r="F3354">
        <v>12919.9</v>
      </c>
      <c r="G3354">
        <v>3092.3</v>
      </c>
      <c r="H3354" t="s">
        <v>2205</v>
      </c>
      <c r="I3354" t="s">
        <v>2209</v>
      </c>
      <c r="J3354">
        <v>7</v>
      </c>
      <c r="K3354" t="s">
        <v>2210</v>
      </c>
      <c r="L3354" t="str">
        <f>IF(performance_data[[#This Row],[return_percentage]]&gt;=performance_data[[#This Row],[benchmark_return]],"Higher","Lower")</f>
        <v>Lower</v>
      </c>
      <c r="M3354" s="14">
        <f xml:space="preserve"> _xlfn.MAXIFS(performance_data[date],performance_data[portfolio_id],performance_data[[#This Row],[portfolio_id]])</f>
        <v>45540</v>
      </c>
      <c r="N3354" s="14">
        <f xml:space="preserve"> _xlfn.MINIFS(performance_data[date],performance_data[portfolio_id],performance_data[[#This Row],[portfolio_id]])</f>
        <v>44841</v>
      </c>
      <c r="O3354" s="15">
        <f>_xlfn.MAXIFS(performance_data[portfolio_value],performance_data[portfolio_id],performance_data[[#This Row],[portfolio_id]],performance_data[date],performance_data[[#This Row],[latest_date]])</f>
        <v>236474.55</v>
      </c>
      <c r="P3354" s="15">
        <f>_xlfn.MAXIFS(performance_data[portfolio_value],performance_data[portfolio_id],performance_data[[#This Row],[portfolio_id]],performance_data[date],performance_data[[#This Row],[starting_date]])</f>
        <v>311621.95</v>
      </c>
      <c r="Q3354" s="15">
        <f>performance_data[[#This Row],[latest_value]]-performance_data[[#This Row],[starting_value]]</f>
        <v>-75147.400000000023</v>
      </c>
      <c r="R3354" s="15">
        <f>performance_data[[#This Row],[net_inflows]]-performance_data[[#This Row],[net_outflows]]</f>
        <v>9827.5999999999985</v>
      </c>
      <c r="S3354" s="15" t="str">
        <f>IF(performance_data[[#This Row],[net_inflows]]&gt;AVERAGE(performance_data[net_inflows]),"High","Low")</f>
        <v>High</v>
      </c>
      <c r="T3354" s="15">
        <f>AVERAGEIF(performance_data[inflow_flag],performance_data[[#This Row],[inflow_flag]],performance_data[return_percentage])</f>
        <v>4.8467905675459724</v>
      </c>
      <c r="U3354" s="17">
        <f>IF(performance_data[[#This Row],[return_percentage]]&lt;performance_data[[#This Row],[benchmark_return]],1,0)</f>
        <v>1</v>
      </c>
      <c r="V3354" s="17">
        <f>COUNTIFS(performance_data[portfolio_id],performance_data[[#This Row],[portfolio_id]])</f>
        <v>27</v>
      </c>
      <c r="W3354" s="17">
        <f>COUNTIFS(performance_data[portfolio_id],performance_data[[#This Row],[portfolio_id]],
          performance_data[return_flag],1)</f>
        <v>14</v>
      </c>
      <c r="X3354" s="15">
        <f>performance_data[[#This Row],[underperform_flag_count]]/performance_data[[#This Row],[totalportfoliocount]]</f>
        <v>0.51851851851851849</v>
      </c>
    </row>
    <row r="3355" spans="1:24" x14ac:dyDescent="0.3">
      <c r="A3355">
        <v>7172</v>
      </c>
      <c r="B3355" s="1">
        <v>45404</v>
      </c>
      <c r="C3355">
        <v>442735.68</v>
      </c>
      <c r="D3355">
        <v>10.56</v>
      </c>
      <c r="E3355">
        <v>10</v>
      </c>
      <c r="F3355">
        <v>5715.67</v>
      </c>
      <c r="G3355">
        <v>16615.099999999999</v>
      </c>
      <c r="H3355" t="s">
        <v>2205</v>
      </c>
      <c r="I3355" t="s">
        <v>2211</v>
      </c>
      <c r="J3355">
        <v>4</v>
      </c>
      <c r="K3355" t="s">
        <v>2216</v>
      </c>
      <c r="L3355" t="str">
        <f>IF(performance_data[[#This Row],[return_percentage]]&gt;=performance_data[[#This Row],[benchmark_return]],"Higher","Lower")</f>
        <v>Higher</v>
      </c>
      <c r="M3355" s="14">
        <f xml:space="preserve"> _xlfn.MAXIFS(performance_data[date],performance_data[portfolio_id],performance_data[[#This Row],[portfolio_id]])</f>
        <v>45540</v>
      </c>
      <c r="N3355" s="14">
        <f xml:space="preserve"> _xlfn.MINIFS(performance_data[date],performance_data[portfolio_id],performance_data[[#This Row],[portfolio_id]])</f>
        <v>44841</v>
      </c>
      <c r="O3355" s="15">
        <f>_xlfn.MAXIFS(performance_data[portfolio_value],performance_data[portfolio_id],performance_data[[#This Row],[portfolio_id]],performance_data[date],performance_data[[#This Row],[latest_date]])</f>
        <v>236474.55</v>
      </c>
      <c r="P3355" s="15">
        <f>_xlfn.MAXIFS(performance_data[portfolio_value],performance_data[portfolio_id],performance_data[[#This Row],[portfolio_id]],performance_data[date],performance_data[[#This Row],[starting_date]])</f>
        <v>311621.95</v>
      </c>
      <c r="Q3355" s="15">
        <f>performance_data[[#This Row],[latest_value]]-performance_data[[#This Row],[starting_value]]</f>
        <v>-75147.400000000023</v>
      </c>
      <c r="R3355" s="15">
        <f>performance_data[[#This Row],[net_inflows]]-performance_data[[#This Row],[net_outflows]]</f>
        <v>-10899.429999999998</v>
      </c>
      <c r="S3355" s="15" t="str">
        <f>IF(performance_data[[#This Row],[net_inflows]]&gt;AVERAGE(performance_data[net_inflows]),"High","Low")</f>
        <v>Low</v>
      </c>
      <c r="T3355" s="15">
        <f>AVERAGEIF(performance_data[inflow_flag],performance_data[[#This Row],[inflow_flag]],performance_data[return_percentage])</f>
        <v>5.0457846277021572</v>
      </c>
      <c r="U3355" s="17">
        <f>IF(performance_data[[#This Row],[return_percentage]]&lt;performance_data[[#This Row],[benchmark_return]],1,0)</f>
        <v>0</v>
      </c>
      <c r="V3355" s="17">
        <f>COUNTIFS(performance_data[portfolio_id],performance_data[[#This Row],[portfolio_id]])</f>
        <v>27</v>
      </c>
      <c r="W3355" s="17">
        <f>COUNTIFS(performance_data[portfolio_id],performance_data[[#This Row],[portfolio_id]],
          performance_data[return_flag],1)</f>
        <v>14</v>
      </c>
      <c r="X3355" s="15">
        <f>performance_data[[#This Row],[underperform_flag_count]]/performance_data[[#This Row],[totalportfoliocount]]</f>
        <v>0.51851851851851849</v>
      </c>
    </row>
    <row r="3356" spans="1:24" x14ac:dyDescent="0.3">
      <c r="A3356">
        <v>7172</v>
      </c>
      <c r="B3356" s="1">
        <v>45255</v>
      </c>
      <c r="C3356">
        <v>221990</v>
      </c>
      <c r="D3356">
        <v>-1.71</v>
      </c>
      <c r="E3356">
        <v>-1.62</v>
      </c>
      <c r="F3356">
        <v>17082.169999999998</v>
      </c>
      <c r="G3356">
        <v>12874.68</v>
      </c>
      <c r="H3356" t="s">
        <v>2213</v>
      </c>
      <c r="I3356" t="s">
        <v>2217</v>
      </c>
      <c r="J3356">
        <v>11</v>
      </c>
      <c r="K3356" t="s">
        <v>2219</v>
      </c>
      <c r="L3356" t="str">
        <f>IF(performance_data[[#This Row],[return_percentage]]&gt;=performance_data[[#This Row],[benchmark_return]],"Higher","Lower")</f>
        <v>Lower</v>
      </c>
      <c r="M3356" s="14">
        <f xml:space="preserve"> _xlfn.MAXIFS(performance_data[date],performance_data[portfolio_id],performance_data[[#This Row],[portfolio_id]])</f>
        <v>45540</v>
      </c>
      <c r="N3356" s="14">
        <f xml:space="preserve"> _xlfn.MINIFS(performance_data[date],performance_data[portfolio_id],performance_data[[#This Row],[portfolio_id]])</f>
        <v>44841</v>
      </c>
      <c r="O3356" s="15">
        <f>_xlfn.MAXIFS(performance_data[portfolio_value],performance_data[portfolio_id],performance_data[[#This Row],[portfolio_id]],performance_data[date],performance_data[[#This Row],[latest_date]])</f>
        <v>236474.55</v>
      </c>
      <c r="P3356" s="15">
        <f>_xlfn.MAXIFS(performance_data[portfolio_value],performance_data[portfolio_id],performance_data[[#This Row],[portfolio_id]],performance_data[date],performance_data[[#This Row],[starting_date]])</f>
        <v>311621.95</v>
      </c>
      <c r="Q3356" s="15">
        <f>performance_data[[#This Row],[latest_value]]-performance_data[[#This Row],[starting_value]]</f>
        <v>-75147.400000000023</v>
      </c>
      <c r="R3356" s="15">
        <f>performance_data[[#This Row],[net_inflows]]-performance_data[[#This Row],[net_outflows]]</f>
        <v>4207.489999999998</v>
      </c>
      <c r="S3356" s="15" t="str">
        <f>IF(performance_data[[#This Row],[net_inflows]]&gt;AVERAGE(performance_data[net_inflows]),"High","Low")</f>
        <v>High</v>
      </c>
      <c r="T3356" s="15">
        <f>AVERAGEIF(performance_data[inflow_flag],performance_data[[#This Row],[inflow_flag]],performance_data[return_percentage])</f>
        <v>4.8467905675459724</v>
      </c>
      <c r="U3356" s="17">
        <f>IF(performance_data[[#This Row],[return_percentage]]&lt;performance_data[[#This Row],[benchmark_return]],1,0)</f>
        <v>1</v>
      </c>
      <c r="V3356" s="17">
        <f>COUNTIFS(performance_data[portfolio_id],performance_data[[#This Row],[portfolio_id]])</f>
        <v>27</v>
      </c>
      <c r="W3356" s="17">
        <f>COUNTIFS(performance_data[portfolio_id],performance_data[[#This Row],[portfolio_id]],
          performance_data[return_flag],1)</f>
        <v>14</v>
      </c>
      <c r="X3356" s="15">
        <f>performance_data[[#This Row],[underperform_flag_count]]/performance_data[[#This Row],[totalportfoliocount]]</f>
        <v>0.51851851851851849</v>
      </c>
    </row>
    <row r="3357" spans="1:24" x14ac:dyDescent="0.3">
      <c r="A3357">
        <v>7172</v>
      </c>
      <c r="B3357" s="1">
        <v>45014</v>
      </c>
      <c r="C3357">
        <v>411471.06</v>
      </c>
      <c r="D3357">
        <v>-3.53</v>
      </c>
      <c r="E3357">
        <v>-3.33</v>
      </c>
      <c r="F3357">
        <v>14712.75</v>
      </c>
      <c r="G3357">
        <v>9635.2800000000007</v>
      </c>
      <c r="H3357" t="s">
        <v>2213</v>
      </c>
      <c r="I3357" t="s">
        <v>2206</v>
      </c>
      <c r="J3357">
        <v>3</v>
      </c>
      <c r="K3357" t="s">
        <v>2222</v>
      </c>
      <c r="L3357" t="str">
        <f>IF(performance_data[[#This Row],[return_percentage]]&gt;=performance_data[[#This Row],[benchmark_return]],"Higher","Lower")</f>
        <v>Lower</v>
      </c>
      <c r="M3357" s="14">
        <f xml:space="preserve"> _xlfn.MAXIFS(performance_data[date],performance_data[portfolio_id],performance_data[[#This Row],[portfolio_id]])</f>
        <v>45540</v>
      </c>
      <c r="N3357" s="14">
        <f xml:space="preserve"> _xlfn.MINIFS(performance_data[date],performance_data[portfolio_id],performance_data[[#This Row],[portfolio_id]])</f>
        <v>44841</v>
      </c>
      <c r="O3357" s="15">
        <f>_xlfn.MAXIFS(performance_data[portfolio_value],performance_data[portfolio_id],performance_data[[#This Row],[portfolio_id]],performance_data[date],performance_data[[#This Row],[latest_date]])</f>
        <v>236474.55</v>
      </c>
      <c r="P3357" s="15">
        <f>_xlfn.MAXIFS(performance_data[portfolio_value],performance_data[portfolio_id],performance_data[[#This Row],[portfolio_id]],performance_data[date],performance_data[[#This Row],[starting_date]])</f>
        <v>311621.95</v>
      </c>
      <c r="Q3357" s="15">
        <f>performance_data[[#This Row],[latest_value]]-performance_data[[#This Row],[starting_value]]</f>
        <v>-75147.400000000023</v>
      </c>
      <c r="R3357" s="15">
        <f>performance_data[[#This Row],[net_inflows]]-performance_data[[#This Row],[net_outflows]]</f>
        <v>5077.4699999999993</v>
      </c>
      <c r="S3357" s="15" t="str">
        <f>IF(performance_data[[#This Row],[net_inflows]]&gt;AVERAGE(performance_data[net_inflows]),"High","Low")</f>
        <v>High</v>
      </c>
      <c r="T3357" s="15">
        <f>AVERAGEIF(performance_data[inflow_flag],performance_data[[#This Row],[inflow_flag]],performance_data[return_percentage])</f>
        <v>4.8467905675459724</v>
      </c>
      <c r="U3357" s="17">
        <f>IF(performance_data[[#This Row],[return_percentage]]&lt;performance_data[[#This Row],[benchmark_return]],1,0)</f>
        <v>1</v>
      </c>
      <c r="V3357" s="17">
        <f>COUNTIFS(performance_data[portfolio_id],performance_data[[#This Row],[portfolio_id]])</f>
        <v>27</v>
      </c>
      <c r="W3357" s="17">
        <f>COUNTIFS(performance_data[portfolio_id],performance_data[[#This Row],[portfolio_id]],
          performance_data[return_flag],1)</f>
        <v>14</v>
      </c>
      <c r="X3357" s="15">
        <f>performance_data[[#This Row],[underperform_flag_count]]/performance_data[[#This Row],[totalportfoliocount]]</f>
        <v>0.51851851851851849</v>
      </c>
    </row>
    <row r="3358" spans="1:24" x14ac:dyDescent="0.3">
      <c r="A3358">
        <v>7172</v>
      </c>
      <c r="B3358" s="1">
        <v>45379</v>
      </c>
      <c r="C3358">
        <v>290126.26</v>
      </c>
      <c r="D3358">
        <v>10.64</v>
      </c>
      <c r="E3358">
        <v>10.75</v>
      </c>
      <c r="F3358">
        <v>7062.51</v>
      </c>
      <c r="G3358">
        <v>10268.44</v>
      </c>
      <c r="H3358" t="s">
        <v>2205</v>
      </c>
      <c r="I3358" t="s">
        <v>2206</v>
      </c>
      <c r="J3358">
        <v>3</v>
      </c>
      <c r="K3358" t="s">
        <v>2222</v>
      </c>
      <c r="L3358" t="str">
        <f>IF(performance_data[[#This Row],[return_percentage]]&gt;=performance_data[[#This Row],[benchmark_return]],"Higher","Lower")</f>
        <v>Lower</v>
      </c>
      <c r="M3358" s="14">
        <f xml:space="preserve"> _xlfn.MAXIFS(performance_data[date],performance_data[portfolio_id],performance_data[[#This Row],[portfolio_id]])</f>
        <v>45540</v>
      </c>
      <c r="N3358" s="14">
        <f xml:space="preserve"> _xlfn.MINIFS(performance_data[date],performance_data[portfolio_id],performance_data[[#This Row],[portfolio_id]])</f>
        <v>44841</v>
      </c>
      <c r="O3358" s="15">
        <f>_xlfn.MAXIFS(performance_data[portfolio_value],performance_data[portfolio_id],performance_data[[#This Row],[portfolio_id]],performance_data[date],performance_data[[#This Row],[latest_date]])</f>
        <v>236474.55</v>
      </c>
      <c r="P3358" s="15">
        <f>_xlfn.MAXIFS(performance_data[portfolio_value],performance_data[portfolio_id],performance_data[[#This Row],[portfolio_id]],performance_data[date],performance_data[[#This Row],[starting_date]])</f>
        <v>311621.95</v>
      </c>
      <c r="Q3358" s="15">
        <f>performance_data[[#This Row],[latest_value]]-performance_data[[#This Row],[starting_value]]</f>
        <v>-75147.400000000023</v>
      </c>
      <c r="R3358" s="15">
        <f>performance_data[[#This Row],[net_inflows]]-performance_data[[#This Row],[net_outflows]]</f>
        <v>-3205.9300000000003</v>
      </c>
      <c r="S3358" s="15" t="str">
        <f>IF(performance_data[[#This Row],[net_inflows]]&gt;AVERAGE(performance_data[net_inflows]),"High","Low")</f>
        <v>Low</v>
      </c>
      <c r="T3358" s="15">
        <f>AVERAGEIF(performance_data[inflow_flag],performance_data[[#This Row],[inflow_flag]],performance_data[return_percentage])</f>
        <v>5.0457846277021572</v>
      </c>
      <c r="U3358" s="17">
        <f>IF(performance_data[[#This Row],[return_percentage]]&lt;performance_data[[#This Row],[benchmark_return]],1,0)</f>
        <v>1</v>
      </c>
      <c r="V3358" s="17">
        <f>COUNTIFS(performance_data[portfolio_id],performance_data[[#This Row],[portfolio_id]])</f>
        <v>27</v>
      </c>
      <c r="W3358" s="17">
        <f>COUNTIFS(performance_data[portfolio_id],performance_data[[#This Row],[portfolio_id]],
          performance_data[return_flag],1)</f>
        <v>14</v>
      </c>
      <c r="X3358" s="15">
        <f>performance_data[[#This Row],[underperform_flag_count]]/performance_data[[#This Row],[totalportfoliocount]]</f>
        <v>0.51851851851851849</v>
      </c>
    </row>
    <row r="3359" spans="1:24" x14ac:dyDescent="0.3">
      <c r="A3359">
        <v>7172</v>
      </c>
      <c r="B3359" s="1">
        <v>45179</v>
      </c>
      <c r="C3359">
        <v>205038.64</v>
      </c>
      <c r="D3359">
        <v>0.85</v>
      </c>
      <c r="E3359">
        <v>0.82</v>
      </c>
      <c r="F3359">
        <v>1591.44</v>
      </c>
      <c r="G3359">
        <v>1580.94</v>
      </c>
      <c r="H3359" t="s">
        <v>2213</v>
      </c>
      <c r="I3359" t="s">
        <v>2209</v>
      </c>
      <c r="J3359">
        <v>9</v>
      </c>
      <c r="K3359" t="s">
        <v>2221</v>
      </c>
      <c r="L3359" t="str">
        <f>IF(performance_data[[#This Row],[return_percentage]]&gt;=performance_data[[#This Row],[benchmark_return]],"Higher","Lower")</f>
        <v>Higher</v>
      </c>
      <c r="M3359" s="14">
        <f xml:space="preserve"> _xlfn.MAXIFS(performance_data[date],performance_data[portfolio_id],performance_data[[#This Row],[portfolio_id]])</f>
        <v>45540</v>
      </c>
      <c r="N3359" s="14">
        <f xml:space="preserve"> _xlfn.MINIFS(performance_data[date],performance_data[portfolio_id],performance_data[[#This Row],[portfolio_id]])</f>
        <v>44841</v>
      </c>
      <c r="O3359" s="15">
        <f>_xlfn.MAXIFS(performance_data[portfolio_value],performance_data[portfolio_id],performance_data[[#This Row],[portfolio_id]],performance_data[date],performance_data[[#This Row],[latest_date]])</f>
        <v>236474.55</v>
      </c>
      <c r="P3359" s="15">
        <f>_xlfn.MAXIFS(performance_data[portfolio_value],performance_data[portfolio_id],performance_data[[#This Row],[portfolio_id]],performance_data[date],performance_data[[#This Row],[starting_date]])</f>
        <v>311621.95</v>
      </c>
      <c r="Q3359" s="15">
        <f>performance_data[[#This Row],[latest_value]]-performance_data[[#This Row],[starting_value]]</f>
        <v>-75147.400000000023</v>
      </c>
      <c r="R3359" s="15">
        <f>performance_data[[#This Row],[net_inflows]]-performance_data[[#This Row],[net_outflows]]</f>
        <v>10.5</v>
      </c>
      <c r="S3359" s="15" t="str">
        <f>IF(performance_data[[#This Row],[net_inflows]]&gt;AVERAGE(performance_data[net_inflows]),"High","Low")</f>
        <v>Low</v>
      </c>
      <c r="T3359" s="15">
        <f>AVERAGEIF(performance_data[inflow_flag],performance_data[[#This Row],[inflow_flag]],performance_data[return_percentage])</f>
        <v>5.0457846277021572</v>
      </c>
      <c r="U3359" s="17">
        <f>IF(performance_data[[#This Row],[return_percentage]]&lt;performance_data[[#This Row],[benchmark_return]],1,0)</f>
        <v>0</v>
      </c>
      <c r="V3359" s="17">
        <f>COUNTIFS(performance_data[portfolio_id],performance_data[[#This Row],[portfolio_id]])</f>
        <v>27</v>
      </c>
      <c r="W3359" s="17">
        <f>COUNTIFS(performance_data[portfolio_id],performance_data[[#This Row],[portfolio_id]],
          performance_data[return_flag],1)</f>
        <v>14</v>
      </c>
      <c r="X3359" s="15">
        <f>performance_data[[#This Row],[underperform_flag_count]]/performance_data[[#This Row],[totalportfoliocount]]</f>
        <v>0.51851851851851849</v>
      </c>
    </row>
    <row r="3360" spans="1:24" x14ac:dyDescent="0.3">
      <c r="A3360">
        <v>7172</v>
      </c>
      <c r="B3360" s="1">
        <v>45228</v>
      </c>
      <c r="C3360">
        <v>156239.87</v>
      </c>
      <c r="D3360">
        <v>-7.69</v>
      </c>
      <c r="E3360">
        <v>-7</v>
      </c>
      <c r="F3360">
        <v>12644.44</v>
      </c>
      <c r="G3360">
        <v>3448</v>
      </c>
      <c r="H3360" t="s">
        <v>2213</v>
      </c>
      <c r="I3360" t="s">
        <v>2217</v>
      </c>
      <c r="J3360">
        <v>10</v>
      </c>
      <c r="K3360" t="s">
        <v>2224</v>
      </c>
      <c r="L3360" t="str">
        <f>IF(performance_data[[#This Row],[return_percentage]]&gt;=performance_data[[#This Row],[benchmark_return]],"Higher","Lower")</f>
        <v>Lower</v>
      </c>
      <c r="M3360" s="14">
        <f xml:space="preserve"> _xlfn.MAXIFS(performance_data[date],performance_data[portfolio_id],performance_data[[#This Row],[portfolio_id]])</f>
        <v>45540</v>
      </c>
      <c r="N3360" s="14">
        <f xml:space="preserve"> _xlfn.MINIFS(performance_data[date],performance_data[portfolio_id],performance_data[[#This Row],[portfolio_id]])</f>
        <v>44841</v>
      </c>
      <c r="O3360" s="15">
        <f>_xlfn.MAXIFS(performance_data[portfolio_value],performance_data[portfolio_id],performance_data[[#This Row],[portfolio_id]],performance_data[date],performance_data[[#This Row],[latest_date]])</f>
        <v>236474.55</v>
      </c>
      <c r="P3360" s="15">
        <f>_xlfn.MAXIFS(performance_data[portfolio_value],performance_data[portfolio_id],performance_data[[#This Row],[portfolio_id]],performance_data[date],performance_data[[#This Row],[starting_date]])</f>
        <v>311621.95</v>
      </c>
      <c r="Q3360" s="15">
        <f>performance_data[[#This Row],[latest_value]]-performance_data[[#This Row],[starting_value]]</f>
        <v>-75147.400000000023</v>
      </c>
      <c r="R3360" s="15">
        <f>performance_data[[#This Row],[net_inflows]]-performance_data[[#This Row],[net_outflows]]</f>
        <v>9196.44</v>
      </c>
      <c r="S3360" s="15" t="str">
        <f>IF(performance_data[[#This Row],[net_inflows]]&gt;AVERAGE(performance_data[net_inflows]),"High","Low")</f>
        <v>High</v>
      </c>
      <c r="T3360" s="15">
        <f>AVERAGEIF(performance_data[inflow_flag],performance_data[[#This Row],[inflow_flag]],performance_data[return_percentage])</f>
        <v>4.8467905675459724</v>
      </c>
      <c r="U3360" s="17">
        <f>IF(performance_data[[#This Row],[return_percentage]]&lt;performance_data[[#This Row],[benchmark_return]],1,0)</f>
        <v>1</v>
      </c>
      <c r="V3360" s="17">
        <f>COUNTIFS(performance_data[portfolio_id],performance_data[[#This Row],[portfolio_id]])</f>
        <v>27</v>
      </c>
      <c r="W3360" s="17">
        <f>COUNTIFS(performance_data[portfolio_id],performance_data[[#This Row],[portfolio_id]],
          performance_data[return_flag],1)</f>
        <v>14</v>
      </c>
      <c r="X3360" s="15">
        <f>performance_data[[#This Row],[underperform_flag_count]]/performance_data[[#This Row],[totalportfoliocount]]</f>
        <v>0.51851851851851849</v>
      </c>
    </row>
    <row r="3361" spans="1:24" x14ac:dyDescent="0.3">
      <c r="A3361">
        <v>7172</v>
      </c>
      <c r="B3361" s="1">
        <v>44932</v>
      </c>
      <c r="C3361">
        <v>194042.65</v>
      </c>
      <c r="D3361">
        <v>3.85</v>
      </c>
      <c r="E3361">
        <v>3.35</v>
      </c>
      <c r="F3361">
        <v>7808.62</v>
      </c>
      <c r="G3361">
        <v>11149.21</v>
      </c>
      <c r="H3361" t="s">
        <v>2213</v>
      </c>
      <c r="I3361" t="s">
        <v>2206</v>
      </c>
      <c r="J3361">
        <v>1</v>
      </c>
      <c r="K3361" t="s">
        <v>2207</v>
      </c>
      <c r="L3361" t="str">
        <f>IF(performance_data[[#This Row],[return_percentage]]&gt;=performance_data[[#This Row],[benchmark_return]],"Higher","Lower")</f>
        <v>Higher</v>
      </c>
      <c r="M3361" s="14">
        <f xml:space="preserve"> _xlfn.MAXIFS(performance_data[date],performance_data[portfolio_id],performance_data[[#This Row],[portfolio_id]])</f>
        <v>45540</v>
      </c>
      <c r="N3361" s="14">
        <f xml:space="preserve"> _xlfn.MINIFS(performance_data[date],performance_data[portfolio_id],performance_data[[#This Row],[portfolio_id]])</f>
        <v>44841</v>
      </c>
      <c r="O3361" s="15">
        <f>_xlfn.MAXIFS(performance_data[portfolio_value],performance_data[portfolio_id],performance_data[[#This Row],[portfolio_id]],performance_data[date],performance_data[[#This Row],[latest_date]])</f>
        <v>236474.55</v>
      </c>
      <c r="P3361" s="15">
        <f>_xlfn.MAXIFS(performance_data[portfolio_value],performance_data[portfolio_id],performance_data[[#This Row],[portfolio_id]],performance_data[date],performance_data[[#This Row],[starting_date]])</f>
        <v>311621.95</v>
      </c>
      <c r="Q3361" s="15">
        <f>performance_data[[#This Row],[latest_value]]-performance_data[[#This Row],[starting_value]]</f>
        <v>-75147.400000000023</v>
      </c>
      <c r="R3361" s="15">
        <f>performance_data[[#This Row],[net_inflows]]-performance_data[[#This Row],[net_outflows]]</f>
        <v>-3340.5899999999992</v>
      </c>
      <c r="S3361" s="15" t="str">
        <f>IF(performance_data[[#This Row],[net_inflows]]&gt;AVERAGE(performance_data[net_inflows]),"High","Low")</f>
        <v>Low</v>
      </c>
      <c r="T3361" s="15">
        <f>AVERAGEIF(performance_data[inflow_flag],performance_data[[#This Row],[inflow_flag]],performance_data[return_percentage])</f>
        <v>5.0457846277021572</v>
      </c>
      <c r="U3361" s="17">
        <f>IF(performance_data[[#This Row],[return_percentage]]&lt;performance_data[[#This Row],[benchmark_return]],1,0)</f>
        <v>0</v>
      </c>
      <c r="V3361" s="17">
        <f>COUNTIFS(performance_data[portfolio_id],performance_data[[#This Row],[portfolio_id]])</f>
        <v>27</v>
      </c>
      <c r="W3361" s="17">
        <f>COUNTIFS(performance_data[portfolio_id],performance_data[[#This Row],[portfolio_id]],
          performance_data[return_flag],1)</f>
        <v>14</v>
      </c>
      <c r="X3361" s="15">
        <f>performance_data[[#This Row],[underperform_flag_count]]/performance_data[[#This Row],[totalportfoliocount]]</f>
        <v>0.51851851851851849</v>
      </c>
    </row>
    <row r="3362" spans="1:24" x14ac:dyDescent="0.3">
      <c r="A3362">
        <v>7234</v>
      </c>
      <c r="B3362" s="1">
        <v>44861</v>
      </c>
      <c r="C3362">
        <v>468020.73</v>
      </c>
      <c r="D3362">
        <v>12.42</v>
      </c>
      <c r="E3362">
        <v>12.73</v>
      </c>
      <c r="F3362">
        <v>5142.8</v>
      </c>
      <c r="G3362">
        <v>4367.21</v>
      </c>
      <c r="H3362" t="s">
        <v>2220</v>
      </c>
      <c r="I3362" t="s">
        <v>2217</v>
      </c>
      <c r="J3362">
        <v>10</v>
      </c>
      <c r="K3362" t="s">
        <v>2224</v>
      </c>
      <c r="L3362" t="str">
        <f>IF(performance_data[[#This Row],[return_percentage]]&gt;=performance_data[[#This Row],[benchmark_return]],"Higher","Lower")</f>
        <v>Lower</v>
      </c>
      <c r="M3362" s="14">
        <f xml:space="preserve"> _xlfn.MAXIFS(performance_data[date],performance_data[portfolio_id],performance_data[[#This Row],[portfolio_id]])</f>
        <v>45497</v>
      </c>
      <c r="N3362" s="14">
        <f xml:space="preserve"> _xlfn.MINIFS(performance_data[date],performance_data[portfolio_id],performance_data[[#This Row],[portfolio_id]])</f>
        <v>44845</v>
      </c>
      <c r="O3362" s="15">
        <f>_xlfn.MAXIFS(performance_data[portfolio_value],performance_data[portfolio_id],performance_data[[#This Row],[portfolio_id]],performance_data[date],performance_data[[#This Row],[latest_date]])</f>
        <v>177821.93</v>
      </c>
      <c r="P3362" s="15">
        <f>_xlfn.MAXIFS(performance_data[portfolio_value],performance_data[portfolio_id],performance_data[[#This Row],[portfolio_id]],performance_data[date],performance_data[[#This Row],[starting_date]])</f>
        <v>171569.03</v>
      </c>
      <c r="Q3362" s="15">
        <f>performance_data[[#This Row],[latest_value]]-performance_data[[#This Row],[starting_value]]</f>
        <v>6252.8999999999942</v>
      </c>
      <c r="R3362" s="15">
        <f>performance_data[[#This Row],[net_inflows]]-performance_data[[#This Row],[net_outflows]]</f>
        <v>775.59000000000015</v>
      </c>
      <c r="S3362" s="15" t="str">
        <f>IF(performance_data[[#This Row],[net_inflows]]&gt;AVERAGE(performance_data[net_inflows]),"High","Low")</f>
        <v>Low</v>
      </c>
      <c r="T3362" s="15">
        <f>AVERAGEIF(performance_data[inflow_flag],performance_data[[#This Row],[inflow_flag]],performance_data[return_percentage])</f>
        <v>5.0457846277021572</v>
      </c>
      <c r="U3362" s="17">
        <f>IF(performance_data[[#This Row],[return_percentage]]&lt;performance_data[[#This Row],[benchmark_return]],1,0)</f>
        <v>1</v>
      </c>
      <c r="V3362" s="17">
        <f>COUNTIFS(performance_data[portfolio_id],performance_data[[#This Row],[portfolio_id]])</f>
        <v>19</v>
      </c>
      <c r="W3362" s="17">
        <f>COUNTIFS(performance_data[portfolio_id],performance_data[[#This Row],[portfolio_id]],
          performance_data[return_flag],1)</f>
        <v>8</v>
      </c>
      <c r="X3362" s="15">
        <f>performance_data[[#This Row],[underperform_flag_count]]/performance_data[[#This Row],[totalportfoliocount]]</f>
        <v>0.42105263157894735</v>
      </c>
    </row>
    <row r="3363" spans="1:24" x14ac:dyDescent="0.3">
      <c r="A3363">
        <v>7234</v>
      </c>
      <c r="B3363" s="1">
        <v>45115</v>
      </c>
      <c r="C3363">
        <v>467935.28</v>
      </c>
      <c r="D3363">
        <v>-4.92</v>
      </c>
      <c r="E3363">
        <v>-4.18</v>
      </c>
      <c r="F3363">
        <v>14923.51</v>
      </c>
      <c r="G3363">
        <v>6214.29</v>
      </c>
      <c r="H3363" t="s">
        <v>2213</v>
      </c>
      <c r="I3363" t="s">
        <v>2209</v>
      </c>
      <c r="J3363">
        <v>7</v>
      </c>
      <c r="K3363" t="s">
        <v>2210</v>
      </c>
      <c r="L3363" t="str">
        <f>IF(performance_data[[#This Row],[return_percentage]]&gt;=performance_data[[#This Row],[benchmark_return]],"Higher","Lower")</f>
        <v>Lower</v>
      </c>
      <c r="M3363" s="14">
        <f xml:space="preserve"> _xlfn.MAXIFS(performance_data[date],performance_data[portfolio_id],performance_data[[#This Row],[portfolio_id]])</f>
        <v>45497</v>
      </c>
      <c r="N3363" s="14">
        <f xml:space="preserve"> _xlfn.MINIFS(performance_data[date],performance_data[portfolio_id],performance_data[[#This Row],[portfolio_id]])</f>
        <v>44845</v>
      </c>
      <c r="O3363" s="15">
        <f>_xlfn.MAXIFS(performance_data[portfolio_value],performance_data[portfolio_id],performance_data[[#This Row],[portfolio_id]],performance_data[date],performance_data[[#This Row],[latest_date]])</f>
        <v>177821.93</v>
      </c>
      <c r="P3363" s="15">
        <f>_xlfn.MAXIFS(performance_data[portfolio_value],performance_data[portfolio_id],performance_data[[#This Row],[portfolio_id]],performance_data[date],performance_data[[#This Row],[starting_date]])</f>
        <v>171569.03</v>
      </c>
      <c r="Q3363" s="15">
        <f>performance_data[[#This Row],[latest_value]]-performance_data[[#This Row],[starting_value]]</f>
        <v>6252.8999999999942</v>
      </c>
      <c r="R3363" s="15">
        <f>performance_data[[#This Row],[net_inflows]]-performance_data[[#This Row],[net_outflows]]</f>
        <v>8709.2200000000012</v>
      </c>
      <c r="S3363" s="15" t="str">
        <f>IF(performance_data[[#This Row],[net_inflows]]&gt;AVERAGE(performance_data[net_inflows]),"High","Low")</f>
        <v>High</v>
      </c>
      <c r="T3363" s="15">
        <f>AVERAGEIF(performance_data[inflow_flag],performance_data[[#This Row],[inflow_flag]],performance_data[return_percentage])</f>
        <v>4.8467905675459724</v>
      </c>
      <c r="U3363" s="17">
        <f>IF(performance_data[[#This Row],[return_percentage]]&lt;performance_data[[#This Row],[benchmark_return]],1,0)</f>
        <v>1</v>
      </c>
      <c r="V3363" s="17">
        <f>COUNTIFS(performance_data[portfolio_id],performance_data[[#This Row],[portfolio_id]])</f>
        <v>19</v>
      </c>
      <c r="W3363" s="17">
        <f>COUNTIFS(performance_data[portfolio_id],performance_data[[#This Row],[portfolio_id]],
          performance_data[return_flag],1)</f>
        <v>8</v>
      </c>
      <c r="X3363" s="15">
        <f>performance_data[[#This Row],[underperform_flag_count]]/performance_data[[#This Row],[totalportfoliocount]]</f>
        <v>0.42105263157894735</v>
      </c>
    </row>
    <row r="3364" spans="1:24" x14ac:dyDescent="0.3">
      <c r="A3364">
        <v>7234</v>
      </c>
      <c r="B3364" s="1">
        <v>45378</v>
      </c>
      <c r="C3364">
        <v>108713.91</v>
      </c>
      <c r="D3364">
        <v>-5.42</v>
      </c>
      <c r="E3364">
        <v>-6.13</v>
      </c>
      <c r="F3364">
        <v>4508.04</v>
      </c>
      <c r="G3364">
        <v>2942.64</v>
      </c>
      <c r="H3364" t="s">
        <v>2205</v>
      </c>
      <c r="I3364" t="s">
        <v>2206</v>
      </c>
      <c r="J3364">
        <v>3</v>
      </c>
      <c r="K3364" t="s">
        <v>2222</v>
      </c>
      <c r="L3364" t="str">
        <f>IF(performance_data[[#This Row],[return_percentage]]&gt;=performance_data[[#This Row],[benchmark_return]],"Higher","Lower")</f>
        <v>Higher</v>
      </c>
      <c r="M3364" s="14">
        <f xml:space="preserve"> _xlfn.MAXIFS(performance_data[date],performance_data[portfolio_id],performance_data[[#This Row],[portfolio_id]])</f>
        <v>45497</v>
      </c>
      <c r="N3364" s="14">
        <f xml:space="preserve"> _xlfn.MINIFS(performance_data[date],performance_data[portfolio_id],performance_data[[#This Row],[portfolio_id]])</f>
        <v>44845</v>
      </c>
      <c r="O3364" s="15">
        <f>_xlfn.MAXIFS(performance_data[portfolio_value],performance_data[portfolio_id],performance_data[[#This Row],[portfolio_id]],performance_data[date],performance_data[[#This Row],[latest_date]])</f>
        <v>177821.93</v>
      </c>
      <c r="P3364" s="15">
        <f>_xlfn.MAXIFS(performance_data[portfolio_value],performance_data[portfolio_id],performance_data[[#This Row],[portfolio_id]],performance_data[date],performance_data[[#This Row],[starting_date]])</f>
        <v>171569.03</v>
      </c>
      <c r="Q3364" s="15">
        <f>performance_data[[#This Row],[latest_value]]-performance_data[[#This Row],[starting_value]]</f>
        <v>6252.8999999999942</v>
      </c>
      <c r="R3364" s="15">
        <f>performance_data[[#This Row],[net_inflows]]-performance_data[[#This Row],[net_outflows]]</f>
        <v>1565.4</v>
      </c>
      <c r="S3364" s="15" t="str">
        <f>IF(performance_data[[#This Row],[net_inflows]]&gt;AVERAGE(performance_data[net_inflows]),"High","Low")</f>
        <v>Low</v>
      </c>
      <c r="T3364" s="15">
        <f>AVERAGEIF(performance_data[inflow_flag],performance_data[[#This Row],[inflow_flag]],performance_data[return_percentage])</f>
        <v>5.0457846277021572</v>
      </c>
      <c r="U3364" s="17">
        <f>IF(performance_data[[#This Row],[return_percentage]]&lt;performance_data[[#This Row],[benchmark_return]],1,0)</f>
        <v>0</v>
      </c>
      <c r="V3364" s="17">
        <f>COUNTIFS(performance_data[portfolio_id],performance_data[[#This Row],[portfolio_id]])</f>
        <v>19</v>
      </c>
      <c r="W3364" s="17">
        <f>COUNTIFS(performance_data[portfolio_id],performance_data[[#This Row],[portfolio_id]],
          performance_data[return_flag],1)</f>
        <v>8</v>
      </c>
      <c r="X3364" s="15">
        <f>performance_data[[#This Row],[underperform_flag_count]]/performance_data[[#This Row],[totalportfoliocount]]</f>
        <v>0.42105263157894735</v>
      </c>
    </row>
    <row r="3365" spans="1:24" x14ac:dyDescent="0.3">
      <c r="A3365">
        <v>7234</v>
      </c>
      <c r="B3365" s="1">
        <v>44936</v>
      </c>
      <c r="C3365">
        <v>38608</v>
      </c>
      <c r="D3365">
        <v>19.23</v>
      </c>
      <c r="E3365">
        <v>23.04</v>
      </c>
      <c r="F3365">
        <v>12107.12</v>
      </c>
      <c r="G3365">
        <v>126.6</v>
      </c>
      <c r="H3365" t="s">
        <v>2213</v>
      </c>
      <c r="I3365" t="s">
        <v>2206</v>
      </c>
      <c r="J3365">
        <v>1</v>
      </c>
      <c r="K3365" t="s">
        <v>2207</v>
      </c>
      <c r="L3365" t="str">
        <f>IF(performance_data[[#This Row],[return_percentage]]&gt;=performance_data[[#This Row],[benchmark_return]],"Higher","Lower")</f>
        <v>Lower</v>
      </c>
      <c r="M3365" s="14">
        <f xml:space="preserve"> _xlfn.MAXIFS(performance_data[date],performance_data[portfolio_id],performance_data[[#This Row],[portfolio_id]])</f>
        <v>45497</v>
      </c>
      <c r="N3365" s="14">
        <f xml:space="preserve"> _xlfn.MINIFS(performance_data[date],performance_data[portfolio_id],performance_data[[#This Row],[portfolio_id]])</f>
        <v>44845</v>
      </c>
      <c r="O3365" s="15">
        <f>_xlfn.MAXIFS(performance_data[portfolio_value],performance_data[portfolio_id],performance_data[[#This Row],[portfolio_id]],performance_data[date],performance_data[[#This Row],[latest_date]])</f>
        <v>177821.93</v>
      </c>
      <c r="P3365" s="15">
        <f>_xlfn.MAXIFS(performance_data[portfolio_value],performance_data[portfolio_id],performance_data[[#This Row],[portfolio_id]],performance_data[date],performance_data[[#This Row],[starting_date]])</f>
        <v>171569.03</v>
      </c>
      <c r="Q3365" s="15">
        <f>performance_data[[#This Row],[latest_value]]-performance_data[[#This Row],[starting_value]]</f>
        <v>6252.8999999999942</v>
      </c>
      <c r="R3365" s="15">
        <f>performance_data[[#This Row],[net_inflows]]-performance_data[[#This Row],[net_outflows]]</f>
        <v>11980.52</v>
      </c>
      <c r="S3365" s="15" t="str">
        <f>IF(performance_data[[#This Row],[net_inflows]]&gt;AVERAGE(performance_data[net_inflows]),"High","Low")</f>
        <v>High</v>
      </c>
      <c r="T3365" s="15">
        <f>AVERAGEIF(performance_data[inflow_flag],performance_data[[#This Row],[inflow_flag]],performance_data[return_percentage])</f>
        <v>4.8467905675459724</v>
      </c>
      <c r="U3365" s="17">
        <f>IF(performance_data[[#This Row],[return_percentage]]&lt;performance_data[[#This Row],[benchmark_return]],1,0)</f>
        <v>1</v>
      </c>
      <c r="V3365" s="17">
        <f>COUNTIFS(performance_data[portfolio_id],performance_data[[#This Row],[portfolio_id]])</f>
        <v>19</v>
      </c>
      <c r="W3365" s="17">
        <f>COUNTIFS(performance_data[portfolio_id],performance_data[[#This Row],[portfolio_id]],
          performance_data[return_flag],1)</f>
        <v>8</v>
      </c>
      <c r="X3365" s="15">
        <f>performance_data[[#This Row],[underperform_flag_count]]/performance_data[[#This Row],[totalportfoliocount]]</f>
        <v>0.42105263157894735</v>
      </c>
    </row>
    <row r="3366" spans="1:24" x14ac:dyDescent="0.3">
      <c r="A3366">
        <v>7234</v>
      </c>
      <c r="B3366" s="1">
        <v>45385</v>
      </c>
      <c r="C3366">
        <v>261759.77</v>
      </c>
      <c r="D3366">
        <v>-8.48</v>
      </c>
      <c r="E3366">
        <v>-9.8000000000000007</v>
      </c>
      <c r="F3366">
        <v>17681.580000000002</v>
      </c>
      <c r="G3366">
        <v>9319.2199999999993</v>
      </c>
      <c r="H3366" t="s">
        <v>2205</v>
      </c>
      <c r="I3366" t="s">
        <v>2211</v>
      </c>
      <c r="J3366">
        <v>4</v>
      </c>
      <c r="K3366" t="s">
        <v>2216</v>
      </c>
      <c r="L3366" t="str">
        <f>IF(performance_data[[#This Row],[return_percentage]]&gt;=performance_data[[#This Row],[benchmark_return]],"Higher","Lower")</f>
        <v>Higher</v>
      </c>
      <c r="M3366" s="14">
        <f xml:space="preserve"> _xlfn.MAXIFS(performance_data[date],performance_data[portfolio_id],performance_data[[#This Row],[portfolio_id]])</f>
        <v>45497</v>
      </c>
      <c r="N3366" s="14">
        <f xml:space="preserve"> _xlfn.MINIFS(performance_data[date],performance_data[portfolio_id],performance_data[[#This Row],[portfolio_id]])</f>
        <v>44845</v>
      </c>
      <c r="O3366" s="15">
        <f>_xlfn.MAXIFS(performance_data[portfolio_value],performance_data[portfolio_id],performance_data[[#This Row],[portfolio_id]],performance_data[date],performance_data[[#This Row],[latest_date]])</f>
        <v>177821.93</v>
      </c>
      <c r="P3366" s="15">
        <f>_xlfn.MAXIFS(performance_data[portfolio_value],performance_data[portfolio_id],performance_data[[#This Row],[portfolio_id]],performance_data[date],performance_data[[#This Row],[starting_date]])</f>
        <v>171569.03</v>
      </c>
      <c r="Q3366" s="15">
        <f>performance_data[[#This Row],[latest_value]]-performance_data[[#This Row],[starting_value]]</f>
        <v>6252.8999999999942</v>
      </c>
      <c r="R3366" s="15">
        <f>performance_data[[#This Row],[net_inflows]]-performance_data[[#This Row],[net_outflows]]</f>
        <v>8362.3600000000024</v>
      </c>
      <c r="S3366" s="15" t="str">
        <f>IF(performance_data[[#This Row],[net_inflows]]&gt;AVERAGE(performance_data[net_inflows]),"High","Low")</f>
        <v>High</v>
      </c>
      <c r="T3366" s="15">
        <f>AVERAGEIF(performance_data[inflow_flag],performance_data[[#This Row],[inflow_flag]],performance_data[return_percentage])</f>
        <v>4.8467905675459724</v>
      </c>
      <c r="U3366" s="17">
        <f>IF(performance_data[[#This Row],[return_percentage]]&lt;performance_data[[#This Row],[benchmark_return]],1,0)</f>
        <v>0</v>
      </c>
      <c r="V3366" s="17">
        <f>COUNTIFS(performance_data[portfolio_id],performance_data[[#This Row],[portfolio_id]])</f>
        <v>19</v>
      </c>
      <c r="W3366" s="17">
        <f>COUNTIFS(performance_data[portfolio_id],performance_data[[#This Row],[portfolio_id]],
          performance_data[return_flag],1)</f>
        <v>8</v>
      </c>
      <c r="X3366" s="15">
        <f>performance_data[[#This Row],[underperform_flag_count]]/performance_data[[#This Row],[totalportfoliocount]]</f>
        <v>0.42105263157894735</v>
      </c>
    </row>
    <row r="3367" spans="1:24" x14ac:dyDescent="0.3">
      <c r="A3367">
        <v>7234</v>
      </c>
      <c r="B3367" s="1">
        <v>45365</v>
      </c>
      <c r="C3367">
        <v>104611.37</v>
      </c>
      <c r="D3367">
        <v>18.41</v>
      </c>
      <c r="E3367">
        <v>22.03</v>
      </c>
      <c r="F3367">
        <v>3435.25</v>
      </c>
      <c r="G3367">
        <v>17066.97</v>
      </c>
      <c r="H3367" t="s">
        <v>2205</v>
      </c>
      <c r="I3367" t="s">
        <v>2206</v>
      </c>
      <c r="J3367">
        <v>3</v>
      </c>
      <c r="K3367" t="s">
        <v>2222</v>
      </c>
      <c r="L3367" t="str">
        <f>IF(performance_data[[#This Row],[return_percentage]]&gt;=performance_data[[#This Row],[benchmark_return]],"Higher","Lower")</f>
        <v>Lower</v>
      </c>
      <c r="M3367" s="14">
        <f xml:space="preserve"> _xlfn.MAXIFS(performance_data[date],performance_data[portfolio_id],performance_data[[#This Row],[portfolio_id]])</f>
        <v>45497</v>
      </c>
      <c r="N3367" s="14">
        <f xml:space="preserve"> _xlfn.MINIFS(performance_data[date],performance_data[portfolio_id],performance_data[[#This Row],[portfolio_id]])</f>
        <v>44845</v>
      </c>
      <c r="O3367" s="15">
        <f>_xlfn.MAXIFS(performance_data[portfolio_value],performance_data[portfolio_id],performance_data[[#This Row],[portfolio_id]],performance_data[date],performance_data[[#This Row],[latest_date]])</f>
        <v>177821.93</v>
      </c>
      <c r="P3367" s="15">
        <f>_xlfn.MAXIFS(performance_data[portfolio_value],performance_data[portfolio_id],performance_data[[#This Row],[portfolio_id]],performance_data[date],performance_data[[#This Row],[starting_date]])</f>
        <v>171569.03</v>
      </c>
      <c r="Q3367" s="15">
        <f>performance_data[[#This Row],[latest_value]]-performance_data[[#This Row],[starting_value]]</f>
        <v>6252.8999999999942</v>
      </c>
      <c r="R3367" s="15">
        <f>performance_data[[#This Row],[net_inflows]]-performance_data[[#This Row],[net_outflows]]</f>
        <v>-13631.720000000001</v>
      </c>
      <c r="S3367" s="15" t="str">
        <f>IF(performance_data[[#This Row],[net_inflows]]&gt;AVERAGE(performance_data[net_inflows]),"High","Low")</f>
        <v>Low</v>
      </c>
      <c r="T3367" s="15">
        <f>AVERAGEIF(performance_data[inflow_flag],performance_data[[#This Row],[inflow_flag]],performance_data[return_percentage])</f>
        <v>5.0457846277021572</v>
      </c>
      <c r="U3367" s="17">
        <f>IF(performance_data[[#This Row],[return_percentage]]&lt;performance_data[[#This Row],[benchmark_return]],1,0)</f>
        <v>1</v>
      </c>
      <c r="V3367" s="17">
        <f>COUNTIFS(performance_data[portfolio_id],performance_data[[#This Row],[portfolio_id]])</f>
        <v>19</v>
      </c>
      <c r="W3367" s="17">
        <f>COUNTIFS(performance_data[portfolio_id],performance_data[[#This Row],[portfolio_id]],
          performance_data[return_flag],1)</f>
        <v>8</v>
      </c>
      <c r="X3367" s="15">
        <f>performance_data[[#This Row],[underperform_flag_count]]/performance_data[[#This Row],[totalportfoliocount]]</f>
        <v>0.42105263157894735</v>
      </c>
    </row>
    <row r="3368" spans="1:24" x14ac:dyDescent="0.3">
      <c r="A3368">
        <v>7234</v>
      </c>
      <c r="B3368" s="1">
        <v>45110</v>
      </c>
      <c r="C3368">
        <v>325307.34999999998</v>
      </c>
      <c r="D3368">
        <v>15.34</v>
      </c>
      <c r="E3368">
        <v>17.809999999999999</v>
      </c>
      <c r="F3368">
        <v>7769.56</v>
      </c>
      <c r="G3368">
        <v>9510.8700000000008</v>
      </c>
      <c r="H3368" t="s">
        <v>2213</v>
      </c>
      <c r="I3368" t="s">
        <v>2209</v>
      </c>
      <c r="J3368">
        <v>7</v>
      </c>
      <c r="K3368" t="s">
        <v>2210</v>
      </c>
      <c r="L3368" t="str">
        <f>IF(performance_data[[#This Row],[return_percentage]]&gt;=performance_data[[#This Row],[benchmark_return]],"Higher","Lower")</f>
        <v>Lower</v>
      </c>
      <c r="M3368" s="14">
        <f xml:space="preserve"> _xlfn.MAXIFS(performance_data[date],performance_data[portfolio_id],performance_data[[#This Row],[portfolio_id]])</f>
        <v>45497</v>
      </c>
      <c r="N3368" s="14">
        <f xml:space="preserve"> _xlfn.MINIFS(performance_data[date],performance_data[portfolio_id],performance_data[[#This Row],[portfolio_id]])</f>
        <v>44845</v>
      </c>
      <c r="O3368" s="15">
        <f>_xlfn.MAXIFS(performance_data[portfolio_value],performance_data[portfolio_id],performance_data[[#This Row],[portfolio_id]],performance_data[date],performance_data[[#This Row],[latest_date]])</f>
        <v>177821.93</v>
      </c>
      <c r="P3368" s="15">
        <f>_xlfn.MAXIFS(performance_data[portfolio_value],performance_data[portfolio_id],performance_data[[#This Row],[portfolio_id]],performance_data[date],performance_data[[#This Row],[starting_date]])</f>
        <v>171569.03</v>
      </c>
      <c r="Q3368" s="15">
        <f>performance_data[[#This Row],[latest_value]]-performance_data[[#This Row],[starting_value]]</f>
        <v>6252.8999999999942</v>
      </c>
      <c r="R3368" s="15">
        <f>performance_data[[#This Row],[net_inflows]]-performance_data[[#This Row],[net_outflows]]</f>
        <v>-1741.3100000000004</v>
      </c>
      <c r="S3368" s="15" t="str">
        <f>IF(performance_data[[#This Row],[net_inflows]]&gt;AVERAGE(performance_data[net_inflows]),"High","Low")</f>
        <v>Low</v>
      </c>
      <c r="T3368" s="15">
        <f>AVERAGEIF(performance_data[inflow_flag],performance_data[[#This Row],[inflow_flag]],performance_data[return_percentage])</f>
        <v>5.0457846277021572</v>
      </c>
      <c r="U3368" s="17">
        <f>IF(performance_data[[#This Row],[return_percentage]]&lt;performance_data[[#This Row],[benchmark_return]],1,0)</f>
        <v>1</v>
      </c>
      <c r="V3368" s="17">
        <f>COUNTIFS(performance_data[portfolio_id],performance_data[[#This Row],[portfolio_id]])</f>
        <v>19</v>
      </c>
      <c r="W3368" s="17">
        <f>COUNTIFS(performance_data[portfolio_id],performance_data[[#This Row],[portfolio_id]],
          performance_data[return_flag],1)</f>
        <v>8</v>
      </c>
      <c r="X3368" s="15">
        <f>performance_data[[#This Row],[underperform_flag_count]]/performance_data[[#This Row],[totalportfoliocount]]</f>
        <v>0.42105263157894735</v>
      </c>
    </row>
    <row r="3369" spans="1:24" x14ac:dyDescent="0.3">
      <c r="A3369">
        <v>7234</v>
      </c>
      <c r="B3369" s="1">
        <v>44845</v>
      </c>
      <c r="C3369">
        <v>171569.03</v>
      </c>
      <c r="D3369">
        <v>3.65</v>
      </c>
      <c r="E3369">
        <v>2.99</v>
      </c>
      <c r="F3369">
        <v>12570.58</v>
      </c>
      <c r="G3369">
        <v>4677.4399999999996</v>
      </c>
      <c r="H3369" t="s">
        <v>2220</v>
      </c>
      <c r="I3369" t="s">
        <v>2217</v>
      </c>
      <c r="J3369">
        <v>10</v>
      </c>
      <c r="K3369" t="s">
        <v>2224</v>
      </c>
      <c r="L3369" t="str">
        <f>IF(performance_data[[#This Row],[return_percentage]]&gt;=performance_data[[#This Row],[benchmark_return]],"Higher","Lower")</f>
        <v>Higher</v>
      </c>
      <c r="M3369" s="14">
        <f xml:space="preserve"> _xlfn.MAXIFS(performance_data[date],performance_data[portfolio_id],performance_data[[#This Row],[portfolio_id]])</f>
        <v>45497</v>
      </c>
      <c r="N3369" s="14">
        <f xml:space="preserve"> _xlfn.MINIFS(performance_data[date],performance_data[portfolio_id],performance_data[[#This Row],[portfolio_id]])</f>
        <v>44845</v>
      </c>
      <c r="O3369" s="15">
        <f>_xlfn.MAXIFS(performance_data[portfolio_value],performance_data[portfolio_id],performance_data[[#This Row],[portfolio_id]],performance_data[date],performance_data[[#This Row],[latest_date]])</f>
        <v>177821.93</v>
      </c>
      <c r="P3369" s="15">
        <f>_xlfn.MAXIFS(performance_data[portfolio_value],performance_data[portfolio_id],performance_data[[#This Row],[portfolio_id]],performance_data[date],performance_data[[#This Row],[starting_date]])</f>
        <v>171569.03</v>
      </c>
      <c r="Q3369" s="15">
        <f>performance_data[[#This Row],[latest_value]]-performance_data[[#This Row],[starting_value]]</f>
        <v>6252.8999999999942</v>
      </c>
      <c r="R3369" s="15">
        <f>performance_data[[#This Row],[net_inflows]]-performance_data[[#This Row],[net_outflows]]</f>
        <v>7893.14</v>
      </c>
      <c r="S3369" s="15" t="str">
        <f>IF(performance_data[[#This Row],[net_inflows]]&gt;AVERAGE(performance_data[net_inflows]),"High","Low")</f>
        <v>High</v>
      </c>
      <c r="T3369" s="15">
        <f>AVERAGEIF(performance_data[inflow_flag],performance_data[[#This Row],[inflow_flag]],performance_data[return_percentage])</f>
        <v>4.8467905675459724</v>
      </c>
      <c r="U3369" s="17">
        <f>IF(performance_data[[#This Row],[return_percentage]]&lt;performance_data[[#This Row],[benchmark_return]],1,0)</f>
        <v>0</v>
      </c>
      <c r="V3369" s="17">
        <f>COUNTIFS(performance_data[portfolio_id],performance_data[[#This Row],[portfolio_id]])</f>
        <v>19</v>
      </c>
      <c r="W3369" s="17">
        <f>COUNTIFS(performance_data[portfolio_id],performance_data[[#This Row],[portfolio_id]],
          performance_data[return_flag],1)</f>
        <v>8</v>
      </c>
      <c r="X3369" s="15">
        <f>performance_data[[#This Row],[underperform_flag_count]]/performance_data[[#This Row],[totalportfoliocount]]</f>
        <v>0.42105263157894735</v>
      </c>
    </row>
    <row r="3370" spans="1:24" x14ac:dyDescent="0.3">
      <c r="A3370">
        <v>7234</v>
      </c>
      <c r="B3370" s="1">
        <v>45418</v>
      </c>
      <c r="C3370">
        <v>299694.12</v>
      </c>
      <c r="D3370">
        <v>-6.84</v>
      </c>
      <c r="E3370">
        <v>-6.56</v>
      </c>
      <c r="F3370">
        <v>2646.46</v>
      </c>
      <c r="G3370">
        <v>10769.73</v>
      </c>
      <c r="H3370" t="s">
        <v>2205</v>
      </c>
      <c r="I3370" t="s">
        <v>2211</v>
      </c>
      <c r="J3370">
        <v>5</v>
      </c>
      <c r="K3370" t="s">
        <v>2223</v>
      </c>
      <c r="L3370" t="str">
        <f>IF(performance_data[[#This Row],[return_percentage]]&gt;=performance_data[[#This Row],[benchmark_return]],"Higher","Lower")</f>
        <v>Lower</v>
      </c>
      <c r="M3370" s="14">
        <f xml:space="preserve"> _xlfn.MAXIFS(performance_data[date],performance_data[portfolio_id],performance_data[[#This Row],[portfolio_id]])</f>
        <v>45497</v>
      </c>
      <c r="N3370" s="14">
        <f xml:space="preserve"> _xlfn.MINIFS(performance_data[date],performance_data[portfolio_id],performance_data[[#This Row],[portfolio_id]])</f>
        <v>44845</v>
      </c>
      <c r="O3370" s="15">
        <f>_xlfn.MAXIFS(performance_data[portfolio_value],performance_data[portfolio_id],performance_data[[#This Row],[portfolio_id]],performance_data[date],performance_data[[#This Row],[latest_date]])</f>
        <v>177821.93</v>
      </c>
      <c r="P3370" s="15">
        <f>_xlfn.MAXIFS(performance_data[portfolio_value],performance_data[portfolio_id],performance_data[[#This Row],[portfolio_id]],performance_data[date],performance_data[[#This Row],[starting_date]])</f>
        <v>171569.03</v>
      </c>
      <c r="Q3370" s="15">
        <f>performance_data[[#This Row],[latest_value]]-performance_data[[#This Row],[starting_value]]</f>
        <v>6252.8999999999942</v>
      </c>
      <c r="R3370" s="15">
        <f>performance_data[[#This Row],[net_inflows]]-performance_data[[#This Row],[net_outflows]]</f>
        <v>-8123.2699999999995</v>
      </c>
      <c r="S3370" s="15" t="str">
        <f>IF(performance_data[[#This Row],[net_inflows]]&gt;AVERAGE(performance_data[net_inflows]),"High","Low")</f>
        <v>Low</v>
      </c>
      <c r="T3370" s="15">
        <f>AVERAGEIF(performance_data[inflow_flag],performance_data[[#This Row],[inflow_flag]],performance_data[return_percentage])</f>
        <v>5.0457846277021572</v>
      </c>
      <c r="U3370" s="17">
        <f>IF(performance_data[[#This Row],[return_percentage]]&lt;performance_data[[#This Row],[benchmark_return]],1,0)</f>
        <v>1</v>
      </c>
      <c r="V3370" s="17">
        <f>COUNTIFS(performance_data[portfolio_id],performance_data[[#This Row],[portfolio_id]])</f>
        <v>19</v>
      </c>
      <c r="W3370" s="17">
        <f>COUNTIFS(performance_data[portfolio_id],performance_data[[#This Row],[portfolio_id]],
          performance_data[return_flag],1)</f>
        <v>8</v>
      </c>
      <c r="X3370" s="15">
        <f>performance_data[[#This Row],[underperform_flag_count]]/performance_data[[#This Row],[totalportfoliocount]]</f>
        <v>0.42105263157894735</v>
      </c>
    </row>
    <row r="3371" spans="1:24" x14ac:dyDescent="0.3">
      <c r="A3371">
        <v>7234</v>
      </c>
      <c r="B3371" s="1">
        <v>45475</v>
      </c>
      <c r="C3371">
        <v>171494.52</v>
      </c>
      <c r="D3371">
        <v>4.04</v>
      </c>
      <c r="E3371">
        <v>3.79</v>
      </c>
      <c r="F3371">
        <v>9747.15</v>
      </c>
      <c r="G3371">
        <v>13665</v>
      </c>
      <c r="H3371" t="s">
        <v>2205</v>
      </c>
      <c r="I3371" t="s">
        <v>2209</v>
      </c>
      <c r="J3371">
        <v>7</v>
      </c>
      <c r="K3371" t="s">
        <v>2210</v>
      </c>
      <c r="L3371" t="str">
        <f>IF(performance_data[[#This Row],[return_percentage]]&gt;=performance_data[[#This Row],[benchmark_return]],"Higher","Lower")</f>
        <v>Higher</v>
      </c>
      <c r="M3371" s="14">
        <f xml:space="preserve"> _xlfn.MAXIFS(performance_data[date],performance_data[portfolio_id],performance_data[[#This Row],[portfolio_id]])</f>
        <v>45497</v>
      </c>
      <c r="N3371" s="14">
        <f xml:space="preserve"> _xlfn.MINIFS(performance_data[date],performance_data[portfolio_id],performance_data[[#This Row],[portfolio_id]])</f>
        <v>44845</v>
      </c>
      <c r="O3371" s="15">
        <f>_xlfn.MAXIFS(performance_data[portfolio_value],performance_data[portfolio_id],performance_data[[#This Row],[portfolio_id]],performance_data[date],performance_data[[#This Row],[latest_date]])</f>
        <v>177821.93</v>
      </c>
      <c r="P3371" s="15">
        <f>_xlfn.MAXIFS(performance_data[portfolio_value],performance_data[portfolio_id],performance_data[[#This Row],[portfolio_id]],performance_data[date],performance_data[[#This Row],[starting_date]])</f>
        <v>171569.03</v>
      </c>
      <c r="Q3371" s="15">
        <f>performance_data[[#This Row],[latest_value]]-performance_data[[#This Row],[starting_value]]</f>
        <v>6252.8999999999942</v>
      </c>
      <c r="R3371" s="15">
        <f>performance_data[[#This Row],[net_inflows]]-performance_data[[#This Row],[net_outflows]]</f>
        <v>-3917.8500000000004</v>
      </c>
      <c r="S3371" s="15" t="str">
        <f>IF(performance_data[[#This Row],[net_inflows]]&gt;AVERAGE(performance_data[net_inflows]),"High","Low")</f>
        <v>Low</v>
      </c>
      <c r="T3371" s="15">
        <f>AVERAGEIF(performance_data[inflow_flag],performance_data[[#This Row],[inflow_flag]],performance_data[return_percentage])</f>
        <v>5.0457846277021572</v>
      </c>
      <c r="U3371" s="17">
        <f>IF(performance_data[[#This Row],[return_percentage]]&lt;performance_data[[#This Row],[benchmark_return]],1,0)</f>
        <v>0</v>
      </c>
      <c r="V3371" s="17">
        <f>COUNTIFS(performance_data[portfolio_id],performance_data[[#This Row],[portfolio_id]])</f>
        <v>19</v>
      </c>
      <c r="W3371" s="17">
        <f>COUNTIFS(performance_data[portfolio_id],performance_data[[#This Row],[portfolio_id]],
          performance_data[return_flag],1)</f>
        <v>8</v>
      </c>
      <c r="X3371" s="15">
        <f>performance_data[[#This Row],[underperform_flag_count]]/performance_data[[#This Row],[totalportfoliocount]]</f>
        <v>0.42105263157894735</v>
      </c>
    </row>
    <row r="3372" spans="1:24" x14ac:dyDescent="0.3">
      <c r="A3372">
        <v>7234</v>
      </c>
      <c r="B3372" s="1">
        <v>45497</v>
      </c>
      <c r="C3372">
        <v>177821.93</v>
      </c>
      <c r="D3372">
        <v>-1.53</v>
      </c>
      <c r="E3372">
        <v>-1.61</v>
      </c>
      <c r="F3372">
        <v>10812.89</v>
      </c>
      <c r="G3372">
        <v>8609.9</v>
      </c>
      <c r="H3372" t="s">
        <v>2205</v>
      </c>
      <c r="I3372" t="s">
        <v>2209</v>
      </c>
      <c r="J3372">
        <v>7</v>
      </c>
      <c r="K3372" t="s">
        <v>2210</v>
      </c>
      <c r="L3372" t="str">
        <f>IF(performance_data[[#This Row],[return_percentage]]&gt;=performance_data[[#This Row],[benchmark_return]],"Higher","Lower")</f>
        <v>Higher</v>
      </c>
      <c r="M3372" s="14">
        <f xml:space="preserve"> _xlfn.MAXIFS(performance_data[date],performance_data[portfolio_id],performance_data[[#This Row],[portfolio_id]])</f>
        <v>45497</v>
      </c>
      <c r="N3372" s="14">
        <f xml:space="preserve"> _xlfn.MINIFS(performance_data[date],performance_data[portfolio_id],performance_data[[#This Row],[portfolio_id]])</f>
        <v>44845</v>
      </c>
      <c r="O3372" s="15">
        <f>_xlfn.MAXIFS(performance_data[portfolio_value],performance_data[portfolio_id],performance_data[[#This Row],[portfolio_id]],performance_data[date],performance_data[[#This Row],[latest_date]])</f>
        <v>177821.93</v>
      </c>
      <c r="P3372" s="15">
        <f>_xlfn.MAXIFS(performance_data[portfolio_value],performance_data[portfolio_id],performance_data[[#This Row],[portfolio_id]],performance_data[date],performance_data[[#This Row],[starting_date]])</f>
        <v>171569.03</v>
      </c>
      <c r="Q3372" s="15">
        <f>performance_data[[#This Row],[latest_value]]-performance_data[[#This Row],[starting_value]]</f>
        <v>6252.8999999999942</v>
      </c>
      <c r="R3372" s="15">
        <f>performance_data[[#This Row],[net_inflows]]-performance_data[[#This Row],[net_outflows]]</f>
        <v>2202.9899999999998</v>
      </c>
      <c r="S3372" s="15" t="str">
        <f>IF(performance_data[[#This Row],[net_inflows]]&gt;AVERAGE(performance_data[net_inflows]),"High","Low")</f>
        <v>High</v>
      </c>
      <c r="T3372" s="15">
        <f>AVERAGEIF(performance_data[inflow_flag],performance_data[[#This Row],[inflow_flag]],performance_data[return_percentage])</f>
        <v>4.8467905675459724</v>
      </c>
      <c r="U3372" s="17">
        <f>IF(performance_data[[#This Row],[return_percentage]]&lt;performance_data[[#This Row],[benchmark_return]],1,0)</f>
        <v>0</v>
      </c>
      <c r="V3372" s="17">
        <f>COUNTIFS(performance_data[portfolio_id],performance_data[[#This Row],[portfolio_id]])</f>
        <v>19</v>
      </c>
      <c r="W3372" s="17">
        <f>COUNTIFS(performance_data[portfolio_id],performance_data[[#This Row],[portfolio_id]],
          performance_data[return_flag],1)</f>
        <v>8</v>
      </c>
      <c r="X3372" s="15">
        <f>performance_data[[#This Row],[underperform_flag_count]]/performance_data[[#This Row],[totalportfoliocount]]</f>
        <v>0.42105263157894735</v>
      </c>
    </row>
    <row r="3373" spans="1:24" x14ac:dyDescent="0.3">
      <c r="A3373">
        <v>7234</v>
      </c>
      <c r="B3373" s="1">
        <v>45058</v>
      </c>
      <c r="C3373">
        <v>225392.04</v>
      </c>
      <c r="D3373">
        <v>-1.18</v>
      </c>
      <c r="E3373">
        <v>-1.36</v>
      </c>
      <c r="F3373">
        <v>13918.33</v>
      </c>
      <c r="G3373">
        <v>18075.3</v>
      </c>
      <c r="H3373" t="s">
        <v>2213</v>
      </c>
      <c r="I3373" t="s">
        <v>2211</v>
      </c>
      <c r="J3373">
        <v>5</v>
      </c>
      <c r="K3373" t="s">
        <v>2223</v>
      </c>
      <c r="L3373" t="str">
        <f>IF(performance_data[[#This Row],[return_percentage]]&gt;=performance_data[[#This Row],[benchmark_return]],"Higher","Lower")</f>
        <v>Higher</v>
      </c>
      <c r="M3373" s="14">
        <f xml:space="preserve"> _xlfn.MAXIFS(performance_data[date],performance_data[portfolio_id],performance_data[[#This Row],[portfolio_id]])</f>
        <v>45497</v>
      </c>
      <c r="N3373" s="14">
        <f xml:space="preserve"> _xlfn.MINIFS(performance_data[date],performance_data[portfolio_id],performance_data[[#This Row],[portfolio_id]])</f>
        <v>44845</v>
      </c>
      <c r="O3373" s="15">
        <f>_xlfn.MAXIFS(performance_data[portfolio_value],performance_data[portfolio_id],performance_data[[#This Row],[portfolio_id]],performance_data[date],performance_data[[#This Row],[latest_date]])</f>
        <v>177821.93</v>
      </c>
      <c r="P3373" s="15">
        <f>_xlfn.MAXIFS(performance_data[portfolio_value],performance_data[portfolio_id],performance_data[[#This Row],[portfolio_id]],performance_data[date],performance_data[[#This Row],[starting_date]])</f>
        <v>171569.03</v>
      </c>
      <c r="Q3373" s="15">
        <f>performance_data[[#This Row],[latest_value]]-performance_data[[#This Row],[starting_value]]</f>
        <v>6252.8999999999942</v>
      </c>
      <c r="R3373" s="15">
        <f>performance_data[[#This Row],[net_inflows]]-performance_data[[#This Row],[net_outflows]]</f>
        <v>-4156.9699999999993</v>
      </c>
      <c r="S3373" s="15" t="str">
        <f>IF(performance_data[[#This Row],[net_inflows]]&gt;AVERAGE(performance_data[net_inflows]),"High","Low")</f>
        <v>High</v>
      </c>
      <c r="T3373" s="15">
        <f>AVERAGEIF(performance_data[inflow_flag],performance_data[[#This Row],[inflow_flag]],performance_data[return_percentage])</f>
        <v>4.8467905675459724</v>
      </c>
      <c r="U3373" s="17">
        <f>IF(performance_data[[#This Row],[return_percentage]]&lt;performance_data[[#This Row],[benchmark_return]],1,0)</f>
        <v>0</v>
      </c>
      <c r="V3373" s="17">
        <f>COUNTIFS(performance_data[portfolio_id],performance_data[[#This Row],[portfolio_id]])</f>
        <v>19</v>
      </c>
      <c r="W3373" s="17">
        <f>COUNTIFS(performance_data[portfolio_id],performance_data[[#This Row],[portfolio_id]],
          performance_data[return_flag],1)</f>
        <v>8</v>
      </c>
      <c r="X3373" s="15">
        <f>performance_data[[#This Row],[underperform_flag_count]]/performance_data[[#This Row],[totalportfoliocount]]</f>
        <v>0.42105263157894735</v>
      </c>
    </row>
    <row r="3374" spans="1:24" x14ac:dyDescent="0.3">
      <c r="A3374">
        <v>7234</v>
      </c>
      <c r="B3374" s="1">
        <v>44962</v>
      </c>
      <c r="C3374">
        <v>52268.79</v>
      </c>
      <c r="D3374">
        <v>7.11</v>
      </c>
      <c r="E3374">
        <v>6.24</v>
      </c>
      <c r="F3374">
        <v>17410.490000000002</v>
      </c>
      <c r="G3374">
        <v>13757.44</v>
      </c>
      <c r="H3374" t="s">
        <v>2213</v>
      </c>
      <c r="I3374" t="s">
        <v>2206</v>
      </c>
      <c r="J3374">
        <v>2</v>
      </c>
      <c r="K3374" t="s">
        <v>2226</v>
      </c>
      <c r="L3374" t="str">
        <f>IF(performance_data[[#This Row],[return_percentage]]&gt;=performance_data[[#This Row],[benchmark_return]],"Higher","Lower")</f>
        <v>Higher</v>
      </c>
      <c r="M3374" s="14">
        <f xml:space="preserve"> _xlfn.MAXIFS(performance_data[date],performance_data[portfolio_id],performance_data[[#This Row],[portfolio_id]])</f>
        <v>45497</v>
      </c>
      <c r="N3374" s="14">
        <f xml:space="preserve"> _xlfn.MINIFS(performance_data[date],performance_data[portfolio_id],performance_data[[#This Row],[portfolio_id]])</f>
        <v>44845</v>
      </c>
      <c r="O3374" s="15">
        <f>_xlfn.MAXIFS(performance_data[portfolio_value],performance_data[portfolio_id],performance_data[[#This Row],[portfolio_id]],performance_data[date],performance_data[[#This Row],[latest_date]])</f>
        <v>177821.93</v>
      </c>
      <c r="P3374" s="15">
        <f>_xlfn.MAXIFS(performance_data[portfolio_value],performance_data[portfolio_id],performance_data[[#This Row],[portfolio_id]],performance_data[date],performance_data[[#This Row],[starting_date]])</f>
        <v>171569.03</v>
      </c>
      <c r="Q3374" s="15">
        <f>performance_data[[#This Row],[latest_value]]-performance_data[[#This Row],[starting_value]]</f>
        <v>6252.8999999999942</v>
      </c>
      <c r="R3374" s="15">
        <f>performance_data[[#This Row],[net_inflows]]-performance_data[[#This Row],[net_outflows]]</f>
        <v>3653.0500000000011</v>
      </c>
      <c r="S3374" s="15" t="str">
        <f>IF(performance_data[[#This Row],[net_inflows]]&gt;AVERAGE(performance_data[net_inflows]),"High","Low")</f>
        <v>High</v>
      </c>
      <c r="T3374" s="15">
        <f>AVERAGEIF(performance_data[inflow_flag],performance_data[[#This Row],[inflow_flag]],performance_data[return_percentage])</f>
        <v>4.8467905675459724</v>
      </c>
      <c r="U3374" s="17">
        <f>IF(performance_data[[#This Row],[return_percentage]]&lt;performance_data[[#This Row],[benchmark_return]],1,0)</f>
        <v>0</v>
      </c>
      <c r="V3374" s="17">
        <f>COUNTIFS(performance_data[portfolio_id],performance_data[[#This Row],[portfolio_id]])</f>
        <v>19</v>
      </c>
      <c r="W3374" s="17">
        <f>COUNTIFS(performance_data[portfolio_id],performance_data[[#This Row],[portfolio_id]],
          performance_data[return_flag],1)</f>
        <v>8</v>
      </c>
      <c r="X3374" s="15">
        <f>performance_data[[#This Row],[underperform_flag_count]]/performance_data[[#This Row],[totalportfoliocount]]</f>
        <v>0.42105263157894735</v>
      </c>
    </row>
    <row r="3375" spans="1:24" x14ac:dyDescent="0.3">
      <c r="A3375">
        <v>7234</v>
      </c>
      <c r="B3375" s="1">
        <v>45056</v>
      </c>
      <c r="C3375">
        <v>113136.76</v>
      </c>
      <c r="D3375">
        <v>16.829999999999998</v>
      </c>
      <c r="E3375">
        <v>19.72</v>
      </c>
      <c r="F3375">
        <v>4650.05</v>
      </c>
      <c r="G3375">
        <v>3747.15</v>
      </c>
      <c r="H3375" t="s">
        <v>2213</v>
      </c>
      <c r="I3375" t="s">
        <v>2211</v>
      </c>
      <c r="J3375">
        <v>5</v>
      </c>
      <c r="K3375" t="s">
        <v>2223</v>
      </c>
      <c r="L3375" t="str">
        <f>IF(performance_data[[#This Row],[return_percentage]]&gt;=performance_data[[#This Row],[benchmark_return]],"Higher","Lower")</f>
        <v>Lower</v>
      </c>
      <c r="M3375" s="14">
        <f xml:space="preserve"> _xlfn.MAXIFS(performance_data[date],performance_data[portfolio_id],performance_data[[#This Row],[portfolio_id]])</f>
        <v>45497</v>
      </c>
      <c r="N3375" s="14">
        <f xml:space="preserve"> _xlfn.MINIFS(performance_data[date],performance_data[portfolio_id],performance_data[[#This Row],[portfolio_id]])</f>
        <v>44845</v>
      </c>
      <c r="O3375" s="15">
        <f>_xlfn.MAXIFS(performance_data[portfolio_value],performance_data[portfolio_id],performance_data[[#This Row],[portfolio_id]],performance_data[date],performance_data[[#This Row],[latest_date]])</f>
        <v>177821.93</v>
      </c>
      <c r="P3375" s="15">
        <f>_xlfn.MAXIFS(performance_data[portfolio_value],performance_data[portfolio_id],performance_data[[#This Row],[portfolio_id]],performance_data[date],performance_data[[#This Row],[starting_date]])</f>
        <v>171569.03</v>
      </c>
      <c r="Q3375" s="15">
        <f>performance_data[[#This Row],[latest_value]]-performance_data[[#This Row],[starting_value]]</f>
        <v>6252.8999999999942</v>
      </c>
      <c r="R3375" s="15">
        <f>performance_data[[#This Row],[net_inflows]]-performance_data[[#This Row],[net_outflows]]</f>
        <v>902.90000000000009</v>
      </c>
      <c r="S3375" s="15" t="str">
        <f>IF(performance_data[[#This Row],[net_inflows]]&gt;AVERAGE(performance_data[net_inflows]),"High","Low")</f>
        <v>Low</v>
      </c>
      <c r="T3375" s="15">
        <f>AVERAGEIF(performance_data[inflow_flag],performance_data[[#This Row],[inflow_flag]],performance_data[return_percentage])</f>
        <v>5.0457846277021572</v>
      </c>
      <c r="U3375" s="17">
        <f>IF(performance_data[[#This Row],[return_percentage]]&lt;performance_data[[#This Row],[benchmark_return]],1,0)</f>
        <v>1</v>
      </c>
      <c r="V3375" s="17">
        <f>COUNTIFS(performance_data[portfolio_id],performance_data[[#This Row],[portfolio_id]])</f>
        <v>19</v>
      </c>
      <c r="W3375" s="17">
        <f>COUNTIFS(performance_data[portfolio_id],performance_data[[#This Row],[portfolio_id]],
          performance_data[return_flag],1)</f>
        <v>8</v>
      </c>
      <c r="X3375" s="15">
        <f>performance_data[[#This Row],[underperform_flag_count]]/performance_data[[#This Row],[totalportfoliocount]]</f>
        <v>0.42105263157894735</v>
      </c>
    </row>
    <row r="3376" spans="1:24" x14ac:dyDescent="0.3">
      <c r="A3376">
        <v>7234</v>
      </c>
      <c r="B3376" s="1">
        <v>45113</v>
      </c>
      <c r="C3376">
        <v>243694.93</v>
      </c>
      <c r="D3376">
        <v>9.8800000000000008</v>
      </c>
      <c r="E3376">
        <v>8.8000000000000007</v>
      </c>
      <c r="F3376">
        <v>565.55999999999995</v>
      </c>
      <c r="G3376">
        <v>241.73</v>
      </c>
      <c r="H3376" t="s">
        <v>2213</v>
      </c>
      <c r="I3376" t="s">
        <v>2209</v>
      </c>
      <c r="J3376">
        <v>7</v>
      </c>
      <c r="K3376" t="s">
        <v>2210</v>
      </c>
      <c r="L3376" t="str">
        <f>IF(performance_data[[#This Row],[return_percentage]]&gt;=performance_data[[#This Row],[benchmark_return]],"Higher","Lower")</f>
        <v>Higher</v>
      </c>
      <c r="M3376" s="14">
        <f xml:space="preserve"> _xlfn.MAXIFS(performance_data[date],performance_data[portfolio_id],performance_data[[#This Row],[portfolio_id]])</f>
        <v>45497</v>
      </c>
      <c r="N3376" s="14">
        <f xml:space="preserve"> _xlfn.MINIFS(performance_data[date],performance_data[portfolio_id],performance_data[[#This Row],[portfolio_id]])</f>
        <v>44845</v>
      </c>
      <c r="O3376" s="15">
        <f>_xlfn.MAXIFS(performance_data[portfolio_value],performance_data[portfolio_id],performance_data[[#This Row],[portfolio_id]],performance_data[date],performance_data[[#This Row],[latest_date]])</f>
        <v>177821.93</v>
      </c>
      <c r="P3376" s="15">
        <f>_xlfn.MAXIFS(performance_data[portfolio_value],performance_data[portfolio_id],performance_data[[#This Row],[portfolio_id]],performance_data[date],performance_data[[#This Row],[starting_date]])</f>
        <v>171569.03</v>
      </c>
      <c r="Q3376" s="15">
        <f>performance_data[[#This Row],[latest_value]]-performance_data[[#This Row],[starting_value]]</f>
        <v>6252.8999999999942</v>
      </c>
      <c r="R3376" s="15">
        <f>performance_data[[#This Row],[net_inflows]]-performance_data[[#This Row],[net_outflows]]</f>
        <v>323.82999999999993</v>
      </c>
      <c r="S3376" s="15" t="str">
        <f>IF(performance_data[[#This Row],[net_inflows]]&gt;AVERAGE(performance_data[net_inflows]),"High","Low")</f>
        <v>Low</v>
      </c>
      <c r="T3376" s="15">
        <f>AVERAGEIF(performance_data[inflow_flag],performance_data[[#This Row],[inflow_flag]],performance_data[return_percentage])</f>
        <v>5.0457846277021572</v>
      </c>
      <c r="U3376" s="17">
        <f>IF(performance_data[[#This Row],[return_percentage]]&lt;performance_data[[#This Row],[benchmark_return]],1,0)</f>
        <v>0</v>
      </c>
      <c r="V3376" s="17">
        <f>COUNTIFS(performance_data[portfolio_id],performance_data[[#This Row],[portfolio_id]])</f>
        <v>19</v>
      </c>
      <c r="W3376" s="17">
        <f>COUNTIFS(performance_data[portfolio_id],performance_data[[#This Row],[portfolio_id]],
          performance_data[return_flag],1)</f>
        <v>8</v>
      </c>
      <c r="X3376" s="15">
        <f>performance_data[[#This Row],[underperform_flag_count]]/performance_data[[#This Row],[totalportfoliocount]]</f>
        <v>0.42105263157894735</v>
      </c>
    </row>
    <row r="3377" spans="1:24" x14ac:dyDescent="0.3">
      <c r="A3377">
        <v>7234</v>
      </c>
      <c r="B3377" s="1">
        <v>45232</v>
      </c>
      <c r="C3377">
        <v>205641.3</v>
      </c>
      <c r="D3377">
        <v>-8.1199999999999992</v>
      </c>
      <c r="E3377">
        <v>-7.88</v>
      </c>
      <c r="F3377">
        <v>2236.5500000000002</v>
      </c>
      <c r="G3377">
        <v>9737.1299999999992</v>
      </c>
      <c r="H3377" t="s">
        <v>2213</v>
      </c>
      <c r="I3377" t="s">
        <v>2217</v>
      </c>
      <c r="J3377">
        <v>11</v>
      </c>
      <c r="K3377" t="s">
        <v>2219</v>
      </c>
      <c r="L3377" t="str">
        <f>IF(performance_data[[#This Row],[return_percentage]]&gt;=performance_data[[#This Row],[benchmark_return]],"Higher","Lower")</f>
        <v>Lower</v>
      </c>
      <c r="M3377" s="14">
        <f xml:space="preserve"> _xlfn.MAXIFS(performance_data[date],performance_data[portfolio_id],performance_data[[#This Row],[portfolio_id]])</f>
        <v>45497</v>
      </c>
      <c r="N3377" s="14">
        <f xml:space="preserve"> _xlfn.MINIFS(performance_data[date],performance_data[portfolio_id],performance_data[[#This Row],[portfolio_id]])</f>
        <v>44845</v>
      </c>
      <c r="O3377" s="15">
        <f>_xlfn.MAXIFS(performance_data[portfolio_value],performance_data[portfolio_id],performance_data[[#This Row],[portfolio_id]],performance_data[date],performance_data[[#This Row],[latest_date]])</f>
        <v>177821.93</v>
      </c>
      <c r="P3377" s="15">
        <f>_xlfn.MAXIFS(performance_data[portfolio_value],performance_data[portfolio_id],performance_data[[#This Row],[portfolio_id]],performance_data[date],performance_data[[#This Row],[starting_date]])</f>
        <v>171569.03</v>
      </c>
      <c r="Q3377" s="15">
        <f>performance_data[[#This Row],[latest_value]]-performance_data[[#This Row],[starting_value]]</f>
        <v>6252.8999999999942</v>
      </c>
      <c r="R3377" s="15">
        <f>performance_data[[#This Row],[net_inflows]]-performance_data[[#This Row],[net_outflows]]</f>
        <v>-7500.579999999999</v>
      </c>
      <c r="S3377" s="15" t="str">
        <f>IF(performance_data[[#This Row],[net_inflows]]&gt;AVERAGE(performance_data[net_inflows]),"High","Low")</f>
        <v>Low</v>
      </c>
      <c r="T3377" s="15">
        <f>AVERAGEIF(performance_data[inflow_flag],performance_data[[#This Row],[inflow_flag]],performance_data[return_percentage])</f>
        <v>5.0457846277021572</v>
      </c>
      <c r="U3377" s="17">
        <f>IF(performance_data[[#This Row],[return_percentage]]&lt;performance_data[[#This Row],[benchmark_return]],1,0)</f>
        <v>1</v>
      </c>
      <c r="V3377" s="17">
        <f>COUNTIFS(performance_data[portfolio_id],performance_data[[#This Row],[portfolio_id]])</f>
        <v>19</v>
      </c>
      <c r="W3377" s="17">
        <f>COUNTIFS(performance_data[portfolio_id],performance_data[[#This Row],[portfolio_id]],
          performance_data[return_flag],1)</f>
        <v>8</v>
      </c>
      <c r="X3377" s="15">
        <f>performance_data[[#This Row],[underperform_flag_count]]/performance_data[[#This Row],[totalportfoliocount]]</f>
        <v>0.42105263157894735</v>
      </c>
    </row>
    <row r="3378" spans="1:24" x14ac:dyDescent="0.3">
      <c r="A3378">
        <v>7234</v>
      </c>
      <c r="B3378" s="1">
        <v>45320</v>
      </c>
      <c r="C3378">
        <v>203424.35</v>
      </c>
      <c r="D3378">
        <v>12.9</v>
      </c>
      <c r="E3378">
        <v>12.72</v>
      </c>
      <c r="F3378">
        <v>18355.400000000001</v>
      </c>
      <c r="G3378">
        <v>12361.42</v>
      </c>
      <c r="H3378" t="s">
        <v>2205</v>
      </c>
      <c r="I3378" t="s">
        <v>2206</v>
      </c>
      <c r="J3378">
        <v>1</v>
      </c>
      <c r="K3378" t="s">
        <v>2207</v>
      </c>
      <c r="L3378" t="str">
        <f>IF(performance_data[[#This Row],[return_percentage]]&gt;=performance_data[[#This Row],[benchmark_return]],"Higher","Lower")</f>
        <v>Higher</v>
      </c>
      <c r="M3378" s="14">
        <f xml:space="preserve"> _xlfn.MAXIFS(performance_data[date],performance_data[portfolio_id],performance_data[[#This Row],[portfolio_id]])</f>
        <v>45497</v>
      </c>
      <c r="N3378" s="14">
        <f xml:space="preserve"> _xlfn.MINIFS(performance_data[date],performance_data[portfolio_id],performance_data[[#This Row],[portfolio_id]])</f>
        <v>44845</v>
      </c>
      <c r="O3378" s="15">
        <f>_xlfn.MAXIFS(performance_data[portfolio_value],performance_data[portfolio_id],performance_data[[#This Row],[portfolio_id]],performance_data[date],performance_data[[#This Row],[latest_date]])</f>
        <v>177821.93</v>
      </c>
      <c r="P3378" s="15">
        <f>_xlfn.MAXIFS(performance_data[portfolio_value],performance_data[portfolio_id],performance_data[[#This Row],[portfolio_id]],performance_data[date],performance_data[[#This Row],[starting_date]])</f>
        <v>171569.03</v>
      </c>
      <c r="Q3378" s="15">
        <f>performance_data[[#This Row],[latest_value]]-performance_data[[#This Row],[starting_value]]</f>
        <v>6252.8999999999942</v>
      </c>
      <c r="R3378" s="15">
        <f>performance_data[[#This Row],[net_inflows]]-performance_data[[#This Row],[net_outflows]]</f>
        <v>5993.9800000000014</v>
      </c>
      <c r="S3378" s="15" t="str">
        <f>IF(performance_data[[#This Row],[net_inflows]]&gt;AVERAGE(performance_data[net_inflows]),"High","Low")</f>
        <v>High</v>
      </c>
      <c r="T3378" s="15">
        <f>AVERAGEIF(performance_data[inflow_flag],performance_data[[#This Row],[inflow_flag]],performance_data[return_percentage])</f>
        <v>4.8467905675459724</v>
      </c>
      <c r="U3378" s="17">
        <f>IF(performance_data[[#This Row],[return_percentage]]&lt;performance_data[[#This Row],[benchmark_return]],1,0)</f>
        <v>0</v>
      </c>
      <c r="V3378" s="17">
        <f>COUNTIFS(performance_data[portfolio_id],performance_data[[#This Row],[portfolio_id]])</f>
        <v>19</v>
      </c>
      <c r="W3378" s="17">
        <f>COUNTIFS(performance_data[portfolio_id],performance_data[[#This Row],[portfolio_id]],
          performance_data[return_flag],1)</f>
        <v>8</v>
      </c>
      <c r="X3378" s="15">
        <f>performance_data[[#This Row],[underperform_flag_count]]/performance_data[[#This Row],[totalportfoliocount]]</f>
        <v>0.42105263157894735</v>
      </c>
    </row>
    <row r="3379" spans="1:24" x14ac:dyDescent="0.3">
      <c r="A3379">
        <v>7234</v>
      </c>
      <c r="B3379" s="1">
        <v>45383</v>
      </c>
      <c r="C3379">
        <v>176281.11</v>
      </c>
      <c r="D3379">
        <v>11.01</v>
      </c>
      <c r="E3379">
        <v>10.54</v>
      </c>
      <c r="F3379">
        <v>16797.34</v>
      </c>
      <c r="G3379">
        <v>15678.83</v>
      </c>
      <c r="H3379" t="s">
        <v>2205</v>
      </c>
      <c r="I3379" t="s">
        <v>2211</v>
      </c>
      <c r="J3379">
        <v>4</v>
      </c>
      <c r="K3379" t="s">
        <v>2216</v>
      </c>
      <c r="L3379" t="str">
        <f>IF(performance_data[[#This Row],[return_percentage]]&gt;=performance_data[[#This Row],[benchmark_return]],"Higher","Lower")</f>
        <v>Higher</v>
      </c>
      <c r="M3379" s="14">
        <f xml:space="preserve"> _xlfn.MAXIFS(performance_data[date],performance_data[portfolio_id],performance_data[[#This Row],[portfolio_id]])</f>
        <v>45497</v>
      </c>
      <c r="N3379" s="14">
        <f xml:space="preserve"> _xlfn.MINIFS(performance_data[date],performance_data[portfolio_id],performance_data[[#This Row],[portfolio_id]])</f>
        <v>44845</v>
      </c>
      <c r="O3379" s="15">
        <f>_xlfn.MAXIFS(performance_data[portfolio_value],performance_data[portfolio_id],performance_data[[#This Row],[portfolio_id]],performance_data[date],performance_data[[#This Row],[latest_date]])</f>
        <v>177821.93</v>
      </c>
      <c r="P3379" s="15">
        <f>_xlfn.MAXIFS(performance_data[portfolio_value],performance_data[portfolio_id],performance_data[[#This Row],[portfolio_id]],performance_data[date],performance_data[[#This Row],[starting_date]])</f>
        <v>171569.03</v>
      </c>
      <c r="Q3379" s="15">
        <f>performance_data[[#This Row],[latest_value]]-performance_data[[#This Row],[starting_value]]</f>
        <v>6252.8999999999942</v>
      </c>
      <c r="R3379" s="15">
        <f>performance_data[[#This Row],[net_inflows]]-performance_data[[#This Row],[net_outflows]]</f>
        <v>1118.5100000000002</v>
      </c>
      <c r="S3379" s="15" t="str">
        <f>IF(performance_data[[#This Row],[net_inflows]]&gt;AVERAGE(performance_data[net_inflows]),"High","Low")</f>
        <v>High</v>
      </c>
      <c r="T3379" s="15">
        <f>AVERAGEIF(performance_data[inflow_flag],performance_data[[#This Row],[inflow_flag]],performance_data[return_percentage])</f>
        <v>4.8467905675459724</v>
      </c>
      <c r="U3379" s="17">
        <f>IF(performance_data[[#This Row],[return_percentage]]&lt;performance_data[[#This Row],[benchmark_return]],1,0)</f>
        <v>0</v>
      </c>
      <c r="V3379" s="17">
        <f>COUNTIFS(performance_data[portfolio_id],performance_data[[#This Row],[portfolio_id]])</f>
        <v>19</v>
      </c>
      <c r="W3379" s="17">
        <f>COUNTIFS(performance_data[portfolio_id],performance_data[[#This Row],[portfolio_id]],
          performance_data[return_flag],1)</f>
        <v>8</v>
      </c>
      <c r="X3379" s="15">
        <f>performance_data[[#This Row],[underperform_flag_count]]/performance_data[[#This Row],[totalportfoliocount]]</f>
        <v>0.42105263157894735</v>
      </c>
    </row>
    <row r="3380" spans="1:24" x14ac:dyDescent="0.3">
      <c r="A3380">
        <v>7234</v>
      </c>
      <c r="B3380" s="1">
        <v>45257</v>
      </c>
      <c r="C3380">
        <v>485126.34</v>
      </c>
      <c r="D3380">
        <v>17.25</v>
      </c>
      <c r="E3380">
        <v>14.33</v>
      </c>
      <c r="F3380">
        <v>8769.89</v>
      </c>
      <c r="G3380">
        <v>12986.76</v>
      </c>
      <c r="H3380" t="s">
        <v>2213</v>
      </c>
      <c r="I3380" t="s">
        <v>2217</v>
      </c>
      <c r="J3380">
        <v>11</v>
      </c>
      <c r="K3380" t="s">
        <v>2219</v>
      </c>
      <c r="L3380" t="str">
        <f>IF(performance_data[[#This Row],[return_percentage]]&gt;=performance_data[[#This Row],[benchmark_return]],"Higher","Lower")</f>
        <v>Higher</v>
      </c>
      <c r="M3380" s="14">
        <f xml:space="preserve"> _xlfn.MAXIFS(performance_data[date],performance_data[portfolio_id],performance_data[[#This Row],[portfolio_id]])</f>
        <v>45497</v>
      </c>
      <c r="N3380" s="14">
        <f xml:space="preserve"> _xlfn.MINIFS(performance_data[date],performance_data[portfolio_id],performance_data[[#This Row],[portfolio_id]])</f>
        <v>44845</v>
      </c>
      <c r="O3380" s="15">
        <f>_xlfn.MAXIFS(performance_data[portfolio_value],performance_data[portfolio_id],performance_data[[#This Row],[portfolio_id]],performance_data[date],performance_data[[#This Row],[latest_date]])</f>
        <v>177821.93</v>
      </c>
      <c r="P3380" s="15">
        <f>_xlfn.MAXIFS(performance_data[portfolio_value],performance_data[portfolio_id],performance_data[[#This Row],[portfolio_id]],performance_data[date],performance_data[[#This Row],[starting_date]])</f>
        <v>171569.03</v>
      </c>
      <c r="Q3380" s="15">
        <f>performance_data[[#This Row],[latest_value]]-performance_data[[#This Row],[starting_value]]</f>
        <v>6252.8999999999942</v>
      </c>
      <c r="R3380" s="15">
        <f>performance_data[[#This Row],[net_inflows]]-performance_data[[#This Row],[net_outflows]]</f>
        <v>-4216.8700000000008</v>
      </c>
      <c r="S3380" s="15" t="str">
        <f>IF(performance_data[[#This Row],[net_inflows]]&gt;AVERAGE(performance_data[net_inflows]),"High","Low")</f>
        <v>Low</v>
      </c>
      <c r="T3380" s="15">
        <f>AVERAGEIF(performance_data[inflow_flag],performance_data[[#This Row],[inflow_flag]],performance_data[return_percentage])</f>
        <v>5.0457846277021572</v>
      </c>
      <c r="U3380" s="17">
        <f>IF(performance_data[[#This Row],[return_percentage]]&lt;performance_data[[#This Row],[benchmark_return]],1,0)</f>
        <v>0</v>
      </c>
      <c r="V3380" s="17">
        <f>COUNTIFS(performance_data[portfolio_id],performance_data[[#This Row],[portfolio_id]])</f>
        <v>19</v>
      </c>
      <c r="W3380" s="17">
        <f>COUNTIFS(performance_data[portfolio_id],performance_data[[#This Row],[portfolio_id]],
          performance_data[return_flag],1)</f>
        <v>8</v>
      </c>
      <c r="X3380" s="15">
        <f>performance_data[[#This Row],[underperform_flag_count]]/performance_data[[#This Row],[totalportfoliocount]]</f>
        <v>0.42105263157894735</v>
      </c>
    </row>
    <row r="3381" spans="1:24" x14ac:dyDescent="0.3">
      <c r="A3381">
        <v>7258</v>
      </c>
      <c r="B3381" s="1">
        <v>45400</v>
      </c>
      <c r="C3381">
        <v>44024.84</v>
      </c>
      <c r="D3381">
        <v>-1.25</v>
      </c>
      <c r="E3381">
        <v>-1.24</v>
      </c>
      <c r="F3381">
        <v>10202.030000000001</v>
      </c>
      <c r="G3381">
        <v>5846.61</v>
      </c>
      <c r="H3381" t="s">
        <v>2205</v>
      </c>
      <c r="I3381" t="s">
        <v>2211</v>
      </c>
      <c r="J3381">
        <v>4</v>
      </c>
      <c r="K3381" t="s">
        <v>2216</v>
      </c>
      <c r="L3381" t="str">
        <f>IF(performance_data[[#This Row],[return_percentage]]&gt;=performance_data[[#This Row],[benchmark_return]],"Higher","Lower")</f>
        <v>Lower</v>
      </c>
      <c r="M3381" s="14">
        <f xml:space="preserve"> _xlfn.MAXIFS(performance_data[date],performance_data[portfolio_id],performance_data[[#This Row],[portfolio_id]])</f>
        <v>45544</v>
      </c>
      <c r="N3381" s="14">
        <f xml:space="preserve"> _xlfn.MINIFS(performance_data[date],performance_data[portfolio_id],performance_data[[#This Row],[portfolio_id]])</f>
        <v>44834</v>
      </c>
      <c r="O3381" s="15">
        <f>_xlfn.MAXIFS(performance_data[portfolio_value],performance_data[portfolio_id],performance_data[[#This Row],[portfolio_id]],performance_data[date],performance_data[[#This Row],[latest_date]])</f>
        <v>161461.97</v>
      </c>
      <c r="P3381" s="15">
        <f>_xlfn.MAXIFS(performance_data[portfolio_value],performance_data[portfolio_id],performance_data[[#This Row],[portfolio_id]],performance_data[date],performance_data[[#This Row],[starting_date]])</f>
        <v>47258.559999999998</v>
      </c>
      <c r="Q3381" s="15">
        <f>performance_data[[#This Row],[latest_value]]-performance_data[[#This Row],[starting_value]]</f>
        <v>114203.41</v>
      </c>
      <c r="R3381" s="15">
        <f>performance_data[[#This Row],[net_inflows]]-performance_data[[#This Row],[net_outflows]]</f>
        <v>4355.420000000001</v>
      </c>
      <c r="S3381" s="15" t="str">
        <f>IF(performance_data[[#This Row],[net_inflows]]&gt;AVERAGE(performance_data[net_inflows]),"High","Low")</f>
        <v>High</v>
      </c>
      <c r="T3381" s="15">
        <f>AVERAGEIF(performance_data[inflow_flag],performance_data[[#This Row],[inflow_flag]],performance_data[return_percentage])</f>
        <v>4.8467905675459724</v>
      </c>
      <c r="U3381" s="17">
        <f>IF(performance_data[[#This Row],[return_percentage]]&lt;performance_data[[#This Row],[benchmark_return]],1,0)</f>
        <v>1</v>
      </c>
      <c r="V3381" s="17">
        <f>COUNTIFS(performance_data[portfolio_id],performance_data[[#This Row],[portfolio_id]])</f>
        <v>26</v>
      </c>
      <c r="W3381" s="17">
        <f>COUNTIFS(performance_data[portfolio_id],performance_data[[#This Row],[portfolio_id]],
          performance_data[return_flag],1)</f>
        <v>14</v>
      </c>
      <c r="X3381" s="15">
        <f>performance_data[[#This Row],[underperform_flag_count]]/performance_data[[#This Row],[totalportfoliocount]]</f>
        <v>0.53846153846153844</v>
      </c>
    </row>
    <row r="3382" spans="1:24" x14ac:dyDescent="0.3">
      <c r="A3382">
        <v>7258</v>
      </c>
      <c r="B3382" s="1">
        <v>44864</v>
      </c>
      <c r="C3382">
        <v>272275.09000000003</v>
      </c>
      <c r="D3382">
        <v>14.54</v>
      </c>
      <c r="E3382">
        <v>14.33</v>
      </c>
      <c r="F3382">
        <v>14755.97</v>
      </c>
      <c r="G3382">
        <v>16460.46</v>
      </c>
      <c r="H3382" t="s">
        <v>2220</v>
      </c>
      <c r="I3382" t="s">
        <v>2217</v>
      </c>
      <c r="J3382">
        <v>10</v>
      </c>
      <c r="K3382" t="s">
        <v>2224</v>
      </c>
      <c r="L3382" t="str">
        <f>IF(performance_data[[#This Row],[return_percentage]]&gt;=performance_data[[#This Row],[benchmark_return]],"Higher","Lower")</f>
        <v>Higher</v>
      </c>
      <c r="M3382" s="14">
        <f xml:space="preserve"> _xlfn.MAXIFS(performance_data[date],performance_data[portfolio_id],performance_data[[#This Row],[portfolio_id]])</f>
        <v>45544</v>
      </c>
      <c r="N3382" s="14">
        <f xml:space="preserve"> _xlfn.MINIFS(performance_data[date],performance_data[portfolio_id],performance_data[[#This Row],[portfolio_id]])</f>
        <v>44834</v>
      </c>
      <c r="O3382" s="15">
        <f>_xlfn.MAXIFS(performance_data[portfolio_value],performance_data[portfolio_id],performance_data[[#This Row],[portfolio_id]],performance_data[date],performance_data[[#This Row],[latest_date]])</f>
        <v>161461.97</v>
      </c>
      <c r="P3382" s="15">
        <f>_xlfn.MAXIFS(performance_data[portfolio_value],performance_data[portfolio_id],performance_data[[#This Row],[portfolio_id]],performance_data[date],performance_data[[#This Row],[starting_date]])</f>
        <v>47258.559999999998</v>
      </c>
      <c r="Q3382" s="15">
        <f>performance_data[[#This Row],[latest_value]]-performance_data[[#This Row],[starting_value]]</f>
        <v>114203.41</v>
      </c>
      <c r="R3382" s="15">
        <f>performance_data[[#This Row],[net_inflows]]-performance_data[[#This Row],[net_outflows]]</f>
        <v>-1704.4899999999998</v>
      </c>
      <c r="S3382" s="15" t="str">
        <f>IF(performance_data[[#This Row],[net_inflows]]&gt;AVERAGE(performance_data[net_inflows]),"High","Low")</f>
        <v>High</v>
      </c>
      <c r="T3382" s="15">
        <f>AVERAGEIF(performance_data[inflow_flag],performance_data[[#This Row],[inflow_flag]],performance_data[return_percentage])</f>
        <v>4.8467905675459724</v>
      </c>
      <c r="U3382" s="17">
        <f>IF(performance_data[[#This Row],[return_percentage]]&lt;performance_data[[#This Row],[benchmark_return]],1,0)</f>
        <v>0</v>
      </c>
      <c r="V3382" s="17">
        <f>COUNTIFS(performance_data[portfolio_id],performance_data[[#This Row],[portfolio_id]])</f>
        <v>26</v>
      </c>
      <c r="W3382" s="17">
        <f>COUNTIFS(performance_data[portfolio_id],performance_data[[#This Row],[portfolio_id]],
          performance_data[return_flag],1)</f>
        <v>14</v>
      </c>
      <c r="X3382" s="15">
        <f>performance_data[[#This Row],[underperform_flag_count]]/performance_data[[#This Row],[totalportfoliocount]]</f>
        <v>0.53846153846153844</v>
      </c>
    </row>
    <row r="3383" spans="1:24" x14ac:dyDescent="0.3">
      <c r="A3383">
        <v>7258</v>
      </c>
      <c r="B3383" s="1">
        <v>45238</v>
      </c>
      <c r="C3383">
        <v>103019.73</v>
      </c>
      <c r="D3383">
        <v>4.8899999999999997</v>
      </c>
      <c r="E3383">
        <v>5.38</v>
      </c>
      <c r="F3383">
        <v>14965.16</v>
      </c>
      <c r="G3383">
        <v>19104.02</v>
      </c>
      <c r="H3383" t="s">
        <v>2213</v>
      </c>
      <c r="I3383" t="s">
        <v>2217</v>
      </c>
      <c r="J3383">
        <v>11</v>
      </c>
      <c r="K3383" t="s">
        <v>2219</v>
      </c>
      <c r="L3383" t="str">
        <f>IF(performance_data[[#This Row],[return_percentage]]&gt;=performance_data[[#This Row],[benchmark_return]],"Higher","Lower")</f>
        <v>Lower</v>
      </c>
      <c r="M3383" s="14">
        <f xml:space="preserve"> _xlfn.MAXIFS(performance_data[date],performance_data[portfolio_id],performance_data[[#This Row],[portfolio_id]])</f>
        <v>45544</v>
      </c>
      <c r="N3383" s="14">
        <f xml:space="preserve"> _xlfn.MINIFS(performance_data[date],performance_data[portfolio_id],performance_data[[#This Row],[portfolio_id]])</f>
        <v>44834</v>
      </c>
      <c r="O3383" s="15">
        <f>_xlfn.MAXIFS(performance_data[portfolio_value],performance_data[portfolio_id],performance_data[[#This Row],[portfolio_id]],performance_data[date],performance_data[[#This Row],[latest_date]])</f>
        <v>161461.97</v>
      </c>
      <c r="P3383" s="15">
        <f>_xlfn.MAXIFS(performance_data[portfolio_value],performance_data[portfolio_id],performance_data[[#This Row],[portfolio_id]],performance_data[date],performance_data[[#This Row],[starting_date]])</f>
        <v>47258.559999999998</v>
      </c>
      <c r="Q3383" s="15">
        <f>performance_data[[#This Row],[latest_value]]-performance_data[[#This Row],[starting_value]]</f>
        <v>114203.41</v>
      </c>
      <c r="R3383" s="15">
        <f>performance_data[[#This Row],[net_inflows]]-performance_data[[#This Row],[net_outflows]]</f>
        <v>-4138.8600000000006</v>
      </c>
      <c r="S3383" s="15" t="str">
        <f>IF(performance_data[[#This Row],[net_inflows]]&gt;AVERAGE(performance_data[net_inflows]),"High","Low")</f>
        <v>High</v>
      </c>
      <c r="T3383" s="15">
        <f>AVERAGEIF(performance_data[inflow_flag],performance_data[[#This Row],[inflow_flag]],performance_data[return_percentage])</f>
        <v>4.8467905675459724</v>
      </c>
      <c r="U3383" s="17">
        <f>IF(performance_data[[#This Row],[return_percentage]]&lt;performance_data[[#This Row],[benchmark_return]],1,0)</f>
        <v>1</v>
      </c>
      <c r="V3383" s="17">
        <f>COUNTIFS(performance_data[portfolio_id],performance_data[[#This Row],[portfolio_id]])</f>
        <v>26</v>
      </c>
      <c r="W3383" s="17">
        <f>COUNTIFS(performance_data[portfolio_id],performance_data[[#This Row],[portfolio_id]],
          performance_data[return_flag],1)</f>
        <v>14</v>
      </c>
      <c r="X3383" s="15">
        <f>performance_data[[#This Row],[underperform_flag_count]]/performance_data[[#This Row],[totalportfoliocount]]</f>
        <v>0.53846153846153844</v>
      </c>
    </row>
    <row r="3384" spans="1:24" x14ac:dyDescent="0.3">
      <c r="A3384">
        <v>7258</v>
      </c>
      <c r="B3384" s="1">
        <v>45136</v>
      </c>
      <c r="C3384">
        <v>450994.02</v>
      </c>
      <c r="D3384">
        <v>12.15</v>
      </c>
      <c r="E3384">
        <v>10.89</v>
      </c>
      <c r="F3384">
        <v>2792.04</v>
      </c>
      <c r="G3384">
        <v>1362.51</v>
      </c>
      <c r="H3384" t="s">
        <v>2213</v>
      </c>
      <c r="I3384" t="s">
        <v>2209</v>
      </c>
      <c r="J3384">
        <v>7</v>
      </c>
      <c r="K3384" t="s">
        <v>2210</v>
      </c>
      <c r="L3384" t="str">
        <f>IF(performance_data[[#This Row],[return_percentage]]&gt;=performance_data[[#This Row],[benchmark_return]],"Higher","Lower")</f>
        <v>Higher</v>
      </c>
      <c r="M3384" s="14">
        <f xml:space="preserve"> _xlfn.MAXIFS(performance_data[date],performance_data[portfolio_id],performance_data[[#This Row],[portfolio_id]])</f>
        <v>45544</v>
      </c>
      <c r="N3384" s="14">
        <f xml:space="preserve"> _xlfn.MINIFS(performance_data[date],performance_data[portfolio_id],performance_data[[#This Row],[portfolio_id]])</f>
        <v>44834</v>
      </c>
      <c r="O3384" s="15">
        <f>_xlfn.MAXIFS(performance_data[portfolio_value],performance_data[portfolio_id],performance_data[[#This Row],[portfolio_id]],performance_data[date],performance_data[[#This Row],[latest_date]])</f>
        <v>161461.97</v>
      </c>
      <c r="P3384" s="15">
        <f>_xlfn.MAXIFS(performance_data[portfolio_value],performance_data[portfolio_id],performance_data[[#This Row],[portfolio_id]],performance_data[date],performance_data[[#This Row],[starting_date]])</f>
        <v>47258.559999999998</v>
      </c>
      <c r="Q3384" s="15">
        <f>performance_data[[#This Row],[latest_value]]-performance_data[[#This Row],[starting_value]]</f>
        <v>114203.41</v>
      </c>
      <c r="R3384" s="15">
        <f>performance_data[[#This Row],[net_inflows]]-performance_data[[#This Row],[net_outflows]]</f>
        <v>1429.53</v>
      </c>
      <c r="S3384" s="15" t="str">
        <f>IF(performance_data[[#This Row],[net_inflows]]&gt;AVERAGE(performance_data[net_inflows]),"High","Low")</f>
        <v>Low</v>
      </c>
      <c r="T3384" s="15">
        <f>AVERAGEIF(performance_data[inflow_flag],performance_data[[#This Row],[inflow_flag]],performance_data[return_percentage])</f>
        <v>5.0457846277021572</v>
      </c>
      <c r="U3384" s="17">
        <f>IF(performance_data[[#This Row],[return_percentage]]&lt;performance_data[[#This Row],[benchmark_return]],1,0)</f>
        <v>0</v>
      </c>
      <c r="V3384" s="17">
        <f>COUNTIFS(performance_data[portfolio_id],performance_data[[#This Row],[portfolio_id]])</f>
        <v>26</v>
      </c>
      <c r="W3384" s="17">
        <f>COUNTIFS(performance_data[portfolio_id],performance_data[[#This Row],[portfolio_id]],
          performance_data[return_flag],1)</f>
        <v>14</v>
      </c>
      <c r="X3384" s="15">
        <f>performance_data[[#This Row],[underperform_flag_count]]/performance_data[[#This Row],[totalportfoliocount]]</f>
        <v>0.53846153846153844</v>
      </c>
    </row>
    <row r="3385" spans="1:24" x14ac:dyDescent="0.3">
      <c r="A3385">
        <v>7258</v>
      </c>
      <c r="B3385" s="1">
        <v>45299</v>
      </c>
      <c r="C3385">
        <v>160667.14000000001</v>
      </c>
      <c r="D3385">
        <v>17.850000000000001</v>
      </c>
      <c r="E3385">
        <v>17.850000000000001</v>
      </c>
      <c r="F3385">
        <v>10245.030000000001</v>
      </c>
      <c r="G3385">
        <v>2351.21</v>
      </c>
      <c r="H3385" t="s">
        <v>2205</v>
      </c>
      <c r="I3385" t="s">
        <v>2206</v>
      </c>
      <c r="J3385">
        <v>1</v>
      </c>
      <c r="K3385" t="s">
        <v>2207</v>
      </c>
      <c r="L3385" t="str">
        <f>IF(performance_data[[#This Row],[return_percentage]]&gt;=performance_data[[#This Row],[benchmark_return]],"Higher","Lower")</f>
        <v>Higher</v>
      </c>
      <c r="M3385" s="14">
        <f xml:space="preserve"> _xlfn.MAXIFS(performance_data[date],performance_data[portfolio_id],performance_data[[#This Row],[portfolio_id]])</f>
        <v>45544</v>
      </c>
      <c r="N3385" s="14">
        <f xml:space="preserve"> _xlfn.MINIFS(performance_data[date],performance_data[portfolio_id],performance_data[[#This Row],[portfolio_id]])</f>
        <v>44834</v>
      </c>
      <c r="O3385" s="15">
        <f>_xlfn.MAXIFS(performance_data[portfolio_value],performance_data[portfolio_id],performance_data[[#This Row],[portfolio_id]],performance_data[date],performance_data[[#This Row],[latest_date]])</f>
        <v>161461.97</v>
      </c>
      <c r="P3385" s="15">
        <f>_xlfn.MAXIFS(performance_data[portfolio_value],performance_data[portfolio_id],performance_data[[#This Row],[portfolio_id]],performance_data[date],performance_data[[#This Row],[starting_date]])</f>
        <v>47258.559999999998</v>
      </c>
      <c r="Q3385" s="15">
        <f>performance_data[[#This Row],[latest_value]]-performance_data[[#This Row],[starting_value]]</f>
        <v>114203.41</v>
      </c>
      <c r="R3385" s="15">
        <f>performance_data[[#This Row],[net_inflows]]-performance_data[[#This Row],[net_outflows]]</f>
        <v>7893.8200000000006</v>
      </c>
      <c r="S3385" s="15" t="str">
        <f>IF(performance_data[[#This Row],[net_inflows]]&gt;AVERAGE(performance_data[net_inflows]),"High","Low")</f>
        <v>High</v>
      </c>
      <c r="T3385" s="15">
        <f>AVERAGEIF(performance_data[inflow_flag],performance_data[[#This Row],[inflow_flag]],performance_data[return_percentage])</f>
        <v>4.8467905675459724</v>
      </c>
      <c r="U3385" s="17">
        <f>IF(performance_data[[#This Row],[return_percentage]]&lt;performance_data[[#This Row],[benchmark_return]],1,0)</f>
        <v>0</v>
      </c>
      <c r="V3385" s="17">
        <f>COUNTIFS(performance_data[portfolio_id],performance_data[[#This Row],[portfolio_id]])</f>
        <v>26</v>
      </c>
      <c r="W3385" s="17">
        <f>COUNTIFS(performance_data[portfolio_id],performance_data[[#This Row],[portfolio_id]],
          performance_data[return_flag],1)</f>
        <v>14</v>
      </c>
      <c r="X3385" s="15">
        <f>performance_data[[#This Row],[underperform_flag_count]]/performance_data[[#This Row],[totalportfoliocount]]</f>
        <v>0.53846153846153844</v>
      </c>
    </row>
    <row r="3386" spans="1:24" x14ac:dyDescent="0.3">
      <c r="A3386">
        <v>7258</v>
      </c>
      <c r="B3386" s="1">
        <v>45312</v>
      </c>
      <c r="C3386">
        <v>327745.26</v>
      </c>
      <c r="D3386">
        <v>-2.64</v>
      </c>
      <c r="E3386">
        <v>-2.38</v>
      </c>
      <c r="F3386">
        <v>15435.16</v>
      </c>
      <c r="G3386">
        <v>15242.57</v>
      </c>
      <c r="H3386" t="s">
        <v>2205</v>
      </c>
      <c r="I3386" t="s">
        <v>2206</v>
      </c>
      <c r="J3386">
        <v>1</v>
      </c>
      <c r="K3386" t="s">
        <v>2207</v>
      </c>
      <c r="L3386" t="str">
        <f>IF(performance_data[[#This Row],[return_percentage]]&gt;=performance_data[[#This Row],[benchmark_return]],"Higher","Lower")</f>
        <v>Lower</v>
      </c>
      <c r="M3386" s="14">
        <f xml:space="preserve"> _xlfn.MAXIFS(performance_data[date],performance_data[portfolio_id],performance_data[[#This Row],[portfolio_id]])</f>
        <v>45544</v>
      </c>
      <c r="N3386" s="14">
        <f xml:space="preserve"> _xlfn.MINIFS(performance_data[date],performance_data[portfolio_id],performance_data[[#This Row],[portfolio_id]])</f>
        <v>44834</v>
      </c>
      <c r="O3386" s="15">
        <f>_xlfn.MAXIFS(performance_data[portfolio_value],performance_data[portfolio_id],performance_data[[#This Row],[portfolio_id]],performance_data[date],performance_data[[#This Row],[latest_date]])</f>
        <v>161461.97</v>
      </c>
      <c r="P3386" s="15">
        <f>_xlfn.MAXIFS(performance_data[portfolio_value],performance_data[portfolio_id],performance_data[[#This Row],[portfolio_id]],performance_data[date],performance_data[[#This Row],[starting_date]])</f>
        <v>47258.559999999998</v>
      </c>
      <c r="Q3386" s="15">
        <f>performance_data[[#This Row],[latest_value]]-performance_data[[#This Row],[starting_value]]</f>
        <v>114203.41</v>
      </c>
      <c r="R3386" s="15">
        <f>performance_data[[#This Row],[net_inflows]]-performance_data[[#This Row],[net_outflows]]</f>
        <v>192.59000000000015</v>
      </c>
      <c r="S3386" s="15" t="str">
        <f>IF(performance_data[[#This Row],[net_inflows]]&gt;AVERAGE(performance_data[net_inflows]),"High","Low")</f>
        <v>High</v>
      </c>
      <c r="T3386" s="15">
        <f>AVERAGEIF(performance_data[inflow_flag],performance_data[[#This Row],[inflow_flag]],performance_data[return_percentage])</f>
        <v>4.8467905675459724</v>
      </c>
      <c r="U3386" s="17">
        <f>IF(performance_data[[#This Row],[return_percentage]]&lt;performance_data[[#This Row],[benchmark_return]],1,0)</f>
        <v>1</v>
      </c>
      <c r="V3386" s="17">
        <f>COUNTIFS(performance_data[portfolio_id],performance_data[[#This Row],[portfolio_id]])</f>
        <v>26</v>
      </c>
      <c r="W3386" s="17">
        <f>COUNTIFS(performance_data[portfolio_id],performance_data[[#This Row],[portfolio_id]],
          performance_data[return_flag],1)</f>
        <v>14</v>
      </c>
      <c r="X3386" s="15">
        <f>performance_data[[#This Row],[underperform_flag_count]]/performance_data[[#This Row],[totalportfoliocount]]</f>
        <v>0.53846153846153844</v>
      </c>
    </row>
    <row r="3387" spans="1:24" x14ac:dyDescent="0.3">
      <c r="A3387">
        <v>7258</v>
      </c>
      <c r="B3387" s="1">
        <v>45015</v>
      </c>
      <c r="C3387">
        <v>320628.13</v>
      </c>
      <c r="D3387">
        <v>-3.09</v>
      </c>
      <c r="E3387">
        <v>-3.12</v>
      </c>
      <c r="F3387">
        <v>18552.29</v>
      </c>
      <c r="G3387">
        <v>14581.55</v>
      </c>
      <c r="H3387" t="s">
        <v>2213</v>
      </c>
      <c r="I3387" t="s">
        <v>2206</v>
      </c>
      <c r="J3387">
        <v>3</v>
      </c>
      <c r="K3387" t="s">
        <v>2222</v>
      </c>
      <c r="L3387" t="str">
        <f>IF(performance_data[[#This Row],[return_percentage]]&gt;=performance_data[[#This Row],[benchmark_return]],"Higher","Lower")</f>
        <v>Higher</v>
      </c>
      <c r="M3387" s="14">
        <f xml:space="preserve"> _xlfn.MAXIFS(performance_data[date],performance_data[portfolio_id],performance_data[[#This Row],[portfolio_id]])</f>
        <v>45544</v>
      </c>
      <c r="N3387" s="14">
        <f xml:space="preserve"> _xlfn.MINIFS(performance_data[date],performance_data[portfolio_id],performance_data[[#This Row],[portfolio_id]])</f>
        <v>44834</v>
      </c>
      <c r="O3387" s="15">
        <f>_xlfn.MAXIFS(performance_data[portfolio_value],performance_data[portfolio_id],performance_data[[#This Row],[portfolio_id]],performance_data[date],performance_data[[#This Row],[latest_date]])</f>
        <v>161461.97</v>
      </c>
      <c r="P3387" s="15">
        <f>_xlfn.MAXIFS(performance_data[portfolio_value],performance_data[portfolio_id],performance_data[[#This Row],[portfolio_id]],performance_data[date],performance_data[[#This Row],[starting_date]])</f>
        <v>47258.559999999998</v>
      </c>
      <c r="Q3387" s="15">
        <f>performance_data[[#This Row],[latest_value]]-performance_data[[#This Row],[starting_value]]</f>
        <v>114203.41</v>
      </c>
      <c r="R3387" s="15">
        <f>performance_data[[#This Row],[net_inflows]]-performance_data[[#This Row],[net_outflows]]</f>
        <v>3970.7400000000016</v>
      </c>
      <c r="S3387" s="15" t="str">
        <f>IF(performance_data[[#This Row],[net_inflows]]&gt;AVERAGE(performance_data[net_inflows]),"High","Low")</f>
        <v>High</v>
      </c>
      <c r="T3387" s="15">
        <f>AVERAGEIF(performance_data[inflow_flag],performance_data[[#This Row],[inflow_flag]],performance_data[return_percentage])</f>
        <v>4.8467905675459724</v>
      </c>
      <c r="U3387" s="17">
        <f>IF(performance_data[[#This Row],[return_percentage]]&lt;performance_data[[#This Row],[benchmark_return]],1,0)</f>
        <v>0</v>
      </c>
      <c r="V3387" s="17">
        <f>COUNTIFS(performance_data[portfolio_id],performance_data[[#This Row],[portfolio_id]])</f>
        <v>26</v>
      </c>
      <c r="W3387" s="17">
        <f>COUNTIFS(performance_data[portfolio_id],performance_data[[#This Row],[portfolio_id]],
          performance_data[return_flag],1)</f>
        <v>14</v>
      </c>
      <c r="X3387" s="15">
        <f>performance_data[[#This Row],[underperform_flag_count]]/performance_data[[#This Row],[totalportfoliocount]]</f>
        <v>0.53846153846153844</v>
      </c>
    </row>
    <row r="3388" spans="1:24" x14ac:dyDescent="0.3">
      <c r="A3388">
        <v>7258</v>
      </c>
      <c r="B3388" s="1">
        <v>44954</v>
      </c>
      <c r="C3388">
        <v>274030.28000000003</v>
      </c>
      <c r="D3388">
        <v>13.28</v>
      </c>
      <c r="E3388">
        <v>13.56</v>
      </c>
      <c r="F3388">
        <v>3798.68</v>
      </c>
      <c r="G3388">
        <v>8609.64</v>
      </c>
      <c r="H3388" t="s">
        <v>2213</v>
      </c>
      <c r="I3388" t="s">
        <v>2206</v>
      </c>
      <c r="J3388">
        <v>1</v>
      </c>
      <c r="K3388" t="s">
        <v>2207</v>
      </c>
      <c r="L3388" t="str">
        <f>IF(performance_data[[#This Row],[return_percentage]]&gt;=performance_data[[#This Row],[benchmark_return]],"Higher","Lower")</f>
        <v>Lower</v>
      </c>
      <c r="M3388" s="14">
        <f xml:space="preserve"> _xlfn.MAXIFS(performance_data[date],performance_data[portfolio_id],performance_data[[#This Row],[portfolio_id]])</f>
        <v>45544</v>
      </c>
      <c r="N3388" s="14">
        <f xml:space="preserve"> _xlfn.MINIFS(performance_data[date],performance_data[portfolio_id],performance_data[[#This Row],[portfolio_id]])</f>
        <v>44834</v>
      </c>
      <c r="O3388" s="15">
        <f>_xlfn.MAXIFS(performance_data[portfolio_value],performance_data[portfolio_id],performance_data[[#This Row],[portfolio_id]],performance_data[date],performance_data[[#This Row],[latest_date]])</f>
        <v>161461.97</v>
      </c>
      <c r="P3388" s="15">
        <f>_xlfn.MAXIFS(performance_data[portfolio_value],performance_data[portfolio_id],performance_data[[#This Row],[portfolio_id]],performance_data[date],performance_data[[#This Row],[starting_date]])</f>
        <v>47258.559999999998</v>
      </c>
      <c r="Q3388" s="15">
        <f>performance_data[[#This Row],[latest_value]]-performance_data[[#This Row],[starting_value]]</f>
        <v>114203.41</v>
      </c>
      <c r="R3388" s="15">
        <f>performance_data[[#This Row],[net_inflows]]-performance_data[[#This Row],[net_outflows]]</f>
        <v>-4810.9599999999991</v>
      </c>
      <c r="S3388" s="15" t="str">
        <f>IF(performance_data[[#This Row],[net_inflows]]&gt;AVERAGE(performance_data[net_inflows]),"High","Low")</f>
        <v>Low</v>
      </c>
      <c r="T3388" s="15">
        <f>AVERAGEIF(performance_data[inflow_flag],performance_data[[#This Row],[inflow_flag]],performance_data[return_percentage])</f>
        <v>5.0457846277021572</v>
      </c>
      <c r="U3388" s="17">
        <f>IF(performance_data[[#This Row],[return_percentage]]&lt;performance_data[[#This Row],[benchmark_return]],1,0)</f>
        <v>1</v>
      </c>
      <c r="V3388" s="17">
        <f>COUNTIFS(performance_data[portfolio_id],performance_data[[#This Row],[portfolio_id]])</f>
        <v>26</v>
      </c>
      <c r="W3388" s="17">
        <f>COUNTIFS(performance_data[portfolio_id],performance_data[[#This Row],[portfolio_id]],
          performance_data[return_flag],1)</f>
        <v>14</v>
      </c>
      <c r="X3388" s="15">
        <f>performance_data[[#This Row],[underperform_flag_count]]/performance_data[[#This Row],[totalportfoliocount]]</f>
        <v>0.53846153846153844</v>
      </c>
    </row>
    <row r="3389" spans="1:24" x14ac:dyDescent="0.3">
      <c r="A3389">
        <v>7258</v>
      </c>
      <c r="B3389" s="1">
        <v>45095</v>
      </c>
      <c r="C3389">
        <v>474790.46</v>
      </c>
      <c r="D3389">
        <v>18.25</v>
      </c>
      <c r="E3389">
        <v>19.77</v>
      </c>
      <c r="F3389">
        <v>19886.439999999999</v>
      </c>
      <c r="G3389">
        <v>2431.67</v>
      </c>
      <c r="H3389" t="s">
        <v>2213</v>
      </c>
      <c r="I3389" t="s">
        <v>2211</v>
      </c>
      <c r="J3389">
        <v>6</v>
      </c>
      <c r="K3389" t="s">
        <v>2212</v>
      </c>
      <c r="L3389" t="str">
        <f>IF(performance_data[[#This Row],[return_percentage]]&gt;=performance_data[[#This Row],[benchmark_return]],"Higher","Lower")</f>
        <v>Lower</v>
      </c>
      <c r="M3389" s="14">
        <f xml:space="preserve"> _xlfn.MAXIFS(performance_data[date],performance_data[portfolio_id],performance_data[[#This Row],[portfolio_id]])</f>
        <v>45544</v>
      </c>
      <c r="N3389" s="14">
        <f xml:space="preserve"> _xlfn.MINIFS(performance_data[date],performance_data[portfolio_id],performance_data[[#This Row],[portfolio_id]])</f>
        <v>44834</v>
      </c>
      <c r="O3389" s="15">
        <f>_xlfn.MAXIFS(performance_data[portfolio_value],performance_data[portfolio_id],performance_data[[#This Row],[portfolio_id]],performance_data[date],performance_data[[#This Row],[latest_date]])</f>
        <v>161461.97</v>
      </c>
      <c r="P3389" s="15">
        <f>_xlfn.MAXIFS(performance_data[portfolio_value],performance_data[portfolio_id],performance_data[[#This Row],[portfolio_id]],performance_data[date],performance_data[[#This Row],[starting_date]])</f>
        <v>47258.559999999998</v>
      </c>
      <c r="Q3389" s="15">
        <f>performance_data[[#This Row],[latest_value]]-performance_data[[#This Row],[starting_value]]</f>
        <v>114203.41</v>
      </c>
      <c r="R3389" s="15">
        <f>performance_data[[#This Row],[net_inflows]]-performance_data[[#This Row],[net_outflows]]</f>
        <v>17454.769999999997</v>
      </c>
      <c r="S3389" s="15" t="str">
        <f>IF(performance_data[[#This Row],[net_inflows]]&gt;AVERAGE(performance_data[net_inflows]),"High","Low")</f>
        <v>High</v>
      </c>
      <c r="T3389" s="15">
        <f>AVERAGEIF(performance_data[inflow_flag],performance_data[[#This Row],[inflow_flag]],performance_data[return_percentage])</f>
        <v>4.8467905675459724</v>
      </c>
      <c r="U3389" s="17">
        <f>IF(performance_data[[#This Row],[return_percentage]]&lt;performance_data[[#This Row],[benchmark_return]],1,0)</f>
        <v>1</v>
      </c>
      <c r="V3389" s="17">
        <f>COUNTIFS(performance_data[portfolio_id],performance_data[[#This Row],[portfolio_id]])</f>
        <v>26</v>
      </c>
      <c r="W3389" s="17">
        <f>COUNTIFS(performance_data[portfolio_id],performance_data[[#This Row],[portfolio_id]],
          performance_data[return_flag],1)</f>
        <v>14</v>
      </c>
      <c r="X3389" s="15">
        <f>performance_data[[#This Row],[underperform_flag_count]]/performance_data[[#This Row],[totalportfoliocount]]</f>
        <v>0.53846153846153844</v>
      </c>
    </row>
    <row r="3390" spans="1:24" x14ac:dyDescent="0.3">
      <c r="A3390">
        <v>7258</v>
      </c>
      <c r="B3390" s="1">
        <v>45544</v>
      </c>
      <c r="C3390">
        <v>161461.97</v>
      </c>
      <c r="D3390">
        <v>17.940000000000001</v>
      </c>
      <c r="E3390">
        <v>20.41</v>
      </c>
      <c r="F3390">
        <v>7634.58</v>
      </c>
      <c r="G3390">
        <v>19310.93</v>
      </c>
      <c r="H3390" t="s">
        <v>2205</v>
      </c>
      <c r="I3390" t="s">
        <v>2209</v>
      </c>
      <c r="J3390">
        <v>9</v>
      </c>
      <c r="K3390" t="s">
        <v>2221</v>
      </c>
      <c r="L3390" t="str">
        <f>IF(performance_data[[#This Row],[return_percentage]]&gt;=performance_data[[#This Row],[benchmark_return]],"Higher","Lower")</f>
        <v>Lower</v>
      </c>
      <c r="M3390" s="14">
        <f xml:space="preserve"> _xlfn.MAXIFS(performance_data[date],performance_data[portfolio_id],performance_data[[#This Row],[portfolio_id]])</f>
        <v>45544</v>
      </c>
      <c r="N3390" s="14">
        <f xml:space="preserve"> _xlfn.MINIFS(performance_data[date],performance_data[portfolio_id],performance_data[[#This Row],[portfolio_id]])</f>
        <v>44834</v>
      </c>
      <c r="O3390" s="15">
        <f>_xlfn.MAXIFS(performance_data[portfolio_value],performance_data[portfolio_id],performance_data[[#This Row],[portfolio_id]],performance_data[date],performance_data[[#This Row],[latest_date]])</f>
        <v>161461.97</v>
      </c>
      <c r="P3390" s="15">
        <f>_xlfn.MAXIFS(performance_data[portfolio_value],performance_data[portfolio_id],performance_data[[#This Row],[portfolio_id]],performance_data[date],performance_data[[#This Row],[starting_date]])</f>
        <v>47258.559999999998</v>
      </c>
      <c r="Q3390" s="15">
        <f>performance_data[[#This Row],[latest_value]]-performance_data[[#This Row],[starting_value]]</f>
        <v>114203.41</v>
      </c>
      <c r="R3390" s="15">
        <f>performance_data[[#This Row],[net_inflows]]-performance_data[[#This Row],[net_outflows]]</f>
        <v>-11676.35</v>
      </c>
      <c r="S3390" s="15" t="str">
        <f>IF(performance_data[[#This Row],[net_inflows]]&gt;AVERAGE(performance_data[net_inflows]),"High","Low")</f>
        <v>Low</v>
      </c>
      <c r="T3390" s="15">
        <f>AVERAGEIF(performance_data[inflow_flag],performance_data[[#This Row],[inflow_flag]],performance_data[return_percentage])</f>
        <v>5.0457846277021572</v>
      </c>
      <c r="U3390" s="17">
        <f>IF(performance_data[[#This Row],[return_percentage]]&lt;performance_data[[#This Row],[benchmark_return]],1,0)</f>
        <v>1</v>
      </c>
      <c r="V3390" s="17">
        <f>COUNTIFS(performance_data[portfolio_id],performance_data[[#This Row],[portfolio_id]])</f>
        <v>26</v>
      </c>
      <c r="W3390" s="17">
        <f>COUNTIFS(performance_data[portfolio_id],performance_data[[#This Row],[portfolio_id]],
          performance_data[return_flag],1)</f>
        <v>14</v>
      </c>
      <c r="X3390" s="15">
        <f>performance_data[[#This Row],[underperform_flag_count]]/performance_data[[#This Row],[totalportfoliocount]]</f>
        <v>0.53846153846153844</v>
      </c>
    </row>
    <row r="3391" spans="1:24" x14ac:dyDescent="0.3">
      <c r="A3391">
        <v>7258</v>
      </c>
      <c r="B3391" s="1">
        <v>45003</v>
      </c>
      <c r="C3391">
        <v>480869.76</v>
      </c>
      <c r="D3391">
        <v>5.13</v>
      </c>
      <c r="E3391">
        <v>4.41</v>
      </c>
      <c r="F3391">
        <v>16607.13</v>
      </c>
      <c r="G3391">
        <v>13635.02</v>
      </c>
      <c r="H3391" t="s">
        <v>2213</v>
      </c>
      <c r="I3391" t="s">
        <v>2206</v>
      </c>
      <c r="J3391">
        <v>3</v>
      </c>
      <c r="K3391" t="s">
        <v>2222</v>
      </c>
      <c r="L3391" t="str">
        <f>IF(performance_data[[#This Row],[return_percentage]]&gt;=performance_data[[#This Row],[benchmark_return]],"Higher","Lower")</f>
        <v>Higher</v>
      </c>
      <c r="M3391" s="14">
        <f xml:space="preserve"> _xlfn.MAXIFS(performance_data[date],performance_data[portfolio_id],performance_data[[#This Row],[portfolio_id]])</f>
        <v>45544</v>
      </c>
      <c r="N3391" s="14">
        <f xml:space="preserve"> _xlfn.MINIFS(performance_data[date],performance_data[portfolio_id],performance_data[[#This Row],[portfolio_id]])</f>
        <v>44834</v>
      </c>
      <c r="O3391" s="15">
        <f>_xlfn.MAXIFS(performance_data[portfolio_value],performance_data[portfolio_id],performance_data[[#This Row],[portfolio_id]],performance_data[date],performance_data[[#This Row],[latest_date]])</f>
        <v>161461.97</v>
      </c>
      <c r="P3391" s="15">
        <f>_xlfn.MAXIFS(performance_data[portfolio_value],performance_data[portfolio_id],performance_data[[#This Row],[portfolio_id]],performance_data[date],performance_data[[#This Row],[starting_date]])</f>
        <v>47258.559999999998</v>
      </c>
      <c r="Q3391" s="15">
        <f>performance_data[[#This Row],[latest_value]]-performance_data[[#This Row],[starting_value]]</f>
        <v>114203.41</v>
      </c>
      <c r="R3391" s="15">
        <f>performance_data[[#This Row],[net_inflows]]-performance_data[[#This Row],[net_outflows]]</f>
        <v>2972.1100000000006</v>
      </c>
      <c r="S3391" s="15" t="str">
        <f>IF(performance_data[[#This Row],[net_inflows]]&gt;AVERAGE(performance_data[net_inflows]),"High","Low")</f>
        <v>High</v>
      </c>
      <c r="T3391" s="15">
        <f>AVERAGEIF(performance_data[inflow_flag],performance_data[[#This Row],[inflow_flag]],performance_data[return_percentage])</f>
        <v>4.8467905675459724</v>
      </c>
      <c r="U3391" s="17">
        <f>IF(performance_data[[#This Row],[return_percentage]]&lt;performance_data[[#This Row],[benchmark_return]],1,0)</f>
        <v>0</v>
      </c>
      <c r="V3391" s="17">
        <f>COUNTIFS(performance_data[portfolio_id],performance_data[[#This Row],[portfolio_id]])</f>
        <v>26</v>
      </c>
      <c r="W3391" s="17">
        <f>COUNTIFS(performance_data[portfolio_id],performance_data[[#This Row],[portfolio_id]],
          performance_data[return_flag],1)</f>
        <v>14</v>
      </c>
      <c r="X3391" s="15">
        <f>performance_data[[#This Row],[underperform_flag_count]]/performance_data[[#This Row],[totalportfoliocount]]</f>
        <v>0.53846153846153844</v>
      </c>
    </row>
    <row r="3392" spans="1:24" x14ac:dyDescent="0.3">
      <c r="A3392">
        <v>7258</v>
      </c>
      <c r="B3392" s="1">
        <v>45463</v>
      </c>
      <c r="C3392">
        <v>136917.66</v>
      </c>
      <c r="D3392">
        <v>-6.35</v>
      </c>
      <c r="E3392">
        <v>-7.54</v>
      </c>
      <c r="F3392">
        <v>17792.009999999998</v>
      </c>
      <c r="G3392">
        <v>18313.38</v>
      </c>
      <c r="H3392" t="s">
        <v>2205</v>
      </c>
      <c r="I3392" t="s">
        <v>2211</v>
      </c>
      <c r="J3392">
        <v>6</v>
      </c>
      <c r="K3392" t="s">
        <v>2212</v>
      </c>
      <c r="L3392" t="str">
        <f>IF(performance_data[[#This Row],[return_percentage]]&gt;=performance_data[[#This Row],[benchmark_return]],"Higher","Lower")</f>
        <v>Higher</v>
      </c>
      <c r="M3392" s="14">
        <f xml:space="preserve"> _xlfn.MAXIFS(performance_data[date],performance_data[portfolio_id],performance_data[[#This Row],[portfolio_id]])</f>
        <v>45544</v>
      </c>
      <c r="N3392" s="14">
        <f xml:space="preserve"> _xlfn.MINIFS(performance_data[date],performance_data[portfolio_id],performance_data[[#This Row],[portfolio_id]])</f>
        <v>44834</v>
      </c>
      <c r="O3392" s="15">
        <f>_xlfn.MAXIFS(performance_data[portfolio_value],performance_data[portfolio_id],performance_data[[#This Row],[portfolio_id]],performance_data[date],performance_data[[#This Row],[latest_date]])</f>
        <v>161461.97</v>
      </c>
      <c r="P3392" s="15">
        <f>_xlfn.MAXIFS(performance_data[portfolio_value],performance_data[portfolio_id],performance_data[[#This Row],[portfolio_id]],performance_data[date],performance_data[[#This Row],[starting_date]])</f>
        <v>47258.559999999998</v>
      </c>
      <c r="Q3392" s="15">
        <f>performance_data[[#This Row],[latest_value]]-performance_data[[#This Row],[starting_value]]</f>
        <v>114203.41</v>
      </c>
      <c r="R3392" s="15">
        <f>performance_data[[#This Row],[net_inflows]]-performance_data[[#This Row],[net_outflows]]</f>
        <v>-521.37000000000262</v>
      </c>
      <c r="S3392" s="15" t="str">
        <f>IF(performance_data[[#This Row],[net_inflows]]&gt;AVERAGE(performance_data[net_inflows]),"High","Low")</f>
        <v>High</v>
      </c>
      <c r="T3392" s="15">
        <f>AVERAGEIF(performance_data[inflow_flag],performance_data[[#This Row],[inflow_flag]],performance_data[return_percentage])</f>
        <v>4.8467905675459724</v>
      </c>
      <c r="U3392" s="17">
        <f>IF(performance_data[[#This Row],[return_percentage]]&lt;performance_data[[#This Row],[benchmark_return]],1,0)</f>
        <v>0</v>
      </c>
      <c r="V3392" s="17">
        <f>COUNTIFS(performance_data[portfolio_id],performance_data[[#This Row],[portfolio_id]])</f>
        <v>26</v>
      </c>
      <c r="W3392" s="17">
        <f>COUNTIFS(performance_data[portfolio_id],performance_data[[#This Row],[portfolio_id]],
          performance_data[return_flag],1)</f>
        <v>14</v>
      </c>
      <c r="X3392" s="15">
        <f>performance_data[[#This Row],[underperform_flag_count]]/performance_data[[#This Row],[totalportfoliocount]]</f>
        <v>0.53846153846153844</v>
      </c>
    </row>
    <row r="3393" spans="1:24" x14ac:dyDescent="0.3">
      <c r="A3393">
        <v>7258</v>
      </c>
      <c r="B3393" s="1">
        <v>45356</v>
      </c>
      <c r="C3393">
        <v>458042.83</v>
      </c>
      <c r="D3393">
        <v>4.09</v>
      </c>
      <c r="E3393">
        <v>4.0599999999999996</v>
      </c>
      <c r="F3393">
        <v>12561.34</v>
      </c>
      <c r="G3393">
        <v>12018.11</v>
      </c>
      <c r="H3393" t="s">
        <v>2205</v>
      </c>
      <c r="I3393" t="s">
        <v>2206</v>
      </c>
      <c r="J3393">
        <v>3</v>
      </c>
      <c r="K3393" t="s">
        <v>2222</v>
      </c>
      <c r="L3393" t="str">
        <f>IF(performance_data[[#This Row],[return_percentage]]&gt;=performance_data[[#This Row],[benchmark_return]],"Higher","Lower")</f>
        <v>Higher</v>
      </c>
      <c r="M3393" s="14">
        <f xml:space="preserve"> _xlfn.MAXIFS(performance_data[date],performance_data[portfolio_id],performance_data[[#This Row],[portfolio_id]])</f>
        <v>45544</v>
      </c>
      <c r="N3393" s="14">
        <f xml:space="preserve"> _xlfn.MINIFS(performance_data[date],performance_data[portfolio_id],performance_data[[#This Row],[portfolio_id]])</f>
        <v>44834</v>
      </c>
      <c r="O3393" s="15">
        <f>_xlfn.MAXIFS(performance_data[portfolio_value],performance_data[portfolio_id],performance_data[[#This Row],[portfolio_id]],performance_data[date],performance_data[[#This Row],[latest_date]])</f>
        <v>161461.97</v>
      </c>
      <c r="P3393" s="15">
        <f>_xlfn.MAXIFS(performance_data[portfolio_value],performance_data[portfolio_id],performance_data[[#This Row],[portfolio_id]],performance_data[date],performance_data[[#This Row],[starting_date]])</f>
        <v>47258.559999999998</v>
      </c>
      <c r="Q3393" s="15">
        <f>performance_data[[#This Row],[latest_value]]-performance_data[[#This Row],[starting_value]]</f>
        <v>114203.41</v>
      </c>
      <c r="R3393" s="15">
        <f>performance_data[[#This Row],[net_inflows]]-performance_data[[#This Row],[net_outflows]]</f>
        <v>543.22999999999956</v>
      </c>
      <c r="S3393" s="15" t="str">
        <f>IF(performance_data[[#This Row],[net_inflows]]&gt;AVERAGE(performance_data[net_inflows]),"High","Low")</f>
        <v>High</v>
      </c>
      <c r="T3393" s="15">
        <f>AVERAGEIF(performance_data[inflow_flag],performance_data[[#This Row],[inflow_flag]],performance_data[return_percentage])</f>
        <v>4.8467905675459724</v>
      </c>
      <c r="U3393" s="17">
        <f>IF(performance_data[[#This Row],[return_percentage]]&lt;performance_data[[#This Row],[benchmark_return]],1,0)</f>
        <v>0</v>
      </c>
      <c r="V3393" s="17">
        <f>COUNTIFS(performance_data[portfolio_id],performance_data[[#This Row],[portfolio_id]])</f>
        <v>26</v>
      </c>
      <c r="W3393" s="17">
        <f>COUNTIFS(performance_data[portfolio_id],performance_data[[#This Row],[portfolio_id]],
          performance_data[return_flag],1)</f>
        <v>14</v>
      </c>
      <c r="X3393" s="15">
        <f>performance_data[[#This Row],[underperform_flag_count]]/performance_data[[#This Row],[totalportfoliocount]]</f>
        <v>0.53846153846153844</v>
      </c>
    </row>
    <row r="3394" spans="1:24" x14ac:dyDescent="0.3">
      <c r="A3394">
        <v>7258</v>
      </c>
      <c r="B3394" s="1">
        <v>45029</v>
      </c>
      <c r="C3394">
        <v>119372.9</v>
      </c>
      <c r="D3394">
        <v>2.46</v>
      </c>
      <c r="E3394">
        <v>2.74</v>
      </c>
      <c r="F3394">
        <v>12357.82</v>
      </c>
      <c r="G3394">
        <v>13338.88</v>
      </c>
      <c r="H3394" t="s">
        <v>2213</v>
      </c>
      <c r="I3394" t="s">
        <v>2211</v>
      </c>
      <c r="J3394">
        <v>4</v>
      </c>
      <c r="K3394" t="s">
        <v>2216</v>
      </c>
      <c r="L3394" t="str">
        <f>IF(performance_data[[#This Row],[return_percentage]]&gt;=performance_data[[#This Row],[benchmark_return]],"Higher","Lower")</f>
        <v>Lower</v>
      </c>
      <c r="M3394" s="14">
        <f xml:space="preserve"> _xlfn.MAXIFS(performance_data[date],performance_data[portfolio_id],performance_data[[#This Row],[portfolio_id]])</f>
        <v>45544</v>
      </c>
      <c r="N3394" s="14">
        <f xml:space="preserve"> _xlfn.MINIFS(performance_data[date],performance_data[portfolio_id],performance_data[[#This Row],[portfolio_id]])</f>
        <v>44834</v>
      </c>
      <c r="O3394" s="15">
        <f>_xlfn.MAXIFS(performance_data[portfolio_value],performance_data[portfolio_id],performance_data[[#This Row],[portfolio_id]],performance_data[date],performance_data[[#This Row],[latest_date]])</f>
        <v>161461.97</v>
      </c>
      <c r="P3394" s="15">
        <f>_xlfn.MAXIFS(performance_data[portfolio_value],performance_data[portfolio_id],performance_data[[#This Row],[portfolio_id]],performance_data[date],performance_data[[#This Row],[starting_date]])</f>
        <v>47258.559999999998</v>
      </c>
      <c r="Q3394" s="15">
        <f>performance_data[[#This Row],[latest_value]]-performance_data[[#This Row],[starting_value]]</f>
        <v>114203.41</v>
      </c>
      <c r="R3394" s="15">
        <f>performance_data[[#This Row],[net_inflows]]-performance_data[[#This Row],[net_outflows]]</f>
        <v>-981.05999999999949</v>
      </c>
      <c r="S3394" s="15" t="str">
        <f>IF(performance_data[[#This Row],[net_inflows]]&gt;AVERAGE(performance_data[net_inflows]),"High","Low")</f>
        <v>High</v>
      </c>
      <c r="T3394" s="15">
        <f>AVERAGEIF(performance_data[inflow_flag],performance_data[[#This Row],[inflow_flag]],performance_data[return_percentage])</f>
        <v>4.8467905675459724</v>
      </c>
      <c r="U3394" s="17">
        <f>IF(performance_data[[#This Row],[return_percentage]]&lt;performance_data[[#This Row],[benchmark_return]],1,0)</f>
        <v>1</v>
      </c>
      <c r="V3394" s="17">
        <f>COUNTIFS(performance_data[portfolio_id],performance_data[[#This Row],[portfolio_id]])</f>
        <v>26</v>
      </c>
      <c r="W3394" s="17">
        <f>COUNTIFS(performance_data[portfolio_id],performance_data[[#This Row],[portfolio_id]],
          performance_data[return_flag],1)</f>
        <v>14</v>
      </c>
      <c r="X3394" s="15">
        <f>performance_data[[#This Row],[underperform_flag_count]]/performance_data[[#This Row],[totalportfoliocount]]</f>
        <v>0.53846153846153844</v>
      </c>
    </row>
    <row r="3395" spans="1:24" x14ac:dyDescent="0.3">
      <c r="A3395">
        <v>7258</v>
      </c>
      <c r="B3395" s="1">
        <v>45486</v>
      </c>
      <c r="C3395">
        <v>348195.1</v>
      </c>
      <c r="D3395">
        <v>4.38</v>
      </c>
      <c r="E3395">
        <v>3.57</v>
      </c>
      <c r="F3395">
        <v>15146.08</v>
      </c>
      <c r="G3395">
        <v>16378.48</v>
      </c>
      <c r="H3395" t="s">
        <v>2205</v>
      </c>
      <c r="I3395" t="s">
        <v>2209</v>
      </c>
      <c r="J3395">
        <v>7</v>
      </c>
      <c r="K3395" t="s">
        <v>2210</v>
      </c>
      <c r="L3395" t="str">
        <f>IF(performance_data[[#This Row],[return_percentage]]&gt;=performance_data[[#This Row],[benchmark_return]],"Higher","Lower")</f>
        <v>Higher</v>
      </c>
      <c r="M3395" s="14">
        <f xml:space="preserve"> _xlfn.MAXIFS(performance_data[date],performance_data[portfolio_id],performance_data[[#This Row],[portfolio_id]])</f>
        <v>45544</v>
      </c>
      <c r="N3395" s="14">
        <f xml:space="preserve"> _xlfn.MINIFS(performance_data[date],performance_data[portfolio_id],performance_data[[#This Row],[portfolio_id]])</f>
        <v>44834</v>
      </c>
      <c r="O3395" s="15">
        <f>_xlfn.MAXIFS(performance_data[portfolio_value],performance_data[portfolio_id],performance_data[[#This Row],[portfolio_id]],performance_data[date],performance_data[[#This Row],[latest_date]])</f>
        <v>161461.97</v>
      </c>
      <c r="P3395" s="15">
        <f>_xlfn.MAXIFS(performance_data[portfolio_value],performance_data[portfolio_id],performance_data[[#This Row],[portfolio_id]],performance_data[date],performance_data[[#This Row],[starting_date]])</f>
        <v>47258.559999999998</v>
      </c>
      <c r="Q3395" s="15">
        <f>performance_data[[#This Row],[latest_value]]-performance_data[[#This Row],[starting_value]]</f>
        <v>114203.41</v>
      </c>
      <c r="R3395" s="15">
        <f>performance_data[[#This Row],[net_inflows]]-performance_data[[#This Row],[net_outflows]]</f>
        <v>-1232.3999999999996</v>
      </c>
      <c r="S3395" s="15" t="str">
        <f>IF(performance_data[[#This Row],[net_inflows]]&gt;AVERAGE(performance_data[net_inflows]),"High","Low")</f>
        <v>High</v>
      </c>
      <c r="T3395" s="15">
        <f>AVERAGEIF(performance_data[inflow_flag],performance_data[[#This Row],[inflow_flag]],performance_data[return_percentage])</f>
        <v>4.8467905675459724</v>
      </c>
      <c r="U3395" s="17">
        <f>IF(performance_data[[#This Row],[return_percentage]]&lt;performance_data[[#This Row],[benchmark_return]],1,0)</f>
        <v>0</v>
      </c>
      <c r="V3395" s="17">
        <f>COUNTIFS(performance_data[portfolio_id],performance_data[[#This Row],[portfolio_id]])</f>
        <v>26</v>
      </c>
      <c r="W3395" s="17">
        <f>COUNTIFS(performance_data[portfolio_id],performance_data[[#This Row],[portfolio_id]],
          performance_data[return_flag],1)</f>
        <v>14</v>
      </c>
      <c r="X3395" s="15">
        <f>performance_data[[#This Row],[underperform_flag_count]]/performance_data[[#This Row],[totalportfoliocount]]</f>
        <v>0.53846153846153844</v>
      </c>
    </row>
    <row r="3396" spans="1:24" x14ac:dyDescent="0.3">
      <c r="A3396">
        <v>7258</v>
      </c>
      <c r="B3396" s="1">
        <v>45112</v>
      </c>
      <c r="C3396">
        <v>217128.67</v>
      </c>
      <c r="D3396">
        <v>17.829999999999998</v>
      </c>
      <c r="E3396">
        <v>15.38</v>
      </c>
      <c r="F3396">
        <v>5497.5</v>
      </c>
      <c r="G3396">
        <v>5933.64</v>
      </c>
      <c r="H3396" t="s">
        <v>2213</v>
      </c>
      <c r="I3396" t="s">
        <v>2209</v>
      </c>
      <c r="J3396">
        <v>7</v>
      </c>
      <c r="K3396" t="s">
        <v>2210</v>
      </c>
      <c r="L3396" t="str">
        <f>IF(performance_data[[#This Row],[return_percentage]]&gt;=performance_data[[#This Row],[benchmark_return]],"Higher","Lower")</f>
        <v>Higher</v>
      </c>
      <c r="M3396" s="14">
        <f xml:space="preserve"> _xlfn.MAXIFS(performance_data[date],performance_data[portfolio_id],performance_data[[#This Row],[portfolio_id]])</f>
        <v>45544</v>
      </c>
      <c r="N3396" s="14">
        <f xml:space="preserve"> _xlfn.MINIFS(performance_data[date],performance_data[portfolio_id],performance_data[[#This Row],[portfolio_id]])</f>
        <v>44834</v>
      </c>
      <c r="O3396" s="15">
        <f>_xlfn.MAXIFS(performance_data[portfolio_value],performance_data[portfolio_id],performance_data[[#This Row],[portfolio_id]],performance_data[date],performance_data[[#This Row],[latest_date]])</f>
        <v>161461.97</v>
      </c>
      <c r="P3396" s="15">
        <f>_xlfn.MAXIFS(performance_data[portfolio_value],performance_data[portfolio_id],performance_data[[#This Row],[portfolio_id]],performance_data[date],performance_data[[#This Row],[starting_date]])</f>
        <v>47258.559999999998</v>
      </c>
      <c r="Q3396" s="15">
        <f>performance_data[[#This Row],[latest_value]]-performance_data[[#This Row],[starting_value]]</f>
        <v>114203.41</v>
      </c>
      <c r="R3396" s="15">
        <f>performance_data[[#This Row],[net_inflows]]-performance_data[[#This Row],[net_outflows]]</f>
        <v>-436.14000000000033</v>
      </c>
      <c r="S3396" s="15" t="str">
        <f>IF(performance_data[[#This Row],[net_inflows]]&gt;AVERAGE(performance_data[net_inflows]),"High","Low")</f>
        <v>Low</v>
      </c>
      <c r="T3396" s="15">
        <f>AVERAGEIF(performance_data[inflow_flag],performance_data[[#This Row],[inflow_flag]],performance_data[return_percentage])</f>
        <v>5.0457846277021572</v>
      </c>
      <c r="U3396" s="17">
        <f>IF(performance_data[[#This Row],[return_percentage]]&lt;performance_data[[#This Row],[benchmark_return]],1,0)</f>
        <v>0</v>
      </c>
      <c r="V3396" s="17">
        <f>COUNTIFS(performance_data[portfolio_id],performance_data[[#This Row],[portfolio_id]])</f>
        <v>26</v>
      </c>
      <c r="W3396" s="17">
        <f>COUNTIFS(performance_data[portfolio_id],performance_data[[#This Row],[portfolio_id]],
          performance_data[return_flag],1)</f>
        <v>14</v>
      </c>
      <c r="X3396" s="15">
        <f>performance_data[[#This Row],[underperform_flag_count]]/performance_data[[#This Row],[totalportfoliocount]]</f>
        <v>0.53846153846153844</v>
      </c>
    </row>
    <row r="3397" spans="1:24" x14ac:dyDescent="0.3">
      <c r="A3397">
        <v>7258</v>
      </c>
      <c r="B3397" s="1">
        <v>45472</v>
      </c>
      <c r="C3397">
        <v>386536.93</v>
      </c>
      <c r="D3397">
        <v>8.23</v>
      </c>
      <c r="E3397">
        <v>9.66</v>
      </c>
      <c r="F3397">
        <v>16174.82</v>
      </c>
      <c r="G3397">
        <v>1555.39</v>
      </c>
      <c r="H3397" t="s">
        <v>2205</v>
      </c>
      <c r="I3397" t="s">
        <v>2211</v>
      </c>
      <c r="J3397">
        <v>6</v>
      </c>
      <c r="K3397" t="s">
        <v>2212</v>
      </c>
      <c r="L3397" t="str">
        <f>IF(performance_data[[#This Row],[return_percentage]]&gt;=performance_data[[#This Row],[benchmark_return]],"Higher","Lower")</f>
        <v>Lower</v>
      </c>
      <c r="M3397" s="14">
        <f xml:space="preserve"> _xlfn.MAXIFS(performance_data[date],performance_data[portfolio_id],performance_data[[#This Row],[portfolio_id]])</f>
        <v>45544</v>
      </c>
      <c r="N3397" s="14">
        <f xml:space="preserve"> _xlfn.MINIFS(performance_data[date],performance_data[portfolio_id],performance_data[[#This Row],[portfolio_id]])</f>
        <v>44834</v>
      </c>
      <c r="O3397" s="15">
        <f>_xlfn.MAXIFS(performance_data[portfolio_value],performance_data[portfolio_id],performance_data[[#This Row],[portfolio_id]],performance_data[date],performance_data[[#This Row],[latest_date]])</f>
        <v>161461.97</v>
      </c>
      <c r="P3397" s="15">
        <f>_xlfn.MAXIFS(performance_data[portfolio_value],performance_data[portfolio_id],performance_data[[#This Row],[portfolio_id]],performance_data[date],performance_data[[#This Row],[starting_date]])</f>
        <v>47258.559999999998</v>
      </c>
      <c r="Q3397" s="15">
        <f>performance_data[[#This Row],[latest_value]]-performance_data[[#This Row],[starting_value]]</f>
        <v>114203.41</v>
      </c>
      <c r="R3397" s="15">
        <f>performance_data[[#This Row],[net_inflows]]-performance_data[[#This Row],[net_outflows]]</f>
        <v>14619.43</v>
      </c>
      <c r="S3397" s="15" t="str">
        <f>IF(performance_data[[#This Row],[net_inflows]]&gt;AVERAGE(performance_data[net_inflows]),"High","Low")</f>
        <v>High</v>
      </c>
      <c r="T3397" s="15">
        <f>AVERAGEIF(performance_data[inflow_flag],performance_data[[#This Row],[inflow_flag]],performance_data[return_percentage])</f>
        <v>4.8467905675459724</v>
      </c>
      <c r="U3397" s="17">
        <f>IF(performance_data[[#This Row],[return_percentage]]&lt;performance_data[[#This Row],[benchmark_return]],1,0)</f>
        <v>1</v>
      </c>
      <c r="V3397" s="17">
        <f>COUNTIFS(performance_data[portfolio_id],performance_data[[#This Row],[portfolio_id]])</f>
        <v>26</v>
      </c>
      <c r="W3397" s="17">
        <f>COUNTIFS(performance_data[portfolio_id],performance_data[[#This Row],[portfolio_id]],
          performance_data[return_flag],1)</f>
        <v>14</v>
      </c>
      <c r="X3397" s="15">
        <f>performance_data[[#This Row],[underperform_flag_count]]/performance_data[[#This Row],[totalportfoliocount]]</f>
        <v>0.53846153846153844</v>
      </c>
    </row>
    <row r="3398" spans="1:24" x14ac:dyDescent="0.3">
      <c r="A3398">
        <v>7258</v>
      </c>
      <c r="B3398" s="1">
        <v>44834</v>
      </c>
      <c r="C3398">
        <v>47258.559999999998</v>
      </c>
      <c r="D3398">
        <v>8.94</v>
      </c>
      <c r="E3398">
        <v>8.5299999999999994</v>
      </c>
      <c r="F3398">
        <v>3644.6</v>
      </c>
      <c r="G3398">
        <v>15332.37</v>
      </c>
      <c r="H3398" t="s">
        <v>2220</v>
      </c>
      <c r="I3398" t="s">
        <v>2209</v>
      </c>
      <c r="J3398">
        <v>9</v>
      </c>
      <c r="K3398" t="s">
        <v>2221</v>
      </c>
      <c r="L3398" t="str">
        <f>IF(performance_data[[#This Row],[return_percentage]]&gt;=performance_data[[#This Row],[benchmark_return]],"Higher","Lower")</f>
        <v>Higher</v>
      </c>
      <c r="M3398" s="14">
        <f xml:space="preserve"> _xlfn.MAXIFS(performance_data[date],performance_data[portfolio_id],performance_data[[#This Row],[portfolio_id]])</f>
        <v>45544</v>
      </c>
      <c r="N3398" s="14">
        <f xml:space="preserve"> _xlfn.MINIFS(performance_data[date],performance_data[portfolio_id],performance_data[[#This Row],[portfolio_id]])</f>
        <v>44834</v>
      </c>
      <c r="O3398" s="15">
        <f>_xlfn.MAXIFS(performance_data[portfolio_value],performance_data[portfolio_id],performance_data[[#This Row],[portfolio_id]],performance_data[date],performance_data[[#This Row],[latest_date]])</f>
        <v>161461.97</v>
      </c>
      <c r="P3398" s="15">
        <f>_xlfn.MAXIFS(performance_data[portfolio_value],performance_data[portfolio_id],performance_data[[#This Row],[portfolio_id]],performance_data[date],performance_data[[#This Row],[starting_date]])</f>
        <v>47258.559999999998</v>
      </c>
      <c r="Q3398" s="15">
        <f>performance_data[[#This Row],[latest_value]]-performance_data[[#This Row],[starting_value]]</f>
        <v>114203.41</v>
      </c>
      <c r="R3398" s="15">
        <f>performance_data[[#This Row],[net_inflows]]-performance_data[[#This Row],[net_outflows]]</f>
        <v>-11687.77</v>
      </c>
      <c r="S3398" s="15" t="str">
        <f>IF(performance_data[[#This Row],[net_inflows]]&gt;AVERAGE(performance_data[net_inflows]),"High","Low")</f>
        <v>Low</v>
      </c>
      <c r="T3398" s="15">
        <f>AVERAGEIF(performance_data[inflow_flag],performance_data[[#This Row],[inflow_flag]],performance_data[return_percentage])</f>
        <v>5.0457846277021572</v>
      </c>
      <c r="U3398" s="17">
        <f>IF(performance_data[[#This Row],[return_percentage]]&lt;performance_data[[#This Row],[benchmark_return]],1,0)</f>
        <v>0</v>
      </c>
      <c r="V3398" s="17">
        <f>COUNTIFS(performance_data[portfolio_id],performance_data[[#This Row],[portfolio_id]])</f>
        <v>26</v>
      </c>
      <c r="W3398" s="17">
        <f>COUNTIFS(performance_data[portfolio_id],performance_data[[#This Row],[portfolio_id]],
          performance_data[return_flag],1)</f>
        <v>14</v>
      </c>
      <c r="X3398" s="15">
        <f>performance_data[[#This Row],[underperform_flag_count]]/performance_data[[#This Row],[totalportfoliocount]]</f>
        <v>0.53846153846153844</v>
      </c>
    </row>
    <row r="3399" spans="1:24" x14ac:dyDescent="0.3">
      <c r="A3399">
        <v>7258</v>
      </c>
      <c r="B3399" s="1">
        <v>45350</v>
      </c>
      <c r="C3399">
        <v>61225.9</v>
      </c>
      <c r="D3399">
        <v>-9.89</v>
      </c>
      <c r="E3399">
        <v>-8.84</v>
      </c>
      <c r="F3399">
        <v>19641.810000000001</v>
      </c>
      <c r="G3399">
        <v>8025.61</v>
      </c>
      <c r="H3399" t="s">
        <v>2205</v>
      </c>
      <c r="I3399" t="s">
        <v>2206</v>
      </c>
      <c r="J3399">
        <v>2</v>
      </c>
      <c r="K3399" t="s">
        <v>2226</v>
      </c>
      <c r="L3399" t="str">
        <f>IF(performance_data[[#This Row],[return_percentage]]&gt;=performance_data[[#This Row],[benchmark_return]],"Higher","Lower")</f>
        <v>Lower</v>
      </c>
      <c r="M3399" s="14">
        <f xml:space="preserve"> _xlfn.MAXIFS(performance_data[date],performance_data[portfolio_id],performance_data[[#This Row],[portfolio_id]])</f>
        <v>45544</v>
      </c>
      <c r="N3399" s="14">
        <f xml:space="preserve"> _xlfn.MINIFS(performance_data[date],performance_data[portfolio_id],performance_data[[#This Row],[portfolio_id]])</f>
        <v>44834</v>
      </c>
      <c r="O3399" s="15">
        <f>_xlfn.MAXIFS(performance_data[portfolio_value],performance_data[portfolio_id],performance_data[[#This Row],[portfolio_id]],performance_data[date],performance_data[[#This Row],[latest_date]])</f>
        <v>161461.97</v>
      </c>
      <c r="P3399" s="15">
        <f>_xlfn.MAXIFS(performance_data[portfolio_value],performance_data[portfolio_id],performance_data[[#This Row],[portfolio_id]],performance_data[date],performance_data[[#This Row],[starting_date]])</f>
        <v>47258.559999999998</v>
      </c>
      <c r="Q3399" s="15">
        <f>performance_data[[#This Row],[latest_value]]-performance_data[[#This Row],[starting_value]]</f>
        <v>114203.41</v>
      </c>
      <c r="R3399" s="15">
        <f>performance_data[[#This Row],[net_inflows]]-performance_data[[#This Row],[net_outflows]]</f>
        <v>11616.2</v>
      </c>
      <c r="S3399" s="15" t="str">
        <f>IF(performance_data[[#This Row],[net_inflows]]&gt;AVERAGE(performance_data[net_inflows]),"High","Low")</f>
        <v>High</v>
      </c>
      <c r="T3399" s="15">
        <f>AVERAGEIF(performance_data[inflow_flag],performance_data[[#This Row],[inflow_flag]],performance_data[return_percentage])</f>
        <v>4.8467905675459724</v>
      </c>
      <c r="U3399" s="17">
        <f>IF(performance_data[[#This Row],[return_percentage]]&lt;performance_data[[#This Row],[benchmark_return]],1,0)</f>
        <v>1</v>
      </c>
      <c r="V3399" s="17">
        <f>COUNTIFS(performance_data[portfolio_id],performance_data[[#This Row],[portfolio_id]])</f>
        <v>26</v>
      </c>
      <c r="W3399" s="17">
        <f>COUNTIFS(performance_data[portfolio_id],performance_data[[#This Row],[portfolio_id]],
          performance_data[return_flag],1)</f>
        <v>14</v>
      </c>
      <c r="X3399" s="15">
        <f>performance_data[[#This Row],[underperform_flag_count]]/performance_data[[#This Row],[totalportfoliocount]]</f>
        <v>0.53846153846153844</v>
      </c>
    </row>
    <row r="3400" spans="1:24" x14ac:dyDescent="0.3">
      <c r="A3400">
        <v>7258</v>
      </c>
      <c r="B3400" s="1">
        <v>45504</v>
      </c>
      <c r="C3400">
        <v>40581.769999999997</v>
      </c>
      <c r="D3400">
        <v>-7.33</v>
      </c>
      <c r="E3400">
        <v>-6.1</v>
      </c>
      <c r="F3400">
        <v>16792.189999999999</v>
      </c>
      <c r="G3400">
        <v>2809.08</v>
      </c>
      <c r="H3400" t="s">
        <v>2205</v>
      </c>
      <c r="I3400" t="s">
        <v>2209</v>
      </c>
      <c r="J3400">
        <v>7</v>
      </c>
      <c r="K3400" t="s">
        <v>2210</v>
      </c>
      <c r="L3400" t="str">
        <f>IF(performance_data[[#This Row],[return_percentage]]&gt;=performance_data[[#This Row],[benchmark_return]],"Higher","Lower")</f>
        <v>Lower</v>
      </c>
      <c r="M3400" s="14">
        <f xml:space="preserve"> _xlfn.MAXIFS(performance_data[date],performance_data[portfolio_id],performance_data[[#This Row],[portfolio_id]])</f>
        <v>45544</v>
      </c>
      <c r="N3400" s="14">
        <f xml:space="preserve"> _xlfn.MINIFS(performance_data[date],performance_data[portfolio_id],performance_data[[#This Row],[portfolio_id]])</f>
        <v>44834</v>
      </c>
      <c r="O3400" s="15">
        <f>_xlfn.MAXIFS(performance_data[portfolio_value],performance_data[portfolio_id],performance_data[[#This Row],[portfolio_id]],performance_data[date],performance_data[[#This Row],[latest_date]])</f>
        <v>161461.97</v>
      </c>
      <c r="P3400" s="15">
        <f>_xlfn.MAXIFS(performance_data[portfolio_value],performance_data[portfolio_id],performance_data[[#This Row],[portfolio_id]],performance_data[date],performance_data[[#This Row],[starting_date]])</f>
        <v>47258.559999999998</v>
      </c>
      <c r="Q3400" s="15">
        <f>performance_data[[#This Row],[latest_value]]-performance_data[[#This Row],[starting_value]]</f>
        <v>114203.41</v>
      </c>
      <c r="R3400" s="15">
        <f>performance_data[[#This Row],[net_inflows]]-performance_data[[#This Row],[net_outflows]]</f>
        <v>13983.109999999999</v>
      </c>
      <c r="S3400" s="15" t="str">
        <f>IF(performance_data[[#This Row],[net_inflows]]&gt;AVERAGE(performance_data[net_inflows]),"High","Low")</f>
        <v>High</v>
      </c>
      <c r="T3400" s="15">
        <f>AVERAGEIF(performance_data[inflow_flag],performance_data[[#This Row],[inflow_flag]],performance_data[return_percentage])</f>
        <v>4.8467905675459724</v>
      </c>
      <c r="U3400" s="17">
        <f>IF(performance_data[[#This Row],[return_percentage]]&lt;performance_data[[#This Row],[benchmark_return]],1,0)</f>
        <v>1</v>
      </c>
      <c r="V3400" s="17">
        <f>COUNTIFS(performance_data[portfolio_id],performance_data[[#This Row],[portfolio_id]])</f>
        <v>26</v>
      </c>
      <c r="W3400" s="17">
        <f>COUNTIFS(performance_data[portfolio_id],performance_data[[#This Row],[portfolio_id]],
          performance_data[return_flag],1)</f>
        <v>14</v>
      </c>
      <c r="X3400" s="15">
        <f>performance_data[[#This Row],[underperform_flag_count]]/performance_data[[#This Row],[totalportfoliocount]]</f>
        <v>0.53846153846153844</v>
      </c>
    </row>
    <row r="3401" spans="1:24" x14ac:dyDescent="0.3">
      <c r="A3401">
        <v>7258</v>
      </c>
      <c r="B3401" s="1">
        <v>45307</v>
      </c>
      <c r="C3401">
        <v>386814.77</v>
      </c>
      <c r="D3401">
        <v>-2.85</v>
      </c>
      <c r="E3401">
        <v>-2.5499999999999998</v>
      </c>
      <c r="F3401">
        <v>14035.3</v>
      </c>
      <c r="G3401">
        <v>12802.72</v>
      </c>
      <c r="H3401" t="s">
        <v>2205</v>
      </c>
      <c r="I3401" t="s">
        <v>2206</v>
      </c>
      <c r="J3401">
        <v>1</v>
      </c>
      <c r="K3401" t="s">
        <v>2207</v>
      </c>
      <c r="L3401" t="str">
        <f>IF(performance_data[[#This Row],[return_percentage]]&gt;=performance_data[[#This Row],[benchmark_return]],"Higher","Lower")</f>
        <v>Lower</v>
      </c>
      <c r="M3401" s="14">
        <f xml:space="preserve"> _xlfn.MAXIFS(performance_data[date],performance_data[portfolio_id],performance_data[[#This Row],[portfolio_id]])</f>
        <v>45544</v>
      </c>
      <c r="N3401" s="14">
        <f xml:space="preserve"> _xlfn.MINIFS(performance_data[date],performance_data[portfolio_id],performance_data[[#This Row],[portfolio_id]])</f>
        <v>44834</v>
      </c>
      <c r="O3401" s="15">
        <f>_xlfn.MAXIFS(performance_data[portfolio_value],performance_data[portfolio_id],performance_data[[#This Row],[portfolio_id]],performance_data[date],performance_data[[#This Row],[latest_date]])</f>
        <v>161461.97</v>
      </c>
      <c r="P3401" s="15">
        <f>_xlfn.MAXIFS(performance_data[portfolio_value],performance_data[portfolio_id],performance_data[[#This Row],[portfolio_id]],performance_data[date],performance_data[[#This Row],[starting_date]])</f>
        <v>47258.559999999998</v>
      </c>
      <c r="Q3401" s="15">
        <f>performance_data[[#This Row],[latest_value]]-performance_data[[#This Row],[starting_value]]</f>
        <v>114203.41</v>
      </c>
      <c r="R3401" s="15">
        <f>performance_data[[#This Row],[net_inflows]]-performance_data[[#This Row],[net_outflows]]</f>
        <v>1232.58</v>
      </c>
      <c r="S3401" s="15" t="str">
        <f>IF(performance_data[[#This Row],[net_inflows]]&gt;AVERAGE(performance_data[net_inflows]),"High","Low")</f>
        <v>High</v>
      </c>
      <c r="T3401" s="15">
        <f>AVERAGEIF(performance_data[inflow_flag],performance_data[[#This Row],[inflow_flag]],performance_data[return_percentage])</f>
        <v>4.8467905675459724</v>
      </c>
      <c r="U3401" s="17">
        <f>IF(performance_data[[#This Row],[return_percentage]]&lt;performance_data[[#This Row],[benchmark_return]],1,0)</f>
        <v>1</v>
      </c>
      <c r="V3401" s="17">
        <f>COUNTIFS(performance_data[portfolio_id],performance_data[[#This Row],[portfolio_id]])</f>
        <v>26</v>
      </c>
      <c r="W3401" s="17">
        <f>COUNTIFS(performance_data[portfolio_id],performance_data[[#This Row],[portfolio_id]],
          performance_data[return_flag],1)</f>
        <v>14</v>
      </c>
      <c r="X3401" s="15">
        <f>performance_data[[#This Row],[underperform_flag_count]]/performance_data[[#This Row],[totalportfoliocount]]</f>
        <v>0.53846153846153844</v>
      </c>
    </row>
    <row r="3402" spans="1:24" x14ac:dyDescent="0.3">
      <c r="A3402">
        <v>7258</v>
      </c>
      <c r="B3402" s="1">
        <v>45004</v>
      </c>
      <c r="C3402">
        <v>215576.83</v>
      </c>
      <c r="D3402">
        <v>3.44</v>
      </c>
      <c r="E3402">
        <v>2.95</v>
      </c>
      <c r="F3402">
        <v>11158.32</v>
      </c>
      <c r="G3402">
        <v>884.08</v>
      </c>
      <c r="H3402" t="s">
        <v>2213</v>
      </c>
      <c r="I3402" t="s">
        <v>2206</v>
      </c>
      <c r="J3402">
        <v>3</v>
      </c>
      <c r="K3402" t="s">
        <v>2222</v>
      </c>
      <c r="L3402" t="str">
        <f>IF(performance_data[[#This Row],[return_percentage]]&gt;=performance_data[[#This Row],[benchmark_return]],"Higher","Lower")</f>
        <v>Higher</v>
      </c>
      <c r="M3402" s="14">
        <f xml:space="preserve"> _xlfn.MAXIFS(performance_data[date],performance_data[portfolio_id],performance_data[[#This Row],[portfolio_id]])</f>
        <v>45544</v>
      </c>
      <c r="N3402" s="14">
        <f xml:space="preserve"> _xlfn.MINIFS(performance_data[date],performance_data[portfolio_id],performance_data[[#This Row],[portfolio_id]])</f>
        <v>44834</v>
      </c>
      <c r="O3402" s="15">
        <f>_xlfn.MAXIFS(performance_data[portfolio_value],performance_data[portfolio_id],performance_data[[#This Row],[portfolio_id]],performance_data[date],performance_data[[#This Row],[latest_date]])</f>
        <v>161461.97</v>
      </c>
      <c r="P3402" s="15">
        <f>_xlfn.MAXIFS(performance_data[portfolio_value],performance_data[portfolio_id],performance_data[[#This Row],[portfolio_id]],performance_data[date],performance_data[[#This Row],[starting_date]])</f>
        <v>47258.559999999998</v>
      </c>
      <c r="Q3402" s="15">
        <f>performance_data[[#This Row],[latest_value]]-performance_data[[#This Row],[starting_value]]</f>
        <v>114203.41</v>
      </c>
      <c r="R3402" s="15">
        <f>performance_data[[#This Row],[net_inflows]]-performance_data[[#This Row],[net_outflows]]</f>
        <v>10274.24</v>
      </c>
      <c r="S3402" s="15" t="str">
        <f>IF(performance_data[[#This Row],[net_inflows]]&gt;AVERAGE(performance_data[net_inflows]),"High","Low")</f>
        <v>High</v>
      </c>
      <c r="T3402" s="15">
        <f>AVERAGEIF(performance_data[inflow_flag],performance_data[[#This Row],[inflow_flag]],performance_data[return_percentage])</f>
        <v>4.8467905675459724</v>
      </c>
      <c r="U3402" s="17">
        <f>IF(performance_data[[#This Row],[return_percentage]]&lt;performance_data[[#This Row],[benchmark_return]],1,0)</f>
        <v>0</v>
      </c>
      <c r="V3402" s="17">
        <f>COUNTIFS(performance_data[portfolio_id],performance_data[[#This Row],[portfolio_id]])</f>
        <v>26</v>
      </c>
      <c r="W3402" s="17">
        <f>COUNTIFS(performance_data[portfolio_id],performance_data[[#This Row],[portfolio_id]],
          performance_data[return_flag],1)</f>
        <v>14</v>
      </c>
      <c r="X3402" s="15">
        <f>performance_data[[#This Row],[underperform_flag_count]]/performance_data[[#This Row],[totalportfoliocount]]</f>
        <v>0.53846153846153844</v>
      </c>
    </row>
    <row r="3403" spans="1:24" x14ac:dyDescent="0.3">
      <c r="A3403">
        <v>7258</v>
      </c>
      <c r="B3403" s="1">
        <v>45436</v>
      </c>
      <c r="C3403">
        <v>78999.649999999994</v>
      </c>
      <c r="D3403">
        <v>13.26</v>
      </c>
      <c r="E3403">
        <v>15.18</v>
      </c>
      <c r="F3403">
        <v>7186.15</v>
      </c>
      <c r="G3403">
        <v>6475.38</v>
      </c>
      <c r="H3403" t="s">
        <v>2205</v>
      </c>
      <c r="I3403" t="s">
        <v>2211</v>
      </c>
      <c r="J3403">
        <v>5</v>
      </c>
      <c r="K3403" t="s">
        <v>2223</v>
      </c>
      <c r="L3403" t="str">
        <f>IF(performance_data[[#This Row],[return_percentage]]&gt;=performance_data[[#This Row],[benchmark_return]],"Higher","Lower")</f>
        <v>Lower</v>
      </c>
      <c r="M3403" s="14">
        <f xml:space="preserve"> _xlfn.MAXIFS(performance_data[date],performance_data[portfolio_id],performance_data[[#This Row],[portfolio_id]])</f>
        <v>45544</v>
      </c>
      <c r="N3403" s="14">
        <f xml:space="preserve"> _xlfn.MINIFS(performance_data[date],performance_data[portfolio_id],performance_data[[#This Row],[portfolio_id]])</f>
        <v>44834</v>
      </c>
      <c r="O3403" s="15">
        <f>_xlfn.MAXIFS(performance_data[portfolio_value],performance_data[portfolio_id],performance_data[[#This Row],[portfolio_id]],performance_data[date],performance_data[[#This Row],[latest_date]])</f>
        <v>161461.97</v>
      </c>
      <c r="P3403" s="15">
        <f>_xlfn.MAXIFS(performance_data[portfolio_value],performance_data[portfolio_id],performance_data[[#This Row],[portfolio_id]],performance_data[date],performance_data[[#This Row],[starting_date]])</f>
        <v>47258.559999999998</v>
      </c>
      <c r="Q3403" s="15">
        <f>performance_data[[#This Row],[latest_value]]-performance_data[[#This Row],[starting_value]]</f>
        <v>114203.41</v>
      </c>
      <c r="R3403" s="15">
        <f>performance_data[[#This Row],[net_inflows]]-performance_data[[#This Row],[net_outflows]]</f>
        <v>710.76999999999953</v>
      </c>
      <c r="S3403" s="15" t="str">
        <f>IF(performance_data[[#This Row],[net_inflows]]&gt;AVERAGE(performance_data[net_inflows]),"High","Low")</f>
        <v>Low</v>
      </c>
      <c r="T3403" s="15">
        <f>AVERAGEIF(performance_data[inflow_flag],performance_data[[#This Row],[inflow_flag]],performance_data[return_percentage])</f>
        <v>5.0457846277021572</v>
      </c>
      <c r="U3403" s="17">
        <f>IF(performance_data[[#This Row],[return_percentage]]&lt;performance_data[[#This Row],[benchmark_return]],1,0)</f>
        <v>1</v>
      </c>
      <c r="V3403" s="17">
        <f>COUNTIFS(performance_data[portfolio_id],performance_data[[#This Row],[portfolio_id]])</f>
        <v>26</v>
      </c>
      <c r="W3403" s="17">
        <f>COUNTIFS(performance_data[portfolio_id],performance_data[[#This Row],[portfolio_id]],
          performance_data[return_flag],1)</f>
        <v>14</v>
      </c>
      <c r="X3403" s="15">
        <f>performance_data[[#This Row],[underperform_flag_count]]/performance_data[[#This Row],[totalportfoliocount]]</f>
        <v>0.53846153846153844</v>
      </c>
    </row>
    <row r="3404" spans="1:24" x14ac:dyDescent="0.3">
      <c r="A3404">
        <v>7258</v>
      </c>
      <c r="B3404" s="1">
        <v>44895</v>
      </c>
      <c r="C3404">
        <v>274192.08</v>
      </c>
      <c r="D3404">
        <v>-3.69</v>
      </c>
      <c r="E3404">
        <v>-3.44</v>
      </c>
      <c r="F3404">
        <v>3842.76</v>
      </c>
      <c r="G3404">
        <v>19221.150000000001</v>
      </c>
      <c r="H3404" t="s">
        <v>2220</v>
      </c>
      <c r="I3404" t="s">
        <v>2217</v>
      </c>
      <c r="J3404">
        <v>11</v>
      </c>
      <c r="K3404" t="s">
        <v>2219</v>
      </c>
      <c r="L3404" t="str">
        <f>IF(performance_data[[#This Row],[return_percentage]]&gt;=performance_data[[#This Row],[benchmark_return]],"Higher","Lower")</f>
        <v>Lower</v>
      </c>
      <c r="M3404" s="14">
        <f xml:space="preserve"> _xlfn.MAXIFS(performance_data[date],performance_data[portfolio_id],performance_data[[#This Row],[portfolio_id]])</f>
        <v>45544</v>
      </c>
      <c r="N3404" s="14">
        <f xml:space="preserve"> _xlfn.MINIFS(performance_data[date],performance_data[portfolio_id],performance_data[[#This Row],[portfolio_id]])</f>
        <v>44834</v>
      </c>
      <c r="O3404" s="15">
        <f>_xlfn.MAXIFS(performance_data[portfolio_value],performance_data[portfolio_id],performance_data[[#This Row],[portfolio_id]],performance_data[date],performance_data[[#This Row],[latest_date]])</f>
        <v>161461.97</v>
      </c>
      <c r="P3404" s="15">
        <f>_xlfn.MAXIFS(performance_data[portfolio_value],performance_data[portfolio_id],performance_data[[#This Row],[portfolio_id]],performance_data[date],performance_data[[#This Row],[starting_date]])</f>
        <v>47258.559999999998</v>
      </c>
      <c r="Q3404" s="15">
        <f>performance_data[[#This Row],[latest_value]]-performance_data[[#This Row],[starting_value]]</f>
        <v>114203.41</v>
      </c>
      <c r="R3404" s="15">
        <f>performance_data[[#This Row],[net_inflows]]-performance_data[[#This Row],[net_outflows]]</f>
        <v>-15378.390000000001</v>
      </c>
      <c r="S3404" s="15" t="str">
        <f>IF(performance_data[[#This Row],[net_inflows]]&gt;AVERAGE(performance_data[net_inflows]),"High","Low")</f>
        <v>Low</v>
      </c>
      <c r="T3404" s="15">
        <f>AVERAGEIF(performance_data[inflow_flag],performance_data[[#This Row],[inflow_flag]],performance_data[return_percentage])</f>
        <v>5.0457846277021572</v>
      </c>
      <c r="U3404" s="17">
        <f>IF(performance_data[[#This Row],[return_percentage]]&lt;performance_data[[#This Row],[benchmark_return]],1,0)</f>
        <v>1</v>
      </c>
      <c r="V3404" s="17">
        <f>COUNTIFS(performance_data[portfolio_id],performance_data[[#This Row],[portfolio_id]])</f>
        <v>26</v>
      </c>
      <c r="W3404" s="17">
        <f>COUNTIFS(performance_data[portfolio_id],performance_data[[#This Row],[portfolio_id]],
          performance_data[return_flag],1)</f>
        <v>14</v>
      </c>
      <c r="X3404" s="15">
        <f>performance_data[[#This Row],[underperform_flag_count]]/performance_data[[#This Row],[totalportfoliocount]]</f>
        <v>0.53846153846153844</v>
      </c>
    </row>
    <row r="3405" spans="1:24" x14ac:dyDescent="0.3">
      <c r="A3405">
        <v>7258</v>
      </c>
      <c r="B3405" s="1">
        <v>44878</v>
      </c>
      <c r="C3405">
        <v>468985.47</v>
      </c>
      <c r="D3405">
        <v>-1.96</v>
      </c>
      <c r="E3405">
        <v>-1.7</v>
      </c>
      <c r="F3405">
        <v>6234.14</v>
      </c>
      <c r="G3405">
        <v>5470.99</v>
      </c>
      <c r="H3405" t="s">
        <v>2220</v>
      </c>
      <c r="I3405" t="s">
        <v>2217</v>
      </c>
      <c r="J3405">
        <v>11</v>
      </c>
      <c r="K3405" t="s">
        <v>2219</v>
      </c>
      <c r="L3405" t="str">
        <f>IF(performance_data[[#This Row],[return_percentage]]&gt;=performance_data[[#This Row],[benchmark_return]],"Higher","Lower")</f>
        <v>Lower</v>
      </c>
      <c r="M3405" s="14">
        <f xml:space="preserve"> _xlfn.MAXIFS(performance_data[date],performance_data[portfolio_id],performance_data[[#This Row],[portfolio_id]])</f>
        <v>45544</v>
      </c>
      <c r="N3405" s="14">
        <f xml:space="preserve"> _xlfn.MINIFS(performance_data[date],performance_data[portfolio_id],performance_data[[#This Row],[portfolio_id]])</f>
        <v>44834</v>
      </c>
      <c r="O3405" s="15">
        <f>_xlfn.MAXIFS(performance_data[portfolio_value],performance_data[portfolio_id],performance_data[[#This Row],[portfolio_id]],performance_data[date],performance_data[[#This Row],[latest_date]])</f>
        <v>161461.97</v>
      </c>
      <c r="P3405" s="15">
        <f>_xlfn.MAXIFS(performance_data[portfolio_value],performance_data[portfolio_id],performance_data[[#This Row],[portfolio_id]],performance_data[date],performance_data[[#This Row],[starting_date]])</f>
        <v>47258.559999999998</v>
      </c>
      <c r="Q3405" s="15">
        <f>performance_data[[#This Row],[latest_value]]-performance_data[[#This Row],[starting_value]]</f>
        <v>114203.41</v>
      </c>
      <c r="R3405" s="15">
        <f>performance_data[[#This Row],[net_inflows]]-performance_data[[#This Row],[net_outflows]]</f>
        <v>763.15000000000055</v>
      </c>
      <c r="S3405" s="15" t="str">
        <f>IF(performance_data[[#This Row],[net_inflows]]&gt;AVERAGE(performance_data[net_inflows]),"High","Low")</f>
        <v>Low</v>
      </c>
      <c r="T3405" s="15">
        <f>AVERAGEIF(performance_data[inflow_flag],performance_data[[#This Row],[inflow_flag]],performance_data[return_percentage])</f>
        <v>5.0457846277021572</v>
      </c>
      <c r="U3405" s="17">
        <f>IF(performance_data[[#This Row],[return_percentage]]&lt;performance_data[[#This Row],[benchmark_return]],1,0)</f>
        <v>1</v>
      </c>
      <c r="V3405" s="17">
        <f>COUNTIFS(performance_data[portfolio_id],performance_data[[#This Row],[portfolio_id]])</f>
        <v>26</v>
      </c>
      <c r="W3405" s="17">
        <f>COUNTIFS(performance_data[portfolio_id],performance_data[[#This Row],[portfolio_id]],
          performance_data[return_flag],1)</f>
        <v>14</v>
      </c>
      <c r="X3405" s="15">
        <f>performance_data[[#This Row],[underperform_flag_count]]/performance_data[[#This Row],[totalportfoliocount]]</f>
        <v>0.53846153846153844</v>
      </c>
    </row>
    <row r="3406" spans="1:24" x14ac:dyDescent="0.3">
      <c r="A3406">
        <v>7258</v>
      </c>
      <c r="B3406" s="1">
        <v>45393</v>
      </c>
      <c r="C3406">
        <v>189779.92</v>
      </c>
      <c r="D3406">
        <v>2.5</v>
      </c>
      <c r="E3406">
        <v>2.25</v>
      </c>
      <c r="F3406">
        <v>1298.1099999999999</v>
      </c>
      <c r="G3406">
        <v>16633.64</v>
      </c>
      <c r="H3406" t="s">
        <v>2205</v>
      </c>
      <c r="I3406" t="s">
        <v>2211</v>
      </c>
      <c r="J3406">
        <v>4</v>
      </c>
      <c r="K3406" t="s">
        <v>2216</v>
      </c>
      <c r="L3406" t="str">
        <f>IF(performance_data[[#This Row],[return_percentage]]&gt;=performance_data[[#This Row],[benchmark_return]],"Higher","Lower")</f>
        <v>Higher</v>
      </c>
      <c r="M3406" s="14">
        <f xml:space="preserve"> _xlfn.MAXIFS(performance_data[date],performance_data[portfolio_id],performance_data[[#This Row],[portfolio_id]])</f>
        <v>45544</v>
      </c>
      <c r="N3406" s="14">
        <f xml:space="preserve"> _xlfn.MINIFS(performance_data[date],performance_data[portfolio_id],performance_data[[#This Row],[portfolio_id]])</f>
        <v>44834</v>
      </c>
      <c r="O3406" s="15">
        <f>_xlfn.MAXIFS(performance_data[portfolio_value],performance_data[portfolio_id],performance_data[[#This Row],[portfolio_id]],performance_data[date],performance_data[[#This Row],[latest_date]])</f>
        <v>161461.97</v>
      </c>
      <c r="P3406" s="15">
        <f>_xlfn.MAXIFS(performance_data[portfolio_value],performance_data[portfolio_id],performance_data[[#This Row],[portfolio_id]],performance_data[date],performance_data[[#This Row],[starting_date]])</f>
        <v>47258.559999999998</v>
      </c>
      <c r="Q3406" s="15">
        <f>performance_data[[#This Row],[latest_value]]-performance_data[[#This Row],[starting_value]]</f>
        <v>114203.41</v>
      </c>
      <c r="R3406" s="15">
        <f>performance_data[[#This Row],[net_inflows]]-performance_data[[#This Row],[net_outflows]]</f>
        <v>-15335.529999999999</v>
      </c>
      <c r="S3406" s="15" t="str">
        <f>IF(performance_data[[#This Row],[net_inflows]]&gt;AVERAGE(performance_data[net_inflows]),"High","Low")</f>
        <v>Low</v>
      </c>
      <c r="T3406" s="15">
        <f>AVERAGEIF(performance_data[inflow_flag],performance_data[[#This Row],[inflow_flag]],performance_data[return_percentage])</f>
        <v>5.0457846277021572</v>
      </c>
      <c r="U3406" s="17">
        <f>IF(performance_data[[#This Row],[return_percentage]]&lt;performance_data[[#This Row],[benchmark_return]],1,0)</f>
        <v>0</v>
      </c>
      <c r="V3406" s="17">
        <f>COUNTIFS(performance_data[portfolio_id],performance_data[[#This Row],[portfolio_id]])</f>
        <v>26</v>
      </c>
      <c r="W3406" s="17">
        <f>COUNTIFS(performance_data[portfolio_id],performance_data[[#This Row],[portfolio_id]],
          performance_data[return_flag],1)</f>
        <v>14</v>
      </c>
      <c r="X3406" s="15">
        <f>performance_data[[#This Row],[underperform_flag_count]]/performance_data[[#This Row],[totalportfoliocount]]</f>
        <v>0.53846153846153844</v>
      </c>
    </row>
    <row r="3407" spans="1:24" x14ac:dyDescent="0.3">
      <c r="A3407">
        <v>7265</v>
      </c>
      <c r="B3407" s="1">
        <v>44936</v>
      </c>
      <c r="C3407">
        <v>97327.07</v>
      </c>
      <c r="D3407">
        <v>-5.58</v>
      </c>
      <c r="E3407">
        <v>-4.62</v>
      </c>
      <c r="F3407">
        <v>8742.56</v>
      </c>
      <c r="G3407">
        <v>3211.58</v>
      </c>
      <c r="H3407" t="s">
        <v>2213</v>
      </c>
      <c r="I3407" t="s">
        <v>2206</v>
      </c>
      <c r="J3407">
        <v>1</v>
      </c>
      <c r="K3407" t="s">
        <v>2207</v>
      </c>
      <c r="L3407" t="str">
        <f>IF(performance_data[[#This Row],[return_percentage]]&gt;=performance_data[[#This Row],[benchmark_return]],"Higher","Lower")</f>
        <v>Lower</v>
      </c>
      <c r="M3407" s="14">
        <f xml:space="preserve"> _xlfn.MAXIFS(performance_data[date],performance_data[portfolio_id],performance_data[[#This Row],[portfolio_id]])</f>
        <v>45476</v>
      </c>
      <c r="N3407" s="14">
        <f xml:space="preserve"> _xlfn.MINIFS(performance_data[date],performance_data[portfolio_id],performance_data[[#This Row],[portfolio_id]])</f>
        <v>44835</v>
      </c>
      <c r="O3407" s="15">
        <f>_xlfn.MAXIFS(performance_data[portfolio_value],performance_data[portfolio_id],performance_data[[#This Row],[portfolio_id]],performance_data[date],performance_data[[#This Row],[latest_date]])</f>
        <v>175575.77</v>
      </c>
      <c r="P3407" s="15">
        <f>_xlfn.MAXIFS(performance_data[portfolio_value],performance_data[portfolio_id],performance_data[[#This Row],[portfolio_id]],performance_data[date],performance_data[[#This Row],[starting_date]])</f>
        <v>92272.35</v>
      </c>
      <c r="Q3407" s="15">
        <f>performance_data[[#This Row],[latest_value]]-performance_data[[#This Row],[starting_value]]</f>
        <v>83303.419999999984</v>
      </c>
      <c r="R3407" s="15">
        <f>performance_data[[#This Row],[net_inflows]]-performance_data[[#This Row],[net_outflows]]</f>
        <v>5530.98</v>
      </c>
      <c r="S3407" s="15" t="str">
        <f>IF(performance_data[[#This Row],[net_inflows]]&gt;AVERAGE(performance_data[net_inflows]),"High","Low")</f>
        <v>Low</v>
      </c>
      <c r="T3407" s="15">
        <f>AVERAGEIF(performance_data[inflow_flag],performance_data[[#This Row],[inflow_flag]],performance_data[return_percentage])</f>
        <v>5.0457846277021572</v>
      </c>
      <c r="U3407" s="17">
        <f>IF(performance_data[[#This Row],[return_percentage]]&lt;performance_data[[#This Row],[benchmark_return]],1,0)</f>
        <v>1</v>
      </c>
      <c r="V3407" s="17">
        <f>COUNTIFS(performance_data[portfolio_id],performance_data[[#This Row],[portfolio_id]])</f>
        <v>31</v>
      </c>
      <c r="W3407" s="17">
        <f>COUNTIFS(performance_data[portfolio_id],performance_data[[#This Row],[portfolio_id]],
          performance_data[return_flag],1)</f>
        <v>16</v>
      </c>
      <c r="X3407" s="15">
        <f>performance_data[[#This Row],[underperform_flag_count]]/performance_data[[#This Row],[totalportfoliocount]]</f>
        <v>0.5161290322580645</v>
      </c>
    </row>
    <row r="3408" spans="1:24" x14ac:dyDescent="0.3">
      <c r="A3408">
        <v>7265</v>
      </c>
      <c r="B3408" s="1">
        <v>44998</v>
      </c>
      <c r="C3408">
        <v>157376.01999999999</v>
      </c>
      <c r="D3408">
        <v>15.33</v>
      </c>
      <c r="E3408">
        <v>16.75</v>
      </c>
      <c r="F3408">
        <v>10202.99</v>
      </c>
      <c r="G3408">
        <v>13777.93</v>
      </c>
      <c r="H3408" t="s">
        <v>2213</v>
      </c>
      <c r="I3408" t="s">
        <v>2206</v>
      </c>
      <c r="J3408">
        <v>3</v>
      </c>
      <c r="K3408" t="s">
        <v>2222</v>
      </c>
      <c r="L3408" t="str">
        <f>IF(performance_data[[#This Row],[return_percentage]]&gt;=performance_data[[#This Row],[benchmark_return]],"Higher","Lower")</f>
        <v>Lower</v>
      </c>
      <c r="M3408" s="14">
        <f xml:space="preserve"> _xlfn.MAXIFS(performance_data[date],performance_data[portfolio_id],performance_data[[#This Row],[portfolio_id]])</f>
        <v>45476</v>
      </c>
      <c r="N3408" s="14">
        <f xml:space="preserve"> _xlfn.MINIFS(performance_data[date],performance_data[portfolio_id],performance_data[[#This Row],[portfolio_id]])</f>
        <v>44835</v>
      </c>
      <c r="O3408" s="15">
        <f>_xlfn.MAXIFS(performance_data[portfolio_value],performance_data[portfolio_id],performance_data[[#This Row],[portfolio_id]],performance_data[date],performance_data[[#This Row],[latest_date]])</f>
        <v>175575.77</v>
      </c>
      <c r="P3408" s="15">
        <f>_xlfn.MAXIFS(performance_data[portfolio_value],performance_data[portfolio_id],performance_data[[#This Row],[portfolio_id]],performance_data[date],performance_data[[#This Row],[starting_date]])</f>
        <v>92272.35</v>
      </c>
      <c r="Q3408" s="15">
        <f>performance_data[[#This Row],[latest_value]]-performance_data[[#This Row],[starting_value]]</f>
        <v>83303.419999999984</v>
      </c>
      <c r="R3408" s="15">
        <f>performance_data[[#This Row],[net_inflows]]-performance_data[[#This Row],[net_outflows]]</f>
        <v>-3574.9400000000005</v>
      </c>
      <c r="S3408" s="15" t="str">
        <f>IF(performance_data[[#This Row],[net_inflows]]&gt;AVERAGE(performance_data[net_inflows]),"High","Low")</f>
        <v>High</v>
      </c>
      <c r="T3408" s="15">
        <f>AVERAGEIF(performance_data[inflow_flag],performance_data[[#This Row],[inflow_flag]],performance_data[return_percentage])</f>
        <v>4.8467905675459724</v>
      </c>
      <c r="U3408" s="17">
        <f>IF(performance_data[[#This Row],[return_percentage]]&lt;performance_data[[#This Row],[benchmark_return]],1,0)</f>
        <v>1</v>
      </c>
      <c r="V3408" s="17">
        <f>COUNTIFS(performance_data[portfolio_id],performance_data[[#This Row],[portfolio_id]])</f>
        <v>31</v>
      </c>
      <c r="W3408" s="17">
        <f>COUNTIFS(performance_data[portfolio_id],performance_data[[#This Row],[portfolio_id]],
          performance_data[return_flag],1)</f>
        <v>16</v>
      </c>
      <c r="X3408" s="15">
        <f>performance_data[[#This Row],[underperform_flag_count]]/performance_data[[#This Row],[totalportfoliocount]]</f>
        <v>0.5161290322580645</v>
      </c>
    </row>
    <row r="3409" spans="1:24" x14ac:dyDescent="0.3">
      <c r="A3409">
        <v>7265</v>
      </c>
      <c r="B3409" s="1">
        <v>45090</v>
      </c>
      <c r="C3409">
        <v>42287.91</v>
      </c>
      <c r="D3409">
        <v>19.989999999999998</v>
      </c>
      <c r="E3409">
        <v>23.03</v>
      </c>
      <c r="F3409">
        <v>1783.69</v>
      </c>
      <c r="G3409">
        <v>6902.45</v>
      </c>
      <c r="H3409" t="s">
        <v>2213</v>
      </c>
      <c r="I3409" t="s">
        <v>2211</v>
      </c>
      <c r="J3409">
        <v>6</v>
      </c>
      <c r="K3409" t="s">
        <v>2212</v>
      </c>
      <c r="L3409" t="str">
        <f>IF(performance_data[[#This Row],[return_percentage]]&gt;=performance_data[[#This Row],[benchmark_return]],"Higher","Lower")</f>
        <v>Lower</v>
      </c>
      <c r="M3409" s="14">
        <f xml:space="preserve"> _xlfn.MAXIFS(performance_data[date],performance_data[portfolio_id],performance_data[[#This Row],[portfolio_id]])</f>
        <v>45476</v>
      </c>
      <c r="N3409" s="14">
        <f xml:space="preserve"> _xlfn.MINIFS(performance_data[date],performance_data[portfolio_id],performance_data[[#This Row],[portfolio_id]])</f>
        <v>44835</v>
      </c>
      <c r="O3409" s="15">
        <f>_xlfn.MAXIFS(performance_data[portfolio_value],performance_data[portfolio_id],performance_data[[#This Row],[portfolio_id]],performance_data[date],performance_data[[#This Row],[latest_date]])</f>
        <v>175575.77</v>
      </c>
      <c r="P3409" s="15">
        <f>_xlfn.MAXIFS(performance_data[portfolio_value],performance_data[portfolio_id],performance_data[[#This Row],[portfolio_id]],performance_data[date],performance_data[[#This Row],[starting_date]])</f>
        <v>92272.35</v>
      </c>
      <c r="Q3409" s="15">
        <f>performance_data[[#This Row],[latest_value]]-performance_data[[#This Row],[starting_value]]</f>
        <v>83303.419999999984</v>
      </c>
      <c r="R3409" s="15">
        <f>performance_data[[#This Row],[net_inflows]]-performance_data[[#This Row],[net_outflows]]</f>
        <v>-5118.76</v>
      </c>
      <c r="S3409" s="15" t="str">
        <f>IF(performance_data[[#This Row],[net_inflows]]&gt;AVERAGE(performance_data[net_inflows]),"High","Low")</f>
        <v>Low</v>
      </c>
      <c r="T3409" s="15">
        <f>AVERAGEIF(performance_data[inflow_flag],performance_data[[#This Row],[inflow_flag]],performance_data[return_percentage])</f>
        <v>5.0457846277021572</v>
      </c>
      <c r="U3409" s="17">
        <f>IF(performance_data[[#This Row],[return_percentage]]&lt;performance_data[[#This Row],[benchmark_return]],1,0)</f>
        <v>1</v>
      </c>
      <c r="V3409" s="17">
        <f>COUNTIFS(performance_data[portfolio_id],performance_data[[#This Row],[portfolio_id]])</f>
        <v>31</v>
      </c>
      <c r="W3409" s="17">
        <f>COUNTIFS(performance_data[portfolio_id],performance_data[[#This Row],[portfolio_id]],
          performance_data[return_flag],1)</f>
        <v>16</v>
      </c>
      <c r="X3409" s="15">
        <f>performance_data[[#This Row],[underperform_flag_count]]/performance_data[[#This Row],[totalportfoliocount]]</f>
        <v>0.5161290322580645</v>
      </c>
    </row>
    <row r="3410" spans="1:24" x14ac:dyDescent="0.3">
      <c r="A3410">
        <v>7265</v>
      </c>
      <c r="B3410" s="1">
        <v>45258</v>
      </c>
      <c r="C3410">
        <v>347619.53</v>
      </c>
      <c r="D3410">
        <v>-3.04</v>
      </c>
      <c r="E3410">
        <v>-3.39</v>
      </c>
      <c r="F3410">
        <v>8367.1</v>
      </c>
      <c r="G3410">
        <v>3654.24</v>
      </c>
      <c r="H3410" t="s">
        <v>2213</v>
      </c>
      <c r="I3410" t="s">
        <v>2217</v>
      </c>
      <c r="J3410">
        <v>11</v>
      </c>
      <c r="K3410" t="s">
        <v>2219</v>
      </c>
      <c r="L3410" t="str">
        <f>IF(performance_data[[#This Row],[return_percentage]]&gt;=performance_data[[#This Row],[benchmark_return]],"Higher","Lower")</f>
        <v>Higher</v>
      </c>
      <c r="M3410" s="14">
        <f xml:space="preserve"> _xlfn.MAXIFS(performance_data[date],performance_data[portfolio_id],performance_data[[#This Row],[portfolio_id]])</f>
        <v>45476</v>
      </c>
      <c r="N3410" s="14">
        <f xml:space="preserve"> _xlfn.MINIFS(performance_data[date],performance_data[portfolio_id],performance_data[[#This Row],[portfolio_id]])</f>
        <v>44835</v>
      </c>
      <c r="O3410" s="15">
        <f>_xlfn.MAXIFS(performance_data[portfolio_value],performance_data[portfolio_id],performance_data[[#This Row],[portfolio_id]],performance_data[date],performance_data[[#This Row],[latest_date]])</f>
        <v>175575.77</v>
      </c>
      <c r="P3410" s="15">
        <f>_xlfn.MAXIFS(performance_data[portfolio_value],performance_data[portfolio_id],performance_data[[#This Row],[portfolio_id]],performance_data[date],performance_data[[#This Row],[starting_date]])</f>
        <v>92272.35</v>
      </c>
      <c r="Q3410" s="15">
        <f>performance_data[[#This Row],[latest_value]]-performance_data[[#This Row],[starting_value]]</f>
        <v>83303.419999999984</v>
      </c>
      <c r="R3410" s="15">
        <f>performance_data[[#This Row],[net_inflows]]-performance_data[[#This Row],[net_outflows]]</f>
        <v>4712.8600000000006</v>
      </c>
      <c r="S3410" s="15" t="str">
        <f>IF(performance_data[[#This Row],[net_inflows]]&gt;AVERAGE(performance_data[net_inflows]),"High","Low")</f>
        <v>Low</v>
      </c>
      <c r="T3410" s="15">
        <f>AVERAGEIF(performance_data[inflow_flag],performance_data[[#This Row],[inflow_flag]],performance_data[return_percentage])</f>
        <v>5.0457846277021572</v>
      </c>
      <c r="U3410" s="17">
        <f>IF(performance_data[[#This Row],[return_percentage]]&lt;performance_data[[#This Row],[benchmark_return]],1,0)</f>
        <v>0</v>
      </c>
      <c r="V3410" s="17">
        <f>COUNTIFS(performance_data[portfolio_id],performance_data[[#This Row],[portfolio_id]])</f>
        <v>31</v>
      </c>
      <c r="W3410" s="17">
        <f>COUNTIFS(performance_data[portfolio_id],performance_data[[#This Row],[portfolio_id]],
          performance_data[return_flag],1)</f>
        <v>16</v>
      </c>
      <c r="X3410" s="15">
        <f>performance_data[[#This Row],[underperform_flag_count]]/performance_data[[#This Row],[totalportfoliocount]]</f>
        <v>0.5161290322580645</v>
      </c>
    </row>
    <row r="3411" spans="1:24" x14ac:dyDescent="0.3">
      <c r="A3411">
        <v>7265</v>
      </c>
      <c r="B3411" s="1">
        <v>44847</v>
      </c>
      <c r="C3411">
        <v>291349.39</v>
      </c>
      <c r="D3411">
        <v>4.78</v>
      </c>
      <c r="E3411">
        <v>4.5199999999999996</v>
      </c>
      <c r="F3411">
        <v>19531.55</v>
      </c>
      <c r="G3411">
        <v>15845.23</v>
      </c>
      <c r="H3411" t="s">
        <v>2220</v>
      </c>
      <c r="I3411" t="s">
        <v>2217</v>
      </c>
      <c r="J3411">
        <v>10</v>
      </c>
      <c r="K3411" t="s">
        <v>2224</v>
      </c>
      <c r="L3411" t="str">
        <f>IF(performance_data[[#This Row],[return_percentage]]&gt;=performance_data[[#This Row],[benchmark_return]],"Higher","Lower")</f>
        <v>Higher</v>
      </c>
      <c r="M3411" s="14">
        <f xml:space="preserve"> _xlfn.MAXIFS(performance_data[date],performance_data[portfolio_id],performance_data[[#This Row],[portfolio_id]])</f>
        <v>45476</v>
      </c>
      <c r="N3411" s="14">
        <f xml:space="preserve"> _xlfn.MINIFS(performance_data[date],performance_data[portfolio_id],performance_data[[#This Row],[portfolio_id]])</f>
        <v>44835</v>
      </c>
      <c r="O3411" s="15">
        <f>_xlfn.MAXIFS(performance_data[portfolio_value],performance_data[portfolio_id],performance_data[[#This Row],[portfolio_id]],performance_data[date],performance_data[[#This Row],[latest_date]])</f>
        <v>175575.77</v>
      </c>
      <c r="P3411" s="15">
        <f>_xlfn.MAXIFS(performance_data[portfolio_value],performance_data[portfolio_id],performance_data[[#This Row],[portfolio_id]],performance_data[date],performance_data[[#This Row],[starting_date]])</f>
        <v>92272.35</v>
      </c>
      <c r="Q3411" s="15">
        <f>performance_data[[#This Row],[latest_value]]-performance_data[[#This Row],[starting_value]]</f>
        <v>83303.419999999984</v>
      </c>
      <c r="R3411" s="15">
        <f>performance_data[[#This Row],[net_inflows]]-performance_data[[#This Row],[net_outflows]]</f>
        <v>3686.3199999999997</v>
      </c>
      <c r="S3411" s="15" t="str">
        <f>IF(performance_data[[#This Row],[net_inflows]]&gt;AVERAGE(performance_data[net_inflows]),"High","Low")</f>
        <v>High</v>
      </c>
      <c r="T3411" s="15">
        <f>AVERAGEIF(performance_data[inflow_flag],performance_data[[#This Row],[inflow_flag]],performance_data[return_percentage])</f>
        <v>4.8467905675459724</v>
      </c>
      <c r="U3411" s="17">
        <f>IF(performance_data[[#This Row],[return_percentage]]&lt;performance_data[[#This Row],[benchmark_return]],1,0)</f>
        <v>0</v>
      </c>
      <c r="V3411" s="17">
        <f>COUNTIFS(performance_data[portfolio_id],performance_data[[#This Row],[portfolio_id]])</f>
        <v>31</v>
      </c>
      <c r="W3411" s="17">
        <f>COUNTIFS(performance_data[portfolio_id],performance_data[[#This Row],[portfolio_id]],
          performance_data[return_flag],1)</f>
        <v>16</v>
      </c>
      <c r="X3411" s="15">
        <f>performance_data[[#This Row],[underperform_flag_count]]/performance_data[[#This Row],[totalportfoliocount]]</f>
        <v>0.5161290322580645</v>
      </c>
    </row>
    <row r="3412" spans="1:24" x14ac:dyDescent="0.3">
      <c r="A3412">
        <v>7265</v>
      </c>
      <c r="B3412" s="1">
        <v>45276</v>
      </c>
      <c r="C3412">
        <v>342200.54</v>
      </c>
      <c r="D3412">
        <v>8.91</v>
      </c>
      <c r="E3412">
        <v>10.27</v>
      </c>
      <c r="F3412">
        <v>1637.37</v>
      </c>
      <c r="G3412">
        <v>985.64</v>
      </c>
      <c r="H3412" t="s">
        <v>2213</v>
      </c>
      <c r="I3412" t="s">
        <v>2217</v>
      </c>
      <c r="J3412">
        <v>12</v>
      </c>
      <c r="K3412" t="s">
        <v>2218</v>
      </c>
      <c r="L3412" t="str">
        <f>IF(performance_data[[#This Row],[return_percentage]]&gt;=performance_data[[#This Row],[benchmark_return]],"Higher","Lower")</f>
        <v>Lower</v>
      </c>
      <c r="M3412" s="14">
        <f xml:space="preserve"> _xlfn.MAXIFS(performance_data[date],performance_data[portfolio_id],performance_data[[#This Row],[portfolio_id]])</f>
        <v>45476</v>
      </c>
      <c r="N3412" s="14">
        <f xml:space="preserve"> _xlfn.MINIFS(performance_data[date],performance_data[portfolio_id],performance_data[[#This Row],[portfolio_id]])</f>
        <v>44835</v>
      </c>
      <c r="O3412" s="15">
        <f>_xlfn.MAXIFS(performance_data[portfolio_value],performance_data[portfolio_id],performance_data[[#This Row],[portfolio_id]],performance_data[date],performance_data[[#This Row],[latest_date]])</f>
        <v>175575.77</v>
      </c>
      <c r="P3412" s="15">
        <f>_xlfn.MAXIFS(performance_data[portfolio_value],performance_data[portfolio_id],performance_data[[#This Row],[portfolio_id]],performance_data[date],performance_data[[#This Row],[starting_date]])</f>
        <v>92272.35</v>
      </c>
      <c r="Q3412" s="15">
        <f>performance_data[[#This Row],[latest_value]]-performance_data[[#This Row],[starting_value]]</f>
        <v>83303.419999999984</v>
      </c>
      <c r="R3412" s="15">
        <f>performance_data[[#This Row],[net_inflows]]-performance_data[[#This Row],[net_outflows]]</f>
        <v>651.7299999999999</v>
      </c>
      <c r="S3412" s="15" t="str">
        <f>IF(performance_data[[#This Row],[net_inflows]]&gt;AVERAGE(performance_data[net_inflows]),"High","Low")</f>
        <v>Low</v>
      </c>
      <c r="T3412" s="15">
        <f>AVERAGEIF(performance_data[inflow_flag],performance_data[[#This Row],[inflow_flag]],performance_data[return_percentage])</f>
        <v>5.0457846277021572</v>
      </c>
      <c r="U3412" s="17">
        <f>IF(performance_data[[#This Row],[return_percentage]]&lt;performance_data[[#This Row],[benchmark_return]],1,0)</f>
        <v>1</v>
      </c>
      <c r="V3412" s="17">
        <f>COUNTIFS(performance_data[portfolio_id],performance_data[[#This Row],[portfolio_id]])</f>
        <v>31</v>
      </c>
      <c r="W3412" s="17">
        <f>COUNTIFS(performance_data[portfolio_id],performance_data[[#This Row],[portfolio_id]],
          performance_data[return_flag],1)</f>
        <v>16</v>
      </c>
      <c r="X3412" s="15">
        <f>performance_data[[#This Row],[underperform_flag_count]]/performance_data[[#This Row],[totalportfoliocount]]</f>
        <v>0.5161290322580645</v>
      </c>
    </row>
    <row r="3413" spans="1:24" x14ac:dyDescent="0.3">
      <c r="A3413">
        <v>7265</v>
      </c>
      <c r="B3413" s="1">
        <v>45074</v>
      </c>
      <c r="C3413">
        <v>34471.629999999997</v>
      </c>
      <c r="D3413">
        <v>5.98</v>
      </c>
      <c r="E3413">
        <v>5.32</v>
      </c>
      <c r="F3413">
        <v>19292.88</v>
      </c>
      <c r="G3413">
        <v>91.7</v>
      </c>
      <c r="H3413" t="s">
        <v>2213</v>
      </c>
      <c r="I3413" t="s">
        <v>2211</v>
      </c>
      <c r="J3413">
        <v>5</v>
      </c>
      <c r="K3413" t="s">
        <v>2223</v>
      </c>
      <c r="L3413" t="str">
        <f>IF(performance_data[[#This Row],[return_percentage]]&gt;=performance_data[[#This Row],[benchmark_return]],"Higher","Lower")</f>
        <v>Higher</v>
      </c>
      <c r="M3413" s="14">
        <f xml:space="preserve"> _xlfn.MAXIFS(performance_data[date],performance_data[portfolio_id],performance_data[[#This Row],[portfolio_id]])</f>
        <v>45476</v>
      </c>
      <c r="N3413" s="14">
        <f xml:space="preserve"> _xlfn.MINIFS(performance_data[date],performance_data[portfolio_id],performance_data[[#This Row],[portfolio_id]])</f>
        <v>44835</v>
      </c>
      <c r="O3413" s="15">
        <f>_xlfn.MAXIFS(performance_data[portfolio_value],performance_data[portfolio_id],performance_data[[#This Row],[portfolio_id]],performance_data[date],performance_data[[#This Row],[latest_date]])</f>
        <v>175575.77</v>
      </c>
      <c r="P3413" s="15">
        <f>_xlfn.MAXIFS(performance_data[portfolio_value],performance_data[portfolio_id],performance_data[[#This Row],[portfolio_id]],performance_data[date],performance_data[[#This Row],[starting_date]])</f>
        <v>92272.35</v>
      </c>
      <c r="Q3413" s="15">
        <f>performance_data[[#This Row],[latest_value]]-performance_data[[#This Row],[starting_value]]</f>
        <v>83303.419999999984</v>
      </c>
      <c r="R3413" s="15">
        <f>performance_data[[#This Row],[net_inflows]]-performance_data[[#This Row],[net_outflows]]</f>
        <v>19201.18</v>
      </c>
      <c r="S3413" s="15" t="str">
        <f>IF(performance_data[[#This Row],[net_inflows]]&gt;AVERAGE(performance_data[net_inflows]),"High","Low")</f>
        <v>High</v>
      </c>
      <c r="T3413" s="15">
        <f>AVERAGEIF(performance_data[inflow_flag],performance_data[[#This Row],[inflow_flag]],performance_data[return_percentage])</f>
        <v>4.8467905675459724</v>
      </c>
      <c r="U3413" s="17">
        <f>IF(performance_data[[#This Row],[return_percentage]]&lt;performance_data[[#This Row],[benchmark_return]],1,0)</f>
        <v>0</v>
      </c>
      <c r="V3413" s="17">
        <f>COUNTIFS(performance_data[portfolio_id],performance_data[[#This Row],[portfolio_id]])</f>
        <v>31</v>
      </c>
      <c r="W3413" s="17">
        <f>COUNTIFS(performance_data[portfolio_id],performance_data[[#This Row],[portfolio_id]],
          performance_data[return_flag],1)</f>
        <v>16</v>
      </c>
      <c r="X3413" s="15">
        <f>performance_data[[#This Row],[underperform_flag_count]]/performance_data[[#This Row],[totalportfoliocount]]</f>
        <v>0.5161290322580645</v>
      </c>
    </row>
    <row r="3414" spans="1:24" x14ac:dyDescent="0.3">
      <c r="A3414">
        <v>7265</v>
      </c>
      <c r="B3414" s="1">
        <v>45276</v>
      </c>
      <c r="C3414">
        <v>409065.15</v>
      </c>
      <c r="D3414">
        <v>10.199999999999999</v>
      </c>
      <c r="E3414">
        <v>11.77</v>
      </c>
      <c r="F3414">
        <v>19643.96</v>
      </c>
      <c r="G3414">
        <v>8718.9599999999991</v>
      </c>
      <c r="H3414" t="s">
        <v>2213</v>
      </c>
      <c r="I3414" t="s">
        <v>2217</v>
      </c>
      <c r="J3414">
        <v>12</v>
      </c>
      <c r="K3414" t="s">
        <v>2218</v>
      </c>
      <c r="L3414" t="str">
        <f>IF(performance_data[[#This Row],[return_percentage]]&gt;=performance_data[[#This Row],[benchmark_return]],"Higher","Lower")</f>
        <v>Lower</v>
      </c>
      <c r="M3414" s="14">
        <f xml:space="preserve"> _xlfn.MAXIFS(performance_data[date],performance_data[portfolio_id],performance_data[[#This Row],[portfolio_id]])</f>
        <v>45476</v>
      </c>
      <c r="N3414" s="14">
        <f xml:space="preserve"> _xlfn.MINIFS(performance_data[date],performance_data[portfolio_id],performance_data[[#This Row],[portfolio_id]])</f>
        <v>44835</v>
      </c>
      <c r="O3414" s="15">
        <f>_xlfn.MAXIFS(performance_data[portfolio_value],performance_data[portfolio_id],performance_data[[#This Row],[portfolio_id]],performance_data[date],performance_data[[#This Row],[latest_date]])</f>
        <v>175575.77</v>
      </c>
      <c r="P3414" s="15">
        <f>_xlfn.MAXIFS(performance_data[portfolio_value],performance_data[portfolio_id],performance_data[[#This Row],[portfolio_id]],performance_data[date],performance_data[[#This Row],[starting_date]])</f>
        <v>92272.35</v>
      </c>
      <c r="Q3414" s="15">
        <f>performance_data[[#This Row],[latest_value]]-performance_data[[#This Row],[starting_value]]</f>
        <v>83303.419999999984</v>
      </c>
      <c r="R3414" s="15">
        <f>performance_data[[#This Row],[net_inflows]]-performance_data[[#This Row],[net_outflows]]</f>
        <v>10925</v>
      </c>
      <c r="S3414" s="15" t="str">
        <f>IF(performance_data[[#This Row],[net_inflows]]&gt;AVERAGE(performance_data[net_inflows]),"High","Low")</f>
        <v>High</v>
      </c>
      <c r="T3414" s="15">
        <f>AVERAGEIF(performance_data[inflow_flag],performance_data[[#This Row],[inflow_flag]],performance_data[return_percentage])</f>
        <v>4.8467905675459724</v>
      </c>
      <c r="U3414" s="17">
        <f>IF(performance_data[[#This Row],[return_percentage]]&lt;performance_data[[#This Row],[benchmark_return]],1,0)</f>
        <v>1</v>
      </c>
      <c r="V3414" s="17">
        <f>COUNTIFS(performance_data[portfolio_id],performance_data[[#This Row],[portfolio_id]])</f>
        <v>31</v>
      </c>
      <c r="W3414" s="17">
        <f>COUNTIFS(performance_data[portfolio_id],performance_data[[#This Row],[portfolio_id]],
          performance_data[return_flag],1)</f>
        <v>16</v>
      </c>
      <c r="X3414" s="15">
        <f>performance_data[[#This Row],[underperform_flag_count]]/performance_data[[#This Row],[totalportfoliocount]]</f>
        <v>0.5161290322580645</v>
      </c>
    </row>
    <row r="3415" spans="1:24" x14ac:dyDescent="0.3">
      <c r="A3415">
        <v>7265</v>
      </c>
      <c r="B3415" s="1">
        <v>45306</v>
      </c>
      <c r="C3415">
        <v>158368.76999999999</v>
      </c>
      <c r="D3415">
        <v>7.19</v>
      </c>
      <c r="E3415">
        <v>5.84</v>
      </c>
      <c r="F3415">
        <v>14029.52</v>
      </c>
      <c r="G3415">
        <v>90.23</v>
      </c>
      <c r="H3415" t="s">
        <v>2205</v>
      </c>
      <c r="I3415" t="s">
        <v>2206</v>
      </c>
      <c r="J3415">
        <v>1</v>
      </c>
      <c r="K3415" t="s">
        <v>2207</v>
      </c>
      <c r="L3415" t="str">
        <f>IF(performance_data[[#This Row],[return_percentage]]&gt;=performance_data[[#This Row],[benchmark_return]],"Higher","Lower")</f>
        <v>Higher</v>
      </c>
      <c r="M3415" s="14">
        <f xml:space="preserve"> _xlfn.MAXIFS(performance_data[date],performance_data[portfolio_id],performance_data[[#This Row],[portfolio_id]])</f>
        <v>45476</v>
      </c>
      <c r="N3415" s="14">
        <f xml:space="preserve"> _xlfn.MINIFS(performance_data[date],performance_data[portfolio_id],performance_data[[#This Row],[portfolio_id]])</f>
        <v>44835</v>
      </c>
      <c r="O3415" s="15">
        <f>_xlfn.MAXIFS(performance_data[portfolio_value],performance_data[portfolio_id],performance_data[[#This Row],[portfolio_id]],performance_data[date],performance_data[[#This Row],[latest_date]])</f>
        <v>175575.77</v>
      </c>
      <c r="P3415" s="15">
        <f>_xlfn.MAXIFS(performance_data[portfolio_value],performance_data[portfolio_id],performance_data[[#This Row],[portfolio_id]],performance_data[date],performance_data[[#This Row],[starting_date]])</f>
        <v>92272.35</v>
      </c>
      <c r="Q3415" s="15">
        <f>performance_data[[#This Row],[latest_value]]-performance_data[[#This Row],[starting_value]]</f>
        <v>83303.419999999984</v>
      </c>
      <c r="R3415" s="15">
        <f>performance_data[[#This Row],[net_inflows]]-performance_data[[#This Row],[net_outflows]]</f>
        <v>13939.29</v>
      </c>
      <c r="S3415" s="15" t="str">
        <f>IF(performance_data[[#This Row],[net_inflows]]&gt;AVERAGE(performance_data[net_inflows]),"High","Low")</f>
        <v>High</v>
      </c>
      <c r="T3415" s="15">
        <f>AVERAGEIF(performance_data[inflow_flag],performance_data[[#This Row],[inflow_flag]],performance_data[return_percentage])</f>
        <v>4.8467905675459724</v>
      </c>
      <c r="U3415" s="17">
        <f>IF(performance_data[[#This Row],[return_percentage]]&lt;performance_data[[#This Row],[benchmark_return]],1,0)</f>
        <v>0</v>
      </c>
      <c r="V3415" s="17">
        <f>COUNTIFS(performance_data[portfolio_id],performance_data[[#This Row],[portfolio_id]])</f>
        <v>31</v>
      </c>
      <c r="W3415" s="17">
        <f>COUNTIFS(performance_data[portfolio_id],performance_data[[#This Row],[portfolio_id]],
          performance_data[return_flag],1)</f>
        <v>16</v>
      </c>
      <c r="X3415" s="15">
        <f>performance_data[[#This Row],[underperform_flag_count]]/performance_data[[#This Row],[totalportfoliocount]]</f>
        <v>0.5161290322580645</v>
      </c>
    </row>
    <row r="3416" spans="1:24" x14ac:dyDescent="0.3">
      <c r="A3416">
        <v>7265</v>
      </c>
      <c r="B3416" s="1">
        <v>44876</v>
      </c>
      <c r="C3416">
        <v>442127.83</v>
      </c>
      <c r="D3416">
        <v>18.86</v>
      </c>
      <c r="E3416">
        <v>16.809999999999999</v>
      </c>
      <c r="F3416">
        <v>170.98</v>
      </c>
      <c r="G3416">
        <v>5179.6899999999996</v>
      </c>
      <c r="H3416" t="s">
        <v>2220</v>
      </c>
      <c r="I3416" t="s">
        <v>2217</v>
      </c>
      <c r="J3416">
        <v>11</v>
      </c>
      <c r="K3416" t="s">
        <v>2219</v>
      </c>
      <c r="L3416" t="str">
        <f>IF(performance_data[[#This Row],[return_percentage]]&gt;=performance_data[[#This Row],[benchmark_return]],"Higher","Lower")</f>
        <v>Higher</v>
      </c>
      <c r="M3416" s="14">
        <f xml:space="preserve"> _xlfn.MAXIFS(performance_data[date],performance_data[portfolio_id],performance_data[[#This Row],[portfolio_id]])</f>
        <v>45476</v>
      </c>
      <c r="N3416" s="14">
        <f xml:space="preserve"> _xlfn.MINIFS(performance_data[date],performance_data[portfolio_id],performance_data[[#This Row],[portfolio_id]])</f>
        <v>44835</v>
      </c>
      <c r="O3416" s="15">
        <f>_xlfn.MAXIFS(performance_data[portfolio_value],performance_data[portfolio_id],performance_data[[#This Row],[portfolio_id]],performance_data[date],performance_data[[#This Row],[latest_date]])</f>
        <v>175575.77</v>
      </c>
      <c r="P3416" s="15">
        <f>_xlfn.MAXIFS(performance_data[portfolio_value],performance_data[portfolio_id],performance_data[[#This Row],[portfolio_id]],performance_data[date],performance_data[[#This Row],[starting_date]])</f>
        <v>92272.35</v>
      </c>
      <c r="Q3416" s="15">
        <f>performance_data[[#This Row],[latest_value]]-performance_data[[#This Row],[starting_value]]</f>
        <v>83303.419999999984</v>
      </c>
      <c r="R3416" s="15">
        <f>performance_data[[#This Row],[net_inflows]]-performance_data[[#This Row],[net_outflows]]</f>
        <v>-5008.71</v>
      </c>
      <c r="S3416" s="15" t="str">
        <f>IF(performance_data[[#This Row],[net_inflows]]&gt;AVERAGE(performance_data[net_inflows]),"High","Low")</f>
        <v>Low</v>
      </c>
      <c r="T3416" s="15">
        <f>AVERAGEIF(performance_data[inflow_flag],performance_data[[#This Row],[inflow_flag]],performance_data[return_percentage])</f>
        <v>5.0457846277021572</v>
      </c>
      <c r="U3416" s="17">
        <f>IF(performance_data[[#This Row],[return_percentage]]&lt;performance_data[[#This Row],[benchmark_return]],1,0)</f>
        <v>0</v>
      </c>
      <c r="V3416" s="17">
        <f>COUNTIFS(performance_data[portfolio_id],performance_data[[#This Row],[portfolio_id]])</f>
        <v>31</v>
      </c>
      <c r="W3416" s="17">
        <f>COUNTIFS(performance_data[portfolio_id],performance_data[[#This Row],[portfolio_id]],
          performance_data[return_flag],1)</f>
        <v>16</v>
      </c>
      <c r="X3416" s="15">
        <f>performance_data[[#This Row],[underperform_flag_count]]/performance_data[[#This Row],[totalportfoliocount]]</f>
        <v>0.5161290322580645</v>
      </c>
    </row>
    <row r="3417" spans="1:24" x14ac:dyDescent="0.3">
      <c r="A3417">
        <v>7265</v>
      </c>
      <c r="B3417" s="1">
        <v>45172</v>
      </c>
      <c r="C3417">
        <v>284515.46000000002</v>
      </c>
      <c r="D3417">
        <v>1.0900000000000001</v>
      </c>
      <c r="E3417">
        <v>1.17</v>
      </c>
      <c r="F3417">
        <v>4721.01</v>
      </c>
      <c r="G3417">
        <v>18794.72</v>
      </c>
      <c r="H3417" t="s">
        <v>2213</v>
      </c>
      <c r="I3417" t="s">
        <v>2209</v>
      </c>
      <c r="J3417">
        <v>9</v>
      </c>
      <c r="K3417" t="s">
        <v>2221</v>
      </c>
      <c r="L3417" t="str">
        <f>IF(performance_data[[#This Row],[return_percentage]]&gt;=performance_data[[#This Row],[benchmark_return]],"Higher","Lower")</f>
        <v>Lower</v>
      </c>
      <c r="M3417" s="14">
        <f xml:space="preserve"> _xlfn.MAXIFS(performance_data[date],performance_data[portfolio_id],performance_data[[#This Row],[portfolio_id]])</f>
        <v>45476</v>
      </c>
      <c r="N3417" s="14">
        <f xml:space="preserve"> _xlfn.MINIFS(performance_data[date],performance_data[portfolio_id],performance_data[[#This Row],[portfolio_id]])</f>
        <v>44835</v>
      </c>
      <c r="O3417" s="15">
        <f>_xlfn.MAXIFS(performance_data[portfolio_value],performance_data[portfolio_id],performance_data[[#This Row],[portfolio_id]],performance_data[date],performance_data[[#This Row],[latest_date]])</f>
        <v>175575.77</v>
      </c>
      <c r="P3417" s="15">
        <f>_xlfn.MAXIFS(performance_data[portfolio_value],performance_data[portfolio_id],performance_data[[#This Row],[portfolio_id]],performance_data[date],performance_data[[#This Row],[starting_date]])</f>
        <v>92272.35</v>
      </c>
      <c r="Q3417" s="15">
        <f>performance_data[[#This Row],[latest_value]]-performance_data[[#This Row],[starting_value]]</f>
        <v>83303.419999999984</v>
      </c>
      <c r="R3417" s="15">
        <f>performance_data[[#This Row],[net_inflows]]-performance_data[[#This Row],[net_outflows]]</f>
        <v>-14073.710000000001</v>
      </c>
      <c r="S3417" s="15" t="str">
        <f>IF(performance_data[[#This Row],[net_inflows]]&gt;AVERAGE(performance_data[net_inflows]),"High","Low")</f>
        <v>Low</v>
      </c>
      <c r="T3417" s="15">
        <f>AVERAGEIF(performance_data[inflow_flag],performance_data[[#This Row],[inflow_flag]],performance_data[return_percentage])</f>
        <v>5.0457846277021572</v>
      </c>
      <c r="U3417" s="17">
        <f>IF(performance_data[[#This Row],[return_percentage]]&lt;performance_data[[#This Row],[benchmark_return]],1,0)</f>
        <v>1</v>
      </c>
      <c r="V3417" s="17">
        <f>COUNTIFS(performance_data[portfolio_id],performance_data[[#This Row],[portfolio_id]])</f>
        <v>31</v>
      </c>
      <c r="W3417" s="17">
        <f>COUNTIFS(performance_data[portfolio_id],performance_data[[#This Row],[portfolio_id]],
          performance_data[return_flag],1)</f>
        <v>16</v>
      </c>
      <c r="X3417" s="15">
        <f>performance_data[[#This Row],[underperform_flag_count]]/performance_data[[#This Row],[totalportfoliocount]]</f>
        <v>0.5161290322580645</v>
      </c>
    </row>
    <row r="3418" spans="1:24" x14ac:dyDescent="0.3">
      <c r="A3418">
        <v>7265</v>
      </c>
      <c r="B3418" s="1">
        <v>45347</v>
      </c>
      <c r="C3418">
        <v>225492.07</v>
      </c>
      <c r="D3418">
        <v>11.38</v>
      </c>
      <c r="E3418">
        <v>9.3000000000000007</v>
      </c>
      <c r="F3418">
        <v>5011.8100000000004</v>
      </c>
      <c r="G3418">
        <v>927.16</v>
      </c>
      <c r="H3418" t="s">
        <v>2205</v>
      </c>
      <c r="I3418" t="s">
        <v>2206</v>
      </c>
      <c r="J3418">
        <v>2</v>
      </c>
      <c r="K3418" t="s">
        <v>2226</v>
      </c>
      <c r="L3418" t="str">
        <f>IF(performance_data[[#This Row],[return_percentage]]&gt;=performance_data[[#This Row],[benchmark_return]],"Higher","Lower")</f>
        <v>Higher</v>
      </c>
      <c r="M3418" s="14">
        <f xml:space="preserve"> _xlfn.MAXIFS(performance_data[date],performance_data[portfolio_id],performance_data[[#This Row],[portfolio_id]])</f>
        <v>45476</v>
      </c>
      <c r="N3418" s="14">
        <f xml:space="preserve"> _xlfn.MINIFS(performance_data[date],performance_data[portfolio_id],performance_data[[#This Row],[portfolio_id]])</f>
        <v>44835</v>
      </c>
      <c r="O3418" s="15">
        <f>_xlfn.MAXIFS(performance_data[portfolio_value],performance_data[portfolio_id],performance_data[[#This Row],[portfolio_id]],performance_data[date],performance_data[[#This Row],[latest_date]])</f>
        <v>175575.77</v>
      </c>
      <c r="P3418" s="15">
        <f>_xlfn.MAXIFS(performance_data[portfolio_value],performance_data[portfolio_id],performance_data[[#This Row],[portfolio_id]],performance_data[date],performance_data[[#This Row],[starting_date]])</f>
        <v>92272.35</v>
      </c>
      <c r="Q3418" s="15">
        <f>performance_data[[#This Row],[latest_value]]-performance_data[[#This Row],[starting_value]]</f>
        <v>83303.419999999984</v>
      </c>
      <c r="R3418" s="15">
        <f>performance_data[[#This Row],[net_inflows]]-performance_data[[#This Row],[net_outflows]]</f>
        <v>4084.6500000000005</v>
      </c>
      <c r="S3418" s="15" t="str">
        <f>IF(performance_data[[#This Row],[net_inflows]]&gt;AVERAGE(performance_data[net_inflows]),"High","Low")</f>
        <v>Low</v>
      </c>
      <c r="T3418" s="15">
        <f>AVERAGEIF(performance_data[inflow_flag],performance_data[[#This Row],[inflow_flag]],performance_data[return_percentage])</f>
        <v>5.0457846277021572</v>
      </c>
      <c r="U3418" s="17">
        <f>IF(performance_data[[#This Row],[return_percentage]]&lt;performance_data[[#This Row],[benchmark_return]],1,0)</f>
        <v>0</v>
      </c>
      <c r="V3418" s="17">
        <f>COUNTIFS(performance_data[portfolio_id],performance_data[[#This Row],[portfolio_id]])</f>
        <v>31</v>
      </c>
      <c r="W3418" s="17">
        <f>COUNTIFS(performance_data[portfolio_id],performance_data[[#This Row],[portfolio_id]],
          performance_data[return_flag],1)</f>
        <v>16</v>
      </c>
      <c r="X3418" s="15">
        <f>performance_data[[#This Row],[underperform_flag_count]]/performance_data[[#This Row],[totalportfoliocount]]</f>
        <v>0.5161290322580645</v>
      </c>
    </row>
    <row r="3419" spans="1:24" x14ac:dyDescent="0.3">
      <c r="A3419">
        <v>7265</v>
      </c>
      <c r="B3419" s="1">
        <v>45184</v>
      </c>
      <c r="C3419">
        <v>326354.65000000002</v>
      </c>
      <c r="D3419">
        <v>7.24</v>
      </c>
      <c r="E3419">
        <v>5.97</v>
      </c>
      <c r="F3419">
        <v>13642.07</v>
      </c>
      <c r="G3419">
        <v>6658.79</v>
      </c>
      <c r="H3419" t="s">
        <v>2213</v>
      </c>
      <c r="I3419" t="s">
        <v>2209</v>
      </c>
      <c r="J3419">
        <v>9</v>
      </c>
      <c r="K3419" t="s">
        <v>2221</v>
      </c>
      <c r="L3419" t="str">
        <f>IF(performance_data[[#This Row],[return_percentage]]&gt;=performance_data[[#This Row],[benchmark_return]],"Higher","Lower")</f>
        <v>Higher</v>
      </c>
      <c r="M3419" s="14">
        <f xml:space="preserve"> _xlfn.MAXIFS(performance_data[date],performance_data[portfolio_id],performance_data[[#This Row],[portfolio_id]])</f>
        <v>45476</v>
      </c>
      <c r="N3419" s="14">
        <f xml:space="preserve"> _xlfn.MINIFS(performance_data[date],performance_data[portfolio_id],performance_data[[#This Row],[portfolio_id]])</f>
        <v>44835</v>
      </c>
      <c r="O3419" s="15">
        <f>_xlfn.MAXIFS(performance_data[portfolio_value],performance_data[portfolio_id],performance_data[[#This Row],[portfolio_id]],performance_data[date],performance_data[[#This Row],[latest_date]])</f>
        <v>175575.77</v>
      </c>
      <c r="P3419" s="15">
        <f>_xlfn.MAXIFS(performance_data[portfolio_value],performance_data[portfolio_id],performance_data[[#This Row],[portfolio_id]],performance_data[date],performance_data[[#This Row],[starting_date]])</f>
        <v>92272.35</v>
      </c>
      <c r="Q3419" s="15">
        <f>performance_data[[#This Row],[latest_value]]-performance_data[[#This Row],[starting_value]]</f>
        <v>83303.419999999984</v>
      </c>
      <c r="R3419" s="15">
        <f>performance_data[[#This Row],[net_inflows]]-performance_data[[#This Row],[net_outflows]]</f>
        <v>6983.28</v>
      </c>
      <c r="S3419" s="15" t="str">
        <f>IF(performance_data[[#This Row],[net_inflows]]&gt;AVERAGE(performance_data[net_inflows]),"High","Low")</f>
        <v>High</v>
      </c>
      <c r="T3419" s="15">
        <f>AVERAGEIF(performance_data[inflow_flag],performance_data[[#This Row],[inflow_flag]],performance_data[return_percentage])</f>
        <v>4.8467905675459724</v>
      </c>
      <c r="U3419" s="17">
        <f>IF(performance_data[[#This Row],[return_percentage]]&lt;performance_data[[#This Row],[benchmark_return]],1,0)</f>
        <v>0</v>
      </c>
      <c r="V3419" s="17">
        <f>COUNTIFS(performance_data[portfolio_id],performance_data[[#This Row],[portfolio_id]])</f>
        <v>31</v>
      </c>
      <c r="W3419" s="17">
        <f>COUNTIFS(performance_data[portfolio_id],performance_data[[#This Row],[portfolio_id]],
          performance_data[return_flag],1)</f>
        <v>16</v>
      </c>
      <c r="X3419" s="15">
        <f>performance_data[[#This Row],[underperform_flag_count]]/performance_data[[#This Row],[totalportfoliocount]]</f>
        <v>0.5161290322580645</v>
      </c>
    </row>
    <row r="3420" spans="1:24" x14ac:dyDescent="0.3">
      <c r="A3420">
        <v>7265</v>
      </c>
      <c r="B3420" s="1">
        <v>45005</v>
      </c>
      <c r="C3420">
        <v>232807.2</v>
      </c>
      <c r="D3420">
        <v>19.579999999999998</v>
      </c>
      <c r="E3420">
        <v>20.99</v>
      </c>
      <c r="F3420">
        <v>16773.759999999998</v>
      </c>
      <c r="G3420">
        <v>17800.189999999999</v>
      </c>
      <c r="H3420" t="s">
        <v>2213</v>
      </c>
      <c r="I3420" t="s">
        <v>2206</v>
      </c>
      <c r="J3420">
        <v>3</v>
      </c>
      <c r="K3420" t="s">
        <v>2222</v>
      </c>
      <c r="L3420" t="str">
        <f>IF(performance_data[[#This Row],[return_percentage]]&gt;=performance_data[[#This Row],[benchmark_return]],"Higher","Lower")</f>
        <v>Lower</v>
      </c>
      <c r="M3420" s="14">
        <f xml:space="preserve"> _xlfn.MAXIFS(performance_data[date],performance_data[portfolio_id],performance_data[[#This Row],[portfolio_id]])</f>
        <v>45476</v>
      </c>
      <c r="N3420" s="14">
        <f xml:space="preserve"> _xlfn.MINIFS(performance_data[date],performance_data[portfolio_id],performance_data[[#This Row],[portfolio_id]])</f>
        <v>44835</v>
      </c>
      <c r="O3420" s="15">
        <f>_xlfn.MAXIFS(performance_data[portfolio_value],performance_data[portfolio_id],performance_data[[#This Row],[portfolio_id]],performance_data[date],performance_data[[#This Row],[latest_date]])</f>
        <v>175575.77</v>
      </c>
      <c r="P3420" s="15">
        <f>_xlfn.MAXIFS(performance_data[portfolio_value],performance_data[portfolio_id],performance_data[[#This Row],[portfolio_id]],performance_data[date],performance_data[[#This Row],[starting_date]])</f>
        <v>92272.35</v>
      </c>
      <c r="Q3420" s="15">
        <f>performance_data[[#This Row],[latest_value]]-performance_data[[#This Row],[starting_value]]</f>
        <v>83303.419999999984</v>
      </c>
      <c r="R3420" s="15">
        <f>performance_data[[#This Row],[net_inflows]]-performance_data[[#This Row],[net_outflows]]</f>
        <v>-1026.4300000000003</v>
      </c>
      <c r="S3420" s="15" t="str">
        <f>IF(performance_data[[#This Row],[net_inflows]]&gt;AVERAGE(performance_data[net_inflows]),"High","Low")</f>
        <v>High</v>
      </c>
      <c r="T3420" s="15">
        <f>AVERAGEIF(performance_data[inflow_flag],performance_data[[#This Row],[inflow_flag]],performance_data[return_percentage])</f>
        <v>4.8467905675459724</v>
      </c>
      <c r="U3420" s="17">
        <f>IF(performance_data[[#This Row],[return_percentage]]&lt;performance_data[[#This Row],[benchmark_return]],1,0)</f>
        <v>1</v>
      </c>
      <c r="V3420" s="17">
        <f>COUNTIFS(performance_data[portfolio_id],performance_data[[#This Row],[portfolio_id]])</f>
        <v>31</v>
      </c>
      <c r="W3420" s="17">
        <f>COUNTIFS(performance_data[portfolio_id],performance_data[[#This Row],[portfolio_id]],
          performance_data[return_flag],1)</f>
        <v>16</v>
      </c>
      <c r="X3420" s="15">
        <f>performance_data[[#This Row],[underperform_flag_count]]/performance_data[[#This Row],[totalportfoliocount]]</f>
        <v>0.5161290322580645</v>
      </c>
    </row>
    <row r="3421" spans="1:24" x14ac:dyDescent="0.3">
      <c r="A3421">
        <v>7265</v>
      </c>
      <c r="B3421" s="1">
        <v>44937</v>
      </c>
      <c r="C3421">
        <v>255828.8</v>
      </c>
      <c r="D3421">
        <v>17.440000000000001</v>
      </c>
      <c r="E3421">
        <v>14.33</v>
      </c>
      <c r="F3421">
        <v>8794.7199999999993</v>
      </c>
      <c r="G3421">
        <v>7008.67</v>
      </c>
      <c r="H3421" t="s">
        <v>2213</v>
      </c>
      <c r="I3421" t="s">
        <v>2206</v>
      </c>
      <c r="J3421">
        <v>1</v>
      </c>
      <c r="K3421" t="s">
        <v>2207</v>
      </c>
      <c r="L3421" t="str">
        <f>IF(performance_data[[#This Row],[return_percentage]]&gt;=performance_data[[#This Row],[benchmark_return]],"Higher","Lower")</f>
        <v>Higher</v>
      </c>
      <c r="M3421" s="14">
        <f xml:space="preserve"> _xlfn.MAXIFS(performance_data[date],performance_data[portfolio_id],performance_data[[#This Row],[portfolio_id]])</f>
        <v>45476</v>
      </c>
      <c r="N3421" s="14">
        <f xml:space="preserve"> _xlfn.MINIFS(performance_data[date],performance_data[portfolio_id],performance_data[[#This Row],[portfolio_id]])</f>
        <v>44835</v>
      </c>
      <c r="O3421" s="15">
        <f>_xlfn.MAXIFS(performance_data[portfolio_value],performance_data[portfolio_id],performance_data[[#This Row],[portfolio_id]],performance_data[date],performance_data[[#This Row],[latest_date]])</f>
        <v>175575.77</v>
      </c>
      <c r="P3421" s="15">
        <f>_xlfn.MAXIFS(performance_data[portfolio_value],performance_data[portfolio_id],performance_data[[#This Row],[portfolio_id]],performance_data[date],performance_data[[#This Row],[starting_date]])</f>
        <v>92272.35</v>
      </c>
      <c r="Q3421" s="15">
        <f>performance_data[[#This Row],[latest_value]]-performance_data[[#This Row],[starting_value]]</f>
        <v>83303.419999999984</v>
      </c>
      <c r="R3421" s="15">
        <f>performance_data[[#This Row],[net_inflows]]-performance_data[[#This Row],[net_outflows]]</f>
        <v>1786.0499999999993</v>
      </c>
      <c r="S3421" s="15" t="str">
        <f>IF(performance_data[[#This Row],[net_inflows]]&gt;AVERAGE(performance_data[net_inflows]),"High","Low")</f>
        <v>Low</v>
      </c>
      <c r="T3421" s="15">
        <f>AVERAGEIF(performance_data[inflow_flag],performance_data[[#This Row],[inflow_flag]],performance_data[return_percentage])</f>
        <v>5.0457846277021572</v>
      </c>
      <c r="U3421" s="17">
        <f>IF(performance_data[[#This Row],[return_percentage]]&lt;performance_data[[#This Row],[benchmark_return]],1,0)</f>
        <v>0</v>
      </c>
      <c r="V3421" s="17">
        <f>COUNTIFS(performance_data[portfolio_id],performance_data[[#This Row],[portfolio_id]])</f>
        <v>31</v>
      </c>
      <c r="W3421" s="17">
        <f>COUNTIFS(performance_data[portfolio_id],performance_data[[#This Row],[portfolio_id]],
          performance_data[return_flag],1)</f>
        <v>16</v>
      </c>
      <c r="X3421" s="15">
        <f>performance_data[[#This Row],[underperform_flag_count]]/performance_data[[#This Row],[totalportfoliocount]]</f>
        <v>0.5161290322580645</v>
      </c>
    </row>
    <row r="3422" spans="1:24" x14ac:dyDescent="0.3">
      <c r="A3422">
        <v>7265</v>
      </c>
      <c r="B3422" s="1">
        <v>45469</v>
      </c>
      <c r="C3422">
        <v>42648.68</v>
      </c>
      <c r="D3422">
        <v>-1.64</v>
      </c>
      <c r="E3422">
        <v>-1.89</v>
      </c>
      <c r="F3422">
        <v>14063.63</v>
      </c>
      <c r="G3422">
        <v>19434.86</v>
      </c>
      <c r="H3422" t="s">
        <v>2205</v>
      </c>
      <c r="I3422" t="s">
        <v>2211</v>
      </c>
      <c r="J3422">
        <v>6</v>
      </c>
      <c r="K3422" t="s">
        <v>2212</v>
      </c>
      <c r="L3422" t="str">
        <f>IF(performance_data[[#This Row],[return_percentage]]&gt;=performance_data[[#This Row],[benchmark_return]],"Higher","Lower")</f>
        <v>Higher</v>
      </c>
      <c r="M3422" s="14">
        <f xml:space="preserve"> _xlfn.MAXIFS(performance_data[date],performance_data[portfolio_id],performance_data[[#This Row],[portfolio_id]])</f>
        <v>45476</v>
      </c>
      <c r="N3422" s="14">
        <f xml:space="preserve"> _xlfn.MINIFS(performance_data[date],performance_data[portfolio_id],performance_data[[#This Row],[portfolio_id]])</f>
        <v>44835</v>
      </c>
      <c r="O3422" s="15">
        <f>_xlfn.MAXIFS(performance_data[portfolio_value],performance_data[portfolio_id],performance_data[[#This Row],[portfolio_id]],performance_data[date],performance_data[[#This Row],[latest_date]])</f>
        <v>175575.77</v>
      </c>
      <c r="P3422" s="15">
        <f>_xlfn.MAXIFS(performance_data[portfolio_value],performance_data[portfolio_id],performance_data[[#This Row],[portfolio_id]],performance_data[date],performance_data[[#This Row],[starting_date]])</f>
        <v>92272.35</v>
      </c>
      <c r="Q3422" s="15">
        <f>performance_data[[#This Row],[latest_value]]-performance_data[[#This Row],[starting_value]]</f>
        <v>83303.419999999984</v>
      </c>
      <c r="R3422" s="15">
        <f>performance_data[[#This Row],[net_inflows]]-performance_data[[#This Row],[net_outflows]]</f>
        <v>-5371.2300000000014</v>
      </c>
      <c r="S3422" s="15" t="str">
        <f>IF(performance_data[[#This Row],[net_inflows]]&gt;AVERAGE(performance_data[net_inflows]),"High","Low")</f>
        <v>High</v>
      </c>
      <c r="T3422" s="15">
        <f>AVERAGEIF(performance_data[inflow_flag],performance_data[[#This Row],[inflow_flag]],performance_data[return_percentage])</f>
        <v>4.8467905675459724</v>
      </c>
      <c r="U3422" s="17">
        <f>IF(performance_data[[#This Row],[return_percentage]]&lt;performance_data[[#This Row],[benchmark_return]],1,0)</f>
        <v>0</v>
      </c>
      <c r="V3422" s="17">
        <f>COUNTIFS(performance_data[portfolio_id],performance_data[[#This Row],[portfolio_id]])</f>
        <v>31</v>
      </c>
      <c r="W3422" s="17">
        <f>COUNTIFS(performance_data[portfolio_id],performance_data[[#This Row],[portfolio_id]],
          performance_data[return_flag],1)</f>
        <v>16</v>
      </c>
      <c r="X3422" s="15">
        <f>performance_data[[#This Row],[underperform_flag_count]]/performance_data[[#This Row],[totalportfoliocount]]</f>
        <v>0.5161290322580645</v>
      </c>
    </row>
    <row r="3423" spans="1:24" x14ac:dyDescent="0.3">
      <c r="A3423">
        <v>7265</v>
      </c>
      <c r="B3423" s="1">
        <v>45448</v>
      </c>
      <c r="C3423">
        <v>466250.7</v>
      </c>
      <c r="D3423">
        <v>-5.69</v>
      </c>
      <c r="E3423">
        <v>-5.03</v>
      </c>
      <c r="F3423">
        <v>2819.31</v>
      </c>
      <c r="G3423">
        <v>5917.6</v>
      </c>
      <c r="H3423" t="s">
        <v>2205</v>
      </c>
      <c r="I3423" t="s">
        <v>2211</v>
      </c>
      <c r="J3423">
        <v>6</v>
      </c>
      <c r="K3423" t="s">
        <v>2212</v>
      </c>
      <c r="L3423" t="str">
        <f>IF(performance_data[[#This Row],[return_percentage]]&gt;=performance_data[[#This Row],[benchmark_return]],"Higher","Lower")</f>
        <v>Lower</v>
      </c>
      <c r="M3423" s="14">
        <f xml:space="preserve"> _xlfn.MAXIFS(performance_data[date],performance_data[portfolio_id],performance_data[[#This Row],[portfolio_id]])</f>
        <v>45476</v>
      </c>
      <c r="N3423" s="14">
        <f xml:space="preserve"> _xlfn.MINIFS(performance_data[date],performance_data[portfolio_id],performance_data[[#This Row],[portfolio_id]])</f>
        <v>44835</v>
      </c>
      <c r="O3423" s="15">
        <f>_xlfn.MAXIFS(performance_data[portfolio_value],performance_data[portfolio_id],performance_data[[#This Row],[portfolio_id]],performance_data[date],performance_data[[#This Row],[latest_date]])</f>
        <v>175575.77</v>
      </c>
      <c r="P3423" s="15">
        <f>_xlfn.MAXIFS(performance_data[portfolio_value],performance_data[portfolio_id],performance_data[[#This Row],[portfolio_id]],performance_data[date],performance_data[[#This Row],[starting_date]])</f>
        <v>92272.35</v>
      </c>
      <c r="Q3423" s="15">
        <f>performance_data[[#This Row],[latest_value]]-performance_data[[#This Row],[starting_value]]</f>
        <v>83303.419999999984</v>
      </c>
      <c r="R3423" s="15">
        <f>performance_data[[#This Row],[net_inflows]]-performance_data[[#This Row],[net_outflows]]</f>
        <v>-3098.2900000000004</v>
      </c>
      <c r="S3423" s="15" t="str">
        <f>IF(performance_data[[#This Row],[net_inflows]]&gt;AVERAGE(performance_data[net_inflows]),"High","Low")</f>
        <v>Low</v>
      </c>
      <c r="T3423" s="15">
        <f>AVERAGEIF(performance_data[inflow_flag],performance_data[[#This Row],[inflow_flag]],performance_data[return_percentage])</f>
        <v>5.0457846277021572</v>
      </c>
      <c r="U3423" s="17">
        <f>IF(performance_data[[#This Row],[return_percentage]]&lt;performance_data[[#This Row],[benchmark_return]],1,0)</f>
        <v>1</v>
      </c>
      <c r="V3423" s="17">
        <f>COUNTIFS(performance_data[portfolio_id],performance_data[[#This Row],[portfolio_id]])</f>
        <v>31</v>
      </c>
      <c r="W3423" s="17">
        <f>COUNTIFS(performance_data[portfolio_id],performance_data[[#This Row],[portfolio_id]],
          performance_data[return_flag],1)</f>
        <v>16</v>
      </c>
      <c r="X3423" s="15">
        <f>performance_data[[#This Row],[underperform_flag_count]]/performance_data[[#This Row],[totalportfoliocount]]</f>
        <v>0.5161290322580645</v>
      </c>
    </row>
    <row r="3424" spans="1:24" x14ac:dyDescent="0.3">
      <c r="A3424">
        <v>7265</v>
      </c>
      <c r="B3424" s="1">
        <v>45315</v>
      </c>
      <c r="C3424">
        <v>121734.23</v>
      </c>
      <c r="D3424">
        <v>7.15</v>
      </c>
      <c r="E3424">
        <v>7.74</v>
      </c>
      <c r="F3424">
        <v>8994.4</v>
      </c>
      <c r="G3424">
        <v>15789.22</v>
      </c>
      <c r="H3424" t="s">
        <v>2205</v>
      </c>
      <c r="I3424" t="s">
        <v>2206</v>
      </c>
      <c r="J3424">
        <v>1</v>
      </c>
      <c r="K3424" t="s">
        <v>2207</v>
      </c>
      <c r="L3424" t="str">
        <f>IF(performance_data[[#This Row],[return_percentage]]&gt;=performance_data[[#This Row],[benchmark_return]],"Higher","Lower")</f>
        <v>Lower</v>
      </c>
      <c r="M3424" s="14">
        <f xml:space="preserve"> _xlfn.MAXIFS(performance_data[date],performance_data[portfolio_id],performance_data[[#This Row],[portfolio_id]])</f>
        <v>45476</v>
      </c>
      <c r="N3424" s="14">
        <f xml:space="preserve"> _xlfn.MINIFS(performance_data[date],performance_data[portfolio_id],performance_data[[#This Row],[portfolio_id]])</f>
        <v>44835</v>
      </c>
      <c r="O3424" s="15">
        <f>_xlfn.MAXIFS(performance_data[portfolio_value],performance_data[portfolio_id],performance_data[[#This Row],[portfolio_id]],performance_data[date],performance_data[[#This Row],[latest_date]])</f>
        <v>175575.77</v>
      </c>
      <c r="P3424" s="15">
        <f>_xlfn.MAXIFS(performance_data[portfolio_value],performance_data[portfolio_id],performance_data[[#This Row],[portfolio_id]],performance_data[date],performance_data[[#This Row],[starting_date]])</f>
        <v>92272.35</v>
      </c>
      <c r="Q3424" s="15">
        <f>performance_data[[#This Row],[latest_value]]-performance_data[[#This Row],[starting_value]]</f>
        <v>83303.419999999984</v>
      </c>
      <c r="R3424" s="15">
        <f>performance_data[[#This Row],[net_inflows]]-performance_data[[#This Row],[net_outflows]]</f>
        <v>-6794.82</v>
      </c>
      <c r="S3424" s="15" t="str">
        <f>IF(performance_data[[#This Row],[net_inflows]]&gt;AVERAGE(performance_data[net_inflows]),"High","Low")</f>
        <v>Low</v>
      </c>
      <c r="T3424" s="15">
        <f>AVERAGEIF(performance_data[inflow_flag],performance_data[[#This Row],[inflow_flag]],performance_data[return_percentage])</f>
        <v>5.0457846277021572</v>
      </c>
      <c r="U3424" s="17">
        <f>IF(performance_data[[#This Row],[return_percentage]]&lt;performance_data[[#This Row],[benchmark_return]],1,0)</f>
        <v>1</v>
      </c>
      <c r="V3424" s="17">
        <f>COUNTIFS(performance_data[portfolio_id],performance_data[[#This Row],[portfolio_id]])</f>
        <v>31</v>
      </c>
      <c r="W3424" s="17">
        <f>COUNTIFS(performance_data[portfolio_id],performance_data[[#This Row],[portfolio_id]],
          performance_data[return_flag],1)</f>
        <v>16</v>
      </c>
      <c r="X3424" s="15">
        <f>performance_data[[#This Row],[underperform_flag_count]]/performance_data[[#This Row],[totalportfoliocount]]</f>
        <v>0.5161290322580645</v>
      </c>
    </row>
    <row r="3425" spans="1:24" x14ac:dyDescent="0.3">
      <c r="A3425">
        <v>7265</v>
      </c>
      <c r="B3425" s="1">
        <v>45476</v>
      </c>
      <c r="C3425">
        <v>175575.77</v>
      </c>
      <c r="D3425">
        <v>-4.76</v>
      </c>
      <c r="E3425">
        <v>-4.51</v>
      </c>
      <c r="F3425">
        <v>11946.42</v>
      </c>
      <c r="G3425">
        <v>18994.23</v>
      </c>
      <c r="H3425" t="s">
        <v>2205</v>
      </c>
      <c r="I3425" t="s">
        <v>2209</v>
      </c>
      <c r="J3425">
        <v>7</v>
      </c>
      <c r="K3425" t="s">
        <v>2210</v>
      </c>
      <c r="L3425" t="str">
        <f>IF(performance_data[[#This Row],[return_percentage]]&gt;=performance_data[[#This Row],[benchmark_return]],"Higher","Lower")</f>
        <v>Lower</v>
      </c>
      <c r="M3425" s="14">
        <f xml:space="preserve"> _xlfn.MAXIFS(performance_data[date],performance_data[portfolio_id],performance_data[[#This Row],[portfolio_id]])</f>
        <v>45476</v>
      </c>
      <c r="N3425" s="14">
        <f xml:space="preserve"> _xlfn.MINIFS(performance_data[date],performance_data[portfolio_id],performance_data[[#This Row],[portfolio_id]])</f>
        <v>44835</v>
      </c>
      <c r="O3425" s="15">
        <f>_xlfn.MAXIFS(performance_data[portfolio_value],performance_data[portfolio_id],performance_data[[#This Row],[portfolio_id]],performance_data[date],performance_data[[#This Row],[latest_date]])</f>
        <v>175575.77</v>
      </c>
      <c r="P3425" s="15">
        <f>_xlfn.MAXIFS(performance_data[portfolio_value],performance_data[portfolio_id],performance_data[[#This Row],[portfolio_id]],performance_data[date],performance_data[[#This Row],[starting_date]])</f>
        <v>92272.35</v>
      </c>
      <c r="Q3425" s="15">
        <f>performance_data[[#This Row],[latest_value]]-performance_data[[#This Row],[starting_value]]</f>
        <v>83303.419999999984</v>
      </c>
      <c r="R3425" s="15">
        <f>performance_data[[#This Row],[net_inflows]]-performance_data[[#This Row],[net_outflows]]</f>
        <v>-7047.8099999999995</v>
      </c>
      <c r="S3425" s="15" t="str">
        <f>IF(performance_data[[#This Row],[net_inflows]]&gt;AVERAGE(performance_data[net_inflows]),"High","Low")</f>
        <v>High</v>
      </c>
      <c r="T3425" s="15">
        <f>AVERAGEIF(performance_data[inflow_flag],performance_data[[#This Row],[inflow_flag]],performance_data[return_percentage])</f>
        <v>4.8467905675459724</v>
      </c>
      <c r="U3425" s="17">
        <f>IF(performance_data[[#This Row],[return_percentage]]&lt;performance_data[[#This Row],[benchmark_return]],1,0)</f>
        <v>1</v>
      </c>
      <c r="V3425" s="17">
        <f>COUNTIFS(performance_data[portfolio_id],performance_data[[#This Row],[portfolio_id]])</f>
        <v>31</v>
      </c>
      <c r="W3425" s="17">
        <f>COUNTIFS(performance_data[portfolio_id],performance_data[[#This Row],[portfolio_id]],
          performance_data[return_flag],1)</f>
        <v>16</v>
      </c>
      <c r="X3425" s="15">
        <f>performance_data[[#This Row],[underperform_flag_count]]/performance_data[[#This Row],[totalportfoliocount]]</f>
        <v>0.5161290322580645</v>
      </c>
    </row>
    <row r="3426" spans="1:24" x14ac:dyDescent="0.3">
      <c r="A3426">
        <v>7265</v>
      </c>
      <c r="B3426" s="1">
        <v>45344</v>
      </c>
      <c r="C3426">
        <v>78102.63</v>
      </c>
      <c r="D3426">
        <v>3.55</v>
      </c>
      <c r="E3426">
        <v>3.29</v>
      </c>
      <c r="F3426">
        <v>18171.3</v>
      </c>
      <c r="G3426">
        <v>9453.02</v>
      </c>
      <c r="H3426" t="s">
        <v>2205</v>
      </c>
      <c r="I3426" t="s">
        <v>2206</v>
      </c>
      <c r="J3426">
        <v>2</v>
      </c>
      <c r="K3426" t="s">
        <v>2226</v>
      </c>
      <c r="L3426" t="str">
        <f>IF(performance_data[[#This Row],[return_percentage]]&gt;=performance_data[[#This Row],[benchmark_return]],"Higher","Lower")</f>
        <v>Higher</v>
      </c>
      <c r="M3426" s="14">
        <f xml:space="preserve"> _xlfn.MAXIFS(performance_data[date],performance_data[portfolio_id],performance_data[[#This Row],[portfolio_id]])</f>
        <v>45476</v>
      </c>
      <c r="N3426" s="14">
        <f xml:space="preserve"> _xlfn.MINIFS(performance_data[date],performance_data[portfolio_id],performance_data[[#This Row],[portfolio_id]])</f>
        <v>44835</v>
      </c>
      <c r="O3426" s="15">
        <f>_xlfn.MAXIFS(performance_data[portfolio_value],performance_data[portfolio_id],performance_data[[#This Row],[portfolio_id]],performance_data[date],performance_data[[#This Row],[latest_date]])</f>
        <v>175575.77</v>
      </c>
      <c r="P3426" s="15">
        <f>_xlfn.MAXIFS(performance_data[portfolio_value],performance_data[portfolio_id],performance_data[[#This Row],[portfolio_id]],performance_data[date],performance_data[[#This Row],[starting_date]])</f>
        <v>92272.35</v>
      </c>
      <c r="Q3426" s="15">
        <f>performance_data[[#This Row],[latest_value]]-performance_data[[#This Row],[starting_value]]</f>
        <v>83303.419999999984</v>
      </c>
      <c r="R3426" s="15">
        <f>performance_data[[#This Row],[net_inflows]]-performance_data[[#This Row],[net_outflows]]</f>
        <v>8718.2799999999988</v>
      </c>
      <c r="S3426" s="15" t="str">
        <f>IF(performance_data[[#This Row],[net_inflows]]&gt;AVERAGE(performance_data[net_inflows]),"High","Low")</f>
        <v>High</v>
      </c>
      <c r="T3426" s="15">
        <f>AVERAGEIF(performance_data[inflow_flag],performance_data[[#This Row],[inflow_flag]],performance_data[return_percentage])</f>
        <v>4.8467905675459724</v>
      </c>
      <c r="U3426" s="17">
        <f>IF(performance_data[[#This Row],[return_percentage]]&lt;performance_data[[#This Row],[benchmark_return]],1,0)</f>
        <v>0</v>
      </c>
      <c r="V3426" s="17">
        <f>COUNTIFS(performance_data[portfolio_id],performance_data[[#This Row],[portfolio_id]])</f>
        <v>31</v>
      </c>
      <c r="W3426" s="17">
        <f>COUNTIFS(performance_data[portfolio_id],performance_data[[#This Row],[portfolio_id]],
          performance_data[return_flag],1)</f>
        <v>16</v>
      </c>
      <c r="X3426" s="15">
        <f>performance_data[[#This Row],[underperform_flag_count]]/performance_data[[#This Row],[totalportfoliocount]]</f>
        <v>0.5161290322580645</v>
      </c>
    </row>
    <row r="3427" spans="1:24" x14ac:dyDescent="0.3">
      <c r="A3427">
        <v>7265</v>
      </c>
      <c r="B3427" s="1">
        <v>45251</v>
      </c>
      <c r="C3427">
        <v>376244.89</v>
      </c>
      <c r="D3427">
        <v>-5.26</v>
      </c>
      <c r="E3427">
        <v>-4.6900000000000004</v>
      </c>
      <c r="F3427">
        <v>18889.18</v>
      </c>
      <c r="G3427">
        <v>17624.5</v>
      </c>
      <c r="H3427" t="s">
        <v>2213</v>
      </c>
      <c r="I3427" t="s">
        <v>2217</v>
      </c>
      <c r="J3427">
        <v>11</v>
      </c>
      <c r="K3427" t="s">
        <v>2219</v>
      </c>
      <c r="L3427" t="str">
        <f>IF(performance_data[[#This Row],[return_percentage]]&gt;=performance_data[[#This Row],[benchmark_return]],"Higher","Lower")</f>
        <v>Lower</v>
      </c>
      <c r="M3427" s="14">
        <f xml:space="preserve"> _xlfn.MAXIFS(performance_data[date],performance_data[portfolio_id],performance_data[[#This Row],[portfolio_id]])</f>
        <v>45476</v>
      </c>
      <c r="N3427" s="14">
        <f xml:space="preserve"> _xlfn.MINIFS(performance_data[date],performance_data[portfolio_id],performance_data[[#This Row],[portfolio_id]])</f>
        <v>44835</v>
      </c>
      <c r="O3427" s="15">
        <f>_xlfn.MAXIFS(performance_data[portfolio_value],performance_data[portfolio_id],performance_data[[#This Row],[portfolio_id]],performance_data[date],performance_data[[#This Row],[latest_date]])</f>
        <v>175575.77</v>
      </c>
      <c r="P3427" s="15">
        <f>_xlfn.MAXIFS(performance_data[portfolio_value],performance_data[portfolio_id],performance_data[[#This Row],[portfolio_id]],performance_data[date],performance_data[[#This Row],[starting_date]])</f>
        <v>92272.35</v>
      </c>
      <c r="Q3427" s="15">
        <f>performance_data[[#This Row],[latest_value]]-performance_data[[#This Row],[starting_value]]</f>
        <v>83303.419999999984</v>
      </c>
      <c r="R3427" s="15">
        <f>performance_data[[#This Row],[net_inflows]]-performance_data[[#This Row],[net_outflows]]</f>
        <v>1264.6800000000003</v>
      </c>
      <c r="S3427" s="15" t="str">
        <f>IF(performance_data[[#This Row],[net_inflows]]&gt;AVERAGE(performance_data[net_inflows]),"High","Low")</f>
        <v>High</v>
      </c>
      <c r="T3427" s="15">
        <f>AVERAGEIF(performance_data[inflow_flag],performance_data[[#This Row],[inflow_flag]],performance_data[return_percentage])</f>
        <v>4.8467905675459724</v>
      </c>
      <c r="U3427" s="17">
        <f>IF(performance_data[[#This Row],[return_percentage]]&lt;performance_data[[#This Row],[benchmark_return]],1,0)</f>
        <v>1</v>
      </c>
      <c r="V3427" s="17">
        <f>COUNTIFS(performance_data[portfolio_id],performance_data[[#This Row],[portfolio_id]])</f>
        <v>31</v>
      </c>
      <c r="W3427" s="17">
        <f>COUNTIFS(performance_data[portfolio_id],performance_data[[#This Row],[portfolio_id]],
          performance_data[return_flag],1)</f>
        <v>16</v>
      </c>
      <c r="X3427" s="15">
        <f>performance_data[[#This Row],[underperform_flag_count]]/performance_data[[#This Row],[totalportfoliocount]]</f>
        <v>0.5161290322580645</v>
      </c>
    </row>
    <row r="3428" spans="1:24" x14ac:dyDescent="0.3">
      <c r="A3428">
        <v>7265</v>
      </c>
      <c r="B3428" s="1">
        <v>44861</v>
      </c>
      <c r="C3428">
        <v>98904.59</v>
      </c>
      <c r="D3428">
        <v>11.28</v>
      </c>
      <c r="E3428">
        <v>13.47</v>
      </c>
      <c r="F3428">
        <v>5091.5200000000004</v>
      </c>
      <c r="G3428">
        <v>2431.65</v>
      </c>
      <c r="H3428" t="s">
        <v>2220</v>
      </c>
      <c r="I3428" t="s">
        <v>2217</v>
      </c>
      <c r="J3428">
        <v>10</v>
      </c>
      <c r="K3428" t="s">
        <v>2224</v>
      </c>
      <c r="L3428" t="str">
        <f>IF(performance_data[[#This Row],[return_percentage]]&gt;=performance_data[[#This Row],[benchmark_return]],"Higher","Lower")</f>
        <v>Lower</v>
      </c>
      <c r="M3428" s="14">
        <f xml:space="preserve"> _xlfn.MAXIFS(performance_data[date],performance_data[portfolio_id],performance_data[[#This Row],[portfolio_id]])</f>
        <v>45476</v>
      </c>
      <c r="N3428" s="14">
        <f xml:space="preserve"> _xlfn.MINIFS(performance_data[date],performance_data[portfolio_id],performance_data[[#This Row],[portfolio_id]])</f>
        <v>44835</v>
      </c>
      <c r="O3428" s="15">
        <f>_xlfn.MAXIFS(performance_data[portfolio_value],performance_data[portfolio_id],performance_data[[#This Row],[portfolio_id]],performance_data[date],performance_data[[#This Row],[latest_date]])</f>
        <v>175575.77</v>
      </c>
      <c r="P3428" s="15">
        <f>_xlfn.MAXIFS(performance_data[portfolio_value],performance_data[portfolio_id],performance_data[[#This Row],[portfolio_id]],performance_data[date],performance_data[[#This Row],[starting_date]])</f>
        <v>92272.35</v>
      </c>
      <c r="Q3428" s="15">
        <f>performance_data[[#This Row],[latest_value]]-performance_data[[#This Row],[starting_value]]</f>
        <v>83303.419999999984</v>
      </c>
      <c r="R3428" s="15">
        <f>performance_data[[#This Row],[net_inflows]]-performance_data[[#This Row],[net_outflows]]</f>
        <v>2659.8700000000003</v>
      </c>
      <c r="S3428" s="15" t="str">
        <f>IF(performance_data[[#This Row],[net_inflows]]&gt;AVERAGE(performance_data[net_inflows]),"High","Low")</f>
        <v>Low</v>
      </c>
      <c r="T3428" s="15">
        <f>AVERAGEIF(performance_data[inflow_flag],performance_data[[#This Row],[inflow_flag]],performance_data[return_percentage])</f>
        <v>5.0457846277021572</v>
      </c>
      <c r="U3428" s="17">
        <f>IF(performance_data[[#This Row],[return_percentage]]&lt;performance_data[[#This Row],[benchmark_return]],1,0)</f>
        <v>1</v>
      </c>
      <c r="V3428" s="17">
        <f>COUNTIFS(performance_data[portfolio_id],performance_data[[#This Row],[portfolio_id]])</f>
        <v>31</v>
      </c>
      <c r="W3428" s="17">
        <f>COUNTIFS(performance_data[portfolio_id],performance_data[[#This Row],[portfolio_id]],
          performance_data[return_flag],1)</f>
        <v>16</v>
      </c>
      <c r="X3428" s="15">
        <f>performance_data[[#This Row],[underperform_flag_count]]/performance_data[[#This Row],[totalportfoliocount]]</f>
        <v>0.5161290322580645</v>
      </c>
    </row>
    <row r="3429" spans="1:24" x14ac:dyDescent="0.3">
      <c r="A3429">
        <v>7265</v>
      </c>
      <c r="B3429" s="1">
        <v>45252</v>
      </c>
      <c r="C3429">
        <v>238556.18</v>
      </c>
      <c r="D3429">
        <v>14.2</v>
      </c>
      <c r="E3429">
        <v>14.84</v>
      </c>
      <c r="F3429">
        <v>10379.01</v>
      </c>
      <c r="G3429">
        <v>2404.54</v>
      </c>
      <c r="H3429" t="s">
        <v>2213</v>
      </c>
      <c r="I3429" t="s">
        <v>2217</v>
      </c>
      <c r="J3429">
        <v>11</v>
      </c>
      <c r="K3429" t="s">
        <v>2219</v>
      </c>
      <c r="L3429" t="str">
        <f>IF(performance_data[[#This Row],[return_percentage]]&gt;=performance_data[[#This Row],[benchmark_return]],"Higher","Lower")</f>
        <v>Lower</v>
      </c>
      <c r="M3429" s="14">
        <f xml:space="preserve"> _xlfn.MAXIFS(performance_data[date],performance_data[portfolio_id],performance_data[[#This Row],[portfolio_id]])</f>
        <v>45476</v>
      </c>
      <c r="N3429" s="14">
        <f xml:space="preserve"> _xlfn.MINIFS(performance_data[date],performance_data[portfolio_id],performance_data[[#This Row],[portfolio_id]])</f>
        <v>44835</v>
      </c>
      <c r="O3429" s="15">
        <f>_xlfn.MAXIFS(performance_data[portfolio_value],performance_data[portfolio_id],performance_data[[#This Row],[portfolio_id]],performance_data[date],performance_data[[#This Row],[latest_date]])</f>
        <v>175575.77</v>
      </c>
      <c r="P3429" s="15">
        <f>_xlfn.MAXIFS(performance_data[portfolio_value],performance_data[portfolio_id],performance_data[[#This Row],[portfolio_id]],performance_data[date],performance_data[[#This Row],[starting_date]])</f>
        <v>92272.35</v>
      </c>
      <c r="Q3429" s="15">
        <f>performance_data[[#This Row],[latest_value]]-performance_data[[#This Row],[starting_value]]</f>
        <v>83303.419999999984</v>
      </c>
      <c r="R3429" s="15">
        <f>performance_data[[#This Row],[net_inflows]]-performance_data[[#This Row],[net_outflows]]</f>
        <v>7974.47</v>
      </c>
      <c r="S3429" s="15" t="str">
        <f>IF(performance_data[[#This Row],[net_inflows]]&gt;AVERAGE(performance_data[net_inflows]),"High","Low")</f>
        <v>High</v>
      </c>
      <c r="T3429" s="15">
        <f>AVERAGEIF(performance_data[inflow_flag],performance_data[[#This Row],[inflow_flag]],performance_data[return_percentage])</f>
        <v>4.8467905675459724</v>
      </c>
      <c r="U3429" s="17">
        <f>IF(performance_data[[#This Row],[return_percentage]]&lt;performance_data[[#This Row],[benchmark_return]],1,0)</f>
        <v>1</v>
      </c>
      <c r="V3429" s="17">
        <f>COUNTIFS(performance_data[portfolio_id],performance_data[[#This Row],[portfolio_id]])</f>
        <v>31</v>
      </c>
      <c r="W3429" s="17">
        <f>COUNTIFS(performance_data[portfolio_id],performance_data[[#This Row],[portfolio_id]],
          performance_data[return_flag],1)</f>
        <v>16</v>
      </c>
      <c r="X3429" s="15">
        <f>performance_data[[#This Row],[underperform_flag_count]]/performance_data[[#This Row],[totalportfoliocount]]</f>
        <v>0.5161290322580645</v>
      </c>
    </row>
    <row r="3430" spans="1:24" x14ac:dyDescent="0.3">
      <c r="A3430">
        <v>7265</v>
      </c>
      <c r="B3430" s="1">
        <v>44932</v>
      </c>
      <c r="C3430">
        <v>478085.3</v>
      </c>
      <c r="D3430">
        <v>-2.41</v>
      </c>
      <c r="E3430">
        <v>-2.4300000000000002</v>
      </c>
      <c r="F3430">
        <v>14672.49</v>
      </c>
      <c r="G3430">
        <v>14026.57</v>
      </c>
      <c r="H3430" t="s">
        <v>2213</v>
      </c>
      <c r="I3430" t="s">
        <v>2206</v>
      </c>
      <c r="J3430">
        <v>1</v>
      </c>
      <c r="K3430" t="s">
        <v>2207</v>
      </c>
      <c r="L3430" t="str">
        <f>IF(performance_data[[#This Row],[return_percentage]]&gt;=performance_data[[#This Row],[benchmark_return]],"Higher","Lower")</f>
        <v>Higher</v>
      </c>
      <c r="M3430" s="14">
        <f xml:space="preserve"> _xlfn.MAXIFS(performance_data[date],performance_data[portfolio_id],performance_data[[#This Row],[portfolio_id]])</f>
        <v>45476</v>
      </c>
      <c r="N3430" s="14">
        <f xml:space="preserve"> _xlfn.MINIFS(performance_data[date],performance_data[portfolio_id],performance_data[[#This Row],[portfolio_id]])</f>
        <v>44835</v>
      </c>
      <c r="O3430" s="15">
        <f>_xlfn.MAXIFS(performance_data[portfolio_value],performance_data[portfolio_id],performance_data[[#This Row],[portfolio_id]],performance_data[date],performance_data[[#This Row],[latest_date]])</f>
        <v>175575.77</v>
      </c>
      <c r="P3430" s="15">
        <f>_xlfn.MAXIFS(performance_data[portfolio_value],performance_data[portfolio_id],performance_data[[#This Row],[portfolio_id]],performance_data[date],performance_data[[#This Row],[starting_date]])</f>
        <v>92272.35</v>
      </c>
      <c r="Q3430" s="15">
        <f>performance_data[[#This Row],[latest_value]]-performance_data[[#This Row],[starting_value]]</f>
        <v>83303.419999999984</v>
      </c>
      <c r="R3430" s="15">
        <f>performance_data[[#This Row],[net_inflows]]-performance_data[[#This Row],[net_outflows]]</f>
        <v>645.92000000000007</v>
      </c>
      <c r="S3430" s="15" t="str">
        <f>IF(performance_data[[#This Row],[net_inflows]]&gt;AVERAGE(performance_data[net_inflows]),"High","Low")</f>
        <v>High</v>
      </c>
      <c r="T3430" s="15">
        <f>AVERAGEIF(performance_data[inflow_flag],performance_data[[#This Row],[inflow_flag]],performance_data[return_percentage])</f>
        <v>4.8467905675459724</v>
      </c>
      <c r="U3430" s="17">
        <f>IF(performance_data[[#This Row],[return_percentage]]&lt;performance_data[[#This Row],[benchmark_return]],1,0)</f>
        <v>0</v>
      </c>
      <c r="V3430" s="17">
        <f>COUNTIFS(performance_data[portfolio_id],performance_data[[#This Row],[portfolio_id]])</f>
        <v>31</v>
      </c>
      <c r="W3430" s="17">
        <f>COUNTIFS(performance_data[portfolio_id],performance_data[[#This Row],[portfolio_id]],
          performance_data[return_flag],1)</f>
        <v>16</v>
      </c>
      <c r="X3430" s="15">
        <f>performance_data[[#This Row],[underperform_flag_count]]/performance_data[[#This Row],[totalportfoliocount]]</f>
        <v>0.5161290322580645</v>
      </c>
    </row>
    <row r="3431" spans="1:24" x14ac:dyDescent="0.3">
      <c r="A3431">
        <v>7265</v>
      </c>
      <c r="B3431" s="1">
        <v>44857</v>
      </c>
      <c r="C3431">
        <v>17903.46</v>
      </c>
      <c r="D3431">
        <v>10.66</v>
      </c>
      <c r="E3431">
        <v>10.09</v>
      </c>
      <c r="F3431">
        <v>3982.97</v>
      </c>
      <c r="G3431">
        <v>7927.53</v>
      </c>
      <c r="H3431" t="s">
        <v>2220</v>
      </c>
      <c r="I3431" t="s">
        <v>2217</v>
      </c>
      <c r="J3431">
        <v>10</v>
      </c>
      <c r="K3431" t="s">
        <v>2224</v>
      </c>
      <c r="L3431" t="str">
        <f>IF(performance_data[[#This Row],[return_percentage]]&gt;=performance_data[[#This Row],[benchmark_return]],"Higher","Lower")</f>
        <v>Higher</v>
      </c>
      <c r="M3431" s="14">
        <f xml:space="preserve"> _xlfn.MAXIFS(performance_data[date],performance_data[portfolio_id],performance_data[[#This Row],[portfolio_id]])</f>
        <v>45476</v>
      </c>
      <c r="N3431" s="14">
        <f xml:space="preserve"> _xlfn.MINIFS(performance_data[date],performance_data[portfolio_id],performance_data[[#This Row],[portfolio_id]])</f>
        <v>44835</v>
      </c>
      <c r="O3431" s="15">
        <f>_xlfn.MAXIFS(performance_data[portfolio_value],performance_data[portfolio_id],performance_data[[#This Row],[portfolio_id]],performance_data[date],performance_data[[#This Row],[latest_date]])</f>
        <v>175575.77</v>
      </c>
      <c r="P3431" s="15">
        <f>_xlfn.MAXIFS(performance_data[portfolio_value],performance_data[portfolio_id],performance_data[[#This Row],[portfolio_id]],performance_data[date],performance_data[[#This Row],[starting_date]])</f>
        <v>92272.35</v>
      </c>
      <c r="Q3431" s="15">
        <f>performance_data[[#This Row],[latest_value]]-performance_data[[#This Row],[starting_value]]</f>
        <v>83303.419999999984</v>
      </c>
      <c r="R3431" s="15">
        <f>performance_data[[#This Row],[net_inflows]]-performance_data[[#This Row],[net_outflows]]</f>
        <v>-3944.56</v>
      </c>
      <c r="S3431" s="15" t="str">
        <f>IF(performance_data[[#This Row],[net_inflows]]&gt;AVERAGE(performance_data[net_inflows]),"High","Low")</f>
        <v>Low</v>
      </c>
      <c r="T3431" s="15">
        <f>AVERAGEIF(performance_data[inflow_flag],performance_data[[#This Row],[inflow_flag]],performance_data[return_percentage])</f>
        <v>5.0457846277021572</v>
      </c>
      <c r="U3431" s="17">
        <f>IF(performance_data[[#This Row],[return_percentage]]&lt;performance_data[[#This Row],[benchmark_return]],1,0)</f>
        <v>0</v>
      </c>
      <c r="V3431" s="17">
        <f>COUNTIFS(performance_data[portfolio_id],performance_data[[#This Row],[portfolio_id]])</f>
        <v>31</v>
      </c>
      <c r="W3431" s="17">
        <f>COUNTIFS(performance_data[portfolio_id],performance_data[[#This Row],[portfolio_id]],
          performance_data[return_flag],1)</f>
        <v>16</v>
      </c>
      <c r="X3431" s="15">
        <f>performance_data[[#This Row],[underperform_flag_count]]/performance_data[[#This Row],[totalportfoliocount]]</f>
        <v>0.5161290322580645</v>
      </c>
    </row>
    <row r="3432" spans="1:24" x14ac:dyDescent="0.3">
      <c r="A3432">
        <v>7265</v>
      </c>
      <c r="B3432" s="1">
        <v>45304</v>
      </c>
      <c r="C3432">
        <v>17473.88</v>
      </c>
      <c r="D3432">
        <v>-5.74</v>
      </c>
      <c r="E3432">
        <v>-5.04</v>
      </c>
      <c r="F3432">
        <v>12001.43</v>
      </c>
      <c r="G3432">
        <v>14993.81</v>
      </c>
      <c r="H3432" t="s">
        <v>2205</v>
      </c>
      <c r="I3432" t="s">
        <v>2206</v>
      </c>
      <c r="J3432">
        <v>1</v>
      </c>
      <c r="K3432" t="s">
        <v>2207</v>
      </c>
      <c r="L3432" t="str">
        <f>IF(performance_data[[#This Row],[return_percentage]]&gt;=performance_data[[#This Row],[benchmark_return]],"Higher","Lower")</f>
        <v>Lower</v>
      </c>
      <c r="M3432" s="14">
        <f xml:space="preserve"> _xlfn.MAXIFS(performance_data[date],performance_data[portfolio_id],performance_data[[#This Row],[portfolio_id]])</f>
        <v>45476</v>
      </c>
      <c r="N3432" s="14">
        <f xml:space="preserve"> _xlfn.MINIFS(performance_data[date],performance_data[portfolio_id],performance_data[[#This Row],[portfolio_id]])</f>
        <v>44835</v>
      </c>
      <c r="O3432" s="15">
        <f>_xlfn.MAXIFS(performance_data[portfolio_value],performance_data[portfolio_id],performance_data[[#This Row],[portfolio_id]],performance_data[date],performance_data[[#This Row],[latest_date]])</f>
        <v>175575.77</v>
      </c>
      <c r="P3432" s="15">
        <f>_xlfn.MAXIFS(performance_data[portfolio_value],performance_data[portfolio_id],performance_data[[#This Row],[portfolio_id]],performance_data[date],performance_data[[#This Row],[starting_date]])</f>
        <v>92272.35</v>
      </c>
      <c r="Q3432" s="15">
        <f>performance_data[[#This Row],[latest_value]]-performance_data[[#This Row],[starting_value]]</f>
        <v>83303.419999999984</v>
      </c>
      <c r="R3432" s="15">
        <f>performance_data[[#This Row],[net_inflows]]-performance_data[[#This Row],[net_outflows]]</f>
        <v>-2992.3799999999992</v>
      </c>
      <c r="S3432" s="15" t="str">
        <f>IF(performance_data[[#This Row],[net_inflows]]&gt;AVERAGE(performance_data[net_inflows]),"High","Low")</f>
        <v>High</v>
      </c>
      <c r="T3432" s="15">
        <f>AVERAGEIF(performance_data[inflow_flag],performance_data[[#This Row],[inflow_flag]],performance_data[return_percentage])</f>
        <v>4.8467905675459724</v>
      </c>
      <c r="U3432" s="17">
        <f>IF(performance_data[[#This Row],[return_percentage]]&lt;performance_data[[#This Row],[benchmark_return]],1,0)</f>
        <v>1</v>
      </c>
      <c r="V3432" s="17">
        <f>COUNTIFS(performance_data[portfolio_id],performance_data[[#This Row],[portfolio_id]])</f>
        <v>31</v>
      </c>
      <c r="W3432" s="17">
        <f>COUNTIFS(performance_data[portfolio_id],performance_data[[#This Row],[portfolio_id]],
          performance_data[return_flag],1)</f>
        <v>16</v>
      </c>
      <c r="X3432" s="15">
        <f>performance_data[[#This Row],[underperform_flag_count]]/performance_data[[#This Row],[totalportfoliocount]]</f>
        <v>0.5161290322580645</v>
      </c>
    </row>
    <row r="3433" spans="1:24" x14ac:dyDescent="0.3">
      <c r="A3433">
        <v>7265</v>
      </c>
      <c r="B3433" s="1">
        <v>45329</v>
      </c>
      <c r="C3433">
        <v>265017.68</v>
      </c>
      <c r="D3433">
        <v>16.03</v>
      </c>
      <c r="E3433">
        <v>18.190000000000001</v>
      </c>
      <c r="F3433">
        <v>12997.33</v>
      </c>
      <c r="G3433">
        <v>18518.560000000001</v>
      </c>
      <c r="H3433" t="s">
        <v>2205</v>
      </c>
      <c r="I3433" t="s">
        <v>2206</v>
      </c>
      <c r="J3433">
        <v>2</v>
      </c>
      <c r="K3433" t="s">
        <v>2226</v>
      </c>
      <c r="L3433" t="str">
        <f>IF(performance_data[[#This Row],[return_percentage]]&gt;=performance_data[[#This Row],[benchmark_return]],"Higher","Lower")</f>
        <v>Lower</v>
      </c>
      <c r="M3433" s="14">
        <f xml:space="preserve"> _xlfn.MAXIFS(performance_data[date],performance_data[portfolio_id],performance_data[[#This Row],[portfolio_id]])</f>
        <v>45476</v>
      </c>
      <c r="N3433" s="14">
        <f xml:space="preserve"> _xlfn.MINIFS(performance_data[date],performance_data[portfolio_id],performance_data[[#This Row],[portfolio_id]])</f>
        <v>44835</v>
      </c>
      <c r="O3433" s="15">
        <f>_xlfn.MAXIFS(performance_data[portfolio_value],performance_data[portfolio_id],performance_data[[#This Row],[portfolio_id]],performance_data[date],performance_data[[#This Row],[latest_date]])</f>
        <v>175575.77</v>
      </c>
      <c r="P3433" s="15">
        <f>_xlfn.MAXIFS(performance_data[portfolio_value],performance_data[portfolio_id],performance_data[[#This Row],[portfolio_id]],performance_data[date],performance_data[[#This Row],[starting_date]])</f>
        <v>92272.35</v>
      </c>
      <c r="Q3433" s="15">
        <f>performance_data[[#This Row],[latest_value]]-performance_data[[#This Row],[starting_value]]</f>
        <v>83303.419999999984</v>
      </c>
      <c r="R3433" s="15">
        <f>performance_data[[#This Row],[net_inflows]]-performance_data[[#This Row],[net_outflows]]</f>
        <v>-5521.2300000000014</v>
      </c>
      <c r="S3433" s="15" t="str">
        <f>IF(performance_data[[#This Row],[net_inflows]]&gt;AVERAGE(performance_data[net_inflows]),"High","Low")</f>
        <v>High</v>
      </c>
      <c r="T3433" s="15">
        <f>AVERAGEIF(performance_data[inflow_flag],performance_data[[#This Row],[inflow_flag]],performance_data[return_percentage])</f>
        <v>4.8467905675459724</v>
      </c>
      <c r="U3433" s="17">
        <f>IF(performance_data[[#This Row],[return_percentage]]&lt;performance_data[[#This Row],[benchmark_return]],1,0)</f>
        <v>1</v>
      </c>
      <c r="V3433" s="17">
        <f>COUNTIFS(performance_data[portfolio_id],performance_data[[#This Row],[portfolio_id]])</f>
        <v>31</v>
      </c>
      <c r="W3433" s="17">
        <f>COUNTIFS(performance_data[portfolio_id],performance_data[[#This Row],[portfolio_id]],
          performance_data[return_flag],1)</f>
        <v>16</v>
      </c>
      <c r="X3433" s="15">
        <f>performance_data[[#This Row],[underperform_flag_count]]/performance_data[[#This Row],[totalportfoliocount]]</f>
        <v>0.5161290322580645</v>
      </c>
    </row>
    <row r="3434" spans="1:24" x14ac:dyDescent="0.3">
      <c r="A3434">
        <v>7265</v>
      </c>
      <c r="B3434" s="1">
        <v>45206</v>
      </c>
      <c r="C3434">
        <v>125545.24</v>
      </c>
      <c r="D3434">
        <v>3.11</v>
      </c>
      <c r="E3434">
        <v>3.27</v>
      </c>
      <c r="F3434">
        <v>12737.88</v>
      </c>
      <c r="G3434">
        <v>15645.42</v>
      </c>
      <c r="H3434" t="s">
        <v>2213</v>
      </c>
      <c r="I3434" t="s">
        <v>2217</v>
      </c>
      <c r="J3434">
        <v>10</v>
      </c>
      <c r="K3434" t="s">
        <v>2224</v>
      </c>
      <c r="L3434" t="str">
        <f>IF(performance_data[[#This Row],[return_percentage]]&gt;=performance_data[[#This Row],[benchmark_return]],"Higher","Lower")</f>
        <v>Lower</v>
      </c>
      <c r="M3434" s="14">
        <f xml:space="preserve"> _xlfn.MAXIFS(performance_data[date],performance_data[portfolio_id],performance_data[[#This Row],[portfolio_id]])</f>
        <v>45476</v>
      </c>
      <c r="N3434" s="14">
        <f xml:space="preserve"> _xlfn.MINIFS(performance_data[date],performance_data[portfolio_id],performance_data[[#This Row],[portfolio_id]])</f>
        <v>44835</v>
      </c>
      <c r="O3434" s="15">
        <f>_xlfn.MAXIFS(performance_data[portfolio_value],performance_data[portfolio_id],performance_data[[#This Row],[portfolio_id]],performance_data[date],performance_data[[#This Row],[latest_date]])</f>
        <v>175575.77</v>
      </c>
      <c r="P3434" s="15">
        <f>_xlfn.MAXIFS(performance_data[portfolio_value],performance_data[portfolio_id],performance_data[[#This Row],[portfolio_id]],performance_data[date],performance_data[[#This Row],[starting_date]])</f>
        <v>92272.35</v>
      </c>
      <c r="Q3434" s="15">
        <f>performance_data[[#This Row],[latest_value]]-performance_data[[#This Row],[starting_value]]</f>
        <v>83303.419999999984</v>
      </c>
      <c r="R3434" s="15">
        <f>performance_data[[#This Row],[net_inflows]]-performance_data[[#This Row],[net_outflows]]</f>
        <v>-2907.5400000000009</v>
      </c>
      <c r="S3434" s="15" t="str">
        <f>IF(performance_data[[#This Row],[net_inflows]]&gt;AVERAGE(performance_data[net_inflows]),"High","Low")</f>
        <v>High</v>
      </c>
      <c r="T3434" s="15">
        <f>AVERAGEIF(performance_data[inflow_flag],performance_data[[#This Row],[inflow_flag]],performance_data[return_percentage])</f>
        <v>4.8467905675459724</v>
      </c>
      <c r="U3434" s="17">
        <f>IF(performance_data[[#This Row],[return_percentage]]&lt;performance_data[[#This Row],[benchmark_return]],1,0)</f>
        <v>1</v>
      </c>
      <c r="V3434" s="17">
        <f>COUNTIFS(performance_data[portfolio_id],performance_data[[#This Row],[portfolio_id]])</f>
        <v>31</v>
      </c>
      <c r="W3434" s="17">
        <f>COUNTIFS(performance_data[portfolio_id],performance_data[[#This Row],[portfolio_id]],
          performance_data[return_flag],1)</f>
        <v>16</v>
      </c>
      <c r="X3434" s="15">
        <f>performance_data[[#This Row],[underperform_flag_count]]/performance_data[[#This Row],[totalportfoliocount]]</f>
        <v>0.5161290322580645</v>
      </c>
    </row>
    <row r="3435" spans="1:24" x14ac:dyDescent="0.3">
      <c r="A3435">
        <v>7265</v>
      </c>
      <c r="B3435" s="1">
        <v>45056</v>
      </c>
      <c r="C3435">
        <v>105463.79</v>
      </c>
      <c r="D3435">
        <v>-4.9400000000000004</v>
      </c>
      <c r="E3435">
        <v>-5.35</v>
      </c>
      <c r="F3435">
        <v>18335.849999999999</v>
      </c>
      <c r="G3435">
        <v>7308.27</v>
      </c>
      <c r="H3435" t="s">
        <v>2213</v>
      </c>
      <c r="I3435" t="s">
        <v>2211</v>
      </c>
      <c r="J3435">
        <v>5</v>
      </c>
      <c r="K3435" t="s">
        <v>2223</v>
      </c>
      <c r="L3435" t="str">
        <f>IF(performance_data[[#This Row],[return_percentage]]&gt;=performance_data[[#This Row],[benchmark_return]],"Higher","Lower")</f>
        <v>Higher</v>
      </c>
      <c r="M3435" s="14">
        <f xml:space="preserve"> _xlfn.MAXIFS(performance_data[date],performance_data[portfolio_id],performance_data[[#This Row],[portfolio_id]])</f>
        <v>45476</v>
      </c>
      <c r="N3435" s="14">
        <f xml:space="preserve"> _xlfn.MINIFS(performance_data[date],performance_data[portfolio_id],performance_data[[#This Row],[portfolio_id]])</f>
        <v>44835</v>
      </c>
      <c r="O3435" s="15">
        <f>_xlfn.MAXIFS(performance_data[portfolio_value],performance_data[portfolio_id],performance_data[[#This Row],[portfolio_id]],performance_data[date],performance_data[[#This Row],[latest_date]])</f>
        <v>175575.77</v>
      </c>
      <c r="P3435" s="15">
        <f>_xlfn.MAXIFS(performance_data[portfolio_value],performance_data[portfolio_id],performance_data[[#This Row],[portfolio_id]],performance_data[date],performance_data[[#This Row],[starting_date]])</f>
        <v>92272.35</v>
      </c>
      <c r="Q3435" s="15">
        <f>performance_data[[#This Row],[latest_value]]-performance_data[[#This Row],[starting_value]]</f>
        <v>83303.419999999984</v>
      </c>
      <c r="R3435" s="15">
        <f>performance_data[[#This Row],[net_inflows]]-performance_data[[#This Row],[net_outflows]]</f>
        <v>11027.579999999998</v>
      </c>
      <c r="S3435" s="15" t="str">
        <f>IF(performance_data[[#This Row],[net_inflows]]&gt;AVERAGE(performance_data[net_inflows]),"High","Low")</f>
        <v>High</v>
      </c>
      <c r="T3435" s="15">
        <f>AVERAGEIF(performance_data[inflow_flag],performance_data[[#This Row],[inflow_flag]],performance_data[return_percentage])</f>
        <v>4.8467905675459724</v>
      </c>
      <c r="U3435" s="17">
        <f>IF(performance_data[[#This Row],[return_percentage]]&lt;performance_data[[#This Row],[benchmark_return]],1,0)</f>
        <v>0</v>
      </c>
      <c r="V3435" s="17">
        <f>COUNTIFS(performance_data[portfolio_id],performance_data[[#This Row],[portfolio_id]])</f>
        <v>31</v>
      </c>
      <c r="W3435" s="17">
        <f>COUNTIFS(performance_data[portfolio_id],performance_data[[#This Row],[portfolio_id]],
          performance_data[return_flag],1)</f>
        <v>16</v>
      </c>
      <c r="X3435" s="15">
        <f>performance_data[[#This Row],[underperform_flag_count]]/performance_data[[#This Row],[totalportfoliocount]]</f>
        <v>0.5161290322580645</v>
      </c>
    </row>
    <row r="3436" spans="1:24" x14ac:dyDescent="0.3">
      <c r="A3436">
        <v>7265</v>
      </c>
      <c r="B3436" s="1">
        <v>44835</v>
      </c>
      <c r="C3436">
        <v>92272.35</v>
      </c>
      <c r="D3436">
        <v>2.12</v>
      </c>
      <c r="E3436">
        <v>2.12</v>
      </c>
      <c r="F3436">
        <v>24.65</v>
      </c>
      <c r="G3436">
        <v>11764.16</v>
      </c>
      <c r="H3436" t="s">
        <v>2220</v>
      </c>
      <c r="I3436" t="s">
        <v>2217</v>
      </c>
      <c r="J3436">
        <v>10</v>
      </c>
      <c r="K3436" t="s">
        <v>2224</v>
      </c>
      <c r="L3436" t="str">
        <f>IF(performance_data[[#This Row],[return_percentage]]&gt;=performance_data[[#This Row],[benchmark_return]],"Higher","Lower")</f>
        <v>Higher</v>
      </c>
      <c r="M3436" s="14">
        <f xml:space="preserve"> _xlfn.MAXIFS(performance_data[date],performance_data[portfolio_id],performance_data[[#This Row],[portfolio_id]])</f>
        <v>45476</v>
      </c>
      <c r="N3436" s="14">
        <f xml:space="preserve"> _xlfn.MINIFS(performance_data[date],performance_data[portfolio_id],performance_data[[#This Row],[portfolio_id]])</f>
        <v>44835</v>
      </c>
      <c r="O3436" s="15">
        <f>_xlfn.MAXIFS(performance_data[portfolio_value],performance_data[portfolio_id],performance_data[[#This Row],[portfolio_id]],performance_data[date],performance_data[[#This Row],[latest_date]])</f>
        <v>175575.77</v>
      </c>
      <c r="P3436" s="15">
        <f>_xlfn.MAXIFS(performance_data[portfolio_value],performance_data[portfolio_id],performance_data[[#This Row],[portfolio_id]],performance_data[date],performance_data[[#This Row],[starting_date]])</f>
        <v>92272.35</v>
      </c>
      <c r="Q3436" s="15">
        <f>performance_data[[#This Row],[latest_value]]-performance_data[[#This Row],[starting_value]]</f>
        <v>83303.419999999984</v>
      </c>
      <c r="R3436" s="15">
        <f>performance_data[[#This Row],[net_inflows]]-performance_data[[#This Row],[net_outflows]]</f>
        <v>-11739.51</v>
      </c>
      <c r="S3436" s="15" t="str">
        <f>IF(performance_data[[#This Row],[net_inflows]]&gt;AVERAGE(performance_data[net_inflows]),"High","Low")</f>
        <v>Low</v>
      </c>
      <c r="T3436" s="15">
        <f>AVERAGEIF(performance_data[inflow_flag],performance_data[[#This Row],[inflow_flag]],performance_data[return_percentage])</f>
        <v>5.0457846277021572</v>
      </c>
      <c r="U3436" s="17">
        <f>IF(performance_data[[#This Row],[return_percentage]]&lt;performance_data[[#This Row],[benchmark_return]],1,0)</f>
        <v>0</v>
      </c>
      <c r="V3436" s="17">
        <f>COUNTIFS(performance_data[portfolio_id],performance_data[[#This Row],[portfolio_id]])</f>
        <v>31</v>
      </c>
      <c r="W3436" s="17">
        <f>COUNTIFS(performance_data[portfolio_id],performance_data[[#This Row],[portfolio_id]],
          performance_data[return_flag],1)</f>
        <v>16</v>
      </c>
      <c r="X3436" s="15">
        <f>performance_data[[#This Row],[underperform_flag_count]]/performance_data[[#This Row],[totalportfoliocount]]</f>
        <v>0.5161290322580645</v>
      </c>
    </row>
    <row r="3437" spans="1:24" x14ac:dyDescent="0.3">
      <c r="A3437">
        <v>7265</v>
      </c>
      <c r="B3437" s="1">
        <v>45294</v>
      </c>
      <c r="C3437">
        <v>319677.65000000002</v>
      </c>
      <c r="D3437">
        <v>17.46</v>
      </c>
      <c r="E3437">
        <v>15.14</v>
      </c>
      <c r="F3437">
        <v>1056.46</v>
      </c>
      <c r="G3437">
        <v>11482.23</v>
      </c>
      <c r="H3437" t="s">
        <v>2205</v>
      </c>
      <c r="I3437" t="s">
        <v>2206</v>
      </c>
      <c r="J3437">
        <v>1</v>
      </c>
      <c r="K3437" t="s">
        <v>2207</v>
      </c>
      <c r="L3437" t="str">
        <f>IF(performance_data[[#This Row],[return_percentage]]&gt;=performance_data[[#This Row],[benchmark_return]],"Higher","Lower")</f>
        <v>Higher</v>
      </c>
      <c r="M3437" s="14">
        <f xml:space="preserve"> _xlfn.MAXIFS(performance_data[date],performance_data[portfolio_id],performance_data[[#This Row],[portfolio_id]])</f>
        <v>45476</v>
      </c>
      <c r="N3437" s="14">
        <f xml:space="preserve"> _xlfn.MINIFS(performance_data[date],performance_data[portfolio_id],performance_data[[#This Row],[portfolio_id]])</f>
        <v>44835</v>
      </c>
      <c r="O3437" s="15">
        <f>_xlfn.MAXIFS(performance_data[portfolio_value],performance_data[portfolio_id],performance_data[[#This Row],[portfolio_id]],performance_data[date],performance_data[[#This Row],[latest_date]])</f>
        <v>175575.77</v>
      </c>
      <c r="P3437" s="15">
        <f>_xlfn.MAXIFS(performance_data[portfolio_value],performance_data[portfolio_id],performance_data[[#This Row],[portfolio_id]],performance_data[date],performance_data[[#This Row],[starting_date]])</f>
        <v>92272.35</v>
      </c>
      <c r="Q3437" s="15">
        <f>performance_data[[#This Row],[latest_value]]-performance_data[[#This Row],[starting_value]]</f>
        <v>83303.419999999984</v>
      </c>
      <c r="R3437" s="15">
        <f>performance_data[[#This Row],[net_inflows]]-performance_data[[#This Row],[net_outflows]]</f>
        <v>-10425.77</v>
      </c>
      <c r="S3437" s="15" t="str">
        <f>IF(performance_data[[#This Row],[net_inflows]]&gt;AVERAGE(performance_data[net_inflows]),"High","Low")</f>
        <v>Low</v>
      </c>
      <c r="T3437" s="15">
        <f>AVERAGEIF(performance_data[inflow_flag],performance_data[[#This Row],[inflow_flag]],performance_data[return_percentage])</f>
        <v>5.0457846277021572</v>
      </c>
      <c r="U3437" s="17">
        <f>IF(performance_data[[#This Row],[return_percentage]]&lt;performance_data[[#This Row],[benchmark_return]],1,0)</f>
        <v>0</v>
      </c>
      <c r="V3437" s="17">
        <f>COUNTIFS(performance_data[portfolio_id],performance_data[[#This Row],[portfolio_id]])</f>
        <v>31</v>
      </c>
      <c r="W3437" s="17">
        <f>COUNTIFS(performance_data[portfolio_id],performance_data[[#This Row],[portfolio_id]],
          performance_data[return_flag],1)</f>
        <v>16</v>
      </c>
      <c r="X3437" s="15">
        <f>performance_data[[#This Row],[underperform_flag_count]]/performance_data[[#This Row],[totalportfoliocount]]</f>
        <v>0.5161290322580645</v>
      </c>
    </row>
    <row r="3438" spans="1:24" x14ac:dyDescent="0.3">
      <c r="A3438">
        <v>7270</v>
      </c>
      <c r="B3438" s="1">
        <v>45528</v>
      </c>
      <c r="C3438">
        <v>126566.03</v>
      </c>
      <c r="D3438">
        <v>16.77</v>
      </c>
      <c r="E3438">
        <v>13.54</v>
      </c>
      <c r="F3438">
        <v>9218.85</v>
      </c>
      <c r="G3438">
        <v>8741.44</v>
      </c>
      <c r="H3438" t="s">
        <v>2205</v>
      </c>
      <c r="I3438" t="s">
        <v>2209</v>
      </c>
      <c r="J3438">
        <v>8</v>
      </c>
      <c r="K3438" t="s">
        <v>2214</v>
      </c>
      <c r="L3438" t="str">
        <f>IF(performance_data[[#This Row],[return_percentage]]&gt;=performance_data[[#This Row],[benchmark_return]],"Higher","Lower")</f>
        <v>Higher</v>
      </c>
      <c r="M3438" s="14">
        <f xml:space="preserve"> _xlfn.MAXIFS(performance_data[date],performance_data[portfolio_id],performance_data[[#This Row],[portfolio_id]])</f>
        <v>45528</v>
      </c>
      <c r="N3438" s="14">
        <f xml:space="preserve"> _xlfn.MINIFS(performance_data[date],performance_data[portfolio_id],performance_data[[#This Row],[portfolio_id]])</f>
        <v>44880</v>
      </c>
      <c r="O3438" s="15">
        <f>_xlfn.MAXIFS(performance_data[portfolio_value],performance_data[portfolio_id],performance_data[[#This Row],[portfolio_id]],performance_data[date],performance_data[[#This Row],[latest_date]])</f>
        <v>126566.03</v>
      </c>
      <c r="P3438" s="15">
        <f>_xlfn.MAXIFS(performance_data[portfolio_value],performance_data[portfolio_id],performance_data[[#This Row],[portfolio_id]],performance_data[date],performance_data[[#This Row],[starting_date]])</f>
        <v>75524.13</v>
      </c>
      <c r="Q3438" s="15">
        <f>performance_data[[#This Row],[latest_value]]-performance_data[[#This Row],[starting_value]]</f>
        <v>51041.899999999994</v>
      </c>
      <c r="R3438" s="15">
        <f>performance_data[[#This Row],[net_inflows]]-performance_data[[#This Row],[net_outflows]]</f>
        <v>477.40999999999985</v>
      </c>
      <c r="S3438" s="15" t="str">
        <f>IF(performance_data[[#This Row],[net_inflows]]&gt;AVERAGE(performance_data[net_inflows]),"High","Low")</f>
        <v>Low</v>
      </c>
      <c r="T3438" s="15">
        <f>AVERAGEIF(performance_data[inflow_flag],performance_data[[#This Row],[inflow_flag]],performance_data[return_percentage])</f>
        <v>5.0457846277021572</v>
      </c>
      <c r="U3438" s="17">
        <f>IF(performance_data[[#This Row],[return_percentage]]&lt;performance_data[[#This Row],[benchmark_return]],1,0)</f>
        <v>0</v>
      </c>
      <c r="V3438" s="17">
        <f>COUNTIFS(performance_data[portfolio_id],performance_data[[#This Row],[portfolio_id]])</f>
        <v>26</v>
      </c>
      <c r="W3438" s="17">
        <f>COUNTIFS(performance_data[portfolio_id],performance_data[[#This Row],[portfolio_id]],
          performance_data[return_flag],1)</f>
        <v>15</v>
      </c>
      <c r="X3438" s="15">
        <f>performance_data[[#This Row],[underperform_flag_count]]/performance_data[[#This Row],[totalportfoliocount]]</f>
        <v>0.57692307692307687</v>
      </c>
    </row>
    <row r="3439" spans="1:24" x14ac:dyDescent="0.3">
      <c r="A3439">
        <v>7270</v>
      </c>
      <c r="B3439" s="1">
        <v>45040</v>
      </c>
      <c r="C3439">
        <v>327787.24</v>
      </c>
      <c r="D3439">
        <v>14.9</v>
      </c>
      <c r="E3439">
        <v>15.83</v>
      </c>
      <c r="F3439">
        <v>16138.17</v>
      </c>
      <c r="G3439">
        <v>18757.849999999999</v>
      </c>
      <c r="H3439" t="s">
        <v>2213</v>
      </c>
      <c r="I3439" t="s">
        <v>2211</v>
      </c>
      <c r="J3439">
        <v>4</v>
      </c>
      <c r="K3439" t="s">
        <v>2216</v>
      </c>
      <c r="L3439" t="str">
        <f>IF(performance_data[[#This Row],[return_percentage]]&gt;=performance_data[[#This Row],[benchmark_return]],"Higher","Lower")</f>
        <v>Lower</v>
      </c>
      <c r="M3439" s="14">
        <f xml:space="preserve"> _xlfn.MAXIFS(performance_data[date],performance_data[portfolio_id],performance_data[[#This Row],[portfolio_id]])</f>
        <v>45528</v>
      </c>
      <c r="N3439" s="14">
        <f xml:space="preserve"> _xlfn.MINIFS(performance_data[date],performance_data[portfolio_id],performance_data[[#This Row],[portfolio_id]])</f>
        <v>44880</v>
      </c>
      <c r="O3439" s="15">
        <f>_xlfn.MAXIFS(performance_data[portfolio_value],performance_data[portfolio_id],performance_data[[#This Row],[portfolio_id]],performance_data[date],performance_data[[#This Row],[latest_date]])</f>
        <v>126566.03</v>
      </c>
      <c r="P3439" s="15">
        <f>_xlfn.MAXIFS(performance_data[portfolio_value],performance_data[portfolio_id],performance_data[[#This Row],[portfolio_id]],performance_data[date],performance_data[[#This Row],[starting_date]])</f>
        <v>75524.13</v>
      </c>
      <c r="Q3439" s="15">
        <f>performance_data[[#This Row],[latest_value]]-performance_data[[#This Row],[starting_value]]</f>
        <v>51041.899999999994</v>
      </c>
      <c r="R3439" s="15">
        <f>performance_data[[#This Row],[net_inflows]]-performance_data[[#This Row],[net_outflows]]</f>
        <v>-2619.6799999999985</v>
      </c>
      <c r="S3439" s="15" t="str">
        <f>IF(performance_data[[#This Row],[net_inflows]]&gt;AVERAGE(performance_data[net_inflows]),"High","Low")</f>
        <v>High</v>
      </c>
      <c r="T3439" s="15">
        <f>AVERAGEIF(performance_data[inflow_flag],performance_data[[#This Row],[inflow_flag]],performance_data[return_percentage])</f>
        <v>4.8467905675459724</v>
      </c>
      <c r="U3439" s="17">
        <f>IF(performance_data[[#This Row],[return_percentage]]&lt;performance_data[[#This Row],[benchmark_return]],1,0)</f>
        <v>1</v>
      </c>
      <c r="V3439" s="17">
        <f>COUNTIFS(performance_data[portfolio_id],performance_data[[#This Row],[portfolio_id]])</f>
        <v>26</v>
      </c>
      <c r="W3439" s="17">
        <f>COUNTIFS(performance_data[portfolio_id],performance_data[[#This Row],[portfolio_id]],
          performance_data[return_flag],1)</f>
        <v>15</v>
      </c>
      <c r="X3439" s="15">
        <f>performance_data[[#This Row],[underperform_flag_count]]/performance_data[[#This Row],[totalportfoliocount]]</f>
        <v>0.57692307692307687</v>
      </c>
    </row>
    <row r="3440" spans="1:24" x14ac:dyDescent="0.3">
      <c r="A3440">
        <v>7270</v>
      </c>
      <c r="B3440" s="1">
        <v>44996</v>
      </c>
      <c r="C3440">
        <v>130505.55</v>
      </c>
      <c r="D3440">
        <v>12</v>
      </c>
      <c r="E3440">
        <v>13.35</v>
      </c>
      <c r="F3440">
        <v>13756.44</v>
      </c>
      <c r="G3440">
        <v>13019.93</v>
      </c>
      <c r="H3440" t="s">
        <v>2213</v>
      </c>
      <c r="I3440" t="s">
        <v>2206</v>
      </c>
      <c r="J3440">
        <v>3</v>
      </c>
      <c r="K3440" t="s">
        <v>2222</v>
      </c>
      <c r="L3440" t="str">
        <f>IF(performance_data[[#This Row],[return_percentage]]&gt;=performance_data[[#This Row],[benchmark_return]],"Higher","Lower")</f>
        <v>Lower</v>
      </c>
      <c r="M3440" s="14">
        <f xml:space="preserve"> _xlfn.MAXIFS(performance_data[date],performance_data[portfolio_id],performance_data[[#This Row],[portfolio_id]])</f>
        <v>45528</v>
      </c>
      <c r="N3440" s="14">
        <f xml:space="preserve"> _xlfn.MINIFS(performance_data[date],performance_data[portfolio_id],performance_data[[#This Row],[portfolio_id]])</f>
        <v>44880</v>
      </c>
      <c r="O3440" s="15">
        <f>_xlfn.MAXIFS(performance_data[portfolio_value],performance_data[portfolio_id],performance_data[[#This Row],[portfolio_id]],performance_data[date],performance_data[[#This Row],[latest_date]])</f>
        <v>126566.03</v>
      </c>
      <c r="P3440" s="15">
        <f>_xlfn.MAXIFS(performance_data[portfolio_value],performance_data[portfolio_id],performance_data[[#This Row],[portfolio_id]],performance_data[date],performance_data[[#This Row],[starting_date]])</f>
        <v>75524.13</v>
      </c>
      <c r="Q3440" s="15">
        <f>performance_data[[#This Row],[latest_value]]-performance_data[[#This Row],[starting_value]]</f>
        <v>51041.899999999994</v>
      </c>
      <c r="R3440" s="15">
        <f>performance_data[[#This Row],[net_inflows]]-performance_data[[#This Row],[net_outflows]]</f>
        <v>736.51000000000022</v>
      </c>
      <c r="S3440" s="15" t="str">
        <f>IF(performance_data[[#This Row],[net_inflows]]&gt;AVERAGE(performance_data[net_inflows]),"High","Low")</f>
        <v>High</v>
      </c>
      <c r="T3440" s="15">
        <f>AVERAGEIF(performance_data[inflow_flag],performance_data[[#This Row],[inflow_flag]],performance_data[return_percentage])</f>
        <v>4.8467905675459724</v>
      </c>
      <c r="U3440" s="17">
        <f>IF(performance_data[[#This Row],[return_percentage]]&lt;performance_data[[#This Row],[benchmark_return]],1,0)</f>
        <v>1</v>
      </c>
      <c r="V3440" s="17">
        <f>COUNTIFS(performance_data[portfolio_id],performance_data[[#This Row],[portfolio_id]])</f>
        <v>26</v>
      </c>
      <c r="W3440" s="17">
        <f>COUNTIFS(performance_data[portfolio_id],performance_data[[#This Row],[portfolio_id]],
          performance_data[return_flag],1)</f>
        <v>15</v>
      </c>
      <c r="X3440" s="15">
        <f>performance_data[[#This Row],[underperform_flag_count]]/performance_data[[#This Row],[totalportfoliocount]]</f>
        <v>0.57692307692307687</v>
      </c>
    </row>
    <row r="3441" spans="1:24" x14ac:dyDescent="0.3">
      <c r="A3441">
        <v>7270</v>
      </c>
      <c r="B3441" s="1">
        <v>45403</v>
      </c>
      <c r="C3441">
        <v>434986.77</v>
      </c>
      <c r="D3441">
        <v>-4.34</v>
      </c>
      <c r="E3441">
        <v>-4.17</v>
      </c>
      <c r="F3441">
        <v>7074.86</v>
      </c>
      <c r="G3441">
        <v>8706.56</v>
      </c>
      <c r="H3441" t="s">
        <v>2205</v>
      </c>
      <c r="I3441" t="s">
        <v>2211</v>
      </c>
      <c r="J3441">
        <v>4</v>
      </c>
      <c r="K3441" t="s">
        <v>2216</v>
      </c>
      <c r="L3441" t="str">
        <f>IF(performance_data[[#This Row],[return_percentage]]&gt;=performance_data[[#This Row],[benchmark_return]],"Higher","Lower")</f>
        <v>Lower</v>
      </c>
      <c r="M3441" s="14">
        <f xml:space="preserve"> _xlfn.MAXIFS(performance_data[date],performance_data[portfolio_id],performance_data[[#This Row],[portfolio_id]])</f>
        <v>45528</v>
      </c>
      <c r="N3441" s="14">
        <f xml:space="preserve"> _xlfn.MINIFS(performance_data[date],performance_data[portfolio_id],performance_data[[#This Row],[portfolio_id]])</f>
        <v>44880</v>
      </c>
      <c r="O3441" s="15">
        <f>_xlfn.MAXIFS(performance_data[portfolio_value],performance_data[portfolio_id],performance_data[[#This Row],[portfolio_id]],performance_data[date],performance_data[[#This Row],[latest_date]])</f>
        <v>126566.03</v>
      </c>
      <c r="P3441" s="15">
        <f>_xlfn.MAXIFS(performance_data[portfolio_value],performance_data[portfolio_id],performance_data[[#This Row],[portfolio_id]],performance_data[date],performance_data[[#This Row],[starting_date]])</f>
        <v>75524.13</v>
      </c>
      <c r="Q3441" s="15">
        <f>performance_data[[#This Row],[latest_value]]-performance_data[[#This Row],[starting_value]]</f>
        <v>51041.899999999994</v>
      </c>
      <c r="R3441" s="15">
        <f>performance_data[[#This Row],[net_inflows]]-performance_data[[#This Row],[net_outflows]]</f>
        <v>-1631.6999999999998</v>
      </c>
      <c r="S3441" s="15" t="str">
        <f>IF(performance_data[[#This Row],[net_inflows]]&gt;AVERAGE(performance_data[net_inflows]),"High","Low")</f>
        <v>Low</v>
      </c>
      <c r="T3441" s="15">
        <f>AVERAGEIF(performance_data[inflow_flag],performance_data[[#This Row],[inflow_flag]],performance_data[return_percentage])</f>
        <v>5.0457846277021572</v>
      </c>
      <c r="U3441" s="17">
        <f>IF(performance_data[[#This Row],[return_percentage]]&lt;performance_data[[#This Row],[benchmark_return]],1,0)</f>
        <v>1</v>
      </c>
      <c r="V3441" s="17">
        <f>COUNTIFS(performance_data[portfolio_id],performance_data[[#This Row],[portfolio_id]])</f>
        <v>26</v>
      </c>
      <c r="W3441" s="17">
        <f>COUNTIFS(performance_data[portfolio_id],performance_data[[#This Row],[portfolio_id]],
          performance_data[return_flag],1)</f>
        <v>15</v>
      </c>
      <c r="X3441" s="15">
        <f>performance_data[[#This Row],[underperform_flag_count]]/performance_data[[#This Row],[totalportfoliocount]]</f>
        <v>0.57692307692307687</v>
      </c>
    </row>
    <row r="3442" spans="1:24" x14ac:dyDescent="0.3">
      <c r="A3442">
        <v>7270</v>
      </c>
      <c r="B3442" s="1">
        <v>45515</v>
      </c>
      <c r="C3442">
        <v>18108.54</v>
      </c>
      <c r="D3442">
        <v>3.49</v>
      </c>
      <c r="E3442">
        <v>4.18</v>
      </c>
      <c r="F3442">
        <v>5213.3500000000004</v>
      </c>
      <c r="G3442">
        <v>14257.96</v>
      </c>
      <c r="H3442" t="s">
        <v>2205</v>
      </c>
      <c r="I3442" t="s">
        <v>2209</v>
      </c>
      <c r="J3442">
        <v>8</v>
      </c>
      <c r="K3442" t="s">
        <v>2214</v>
      </c>
      <c r="L3442" t="str">
        <f>IF(performance_data[[#This Row],[return_percentage]]&gt;=performance_data[[#This Row],[benchmark_return]],"Higher","Lower")</f>
        <v>Lower</v>
      </c>
      <c r="M3442" s="14">
        <f xml:space="preserve"> _xlfn.MAXIFS(performance_data[date],performance_data[portfolio_id],performance_data[[#This Row],[portfolio_id]])</f>
        <v>45528</v>
      </c>
      <c r="N3442" s="14">
        <f xml:space="preserve"> _xlfn.MINIFS(performance_data[date],performance_data[portfolio_id],performance_data[[#This Row],[portfolio_id]])</f>
        <v>44880</v>
      </c>
      <c r="O3442" s="15">
        <f>_xlfn.MAXIFS(performance_data[portfolio_value],performance_data[portfolio_id],performance_data[[#This Row],[portfolio_id]],performance_data[date],performance_data[[#This Row],[latest_date]])</f>
        <v>126566.03</v>
      </c>
      <c r="P3442" s="15">
        <f>_xlfn.MAXIFS(performance_data[portfolio_value],performance_data[portfolio_id],performance_data[[#This Row],[portfolio_id]],performance_data[date],performance_data[[#This Row],[starting_date]])</f>
        <v>75524.13</v>
      </c>
      <c r="Q3442" s="15">
        <f>performance_data[[#This Row],[latest_value]]-performance_data[[#This Row],[starting_value]]</f>
        <v>51041.899999999994</v>
      </c>
      <c r="R3442" s="15">
        <f>performance_data[[#This Row],[net_inflows]]-performance_data[[#This Row],[net_outflows]]</f>
        <v>-9044.6099999999988</v>
      </c>
      <c r="S3442" s="15" t="str">
        <f>IF(performance_data[[#This Row],[net_inflows]]&gt;AVERAGE(performance_data[net_inflows]),"High","Low")</f>
        <v>Low</v>
      </c>
      <c r="T3442" s="15">
        <f>AVERAGEIF(performance_data[inflow_flag],performance_data[[#This Row],[inflow_flag]],performance_data[return_percentage])</f>
        <v>5.0457846277021572</v>
      </c>
      <c r="U3442" s="17">
        <f>IF(performance_data[[#This Row],[return_percentage]]&lt;performance_data[[#This Row],[benchmark_return]],1,0)</f>
        <v>1</v>
      </c>
      <c r="V3442" s="17">
        <f>COUNTIFS(performance_data[portfolio_id],performance_data[[#This Row],[portfolio_id]])</f>
        <v>26</v>
      </c>
      <c r="W3442" s="17">
        <f>COUNTIFS(performance_data[portfolio_id],performance_data[[#This Row],[portfolio_id]],
          performance_data[return_flag],1)</f>
        <v>15</v>
      </c>
      <c r="X3442" s="15">
        <f>performance_data[[#This Row],[underperform_flag_count]]/performance_data[[#This Row],[totalportfoliocount]]</f>
        <v>0.57692307692307687</v>
      </c>
    </row>
    <row r="3443" spans="1:24" x14ac:dyDescent="0.3">
      <c r="A3443">
        <v>7270</v>
      </c>
      <c r="B3443" s="1">
        <v>44930</v>
      </c>
      <c r="C3443">
        <v>403711.56</v>
      </c>
      <c r="D3443">
        <v>-7.22</v>
      </c>
      <c r="E3443">
        <v>-5.97</v>
      </c>
      <c r="F3443">
        <v>13457.72</v>
      </c>
      <c r="G3443">
        <v>11534.51</v>
      </c>
      <c r="H3443" t="s">
        <v>2213</v>
      </c>
      <c r="I3443" t="s">
        <v>2206</v>
      </c>
      <c r="J3443">
        <v>1</v>
      </c>
      <c r="K3443" t="s">
        <v>2207</v>
      </c>
      <c r="L3443" t="str">
        <f>IF(performance_data[[#This Row],[return_percentage]]&gt;=performance_data[[#This Row],[benchmark_return]],"Higher","Lower")</f>
        <v>Lower</v>
      </c>
      <c r="M3443" s="14">
        <f xml:space="preserve"> _xlfn.MAXIFS(performance_data[date],performance_data[portfolio_id],performance_data[[#This Row],[portfolio_id]])</f>
        <v>45528</v>
      </c>
      <c r="N3443" s="14">
        <f xml:space="preserve"> _xlfn.MINIFS(performance_data[date],performance_data[portfolio_id],performance_data[[#This Row],[portfolio_id]])</f>
        <v>44880</v>
      </c>
      <c r="O3443" s="15">
        <f>_xlfn.MAXIFS(performance_data[portfolio_value],performance_data[portfolio_id],performance_data[[#This Row],[portfolio_id]],performance_data[date],performance_data[[#This Row],[latest_date]])</f>
        <v>126566.03</v>
      </c>
      <c r="P3443" s="15">
        <f>_xlfn.MAXIFS(performance_data[portfolio_value],performance_data[portfolio_id],performance_data[[#This Row],[portfolio_id]],performance_data[date],performance_data[[#This Row],[starting_date]])</f>
        <v>75524.13</v>
      </c>
      <c r="Q3443" s="15">
        <f>performance_data[[#This Row],[latest_value]]-performance_data[[#This Row],[starting_value]]</f>
        <v>51041.899999999994</v>
      </c>
      <c r="R3443" s="15">
        <f>performance_data[[#This Row],[net_inflows]]-performance_data[[#This Row],[net_outflows]]</f>
        <v>1923.2099999999991</v>
      </c>
      <c r="S3443" s="15" t="str">
        <f>IF(performance_data[[#This Row],[net_inflows]]&gt;AVERAGE(performance_data[net_inflows]),"High","Low")</f>
        <v>High</v>
      </c>
      <c r="T3443" s="15">
        <f>AVERAGEIF(performance_data[inflow_flag],performance_data[[#This Row],[inflow_flag]],performance_data[return_percentage])</f>
        <v>4.8467905675459724</v>
      </c>
      <c r="U3443" s="17">
        <f>IF(performance_data[[#This Row],[return_percentage]]&lt;performance_data[[#This Row],[benchmark_return]],1,0)</f>
        <v>1</v>
      </c>
      <c r="V3443" s="17">
        <f>COUNTIFS(performance_data[portfolio_id],performance_data[[#This Row],[portfolio_id]])</f>
        <v>26</v>
      </c>
      <c r="W3443" s="17">
        <f>COUNTIFS(performance_data[portfolio_id],performance_data[[#This Row],[portfolio_id]],
          performance_data[return_flag],1)</f>
        <v>15</v>
      </c>
      <c r="X3443" s="15">
        <f>performance_data[[#This Row],[underperform_flag_count]]/performance_data[[#This Row],[totalportfoliocount]]</f>
        <v>0.57692307692307687</v>
      </c>
    </row>
    <row r="3444" spans="1:24" x14ac:dyDescent="0.3">
      <c r="A3444">
        <v>7270</v>
      </c>
      <c r="B3444" s="1">
        <v>44913</v>
      </c>
      <c r="C3444">
        <v>268490.39</v>
      </c>
      <c r="D3444">
        <v>-3.45</v>
      </c>
      <c r="E3444">
        <v>-3.37</v>
      </c>
      <c r="F3444">
        <v>8740.1</v>
      </c>
      <c r="G3444">
        <v>14704.69</v>
      </c>
      <c r="H3444" t="s">
        <v>2220</v>
      </c>
      <c r="I3444" t="s">
        <v>2217</v>
      </c>
      <c r="J3444">
        <v>12</v>
      </c>
      <c r="K3444" t="s">
        <v>2218</v>
      </c>
      <c r="L3444" t="str">
        <f>IF(performance_data[[#This Row],[return_percentage]]&gt;=performance_data[[#This Row],[benchmark_return]],"Higher","Lower")</f>
        <v>Lower</v>
      </c>
      <c r="M3444" s="14">
        <f xml:space="preserve"> _xlfn.MAXIFS(performance_data[date],performance_data[portfolio_id],performance_data[[#This Row],[portfolio_id]])</f>
        <v>45528</v>
      </c>
      <c r="N3444" s="14">
        <f xml:space="preserve"> _xlfn.MINIFS(performance_data[date],performance_data[portfolio_id],performance_data[[#This Row],[portfolio_id]])</f>
        <v>44880</v>
      </c>
      <c r="O3444" s="15">
        <f>_xlfn.MAXIFS(performance_data[portfolio_value],performance_data[portfolio_id],performance_data[[#This Row],[portfolio_id]],performance_data[date],performance_data[[#This Row],[latest_date]])</f>
        <v>126566.03</v>
      </c>
      <c r="P3444" s="15">
        <f>_xlfn.MAXIFS(performance_data[portfolio_value],performance_data[portfolio_id],performance_data[[#This Row],[portfolio_id]],performance_data[date],performance_data[[#This Row],[starting_date]])</f>
        <v>75524.13</v>
      </c>
      <c r="Q3444" s="15">
        <f>performance_data[[#This Row],[latest_value]]-performance_data[[#This Row],[starting_value]]</f>
        <v>51041.899999999994</v>
      </c>
      <c r="R3444" s="15">
        <f>performance_data[[#This Row],[net_inflows]]-performance_data[[#This Row],[net_outflows]]</f>
        <v>-5964.59</v>
      </c>
      <c r="S3444" s="15" t="str">
        <f>IF(performance_data[[#This Row],[net_inflows]]&gt;AVERAGE(performance_data[net_inflows]),"High","Low")</f>
        <v>Low</v>
      </c>
      <c r="T3444" s="15">
        <f>AVERAGEIF(performance_data[inflow_flag],performance_data[[#This Row],[inflow_flag]],performance_data[return_percentage])</f>
        <v>5.0457846277021572</v>
      </c>
      <c r="U3444" s="17">
        <f>IF(performance_data[[#This Row],[return_percentage]]&lt;performance_data[[#This Row],[benchmark_return]],1,0)</f>
        <v>1</v>
      </c>
      <c r="V3444" s="17">
        <f>COUNTIFS(performance_data[portfolio_id],performance_data[[#This Row],[portfolio_id]])</f>
        <v>26</v>
      </c>
      <c r="W3444" s="17">
        <f>COUNTIFS(performance_data[portfolio_id],performance_data[[#This Row],[portfolio_id]],
          performance_data[return_flag],1)</f>
        <v>15</v>
      </c>
      <c r="X3444" s="15">
        <f>performance_data[[#This Row],[underperform_flag_count]]/performance_data[[#This Row],[totalportfoliocount]]</f>
        <v>0.57692307692307687</v>
      </c>
    </row>
    <row r="3445" spans="1:24" x14ac:dyDescent="0.3">
      <c r="A3445">
        <v>7270</v>
      </c>
      <c r="B3445" s="1">
        <v>45270</v>
      </c>
      <c r="C3445">
        <v>278487.73</v>
      </c>
      <c r="D3445">
        <v>-7.88</v>
      </c>
      <c r="E3445">
        <v>-8.65</v>
      </c>
      <c r="F3445">
        <v>13518.52</v>
      </c>
      <c r="G3445">
        <v>5221.96</v>
      </c>
      <c r="H3445" t="s">
        <v>2213</v>
      </c>
      <c r="I3445" t="s">
        <v>2217</v>
      </c>
      <c r="J3445">
        <v>12</v>
      </c>
      <c r="K3445" t="s">
        <v>2218</v>
      </c>
      <c r="L3445" t="str">
        <f>IF(performance_data[[#This Row],[return_percentage]]&gt;=performance_data[[#This Row],[benchmark_return]],"Higher","Lower")</f>
        <v>Higher</v>
      </c>
      <c r="M3445" s="14">
        <f xml:space="preserve"> _xlfn.MAXIFS(performance_data[date],performance_data[portfolio_id],performance_data[[#This Row],[portfolio_id]])</f>
        <v>45528</v>
      </c>
      <c r="N3445" s="14">
        <f xml:space="preserve"> _xlfn.MINIFS(performance_data[date],performance_data[portfolio_id],performance_data[[#This Row],[portfolio_id]])</f>
        <v>44880</v>
      </c>
      <c r="O3445" s="15">
        <f>_xlfn.MAXIFS(performance_data[portfolio_value],performance_data[portfolio_id],performance_data[[#This Row],[portfolio_id]],performance_data[date],performance_data[[#This Row],[latest_date]])</f>
        <v>126566.03</v>
      </c>
      <c r="P3445" s="15">
        <f>_xlfn.MAXIFS(performance_data[portfolio_value],performance_data[portfolio_id],performance_data[[#This Row],[portfolio_id]],performance_data[date],performance_data[[#This Row],[starting_date]])</f>
        <v>75524.13</v>
      </c>
      <c r="Q3445" s="15">
        <f>performance_data[[#This Row],[latest_value]]-performance_data[[#This Row],[starting_value]]</f>
        <v>51041.899999999994</v>
      </c>
      <c r="R3445" s="15">
        <f>performance_data[[#This Row],[net_inflows]]-performance_data[[#This Row],[net_outflows]]</f>
        <v>8296.5600000000013</v>
      </c>
      <c r="S3445" s="15" t="str">
        <f>IF(performance_data[[#This Row],[net_inflows]]&gt;AVERAGE(performance_data[net_inflows]),"High","Low")</f>
        <v>High</v>
      </c>
      <c r="T3445" s="15">
        <f>AVERAGEIF(performance_data[inflow_flag],performance_data[[#This Row],[inflow_flag]],performance_data[return_percentage])</f>
        <v>4.8467905675459724</v>
      </c>
      <c r="U3445" s="17">
        <f>IF(performance_data[[#This Row],[return_percentage]]&lt;performance_data[[#This Row],[benchmark_return]],1,0)</f>
        <v>0</v>
      </c>
      <c r="V3445" s="17">
        <f>COUNTIFS(performance_data[portfolio_id],performance_data[[#This Row],[portfolio_id]])</f>
        <v>26</v>
      </c>
      <c r="W3445" s="17">
        <f>COUNTIFS(performance_data[portfolio_id],performance_data[[#This Row],[portfolio_id]],
          performance_data[return_flag],1)</f>
        <v>15</v>
      </c>
      <c r="X3445" s="15">
        <f>performance_data[[#This Row],[underperform_flag_count]]/performance_data[[#This Row],[totalportfoliocount]]</f>
        <v>0.57692307692307687</v>
      </c>
    </row>
    <row r="3446" spans="1:24" x14ac:dyDescent="0.3">
      <c r="A3446">
        <v>7270</v>
      </c>
      <c r="B3446" s="1">
        <v>45161</v>
      </c>
      <c r="C3446">
        <v>219695.92</v>
      </c>
      <c r="D3446">
        <v>1.55</v>
      </c>
      <c r="E3446">
        <v>1.59</v>
      </c>
      <c r="F3446">
        <v>7547.57</v>
      </c>
      <c r="G3446">
        <v>7817.15</v>
      </c>
      <c r="H3446" t="s">
        <v>2213</v>
      </c>
      <c r="I3446" t="s">
        <v>2209</v>
      </c>
      <c r="J3446">
        <v>8</v>
      </c>
      <c r="K3446" t="s">
        <v>2214</v>
      </c>
      <c r="L3446" t="str">
        <f>IF(performance_data[[#This Row],[return_percentage]]&gt;=performance_data[[#This Row],[benchmark_return]],"Higher","Lower")</f>
        <v>Lower</v>
      </c>
      <c r="M3446" s="14">
        <f xml:space="preserve"> _xlfn.MAXIFS(performance_data[date],performance_data[portfolio_id],performance_data[[#This Row],[portfolio_id]])</f>
        <v>45528</v>
      </c>
      <c r="N3446" s="14">
        <f xml:space="preserve"> _xlfn.MINIFS(performance_data[date],performance_data[portfolio_id],performance_data[[#This Row],[portfolio_id]])</f>
        <v>44880</v>
      </c>
      <c r="O3446" s="15">
        <f>_xlfn.MAXIFS(performance_data[portfolio_value],performance_data[portfolio_id],performance_data[[#This Row],[portfolio_id]],performance_data[date],performance_data[[#This Row],[latest_date]])</f>
        <v>126566.03</v>
      </c>
      <c r="P3446" s="15">
        <f>_xlfn.MAXIFS(performance_data[portfolio_value],performance_data[portfolio_id],performance_data[[#This Row],[portfolio_id]],performance_data[date],performance_data[[#This Row],[starting_date]])</f>
        <v>75524.13</v>
      </c>
      <c r="Q3446" s="15">
        <f>performance_data[[#This Row],[latest_value]]-performance_data[[#This Row],[starting_value]]</f>
        <v>51041.899999999994</v>
      </c>
      <c r="R3446" s="15">
        <f>performance_data[[#This Row],[net_inflows]]-performance_data[[#This Row],[net_outflows]]</f>
        <v>-269.57999999999993</v>
      </c>
      <c r="S3446" s="15" t="str">
        <f>IF(performance_data[[#This Row],[net_inflows]]&gt;AVERAGE(performance_data[net_inflows]),"High","Low")</f>
        <v>Low</v>
      </c>
      <c r="T3446" s="15">
        <f>AVERAGEIF(performance_data[inflow_flag],performance_data[[#This Row],[inflow_flag]],performance_data[return_percentage])</f>
        <v>5.0457846277021572</v>
      </c>
      <c r="U3446" s="17">
        <f>IF(performance_data[[#This Row],[return_percentage]]&lt;performance_data[[#This Row],[benchmark_return]],1,0)</f>
        <v>1</v>
      </c>
      <c r="V3446" s="17">
        <f>COUNTIFS(performance_data[portfolio_id],performance_data[[#This Row],[portfolio_id]])</f>
        <v>26</v>
      </c>
      <c r="W3446" s="17">
        <f>COUNTIFS(performance_data[portfolio_id],performance_data[[#This Row],[portfolio_id]],
          performance_data[return_flag],1)</f>
        <v>15</v>
      </c>
      <c r="X3446" s="15">
        <f>performance_data[[#This Row],[underperform_flag_count]]/performance_data[[#This Row],[totalportfoliocount]]</f>
        <v>0.57692307692307687</v>
      </c>
    </row>
    <row r="3447" spans="1:24" x14ac:dyDescent="0.3">
      <c r="A3447">
        <v>7270</v>
      </c>
      <c r="B3447" s="1">
        <v>45013</v>
      </c>
      <c r="C3447">
        <v>170675.94</v>
      </c>
      <c r="D3447">
        <v>0.91</v>
      </c>
      <c r="E3447">
        <v>1.04</v>
      </c>
      <c r="F3447">
        <v>3147.19</v>
      </c>
      <c r="G3447">
        <v>4489.9399999999996</v>
      </c>
      <c r="H3447" t="s">
        <v>2213</v>
      </c>
      <c r="I3447" t="s">
        <v>2206</v>
      </c>
      <c r="J3447">
        <v>3</v>
      </c>
      <c r="K3447" t="s">
        <v>2222</v>
      </c>
      <c r="L3447" t="str">
        <f>IF(performance_data[[#This Row],[return_percentage]]&gt;=performance_data[[#This Row],[benchmark_return]],"Higher","Lower")</f>
        <v>Lower</v>
      </c>
      <c r="M3447" s="14">
        <f xml:space="preserve"> _xlfn.MAXIFS(performance_data[date],performance_data[portfolio_id],performance_data[[#This Row],[portfolio_id]])</f>
        <v>45528</v>
      </c>
      <c r="N3447" s="14">
        <f xml:space="preserve"> _xlfn.MINIFS(performance_data[date],performance_data[portfolio_id],performance_data[[#This Row],[portfolio_id]])</f>
        <v>44880</v>
      </c>
      <c r="O3447" s="15">
        <f>_xlfn.MAXIFS(performance_data[portfolio_value],performance_data[portfolio_id],performance_data[[#This Row],[portfolio_id]],performance_data[date],performance_data[[#This Row],[latest_date]])</f>
        <v>126566.03</v>
      </c>
      <c r="P3447" s="15">
        <f>_xlfn.MAXIFS(performance_data[portfolio_value],performance_data[portfolio_id],performance_data[[#This Row],[portfolio_id]],performance_data[date],performance_data[[#This Row],[starting_date]])</f>
        <v>75524.13</v>
      </c>
      <c r="Q3447" s="15">
        <f>performance_data[[#This Row],[latest_value]]-performance_data[[#This Row],[starting_value]]</f>
        <v>51041.899999999994</v>
      </c>
      <c r="R3447" s="15">
        <f>performance_data[[#This Row],[net_inflows]]-performance_data[[#This Row],[net_outflows]]</f>
        <v>-1342.7499999999995</v>
      </c>
      <c r="S3447" s="15" t="str">
        <f>IF(performance_data[[#This Row],[net_inflows]]&gt;AVERAGE(performance_data[net_inflows]),"High","Low")</f>
        <v>Low</v>
      </c>
      <c r="T3447" s="15">
        <f>AVERAGEIF(performance_data[inflow_flag],performance_data[[#This Row],[inflow_flag]],performance_data[return_percentage])</f>
        <v>5.0457846277021572</v>
      </c>
      <c r="U3447" s="17">
        <f>IF(performance_data[[#This Row],[return_percentage]]&lt;performance_data[[#This Row],[benchmark_return]],1,0)</f>
        <v>1</v>
      </c>
      <c r="V3447" s="17">
        <f>COUNTIFS(performance_data[portfolio_id],performance_data[[#This Row],[portfolio_id]])</f>
        <v>26</v>
      </c>
      <c r="W3447" s="17">
        <f>COUNTIFS(performance_data[portfolio_id],performance_data[[#This Row],[portfolio_id]],
          performance_data[return_flag],1)</f>
        <v>15</v>
      </c>
      <c r="X3447" s="15">
        <f>performance_data[[#This Row],[underperform_flag_count]]/performance_data[[#This Row],[totalportfoliocount]]</f>
        <v>0.57692307692307687</v>
      </c>
    </row>
    <row r="3448" spans="1:24" x14ac:dyDescent="0.3">
      <c r="A3448">
        <v>7270</v>
      </c>
      <c r="B3448" s="1">
        <v>45291</v>
      </c>
      <c r="C3448">
        <v>276701.71999999997</v>
      </c>
      <c r="D3448">
        <v>10.76</v>
      </c>
      <c r="E3448">
        <v>11.73</v>
      </c>
      <c r="F3448">
        <v>4324.7</v>
      </c>
      <c r="G3448">
        <v>4023.23</v>
      </c>
      <c r="H3448" t="s">
        <v>2213</v>
      </c>
      <c r="I3448" t="s">
        <v>2217</v>
      </c>
      <c r="J3448">
        <v>12</v>
      </c>
      <c r="K3448" t="s">
        <v>2218</v>
      </c>
      <c r="L3448" t="str">
        <f>IF(performance_data[[#This Row],[return_percentage]]&gt;=performance_data[[#This Row],[benchmark_return]],"Higher","Lower")</f>
        <v>Lower</v>
      </c>
      <c r="M3448" s="14">
        <f xml:space="preserve"> _xlfn.MAXIFS(performance_data[date],performance_data[portfolio_id],performance_data[[#This Row],[portfolio_id]])</f>
        <v>45528</v>
      </c>
      <c r="N3448" s="14">
        <f xml:space="preserve"> _xlfn.MINIFS(performance_data[date],performance_data[portfolio_id],performance_data[[#This Row],[portfolio_id]])</f>
        <v>44880</v>
      </c>
      <c r="O3448" s="15">
        <f>_xlfn.MAXIFS(performance_data[portfolio_value],performance_data[portfolio_id],performance_data[[#This Row],[portfolio_id]],performance_data[date],performance_data[[#This Row],[latest_date]])</f>
        <v>126566.03</v>
      </c>
      <c r="P3448" s="15">
        <f>_xlfn.MAXIFS(performance_data[portfolio_value],performance_data[portfolio_id],performance_data[[#This Row],[portfolio_id]],performance_data[date],performance_data[[#This Row],[starting_date]])</f>
        <v>75524.13</v>
      </c>
      <c r="Q3448" s="15">
        <f>performance_data[[#This Row],[latest_value]]-performance_data[[#This Row],[starting_value]]</f>
        <v>51041.899999999994</v>
      </c>
      <c r="R3448" s="15">
        <f>performance_data[[#This Row],[net_inflows]]-performance_data[[#This Row],[net_outflows]]</f>
        <v>301.4699999999998</v>
      </c>
      <c r="S3448" s="15" t="str">
        <f>IF(performance_data[[#This Row],[net_inflows]]&gt;AVERAGE(performance_data[net_inflows]),"High","Low")</f>
        <v>Low</v>
      </c>
      <c r="T3448" s="15">
        <f>AVERAGEIF(performance_data[inflow_flag],performance_data[[#This Row],[inflow_flag]],performance_data[return_percentage])</f>
        <v>5.0457846277021572</v>
      </c>
      <c r="U3448" s="17">
        <f>IF(performance_data[[#This Row],[return_percentage]]&lt;performance_data[[#This Row],[benchmark_return]],1,0)</f>
        <v>1</v>
      </c>
      <c r="V3448" s="17">
        <f>COUNTIFS(performance_data[portfolio_id],performance_data[[#This Row],[portfolio_id]])</f>
        <v>26</v>
      </c>
      <c r="W3448" s="17">
        <f>COUNTIFS(performance_data[portfolio_id],performance_data[[#This Row],[portfolio_id]],
          performance_data[return_flag],1)</f>
        <v>15</v>
      </c>
      <c r="X3448" s="15">
        <f>performance_data[[#This Row],[underperform_flag_count]]/performance_data[[#This Row],[totalportfoliocount]]</f>
        <v>0.57692307692307687</v>
      </c>
    </row>
    <row r="3449" spans="1:24" x14ac:dyDescent="0.3">
      <c r="A3449">
        <v>7270</v>
      </c>
      <c r="B3449" s="1">
        <v>45297</v>
      </c>
      <c r="C3449">
        <v>256136.94</v>
      </c>
      <c r="D3449">
        <v>-6.98</v>
      </c>
      <c r="E3449">
        <v>-8.23</v>
      </c>
      <c r="F3449">
        <v>1210.3499999999999</v>
      </c>
      <c r="G3449">
        <v>10471.719999999999</v>
      </c>
      <c r="H3449" t="s">
        <v>2205</v>
      </c>
      <c r="I3449" t="s">
        <v>2206</v>
      </c>
      <c r="J3449">
        <v>1</v>
      </c>
      <c r="K3449" t="s">
        <v>2207</v>
      </c>
      <c r="L3449" t="str">
        <f>IF(performance_data[[#This Row],[return_percentage]]&gt;=performance_data[[#This Row],[benchmark_return]],"Higher","Lower")</f>
        <v>Higher</v>
      </c>
      <c r="M3449" s="14">
        <f xml:space="preserve"> _xlfn.MAXIFS(performance_data[date],performance_data[portfolio_id],performance_data[[#This Row],[portfolio_id]])</f>
        <v>45528</v>
      </c>
      <c r="N3449" s="14">
        <f xml:space="preserve"> _xlfn.MINIFS(performance_data[date],performance_data[portfolio_id],performance_data[[#This Row],[portfolio_id]])</f>
        <v>44880</v>
      </c>
      <c r="O3449" s="15">
        <f>_xlfn.MAXIFS(performance_data[portfolio_value],performance_data[portfolio_id],performance_data[[#This Row],[portfolio_id]],performance_data[date],performance_data[[#This Row],[latest_date]])</f>
        <v>126566.03</v>
      </c>
      <c r="P3449" s="15">
        <f>_xlfn.MAXIFS(performance_data[portfolio_value],performance_data[portfolio_id],performance_data[[#This Row],[portfolio_id]],performance_data[date],performance_data[[#This Row],[starting_date]])</f>
        <v>75524.13</v>
      </c>
      <c r="Q3449" s="15">
        <f>performance_data[[#This Row],[latest_value]]-performance_data[[#This Row],[starting_value]]</f>
        <v>51041.899999999994</v>
      </c>
      <c r="R3449" s="15">
        <f>performance_data[[#This Row],[net_inflows]]-performance_data[[#This Row],[net_outflows]]</f>
        <v>-9261.369999999999</v>
      </c>
      <c r="S3449" s="15" t="str">
        <f>IF(performance_data[[#This Row],[net_inflows]]&gt;AVERAGE(performance_data[net_inflows]),"High","Low")</f>
        <v>Low</v>
      </c>
      <c r="T3449" s="15">
        <f>AVERAGEIF(performance_data[inflow_flag],performance_data[[#This Row],[inflow_flag]],performance_data[return_percentage])</f>
        <v>5.0457846277021572</v>
      </c>
      <c r="U3449" s="17">
        <f>IF(performance_data[[#This Row],[return_percentage]]&lt;performance_data[[#This Row],[benchmark_return]],1,0)</f>
        <v>0</v>
      </c>
      <c r="V3449" s="17">
        <f>COUNTIFS(performance_data[portfolio_id],performance_data[[#This Row],[portfolio_id]])</f>
        <v>26</v>
      </c>
      <c r="W3449" s="17">
        <f>COUNTIFS(performance_data[portfolio_id],performance_data[[#This Row],[portfolio_id]],
          performance_data[return_flag],1)</f>
        <v>15</v>
      </c>
      <c r="X3449" s="15">
        <f>performance_data[[#This Row],[underperform_flag_count]]/performance_data[[#This Row],[totalportfoliocount]]</f>
        <v>0.57692307692307687</v>
      </c>
    </row>
    <row r="3450" spans="1:24" x14ac:dyDescent="0.3">
      <c r="A3450">
        <v>7270</v>
      </c>
      <c r="B3450" s="1">
        <v>45189</v>
      </c>
      <c r="C3450">
        <v>287054.44</v>
      </c>
      <c r="D3450">
        <v>10.68</v>
      </c>
      <c r="E3450">
        <v>8.9</v>
      </c>
      <c r="F3450">
        <v>6181.85</v>
      </c>
      <c r="G3450">
        <v>8058.8</v>
      </c>
      <c r="H3450" t="s">
        <v>2213</v>
      </c>
      <c r="I3450" t="s">
        <v>2209</v>
      </c>
      <c r="J3450">
        <v>9</v>
      </c>
      <c r="K3450" t="s">
        <v>2221</v>
      </c>
      <c r="L3450" t="str">
        <f>IF(performance_data[[#This Row],[return_percentage]]&gt;=performance_data[[#This Row],[benchmark_return]],"Higher","Lower")</f>
        <v>Higher</v>
      </c>
      <c r="M3450" s="14">
        <f xml:space="preserve"> _xlfn.MAXIFS(performance_data[date],performance_data[portfolio_id],performance_data[[#This Row],[portfolio_id]])</f>
        <v>45528</v>
      </c>
      <c r="N3450" s="14">
        <f xml:space="preserve"> _xlfn.MINIFS(performance_data[date],performance_data[portfolio_id],performance_data[[#This Row],[portfolio_id]])</f>
        <v>44880</v>
      </c>
      <c r="O3450" s="15">
        <f>_xlfn.MAXIFS(performance_data[portfolio_value],performance_data[portfolio_id],performance_data[[#This Row],[portfolio_id]],performance_data[date],performance_data[[#This Row],[latest_date]])</f>
        <v>126566.03</v>
      </c>
      <c r="P3450" s="15">
        <f>_xlfn.MAXIFS(performance_data[portfolio_value],performance_data[portfolio_id],performance_data[[#This Row],[portfolio_id]],performance_data[date],performance_data[[#This Row],[starting_date]])</f>
        <v>75524.13</v>
      </c>
      <c r="Q3450" s="15">
        <f>performance_data[[#This Row],[latest_value]]-performance_data[[#This Row],[starting_value]]</f>
        <v>51041.899999999994</v>
      </c>
      <c r="R3450" s="15">
        <f>performance_data[[#This Row],[net_inflows]]-performance_data[[#This Row],[net_outflows]]</f>
        <v>-1876.9499999999998</v>
      </c>
      <c r="S3450" s="15" t="str">
        <f>IF(performance_data[[#This Row],[net_inflows]]&gt;AVERAGE(performance_data[net_inflows]),"High","Low")</f>
        <v>Low</v>
      </c>
      <c r="T3450" s="15">
        <f>AVERAGEIF(performance_data[inflow_flag],performance_data[[#This Row],[inflow_flag]],performance_data[return_percentage])</f>
        <v>5.0457846277021572</v>
      </c>
      <c r="U3450" s="17">
        <f>IF(performance_data[[#This Row],[return_percentage]]&lt;performance_data[[#This Row],[benchmark_return]],1,0)</f>
        <v>0</v>
      </c>
      <c r="V3450" s="17">
        <f>COUNTIFS(performance_data[portfolio_id],performance_data[[#This Row],[portfolio_id]])</f>
        <v>26</v>
      </c>
      <c r="W3450" s="17">
        <f>COUNTIFS(performance_data[portfolio_id],performance_data[[#This Row],[portfolio_id]],
          performance_data[return_flag],1)</f>
        <v>15</v>
      </c>
      <c r="X3450" s="15">
        <f>performance_data[[#This Row],[underperform_flag_count]]/performance_data[[#This Row],[totalportfoliocount]]</f>
        <v>0.57692307692307687</v>
      </c>
    </row>
    <row r="3451" spans="1:24" x14ac:dyDescent="0.3">
      <c r="A3451">
        <v>7270</v>
      </c>
      <c r="B3451" s="1">
        <v>45078</v>
      </c>
      <c r="C3451">
        <v>240341.27</v>
      </c>
      <c r="D3451">
        <v>-6.4</v>
      </c>
      <c r="E3451">
        <v>-7.02</v>
      </c>
      <c r="F3451">
        <v>17546.93</v>
      </c>
      <c r="G3451">
        <v>18296.330000000002</v>
      </c>
      <c r="H3451" t="s">
        <v>2213</v>
      </c>
      <c r="I3451" t="s">
        <v>2211</v>
      </c>
      <c r="J3451">
        <v>6</v>
      </c>
      <c r="K3451" t="s">
        <v>2212</v>
      </c>
      <c r="L3451" t="str">
        <f>IF(performance_data[[#This Row],[return_percentage]]&gt;=performance_data[[#This Row],[benchmark_return]],"Higher","Lower")</f>
        <v>Higher</v>
      </c>
      <c r="M3451" s="14">
        <f xml:space="preserve"> _xlfn.MAXIFS(performance_data[date],performance_data[portfolio_id],performance_data[[#This Row],[portfolio_id]])</f>
        <v>45528</v>
      </c>
      <c r="N3451" s="14">
        <f xml:space="preserve"> _xlfn.MINIFS(performance_data[date],performance_data[portfolio_id],performance_data[[#This Row],[portfolio_id]])</f>
        <v>44880</v>
      </c>
      <c r="O3451" s="15">
        <f>_xlfn.MAXIFS(performance_data[portfolio_value],performance_data[portfolio_id],performance_data[[#This Row],[portfolio_id]],performance_data[date],performance_data[[#This Row],[latest_date]])</f>
        <v>126566.03</v>
      </c>
      <c r="P3451" s="15">
        <f>_xlfn.MAXIFS(performance_data[portfolio_value],performance_data[portfolio_id],performance_data[[#This Row],[portfolio_id]],performance_data[date],performance_data[[#This Row],[starting_date]])</f>
        <v>75524.13</v>
      </c>
      <c r="Q3451" s="15">
        <f>performance_data[[#This Row],[latest_value]]-performance_data[[#This Row],[starting_value]]</f>
        <v>51041.899999999994</v>
      </c>
      <c r="R3451" s="15">
        <f>performance_data[[#This Row],[net_inflows]]-performance_data[[#This Row],[net_outflows]]</f>
        <v>-749.40000000000146</v>
      </c>
      <c r="S3451" s="15" t="str">
        <f>IF(performance_data[[#This Row],[net_inflows]]&gt;AVERAGE(performance_data[net_inflows]),"High","Low")</f>
        <v>High</v>
      </c>
      <c r="T3451" s="15">
        <f>AVERAGEIF(performance_data[inflow_flag],performance_data[[#This Row],[inflow_flag]],performance_data[return_percentage])</f>
        <v>4.8467905675459724</v>
      </c>
      <c r="U3451" s="17">
        <f>IF(performance_data[[#This Row],[return_percentage]]&lt;performance_data[[#This Row],[benchmark_return]],1,0)</f>
        <v>0</v>
      </c>
      <c r="V3451" s="17">
        <f>COUNTIFS(performance_data[portfolio_id],performance_data[[#This Row],[portfolio_id]])</f>
        <v>26</v>
      </c>
      <c r="W3451" s="17">
        <f>COUNTIFS(performance_data[portfolio_id],performance_data[[#This Row],[portfolio_id]],
          performance_data[return_flag],1)</f>
        <v>15</v>
      </c>
      <c r="X3451" s="15">
        <f>performance_data[[#This Row],[underperform_flag_count]]/performance_data[[#This Row],[totalportfoliocount]]</f>
        <v>0.57692307692307687</v>
      </c>
    </row>
    <row r="3452" spans="1:24" x14ac:dyDescent="0.3">
      <c r="A3452">
        <v>7270</v>
      </c>
      <c r="B3452" s="1">
        <v>45136</v>
      </c>
      <c r="C3452">
        <v>443361.87</v>
      </c>
      <c r="D3452">
        <v>18.100000000000001</v>
      </c>
      <c r="E3452">
        <v>21.1</v>
      </c>
      <c r="F3452">
        <v>7077.72</v>
      </c>
      <c r="G3452">
        <v>6994.38</v>
      </c>
      <c r="H3452" t="s">
        <v>2213</v>
      </c>
      <c r="I3452" t="s">
        <v>2209</v>
      </c>
      <c r="J3452">
        <v>7</v>
      </c>
      <c r="K3452" t="s">
        <v>2210</v>
      </c>
      <c r="L3452" t="str">
        <f>IF(performance_data[[#This Row],[return_percentage]]&gt;=performance_data[[#This Row],[benchmark_return]],"Higher","Lower")</f>
        <v>Lower</v>
      </c>
      <c r="M3452" s="14">
        <f xml:space="preserve"> _xlfn.MAXIFS(performance_data[date],performance_data[portfolio_id],performance_data[[#This Row],[portfolio_id]])</f>
        <v>45528</v>
      </c>
      <c r="N3452" s="14">
        <f xml:space="preserve"> _xlfn.MINIFS(performance_data[date],performance_data[portfolio_id],performance_data[[#This Row],[portfolio_id]])</f>
        <v>44880</v>
      </c>
      <c r="O3452" s="15">
        <f>_xlfn.MAXIFS(performance_data[portfolio_value],performance_data[portfolio_id],performance_data[[#This Row],[portfolio_id]],performance_data[date],performance_data[[#This Row],[latest_date]])</f>
        <v>126566.03</v>
      </c>
      <c r="P3452" s="15">
        <f>_xlfn.MAXIFS(performance_data[portfolio_value],performance_data[portfolio_id],performance_data[[#This Row],[portfolio_id]],performance_data[date],performance_data[[#This Row],[starting_date]])</f>
        <v>75524.13</v>
      </c>
      <c r="Q3452" s="15">
        <f>performance_data[[#This Row],[latest_value]]-performance_data[[#This Row],[starting_value]]</f>
        <v>51041.899999999994</v>
      </c>
      <c r="R3452" s="15">
        <f>performance_data[[#This Row],[net_inflows]]-performance_data[[#This Row],[net_outflows]]</f>
        <v>83.340000000000146</v>
      </c>
      <c r="S3452" s="15" t="str">
        <f>IF(performance_data[[#This Row],[net_inflows]]&gt;AVERAGE(performance_data[net_inflows]),"High","Low")</f>
        <v>Low</v>
      </c>
      <c r="T3452" s="15">
        <f>AVERAGEIF(performance_data[inflow_flag],performance_data[[#This Row],[inflow_flag]],performance_data[return_percentage])</f>
        <v>5.0457846277021572</v>
      </c>
      <c r="U3452" s="17">
        <f>IF(performance_data[[#This Row],[return_percentage]]&lt;performance_data[[#This Row],[benchmark_return]],1,0)</f>
        <v>1</v>
      </c>
      <c r="V3452" s="17">
        <f>COUNTIFS(performance_data[portfolio_id],performance_data[[#This Row],[portfolio_id]])</f>
        <v>26</v>
      </c>
      <c r="W3452" s="17">
        <f>COUNTIFS(performance_data[portfolio_id],performance_data[[#This Row],[portfolio_id]],
          performance_data[return_flag],1)</f>
        <v>15</v>
      </c>
      <c r="X3452" s="15">
        <f>performance_data[[#This Row],[underperform_flag_count]]/performance_data[[#This Row],[totalportfoliocount]]</f>
        <v>0.57692307692307687</v>
      </c>
    </row>
    <row r="3453" spans="1:24" x14ac:dyDescent="0.3">
      <c r="A3453">
        <v>7270</v>
      </c>
      <c r="B3453" s="1">
        <v>44980</v>
      </c>
      <c r="C3453">
        <v>275273.57</v>
      </c>
      <c r="D3453">
        <v>-1.83</v>
      </c>
      <c r="E3453">
        <v>-1.82</v>
      </c>
      <c r="F3453">
        <v>11888.9</v>
      </c>
      <c r="G3453">
        <v>1436.18</v>
      </c>
      <c r="H3453" t="s">
        <v>2213</v>
      </c>
      <c r="I3453" t="s">
        <v>2206</v>
      </c>
      <c r="J3453">
        <v>2</v>
      </c>
      <c r="K3453" t="s">
        <v>2226</v>
      </c>
      <c r="L3453" t="str">
        <f>IF(performance_data[[#This Row],[return_percentage]]&gt;=performance_data[[#This Row],[benchmark_return]],"Higher","Lower")</f>
        <v>Lower</v>
      </c>
      <c r="M3453" s="14">
        <f xml:space="preserve"> _xlfn.MAXIFS(performance_data[date],performance_data[portfolio_id],performance_data[[#This Row],[portfolio_id]])</f>
        <v>45528</v>
      </c>
      <c r="N3453" s="14">
        <f xml:space="preserve"> _xlfn.MINIFS(performance_data[date],performance_data[portfolio_id],performance_data[[#This Row],[portfolio_id]])</f>
        <v>44880</v>
      </c>
      <c r="O3453" s="15">
        <f>_xlfn.MAXIFS(performance_data[portfolio_value],performance_data[portfolio_id],performance_data[[#This Row],[portfolio_id]],performance_data[date],performance_data[[#This Row],[latest_date]])</f>
        <v>126566.03</v>
      </c>
      <c r="P3453" s="15">
        <f>_xlfn.MAXIFS(performance_data[portfolio_value],performance_data[portfolio_id],performance_data[[#This Row],[portfolio_id]],performance_data[date],performance_data[[#This Row],[starting_date]])</f>
        <v>75524.13</v>
      </c>
      <c r="Q3453" s="15">
        <f>performance_data[[#This Row],[latest_value]]-performance_data[[#This Row],[starting_value]]</f>
        <v>51041.899999999994</v>
      </c>
      <c r="R3453" s="15">
        <f>performance_data[[#This Row],[net_inflows]]-performance_data[[#This Row],[net_outflows]]</f>
        <v>10452.719999999999</v>
      </c>
      <c r="S3453" s="15" t="str">
        <f>IF(performance_data[[#This Row],[net_inflows]]&gt;AVERAGE(performance_data[net_inflows]),"High","Low")</f>
        <v>High</v>
      </c>
      <c r="T3453" s="15">
        <f>AVERAGEIF(performance_data[inflow_flag],performance_data[[#This Row],[inflow_flag]],performance_data[return_percentage])</f>
        <v>4.8467905675459724</v>
      </c>
      <c r="U3453" s="17">
        <f>IF(performance_data[[#This Row],[return_percentage]]&lt;performance_data[[#This Row],[benchmark_return]],1,0)</f>
        <v>1</v>
      </c>
      <c r="V3453" s="17">
        <f>COUNTIFS(performance_data[portfolio_id],performance_data[[#This Row],[portfolio_id]])</f>
        <v>26</v>
      </c>
      <c r="W3453" s="17">
        <f>COUNTIFS(performance_data[portfolio_id],performance_data[[#This Row],[portfolio_id]],
          performance_data[return_flag],1)</f>
        <v>15</v>
      </c>
      <c r="X3453" s="15">
        <f>performance_data[[#This Row],[underperform_flag_count]]/performance_data[[#This Row],[totalportfoliocount]]</f>
        <v>0.57692307692307687</v>
      </c>
    </row>
    <row r="3454" spans="1:24" x14ac:dyDescent="0.3">
      <c r="A3454">
        <v>7270</v>
      </c>
      <c r="B3454" s="1">
        <v>45221</v>
      </c>
      <c r="C3454">
        <v>201863.93</v>
      </c>
      <c r="D3454">
        <v>6.86</v>
      </c>
      <c r="E3454">
        <v>6.94</v>
      </c>
      <c r="F3454">
        <v>759.82</v>
      </c>
      <c r="G3454">
        <v>6942.86</v>
      </c>
      <c r="H3454" t="s">
        <v>2213</v>
      </c>
      <c r="I3454" t="s">
        <v>2217</v>
      </c>
      <c r="J3454">
        <v>10</v>
      </c>
      <c r="K3454" t="s">
        <v>2224</v>
      </c>
      <c r="L3454" t="str">
        <f>IF(performance_data[[#This Row],[return_percentage]]&gt;=performance_data[[#This Row],[benchmark_return]],"Higher","Lower")</f>
        <v>Lower</v>
      </c>
      <c r="M3454" s="14">
        <f xml:space="preserve"> _xlfn.MAXIFS(performance_data[date],performance_data[portfolio_id],performance_data[[#This Row],[portfolio_id]])</f>
        <v>45528</v>
      </c>
      <c r="N3454" s="14">
        <f xml:space="preserve"> _xlfn.MINIFS(performance_data[date],performance_data[portfolio_id],performance_data[[#This Row],[portfolio_id]])</f>
        <v>44880</v>
      </c>
      <c r="O3454" s="15">
        <f>_xlfn.MAXIFS(performance_data[portfolio_value],performance_data[portfolio_id],performance_data[[#This Row],[portfolio_id]],performance_data[date],performance_data[[#This Row],[latest_date]])</f>
        <v>126566.03</v>
      </c>
      <c r="P3454" s="15">
        <f>_xlfn.MAXIFS(performance_data[portfolio_value],performance_data[portfolio_id],performance_data[[#This Row],[portfolio_id]],performance_data[date],performance_data[[#This Row],[starting_date]])</f>
        <v>75524.13</v>
      </c>
      <c r="Q3454" s="15">
        <f>performance_data[[#This Row],[latest_value]]-performance_data[[#This Row],[starting_value]]</f>
        <v>51041.899999999994</v>
      </c>
      <c r="R3454" s="15">
        <f>performance_data[[#This Row],[net_inflows]]-performance_data[[#This Row],[net_outflows]]</f>
        <v>-6183.04</v>
      </c>
      <c r="S3454" s="15" t="str">
        <f>IF(performance_data[[#This Row],[net_inflows]]&gt;AVERAGE(performance_data[net_inflows]),"High","Low")</f>
        <v>Low</v>
      </c>
      <c r="T3454" s="15">
        <f>AVERAGEIF(performance_data[inflow_flag],performance_data[[#This Row],[inflow_flag]],performance_data[return_percentage])</f>
        <v>5.0457846277021572</v>
      </c>
      <c r="U3454" s="17">
        <f>IF(performance_data[[#This Row],[return_percentage]]&lt;performance_data[[#This Row],[benchmark_return]],1,0)</f>
        <v>1</v>
      </c>
      <c r="V3454" s="17">
        <f>COUNTIFS(performance_data[portfolio_id],performance_data[[#This Row],[portfolio_id]])</f>
        <v>26</v>
      </c>
      <c r="W3454" s="17">
        <f>COUNTIFS(performance_data[portfolio_id],performance_data[[#This Row],[portfolio_id]],
          performance_data[return_flag],1)</f>
        <v>15</v>
      </c>
      <c r="X3454" s="15">
        <f>performance_data[[#This Row],[underperform_flag_count]]/performance_data[[#This Row],[totalportfoliocount]]</f>
        <v>0.57692307692307687</v>
      </c>
    </row>
    <row r="3455" spans="1:24" x14ac:dyDescent="0.3">
      <c r="A3455">
        <v>7270</v>
      </c>
      <c r="B3455" s="1">
        <v>45099</v>
      </c>
      <c r="C3455">
        <v>180129.65</v>
      </c>
      <c r="D3455">
        <v>-9.36</v>
      </c>
      <c r="E3455">
        <v>-8.58</v>
      </c>
      <c r="F3455">
        <v>6736.29</v>
      </c>
      <c r="G3455">
        <v>5456.68</v>
      </c>
      <c r="H3455" t="s">
        <v>2213</v>
      </c>
      <c r="I3455" t="s">
        <v>2211</v>
      </c>
      <c r="J3455">
        <v>6</v>
      </c>
      <c r="K3455" t="s">
        <v>2212</v>
      </c>
      <c r="L3455" t="str">
        <f>IF(performance_data[[#This Row],[return_percentage]]&gt;=performance_data[[#This Row],[benchmark_return]],"Higher","Lower")</f>
        <v>Lower</v>
      </c>
      <c r="M3455" s="14">
        <f xml:space="preserve"> _xlfn.MAXIFS(performance_data[date],performance_data[portfolio_id],performance_data[[#This Row],[portfolio_id]])</f>
        <v>45528</v>
      </c>
      <c r="N3455" s="14">
        <f xml:space="preserve"> _xlfn.MINIFS(performance_data[date],performance_data[portfolio_id],performance_data[[#This Row],[portfolio_id]])</f>
        <v>44880</v>
      </c>
      <c r="O3455" s="15">
        <f>_xlfn.MAXIFS(performance_data[portfolio_value],performance_data[portfolio_id],performance_data[[#This Row],[portfolio_id]],performance_data[date],performance_data[[#This Row],[latest_date]])</f>
        <v>126566.03</v>
      </c>
      <c r="P3455" s="15">
        <f>_xlfn.MAXIFS(performance_data[portfolio_value],performance_data[portfolio_id],performance_data[[#This Row],[portfolio_id]],performance_data[date],performance_data[[#This Row],[starting_date]])</f>
        <v>75524.13</v>
      </c>
      <c r="Q3455" s="15">
        <f>performance_data[[#This Row],[latest_value]]-performance_data[[#This Row],[starting_value]]</f>
        <v>51041.899999999994</v>
      </c>
      <c r="R3455" s="15">
        <f>performance_data[[#This Row],[net_inflows]]-performance_data[[#This Row],[net_outflows]]</f>
        <v>1279.6099999999997</v>
      </c>
      <c r="S3455" s="15" t="str">
        <f>IF(performance_data[[#This Row],[net_inflows]]&gt;AVERAGE(performance_data[net_inflows]),"High","Low")</f>
        <v>Low</v>
      </c>
      <c r="T3455" s="15">
        <f>AVERAGEIF(performance_data[inflow_flag],performance_data[[#This Row],[inflow_flag]],performance_data[return_percentage])</f>
        <v>5.0457846277021572</v>
      </c>
      <c r="U3455" s="17">
        <f>IF(performance_data[[#This Row],[return_percentage]]&lt;performance_data[[#This Row],[benchmark_return]],1,0)</f>
        <v>1</v>
      </c>
      <c r="V3455" s="17">
        <f>COUNTIFS(performance_data[portfolio_id],performance_data[[#This Row],[portfolio_id]])</f>
        <v>26</v>
      </c>
      <c r="W3455" s="17">
        <f>COUNTIFS(performance_data[portfolio_id],performance_data[[#This Row],[portfolio_id]],
          performance_data[return_flag],1)</f>
        <v>15</v>
      </c>
      <c r="X3455" s="15">
        <f>performance_data[[#This Row],[underperform_flag_count]]/performance_data[[#This Row],[totalportfoliocount]]</f>
        <v>0.57692307692307687</v>
      </c>
    </row>
    <row r="3456" spans="1:24" x14ac:dyDescent="0.3">
      <c r="A3456">
        <v>7270</v>
      </c>
      <c r="B3456" s="1">
        <v>45389</v>
      </c>
      <c r="C3456">
        <v>32395.89</v>
      </c>
      <c r="D3456">
        <v>0.81</v>
      </c>
      <c r="E3456">
        <v>0.78</v>
      </c>
      <c r="F3456">
        <v>8717.06</v>
      </c>
      <c r="G3456">
        <v>2450.6</v>
      </c>
      <c r="H3456" t="s">
        <v>2205</v>
      </c>
      <c r="I3456" t="s">
        <v>2211</v>
      </c>
      <c r="J3456">
        <v>4</v>
      </c>
      <c r="K3456" t="s">
        <v>2216</v>
      </c>
      <c r="L3456" t="str">
        <f>IF(performance_data[[#This Row],[return_percentage]]&gt;=performance_data[[#This Row],[benchmark_return]],"Higher","Lower")</f>
        <v>Higher</v>
      </c>
      <c r="M3456" s="14">
        <f xml:space="preserve"> _xlfn.MAXIFS(performance_data[date],performance_data[portfolio_id],performance_data[[#This Row],[portfolio_id]])</f>
        <v>45528</v>
      </c>
      <c r="N3456" s="14">
        <f xml:space="preserve"> _xlfn.MINIFS(performance_data[date],performance_data[portfolio_id],performance_data[[#This Row],[portfolio_id]])</f>
        <v>44880</v>
      </c>
      <c r="O3456" s="15">
        <f>_xlfn.MAXIFS(performance_data[portfolio_value],performance_data[portfolio_id],performance_data[[#This Row],[portfolio_id]],performance_data[date],performance_data[[#This Row],[latest_date]])</f>
        <v>126566.03</v>
      </c>
      <c r="P3456" s="15">
        <f>_xlfn.MAXIFS(performance_data[portfolio_value],performance_data[portfolio_id],performance_data[[#This Row],[portfolio_id]],performance_data[date],performance_data[[#This Row],[starting_date]])</f>
        <v>75524.13</v>
      </c>
      <c r="Q3456" s="15">
        <f>performance_data[[#This Row],[latest_value]]-performance_data[[#This Row],[starting_value]]</f>
        <v>51041.899999999994</v>
      </c>
      <c r="R3456" s="15">
        <f>performance_data[[#This Row],[net_inflows]]-performance_data[[#This Row],[net_outflows]]</f>
        <v>6266.4599999999991</v>
      </c>
      <c r="S3456" s="15" t="str">
        <f>IF(performance_data[[#This Row],[net_inflows]]&gt;AVERAGE(performance_data[net_inflows]),"High","Low")</f>
        <v>Low</v>
      </c>
      <c r="T3456" s="15">
        <f>AVERAGEIF(performance_data[inflow_flag],performance_data[[#This Row],[inflow_flag]],performance_data[return_percentage])</f>
        <v>5.0457846277021572</v>
      </c>
      <c r="U3456" s="17">
        <f>IF(performance_data[[#This Row],[return_percentage]]&lt;performance_data[[#This Row],[benchmark_return]],1,0)</f>
        <v>0</v>
      </c>
      <c r="V3456" s="17">
        <f>COUNTIFS(performance_data[portfolio_id],performance_data[[#This Row],[portfolio_id]])</f>
        <v>26</v>
      </c>
      <c r="W3456" s="17">
        <f>COUNTIFS(performance_data[portfolio_id],performance_data[[#This Row],[portfolio_id]],
          performance_data[return_flag],1)</f>
        <v>15</v>
      </c>
      <c r="X3456" s="15">
        <f>performance_data[[#This Row],[underperform_flag_count]]/performance_data[[#This Row],[totalportfoliocount]]</f>
        <v>0.57692307692307687</v>
      </c>
    </row>
    <row r="3457" spans="1:24" x14ac:dyDescent="0.3">
      <c r="A3457">
        <v>7270</v>
      </c>
      <c r="B3457" s="1">
        <v>45344</v>
      </c>
      <c r="C3457">
        <v>325877.33</v>
      </c>
      <c r="D3457">
        <v>11.73</v>
      </c>
      <c r="E3457">
        <v>9.57</v>
      </c>
      <c r="F3457">
        <v>14933.43</v>
      </c>
      <c r="G3457">
        <v>14816.75</v>
      </c>
      <c r="H3457" t="s">
        <v>2205</v>
      </c>
      <c r="I3457" t="s">
        <v>2206</v>
      </c>
      <c r="J3457">
        <v>2</v>
      </c>
      <c r="K3457" t="s">
        <v>2226</v>
      </c>
      <c r="L3457" t="str">
        <f>IF(performance_data[[#This Row],[return_percentage]]&gt;=performance_data[[#This Row],[benchmark_return]],"Higher","Lower")</f>
        <v>Higher</v>
      </c>
      <c r="M3457" s="14">
        <f xml:space="preserve"> _xlfn.MAXIFS(performance_data[date],performance_data[portfolio_id],performance_data[[#This Row],[portfolio_id]])</f>
        <v>45528</v>
      </c>
      <c r="N3457" s="14">
        <f xml:space="preserve"> _xlfn.MINIFS(performance_data[date],performance_data[portfolio_id],performance_data[[#This Row],[portfolio_id]])</f>
        <v>44880</v>
      </c>
      <c r="O3457" s="15">
        <f>_xlfn.MAXIFS(performance_data[portfolio_value],performance_data[portfolio_id],performance_data[[#This Row],[portfolio_id]],performance_data[date],performance_data[[#This Row],[latest_date]])</f>
        <v>126566.03</v>
      </c>
      <c r="P3457" s="15">
        <f>_xlfn.MAXIFS(performance_data[portfolio_value],performance_data[portfolio_id],performance_data[[#This Row],[portfolio_id]],performance_data[date],performance_data[[#This Row],[starting_date]])</f>
        <v>75524.13</v>
      </c>
      <c r="Q3457" s="15">
        <f>performance_data[[#This Row],[latest_value]]-performance_data[[#This Row],[starting_value]]</f>
        <v>51041.899999999994</v>
      </c>
      <c r="R3457" s="15">
        <f>performance_data[[#This Row],[net_inflows]]-performance_data[[#This Row],[net_outflows]]</f>
        <v>116.68000000000029</v>
      </c>
      <c r="S3457" s="15" t="str">
        <f>IF(performance_data[[#This Row],[net_inflows]]&gt;AVERAGE(performance_data[net_inflows]),"High","Low")</f>
        <v>High</v>
      </c>
      <c r="T3457" s="15">
        <f>AVERAGEIF(performance_data[inflow_flag],performance_data[[#This Row],[inflow_flag]],performance_data[return_percentage])</f>
        <v>4.8467905675459724</v>
      </c>
      <c r="U3457" s="17">
        <f>IF(performance_data[[#This Row],[return_percentage]]&lt;performance_data[[#This Row],[benchmark_return]],1,0)</f>
        <v>0</v>
      </c>
      <c r="V3457" s="17">
        <f>COUNTIFS(performance_data[portfolio_id],performance_data[[#This Row],[portfolio_id]])</f>
        <v>26</v>
      </c>
      <c r="W3457" s="17">
        <f>COUNTIFS(performance_data[portfolio_id],performance_data[[#This Row],[portfolio_id]],
          performance_data[return_flag],1)</f>
        <v>15</v>
      </c>
      <c r="X3457" s="15">
        <f>performance_data[[#This Row],[underperform_flag_count]]/performance_data[[#This Row],[totalportfoliocount]]</f>
        <v>0.57692307692307687</v>
      </c>
    </row>
    <row r="3458" spans="1:24" x14ac:dyDescent="0.3">
      <c r="A3458">
        <v>7270</v>
      </c>
      <c r="B3458" s="1">
        <v>45199</v>
      </c>
      <c r="C3458">
        <v>473859.4</v>
      </c>
      <c r="D3458">
        <v>6.7</v>
      </c>
      <c r="E3458">
        <v>7.69</v>
      </c>
      <c r="F3458">
        <v>1085.1300000000001</v>
      </c>
      <c r="G3458">
        <v>16365.6</v>
      </c>
      <c r="H3458" t="s">
        <v>2213</v>
      </c>
      <c r="I3458" t="s">
        <v>2209</v>
      </c>
      <c r="J3458">
        <v>9</v>
      </c>
      <c r="K3458" t="s">
        <v>2221</v>
      </c>
      <c r="L3458" t="str">
        <f>IF(performance_data[[#This Row],[return_percentage]]&gt;=performance_data[[#This Row],[benchmark_return]],"Higher","Lower")</f>
        <v>Lower</v>
      </c>
      <c r="M3458" s="14">
        <f xml:space="preserve"> _xlfn.MAXIFS(performance_data[date],performance_data[portfolio_id],performance_data[[#This Row],[portfolio_id]])</f>
        <v>45528</v>
      </c>
      <c r="N3458" s="14">
        <f xml:space="preserve"> _xlfn.MINIFS(performance_data[date],performance_data[portfolio_id],performance_data[[#This Row],[portfolio_id]])</f>
        <v>44880</v>
      </c>
      <c r="O3458" s="15">
        <f>_xlfn.MAXIFS(performance_data[portfolio_value],performance_data[portfolio_id],performance_data[[#This Row],[portfolio_id]],performance_data[date],performance_data[[#This Row],[latest_date]])</f>
        <v>126566.03</v>
      </c>
      <c r="P3458" s="15">
        <f>_xlfn.MAXIFS(performance_data[portfolio_value],performance_data[portfolio_id],performance_data[[#This Row],[portfolio_id]],performance_data[date],performance_data[[#This Row],[starting_date]])</f>
        <v>75524.13</v>
      </c>
      <c r="Q3458" s="15">
        <f>performance_data[[#This Row],[latest_value]]-performance_data[[#This Row],[starting_value]]</f>
        <v>51041.899999999994</v>
      </c>
      <c r="R3458" s="15">
        <f>performance_data[[#This Row],[net_inflows]]-performance_data[[#This Row],[net_outflows]]</f>
        <v>-15280.470000000001</v>
      </c>
      <c r="S3458" s="15" t="str">
        <f>IF(performance_data[[#This Row],[net_inflows]]&gt;AVERAGE(performance_data[net_inflows]),"High","Low")</f>
        <v>Low</v>
      </c>
      <c r="T3458" s="15">
        <f>AVERAGEIF(performance_data[inflow_flag],performance_data[[#This Row],[inflow_flag]],performance_data[return_percentage])</f>
        <v>5.0457846277021572</v>
      </c>
      <c r="U3458" s="17">
        <f>IF(performance_data[[#This Row],[return_percentage]]&lt;performance_data[[#This Row],[benchmark_return]],1,0)</f>
        <v>1</v>
      </c>
      <c r="V3458" s="17">
        <f>COUNTIFS(performance_data[portfolio_id],performance_data[[#This Row],[portfolio_id]])</f>
        <v>26</v>
      </c>
      <c r="W3458" s="17">
        <f>COUNTIFS(performance_data[portfolio_id],performance_data[[#This Row],[portfolio_id]],
          performance_data[return_flag],1)</f>
        <v>15</v>
      </c>
      <c r="X3458" s="15">
        <f>performance_data[[#This Row],[underperform_flag_count]]/performance_data[[#This Row],[totalportfoliocount]]</f>
        <v>0.57692307692307687</v>
      </c>
    </row>
    <row r="3459" spans="1:24" x14ac:dyDescent="0.3">
      <c r="A3459">
        <v>7270</v>
      </c>
      <c r="B3459" s="1">
        <v>45416</v>
      </c>
      <c r="C3459">
        <v>31703.75</v>
      </c>
      <c r="D3459">
        <v>-5.53</v>
      </c>
      <c r="E3459">
        <v>-6.28</v>
      </c>
      <c r="F3459">
        <v>10157.280000000001</v>
      </c>
      <c r="G3459">
        <v>1345.71</v>
      </c>
      <c r="H3459" t="s">
        <v>2205</v>
      </c>
      <c r="I3459" t="s">
        <v>2211</v>
      </c>
      <c r="J3459">
        <v>5</v>
      </c>
      <c r="K3459" t="s">
        <v>2223</v>
      </c>
      <c r="L3459" t="str">
        <f>IF(performance_data[[#This Row],[return_percentage]]&gt;=performance_data[[#This Row],[benchmark_return]],"Higher","Lower")</f>
        <v>Higher</v>
      </c>
      <c r="M3459" s="14">
        <f xml:space="preserve"> _xlfn.MAXIFS(performance_data[date],performance_data[portfolio_id],performance_data[[#This Row],[portfolio_id]])</f>
        <v>45528</v>
      </c>
      <c r="N3459" s="14">
        <f xml:space="preserve"> _xlfn.MINIFS(performance_data[date],performance_data[portfolio_id],performance_data[[#This Row],[portfolio_id]])</f>
        <v>44880</v>
      </c>
      <c r="O3459" s="15">
        <f>_xlfn.MAXIFS(performance_data[portfolio_value],performance_data[portfolio_id],performance_data[[#This Row],[portfolio_id]],performance_data[date],performance_data[[#This Row],[latest_date]])</f>
        <v>126566.03</v>
      </c>
      <c r="P3459" s="15">
        <f>_xlfn.MAXIFS(performance_data[portfolio_value],performance_data[portfolio_id],performance_data[[#This Row],[portfolio_id]],performance_data[date],performance_data[[#This Row],[starting_date]])</f>
        <v>75524.13</v>
      </c>
      <c r="Q3459" s="15">
        <f>performance_data[[#This Row],[latest_value]]-performance_data[[#This Row],[starting_value]]</f>
        <v>51041.899999999994</v>
      </c>
      <c r="R3459" s="15">
        <f>performance_data[[#This Row],[net_inflows]]-performance_data[[#This Row],[net_outflows]]</f>
        <v>8811.57</v>
      </c>
      <c r="S3459" s="15" t="str">
        <f>IF(performance_data[[#This Row],[net_inflows]]&gt;AVERAGE(performance_data[net_inflows]),"High","Low")</f>
        <v>High</v>
      </c>
      <c r="T3459" s="15">
        <f>AVERAGEIF(performance_data[inflow_flag],performance_data[[#This Row],[inflow_flag]],performance_data[return_percentage])</f>
        <v>4.8467905675459724</v>
      </c>
      <c r="U3459" s="17">
        <f>IF(performance_data[[#This Row],[return_percentage]]&lt;performance_data[[#This Row],[benchmark_return]],1,0)</f>
        <v>0</v>
      </c>
      <c r="V3459" s="17">
        <f>COUNTIFS(performance_data[portfolio_id],performance_data[[#This Row],[portfolio_id]])</f>
        <v>26</v>
      </c>
      <c r="W3459" s="17">
        <f>COUNTIFS(performance_data[portfolio_id],performance_data[[#This Row],[portfolio_id]],
          performance_data[return_flag],1)</f>
        <v>15</v>
      </c>
      <c r="X3459" s="15">
        <f>performance_data[[#This Row],[underperform_flag_count]]/performance_data[[#This Row],[totalportfoliocount]]</f>
        <v>0.57692307692307687</v>
      </c>
    </row>
    <row r="3460" spans="1:24" x14ac:dyDescent="0.3">
      <c r="A3460">
        <v>7270</v>
      </c>
      <c r="B3460" s="1">
        <v>45342</v>
      </c>
      <c r="C3460">
        <v>215198.43</v>
      </c>
      <c r="D3460">
        <v>14.5</v>
      </c>
      <c r="E3460">
        <v>13.04</v>
      </c>
      <c r="F3460">
        <v>16439.990000000002</v>
      </c>
      <c r="G3460">
        <v>7901.08</v>
      </c>
      <c r="H3460" t="s">
        <v>2205</v>
      </c>
      <c r="I3460" t="s">
        <v>2206</v>
      </c>
      <c r="J3460">
        <v>2</v>
      </c>
      <c r="K3460" t="s">
        <v>2226</v>
      </c>
      <c r="L3460" t="str">
        <f>IF(performance_data[[#This Row],[return_percentage]]&gt;=performance_data[[#This Row],[benchmark_return]],"Higher","Lower")</f>
        <v>Higher</v>
      </c>
      <c r="M3460" s="14">
        <f xml:space="preserve"> _xlfn.MAXIFS(performance_data[date],performance_data[portfolio_id],performance_data[[#This Row],[portfolio_id]])</f>
        <v>45528</v>
      </c>
      <c r="N3460" s="14">
        <f xml:space="preserve"> _xlfn.MINIFS(performance_data[date],performance_data[portfolio_id],performance_data[[#This Row],[portfolio_id]])</f>
        <v>44880</v>
      </c>
      <c r="O3460" s="15">
        <f>_xlfn.MAXIFS(performance_data[portfolio_value],performance_data[portfolio_id],performance_data[[#This Row],[portfolio_id]],performance_data[date],performance_data[[#This Row],[latest_date]])</f>
        <v>126566.03</v>
      </c>
      <c r="P3460" s="15">
        <f>_xlfn.MAXIFS(performance_data[portfolio_value],performance_data[portfolio_id],performance_data[[#This Row],[portfolio_id]],performance_data[date],performance_data[[#This Row],[starting_date]])</f>
        <v>75524.13</v>
      </c>
      <c r="Q3460" s="15">
        <f>performance_data[[#This Row],[latest_value]]-performance_data[[#This Row],[starting_value]]</f>
        <v>51041.899999999994</v>
      </c>
      <c r="R3460" s="15">
        <f>performance_data[[#This Row],[net_inflows]]-performance_data[[#This Row],[net_outflows]]</f>
        <v>8538.9100000000017</v>
      </c>
      <c r="S3460" s="15" t="str">
        <f>IF(performance_data[[#This Row],[net_inflows]]&gt;AVERAGE(performance_data[net_inflows]),"High","Low")</f>
        <v>High</v>
      </c>
      <c r="T3460" s="15">
        <f>AVERAGEIF(performance_data[inflow_flag],performance_data[[#This Row],[inflow_flag]],performance_data[return_percentage])</f>
        <v>4.8467905675459724</v>
      </c>
      <c r="U3460" s="17">
        <f>IF(performance_data[[#This Row],[return_percentage]]&lt;performance_data[[#This Row],[benchmark_return]],1,0)</f>
        <v>0</v>
      </c>
      <c r="V3460" s="17">
        <f>COUNTIFS(performance_data[portfolio_id],performance_data[[#This Row],[portfolio_id]])</f>
        <v>26</v>
      </c>
      <c r="W3460" s="17">
        <f>COUNTIFS(performance_data[portfolio_id],performance_data[[#This Row],[portfolio_id]],
          performance_data[return_flag],1)</f>
        <v>15</v>
      </c>
      <c r="X3460" s="15">
        <f>performance_data[[#This Row],[underperform_flag_count]]/performance_data[[#This Row],[totalportfoliocount]]</f>
        <v>0.57692307692307687</v>
      </c>
    </row>
    <row r="3461" spans="1:24" x14ac:dyDescent="0.3">
      <c r="A3461">
        <v>7270</v>
      </c>
      <c r="B3461" s="1">
        <v>44942</v>
      </c>
      <c r="C3461">
        <v>35789.949999999997</v>
      </c>
      <c r="D3461">
        <v>-3.61</v>
      </c>
      <c r="E3461">
        <v>-3.86</v>
      </c>
      <c r="F3461">
        <v>12701.99</v>
      </c>
      <c r="G3461">
        <v>7395.46</v>
      </c>
      <c r="H3461" t="s">
        <v>2213</v>
      </c>
      <c r="I3461" t="s">
        <v>2206</v>
      </c>
      <c r="J3461">
        <v>1</v>
      </c>
      <c r="K3461" t="s">
        <v>2207</v>
      </c>
      <c r="L3461" t="str">
        <f>IF(performance_data[[#This Row],[return_percentage]]&gt;=performance_data[[#This Row],[benchmark_return]],"Higher","Lower")</f>
        <v>Higher</v>
      </c>
      <c r="M3461" s="14">
        <f xml:space="preserve"> _xlfn.MAXIFS(performance_data[date],performance_data[portfolio_id],performance_data[[#This Row],[portfolio_id]])</f>
        <v>45528</v>
      </c>
      <c r="N3461" s="14">
        <f xml:space="preserve"> _xlfn.MINIFS(performance_data[date],performance_data[portfolio_id],performance_data[[#This Row],[portfolio_id]])</f>
        <v>44880</v>
      </c>
      <c r="O3461" s="15">
        <f>_xlfn.MAXIFS(performance_data[portfolio_value],performance_data[portfolio_id],performance_data[[#This Row],[portfolio_id]],performance_data[date],performance_data[[#This Row],[latest_date]])</f>
        <v>126566.03</v>
      </c>
      <c r="P3461" s="15">
        <f>_xlfn.MAXIFS(performance_data[portfolio_value],performance_data[portfolio_id],performance_data[[#This Row],[portfolio_id]],performance_data[date],performance_data[[#This Row],[starting_date]])</f>
        <v>75524.13</v>
      </c>
      <c r="Q3461" s="15">
        <f>performance_data[[#This Row],[latest_value]]-performance_data[[#This Row],[starting_value]]</f>
        <v>51041.899999999994</v>
      </c>
      <c r="R3461" s="15">
        <f>performance_data[[#This Row],[net_inflows]]-performance_data[[#This Row],[net_outflows]]</f>
        <v>5306.53</v>
      </c>
      <c r="S3461" s="15" t="str">
        <f>IF(performance_data[[#This Row],[net_inflows]]&gt;AVERAGE(performance_data[net_inflows]),"High","Low")</f>
        <v>High</v>
      </c>
      <c r="T3461" s="15">
        <f>AVERAGEIF(performance_data[inflow_flag],performance_data[[#This Row],[inflow_flag]],performance_data[return_percentage])</f>
        <v>4.8467905675459724</v>
      </c>
      <c r="U3461" s="17">
        <f>IF(performance_data[[#This Row],[return_percentage]]&lt;performance_data[[#This Row],[benchmark_return]],1,0)</f>
        <v>0</v>
      </c>
      <c r="V3461" s="17">
        <f>COUNTIFS(performance_data[portfolio_id],performance_data[[#This Row],[portfolio_id]])</f>
        <v>26</v>
      </c>
      <c r="W3461" s="17">
        <f>COUNTIFS(performance_data[portfolio_id],performance_data[[#This Row],[portfolio_id]],
          performance_data[return_flag],1)</f>
        <v>15</v>
      </c>
      <c r="X3461" s="15">
        <f>performance_data[[#This Row],[underperform_flag_count]]/performance_data[[#This Row],[totalportfoliocount]]</f>
        <v>0.57692307692307687</v>
      </c>
    </row>
    <row r="3462" spans="1:24" x14ac:dyDescent="0.3">
      <c r="A3462">
        <v>7270</v>
      </c>
      <c r="B3462" s="1">
        <v>44880</v>
      </c>
      <c r="C3462">
        <v>75524.13</v>
      </c>
      <c r="D3462">
        <v>13.03</v>
      </c>
      <c r="E3462">
        <v>12.5</v>
      </c>
      <c r="F3462">
        <v>9945.07</v>
      </c>
      <c r="G3462">
        <v>8874.6200000000008</v>
      </c>
      <c r="H3462" t="s">
        <v>2220</v>
      </c>
      <c r="I3462" t="s">
        <v>2217</v>
      </c>
      <c r="J3462">
        <v>11</v>
      </c>
      <c r="K3462" t="s">
        <v>2219</v>
      </c>
      <c r="L3462" t="str">
        <f>IF(performance_data[[#This Row],[return_percentage]]&gt;=performance_data[[#This Row],[benchmark_return]],"Higher","Lower")</f>
        <v>Higher</v>
      </c>
      <c r="M3462" s="14">
        <f xml:space="preserve"> _xlfn.MAXIFS(performance_data[date],performance_data[portfolio_id],performance_data[[#This Row],[portfolio_id]])</f>
        <v>45528</v>
      </c>
      <c r="N3462" s="14">
        <f xml:space="preserve"> _xlfn.MINIFS(performance_data[date],performance_data[portfolio_id],performance_data[[#This Row],[portfolio_id]])</f>
        <v>44880</v>
      </c>
      <c r="O3462" s="15">
        <f>_xlfn.MAXIFS(performance_data[portfolio_value],performance_data[portfolio_id],performance_data[[#This Row],[portfolio_id]],performance_data[date],performance_data[[#This Row],[latest_date]])</f>
        <v>126566.03</v>
      </c>
      <c r="P3462" s="15">
        <f>_xlfn.MAXIFS(performance_data[portfolio_value],performance_data[portfolio_id],performance_data[[#This Row],[portfolio_id]],performance_data[date],performance_data[[#This Row],[starting_date]])</f>
        <v>75524.13</v>
      </c>
      <c r="Q3462" s="15">
        <f>performance_data[[#This Row],[latest_value]]-performance_data[[#This Row],[starting_value]]</f>
        <v>51041.899999999994</v>
      </c>
      <c r="R3462" s="15">
        <f>performance_data[[#This Row],[net_inflows]]-performance_data[[#This Row],[net_outflows]]</f>
        <v>1070.4499999999989</v>
      </c>
      <c r="S3462" s="15" t="str">
        <f>IF(performance_data[[#This Row],[net_inflows]]&gt;AVERAGE(performance_data[net_inflows]),"High","Low")</f>
        <v>Low</v>
      </c>
      <c r="T3462" s="15">
        <f>AVERAGEIF(performance_data[inflow_flag],performance_data[[#This Row],[inflow_flag]],performance_data[return_percentage])</f>
        <v>5.0457846277021572</v>
      </c>
      <c r="U3462" s="17">
        <f>IF(performance_data[[#This Row],[return_percentage]]&lt;performance_data[[#This Row],[benchmark_return]],1,0)</f>
        <v>0</v>
      </c>
      <c r="V3462" s="17">
        <f>COUNTIFS(performance_data[portfolio_id],performance_data[[#This Row],[portfolio_id]])</f>
        <v>26</v>
      </c>
      <c r="W3462" s="17">
        <f>COUNTIFS(performance_data[portfolio_id],performance_data[[#This Row],[portfolio_id]],
          performance_data[return_flag],1)</f>
        <v>15</v>
      </c>
      <c r="X3462" s="15">
        <f>performance_data[[#This Row],[underperform_flag_count]]/performance_data[[#This Row],[totalportfoliocount]]</f>
        <v>0.57692307692307687</v>
      </c>
    </row>
    <row r="3463" spans="1:24" x14ac:dyDescent="0.3">
      <c r="A3463">
        <v>7270</v>
      </c>
      <c r="B3463" s="1">
        <v>45160</v>
      </c>
      <c r="C3463">
        <v>292925.84999999998</v>
      </c>
      <c r="D3463">
        <v>0.14000000000000001</v>
      </c>
      <c r="E3463">
        <v>0.17</v>
      </c>
      <c r="F3463">
        <v>13641.93</v>
      </c>
      <c r="G3463">
        <v>15970.29</v>
      </c>
      <c r="H3463" t="s">
        <v>2213</v>
      </c>
      <c r="I3463" t="s">
        <v>2209</v>
      </c>
      <c r="J3463">
        <v>8</v>
      </c>
      <c r="K3463" t="s">
        <v>2214</v>
      </c>
      <c r="L3463" t="str">
        <f>IF(performance_data[[#This Row],[return_percentage]]&gt;=performance_data[[#This Row],[benchmark_return]],"Higher","Lower")</f>
        <v>Lower</v>
      </c>
      <c r="M3463" s="14">
        <f xml:space="preserve"> _xlfn.MAXIFS(performance_data[date],performance_data[portfolio_id],performance_data[[#This Row],[portfolio_id]])</f>
        <v>45528</v>
      </c>
      <c r="N3463" s="14">
        <f xml:space="preserve"> _xlfn.MINIFS(performance_data[date],performance_data[portfolio_id],performance_data[[#This Row],[portfolio_id]])</f>
        <v>44880</v>
      </c>
      <c r="O3463" s="15">
        <f>_xlfn.MAXIFS(performance_data[portfolio_value],performance_data[portfolio_id],performance_data[[#This Row],[portfolio_id]],performance_data[date],performance_data[[#This Row],[latest_date]])</f>
        <v>126566.03</v>
      </c>
      <c r="P3463" s="15">
        <f>_xlfn.MAXIFS(performance_data[portfolio_value],performance_data[portfolio_id],performance_data[[#This Row],[portfolio_id]],performance_data[date],performance_data[[#This Row],[starting_date]])</f>
        <v>75524.13</v>
      </c>
      <c r="Q3463" s="15">
        <f>performance_data[[#This Row],[latest_value]]-performance_data[[#This Row],[starting_value]]</f>
        <v>51041.899999999994</v>
      </c>
      <c r="R3463" s="15">
        <f>performance_data[[#This Row],[net_inflows]]-performance_data[[#This Row],[net_outflows]]</f>
        <v>-2328.3600000000006</v>
      </c>
      <c r="S3463" s="15" t="str">
        <f>IF(performance_data[[#This Row],[net_inflows]]&gt;AVERAGE(performance_data[net_inflows]),"High","Low")</f>
        <v>High</v>
      </c>
      <c r="T3463" s="15">
        <f>AVERAGEIF(performance_data[inflow_flag],performance_data[[#This Row],[inflow_flag]],performance_data[return_percentage])</f>
        <v>4.8467905675459724</v>
      </c>
      <c r="U3463" s="17">
        <f>IF(performance_data[[#This Row],[return_percentage]]&lt;performance_data[[#This Row],[benchmark_return]],1,0)</f>
        <v>1</v>
      </c>
      <c r="V3463" s="17">
        <f>COUNTIFS(performance_data[portfolio_id],performance_data[[#This Row],[portfolio_id]])</f>
        <v>26</v>
      </c>
      <c r="W3463" s="17">
        <f>COUNTIFS(performance_data[portfolio_id],performance_data[[#This Row],[portfolio_id]],
          performance_data[return_flag],1)</f>
        <v>15</v>
      </c>
      <c r="X3463" s="15">
        <f>performance_data[[#This Row],[underperform_flag_count]]/performance_data[[#This Row],[totalportfoliocount]]</f>
        <v>0.57692307692307687</v>
      </c>
    </row>
    <row r="3464" spans="1:24" x14ac:dyDescent="0.3">
      <c r="A3464">
        <v>7581</v>
      </c>
      <c r="B3464" s="1">
        <v>44832</v>
      </c>
      <c r="C3464">
        <v>489882.08</v>
      </c>
      <c r="D3464">
        <v>9.5399999999999991</v>
      </c>
      <c r="E3464">
        <v>7.97</v>
      </c>
      <c r="F3464">
        <v>1377.04</v>
      </c>
      <c r="G3464">
        <v>2562.4299999999998</v>
      </c>
      <c r="H3464" t="s">
        <v>2220</v>
      </c>
      <c r="I3464" t="s">
        <v>2209</v>
      </c>
      <c r="J3464">
        <v>9</v>
      </c>
      <c r="K3464" t="s">
        <v>2221</v>
      </c>
      <c r="L3464" t="str">
        <f>IF(performance_data[[#This Row],[return_percentage]]&gt;=performance_data[[#This Row],[benchmark_return]],"Higher","Lower")</f>
        <v>Higher</v>
      </c>
      <c r="M3464" s="14">
        <f xml:space="preserve"> _xlfn.MAXIFS(performance_data[date],performance_data[portfolio_id],performance_data[[#This Row],[portfolio_id]])</f>
        <v>45536</v>
      </c>
      <c r="N3464" s="14">
        <f xml:space="preserve"> _xlfn.MINIFS(performance_data[date],performance_data[portfolio_id],performance_data[[#This Row],[portfolio_id]])</f>
        <v>44832</v>
      </c>
      <c r="O3464" s="15">
        <f>_xlfn.MAXIFS(performance_data[portfolio_value],performance_data[portfolio_id],performance_data[[#This Row],[portfolio_id]],performance_data[date],performance_data[[#This Row],[latest_date]])</f>
        <v>411727.21</v>
      </c>
      <c r="P3464" s="15">
        <f>_xlfn.MAXIFS(performance_data[portfolio_value],performance_data[portfolio_id],performance_data[[#This Row],[portfolio_id]],performance_data[date],performance_data[[#This Row],[starting_date]])</f>
        <v>489882.08</v>
      </c>
      <c r="Q3464" s="15">
        <f>performance_data[[#This Row],[latest_value]]-performance_data[[#This Row],[starting_value]]</f>
        <v>-78154.87</v>
      </c>
      <c r="R3464" s="15">
        <f>performance_data[[#This Row],[net_inflows]]-performance_data[[#This Row],[net_outflows]]</f>
        <v>-1185.3899999999999</v>
      </c>
      <c r="S3464" s="15" t="str">
        <f>IF(performance_data[[#This Row],[net_inflows]]&gt;AVERAGE(performance_data[net_inflows]),"High","Low")</f>
        <v>Low</v>
      </c>
      <c r="T3464" s="15">
        <f>AVERAGEIF(performance_data[inflow_flag],performance_data[[#This Row],[inflow_flag]],performance_data[return_percentage])</f>
        <v>5.0457846277021572</v>
      </c>
      <c r="U3464" s="17">
        <f>IF(performance_data[[#This Row],[return_percentage]]&lt;performance_data[[#This Row],[benchmark_return]],1,0)</f>
        <v>0</v>
      </c>
      <c r="V3464" s="17">
        <f>COUNTIFS(performance_data[portfolio_id],performance_data[[#This Row],[portfolio_id]])</f>
        <v>25</v>
      </c>
      <c r="W3464" s="17">
        <f>COUNTIFS(performance_data[portfolio_id],performance_data[[#This Row],[portfolio_id]],
          performance_data[return_flag],1)</f>
        <v>11</v>
      </c>
      <c r="X3464" s="15">
        <f>performance_data[[#This Row],[underperform_flag_count]]/performance_data[[#This Row],[totalportfoliocount]]</f>
        <v>0.44</v>
      </c>
    </row>
    <row r="3465" spans="1:24" x14ac:dyDescent="0.3">
      <c r="A3465">
        <v>7581</v>
      </c>
      <c r="B3465" s="1">
        <v>45461</v>
      </c>
      <c r="C3465">
        <v>9799.2999999999993</v>
      </c>
      <c r="D3465">
        <v>16.04</v>
      </c>
      <c r="E3465">
        <v>13.48</v>
      </c>
      <c r="F3465">
        <v>11789.16</v>
      </c>
      <c r="G3465">
        <v>13039.4</v>
      </c>
      <c r="H3465" t="s">
        <v>2205</v>
      </c>
      <c r="I3465" t="s">
        <v>2211</v>
      </c>
      <c r="J3465">
        <v>6</v>
      </c>
      <c r="K3465" t="s">
        <v>2212</v>
      </c>
      <c r="L3465" t="str">
        <f>IF(performance_data[[#This Row],[return_percentage]]&gt;=performance_data[[#This Row],[benchmark_return]],"Higher","Lower")</f>
        <v>Higher</v>
      </c>
      <c r="M3465" s="14">
        <f xml:space="preserve"> _xlfn.MAXIFS(performance_data[date],performance_data[portfolio_id],performance_data[[#This Row],[portfolio_id]])</f>
        <v>45536</v>
      </c>
      <c r="N3465" s="14">
        <f xml:space="preserve"> _xlfn.MINIFS(performance_data[date],performance_data[portfolio_id],performance_data[[#This Row],[portfolio_id]])</f>
        <v>44832</v>
      </c>
      <c r="O3465" s="15">
        <f>_xlfn.MAXIFS(performance_data[portfolio_value],performance_data[portfolio_id],performance_data[[#This Row],[portfolio_id]],performance_data[date],performance_data[[#This Row],[latest_date]])</f>
        <v>411727.21</v>
      </c>
      <c r="P3465" s="15">
        <f>_xlfn.MAXIFS(performance_data[portfolio_value],performance_data[portfolio_id],performance_data[[#This Row],[portfolio_id]],performance_data[date],performance_data[[#This Row],[starting_date]])</f>
        <v>489882.08</v>
      </c>
      <c r="Q3465" s="15">
        <f>performance_data[[#This Row],[latest_value]]-performance_data[[#This Row],[starting_value]]</f>
        <v>-78154.87</v>
      </c>
      <c r="R3465" s="15">
        <f>performance_data[[#This Row],[net_inflows]]-performance_data[[#This Row],[net_outflows]]</f>
        <v>-1250.2399999999998</v>
      </c>
      <c r="S3465" s="15" t="str">
        <f>IF(performance_data[[#This Row],[net_inflows]]&gt;AVERAGE(performance_data[net_inflows]),"High","Low")</f>
        <v>High</v>
      </c>
      <c r="T3465" s="15">
        <f>AVERAGEIF(performance_data[inflow_flag],performance_data[[#This Row],[inflow_flag]],performance_data[return_percentage])</f>
        <v>4.8467905675459724</v>
      </c>
      <c r="U3465" s="17">
        <f>IF(performance_data[[#This Row],[return_percentage]]&lt;performance_data[[#This Row],[benchmark_return]],1,0)</f>
        <v>0</v>
      </c>
      <c r="V3465" s="17">
        <f>COUNTIFS(performance_data[portfolio_id],performance_data[[#This Row],[portfolio_id]])</f>
        <v>25</v>
      </c>
      <c r="W3465" s="17">
        <f>COUNTIFS(performance_data[portfolio_id],performance_data[[#This Row],[portfolio_id]],
          performance_data[return_flag],1)</f>
        <v>11</v>
      </c>
      <c r="X3465" s="15">
        <f>performance_data[[#This Row],[underperform_flag_count]]/performance_data[[#This Row],[totalportfoliocount]]</f>
        <v>0.44</v>
      </c>
    </row>
    <row r="3466" spans="1:24" x14ac:dyDescent="0.3">
      <c r="A3466">
        <v>7581</v>
      </c>
      <c r="B3466" s="1">
        <v>45037</v>
      </c>
      <c r="C3466">
        <v>233566.47</v>
      </c>
      <c r="D3466">
        <v>14.52</v>
      </c>
      <c r="E3466">
        <v>14.48</v>
      </c>
      <c r="F3466">
        <v>18935.05</v>
      </c>
      <c r="G3466">
        <v>6737.7</v>
      </c>
      <c r="H3466" t="s">
        <v>2213</v>
      </c>
      <c r="I3466" t="s">
        <v>2211</v>
      </c>
      <c r="J3466">
        <v>4</v>
      </c>
      <c r="K3466" t="s">
        <v>2216</v>
      </c>
      <c r="L3466" t="str">
        <f>IF(performance_data[[#This Row],[return_percentage]]&gt;=performance_data[[#This Row],[benchmark_return]],"Higher","Lower")</f>
        <v>Higher</v>
      </c>
      <c r="M3466" s="14">
        <f xml:space="preserve"> _xlfn.MAXIFS(performance_data[date],performance_data[portfolio_id],performance_data[[#This Row],[portfolio_id]])</f>
        <v>45536</v>
      </c>
      <c r="N3466" s="14">
        <f xml:space="preserve"> _xlfn.MINIFS(performance_data[date],performance_data[portfolio_id],performance_data[[#This Row],[portfolio_id]])</f>
        <v>44832</v>
      </c>
      <c r="O3466" s="15">
        <f>_xlfn.MAXIFS(performance_data[portfolio_value],performance_data[portfolio_id],performance_data[[#This Row],[portfolio_id]],performance_data[date],performance_data[[#This Row],[latest_date]])</f>
        <v>411727.21</v>
      </c>
      <c r="P3466" s="15">
        <f>_xlfn.MAXIFS(performance_data[portfolio_value],performance_data[portfolio_id],performance_data[[#This Row],[portfolio_id]],performance_data[date],performance_data[[#This Row],[starting_date]])</f>
        <v>489882.08</v>
      </c>
      <c r="Q3466" s="15">
        <f>performance_data[[#This Row],[latest_value]]-performance_data[[#This Row],[starting_value]]</f>
        <v>-78154.87</v>
      </c>
      <c r="R3466" s="15">
        <f>performance_data[[#This Row],[net_inflows]]-performance_data[[#This Row],[net_outflows]]</f>
        <v>12197.349999999999</v>
      </c>
      <c r="S3466" s="15" t="str">
        <f>IF(performance_data[[#This Row],[net_inflows]]&gt;AVERAGE(performance_data[net_inflows]),"High","Low")</f>
        <v>High</v>
      </c>
      <c r="T3466" s="15">
        <f>AVERAGEIF(performance_data[inflow_flag],performance_data[[#This Row],[inflow_flag]],performance_data[return_percentage])</f>
        <v>4.8467905675459724</v>
      </c>
      <c r="U3466" s="17">
        <f>IF(performance_data[[#This Row],[return_percentage]]&lt;performance_data[[#This Row],[benchmark_return]],1,0)</f>
        <v>0</v>
      </c>
      <c r="V3466" s="17">
        <f>COUNTIFS(performance_data[portfolio_id],performance_data[[#This Row],[portfolio_id]])</f>
        <v>25</v>
      </c>
      <c r="W3466" s="17">
        <f>COUNTIFS(performance_data[portfolio_id],performance_data[[#This Row],[portfolio_id]],
          performance_data[return_flag],1)</f>
        <v>11</v>
      </c>
      <c r="X3466" s="15">
        <f>performance_data[[#This Row],[underperform_flag_count]]/performance_data[[#This Row],[totalportfoliocount]]</f>
        <v>0.44</v>
      </c>
    </row>
    <row r="3467" spans="1:24" x14ac:dyDescent="0.3">
      <c r="A3467">
        <v>7581</v>
      </c>
      <c r="B3467" s="1">
        <v>45012</v>
      </c>
      <c r="C3467">
        <v>433003.91</v>
      </c>
      <c r="D3467">
        <v>2.6</v>
      </c>
      <c r="E3467">
        <v>2.37</v>
      </c>
      <c r="F3467">
        <v>1180.06</v>
      </c>
      <c r="G3467">
        <v>15198.74</v>
      </c>
      <c r="H3467" t="s">
        <v>2213</v>
      </c>
      <c r="I3467" t="s">
        <v>2206</v>
      </c>
      <c r="J3467">
        <v>3</v>
      </c>
      <c r="K3467" t="s">
        <v>2222</v>
      </c>
      <c r="L3467" t="str">
        <f>IF(performance_data[[#This Row],[return_percentage]]&gt;=performance_data[[#This Row],[benchmark_return]],"Higher","Lower")</f>
        <v>Higher</v>
      </c>
      <c r="M3467" s="14">
        <f xml:space="preserve"> _xlfn.MAXIFS(performance_data[date],performance_data[portfolio_id],performance_data[[#This Row],[portfolio_id]])</f>
        <v>45536</v>
      </c>
      <c r="N3467" s="14">
        <f xml:space="preserve"> _xlfn.MINIFS(performance_data[date],performance_data[portfolio_id],performance_data[[#This Row],[portfolio_id]])</f>
        <v>44832</v>
      </c>
      <c r="O3467" s="15">
        <f>_xlfn.MAXIFS(performance_data[portfolio_value],performance_data[portfolio_id],performance_data[[#This Row],[portfolio_id]],performance_data[date],performance_data[[#This Row],[latest_date]])</f>
        <v>411727.21</v>
      </c>
      <c r="P3467" s="15">
        <f>_xlfn.MAXIFS(performance_data[portfolio_value],performance_data[portfolio_id],performance_data[[#This Row],[portfolio_id]],performance_data[date],performance_data[[#This Row],[starting_date]])</f>
        <v>489882.08</v>
      </c>
      <c r="Q3467" s="15">
        <f>performance_data[[#This Row],[latest_value]]-performance_data[[#This Row],[starting_value]]</f>
        <v>-78154.87</v>
      </c>
      <c r="R3467" s="15">
        <f>performance_data[[#This Row],[net_inflows]]-performance_data[[#This Row],[net_outflows]]</f>
        <v>-14018.68</v>
      </c>
      <c r="S3467" s="15" t="str">
        <f>IF(performance_data[[#This Row],[net_inflows]]&gt;AVERAGE(performance_data[net_inflows]),"High","Low")</f>
        <v>Low</v>
      </c>
      <c r="T3467" s="15">
        <f>AVERAGEIF(performance_data[inflow_flag],performance_data[[#This Row],[inflow_flag]],performance_data[return_percentage])</f>
        <v>5.0457846277021572</v>
      </c>
      <c r="U3467" s="17">
        <f>IF(performance_data[[#This Row],[return_percentage]]&lt;performance_data[[#This Row],[benchmark_return]],1,0)</f>
        <v>0</v>
      </c>
      <c r="V3467" s="17">
        <f>COUNTIFS(performance_data[portfolio_id],performance_data[[#This Row],[portfolio_id]])</f>
        <v>25</v>
      </c>
      <c r="W3467" s="17">
        <f>COUNTIFS(performance_data[portfolio_id],performance_data[[#This Row],[portfolio_id]],
          performance_data[return_flag],1)</f>
        <v>11</v>
      </c>
      <c r="X3467" s="15">
        <f>performance_data[[#This Row],[underperform_flag_count]]/performance_data[[#This Row],[totalportfoliocount]]</f>
        <v>0.44</v>
      </c>
    </row>
    <row r="3468" spans="1:24" x14ac:dyDescent="0.3">
      <c r="A3468">
        <v>7581</v>
      </c>
      <c r="B3468" s="1">
        <v>45311</v>
      </c>
      <c r="C3468">
        <v>494954.86</v>
      </c>
      <c r="D3468">
        <v>-3.39</v>
      </c>
      <c r="E3468">
        <v>-3.05</v>
      </c>
      <c r="F3468">
        <v>16684.080000000002</v>
      </c>
      <c r="G3468">
        <v>15416.47</v>
      </c>
      <c r="H3468" t="s">
        <v>2205</v>
      </c>
      <c r="I3468" t="s">
        <v>2206</v>
      </c>
      <c r="J3468">
        <v>1</v>
      </c>
      <c r="K3468" t="s">
        <v>2207</v>
      </c>
      <c r="L3468" t="str">
        <f>IF(performance_data[[#This Row],[return_percentage]]&gt;=performance_data[[#This Row],[benchmark_return]],"Higher","Lower")</f>
        <v>Lower</v>
      </c>
      <c r="M3468" s="14">
        <f xml:space="preserve"> _xlfn.MAXIFS(performance_data[date],performance_data[portfolio_id],performance_data[[#This Row],[portfolio_id]])</f>
        <v>45536</v>
      </c>
      <c r="N3468" s="14">
        <f xml:space="preserve"> _xlfn.MINIFS(performance_data[date],performance_data[portfolio_id],performance_data[[#This Row],[portfolio_id]])</f>
        <v>44832</v>
      </c>
      <c r="O3468" s="15">
        <f>_xlfn.MAXIFS(performance_data[portfolio_value],performance_data[portfolio_id],performance_data[[#This Row],[portfolio_id]],performance_data[date],performance_data[[#This Row],[latest_date]])</f>
        <v>411727.21</v>
      </c>
      <c r="P3468" s="15">
        <f>_xlfn.MAXIFS(performance_data[portfolio_value],performance_data[portfolio_id],performance_data[[#This Row],[portfolio_id]],performance_data[date],performance_data[[#This Row],[starting_date]])</f>
        <v>489882.08</v>
      </c>
      <c r="Q3468" s="15">
        <f>performance_data[[#This Row],[latest_value]]-performance_data[[#This Row],[starting_value]]</f>
        <v>-78154.87</v>
      </c>
      <c r="R3468" s="15">
        <f>performance_data[[#This Row],[net_inflows]]-performance_data[[#This Row],[net_outflows]]</f>
        <v>1267.6100000000024</v>
      </c>
      <c r="S3468" s="15" t="str">
        <f>IF(performance_data[[#This Row],[net_inflows]]&gt;AVERAGE(performance_data[net_inflows]),"High","Low")</f>
        <v>High</v>
      </c>
      <c r="T3468" s="15">
        <f>AVERAGEIF(performance_data[inflow_flag],performance_data[[#This Row],[inflow_flag]],performance_data[return_percentage])</f>
        <v>4.8467905675459724</v>
      </c>
      <c r="U3468" s="17">
        <f>IF(performance_data[[#This Row],[return_percentage]]&lt;performance_data[[#This Row],[benchmark_return]],1,0)</f>
        <v>1</v>
      </c>
      <c r="V3468" s="17">
        <f>COUNTIFS(performance_data[portfolio_id],performance_data[[#This Row],[portfolio_id]])</f>
        <v>25</v>
      </c>
      <c r="W3468" s="17">
        <f>COUNTIFS(performance_data[portfolio_id],performance_data[[#This Row],[portfolio_id]],
          performance_data[return_flag],1)</f>
        <v>11</v>
      </c>
      <c r="X3468" s="15">
        <f>performance_data[[#This Row],[underperform_flag_count]]/performance_data[[#This Row],[totalportfoliocount]]</f>
        <v>0.44</v>
      </c>
    </row>
    <row r="3469" spans="1:24" x14ac:dyDescent="0.3">
      <c r="A3469">
        <v>7581</v>
      </c>
      <c r="B3469" s="1">
        <v>45317</v>
      </c>
      <c r="C3469">
        <v>470121.36</v>
      </c>
      <c r="D3469">
        <v>-9.33</v>
      </c>
      <c r="E3469">
        <v>-8.64</v>
      </c>
      <c r="F3469">
        <v>5745.27</v>
      </c>
      <c r="G3469">
        <v>17536.86</v>
      </c>
      <c r="H3469" t="s">
        <v>2205</v>
      </c>
      <c r="I3469" t="s">
        <v>2206</v>
      </c>
      <c r="J3469">
        <v>1</v>
      </c>
      <c r="K3469" t="s">
        <v>2207</v>
      </c>
      <c r="L3469" t="str">
        <f>IF(performance_data[[#This Row],[return_percentage]]&gt;=performance_data[[#This Row],[benchmark_return]],"Higher","Lower")</f>
        <v>Lower</v>
      </c>
      <c r="M3469" s="14">
        <f xml:space="preserve"> _xlfn.MAXIFS(performance_data[date],performance_data[portfolio_id],performance_data[[#This Row],[portfolio_id]])</f>
        <v>45536</v>
      </c>
      <c r="N3469" s="14">
        <f xml:space="preserve"> _xlfn.MINIFS(performance_data[date],performance_data[portfolio_id],performance_data[[#This Row],[portfolio_id]])</f>
        <v>44832</v>
      </c>
      <c r="O3469" s="15">
        <f>_xlfn.MAXIFS(performance_data[portfolio_value],performance_data[portfolio_id],performance_data[[#This Row],[portfolio_id]],performance_data[date],performance_data[[#This Row],[latest_date]])</f>
        <v>411727.21</v>
      </c>
      <c r="P3469" s="15">
        <f>_xlfn.MAXIFS(performance_data[portfolio_value],performance_data[portfolio_id],performance_data[[#This Row],[portfolio_id]],performance_data[date],performance_data[[#This Row],[starting_date]])</f>
        <v>489882.08</v>
      </c>
      <c r="Q3469" s="15">
        <f>performance_data[[#This Row],[latest_value]]-performance_data[[#This Row],[starting_value]]</f>
        <v>-78154.87</v>
      </c>
      <c r="R3469" s="15">
        <f>performance_data[[#This Row],[net_inflows]]-performance_data[[#This Row],[net_outflows]]</f>
        <v>-11791.59</v>
      </c>
      <c r="S3469" s="15" t="str">
        <f>IF(performance_data[[#This Row],[net_inflows]]&gt;AVERAGE(performance_data[net_inflows]),"High","Low")</f>
        <v>Low</v>
      </c>
      <c r="T3469" s="15">
        <f>AVERAGEIF(performance_data[inflow_flag],performance_data[[#This Row],[inflow_flag]],performance_data[return_percentage])</f>
        <v>5.0457846277021572</v>
      </c>
      <c r="U3469" s="17">
        <f>IF(performance_data[[#This Row],[return_percentage]]&lt;performance_data[[#This Row],[benchmark_return]],1,0)</f>
        <v>1</v>
      </c>
      <c r="V3469" s="17">
        <f>COUNTIFS(performance_data[portfolio_id],performance_data[[#This Row],[portfolio_id]])</f>
        <v>25</v>
      </c>
      <c r="W3469" s="17">
        <f>COUNTIFS(performance_data[portfolio_id],performance_data[[#This Row],[portfolio_id]],
          performance_data[return_flag],1)</f>
        <v>11</v>
      </c>
      <c r="X3469" s="15">
        <f>performance_data[[#This Row],[underperform_flag_count]]/performance_data[[#This Row],[totalportfoliocount]]</f>
        <v>0.44</v>
      </c>
    </row>
    <row r="3470" spans="1:24" x14ac:dyDescent="0.3">
      <c r="A3470">
        <v>7581</v>
      </c>
      <c r="B3470" s="1">
        <v>45011</v>
      </c>
      <c r="C3470">
        <v>7418.64</v>
      </c>
      <c r="D3470">
        <v>-4.82</v>
      </c>
      <c r="E3470">
        <v>-4.83</v>
      </c>
      <c r="F3470">
        <v>15466.71</v>
      </c>
      <c r="G3470">
        <v>4405.6099999999997</v>
      </c>
      <c r="H3470" t="s">
        <v>2213</v>
      </c>
      <c r="I3470" t="s">
        <v>2206</v>
      </c>
      <c r="J3470">
        <v>3</v>
      </c>
      <c r="K3470" t="s">
        <v>2222</v>
      </c>
      <c r="L3470" t="str">
        <f>IF(performance_data[[#This Row],[return_percentage]]&gt;=performance_data[[#This Row],[benchmark_return]],"Higher","Lower")</f>
        <v>Higher</v>
      </c>
      <c r="M3470" s="14">
        <f xml:space="preserve"> _xlfn.MAXIFS(performance_data[date],performance_data[portfolio_id],performance_data[[#This Row],[portfolio_id]])</f>
        <v>45536</v>
      </c>
      <c r="N3470" s="14">
        <f xml:space="preserve"> _xlfn.MINIFS(performance_data[date],performance_data[portfolio_id],performance_data[[#This Row],[portfolio_id]])</f>
        <v>44832</v>
      </c>
      <c r="O3470" s="15">
        <f>_xlfn.MAXIFS(performance_data[portfolio_value],performance_data[portfolio_id],performance_data[[#This Row],[portfolio_id]],performance_data[date],performance_data[[#This Row],[latest_date]])</f>
        <v>411727.21</v>
      </c>
      <c r="P3470" s="15">
        <f>_xlfn.MAXIFS(performance_data[portfolio_value],performance_data[portfolio_id],performance_data[[#This Row],[portfolio_id]],performance_data[date],performance_data[[#This Row],[starting_date]])</f>
        <v>489882.08</v>
      </c>
      <c r="Q3470" s="15">
        <f>performance_data[[#This Row],[latest_value]]-performance_data[[#This Row],[starting_value]]</f>
        <v>-78154.87</v>
      </c>
      <c r="R3470" s="15">
        <f>performance_data[[#This Row],[net_inflows]]-performance_data[[#This Row],[net_outflows]]</f>
        <v>11061.099999999999</v>
      </c>
      <c r="S3470" s="15" t="str">
        <f>IF(performance_data[[#This Row],[net_inflows]]&gt;AVERAGE(performance_data[net_inflows]),"High","Low")</f>
        <v>High</v>
      </c>
      <c r="T3470" s="15">
        <f>AVERAGEIF(performance_data[inflow_flag],performance_data[[#This Row],[inflow_flag]],performance_data[return_percentage])</f>
        <v>4.8467905675459724</v>
      </c>
      <c r="U3470" s="17">
        <f>IF(performance_data[[#This Row],[return_percentage]]&lt;performance_data[[#This Row],[benchmark_return]],1,0)</f>
        <v>0</v>
      </c>
      <c r="V3470" s="17">
        <f>COUNTIFS(performance_data[portfolio_id],performance_data[[#This Row],[portfolio_id]])</f>
        <v>25</v>
      </c>
      <c r="W3470" s="17">
        <f>COUNTIFS(performance_data[portfolio_id],performance_data[[#This Row],[portfolio_id]],
          performance_data[return_flag],1)</f>
        <v>11</v>
      </c>
      <c r="X3470" s="15">
        <f>performance_data[[#This Row],[underperform_flag_count]]/performance_data[[#This Row],[totalportfoliocount]]</f>
        <v>0.44</v>
      </c>
    </row>
    <row r="3471" spans="1:24" x14ac:dyDescent="0.3">
      <c r="A3471">
        <v>7581</v>
      </c>
      <c r="B3471" s="1">
        <v>45462</v>
      </c>
      <c r="C3471">
        <v>32033.98</v>
      </c>
      <c r="D3471">
        <v>0.28999999999999998</v>
      </c>
      <c r="E3471">
        <v>0.25</v>
      </c>
      <c r="F3471">
        <v>17552.599999999999</v>
      </c>
      <c r="G3471">
        <v>15949.24</v>
      </c>
      <c r="H3471" t="s">
        <v>2205</v>
      </c>
      <c r="I3471" t="s">
        <v>2211</v>
      </c>
      <c r="J3471">
        <v>6</v>
      </c>
      <c r="K3471" t="s">
        <v>2212</v>
      </c>
      <c r="L3471" t="str">
        <f>IF(performance_data[[#This Row],[return_percentage]]&gt;=performance_data[[#This Row],[benchmark_return]],"Higher","Lower")</f>
        <v>Higher</v>
      </c>
      <c r="M3471" s="14">
        <f xml:space="preserve"> _xlfn.MAXIFS(performance_data[date],performance_data[portfolio_id],performance_data[[#This Row],[portfolio_id]])</f>
        <v>45536</v>
      </c>
      <c r="N3471" s="14">
        <f xml:space="preserve"> _xlfn.MINIFS(performance_data[date],performance_data[portfolio_id],performance_data[[#This Row],[portfolio_id]])</f>
        <v>44832</v>
      </c>
      <c r="O3471" s="15">
        <f>_xlfn.MAXIFS(performance_data[portfolio_value],performance_data[portfolio_id],performance_data[[#This Row],[portfolio_id]],performance_data[date],performance_data[[#This Row],[latest_date]])</f>
        <v>411727.21</v>
      </c>
      <c r="P3471" s="15">
        <f>_xlfn.MAXIFS(performance_data[portfolio_value],performance_data[portfolio_id],performance_data[[#This Row],[portfolio_id]],performance_data[date],performance_data[[#This Row],[starting_date]])</f>
        <v>489882.08</v>
      </c>
      <c r="Q3471" s="15">
        <f>performance_data[[#This Row],[latest_value]]-performance_data[[#This Row],[starting_value]]</f>
        <v>-78154.87</v>
      </c>
      <c r="R3471" s="15">
        <f>performance_data[[#This Row],[net_inflows]]-performance_data[[#This Row],[net_outflows]]</f>
        <v>1603.3599999999988</v>
      </c>
      <c r="S3471" s="15" t="str">
        <f>IF(performance_data[[#This Row],[net_inflows]]&gt;AVERAGE(performance_data[net_inflows]),"High","Low")</f>
        <v>High</v>
      </c>
      <c r="T3471" s="15">
        <f>AVERAGEIF(performance_data[inflow_flag],performance_data[[#This Row],[inflow_flag]],performance_data[return_percentage])</f>
        <v>4.8467905675459724</v>
      </c>
      <c r="U3471" s="17">
        <f>IF(performance_data[[#This Row],[return_percentage]]&lt;performance_data[[#This Row],[benchmark_return]],1,0)</f>
        <v>0</v>
      </c>
      <c r="V3471" s="17">
        <f>COUNTIFS(performance_data[portfolio_id],performance_data[[#This Row],[portfolio_id]])</f>
        <v>25</v>
      </c>
      <c r="W3471" s="17">
        <f>COUNTIFS(performance_data[portfolio_id],performance_data[[#This Row],[portfolio_id]],
          performance_data[return_flag],1)</f>
        <v>11</v>
      </c>
      <c r="X3471" s="15">
        <f>performance_data[[#This Row],[underperform_flag_count]]/performance_data[[#This Row],[totalportfoliocount]]</f>
        <v>0.44</v>
      </c>
    </row>
    <row r="3472" spans="1:24" x14ac:dyDescent="0.3">
      <c r="A3472">
        <v>7581</v>
      </c>
      <c r="B3472" s="1">
        <v>45536</v>
      </c>
      <c r="C3472">
        <v>411727.21</v>
      </c>
      <c r="D3472">
        <v>-6.82</v>
      </c>
      <c r="E3472">
        <v>-5.73</v>
      </c>
      <c r="F3472">
        <v>12948.15</v>
      </c>
      <c r="G3472">
        <v>11302.91</v>
      </c>
      <c r="H3472" t="s">
        <v>2205</v>
      </c>
      <c r="I3472" t="s">
        <v>2209</v>
      </c>
      <c r="J3472">
        <v>9</v>
      </c>
      <c r="K3472" t="s">
        <v>2221</v>
      </c>
      <c r="L3472" t="str">
        <f>IF(performance_data[[#This Row],[return_percentage]]&gt;=performance_data[[#This Row],[benchmark_return]],"Higher","Lower")</f>
        <v>Lower</v>
      </c>
      <c r="M3472" s="14">
        <f xml:space="preserve"> _xlfn.MAXIFS(performance_data[date],performance_data[portfolio_id],performance_data[[#This Row],[portfolio_id]])</f>
        <v>45536</v>
      </c>
      <c r="N3472" s="14">
        <f xml:space="preserve"> _xlfn.MINIFS(performance_data[date],performance_data[portfolio_id],performance_data[[#This Row],[portfolio_id]])</f>
        <v>44832</v>
      </c>
      <c r="O3472" s="15">
        <f>_xlfn.MAXIFS(performance_data[portfolio_value],performance_data[portfolio_id],performance_data[[#This Row],[portfolio_id]],performance_data[date],performance_data[[#This Row],[latest_date]])</f>
        <v>411727.21</v>
      </c>
      <c r="P3472" s="15">
        <f>_xlfn.MAXIFS(performance_data[portfolio_value],performance_data[portfolio_id],performance_data[[#This Row],[portfolio_id]],performance_data[date],performance_data[[#This Row],[starting_date]])</f>
        <v>489882.08</v>
      </c>
      <c r="Q3472" s="15">
        <f>performance_data[[#This Row],[latest_value]]-performance_data[[#This Row],[starting_value]]</f>
        <v>-78154.87</v>
      </c>
      <c r="R3472" s="15">
        <f>performance_data[[#This Row],[net_inflows]]-performance_data[[#This Row],[net_outflows]]</f>
        <v>1645.2399999999998</v>
      </c>
      <c r="S3472" s="15" t="str">
        <f>IF(performance_data[[#This Row],[net_inflows]]&gt;AVERAGE(performance_data[net_inflows]),"High","Low")</f>
        <v>High</v>
      </c>
      <c r="T3472" s="15">
        <f>AVERAGEIF(performance_data[inflow_flag],performance_data[[#This Row],[inflow_flag]],performance_data[return_percentage])</f>
        <v>4.8467905675459724</v>
      </c>
      <c r="U3472" s="17">
        <f>IF(performance_data[[#This Row],[return_percentage]]&lt;performance_data[[#This Row],[benchmark_return]],1,0)</f>
        <v>1</v>
      </c>
      <c r="V3472" s="17">
        <f>COUNTIFS(performance_data[portfolio_id],performance_data[[#This Row],[portfolio_id]])</f>
        <v>25</v>
      </c>
      <c r="W3472" s="17">
        <f>COUNTIFS(performance_data[portfolio_id],performance_data[[#This Row],[portfolio_id]],
          performance_data[return_flag],1)</f>
        <v>11</v>
      </c>
      <c r="X3472" s="15">
        <f>performance_data[[#This Row],[underperform_flag_count]]/performance_data[[#This Row],[totalportfoliocount]]</f>
        <v>0.44</v>
      </c>
    </row>
    <row r="3473" spans="1:24" x14ac:dyDescent="0.3">
      <c r="A3473">
        <v>7581</v>
      </c>
      <c r="B3473" s="1">
        <v>45124</v>
      </c>
      <c r="C3473">
        <v>333798.73</v>
      </c>
      <c r="D3473">
        <v>0.39</v>
      </c>
      <c r="E3473">
        <v>0.31</v>
      </c>
      <c r="F3473">
        <v>4009.77</v>
      </c>
      <c r="G3473">
        <v>4580.0200000000004</v>
      </c>
      <c r="H3473" t="s">
        <v>2213</v>
      </c>
      <c r="I3473" t="s">
        <v>2209</v>
      </c>
      <c r="J3473">
        <v>7</v>
      </c>
      <c r="K3473" t="s">
        <v>2210</v>
      </c>
      <c r="L3473" t="str">
        <f>IF(performance_data[[#This Row],[return_percentage]]&gt;=performance_data[[#This Row],[benchmark_return]],"Higher","Lower")</f>
        <v>Higher</v>
      </c>
      <c r="M3473" s="14">
        <f xml:space="preserve"> _xlfn.MAXIFS(performance_data[date],performance_data[portfolio_id],performance_data[[#This Row],[portfolio_id]])</f>
        <v>45536</v>
      </c>
      <c r="N3473" s="14">
        <f xml:space="preserve"> _xlfn.MINIFS(performance_data[date],performance_data[portfolio_id],performance_data[[#This Row],[portfolio_id]])</f>
        <v>44832</v>
      </c>
      <c r="O3473" s="15">
        <f>_xlfn.MAXIFS(performance_data[portfolio_value],performance_data[portfolio_id],performance_data[[#This Row],[portfolio_id]],performance_data[date],performance_data[[#This Row],[latest_date]])</f>
        <v>411727.21</v>
      </c>
      <c r="P3473" s="15">
        <f>_xlfn.MAXIFS(performance_data[portfolio_value],performance_data[portfolio_id],performance_data[[#This Row],[portfolio_id]],performance_data[date],performance_data[[#This Row],[starting_date]])</f>
        <v>489882.08</v>
      </c>
      <c r="Q3473" s="15">
        <f>performance_data[[#This Row],[latest_value]]-performance_data[[#This Row],[starting_value]]</f>
        <v>-78154.87</v>
      </c>
      <c r="R3473" s="15">
        <f>performance_data[[#This Row],[net_inflows]]-performance_data[[#This Row],[net_outflows]]</f>
        <v>-570.25000000000045</v>
      </c>
      <c r="S3473" s="15" t="str">
        <f>IF(performance_data[[#This Row],[net_inflows]]&gt;AVERAGE(performance_data[net_inflows]),"High","Low")</f>
        <v>Low</v>
      </c>
      <c r="T3473" s="15">
        <f>AVERAGEIF(performance_data[inflow_flag],performance_data[[#This Row],[inflow_flag]],performance_data[return_percentage])</f>
        <v>5.0457846277021572</v>
      </c>
      <c r="U3473" s="17">
        <f>IF(performance_data[[#This Row],[return_percentage]]&lt;performance_data[[#This Row],[benchmark_return]],1,0)</f>
        <v>0</v>
      </c>
      <c r="V3473" s="17">
        <f>COUNTIFS(performance_data[portfolio_id],performance_data[[#This Row],[portfolio_id]])</f>
        <v>25</v>
      </c>
      <c r="W3473" s="17">
        <f>COUNTIFS(performance_data[portfolio_id],performance_data[[#This Row],[portfolio_id]],
          performance_data[return_flag],1)</f>
        <v>11</v>
      </c>
      <c r="X3473" s="15">
        <f>performance_data[[#This Row],[underperform_flag_count]]/performance_data[[#This Row],[totalportfoliocount]]</f>
        <v>0.44</v>
      </c>
    </row>
    <row r="3474" spans="1:24" x14ac:dyDescent="0.3">
      <c r="A3474">
        <v>7581</v>
      </c>
      <c r="B3474" s="1">
        <v>45301</v>
      </c>
      <c r="C3474">
        <v>83901.34</v>
      </c>
      <c r="D3474">
        <v>14.21</v>
      </c>
      <c r="E3474">
        <v>15.53</v>
      </c>
      <c r="F3474">
        <v>13770.31</v>
      </c>
      <c r="G3474">
        <v>11940.64</v>
      </c>
      <c r="H3474" t="s">
        <v>2205</v>
      </c>
      <c r="I3474" t="s">
        <v>2206</v>
      </c>
      <c r="J3474">
        <v>1</v>
      </c>
      <c r="K3474" t="s">
        <v>2207</v>
      </c>
      <c r="L3474" t="str">
        <f>IF(performance_data[[#This Row],[return_percentage]]&gt;=performance_data[[#This Row],[benchmark_return]],"Higher","Lower")</f>
        <v>Lower</v>
      </c>
      <c r="M3474" s="14">
        <f xml:space="preserve"> _xlfn.MAXIFS(performance_data[date],performance_data[portfolio_id],performance_data[[#This Row],[portfolio_id]])</f>
        <v>45536</v>
      </c>
      <c r="N3474" s="14">
        <f xml:space="preserve"> _xlfn.MINIFS(performance_data[date],performance_data[portfolio_id],performance_data[[#This Row],[portfolio_id]])</f>
        <v>44832</v>
      </c>
      <c r="O3474" s="15">
        <f>_xlfn.MAXIFS(performance_data[portfolio_value],performance_data[portfolio_id],performance_data[[#This Row],[portfolio_id]],performance_data[date],performance_data[[#This Row],[latest_date]])</f>
        <v>411727.21</v>
      </c>
      <c r="P3474" s="15">
        <f>_xlfn.MAXIFS(performance_data[portfolio_value],performance_data[portfolio_id],performance_data[[#This Row],[portfolio_id]],performance_data[date],performance_data[[#This Row],[starting_date]])</f>
        <v>489882.08</v>
      </c>
      <c r="Q3474" s="15">
        <f>performance_data[[#This Row],[latest_value]]-performance_data[[#This Row],[starting_value]]</f>
        <v>-78154.87</v>
      </c>
      <c r="R3474" s="15">
        <f>performance_data[[#This Row],[net_inflows]]-performance_data[[#This Row],[net_outflows]]</f>
        <v>1829.67</v>
      </c>
      <c r="S3474" s="15" t="str">
        <f>IF(performance_data[[#This Row],[net_inflows]]&gt;AVERAGE(performance_data[net_inflows]),"High","Low")</f>
        <v>High</v>
      </c>
      <c r="T3474" s="15">
        <f>AVERAGEIF(performance_data[inflow_flag],performance_data[[#This Row],[inflow_flag]],performance_data[return_percentage])</f>
        <v>4.8467905675459724</v>
      </c>
      <c r="U3474" s="17">
        <f>IF(performance_data[[#This Row],[return_percentage]]&lt;performance_data[[#This Row],[benchmark_return]],1,0)</f>
        <v>1</v>
      </c>
      <c r="V3474" s="17">
        <f>COUNTIFS(performance_data[portfolio_id],performance_data[[#This Row],[portfolio_id]])</f>
        <v>25</v>
      </c>
      <c r="W3474" s="17">
        <f>COUNTIFS(performance_data[portfolio_id],performance_data[[#This Row],[portfolio_id]],
          performance_data[return_flag],1)</f>
        <v>11</v>
      </c>
      <c r="X3474" s="15">
        <f>performance_data[[#This Row],[underperform_flag_count]]/performance_data[[#This Row],[totalportfoliocount]]</f>
        <v>0.44</v>
      </c>
    </row>
    <row r="3475" spans="1:24" x14ac:dyDescent="0.3">
      <c r="A3475">
        <v>7581</v>
      </c>
      <c r="B3475" s="1">
        <v>45099</v>
      </c>
      <c r="C3475">
        <v>319761.40999999997</v>
      </c>
      <c r="D3475">
        <v>16.39</v>
      </c>
      <c r="E3475">
        <v>13.98</v>
      </c>
      <c r="F3475">
        <v>2956.27</v>
      </c>
      <c r="G3475">
        <v>5134.62</v>
      </c>
      <c r="H3475" t="s">
        <v>2213</v>
      </c>
      <c r="I3475" t="s">
        <v>2211</v>
      </c>
      <c r="J3475">
        <v>6</v>
      </c>
      <c r="K3475" t="s">
        <v>2212</v>
      </c>
      <c r="L3475" t="str">
        <f>IF(performance_data[[#This Row],[return_percentage]]&gt;=performance_data[[#This Row],[benchmark_return]],"Higher","Lower")</f>
        <v>Higher</v>
      </c>
      <c r="M3475" s="14">
        <f xml:space="preserve"> _xlfn.MAXIFS(performance_data[date],performance_data[portfolio_id],performance_data[[#This Row],[portfolio_id]])</f>
        <v>45536</v>
      </c>
      <c r="N3475" s="14">
        <f xml:space="preserve"> _xlfn.MINIFS(performance_data[date],performance_data[portfolio_id],performance_data[[#This Row],[portfolio_id]])</f>
        <v>44832</v>
      </c>
      <c r="O3475" s="15">
        <f>_xlfn.MAXIFS(performance_data[portfolio_value],performance_data[portfolio_id],performance_data[[#This Row],[portfolio_id]],performance_data[date],performance_data[[#This Row],[latest_date]])</f>
        <v>411727.21</v>
      </c>
      <c r="P3475" s="15">
        <f>_xlfn.MAXIFS(performance_data[portfolio_value],performance_data[portfolio_id],performance_data[[#This Row],[portfolio_id]],performance_data[date],performance_data[[#This Row],[starting_date]])</f>
        <v>489882.08</v>
      </c>
      <c r="Q3475" s="15">
        <f>performance_data[[#This Row],[latest_value]]-performance_data[[#This Row],[starting_value]]</f>
        <v>-78154.87</v>
      </c>
      <c r="R3475" s="15">
        <f>performance_data[[#This Row],[net_inflows]]-performance_data[[#This Row],[net_outflows]]</f>
        <v>-2178.35</v>
      </c>
      <c r="S3475" s="15" t="str">
        <f>IF(performance_data[[#This Row],[net_inflows]]&gt;AVERAGE(performance_data[net_inflows]),"High","Low")</f>
        <v>Low</v>
      </c>
      <c r="T3475" s="15">
        <f>AVERAGEIF(performance_data[inflow_flag],performance_data[[#This Row],[inflow_flag]],performance_data[return_percentage])</f>
        <v>5.0457846277021572</v>
      </c>
      <c r="U3475" s="17">
        <f>IF(performance_data[[#This Row],[return_percentage]]&lt;performance_data[[#This Row],[benchmark_return]],1,0)</f>
        <v>0</v>
      </c>
      <c r="V3475" s="17">
        <f>COUNTIFS(performance_data[portfolio_id],performance_data[[#This Row],[portfolio_id]])</f>
        <v>25</v>
      </c>
      <c r="W3475" s="17">
        <f>COUNTIFS(performance_data[portfolio_id],performance_data[[#This Row],[portfolio_id]],
          performance_data[return_flag],1)</f>
        <v>11</v>
      </c>
      <c r="X3475" s="15">
        <f>performance_data[[#This Row],[underperform_flag_count]]/performance_data[[#This Row],[totalportfoliocount]]</f>
        <v>0.44</v>
      </c>
    </row>
    <row r="3476" spans="1:24" x14ac:dyDescent="0.3">
      <c r="A3476">
        <v>7581</v>
      </c>
      <c r="B3476" s="1">
        <v>45251</v>
      </c>
      <c r="C3476">
        <v>304274.89</v>
      </c>
      <c r="D3476">
        <v>1.02</v>
      </c>
      <c r="E3476">
        <v>1.1399999999999999</v>
      </c>
      <c r="F3476">
        <v>3022.48</v>
      </c>
      <c r="G3476">
        <v>19061.759999999998</v>
      </c>
      <c r="H3476" t="s">
        <v>2213</v>
      </c>
      <c r="I3476" t="s">
        <v>2217</v>
      </c>
      <c r="J3476">
        <v>11</v>
      </c>
      <c r="K3476" t="s">
        <v>2219</v>
      </c>
      <c r="L3476" t="str">
        <f>IF(performance_data[[#This Row],[return_percentage]]&gt;=performance_data[[#This Row],[benchmark_return]],"Higher","Lower")</f>
        <v>Lower</v>
      </c>
      <c r="M3476" s="14">
        <f xml:space="preserve"> _xlfn.MAXIFS(performance_data[date],performance_data[portfolio_id],performance_data[[#This Row],[portfolio_id]])</f>
        <v>45536</v>
      </c>
      <c r="N3476" s="14">
        <f xml:space="preserve"> _xlfn.MINIFS(performance_data[date],performance_data[portfolio_id],performance_data[[#This Row],[portfolio_id]])</f>
        <v>44832</v>
      </c>
      <c r="O3476" s="15">
        <f>_xlfn.MAXIFS(performance_data[portfolio_value],performance_data[portfolio_id],performance_data[[#This Row],[portfolio_id]],performance_data[date],performance_data[[#This Row],[latest_date]])</f>
        <v>411727.21</v>
      </c>
      <c r="P3476" s="15">
        <f>_xlfn.MAXIFS(performance_data[portfolio_value],performance_data[portfolio_id],performance_data[[#This Row],[portfolio_id]],performance_data[date],performance_data[[#This Row],[starting_date]])</f>
        <v>489882.08</v>
      </c>
      <c r="Q3476" s="15">
        <f>performance_data[[#This Row],[latest_value]]-performance_data[[#This Row],[starting_value]]</f>
        <v>-78154.87</v>
      </c>
      <c r="R3476" s="15">
        <f>performance_data[[#This Row],[net_inflows]]-performance_data[[#This Row],[net_outflows]]</f>
        <v>-16039.279999999999</v>
      </c>
      <c r="S3476" s="15" t="str">
        <f>IF(performance_data[[#This Row],[net_inflows]]&gt;AVERAGE(performance_data[net_inflows]),"High","Low")</f>
        <v>Low</v>
      </c>
      <c r="T3476" s="15">
        <f>AVERAGEIF(performance_data[inflow_flag],performance_data[[#This Row],[inflow_flag]],performance_data[return_percentage])</f>
        <v>5.0457846277021572</v>
      </c>
      <c r="U3476" s="17">
        <f>IF(performance_data[[#This Row],[return_percentage]]&lt;performance_data[[#This Row],[benchmark_return]],1,0)</f>
        <v>1</v>
      </c>
      <c r="V3476" s="17">
        <f>COUNTIFS(performance_data[portfolio_id],performance_data[[#This Row],[portfolio_id]])</f>
        <v>25</v>
      </c>
      <c r="W3476" s="17">
        <f>COUNTIFS(performance_data[portfolio_id],performance_data[[#This Row],[portfolio_id]],
          performance_data[return_flag],1)</f>
        <v>11</v>
      </c>
      <c r="X3476" s="15">
        <f>performance_data[[#This Row],[underperform_flag_count]]/performance_data[[#This Row],[totalportfoliocount]]</f>
        <v>0.44</v>
      </c>
    </row>
    <row r="3477" spans="1:24" x14ac:dyDescent="0.3">
      <c r="A3477">
        <v>7581</v>
      </c>
      <c r="B3477" s="1">
        <v>45505</v>
      </c>
      <c r="C3477">
        <v>366677.53</v>
      </c>
      <c r="D3477">
        <v>19.13</v>
      </c>
      <c r="E3477">
        <v>17.989999999999998</v>
      </c>
      <c r="F3477">
        <v>19708.16</v>
      </c>
      <c r="G3477">
        <v>6439.8</v>
      </c>
      <c r="H3477" t="s">
        <v>2205</v>
      </c>
      <c r="I3477" t="s">
        <v>2209</v>
      </c>
      <c r="J3477">
        <v>8</v>
      </c>
      <c r="K3477" t="s">
        <v>2214</v>
      </c>
      <c r="L3477" t="str">
        <f>IF(performance_data[[#This Row],[return_percentage]]&gt;=performance_data[[#This Row],[benchmark_return]],"Higher","Lower")</f>
        <v>Higher</v>
      </c>
      <c r="M3477" s="14">
        <f xml:space="preserve"> _xlfn.MAXIFS(performance_data[date],performance_data[portfolio_id],performance_data[[#This Row],[portfolio_id]])</f>
        <v>45536</v>
      </c>
      <c r="N3477" s="14">
        <f xml:space="preserve"> _xlfn.MINIFS(performance_data[date],performance_data[portfolio_id],performance_data[[#This Row],[portfolio_id]])</f>
        <v>44832</v>
      </c>
      <c r="O3477" s="15">
        <f>_xlfn.MAXIFS(performance_data[portfolio_value],performance_data[portfolio_id],performance_data[[#This Row],[portfolio_id]],performance_data[date],performance_data[[#This Row],[latest_date]])</f>
        <v>411727.21</v>
      </c>
      <c r="P3477" s="15">
        <f>_xlfn.MAXIFS(performance_data[portfolio_value],performance_data[portfolio_id],performance_data[[#This Row],[portfolio_id]],performance_data[date],performance_data[[#This Row],[starting_date]])</f>
        <v>489882.08</v>
      </c>
      <c r="Q3477" s="15">
        <f>performance_data[[#This Row],[latest_value]]-performance_data[[#This Row],[starting_value]]</f>
        <v>-78154.87</v>
      </c>
      <c r="R3477" s="15">
        <f>performance_data[[#This Row],[net_inflows]]-performance_data[[#This Row],[net_outflows]]</f>
        <v>13268.36</v>
      </c>
      <c r="S3477" s="15" t="str">
        <f>IF(performance_data[[#This Row],[net_inflows]]&gt;AVERAGE(performance_data[net_inflows]),"High","Low")</f>
        <v>High</v>
      </c>
      <c r="T3477" s="15">
        <f>AVERAGEIF(performance_data[inflow_flag],performance_data[[#This Row],[inflow_flag]],performance_data[return_percentage])</f>
        <v>4.8467905675459724</v>
      </c>
      <c r="U3477" s="17">
        <f>IF(performance_data[[#This Row],[return_percentage]]&lt;performance_data[[#This Row],[benchmark_return]],1,0)</f>
        <v>0</v>
      </c>
      <c r="V3477" s="17">
        <f>COUNTIFS(performance_data[portfolio_id],performance_data[[#This Row],[portfolio_id]])</f>
        <v>25</v>
      </c>
      <c r="W3477" s="17">
        <f>COUNTIFS(performance_data[portfolio_id],performance_data[[#This Row],[portfolio_id]],
          performance_data[return_flag],1)</f>
        <v>11</v>
      </c>
      <c r="X3477" s="15">
        <f>performance_data[[#This Row],[underperform_flag_count]]/performance_data[[#This Row],[totalportfoliocount]]</f>
        <v>0.44</v>
      </c>
    </row>
    <row r="3478" spans="1:24" x14ac:dyDescent="0.3">
      <c r="A3478">
        <v>7581</v>
      </c>
      <c r="B3478" s="1">
        <v>45148</v>
      </c>
      <c r="C3478">
        <v>48561.24</v>
      </c>
      <c r="D3478">
        <v>2.6</v>
      </c>
      <c r="E3478">
        <v>2.4900000000000002</v>
      </c>
      <c r="F3478">
        <v>5924.41</v>
      </c>
      <c r="G3478">
        <v>12371.06</v>
      </c>
      <c r="H3478" t="s">
        <v>2213</v>
      </c>
      <c r="I3478" t="s">
        <v>2209</v>
      </c>
      <c r="J3478">
        <v>8</v>
      </c>
      <c r="K3478" t="s">
        <v>2214</v>
      </c>
      <c r="L3478" t="str">
        <f>IF(performance_data[[#This Row],[return_percentage]]&gt;=performance_data[[#This Row],[benchmark_return]],"Higher","Lower")</f>
        <v>Higher</v>
      </c>
      <c r="M3478" s="14">
        <f xml:space="preserve"> _xlfn.MAXIFS(performance_data[date],performance_data[portfolio_id],performance_data[[#This Row],[portfolio_id]])</f>
        <v>45536</v>
      </c>
      <c r="N3478" s="14">
        <f xml:space="preserve"> _xlfn.MINIFS(performance_data[date],performance_data[portfolio_id],performance_data[[#This Row],[portfolio_id]])</f>
        <v>44832</v>
      </c>
      <c r="O3478" s="15">
        <f>_xlfn.MAXIFS(performance_data[portfolio_value],performance_data[portfolio_id],performance_data[[#This Row],[portfolio_id]],performance_data[date],performance_data[[#This Row],[latest_date]])</f>
        <v>411727.21</v>
      </c>
      <c r="P3478" s="15">
        <f>_xlfn.MAXIFS(performance_data[portfolio_value],performance_data[portfolio_id],performance_data[[#This Row],[portfolio_id]],performance_data[date],performance_data[[#This Row],[starting_date]])</f>
        <v>489882.08</v>
      </c>
      <c r="Q3478" s="15">
        <f>performance_data[[#This Row],[latest_value]]-performance_data[[#This Row],[starting_value]]</f>
        <v>-78154.87</v>
      </c>
      <c r="R3478" s="15">
        <f>performance_data[[#This Row],[net_inflows]]-performance_data[[#This Row],[net_outflows]]</f>
        <v>-6446.65</v>
      </c>
      <c r="S3478" s="15" t="str">
        <f>IF(performance_data[[#This Row],[net_inflows]]&gt;AVERAGE(performance_data[net_inflows]),"High","Low")</f>
        <v>Low</v>
      </c>
      <c r="T3478" s="15">
        <f>AVERAGEIF(performance_data[inflow_flag],performance_data[[#This Row],[inflow_flag]],performance_data[return_percentage])</f>
        <v>5.0457846277021572</v>
      </c>
      <c r="U3478" s="17">
        <f>IF(performance_data[[#This Row],[return_percentage]]&lt;performance_data[[#This Row],[benchmark_return]],1,0)</f>
        <v>0</v>
      </c>
      <c r="V3478" s="17">
        <f>COUNTIFS(performance_data[portfolio_id],performance_data[[#This Row],[portfolio_id]])</f>
        <v>25</v>
      </c>
      <c r="W3478" s="17">
        <f>COUNTIFS(performance_data[portfolio_id],performance_data[[#This Row],[portfolio_id]],
          performance_data[return_flag],1)</f>
        <v>11</v>
      </c>
      <c r="X3478" s="15">
        <f>performance_data[[#This Row],[underperform_flag_count]]/performance_data[[#This Row],[totalportfoliocount]]</f>
        <v>0.44</v>
      </c>
    </row>
    <row r="3479" spans="1:24" x14ac:dyDescent="0.3">
      <c r="A3479">
        <v>7581</v>
      </c>
      <c r="B3479" s="1">
        <v>45123</v>
      </c>
      <c r="C3479">
        <v>333710.18</v>
      </c>
      <c r="D3479">
        <v>3.56</v>
      </c>
      <c r="E3479">
        <v>3.91</v>
      </c>
      <c r="F3479">
        <v>12125.69</v>
      </c>
      <c r="G3479">
        <v>8434.94</v>
      </c>
      <c r="H3479" t="s">
        <v>2213</v>
      </c>
      <c r="I3479" t="s">
        <v>2209</v>
      </c>
      <c r="J3479">
        <v>7</v>
      </c>
      <c r="K3479" t="s">
        <v>2210</v>
      </c>
      <c r="L3479" t="str">
        <f>IF(performance_data[[#This Row],[return_percentage]]&gt;=performance_data[[#This Row],[benchmark_return]],"Higher","Lower")</f>
        <v>Lower</v>
      </c>
      <c r="M3479" s="14">
        <f xml:space="preserve"> _xlfn.MAXIFS(performance_data[date],performance_data[portfolio_id],performance_data[[#This Row],[portfolio_id]])</f>
        <v>45536</v>
      </c>
      <c r="N3479" s="14">
        <f xml:space="preserve"> _xlfn.MINIFS(performance_data[date],performance_data[portfolio_id],performance_data[[#This Row],[portfolio_id]])</f>
        <v>44832</v>
      </c>
      <c r="O3479" s="15">
        <f>_xlfn.MAXIFS(performance_data[portfolio_value],performance_data[portfolio_id],performance_data[[#This Row],[portfolio_id]],performance_data[date],performance_data[[#This Row],[latest_date]])</f>
        <v>411727.21</v>
      </c>
      <c r="P3479" s="15">
        <f>_xlfn.MAXIFS(performance_data[portfolio_value],performance_data[portfolio_id],performance_data[[#This Row],[portfolio_id]],performance_data[date],performance_data[[#This Row],[starting_date]])</f>
        <v>489882.08</v>
      </c>
      <c r="Q3479" s="15">
        <f>performance_data[[#This Row],[latest_value]]-performance_data[[#This Row],[starting_value]]</f>
        <v>-78154.87</v>
      </c>
      <c r="R3479" s="15">
        <f>performance_data[[#This Row],[net_inflows]]-performance_data[[#This Row],[net_outflows]]</f>
        <v>3690.75</v>
      </c>
      <c r="S3479" s="15" t="str">
        <f>IF(performance_data[[#This Row],[net_inflows]]&gt;AVERAGE(performance_data[net_inflows]),"High","Low")</f>
        <v>High</v>
      </c>
      <c r="T3479" s="15">
        <f>AVERAGEIF(performance_data[inflow_flag],performance_data[[#This Row],[inflow_flag]],performance_data[return_percentage])</f>
        <v>4.8467905675459724</v>
      </c>
      <c r="U3479" s="17">
        <f>IF(performance_data[[#This Row],[return_percentage]]&lt;performance_data[[#This Row],[benchmark_return]],1,0)</f>
        <v>1</v>
      </c>
      <c r="V3479" s="17">
        <f>COUNTIFS(performance_data[portfolio_id],performance_data[[#This Row],[portfolio_id]])</f>
        <v>25</v>
      </c>
      <c r="W3479" s="17">
        <f>COUNTIFS(performance_data[portfolio_id],performance_data[[#This Row],[portfolio_id]],
          performance_data[return_flag],1)</f>
        <v>11</v>
      </c>
      <c r="X3479" s="15">
        <f>performance_data[[#This Row],[underperform_flag_count]]/performance_data[[#This Row],[totalportfoliocount]]</f>
        <v>0.44</v>
      </c>
    </row>
    <row r="3480" spans="1:24" x14ac:dyDescent="0.3">
      <c r="A3480">
        <v>7581</v>
      </c>
      <c r="B3480" s="1">
        <v>45393</v>
      </c>
      <c r="C3480">
        <v>384199.35</v>
      </c>
      <c r="D3480">
        <v>13.59</v>
      </c>
      <c r="E3480">
        <v>15.79</v>
      </c>
      <c r="F3480">
        <v>13744.48</v>
      </c>
      <c r="G3480">
        <v>11754.24</v>
      </c>
      <c r="H3480" t="s">
        <v>2205</v>
      </c>
      <c r="I3480" t="s">
        <v>2211</v>
      </c>
      <c r="J3480">
        <v>4</v>
      </c>
      <c r="K3480" t="s">
        <v>2216</v>
      </c>
      <c r="L3480" t="str">
        <f>IF(performance_data[[#This Row],[return_percentage]]&gt;=performance_data[[#This Row],[benchmark_return]],"Higher","Lower")</f>
        <v>Lower</v>
      </c>
      <c r="M3480" s="14">
        <f xml:space="preserve"> _xlfn.MAXIFS(performance_data[date],performance_data[portfolio_id],performance_data[[#This Row],[portfolio_id]])</f>
        <v>45536</v>
      </c>
      <c r="N3480" s="14">
        <f xml:space="preserve"> _xlfn.MINIFS(performance_data[date],performance_data[portfolio_id],performance_data[[#This Row],[portfolio_id]])</f>
        <v>44832</v>
      </c>
      <c r="O3480" s="15">
        <f>_xlfn.MAXIFS(performance_data[portfolio_value],performance_data[portfolio_id],performance_data[[#This Row],[portfolio_id]],performance_data[date],performance_data[[#This Row],[latest_date]])</f>
        <v>411727.21</v>
      </c>
      <c r="P3480" s="15">
        <f>_xlfn.MAXIFS(performance_data[portfolio_value],performance_data[portfolio_id],performance_data[[#This Row],[portfolio_id]],performance_data[date],performance_data[[#This Row],[starting_date]])</f>
        <v>489882.08</v>
      </c>
      <c r="Q3480" s="15">
        <f>performance_data[[#This Row],[latest_value]]-performance_data[[#This Row],[starting_value]]</f>
        <v>-78154.87</v>
      </c>
      <c r="R3480" s="15">
        <f>performance_data[[#This Row],[net_inflows]]-performance_data[[#This Row],[net_outflows]]</f>
        <v>1990.2399999999998</v>
      </c>
      <c r="S3480" s="15" t="str">
        <f>IF(performance_data[[#This Row],[net_inflows]]&gt;AVERAGE(performance_data[net_inflows]),"High","Low")</f>
        <v>High</v>
      </c>
      <c r="T3480" s="15">
        <f>AVERAGEIF(performance_data[inflow_flag],performance_data[[#This Row],[inflow_flag]],performance_data[return_percentage])</f>
        <v>4.8467905675459724</v>
      </c>
      <c r="U3480" s="17">
        <f>IF(performance_data[[#This Row],[return_percentage]]&lt;performance_data[[#This Row],[benchmark_return]],1,0)</f>
        <v>1</v>
      </c>
      <c r="V3480" s="17">
        <f>COUNTIFS(performance_data[portfolio_id],performance_data[[#This Row],[portfolio_id]])</f>
        <v>25</v>
      </c>
      <c r="W3480" s="17">
        <f>COUNTIFS(performance_data[portfolio_id],performance_data[[#This Row],[portfolio_id]],
          performance_data[return_flag],1)</f>
        <v>11</v>
      </c>
      <c r="X3480" s="15">
        <f>performance_data[[#This Row],[underperform_flag_count]]/performance_data[[#This Row],[totalportfoliocount]]</f>
        <v>0.44</v>
      </c>
    </row>
    <row r="3481" spans="1:24" x14ac:dyDescent="0.3">
      <c r="A3481">
        <v>7581</v>
      </c>
      <c r="B3481" s="1">
        <v>45453</v>
      </c>
      <c r="C3481">
        <v>146991.54999999999</v>
      </c>
      <c r="D3481">
        <v>-8.6</v>
      </c>
      <c r="E3481">
        <v>-7.66</v>
      </c>
      <c r="F3481">
        <v>15310.13</v>
      </c>
      <c r="G3481">
        <v>4664.92</v>
      </c>
      <c r="H3481" t="s">
        <v>2205</v>
      </c>
      <c r="I3481" t="s">
        <v>2211</v>
      </c>
      <c r="J3481">
        <v>6</v>
      </c>
      <c r="K3481" t="s">
        <v>2212</v>
      </c>
      <c r="L3481" t="str">
        <f>IF(performance_data[[#This Row],[return_percentage]]&gt;=performance_data[[#This Row],[benchmark_return]],"Higher","Lower")</f>
        <v>Lower</v>
      </c>
      <c r="M3481" s="14">
        <f xml:space="preserve"> _xlfn.MAXIFS(performance_data[date],performance_data[portfolio_id],performance_data[[#This Row],[portfolio_id]])</f>
        <v>45536</v>
      </c>
      <c r="N3481" s="14">
        <f xml:space="preserve"> _xlfn.MINIFS(performance_data[date],performance_data[portfolio_id],performance_data[[#This Row],[portfolio_id]])</f>
        <v>44832</v>
      </c>
      <c r="O3481" s="15">
        <f>_xlfn.MAXIFS(performance_data[portfolio_value],performance_data[portfolio_id],performance_data[[#This Row],[portfolio_id]],performance_data[date],performance_data[[#This Row],[latest_date]])</f>
        <v>411727.21</v>
      </c>
      <c r="P3481" s="15">
        <f>_xlfn.MAXIFS(performance_data[portfolio_value],performance_data[portfolio_id],performance_data[[#This Row],[portfolio_id]],performance_data[date],performance_data[[#This Row],[starting_date]])</f>
        <v>489882.08</v>
      </c>
      <c r="Q3481" s="15">
        <f>performance_data[[#This Row],[latest_value]]-performance_data[[#This Row],[starting_value]]</f>
        <v>-78154.87</v>
      </c>
      <c r="R3481" s="15">
        <f>performance_data[[#This Row],[net_inflows]]-performance_data[[#This Row],[net_outflows]]</f>
        <v>10645.21</v>
      </c>
      <c r="S3481" s="15" t="str">
        <f>IF(performance_data[[#This Row],[net_inflows]]&gt;AVERAGE(performance_data[net_inflows]),"High","Low")</f>
        <v>High</v>
      </c>
      <c r="T3481" s="15">
        <f>AVERAGEIF(performance_data[inflow_flag],performance_data[[#This Row],[inflow_flag]],performance_data[return_percentage])</f>
        <v>4.8467905675459724</v>
      </c>
      <c r="U3481" s="17">
        <f>IF(performance_data[[#This Row],[return_percentage]]&lt;performance_data[[#This Row],[benchmark_return]],1,0)</f>
        <v>1</v>
      </c>
      <c r="V3481" s="17">
        <f>COUNTIFS(performance_data[portfolio_id],performance_data[[#This Row],[portfolio_id]])</f>
        <v>25</v>
      </c>
      <c r="W3481" s="17">
        <f>COUNTIFS(performance_data[portfolio_id],performance_data[[#This Row],[portfolio_id]],
          performance_data[return_flag],1)</f>
        <v>11</v>
      </c>
      <c r="X3481" s="15">
        <f>performance_data[[#This Row],[underperform_flag_count]]/performance_data[[#This Row],[totalportfoliocount]]</f>
        <v>0.44</v>
      </c>
    </row>
    <row r="3482" spans="1:24" x14ac:dyDescent="0.3">
      <c r="A3482">
        <v>7581</v>
      </c>
      <c r="B3482" s="1">
        <v>45020</v>
      </c>
      <c r="C3482">
        <v>17247.57</v>
      </c>
      <c r="D3482">
        <v>15.87</v>
      </c>
      <c r="E3482">
        <v>13.91</v>
      </c>
      <c r="F3482">
        <v>8423.2800000000007</v>
      </c>
      <c r="G3482">
        <v>17318.41</v>
      </c>
      <c r="H3482" t="s">
        <v>2213</v>
      </c>
      <c r="I3482" t="s">
        <v>2211</v>
      </c>
      <c r="J3482">
        <v>4</v>
      </c>
      <c r="K3482" t="s">
        <v>2216</v>
      </c>
      <c r="L3482" t="str">
        <f>IF(performance_data[[#This Row],[return_percentage]]&gt;=performance_data[[#This Row],[benchmark_return]],"Higher","Lower")</f>
        <v>Higher</v>
      </c>
      <c r="M3482" s="14">
        <f xml:space="preserve"> _xlfn.MAXIFS(performance_data[date],performance_data[portfolio_id],performance_data[[#This Row],[portfolio_id]])</f>
        <v>45536</v>
      </c>
      <c r="N3482" s="14">
        <f xml:space="preserve"> _xlfn.MINIFS(performance_data[date],performance_data[portfolio_id],performance_data[[#This Row],[portfolio_id]])</f>
        <v>44832</v>
      </c>
      <c r="O3482" s="15">
        <f>_xlfn.MAXIFS(performance_data[portfolio_value],performance_data[portfolio_id],performance_data[[#This Row],[portfolio_id]],performance_data[date],performance_data[[#This Row],[latest_date]])</f>
        <v>411727.21</v>
      </c>
      <c r="P3482" s="15">
        <f>_xlfn.MAXIFS(performance_data[portfolio_value],performance_data[portfolio_id],performance_data[[#This Row],[portfolio_id]],performance_data[date],performance_data[[#This Row],[starting_date]])</f>
        <v>489882.08</v>
      </c>
      <c r="Q3482" s="15">
        <f>performance_data[[#This Row],[latest_value]]-performance_data[[#This Row],[starting_value]]</f>
        <v>-78154.87</v>
      </c>
      <c r="R3482" s="15">
        <f>performance_data[[#This Row],[net_inflows]]-performance_data[[#This Row],[net_outflows]]</f>
        <v>-8895.1299999999992</v>
      </c>
      <c r="S3482" s="15" t="str">
        <f>IF(performance_data[[#This Row],[net_inflows]]&gt;AVERAGE(performance_data[net_inflows]),"High","Low")</f>
        <v>Low</v>
      </c>
      <c r="T3482" s="15">
        <f>AVERAGEIF(performance_data[inflow_flag],performance_data[[#This Row],[inflow_flag]],performance_data[return_percentage])</f>
        <v>5.0457846277021572</v>
      </c>
      <c r="U3482" s="17">
        <f>IF(performance_data[[#This Row],[return_percentage]]&lt;performance_data[[#This Row],[benchmark_return]],1,0)</f>
        <v>0</v>
      </c>
      <c r="V3482" s="17">
        <f>COUNTIFS(performance_data[portfolio_id],performance_data[[#This Row],[portfolio_id]])</f>
        <v>25</v>
      </c>
      <c r="W3482" s="17">
        <f>COUNTIFS(performance_data[portfolio_id],performance_data[[#This Row],[portfolio_id]],
          performance_data[return_flag],1)</f>
        <v>11</v>
      </c>
      <c r="X3482" s="15">
        <f>performance_data[[#This Row],[underperform_flag_count]]/performance_data[[#This Row],[totalportfoliocount]]</f>
        <v>0.44</v>
      </c>
    </row>
    <row r="3483" spans="1:24" x14ac:dyDescent="0.3">
      <c r="A3483">
        <v>7581</v>
      </c>
      <c r="B3483" s="1">
        <v>45456</v>
      </c>
      <c r="C3483">
        <v>264824.76</v>
      </c>
      <c r="D3483">
        <v>19.43</v>
      </c>
      <c r="E3483">
        <v>17.989999999999998</v>
      </c>
      <c r="F3483">
        <v>9766.58</v>
      </c>
      <c r="G3483">
        <v>11309.19</v>
      </c>
      <c r="H3483" t="s">
        <v>2205</v>
      </c>
      <c r="I3483" t="s">
        <v>2211</v>
      </c>
      <c r="J3483">
        <v>6</v>
      </c>
      <c r="K3483" t="s">
        <v>2212</v>
      </c>
      <c r="L3483" t="str">
        <f>IF(performance_data[[#This Row],[return_percentage]]&gt;=performance_data[[#This Row],[benchmark_return]],"Higher","Lower")</f>
        <v>Higher</v>
      </c>
      <c r="M3483" s="14">
        <f xml:space="preserve"> _xlfn.MAXIFS(performance_data[date],performance_data[portfolio_id],performance_data[[#This Row],[portfolio_id]])</f>
        <v>45536</v>
      </c>
      <c r="N3483" s="14">
        <f xml:space="preserve"> _xlfn.MINIFS(performance_data[date],performance_data[portfolio_id],performance_data[[#This Row],[portfolio_id]])</f>
        <v>44832</v>
      </c>
      <c r="O3483" s="15">
        <f>_xlfn.MAXIFS(performance_data[portfolio_value],performance_data[portfolio_id],performance_data[[#This Row],[portfolio_id]],performance_data[date],performance_data[[#This Row],[latest_date]])</f>
        <v>411727.21</v>
      </c>
      <c r="P3483" s="15">
        <f>_xlfn.MAXIFS(performance_data[portfolio_value],performance_data[portfolio_id],performance_data[[#This Row],[portfolio_id]],performance_data[date],performance_data[[#This Row],[starting_date]])</f>
        <v>489882.08</v>
      </c>
      <c r="Q3483" s="15">
        <f>performance_data[[#This Row],[latest_value]]-performance_data[[#This Row],[starting_value]]</f>
        <v>-78154.87</v>
      </c>
      <c r="R3483" s="15">
        <f>performance_data[[#This Row],[net_inflows]]-performance_data[[#This Row],[net_outflows]]</f>
        <v>-1542.6100000000006</v>
      </c>
      <c r="S3483" s="15" t="str">
        <f>IF(performance_data[[#This Row],[net_inflows]]&gt;AVERAGE(performance_data[net_inflows]),"High","Low")</f>
        <v>Low</v>
      </c>
      <c r="T3483" s="15">
        <f>AVERAGEIF(performance_data[inflow_flag],performance_data[[#This Row],[inflow_flag]],performance_data[return_percentage])</f>
        <v>5.0457846277021572</v>
      </c>
      <c r="U3483" s="17">
        <f>IF(performance_data[[#This Row],[return_percentage]]&lt;performance_data[[#This Row],[benchmark_return]],1,0)</f>
        <v>0</v>
      </c>
      <c r="V3483" s="17">
        <f>COUNTIFS(performance_data[portfolio_id],performance_data[[#This Row],[portfolio_id]])</f>
        <v>25</v>
      </c>
      <c r="W3483" s="17">
        <f>COUNTIFS(performance_data[portfolio_id],performance_data[[#This Row],[portfolio_id]],
          performance_data[return_flag],1)</f>
        <v>11</v>
      </c>
      <c r="X3483" s="15">
        <f>performance_data[[#This Row],[underperform_flag_count]]/performance_data[[#This Row],[totalportfoliocount]]</f>
        <v>0.44</v>
      </c>
    </row>
    <row r="3484" spans="1:24" x14ac:dyDescent="0.3">
      <c r="A3484">
        <v>7581</v>
      </c>
      <c r="B3484" s="1">
        <v>45152</v>
      </c>
      <c r="C3484">
        <v>149990.73000000001</v>
      </c>
      <c r="D3484">
        <v>16.760000000000002</v>
      </c>
      <c r="E3484">
        <v>16.940000000000001</v>
      </c>
      <c r="F3484">
        <v>6611.61</v>
      </c>
      <c r="G3484">
        <v>1292.78</v>
      </c>
      <c r="H3484" t="s">
        <v>2213</v>
      </c>
      <c r="I3484" t="s">
        <v>2209</v>
      </c>
      <c r="J3484">
        <v>8</v>
      </c>
      <c r="K3484" t="s">
        <v>2214</v>
      </c>
      <c r="L3484" t="str">
        <f>IF(performance_data[[#This Row],[return_percentage]]&gt;=performance_data[[#This Row],[benchmark_return]],"Higher","Lower")</f>
        <v>Lower</v>
      </c>
      <c r="M3484" s="14">
        <f xml:space="preserve"> _xlfn.MAXIFS(performance_data[date],performance_data[portfolio_id],performance_data[[#This Row],[portfolio_id]])</f>
        <v>45536</v>
      </c>
      <c r="N3484" s="14">
        <f xml:space="preserve"> _xlfn.MINIFS(performance_data[date],performance_data[portfolio_id],performance_data[[#This Row],[portfolio_id]])</f>
        <v>44832</v>
      </c>
      <c r="O3484" s="15">
        <f>_xlfn.MAXIFS(performance_data[portfolio_value],performance_data[portfolio_id],performance_data[[#This Row],[portfolio_id]],performance_data[date],performance_data[[#This Row],[latest_date]])</f>
        <v>411727.21</v>
      </c>
      <c r="P3484" s="15">
        <f>_xlfn.MAXIFS(performance_data[portfolio_value],performance_data[portfolio_id],performance_data[[#This Row],[portfolio_id]],performance_data[date],performance_data[[#This Row],[starting_date]])</f>
        <v>489882.08</v>
      </c>
      <c r="Q3484" s="15">
        <f>performance_data[[#This Row],[latest_value]]-performance_data[[#This Row],[starting_value]]</f>
        <v>-78154.87</v>
      </c>
      <c r="R3484" s="15">
        <f>performance_data[[#This Row],[net_inflows]]-performance_data[[#This Row],[net_outflows]]</f>
        <v>5318.83</v>
      </c>
      <c r="S3484" s="15" t="str">
        <f>IF(performance_data[[#This Row],[net_inflows]]&gt;AVERAGE(performance_data[net_inflows]),"High","Low")</f>
        <v>Low</v>
      </c>
      <c r="T3484" s="15">
        <f>AVERAGEIF(performance_data[inflow_flag],performance_data[[#This Row],[inflow_flag]],performance_data[return_percentage])</f>
        <v>5.0457846277021572</v>
      </c>
      <c r="U3484" s="17">
        <f>IF(performance_data[[#This Row],[return_percentage]]&lt;performance_data[[#This Row],[benchmark_return]],1,0)</f>
        <v>1</v>
      </c>
      <c r="V3484" s="17">
        <f>COUNTIFS(performance_data[portfolio_id],performance_data[[#This Row],[portfolio_id]])</f>
        <v>25</v>
      </c>
      <c r="W3484" s="17">
        <f>COUNTIFS(performance_data[portfolio_id],performance_data[[#This Row],[portfolio_id]],
          performance_data[return_flag],1)</f>
        <v>11</v>
      </c>
      <c r="X3484" s="15">
        <f>performance_data[[#This Row],[underperform_flag_count]]/performance_data[[#This Row],[totalportfoliocount]]</f>
        <v>0.44</v>
      </c>
    </row>
    <row r="3485" spans="1:24" x14ac:dyDescent="0.3">
      <c r="A3485">
        <v>7581</v>
      </c>
      <c r="B3485" s="1">
        <v>44907</v>
      </c>
      <c r="C3485">
        <v>209159.16</v>
      </c>
      <c r="D3485">
        <v>13.35</v>
      </c>
      <c r="E3485">
        <v>12</v>
      </c>
      <c r="F3485">
        <v>19286.25</v>
      </c>
      <c r="G3485">
        <v>7139.42</v>
      </c>
      <c r="H3485" t="s">
        <v>2220</v>
      </c>
      <c r="I3485" t="s">
        <v>2217</v>
      </c>
      <c r="J3485">
        <v>12</v>
      </c>
      <c r="K3485" t="s">
        <v>2218</v>
      </c>
      <c r="L3485" t="str">
        <f>IF(performance_data[[#This Row],[return_percentage]]&gt;=performance_data[[#This Row],[benchmark_return]],"Higher","Lower")</f>
        <v>Higher</v>
      </c>
      <c r="M3485" s="14">
        <f xml:space="preserve"> _xlfn.MAXIFS(performance_data[date],performance_data[portfolio_id],performance_data[[#This Row],[portfolio_id]])</f>
        <v>45536</v>
      </c>
      <c r="N3485" s="14">
        <f xml:space="preserve"> _xlfn.MINIFS(performance_data[date],performance_data[portfolio_id],performance_data[[#This Row],[portfolio_id]])</f>
        <v>44832</v>
      </c>
      <c r="O3485" s="15">
        <f>_xlfn.MAXIFS(performance_data[portfolio_value],performance_data[portfolio_id],performance_data[[#This Row],[portfolio_id]],performance_data[date],performance_data[[#This Row],[latest_date]])</f>
        <v>411727.21</v>
      </c>
      <c r="P3485" s="15">
        <f>_xlfn.MAXIFS(performance_data[portfolio_value],performance_data[portfolio_id],performance_data[[#This Row],[portfolio_id]],performance_data[date],performance_data[[#This Row],[starting_date]])</f>
        <v>489882.08</v>
      </c>
      <c r="Q3485" s="15">
        <f>performance_data[[#This Row],[latest_value]]-performance_data[[#This Row],[starting_value]]</f>
        <v>-78154.87</v>
      </c>
      <c r="R3485" s="15">
        <f>performance_data[[#This Row],[net_inflows]]-performance_data[[#This Row],[net_outflows]]</f>
        <v>12146.83</v>
      </c>
      <c r="S3485" s="15" t="str">
        <f>IF(performance_data[[#This Row],[net_inflows]]&gt;AVERAGE(performance_data[net_inflows]),"High","Low")</f>
        <v>High</v>
      </c>
      <c r="T3485" s="15">
        <f>AVERAGEIF(performance_data[inflow_flag],performance_data[[#This Row],[inflow_flag]],performance_data[return_percentage])</f>
        <v>4.8467905675459724</v>
      </c>
      <c r="U3485" s="17">
        <f>IF(performance_data[[#This Row],[return_percentage]]&lt;performance_data[[#This Row],[benchmark_return]],1,0)</f>
        <v>0</v>
      </c>
      <c r="V3485" s="17">
        <f>COUNTIFS(performance_data[portfolio_id],performance_data[[#This Row],[portfolio_id]])</f>
        <v>25</v>
      </c>
      <c r="W3485" s="17">
        <f>COUNTIFS(performance_data[portfolio_id],performance_data[[#This Row],[portfolio_id]],
          performance_data[return_flag],1)</f>
        <v>11</v>
      </c>
      <c r="X3485" s="15">
        <f>performance_data[[#This Row],[underperform_flag_count]]/performance_data[[#This Row],[totalportfoliocount]]</f>
        <v>0.44</v>
      </c>
    </row>
    <row r="3486" spans="1:24" x14ac:dyDescent="0.3">
      <c r="A3486">
        <v>7581</v>
      </c>
      <c r="B3486" s="1">
        <v>45371</v>
      </c>
      <c r="C3486">
        <v>354496.3</v>
      </c>
      <c r="D3486">
        <v>-7.48</v>
      </c>
      <c r="E3486">
        <v>-7.02</v>
      </c>
      <c r="F3486">
        <v>11308.5</v>
      </c>
      <c r="G3486">
        <v>16534.73</v>
      </c>
      <c r="H3486" t="s">
        <v>2205</v>
      </c>
      <c r="I3486" t="s">
        <v>2206</v>
      </c>
      <c r="J3486">
        <v>3</v>
      </c>
      <c r="K3486" t="s">
        <v>2222</v>
      </c>
      <c r="L3486" t="str">
        <f>IF(performance_data[[#This Row],[return_percentage]]&gt;=performance_data[[#This Row],[benchmark_return]],"Higher","Lower")</f>
        <v>Lower</v>
      </c>
      <c r="M3486" s="14">
        <f xml:space="preserve"> _xlfn.MAXIFS(performance_data[date],performance_data[portfolio_id],performance_data[[#This Row],[portfolio_id]])</f>
        <v>45536</v>
      </c>
      <c r="N3486" s="14">
        <f xml:space="preserve"> _xlfn.MINIFS(performance_data[date],performance_data[portfolio_id],performance_data[[#This Row],[portfolio_id]])</f>
        <v>44832</v>
      </c>
      <c r="O3486" s="15">
        <f>_xlfn.MAXIFS(performance_data[portfolio_value],performance_data[portfolio_id],performance_data[[#This Row],[portfolio_id]],performance_data[date],performance_data[[#This Row],[latest_date]])</f>
        <v>411727.21</v>
      </c>
      <c r="P3486" s="15">
        <f>_xlfn.MAXIFS(performance_data[portfolio_value],performance_data[portfolio_id],performance_data[[#This Row],[portfolio_id]],performance_data[date],performance_data[[#This Row],[starting_date]])</f>
        <v>489882.08</v>
      </c>
      <c r="Q3486" s="15">
        <f>performance_data[[#This Row],[latest_value]]-performance_data[[#This Row],[starting_value]]</f>
        <v>-78154.87</v>
      </c>
      <c r="R3486" s="15">
        <f>performance_data[[#This Row],[net_inflows]]-performance_data[[#This Row],[net_outflows]]</f>
        <v>-5226.2299999999996</v>
      </c>
      <c r="S3486" s="15" t="str">
        <f>IF(performance_data[[#This Row],[net_inflows]]&gt;AVERAGE(performance_data[net_inflows]),"High","Low")</f>
        <v>High</v>
      </c>
      <c r="T3486" s="15">
        <f>AVERAGEIF(performance_data[inflow_flag],performance_data[[#This Row],[inflow_flag]],performance_data[return_percentage])</f>
        <v>4.8467905675459724</v>
      </c>
      <c r="U3486" s="17">
        <f>IF(performance_data[[#This Row],[return_percentage]]&lt;performance_data[[#This Row],[benchmark_return]],1,0)</f>
        <v>1</v>
      </c>
      <c r="V3486" s="17">
        <f>COUNTIFS(performance_data[portfolio_id],performance_data[[#This Row],[portfolio_id]])</f>
        <v>25</v>
      </c>
      <c r="W3486" s="17">
        <f>COUNTIFS(performance_data[portfolio_id],performance_data[[#This Row],[portfolio_id]],
          performance_data[return_flag],1)</f>
        <v>11</v>
      </c>
      <c r="X3486" s="15">
        <f>performance_data[[#This Row],[underperform_flag_count]]/performance_data[[#This Row],[totalportfoliocount]]</f>
        <v>0.44</v>
      </c>
    </row>
    <row r="3487" spans="1:24" x14ac:dyDescent="0.3">
      <c r="A3487">
        <v>7581</v>
      </c>
      <c r="B3487" s="1">
        <v>45276</v>
      </c>
      <c r="C3487">
        <v>258526.81</v>
      </c>
      <c r="D3487">
        <v>-9.94</v>
      </c>
      <c r="E3487">
        <v>-9.92</v>
      </c>
      <c r="F3487">
        <v>18365.669999999998</v>
      </c>
      <c r="G3487">
        <v>1381.16</v>
      </c>
      <c r="H3487" t="s">
        <v>2213</v>
      </c>
      <c r="I3487" t="s">
        <v>2217</v>
      </c>
      <c r="J3487">
        <v>12</v>
      </c>
      <c r="K3487" t="s">
        <v>2218</v>
      </c>
      <c r="L3487" t="str">
        <f>IF(performance_data[[#This Row],[return_percentage]]&gt;=performance_data[[#This Row],[benchmark_return]],"Higher","Lower")</f>
        <v>Lower</v>
      </c>
      <c r="M3487" s="14">
        <f xml:space="preserve"> _xlfn.MAXIFS(performance_data[date],performance_data[portfolio_id],performance_data[[#This Row],[portfolio_id]])</f>
        <v>45536</v>
      </c>
      <c r="N3487" s="14">
        <f xml:space="preserve"> _xlfn.MINIFS(performance_data[date],performance_data[portfolio_id],performance_data[[#This Row],[portfolio_id]])</f>
        <v>44832</v>
      </c>
      <c r="O3487" s="15">
        <f>_xlfn.MAXIFS(performance_data[portfolio_value],performance_data[portfolio_id],performance_data[[#This Row],[portfolio_id]],performance_data[date],performance_data[[#This Row],[latest_date]])</f>
        <v>411727.21</v>
      </c>
      <c r="P3487" s="15">
        <f>_xlfn.MAXIFS(performance_data[portfolio_value],performance_data[portfolio_id],performance_data[[#This Row],[portfolio_id]],performance_data[date],performance_data[[#This Row],[starting_date]])</f>
        <v>489882.08</v>
      </c>
      <c r="Q3487" s="15">
        <f>performance_data[[#This Row],[latest_value]]-performance_data[[#This Row],[starting_value]]</f>
        <v>-78154.87</v>
      </c>
      <c r="R3487" s="15">
        <f>performance_data[[#This Row],[net_inflows]]-performance_data[[#This Row],[net_outflows]]</f>
        <v>16984.509999999998</v>
      </c>
      <c r="S3487" s="15" t="str">
        <f>IF(performance_data[[#This Row],[net_inflows]]&gt;AVERAGE(performance_data[net_inflows]),"High","Low")</f>
        <v>High</v>
      </c>
      <c r="T3487" s="15">
        <f>AVERAGEIF(performance_data[inflow_flag],performance_data[[#This Row],[inflow_flag]],performance_data[return_percentage])</f>
        <v>4.8467905675459724</v>
      </c>
      <c r="U3487" s="17">
        <f>IF(performance_data[[#This Row],[return_percentage]]&lt;performance_data[[#This Row],[benchmark_return]],1,0)</f>
        <v>1</v>
      </c>
      <c r="V3487" s="17">
        <f>COUNTIFS(performance_data[portfolio_id],performance_data[[#This Row],[portfolio_id]])</f>
        <v>25</v>
      </c>
      <c r="W3487" s="17">
        <f>COUNTIFS(performance_data[portfolio_id],performance_data[[#This Row],[portfolio_id]],
          performance_data[return_flag],1)</f>
        <v>11</v>
      </c>
      <c r="X3487" s="15">
        <f>performance_data[[#This Row],[underperform_flag_count]]/performance_data[[#This Row],[totalportfoliocount]]</f>
        <v>0.44</v>
      </c>
    </row>
    <row r="3488" spans="1:24" x14ac:dyDescent="0.3">
      <c r="A3488">
        <v>7581</v>
      </c>
      <c r="B3488" s="1">
        <v>45455</v>
      </c>
      <c r="C3488">
        <v>137896.38</v>
      </c>
      <c r="D3488">
        <v>-2.33</v>
      </c>
      <c r="E3488">
        <v>-2.71</v>
      </c>
      <c r="F3488">
        <v>6974.57</v>
      </c>
      <c r="G3488">
        <v>15207.91</v>
      </c>
      <c r="H3488" t="s">
        <v>2205</v>
      </c>
      <c r="I3488" t="s">
        <v>2211</v>
      </c>
      <c r="J3488">
        <v>6</v>
      </c>
      <c r="K3488" t="s">
        <v>2212</v>
      </c>
      <c r="L3488" t="str">
        <f>IF(performance_data[[#This Row],[return_percentage]]&gt;=performance_data[[#This Row],[benchmark_return]],"Higher","Lower")</f>
        <v>Higher</v>
      </c>
      <c r="M3488" s="14">
        <f xml:space="preserve"> _xlfn.MAXIFS(performance_data[date],performance_data[portfolio_id],performance_data[[#This Row],[portfolio_id]])</f>
        <v>45536</v>
      </c>
      <c r="N3488" s="14">
        <f xml:space="preserve"> _xlfn.MINIFS(performance_data[date],performance_data[portfolio_id],performance_data[[#This Row],[portfolio_id]])</f>
        <v>44832</v>
      </c>
      <c r="O3488" s="15">
        <f>_xlfn.MAXIFS(performance_data[portfolio_value],performance_data[portfolio_id],performance_data[[#This Row],[portfolio_id]],performance_data[date],performance_data[[#This Row],[latest_date]])</f>
        <v>411727.21</v>
      </c>
      <c r="P3488" s="15">
        <f>_xlfn.MAXIFS(performance_data[portfolio_value],performance_data[portfolio_id],performance_data[[#This Row],[portfolio_id]],performance_data[date],performance_data[[#This Row],[starting_date]])</f>
        <v>489882.08</v>
      </c>
      <c r="Q3488" s="15">
        <f>performance_data[[#This Row],[latest_value]]-performance_data[[#This Row],[starting_value]]</f>
        <v>-78154.87</v>
      </c>
      <c r="R3488" s="15">
        <f>performance_data[[#This Row],[net_inflows]]-performance_data[[#This Row],[net_outflows]]</f>
        <v>-8233.34</v>
      </c>
      <c r="S3488" s="15" t="str">
        <f>IF(performance_data[[#This Row],[net_inflows]]&gt;AVERAGE(performance_data[net_inflows]),"High","Low")</f>
        <v>Low</v>
      </c>
      <c r="T3488" s="15">
        <f>AVERAGEIF(performance_data[inflow_flag],performance_data[[#This Row],[inflow_flag]],performance_data[return_percentage])</f>
        <v>5.0457846277021572</v>
      </c>
      <c r="U3488" s="17">
        <f>IF(performance_data[[#This Row],[return_percentage]]&lt;performance_data[[#This Row],[benchmark_return]],1,0)</f>
        <v>0</v>
      </c>
      <c r="V3488" s="17">
        <f>COUNTIFS(performance_data[portfolio_id],performance_data[[#This Row],[portfolio_id]])</f>
        <v>25</v>
      </c>
      <c r="W3488" s="17">
        <f>COUNTIFS(performance_data[portfolio_id],performance_data[[#This Row],[portfolio_id]],
          performance_data[return_flag],1)</f>
        <v>11</v>
      </c>
      <c r="X3488" s="15">
        <f>performance_data[[#This Row],[underperform_flag_count]]/performance_data[[#This Row],[totalportfoliocount]]</f>
        <v>0.44</v>
      </c>
    </row>
    <row r="3489" spans="1:24" x14ac:dyDescent="0.3">
      <c r="A3489">
        <v>7582</v>
      </c>
      <c r="B3489" s="1">
        <v>45463</v>
      </c>
      <c r="C3489">
        <v>125577.85</v>
      </c>
      <c r="D3489">
        <v>7.74</v>
      </c>
      <c r="E3489">
        <v>6.86</v>
      </c>
      <c r="F3489">
        <v>4560.3999999999996</v>
      </c>
      <c r="G3489">
        <v>19145.919999999998</v>
      </c>
      <c r="H3489" t="s">
        <v>2205</v>
      </c>
      <c r="I3489" t="s">
        <v>2211</v>
      </c>
      <c r="J3489">
        <v>6</v>
      </c>
      <c r="K3489" t="s">
        <v>2212</v>
      </c>
      <c r="L3489" t="str">
        <f>IF(performance_data[[#This Row],[return_percentage]]&gt;=performance_data[[#This Row],[benchmark_return]],"Higher","Lower")</f>
        <v>Higher</v>
      </c>
      <c r="M3489" s="14">
        <f xml:space="preserve"> _xlfn.MAXIFS(performance_data[date],performance_data[portfolio_id],performance_data[[#This Row],[portfolio_id]])</f>
        <v>45546</v>
      </c>
      <c r="N3489" s="14">
        <f xml:space="preserve"> _xlfn.MINIFS(performance_data[date],performance_data[portfolio_id],performance_data[[#This Row],[portfolio_id]])</f>
        <v>44880</v>
      </c>
      <c r="O3489" s="15">
        <f>_xlfn.MAXIFS(performance_data[portfolio_value],performance_data[portfolio_id],performance_data[[#This Row],[portfolio_id]],performance_data[date],performance_data[[#This Row],[latest_date]])</f>
        <v>164310.53</v>
      </c>
      <c r="P3489" s="15">
        <f>_xlfn.MAXIFS(performance_data[portfolio_value],performance_data[portfolio_id],performance_data[[#This Row],[portfolio_id]],performance_data[date],performance_data[[#This Row],[starting_date]])</f>
        <v>141075.95000000001</v>
      </c>
      <c r="Q3489" s="15">
        <f>performance_data[[#This Row],[latest_value]]-performance_data[[#This Row],[starting_value]]</f>
        <v>23234.579999999987</v>
      </c>
      <c r="R3489" s="15">
        <f>performance_data[[#This Row],[net_inflows]]-performance_data[[#This Row],[net_outflows]]</f>
        <v>-14585.519999999999</v>
      </c>
      <c r="S3489" s="15" t="str">
        <f>IF(performance_data[[#This Row],[net_inflows]]&gt;AVERAGE(performance_data[net_inflows]),"High","Low")</f>
        <v>Low</v>
      </c>
      <c r="T3489" s="15">
        <f>AVERAGEIF(performance_data[inflow_flag],performance_data[[#This Row],[inflow_flag]],performance_data[return_percentage])</f>
        <v>5.0457846277021572</v>
      </c>
      <c r="U3489" s="17">
        <f>IF(performance_data[[#This Row],[return_percentage]]&lt;performance_data[[#This Row],[benchmark_return]],1,0)</f>
        <v>0</v>
      </c>
      <c r="V3489" s="17">
        <f>COUNTIFS(performance_data[portfolio_id],performance_data[[#This Row],[portfolio_id]])</f>
        <v>21</v>
      </c>
      <c r="W3489" s="17">
        <f>COUNTIFS(performance_data[portfolio_id],performance_data[[#This Row],[portfolio_id]],
          performance_data[return_flag],1)</f>
        <v>8</v>
      </c>
      <c r="X3489" s="15">
        <f>performance_data[[#This Row],[underperform_flag_count]]/performance_data[[#This Row],[totalportfoliocount]]</f>
        <v>0.38095238095238093</v>
      </c>
    </row>
    <row r="3490" spans="1:24" x14ac:dyDescent="0.3">
      <c r="A3490">
        <v>7582</v>
      </c>
      <c r="B3490" s="1">
        <v>45386</v>
      </c>
      <c r="C3490">
        <v>142656.84</v>
      </c>
      <c r="D3490">
        <v>-1.26</v>
      </c>
      <c r="E3490">
        <v>-1.39</v>
      </c>
      <c r="F3490">
        <v>18769.900000000001</v>
      </c>
      <c r="G3490">
        <v>2302.02</v>
      </c>
      <c r="H3490" t="s">
        <v>2205</v>
      </c>
      <c r="I3490" t="s">
        <v>2211</v>
      </c>
      <c r="J3490">
        <v>4</v>
      </c>
      <c r="K3490" t="s">
        <v>2216</v>
      </c>
      <c r="L3490" t="str">
        <f>IF(performance_data[[#This Row],[return_percentage]]&gt;=performance_data[[#This Row],[benchmark_return]],"Higher","Lower")</f>
        <v>Higher</v>
      </c>
      <c r="M3490" s="14">
        <f xml:space="preserve"> _xlfn.MAXIFS(performance_data[date],performance_data[portfolio_id],performance_data[[#This Row],[portfolio_id]])</f>
        <v>45546</v>
      </c>
      <c r="N3490" s="14">
        <f xml:space="preserve"> _xlfn.MINIFS(performance_data[date],performance_data[portfolio_id],performance_data[[#This Row],[portfolio_id]])</f>
        <v>44880</v>
      </c>
      <c r="O3490" s="15">
        <f>_xlfn.MAXIFS(performance_data[portfolio_value],performance_data[portfolio_id],performance_data[[#This Row],[portfolio_id]],performance_data[date],performance_data[[#This Row],[latest_date]])</f>
        <v>164310.53</v>
      </c>
      <c r="P3490" s="15">
        <f>_xlfn.MAXIFS(performance_data[portfolio_value],performance_data[portfolio_id],performance_data[[#This Row],[portfolio_id]],performance_data[date],performance_data[[#This Row],[starting_date]])</f>
        <v>141075.95000000001</v>
      </c>
      <c r="Q3490" s="15">
        <f>performance_data[[#This Row],[latest_value]]-performance_data[[#This Row],[starting_value]]</f>
        <v>23234.579999999987</v>
      </c>
      <c r="R3490" s="15">
        <f>performance_data[[#This Row],[net_inflows]]-performance_data[[#This Row],[net_outflows]]</f>
        <v>16467.88</v>
      </c>
      <c r="S3490" s="15" t="str">
        <f>IF(performance_data[[#This Row],[net_inflows]]&gt;AVERAGE(performance_data[net_inflows]),"High","Low")</f>
        <v>High</v>
      </c>
      <c r="T3490" s="15">
        <f>AVERAGEIF(performance_data[inflow_flag],performance_data[[#This Row],[inflow_flag]],performance_data[return_percentage])</f>
        <v>4.8467905675459724</v>
      </c>
      <c r="U3490" s="17">
        <f>IF(performance_data[[#This Row],[return_percentage]]&lt;performance_data[[#This Row],[benchmark_return]],1,0)</f>
        <v>0</v>
      </c>
      <c r="V3490" s="17">
        <f>COUNTIFS(performance_data[portfolio_id],performance_data[[#This Row],[portfolio_id]])</f>
        <v>21</v>
      </c>
      <c r="W3490" s="17">
        <f>COUNTIFS(performance_data[portfolio_id],performance_data[[#This Row],[portfolio_id]],
          performance_data[return_flag],1)</f>
        <v>8</v>
      </c>
      <c r="X3490" s="15">
        <f>performance_data[[#This Row],[underperform_flag_count]]/performance_data[[#This Row],[totalportfoliocount]]</f>
        <v>0.38095238095238093</v>
      </c>
    </row>
    <row r="3491" spans="1:24" x14ac:dyDescent="0.3">
      <c r="A3491">
        <v>7582</v>
      </c>
      <c r="B3491" s="1">
        <v>45260</v>
      </c>
      <c r="C3491">
        <v>368544.08</v>
      </c>
      <c r="D3491">
        <v>14.06</v>
      </c>
      <c r="E3491">
        <v>15.7</v>
      </c>
      <c r="F3491">
        <v>4370.09</v>
      </c>
      <c r="G3491">
        <v>12536.63</v>
      </c>
      <c r="H3491" t="s">
        <v>2213</v>
      </c>
      <c r="I3491" t="s">
        <v>2217</v>
      </c>
      <c r="J3491">
        <v>11</v>
      </c>
      <c r="K3491" t="s">
        <v>2219</v>
      </c>
      <c r="L3491" t="str">
        <f>IF(performance_data[[#This Row],[return_percentage]]&gt;=performance_data[[#This Row],[benchmark_return]],"Higher","Lower")</f>
        <v>Lower</v>
      </c>
      <c r="M3491" s="14">
        <f xml:space="preserve"> _xlfn.MAXIFS(performance_data[date],performance_data[portfolio_id],performance_data[[#This Row],[portfolio_id]])</f>
        <v>45546</v>
      </c>
      <c r="N3491" s="14">
        <f xml:space="preserve"> _xlfn.MINIFS(performance_data[date],performance_data[portfolio_id],performance_data[[#This Row],[portfolio_id]])</f>
        <v>44880</v>
      </c>
      <c r="O3491" s="15">
        <f>_xlfn.MAXIFS(performance_data[portfolio_value],performance_data[portfolio_id],performance_data[[#This Row],[portfolio_id]],performance_data[date],performance_data[[#This Row],[latest_date]])</f>
        <v>164310.53</v>
      </c>
      <c r="P3491" s="15">
        <f>_xlfn.MAXIFS(performance_data[portfolio_value],performance_data[portfolio_id],performance_data[[#This Row],[portfolio_id]],performance_data[date],performance_data[[#This Row],[starting_date]])</f>
        <v>141075.95000000001</v>
      </c>
      <c r="Q3491" s="15">
        <f>performance_data[[#This Row],[latest_value]]-performance_data[[#This Row],[starting_value]]</f>
        <v>23234.579999999987</v>
      </c>
      <c r="R3491" s="15">
        <f>performance_data[[#This Row],[net_inflows]]-performance_data[[#This Row],[net_outflows]]</f>
        <v>-8166.5399999999991</v>
      </c>
      <c r="S3491" s="15" t="str">
        <f>IF(performance_data[[#This Row],[net_inflows]]&gt;AVERAGE(performance_data[net_inflows]),"High","Low")</f>
        <v>Low</v>
      </c>
      <c r="T3491" s="15">
        <f>AVERAGEIF(performance_data[inflow_flag],performance_data[[#This Row],[inflow_flag]],performance_data[return_percentage])</f>
        <v>5.0457846277021572</v>
      </c>
      <c r="U3491" s="17">
        <f>IF(performance_data[[#This Row],[return_percentage]]&lt;performance_data[[#This Row],[benchmark_return]],1,0)</f>
        <v>1</v>
      </c>
      <c r="V3491" s="17">
        <f>COUNTIFS(performance_data[portfolio_id],performance_data[[#This Row],[portfolio_id]])</f>
        <v>21</v>
      </c>
      <c r="W3491" s="17">
        <f>COUNTIFS(performance_data[portfolio_id],performance_data[[#This Row],[portfolio_id]],
          performance_data[return_flag],1)</f>
        <v>8</v>
      </c>
      <c r="X3491" s="15">
        <f>performance_data[[#This Row],[underperform_flag_count]]/performance_data[[#This Row],[totalportfoliocount]]</f>
        <v>0.38095238095238093</v>
      </c>
    </row>
    <row r="3492" spans="1:24" x14ac:dyDescent="0.3">
      <c r="A3492">
        <v>7582</v>
      </c>
      <c r="B3492" s="1">
        <v>45144</v>
      </c>
      <c r="C3492">
        <v>224885.47</v>
      </c>
      <c r="D3492">
        <v>1.03</v>
      </c>
      <c r="E3492">
        <v>1.1200000000000001</v>
      </c>
      <c r="F3492">
        <v>19136.39</v>
      </c>
      <c r="G3492">
        <v>11619.43</v>
      </c>
      <c r="H3492" t="s">
        <v>2213</v>
      </c>
      <c r="I3492" t="s">
        <v>2209</v>
      </c>
      <c r="J3492">
        <v>8</v>
      </c>
      <c r="K3492" t="s">
        <v>2214</v>
      </c>
      <c r="L3492" t="str">
        <f>IF(performance_data[[#This Row],[return_percentage]]&gt;=performance_data[[#This Row],[benchmark_return]],"Higher","Lower")</f>
        <v>Lower</v>
      </c>
      <c r="M3492" s="14">
        <f xml:space="preserve"> _xlfn.MAXIFS(performance_data[date],performance_data[portfolio_id],performance_data[[#This Row],[portfolio_id]])</f>
        <v>45546</v>
      </c>
      <c r="N3492" s="14">
        <f xml:space="preserve"> _xlfn.MINIFS(performance_data[date],performance_data[portfolio_id],performance_data[[#This Row],[portfolio_id]])</f>
        <v>44880</v>
      </c>
      <c r="O3492" s="15">
        <f>_xlfn.MAXIFS(performance_data[portfolio_value],performance_data[portfolio_id],performance_data[[#This Row],[portfolio_id]],performance_data[date],performance_data[[#This Row],[latest_date]])</f>
        <v>164310.53</v>
      </c>
      <c r="P3492" s="15">
        <f>_xlfn.MAXIFS(performance_data[portfolio_value],performance_data[portfolio_id],performance_data[[#This Row],[portfolio_id]],performance_data[date],performance_data[[#This Row],[starting_date]])</f>
        <v>141075.95000000001</v>
      </c>
      <c r="Q3492" s="15">
        <f>performance_data[[#This Row],[latest_value]]-performance_data[[#This Row],[starting_value]]</f>
        <v>23234.579999999987</v>
      </c>
      <c r="R3492" s="15">
        <f>performance_data[[#This Row],[net_inflows]]-performance_data[[#This Row],[net_outflows]]</f>
        <v>7516.9599999999991</v>
      </c>
      <c r="S3492" s="15" t="str">
        <f>IF(performance_data[[#This Row],[net_inflows]]&gt;AVERAGE(performance_data[net_inflows]),"High","Low")</f>
        <v>High</v>
      </c>
      <c r="T3492" s="15">
        <f>AVERAGEIF(performance_data[inflow_flag],performance_data[[#This Row],[inflow_flag]],performance_data[return_percentage])</f>
        <v>4.8467905675459724</v>
      </c>
      <c r="U3492" s="17">
        <f>IF(performance_data[[#This Row],[return_percentage]]&lt;performance_data[[#This Row],[benchmark_return]],1,0)</f>
        <v>1</v>
      </c>
      <c r="V3492" s="17">
        <f>COUNTIFS(performance_data[portfolio_id],performance_data[[#This Row],[portfolio_id]])</f>
        <v>21</v>
      </c>
      <c r="W3492" s="17">
        <f>COUNTIFS(performance_data[portfolio_id],performance_data[[#This Row],[portfolio_id]],
          performance_data[return_flag],1)</f>
        <v>8</v>
      </c>
      <c r="X3492" s="15">
        <f>performance_data[[#This Row],[underperform_flag_count]]/performance_data[[#This Row],[totalportfoliocount]]</f>
        <v>0.38095238095238093</v>
      </c>
    </row>
    <row r="3493" spans="1:24" x14ac:dyDescent="0.3">
      <c r="A3493">
        <v>7582</v>
      </c>
      <c r="B3493" s="1">
        <v>45285</v>
      </c>
      <c r="C3493">
        <v>179983.3</v>
      </c>
      <c r="D3493">
        <v>16.510000000000002</v>
      </c>
      <c r="E3493">
        <v>19.760000000000002</v>
      </c>
      <c r="F3493">
        <v>6169.45</v>
      </c>
      <c r="G3493">
        <v>14069.06</v>
      </c>
      <c r="H3493" t="s">
        <v>2213</v>
      </c>
      <c r="I3493" t="s">
        <v>2217</v>
      </c>
      <c r="J3493">
        <v>12</v>
      </c>
      <c r="K3493" t="s">
        <v>2218</v>
      </c>
      <c r="L3493" t="str">
        <f>IF(performance_data[[#This Row],[return_percentage]]&gt;=performance_data[[#This Row],[benchmark_return]],"Higher","Lower")</f>
        <v>Lower</v>
      </c>
      <c r="M3493" s="14">
        <f xml:space="preserve"> _xlfn.MAXIFS(performance_data[date],performance_data[portfolio_id],performance_data[[#This Row],[portfolio_id]])</f>
        <v>45546</v>
      </c>
      <c r="N3493" s="14">
        <f xml:space="preserve"> _xlfn.MINIFS(performance_data[date],performance_data[portfolio_id],performance_data[[#This Row],[portfolio_id]])</f>
        <v>44880</v>
      </c>
      <c r="O3493" s="15">
        <f>_xlfn.MAXIFS(performance_data[portfolio_value],performance_data[portfolio_id],performance_data[[#This Row],[portfolio_id]],performance_data[date],performance_data[[#This Row],[latest_date]])</f>
        <v>164310.53</v>
      </c>
      <c r="P3493" s="15">
        <f>_xlfn.MAXIFS(performance_data[portfolio_value],performance_data[portfolio_id],performance_data[[#This Row],[portfolio_id]],performance_data[date],performance_data[[#This Row],[starting_date]])</f>
        <v>141075.95000000001</v>
      </c>
      <c r="Q3493" s="15">
        <f>performance_data[[#This Row],[latest_value]]-performance_data[[#This Row],[starting_value]]</f>
        <v>23234.579999999987</v>
      </c>
      <c r="R3493" s="15">
        <f>performance_data[[#This Row],[net_inflows]]-performance_data[[#This Row],[net_outflows]]</f>
        <v>-7899.61</v>
      </c>
      <c r="S3493" s="15" t="str">
        <f>IF(performance_data[[#This Row],[net_inflows]]&gt;AVERAGE(performance_data[net_inflows]),"High","Low")</f>
        <v>Low</v>
      </c>
      <c r="T3493" s="15">
        <f>AVERAGEIF(performance_data[inflow_flag],performance_data[[#This Row],[inflow_flag]],performance_data[return_percentage])</f>
        <v>5.0457846277021572</v>
      </c>
      <c r="U3493" s="17">
        <f>IF(performance_data[[#This Row],[return_percentage]]&lt;performance_data[[#This Row],[benchmark_return]],1,0)</f>
        <v>1</v>
      </c>
      <c r="V3493" s="17">
        <f>COUNTIFS(performance_data[portfolio_id],performance_data[[#This Row],[portfolio_id]])</f>
        <v>21</v>
      </c>
      <c r="W3493" s="17">
        <f>COUNTIFS(performance_data[portfolio_id],performance_data[[#This Row],[portfolio_id]],
          performance_data[return_flag],1)</f>
        <v>8</v>
      </c>
      <c r="X3493" s="15">
        <f>performance_data[[#This Row],[underperform_flag_count]]/performance_data[[#This Row],[totalportfoliocount]]</f>
        <v>0.38095238095238093</v>
      </c>
    </row>
    <row r="3494" spans="1:24" x14ac:dyDescent="0.3">
      <c r="A3494">
        <v>7582</v>
      </c>
      <c r="B3494" s="1">
        <v>45129</v>
      </c>
      <c r="C3494">
        <v>90032.31</v>
      </c>
      <c r="D3494">
        <v>10.47</v>
      </c>
      <c r="E3494">
        <v>9.82</v>
      </c>
      <c r="F3494">
        <v>5894.9</v>
      </c>
      <c r="G3494">
        <v>17669.12</v>
      </c>
      <c r="H3494" t="s">
        <v>2213</v>
      </c>
      <c r="I3494" t="s">
        <v>2209</v>
      </c>
      <c r="J3494">
        <v>7</v>
      </c>
      <c r="K3494" t="s">
        <v>2210</v>
      </c>
      <c r="L3494" t="str">
        <f>IF(performance_data[[#This Row],[return_percentage]]&gt;=performance_data[[#This Row],[benchmark_return]],"Higher","Lower")</f>
        <v>Higher</v>
      </c>
      <c r="M3494" s="14">
        <f xml:space="preserve"> _xlfn.MAXIFS(performance_data[date],performance_data[portfolio_id],performance_data[[#This Row],[portfolio_id]])</f>
        <v>45546</v>
      </c>
      <c r="N3494" s="14">
        <f xml:space="preserve"> _xlfn.MINIFS(performance_data[date],performance_data[portfolio_id],performance_data[[#This Row],[portfolio_id]])</f>
        <v>44880</v>
      </c>
      <c r="O3494" s="15">
        <f>_xlfn.MAXIFS(performance_data[portfolio_value],performance_data[portfolio_id],performance_data[[#This Row],[portfolio_id]],performance_data[date],performance_data[[#This Row],[latest_date]])</f>
        <v>164310.53</v>
      </c>
      <c r="P3494" s="15">
        <f>_xlfn.MAXIFS(performance_data[portfolio_value],performance_data[portfolio_id],performance_data[[#This Row],[portfolio_id]],performance_data[date],performance_data[[#This Row],[starting_date]])</f>
        <v>141075.95000000001</v>
      </c>
      <c r="Q3494" s="15">
        <f>performance_data[[#This Row],[latest_value]]-performance_data[[#This Row],[starting_value]]</f>
        <v>23234.579999999987</v>
      </c>
      <c r="R3494" s="15">
        <f>performance_data[[#This Row],[net_inflows]]-performance_data[[#This Row],[net_outflows]]</f>
        <v>-11774.22</v>
      </c>
      <c r="S3494" s="15" t="str">
        <f>IF(performance_data[[#This Row],[net_inflows]]&gt;AVERAGE(performance_data[net_inflows]),"High","Low")</f>
        <v>Low</v>
      </c>
      <c r="T3494" s="15">
        <f>AVERAGEIF(performance_data[inflow_flag],performance_data[[#This Row],[inflow_flag]],performance_data[return_percentage])</f>
        <v>5.0457846277021572</v>
      </c>
      <c r="U3494" s="17">
        <f>IF(performance_data[[#This Row],[return_percentage]]&lt;performance_data[[#This Row],[benchmark_return]],1,0)</f>
        <v>0</v>
      </c>
      <c r="V3494" s="17">
        <f>COUNTIFS(performance_data[portfolio_id],performance_data[[#This Row],[portfolio_id]])</f>
        <v>21</v>
      </c>
      <c r="W3494" s="17">
        <f>COUNTIFS(performance_data[portfolio_id],performance_data[[#This Row],[portfolio_id]],
          performance_data[return_flag],1)</f>
        <v>8</v>
      </c>
      <c r="X3494" s="15">
        <f>performance_data[[#This Row],[underperform_flag_count]]/performance_data[[#This Row],[totalportfoliocount]]</f>
        <v>0.38095238095238093</v>
      </c>
    </row>
    <row r="3495" spans="1:24" x14ac:dyDescent="0.3">
      <c r="A3495">
        <v>7582</v>
      </c>
      <c r="B3495" s="1">
        <v>45287</v>
      </c>
      <c r="C3495">
        <v>257424.09</v>
      </c>
      <c r="D3495">
        <v>15.33</v>
      </c>
      <c r="E3495">
        <v>16.36</v>
      </c>
      <c r="F3495">
        <v>18386.84</v>
      </c>
      <c r="G3495">
        <v>13499.76</v>
      </c>
      <c r="H3495" t="s">
        <v>2213</v>
      </c>
      <c r="I3495" t="s">
        <v>2217</v>
      </c>
      <c r="J3495">
        <v>12</v>
      </c>
      <c r="K3495" t="s">
        <v>2218</v>
      </c>
      <c r="L3495" t="str">
        <f>IF(performance_data[[#This Row],[return_percentage]]&gt;=performance_data[[#This Row],[benchmark_return]],"Higher","Lower")</f>
        <v>Lower</v>
      </c>
      <c r="M3495" s="14">
        <f xml:space="preserve"> _xlfn.MAXIFS(performance_data[date],performance_data[portfolio_id],performance_data[[#This Row],[portfolio_id]])</f>
        <v>45546</v>
      </c>
      <c r="N3495" s="14">
        <f xml:space="preserve"> _xlfn.MINIFS(performance_data[date],performance_data[portfolio_id],performance_data[[#This Row],[portfolio_id]])</f>
        <v>44880</v>
      </c>
      <c r="O3495" s="15">
        <f>_xlfn.MAXIFS(performance_data[portfolio_value],performance_data[portfolio_id],performance_data[[#This Row],[portfolio_id]],performance_data[date],performance_data[[#This Row],[latest_date]])</f>
        <v>164310.53</v>
      </c>
      <c r="P3495" s="15">
        <f>_xlfn.MAXIFS(performance_data[portfolio_value],performance_data[portfolio_id],performance_data[[#This Row],[portfolio_id]],performance_data[date],performance_data[[#This Row],[starting_date]])</f>
        <v>141075.95000000001</v>
      </c>
      <c r="Q3495" s="15">
        <f>performance_data[[#This Row],[latest_value]]-performance_data[[#This Row],[starting_value]]</f>
        <v>23234.579999999987</v>
      </c>
      <c r="R3495" s="15">
        <f>performance_data[[#This Row],[net_inflows]]-performance_data[[#This Row],[net_outflows]]</f>
        <v>4887.08</v>
      </c>
      <c r="S3495" s="15" t="str">
        <f>IF(performance_data[[#This Row],[net_inflows]]&gt;AVERAGE(performance_data[net_inflows]),"High","Low")</f>
        <v>High</v>
      </c>
      <c r="T3495" s="15">
        <f>AVERAGEIF(performance_data[inflow_flag],performance_data[[#This Row],[inflow_flag]],performance_data[return_percentage])</f>
        <v>4.8467905675459724</v>
      </c>
      <c r="U3495" s="17">
        <f>IF(performance_data[[#This Row],[return_percentage]]&lt;performance_data[[#This Row],[benchmark_return]],1,0)</f>
        <v>1</v>
      </c>
      <c r="V3495" s="17">
        <f>COUNTIFS(performance_data[portfolio_id],performance_data[[#This Row],[portfolio_id]])</f>
        <v>21</v>
      </c>
      <c r="W3495" s="17">
        <f>COUNTIFS(performance_data[portfolio_id],performance_data[[#This Row],[portfolio_id]],
          performance_data[return_flag],1)</f>
        <v>8</v>
      </c>
      <c r="X3495" s="15">
        <f>performance_data[[#This Row],[underperform_flag_count]]/performance_data[[#This Row],[totalportfoliocount]]</f>
        <v>0.38095238095238093</v>
      </c>
    </row>
    <row r="3496" spans="1:24" x14ac:dyDescent="0.3">
      <c r="A3496">
        <v>7582</v>
      </c>
      <c r="B3496" s="1">
        <v>45155</v>
      </c>
      <c r="C3496">
        <v>220964.38</v>
      </c>
      <c r="D3496">
        <v>1.87</v>
      </c>
      <c r="E3496">
        <v>1.75</v>
      </c>
      <c r="F3496">
        <v>5666.36</v>
      </c>
      <c r="G3496">
        <v>8182.43</v>
      </c>
      <c r="H3496" t="s">
        <v>2213</v>
      </c>
      <c r="I3496" t="s">
        <v>2209</v>
      </c>
      <c r="J3496">
        <v>8</v>
      </c>
      <c r="K3496" t="s">
        <v>2214</v>
      </c>
      <c r="L3496" t="str">
        <f>IF(performance_data[[#This Row],[return_percentage]]&gt;=performance_data[[#This Row],[benchmark_return]],"Higher","Lower")</f>
        <v>Higher</v>
      </c>
      <c r="M3496" s="14">
        <f xml:space="preserve"> _xlfn.MAXIFS(performance_data[date],performance_data[portfolio_id],performance_data[[#This Row],[portfolio_id]])</f>
        <v>45546</v>
      </c>
      <c r="N3496" s="14">
        <f xml:space="preserve"> _xlfn.MINIFS(performance_data[date],performance_data[portfolio_id],performance_data[[#This Row],[portfolio_id]])</f>
        <v>44880</v>
      </c>
      <c r="O3496" s="15">
        <f>_xlfn.MAXIFS(performance_data[portfolio_value],performance_data[portfolio_id],performance_data[[#This Row],[portfolio_id]],performance_data[date],performance_data[[#This Row],[latest_date]])</f>
        <v>164310.53</v>
      </c>
      <c r="P3496" s="15">
        <f>_xlfn.MAXIFS(performance_data[portfolio_value],performance_data[portfolio_id],performance_data[[#This Row],[portfolio_id]],performance_data[date],performance_data[[#This Row],[starting_date]])</f>
        <v>141075.95000000001</v>
      </c>
      <c r="Q3496" s="15">
        <f>performance_data[[#This Row],[latest_value]]-performance_data[[#This Row],[starting_value]]</f>
        <v>23234.579999999987</v>
      </c>
      <c r="R3496" s="15">
        <f>performance_data[[#This Row],[net_inflows]]-performance_data[[#This Row],[net_outflows]]</f>
        <v>-2516.0700000000006</v>
      </c>
      <c r="S3496" s="15" t="str">
        <f>IF(performance_data[[#This Row],[net_inflows]]&gt;AVERAGE(performance_data[net_inflows]),"High","Low")</f>
        <v>Low</v>
      </c>
      <c r="T3496" s="15">
        <f>AVERAGEIF(performance_data[inflow_flag],performance_data[[#This Row],[inflow_flag]],performance_data[return_percentage])</f>
        <v>5.0457846277021572</v>
      </c>
      <c r="U3496" s="17">
        <f>IF(performance_data[[#This Row],[return_percentage]]&lt;performance_data[[#This Row],[benchmark_return]],1,0)</f>
        <v>0</v>
      </c>
      <c r="V3496" s="17">
        <f>COUNTIFS(performance_data[portfolio_id],performance_data[[#This Row],[portfolio_id]])</f>
        <v>21</v>
      </c>
      <c r="W3496" s="17">
        <f>COUNTIFS(performance_data[portfolio_id],performance_data[[#This Row],[portfolio_id]],
          performance_data[return_flag],1)</f>
        <v>8</v>
      </c>
      <c r="X3496" s="15">
        <f>performance_data[[#This Row],[underperform_flag_count]]/performance_data[[#This Row],[totalportfoliocount]]</f>
        <v>0.38095238095238093</v>
      </c>
    </row>
    <row r="3497" spans="1:24" x14ac:dyDescent="0.3">
      <c r="A3497">
        <v>7582</v>
      </c>
      <c r="B3497" s="1">
        <v>44880</v>
      </c>
      <c r="C3497">
        <v>141075.95000000001</v>
      </c>
      <c r="D3497">
        <v>0.96</v>
      </c>
      <c r="E3497">
        <v>0.89</v>
      </c>
      <c r="F3497">
        <v>6881.9</v>
      </c>
      <c r="G3497">
        <v>16358.55</v>
      </c>
      <c r="H3497" t="s">
        <v>2220</v>
      </c>
      <c r="I3497" t="s">
        <v>2217</v>
      </c>
      <c r="J3497">
        <v>11</v>
      </c>
      <c r="K3497" t="s">
        <v>2219</v>
      </c>
      <c r="L3497" t="str">
        <f>IF(performance_data[[#This Row],[return_percentage]]&gt;=performance_data[[#This Row],[benchmark_return]],"Higher","Lower")</f>
        <v>Higher</v>
      </c>
      <c r="M3497" s="14">
        <f xml:space="preserve"> _xlfn.MAXIFS(performance_data[date],performance_data[portfolio_id],performance_data[[#This Row],[portfolio_id]])</f>
        <v>45546</v>
      </c>
      <c r="N3497" s="14">
        <f xml:space="preserve"> _xlfn.MINIFS(performance_data[date],performance_data[portfolio_id],performance_data[[#This Row],[portfolio_id]])</f>
        <v>44880</v>
      </c>
      <c r="O3497" s="15">
        <f>_xlfn.MAXIFS(performance_data[portfolio_value],performance_data[portfolio_id],performance_data[[#This Row],[portfolio_id]],performance_data[date],performance_data[[#This Row],[latest_date]])</f>
        <v>164310.53</v>
      </c>
      <c r="P3497" s="15">
        <f>_xlfn.MAXIFS(performance_data[portfolio_value],performance_data[portfolio_id],performance_data[[#This Row],[portfolio_id]],performance_data[date],performance_data[[#This Row],[starting_date]])</f>
        <v>141075.95000000001</v>
      </c>
      <c r="Q3497" s="15">
        <f>performance_data[[#This Row],[latest_value]]-performance_data[[#This Row],[starting_value]]</f>
        <v>23234.579999999987</v>
      </c>
      <c r="R3497" s="15">
        <f>performance_data[[#This Row],[net_inflows]]-performance_data[[#This Row],[net_outflows]]</f>
        <v>-9476.65</v>
      </c>
      <c r="S3497" s="15" t="str">
        <f>IF(performance_data[[#This Row],[net_inflows]]&gt;AVERAGE(performance_data[net_inflows]),"High","Low")</f>
        <v>Low</v>
      </c>
      <c r="T3497" s="15">
        <f>AVERAGEIF(performance_data[inflow_flag],performance_data[[#This Row],[inflow_flag]],performance_data[return_percentage])</f>
        <v>5.0457846277021572</v>
      </c>
      <c r="U3497" s="17">
        <f>IF(performance_data[[#This Row],[return_percentage]]&lt;performance_data[[#This Row],[benchmark_return]],1,0)</f>
        <v>0</v>
      </c>
      <c r="V3497" s="17">
        <f>COUNTIFS(performance_data[portfolio_id],performance_data[[#This Row],[portfolio_id]])</f>
        <v>21</v>
      </c>
      <c r="W3497" s="17">
        <f>COUNTIFS(performance_data[portfolio_id],performance_data[[#This Row],[portfolio_id]],
          performance_data[return_flag],1)</f>
        <v>8</v>
      </c>
      <c r="X3497" s="15">
        <f>performance_data[[#This Row],[underperform_flag_count]]/performance_data[[#This Row],[totalportfoliocount]]</f>
        <v>0.38095238095238093</v>
      </c>
    </row>
    <row r="3498" spans="1:24" x14ac:dyDescent="0.3">
      <c r="A3498">
        <v>7582</v>
      </c>
      <c r="B3498" s="1">
        <v>45422</v>
      </c>
      <c r="C3498">
        <v>364346.85</v>
      </c>
      <c r="D3498">
        <v>-2.2999999999999998</v>
      </c>
      <c r="E3498">
        <v>-2.29</v>
      </c>
      <c r="F3498">
        <v>18703.61</v>
      </c>
      <c r="G3498">
        <v>19761.22</v>
      </c>
      <c r="H3498" t="s">
        <v>2205</v>
      </c>
      <c r="I3498" t="s">
        <v>2211</v>
      </c>
      <c r="J3498">
        <v>5</v>
      </c>
      <c r="K3498" t="s">
        <v>2223</v>
      </c>
      <c r="L3498" t="str">
        <f>IF(performance_data[[#This Row],[return_percentage]]&gt;=performance_data[[#This Row],[benchmark_return]],"Higher","Lower")</f>
        <v>Lower</v>
      </c>
      <c r="M3498" s="14">
        <f xml:space="preserve"> _xlfn.MAXIFS(performance_data[date],performance_data[portfolio_id],performance_data[[#This Row],[portfolio_id]])</f>
        <v>45546</v>
      </c>
      <c r="N3498" s="14">
        <f xml:space="preserve"> _xlfn.MINIFS(performance_data[date],performance_data[portfolio_id],performance_data[[#This Row],[portfolio_id]])</f>
        <v>44880</v>
      </c>
      <c r="O3498" s="15">
        <f>_xlfn.MAXIFS(performance_data[portfolio_value],performance_data[portfolio_id],performance_data[[#This Row],[portfolio_id]],performance_data[date],performance_data[[#This Row],[latest_date]])</f>
        <v>164310.53</v>
      </c>
      <c r="P3498" s="15">
        <f>_xlfn.MAXIFS(performance_data[portfolio_value],performance_data[portfolio_id],performance_data[[#This Row],[portfolio_id]],performance_data[date],performance_data[[#This Row],[starting_date]])</f>
        <v>141075.95000000001</v>
      </c>
      <c r="Q3498" s="15">
        <f>performance_data[[#This Row],[latest_value]]-performance_data[[#This Row],[starting_value]]</f>
        <v>23234.579999999987</v>
      </c>
      <c r="R3498" s="15">
        <f>performance_data[[#This Row],[net_inflows]]-performance_data[[#This Row],[net_outflows]]</f>
        <v>-1057.6100000000006</v>
      </c>
      <c r="S3498" s="15" t="str">
        <f>IF(performance_data[[#This Row],[net_inflows]]&gt;AVERAGE(performance_data[net_inflows]),"High","Low")</f>
        <v>High</v>
      </c>
      <c r="T3498" s="15">
        <f>AVERAGEIF(performance_data[inflow_flag],performance_data[[#This Row],[inflow_flag]],performance_data[return_percentage])</f>
        <v>4.8467905675459724</v>
      </c>
      <c r="U3498" s="17">
        <f>IF(performance_data[[#This Row],[return_percentage]]&lt;performance_data[[#This Row],[benchmark_return]],1,0)</f>
        <v>1</v>
      </c>
      <c r="V3498" s="17">
        <f>COUNTIFS(performance_data[portfolio_id],performance_data[[#This Row],[portfolio_id]])</f>
        <v>21</v>
      </c>
      <c r="W3498" s="17">
        <f>COUNTIFS(performance_data[portfolio_id],performance_data[[#This Row],[portfolio_id]],
          performance_data[return_flag],1)</f>
        <v>8</v>
      </c>
      <c r="X3498" s="15">
        <f>performance_data[[#This Row],[underperform_flag_count]]/performance_data[[#This Row],[totalportfoliocount]]</f>
        <v>0.38095238095238093</v>
      </c>
    </row>
    <row r="3499" spans="1:24" x14ac:dyDescent="0.3">
      <c r="A3499">
        <v>7582</v>
      </c>
      <c r="B3499" s="1">
        <v>45402</v>
      </c>
      <c r="C3499">
        <v>37503.49</v>
      </c>
      <c r="D3499">
        <v>-5.19</v>
      </c>
      <c r="E3499">
        <v>-5.34</v>
      </c>
      <c r="F3499">
        <v>15217.06</v>
      </c>
      <c r="G3499">
        <v>3109.21</v>
      </c>
      <c r="H3499" t="s">
        <v>2205</v>
      </c>
      <c r="I3499" t="s">
        <v>2211</v>
      </c>
      <c r="J3499">
        <v>4</v>
      </c>
      <c r="K3499" t="s">
        <v>2216</v>
      </c>
      <c r="L3499" t="str">
        <f>IF(performance_data[[#This Row],[return_percentage]]&gt;=performance_data[[#This Row],[benchmark_return]],"Higher","Lower")</f>
        <v>Higher</v>
      </c>
      <c r="M3499" s="14">
        <f xml:space="preserve"> _xlfn.MAXIFS(performance_data[date],performance_data[portfolio_id],performance_data[[#This Row],[portfolio_id]])</f>
        <v>45546</v>
      </c>
      <c r="N3499" s="14">
        <f xml:space="preserve"> _xlfn.MINIFS(performance_data[date],performance_data[portfolio_id],performance_data[[#This Row],[portfolio_id]])</f>
        <v>44880</v>
      </c>
      <c r="O3499" s="15">
        <f>_xlfn.MAXIFS(performance_data[portfolio_value],performance_data[portfolio_id],performance_data[[#This Row],[portfolio_id]],performance_data[date],performance_data[[#This Row],[latest_date]])</f>
        <v>164310.53</v>
      </c>
      <c r="P3499" s="15">
        <f>_xlfn.MAXIFS(performance_data[portfolio_value],performance_data[portfolio_id],performance_data[[#This Row],[portfolio_id]],performance_data[date],performance_data[[#This Row],[starting_date]])</f>
        <v>141075.95000000001</v>
      </c>
      <c r="Q3499" s="15">
        <f>performance_data[[#This Row],[latest_value]]-performance_data[[#This Row],[starting_value]]</f>
        <v>23234.579999999987</v>
      </c>
      <c r="R3499" s="15">
        <f>performance_data[[#This Row],[net_inflows]]-performance_data[[#This Row],[net_outflows]]</f>
        <v>12107.849999999999</v>
      </c>
      <c r="S3499" s="15" t="str">
        <f>IF(performance_data[[#This Row],[net_inflows]]&gt;AVERAGE(performance_data[net_inflows]),"High","Low")</f>
        <v>High</v>
      </c>
      <c r="T3499" s="15">
        <f>AVERAGEIF(performance_data[inflow_flag],performance_data[[#This Row],[inflow_flag]],performance_data[return_percentage])</f>
        <v>4.8467905675459724</v>
      </c>
      <c r="U3499" s="17">
        <f>IF(performance_data[[#This Row],[return_percentage]]&lt;performance_data[[#This Row],[benchmark_return]],1,0)</f>
        <v>0</v>
      </c>
      <c r="V3499" s="17">
        <f>COUNTIFS(performance_data[portfolio_id],performance_data[[#This Row],[portfolio_id]])</f>
        <v>21</v>
      </c>
      <c r="W3499" s="17">
        <f>COUNTIFS(performance_data[portfolio_id],performance_data[[#This Row],[portfolio_id]],
          performance_data[return_flag],1)</f>
        <v>8</v>
      </c>
      <c r="X3499" s="15">
        <f>performance_data[[#This Row],[underperform_flag_count]]/performance_data[[#This Row],[totalportfoliocount]]</f>
        <v>0.38095238095238093</v>
      </c>
    </row>
    <row r="3500" spans="1:24" x14ac:dyDescent="0.3">
      <c r="A3500">
        <v>7582</v>
      </c>
      <c r="B3500" s="1">
        <v>44920</v>
      </c>
      <c r="C3500">
        <v>160093.28</v>
      </c>
      <c r="D3500">
        <v>15.78</v>
      </c>
      <c r="E3500">
        <v>14.03</v>
      </c>
      <c r="F3500">
        <v>13452.4</v>
      </c>
      <c r="G3500">
        <v>13532.23</v>
      </c>
      <c r="H3500" t="s">
        <v>2220</v>
      </c>
      <c r="I3500" t="s">
        <v>2217</v>
      </c>
      <c r="J3500">
        <v>12</v>
      </c>
      <c r="K3500" t="s">
        <v>2218</v>
      </c>
      <c r="L3500" t="str">
        <f>IF(performance_data[[#This Row],[return_percentage]]&gt;=performance_data[[#This Row],[benchmark_return]],"Higher","Lower")</f>
        <v>Higher</v>
      </c>
      <c r="M3500" s="14">
        <f xml:space="preserve"> _xlfn.MAXIFS(performance_data[date],performance_data[portfolio_id],performance_data[[#This Row],[portfolio_id]])</f>
        <v>45546</v>
      </c>
      <c r="N3500" s="14">
        <f xml:space="preserve"> _xlfn.MINIFS(performance_data[date],performance_data[portfolio_id],performance_data[[#This Row],[portfolio_id]])</f>
        <v>44880</v>
      </c>
      <c r="O3500" s="15">
        <f>_xlfn.MAXIFS(performance_data[portfolio_value],performance_data[portfolio_id],performance_data[[#This Row],[portfolio_id]],performance_data[date],performance_data[[#This Row],[latest_date]])</f>
        <v>164310.53</v>
      </c>
      <c r="P3500" s="15">
        <f>_xlfn.MAXIFS(performance_data[portfolio_value],performance_data[portfolio_id],performance_data[[#This Row],[portfolio_id]],performance_data[date],performance_data[[#This Row],[starting_date]])</f>
        <v>141075.95000000001</v>
      </c>
      <c r="Q3500" s="15">
        <f>performance_data[[#This Row],[latest_value]]-performance_data[[#This Row],[starting_value]]</f>
        <v>23234.579999999987</v>
      </c>
      <c r="R3500" s="15">
        <f>performance_data[[#This Row],[net_inflows]]-performance_data[[#This Row],[net_outflows]]</f>
        <v>-79.829999999999927</v>
      </c>
      <c r="S3500" s="15" t="str">
        <f>IF(performance_data[[#This Row],[net_inflows]]&gt;AVERAGE(performance_data[net_inflows]),"High","Low")</f>
        <v>High</v>
      </c>
      <c r="T3500" s="15">
        <f>AVERAGEIF(performance_data[inflow_flag],performance_data[[#This Row],[inflow_flag]],performance_data[return_percentage])</f>
        <v>4.8467905675459724</v>
      </c>
      <c r="U3500" s="17">
        <f>IF(performance_data[[#This Row],[return_percentage]]&lt;performance_data[[#This Row],[benchmark_return]],1,0)</f>
        <v>0</v>
      </c>
      <c r="V3500" s="17">
        <f>COUNTIFS(performance_data[portfolio_id],performance_data[[#This Row],[portfolio_id]])</f>
        <v>21</v>
      </c>
      <c r="W3500" s="17">
        <f>COUNTIFS(performance_data[portfolio_id],performance_data[[#This Row],[portfolio_id]],
          performance_data[return_flag],1)</f>
        <v>8</v>
      </c>
      <c r="X3500" s="15">
        <f>performance_data[[#This Row],[underperform_flag_count]]/performance_data[[#This Row],[totalportfoliocount]]</f>
        <v>0.38095238095238093</v>
      </c>
    </row>
    <row r="3501" spans="1:24" x14ac:dyDescent="0.3">
      <c r="A3501">
        <v>7582</v>
      </c>
      <c r="B3501" s="1">
        <v>45108</v>
      </c>
      <c r="C3501">
        <v>473522.44</v>
      </c>
      <c r="D3501">
        <v>13.74</v>
      </c>
      <c r="E3501">
        <v>13.28</v>
      </c>
      <c r="F3501">
        <v>5254.24</v>
      </c>
      <c r="G3501">
        <v>10569.36</v>
      </c>
      <c r="H3501" t="s">
        <v>2213</v>
      </c>
      <c r="I3501" t="s">
        <v>2209</v>
      </c>
      <c r="J3501">
        <v>7</v>
      </c>
      <c r="K3501" t="s">
        <v>2210</v>
      </c>
      <c r="L3501" t="str">
        <f>IF(performance_data[[#This Row],[return_percentage]]&gt;=performance_data[[#This Row],[benchmark_return]],"Higher","Lower")</f>
        <v>Higher</v>
      </c>
      <c r="M3501" s="14">
        <f xml:space="preserve"> _xlfn.MAXIFS(performance_data[date],performance_data[portfolio_id],performance_data[[#This Row],[portfolio_id]])</f>
        <v>45546</v>
      </c>
      <c r="N3501" s="14">
        <f xml:space="preserve"> _xlfn.MINIFS(performance_data[date],performance_data[portfolio_id],performance_data[[#This Row],[portfolio_id]])</f>
        <v>44880</v>
      </c>
      <c r="O3501" s="15">
        <f>_xlfn.MAXIFS(performance_data[portfolio_value],performance_data[portfolio_id],performance_data[[#This Row],[portfolio_id]],performance_data[date],performance_data[[#This Row],[latest_date]])</f>
        <v>164310.53</v>
      </c>
      <c r="P3501" s="15">
        <f>_xlfn.MAXIFS(performance_data[portfolio_value],performance_data[portfolio_id],performance_data[[#This Row],[portfolio_id]],performance_data[date],performance_data[[#This Row],[starting_date]])</f>
        <v>141075.95000000001</v>
      </c>
      <c r="Q3501" s="15">
        <f>performance_data[[#This Row],[latest_value]]-performance_data[[#This Row],[starting_value]]</f>
        <v>23234.579999999987</v>
      </c>
      <c r="R3501" s="15">
        <f>performance_data[[#This Row],[net_inflows]]-performance_data[[#This Row],[net_outflows]]</f>
        <v>-5315.1200000000008</v>
      </c>
      <c r="S3501" s="15" t="str">
        <f>IF(performance_data[[#This Row],[net_inflows]]&gt;AVERAGE(performance_data[net_inflows]),"High","Low")</f>
        <v>Low</v>
      </c>
      <c r="T3501" s="15">
        <f>AVERAGEIF(performance_data[inflow_flag],performance_data[[#This Row],[inflow_flag]],performance_data[return_percentage])</f>
        <v>5.0457846277021572</v>
      </c>
      <c r="U3501" s="17">
        <f>IF(performance_data[[#This Row],[return_percentage]]&lt;performance_data[[#This Row],[benchmark_return]],1,0)</f>
        <v>0</v>
      </c>
      <c r="V3501" s="17">
        <f>COUNTIFS(performance_data[portfolio_id],performance_data[[#This Row],[portfolio_id]])</f>
        <v>21</v>
      </c>
      <c r="W3501" s="17">
        <f>COUNTIFS(performance_data[portfolio_id],performance_data[[#This Row],[portfolio_id]],
          performance_data[return_flag],1)</f>
        <v>8</v>
      </c>
      <c r="X3501" s="15">
        <f>performance_data[[#This Row],[underperform_flag_count]]/performance_data[[#This Row],[totalportfoliocount]]</f>
        <v>0.38095238095238093</v>
      </c>
    </row>
    <row r="3502" spans="1:24" x14ac:dyDescent="0.3">
      <c r="A3502">
        <v>7582</v>
      </c>
      <c r="B3502" s="1">
        <v>45194</v>
      </c>
      <c r="C3502">
        <v>156517.99</v>
      </c>
      <c r="D3502">
        <v>-5.45</v>
      </c>
      <c r="E3502">
        <v>-4.62</v>
      </c>
      <c r="F3502">
        <v>2744.62</v>
      </c>
      <c r="G3502">
        <v>5221.3999999999996</v>
      </c>
      <c r="H3502" t="s">
        <v>2213</v>
      </c>
      <c r="I3502" t="s">
        <v>2209</v>
      </c>
      <c r="J3502">
        <v>9</v>
      </c>
      <c r="K3502" t="s">
        <v>2221</v>
      </c>
      <c r="L3502" t="str">
        <f>IF(performance_data[[#This Row],[return_percentage]]&gt;=performance_data[[#This Row],[benchmark_return]],"Higher","Lower")</f>
        <v>Lower</v>
      </c>
      <c r="M3502" s="14">
        <f xml:space="preserve"> _xlfn.MAXIFS(performance_data[date],performance_data[portfolio_id],performance_data[[#This Row],[portfolio_id]])</f>
        <v>45546</v>
      </c>
      <c r="N3502" s="14">
        <f xml:space="preserve"> _xlfn.MINIFS(performance_data[date],performance_data[portfolio_id],performance_data[[#This Row],[portfolio_id]])</f>
        <v>44880</v>
      </c>
      <c r="O3502" s="15">
        <f>_xlfn.MAXIFS(performance_data[portfolio_value],performance_data[portfolio_id],performance_data[[#This Row],[portfolio_id]],performance_data[date],performance_data[[#This Row],[latest_date]])</f>
        <v>164310.53</v>
      </c>
      <c r="P3502" s="15">
        <f>_xlfn.MAXIFS(performance_data[portfolio_value],performance_data[portfolio_id],performance_data[[#This Row],[portfolio_id]],performance_data[date],performance_data[[#This Row],[starting_date]])</f>
        <v>141075.95000000001</v>
      </c>
      <c r="Q3502" s="15">
        <f>performance_data[[#This Row],[latest_value]]-performance_data[[#This Row],[starting_value]]</f>
        <v>23234.579999999987</v>
      </c>
      <c r="R3502" s="15">
        <f>performance_data[[#This Row],[net_inflows]]-performance_data[[#This Row],[net_outflows]]</f>
        <v>-2476.7799999999997</v>
      </c>
      <c r="S3502" s="15" t="str">
        <f>IF(performance_data[[#This Row],[net_inflows]]&gt;AVERAGE(performance_data[net_inflows]),"High","Low")</f>
        <v>Low</v>
      </c>
      <c r="T3502" s="15">
        <f>AVERAGEIF(performance_data[inflow_flag],performance_data[[#This Row],[inflow_flag]],performance_data[return_percentage])</f>
        <v>5.0457846277021572</v>
      </c>
      <c r="U3502" s="17">
        <f>IF(performance_data[[#This Row],[return_percentage]]&lt;performance_data[[#This Row],[benchmark_return]],1,0)</f>
        <v>1</v>
      </c>
      <c r="V3502" s="17">
        <f>COUNTIFS(performance_data[portfolio_id],performance_data[[#This Row],[portfolio_id]])</f>
        <v>21</v>
      </c>
      <c r="W3502" s="17">
        <f>COUNTIFS(performance_data[portfolio_id],performance_data[[#This Row],[portfolio_id]],
          performance_data[return_flag],1)</f>
        <v>8</v>
      </c>
      <c r="X3502" s="15">
        <f>performance_data[[#This Row],[underperform_flag_count]]/performance_data[[#This Row],[totalportfoliocount]]</f>
        <v>0.38095238095238093</v>
      </c>
    </row>
    <row r="3503" spans="1:24" x14ac:dyDescent="0.3">
      <c r="A3503">
        <v>7582</v>
      </c>
      <c r="B3503" s="1">
        <v>45290</v>
      </c>
      <c r="C3503">
        <v>48172.38</v>
      </c>
      <c r="D3503">
        <v>-7.61</v>
      </c>
      <c r="E3503">
        <v>-6.58</v>
      </c>
      <c r="F3503">
        <v>15901.59</v>
      </c>
      <c r="G3503">
        <v>12048.6</v>
      </c>
      <c r="H3503" t="s">
        <v>2213</v>
      </c>
      <c r="I3503" t="s">
        <v>2217</v>
      </c>
      <c r="J3503">
        <v>12</v>
      </c>
      <c r="K3503" t="s">
        <v>2218</v>
      </c>
      <c r="L3503" t="str">
        <f>IF(performance_data[[#This Row],[return_percentage]]&gt;=performance_data[[#This Row],[benchmark_return]],"Higher","Lower")</f>
        <v>Lower</v>
      </c>
      <c r="M3503" s="14">
        <f xml:space="preserve"> _xlfn.MAXIFS(performance_data[date],performance_data[portfolio_id],performance_data[[#This Row],[portfolio_id]])</f>
        <v>45546</v>
      </c>
      <c r="N3503" s="14">
        <f xml:space="preserve"> _xlfn.MINIFS(performance_data[date],performance_data[portfolio_id],performance_data[[#This Row],[portfolio_id]])</f>
        <v>44880</v>
      </c>
      <c r="O3503" s="15">
        <f>_xlfn.MAXIFS(performance_data[portfolio_value],performance_data[portfolio_id],performance_data[[#This Row],[portfolio_id]],performance_data[date],performance_data[[#This Row],[latest_date]])</f>
        <v>164310.53</v>
      </c>
      <c r="P3503" s="15">
        <f>_xlfn.MAXIFS(performance_data[portfolio_value],performance_data[portfolio_id],performance_data[[#This Row],[portfolio_id]],performance_data[date],performance_data[[#This Row],[starting_date]])</f>
        <v>141075.95000000001</v>
      </c>
      <c r="Q3503" s="15">
        <f>performance_data[[#This Row],[latest_value]]-performance_data[[#This Row],[starting_value]]</f>
        <v>23234.579999999987</v>
      </c>
      <c r="R3503" s="15">
        <f>performance_data[[#This Row],[net_inflows]]-performance_data[[#This Row],[net_outflows]]</f>
        <v>3852.99</v>
      </c>
      <c r="S3503" s="15" t="str">
        <f>IF(performance_data[[#This Row],[net_inflows]]&gt;AVERAGE(performance_data[net_inflows]),"High","Low")</f>
        <v>High</v>
      </c>
      <c r="T3503" s="15">
        <f>AVERAGEIF(performance_data[inflow_flag],performance_data[[#This Row],[inflow_flag]],performance_data[return_percentage])</f>
        <v>4.8467905675459724</v>
      </c>
      <c r="U3503" s="17">
        <f>IF(performance_data[[#This Row],[return_percentage]]&lt;performance_data[[#This Row],[benchmark_return]],1,0)</f>
        <v>1</v>
      </c>
      <c r="V3503" s="17">
        <f>COUNTIFS(performance_data[portfolio_id],performance_data[[#This Row],[portfolio_id]])</f>
        <v>21</v>
      </c>
      <c r="W3503" s="17">
        <f>COUNTIFS(performance_data[portfolio_id],performance_data[[#This Row],[portfolio_id]],
          performance_data[return_flag],1)</f>
        <v>8</v>
      </c>
      <c r="X3503" s="15">
        <f>performance_data[[#This Row],[underperform_flag_count]]/performance_data[[#This Row],[totalportfoliocount]]</f>
        <v>0.38095238095238093</v>
      </c>
    </row>
    <row r="3504" spans="1:24" x14ac:dyDescent="0.3">
      <c r="A3504">
        <v>7582</v>
      </c>
      <c r="B3504" s="1">
        <v>45088</v>
      </c>
      <c r="C3504">
        <v>434792.77</v>
      </c>
      <c r="D3504">
        <v>-8.83</v>
      </c>
      <c r="E3504">
        <v>-7.48</v>
      </c>
      <c r="F3504">
        <v>9550.92</v>
      </c>
      <c r="G3504">
        <v>6839.52</v>
      </c>
      <c r="H3504" t="s">
        <v>2213</v>
      </c>
      <c r="I3504" t="s">
        <v>2211</v>
      </c>
      <c r="J3504">
        <v>6</v>
      </c>
      <c r="K3504" t="s">
        <v>2212</v>
      </c>
      <c r="L3504" t="str">
        <f>IF(performance_data[[#This Row],[return_percentage]]&gt;=performance_data[[#This Row],[benchmark_return]],"Higher","Lower")</f>
        <v>Lower</v>
      </c>
      <c r="M3504" s="14">
        <f xml:space="preserve"> _xlfn.MAXIFS(performance_data[date],performance_data[portfolio_id],performance_data[[#This Row],[portfolio_id]])</f>
        <v>45546</v>
      </c>
      <c r="N3504" s="14">
        <f xml:space="preserve"> _xlfn.MINIFS(performance_data[date],performance_data[portfolio_id],performance_data[[#This Row],[portfolio_id]])</f>
        <v>44880</v>
      </c>
      <c r="O3504" s="15">
        <f>_xlfn.MAXIFS(performance_data[portfolio_value],performance_data[portfolio_id],performance_data[[#This Row],[portfolio_id]],performance_data[date],performance_data[[#This Row],[latest_date]])</f>
        <v>164310.53</v>
      </c>
      <c r="P3504" s="15">
        <f>_xlfn.MAXIFS(performance_data[portfolio_value],performance_data[portfolio_id],performance_data[[#This Row],[portfolio_id]],performance_data[date],performance_data[[#This Row],[starting_date]])</f>
        <v>141075.95000000001</v>
      </c>
      <c r="Q3504" s="15">
        <f>performance_data[[#This Row],[latest_value]]-performance_data[[#This Row],[starting_value]]</f>
        <v>23234.579999999987</v>
      </c>
      <c r="R3504" s="15">
        <f>performance_data[[#This Row],[net_inflows]]-performance_data[[#This Row],[net_outflows]]</f>
        <v>2711.3999999999996</v>
      </c>
      <c r="S3504" s="15" t="str">
        <f>IF(performance_data[[#This Row],[net_inflows]]&gt;AVERAGE(performance_data[net_inflows]),"High","Low")</f>
        <v>Low</v>
      </c>
      <c r="T3504" s="15">
        <f>AVERAGEIF(performance_data[inflow_flag],performance_data[[#This Row],[inflow_flag]],performance_data[return_percentage])</f>
        <v>5.0457846277021572</v>
      </c>
      <c r="U3504" s="17">
        <f>IF(performance_data[[#This Row],[return_percentage]]&lt;performance_data[[#This Row],[benchmark_return]],1,0)</f>
        <v>1</v>
      </c>
      <c r="V3504" s="17">
        <f>COUNTIFS(performance_data[portfolio_id],performance_data[[#This Row],[portfolio_id]])</f>
        <v>21</v>
      </c>
      <c r="W3504" s="17">
        <f>COUNTIFS(performance_data[portfolio_id],performance_data[[#This Row],[portfolio_id]],
          performance_data[return_flag],1)</f>
        <v>8</v>
      </c>
      <c r="X3504" s="15">
        <f>performance_data[[#This Row],[underperform_flag_count]]/performance_data[[#This Row],[totalportfoliocount]]</f>
        <v>0.38095238095238093</v>
      </c>
    </row>
    <row r="3505" spans="1:24" x14ac:dyDescent="0.3">
      <c r="A3505">
        <v>7582</v>
      </c>
      <c r="B3505" s="1">
        <v>45283</v>
      </c>
      <c r="C3505">
        <v>18108.490000000002</v>
      </c>
      <c r="D3505">
        <v>1.24</v>
      </c>
      <c r="E3505">
        <v>1.1599999999999999</v>
      </c>
      <c r="F3505">
        <v>6512.64</v>
      </c>
      <c r="G3505">
        <v>8300.2000000000007</v>
      </c>
      <c r="H3505" t="s">
        <v>2213</v>
      </c>
      <c r="I3505" t="s">
        <v>2217</v>
      </c>
      <c r="J3505">
        <v>12</v>
      </c>
      <c r="K3505" t="s">
        <v>2218</v>
      </c>
      <c r="L3505" t="str">
        <f>IF(performance_data[[#This Row],[return_percentage]]&gt;=performance_data[[#This Row],[benchmark_return]],"Higher","Lower")</f>
        <v>Higher</v>
      </c>
      <c r="M3505" s="14">
        <f xml:space="preserve"> _xlfn.MAXIFS(performance_data[date],performance_data[portfolio_id],performance_data[[#This Row],[portfolio_id]])</f>
        <v>45546</v>
      </c>
      <c r="N3505" s="14">
        <f xml:space="preserve"> _xlfn.MINIFS(performance_data[date],performance_data[portfolio_id],performance_data[[#This Row],[portfolio_id]])</f>
        <v>44880</v>
      </c>
      <c r="O3505" s="15">
        <f>_xlfn.MAXIFS(performance_data[portfolio_value],performance_data[portfolio_id],performance_data[[#This Row],[portfolio_id]],performance_data[date],performance_data[[#This Row],[latest_date]])</f>
        <v>164310.53</v>
      </c>
      <c r="P3505" s="15">
        <f>_xlfn.MAXIFS(performance_data[portfolio_value],performance_data[portfolio_id],performance_data[[#This Row],[portfolio_id]],performance_data[date],performance_data[[#This Row],[starting_date]])</f>
        <v>141075.95000000001</v>
      </c>
      <c r="Q3505" s="15">
        <f>performance_data[[#This Row],[latest_value]]-performance_data[[#This Row],[starting_value]]</f>
        <v>23234.579999999987</v>
      </c>
      <c r="R3505" s="15">
        <f>performance_data[[#This Row],[net_inflows]]-performance_data[[#This Row],[net_outflows]]</f>
        <v>-1787.5600000000004</v>
      </c>
      <c r="S3505" s="15" t="str">
        <f>IF(performance_data[[#This Row],[net_inflows]]&gt;AVERAGE(performance_data[net_inflows]),"High","Low")</f>
        <v>Low</v>
      </c>
      <c r="T3505" s="15">
        <f>AVERAGEIF(performance_data[inflow_flag],performance_data[[#This Row],[inflow_flag]],performance_data[return_percentage])</f>
        <v>5.0457846277021572</v>
      </c>
      <c r="U3505" s="17">
        <f>IF(performance_data[[#This Row],[return_percentage]]&lt;performance_data[[#This Row],[benchmark_return]],1,0)</f>
        <v>0</v>
      </c>
      <c r="V3505" s="17">
        <f>COUNTIFS(performance_data[portfolio_id],performance_data[[#This Row],[portfolio_id]])</f>
        <v>21</v>
      </c>
      <c r="W3505" s="17">
        <f>COUNTIFS(performance_data[portfolio_id],performance_data[[#This Row],[portfolio_id]],
          performance_data[return_flag],1)</f>
        <v>8</v>
      </c>
      <c r="X3505" s="15">
        <f>performance_data[[#This Row],[underperform_flag_count]]/performance_data[[#This Row],[totalportfoliocount]]</f>
        <v>0.38095238095238093</v>
      </c>
    </row>
    <row r="3506" spans="1:24" x14ac:dyDescent="0.3">
      <c r="A3506">
        <v>7582</v>
      </c>
      <c r="B3506" s="1">
        <v>44921</v>
      </c>
      <c r="C3506">
        <v>213030.74</v>
      </c>
      <c r="D3506">
        <v>15.11</v>
      </c>
      <c r="E3506">
        <v>13.17</v>
      </c>
      <c r="F3506">
        <v>14737.52</v>
      </c>
      <c r="G3506">
        <v>4221.1899999999996</v>
      </c>
      <c r="H3506" t="s">
        <v>2220</v>
      </c>
      <c r="I3506" t="s">
        <v>2217</v>
      </c>
      <c r="J3506">
        <v>12</v>
      </c>
      <c r="K3506" t="s">
        <v>2218</v>
      </c>
      <c r="L3506" t="str">
        <f>IF(performance_data[[#This Row],[return_percentage]]&gt;=performance_data[[#This Row],[benchmark_return]],"Higher","Lower")</f>
        <v>Higher</v>
      </c>
      <c r="M3506" s="14">
        <f xml:space="preserve"> _xlfn.MAXIFS(performance_data[date],performance_data[portfolio_id],performance_data[[#This Row],[portfolio_id]])</f>
        <v>45546</v>
      </c>
      <c r="N3506" s="14">
        <f xml:space="preserve"> _xlfn.MINIFS(performance_data[date],performance_data[portfolio_id],performance_data[[#This Row],[portfolio_id]])</f>
        <v>44880</v>
      </c>
      <c r="O3506" s="15">
        <f>_xlfn.MAXIFS(performance_data[portfolio_value],performance_data[portfolio_id],performance_data[[#This Row],[portfolio_id]],performance_data[date],performance_data[[#This Row],[latest_date]])</f>
        <v>164310.53</v>
      </c>
      <c r="P3506" s="15">
        <f>_xlfn.MAXIFS(performance_data[portfolio_value],performance_data[portfolio_id],performance_data[[#This Row],[portfolio_id]],performance_data[date],performance_data[[#This Row],[starting_date]])</f>
        <v>141075.95000000001</v>
      </c>
      <c r="Q3506" s="15">
        <f>performance_data[[#This Row],[latest_value]]-performance_data[[#This Row],[starting_value]]</f>
        <v>23234.579999999987</v>
      </c>
      <c r="R3506" s="15">
        <f>performance_data[[#This Row],[net_inflows]]-performance_data[[#This Row],[net_outflows]]</f>
        <v>10516.330000000002</v>
      </c>
      <c r="S3506" s="15" t="str">
        <f>IF(performance_data[[#This Row],[net_inflows]]&gt;AVERAGE(performance_data[net_inflows]),"High","Low")</f>
        <v>High</v>
      </c>
      <c r="T3506" s="15">
        <f>AVERAGEIF(performance_data[inflow_flag],performance_data[[#This Row],[inflow_flag]],performance_data[return_percentage])</f>
        <v>4.8467905675459724</v>
      </c>
      <c r="U3506" s="17">
        <f>IF(performance_data[[#This Row],[return_percentage]]&lt;performance_data[[#This Row],[benchmark_return]],1,0)</f>
        <v>0</v>
      </c>
      <c r="V3506" s="17">
        <f>COUNTIFS(performance_data[portfolio_id],performance_data[[#This Row],[portfolio_id]])</f>
        <v>21</v>
      </c>
      <c r="W3506" s="17">
        <f>COUNTIFS(performance_data[portfolio_id],performance_data[[#This Row],[portfolio_id]],
          performance_data[return_flag],1)</f>
        <v>8</v>
      </c>
      <c r="X3506" s="15">
        <f>performance_data[[#This Row],[underperform_flag_count]]/performance_data[[#This Row],[totalportfoliocount]]</f>
        <v>0.38095238095238093</v>
      </c>
    </row>
    <row r="3507" spans="1:24" x14ac:dyDescent="0.3">
      <c r="A3507">
        <v>7582</v>
      </c>
      <c r="B3507" s="1">
        <v>45546</v>
      </c>
      <c r="C3507">
        <v>164310.53</v>
      </c>
      <c r="D3507">
        <v>10.3</v>
      </c>
      <c r="E3507">
        <v>8.6300000000000008</v>
      </c>
      <c r="F3507">
        <v>1923.49</v>
      </c>
      <c r="G3507">
        <v>3980.07</v>
      </c>
      <c r="H3507" t="s">
        <v>2205</v>
      </c>
      <c r="I3507" t="s">
        <v>2209</v>
      </c>
      <c r="J3507">
        <v>9</v>
      </c>
      <c r="K3507" t="s">
        <v>2221</v>
      </c>
      <c r="L3507" t="str">
        <f>IF(performance_data[[#This Row],[return_percentage]]&gt;=performance_data[[#This Row],[benchmark_return]],"Higher","Lower")</f>
        <v>Higher</v>
      </c>
      <c r="M3507" s="14">
        <f xml:space="preserve"> _xlfn.MAXIFS(performance_data[date],performance_data[portfolio_id],performance_data[[#This Row],[portfolio_id]])</f>
        <v>45546</v>
      </c>
      <c r="N3507" s="14">
        <f xml:space="preserve"> _xlfn.MINIFS(performance_data[date],performance_data[portfolio_id],performance_data[[#This Row],[portfolio_id]])</f>
        <v>44880</v>
      </c>
      <c r="O3507" s="15">
        <f>_xlfn.MAXIFS(performance_data[portfolio_value],performance_data[portfolio_id],performance_data[[#This Row],[portfolio_id]],performance_data[date],performance_data[[#This Row],[latest_date]])</f>
        <v>164310.53</v>
      </c>
      <c r="P3507" s="15">
        <f>_xlfn.MAXIFS(performance_data[portfolio_value],performance_data[portfolio_id],performance_data[[#This Row],[portfolio_id]],performance_data[date],performance_data[[#This Row],[starting_date]])</f>
        <v>141075.95000000001</v>
      </c>
      <c r="Q3507" s="15">
        <f>performance_data[[#This Row],[latest_value]]-performance_data[[#This Row],[starting_value]]</f>
        <v>23234.579999999987</v>
      </c>
      <c r="R3507" s="15">
        <f>performance_data[[#This Row],[net_inflows]]-performance_data[[#This Row],[net_outflows]]</f>
        <v>-2056.58</v>
      </c>
      <c r="S3507" s="15" t="str">
        <f>IF(performance_data[[#This Row],[net_inflows]]&gt;AVERAGE(performance_data[net_inflows]),"High","Low")</f>
        <v>Low</v>
      </c>
      <c r="T3507" s="15">
        <f>AVERAGEIF(performance_data[inflow_flag],performance_data[[#This Row],[inflow_flag]],performance_data[return_percentage])</f>
        <v>5.0457846277021572</v>
      </c>
      <c r="U3507" s="17">
        <f>IF(performance_data[[#This Row],[return_percentage]]&lt;performance_data[[#This Row],[benchmark_return]],1,0)</f>
        <v>0</v>
      </c>
      <c r="V3507" s="17">
        <f>COUNTIFS(performance_data[portfolio_id],performance_data[[#This Row],[portfolio_id]])</f>
        <v>21</v>
      </c>
      <c r="W3507" s="17">
        <f>COUNTIFS(performance_data[portfolio_id],performance_data[[#This Row],[portfolio_id]],
          performance_data[return_flag],1)</f>
        <v>8</v>
      </c>
      <c r="X3507" s="15">
        <f>performance_data[[#This Row],[underperform_flag_count]]/performance_data[[#This Row],[totalportfoliocount]]</f>
        <v>0.38095238095238093</v>
      </c>
    </row>
    <row r="3508" spans="1:24" x14ac:dyDescent="0.3">
      <c r="A3508">
        <v>7582</v>
      </c>
      <c r="B3508" s="1">
        <v>45061</v>
      </c>
      <c r="C3508">
        <v>362378.83</v>
      </c>
      <c r="D3508">
        <v>7.99</v>
      </c>
      <c r="E3508">
        <v>7.67</v>
      </c>
      <c r="F3508">
        <v>17011.18</v>
      </c>
      <c r="G3508">
        <v>5280.98</v>
      </c>
      <c r="H3508" t="s">
        <v>2213</v>
      </c>
      <c r="I3508" t="s">
        <v>2211</v>
      </c>
      <c r="J3508">
        <v>5</v>
      </c>
      <c r="K3508" t="s">
        <v>2223</v>
      </c>
      <c r="L3508" t="str">
        <f>IF(performance_data[[#This Row],[return_percentage]]&gt;=performance_data[[#This Row],[benchmark_return]],"Higher","Lower")</f>
        <v>Higher</v>
      </c>
      <c r="M3508" s="14">
        <f xml:space="preserve"> _xlfn.MAXIFS(performance_data[date],performance_data[portfolio_id],performance_data[[#This Row],[portfolio_id]])</f>
        <v>45546</v>
      </c>
      <c r="N3508" s="14">
        <f xml:space="preserve"> _xlfn.MINIFS(performance_data[date],performance_data[portfolio_id],performance_data[[#This Row],[portfolio_id]])</f>
        <v>44880</v>
      </c>
      <c r="O3508" s="15">
        <f>_xlfn.MAXIFS(performance_data[portfolio_value],performance_data[portfolio_id],performance_data[[#This Row],[portfolio_id]],performance_data[date],performance_data[[#This Row],[latest_date]])</f>
        <v>164310.53</v>
      </c>
      <c r="P3508" s="15">
        <f>_xlfn.MAXIFS(performance_data[portfolio_value],performance_data[portfolio_id],performance_data[[#This Row],[portfolio_id]],performance_data[date],performance_data[[#This Row],[starting_date]])</f>
        <v>141075.95000000001</v>
      </c>
      <c r="Q3508" s="15">
        <f>performance_data[[#This Row],[latest_value]]-performance_data[[#This Row],[starting_value]]</f>
        <v>23234.579999999987</v>
      </c>
      <c r="R3508" s="15">
        <f>performance_data[[#This Row],[net_inflows]]-performance_data[[#This Row],[net_outflows]]</f>
        <v>11730.2</v>
      </c>
      <c r="S3508" s="15" t="str">
        <f>IF(performance_data[[#This Row],[net_inflows]]&gt;AVERAGE(performance_data[net_inflows]),"High","Low")</f>
        <v>High</v>
      </c>
      <c r="T3508" s="15">
        <f>AVERAGEIF(performance_data[inflow_flag],performance_data[[#This Row],[inflow_flag]],performance_data[return_percentage])</f>
        <v>4.8467905675459724</v>
      </c>
      <c r="U3508" s="17">
        <f>IF(performance_data[[#This Row],[return_percentage]]&lt;performance_data[[#This Row],[benchmark_return]],1,0)</f>
        <v>0</v>
      </c>
      <c r="V3508" s="17">
        <f>COUNTIFS(performance_data[portfolio_id],performance_data[[#This Row],[portfolio_id]])</f>
        <v>21</v>
      </c>
      <c r="W3508" s="17">
        <f>COUNTIFS(performance_data[portfolio_id],performance_data[[#This Row],[portfolio_id]],
          performance_data[return_flag],1)</f>
        <v>8</v>
      </c>
      <c r="X3508" s="15">
        <f>performance_data[[#This Row],[underperform_flag_count]]/performance_data[[#This Row],[totalportfoliocount]]</f>
        <v>0.38095238095238093</v>
      </c>
    </row>
    <row r="3509" spans="1:24" x14ac:dyDescent="0.3">
      <c r="A3509">
        <v>7582</v>
      </c>
      <c r="B3509" s="1">
        <v>45105</v>
      </c>
      <c r="C3509">
        <v>97280.320000000007</v>
      </c>
      <c r="D3509">
        <v>5.95</v>
      </c>
      <c r="E3509">
        <v>4.8899999999999997</v>
      </c>
      <c r="F3509">
        <v>16244.26</v>
      </c>
      <c r="G3509">
        <v>8469.32</v>
      </c>
      <c r="H3509" t="s">
        <v>2213</v>
      </c>
      <c r="I3509" t="s">
        <v>2211</v>
      </c>
      <c r="J3509">
        <v>6</v>
      </c>
      <c r="K3509" t="s">
        <v>2212</v>
      </c>
      <c r="L3509" t="str">
        <f>IF(performance_data[[#This Row],[return_percentage]]&gt;=performance_data[[#This Row],[benchmark_return]],"Higher","Lower")</f>
        <v>Higher</v>
      </c>
      <c r="M3509" s="14">
        <f xml:space="preserve"> _xlfn.MAXIFS(performance_data[date],performance_data[portfolio_id],performance_data[[#This Row],[portfolio_id]])</f>
        <v>45546</v>
      </c>
      <c r="N3509" s="14">
        <f xml:space="preserve"> _xlfn.MINIFS(performance_data[date],performance_data[portfolio_id],performance_data[[#This Row],[portfolio_id]])</f>
        <v>44880</v>
      </c>
      <c r="O3509" s="15">
        <f>_xlfn.MAXIFS(performance_data[portfolio_value],performance_data[portfolio_id],performance_data[[#This Row],[portfolio_id]],performance_data[date],performance_data[[#This Row],[latest_date]])</f>
        <v>164310.53</v>
      </c>
      <c r="P3509" s="15">
        <f>_xlfn.MAXIFS(performance_data[portfolio_value],performance_data[portfolio_id],performance_data[[#This Row],[portfolio_id]],performance_data[date],performance_data[[#This Row],[starting_date]])</f>
        <v>141075.95000000001</v>
      </c>
      <c r="Q3509" s="15">
        <f>performance_data[[#This Row],[latest_value]]-performance_data[[#This Row],[starting_value]]</f>
        <v>23234.579999999987</v>
      </c>
      <c r="R3509" s="15">
        <f>performance_data[[#This Row],[net_inflows]]-performance_data[[#This Row],[net_outflows]]</f>
        <v>7774.9400000000005</v>
      </c>
      <c r="S3509" s="15" t="str">
        <f>IF(performance_data[[#This Row],[net_inflows]]&gt;AVERAGE(performance_data[net_inflows]),"High","Low")</f>
        <v>High</v>
      </c>
      <c r="T3509" s="15">
        <f>AVERAGEIF(performance_data[inflow_flag],performance_data[[#This Row],[inflow_flag]],performance_data[return_percentage])</f>
        <v>4.8467905675459724</v>
      </c>
      <c r="U3509" s="17">
        <f>IF(performance_data[[#This Row],[return_percentage]]&lt;performance_data[[#This Row],[benchmark_return]],1,0)</f>
        <v>0</v>
      </c>
      <c r="V3509" s="17">
        <f>COUNTIFS(performance_data[portfolio_id],performance_data[[#This Row],[portfolio_id]])</f>
        <v>21</v>
      </c>
      <c r="W3509" s="17">
        <f>COUNTIFS(performance_data[portfolio_id],performance_data[[#This Row],[portfolio_id]],
          performance_data[return_flag],1)</f>
        <v>8</v>
      </c>
      <c r="X3509" s="15">
        <f>performance_data[[#This Row],[underperform_flag_count]]/performance_data[[#This Row],[totalportfoliocount]]</f>
        <v>0.38095238095238093</v>
      </c>
    </row>
    <row r="3510" spans="1:24" x14ac:dyDescent="0.3">
      <c r="A3510">
        <v>7602</v>
      </c>
      <c r="B3510" s="1">
        <v>45244</v>
      </c>
      <c r="C3510">
        <v>284144.96000000002</v>
      </c>
      <c r="D3510">
        <v>11.12</v>
      </c>
      <c r="E3510">
        <v>10.25</v>
      </c>
      <c r="F3510">
        <v>11590.92</v>
      </c>
      <c r="G3510">
        <v>12434.64</v>
      </c>
      <c r="H3510" t="s">
        <v>2213</v>
      </c>
      <c r="I3510" t="s">
        <v>2217</v>
      </c>
      <c r="J3510">
        <v>11</v>
      </c>
      <c r="K3510" t="s">
        <v>2219</v>
      </c>
      <c r="L3510" t="str">
        <f>IF(performance_data[[#This Row],[return_percentage]]&gt;=performance_data[[#This Row],[benchmark_return]],"Higher","Lower")</f>
        <v>Higher</v>
      </c>
      <c r="M3510" s="14">
        <f xml:space="preserve"> _xlfn.MAXIFS(performance_data[date],performance_data[portfolio_id],performance_data[[#This Row],[portfolio_id]])</f>
        <v>45555</v>
      </c>
      <c r="N3510" s="14">
        <f xml:space="preserve"> _xlfn.MINIFS(performance_data[date],performance_data[portfolio_id],performance_data[[#This Row],[portfolio_id]])</f>
        <v>44847</v>
      </c>
      <c r="O3510" s="15">
        <f>_xlfn.MAXIFS(performance_data[portfolio_value],performance_data[portfolio_id],performance_data[[#This Row],[portfolio_id]],performance_data[date],performance_data[[#This Row],[latest_date]])</f>
        <v>127853.75</v>
      </c>
      <c r="P3510" s="15">
        <f>_xlfn.MAXIFS(performance_data[portfolio_value],performance_data[portfolio_id],performance_data[[#This Row],[portfolio_id]],performance_data[date],performance_data[[#This Row],[starting_date]])</f>
        <v>110220.2</v>
      </c>
      <c r="Q3510" s="15">
        <f>performance_data[[#This Row],[latest_value]]-performance_data[[#This Row],[starting_value]]</f>
        <v>17633.550000000003</v>
      </c>
      <c r="R3510" s="15">
        <f>performance_data[[#This Row],[net_inflows]]-performance_data[[#This Row],[net_outflows]]</f>
        <v>-843.71999999999935</v>
      </c>
      <c r="S3510" s="15" t="str">
        <f>IF(performance_data[[#This Row],[net_inflows]]&gt;AVERAGE(performance_data[net_inflows]),"High","Low")</f>
        <v>High</v>
      </c>
      <c r="T3510" s="15">
        <f>AVERAGEIF(performance_data[inflow_flag],performance_data[[#This Row],[inflow_flag]],performance_data[return_percentage])</f>
        <v>4.8467905675459724</v>
      </c>
      <c r="U3510" s="17">
        <f>IF(performance_data[[#This Row],[return_percentage]]&lt;performance_data[[#This Row],[benchmark_return]],1,0)</f>
        <v>0</v>
      </c>
      <c r="V3510" s="17">
        <f>COUNTIFS(performance_data[portfolio_id],performance_data[[#This Row],[portfolio_id]])</f>
        <v>18</v>
      </c>
      <c r="W3510" s="17">
        <f>COUNTIFS(performance_data[portfolio_id],performance_data[[#This Row],[portfolio_id]],
          performance_data[return_flag],1)</f>
        <v>7</v>
      </c>
      <c r="X3510" s="15">
        <f>performance_data[[#This Row],[underperform_flag_count]]/performance_data[[#This Row],[totalportfoliocount]]</f>
        <v>0.3888888888888889</v>
      </c>
    </row>
    <row r="3511" spans="1:24" x14ac:dyDescent="0.3">
      <c r="A3511">
        <v>7602</v>
      </c>
      <c r="B3511" s="1">
        <v>45456</v>
      </c>
      <c r="C3511">
        <v>7869.36</v>
      </c>
      <c r="D3511">
        <v>-6.79</v>
      </c>
      <c r="E3511">
        <v>-5.43</v>
      </c>
      <c r="F3511">
        <v>7785.64</v>
      </c>
      <c r="G3511">
        <v>18458.080000000002</v>
      </c>
      <c r="H3511" t="s">
        <v>2205</v>
      </c>
      <c r="I3511" t="s">
        <v>2211</v>
      </c>
      <c r="J3511">
        <v>6</v>
      </c>
      <c r="K3511" t="s">
        <v>2212</v>
      </c>
      <c r="L3511" t="str">
        <f>IF(performance_data[[#This Row],[return_percentage]]&gt;=performance_data[[#This Row],[benchmark_return]],"Higher","Lower")</f>
        <v>Lower</v>
      </c>
      <c r="M3511" s="14">
        <f xml:space="preserve"> _xlfn.MAXIFS(performance_data[date],performance_data[portfolio_id],performance_data[[#This Row],[portfolio_id]])</f>
        <v>45555</v>
      </c>
      <c r="N3511" s="14">
        <f xml:space="preserve"> _xlfn.MINIFS(performance_data[date],performance_data[portfolio_id],performance_data[[#This Row],[portfolio_id]])</f>
        <v>44847</v>
      </c>
      <c r="O3511" s="15">
        <f>_xlfn.MAXIFS(performance_data[portfolio_value],performance_data[portfolio_id],performance_data[[#This Row],[portfolio_id]],performance_data[date],performance_data[[#This Row],[latest_date]])</f>
        <v>127853.75</v>
      </c>
      <c r="P3511" s="15">
        <f>_xlfn.MAXIFS(performance_data[portfolio_value],performance_data[portfolio_id],performance_data[[#This Row],[portfolio_id]],performance_data[date],performance_data[[#This Row],[starting_date]])</f>
        <v>110220.2</v>
      </c>
      <c r="Q3511" s="15">
        <f>performance_data[[#This Row],[latest_value]]-performance_data[[#This Row],[starting_value]]</f>
        <v>17633.550000000003</v>
      </c>
      <c r="R3511" s="15">
        <f>performance_data[[#This Row],[net_inflows]]-performance_data[[#This Row],[net_outflows]]</f>
        <v>-10672.440000000002</v>
      </c>
      <c r="S3511" s="15" t="str">
        <f>IF(performance_data[[#This Row],[net_inflows]]&gt;AVERAGE(performance_data[net_inflows]),"High","Low")</f>
        <v>Low</v>
      </c>
      <c r="T3511" s="15">
        <f>AVERAGEIF(performance_data[inflow_flag],performance_data[[#This Row],[inflow_flag]],performance_data[return_percentage])</f>
        <v>5.0457846277021572</v>
      </c>
      <c r="U3511" s="17">
        <f>IF(performance_data[[#This Row],[return_percentage]]&lt;performance_data[[#This Row],[benchmark_return]],1,0)</f>
        <v>1</v>
      </c>
      <c r="V3511" s="17">
        <f>COUNTIFS(performance_data[portfolio_id],performance_data[[#This Row],[portfolio_id]])</f>
        <v>18</v>
      </c>
      <c r="W3511" s="17">
        <f>COUNTIFS(performance_data[portfolio_id],performance_data[[#This Row],[portfolio_id]],
          performance_data[return_flag],1)</f>
        <v>7</v>
      </c>
      <c r="X3511" s="15">
        <f>performance_data[[#This Row],[underperform_flag_count]]/performance_data[[#This Row],[totalportfoliocount]]</f>
        <v>0.3888888888888889</v>
      </c>
    </row>
    <row r="3512" spans="1:24" x14ac:dyDescent="0.3">
      <c r="A3512">
        <v>7602</v>
      </c>
      <c r="B3512" s="1">
        <v>44925</v>
      </c>
      <c r="C3512">
        <v>371041.9</v>
      </c>
      <c r="D3512">
        <v>14.05</v>
      </c>
      <c r="E3512">
        <v>13.45</v>
      </c>
      <c r="F3512">
        <v>10027.27</v>
      </c>
      <c r="G3512">
        <v>13648.69</v>
      </c>
      <c r="H3512" t="s">
        <v>2220</v>
      </c>
      <c r="I3512" t="s">
        <v>2217</v>
      </c>
      <c r="J3512">
        <v>12</v>
      </c>
      <c r="K3512" t="s">
        <v>2218</v>
      </c>
      <c r="L3512" t="str">
        <f>IF(performance_data[[#This Row],[return_percentage]]&gt;=performance_data[[#This Row],[benchmark_return]],"Higher","Lower")</f>
        <v>Higher</v>
      </c>
      <c r="M3512" s="14">
        <f xml:space="preserve"> _xlfn.MAXIFS(performance_data[date],performance_data[portfolio_id],performance_data[[#This Row],[portfolio_id]])</f>
        <v>45555</v>
      </c>
      <c r="N3512" s="14">
        <f xml:space="preserve"> _xlfn.MINIFS(performance_data[date],performance_data[portfolio_id],performance_data[[#This Row],[portfolio_id]])</f>
        <v>44847</v>
      </c>
      <c r="O3512" s="15">
        <f>_xlfn.MAXIFS(performance_data[portfolio_value],performance_data[portfolio_id],performance_data[[#This Row],[portfolio_id]],performance_data[date],performance_data[[#This Row],[latest_date]])</f>
        <v>127853.75</v>
      </c>
      <c r="P3512" s="15">
        <f>_xlfn.MAXIFS(performance_data[portfolio_value],performance_data[portfolio_id],performance_data[[#This Row],[portfolio_id]],performance_data[date],performance_data[[#This Row],[starting_date]])</f>
        <v>110220.2</v>
      </c>
      <c r="Q3512" s="15">
        <f>performance_data[[#This Row],[latest_value]]-performance_data[[#This Row],[starting_value]]</f>
        <v>17633.550000000003</v>
      </c>
      <c r="R3512" s="15">
        <f>performance_data[[#This Row],[net_inflows]]-performance_data[[#This Row],[net_outflows]]</f>
        <v>-3621.42</v>
      </c>
      <c r="S3512" s="15" t="str">
        <f>IF(performance_data[[#This Row],[net_inflows]]&gt;AVERAGE(performance_data[net_inflows]),"High","Low")</f>
        <v>High</v>
      </c>
      <c r="T3512" s="15">
        <f>AVERAGEIF(performance_data[inflow_flag],performance_data[[#This Row],[inflow_flag]],performance_data[return_percentage])</f>
        <v>4.8467905675459724</v>
      </c>
      <c r="U3512" s="17">
        <f>IF(performance_data[[#This Row],[return_percentage]]&lt;performance_data[[#This Row],[benchmark_return]],1,0)</f>
        <v>0</v>
      </c>
      <c r="V3512" s="17">
        <f>COUNTIFS(performance_data[portfolio_id],performance_data[[#This Row],[portfolio_id]])</f>
        <v>18</v>
      </c>
      <c r="W3512" s="17">
        <f>COUNTIFS(performance_data[portfolio_id],performance_data[[#This Row],[portfolio_id]],
          performance_data[return_flag],1)</f>
        <v>7</v>
      </c>
      <c r="X3512" s="15">
        <f>performance_data[[#This Row],[underperform_flag_count]]/performance_data[[#This Row],[totalportfoliocount]]</f>
        <v>0.3888888888888889</v>
      </c>
    </row>
    <row r="3513" spans="1:24" x14ac:dyDescent="0.3">
      <c r="A3513">
        <v>7602</v>
      </c>
      <c r="B3513" s="1">
        <v>44847</v>
      </c>
      <c r="C3513">
        <v>110220.2</v>
      </c>
      <c r="D3513">
        <v>16.71</v>
      </c>
      <c r="E3513">
        <v>17.63</v>
      </c>
      <c r="F3513">
        <v>16954.740000000002</v>
      </c>
      <c r="G3513">
        <v>9967.24</v>
      </c>
      <c r="H3513" t="s">
        <v>2220</v>
      </c>
      <c r="I3513" t="s">
        <v>2217</v>
      </c>
      <c r="J3513">
        <v>10</v>
      </c>
      <c r="K3513" t="s">
        <v>2224</v>
      </c>
      <c r="L3513" t="str">
        <f>IF(performance_data[[#This Row],[return_percentage]]&gt;=performance_data[[#This Row],[benchmark_return]],"Higher","Lower")</f>
        <v>Lower</v>
      </c>
      <c r="M3513" s="14">
        <f xml:space="preserve"> _xlfn.MAXIFS(performance_data[date],performance_data[portfolio_id],performance_data[[#This Row],[portfolio_id]])</f>
        <v>45555</v>
      </c>
      <c r="N3513" s="14">
        <f xml:space="preserve"> _xlfn.MINIFS(performance_data[date],performance_data[portfolio_id],performance_data[[#This Row],[portfolio_id]])</f>
        <v>44847</v>
      </c>
      <c r="O3513" s="15">
        <f>_xlfn.MAXIFS(performance_data[portfolio_value],performance_data[portfolio_id],performance_data[[#This Row],[portfolio_id]],performance_data[date],performance_data[[#This Row],[latest_date]])</f>
        <v>127853.75</v>
      </c>
      <c r="P3513" s="15">
        <f>_xlfn.MAXIFS(performance_data[portfolio_value],performance_data[portfolio_id],performance_data[[#This Row],[portfolio_id]],performance_data[date],performance_data[[#This Row],[starting_date]])</f>
        <v>110220.2</v>
      </c>
      <c r="Q3513" s="15">
        <f>performance_data[[#This Row],[latest_value]]-performance_data[[#This Row],[starting_value]]</f>
        <v>17633.550000000003</v>
      </c>
      <c r="R3513" s="15">
        <f>performance_data[[#This Row],[net_inflows]]-performance_data[[#This Row],[net_outflows]]</f>
        <v>6987.5000000000018</v>
      </c>
      <c r="S3513" s="15" t="str">
        <f>IF(performance_data[[#This Row],[net_inflows]]&gt;AVERAGE(performance_data[net_inflows]),"High","Low")</f>
        <v>High</v>
      </c>
      <c r="T3513" s="15">
        <f>AVERAGEIF(performance_data[inflow_flag],performance_data[[#This Row],[inflow_flag]],performance_data[return_percentage])</f>
        <v>4.8467905675459724</v>
      </c>
      <c r="U3513" s="17">
        <f>IF(performance_data[[#This Row],[return_percentage]]&lt;performance_data[[#This Row],[benchmark_return]],1,0)</f>
        <v>1</v>
      </c>
      <c r="V3513" s="17">
        <f>COUNTIFS(performance_data[portfolio_id],performance_data[[#This Row],[portfolio_id]])</f>
        <v>18</v>
      </c>
      <c r="W3513" s="17">
        <f>COUNTIFS(performance_data[portfolio_id],performance_data[[#This Row],[portfolio_id]],
          performance_data[return_flag],1)</f>
        <v>7</v>
      </c>
      <c r="X3513" s="15">
        <f>performance_data[[#This Row],[underperform_flag_count]]/performance_data[[#This Row],[totalportfoliocount]]</f>
        <v>0.3888888888888889</v>
      </c>
    </row>
    <row r="3514" spans="1:24" x14ac:dyDescent="0.3">
      <c r="A3514">
        <v>7602</v>
      </c>
      <c r="B3514" s="1">
        <v>44989</v>
      </c>
      <c r="C3514">
        <v>52830.400000000001</v>
      </c>
      <c r="D3514">
        <v>-5.01</v>
      </c>
      <c r="E3514">
        <v>-5.0199999999999996</v>
      </c>
      <c r="F3514">
        <v>15402.37</v>
      </c>
      <c r="G3514">
        <v>9431.23</v>
      </c>
      <c r="H3514" t="s">
        <v>2213</v>
      </c>
      <c r="I3514" t="s">
        <v>2206</v>
      </c>
      <c r="J3514">
        <v>3</v>
      </c>
      <c r="K3514" t="s">
        <v>2222</v>
      </c>
      <c r="L3514" t="str">
        <f>IF(performance_data[[#This Row],[return_percentage]]&gt;=performance_data[[#This Row],[benchmark_return]],"Higher","Lower")</f>
        <v>Higher</v>
      </c>
      <c r="M3514" s="14">
        <f xml:space="preserve"> _xlfn.MAXIFS(performance_data[date],performance_data[portfolio_id],performance_data[[#This Row],[portfolio_id]])</f>
        <v>45555</v>
      </c>
      <c r="N3514" s="14">
        <f xml:space="preserve"> _xlfn.MINIFS(performance_data[date],performance_data[portfolio_id],performance_data[[#This Row],[portfolio_id]])</f>
        <v>44847</v>
      </c>
      <c r="O3514" s="15">
        <f>_xlfn.MAXIFS(performance_data[portfolio_value],performance_data[portfolio_id],performance_data[[#This Row],[portfolio_id]],performance_data[date],performance_data[[#This Row],[latest_date]])</f>
        <v>127853.75</v>
      </c>
      <c r="P3514" s="15">
        <f>_xlfn.MAXIFS(performance_data[portfolio_value],performance_data[portfolio_id],performance_data[[#This Row],[portfolio_id]],performance_data[date],performance_data[[#This Row],[starting_date]])</f>
        <v>110220.2</v>
      </c>
      <c r="Q3514" s="15">
        <f>performance_data[[#This Row],[latest_value]]-performance_data[[#This Row],[starting_value]]</f>
        <v>17633.550000000003</v>
      </c>
      <c r="R3514" s="15">
        <f>performance_data[[#This Row],[net_inflows]]-performance_data[[#This Row],[net_outflows]]</f>
        <v>5971.1400000000012</v>
      </c>
      <c r="S3514" s="15" t="str">
        <f>IF(performance_data[[#This Row],[net_inflows]]&gt;AVERAGE(performance_data[net_inflows]),"High","Low")</f>
        <v>High</v>
      </c>
      <c r="T3514" s="15">
        <f>AVERAGEIF(performance_data[inflow_flag],performance_data[[#This Row],[inflow_flag]],performance_data[return_percentage])</f>
        <v>4.8467905675459724</v>
      </c>
      <c r="U3514" s="17">
        <f>IF(performance_data[[#This Row],[return_percentage]]&lt;performance_data[[#This Row],[benchmark_return]],1,0)</f>
        <v>0</v>
      </c>
      <c r="V3514" s="17">
        <f>COUNTIFS(performance_data[portfolio_id],performance_data[[#This Row],[portfolio_id]])</f>
        <v>18</v>
      </c>
      <c r="W3514" s="17">
        <f>COUNTIFS(performance_data[portfolio_id],performance_data[[#This Row],[portfolio_id]],
          performance_data[return_flag],1)</f>
        <v>7</v>
      </c>
      <c r="X3514" s="15">
        <f>performance_data[[#This Row],[underperform_flag_count]]/performance_data[[#This Row],[totalportfoliocount]]</f>
        <v>0.3888888888888889</v>
      </c>
    </row>
    <row r="3515" spans="1:24" x14ac:dyDescent="0.3">
      <c r="A3515">
        <v>7602</v>
      </c>
      <c r="B3515" s="1">
        <v>45319</v>
      </c>
      <c r="C3515">
        <v>399344.55</v>
      </c>
      <c r="D3515">
        <v>9.24</v>
      </c>
      <c r="E3515">
        <v>10.11</v>
      </c>
      <c r="F3515">
        <v>14407.08</v>
      </c>
      <c r="G3515">
        <v>7001.17</v>
      </c>
      <c r="H3515" t="s">
        <v>2205</v>
      </c>
      <c r="I3515" t="s">
        <v>2206</v>
      </c>
      <c r="J3515">
        <v>1</v>
      </c>
      <c r="K3515" t="s">
        <v>2207</v>
      </c>
      <c r="L3515" t="str">
        <f>IF(performance_data[[#This Row],[return_percentage]]&gt;=performance_data[[#This Row],[benchmark_return]],"Higher","Lower")</f>
        <v>Lower</v>
      </c>
      <c r="M3515" s="14">
        <f xml:space="preserve"> _xlfn.MAXIFS(performance_data[date],performance_data[portfolio_id],performance_data[[#This Row],[portfolio_id]])</f>
        <v>45555</v>
      </c>
      <c r="N3515" s="14">
        <f xml:space="preserve"> _xlfn.MINIFS(performance_data[date],performance_data[portfolio_id],performance_data[[#This Row],[portfolio_id]])</f>
        <v>44847</v>
      </c>
      <c r="O3515" s="15">
        <f>_xlfn.MAXIFS(performance_data[portfolio_value],performance_data[portfolio_id],performance_data[[#This Row],[portfolio_id]],performance_data[date],performance_data[[#This Row],[latest_date]])</f>
        <v>127853.75</v>
      </c>
      <c r="P3515" s="15">
        <f>_xlfn.MAXIFS(performance_data[portfolio_value],performance_data[portfolio_id],performance_data[[#This Row],[portfolio_id]],performance_data[date],performance_data[[#This Row],[starting_date]])</f>
        <v>110220.2</v>
      </c>
      <c r="Q3515" s="15">
        <f>performance_data[[#This Row],[latest_value]]-performance_data[[#This Row],[starting_value]]</f>
        <v>17633.550000000003</v>
      </c>
      <c r="R3515" s="15">
        <f>performance_data[[#This Row],[net_inflows]]-performance_data[[#This Row],[net_outflows]]</f>
        <v>7405.91</v>
      </c>
      <c r="S3515" s="15" t="str">
        <f>IF(performance_data[[#This Row],[net_inflows]]&gt;AVERAGE(performance_data[net_inflows]),"High","Low")</f>
        <v>High</v>
      </c>
      <c r="T3515" s="15">
        <f>AVERAGEIF(performance_data[inflow_flag],performance_data[[#This Row],[inflow_flag]],performance_data[return_percentage])</f>
        <v>4.8467905675459724</v>
      </c>
      <c r="U3515" s="17">
        <f>IF(performance_data[[#This Row],[return_percentage]]&lt;performance_data[[#This Row],[benchmark_return]],1,0)</f>
        <v>1</v>
      </c>
      <c r="V3515" s="17">
        <f>COUNTIFS(performance_data[portfolio_id],performance_data[[#This Row],[portfolio_id]])</f>
        <v>18</v>
      </c>
      <c r="W3515" s="17">
        <f>COUNTIFS(performance_data[portfolio_id],performance_data[[#This Row],[portfolio_id]],
          performance_data[return_flag],1)</f>
        <v>7</v>
      </c>
      <c r="X3515" s="15">
        <f>performance_data[[#This Row],[underperform_flag_count]]/performance_data[[#This Row],[totalportfoliocount]]</f>
        <v>0.3888888888888889</v>
      </c>
    </row>
    <row r="3516" spans="1:24" x14ac:dyDescent="0.3">
      <c r="A3516">
        <v>7602</v>
      </c>
      <c r="B3516" s="1">
        <v>44918</v>
      </c>
      <c r="C3516">
        <v>347779.96</v>
      </c>
      <c r="D3516">
        <v>19.920000000000002</v>
      </c>
      <c r="E3516">
        <v>18.2</v>
      </c>
      <c r="F3516">
        <v>2207.9699999999998</v>
      </c>
      <c r="G3516">
        <v>18808.330000000002</v>
      </c>
      <c r="H3516" t="s">
        <v>2220</v>
      </c>
      <c r="I3516" t="s">
        <v>2217</v>
      </c>
      <c r="J3516">
        <v>12</v>
      </c>
      <c r="K3516" t="s">
        <v>2218</v>
      </c>
      <c r="L3516" t="str">
        <f>IF(performance_data[[#This Row],[return_percentage]]&gt;=performance_data[[#This Row],[benchmark_return]],"Higher","Lower")</f>
        <v>Higher</v>
      </c>
      <c r="M3516" s="14">
        <f xml:space="preserve"> _xlfn.MAXIFS(performance_data[date],performance_data[portfolio_id],performance_data[[#This Row],[portfolio_id]])</f>
        <v>45555</v>
      </c>
      <c r="N3516" s="14">
        <f xml:space="preserve"> _xlfn.MINIFS(performance_data[date],performance_data[portfolio_id],performance_data[[#This Row],[portfolio_id]])</f>
        <v>44847</v>
      </c>
      <c r="O3516" s="15">
        <f>_xlfn.MAXIFS(performance_data[portfolio_value],performance_data[portfolio_id],performance_data[[#This Row],[portfolio_id]],performance_data[date],performance_data[[#This Row],[latest_date]])</f>
        <v>127853.75</v>
      </c>
      <c r="P3516" s="15">
        <f>_xlfn.MAXIFS(performance_data[portfolio_value],performance_data[portfolio_id],performance_data[[#This Row],[portfolio_id]],performance_data[date],performance_data[[#This Row],[starting_date]])</f>
        <v>110220.2</v>
      </c>
      <c r="Q3516" s="15">
        <f>performance_data[[#This Row],[latest_value]]-performance_data[[#This Row],[starting_value]]</f>
        <v>17633.550000000003</v>
      </c>
      <c r="R3516" s="15">
        <f>performance_data[[#This Row],[net_inflows]]-performance_data[[#This Row],[net_outflows]]</f>
        <v>-16600.36</v>
      </c>
      <c r="S3516" s="15" t="str">
        <f>IF(performance_data[[#This Row],[net_inflows]]&gt;AVERAGE(performance_data[net_inflows]),"High","Low")</f>
        <v>Low</v>
      </c>
      <c r="T3516" s="15">
        <f>AVERAGEIF(performance_data[inflow_flag],performance_data[[#This Row],[inflow_flag]],performance_data[return_percentage])</f>
        <v>5.0457846277021572</v>
      </c>
      <c r="U3516" s="17">
        <f>IF(performance_data[[#This Row],[return_percentage]]&lt;performance_data[[#This Row],[benchmark_return]],1,0)</f>
        <v>0</v>
      </c>
      <c r="V3516" s="17">
        <f>COUNTIFS(performance_data[portfolio_id],performance_data[[#This Row],[portfolio_id]])</f>
        <v>18</v>
      </c>
      <c r="W3516" s="17">
        <f>COUNTIFS(performance_data[portfolio_id],performance_data[[#This Row],[portfolio_id]],
          performance_data[return_flag],1)</f>
        <v>7</v>
      </c>
      <c r="X3516" s="15">
        <f>performance_data[[#This Row],[underperform_flag_count]]/performance_data[[#This Row],[totalportfoliocount]]</f>
        <v>0.3888888888888889</v>
      </c>
    </row>
    <row r="3517" spans="1:24" x14ac:dyDescent="0.3">
      <c r="A3517">
        <v>7602</v>
      </c>
      <c r="B3517" s="1">
        <v>44850</v>
      </c>
      <c r="C3517">
        <v>75008.17</v>
      </c>
      <c r="D3517">
        <v>16.690000000000001</v>
      </c>
      <c r="E3517">
        <v>17.68</v>
      </c>
      <c r="F3517">
        <v>13053.47</v>
      </c>
      <c r="G3517">
        <v>3017.3</v>
      </c>
      <c r="H3517" t="s">
        <v>2220</v>
      </c>
      <c r="I3517" t="s">
        <v>2217</v>
      </c>
      <c r="J3517">
        <v>10</v>
      </c>
      <c r="K3517" t="s">
        <v>2224</v>
      </c>
      <c r="L3517" t="str">
        <f>IF(performance_data[[#This Row],[return_percentage]]&gt;=performance_data[[#This Row],[benchmark_return]],"Higher","Lower")</f>
        <v>Lower</v>
      </c>
      <c r="M3517" s="14">
        <f xml:space="preserve"> _xlfn.MAXIFS(performance_data[date],performance_data[portfolio_id],performance_data[[#This Row],[portfolio_id]])</f>
        <v>45555</v>
      </c>
      <c r="N3517" s="14">
        <f xml:space="preserve"> _xlfn.MINIFS(performance_data[date],performance_data[portfolio_id],performance_data[[#This Row],[portfolio_id]])</f>
        <v>44847</v>
      </c>
      <c r="O3517" s="15">
        <f>_xlfn.MAXIFS(performance_data[portfolio_value],performance_data[portfolio_id],performance_data[[#This Row],[portfolio_id]],performance_data[date],performance_data[[#This Row],[latest_date]])</f>
        <v>127853.75</v>
      </c>
      <c r="P3517" s="15">
        <f>_xlfn.MAXIFS(performance_data[portfolio_value],performance_data[portfolio_id],performance_data[[#This Row],[portfolio_id]],performance_data[date],performance_data[[#This Row],[starting_date]])</f>
        <v>110220.2</v>
      </c>
      <c r="Q3517" s="15">
        <f>performance_data[[#This Row],[latest_value]]-performance_data[[#This Row],[starting_value]]</f>
        <v>17633.550000000003</v>
      </c>
      <c r="R3517" s="15">
        <f>performance_data[[#This Row],[net_inflows]]-performance_data[[#This Row],[net_outflows]]</f>
        <v>10036.169999999998</v>
      </c>
      <c r="S3517" s="15" t="str">
        <f>IF(performance_data[[#This Row],[net_inflows]]&gt;AVERAGE(performance_data[net_inflows]),"High","Low")</f>
        <v>High</v>
      </c>
      <c r="T3517" s="15">
        <f>AVERAGEIF(performance_data[inflow_flag],performance_data[[#This Row],[inflow_flag]],performance_data[return_percentage])</f>
        <v>4.8467905675459724</v>
      </c>
      <c r="U3517" s="17">
        <f>IF(performance_data[[#This Row],[return_percentage]]&lt;performance_data[[#This Row],[benchmark_return]],1,0)</f>
        <v>1</v>
      </c>
      <c r="V3517" s="17">
        <f>COUNTIFS(performance_data[portfolio_id],performance_data[[#This Row],[portfolio_id]])</f>
        <v>18</v>
      </c>
      <c r="W3517" s="17">
        <f>COUNTIFS(performance_data[portfolio_id],performance_data[[#This Row],[portfolio_id]],
          performance_data[return_flag],1)</f>
        <v>7</v>
      </c>
      <c r="X3517" s="15">
        <f>performance_data[[#This Row],[underperform_flag_count]]/performance_data[[#This Row],[totalportfoliocount]]</f>
        <v>0.3888888888888889</v>
      </c>
    </row>
    <row r="3518" spans="1:24" x14ac:dyDescent="0.3">
      <c r="A3518">
        <v>7602</v>
      </c>
      <c r="B3518" s="1">
        <v>44955</v>
      </c>
      <c r="C3518">
        <v>442930.1</v>
      </c>
      <c r="D3518">
        <v>17.78</v>
      </c>
      <c r="E3518">
        <v>18.72</v>
      </c>
      <c r="F3518">
        <v>8736.08</v>
      </c>
      <c r="G3518">
        <v>17162.060000000001</v>
      </c>
      <c r="H3518" t="s">
        <v>2213</v>
      </c>
      <c r="I3518" t="s">
        <v>2206</v>
      </c>
      <c r="J3518">
        <v>1</v>
      </c>
      <c r="K3518" t="s">
        <v>2207</v>
      </c>
      <c r="L3518" t="str">
        <f>IF(performance_data[[#This Row],[return_percentage]]&gt;=performance_data[[#This Row],[benchmark_return]],"Higher","Lower")</f>
        <v>Lower</v>
      </c>
      <c r="M3518" s="14">
        <f xml:space="preserve"> _xlfn.MAXIFS(performance_data[date],performance_data[portfolio_id],performance_data[[#This Row],[portfolio_id]])</f>
        <v>45555</v>
      </c>
      <c r="N3518" s="14">
        <f xml:space="preserve"> _xlfn.MINIFS(performance_data[date],performance_data[portfolio_id],performance_data[[#This Row],[portfolio_id]])</f>
        <v>44847</v>
      </c>
      <c r="O3518" s="15">
        <f>_xlfn.MAXIFS(performance_data[portfolio_value],performance_data[portfolio_id],performance_data[[#This Row],[portfolio_id]],performance_data[date],performance_data[[#This Row],[latest_date]])</f>
        <v>127853.75</v>
      </c>
      <c r="P3518" s="15">
        <f>_xlfn.MAXIFS(performance_data[portfolio_value],performance_data[portfolio_id],performance_data[[#This Row],[portfolio_id]],performance_data[date],performance_data[[#This Row],[starting_date]])</f>
        <v>110220.2</v>
      </c>
      <c r="Q3518" s="15">
        <f>performance_data[[#This Row],[latest_value]]-performance_data[[#This Row],[starting_value]]</f>
        <v>17633.550000000003</v>
      </c>
      <c r="R3518" s="15">
        <f>performance_data[[#This Row],[net_inflows]]-performance_data[[#This Row],[net_outflows]]</f>
        <v>-8425.9800000000014</v>
      </c>
      <c r="S3518" s="15" t="str">
        <f>IF(performance_data[[#This Row],[net_inflows]]&gt;AVERAGE(performance_data[net_inflows]),"High","Low")</f>
        <v>Low</v>
      </c>
      <c r="T3518" s="15">
        <f>AVERAGEIF(performance_data[inflow_flag],performance_data[[#This Row],[inflow_flag]],performance_data[return_percentage])</f>
        <v>5.0457846277021572</v>
      </c>
      <c r="U3518" s="17">
        <f>IF(performance_data[[#This Row],[return_percentage]]&lt;performance_data[[#This Row],[benchmark_return]],1,0)</f>
        <v>1</v>
      </c>
      <c r="V3518" s="17">
        <f>COUNTIFS(performance_data[portfolio_id],performance_data[[#This Row],[portfolio_id]])</f>
        <v>18</v>
      </c>
      <c r="W3518" s="17">
        <f>COUNTIFS(performance_data[portfolio_id],performance_data[[#This Row],[portfolio_id]],
          performance_data[return_flag],1)</f>
        <v>7</v>
      </c>
      <c r="X3518" s="15">
        <f>performance_data[[#This Row],[underperform_flag_count]]/performance_data[[#This Row],[totalportfoliocount]]</f>
        <v>0.3888888888888889</v>
      </c>
    </row>
    <row r="3519" spans="1:24" x14ac:dyDescent="0.3">
      <c r="A3519">
        <v>7602</v>
      </c>
      <c r="B3519" s="1">
        <v>45328</v>
      </c>
      <c r="C3519">
        <v>383165.09</v>
      </c>
      <c r="D3519">
        <v>-1.65</v>
      </c>
      <c r="E3519">
        <v>-1.86</v>
      </c>
      <c r="F3519">
        <v>7741.28</v>
      </c>
      <c r="G3519">
        <v>2470.91</v>
      </c>
      <c r="H3519" t="s">
        <v>2205</v>
      </c>
      <c r="I3519" t="s">
        <v>2206</v>
      </c>
      <c r="J3519">
        <v>2</v>
      </c>
      <c r="K3519" t="s">
        <v>2226</v>
      </c>
      <c r="L3519" t="str">
        <f>IF(performance_data[[#This Row],[return_percentage]]&gt;=performance_data[[#This Row],[benchmark_return]],"Higher","Lower")</f>
        <v>Higher</v>
      </c>
      <c r="M3519" s="14">
        <f xml:space="preserve"> _xlfn.MAXIFS(performance_data[date],performance_data[portfolio_id],performance_data[[#This Row],[portfolio_id]])</f>
        <v>45555</v>
      </c>
      <c r="N3519" s="14">
        <f xml:space="preserve"> _xlfn.MINIFS(performance_data[date],performance_data[portfolio_id],performance_data[[#This Row],[portfolio_id]])</f>
        <v>44847</v>
      </c>
      <c r="O3519" s="15">
        <f>_xlfn.MAXIFS(performance_data[portfolio_value],performance_data[portfolio_id],performance_data[[#This Row],[portfolio_id]],performance_data[date],performance_data[[#This Row],[latest_date]])</f>
        <v>127853.75</v>
      </c>
      <c r="P3519" s="15">
        <f>_xlfn.MAXIFS(performance_data[portfolio_value],performance_data[portfolio_id],performance_data[[#This Row],[portfolio_id]],performance_data[date],performance_data[[#This Row],[starting_date]])</f>
        <v>110220.2</v>
      </c>
      <c r="Q3519" s="15">
        <f>performance_data[[#This Row],[latest_value]]-performance_data[[#This Row],[starting_value]]</f>
        <v>17633.550000000003</v>
      </c>
      <c r="R3519" s="15">
        <f>performance_data[[#This Row],[net_inflows]]-performance_data[[#This Row],[net_outflows]]</f>
        <v>5270.37</v>
      </c>
      <c r="S3519" s="15" t="str">
        <f>IF(performance_data[[#This Row],[net_inflows]]&gt;AVERAGE(performance_data[net_inflows]),"High","Low")</f>
        <v>Low</v>
      </c>
      <c r="T3519" s="15">
        <f>AVERAGEIF(performance_data[inflow_flag],performance_data[[#This Row],[inflow_flag]],performance_data[return_percentage])</f>
        <v>5.0457846277021572</v>
      </c>
      <c r="U3519" s="17">
        <f>IF(performance_data[[#This Row],[return_percentage]]&lt;performance_data[[#This Row],[benchmark_return]],1,0)</f>
        <v>0</v>
      </c>
      <c r="V3519" s="17">
        <f>COUNTIFS(performance_data[portfolio_id],performance_data[[#This Row],[portfolio_id]])</f>
        <v>18</v>
      </c>
      <c r="W3519" s="17">
        <f>COUNTIFS(performance_data[portfolio_id],performance_data[[#This Row],[portfolio_id]],
          performance_data[return_flag],1)</f>
        <v>7</v>
      </c>
      <c r="X3519" s="15">
        <f>performance_data[[#This Row],[underperform_flag_count]]/performance_data[[#This Row],[totalportfoliocount]]</f>
        <v>0.3888888888888889</v>
      </c>
    </row>
    <row r="3520" spans="1:24" x14ac:dyDescent="0.3">
      <c r="A3520">
        <v>7602</v>
      </c>
      <c r="B3520" s="1">
        <v>45486</v>
      </c>
      <c r="C3520">
        <v>468486.03</v>
      </c>
      <c r="D3520">
        <v>-9.92</v>
      </c>
      <c r="E3520">
        <v>-10.41</v>
      </c>
      <c r="F3520">
        <v>844.75</v>
      </c>
      <c r="G3520">
        <v>18988.34</v>
      </c>
      <c r="H3520" t="s">
        <v>2205</v>
      </c>
      <c r="I3520" t="s">
        <v>2209</v>
      </c>
      <c r="J3520">
        <v>7</v>
      </c>
      <c r="K3520" t="s">
        <v>2210</v>
      </c>
      <c r="L3520" t="str">
        <f>IF(performance_data[[#This Row],[return_percentage]]&gt;=performance_data[[#This Row],[benchmark_return]],"Higher","Lower")</f>
        <v>Higher</v>
      </c>
      <c r="M3520" s="14">
        <f xml:space="preserve"> _xlfn.MAXIFS(performance_data[date],performance_data[portfolio_id],performance_data[[#This Row],[portfolio_id]])</f>
        <v>45555</v>
      </c>
      <c r="N3520" s="14">
        <f xml:space="preserve"> _xlfn.MINIFS(performance_data[date],performance_data[portfolio_id],performance_data[[#This Row],[portfolio_id]])</f>
        <v>44847</v>
      </c>
      <c r="O3520" s="15">
        <f>_xlfn.MAXIFS(performance_data[portfolio_value],performance_data[portfolio_id],performance_data[[#This Row],[portfolio_id]],performance_data[date],performance_data[[#This Row],[latest_date]])</f>
        <v>127853.75</v>
      </c>
      <c r="P3520" s="15">
        <f>_xlfn.MAXIFS(performance_data[portfolio_value],performance_data[portfolio_id],performance_data[[#This Row],[portfolio_id]],performance_data[date],performance_data[[#This Row],[starting_date]])</f>
        <v>110220.2</v>
      </c>
      <c r="Q3520" s="15">
        <f>performance_data[[#This Row],[latest_value]]-performance_data[[#This Row],[starting_value]]</f>
        <v>17633.550000000003</v>
      </c>
      <c r="R3520" s="15">
        <f>performance_data[[#This Row],[net_inflows]]-performance_data[[#This Row],[net_outflows]]</f>
        <v>-18143.59</v>
      </c>
      <c r="S3520" s="15" t="str">
        <f>IF(performance_data[[#This Row],[net_inflows]]&gt;AVERAGE(performance_data[net_inflows]),"High","Low")</f>
        <v>Low</v>
      </c>
      <c r="T3520" s="15">
        <f>AVERAGEIF(performance_data[inflow_flag],performance_data[[#This Row],[inflow_flag]],performance_data[return_percentage])</f>
        <v>5.0457846277021572</v>
      </c>
      <c r="U3520" s="17">
        <f>IF(performance_data[[#This Row],[return_percentage]]&lt;performance_data[[#This Row],[benchmark_return]],1,0)</f>
        <v>0</v>
      </c>
      <c r="V3520" s="17">
        <f>COUNTIFS(performance_data[portfolio_id],performance_data[[#This Row],[portfolio_id]])</f>
        <v>18</v>
      </c>
      <c r="W3520" s="17">
        <f>COUNTIFS(performance_data[portfolio_id],performance_data[[#This Row],[portfolio_id]],
          performance_data[return_flag],1)</f>
        <v>7</v>
      </c>
      <c r="X3520" s="15">
        <f>performance_data[[#This Row],[underperform_flag_count]]/performance_data[[#This Row],[totalportfoliocount]]</f>
        <v>0.3888888888888889</v>
      </c>
    </row>
    <row r="3521" spans="1:24" x14ac:dyDescent="0.3">
      <c r="A3521">
        <v>7602</v>
      </c>
      <c r="B3521" s="1">
        <v>45227</v>
      </c>
      <c r="C3521">
        <v>374076.63</v>
      </c>
      <c r="D3521">
        <v>-7.56</v>
      </c>
      <c r="E3521">
        <v>-6.27</v>
      </c>
      <c r="F3521">
        <v>2559.88</v>
      </c>
      <c r="G3521">
        <v>13275.48</v>
      </c>
      <c r="H3521" t="s">
        <v>2213</v>
      </c>
      <c r="I3521" t="s">
        <v>2217</v>
      </c>
      <c r="J3521">
        <v>10</v>
      </c>
      <c r="K3521" t="s">
        <v>2224</v>
      </c>
      <c r="L3521" t="str">
        <f>IF(performance_data[[#This Row],[return_percentage]]&gt;=performance_data[[#This Row],[benchmark_return]],"Higher","Lower")</f>
        <v>Lower</v>
      </c>
      <c r="M3521" s="14">
        <f xml:space="preserve"> _xlfn.MAXIFS(performance_data[date],performance_data[portfolio_id],performance_data[[#This Row],[portfolio_id]])</f>
        <v>45555</v>
      </c>
      <c r="N3521" s="14">
        <f xml:space="preserve"> _xlfn.MINIFS(performance_data[date],performance_data[portfolio_id],performance_data[[#This Row],[portfolio_id]])</f>
        <v>44847</v>
      </c>
      <c r="O3521" s="15">
        <f>_xlfn.MAXIFS(performance_data[portfolio_value],performance_data[portfolio_id],performance_data[[#This Row],[portfolio_id]],performance_data[date],performance_data[[#This Row],[latest_date]])</f>
        <v>127853.75</v>
      </c>
      <c r="P3521" s="15">
        <f>_xlfn.MAXIFS(performance_data[portfolio_value],performance_data[portfolio_id],performance_data[[#This Row],[portfolio_id]],performance_data[date],performance_data[[#This Row],[starting_date]])</f>
        <v>110220.2</v>
      </c>
      <c r="Q3521" s="15">
        <f>performance_data[[#This Row],[latest_value]]-performance_data[[#This Row],[starting_value]]</f>
        <v>17633.550000000003</v>
      </c>
      <c r="R3521" s="15">
        <f>performance_data[[#This Row],[net_inflows]]-performance_data[[#This Row],[net_outflows]]</f>
        <v>-10715.599999999999</v>
      </c>
      <c r="S3521" s="15" t="str">
        <f>IF(performance_data[[#This Row],[net_inflows]]&gt;AVERAGE(performance_data[net_inflows]),"High","Low")</f>
        <v>Low</v>
      </c>
      <c r="T3521" s="15">
        <f>AVERAGEIF(performance_data[inflow_flag],performance_data[[#This Row],[inflow_flag]],performance_data[return_percentage])</f>
        <v>5.0457846277021572</v>
      </c>
      <c r="U3521" s="17">
        <f>IF(performance_data[[#This Row],[return_percentage]]&lt;performance_data[[#This Row],[benchmark_return]],1,0)</f>
        <v>1</v>
      </c>
      <c r="V3521" s="17">
        <f>COUNTIFS(performance_data[portfolio_id],performance_data[[#This Row],[portfolio_id]])</f>
        <v>18</v>
      </c>
      <c r="W3521" s="17">
        <f>COUNTIFS(performance_data[portfolio_id],performance_data[[#This Row],[portfolio_id]],
          performance_data[return_flag],1)</f>
        <v>7</v>
      </c>
      <c r="X3521" s="15">
        <f>performance_data[[#This Row],[underperform_flag_count]]/performance_data[[#This Row],[totalportfoliocount]]</f>
        <v>0.3888888888888889</v>
      </c>
    </row>
    <row r="3522" spans="1:24" x14ac:dyDescent="0.3">
      <c r="A3522">
        <v>7602</v>
      </c>
      <c r="B3522" s="1">
        <v>45555</v>
      </c>
      <c r="C3522">
        <v>127853.75</v>
      </c>
      <c r="D3522">
        <v>17.600000000000001</v>
      </c>
      <c r="E3522">
        <v>16</v>
      </c>
      <c r="F3522">
        <v>17595.009999999998</v>
      </c>
      <c r="G3522">
        <v>17754.03</v>
      </c>
      <c r="H3522" t="s">
        <v>2205</v>
      </c>
      <c r="I3522" t="s">
        <v>2209</v>
      </c>
      <c r="J3522">
        <v>9</v>
      </c>
      <c r="K3522" t="s">
        <v>2221</v>
      </c>
      <c r="L3522" t="str">
        <f>IF(performance_data[[#This Row],[return_percentage]]&gt;=performance_data[[#This Row],[benchmark_return]],"Higher","Lower")</f>
        <v>Higher</v>
      </c>
      <c r="M3522" s="14">
        <f xml:space="preserve"> _xlfn.MAXIFS(performance_data[date],performance_data[portfolio_id],performance_data[[#This Row],[portfolio_id]])</f>
        <v>45555</v>
      </c>
      <c r="N3522" s="14">
        <f xml:space="preserve"> _xlfn.MINIFS(performance_data[date],performance_data[portfolio_id],performance_data[[#This Row],[portfolio_id]])</f>
        <v>44847</v>
      </c>
      <c r="O3522" s="15">
        <f>_xlfn.MAXIFS(performance_data[portfolio_value],performance_data[portfolio_id],performance_data[[#This Row],[portfolio_id]],performance_data[date],performance_data[[#This Row],[latest_date]])</f>
        <v>127853.75</v>
      </c>
      <c r="P3522" s="15">
        <f>_xlfn.MAXIFS(performance_data[portfolio_value],performance_data[portfolio_id],performance_data[[#This Row],[portfolio_id]],performance_data[date],performance_data[[#This Row],[starting_date]])</f>
        <v>110220.2</v>
      </c>
      <c r="Q3522" s="15">
        <f>performance_data[[#This Row],[latest_value]]-performance_data[[#This Row],[starting_value]]</f>
        <v>17633.550000000003</v>
      </c>
      <c r="R3522" s="15">
        <f>performance_data[[#This Row],[net_inflows]]-performance_data[[#This Row],[net_outflows]]</f>
        <v>-159.02000000000044</v>
      </c>
      <c r="S3522" s="15" t="str">
        <f>IF(performance_data[[#This Row],[net_inflows]]&gt;AVERAGE(performance_data[net_inflows]),"High","Low")</f>
        <v>High</v>
      </c>
      <c r="T3522" s="15">
        <f>AVERAGEIF(performance_data[inflow_flag],performance_data[[#This Row],[inflow_flag]],performance_data[return_percentage])</f>
        <v>4.8467905675459724</v>
      </c>
      <c r="U3522" s="17">
        <f>IF(performance_data[[#This Row],[return_percentage]]&lt;performance_data[[#This Row],[benchmark_return]],1,0)</f>
        <v>0</v>
      </c>
      <c r="V3522" s="17">
        <f>COUNTIFS(performance_data[portfolio_id],performance_data[[#This Row],[portfolio_id]])</f>
        <v>18</v>
      </c>
      <c r="W3522" s="17">
        <f>COUNTIFS(performance_data[portfolio_id],performance_data[[#This Row],[portfolio_id]],
          performance_data[return_flag],1)</f>
        <v>7</v>
      </c>
      <c r="X3522" s="15">
        <f>performance_data[[#This Row],[underperform_flag_count]]/performance_data[[#This Row],[totalportfoliocount]]</f>
        <v>0.3888888888888889</v>
      </c>
    </row>
    <row r="3523" spans="1:24" x14ac:dyDescent="0.3">
      <c r="A3523">
        <v>7602</v>
      </c>
      <c r="B3523" s="1">
        <v>45354</v>
      </c>
      <c r="C3523">
        <v>471351.4</v>
      </c>
      <c r="D3523">
        <v>-5.25</v>
      </c>
      <c r="E3523">
        <v>-6.2</v>
      </c>
      <c r="F3523">
        <v>19435.650000000001</v>
      </c>
      <c r="G3523">
        <v>9032.0300000000007</v>
      </c>
      <c r="H3523" t="s">
        <v>2205</v>
      </c>
      <c r="I3523" t="s">
        <v>2206</v>
      </c>
      <c r="J3523">
        <v>3</v>
      </c>
      <c r="K3523" t="s">
        <v>2222</v>
      </c>
      <c r="L3523" t="str">
        <f>IF(performance_data[[#This Row],[return_percentage]]&gt;=performance_data[[#This Row],[benchmark_return]],"Higher","Lower")</f>
        <v>Higher</v>
      </c>
      <c r="M3523" s="14">
        <f xml:space="preserve"> _xlfn.MAXIFS(performance_data[date],performance_data[portfolio_id],performance_data[[#This Row],[portfolio_id]])</f>
        <v>45555</v>
      </c>
      <c r="N3523" s="14">
        <f xml:space="preserve"> _xlfn.MINIFS(performance_data[date],performance_data[portfolio_id],performance_data[[#This Row],[portfolio_id]])</f>
        <v>44847</v>
      </c>
      <c r="O3523" s="15">
        <f>_xlfn.MAXIFS(performance_data[portfolio_value],performance_data[portfolio_id],performance_data[[#This Row],[portfolio_id]],performance_data[date],performance_data[[#This Row],[latest_date]])</f>
        <v>127853.75</v>
      </c>
      <c r="P3523" s="15">
        <f>_xlfn.MAXIFS(performance_data[portfolio_value],performance_data[portfolio_id],performance_data[[#This Row],[portfolio_id]],performance_data[date],performance_data[[#This Row],[starting_date]])</f>
        <v>110220.2</v>
      </c>
      <c r="Q3523" s="15">
        <f>performance_data[[#This Row],[latest_value]]-performance_data[[#This Row],[starting_value]]</f>
        <v>17633.550000000003</v>
      </c>
      <c r="R3523" s="15">
        <f>performance_data[[#This Row],[net_inflows]]-performance_data[[#This Row],[net_outflows]]</f>
        <v>10403.620000000001</v>
      </c>
      <c r="S3523" s="15" t="str">
        <f>IF(performance_data[[#This Row],[net_inflows]]&gt;AVERAGE(performance_data[net_inflows]),"High","Low")</f>
        <v>High</v>
      </c>
      <c r="T3523" s="15">
        <f>AVERAGEIF(performance_data[inflow_flag],performance_data[[#This Row],[inflow_flag]],performance_data[return_percentage])</f>
        <v>4.8467905675459724</v>
      </c>
      <c r="U3523" s="17">
        <f>IF(performance_data[[#This Row],[return_percentage]]&lt;performance_data[[#This Row],[benchmark_return]],1,0)</f>
        <v>0</v>
      </c>
      <c r="V3523" s="17">
        <f>COUNTIFS(performance_data[portfolio_id],performance_data[[#This Row],[portfolio_id]])</f>
        <v>18</v>
      </c>
      <c r="W3523" s="17">
        <f>COUNTIFS(performance_data[portfolio_id],performance_data[[#This Row],[portfolio_id]],
          performance_data[return_flag],1)</f>
        <v>7</v>
      </c>
      <c r="X3523" s="15">
        <f>performance_data[[#This Row],[underperform_flag_count]]/performance_data[[#This Row],[totalportfoliocount]]</f>
        <v>0.3888888888888889</v>
      </c>
    </row>
    <row r="3524" spans="1:24" x14ac:dyDescent="0.3">
      <c r="A3524">
        <v>7602</v>
      </c>
      <c r="B3524" s="1">
        <v>45090</v>
      </c>
      <c r="C3524">
        <v>374843.28</v>
      </c>
      <c r="D3524">
        <v>-7.96</v>
      </c>
      <c r="E3524">
        <v>-9.01</v>
      </c>
      <c r="F3524">
        <v>8894.17</v>
      </c>
      <c r="G3524">
        <v>18315.5</v>
      </c>
      <c r="H3524" t="s">
        <v>2213</v>
      </c>
      <c r="I3524" t="s">
        <v>2211</v>
      </c>
      <c r="J3524">
        <v>6</v>
      </c>
      <c r="K3524" t="s">
        <v>2212</v>
      </c>
      <c r="L3524" t="str">
        <f>IF(performance_data[[#This Row],[return_percentage]]&gt;=performance_data[[#This Row],[benchmark_return]],"Higher","Lower")</f>
        <v>Higher</v>
      </c>
      <c r="M3524" s="14">
        <f xml:space="preserve"> _xlfn.MAXIFS(performance_data[date],performance_data[portfolio_id],performance_data[[#This Row],[portfolio_id]])</f>
        <v>45555</v>
      </c>
      <c r="N3524" s="14">
        <f xml:space="preserve"> _xlfn.MINIFS(performance_data[date],performance_data[portfolio_id],performance_data[[#This Row],[portfolio_id]])</f>
        <v>44847</v>
      </c>
      <c r="O3524" s="15">
        <f>_xlfn.MAXIFS(performance_data[portfolio_value],performance_data[portfolio_id],performance_data[[#This Row],[portfolio_id]],performance_data[date],performance_data[[#This Row],[latest_date]])</f>
        <v>127853.75</v>
      </c>
      <c r="P3524" s="15">
        <f>_xlfn.MAXIFS(performance_data[portfolio_value],performance_data[portfolio_id],performance_data[[#This Row],[portfolio_id]],performance_data[date],performance_data[[#This Row],[starting_date]])</f>
        <v>110220.2</v>
      </c>
      <c r="Q3524" s="15">
        <f>performance_data[[#This Row],[latest_value]]-performance_data[[#This Row],[starting_value]]</f>
        <v>17633.550000000003</v>
      </c>
      <c r="R3524" s="15">
        <f>performance_data[[#This Row],[net_inflows]]-performance_data[[#This Row],[net_outflows]]</f>
        <v>-9421.33</v>
      </c>
      <c r="S3524" s="15" t="str">
        <f>IF(performance_data[[#This Row],[net_inflows]]&gt;AVERAGE(performance_data[net_inflows]),"High","Low")</f>
        <v>Low</v>
      </c>
      <c r="T3524" s="15">
        <f>AVERAGEIF(performance_data[inflow_flag],performance_data[[#This Row],[inflow_flag]],performance_data[return_percentage])</f>
        <v>5.0457846277021572</v>
      </c>
      <c r="U3524" s="17">
        <f>IF(performance_data[[#This Row],[return_percentage]]&lt;performance_data[[#This Row],[benchmark_return]],1,0)</f>
        <v>0</v>
      </c>
      <c r="V3524" s="17">
        <f>COUNTIFS(performance_data[portfolio_id],performance_data[[#This Row],[portfolio_id]])</f>
        <v>18</v>
      </c>
      <c r="W3524" s="17">
        <f>COUNTIFS(performance_data[portfolio_id],performance_data[[#This Row],[portfolio_id]],
          performance_data[return_flag],1)</f>
        <v>7</v>
      </c>
      <c r="X3524" s="15">
        <f>performance_data[[#This Row],[underperform_flag_count]]/performance_data[[#This Row],[totalportfoliocount]]</f>
        <v>0.3888888888888889</v>
      </c>
    </row>
    <row r="3525" spans="1:24" x14ac:dyDescent="0.3">
      <c r="A3525">
        <v>7602</v>
      </c>
      <c r="B3525" s="1">
        <v>45466</v>
      </c>
      <c r="C3525">
        <v>232156.99</v>
      </c>
      <c r="D3525">
        <v>16.91</v>
      </c>
      <c r="E3525">
        <v>19.07</v>
      </c>
      <c r="F3525">
        <v>11435.37</v>
      </c>
      <c r="G3525">
        <v>6243.66</v>
      </c>
      <c r="H3525" t="s">
        <v>2205</v>
      </c>
      <c r="I3525" t="s">
        <v>2211</v>
      </c>
      <c r="J3525">
        <v>6</v>
      </c>
      <c r="K3525" t="s">
        <v>2212</v>
      </c>
      <c r="L3525" t="str">
        <f>IF(performance_data[[#This Row],[return_percentage]]&gt;=performance_data[[#This Row],[benchmark_return]],"Higher","Lower")</f>
        <v>Lower</v>
      </c>
      <c r="M3525" s="14">
        <f xml:space="preserve"> _xlfn.MAXIFS(performance_data[date],performance_data[portfolio_id],performance_data[[#This Row],[portfolio_id]])</f>
        <v>45555</v>
      </c>
      <c r="N3525" s="14">
        <f xml:space="preserve"> _xlfn.MINIFS(performance_data[date],performance_data[portfolio_id],performance_data[[#This Row],[portfolio_id]])</f>
        <v>44847</v>
      </c>
      <c r="O3525" s="15">
        <f>_xlfn.MAXIFS(performance_data[portfolio_value],performance_data[portfolio_id],performance_data[[#This Row],[portfolio_id]],performance_data[date],performance_data[[#This Row],[latest_date]])</f>
        <v>127853.75</v>
      </c>
      <c r="P3525" s="15">
        <f>_xlfn.MAXIFS(performance_data[portfolio_value],performance_data[portfolio_id],performance_data[[#This Row],[portfolio_id]],performance_data[date],performance_data[[#This Row],[starting_date]])</f>
        <v>110220.2</v>
      </c>
      <c r="Q3525" s="15">
        <f>performance_data[[#This Row],[latest_value]]-performance_data[[#This Row],[starting_value]]</f>
        <v>17633.550000000003</v>
      </c>
      <c r="R3525" s="15">
        <f>performance_data[[#This Row],[net_inflows]]-performance_data[[#This Row],[net_outflows]]</f>
        <v>5191.7100000000009</v>
      </c>
      <c r="S3525" s="15" t="str">
        <f>IF(performance_data[[#This Row],[net_inflows]]&gt;AVERAGE(performance_data[net_inflows]),"High","Low")</f>
        <v>High</v>
      </c>
      <c r="T3525" s="15">
        <f>AVERAGEIF(performance_data[inflow_flag],performance_data[[#This Row],[inflow_flag]],performance_data[return_percentage])</f>
        <v>4.8467905675459724</v>
      </c>
      <c r="U3525" s="17">
        <f>IF(performance_data[[#This Row],[return_percentage]]&lt;performance_data[[#This Row],[benchmark_return]],1,0)</f>
        <v>1</v>
      </c>
      <c r="V3525" s="17">
        <f>COUNTIFS(performance_data[portfolio_id],performance_data[[#This Row],[portfolio_id]])</f>
        <v>18</v>
      </c>
      <c r="W3525" s="17">
        <f>COUNTIFS(performance_data[portfolio_id],performance_data[[#This Row],[portfolio_id]],
          performance_data[return_flag],1)</f>
        <v>7</v>
      </c>
      <c r="X3525" s="15">
        <f>performance_data[[#This Row],[underperform_flag_count]]/performance_data[[#This Row],[totalportfoliocount]]</f>
        <v>0.3888888888888889</v>
      </c>
    </row>
    <row r="3526" spans="1:24" x14ac:dyDescent="0.3">
      <c r="A3526">
        <v>7602</v>
      </c>
      <c r="B3526" s="1">
        <v>45351</v>
      </c>
      <c r="C3526">
        <v>453591.47</v>
      </c>
      <c r="D3526">
        <v>-2.99</v>
      </c>
      <c r="E3526">
        <v>-3.45</v>
      </c>
      <c r="F3526">
        <v>19410.11</v>
      </c>
      <c r="G3526">
        <v>13088.84</v>
      </c>
      <c r="H3526" t="s">
        <v>2205</v>
      </c>
      <c r="I3526" t="s">
        <v>2206</v>
      </c>
      <c r="J3526">
        <v>2</v>
      </c>
      <c r="K3526" t="s">
        <v>2226</v>
      </c>
      <c r="L3526" t="str">
        <f>IF(performance_data[[#This Row],[return_percentage]]&gt;=performance_data[[#This Row],[benchmark_return]],"Higher","Lower")</f>
        <v>Higher</v>
      </c>
      <c r="M3526" s="14">
        <f xml:space="preserve"> _xlfn.MAXIFS(performance_data[date],performance_data[portfolio_id],performance_data[[#This Row],[portfolio_id]])</f>
        <v>45555</v>
      </c>
      <c r="N3526" s="14">
        <f xml:space="preserve"> _xlfn.MINIFS(performance_data[date],performance_data[portfolio_id],performance_data[[#This Row],[portfolio_id]])</f>
        <v>44847</v>
      </c>
      <c r="O3526" s="15">
        <f>_xlfn.MAXIFS(performance_data[portfolio_value],performance_data[portfolio_id],performance_data[[#This Row],[portfolio_id]],performance_data[date],performance_data[[#This Row],[latest_date]])</f>
        <v>127853.75</v>
      </c>
      <c r="P3526" s="15">
        <f>_xlfn.MAXIFS(performance_data[portfolio_value],performance_data[portfolio_id],performance_data[[#This Row],[portfolio_id]],performance_data[date],performance_data[[#This Row],[starting_date]])</f>
        <v>110220.2</v>
      </c>
      <c r="Q3526" s="15">
        <f>performance_data[[#This Row],[latest_value]]-performance_data[[#This Row],[starting_value]]</f>
        <v>17633.550000000003</v>
      </c>
      <c r="R3526" s="15">
        <f>performance_data[[#This Row],[net_inflows]]-performance_data[[#This Row],[net_outflows]]</f>
        <v>6321.27</v>
      </c>
      <c r="S3526" s="15" t="str">
        <f>IF(performance_data[[#This Row],[net_inflows]]&gt;AVERAGE(performance_data[net_inflows]),"High","Low")</f>
        <v>High</v>
      </c>
      <c r="T3526" s="15">
        <f>AVERAGEIF(performance_data[inflow_flag],performance_data[[#This Row],[inflow_flag]],performance_data[return_percentage])</f>
        <v>4.8467905675459724</v>
      </c>
      <c r="U3526" s="17">
        <f>IF(performance_data[[#This Row],[return_percentage]]&lt;performance_data[[#This Row],[benchmark_return]],1,0)</f>
        <v>0</v>
      </c>
      <c r="V3526" s="17">
        <f>COUNTIFS(performance_data[portfolio_id],performance_data[[#This Row],[portfolio_id]])</f>
        <v>18</v>
      </c>
      <c r="W3526" s="17">
        <f>COUNTIFS(performance_data[portfolio_id],performance_data[[#This Row],[portfolio_id]],
          performance_data[return_flag],1)</f>
        <v>7</v>
      </c>
      <c r="X3526" s="15">
        <f>performance_data[[#This Row],[underperform_flag_count]]/performance_data[[#This Row],[totalportfoliocount]]</f>
        <v>0.3888888888888889</v>
      </c>
    </row>
    <row r="3527" spans="1:24" x14ac:dyDescent="0.3">
      <c r="A3527">
        <v>7602</v>
      </c>
      <c r="B3527" s="1">
        <v>45551</v>
      </c>
      <c r="C3527">
        <v>404427.35</v>
      </c>
      <c r="D3527">
        <v>11.81</v>
      </c>
      <c r="E3527">
        <v>10.84</v>
      </c>
      <c r="F3527">
        <v>17838.939999999999</v>
      </c>
      <c r="G3527">
        <v>6831.74</v>
      </c>
      <c r="H3527" t="s">
        <v>2205</v>
      </c>
      <c r="I3527" t="s">
        <v>2209</v>
      </c>
      <c r="J3527">
        <v>9</v>
      </c>
      <c r="K3527" t="s">
        <v>2221</v>
      </c>
      <c r="L3527" t="str">
        <f>IF(performance_data[[#This Row],[return_percentage]]&gt;=performance_data[[#This Row],[benchmark_return]],"Higher","Lower")</f>
        <v>Higher</v>
      </c>
      <c r="M3527" s="14">
        <f xml:space="preserve"> _xlfn.MAXIFS(performance_data[date],performance_data[portfolio_id],performance_data[[#This Row],[portfolio_id]])</f>
        <v>45555</v>
      </c>
      <c r="N3527" s="14">
        <f xml:space="preserve"> _xlfn.MINIFS(performance_data[date],performance_data[portfolio_id],performance_data[[#This Row],[portfolio_id]])</f>
        <v>44847</v>
      </c>
      <c r="O3527" s="15">
        <f>_xlfn.MAXIFS(performance_data[portfolio_value],performance_data[portfolio_id],performance_data[[#This Row],[portfolio_id]],performance_data[date],performance_data[[#This Row],[latest_date]])</f>
        <v>127853.75</v>
      </c>
      <c r="P3527" s="15">
        <f>_xlfn.MAXIFS(performance_data[portfolio_value],performance_data[portfolio_id],performance_data[[#This Row],[portfolio_id]],performance_data[date],performance_data[[#This Row],[starting_date]])</f>
        <v>110220.2</v>
      </c>
      <c r="Q3527" s="15">
        <f>performance_data[[#This Row],[latest_value]]-performance_data[[#This Row],[starting_value]]</f>
        <v>17633.550000000003</v>
      </c>
      <c r="R3527" s="15">
        <f>performance_data[[#This Row],[net_inflows]]-performance_data[[#This Row],[net_outflows]]</f>
        <v>11007.199999999999</v>
      </c>
      <c r="S3527" s="15" t="str">
        <f>IF(performance_data[[#This Row],[net_inflows]]&gt;AVERAGE(performance_data[net_inflows]),"High","Low")</f>
        <v>High</v>
      </c>
      <c r="T3527" s="15">
        <f>AVERAGEIF(performance_data[inflow_flag],performance_data[[#This Row],[inflow_flag]],performance_data[return_percentage])</f>
        <v>4.8467905675459724</v>
      </c>
      <c r="U3527" s="17">
        <f>IF(performance_data[[#This Row],[return_percentage]]&lt;performance_data[[#This Row],[benchmark_return]],1,0)</f>
        <v>0</v>
      </c>
      <c r="V3527" s="17">
        <f>COUNTIFS(performance_data[portfolio_id],performance_data[[#This Row],[portfolio_id]])</f>
        <v>18</v>
      </c>
      <c r="W3527" s="17">
        <f>COUNTIFS(performance_data[portfolio_id],performance_data[[#This Row],[portfolio_id]],
          performance_data[return_flag],1)</f>
        <v>7</v>
      </c>
      <c r="X3527" s="15">
        <f>performance_data[[#This Row],[underperform_flag_count]]/performance_data[[#This Row],[totalportfoliocount]]</f>
        <v>0.3888888888888889</v>
      </c>
    </row>
    <row r="3528" spans="1:24" x14ac:dyDescent="0.3">
      <c r="A3528">
        <v>7634</v>
      </c>
      <c r="B3528" s="1">
        <v>44917</v>
      </c>
      <c r="C3528">
        <v>59559.87</v>
      </c>
      <c r="D3528">
        <v>-7.83</v>
      </c>
      <c r="E3528">
        <v>-6.64</v>
      </c>
      <c r="F3528">
        <v>12904.16</v>
      </c>
      <c r="G3528">
        <v>4215.1899999999996</v>
      </c>
      <c r="H3528" t="s">
        <v>2220</v>
      </c>
      <c r="I3528" t="s">
        <v>2217</v>
      </c>
      <c r="J3528">
        <v>12</v>
      </c>
      <c r="K3528" t="s">
        <v>2218</v>
      </c>
      <c r="L3528" t="str">
        <f>IF(performance_data[[#This Row],[return_percentage]]&gt;=performance_data[[#This Row],[benchmark_return]],"Higher","Lower")</f>
        <v>Lower</v>
      </c>
      <c r="M3528" s="14">
        <f xml:space="preserve"> _xlfn.MAXIFS(performance_data[date],performance_data[portfolio_id],performance_data[[#This Row],[portfolio_id]])</f>
        <v>45527</v>
      </c>
      <c r="N3528" s="14">
        <f xml:space="preserve"> _xlfn.MINIFS(performance_data[date],performance_data[portfolio_id],performance_data[[#This Row],[portfolio_id]])</f>
        <v>44849</v>
      </c>
      <c r="O3528" s="15">
        <f>_xlfn.MAXIFS(performance_data[portfolio_value],performance_data[portfolio_id],performance_data[[#This Row],[portfolio_id]],performance_data[date],performance_data[[#This Row],[latest_date]])</f>
        <v>82361.570000000007</v>
      </c>
      <c r="P3528" s="15">
        <f>_xlfn.MAXIFS(performance_data[portfolio_value],performance_data[portfolio_id],performance_data[[#This Row],[portfolio_id]],performance_data[date],performance_data[[#This Row],[starting_date]])</f>
        <v>51428.2</v>
      </c>
      <c r="Q3528" s="15">
        <f>performance_data[[#This Row],[latest_value]]-performance_data[[#This Row],[starting_value]]</f>
        <v>30933.37000000001</v>
      </c>
      <c r="R3528" s="15">
        <f>performance_data[[#This Row],[net_inflows]]-performance_data[[#This Row],[net_outflows]]</f>
        <v>8688.9700000000012</v>
      </c>
      <c r="S3528" s="15" t="str">
        <f>IF(performance_data[[#This Row],[net_inflows]]&gt;AVERAGE(performance_data[net_inflows]),"High","Low")</f>
        <v>High</v>
      </c>
      <c r="T3528" s="15">
        <f>AVERAGEIF(performance_data[inflow_flag],performance_data[[#This Row],[inflow_flag]],performance_data[return_percentage])</f>
        <v>4.8467905675459724</v>
      </c>
      <c r="U3528" s="17">
        <f>IF(performance_data[[#This Row],[return_percentage]]&lt;performance_data[[#This Row],[benchmark_return]],1,0)</f>
        <v>1</v>
      </c>
      <c r="V3528" s="17">
        <f>COUNTIFS(performance_data[portfolio_id],performance_data[[#This Row],[portfolio_id]])</f>
        <v>16</v>
      </c>
      <c r="W3528" s="17">
        <f>COUNTIFS(performance_data[portfolio_id],performance_data[[#This Row],[portfolio_id]],
          performance_data[return_flag],1)</f>
        <v>9</v>
      </c>
      <c r="X3528" s="15">
        <f>performance_data[[#This Row],[underperform_flag_count]]/performance_data[[#This Row],[totalportfoliocount]]</f>
        <v>0.5625</v>
      </c>
    </row>
    <row r="3529" spans="1:24" x14ac:dyDescent="0.3">
      <c r="A3529">
        <v>7634</v>
      </c>
      <c r="B3529" s="1">
        <v>45239</v>
      </c>
      <c r="C3529">
        <v>83662.490000000005</v>
      </c>
      <c r="D3529">
        <v>-5.44</v>
      </c>
      <c r="E3529">
        <v>-5.0199999999999996</v>
      </c>
      <c r="F3529">
        <v>2520.9</v>
      </c>
      <c r="G3529">
        <v>12928.42</v>
      </c>
      <c r="H3529" t="s">
        <v>2213</v>
      </c>
      <c r="I3529" t="s">
        <v>2217</v>
      </c>
      <c r="J3529">
        <v>11</v>
      </c>
      <c r="K3529" t="s">
        <v>2219</v>
      </c>
      <c r="L3529" t="str">
        <f>IF(performance_data[[#This Row],[return_percentage]]&gt;=performance_data[[#This Row],[benchmark_return]],"Higher","Lower")</f>
        <v>Lower</v>
      </c>
      <c r="M3529" s="14">
        <f xml:space="preserve"> _xlfn.MAXIFS(performance_data[date],performance_data[portfolio_id],performance_data[[#This Row],[portfolio_id]])</f>
        <v>45527</v>
      </c>
      <c r="N3529" s="14">
        <f xml:space="preserve"> _xlfn.MINIFS(performance_data[date],performance_data[portfolio_id],performance_data[[#This Row],[portfolio_id]])</f>
        <v>44849</v>
      </c>
      <c r="O3529" s="15">
        <f>_xlfn.MAXIFS(performance_data[portfolio_value],performance_data[portfolio_id],performance_data[[#This Row],[portfolio_id]],performance_data[date],performance_data[[#This Row],[latest_date]])</f>
        <v>82361.570000000007</v>
      </c>
      <c r="P3529" s="15">
        <f>_xlfn.MAXIFS(performance_data[portfolio_value],performance_data[portfolio_id],performance_data[[#This Row],[portfolio_id]],performance_data[date],performance_data[[#This Row],[starting_date]])</f>
        <v>51428.2</v>
      </c>
      <c r="Q3529" s="15">
        <f>performance_data[[#This Row],[latest_value]]-performance_data[[#This Row],[starting_value]]</f>
        <v>30933.37000000001</v>
      </c>
      <c r="R3529" s="15">
        <f>performance_data[[#This Row],[net_inflows]]-performance_data[[#This Row],[net_outflows]]</f>
        <v>-10407.52</v>
      </c>
      <c r="S3529" s="15" t="str">
        <f>IF(performance_data[[#This Row],[net_inflows]]&gt;AVERAGE(performance_data[net_inflows]),"High","Low")</f>
        <v>Low</v>
      </c>
      <c r="T3529" s="15">
        <f>AVERAGEIF(performance_data[inflow_flag],performance_data[[#This Row],[inflow_flag]],performance_data[return_percentage])</f>
        <v>5.0457846277021572</v>
      </c>
      <c r="U3529" s="17">
        <f>IF(performance_data[[#This Row],[return_percentage]]&lt;performance_data[[#This Row],[benchmark_return]],1,0)</f>
        <v>1</v>
      </c>
      <c r="V3529" s="17">
        <f>COUNTIFS(performance_data[portfolio_id],performance_data[[#This Row],[portfolio_id]])</f>
        <v>16</v>
      </c>
      <c r="W3529" s="17">
        <f>COUNTIFS(performance_data[portfolio_id],performance_data[[#This Row],[portfolio_id]],
          performance_data[return_flag],1)</f>
        <v>9</v>
      </c>
      <c r="X3529" s="15">
        <f>performance_data[[#This Row],[underperform_flag_count]]/performance_data[[#This Row],[totalportfoliocount]]</f>
        <v>0.5625</v>
      </c>
    </row>
    <row r="3530" spans="1:24" x14ac:dyDescent="0.3">
      <c r="A3530">
        <v>7634</v>
      </c>
      <c r="B3530" s="1">
        <v>45319</v>
      </c>
      <c r="C3530">
        <v>296144.53000000003</v>
      </c>
      <c r="D3530">
        <v>10.89</v>
      </c>
      <c r="E3530">
        <v>11.07</v>
      </c>
      <c r="F3530">
        <v>8393.34</v>
      </c>
      <c r="G3530">
        <v>5504.78</v>
      </c>
      <c r="H3530" t="s">
        <v>2205</v>
      </c>
      <c r="I3530" t="s">
        <v>2206</v>
      </c>
      <c r="J3530">
        <v>1</v>
      </c>
      <c r="K3530" t="s">
        <v>2207</v>
      </c>
      <c r="L3530" t="str">
        <f>IF(performance_data[[#This Row],[return_percentage]]&gt;=performance_data[[#This Row],[benchmark_return]],"Higher","Lower")</f>
        <v>Lower</v>
      </c>
      <c r="M3530" s="14">
        <f xml:space="preserve"> _xlfn.MAXIFS(performance_data[date],performance_data[portfolio_id],performance_data[[#This Row],[portfolio_id]])</f>
        <v>45527</v>
      </c>
      <c r="N3530" s="14">
        <f xml:space="preserve"> _xlfn.MINIFS(performance_data[date],performance_data[portfolio_id],performance_data[[#This Row],[portfolio_id]])</f>
        <v>44849</v>
      </c>
      <c r="O3530" s="15">
        <f>_xlfn.MAXIFS(performance_data[portfolio_value],performance_data[portfolio_id],performance_data[[#This Row],[portfolio_id]],performance_data[date],performance_data[[#This Row],[latest_date]])</f>
        <v>82361.570000000007</v>
      </c>
      <c r="P3530" s="15">
        <f>_xlfn.MAXIFS(performance_data[portfolio_value],performance_data[portfolio_id],performance_data[[#This Row],[portfolio_id]],performance_data[date],performance_data[[#This Row],[starting_date]])</f>
        <v>51428.2</v>
      </c>
      <c r="Q3530" s="15">
        <f>performance_data[[#This Row],[latest_value]]-performance_data[[#This Row],[starting_value]]</f>
        <v>30933.37000000001</v>
      </c>
      <c r="R3530" s="15">
        <f>performance_data[[#This Row],[net_inflows]]-performance_data[[#This Row],[net_outflows]]</f>
        <v>2888.5600000000004</v>
      </c>
      <c r="S3530" s="15" t="str">
        <f>IF(performance_data[[#This Row],[net_inflows]]&gt;AVERAGE(performance_data[net_inflows]),"High","Low")</f>
        <v>Low</v>
      </c>
      <c r="T3530" s="15">
        <f>AVERAGEIF(performance_data[inflow_flag],performance_data[[#This Row],[inflow_flag]],performance_data[return_percentage])</f>
        <v>5.0457846277021572</v>
      </c>
      <c r="U3530" s="17">
        <f>IF(performance_data[[#This Row],[return_percentage]]&lt;performance_data[[#This Row],[benchmark_return]],1,0)</f>
        <v>1</v>
      </c>
      <c r="V3530" s="17">
        <f>COUNTIFS(performance_data[portfolio_id],performance_data[[#This Row],[portfolio_id]])</f>
        <v>16</v>
      </c>
      <c r="W3530" s="17">
        <f>COUNTIFS(performance_data[portfolio_id],performance_data[[#This Row],[portfolio_id]],
          performance_data[return_flag],1)</f>
        <v>9</v>
      </c>
      <c r="X3530" s="15">
        <f>performance_data[[#This Row],[underperform_flag_count]]/performance_data[[#This Row],[totalportfoliocount]]</f>
        <v>0.5625</v>
      </c>
    </row>
    <row r="3531" spans="1:24" x14ac:dyDescent="0.3">
      <c r="A3531">
        <v>7634</v>
      </c>
      <c r="B3531" s="1">
        <v>44902</v>
      </c>
      <c r="C3531">
        <v>349127.96</v>
      </c>
      <c r="D3531">
        <v>6.24</v>
      </c>
      <c r="E3531">
        <v>6.76</v>
      </c>
      <c r="F3531">
        <v>2367.6</v>
      </c>
      <c r="G3531">
        <v>8605.31</v>
      </c>
      <c r="H3531" t="s">
        <v>2220</v>
      </c>
      <c r="I3531" t="s">
        <v>2217</v>
      </c>
      <c r="J3531">
        <v>12</v>
      </c>
      <c r="K3531" t="s">
        <v>2218</v>
      </c>
      <c r="L3531" t="str">
        <f>IF(performance_data[[#This Row],[return_percentage]]&gt;=performance_data[[#This Row],[benchmark_return]],"Higher","Lower")</f>
        <v>Lower</v>
      </c>
      <c r="M3531" s="14">
        <f xml:space="preserve"> _xlfn.MAXIFS(performance_data[date],performance_data[portfolio_id],performance_data[[#This Row],[portfolio_id]])</f>
        <v>45527</v>
      </c>
      <c r="N3531" s="14">
        <f xml:space="preserve"> _xlfn.MINIFS(performance_data[date],performance_data[portfolio_id],performance_data[[#This Row],[portfolio_id]])</f>
        <v>44849</v>
      </c>
      <c r="O3531" s="15">
        <f>_xlfn.MAXIFS(performance_data[portfolio_value],performance_data[portfolio_id],performance_data[[#This Row],[portfolio_id]],performance_data[date],performance_data[[#This Row],[latest_date]])</f>
        <v>82361.570000000007</v>
      </c>
      <c r="P3531" s="15">
        <f>_xlfn.MAXIFS(performance_data[portfolio_value],performance_data[portfolio_id],performance_data[[#This Row],[portfolio_id]],performance_data[date],performance_data[[#This Row],[starting_date]])</f>
        <v>51428.2</v>
      </c>
      <c r="Q3531" s="15">
        <f>performance_data[[#This Row],[latest_value]]-performance_data[[#This Row],[starting_value]]</f>
        <v>30933.37000000001</v>
      </c>
      <c r="R3531" s="15">
        <f>performance_data[[#This Row],[net_inflows]]-performance_data[[#This Row],[net_outflows]]</f>
        <v>-6237.7099999999991</v>
      </c>
      <c r="S3531" s="15" t="str">
        <f>IF(performance_data[[#This Row],[net_inflows]]&gt;AVERAGE(performance_data[net_inflows]),"High","Low")</f>
        <v>Low</v>
      </c>
      <c r="T3531" s="15">
        <f>AVERAGEIF(performance_data[inflow_flag],performance_data[[#This Row],[inflow_flag]],performance_data[return_percentage])</f>
        <v>5.0457846277021572</v>
      </c>
      <c r="U3531" s="17">
        <f>IF(performance_data[[#This Row],[return_percentage]]&lt;performance_data[[#This Row],[benchmark_return]],1,0)</f>
        <v>1</v>
      </c>
      <c r="V3531" s="17">
        <f>COUNTIFS(performance_data[portfolio_id],performance_data[[#This Row],[portfolio_id]])</f>
        <v>16</v>
      </c>
      <c r="W3531" s="17">
        <f>COUNTIFS(performance_data[portfolio_id],performance_data[[#This Row],[portfolio_id]],
          performance_data[return_flag],1)</f>
        <v>9</v>
      </c>
      <c r="X3531" s="15">
        <f>performance_data[[#This Row],[underperform_flag_count]]/performance_data[[#This Row],[totalportfoliocount]]</f>
        <v>0.5625</v>
      </c>
    </row>
    <row r="3532" spans="1:24" x14ac:dyDescent="0.3">
      <c r="A3532">
        <v>7634</v>
      </c>
      <c r="B3532" s="1">
        <v>44875</v>
      </c>
      <c r="C3532">
        <v>367504.82</v>
      </c>
      <c r="D3532">
        <v>-8.76</v>
      </c>
      <c r="E3532">
        <v>-9.0500000000000007</v>
      </c>
      <c r="F3532">
        <v>18382.34</v>
      </c>
      <c r="G3532">
        <v>13613.73</v>
      </c>
      <c r="H3532" t="s">
        <v>2220</v>
      </c>
      <c r="I3532" t="s">
        <v>2217</v>
      </c>
      <c r="J3532">
        <v>11</v>
      </c>
      <c r="K3532" t="s">
        <v>2219</v>
      </c>
      <c r="L3532" t="str">
        <f>IF(performance_data[[#This Row],[return_percentage]]&gt;=performance_data[[#This Row],[benchmark_return]],"Higher","Lower")</f>
        <v>Higher</v>
      </c>
      <c r="M3532" s="14">
        <f xml:space="preserve"> _xlfn.MAXIFS(performance_data[date],performance_data[portfolio_id],performance_data[[#This Row],[portfolio_id]])</f>
        <v>45527</v>
      </c>
      <c r="N3532" s="14">
        <f xml:space="preserve"> _xlfn.MINIFS(performance_data[date],performance_data[portfolio_id],performance_data[[#This Row],[portfolio_id]])</f>
        <v>44849</v>
      </c>
      <c r="O3532" s="15">
        <f>_xlfn.MAXIFS(performance_data[portfolio_value],performance_data[portfolio_id],performance_data[[#This Row],[portfolio_id]],performance_data[date],performance_data[[#This Row],[latest_date]])</f>
        <v>82361.570000000007</v>
      </c>
      <c r="P3532" s="15">
        <f>_xlfn.MAXIFS(performance_data[portfolio_value],performance_data[portfolio_id],performance_data[[#This Row],[portfolio_id]],performance_data[date],performance_data[[#This Row],[starting_date]])</f>
        <v>51428.2</v>
      </c>
      <c r="Q3532" s="15">
        <f>performance_data[[#This Row],[latest_value]]-performance_data[[#This Row],[starting_value]]</f>
        <v>30933.37000000001</v>
      </c>
      <c r="R3532" s="15">
        <f>performance_data[[#This Row],[net_inflows]]-performance_data[[#This Row],[net_outflows]]</f>
        <v>4768.6100000000006</v>
      </c>
      <c r="S3532" s="15" t="str">
        <f>IF(performance_data[[#This Row],[net_inflows]]&gt;AVERAGE(performance_data[net_inflows]),"High","Low")</f>
        <v>High</v>
      </c>
      <c r="T3532" s="15">
        <f>AVERAGEIF(performance_data[inflow_flag],performance_data[[#This Row],[inflow_flag]],performance_data[return_percentage])</f>
        <v>4.8467905675459724</v>
      </c>
      <c r="U3532" s="17">
        <f>IF(performance_data[[#This Row],[return_percentage]]&lt;performance_data[[#This Row],[benchmark_return]],1,0)</f>
        <v>0</v>
      </c>
      <c r="V3532" s="17">
        <f>COUNTIFS(performance_data[portfolio_id],performance_data[[#This Row],[portfolio_id]])</f>
        <v>16</v>
      </c>
      <c r="W3532" s="17">
        <f>COUNTIFS(performance_data[portfolio_id],performance_data[[#This Row],[portfolio_id]],
          performance_data[return_flag],1)</f>
        <v>9</v>
      </c>
      <c r="X3532" s="15">
        <f>performance_data[[#This Row],[underperform_flag_count]]/performance_data[[#This Row],[totalportfoliocount]]</f>
        <v>0.5625</v>
      </c>
    </row>
    <row r="3533" spans="1:24" x14ac:dyDescent="0.3">
      <c r="A3533">
        <v>7634</v>
      </c>
      <c r="B3533" s="1">
        <v>45003</v>
      </c>
      <c r="C3533">
        <v>289497.8</v>
      </c>
      <c r="D3533">
        <v>-9.5399999999999991</v>
      </c>
      <c r="E3533">
        <v>-11.38</v>
      </c>
      <c r="F3533">
        <v>7858.98</v>
      </c>
      <c r="G3533">
        <v>5059.21</v>
      </c>
      <c r="H3533" t="s">
        <v>2213</v>
      </c>
      <c r="I3533" t="s">
        <v>2206</v>
      </c>
      <c r="J3533">
        <v>3</v>
      </c>
      <c r="K3533" t="s">
        <v>2222</v>
      </c>
      <c r="L3533" t="str">
        <f>IF(performance_data[[#This Row],[return_percentage]]&gt;=performance_data[[#This Row],[benchmark_return]],"Higher","Lower")</f>
        <v>Higher</v>
      </c>
      <c r="M3533" s="14">
        <f xml:space="preserve"> _xlfn.MAXIFS(performance_data[date],performance_data[portfolio_id],performance_data[[#This Row],[portfolio_id]])</f>
        <v>45527</v>
      </c>
      <c r="N3533" s="14">
        <f xml:space="preserve"> _xlfn.MINIFS(performance_data[date],performance_data[portfolio_id],performance_data[[#This Row],[portfolio_id]])</f>
        <v>44849</v>
      </c>
      <c r="O3533" s="15">
        <f>_xlfn.MAXIFS(performance_data[portfolio_value],performance_data[portfolio_id],performance_data[[#This Row],[portfolio_id]],performance_data[date],performance_data[[#This Row],[latest_date]])</f>
        <v>82361.570000000007</v>
      </c>
      <c r="P3533" s="15">
        <f>_xlfn.MAXIFS(performance_data[portfolio_value],performance_data[portfolio_id],performance_data[[#This Row],[portfolio_id]],performance_data[date],performance_data[[#This Row],[starting_date]])</f>
        <v>51428.2</v>
      </c>
      <c r="Q3533" s="15">
        <f>performance_data[[#This Row],[latest_value]]-performance_data[[#This Row],[starting_value]]</f>
        <v>30933.37000000001</v>
      </c>
      <c r="R3533" s="15">
        <f>performance_data[[#This Row],[net_inflows]]-performance_data[[#This Row],[net_outflows]]</f>
        <v>2799.7699999999995</v>
      </c>
      <c r="S3533" s="15" t="str">
        <f>IF(performance_data[[#This Row],[net_inflows]]&gt;AVERAGE(performance_data[net_inflows]),"High","Low")</f>
        <v>Low</v>
      </c>
      <c r="T3533" s="15">
        <f>AVERAGEIF(performance_data[inflow_flag],performance_data[[#This Row],[inflow_flag]],performance_data[return_percentage])</f>
        <v>5.0457846277021572</v>
      </c>
      <c r="U3533" s="17">
        <f>IF(performance_data[[#This Row],[return_percentage]]&lt;performance_data[[#This Row],[benchmark_return]],1,0)</f>
        <v>0</v>
      </c>
      <c r="V3533" s="17">
        <f>COUNTIFS(performance_data[portfolio_id],performance_data[[#This Row],[portfolio_id]])</f>
        <v>16</v>
      </c>
      <c r="W3533" s="17">
        <f>COUNTIFS(performance_data[portfolio_id],performance_data[[#This Row],[portfolio_id]],
          performance_data[return_flag],1)</f>
        <v>9</v>
      </c>
      <c r="X3533" s="15">
        <f>performance_data[[#This Row],[underperform_flag_count]]/performance_data[[#This Row],[totalportfoliocount]]</f>
        <v>0.5625</v>
      </c>
    </row>
    <row r="3534" spans="1:24" x14ac:dyDescent="0.3">
      <c r="A3534">
        <v>7634</v>
      </c>
      <c r="B3534" s="1">
        <v>45067</v>
      </c>
      <c r="C3534">
        <v>359210.28</v>
      </c>
      <c r="D3534">
        <v>-4.12</v>
      </c>
      <c r="E3534">
        <v>-3.71</v>
      </c>
      <c r="F3534">
        <v>9078.49</v>
      </c>
      <c r="G3534">
        <v>18502.82</v>
      </c>
      <c r="H3534" t="s">
        <v>2213</v>
      </c>
      <c r="I3534" t="s">
        <v>2211</v>
      </c>
      <c r="J3534">
        <v>5</v>
      </c>
      <c r="K3534" t="s">
        <v>2223</v>
      </c>
      <c r="L3534" t="str">
        <f>IF(performance_data[[#This Row],[return_percentage]]&gt;=performance_data[[#This Row],[benchmark_return]],"Higher","Lower")</f>
        <v>Lower</v>
      </c>
      <c r="M3534" s="14">
        <f xml:space="preserve"> _xlfn.MAXIFS(performance_data[date],performance_data[portfolio_id],performance_data[[#This Row],[portfolio_id]])</f>
        <v>45527</v>
      </c>
      <c r="N3534" s="14">
        <f xml:space="preserve"> _xlfn.MINIFS(performance_data[date],performance_data[portfolio_id],performance_data[[#This Row],[portfolio_id]])</f>
        <v>44849</v>
      </c>
      <c r="O3534" s="15">
        <f>_xlfn.MAXIFS(performance_data[portfolio_value],performance_data[portfolio_id],performance_data[[#This Row],[portfolio_id]],performance_data[date],performance_data[[#This Row],[latest_date]])</f>
        <v>82361.570000000007</v>
      </c>
      <c r="P3534" s="15">
        <f>_xlfn.MAXIFS(performance_data[portfolio_value],performance_data[portfolio_id],performance_data[[#This Row],[portfolio_id]],performance_data[date],performance_data[[#This Row],[starting_date]])</f>
        <v>51428.2</v>
      </c>
      <c r="Q3534" s="15">
        <f>performance_data[[#This Row],[latest_value]]-performance_data[[#This Row],[starting_value]]</f>
        <v>30933.37000000001</v>
      </c>
      <c r="R3534" s="15">
        <f>performance_data[[#This Row],[net_inflows]]-performance_data[[#This Row],[net_outflows]]</f>
        <v>-9424.33</v>
      </c>
      <c r="S3534" s="15" t="str">
        <f>IF(performance_data[[#This Row],[net_inflows]]&gt;AVERAGE(performance_data[net_inflows]),"High","Low")</f>
        <v>Low</v>
      </c>
      <c r="T3534" s="15">
        <f>AVERAGEIF(performance_data[inflow_flag],performance_data[[#This Row],[inflow_flag]],performance_data[return_percentage])</f>
        <v>5.0457846277021572</v>
      </c>
      <c r="U3534" s="17">
        <f>IF(performance_data[[#This Row],[return_percentage]]&lt;performance_data[[#This Row],[benchmark_return]],1,0)</f>
        <v>1</v>
      </c>
      <c r="V3534" s="17">
        <f>COUNTIFS(performance_data[portfolio_id],performance_data[[#This Row],[portfolio_id]])</f>
        <v>16</v>
      </c>
      <c r="W3534" s="17">
        <f>COUNTIFS(performance_data[portfolio_id],performance_data[[#This Row],[portfolio_id]],
          performance_data[return_flag],1)</f>
        <v>9</v>
      </c>
      <c r="X3534" s="15">
        <f>performance_data[[#This Row],[underperform_flag_count]]/performance_data[[#This Row],[totalportfoliocount]]</f>
        <v>0.5625</v>
      </c>
    </row>
    <row r="3535" spans="1:24" x14ac:dyDescent="0.3">
      <c r="A3535">
        <v>7634</v>
      </c>
      <c r="B3535" s="1">
        <v>45094</v>
      </c>
      <c r="C3535">
        <v>89935.42</v>
      </c>
      <c r="D3535">
        <v>-7.53</v>
      </c>
      <c r="E3535">
        <v>-8.9</v>
      </c>
      <c r="F3535">
        <v>13454.32</v>
      </c>
      <c r="G3535">
        <v>2892.7</v>
      </c>
      <c r="H3535" t="s">
        <v>2213</v>
      </c>
      <c r="I3535" t="s">
        <v>2211</v>
      </c>
      <c r="J3535">
        <v>6</v>
      </c>
      <c r="K3535" t="s">
        <v>2212</v>
      </c>
      <c r="L3535" t="str">
        <f>IF(performance_data[[#This Row],[return_percentage]]&gt;=performance_data[[#This Row],[benchmark_return]],"Higher","Lower")</f>
        <v>Higher</v>
      </c>
      <c r="M3535" s="14">
        <f xml:space="preserve"> _xlfn.MAXIFS(performance_data[date],performance_data[portfolio_id],performance_data[[#This Row],[portfolio_id]])</f>
        <v>45527</v>
      </c>
      <c r="N3535" s="14">
        <f xml:space="preserve"> _xlfn.MINIFS(performance_data[date],performance_data[portfolio_id],performance_data[[#This Row],[portfolio_id]])</f>
        <v>44849</v>
      </c>
      <c r="O3535" s="15">
        <f>_xlfn.MAXIFS(performance_data[portfolio_value],performance_data[portfolio_id],performance_data[[#This Row],[portfolio_id]],performance_data[date],performance_data[[#This Row],[latest_date]])</f>
        <v>82361.570000000007</v>
      </c>
      <c r="P3535" s="15">
        <f>_xlfn.MAXIFS(performance_data[portfolio_value],performance_data[portfolio_id],performance_data[[#This Row],[portfolio_id]],performance_data[date],performance_data[[#This Row],[starting_date]])</f>
        <v>51428.2</v>
      </c>
      <c r="Q3535" s="15">
        <f>performance_data[[#This Row],[latest_value]]-performance_data[[#This Row],[starting_value]]</f>
        <v>30933.37000000001</v>
      </c>
      <c r="R3535" s="15">
        <f>performance_data[[#This Row],[net_inflows]]-performance_data[[#This Row],[net_outflows]]</f>
        <v>10561.619999999999</v>
      </c>
      <c r="S3535" s="15" t="str">
        <f>IF(performance_data[[#This Row],[net_inflows]]&gt;AVERAGE(performance_data[net_inflows]),"High","Low")</f>
        <v>High</v>
      </c>
      <c r="T3535" s="15">
        <f>AVERAGEIF(performance_data[inflow_flag],performance_data[[#This Row],[inflow_flag]],performance_data[return_percentage])</f>
        <v>4.8467905675459724</v>
      </c>
      <c r="U3535" s="17">
        <f>IF(performance_data[[#This Row],[return_percentage]]&lt;performance_data[[#This Row],[benchmark_return]],1,0)</f>
        <v>0</v>
      </c>
      <c r="V3535" s="17">
        <f>COUNTIFS(performance_data[portfolio_id],performance_data[[#This Row],[portfolio_id]])</f>
        <v>16</v>
      </c>
      <c r="W3535" s="17">
        <f>COUNTIFS(performance_data[portfolio_id],performance_data[[#This Row],[portfolio_id]],
          performance_data[return_flag],1)</f>
        <v>9</v>
      </c>
      <c r="X3535" s="15">
        <f>performance_data[[#This Row],[underperform_flag_count]]/performance_data[[#This Row],[totalportfoliocount]]</f>
        <v>0.5625</v>
      </c>
    </row>
    <row r="3536" spans="1:24" x14ac:dyDescent="0.3">
      <c r="A3536">
        <v>7634</v>
      </c>
      <c r="B3536" s="1">
        <v>44852</v>
      </c>
      <c r="C3536">
        <v>28477.24</v>
      </c>
      <c r="D3536">
        <v>15.59</v>
      </c>
      <c r="E3536">
        <v>14.19</v>
      </c>
      <c r="F3536">
        <v>10702.76</v>
      </c>
      <c r="G3536">
        <v>14325.33</v>
      </c>
      <c r="H3536" t="s">
        <v>2220</v>
      </c>
      <c r="I3536" t="s">
        <v>2217</v>
      </c>
      <c r="J3536">
        <v>10</v>
      </c>
      <c r="K3536" t="s">
        <v>2224</v>
      </c>
      <c r="L3536" t="str">
        <f>IF(performance_data[[#This Row],[return_percentage]]&gt;=performance_data[[#This Row],[benchmark_return]],"Higher","Lower")</f>
        <v>Higher</v>
      </c>
      <c r="M3536" s="14">
        <f xml:space="preserve"> _xlfn.MAXIFS(performance_data[date],performance_data[portfolio_id],performance_data[[#This Row],[portfolio_id]])</f>
        <v>45527</v>
      </c>
      <c r="N3536" s="14">
        <f xml:space="preserve"> _xlfn.MINIFS(performance_data[date],performance_data[portfolio_id],performance_data[[#This Row],[portfolio_id]])</f>
        <v>44849</v>
      </c>
      <c r="O3536" s="15">
        <f>_xlfn.MAXIFS(performance_data[portfolio_value],performance_data[portfolio_id],performance_data[[#This Row],[portfolio_id]],performance_data[date],performance_data[[#This Row],[latest_date]])</f>
        <v>82361.570000000007</v>
      </c>
      <c r="P3536" s="15">
        <f>_xlfn.MAXIFS(performance_data[portfolio_value],performance_data[portfolio_id],performance_data[[#This Row],[portfolio_id]],performance_data[date],performance_data[[#This Row],[starting_date]])</f>
        <v>51428.2</v>
      </c>
      <c r="Q3536" s="15">
        <f>performance_data[[#This Row],[latest_value]]-performance_data[[#This Row],[starting_value]]</f>
        <v>30933.37000000001</v>
      </c>
      <c r="R3536" s="15">
        <f>performance_data[[#This Row],[net_inflows]]-performance_data[[#This Row],[net_outflows]]</f>
        <v>-3622.5699999999997</v>
      </c>
      <c r="S3536" s="15" t="str">
        <f>IF(performance_data[[#This Row],[net_inflows]]&gt;AVERAGE(performance_data[net_inflows]),"High","Low")</f>
        <v>High</v>
      </c>
      <c r="T3536" s="15">
        <f>AVERAGEIF(performance_data[inflow_flag],performance_data[[#This Row],[inflow_flag]],performance_data[return_percentage])</f>
        <v>4.8467905675459724</v>
      </c>
      <c r="U3536" s="17">
        <f>IF(performance_data[[#This Row],[return_percentage]]&lt;performance_data[[#This Row],[benchmark_return]],1,0)</f>
        <v>0</v>
      </c>
      <c r="V3536" s="17">
        <f>COUNTIFS(performance_data[portfolio_id],performance_data[[#This Row],[portfolio_id]])</f>
        <v>16</v>
      </c>
      <c r="W3536" s="17">
        <f>COUNTIFS(performance_data[portfolio_id],performance_data[[#This Row],[portfolio_id]],
          performance_data[return_flag],1)</f>
        <v>9</v>
      </c>
      <c r="X3536" s="15">
        <f>performance_data[[#This Row],[underperform_flag_count]]/performance_data[[#This Row],[totalportfoliocount]]</f>
        <v>0.5625</v>
      </c>
    </row>
    <row r="3537" spans="1:24" x14ac:dyDescent="0.3">
      <c r="A3537">
        <v>7634</v>
      </c>
      <c r="B3537" s="1">
        <v>45028</v>
      </c>
      <c r="C3537">
        <v>471903.33</v>
      </c>
      <c r="D3537">
        <v>-6.11</v>
      </c>
      <c r="E3537">
        <v>-5.41</v>
      </c>
      <c r="F3537">
        <v>13988.55</v>
      </c>
      <c r="G3537">
        <v>4847.1400000000003</v>
      </c>
      <c r="H3537" t="s">
        <v>2213</v>
      </c>
      <c r="I3537" t="s">
        <v>2211</v>
      </c>
      <c r="J3537">
        <v>4</v>
      </c>
      <c r="K3537" t="s">
        <v>2216</v>
      </c>
      <c r="L3537" t="str">
        <f>IF(performance_data[[#This Row],[return_percentage]]&gt;=performance_data[[#This Row],[benchmark_return]],"Higher","Lower")</f>
        <v>Lower</v>
      </c>
      <c r="M3537" s="14">
        <f xml:space="preserve"> _xlfn.MAXIFS(performance_data[date],performance_data[portfolio_id],performance_data[[#This Row],[portfolio_id]])</f>
        <v>45527</v>
      </c>
      <c r="N3537" s="14">
        <f xml:space="preserve"> _xlfn.MINIFS(performance_data[date],performance_data[portfolio_id],performance_data[[#This Row],[portfolio_id]])</f>
        <v>44849</v>
      </c>
      <c r="O3537" s="15">
        <f>_xlfn.MAXIFS(performance_data[portfolio_value],performance_data[portfolio_id],performance_data[[#This Row],[portfolio_id]],performance_data[date],performance_data[[#This Row],[latest_date]])</f>
        <v>82361.570000000007</v>
      </c>
      <c r="P3537" s="15">
        <f>_xlfn.MAXIFS(performance_data[portfolio_value],performance_data[portfolio_id],performance_data[[#This Row],[portfolio_id]],performance_data[date],performance_data[[#This Row],[starting_date]])</f>
        <v>51428.2</v>
      </c>
      <c r="Q3537" s="15">
        <f>performance_data[[#This Row],[latest_value]]-performance_data[[#This Row],[starting_value]]</f>
        <v>30933.37000000001</v>
      </c>
      <c r="R3537" s="15">
        <f>performance_data[[#This Row],[net_inflows]]-performance_data[[#This Row],[net_outflows]]</f>
        <v>9141.41</v>
      </c>
      <c r="S3537" s="15" t="str">
        <f>IF(performance_data[[#This Row],[net_inflows]]&gt;AVERAGE(performance_data[net_inflows]),"High","Low")</f>
        <v>High</v>
      </c>
      <c r="T3537" s="15">
        <f>AVERAGEIF(performance_data[inflow_flag],performance_data[[#This Row],[inflow_flag]],performance_data[return_percentage])</f>
        <v>4.8467905675459724</v>
      </c>
      <c r="U3537" s="17">
        <f>IF(performance_data[[#This Row],[return_percentage]]&lt;performance_data[[#This Row],[benchmark_return]],1,0)</f>
        <v>1</v>
      </c>
      <c r="V3537" s="17">
        <f>COUNTIFS(performance_data[portfolio_id],performance_data[[#This Row],[portfolio_id]])</f>
        <v>16</v>
      </c>
      <c r="W3537" s="17">
        <f>COUNTIFS(performance_data[portfolio_id],performance_data[[#This Row],[portfolio_id]],
          performance_data[return_flag],1)</f>
        <v>9</v>
      </c>
      <c r="X3537" s="15">
        <f>performance_data[[#This Row],[underperform_flag_count]]/performance_data[[#This Row],[totalportfoliocount]]</f>
        <v>0.5625</v>
      </c>
    </row>
    <row r="3538" spans="1:24" x14ac:dyDescent="0.3">
      <c r="A3538">
        <v>7634</v>
      </c>
      <c r="B3538" s="1">
        <v>44849</v>
      </c>
      <c r="C3538">
        <v>51428.2</v>
      </c>
      <c r="D3538">
        <v>9.36</v>
      </c>
      <c r="E3538">
        <v>10.25</v>
      </c>
      <c r="F3538">
        <v>16071.33</v>
      </c>
      <c r="G3538">
        <v>18241.349999999999</v>
      </c>
      <c r="H3538" t="s">
        <v>2220</v>
      </c>
      <c r="I3538" t="s">
        <v>2217</v>
      </c>
      <c r="J3538">
        <v>10</v>
      </c>
      <c r="K3538" t="s">
        <v>2224</v>
      </c>
      <c r="L3538" t="str">
        <f>IF(performance_data[[#This Row],[return_percentage]]&gt;=performance_data[[#This Row],[benchmark_return]],"Higher","Lower")</f>
        <v>Lower</v>
      </c>
      <c r="M3538" s="14">
        <f xml:space="preserve"> _xlfn.MAXIFS(performance_data[date],performance_data[portfolio_id],performance_data[[#This Row],[portfolio_id]])</f>
        <v>45527</v>
      </c>
      <c r="N3538" s="14">
        <f xml:space="preserve"> _xlfn.MINIFS(performance_data[date],performance_data[portfolio_id],performance_data[[#This Row],[portfolio_id]])</f>
        <v>44849</v>
      </c>
      <c r="O3538" s="15">
        <f>_xlfn.MAXIFS(performance_data[portfolio_value],performance_data[portfolio_id],performance_data[[#This Row],[portfolio_id]],performance_data[date],performance_data[[#This Row],[latest_date]])</f>
        <v>82361.570000000007</v>
      </c>
      <c r="P3538" s="15">
        <f>_xlfn.MAXIFS(performance_data[portfolio_value],performance_data[portfolio_id],performance_data[[#This Row],[portfolio_id]],performance_data[date],performance_data[[#This Row],[starting_date]])</f>
        <v>51428.2</v>
      </c>
      <c r="Q3538" s="15">
        <f>performance_data[[#This Row],[latest_value]]-performance_data[[#This Row],[starting_value]]</f>
        <v>30933.37000000001</v>
      </c>
      <c r="R3538" s="15">
        <f>performance_data[[#This Row],[net_inflows]]-performance_data[[#This Row],[net_outflows]]</f>
        <v>-2170.0199999999986</v>
      </c>
      <c r="S3538" s="15" t="str">
        <f>IF(performance_data[[#This Row],[net_inflows]]&gt;AVERAGE(performance_data[net_inflows]),"High","Low")</f>
        <v>High</v>
      </c>
      <c r="T3538" s="15">
        <f>AVERAGEIF(performance_data[inflow_flag],performance_data[[#This Row],[inflow_flag]],performance_data[return_percentage])</f>
        <v>4.8467905675459724</v>
      </c>
      <c r="U3538" s="17">
        <f>IF(performance_data[[#This Row],[return_percentage]]&lt;performance_data[[#This Row],[benchmark_return]],1,0)</f>
        <v>1</v>
      </c>
      <c r="V3538" s="17">
        <f>COUNTIFS(performance_data[portfolio_id],performance_data[[#This Row],[portfolio_id]])</f>
        <v>16</v>
      </c>
      <c r="W3538" s="17">
        <f>COUNTIFS(performance_data[portfolio_id],performance_data[[#This Row],[portfolio_id]],
          performance_data[return_flag],1)</f>
        <v>9</v>
      </c>
      <c r="X3538" s="15">
        <f>performance_data[[#This Row],[underperform_flag_count]]/performance_data[[#This Row],[totalportfoliocount]]</f>
        <v>0.5625</v>
      </c>
    </row>
    <row r="3539" spans="1:24" x14ac:dyDescent="0.3">
      <c r="A3539">
        <v>7634</v>
      </c>
      <c r="B3539" s="1">
        <v>44984</v>
      </c>
      <c r="C3539">
        <v>136680.85</v>
      </c>
      <c r="D3539">
        <v>-3.19</v>
      </c>
      <c r="E3539">
        <v>-3.03</v>
      </c>
      <c r="F3539">
        <v>17144.349999999999</v>
      </c>
      <c r="G3539">
        <v>4018.14</v>
      </c>
      <c r="H3539" t="s">
        <v>2213</v>
      </c>
      <c r="I3539" t="s">
        <v>2206</v>
      </c>
      <c r="J3539">
        <v>2</v>
      </c>
      <c r="K3539" t="s">
        <v>2226</v>
      </c>
      <c r="L3539" t="str">
        <f>IF(performance_data[[#This Row],[return_percentage]]&gt;=performance_data[[#This Row],[benchmark_return]],"Higher","Lower")</f>
        <v>Lower</v>
      </c>
      <c r="M3539" s="14">
        <f xml:space="preserve"> _xlfn.MAXIFS(performance_data[date],performance_data[portfolio_id],performance_data[[#This Row],[portfolio_id]])</f>
        <v>45527</v>
      </c>
      <c r="N3539" s="14">
        <f xml:space="preserve"> _xlfn.MINIFS(performance_data[date],performance_data[portfolio_id],performance_data[[#This Row],[portfolio_id]])</f>
        <v>44849</v>
      </c>
      <c r="O3539" s="15">
        <f>_xlfn.MAXIFS(performance_data[portfolio_value],performance_data[portfolio_id],performance_data[[#This Row],[portfolio_id]],performance_data[date],performance_data[[#This Row],[latest_date]])</f>
        <v>82361.570000000007</v>
      </c>
      <c r="P3539" s="15">
        <f>_xlfn.MAXIFS(performance_data[portfolio_value],performance_data[portfolio_id],performance_data[[#This Row],[portfolio_id]],performance_data[date],performance_data[[#This Row],[starting_date]])</f>
        <v>51428.2</v>
      </c>
      <c r="Q3539" s="15">
        <f>performance_data[[#This Row],[latest_value]]-performance_data[[#This Row],[starting_value]]</f>
        <v>30933.37000000001</v>
      </c>
      <c r="R3539" s="15">
        <f>performance_data[[#This Row],[net_inflows]]-performance_data[[#This Row],[net_outflows]]</f>
        <v>13126.21</v>
      </c>
      <c r="S3539" s="15" t="str">
        <f>IF(performance_data[[#This Row],[net_inflows]]&gt;AVERAGE(performance_data[net_inflows]),"High","Low")</f>
        <v>High</v>
      </c>
      <c r="T3539" s="15">
        <f>AVERAGEIF(performance_data[inflow_flag],performance_data[[#This Row],[inflow_flag]],performance_data[return_percentage])</f>
        <v>4.8467905675459724</v>
      </c>
      <c r="U3539" s="17">
        <f>IF(performance_data[[#This Row],[return_percentage]]&lt;performance_data[[#This Row],[benchmark_return]],1,0)</f>
        <v>1</v>
      </c>
      <c r="V3539" s="17">
        <f>COUNTIFS(performance_data[portfolio_id],performance_data[[#This Row],[portfolio_id]])</f>
        <v>16</v>
      </c>
      <c r="W3539" s="17">
        <f>COUNTIFS(performance_data[portfolio_id],performance_data[[#This Row],[portfolio_id]],
          performance_data[return_flag],1)</f>
        <v>9</v>
      </c>
      <c r="X3539" s="15">
        <f>performance_data[[#This Row],[underperform_flag_count]]/performance_data[[#This Row],[totalportfoliocount]]</f>
        <v>0.5625</v>
      </c>
    </row>
    <row r="3540" spans="1:24" x14ac:dyDescent="0.3">
      <c r="A3540">
        <v>7634</v>
      </c>
      <c r="B3540" s="1">
        <v>45340</v>
      </c>
      <c r="C3540">
        <v>92124.26</v>
      </c>
      <c r="D3540">
        <v>-5.65</v>
      </c>
      <c r="E3540">
        <v>-6.51</v>
      </c>
      <c r="F3540">
        <v>7046.8</v>
      </c>
      <c r="G3540">
        <v>6624.33</v>
      </c>
      <c r="H3540" t="s">
        <v>2205</v>
      </c>
      <c r="I3540" t="s">
        <v>2206</v>
      </c>
      <c r="J3540">
        <v>2</v>
      </c>
      <c r="K3540" t="s">
        <v>2226</v>
      </c>
      <c r="L3540" t="str">
        <f>IF(performance_data[[#This Row],[return_percentage]]&gt;=performance_data[[#This Row],[benchmark_return]],"Higher","Lower")</f>
        <v>Higher</v>
      </c>
      <c r="M3540" s="14">
        <f xml:space="preserve"> _xlfn.MAXIFS(performance_data[date],performance_data[portfolio_id],performance_data[[#This Row],[portfolio_id]])</f>
        <v>45527</v>
      </c>
      <c r="N3540" s="14">
        <f xml:space="preserve"> _xlfn.MINIFS(performance_data[date],performance_data[portfolio_id],performance_data[[#This Row],[portfolio_id]])</f>
        <v>44849</v>
      </c>
      <c r="O3540" s="15">
        <f>_xlfn.MAXIFS(performance_data[portfolio_value],performance_data[portfolio_id],performance_data[[#This Row],[portfolio_id]],performance_data[date],performance_data[[#This Row],[latest_date]])</f>
        <v>82361.570000000007</v>
      </c>
      <c r="P3540" s="15">
        <f>_xlfn.MAXIFS(performance_data[portfolio_value],performance_data[portfolio_id],performance_data[[#This Row],[portfolio_id]],performance_data[date],performance_data[[#This Row],[starting_date]])</f>
        <v>51428.2</v>
      </c>
      <c r="Q3540" s="15">
        <f>performance_data[[#This Row],[latest_value]]-performance_data[[#This Row],[starting_value]]</f>
        <v>30933.37000000001</v>
      </c>
      <c r="R3540" s="15">
        <f>performance_data[[#This Row],[net_inflows]]-performance_data[[#This Row],[net_outflows]]</f>
        <v>422.47000000000025</v>
      </c>
      <c r="S3540" s="15" t="str">
        <f>IF(performance_data[[#This Row],[net_inflows]]&gt;AVERAGE(performance_data[net_inflows]),"High","Low")</f>
        <v>Low</v>
      </c>
      <c r="T3540" s="15">
        <f>AVERAGEIF(performance_data[inflow_flag],performance_data[[#This Row],[inflow_flag]],performance_data[return_percentage])</f>
        <v>5.0457846277021572</v>
      </c>
      <c r="U3540" s="17">
        <f>IF(performance_data[[#This Row],[return_percentage]]&lt;performance_data[[#This Row],[benchmark_return]],1,0)</f>
        <v>0</v>
      </c>
      <c r="V3540" s="17">
        <f>COUNTIFS(performance_data[portfolio_id],performance_data[[#This Row],[portfolio_id]])</f>
        <v>16</v>
      </c>
      <c r="W3540" s="17">
        <f>COUNTIFS(performance_data[portfolio_id],performance_data[[#This Row],[portfolio_id]],
          performance_data[return_flag],1)</f>
        <v>9</v>
      </c>
      <c r="X3540" s="15">
        <f>performance_data[[#This Row],[underperform_flag_count]]/performance_data[[#This Row],[totalportfoliocount]]</f>
        <v>0.5625</v>
      </c>
    </row>
    <row r="3541" spans="1:24" x14ac:dyDescent="0.3">
      <c r="A3541">
        <v>7634</v>
      </c>
      <c r="B3541" s="1">
        <v>45199</v>
      </c>
      <c r="C3541">
        <v>119872.5</v>
      </c>
      <c r="D3541">
        <v>6.34</v>
      </c>
      <c r="E3541">
        <v>7.08</v>
      </c>
      <c r="F3541">
        <v>10473.39</v>
      </c>
      <c r="G3541">
        <v>11736.11</v>
      </c>
      <c r="H3541" t="s">
        <v>2213</v>
      </c>
      <c r="I3541" t="s">
        <v>2209</v>
      </c>
      <c r="J3541">
        <v>9</v>
      </c>
      <c r="K3541" t="s">
        <v>2221</v>
      </c>
      <c r="L3541" t="str">
        <f>IF(performance_data[[#This Row],[return_percentage]]&gt;=performance_data[[#This Row],[benchmark_return]],"Higher","Lower")</f>
        <v>Lower</v>
      </c>
      <c r="M3541" s="14">
        <f xml:space="preserve"> _xlfn.MAXIFS(performance_data[date],performance_data[portfolio_id],performance_data[[#This Row],[portfolio_id]])</f>
        <v>45527</v>
      </c>
      <c r="N3541" s="14">
        <f xml:space="preserve"> _xlfn.MINIFS(performance_data[date],performance_data[portfolio_id],performance_data[[#This Row],[portfolio_id]])</f>
        <v>44849</v>
      </c>
      <c r="O3541" s="15">
        <f>_xlfn.MAXIFS(performance_data[portfolio_value],performance_data[portfolio_id],performance_data[[#This Row],[portfolio_id]],performance_data[date],performance_data[[#This Row],[latest_date]])</f>
        <v>82361.570000000007</v>
      </c>
      <c r="P3541" s="15">
        <f>_xlfn.MAXIFS(performance_data[portfolio_value],performance_data[portfolio_id],performance_data[[#This Row],[portfolio_id]],performance_data[date],performance_data[[#This Row],[starting_date]])</f>
        <v>51428.2</v>
      </c>
      <c r="Q3541" s="15">
        <f>performance_data[[#This Row],[latest_value]]-performance_data[[#This Row],[starting_value]]</f>
        <v>30933.37000000001</v>
      </c>
      <c r="R3541" s="15">
        <f>performance_data[[#This Row],[net_inflows]]-performance_data[[#This Row],[net_outflows]]</f>
        <v>-1262.7200000000012</v>
      </c>
      <c r="S3541" s="15" t="str">
        <f>IF(performance_data[[#This Row],[net_inflows]]&gt;AVERAGE(performance_data[net_inflows]),"High","Low")</f>
        <v>High</v>
      </c>
      <c r="T3541" s="15">
        <f>AVERAGEIF(performance_data[inflow_flag],performance_data[[#This Row],[inflow_flag]],performance_data[return_percentage])</f>
        <v>4.8467905675459724</v>
      </c>
      <c r="U3541" s="17">
        <f>IF(performance_data[[#This Row],[return_percentage]]&lt;performance_data[[#This Row],[benchmark_return]],1,0)</f>
        <v>1</v>
      </c>
      <c r="V3541" s="17">
        <f>COUNTIFS(performance_data[portfolio_id],performance_data[[#This Row],[portfolio_id]])</f>
        <v>16</v>
      </c>
      <c r="W3541" s="17">
        <f>COUNTIFS(performance_data[portfolio_id],performance_data[[#This Row],[portfolio_id]],
          performance_data[return_flag],1)</f>
        <v>9</v>
      </c>
      <c r="X3541" s="15">
        <f>performance_data[[#This Row],[underperform_flag_count]]/performance_data[[#This Row],[totalportfoliocount]]</f>
        <v>0.5625</v>
      </c>
    </row>
    <row r="3542" spans="1:24" x14ac:dyDescent="0.3">
      <c r="A3542">
        <v>7634</v>
      </c>
      <c r="B3542" s="1">
        <v>45175</v>
      </c>
      <c r="C3542">
        <v>54383.58</v>
      </c>
      <c r="D3542">
        <v>-0.84</v>
      </c>
      <c r="E3542">
        <v>-0.85</v>
      </c>
      <c r="F3542">
        <v>4653.24</v>
      </c>
      <c r="G3542">
        <v>11709.19</v>
      </c>
      <c r="H3542" t="s">
        <v>2213</v>
      </c>
      <c r="I3542" t="s">
        <v>2209</v>
      </c>
      <c r="J3542">
        <v>9</v>
      </c>
      <c r="K3542" t="s">
        <v>2221</v>
      </c>
      <c r="L3542" t="str">
        <f>IF(performance_data[[#This Row],[return_percentage]]&gt;=performance_data[[#This Row],[benchmark_return]],"Higher","Lower")</f>
        <v>Higher</v>
      </c>
      <c r="M3542" s="14">
        <f xml:space="preserve"> _xlfn.MAXIFS(performance_data[date],performance_data[portfolio_id],performance_data[[#This Row],[portfolio_id]])</f>
        <v>45527</v>
      </c>
      <c r="N3542" s="14">
        <f xml:space="preserve"> _xlfn.MINIFS(performance_data[date],performance_data[portfolio_id],performance_data[[#This Row],[portfolio_id]])</f>
        <v>44849</v>
      </c>
      <c r="O3542" s="15">
        <f>_xlfn.MAXIFS(performance_data[portfolio_value],performance_data[portfolio_id],performance_data[[#This Row],[portfolio_id]],performance_data[date],performance_data[[#This Row],[latest_date]])</f>
        <v>82361.570000000007</v>
      </c>
      <c r="P3542" s="15">
        <f>_xlfn.MAXIFS(performance_data[portfolio_value],performance_data[portfolio_id],performance_data[[#This Row],[portfolio_id]],performance_data[date],performance_data[[#This Row],[starting_date]])</f>
        <v>51428.2</v>
      </c>
      <c r="Q3542" s="15">
        <f>performance_data[[#This Row],[latest_value]]-performance_data[[#This Row],[starting_value]]</f>
        <v>30933.37000000001</v>
      </c>
      <c r="R3542" s="15">
        <f>performance_data[[#This Row],[net_inflows]]-performance_data[[#This Row],[net_outflows]]</f>
        <v>-7055.9500000000007</v>
      </c>
      <c r="S3542" s="15" t="str">
        <f>IF(performance_data[[#This Row],[net_inflows]]&gt;AVERAGE(performance_data[net_inflows]),"High","Low")</f>
        <v>Low</v>
      </c>
      <c r="T3542" s="15">
        <f>AVERAGEIF(performance_data[inflow_flag],performance_data[[#This Row],[inflow_flag]],performance_data[return_percentage])</f>
        <v>5.0457846277021572</v>
      </c>
      <c r="U3542" s="17">
        <f>IF(performance_data[[#This Row],[return_percentage]]&lt;performance_data[[#This Row],[benchmark_return]],1,0)</f>
        <v>0</v>
      </c>
      <c r="V3542" s="17">
        <f>COUNTIFS(performance_data[portfolio_id],performance_data[[#This Row],[portfolio_id]])</f>
        <v>16</v>
      </c>
      <c r="W3542" s="17">
        <f>COUNTIFS(performance_data[portfolio_id],performance_data[[#This Row],[portfolio_id]],
          performance_data[return_flag],1)</f>
        <v>9</v>
      </c>
      <c r="X3542" s="15">
        <f>performance_data[[#This Row],[underperform_flag_count]]/performance_data[[#This Row],[totalportfoliocount]]</f>
        <v>0.5625</v>
      </c>
    </row>
    <row r="3543" spans="1:24" x14ac:dyDescent="0.3">
      <c r="A3543">
        <v>7634</v>
      </c>
      <c r="B3543" s="1">
        <v>45527</v>
      </c>
      <c r="C3543">
        <v>82361.570000000007</v>
      </c>
      <c r="D3543">
        <v>-3.2</v>
      </c>
      <c r="E3543">
        <v>-3.49</v>
      </c>
      <c r="F3543">
        <v>18683.98</v>
      </c>
      <c r="G3543">
        <v>12085.34</v>
      </c>
      <c r="H3543" t="s">
        <v>2205</v>
      </c>
      <c r="I3543" t="s">
        <v>2209</v>
      </c>
      <c r="J3543">
        <v>8</v>
      </c>
      <c r="K3543" t="s">
        <v>2214</v>
      </c>
      <c r="L3543" t="str">
        <f>IF(performance_data[[#This Row],[return_percentage]]&gt;=performance_data[[#This Row],[benchmark_return]],"Higher","Lower")</f>
        <v>Higher</v>
      </c>
      <c r="M3543" s="14">
        <f xml:space="preserve"> _xlfn.MAXIFS(performance_data[date],performance_data[portfolio_id],performance_data[[#This Row],[portfolio_id]])</f>
        <v>45527</v>
      </c>
      <c r="N3543" s="14">
        <f xml:space="preserve"> _xlfn.MINIFS(performance_data[date],performance_data[portfolio_id],performance_data[[#This Row],[portfolio_id]])</f>
        <v>44849</v>
      </c>
      <c r="O3543" s="15">
        <f>_xlfn.MAXIFS(performance_data[portfolio_value],performance_data[portfolio_id],performance_data[[#This Row],[portfolio_id]],performance_data[date],performance_data[[#This Row],[latest_date]])</f>
        <v>82361.570000000007</v>
      </c>
      <c r="P3543" s="15">
        <f>_xlfn.MAXIFS(performance_data[portfolio_value],performance_data[portfolio_id],performance_data[[#This Row],[portfolio_id]],performance_data[date],performance_data[[#This Row],[starting_date]])</f>
        <v>51428.2</v>
      </c>
      <c r="Q3543" s="15">
        <f>performance_data[[#This Row],[latest_value]]-performance_data[[#This Row],[starting_value]]</f>
        <v>30933.37000000001</v>
      </c>
      <c r="R3543" s="15">
        <f>performance_data[[#This Row],[net_inflows]]-performance_data[[#This Row],[net_outflows]]</f>
        <v>6598.6399999999994</v>
      </c>
      <c r="S3543" s="15" t="str">
        <f>IF(performance_data[[#This Row],[net_inflows]]&gt;AVERAGE(performance_data[net_inflows]),"High","Low")</f>
        <v>High</v>
      </c>
      <c r="T3543" s="15">
        <f>AVERAGEIF(performance_data[inflow_flag],performance_data[[#This Row],[inflow_flag]],performance_data[return_percentage])</f>
        <v>4.8467905675459724</v>
      </c>
      <c r="U3543" s="17">
        <f>IF(performance_data[[#This Row],[return_percentage]]&lt;performance_data[[#This Row],[benchmark_return]],1,0)</f>
        <v>0</v>
      </c>
      <c r="V3543" s="17">
        <f>COUNTIFS(performance_data[portfolio_id],performance_data[[#This Row],[portfolio_id]])</f>
        <v>16</v>
      </c>
      <c r="W3543" s="17">
        <f>COUNTIFS(performance_data[portfolio_id],performance_data[[#This Row],[portfolio_id]],
          performance_data[return_flag],1)</f>
        <v>9</v>
      </c>
      <c r="X3543" s="15">
        <f>performance_data[[#This Row],[underperform_flag_count]]/performance_data[[#This Row],[totalportfoliocount]]</f>
        <v>0.5625</v>
      </c>
    </row>
    <row r="3544" spans="1:24" x14ac:dyDescent="0.3">
      <c r="A3544">
        <v>7654</v>
      </c>
      <c r="B3544" s="1">
        <v>45536</v>
      </c>
      <c r="C3544">
        <v>40608.44</v>
      </c>
      <c r="D3544">
        <v>16.68</v>
      </c>
      <c r="E3544">
        <v>17.34</v>
      </c>
      <c r="F3544">
        <v>9904.7900000000009</v>
      </c>
      <c r="G3544">
        <v>15081.61</v>
      </c>
      <c r="H3544" t="s">
        <v>2205</v>
      </c>
      <c r="I3544" t="s">
        <v>2209</v>
      </c>
      <c r="J3544">
        <v>9</v>
      </c>
      <c r="K3544" t="s">
        <v>2221</v>
      </c>
      <c r="L3544" t="str">
        <f>IF(performance_data[[#This Row],[return_percentage]]&gt;=performance_data[[#This Row],[benchmark_return]],"Higher","Lower")</f>
        <v>Lower</v>
      </c>
      <c r="M3544" s="14">
        <f xml:space="preserve"> _xlfn.MAXIFS(performance_data[date],performance_data[portfolio_id],performance_data[[#This Row],[portfolio_id]])</f>
        <v>45536</v>
      </c>
      <c r="N3544" s="14">
        <f xml:space="preserve"> _xlfn.MINIFS(performance_data[date],performance_data[portfolio_id],performance_data[[#This Row],[portfolio_id]])</f>
        <v>44865</v>
      </c>
      <c r="O3544" s="15">
        <f>_xlfn.MAXIFS(performance_data[portfolio_value],performance_data[portfolio_id],performance_data[[#This Row],[portfolio_id]],performance_data[date],performance_data[[#This Row],[latest_date]])</f>
        <v>40608.44</v>
      </c>
      <c r="P3544" s="15">
        <f>_xlfn.MAXIFS(performance_data[portfolio_value],performance_data[portfolio_id],performance_data[[#This Row],[portfolio_id]],performance_data[date],performance_data[[#This Row],[starting_date]])</f>
        <v>30799.78</v>
      </c>
      <c r="Q3544" s="15">
        <f>performance_data[[#This Row],[latest_value]]-performance_data[[#This Row],[starting_value]]</f>
        <v>9808.6600000000035</v>
      </c>
      <c r="R3544" s="15">
        <f>performance_data[[#This Row],[net_inflows]]-performance_data[[#This Row],[net_outflows]]</f>
        <v>-5176.82</v>
      </c>
      <c r="S3544" s="15" t="str">
        <f>IF(performance_data[[#This Row],[net_inflows]]&gt;AVERAGE(performance_data[net_inflows]),"High","Low")</f>
        <v>Low</v>
      </c>
      <c r="T3544" s="15">
        <f>AVERAGEIF(performance_data[inflow_flag],performance_data[[#This Row],[inflow_flag]],performance_data[return_percentage])</f>
        <v>5.0457846277021572</v>
      </c>
      <c r="U3544" s="17">
        <f>IF(performance_data[[#This Row],[return_percentage]]&lt;performance_data[[#This Row],[benchmark_return]],1,0)</f>
        <v>1</v>
      </c>
      <c r="V3544" s="17">
        <f>COUNTIFS(performance_data[portfolio_id],performance_data[[#This Row],[portfolio_id]])</f>
        <v>26</v>
      </c>
      <c r="W3544" s="17">
        <f>COUNTIFS(performance_data[portfolio_id],performance_data[[#This Row],[portfolio_id]],
          performance_data[return_flag],1)</f>
        <v>12</v>
      </c>
      <c r="X3544" s="15">
        <f>performance_data[[#This Row],[underperform_flag_count]]/performance_data[[#This Row],[totalportfoliocount]]</f>
        <v>0.46153846153846156</v>
      </c>
    </row>
    <row r="3545" spans="1:24" x14ac:dyDescent="0.3">
      <c r="A3545">
        <v>7654</v>
      </c>
      <c r="B3545" s="1">
        <v>45422</v>
      </c>
      <c r="C3545">
        <v>155399.76</v>
      </c>
      <c r="D3545">
        <v>-7.15</v>
      </c>
      <c r="E3545">
        <v>-7.29</v>
      </c>
      <c r="F3545">
        <v>8679.25</v>
      </c>
      <c r="G3545">
        <v>3106.94</v>
      </c>
      <c r="H3545" t="s">
        <v>2205</v>
      </c>
      <c r="I3545" t="s">
        <v>2211</v>
      </c>
      <c r="J3545">
        <v>5</v>
      </c>
      <c r="K3545" t="s">
        <v>2223</v>
      </c>
      <c r="L3545" t="str">
        <f>IF(performance_data[[#This Row],[return_percentage]]&gt;=performance_data[[#This Row],[benchmark_return]],"Higher","Lower")</f>
        <v>Higher</v>
      </c>
      <c r="M3545" s="14">
        <f xml:space="preserve"> _xlfn.MAXIFS(performance_data[date],performance_data[portfolio_id],performance_data[[#This Row],[portfolio_id]])</f>
        <v>45536</v>
      </c>
      <c r="N3545" s="14">
        <f xml:space="preserve"> _xlfn.MINIFS(performance_data[date],performance_data[portfolio_id],performance_data[[#This Row],[portfolio_id]])</f>
        <v>44865</v>
      </c>
      <c r="O3545" s="15">
        <f>_xlfn.MAXIFS(performance_data[portfolio_value],performance_data[portfolio_id],performance_data[[#This Row],[portfolio_id]],performance_data[date],performance_data[[#This Row],[latest_date]])</f>
        <v>40608.44</v>
      </c>
      <c r="P3545" s="15">
        <f>_xlfn.MAXIFS(performance_data[portfolio_value],performance_data[portfolio_id],performance_data[[#This Row],[portfolio_id]],performance_data[date],performance_data[[#This Row],[starting_date]])</f>
        <v>30799.78</v>
      </c>
      <c r="Q3545" s="15">
        <f>performance_data[[#This Row],[latest_value]]-performance_data[[#This Row],[starting_value]]</f>
        <v>9808.6600000000035</v>
      </c>
      <c r="R3545" s="15">
        <f>performance_data[[#This Row],[net_inflows]]-performance_data[[#This Row],[net_outflows]]</f>
        <v>5572.3099999999995</v>
      </c>
      <c r="S3545" s="15" t="str">
        <f>IF(performance_data[[#This Row],[net_inflows]]&gt;AVERAGE(performance_data[net_inflows]),"High","Low")</f>
        <v>Low</v>
      </c>
      <c r="T3545" s="15">
        <f>AVERAGEIF(performance_data[inflow_flag],performance_data[[#This Row],[inflow_flag]],performance_data[return_percentage])</f>
        <v>5.0457846277021572</v>
      </c>
      <c r="U3545" s="17">
        <f>IF(performance_data[[#This Row],[return_percentage]]&lt;performance_data[[#This Row],[benchmark_return]],1,0)</f>
        <v>0</v>
      </c>
      <c r="V3545" s="17">
        <f>COUNTIFS(performance_data[portfolio_id],performance_data[[#This Row],[portfolio_id]])</f>
        <v>26</v>
      </c>
      <c r="W3545" s="17">
        <f>COUNTIFS(performance_data[portfolio_id],performance_data[[#This Row],[portfolio_id]],
          performance_data[return_flag],1)</f>
        <v>12</v>
      </c>
      <c r="X3545" s="15">
        <f>performance_data[[#This Row],[underperform_flag_count]]/performance_data[[#This Row],[totalportfoliocount]]</f>
        <v>0.46153846153846156</v>
      </c>
    </row>
    <row r="3546" spans="1:24" x14ac:dyDescent="0.3">
      <c r="A3546">
        <v>7654</v>
      </c>
      <c r="B3546" s="1">
        <v>44977</v>
      </c>
      <c r="C3546">
        <v>454134.65</v>
      </c>
      <c r="D3546">
        <v>3.75</v>
      </c>
      <c r="E3546">
        <v>3.81</v>
      </c>
      <c r="F3546">
        <v>9170.06</v>
      </c>
      <c r="G3546">
        <v>848.75</v>
      </c>
      <c r="H3546" t="s">
        <v>2213</v>
      </c>
      <c r="I3546" t="s">
        <v>2206</v>
      </c>
      <c r="J3546">
        <v>2</v>
      </c>
      <c r="K3546" t="s">
        <v>2226</v>
      </c>
      <c r="L3546" t="str">
        <f>IF(performance_data[[#This Row],[return_percentage]]&gt;=performance_data[[#This Row],[benchmark_return]],"Higher","Lower")</f>
        <v>Lower</v>
      </c>
      <c r="M3546" s="14">
        <f xml:space="preserve"> _xlfn.MAXIFS(performance_data[date],performance_data[portfolio_id],performance_data[[#This Row],[portfolio_id]])</f>
        <v>45536</v>
      </c>
      <c r="N3546" s="14">
        <f xml:space="preserve"> _xlfn.MINIFS(performance_data[date],performance_data[portfolio_id],performance_data[[#This Row],[portfolio_id]])</f>
        <v>44865</v>
      </c>
      <c r="O3546" s="15">
        <f>_xlfn.MAXIFS(performance_data[portfolio_value],performance_data[portfolio_id],performance_data[[#This Row],[portfolio_id]],performance_data[date],performance_data[[#This Row],[latest_date]])</f>
        <v>40608.44</v>
      </c>
      <c r="P3546" s="15">
        <f>_xlfn.MAXIFS(performance_data[portfolio_value],performance_data[portfolio_id],performance_data[[#This Row],[portfolio_id]],performance_data[date],performance_data[[#This Row],[starting_date]])</f>
        <v>30799.78</v>
      </c>
      <c r="Q3546" s="15">
        <f>performance_data[[#This Row],[latest_value]]-performance_data[[#This Row],[starting_value]]</f>
        <v>9808.6600000000035</v>
      </c>
      <c r="R3546" s="15">
        <f>performance_data[[#This Row],[net_inflows]]-performance_data[[#This Row],[net_outflows]]</f>
        <v>8321.31</v>
      </c>
      <c r="S3546" s="15" t="str">
        <f>IF(performance_data[[#This Row],[net_inflows]]&gt;AVERAGE(performance_data[net_inflows]),"High","Low")</f>
        <v>Low</v>
      </c>
      <c r="T3546" s="15">
        <f>AVERAGEIF(performance_data[inflow_flag],performance_data[[#This Row],[inflow_flag]],performance_data[return_percentage])</f>
        <v>5.0457846277021572</v>
      </c>
      <c r="U3546" s="17">
        <f>IF(performance_data[[#This Row],[return_percentage]]&lt;performance_data[[#This Row],[benchmark_return]],1,0)</f>
        <v>1</v>
      </c>
      <c r="V3546" s="17">
        <f>COUNTIFS(performance_data[portfolio_id],performance_data[[#This Row],[portfolio_id]])</f>
        <v>26</v>
      </c>
      <c r="W3546" s="17">
        <f>COUNTIFS(performance_data[portfolio_id],performance_data[[#This Row],[portfolio_id]],
          performance_data[return_flag],1)</f>
        <v>12</v>
      </c>
      <c r="X3546" s="15">
        <f>performance_data[[#This Row],[underperform_flag_count]]/performance_data[[#This Row],[totalportfoliocount]]</f>
        <v>0.46153846153846156</v>
      </c>
    </row>
    <row r="3547" spans="1:24" x14ac:dyDescent="0.3">
      <c r="A3547">
        <v>7654</v>
      </c>
      <c r="B3547" s="1">
        <v>45410</v>
      </c>
      <c r="C3547">
        <v>41590.400000000001</v>
      </c>
      <c r="D3547">
        <v>13</v>
      </c>
      <c r="E3547">
        <v>11.21</v>
      </c>
      <c r="F3547">
        <v>19820.32</v>
      </c>
      <c r="G3547">
        <v>16047.59</v>
      </c>
      <c r="H3547" t="s">
        <v>2205</v>
      </c>
      <c r="I3547" t="s">
        <v>2211</v>
      </c>
      <c r="J3547">
        <v>4</v>
      </c>
      <c r="K3547" t="s">
        <v>2216</v>
      </c>
      <c r="L3547" t="str">
        <f>IF(performance_data[[#This Row],[return_percentage]]&gt;=performance_data[[#This Row],[benchmark_return]],"Higher","Lower")</f>
        <v>Higher</v>
      </c>
      <c r="M3547" s="14">
        <f xml:space="preserve"> _xlfn.MAXIFS(performance_data[date],performance_data[portfolio_id],performance_data[[#This Row],[portfolio_id]])</f>
        <v>45536</v>
      </c>
      <c r="N3547" s="14">
        <f xml:space="preserve"> _xlfn.MINIFS(performance_data[date],performance_data[portfolio_id],performance_data[[#This Row],[portfolio_id]])</f>
        <v>44865</v>
      </c>
      <c r="O3547" s="15">
        <f>_xlfn.MAXIFS(performance_data[portfolio_value],performance_data[portfolio_id],performance_data[[#This Row],[portfolio_id]],performance_data[date],performance_data[[#This Row],[latest_date]])</f>
        <v>40608.44</v>
      </c>
      <c r="P3547" s="15">
        <f>_xlfn.MAXIFS(performance_data[portfolio_value],performance_data[portfolio_id],performance_data[[#This Row],[portfolio_id]],performance_data[date],performance_data[[#This Row],[starting_date]])</f>
        <v>30799.78</v>
      </c>
      <c r="Q3547" s="15">
        <f>performance_data[[#This Row],[latest_value]]-performance_data[[#This Row],[starting_value]]</f>
        <v>9808.6600000000035</v>
      </c>
      <c r="R3547" s="15">
        <f>performance_data[[#This Row],[net_inflows]]-performance_data[[#This Row],[net_outflows]]</f>
        <v>3772.7299999999996</v>
      </c>
      <c r="S3547" s="15" t="str">
        <f>IF(performance_data[[#This Row],[net_inflows]]&gt;AVERAGE(performance_data[net_inflows]),"High","Low")</f>
        <v>High</v>
      </c>
      <c r="T3547" s="15">
        <f>AVERAGEIF(performance_data[inflow_flag],performance_data[[#This Row],[inflow_flag]],performance_data[return_percentage])</f>
        <v>4.8467905675459724</v>
      </c>
      <c r="U3547" s="17">
        <f>IF(performance_data[[#This Row],[return_percentage]]&lt;performance_data[[#This Row],[benchmark_return]],1,0)</f>
        <v>0</v>
      </c>
      <c r="V3547" s="17">
        <f>COUNTIFS(performance_data[portfolio_id],performance_data[[#This Row],[portfolio_id]])</f>
        <v>26</v>
      </c>
      <c r="W3547" s="17">
        <f>COUNTIFS(performance_data[portfolio_id],performance_data[[#This Row],[portfolio_id]],
          performance_data[return_flag],1)</f>
        <v>12</v>
      </c>
      <c r="X3547" s="15">
        <f>performance_data[[#This Row],[underperform_flag_count]]/performance_data[[#This Row],[totalportfoliocount]]</f>
        <v>0.46153846153846156</v>
      </c>
    </row>
    <row r="3548" spans="1:24" x14ac:dyDescent="0.3">
      <c r="A3548">
        <v>7654</v>
      </c>
      <c r="B3548" s="1">
        <v>44872</v>
      </c>
      <c r="C3548">
        <v>388907.44</v>
      </c>
      <c r="D3548">
        <v>-5.28</v>
      </c>
      <c r="E3548">
        <v>-5.97</v>
      </c>
      <c r="F3548">
        <v>13643.03</v>
      </c>
      <c r="G3548">
        <v>13001.73</v>
      </c>
      <c r="H3548" t="s">
        <v>2220</v>
      </c>
      <c r="I3548" t="s">
        <v>2217</v>
      </c>
      <c r="J3548">
        <v>11</v>
      </c>
      <c r="K3548" t="s">
        <v>2219</v>
      </c>
      <c r="L3548" t="str">
        <f>IF(performance_data[[#This Row],[return_percentage]]&gt;=performance_data[[#This Row],[benchmark_return]],"Higher","Lower")</f>
        <v>Higher</v>
      </c>
      <c r="M3548" s="14">
        <f xml:space="preserve"> _xlfn.MAXIFS(performance_data[date],performance_data[portfolio_id],performance_data[[#This Row],[portfolio_id]])</f>
        <v>45536</v>
      </c>
      <c r="N3548" s="14">
        <f xml:space="preserve"> _xlfn.MINIFS(performance_data[date],performance_data[portfolio_id],performance_data[[#This Row],[portfolio_id]])</f>
        <v>44865</v>
      </c>
      <c r="O3548" s="15">
        <f>_xlfn.MAXIFS(performance_data[portfolio_value],performance_data[portfolio_id],performance_data[[#This Row],[portfolio_id]],performance_data[date],performance_data[[#This Row],[latest_date]])</f>
        <v>40608.44</v>
      </c>
      <c r="P3548" s="15">
        <f>_xlfn.MAXIFS(performance_data[portfolio_value],performance_data[portfolio_id],performance_data[[#This Row],[portfolio_id]],performance_data[date],performance_data[[#This Row],[starting_date]])</f>
        <v>30799.78</v>
      </c>
      <c r="Q3548" s="15">
        <f>performance_data[[#This Row],[latest_value]]-performance_data[[#This Row],[starting_value]]</f>
        <v>9808.6600000000035</v>
      </c>
      <c r="R3548" s="15">
        <f>performance_data[[#This Row],[net_inflows]]-performance_data[[#This Row],[net_outflows]]</f>
        <v>641.30000000000109</v>
      </c>
      <c r="S3548" s="15" t="str">
        <f>IF(performance_data[[#This Row],[net_inflows]]&gt;AVERAGE(performance_data[net_inflows]),"High","Low")</f>
        <v>High</v>
      </c>
      <c r="T3548" s="15">
        <f>AVERAGEIF(performance_data[inflow_flag],performance_data[[#This Row],[inflow_flag]],performance_data[return_percentage])</f>
        <v>4.8467905675459724</v>
      </c>
      <c r="U3548" s="17">
        <f>IF(performance_data[[#This Row],[return_percentage]]&lt;performance_data[[#This Row],[benchmark_return]],1,0)</f>
        <v>0</v>
      </c>
      <c r="V3548" s="17">
        <f>COUNTIFS(performance_data[portfolio_id],performance_data[[#This Row],[portfolio_id]])</f>
        <v>26</v>
      </c>
      <c r="W3548" s="17">
        <f>COUNTIFS(performance_data[portfolio_id],performance_data[[#This Row],[portfolio_id]],
          performance_data[return_flag],1)</f>
        <v>12</v>
      </c>
      <c r="X3548" s="15">
        <f>performance_data[[#This Row],[underperform_flag_count]]/performance_data[[#This Row],[totalportfoliocount]]</f>
        <v>0.46153846153846156</v>
      </c>
    </row>
    <row r="3549" spans="1:24" x14ac:dyDescent="0.3">
      <c r="A3549">
        <v>7654</v>
      </c>
      <c r="B3549" s="1">
        <v>44865</v>
      </c>
      <c r="C3549">
        <v>30799.78</v>
      </c>
      <c r="D3549">
        <v>2.12</v>
      </c>
      <c r="E3549">
        <v>2.35</v>
      </c>
      <c r="F3549">
        <v>12298.66</v>
      </c>
      <c r="G3549">
        <v>2911.84</v>
      </c>
      <c r="H3549" t="s">
        <v>2220</v>
      </c>
      <c r="I3549" t="s">
        <v>2217</v>
      </c>
      <c r="J3549">
        <v>10</v>
      </c>
      <c r="K3549" t="s">
        <v>2224</v>
      </c>
      <c r="L3549" t="str">
        <f>IF(performance_data[[#This Row],[return_percentage]]&gt;=performance_data[[#This Row],[benchmark_return]],"Higher","Lower")</f>
        <v>Lower</v>
      </c>
      <c r="M3549" s="14">
        <f xml:space="preserve"> _xlfn.MAXIFS(performance_data[date],performance_data[portfolio_id],performance_data[[#This Row],[portfolio_id]])</f>
        <v>45536</v>
      </c>
      <c r="N3549" s="14">
        <f xml:space="preserve"> _xlfn.MINIFS(performance_data[date],performance_data[portfolio_id],performance_data[[#This Row],[portfolio_id]])</f>
        <v>44865</v>
      </c>
      <c r="O3549" s="15">
        <f>_xlfn.MAXIFS(performance_data[portfolio_value],performance_data[portfolio_id],performance_data[[#This Row],[portfolio_id]],performance_data[date],performance_data[[#This Row],[latest_date]])</f>
        <v>40608.44</v>
      </c>
      <c r="P3549" s="15">
        <f>_xlfn.MAXIFS(performance_data[portfolio_value],performance_data[portfolio_id],performance_data[[#This Row],[portfolio_id]],performance_data[date],performance_data[[#This Row],[starting_date]])</f>
        <v>30799.78</v>
      </c>
      <c r="Q3549" s="15">
        <f>performance_data[[#This Row],[latest_value]]-performance_data[[#This Row],[starting_value]]</f>
        <v>9808.6600000000035</v>
      </c>
      <c r="R3549" s="15">
        <f>performance_data[[#This Row],[net_inflows]]-performance_data[[#This Row],[net_outflows]]</f>
        <v>9386.82</v>
      </c>
      <c r="S3549" s="15" t="str">
        <f>IF(performance_data[[#This Row],[net_inflows]]&gt;AVERAGE(performance_data[net_inflows]),"High","Low")</f>
        <v>High</v>
      </c>
      <c r="T3549" s="15">
        <f>AVERAGEIF(performance_data[inflow_flag],performance_data[[#This Row],[inflow_flag]],performance_data[return_percentage])</f>
        <v>4.8467905675459724</v>
      </c>
      <c r="U3549" s="17">
        <f>IF(performance_data[[#This Row],[return_percentage]]&lt;performance_data[[#This Row],[benchmark_return]],1,0)</f>
        <v>1</v>
      </c>
      <c r="V3549" s="17">
        <f>COUNTIFS(performance_data[portfolio_id],performance_data[[#This Row],[portfolio_id]])</f>
        <v>26</v>
      </c>
      <c r="W3549" s="17">
        <f>COUNTIFS(performance_data[portfolio_id],performance_data[[#This Row],[portfolio_id]],
          performance_data[return_flag],1)</f>
        <v>12</v>
      </c>
      <c r="X3549" s="15">
        <f>performance_data[[#This Row],[underperform_flag_count]]/performance_data[[#This Row],[totalportfoliocount]]</f>
        <v>0.46153846153846156</v>
      </c>
    </row>
    <row r="3550" spans="1:24" x14ac:dyDescent="0.3">
      <c r="A3550">
        <v>7654</v>
      </c>
      <c r="B3550" s="1">
        <v>45330</v>
      </c>
      <c r="C3550">
        <v>133814.31</v>
      </c>
      <c r="D3550">
        <v>12.65</v>
      </c>
      <c r="E3550">
        <v>13.3</v>
      </c>
      <c r="F3550">
        <v>9328</v>
      </c>
      <c r="G3550">
        <v>2640.84</v>
      </c>
      <c r="H3550" t="s">
        <v>2205</v>
      </c>
      <c r="I3550" t="s">
        <v>2206</v>
      </c>
      <c r="J3550">
        <v>2</v>
      </c>
      <c r="K3550" t="s">
        <v>2226</v>
      </c>
      <c r="L3550" t="str">
        <f>IF(performance_data[[#This Row],[return_percentage]]&gt;=performance_data[[#This Row],[benchmark_return]],"Higher","Lower")</f>
        <v>Lower</v>
      </c>
      <c r="M3550" s="14">
        <f xml:space="preserve"> _xlfn.MAXIFS(performance_data[date],performance_data[portfolio_id],performance_data[[#This Row],[portfolio_id]])</f>
        <v>45536</v>
      </c>
      <c r="N3550" s="14">
        <f xml:space="preserve"> _xlfn.MINIFS(performance_data[date],performance_data[portfolio_id],performance_data[[#This Row],[portfolio_id]])</f>
        <v>44865</v>
      </c>
      <c r="O3550" s="15">
        <f>_xlfn.MAXIFS(performance_data[portfolio_value],performance_data[portfolio_id],performance_data[[#This Row],[portfolio_id]],performance_data[date],performance_data[[#This Row],[latest_date]])</f>
        <v>40608.44</v>
      </c>
      <c r="P3550" s="15">
        <f>_xlfn.MAXIFS(performance_data[portfolio_value],performance_data[portfolio_id],performance_data[[#This Row],[portfolio_id]],performance_data[date],performance_data[[#This Row],[starting_date]])</f>
        <v>30799.78</v>
      </c>
      <c r="Q3550" s="15">
        <f>performance_data[[#This Row],[latest_value]]-performance_data[[#This Row],[starting_value]]</f>
        <v>9808.6600000000035</v>
      </c>
      <c r="R3550" s="15">
        <f>performance_data[[#This Row],[net_inflows]]-performance_data[[#This Row],[net_outflows]]</f>
        <v>6687.16</v>
      </c>
      <c r="S3550" s="15" t="str">
        <f>IF(performance_data[[#This Row],[net_inflows]]&gt;AVERAGE(performance_data[net_inflows]),"High","Low")</f>
        <v>Low</v>
      </c>
      <c r="T3550" s="15">
        <f>AVERAGEIF(performance_data[inflow_flag],performance_data[[#This Row],[inflow_flag]],performance_data[return_percentage])</f>
        <v>5.0457846277021572</v>
      </c>
      <c r="U3550" s="17">
        <f>IF(performance_data[[#This Row],[return_percentage]]&lt;performance_data[[#This Row],[benchmark_return]],1,0)</f>
        <v>1</v>
      </c>
      <c r="V3550" s="17">
        <f>COUNTIFS(performance_data[portfolio_id],performance_data[[#This Row],[portfolio_id]])</f>
        <v>26</v>
      </c>
      <c r="W3550" s="17">
        <f>COUNTIFS(performance_data[portfolio_id],performance_data[[#This Row],[portfolio_id]],
          performance_data[return_flag],1)</f>
        <v>12</v>
      </c>
      <c r="X3550" s="15">
        <f>performance_data[[#This Row],[underperform_flag_count]]/performance_data[[#This Row],[totalportfoliocount]]</f>
        <v>0.46153846153846156</v>
      </c>
    </row>
    <row r="3551" spans="1:24" x14ac:dyDescent="0.3">
      <c r="A3551">
        <v>7654</v>
      </c>
      <c r="B3551" s="1">
        <v>45280</v>
      </c>
      <c r="C3551">
        <v>74833.320000000007</v>
      </c>
      <c r="D3551">
        <v>-2.17</v>
      </c>
      <c r="E3551">
        <v>-2.0499999999999998</v>
      </c>
      <c r="F3551">
        <v>11145.53</v>
      </c>
      <c r="G3551">
        <v>17426.04</v>
      </c>
      <c r="H3551" t="s">
        <v>2213</v>
      </c>
      <c r="I3551" t="s">
        <v>2217</v>
      </c>
      <c r="J3551">
        <v>12</v>
      </c>
      <c r="K3551" t="s">
        <v>2218</v>
      </c>
      <c r="L3551" t="str">
        <f>IF(performance_data[[#This Row],[return_percentage]]&gt;=performance_data[[#This Row],[benchmark_return]],"Higher","Lower")</f>
        <v>Lower</v>
      </c>
      <c r="M3551" s="14">
        <f xml:space="preserve"> _xlfn.MAXIFS(performance_data[date],performance_data[portfolio_id],performance_data[[#This Row],[portfolio_id]])</f>
        <v>45536</v>
      </c>
      <c r="N3551" s="14">
        <f xml:space="preserve"> _xlfn.MINIFS(performance_data[date],performance_data[portfolio_id],performance_data[[#This Row],[portfolio_id]])</f>
        <v>44865</v>
      </c>
      <c r="O3551" s="15">
        <f>_xlfn.MAXIFS(performance_data[portfolio_value],performance_data[portfolio_id],performance_data[[#This Row],[portfolio_id]],performance_data[date],performance_data[[#This Row],[latest_date]])</f>
        <v>40608.44</v>
      </c>
      <c r="P3551" s="15">
        <f>_xlfn.MAXIFS(performance_data[portfolio_value],performance_data[portfolio_id],performance_data[[#This Row],[portfolio_id]],performance_data[date],performance_data[[#This Row],[starting_date]])</f>
        <v>30799.78</v>
      </c>
      <c r="Q3551" s="15">
        <f>performance_data[[#This Row],[latest_value]]-performance_data[[#This Row],[starting_value]]</f>
        <v>9808.6600000000035</v>
      </c>
      <c r="R3551" s="15">
        <f>performance_data[[#This Row],[net_inflows]]-performance_data[[#This Row],[net_outflows]]</f>
        <v>-6280.51</v>
      </c>
      <c r="S3551" s="15" t="str">
        <f>IF(performance_data[[#This Row],[net_inflows]]&gt;AVERAGE(performance_data[net_inflows]),"High","Low")</f>
        <v>High</v>
      </c>
      <c r="T3551" s="15">
        <f>AVERAGEIF(performance_data[inflow_flag],performance_data[[#This Row],[inflow_flag]],performance_data[return_percentage])</f>
        <v>4.8467905675459724</v>
      </c>
      <c r="U3551" s="17">
        <f>IF(performance_data[[#This Row],[return_percentage]]&lt;performance_data[[#This Row],[benchmark_return]],1,0)</f>
        <v>1</v>
      </c>
      <c r="V3551" s="17">
        <f>COUNTIFS(performance_data[portfolio_id],performance_data[[#This Row],[portfolio_id]])</f>
        <v>26</v>
      </c>
      <c r="W3551" s="17">
        <f>COUNTIFS(performance_data[portfolio_id],performance_data[[#This Row],[portfolio_id]],
          performance_data[return_flag],1)</f>
        <v>12</v>
      </c>
      <c r="X3551" s="15">
        <f>performance_data[[#This Row],[underperform_flag_count]]/performance_data[[#This Row],[totalportfoliocount]]</f>
        <v>0.46153846153846156</v>
      </c>
    </row>
    <row r="3552" spans="1:24" x14ac:dyDescent="0.3">
      <c r="A3552">
        <v>7654</v>
      </c>
      <c r="B3552" s="1">
        <v>45469</v>
      </c>
      <c r="C3552">
        <v>226374.78</v>
      </c>
      <c r="D3552">
        <v>4.5</v>
      </c>
      <c r="E3552">
        <v>3.95</v>
      </c>
      <c r="F3552">
        <v>10697.39</v>
      </c>
      <c r="G3552">
        <v>18536.669999999998</v>
      </c>
      <c r="H3552" t="s">
        <v>2205</v>
      </c>
      <c r="I3552" t="s">
        <v>2211</v>
      </c>
      <c r="J3552">
        <v>6</v>
      </c>
      <c r="K3552" t="s">
        <v>2212</v>
      </c>
      <c r="L3552" t="str">
        <f>IF(performance_data[[#This Row],[return_percentage]]&gt;=performance_data[[#This Row],[benchmark_return]],"Higher","Lower")</f>
        <v>Higher</v>
      </c>
      <c r="M3552" s="14">
        <f xml:space="preserve"> _xlfn.MAXIFS(performance_data[date],performance_data[portfolio_id],performance_data[[#This Row],[portfolio_id]])</f>
        <v>45536</v>
      </c>
      <c r="N3552" s="14">
        <f xml:space="preserve"> _xlfn.MINIFS(performance_data[date],performance_data[portfolio_id],performance_data[[#This Row],[portfolio_id]])</f>
        <v>44865</v>
      </c>
      <c r="O3552" s="15">
        <f>_xlfn.MAXIFS(performance_data[portfolio_value],performance_data[portfolio_id],performance_data[[#This Row],[portfolio_id]],performance_data[date],performance_data[[#This Row],[latest_date]])</f>
        <v>40608.44</v>
      </c>
      <c r="P3552" s="15">
        <f>_xlfn.MAXIFS(performance_data[portfolio_value],performance_data[portfolio_id],performance_data[[#This Row],[portfolio_id]],performance_data[date],performance_data[[#This Row],[starting_date]])</f>
        <v>30799.78</v>
      </c>
      <c r="Q3552" s="15">
        <f>performance_data[[#This Row],[latest_value]]-performance_data[[#This Row],[starting_value]]</f>
        <v>9808.6600000000035</v>
      </c>
      <c r="R3552" s="15">
        <f>performance_data[[#This Row],[net_inflows]]-performance_data[[#This Row],[net_outflows]]</f>
        <v>-7839.2799999999988</v>
      </c>
      <c r="S3552" s="15" t="str">
        <f>IF(performance_data[[#This Row],[net_inflows]]&gt;AVERAGE(performance_data[net_inflows]),"High","Low")</f>
        <v>High</v>
      </c>
      <c r="T3552" s="15">
        <f>AVERAGEIF(performance_data[inflow_flag],performance_data[[#This Row],[inflow_flag]],performance_data[return_percentage])</f>
        <v>4.8467905675459724</v>
      </c>
      <c r="U3552" s="17">
        <f>IF(performance_data[[#This Row],[return_percentage]]&lt;performance_data[[#This Row],[benchmark_return]],1,0)</f>
        <v>0</v>
      </c>
      <c r="V3552" s="17">
        <f>COUNTIFS(performance_data[portfolio_id],performance_data[[#This Row],[portfolio_id]])</f>
        <v>26</v>
      </c>
      <c r="W3552" s="17">
        <f>COUNTIFS(performance_data[portfolio_id],performance_data[[#This Row],[portfolio_id]],
          performance_data[return_flag],1)</f>
        <v>12</v>
      </c>
      <c r="X3552" s="15">
        <f>performance_data[[#This Row],[underperform_flag_count]]/performance_data[[#This Row],[totalportfoliocount]]</f>
        <v>0.46153846153846156</v>
      </c>
    </row>
    <row r="3553" spans="1:24" x14ac:dyDescent="0.3">
      <c r="A3553">
        <v>7654</v>
      </c>
      <c r="B3553" s="1">
        <v>44921</v>
      </c>
      <c r="C3553">
        <v>155599.47</v>
      </c>
      <c r="D3553">
        <v>8.61</v>
      </c>
      <c r="E3553">
        <v>9.36</v>
      </c>
      <c r="F3553">
        <v>14132.11</v>
      </c>
      <c r="G3553">
        <v>1381.9</v>
      </c>
      <c r="H3553" t="s">
        <v>2220</v>
      </c>
      <c r="I3553" t="s">
        <v>2217</v>
      </c>
      <c r="J3553">
        <v>12</v>
      </c>
      <c r="K3553" t="s">
        <v>2218</v>
      </c>
      <c r="L3553" t="str">
        <f>IF(performance_data[[#This Row],[return_percentage]]&gt;=performance_data[[#This Row],[benchmark_return]],"Higher","Lower")</f>
        <v>Lower</v>
      </c>
      <c r="M3553" s="14">
        <f xml:space="preserve"> _xlfn.MAXIFS(performance_data[date],performance_data[portfolio_id],performance_data[[#This Row],[portfolio_id]])</f>
        <v>45536</v>
      </c>
      <c r="N3553" s="14">
        <f xml:space="preserve"> _xlfn.MINIFS(performance_data[date],performance_data[portfolio_id],performance_data[[#This Row],[portfolio_id]])</f>
        <v>44865</v>
      </c>
      <c r="O3553" s="15">
        <f>_xlfn.MAXIFS(performance_data[portfolio_value],performance_data[portfolio_id],performance_data[[#This Row],[portfolio_id]],performance_data[date],performance_data[[#This Row],[latest_date]])</f>
        <v>40608.44</v>
      </c>
      <c r="P3553" s="15">
        <f>_xlfn.MAXIFS(performance_data[portfolio_value],performance_data[portfolio_id],performance_data[[#This Row],[portfolio_id]],performance_data[date],performance_data[[#This Row],[starting_date]])</f>
        <v>30799.78</v>
      </c>
      <c r="Q3553" s="15">
        <f>performance_data[[#This Row],[latest_value]]-performance_data[[#This Row],[starting_value]]</f>
        <v>9808.6600000000035</v>
      </c>
      <c r="R3553" s="15">
        <f>performance_data[[#This Row],[net_inflows]]-performance_data[[#This Row],[net_outflows]]</f>
        <v>12750.210000000001</v>
      </c>
      <c r="S3553" s="15" t="str">
        <f>IF(performance_data[[#This Row],[net_inflows]]&gt;AVERAGE(performance_data[net_inflows]),"High","Low")</f>
        <v>High</v>
      </c>
      <c r="T3553" s="15">
        <f>AVERAGEIF(performance_data[inflow_flag],performance_data[[#This Row],[inflow_flag]],performance_data[return_percentage])</f>
        <v>4.8467905675459724</v>
      </c>
      <c r="U3553" s="17">
        <f>IF(performance_data[[#This Row],[return_percentage]]&lt;performance_data[[#This Row],[benchmark_return]],1,0)</f>
        <v>1</v>
      </c>
      <c r="V3553" s="17">
        <f>COUNTIFS(performance_data[portfolio_id],performance_data[[#This Row],[portfolio_id]])</f>
        <v>26</v>
      </c>
      <c r="W3553" s="17">
        <f>COUNTIFS(performance_data[portfolio_id],performance_data[[#This Row],[portfolio_id]],
          performance_data[return_flag],1)</f>
        <v>12</v>
      </c>
      <c r="X3553" s="15">
        <f>performance_data[[#This Row],[underperform_flag_count]]/performance_data[[#This Row],[totalportfoliocount]]</f>
        <v>0.46153846153846156</v>
      </c>
    </row>
    <row r="3554" spans="1:24" x14ac:dyDescent="0.3">
      <c r="A3554">
        <v>7654</v>
      </c>
      <c r="B3554" s="1">
        <v>44971</v>
      </c>
      <c r="C3554">
        <v>25731.99</v>
      </c>
      <c r="D3554">
        <v>-9.77</v>
      </c>
      <c r="E3554">
        <v>-11.61</v>
      </c>
      <c r="F3554">
        <v>17070.3</v>
      </c>
      <c r="G3554">
        <v>13539.32</v>
      </c>
      <c r="H3554" t="s">
        <v>2213</v>
      </c>
      <c r="I3554" t="s">
        <v>2206</v>
      </c>
      <c r="J3554">
        <v>2</v>
      </c>
      <c r="K3554" t="s">
        <v>2226</v>
      </c>
      <c r="L3554" t="str">
        <f>IF(performance_data[[#This Row],[return_percentage]]&gt;=performance_data[[#This Row],[benchmark_return]],"Higher","Lower")</f>
        <v>Higher</v>
      </c>
      <c r="M3554" s="14">
        <f xml:space="preserve"> _xlfn.MAXIFS(performance_data[date],performance_data[portfolio_id],performance_data[[#This Row],[portfolio_id]])</f>
        <v>45536</v>
      </c>
      <c r="N3554" s="14">
        <f xml:space="preserve"> _xlfn.MINIFS(performance_data[date],performance_data[portfolio_id],performance_data[[#This Row],[portfolio_id]])</f>
        <v>44865</v>
      </c>
      <c r="O3554" s="15">
        <f>_xlfn.MAXIFS(performance_data[portfolio_value],performance_data[portfolio_id],performance_data[[#This Row],[portfolio_id]],performance_data[date],performance_data[[#This Row],[latest_date]])</f>
        <v>40608.44</v>
      </c>
      <c r="P3554" s="15">
        <f>_xlfn.MAXIFS(performance_data[portfolio_value],performance_data[portfolio_id],performance_data[[#This Row],[portfolio_id]],performance_data[date],performance_data[[#This Row],[starting_date]])</f>
        <v>30799.78</v>
      </c>
      <c r="Q3554" s="15">
        <f>performance_data[[#This Row],[latest_value]]-performance_data[[#This Row],[starting_value]]</f>
        <v>9808.6600000000035</v>
      </c>
      <c r="R3554" s="15">
        <f>performance_data[[#This Row],[net_inflows]]-performance_data[[#This Row],[net_outflows]]</f>
        <v>3530.9799999999996</v>
      </c>
      <c r="S3554" s="15" t="str">
        <f>IF(performance_data[[#This Row],[net_inflows]]&gt;AVERAGE(performance_data[net_inflows]),"High","Low")</f>
        <v>High</v>
      </c>
      <c r="T3554" s="15">
        <f>AVERAGEIF(performance_data[inflow_flag],performance_data[[#This Row],[inflow_flag]],performance_data[return_percentage])</f>
        <v>4.8467905675459724</v>
      </c>
      <c r="U3554" s="17">
        <f>IF(performance_data[[#This Row],[return_percentage]]&lt;performance_data[[#This Row],[benchmark_return]],1,0)</f>
        <v>0</v>
      </c>
      <c r="V3554" s="17">
        <f>COUNTIFS(performance_data[portfolio_id],performance_data[[#This Row],[portfolio_id]])</f>
        <v>26</v>
      </c>
      <c r="W3554" s="17">
        <f>COUNTIFS(performance_data[portfolio_id],performance_data[[#This Row],[portfolio_id]],
          performance_data[return_flag],1)</f>
        <v>12</v>
      </c>
      <c r="X3554" s="15">
        <f>performance_data[[#This Row],[underperform_flag_count]]/performance_data[[#This Row],[totalportfoliocount]]</f>
        <v>0.46153846153846156</v>
      </c>
    </row>
    <row r="3555" spans="1:24" x14ac:dyDescent="0.3">
      <c r="A3555">
        <v>7654</v>
      </c>
      <c r="B3555" s="1">
        <v>44913</v>
      </c>
      <c r="C3555">
        <v>251832.5</v>
      </c>
      <c r="D3555">
        <v>-7.67</v>
      </c>
      <c r="E3555">
        <v>-9.1199999999999992</v>
      </c>
      <c r="F3555">
        <v>19318.88</v>
      </c>
      <c r="G3555">
        <v>13407.34</v>
      </c>
      <c r="H3555" t="s">
        <v>2220</v>
      </c>
      <c r="I3555" t="s">
        <v>2217</v>
      </c>
      <c r="J3555">
        <v>12</v>
      </c>
      <c r="K3555" t="s">
        <v>2218</v>
      </c>
      <c r="L3555" t="str">
        <f>IF(performance_data[[#This Row],[return_percentage]]&gt;=performance_data[[#This Row],[benchmark_return]],"Higher","Lower")</f>
        <v>Higher</v>
      </c>
      <c r="M3555" s="14">
        <f xml:space="preserve"> _xlfn.MAXIFS(performance_data[date],performance_data[portfolio_id],performance_data[[#This Row],[portfolio_id]])</f>
        <v>45536</v>
      </c>
      <c r="N3555" s="14">
        <f xml:space="preserve"> _xlfn.MINIFS(performance_data[date],performance_data[portfolio_id],performance_data[[#This Row],[portfolio_id]])</f>
        <v>44865</v>
      </c>
      <c r="O3555" s="15">
        <f>_xlfn.MAXIFS(performance_data[portfolio_value],performance_data[portfolio_id],performance_data[[#This Row],[portfolio_id]],performance_data[date],performance_data[[#This Row],[latest_date]])</f>
        <v>40608.44</v>
      </c>
      <c r="P3555" s="15">
        <f>_xlfn.MAXIFS(performance_data[portfolio_value],performance_data[portfolio_id],performance_data[[#This Row],[portfolio_id]],performance_data[date],performance_data[[#This Row],[starting_date]])</f>
        <v>30799.78</v>
      </c>
      <c r="Q3555" s="15">
        <f>performance_data[[#This Row],[latest_value]]-performance_data[[#This Row],[starting_value]]</f>
        <v>9808.6600000000035</v>
      </c>
      <c r="R3555" s="15">
        <f>performance_data[[#This Row],[net_inflows]]-performance_data[[#This Row],[net_outflows]]</f>
        <v>5911.5400000000009</v>
      </c>
      <c r="S3555" s="15" t="str">
        <f>IF(performance_data[[#This Row],[net_inflows]]&gt;AVERAGE(performance_data[net_inflows]),"High","Low")</f>
        <v>High</v>
      </c>
      <c r="T3555" s="15">
        <f>AVERAGEIF(performance_data[inflow_flag],performance_data[[#This Row],[inflow_flag]],performance_data[return_percentage])</f>
        <v>4.8467905675459724</v>
      </c>
      <c r="U3555" s="17">
        <f>IF(performance_data[[#This Row],[return_percentage]]&lt;performance_data[[#This Row],[benchmark_return]],1,0)</f>
        <v>0</v>
      </c>
      <c r="V3555" s="17">
        <f>COUNTIFS(performance_data[portfolio_id],performance_data[[#This Row],[portfolio_id]])</f>
        <v>26</v>
      </c>
      <c r="W3555" s="17">
        <f>COUNTIFS(performance_data[portfolio_id],performance_data[[#This Row],[portfolio_id]],
          performance_data[return_flag],1)</f>
        <v>12</v>
      </c>
      <c r="X3555" s="15">
        <f>performance_data[[#This Row],[underperform_flag_count]]/performance_data[[#This Row],[totalportfoliocount]]</f>
        <v>0.46153846153846156</v>
      </c>
    </row>
    <row r="3556" spans="1:24" x14ac:dyDescent="0.3">
      <c r="A3556">
        <v>7654</v>
      </c>
      <c r="B3556" s="1">
        <v>45040</v>
      </c>
      <c r="C3556">
        <v>286607.63</v>
      </c>
      <c r="D3556">
        <v>17.23</v>
      </c>
      <c r="E3556">
        <v>14.99</v>
      </c>
      <c r="F3556">
        <v>7220.36</v>
      </c>
      <c r="G3556">
        <v>4908.41</v>
      </c>
      <c r="H3556" t="s">
        <v>2213</v>
      </c>
      <c r="I3556" t="s">
        <v>2211</v>
      </c>
      <c r="J3556">
        <v>4</v>
      </c>
      <c r="K3556" t="s">
        <v>2216</v>
      </c>
      <c r="L3556" t="str">
        <f>IF(performance_data[[#This Row],[return_percentage]]&gt;=performance_data[[#This Row],[benchmark_return]],"Higher","Lower")</f>
        <v>Higher</v>
      </c>
      <c r="M3556" s="14">
        <f xml:space="preserve"> _xlfn.MAXIFS(performance_data[date],performance_data[portfolio_id],performance_data[[#This Row],[portfolio_id]])</f>
        <v>45536</v>
      </c>
      <c r="N3556" s="14">
        <f xml:space="preserve"> _xlfn.MINIFS(performance_data[date],performance_data[portfolio_id],performance_data[[#This Row],[portfolio_id]])</f>
        <v>44865</v>
      </c>
      <c r="O3556" s="15">
        <f>_xlfn.MAXIFS(performance_data[portfolio_value],performance_data[portfolio_id],performance_data[[#This Row],[portfolio_id]],performance_data[date],performance_data[[#This Row],[latest_date]])</f>
        <v>40608.44</v>
      </c>
      <c r="P3556" s="15">
        <f>_xlfn.MAXIFS(performance_data[portfolio_value],performance_data[portfolio_id],performance_data[[#This Row],[portfolio_id]],performance_data[date],performance_data[[#This Row],[starting_date]])</f>
        <v>30799.78</v>
      </c>
      <c r="Q3556" s="15">
        <f>performance_data[[#This Row],[latest_value]]-performance_data[[#This Row],[starting_value]]</f>
        <v>9808.6600000000035</v>
      </c>
      <c r="R3556" s="15">
        <f>performance_data[[#This Row],[net_inflows]]-performance_data[[#This Row],[net_outflows]]</f>
        <v>2311.9499999999998</v>
      </c>
      <c r="S3556" s="15" t="str">
        <f>IF(performance_data[[#This Row],[net_inflows]]&gt;AVERAGE(performance_data[net_inflows]),"High","Low")</f>
        <v>Low</v>
      </c>
      <c r="T3556" s="15">
        <f>AVERAGEIF(performance_data[inflow_flag],performance_data[[#This Row],[inflow_flag]],performance_data[return_percentage])</f>
        <v>5.0457846277021572</v>
      </c>
      <c r="U3556" s="17">
        <f>IF(performance_data[[#This Row],[return_percentage]]&lt;performance_data[[#This Row],[benchmark_return]],1,0)</f>
        <v>0</v>
      </c>
      <c r="V3556" s="17">
        <f>COUNTIFS(performance_data[portfolio_id],performance_data[[#This Row],[portfolio_id]])</f>
        <v>26</v>
      </c>
      <c r="W3556" s="17">
        <f>COUNTIFS(performance_data[portfolio_id],performance_data[[#This Row],[portfolio_id]],
          performance_data[return_flag],1)</f>
        <v>12</v>
      </c>
      <c r="X3556" s="15">
        <f>performance_data[[#This Row],[underperform_flag_count]]/performance_data[[#This Row],[totalportfoliocount]]</f>
        <v>0.46153846153846156</v>
      </c>
    </row>
    <row r="3557" spans="1:24" x14ac:dyDescent="0.3">
      <c r="A3557">
        <v>7654</v>
      </c>
      <c r="B3557" s="1">
        <v>44984</v>
      </c>
      <c r="C3557">
        <v>430884.76</v>
      </c>
      <c r="D3557">
        <v>-0.75</v>
      </c>
      <c r="E3557">
        <v>-0.76</v>
      </c>
      <c r="F3557">
        <v>7516.24</v>
      </c>
      <c r="G3557">
        <v>8394.9599999999991</v>
      </c>
      <c r="H3557" t="s">
        <v>2213</v>
      </c>
      <c r="I3557" t="s">
        <v>2206</v>
      </c>
      <c r="J3557">
        <v>2</v>
      </c>
      <c r="K3557" t="s">
        <v>2226</v>
      </c>
      <c r="L3557" t="str">
        <f>IF(performance_data[[#This Row],[return_percentage]]&gt;=performance_data[[#This Row],[benchmark_return]],"Higher","Lower")</f>
        <v>Higher</v>
      </c>
      <c r="M3557" s="14">
        <f xml:space="preserve"> _xlfn.MAXIFS(performance_data[date],performance_data[portfolio_id],performance_data[[#This Row],[portfolio_id]])</f>
        <v>45536</v>
      </c>
      <c r="N3557" s="14">
        <f xml:space="preserve"> _xlfn.MINIFS(performance_data[date],performance_data[portfolio_id],performance_data[[#This Row],[portfolio_id]])</f>
        <v>44865</v>
      </c>
      <c r="O3557" s="15">
        <f>_xlfn.MAXIFS(performance_data[portfolio_value],performance_data[portfolio_id],performance_data[[#This Row],[portfolio_id]],performance_data[date],performance_data[[#This Row],[latest_date]])</f>
        <v>40608.44</v>
      </c>
      <c r="P3557" s="15">
        <f>_xlfn.MAXIFS(performance_data[portfolio_value],performance_data[portfolio_id],performance_data[[#This Row],[portfolio_id]],performance_data[date],performance_data[[#This Row],[starting_date]])</f>
        <v>30799.78</v>
      </c>
      <c r="Q3557" s="15">
        <f>performance_data[[#This Row],[latest_value]]-performance_data[[#This Row],[starting_value]]</f>
        <v>9808.6600000000035</v>
      </c>
      <c r="R3557" s="15">
        <f>performance_data[[#This Row],[net_inflows]]-performance_data[[#This Row],[net_outflows]]</f>
        <v>-878.71999999999935</v>
      </c>
      <c r="S3557" s="15" t="str">
        <f>IF(performance_data[[#This Row],[net_inflows]]&gt;AVERAGE(performance_data[net_inflows]),"High","Low")</f>
        <v>Low</v>
      </c>
      <c r="T3557" s="15">
        <f>AVERAGEIF(performance_data[inflow_flag],performance_data[[#This Row],[inflow_flag]],performance_data[return_percentage])</f>
        <v>5.0457846277021572</v>
      </c>
      <c r="U3557" s="17">
        <f>IF(performance_data[[#This Row],[return_percentage]]&lt;performance_data[[#This Row],[benchmark_return]],1,0)</f>
        <v>0</v>
      </c>
      <c r="V3557" s="17">
        <f>COUNTIFS(performance_data[portfolio_id],performance_data[[#This Row],[portfolio_id]])</f>
        <v>26</v>
      </c>
      <c r="W3557" s="17">
        <f>COUNTIFS(performance_data[portfolio_id],performance_data[[#This Row],[portfolio_id]],
          performance_data[return_flag],1)</f>
        <v>12</v>
      </c>
      <c r="X3557" s="15">
        <f>performance_data[[#This Row],[underperform_flag_count]]/performance_data[[#This Row],[totalportfoliocount]]</f>
        <v>0.46153846153846156</v>
      </c>
    </row>
    <row r="3558" spans="1:24" x14ac:dyDescent="0.3">
      <c r="A3558">
        <v>7654</v>
      </c>
      <c r="B3558" s="1">
        <v>45178</v>
      </c>
      <c r="C3558">
        <v>470334.96</v>
      </c>
      <c r="D3558">
        <v>-3.46</v>
      </c>
      <c r="E3558">
        <v>-2.8</v>
      </c>
      <c r="F3558">
        <v>11523.92</v>
      </c>
      <c r="G3558">
        <v>9064.5400000000009</v>
      </c>
      <c r="H3558" t="s">
        <v>2213</v>
      </c>
      <c r="I3558" t="s">
        <v>2209</v>
      </c>
      <c r="J3558">
        <v>9</v>
      </c>
      <c r="K3558" t="s">
        <v>2221</v>
      </c>
      <c r="L3558" t="str">
        <f>IF(performance_data[[#This Row],[return_percentage]]&gt;=performance_data[[#This Row],[benchmark_return]],"Higher","Lower")</f>
        <v>Lower</v>
      </c>
      <c r="M3558" s="14">
        <f xml:space="preserve"> _xlfn.MAXIFS(performance_data[date],performance_data[portfolio_id],performance_data[[#This Row],[portfolio_id]])</f>
        <v>45536</v>
      </c>
      <c r="N3558" s="14">
        <f xml:space="preserve"> _xlfn.MINIFS(performance_data[date],performance_data[portfolio_id],performance_data[[#This Row],[portfolio_id]])</f>
        <v>44865</v>
      </c>
      <c r="O3558" s="15">
        <f>_xlfn.MAXIFS(performance_data[portfolio_value],performance_data[portfolio_id],performance_data[[#This Row],[portfolio_id]],performance_data[date],performance_data[[#This Row],[latest_date]])</f>
        <v>40608.44</v>
      </c>
      <c r="P3558" s="15">
        <f>_xlfn.MAXIFS(performance_data[portfolio_value],performance_data[portfolio_id],performance_data[[#This Row],[portfolio_id]],performance_data[date],performance_data[[#This Row],[starting_date]])</f>
        <v>30799.78</v>
      </c>
      <c r="Q3558" s="15">
        <f>performance_data[[#This Row],[latest_value]]-performance_data[[#This Row],[starting_value]]</f>
        <v>9808.6600000000035</v>
      </c>
      <c r="R3558" s="15">
        <f>performance_data[[#This Row],[net_inflows]]-performance_data[[#This Row],[net_outflows]]</f>
        <v>2459.3799999999992</v>
      </c>
      <c r="S3558" s="15" t="str">
        <f>IF(performance_data[[#This Row],[net_inflows]]&gt;AVERAGE(performance_data[net_inflows]),"High","Low")</f>
        <v>High</v>
      </c>
      <c r="T3558" s="15">
        <f>AVERAGEIF(performance_data[inflow_flag],performance_data[[#This Row],[inflow_flag]],performance_data[return_percentage])</f>
        <v>4.8467905675459724</v>
      </c>
      <c r="U3558" s="17">
        <f>IF(performance_data[[#This Row],[return_percentage]]&lt;performance_data[[#This Row],[benchmark_return]],1,0)</f>
        <v>1</v>
      </c>
      <c r="V3558" s="17">
        <f>COUNTIFS(performance_data[portfolio_id],performance_data[[#This Row],[portfolio_id]])</f>
        <v>26</v>
      </c>
      <c r="W3558" s="17">
        <f>COUNTIFS(performance_data[portfolio_id],performance_data[[#This Row],[portfolio_id]],
          performance_data[return_flag],1)</f>
        <v>12</v>
      </c>
      <c r="X3558" s="15">
        <f>performance_data[[#This Row],[underperform_flag_count]]/performance_data[[#This Row],[totalportfoliocount]]</f>
        <v>0.46153846153846156</v>
      </c>
    </row>
    <row r="3559" spans="1:24" x14ac:dyDescent="0.3">
      <c r="A3559">
        <v>7654</v>
      </c>
      <c r="B3559" s="1">
        <v>44875</v>
      </c>
      <c r="C3559">
        <v>279280.52</v>
      </c>
      <c r="D3559">
        <v>14.93</v>
      </c>
      <c r="E3559">
        <v>12.35</v>
      </c>
      <c r="F3559">
        <v>1111.76</v>
      </c>
      <c r="G3559">
        <v>8895.39</v>
      </c>
      <c r="H3559" t="s">
        <v>2220</v>
      </c>
      <c r="I3559" t="s">
        <v>2217</v>
      </c>
      <c r="J3559">
        <v>11</v>
      </c>
      <c r="K3559" t="s">
        <v>2219</v>
      </c>
      <c r="L3559" t="str">
        <f>IF(performance_data[[#This Row],[return_percentage]]&gt;=performance_data[[#This Row],[benchmark_return]],"Higher","Lower")</f>
        <v>Higher</v>
      </c>
      <c r="M3559" s="14">
        <f xml:space="preserve"> _xlfn.MAXIFS(performance_data[date],performance_data[portfolio_id],performance_data[[#This Row],[portfolio_id]])</f>
        <v>45536</v>
      </c>
      <c r="N3559" s="14">
        <f xml:space="preserve"> _xlfn.MINIFS(performance_data[date],performance_data[portfolio_id],performance_data[[#This Row],[portfolio_id]])</f>
        <v>44865</v>
      </c>
      <c r="O3559" s="15">
        <f>_xlfn.MAXIFS(performance_data[portfolio_value],performance_data[portfolio_id],performance_data[[#This Row],[portfolio_id]],performance_data[date],performance_data[[#This Row],[latest_date]])</f>
        <v>40608.44</v>
      </c>
      <c r="P3559" s="15">
        <f>_xlfn.MAXIFS(performance_data[portfolio_value],performance_data[portfolio_id],performance_data[[#This Row],[portfolio_id]],performance_data[date],performance_data[[#This Row],[starting_date]])</f>
        <v>30799.78</v>
      </c>
      <c r="Q3559" s="15">
        <f>performance_data[[#This Row],[latest_value]]-performance_data[[#This Row],[starting_value]]</f>
        <v>9808.6600000000035</v>
      </c>
      <c r="R3559" s="15">
        <f>performance_data[[#This Row],[net_inflows]]-performance_data[[#This Row],[net_outflows]]</f>
        <v>-7783.6299999999992</v>
      </c>
      <c r="S3559" s="15" t="str">
        <f>IF(performance_data[[#This Row],[net_inflows]]&gt;AVERAGE(performance_data[net_inflows]),"High","Low")</f>
        <v>Low</v>
      </c>
      <c r="T3559" s="15">
        <f>AVERAGEIF(performance_data[inflow_flag],performance_data[[#This Row],[inflow_flag]],performance_data[return_percentage])</f>
        <v>5.0457846277021572</v>
      </c>
      <c r="U3559" s="17">
        <f>IF(performance_data[[#This Row],[return_percentage]]&lt;performance_data[[#This Row],[benchmark_return]],1,0)</f>
        <v>0</v>
      </c>
      <c r="V3559" s="17">
        <f>COUNTIFS(performance_data[portfolio_id],performance_data[[#This Row],[portfolio_id]])</f>
        <v>26</v>
      </c>
      <c r="W3559" s="17">
        <f>COUNTIFS(performance_data[portfolio_id],performance_data[[#This Row],[portfolio_id]],
          performance_data[return_flag],1)</f>
        <v>12</v>
      </c>
      <c r="X3559" s="15">
        <f>performance_data[[#This Row],[underperform_flag_count]]/performance_data[[#This Row],[totalportfoliocount]]</f>
        <v>0.46153846153846156</v>
      </c>
    </row>
    <row r="3560" spans="1:24" x14ac:dyDescent="0.3">
      <c r="A3560">
        <v>7654</v>
      </c>
      <c r="B3560" s="1">
        <v>45045</v>
      </c>
      <c r="C3560">
        <v>373474.75</v>
      </c>
      <c r="D3560">
        <v>11.43</v>
      </c>
      <c r="E3560">
        <v>11.14</v>
      </c>
      <c r="F3560">
        <v>15515.93</v>
      </c>
      <c r="G3560">
        <v>17381.810000000001</v>
      </c>
      <c r="H3560" t="s">
        <v>2213</v>
      </c>
      <c r="I3560" t="s">
        <v>2211</v>
      </c>
      <c r="J3560">
        <v>4</v>
      </c>
      <c r="K3560" t="s">
        <v>2216</v>
      </c>
      <c r="L3560" t="str">
        <f>IF(performance_data[[#This Row],[return_percentage]]&gt;=performance_data[[#This Row],[benchmark_return]],"Higher","Lower")</f>
        <v>Higher</v>
      </c>
      <c r="M3560" s="14">
        <f xml:space="preserve"> _xlfn.MAXIFS(performance_data[date],performance_data[portfolio_id],performance_data[[#This Row],[portfolio_id]])</f>
        <v>45536</v>
      </c>
      <c r="N3560" s="14">
        <f xml:space="preserve"> _xlfn.MINIFS(performance_data[date],performance_data[portfolio_id],performance_data[[#This Row],[portfolio_id]])</f>
        <v>44865</v>
      </c>
      <c r="O3560" s="15">
        <f>_xlfn.MAXIFS(performance_data[portfolio_value],performance_data[portfolio_id],performance_data[[#This Row],[portfolio_id]],performance_data[date],performance_data[[#This Row],[latest_date]])</f>
        <v>40608.44</v>
      </c>
      <c r="P3560" s="15">
        <f>_xlfn.MAXIFS(performance_data[portfolio_value],performance_data[portfolio_id],performance_data[[#This Row],[portfolio_id]],performance_data[date],performance_data[[#This Row],[starting_date]])</f>
        <v>30799.78</v>
      </c>
      <c r="Q3560" s="15">
        <f>performance_data[[#This Row],[latest_value]]-performance_data[[#This Row],[starting_value]]</f>
        <v>9808.6600000000035</v>
      </c>
      <c r="R3560" s="15">
        <f>performance_data[[#This Row],[net_inflows]]-performance_data[[#This Row],[net_outflows]]</f>
        <v>-1865.880000000001</v>
      </c>
      <c r="S3560" s="15" t="str">
        <f>IF(performance_data[[#This Row],[net_inflows]]&gt;AVERAGE(performance_data[net_inflows]),"High","Low")</f>
        <v>High</v>
      </c>
      <c r="T3560" s="15">
        <f>AVERAGEIF(performance_data[inflow_flag],performance_data[[#This Row],[inflow_flag]],performance_data[return_percentage])</f>
        <v>4.8467905675459724</v>
      </c>
      <c r="U3560" s="17">
        <f>IF(performance_data[[#This Row],[return_percentage]]&lt;performance_data[[#This Row],[benchmark_return]],1,0)</f>
        <v>0</v>
      </c>
      <c r="V3560" s="17">
        <f>COUNTIFS(performance_data[portfolio_id],performance_data[[#This Row],[portfolio_id]])</f>
        <v>26</v>
      </c>
      <c r="W3560" s="17">
        <f>COUNTIFS(performance_data[portfolio_id],performance_data[[#This Row],[portfolio_id]],
          performance_data[return_flag],1)</f>
        <v>12</v>
      </c>
      <c r="X3560" s="15">
        <f>performance_data[[#This Row],[underperform_flag_count]]/performance_data[[#This Row],[totalportfoliocount]]</f>
        <v>0.46153846153846156</v>
      </c>
    </row>
    <row r="3561" spans="1:24" x14ac:dyDescent="0.3">
      <c r="A3561">
        <v>7654</v>
      </c>
      <c r="B3561" s="1">
        <v>45328</v>
      </c>
      <c r="C3561">
        <v>379716.61</v>
      </c>
      <c r="D3561">
        <v>1.94</v>
      </c>
      <c r="E3561">
        <v>1.63</v>
      </c>
      <c r="F3561">
        <v>13933.47</v>
      </c>
      <c r="G3561">
        <v>12474.1</v>
      </c>
      <c r="H3561" t="s">
        <v>2205</v>
      </c>
      <c r="I3561" t="s">
        <v>2206</v>
      </c>
      <c r="J3561">
        <v>2</v>
      </c>
      <c r="K3561" t="s">
        <v>2226</v>
      </c>
      <c r="L3561" t="str">
        <f>IF(performance_data[[#This Row],[return_percentage]]&gt;=performance_data[[#This Row],[benchmark_return]],"Higher","Lower")</f>
        <v>Higher</v>
      </c>
      <c r="M3561" s="14">
        <f xml:space="preserve"> _xlfn.MAXIFS(performance_data[date],performance_data[portfolio_id],performance_data[[#This Row],[portfolio_id]])</f>
        <v>45536</v>
      </c>
      <c r="N3561" s="14">
        <f xml:space="preserve"> _xlfn.MINIFS(performance_data[date],performance_data[portfolio_id],performance_data[[#This Row],[portfolio_id]])</f>
        <v>44865</v>
      </c>
      <c r="O3561" s="15">
        <f>_xlfn.MAXIFS(performance_data[portfolio_value],performance_data[portfolio_id],performance_data[[#This Row],[portfolio_id]],performance_data[date],performance_data[[#This Row],[latest_date]])</f>
        <v>40608.44</v>
      </c>
      <c r="P3561" s="15">
        <f>_xlfn.MAXIFS(performance_data[portfolio_value],performance_data[portfolio_id],performance_data[[#This Row],[portfolio_id]],performance_data[date],performance_data[[#This Row],[starting_date]])</f>
        <v>30799.78</v>
      </c>
      <c r="Q3561" s="15">
        <f>performance_data[[#This Row],[latest_value]]-performance_data[[#This Row],[starting_value]]</f>
        <v>9808.6600000000035</v>
      </c>
      <c r="R3561" s="15">
        <f>performance_data[[#This Row],[net_inflows]]-performance_data[[#This Row],[net_outflows]]</f>
        <v>1459.369999999999</v>
      </c>
      <c r="S3561" s="15" t="str">
        <f>IF(performance_data[[#This Row],[net_inflows]]&gt;AVERAGE(performance_data[net_inflows]),"High","Low")</f>
        <v>High</v>
      </c>
      <c r="T3561" s="15">
        <f>AVERAGEIF(performance_data[inflow_flag],performance_data[[#This Row],[inflow_flag]],performance_data[return_percentage])</f>
        <v>4.8467905675459724</v>
      </c>
      <c r="U3561" s="17">
        <f>IF(performance_data[[#This Row],[return_percentage]]&lt;performance_data[[#This Row],[benchmark_return]],1,0)</f>
        <v>0</v>
      </c>
      <c r="V3561" s="17">
        <f>COUNTIFS(performance_data[portfolio_id],performance_data[[#This Row],[portfolio_id]])</f>
        <v>26</v>
      </c>
      <c r="W3561" s="17">
        <f>COUNTIFS(performance_data[portfolio_id],performance_data[[#This Row],[portfolio_id]],
          performance_data[return_flag],1)</f>
        <v>12</v>
      </c>
      <c r="X3561" s="15">
        <f>performance_data[[#This Row],[underperform_flag_count]]/performance_data[[#This Row],[totalportfoliocount]]</f>
        <v>0.46153846153846156</v>
      </c>
    </row>
    <row r="3562" spans="1:24" x14ac:dyDescent="0.3">
      <c r="A3562">
        <v>7654</v>
      </c>
      <c r="B3562" s="1">
        <v>44886</v>
      </c>
      <c r="C3562">
        <v>199226.21</v>
      </c>
      <c r="D3562">
        <v>12.06</v>
      </c>
      <c r="E3562">
        <v>12.67</v>
      </c>
      <c r="F3562">
        <v>12164.19</v>
      </c>
      <c r="G3562">
        <v>45.87</v>
      </c>
      <c r="H3562" t="s">
        <v>2220</v>
      </c>
      <c r="I3562" t="s">
        <v>2217</v>
      </c>
      <c r="J3562">
        <v>11</v>
      </c>
      <c r="K3562" t="s">
        <v>2219</v>
      </c>
      <c r="L3562" t="str">
        <f>IF(performance_data[[#This Row],[return_percentage]]&gt;=performance_data[[#This Row],[benchmark_return]],"Higher","Lower")</f>
        <v>Lower</v>
      </c>
      <c r="M3562" s="14">
        <f xml:space="preserve"> _xlfn.MAXIFS(performance_data[date],performance_data[portfolio_id],performance_data[[#This Row],[portfolio_id]])</f>
        <v>45536</v>
      </c>
      <c r="N3562" s="14">
        <f xml:space="preserve"> _xlfn.MINIFS(performance_data[date],performance_data[portfolio_id],performance_data[[#This Row],[portfolio_id]])</f>
        <v>44865</v>
      </c>
      <c r="O3562" s="15">
        <f>_xlfn.MAXIFS(performance_data[portfolio_value],performance_data[portfolio_id],performance_data[[#This Row],[portfolio_id]],performance_data[date],performance_data[[#This Row],[latest_date]])</f>
        <v>40608.44</v>
      </c>
      <c r="P3562" s="15">
        <f>_xlfn.MAXIFS(performance_data[portfolio_value],performance_data[portfolio_id],performance_data[[#This Row],[portfolio_id]],performance_data[date],performance_data[[#This Row],[starting_date]])</f>
        <v>30799.78</v>
      </c>
      <c r="Q3562" s="15">
        <f>performance_data[[#This Row],[latest_value]]-performance_data[[#This Row],[starting_value]]</f>
        <v>9808.6600000000035</v>
      </c>
      <c r="R3562" s="15">
        <f>performance_data[[#This Row],[net_inflows]]-performance_data[[#This Row],[net_outflows]]</f>
        <v>12118.32</v>
      </c>
      <c r="S3562" s="15" t="str">
        <f>IF(performance_data[[#This Row],[net_inflows]]&gt;AVERAGE(performance_data[net_inflows]),"High","Low")</f>
        <v>High</v>
      </c>
      <c r="T3562" s="15">
        <f>AVERAGEIF(performance_data[inflow_flag],performance_data[[#This Row],[inflow_flag]],performance_data[return_percentage])</f>
        <v>4.8467905675459724</v>
      </c>
      <c r="U3562" s="17">
        <f>IF(performance_data[[#This Row],[return_percentage]]&lt;performance_data[[#This Row],[benchmark_return]],1,0)</f>
        <v>1</v>
      </c>
      <c r="V3562" s="17">
        <f>COUNTIFS(performance_data[portfolio_id],performance_data[[#This Row],[portfolio_id]])</f>
        <v>26</v>
      </c>
      <c r="W3562" s="17">
        <f>COUNTIFS(performance_data[portfolio_id],performance_data[[#This Row],[portfolio_id]],
          performance_data[return_flag],1)</f>
        <v>12</v>
      </c>
      <c r="X3562" s="15">
        <f>performance_data[[#This Row],[underperform_flag_count]]/performance_data[[#This Row],[totalportfoliocount]]</f>
        <v>0.46153846153846156</v>
      </c>
    </row>
    <row r="3563" spans="1:24" x14ac:dyDescent="0.3">
      <c r="A3563">
        <v>7654</v>
      </c>
      <c r="B3563" s="1">
        <v>45511</v>
      </c>
      <c r="C3563">
        <v>440610.95</v>
      </c>
      <c r="D3563">
        <v>8.7799999999999994</v>
      </c>
      <c r="E3563">
        <v>9.7100000000000009</v>
      </c>
      <c r="F3563">
        <v>4478.07</v>
      </c>
      <c r="G3563">
        <v>1868.49</v>
      </c>
      <c r="H3563" t="s">
        <v>2205</v>
      </c>
      <c r="I3563" t="s">
        <v>2209</v>
      </c>
      <c r="J3563">
        <v>8</v>
      </c>
      <c r="K3563" t="s">
        <v>2214</v>
      </c>
      <c r="L3563" t="str">
        <f>IF(performance_data[[#This Row],[return_percentage]]&gt;=performance_data[[#This Row],[benchmark_return]],"Higher","Lower")</f>
        <v>Lower</v>
      </c>
      <c r="M3563" s="14">
        <f xml:space="preserve"> _xlfn.MAXIFS(performance_data[date],performance_data[portfolio_id],performance_data[[#This Row],[portfolio_id]])</f>
        <v>45536</v>
      </c>
      <c r="N3563" s="14">
        <f xml:space="preserve"> _xlfn.MINIFS(performance_data[date],performance_data[portfolio_id],performance_data[[#This Row],[portfolio_id]])</f>
        <v>44865</v>
      </c>
      <c r="O3563" s="15">
        <f>_xlfn.MAXIFS(performance_data[portfolio_value],performance_data[portfolio_id],performance_data[[#This Row],[portfolio_id]],performance_data[date],performance_data[[#This Row],[latest_date]])</f>
        <v>40608.44</v>
      </c>
      <c r="P3563" s="15">
        <f>_xlfn.MAXIFS(performance_data[portfolio_value],performance_data[portfolio_id],performance_data[[#This Row],[portfolio_id]],performance_data[date],performance_data[[#This Row],[starting_date]])</f>
        <v>30799.78</v>
      </c>
      <c r="Q3563" s="15">
        <f>performance_data[[#This Row],[latest_value]]-performance_data[[#This Row],[starting_value]]</f>
        <v>9808.6600000000035</v>
      </c>
      <c r="R3563" s="15">
        <f>performance_data[[#This Row],[net_inflows]]-performance_data[[#This Row],[net_outflows]]</f>
        <v>2609.58</v>
      </c>
      <c r="S3563" s="15" t="str">
        <f>IF(performance_data[[#This Row],[net_inflows]]&gt;AVERAGE(performance_data[net_inflows]),"High","Low")</f>
        <v>Low</v>
      </c>
      <c r="T3563" s="15">
        <f>AVERAGEIF(performance_data[inflow_flag],performance_data[[#This Row],[inflow_flag]],performance_data[return_percentage])</f>
        <v>5.0457846277021572</v>
      </c>
      <c r="U3563" s="17">
        <f>IF(performance_data[[#This Row],[return_percentage]]&lt;performance_data[[#This Row],[benchmark_return]],1,0)</f>
        <v>1</v>
      </c>
      <c r="V3563" s="17">
        <f>COUNTIFS(performance_data[portfolio_id],performance_data[[#This Row],[portfolio_id]])</f>
        <v>26</v>
      </c>
      <c r="W3563" s="17">
        <f>COUNTIFS(performance_data[portfolio_id],performance_data[[#This Row],[portfolio_id]],
          performance_data[return_flag],1)</f>
        <v>12</v>
      </c>
      <c r="X3563" s="15">
        <f>performance_data[[#This Row],[underperform_flag_count]]/performance_data[[#This Row],[totalportfoliocount]]</f>
        <v>0.46153846153846156</v>
      </c>
    </row>
    <row r="3564" spans="1:24" x14ac:dyDescent="0.3">
      <c r="A3564">
        <v>7654</v>
      </c>
      <c r="B3564" s="1">
        <v>45420</v>
      </c>
      <c r="C3564">
        <v>483629.97</v>
      </c>
      <c r="D3564">
        <v>6.18</v>
      </c>
      <c r="E3564">
        <v>5.05</v>
      </c>
      <c r="F3564">
        <v>19691.650000000001</v>
      </c>
      <c r="G3564">
        <v>16.93</v>
      </c>
      <c r="H3564" t="s">
        <v>2205</v>
      </c>
      <c r="I3564" t="s">
        <v>2211</v>
      </c>
      <c r="J3564">
        <v>5</v>
      </c>
      <c r="K3564" t="s">
        <v>2223</v>
      </c>
      <c r="L3564" t="str">
        <f>IF(performance_data[[#This Row],[return_percentage]]&gt;=performance_data[[#This Row],[benchmark_return]],"Higher","Lower")</f>
        <v>Higher</v>
      </c>
      <c r="M3564" s="14">
        <f xml:space="preserve"> _xlfn.MAXIFS(performance_data[date],performance_data[portfolio_id],performance_data[[#This Row],[portfolio_id]])</f>
        <v>45536</v>
      </c>
      <c r="N3564" s="14">
        <f xml:space="preserve"> _xlfn.MINIFS(performance_data[date],performance_data[portfolio_id],performance_data[[#This Row],[portfolio_id]])</f>
        <v>44865</v>
      </c>
      <c r="O3564" s="15">
        <f>_xlfn.MAXIFS(performance_data[portfolio_value],performance_data[portfolio_id],performance_data[[#This Row],[portfolio_id]],performance_data[date],performance_data[[#This Row],[latest_date]])</f>
        <v>40608.44</v>
      </c>
      <c r="P3564" s="15">
        <f>_xlfn.MAXIFS(performance_data[portfolio_value],performance_data[portfolio_id],performance_data[[#This Row],[portfolio_id]],performance_data[date],performance_data[[#This Row],[starting_date]])</f>
        <v>30799.78</v>
      </c>
      <c r="Q3564" s="15">
        <f>performance_data[[#This Row],[latest_value]]-performance_data[[#This Row],[starting_value]]</f>
        <v>9808.6600000000035</v>
      </c>
      <c r="R3564" s="15">
        <f>performance_data[[#This Row],[net_inflows]]-performance_data[[#This Row],[net_outflows]]</f>
        <v>19674.72</v>
      </c>
      <c r="S3564" s="15" t="str">
        <f>IF(performance_data[[#This Row],[net_inflows]]&gt;AVERAGE(performance_data[net_inflows]),"High","Low")</f>
        <v>High</v>
      </c>
      <c r="T3564" s="15">
        <f>AVERAGEIF(performance_data[inflow_flag],performance_data[[#This Row],[inflow_flag]],performance_data[return_percentage])</f>
        <v>4.8467905675459724</v>
      </c>
      <c r="U3564" s="17">
        <f>IF(performance_data[[#This Row],[return_percentage]]&lt;performance_data[[#This Row],[benchmark_return]],1,0)</f>
        <v>0</v>
      </c>
      <c r="V3564" s="17">
        <f>COUNTIFS(performance_data[portfolio_id],performance_data[[#This Row],[portfolio_id]])</f>
        <v>26</v>
      </c>
      <c r="W3564" s="17">
        <f>COUNTIFS(performance_data[portfolio_id],performance_data[[#This Row],[portfolio_id]],
          performance_data[return_flag],1)</f>
        <v>12</v>
      </c>
      <c r="X3564" s="15">
        <f>performance_data[[#This Row],[underperform_flag_count]]/performance_data[[#This Row],[totalportfoliocount]]</f>
        <v>0.46153846153846156</v>
      </c>
    </row>
    <row r="3565" spans="1:24" x14ac:dyDescent="0.3">
      <c r="A3565">
        <v>7654</v>
      </c>
      <c r="B3565" s="1">
        <v>45431</v>
      </c>
      <c r="C3565">
        <v>164084.57</v>
      </c>
      <c r="D3565">
        <v>5.59</v>
      </c>
      <c r="E3565">
        <v>5.08</v>
      </c>
      <c r="F3565">
        <v>16900.27</v>
      </c>
      <c r="G3565">
        <v>598.75</v>
      </c>
      <c r="H3565" t="s">
        <v>2205</v>
      </c>
      <c r="I3565" t="s">
        <v>2211</v>
      </c>
      <c r="J3565">
        <v>5</v>
      </c>
      <c r="K3565" t="s">
        <v>2223</v>
      </c>
      <c r="L3565" t="str">
        <f>IF(performance_data[[#This Row],[return_percentage]]&gt;=performance_data[[#This Row],[benchmark_return]],"Higher","Lower")</f>
        <v>Higher</v>
      </c>
      <c r="M3565" s="14">
        <f xml:space="preserve"> _xlfn.MAXIFS(performance_data[date],performance_data[portfolio_id],performance_data[[#This Row],[portfolio_id]])</f>
        <v>45536</v>
      </c>
      <c r="N3565" s="14">
        <f xml:space="preserve"> _xlfn.MINIFS(performance_data[date],performance_data[portfolio_id],performance_data[[#This Row],[portfolio_id]])</f>
        <v>44865</v>
      </c>
      <c r="O3565" s="15">
        <f>_xlfn.MAXIFS(performance_data[portfolio_value],performance_data[portfolio_id],performance_data[[#This Row],[portfolio_id]],performance_data[date],performance_data[[#This Row],[latest_date]])</f>
        <v>40608.44</v>
      </c>
      <c r="P3565" s="15">
        <f>_xlfn.MAXIFS(performance_data[portfolio_value],performance_data[portfolio_id],performance_data[[#This Row],[portfolio_id]],performance_data[date],performance_data[[#This Row],[starting_date]])</f>
        <v>30799.78</v>
      </c>
      <c r="Q3565" s="15">
        <f>performance_data[[#This Row],[latest_value]]-performance_data[[#This Row],[starting_value]]</f>
        <v>9808.6600000000035</v>
      </c>
      <c r="R3565" s="15">
        <f>performance_data[[#This Row],[net_inflows]]-performance_data[[#This Row],[net_outflows]]</f>
        <v>16301.52</v>
      </c>
      <c r="S3565" s="15" t="str">
        <f>IF(performance_data[[#This Row],[net_inflows]]&gt;AVERAGE(performance_data[net_inflows]),"High","Low")</f>
        <v>High</v>
      </c>
      <c r="T3565" s="15">
        <f>AVERAGEIF(performance_data[inflow_flag],performance_data[[#This Row],[inflow_flag]],performance_data[return_percentage])</f>
        <v>4.8467905675459724</v>
      </c>
      <c r="U3565" s="17">
        <f>IF(performance_data[[#This Row],[return_percentage]]&lt;performance_data[[#This Row],[benchmark_return]],1,0)</f>
        <v>0</v>
      </c>
      <c r="V3565" s="17">
        <f>COUNTIFS(performance_data[portfolio_id],performance_data[[#This Row],[portfolio_id]])</f>
        <v>26</v>
      </c>
      <c r="W3565" s="17">
        <f>COUNTIFS(performance_data[portfolio_id],performance_data[[#This Row],[portfolio_id]],
          performance_data[return_flag],1)</f>
        <v>12</v>
      </c>
      <c r="X3565" s="15">
        <f>performance_data[[#This Row],[underperform_flag_count]]/performance_data[[#This Row],[totalportfoliocount]]</f>
        <v>0.46153846153846156</v>
      </c>
    </row>
    <row r="3566" spans="1:24" x14ac:dyDescent="0.3">
      <c r="A3566">
        <v>7654</v>
      </c>
      <c r="B3566" s="1">
        <v>45092</v>
      </c>
      <c r="C3566">
        <v>474191.79</v>
      </c>
      <c r="D3566">
        <v>-6.94</v>
      </c>
      <c r="E3566">
        <v>-5.59</v>
      </c>
      <c r="F3566">
        <v>4469.3</v>
      </c>
      <c r="G3566">
        <v>16057.48</v>
      </c>
      <c r="H3566" t="s">
        <v>2213</v>
      </c>
      <c r="I3566" t="s">
        <v>2211</v>
      </c>
      <c r="J3566">
        <v>6</v>
      </c>
      <c r="K3566" t="s">
        <v>2212</v>
      </c>
      <c r="L3566" t="str">
        <f>IF(performance_data[[#This Row],[return_percentage]]&gt;=performance_data[[#This Row],[benchmark_return]],"Higher","Lower")</f>
        <v>Lower</v>
      </c>
      <c r="M3566" s="14">
        <f xml:space="preserve"> _xlfn.MAXIFS(performance_data[date],performance_data[portfolio_id],performance_data[[#This Row],[portfolio_id]])</f>
        <v>45536</v>
      </c>
      <c r="N3566" s="14">
        <f xml:space="preserve"> _xlfn.MINIFS(performance_data[date],performance_data[portfolio_id],performance_data[[#This Row],[portfolio_id]])</f>
        <v>44865</v>
      </c>
      <c r="O3566" s="15">
        <f>_xlfn.MAXIFS(performance_data[portfolio_value],performance_data[portfolio_id],performance_data[[#This Row],[portfolio_id]],performance_data[date],performance_data[[#This Row],[latest_date]])</f>
        <v>40608.44</v>
      </c>
      <c r="P3566" s="15">
        <f>_xlfn.MAXIFS(performance_data[portfolio_value],performance_data[portfolio_id],performance_data[[#This Row],[portfolio_id]],performance_data[date],performance_data[[#This Row],[starting_date]])</f>
        <v>30799.78</v>
      </c>
      <c r="Q3566" s="15">
        <f>performance_data[[#This Row],[latest_value]]-performance_data[[#This Row],[starting_value]]</f>
        <v>9808.6600000000035</v>
      </c>
      <c r="R3566" s="15">
        <f>performance_data[[#This Row],[net_inflows]]-performance_data[[#This Row],[net_outflows]]</f>
        <v>-11588.18</v>
      </c>
      <c r="S3566" s="15" t="str">
        <f>IF(performance_data[[#This Row],[net_inflows]]&gt;AVERAGE(performance_data[net_inflows]),"High","Low")</f>
        <v>Low</v>
      </c>
      <c r="T3566" s="15">
        <f>AVERAGEIF(performance_data[inflow_flag],performance_data[[#This Row],[inflow_flag]],performance_data[return_percentage])</f>
        <v>5.0457846277021572</v>
      </c>
      <c r="U3566" s="17">
        <f>IF(performance_data[[#This Row],[return_percentage]]&lt;performance_data[[#This Row],[benchmark_return]],1,0)</f>
        <v>1</v>
      </c>
      <c r="V3566" s="17">
        <f>COUNTIFS(performance_data[portfolio_id],performance_data[[#This Row],[portfolio_id]])</f>
        <v>26</v>
      </c>
      <c r="W3566" s="17">
        <f>COUNTIFS(performance_data[portfolio_id],performance_data[[#This Row],[portfolio_id]],
          performance_data[return_flag],1)</f>
        <v>12</v>
      </c>
      <c r="X3566" s="15">
        <f>performance_data[[#This Row],[underperform_flag_count]]/performance_data[[#This Row],[totalportfoliocount]]</f>
        <v>0.46153846153846156</v>
      </c>
    </row>
    <row r="3567" spans="1:24" x14ac:dyDescent="0.3">
      <c r="A3567">
        <v>7654</v>
      </c>
      <c r="B3567" s="1">
        <v>45204</v>
      </c>
      <c r="C3567">
        <v>240887.41</v>
      </c>
      <c r="D3567">
        <v>-0.73</v>
      </c>
      <c r="E3567">
        <v>-0.69</v>
      </c>
      <c r="F3567">
        <v>4832.47</v>
      </c>
      <c r="G3567">
        <v>9849.6200000000008</v>
      </c>
      <c r="H3567" t="s">
        <v>2213</v>
      </c>
      <c r="I3567" t="s">
        <v>2217</v>
      </c>
      <c r="J3567">
        <v>10</v>
      </c>
      <c r="K3567" t="s">
        <v>2224</v>
      </c>
      <c r="L3567" t="str">
        <f>IF(performance_data[[#This Row],[return_percentage]]&gt;=performance_data[[#This Row],[benchmark_return]],"Higher","Lower")</f>
        <v>Lower</v>
      </c>
      <c r="M3567" s="14">
        <f xml:space="preserve"> _xlfn.MAXIFS(performance_data[date],performance_data[portfolio_id],performance_data[[#This Row],[portfolio_id]])</f>
        <v>45536</v>
      </c>
      <c r="N3567" s="14">
        <f xml:space="preserve"> _xlfn.MINIFS(performance_data[date],performance_data[portfolio_id],performance_data[[#This Row],[portfolio_id]])</f>
        <v>44865</v>
      </c>
      <c r="O3567" s="15">
        <f>_xlfn.MAXIFS(performance_data[portfolio_value],performance_data[portfolio_id],performance_data[[#This Row],[portfolio_id]],performance_data[date],performance_data[[#This Row],[latest_date]])</f>
        <v>40608.44</v>
      </c>
      <c r="P3567" s="15">
        <f>_xlfn.MAXIFS(performance_data[portfolio_value],performance_data[portfolio_id],performance_data[[#This Row],[portfolio_id]],performance_data[date],performance_data[[#This Row],[starting_date]])</f>
        <v>30799.78</v>
      </c>
      <c r="Q3567" s="15">
        <f>performance_data[[#This Row],[latest_value]]-performance_data[[#This Row],[starting_value]]</f>
        <v>9808.6600000000035</v>
      </c>
      <c r="R3567" s="15">
        <f>performance_data[[#This Row],[net_inflows]]-performance_data[[#This Row],[net_outflows]]</f>
        <v>-5017.1500000000005</v>
      </c>
      <c r="S3567" s="15" t="str">
        <f>IF(performance_data[[#This Row],[net_inflows]]&gt;AVERAGE(performance_data[net_inflows]),"High","Low")</f>
        <v>Low</v>
      </c>
      <c r="T3567" s="15">
        <f>AVERAGEIF(performance_data[inflow_flag],performance_data[[#This Row],[inflow_flag]],performance_data[return_percentage])</f>
        <v>5.0457846277021572</v>
      </c>
      <c r="U3567" s="17">
        <f>IF(performance_data[[#This Row],[return_percentage]]&lt;performance_data[[#This Row],[benchmark_return]],1,0)</f>
        <v>1</v>
      </c>
      <c r="V3567" s="17">
        <f>COUNTIFS(performance_data[portfolio_id],performance_data[[#This Row],[portfolio_id]])</f>
        <v>26</v>
      </c>
      <c r="W3567" s="17">
        <f>COUNTIFS(performance_data[portfolio_id],performance_data[[#This Row],[portfolio_id]],
          performance_data[return_flag],1)</f>
        <v>12</v>
      </c>
      <c r="X3567" s="15">
        <f>performance_data[[#This Row],[underperform_flag_count]]/performance_data[[#This Row],[totalportfoliocount]]</f>
        <v>0.46153846153846156</v>
      </c>
    </row>
    <row r="3568" spans="1:24" x14ac:dyDescent="0.3">
      <c r="A3568">
        <v>7654</v>
      </c>
      <c r="B3568" s="1">
        <v>44889</v>
      </c>
      <c r="C3568">
        <v>279103.99</v>
      </c>
      <c r="D3568">
        <v>-3.76</v>
      </c>
      <c r="E3568">
        <v>-3.48</v>
      </c>
      <c r="F3568">
        <v>9807.2999999999993</v>
      </c>
      <c r="G3568">
        <v>6355.88</v>
      </c>
      <c r="H3568" t="s">
        <v>2220</v>
      </c>
      <c r="I3568" t="s">
        <v>2217</v>
      </c>
      <c r="J3568">
        <v>11</v>
      </c>
      <c r="K3568" t="s">
        <v>2219</v>
      </c>
      <c r="L3568" t="str">
        <f>IF(performance_data[[#This Row],[return_percentage]]&gt;=performance_data[[#This Row],[benchmark_return]],"Higher","Lower")</f>
        <v>Lower</v>
      </c>
      <c r="M3568" s="14">
        <f xml:space="preserve"> _xlfn.MAXIFS(performance_data[date],performance_data[portfolio_id],performance_data[[#This Row],[portfolio_id]])</f>
        <v>45536</v>
      </c>
      <c r="N3568" s="14">
        <f xml:space="preserve"> _xlfn.MINIFS(performance_data[date],performance_data[portfolio_id],performance_data[[#This Row],[portfolio_id]])</f>
        <v>44865</v>
      </c>
      <c r="O3568" s="15">
        <f>_xlfn.MAXIFS(performance_data[portfolio_value],performance_data[portfolio_id],performance_data[[#This Row],[portfolio_id]],performance_data[date],performance_data[[#This Row],[latest_date]])</f>
        <v>40608.44</v>
      </c>
      <c r="P3568" s="15">
        <f>_xlfn.MAXIFS(performance_data[portfolio_value],performance_data[portfolio_id],performance_data[[#This Row],[portfolio_id]],performance_data[date],performance_data[[#This Row],[starting_date]])</f>
        <v>30799.78</v>
      </c>
      <c r="Q3568" s="15">
        <f>performance_data[[#This Row],[latest_value]]-performance_data[[#This Row],[starting_value]]</f>
        <v>9808.6600000000035</v>
      </c>
      <c r="R3568" s="15">
        <f>performance_data[[#This Row],[net_inflows]]-performance_data[[#This Row],[net_outflows]]</f>
        <v>3451.4199999999992</v>
      </c>
      <c r="S3568" s="15" t="str">
        <f>IF(performance_data[[#This Row],[net_inflows]]&gt;AVERAGE(performance_data[net_inflows]),"High","Low")</f>
        <v>Low</v>
      </c>
      <c r="T3568" s="15">
        <f>AVERAGEIF(performance_data[inflow_flag],performance_data[[#This Row],[inflow_flag]],performance_data[return_percentage])</f>
        <v>5.0457846277021572</v>
      </c>
      <c r="U3568" s="17">
        <f>IF(performance_data[[#This Row],[return_percentage]]&lt;performance_data[[#This Row],[benchmark_return]],1,0)</f>
        <v>1</v>
      </c>
      <c r="V3568" s="17">
        <f>COUNTIFS(performance_data[portfolio_id],performance_data[[#This Row],[portfolio_id]])</f>
        <v>26</v>
      </c>
      <c r="W3568" s="17">
        <f>COUNTIFS(performance_data[portfolio_id],performance_data[[#This Row],[portfolio_id]],
          performance_data[return_flag],1)</f>
        <v>12</v>
      </c>
      <c r="X3568" s="15">
        <f>performance_data[[#This Row],[underperform_flag_count]]/performance_data[[#This Row],[totalportfoliocount]]</f>
        <v>0.46153846153846156</v>
      </c>
    </row>
    <row r="3569" spans="1:24" x14ac:dyDescent="0.3">
      <c r="A3569">
        <v>7654</v>
      </c>
      <c r="B3569" s="1">
        <v>44970</v>
      </c>
      <c r="C3569">
        <v>192153.68</v>
      </c>
      <c r="D3569">
        <v>-2.85</v>
      </c>
      <c r="E3569">
        <v>-3.26</v>
      </c>
      <c r="F3569">
        <v>13431.33</v>
      </c>
      <c r="G3569">
        <v>343.89</v>
      </c>
      <c r="H3569" t="s">
        <v>2213</v>
      </c>
      <c r="I3569" t="s">
        <v>2206</v>
      </c>
      <c r="J3569">
        <v>2</v>
      </c>
      <c r="K3569" t="s">
        <v>2226</v>
      </c>
      <c r="L3569" t="str">
        <f>IF(performance_data[[#This Row],[return_percentage]]&gt;=performance_data[[#This Row],[benchmark_return]],"Higher","Lower")</f>
        <v>Higher</v>
      </c>
      <c r="M3569" s="14">
        <f xml:space="preserve"> _xlfn.MAXIFS(performance_data[date],performance_data[portfolio_id],performance_data[[#This Row],[portfolio_id]])</f>
        <v>45536</v>
      </c>
      <c r="N3569" s="14">
        <f xml:space="preserve"> _xlfn.MINIFS(performance_data[date],performance_data[portfolio_id],performance_data[[#This Row],[portfolio_id]])</f>
        <v>44865</v>
      </c>
      <c r="O3569" s="15">
        <f>_xlfn.MAXIFS(performance_data[portfolio_value],performance_data[portfolio_id],performance_data[[#This Row],[portfolio_id]],performance_data[date],performance_data[[#This Row],[latest_date]])</f>
        <v>40608.44</v>
      </c>
      <c r="P3569" s="15">
        <f>_xlfn.MAXIFS(performance_data[portfolio_value],performance_data[portfolio_id],performance_data[[#This Row],[portfolio_id]],performance_data[date],performance_data[[#This Row],[starting_date]])</f>
        <v>30799.78</v>
      </c>
      <c r="Q3569" s="15">
        <f>performance_data[[#This Row],[latest_value]]-performance_data[[#This Row],[starting_value]]</f>
        <v>9808.6600000000035</v>
      </c>
      <c r="R3569" s="15">
        <f>performance_data[[#This Row],[net_inflows]]-performance_data[[#This Row],[net_outflows]]</f>
        <v>13087.44</v>
      </c>
      <c r="S3569" s="15" t="str">
        <f>IF(performance_data[[#This Row],[net_inflows]]&gt;AVERAGE(performance_data[net_inflows]),"High","Low")</f>
        <v>High</v>
      </c>
      <c r="T3569" s="15">
        <f>AVERAGEIF(performance_data[inflow_flag],performance_data[[#This Row],[inflow_flag]],performance_data[return_percentage])</f>
        <v>4.8467905675459724</v>
      </c>
      <c r="U3569" s="17">
        <f>IF(performance_data[[#This Row],[return_percentage]]&lt;performance_data[[#This Row],[benchmark_return]],1,0)</f>
        <v>0</v>
      </c>
      <c r="V3569" s="17">
        <f>COUNTIFS(performance_data[portfolio_id],performance_data[[#This Row],[portfolio_id]])</f>
        <v>26</v>
      </c>
      <c r="W3569" s="17">
        <f>COUNTIFS(performance_data[portfolio_id],performance_data[[#This Row],[portfolio_id]],
          performance_data[return_flag],1)</f>
        <v>12</v>
      </c>
      <c r="X3569" s="15">
        <f>performance_data[[#This Row],[underperform_flag_count]]/performance_data[[#This Row],[totalportfoliocount]]</f>
        <v>0.46153846153846156</v>
      </c>
    </row>
    <row r="3570" spans="1:24" x14ac:dyDescent="0.3">
      <c r="A3570">
        <v>7655</v>
      </c>
      <c r="B3570" s="1">
        <v>45020</v>
      </c>
      <c r="C3570">
        <v>436105.05</v>
      </c>
      <c r="D3570">
        <v>-8.98</v>
      </c>
      <c r="E3570">
        <v>-9.5500000000000007</v>
      </c>
      <c r="F3570">
        <v>5807.48</v>
      </c>
      <c r="G3570">
        <v>10930.44</v>
      </c>
      <c r="H3570" t="s">
        <v>2213</v>
      </c>
      <c r="I3570" t="s">
        <v>2211</v>
      </c>
      <c r="J3570">
        <v>4</v>
      </c>
      <c r="K3570" t="s">
        <v>2216</v>
      </c>
      <c r="L3570" t="str">
        <f>IF(performance_data[[#This Row],[return_percentage]]&gt;=performance_data[[#This Row],[benchmark_return]],"Higher","Lower")</f>
        <v>Higher</v>
      </c>
      <c r="M3570" s="14">
        <f xml:space="preserve"> _xlfn.MAXIFS(performance_data[date],performance_data[portfolio_id],performance_data[[#This Row],[portfolio_id]])</f>
        <v>45512</v>
      </c>
      <c r="N3570" s="14">
        <f xml:space="preserve"> _xlfn.MINIFS(performance_data[date],performance_data[portfolio_id],performance_data[[#This Row],[portfolio_id]])</f>
        <v>44852</v>
      </c>
      <c r="O3570" s="15">
        <f>_xlfn.MAXIFS(performance_data[portfolio_value],performance_data[portfolio_id],performance_data[[#This Row],[portfolio_id]],performance_data[date],performance_data[[#This Row],[latest_date]])</f>
        <v>346405.51</v>
      </c>
      <c r="P3570" s="15">
        <f>_xlfn.MAXIFS(performance_data[portfolio_value],performance_data[portfolio_id],performance_data[[#This Row],[portfolio_id]],performance_data[date],performance_data[[#This Row],[starting_date]])</f>
        <v>384138.7</v>
      </c>
      <c r="Q3570" s="15">
        <f>performance_data[[#This Row],[latest_value]]-performance_data[[#This Row],[starting_value]]</f>
        <v>-37733.19</v>
      </c>
      <c r="R3570" s="15">
        <f>performance_data[[#This Row],[net_inflows]]-performance_data[[#This Row],[net_outflows]]</f>
        <v>-5122.9600000000009</v>
      </c>
      <c r="S3570" s="15" t="str">
        <f>IF(performance_data[[#This Row],[net_inflows]]&gt;AVERAGE(performance_data[net_inflows]),"High","Low")</f>
        <v>Low</v>
      </c>
      <c r="T3570" s="15">
        <f>AVERAGEIF(performance_data[inflow_flag],performance_data[[#This Row],[inflow_flag]],performance_data[return_percentage])</f>
        <v>5.0457846277021572</v>
      </c>
      <c r="U3570" s="17">
        <f>IF(performance_data[[#This Row],[return_percentage]]&lt;performance_data[[#This Row],[benchmark_return]],1,0)</f>
        <v>0</v>
      </c>
      <c r="V3570" s="17">
        <f>COUNTIFS(performance_data[portfolio_id],performance_data[[#This Row],[portfolio_id]])</f>
        <v>20</v>
      </c>
      <c r="W3570" s="17">
        <f>COUNTIFS(performance_data[portfolio_id],performance_data[[#This Row],[portfolio_id]],
          performance_data[return_flag],1)</f>
        <v>13</v>
      </c>
      <c r="X3570" s="15">
        <f>performance_data[[#This Row],[underperform_flag_count]]/performance_data[[#This Row],[totalportfoliocount]]</f>
        <v>0.65</v>
      </c>
    </row>
    <row r="3571" spans="1:24" x14ac:dyDescent="0.3">
      <c r="A3571">
        <v>7655</v>
      </c>
      <c r="B3571" s="1">
        <v>45078</v>
      </c>
      <c r="C3571">
        <v>240801.46</v>
      </c>
      <c r="D3571">
        <v>5.45</v>
      </c>
      <c r="E3571">
        <v>5.87</v>
      </c>
      <c r="F3571">
        <v>15316.7</v>
      </c>
      <c r="G3571">
        <v>7840.44</v>
      </c>
      <c r="H3571" t="s">
        <v>2213</v>
      </c>
      <c r="I3571" t="s">
        <v>2211</v>
      </c>
      <c r="J3571">
        <v>6</v>
      </c>
      <c r="K3571" t="s">
        <v>2212</v>
      </c>
      <c r="L3571" t="str">
        <f>IF(performance_data[[#This Row],[return_percentage]]&gt;=performance_data[[#This Row],[benchmark_return]],"Higher","Lower")</f>
        <v>Lower</v>
      </c>
      <c r="M3571" s="14">
        <f xml:space="preserve"> _xlfn.MAXIFS(performance_data[date],performance_data[portfolio_id],performance_data[[#This Row],[portfolio_id]])</f>
        <v>45512</v>
      </c>
      <c r="N3571" s="14">
        <f xml:space="preserve"> _xlfn.MINIFS(performance_data[date],performance_data[portfolio_id],performance_data[[#This Row],[portfolio_id]])</f>
        <v>44852</v>
      </c>
      <c r="O3571" s="15">
        <f>_xlfn.MAXIFS(performance_data[portfolio_value],performance_data[portfolio_id],performance_data[[#This Row],[portfolio_id]],performance_data[date],performance_data[[#This Row],[latest_date]])</f>
        <v>346405.51</v>
      </c>
      <c r="P3571" s="15">
        <f>_xlfn.MAXIFS(performance_data[portfolio_value],performance_data[portfolio_id],performance_data[[#This Row],[portfolio_id]],performance_data[date],performance_data[[#This Row],[starting_date]])</f>
        <v>384138.7</v>
      </c>
      <c r="Q3571" s="15">
        <f>performance_data[[#This Row],[latest_value]]-performance_data[[#This Row],[starting_value]]</f>
        <v>-37733.19</v>
      </c>
      <c r="R3571" s="15">
        <f>performance_data[[#This Row],[net_inflows]]-performance_data[[#This Row],[net_outflows]]</f>
        <v>7476.2600000000011</v>
      </c>
      <c r="S3571" s="15" t="str">
        <f>IF(performance_data[[#This Row],[net_inflows]]&gt;AVERAGE(performance_data[net_inflows]),"High","Low")</f>
        <v>High</v>
      </c>
      <c r="T3571" s="15">
        <f>AVERAGEIF(performance_data[inflow_flag],performance_data[[#This Row],[inflow_flag]],performance_data[return_percentage])</f>
        <v>4.8467905675459724</v>
      </c>
      <c r="U3571" s="17">
        <f>IF(performance_data[[#This Row],[return_percentage]]&lt;performance_data[[#This Row],[benchmark_return]],1,0)</f>
        <v>1</v>
      </c>
      <c r="V3571" s="17">
        <f>COUNTIFS(performance_data[portfolio_id],performance_data[[#This Row],[portfolio_id]])</f>
        <v>20</v>
      </c>
      <c r="W3571" s="17">
        <f>COUNTIFS(performance_data[portfolio_id],performance_data[[#This Row],[portfolio_id]],
          performance_data[return_flag],1)</f>
        <v>13</v>
      </c>
      <c r="X3571" s="15">
        <f>performance_data[[#This Row],[underperform_flag_count]]/performance_data[[#This Row],[totalportfoliocount]]</f>
        <v>0.65</v>
      </c>
    </row>
    <row r="3572" spans="1:24" x14ac:dyDescent="0.3">
      <c r="A3572">
        <v>7655</v>
      </c>
      <c r="B3572" s="1">
        <v>44873</v>
      </c>
      <c r="C3572">
        <v>350859.76</v>
      </c>
      <c r="D3572">
        <v>0.5</v>
      </c>
      <c r="E3572">
        <v>0.45</v>
      </c>
      <c r="F3572">
        <v>15015.74</v>
      </c>
      <c r="G3572">
        <v>11597.09</v>
      </c>
      <c r="H3572" t="s">
        <v>2220</v>
      </c>
      <c r="I3572" t="s">
        <v>2217</v>
      </c>
      <c r="J3572">
        <v>11</v>
      </c>
      <c r="K3572" t="s">
        <v>2219</v>
      </c>
      <c r="L3572" t="str">
        <f>IF(performance_data[[#This Row],[return_percentage]]&gt;=performance_data[[#This Row],[benchmark_return]],"Higher","Lower")</f>
        <v>Higher</v>
      </c>
      <c r="M3572" s="14">
        <f xml:space="preserve"> _xlfn.MAXIFS(performance_data[date],performance_data[portfolio_id],performance_data[[#This Row],[portfolio_id]])</f>
        <v>45512</v>
      </c>
      <c r="N3572" s="14">
        <f xml:space="preserve"> _xlfn.MINIFS(performance_data[date],performance_data[portfolio_id],performance_data[[#This Row],[portfolio_id]])</f>
        <v>44852</v>
      </c>
      <c r="O3572" s="15">
        <f>_xlfn.MAXIFS(performance_data[portfolio_value],performance_data[portfolio_id],performance_data[[#This Row],[portfolio_id]],performance_data[date],performance_data[[#This Row],[latest_date]])</f>
        <v>346405.51</v>
      </c>
      <c r="P3572" s="15">
        <f>_xlfn.MAXIFS(performance_data[portfolio_value],performance_data[portfolio_id],performance_data[[#This Row],[portfolio_id]],performance_data[date],performance_data[[#This Row],[starting_date]])</f>
        <v>384138.7</v>
      </c>
      <c r="Q3572" s="15">
        <f>performance_data[[#This Row],[latest_value]]-performance_data[[#This Row],[starting_value]]</f>
        <v>-37733.19</v>
      </c>
      <c r="R3572" s="15">
        <f>performance_data[[#This Row],[net_inflows]]-performance_data[[#This Row],[net_outflows]]</f>
        <v>3418.6499999999996</v>
      </c>
      <c r="S3572" s="15" t="str">
        <f>IF(performance_data[[#This Row],[net_inflows]]&gt;AVERAGE(performance_data[net_inflows]),"High","Low")</f>
        <v>High</v>
      </c>
      <c r="T3572" s="15">
        <f>AVERAGEIF(performance_data[inflow_flag],performance_data[[#This Row],[inflow_flag]],performance_data[return_percentage])</f>
        <v>4.8467905675459724</v>
      </c>
      <c r="U3572" s="17">
        <f>IF(performance_data[[#This Row],[return_percentage]]&lt;performance_data[[#This Row],[benchmark_return]],1,0)</f>
        <v>0</v>
      </c>
      <c r="V3572" s="17">
        <f>COUNTIFS(performance_data[portfolio_id],performance_data[[#This Row],[portfolio_id]])</f>
        <v>20</v>
      </c>
      <c r="W3572" s="17">
        <f>COUNTIFS(performance_data[portfolio_id],performance_data[[#This Row],[portfolio_id]],
          performance_data[return_flag],1)</f>
        <v>13</v>
      </c>
      <c r="X3572" s="15">
        <f>performance_data[[#This Row],[underperform_flag_count]]/performance_data[[#This Row],[totalportfoliocount]]</f>
        <v>0.65</v>
      </c>
    </row>
    <row r="3573" spans="1:24" x14ac:dyDescent="0.3">
      <c r="A3573">
        <v>7655</v>
      </c>
      <c r="B3573" s="1">
        <v>45315</v>
      </c>
      <c r="C3573">
        <v>236043.42</v>
      </c>
      <c r="D3573">
        <v>9.77</v>
      </c>
      <c r="E3573">
        <v>10.75</v>
      </c>
      <c r="F3573">
        <v>17584.650000000001</v>
      </c>
      <c r="G3573">
        <v>17718.79</v>
      </c>
      <c r="H3573" t="s">
        <v>2205</v>
      </c>
      <c r="I3573" t="s">
        <v>2206</v>
      </c>
      <c r="J3573">
        <v>1</v>
      </c>
      <c r="K3573" t="s">
        <v>2207</v>
      </c>
      <c r="L3573" t="str">
        <f>IF(performance_data[[#This Row],[return_percentage]]&gt;=performance_data[[#This Row],[benchmark_return]],"Higher","Lower")</f>
        <v>Lower</v>
      </c>
      <c r="M3573" s="14">
        <f xml:space="preserve"> _xlfn.MAXIFS(performance_data[date],performance_data[portfolio_id],performance_data[[#This Row],[portfolio_id]])</f>
        <v>45512</v>
      </c>
      <c r="N3573" s="14">
        <f xml:space="preserve"> _xlfn.MINIFS(performance_data[date],performance_data[portfolio_id],performance_data[[#This Row],[portfolio_id]])</f>
        <v>44852</v>
      </c>
      <c r="O3573" s="15">
        <f>_xlfn.MAXIFS(performance_data[portfolio_value],performance_data[portfolio_id],performance_data[[#This Row],[portfolio_id]],performance_data[date],performance_data[[#This Row],[latest_date]])</f>
        <v>346405.51</v>
      </c>
      <c r="P3573" s="15">
        <f>_xlfn.MAXIFS(performance_data[portfolio_value],performance_data[portfolio_id],performance_data[[#This Row],[portfolio_id]],performance_data[date],performance_data[[#This Row],[starting_date]])</f>
        <v>384138.7</v>
      </c>
      <c r="Q3573" s="15">
        <f>performance_data[[#This Row],[latest_value]]-performance_data[[#This Row],[starting_value]]</f>
        <v>-37733.19</v>
      </c>
      <c r="R3573" s="15">
        <f>performance_data[[#This Row],[net_inflows]]-performance_data[[#This Row],[net_outflows]]</f>
        <v>-134.13999999999942</v>
      </c>
      <c r="S3573" s="15" t="str">
        <f>IF(performance_data[[#This Row],[net_inflows]]&gt;AVERAGE(performance_data[net_inflows]),"High","Low")</f>
        <v>High</v>
      </c>
      <c r="T3573" s="15">
        <f>AVERAGEIF(performance_data[inflow_flag],performance_data[[#This Row],[inflow_flag]],performance_data[return_percentage])</f>
        <v>4.8467905675459724</v>
      </c>
      <c r="U3573" s="17">
        <f>IF(performance_data[[#This Row],[return_percentage]]&lt;performance_data[[#This Row],[benchmark_return]],1,0)</f>
        <v>1</v>
      </c>
      <c r="V3573" s="17">
        <f>COUNTIFS(performance_data[portfolio_id],performance_data[[#This Row],[portfolio_id]])</f>
        <v>20</v>
      </c>
      <c r="W3573" s="17">
        <f>COUNTIFS(performance_data[portfolio_id],performance_data[[#This Row],[portfolio_id]],
          performance_data[return_flag],1)</f>
        <v>13</v>
      </c>
      <c r="X3573" s="15">
        <f>performance_data[[#This Row],[underperform_flag_count]]/performance_data[[#This Row],[totalportfoliocount]]</f>
        <v>0.65</v>
      </c>
    </row>
    <row r="3574" spans="1:24" x14ac:dyDescent="0.3">
      <c r="A3574">
        <v>7655</v>
      </c>
      <c r="B3574" s="1">
        <v>45512</v>
      </c>
      <c r="C3574">
        <v>346405.51</v>
      </c>
      <c r="D3574">
        <v>2.61</v>
      </c>
      <c r="E3574">
        <v>2.85</v>
      </c>
      <c r="F3574">
        <v>7137.6</v>
      </c>
      <c r="G3574">
        <v>30.96</v>
      </c>
      <c r="H3574" t="s">
        <v>2205</v>
      </c>
      <c r="I3574" t="s">
        <v>2209</v>
      </c>
      <c r="J3574">
        <v>8</v>
      </c>
      <c r="K3574" t="s">
        <v>2214</v>
      </c>
      <c r="L3574" t="str">
        <f>IF(performance_data[[#This Row],[return_percentage]]&gt;=performance_data[[#This Row],[benchmark_return]],"Higher","Lower")</f>
        <v>Lower</v>
      </c>
      <c r="M3574" s="14">
        <f xml:space="preserve"> _xlfn.MAXIFS(performance_data[date],performance_data[portfolio_id],performance_data[[#This Row],[portfolio_id]])</f>
        <v>45512</v>
      </c>
      <c r="N3574" s="14">
        <f xml:space="preserve"> _xlfn.MINIFS(performance_data[date],performance_data[portfolio_id],performance_data[[#This Row],[portfolio_id]])</f>
        <v>44852</v>
      </c>
      <c r="O3574" s="15">
        <f>_xlfn.MAXIFS(performance_data[portfolio_value],performance_data[portfolio_id],performance_data[[#This Row],[portfolio_id]],performance_data[date],performance_data[[#This Row],[latest_date]])</f>
        <v>346405.51</v>
      </c>
      <c r="P3574" s="15">
        <f>_xlfn.MAXIFS(performance_data[portfolio_value],performance_data[portfolio_id],performance_data[[#This Row],[portfolio_id]],performance_data[date],performance_data[[#This Row],[starting_date]])</f>
        <v>384138.7</v>
      </c>
      <c r="Q3574" s="15">
        <f>performance_data[[#This Row],[latest_value]]-performance_data[[#This Row],[starting_value]]</f>
        <v>-37733.19</v>
      </c>
      <c r="R3574" s="15">
        <f>performance_data[[#This Row],[net_inflows]]-performance_data[[#This Row],[net_outflows]]</f>
        <v>7106.64</v>
      </c>
      <c r="S3574" s="15" t="str">
        <f>IF(performance_data[[#This Row],[net_inflows]]&gt;AVERAGE(performance_data[net_inflows]),"High","Low")</f>
        <v>Low</v>
      </c>
      <c r="T3574" s="15">
        <f>AVERAGEIF(performance_data[inflow_flag],performance_data[[#This Row],[inflow_flag]],performance_data[return_percentage])</f>
        <v>5.0457846277021572</v>
      </c>
      <c r="U3574" s="17">
        <f>IF(performance_data[[#This Row],[return_percentage]]&lt;performance_data[[#This Row],[benchmark_return]],1,0)</f>
        <v>1</v>
      </c>
      <c r="V3574" s="17">
        <f>COUNTIFS(performance_data[portfolio_id],performance_data[[#This Row],[portfolio_id]])</f>
        <v>20</v>
      </c>
      <c r="W3574" s="17">
        <f>COUNTIFS(performance_data[portfolio_id],performance_data[[#This Row],[portfolio_id]],
          performance_data[return_flag],1)</f>
        <v>13</v>
      </c>
      <c r="X3574" s="15">
        <f>performance_data[[#This Row],[underperform_flag_count]]/performance_data[[#This Row],[totalportfoliocount]]</f>
        <v>0.65</v>
      </c>
    </row>
    <row r="3575" spans="1:24" x14ac:dyDescent="0.3">
      <c r="A3575">
        <v>7655</v>
      </c>
      <c r="B3575" s="1">
        <v>45326</v>
      </c>
      <c r="C3575">
        <v>71299.06</v>
      </c>
      <c r="D3575">
        <v>-1.41</v>
      </c>
      <c r="E3575">
        <v>-1.19</v>
      </c>
      <c r="F3575">
        <v>5473.89</v>
      </c>
      <c r="G3575">
        <v>19094.32</v>
      </c>
      <c r="H3575" t="s">
        <v>2205</v>
      </c>
      <c r="I3575" t="s">
        <v>2206</v>
      </c>
      <c r="J3575">
        <v>2</v>
      </c>
      <c r="K3575" t="s">
        <v>2226</v>
      </c>
      <c r="L3575" t="str">
        <f>IF(performance_data[[#This Row],[return_percentage]]&gt;=performance_data[[#This Row],[benchmark_return]],"Higher","Lower")</f>
        <v>Lower</v>
      </c>
      <c r="M3575" s="14">
        <f xml:space="preserve"> _xlfn.MAXIFS(performance_data[date],performance_data[portfolio_id],performance_data[[#This Row],[portfolio_id]])</f>
        <v>45512</v>
      </c>
      <c r="N3575" s="14">
        <f xml:space="preserve"> _xlfn.MINIFS(performance_data[date],performance_data[portfolio_id],performance_data[[#This Row],[portfolio_id]])</f>
        <v>44852</v>
      </c>
      <c r="O3575" s="15">
        <f>_xlfn.MAXIFS(performance_data[portfolio_value],performance_data[portfolio_id],performance_data[[#This Row],[portfolio_id]],performance_data[date],performance_data[[#This Row],[latest_date]])</f>
        <v>346405.51</v>
      </c>
      <c r="P3575" s="15">
        <f>_xlfn.MAXIFS(performance_data[portfolio_value],performance_data[portfolio_id],performance_data[[#This Row],[portfolio_id]],performance_data[date],performance_data[[#This Row],[starting_date]])</f>
        <v>384138.7</v>
      </c>
      <c r="Q3575" s="15">
        <f>performance_data[[#This Row],[latest_value]]-performance_data[[#This Row],[starting_value]]</f>
        <v>-37733.19</v>
      </c>
      <c r="R3575" s="15">
        <f>performance_data[[#This Row],[net_inflows]]-performance_data[[#This Row],[net_outflows]]</f>
        <v>-13620.43</v>
      </c>
      <c r="S3575" s="15" t="str">
        <f>IF(performance_data[[#This Row],[net_inflows]]&gt;AVERAGE(performance_data[net_inflows]),"High","Low")</f>
        <v>Low</v>
      </c>
      <c r="T3575" s="15">
        <f>AVERAGEIF(performance_data[inflow_flag],performance_data[[#This Row],[inflow_flag]],performance_data[return_percentage])</f>
        <v>5.0457846277021572</v>
      </c>
      <c r="U3575" s="17">
        <f>IF(performance_data[[#This Row],[return_percentage]]&lt;performance_data[[#This Row],[benchmark_return]],1,0)</f>
        <v>1</v>
      </c>
      <c r="V3575" s="17">
        <f>COUNTIFS(performance_data[portfolio_id],performance_data[[#This Row],[portfolio_id]])</f>
        <v>20</v>
      </c>
      <c r="W3575" s="17">
        <f>COUNTIFS(performance_data[portfolio_id],performance_data[[#This Row],[portfolio_id]],
          performance_data[return_flag],1)</f>
        <v>13</v>
      </c>
      <c r="X3575" s="15">
        <f>performance_data[[#This Row],[underperform_flag_count]]/performance_data[[#This Row],[totalportfoliocount]]</f>
        <v>0.65</v>
      </c>
    </row>
    <row r="3576" spans="1:24" x14ac:dyDescent="0.3">
      <c r="A3576">
        <v>7655</v>
      </c>
      <c r="B3576" s="1">
        <v>45495</v>
      </c>
      <c r="C3576">
        <v>66605.38</v>
      </c>
      <c r="D3576">
        <v>-1.39</v>
      </c>
      <c r="E3576">
        <v>-1.63</v>
      </c>
      <c r="F3576">
        <v>2076</v>
      </c>
      <c r="G3576">
        <v>3727.23</v>
      </c>
      <c r="H3576" t="s">
        <v>2205</v>
      </c>
      <c r="I3576" t="s">
        <v>2209</v>
      </c>
      <c r="J3576">
        <v>7</v>
      </c>
      <c r="K3576" t="s">
        <v>2210</v>
      </c>
      <c r="L3576" t="str">
        <f>IF(performance_data[[#This Row],[return_percentage]]&gt;=performance_data[[#This Row],[benchmark_return]],"Higher","Lower")</f>
        <v>Higher</v>
      </c>
      <c r="M3576" s="14">
        <f xml:space="preserve"> _xlfn.MAXIFS(performance_data[date],performance_data[portfolio_id],performance_data[[#This Row],[portfolio_id]])</f>
        <v>45512</v>
      </c>
      <c r="N3576" s="14">
        <f xml:space="preserve"> _xlfn.MINIFS(performance_data[date],performance_data[portfolio_id],performance_data[[#This Row],[portfolio_id]])</f>
        <v>44852</v>
      </c>
      <c r="O3576" s="15">
        <f>_xlfn.MAXIFS(performance_data[portfolio_value],performance_data[portfolio_id],performance_data[[#This Row],[portfolio_id]],performance_data[date],performance_data[[#This Row],[latest_date]])</f>
        <v>346405.51</v>
      </c>
      <c r="P3576" s="15">
        <f>_xlfn.MAXIFS(performance_data[portfolio_value],performance_data[portfolio_id],performance_data[[#This Row],[portfolio_id]],performance_data[date],performance_data[[#This Row],[starting_date]])</f>
        <v>384138.7</v>
      </c>
      <c r="Q3576" s="15">
        <f>performance_data[[#This Row],[latest_value]]-performance_data[[#This Row],[starting_value]]</f>
        <v>-37733.19</v>
      </c>
      <c r="R3576" s="15">
        <f>performance_data[[#This Row],[net_inflows]]-performance_data[[#This Row],[net_outflows]]</f>
        <v>-1651.23</v>
      </c>
      <c r="S3576" s="15" t="str">
        <f>IF(performance_data[[#This Row],[net_inflows]]&gt;AVERAGE(performance_data[net_inflows]),"High","Low")</f>
        <v>Low</v>
      </c>
      <c r="T3576" s="15">
        <f>AVERAGEIF(performance_data[inflow_flag],performance_data[[#This Row],[inflow_flag]],performance_data[return_percentage])</f>
        <v>5.0457846277021572</v>
      </c>
      <c r="U3576" s="17">
        <f>IF(performance_data[[#This Row],[return_percentage]]&lt;performance_data[[#This Row],[benchmark_return]],1,0)</f>
        <v>0</v>
      </c>
      <c r="V3576" s="17">
        <f>COUNTIFS(performance_data[portfolio_id],performance_data[[#This Row],[portfolio_id]])</f>
        <v>20</v>
      </c>
      <c r="W3576" s="17">
        <f>COUNTIFS(performance_data[portfolio_id],performance_data[[#This Row],[portfolio_id]],
          performance_data[return_flag],1)</f>
        <v>13</v>
      </c>
      <c r="X3576" s="15">
        <f>performance_data[[#This Row],[underperform_flag_count]]/performance_data[[#This Row],[totalportfoliocount]]</f>
        <v>0.65</v>
      </c>
    </row>
    <row r="3577" spans="1:24" x14ac:dyDescent="0.3">
      <c r="A3577">
        <v>7655</v>
      </c>
      <c r="B3577" s="1">
        <v>45251</v>
      </c>
      <c r="C3577">
        <v>18202.73</v>
      </c>
      <c r="D3577">
        <v>-5.72</v>
      </c>
      <c r="E3577">
        <v>-5.27</v>
      </c>
      <c r="F3577">
        <v>9010.1299999999992</v>
      </c>
      <c r="G3577">
        <v>7544.54</v>
      </c>
      <c r="H3577" t="s">
        <v>2213</v>
      </c>
      <c r="I3577" t="s">
        <v>2217</v>
      </c>
      <c r="J3577">
        <v>11</v>
      </c>
      <c r="K3577" t="s">
        <v>2219</v>
      </c>
      <c r="L3577" t="str">
        <f>IF(performance_data[[#This Row],[return_percentage]]&gt;=performance_data[[#This Row],[benchmark_return]],"Higher","Lower")</f>
        <v>Lower</v>
      </c>
      <c r="M3577" s="14">
        <f xml:space="preserve"> _xlfn.MAXIFS(performance_data[date],performance_data[portfolio_id],performance_data[[#This Row],[portfolio_id]])</f>
        <v>45512</v>
      </c>
      <c r="N3577" s="14">
        <f xml:space="preserve"> _xlfn.MINIFS(performance_data[date],performance_data[portfolio_id],performance_data[[#This Row],[portfolio_id]])</f>
        <v>44852</v>
      </c>
      <c r="O3577" s="15">
        <f>_xlfn.MAXIFS(performance_data[portfolio_value],performance_data[portfolio_id],performance_data[[#This Row],[portfolio_id]],performance_data[date],performance_data[[#This Row],[latest_date]])</f>
        <v>346405.51</v>
      </c>
      <c r="P3577" s="15">
        <f>_xlfn.MAXIFS(performance_data[portfolio_value],performance_data[portfolio_id],performance_data[[#This Row],[portfolio_id]],performance_data[date],performance_data[[#This Row],[starting_date]])</f>
        <v>384138.7</v>
      </c>
      <c r="Q3577" s="15">
        <f>performance_data[[#This Row],[latest_value]]-performance_data[[#This Row],[starting_value]]</f>
        <v>-37733.19</v>
      </c>
      <c r="R3577" s="15">
        <f>performance_data[[#This Row],[net_inflows]]-performance_data[[#This Row],[net_outflows]]</f>
        <v>1465.5899999999992</v>
      </c>
      <c r="S3577" s="15" t="str">
        <f>IF(performance_data[[#This Row],[net_inflows]]&gt;AVERAGE(performance_data[net_inflows]),"High","Low")</f>
        <v>Low</v>
      </c>
      <c r="T3577" s="15">
        <f>AVERAGEIF(performance_data[inflow_flag],performance_data[[#This Row],[inflow_flag]],performance_data[return_percentage])</f>
        <v>5.0457846277021572</v>
      </c>
      <c r="U3577" s="17">
        <f>IF(performance_data[[#This Row],[return_percentage]]&lt;performance_data[[#This Row],[benchmark_return]],1,0)</f>
        <v>1</v>
      </c>
      <c r="V3577" s="17">
        <f>COUNTIFS(performance_data[portfolio_id],performance_data[[#This Row],[portfolio_id]])</f>
        <v>20</v>
      </c>
      <c r="W3577" s="17">
        <f>COUNTIFS(performance_data[portfolio_id],performance_data[[#This Row],[portfolio_id]],
          performance_data[return_flag],1)</f>
        <v>13</v>
      </c>
      <c r="X3577" s="15">
        <f>performance_data[[#This Row],[underperform_flag_count]]/performance_data[[#This Row],[totalportfoliocount]]</f>
        <v>0.65</v>
      </c>
    </row>
    <row r="3578" spans="1:24" x14ac:dyDescent="0.3">
      <c r="A3578">
        <v>7655</v>
      </c>
      <c r="B3578" s="1">
        <v>45098</v>
      </c>
      <c r="C3578">
        <v>319194.40000000002</v>
      </c>
      <c r="D3578">
        <v>13.56</v>
      </c>
      <c r="E3578">
        <v>12.72</v>
      </c>
      <c r="F3578">
        <v>1902.45</v>
      </c>
      <c r="G3578">
        <v>10390.450000000001</v>
      </c>
      <c r="H3578" t="s">
        <v>2213</v>
      </c>
      <c r="I3578" t="s">
        <v>2211</v>
      </c>
      <c r="J3578">
        <v>6</v>
      </c>
      <c r="K3578" t="s">
        <v>2212</v>
      </c>
      <c r="L3578" t="str">
        <f>IF(performance_data[[#This Row],[return_percentage]]&gt;=performance_data[[#This Row],[benchmark_return]],"Higher","Lower")</f>
        <v>Higher</v>
      </c>
      <c r="M3578" s="14">
        <f xml:space="preserve"> _xlfn.MAXIFS(performance_data[date],performance_data[portfolio_id],performance_data[[#This Row],[portfolio_id]])</f>
        <v>45512</v>
      </c>
      <c r="N3578" s="14">
        <f xml:space="preserve"> _xlfn.MINIFS(performance_data[date],performance_data[portfolio_id],performance_data[[#This Row],[portfolio_id]])</f>
        <v>44852</v>
      </c>
      <c r="O3578" s="15">
        <f>_xlfn.MAXIFS(performance_data[portfolio_value],performance_data[portfolio_id],performance_data[[#This Row],[portfolio_id]],performance_data[date],performance_data[[#This Row],[latest_date]])</f>
        <v>346405.51</v>
      </c>
      <c r="P3578" s="15">
        <f>_xlfn.MAXIFS(performance_data[portfolio_value],performance_data[portfolio_id],performance_data[[#This Row],[portfolio_id]],performance_data[date],performance_data[[#This Row],[starting_date]])</f>
        <v>384138.7</v>
      </c>
      <c r="Q3578" s="15">
        <f>performance_data[[#This Row],[latest_value]]-performance_data[[#This Row],[starting_value]]</f>
        <v>-37733.19</v>
      </c>
      <c r="R3578" s="15">
        <f>performance_data[[#This Row],[net_inflows]]-performance_data[[#This Row],[net_outflows]]</f>
        <v>-8488</v>
      </c>
      <c r="S3578" s="15" t="str">
        <f>IF(performance_data[[#This Row],[net_inflows]]&gt;AVERAGE(performance_data[net_inflows]),"High","Low")</f>
        <v>Low</v>
      </c>
      <c r="T3578" s="15">
        <f>AVERAGEIF(performance_data[inflow_flag],performance_data[[#This Row],[inflow_flag]],performance_data[return_percentage])</f>
        <v>5.0457846277021572</v>
      </c>
      <c r="U3578" s="17">
        <f>IF(performance_data[[#This Row],[return_percentage]]&lt;performance_data[[#This Row],[benchmark_return]],1,0)</f>
        <v>0</v>
      </c>
      <c r="V3578" s="17">
        <f>COUNTIFS(performance_data[portfolio_id],performance_data[[#This Row],[portfolio_id]])</f>
        <v>20</v>
      </c>
      <c r="W3578" s="17">
        <f>COUNTIFS(performance_data[portfolio_id],performance_data[[#This Row],[portfolio_id]],
          performance_data[return_flag],1)</f>
        <v>13</v>
      </c>
      <c r="X3578" s="15">
        <f>performance_data[[#This Row],[underperform_flag_count]]/performance_data[[#This Row],[totalportfoliocount]]</f>
        <v>0.65</v>
      </c>
    </row>
    <row r="3579" spans="1:24" x14ac:dyDescent="0.3">
      <c r="A3579">
        <v>7655</v>
      </c>
      <c r="B3579" s="1">
        <v>45245</v>
      </c>
      <c r="C3579">
        <v>494867.21</v>
      </c>
      <c r="D3579">
        <v>5.87</v>
      </c>
      <c r="E3579">
        <v>6.57</v>
      </c>
      <c r="F3579">
        <v>18865.490000000002</v>
      </c>
      <c r="G3579">
        <v>330.82</v>
      </c>
      <c r="H3579" t="s">
        <v>2213</v>
      </c>
      <c r="I3579" t="s">
        <v>2217</v>
      </c>
      <c r="J3579">
        <v>11</v>
      </c>
      <c r="K3579" t="s">
        <v>2219</v>
      </c>
      <c r="L3579" t="str">
        <f>IF(performance_data[[#This Row],[return_percentage]]&gt;=performance_data[[#This Row],[benchmark_return]],"Higher","Lower")</f>
        <v>Lower</v>
      </c>
      <c r="M3579" s="14">
        <f xml:space="preserve"> _xlfn.MAXIFS(performance_data[date],performance_data[portfolio_id],performance_data[[#This Row],[portfolio_id]])</f>
        <v>45512</v>
      </c>
      <c r="N3579" s="14">
        <f xml:space="preserve"> _xlfn.MINIFS(performance_data[date],performance_data[portfolio_id],performance_data[[#This Row],[portfolio_id]])</f>
        <v>44852</v>
      </c>
      <c r="O3579" s="15">
        <f>_xlfn.MAXIFS(performance_data[portfolio_value],performance_data[portfolio_id],performance_data[[#This Row],[portfolio_id]],performance_data[date],performance_data[[#This Row],[latest_date]])</f>
        <v>346405.51</v>
      </c>
      <c r="P3579" s="15">
        <f>_xlfn.MAXIFS(performance_data[portfolio_value],performance_data[portfolio_id],performance_data[[#This Row],[portfolio_id]],performance_data[date],performance_data[[#This Row],[starting_date]])</f>
        <v>384138.7</v>
      </c>
      <c r="Q3579" s="15">
        <f>performance_data[[#This Row],[latest_value]]-performance_data[[#This Row],[starting_value]]</f>
        <v>-37733.19</v>
      </c>
      <c r="R3579" s="15">
        <f>performance_data[[#This Row],[net_inflows]]-performance_data[[#This Row],[net_outflows]]</f>
        <v>18534.670000000002</v>
      </c>
      <c r="S3579" s="15" t="str">
        <f>IF(performance_data[[#This Row],[net_inflows]]&gt;AVERAGE(performance_data[net_inflows]),"High","Low")</f>
        <v>High</v>
      </c>
      <c r="T3579" s="15">
        <f>AVERAGEIF(performance_data[inflow_flag],performance_data[[#This Row],[inflow_flag]],performance_data[return_percentage])</f>
        <v>4.8467905675459724</v>
      </c>
      <c r="U3579" s="17">
        <f>IF(performance_data[[#This Row],[return_percentage]]&lt;performance_data[[#This Row],[benchmark_return]],1,0)</f>
        <v>1</v>
      </c>
      <c r="V3579" s="17">
        <f>COUNTIFS(performance_data[portfolio_id],performance_data[[#This Row],[portfolio_id]])</f>
        <v>20</v>
      </c>
      <c r="W3579" s="17">
        <f>COUNTIFS(performance_data[portfolio_id],performance_data[[#This Row],[portfolio_id]],
          performance_data[return_flag],1)</f>
        <v>13</v>
      </c>
      <c r="X3579" s="15">
        <f>performance_data[[#This Row],[underperform_flag_count]]/performance_data[[#This Row],[totalportfoliocount]]</f>
        <v>0.65</v>
      </c>
    </row>
    <row r="3580" spans="1:24" x14ac:dyDescent="0.3">
      <c r="A3580">
        <v>7655</v>
      </c>
      <c r="B3580" s="1">
        <v>45455</v>
      </c>
      <c r="C3580">
        <v>449166.55</v>
      </c>
      <c r="D3580">
        <v>-8.0299999999999994</v>
      </c>
      <c r="E3580">
        <v>-6.52</v>
      </c>
      <c r="F3580">
        <v>15840.19</v>
      </c>
      <c r="G3580">
        <v>5105.33</v>
      </c>
      <c r="H3580" t="s">
        <v>2205</v>
      </c>
      <c r="I3580" t="s">
        <v>2211</v>
      </c>
      <c r="J3580">
        <v>6</v>
      </c>
      <c r="K3580" t="s">
        <v>2212</v>
      </c>
      <c r="L3580" t="str">
        <f>IF(performance_data[[#This Row],[return_percentage]]&gt;=performance_data[[#This Row],[benchmark_return]],"Higher","Lower")</f>
        <v>Lower</v>
      </c>
      <c r="M3580" s="14">
        <f xml:space="preserve"> _xlfn.MAXIFS(performance_data[date],performance_data[portfolio_id],performance_data[[#This Row],[portfolio_id]])</f>
        <v>45512</v>
      </c>
      <c r="N3580" s="14">
        <f xml:space="preserve"> _xlfn.MINIFS(performance_data[date],performance_data[portfolio_id],performance_data[[#This Row],[portfolio_id]])</f>
        <v>44852</v>
      </c>
      <c r="O3580" s="15">
        <f>_xlfn.MAXIFS(performance_data[portfolio_value],performance_data[portfolio_id],performance_data[[#This Row],[portfolio_id]],performance_data[date],performance_data[[#This Row],[latest_date]])</f>
        <v>346405.51</v>
      </c>
      <c r="P3580" s="15">
        <f>_xlfn.MAXIFS(performance_data[portfolio_value],performance_data[portfolio_id],performance_data[[#This Row],[portfolio_id]],performance_data[date],performance_data[[#This Row],[starting_date]])</f>
        <v>384138.7</v>
      </c>
      <c r="Q3580" s="15">
        <f>performance_data[[#This Row],[latest_value]]-performance_data[[#This Row],[starting_value]]</f>
        <v>-37733.19</v>
      </c>
      <c r="R3580" s="15">
        <f>performance_data[[#This Row],[net_inflows]]-performance_data[[#This Row],[net_outflows]]</f>
        <v>10734.86</v>
      </c>
      <c r="S3580" s="15" t="str">
        <f>IF(performance_data[[#This Row],[net_inflows]]&gt;AVERAGE(performance_data[net_inflows]),"High","Low")</f>
        <v>High</v>
      </c>
      <c r="T3580" s="15">
        <f>AVERAGEIF(performance_data[inflow_flag],performance_data[[#This Row],[inflow_flag]],performance_data[return_percentage])</f>
        <v>4.8467905675459724</v>
      </c>
      <c r="U3580" s="17">
        <f>IF(performance_data[[#This Row],[return_percentage]]&lt;performance_data[[#This Row],[benchmark_return]],1,0)</f>
        <v>1</v>
      </c>
      <c r="V3580" s="17">
        <f>COUNTIFS(performance_data[portfolio_id],performance_data[[#This Row],[portfolio_id]])</f>
        <v>20</v>
      </c>
      <c r="W3580" s="17">
        <f>COUNTIFS(performance_data[portfolio_id],performance_data[[#This Row],[portfolio_id]],
          performance_data[return_flag],1)</f>
        <v>13</v>
      </c>
      <c r="X3580" s="15">
        <f>performance_data[[#This Row],[underperform_flag_count]]/performance_data[[#This Row],[totalportfoliocount]]</f>
        <v>0.65</v>
      </c>
    </row>
    <row r="3581" spans="1:24" x14ac:dyDescent="0.3">
      <c r="A3581">
        <v>7655</v>
      </c>
      <c r="B3581" s="1">
        <v>45033</v>
      </c>
      <c r="C3581">
        <v>73526.42</v>
      </c>
      <c r="D3581">
        <v>17.57</v>
      </c>
      <c r="E3581">
        <v>17.100000000000001</v>
      </c>
      <c r="F3581">
        <v>1869.85</v>
      </c>
      <c r="G3581">
        <v>9259.65</v>
      </c>
      <c r="H3581" t="s">
        <v>2213</v>
      </c>
      <c r="I3581" t="s">
        <v>2211</v>
      </c>
      <c r="J3581">
        <v>4</v>
      </c>
      <c r="K3581" t="s">
        <v>2216</v>
      </c>
      <c r="L3581" t="str">
        <f>IF(performance_data[[#This Row],[return_percentage]]&gt;=performance_data[[#This Row],[benchmark_return]],"Higher","Lower")</f>
        <v>Higher</v>
      </c>
      <c r="M3581" s="14">
        <f xml:space="preserve"> _xlfn.MAXIFS(performance_data[date],performance_data[portfolio_id],performance_data[[#This Row],[portfolio_id]])</f>
        <v>45512</v>
      </c>
      <c r="N3581" s="14">
        <f xml:space="preserve"> _xlfn.MINIFS(performance_data[date],performance_data[portfolio_id],performance_data[[#This Row],[portfolio_id]])</f>
        <v>44852</v>
      </c>
      <c r="O3581" s="15">
        <f>_xlfn.MAXIFS(performance_data[portfolio_value],performance_data[portfolio_id],performance_data[[#This Row],[portfolio_id]],performance_data[date],performance_data[[#This Row],[latest_date]])</f>
        <v>346405.51</v>
      </c>
      <c r="P3581" s="15">
        <f>_xlfn.MAXIFS(performance_data[portfolio_value],performance_data[portfolio_id],performance_data[[#This Row],[portfolio_id]],performance_data[date],performance_data[[#This Row],[starting_date]])</f>
        <v>384138.7</v>
      </c>
      <c r="Q3581" s="15">
        <f>performance_data[[#This Row],[latest_value]]-performance_data[[#This Row],[starting_value]]</f>
        <v>-37733.19</v>
      </c>
      <c r="R3581" s="15">
        <f>performance_data[[#This Row],[net_inflows]]-performance_data[[#This Row],[net_outflows]]</f>
        <v>-7389.7999999999993</v>
      </c>
      <c r="S3581" s="15" t="str">
        <f>IF(performance_data[[#This Row],[net_inflows]]&gt;AVERAGE(performance_data[net_inflows]),"High","Low")</f>
        <v>Low</v>
      </c>
      <c r="T3581" s="15">
        <f>AVERAGEIF(performance_data[inflow_flag],performance_data[[#This Row],[inflow_flag]],performance_data[return_percentage])</f>
        <v>5.0457846277021572</v>
      </c>
      <c r="U3581" s="17">
        <f>IF(performance_data[[#This Row],[return_percentage]]&lt;performance_data[[#This Row],[benchmark_return]],1,0)</f>
        <v>0</v>
      </c>
      <c r="V3581" s="17">
        <f>COUNTIFS(performance_data[portfolio_id],performance_data[[#This Row],[portfolio_id]])</f>
        <v>20</v>
      </c>
      <c r="W3581" s="17">
        <f>COUNTIFS(performance_data[portfolio_id],performance_data[[#This Row],[portfolio_id]],
          performance_data[return_flag],1)</f>
        <v>13</v>
      </c>
      <c r="X3581" s="15">
        <f>performance_data[[#This Row],[underperform_flag_count]]/performance_data[[#This Row],[totalportfoliocount]]</f>
        <v>0.65</v>
      </c>
    </row>
    <row r="3582" spans="1:24" x14ac:dyDescent="0.3">
      <c r="A3582">
        <v>7655</v>
      </c>
      <c r="B3582" s="1">
        <v>44972</v>
      </c>
      <c r="C3582">
        <v>19981.64</v>
      </c>
      <c r="D3582">
        <v>4.53</v>
      </c>
      <c r="E3582">
        <v>3.72</v>
      </c>
      <c r="F3582">
        <v>99.81</v>
      </c>
      <c r="G3582">
        <v>8593.92</v>
      </c>
      <c r="H3582" t="s">
        <v>2213</v>
      </c>
      <c r="I3582" t="s">
        <v>2206</v>
      </c>
      <c r="J3582">
        <v>2</v>
      </c>
      <c r="K3582" t="s">
        <v>2226</v>
      </c>
      <c r="L3582" t="str">
        <f>IF(performance_data[[#This Row],[return_percentage]]&gt;=performance_data[[#This Row],[benchmark_return]],"Higher","Lower")</f>
        <v>Higher</v>
      </c>
      <c r="M3582" s="14">
        <f xml:space="preserve"> _xlfn.MAXIFS(performance_data[date],performance_data[portfolio_id],performance_data[[#This Row],[portfolio_id]])</f>
        <v>45512</v>
      </c>
      <c r="N3582" s="14">
        <f xml:space="preserve"> _xlfn.MINIFS(performance_data[date],performance_data[portfolio_id],performance_data[[#This Row],[portfolio_id]])</f>
        <v>44852</v>
      </c>
      <c r="O3582" s="15">
        <f>_xlfn.MAXIFS(performance_data[portfolio_value],performance_data[portfolio_id],performance_data[[#This Row],[portfolio_id]],performance_data[date],performance_data[[#This Row],[latest_date]])</f>
        <v>346405.51</v>
      </c>
      <c r="P3582" s="15">
        <f>_xlfn.MAXIFS(performance_data[portfolio_value],performance_data[portfolio_id],performance_data[[#This Row],[portfolio_id]],performance_data[date],performance_data[[#This Row],[starting_date]])</f>
        <v>384138.7</v>
      </c>
      <c r="Q3582" s="15">
        <f>performance_data[[#This Row],[latest_value]]-performance_data[[#This Row],[starting_value]]</f>
        <v>-37733.19</v>
      </c>
      <c r="R3582" s="15">
        <f>performance_data[[#This Row],[net_inflows]]-performance_data[[#This Row],[net_outflows]]</f>
        <v>-8494.11</v>
      </c>
      <c r="S3582" s="15" t="str">
        <f>IF(performance_data[[#This Row],[net_inflows]]&gt;AVERAGE(performance_data[net_inflows]),"High","Low")</f>
        <v>Low</v>
      </c>
      <c r="T3582" s="15">
        <f>AVERAGEIF(performance_data[inflow_flag],performance_data[[#This Row],[inflow_flag]],performance_data[return_percentage])</f>
        <v>5.0457846277021572</v>
      </c>
      <c r="U3582" s="17">
        <f>IF(performance_data[[#This Row],[return_percentage]]&lt;performance_data[[#This Row],[benchmark_return]],1,0)</f>
        <v>0</v>
      </c>
      <c r="V3582" s="17">
        <f>COUNTIFS(performance_data[portfolio_id],performance_data[[#This Row],[portfolio_id]])</f>
        <v>20</v>
      </c>
      <c r="W3582" s="17">
        <f>COUNTIFS(performance_data[portfolio_id],performance_data[[#This Row],[portfolio_id]],
          performance_data[return_flag],1)</f>
        <v>13</v>
      </c>
      <c r="X3582" s="15">
        <f>performance_data[[#This Row],[underperform_flag_count]]/performance_data[[#This Row],[totalportfoliocount]]</f>
        <v>0.65</v>
      </c>
    </row>
    <row r="3583" spans="1:24" x14ac:dyDescent="0.3">
      <c r="A3583">
        <v>7655</v>
      </c>
      <c r="B3583" s="1">
        <v>45495</v>
      </c>
      <c r="C3583">
        <v>137893.09</v>
      </c>
      <c r="D3583">
        <v>13.16</v>
      </c>
      <c r="E3583">
        <v>12.61</v>
      </c>
      <c r="F3583">
        <v>17831.87</v>
      </c>
      <c r="G3583">
        <v>19549.43</v>
      </c>
      <c r="H3583" t="s">
        <v>2205</v>
      </c>
      <c r="I3583" t="s">
        <v>2209</v>
      </c>
      <c r="J3583">
        <v>7</v>
      </c>
      <c r="K3583" t="s">
        <v>2210</v>
      </c>
      <c r="L3583" t="str">
        <f>IF(performance_data[[#This Row],[return_percentage]]&gt;=performance_data[[#This Row],[benchmark_return]],"Higher","Lower")</f>
        <v>Higher</v>
      </c>
      <c r="M3583" s="14">
        <f xml:space="preserve"> _xlfn.MAXIFS(performance_data[date],performance_data[portfolio_id],performance_data[[#This Row],[portfolio_id]])</f>
        <v>45512</v>
      </c>
      <c r="N3583" s="14">
        <f xml:space="preserve"> _xlfn.MINIFS(performance_data[date],performance_data[portfolio_id],performance_data[[#This Row],[portfolio_id]])</f>
        <v>44852</v>
      </c>
      <c r="O3583" s="15">
        <f>_xlfn.MAXIFS(performance_data[portfolio_value],performance_data[portfolio_id],performance_data[[#This Row],[portfolio_id]],performance_data[date],performance_data[[#This Row],[latest_date]])</f>
        <v>346405.51</v>
      </c>
      <c r="P3583" s="15">
        <f>_xlfn.MAXIFS(performance_data[portfolio_value],performance_data[portfolio_id],performance_data[[#This Row],[portfolio_id]],performance_data[date],performance_data[[#This Row],[starting_date]])</f>
        <v>384138.7</v>
      </c>
      <c r="Q3583" s="15">
        <f>performance_data[[#This Row],[latest_value]]-performance_data[[#This Row],[starting_value]]</f>
        <v>-37733.19</v>
      </c>
      <c r="R3583" s="15">
        <f>performance_data[[#This Row],[net_inflows]]-performance_data[[#This Row],[net_outflows]]</f>
        <v>-1717.5600000000013</v>
      </c>
      <c r="S3583" s="15" t="str">
        <f>IF(performance_data[[#This Row],[net_inflows]]&gt;AVERAGE(performance_data[net_inflows]),"High","Low")</f>
        <v>High</v>
      </c>
      <c r="T3583" s="15">
        <f>AVERAGEIF(performance_data[inflow_flag],performance_data[[#This Row],[inflow_flag]],performance_data[return_percentage])</f>
        <v>4.8467905675459724</v>
      </c>
      <c r="U3583" s="17">
        <f>IF(performance_data[[#This Row],[return_percentage]]&lt;performance_data[[#This Row],[benchmark_return]],1,0)</f>
        <v>0</v>
      </c>
      <c r="V3583" s="17">
        <f>COUNTIFS(performance_data[portfolio_id],performance_data[[#This Row],[portfolio_id]])</f>
        <v>20</v>
      </c>
      <c r="W3583" s="17">
        <f>COUNTIFS(performance_data[portfolio_id],performance_data[[#This Row],[portfolio_id]],
          performance_data[return_flag],1)</f>
        <v>13</v>
      </c>
      <c r="X3583" s="15">
        <f>performance_data[[#This Row],[underperform_flag_count]]/performance_data[[#This Row],[totalportfoliocount]]</f>
        <v>0.65</v>
      </c>
    </row>
    <row r="3584" spans="1:24" x14ac:dyDescent="0.3">
      <c r="A3584">
        <v>7655</v>
      </c>
      <c r="B3584" s="1">
        <v>45176</v>
      </c>
      <c r="C3584">
        <v>430134.99</v>
      </c>
      <c r="D3584">
        <v>-8.86</v>
      </c>
      <c r="E3584">
        <v>-8.5500000000000007</v>
      </c>
      <c r="F3584">
        <v>17992.47</v>
      </c>
      <c r="G3584">
        <v>4284.18</v>
      </c>
      <c r="H3584" t="s">
        <v>2213</v>
      </c>
      <c r="I3584" t="s">
        <v>2209</v>
      </c>
      <c r="J3584">
        <v>9</v>
      </c>
      <c r="K3584" t="s">
        <v>2221</v>
      </c>
      <c r="L3584" t="str">
        <f>IF(performance_data[[#This Row],[return_percentage]]&gt;=performance_data[[#This Row],[benchmark_return]],"Higher","Lower")</f>
        <v>Lower</v>
      </c>
      <c r="M3584" s="14">
        <f xml:space="preserve"> _xlfn.MAXIFS(performance_data[date],performance_data[portfolio_id],performance_data[[#This Row],[portfolio_id]])</f>
        <v>45512</v>
      </c>
      <c r="N3584" s="14">
        <f xml:space="preserve"> _xlfn.MINIFS(performance_data[date],performance_data[portfolio_id],performance_data[[#This Row],[portfolio_id]])</f>
        <v>44852</v>
      </c>
      <c r="O3584" s="15">
        <f>_xlfn.MAXIFS(performance_data[portfolio_value],performance_data[portfolio_id],performance_data[[#This Row],[portfolio_id]],performance_data[date],performance_data[[#This Row],[latest_date]])</f>
        <v>346405.51</v>
      </c>
      <c r="P3584" s="15">
        <f>_xlfn.MAXIFS(performance_data[portfolio_value],performance_data[portfolio_id],performance_data[[#This Row],[portfolio_id]],performance_data[date],performance_data[[#This Row],[starting_date]])</f>
        <v>384138.7</v>
      </c>
      <c r="Q3584" s="15">
        <f>performance_data[[#This Row],[latest_value]]-performance_data[[#This Row],[starting_value]]</f>
        <v>-37733.19</v>
      </c>
      <c r="R3584" s="15">
        <f>performance_data[[#This Row],[net_inflows]]-performance_data[[#This Row],[net_outflows]]</f>
        <v>13708.29</v>
      </c>
      <c r="S3584" s="15" t="str">
        <f>IF(performance_data[[#This Row],[net_inflows]]&gt;AVERAGE(performance_data[net_inflows]),"High","Low")</f>
        <v>High</v>
      </c>
      <c r="T3584" s="15">
        <f>AVERAGEIF(performance_data[inflow_flag],performance_data[[#This Row],[inflow_flag]],performance_data[return_percentage])</f>
        <v>4.8467905675459724</v>
      </c>
      <c r="U3584" s="17">
        <f>IF(performance_data[[#This Row],[return_percentage]]&lt;performance_data[[#This Row],[benchmark_return]],1,0)</f>
        <v>1</v>
      </c>
      <c r="V3584" s="17">
        <f>COUNTIFS(performance_data[portfolio_id],performance_data[[#This Row],[portfolio_id]])</f>
        <v>20</v>
      </c>
      <c r="W3584" s="17">
        <f>COUNTIFS(performance_data[portfolio_id],performance_data[[#This Row],[portfolio_id]],
          performance_data[return_flag],1)</f>
        <v>13</v>
      </c>
      <c r="X3584" s="15">
        <f>performance_data[[#This Row],[underperform_flag_count]]/performance_data[[#This Row],[totalportfoliocount]]</f>
        <v>0.65</v>
      </c>
    </row>
    <row r="3585" spans="1:24" x14ac:dyDescent="0.3">
      <c r="A3585">
        <v>7655</v>
      </c>
      <c r="B3585" s="1">
        <v>45337</v>
      </c>
      <c r="C3585">
        <v>171428.13</v>
      </c>
      <c r="D3585">
        <v>0.52</v>
      </c>
      <c r="E3585">
        <v>0.59</v>
      </c>
      <c r="F3585">
        <v>8260.02</v>
      </c>
      <c r="G3585">
        <v>12715.92</v>
      </c>
      <c r="H3585" t="s">
        <v>2205</v>
      </c>
      <c r="I3585" t="s">
        <v>2206</v>
      </c>
      <c r="J3585">
        <v>2</v>
      </c>
      <c r="K3585" t="s">
        <v>2226</v>
      </c>
      <c r="L3585" t="str">
        <f>IF(performance_data[[#This Row],[return_percentage]]&gt;=performance_data[[#This Row],[benchmark_return]],"Higher","Lower")</f>
        <v>Lower</v>
      </c>
      <c r="M3585" s="14">
        <f xml:space="preserve"> _xlfn.MAXIFS(performance_data[date],performance_data[portfolio_id],performance_data[[#This Row],[portfolio_id]])</f>
        <v>45512</v>
      </c>
      <c r="N3585" s="14">
        <f xml:space="preserve"> _xlfn.MINIFS(performance_data[date],performance_data[portfolio_id],performance_data[[#This Row],[portfolio_id]])</f>
        <v>44852</v>
      </c>
      <c r="O3585" s="15">
        <f>_xlfn.MAXIFS(performance_data[portfolio_value],performance_data[portfolio_id],performance_data[[#This Row],[portfolio_id]],performance_data[date],performance_data[[#This Row],[latest_date]])</f>
        <v>346405.51</v>
      </c>
      <c r="P3585" s="15">
        <f>_xlfn.MAXIFS(performance_data[portfolio_value],performance_data[portfolio_id],performance_data[[#This Row],[portfolio_id]],performance_data[date],performance_data[[#This Row],[starting_date]])</f>
        <v>384138.7</v>
      </c>
      <c r="Q3585" s="15">
        <f>performance_data[[#This Row],[latest_value]]-performance_data[[#This Row],[starting_value]]</f>
        <v>-37733.19</v>
      </c>
      <c r="R3585" s="15">
        <f>performance_data[[#This Row],[net_inflows]]-performance_data[[#This Row],[net_outflows]]</f>
        <v>-4455.8999999999996</v>
      </c>
      <c r="S3585" s="15" t="str">
        <f>IF(performance_data[[#This Row],[net_inflows]]&gt;AVERAGE(performance_data[net_inflows]),"High","Low")</f>
        <v>Low</v>
      </c>
      <c r="T3585" s="15">
        <f>AVERAGEIF(performance_data[inflow_flag],performance_data[[#This Row],[inflow_flag]],performance_data[return_percentage])</f>
        <v>5.0457846277021572</v>
      </c>
      <c r="U3585" s="17">
        <f>IF(performance_data[[#This Row],[return_percentage]]&lt;performance_data[[#This Row],[benchmark_return]],1,0)</f>
        <v>1</v>
      </c>
      <c r="V3585" s="17">
        <f>COUNTIFS(performance_data[portfolio_id],performance_data[[#This Row],[portfolio_id]])</f>
        <v>20</v>
      </c>
      <c r="W3585" s="17">
        <f>COUNTIFS(performance_data[portfolio_id],performance_data[[#This Row],[portfolio_id]],
          performance_data[return_flag],1)</f>
        <v>13</v>
      </c>
      <c r="X3585" s="15">
        <f>performance_data[[#This Row],[underperform_flag_count]]/performance_data[[#This Row],[totalportfoliocount]]</f>
        <v>0.65</v>
      </c>
    </row>
    <row r="3586" spans="1:24" x14ac:dyDescent="0.3">
      <c r="A3586">
        <v>7655</v>
      </c>
      <c r="B3586" s="1">
        <v>45330</v>
      </c>
      <c r="C3586">
        <v>113108.15</v>
      </c>
      <c r="D3586">
        <v>15.53</v>
      </c>
      <c r="E3586">
        <v>15.78</v>
      </c>
      <c r="F3586">
        <v>12138.2</v>
      </c>
      <c r="G3586">
        <v>3721.26</v>
      </c>
      <c r="H3586" t="s">
        <v>2205</v>
      </c>
      <c r="I3586" t="s">
        <v>2206</v>
      </c>
      <c r="J3586">
        <v>2</v>
      </c>
      <c r="K3586" t="s">
        <v>2226</v>
      </c>
      <c r="L3586" t="str">
        <f>IF(performance_data[[#This Row],[return_percentage]]&gt;=performance_data[[#This Row],[benchmark_return]],"Higher","Lower")</f>
        <v>Lower</v>
      </c>
      <c r="M3586" s="14">
        <f xml:space="preserve"> _xlfn.MAXIFS(performance_data[date],performance_data[portfolio_id],performance_data[[#This Row],[portfolio_id]])</f>
        <v>45512</v>
      </c>
      <c r="N3586" s="14">
        <f xml:space="preserve"> _xlfn.MINIFS(performance_data[date],performance_data[portfolio_id],performance_data[[#This Row],[portfolio_id]])</f>
        <v>44852</v>
      </c>
      <c r="O3586" s="15">
        <f>_xlfn.MAXIFS(performance_data[portfolio_value],performance_data[portfolio_id],performance_data[[#This Row],[portfolio_id]],performance_data[date],performance_data[[#This Row],[latest_date]])</f>
        <v>346405.51</v>
      </c>
      <c r="P3586" s="15">
        <f>_xlfn.MAXIFS(performance_data[portfolio_value],performance_data[portfolio_id],performance_data[[#This Row],[portfolio_id]],performance_data[date],performance_data[[#This Row],[starting_date]])</f>
        <v>384138.7</v>
      </c>
      <c r="Q3586" s="15">
        <f>performance_data[[#This Row],[latest_value]]-performance_data[[#This Row],[starting_value]]</f>
        <v>-37733.19</v>
      </c>
      <c r="R3586" s="15">
        <f>performance_data[[#This Row],[net_inflows]]-performance_data[[#This Row],[net_outflows]]</f>
        <v>8416.94</v>
      </c>
      <c r="S3586" s="15" t="str">
        <f>IF(performance_data[[#This Row],[net_inflows]]&gt;AVERAGE(performance_data[net_inflows]),"High","Low")</f>
        <v>High</v>
      </c>
      <c r="T3586" s="15">
        <f>AVERAGEIF(performance_data[inflow_flag],performance_data[[#This Row],[inflow_flag]],performance_data[return_percentage])</f>
        <v>4.8467905675459724</v>
      </c>
      <c r="U3586" s="17">
        <f>IF(performance_data[[#This Row],[return_percentage]]&lt;performance_data[[#This Row],[benchmark_return]],1,0)</f>
        <v>1</v>
      </c>
      <c r="V3586" s="17">
        <f>COUNTIFS(performance_data[portfolio_id],performance_data[[#This Row],[portfolio_id]])</f>
        <v>20</v>
      </c>
      <c r="W3586" s="17">
        <f>COUNTIFS(performance_data[portfolio_id],performance_data[[#This Row],[portfolio_id]],
          performance_data[return_flag],1)</f>
        <v>13</v>
      </c>
      <c r="X3586" s="15">
        <f>performance_data[[#This Row],[underperform_flag_count]]/performance_data[[#This Row],[totalportfoliocount]]</f>
        <v>0.65</v>
      </c>
    </row>
    <row r="3587" spans="1:24" x14ac:dyDescent="0.3">
      <c r="A3587">
        <v>7655</v>
      </c>
      <c r="B3587" s="1">
        <v>45448</v>
      </c>
      <c r="C3587">
        <v>449396.05</v>
      </c>
      <c r="D3587">
        <v>4.18</v>
      </c>
      <c r="E3587">
        <v>4.2</v>
      </c>
      <c r="F3587">
        <v>19266.150000000001</v>
      </c>
      <c r="G3587">
        <v>3500.2</v>
      </c>
      <c r="H3587" t="s">
        <v>2205</v>
      </c>
      <c r="I3587" t="s">
        <v>2211</v>
      </c>
      <c r="J3587">
        <v>6</v>
      </c>
      <c r="K3587" t="s">
        <v>2212</v>
      </c>
      <c r="L3587" t="str">
        <f>IF(performance_data[[#This Row],[return_percentage]]&gt;=performance_data[[#This Row],[benchmark_return]],"Higher","Lower")</f>
        <v>Lower</v>
      </c>
      <c r="M3587" s="14">
        <f xml:space="preserve"> _xlfn.MAXIFS(performance_data[date],performance_data[portfolio_id],performance_data[[#This Row],[portfolio_id]])</f>
        <v>45512</v>
      </c>
      <c r="N3587" s="14">
        <f xml:space="preserve"> _xlfn.MINIFS(performance_data[date],performance_data[portfolio_id],performance_data[[#This Row],[portfolio_id]])</f>
        <v>44852</v>
      </c>
      <c r="O3587" s="15">
        <f>_xlfn.MAXIFS(performance_data[portfolio_value],performance_data[portfolio_id],performance_data[[#This Row],[portfolio_id]],performance_data[date],performance_data[[#This Row],[latest_date]])</f>
        <v>346405.51</v>
      </c>
      <c r="P3587" s="15">
        <f>_xlfn.MAXIFS(performance_data[portfolio_value],performance_data[portfolio_id],performance_data[[#This Row],[portfolio_id]],performance_data[date],performance_data[[#This Row],[starting_date]])</f>
        <v>384138.7</v>
      </c>
      <c r="Q3587" s="15">
        <f>performance_data[[#This Row],[latest_value]]-performance_data[[#This Row],[starting_value]]</f>
        <v>-37733.19</v>
      </c>
      <c r="R3587" s="15">
        <f>performance_data[[#This Row],[net_inflows]]-performance_data[[#This Row],[net_outflows]]</f>
        <v>15765.95</v>
      </c>
      <c r="S3587" s="15" t="str">
        <f>IF(performance_data[[#This Row],[net_inflows]]&gt;AVERAGE(performance_data[net_inflows]),"High","Low")</f>
        <v>High</v>
      </c>
      <c r="T3587" s="15">
        <f>AVERAGEIF(performance_data[inflow_flag],performance_data[[#This Row],[inflow_flag]],performance_data[return_percentage])</f>
        <v>4.8467905675459724</v>
      </c>
      <c r="U3587" s="17">
        <f>IF(performance_data[[#This Row],[return_percentage]]&lt;performance_data[[#This Row],[benchmark_return]],1,0)</f>
        <v>1</v>
      </c>
      <c r="V3587" s="17">
        <f>COUNTIFS(performance_data[portfolio_id],performance_data[[#This Row],[portfolio_id]])</f>
        <v>20</v>
      </c>
      <c r="W3587" s="17">
        <f>COUNTIFS(performance_data[portfolio_id],performance_data[[#This Row],[portfolio_id]],
          performance_data[return_flag],1)</f>
        <v>13</v>
      </c>
      <c r="X3587" s="15">
        <f>performance_data[[#This Row],[underperform_flag_count]]/performance_data[[#This Row],[totalportfoliocount]]</f>
        <v>0.65</v>
      </c>
    </row>
    <row r="3588" spans="1:24" x14ac:dyDescent="0.3">
      <c r="A3588">
        <v>7655</v>
      </c>
      <c r="B3588" s="1">
        <v>44852</v>
      </c>
      <c r="C3588">
        <v>384138.7</v>
      </c>
      <c r="D3588">
        <v>11.79</v>
      </c>
      <c r="E3588">
        <v>11.86</v>
      </c>
      <c r="F3588">
        <v>1264.77</v>
      </c>
      <c r="G3588">
        <v>14133.04</v>
      </c>
      <c r="H3588" t="s">
        <v>2220</v>
      </c>
      <c r="I3588" t="s">
        <v>2217</v>
      </c>
      <c r="J3588">
        <v>10</v>
      </c>
      <c r="K3588" t="s">
        <v>2224</v>
      </c>
      <c r="L3588" t="str">
        <f>IF(performance_data[[#This Row],[return_percentage]]&gt;=performance_data[[#This Row],[benchmark_return]],"Higher","Lower")</f>
        <v>Lower</v>
      </c>
      <c r="M3588" s="14">
        <f xml:space="preserve"> _xlfn.MAXIFS(performance_data[date],performance_data[portfolio_id],performance_data[[#This Row],[portfolio_id]])</f>
        <v>45512</v>
      </c>
      <c r="N3588" s="14">
        <f xml:space="preserve"> _xlfn.MINIFS(performance_data[date],performance_data[portfolio_id],performance_data[[#This Row],[portfolio_id]])</f>
        <v>44852</v>
      </c>
      <c r="O3588" s="15">
        <f>_xlfn.MAXIFS(performance_data[portfolio_value],performance_data[portfolio_id],performance_data[[#This Row],[portfolio_id]],performance_data[date],performance_data[[#This Row],[latest_date]])</f>
        <v>346405.51</v>
      </c>
      <c r="P3588" s="15">
        <f>_xlfn.MAXIFS(performance_data[portfolio_value],performance_data[portfolio_id],performance_data[[#This Row],[portfolio_id]],performance_data[date],performance_data[[#This Row],[starting_date]])</f>
        <v>384138.7</v>
      </c>
      <c r="Q3588" s="15">
        <f>performance_data[[#This Row],[latest_value]]-performance_data[[#This Row],[starting_value]]</f>
        <v>-37733.19</v>
      </c>
      <c r="R3588" s="15">
        <f>performance_data[[#This Row],[net_inflows]]-performance_data[[#This Row],[net_outflows]]</f>
        <v>-12868.27</v>
      </c>
      <c r="S3588" s="15" t="str">
        <f>IF(performance_data[[#This Row],[net_inflows]]&gt;AVERAGE(performance_data[net_inflows]),"High","Low")</f>
        <v>Low</v>
      </c>
      <c r="T3588" s="15">
        <f>AVERAGEIF(performance_data[inflow_flag],performance_data[[#This Row],[inflow_flag]],performance_data[return_percentage])</f>
        <v>5.0457846277021572</v>
      </c>
      <c r="U3588" s="17">
        <f>IF(performance_data[[#This Row],[return_percentage]]&lt;performance_data[[#This Row],[benchmark_return]],1,0)</f>
        <v>1</v>
      </c>
      <c r="V3588" s="17">
        <f>COUNTIFS(performance_data[portfolio_id],performance_data[[#This Row],[portfolio_id]])</f>
        <v>20</v>
      </c>
      <c r="W3588" s="17">
        <f>COUNTIFS(performance_data[portfolio_id],performance_data[[#This Row],[portfolio_id]],
          performance_data[return_flag],1)</f>
        <v>13</v>
      </c>
      <c r="X3588" s="15">
        <f>performance_data[[#This Row],[underperform_flag_count]]/performance_data[[#This Row],[totalportfoliocount]]</f>
        <v>0.65</v>
      </c>
    </row>
    <row r="3589" spans="1:24" x14ac:dyDescent="0.3">
      <c r="A3589">
        <v>7655</v>
      </c>
      <c r="B3589" s="1">
        <v>45391</v>
      </c>
      <c r="C3589">
        <v>365693.49</v>
      </c>
      <c r="D3589">
        <v>2.36</v>
      </c>
      <c r="E3589">
        <v>2.42</v>
      </c>
      <c r="F3589">
        <v>2695.56</v>
      </c>
      <c r="G3589">
        <v>6365.98</v>
      </c>
      <c r="H3589" t="s">
        <v>2205</v>
      </c>
      <c r="I3589" t="s">
        <v>2211</v>
      </c>
      <c r="J3589">
        <v>4</v>
      </c>
      <c r="K3589" t="s">
        <v>2216</v>
      </c>
      <c r="L3589" t="str">
        <f>IF(performance_data[[#This Row],[return_percentage]]&gt;=performance_data[[#This Row],[benchmark_return]],"Higher","Lower")</f>
        <v>Lower</v>
      </c>
      <c r="M3589" s="14">
        <f xml:space="preserve"> _xlfn.MAXIFS(performance_data[date],performance_data[portfolio_id],performance_data[[#This Row],[portfolio_id]])</f>
        <v>45512</v>
      </c>
      <c r="N3589" s="14">
        <f xml:space="preserve"> _xlfn.MINIFS(performance_data[date],performance_data[portfolio_id],performance_data[[#This Row],[portfolio_id]])</f>
        <v>44852</v>
      </c>
      <c r="O3589" s="15">
        <f>_xlfn.MAXIFS(performance_data[portfolio_value],performance_data[portfolio_id],performance_data[[#This Row],[portfolio_id]],performance_data[date],performance_data[[#This Row],[latest_date]])</f>
        <v>346405.51</v>
      </c>
      <c r="P3589" s="15">
        <f>_xlfn.MAXIFS(performance_data[portfolio_value],performance_data[portfolio_id],performance_data[[#This Row],[portfolio_id]],performance_data[date],performance_data[[#This Row],[starting_date]])</f>
        <v>384138.7</v>
      </c>
      <c r="Q3589" s="15">
        <f>performance_data[[#This Row],[latest_value]]-performance_data[[#This Row],[starting_value]]</f>
        <v>-37733.19</v>
      </c>
      <c r="R3589" s="15">
        <f>performance_data[[#This Row],[net_inflows]]-performance_data[[#This Row],[net_outflows]]</f>
        <v>-3670.4199999999996</v>
      </c>
      <c r="S3589" s="15" t="str">
        <f>IF(performance_data[[#This Row],[net_inflows]]&gt;AVERAGE(performance_data[net_inflows]),"High","Low")</f>
        <v>Low</v>
      </c>
      <c r="T3589" s="15">
        <f>AVERAGEIF(performance_data[inflow_flag],performance_data[[#This Row],[inflow_flag]],performance_data[return_percentage])</f>
        <v>5.0457846277021572</v>
      </c>
      <c r="U3589" s="17">
        <f>IF(performance_data[[#This Row],[return_percentage]]&lt;performance_data[[#This Row],[benchmark_return]],1,0)</f>
        <v>1</v>
      </c>
      <c r="V3589" s="17">
        <f>COUNTIFS(performance_data[portfolio_id],performance_data[[#This Row],[portfolio_id]])</f>
        <v>20</v>
      </c>
      <c r="W3589" s="17">
        <f>COUNTIFS(performance_data[portfolio_id],performance_data[[#This Row],[portfolio_id]],
          performance_data[return_flag],1)</f>
        <v>13</v>
      </c>
      <c r="X3589" s="15">
        <f>performance_data[[#This Row],[underperform_flag_count]]/performance_data[[#This Row],[totalportfoliocount]]</f>
        <v>0.65</v>
      </c>
    </row>
    <row r="3590" spans="1:24" x14ac:dyDescent="0.3">
      <c r="A3590">
        <v>7691</v>
      </c>
      <c r="B3590" s="1">
        <v>45501</v>
      </c>
      <c r="C3590">
        <v>362834.67</v>
      </c>
      <c r="D3590">
        <v>12.9</v>
      </c>
      <c r="E3590">
        <v>11.34</v>
      </c>
      <c r="F3590">
        <v>12601.23</v>
      </c>
      <c r="G3590">
        <v>9208.7900000000009</v>
      </c>
      <c r="H3590" t="s">
        <v>2205</v>
      </c>
      <c r="I3590" t="s">
        <v>2209</v>
      </c>
      <c r="J3590">
        <v>7</v>
      </c>
      <c r="K3590" t="s">
        <v>2210</v>
      </c>
      <c r="L3590" t="str">
        <f>IF(performance_data[[#This Row],[return_percentage]]&gt;=performance_data[[#This Row],[benchmark_return]],"Higher","Lower")</f>
        <v>Higher</v>
      </c>
      <c r="M3590" s="14">
        <f xml:space="preserve"> _xlfn.MAXIFS(performance_data[date],performance_data[portfolio_id],performance_data[[#This Row],[portfolio_id]])</f>
        <v>45535</v>
      </c>
      <c r="N3590" s="14">
        <f xml:space="preserve"> _xlfn.MINIFS(performance_data[date],performance_data[portfolio_id],performance_data[[#This Row],[portfolio_id]])</f>
        <v>44854</v>
      </c>
      <c r="O3590" s="15">
        <f>_xlfn.MAXIFS(performance_data[portfolio_value],performance_data[portfolio_id],performance_data[[#This Row],[portfolio_id]],performance_data[date],performance_data[[#This Row],[latest_date]])</f>
        <v>414284.65</v>
      </c>
      <c r="P3590" s="15">
        <f>_xlfn.MAXIFS(performance_data[portfolio_value],performance_data[portfolio_id],performance_data[[#This Row],[portfolio_id]],performance_data[date],performance_data[[#This Row],[starting_date]])</f>
        <v>269600.25</v>
      </c>
      <c r="Q3590" s="15">
        <f>performance_data[[#This Row],[latest_value]]-performance_data[[#This Row],[starting_value]]</f>
        <v>144684.40000000002</v>
      </c>
      <c r="R3590" s="15">
        <f>performance_data[[#This Row],[net_inflows]]-performance_data[[#This Row],[net_outflows]]</f>
        <v>3392.4399999999987</v>
      </c>
      <c r="S3590" s="15" t="str">
        <f>IF(performance_data[[#This Row],[net_inflows]]&gt;AVERAGE(performance_data[net_inflows]),"High","Low")</f>
        <v>High</v>
      </c>
      <c r="T3590" s="15">
        <f>AVERAGEIF(performance_data[inflow_flag],performance_data[[#This Row],[inflow_flag]],performance_data[return_percentage])</f>
        <v>4.8467905675459724</v>
      </c>
      <c r="U3590" s="17">
        <f>IF(performance_data[[#This Row],[return_percentage]]&lt;performance_data[[#This Row],[benchmark_return]],1,0)</f>
        <v>0</v>
      </c>
      <c r="V3590" s="17">
        <f>COUNTIFS(performance_data[portfolio_id],performance_data[[#This Row],[portfolio_id]])</f>
        <v>21</v>
      </c>
      <c r="W3590" s="17">
        <f>COUNTIFS(performance_data[portfolio_id],performance_data[[#This Row],[portfolio_id]],
          performance_data[return_flag],1)</f>
        <v>5</v>
      </c>
      <c r="X3590" s="15">
        <f>performance_data[[#This Row],[underperform_flag_count]]/performance_data[[#This Row],[totalportfoliocount]]</f>
        <v>0.23809523809523808</v>
      </c>
    </row>
    <row r="3591" spans="1:24" x14ac:dyDescent="0.3">
      <c r="A3591">
        <v>7691</v>
      </c>
      <c r="B3591" s="1">
        <v>45050</v>
      </c>
      <c r="C3591">
        <v>332672.90000000002</v>
      </c>
      <c r="D3591">
        <v>-6.45</v>
      </c>
      <c r="E3591">
        <v>-6.68</v>
      </c>
      <c r="F3591">
        <v>8893.7999999999993</v>
      </c>
      <c r="G3591">
        <v>7134.23</v>
      </c>
      <c r="H3591" t="s">
        <v>2213</v>
      </c>
      <c r="I3591" t="s">
        <v>2211</v>
      </c>
      <c r="J3591">
        <v>5</v>
      </c>
      <c r="K3591" t="s">
        <v>2223</v>
      </c>
      <c r="L3591" t="str">
        <f>IF(performance_data[[#This Row],[return_percentage]]&gt;=performance_data[[#This Row],[benchmark_return]],"Higher","Lower")</f>
        <v>Higher</v>
      </c>
      <c r="M3591" s="14">
        <f xml:space="preserve"> _xlfn.MAXIFS(performance_data[date],performance_data[portfolio_id],performance_data[[#This Row],[portfolio_id]])</f>
        <v>45535</v>
      </c>
      <c r="N3591" s="14">
        <f xml:space="preserve"> _xlfn.MINIFS(performance_data[date],performance_data[portfolio_id],performance_data[[#This Row],[portfolio_id]])</f>
        <v>44854</v>
      </c>
      <c r="O3591" s="15">
        <f>_xlfn.MAXIFS(performance_data[portfolio_value],performance_data[portfolio_id],performance_data[[#This Row],[portfolio_id]],performance_data[date],performance_data[[#This Row],[latest_date]])</f>
        <v>414284.65</v>
      </c>
      <c r="P3591" s="15">
        <f>_xlfn.MAXIFS(performance_data[portfolio_value],performance_data[portfolio_id],performance_data[[#This Row],[portfolio_id]],performance_data[date],performance_data[[#This Row],[starting_date]])</f>
        <v>269600.25</v>
      </c>
      <c r="Q3591" s="15">
        <f>performance_data[[#This Row],[latest_value]]-performance_data[[#This Row],[starting_value]]</f>
        <v>144684.40000000002</v>
      </c>
      <c r="R3591" s="15">
        <f>performance_data[[#This Row],[net_inflows]]-performance_data[[#This Row],[net_outflows]]</f>
        <v>1759.5699999999997</v>
      </c>
      <c r="S3591" s="15" t="str">
        <f>IF(performance_data[[#This Row],[net_inflows]]&gt;AVERAGE(performance_data[net_inflows]),"High","Low")</f>
        <v>Low</v>
      </c>
      <c r="T3591" s="15">
        <f>AVERAGEIF(performance_data[inflow_flag],performance_data[[#This Row],[inflow_flag]],performance_data[return_percentage])</f>
        <v>5.0457846277021572</v>
      </c>
      <c r="U3591" s="17">
        <f>IF(performance_data[[#This Row],[return_percentage]]&lt;performance_data[[#This Row],[benchmark_return]],1,0)</f>
        <v>0</v>
      </c>
      <c r="V3591" s="17">
        <f>COUNTIFS(performance_data[portfolio_id],performance_data[[#This Row],[portfolio_id]])</f>
        <v>21</v>
      </c>
      <c r="W3591" s="17">
        <f>COUNTIFS(performance_data[portfolio_id],performance_data[[#This Row],[portfolio_id]],
          performance_data[return_flag],1)</f>
        <v>5</v>
      </c>
      <c r="X3591" s="15">
        <f>performance_data[[#This Row],[underperform_flag_count]]/performance_data[[#This Row],[totalportfoliocount]]</f>
        <v>0.23809523809523808</v>
      </c>
    </row>
    <row r="3592" spans="1:24" x14ac:dyDescent="0.3">
      <c r="A3592">
        <v>7691</v>
      </c>
      <c r="B3592" s="1">
        <v>45535</v>
      </c>
      <c r="C3592">
        <v>24159.040000000001</v>
      </c>
      <c r="D3592">
        <v>15.45</v>
      </c>
      <c r="E3592">
        <v>12.6</v>
      </c>
      <c r="F3592">
        <v>18414.89</v>
      </c>
      <c r="G3592">
        <v>17583.3</v>
      </c>
      <c r="H3592" t="s">
        <v>2205</v>
      </c>
      <c r="I3592" t="s">
        <v>2209</v>
      </c>
      <c r="J3592">
        <v>8</v>
      </c>
      <c r="K3592" t="s">
        <v>2214</v>
      </c>
      <c r="L3592" t="str">
        <f>IF(performance_data[[#This Row],[return_percentage]]&gt;=performance_data[[#This Row],[benchmark_return]],"Higher","Lower")</f>
        <v>Higher</v>
      </c>
      <c r="M3592" s="14">
        <f xml:space="preserve"> _xlfn.MAXIFS(performance_data[date],performance_data[portfolio_id],performance_data[[#This Row],[portfolio_id]])</f>
        <v>45535</v>
      </c>
      <c r="N3592" s="14">
        <f xml:space="preserve"> _xlfn.MINIFS(performance_data[date],performance_data[portfolio_id],performance_data[[#This Row],[portfolio_id]])</f>
        <v>44854</v>
      </c>
      <c r="O3592" s="15">
        <f>_xlfn.MAXIFS(performance_data[portfolio_value],performance_data[portfolio_id],performance_data[[#This Row],[portfolio_id]],performance_data[date],performance_data[[#This Row],[latest_date]])</f>
        <v>414284.65</v>
      </c>
      <c r="P3592" s="15">
        <f>_xlfn.MAXIFS(performance_data[portfolio_value],performance_data[portfolio_id],performance_data[[#This Row],[portfolio_id]],performance_data[date],performance_data[[#This Row],[starting_date]])</f>
        <v>269600.25</v>
      </c>
      <c r="Q3592" s="15">
        <f>performance_data[[#This Row],[latest_value]]-performance_data[[#This Row],[starting_value]]</f>
        <v>144684.40000000002</v>
      </c>
      <c r="R3592" s="15">
        <f>performance_data[[#This Row],[net_inflows]]-performance_data[[#This Row],[net_outflows]]</f>
        <v>831.59000000000015</v>
      </c>
      <c r="S3592" s="15" t="str">
        <f>IF(performance_data[[#This Row],[net_inflows]]&gt;AVERAGE(performance_data[net_inflows]),"High","Low")</f>
        <v>High</v>
      </c>
      <c r="T3592" s="15">
        <f>AVERAGEIF(performance_data[inflow_flag],performance_data[[#This Row],[inflow_flag]],performance_data[return_percentage])</f>
        <v>4.8467905675459724</v>
      </c>
      <c r="U3592" s="17">
        <f>IF(performance_data[[#This Row],[return_percentage]]&lt;performance_data[[#This Row],[benchmark_return]],1,0)</f>
        <v>0</v>
      </c>
      <c r="V3592" s="17">
        <f>COUNTIFS(performance_data[portfolio_id],performance_data[[#This Row],[portfolio_id]])</f>
        <v>21</v>
      </c>
      <c r="W3592" s="17">
        <f>COUNTIFS(performance_data[portfolio_id],performance_data[[#This Row],[portfolio_id]],
          performance_data[return_flag],1)</f>
        <v>5</v>
      </c>
      <c r="X3592" s="15">
        <f>performance_data[[#This Row],[underperform_flag_count]]/performance_data[[#This Row],[totalportfoliocount]]</f>
        <v>0.23809523809523808</v>
      </c>
    </row>
    <row r="3593" spans="1:24" x14ac:dyDescent="0.3">
      <c r="A3593">
        <v>7691</v>
      </c>
      <c r="B3593" s="1">
        <v>45067</v>
      </c>
      <c r="C3593">
        <v>177047.06</v>
      </c>
      <c r="D3593">
        <v>5.55</v>
      </c>
      <c r="E3593">
        <v>4.6399999999999997</v>
      </c>
      <c r="F3593">
        <v>18620.09</v>
      </c>
      <c r="G3593">
        <v>12067.04</v>
      </c>
      <c r="H3593" t="s">
        <v>2213</v>
      </c>
      <c r="I3593" t="s">
        <v>2211</v>
      </c>
      <c r="J3593">
        <v>5</v>
      </c>
      <c r="K3593" t="s">
        <v>2223</v>
      </c>
      <c r="L3593" t="str">
        <f>IF(performance_data[[#This Row],[return_percentage]]&gt;=performance_data[[#This Row],[benchmark_return]],"Higher","Lower")</f>
        <v>Higher</v>
      </c>
      <c r="M3593" s="14">
        <f xml:space="preserve"> _xlfn.MAXIFS(performance_data[date],performance_data[portfolio_id],performance_data[[#This Row],[portfolio_id]])</f>
        <v>45535</v>
      </c>
      <c r="N3593" s="14">
        <f xml:space="preserve"> _xlfn.MINIFS(performance_data[date],performance_data[portfolio_id],performance_data[[#This Row],[portfolio_id]])</f>
        <v>44854</v>
      </c>
      <c r="O3593" s="15">
        <f>_xlfn.MAXIFS(performance_data[portfolio_value],performance_data[portfolio_id],performance_data[[#This Row],[portfolio_id]],performance_data[date],performance_data[[#This Row],[latest_date]])</f>
        <v>414284.65</v>
      </c>
      <c r="P3593" s="15">
        <f>_xlfn.MAXIFS(performance_data[portfolio_value],performance_data[portfolio_id],performance_data[[#This Row],[portfolio_id]],performance_data[date],performance_data[[#This Row],[starting_date]])</f>
        <v>269600.25</v>
      </c>
      <c r="Q3593" s="15">
        <f>performance_data[[#This Row],[latest_value]]-performance_data[[#This Row],[starting_value]]</f>
        <v>144684.40000000002</v>
      </c>
      <c r="R3593" s="15">
        <f>performance_data[[#This Row],[net_inflows]]-performance_data[[#This Row],[net_outflows]]</f>
        <v>6553.0499999999993</v>
      </c>
      <c r="S3593" s="15" t="str">
        <f>IF(performance_data[[#This Row],[net_inflows]]&gt;AVERAGE(performance_data[net_inflows]),"High","Low")</f>
        <v>High</v>
      </c>
      <c r="T3593" s="15">
        <f>AVERAGEIF(performance_data[inflow_flag],performance_data[[#This Row],[inflow_flag]],performance_data[return_percentage])</f>
        <v>4.8467905675459724</v>
      </c>
      <c r="U3593" s="17">
        <f>IF(performance_data[[#This Row],[return_percentage]]&lt;performance_data[[#This Row],[benchmark_return]],1,0)</f>
        <v>0</v>
      </c>
      <c r="V3593" s="17">
        <f>COUNTIFS(performance_data[portfolio_id],performance_data[[#This Row],[portfolio_id]])</f>
        <v>21</v>
      </c>
      <c r="W3593" s="17">
        <f>COUNTIFS(performance_data[portfolio_id],performance_data[[#This Row],[portfolio_id]],
          performance_data[return_flag],1)</f>
        <v>5</v>
      </c>
      <c r="X3593" s="15">
        <f>performance_data[[#This Row],[underperform_flag_count]]/performance_data[[#This Row],[totalportfoliocount]]</f>
        <v>0.23809523809523808</v>
      </c>
    </row>
    <row r="3594" spans="1:24" x14ac:dyDescent="0.3">
      <c r="A3594">
        <v>7691</v>
      </c>
      <c r="B3594" s="1">
        <v>45148</v>
      </c>
      <c r="C3594">
        <v>330212.53999999998</v>
      </c>
      <c r="D3594">
        <v>16.96</v>
      </c>
      <c r="E3594">
        <v>15.12</v>
      </c>
      <c r="F3594">
        <v>8588.7900000000009</v>
      </c>
      <c r="G3594">
        <v>1258.3499999999999</v>
      </c>
      <c r="H3594" t="s">
        <v>2213</v>
      </c>
      <c r="I3594" t="s">
        <v>2209</v>
      </c>
      <c r="J3594">
        <v>8</v>
      </c>
      <c r="K3594" t="s">
        <v>2214</v>
      </c>
      <c r="L3594" t="str">
        <f>IF(performance_data[[#This Row],[return_percentage]]&gt;=performance_data[[#This Row],[benchmark_return]],"Higher","Lower")</f>
        <v>Higher</v>
      </c>
      <c r="M3594" s="14">
        <f xml:space="preserve"> _xlfn.MAXIFS(performance_data[date],performance_data[portfolio_id],performance_data[[#This Row],[portfolio_id]])</f>
        <v>45535</v>
      </c>
      <c r="N3594" s="14">
        <f xml:space="preserve"> _xlfn.MINIFS(performance_data[date],performance_data[portfolio_id],performance_data[[#This Row],[portfolio_id]])</f>
        <v>44854</v>
      </c>
      <c r="O3594" s="15">
        <f>_xlfn.MAXIFS(performance_data[portfolio_value],performance_data[portfolio_id],performance_data[[#This Row],[portfolio_id]],performance_data[date],performance_data[[#This Row],[latest_date]])</f>
        <v>414284.65</v>
      </c>
      <c r="P3594" s="15">
        <f>_xlfn.MAXIFS(performance_data[portfolio_value],performance_data[portfolio_id],performance_data[[#This Row],[portfolio_id]],performance_data[date],performance_data[[#This Row],[starting_date]])</f>
        <v>269600.25</v>
      </c>
      <c r="Q3594" s="15">
        <f>performance_data[[#This Row],[latest_value]]-performance_data[[#This Row],[starting_value]]</f>
        <v>144684.40000000002</v>
      </c>
      <c r="R3594" s="15">
        <f>performance_data[[#This Row],[net_inflows]]-performance_data[[#This Row],[net_outflows]]</f>
        <v>7330.4400000000005</v>
      </c>
      <c r="S3594" s="15" t="str">
        <f>IF(performance_data[[#This Row],[net_inflows]]&gt;AVERAGE(performance_data[net_inflows]),"High","Low")</f>
        <v>Low</v>
      </c>
      <c r="T3594" s="15">
        <f>AVERAGEIF(performance_data[inflow_flag],performance_data[[#This Row],[inflow_flag]],performance_data[return_percentage])</f>
        <v>5.0457846277021572</v>
      </c>
      <c r="U3594" s="17">
        <f>IF(performance_data[[#This Row],[return_percentage]]&lt;performance_data[[#This Row],[benchmark_return]],1,0)</f>
        <v>0</v>
      </c>
      <c r="V3594" s="17">
        <f>COUNTIFS(performance_data[portfolio_id],performance_data[[#This Row],[portfolio_id]])</f>
        <v>21</v>
      </c>
      <c r="W3594" s="17">
        <f>COUNTIFS(performance_data[portfolio_id],performance_data[[#This Row],[portfolio_id]],
          performance_data[return_flag],1)</f>
        <v>5</v>
      </c>
      <c r="X3594" s="15">
        <f>performance_data[[#This Row],[underperform_flag_count]]/performance_data[[#This Row],[totalportfoliocount]]</f>
        <v>0.23809523809523808</v>
      </c>
    </row>
    <row r="3595" spans="1:24" x14ac:dyDescent="0.3">
      <c r="A3595">
        <v>7691</v>
      </c>
      <c r="B3595" s="1">
        <v>44994</v>
      </c>
      <c r="C3595">
        <v>459323.65</v>
      </c>
      <c r="D3595">
        <v>4.75</v>
      </c>
      <c r="E3595">
        <v>4.32</v>
      </c>
      <c r="F3595">
        <v>9601.0400000000009</v>
      </c>
      <c r="G3595">
        <v>7901.02</v>
      </c>
      <c r="H3595" t="s">
        <v>2213</v>
      </c>
      <c r="I3595" t="s">
        <v>2206</v>
      </c>
      <c r="J3595">
        <v>3</v>
      </c>
      <c r="K3595" t="s">
        <v>2222</v>
      </c>
      <c r="L3595" t="str">
        <f>IF(performance_data[[#This Row],[return_percentage]]&gt;=performance_data[[#This Row],[benchmark_return]],"Higher","Lower")</f>
        <v>Higher</v>
      </c>
      <c r="M3595" s="14">
        <f xml:space="preserve"> _xlfn.MAXIFS(performance_data[date],performance_data[portfolio_id],performance_data[[#This Row],[portfolio_id]])</f>
        <v>45535</v>
      </c>
      <c r="N3595" s="14">
        <f xml:space="preserve"> _xlfn.MINIFS(performance_data[date],performance_data[portfolio_id],performance_data[[#This Row],[portfolio_id]])</f>
        <v>44854</v>
      </c>
      <c r="O3595" s="15">
        <f>_xlfn.MAXIFS(performance_data[portfolio_value],performance_data[portfolio_id],performance_data[[#This Row],[portfolio_id]],performance_data[date],performance_data[[#This Row],[latest_date]])</f>
        <v>414284.65</v>
      </c>
      <c r="P3595" s="15">
        <f>_xlfn.MAXIFS(performance_data[portfolio_value],performance_data[portfolio_id],performance_data[[#This Row],[portfolio_id]],performance_data[date],performance_data[[#This Row],[starting_date]])</f>
        <v>269600.25</v>
      </c>
      <c r="Q3595" s="15">
        <f>performance_data[[#This Row],[latest_value]]-performance_data[[#This Row],[starting_value]]</f>
        <v>144684.40000000002</v>
      </c>
      <c r="R3595" s="15">
        <f>performance_data[[#This Row],[net_inflows]]-performance_data[[#This Row],[net_outflows]]</f>
        <v>1700.0200000000004</v>
      </c>
      <c r="S3595" s="15" t="str">
        <f>IF(performance_data[[#This Row],[net_inflows]]&gt;AVERAGE(performance_data[net_inflows]),"High","Low")</f>
        <v>Low</v>
      </c>
      <c r="T3595" s="15">
        <f>AVERAGEIF(performance_data[inflow_flag],performance_data[[#This Row],[inflow_flag]],performance_data[return_percentage])</f>
        <v>5.0457846277021572</v>
      </c>
      <c r="U3595" s="17">
        <f>IF(performance_data[[#This Row],[return_percentage]]&lt;performance_data[[#This Row],[benchmark_return]],1,0)</f>
        <v>0</v>
      </c>
      <c r="V3595" s="17">
        <f>COUNTIFS(performance_data[portfolio_id],performance_data[[#This Row],[portfolio_id]])</f>
        <v>21</v>
      </c>
      <c r="W3595" s="17">
        <f>COUNTIFS(performance_data[portfolio_id],performance_data[[#This Row],[portfolio_id]],
          performance_data[return_flag],1)</f>
        <v>5</v>
      </c>
      <c r="X3595" s="15">
        <f>performance_data[[#This Row],[underperform_flag_count]]/performance_data[[#This Row],[totalportfoliocount]]</f>
        <v>0.23809523809523808</v>
      </c>
    </row>
    <row r="3596" spans="1:24" x14ac:dyDescent="0.3">
      <c r="A3596">
        <v>7691</v>
      </c>
      <c r="B3596" s="1">
        <v>45445</v>
      </c>
      <c r="C3596">
        <v>118585.64</v>
      </c>
      <c r="D3596">
        <v>-0.55000000000000004</v>
      </c>
      <c r="E3596">
        <v>-0.6</v>
      </c>
      <c r="F3596">
        <v>13290.88</v>
      </c>
      <c r="G3596">
        <v>17265.990000000002</v>
      </c>
      <c r="H3596" t="s">
        <v>2205</v>
      </c>
      <c r="I3596" t="s">
        <v>2211</v>
      </c>
      <c r="J3596">
        <v>6</v>
      </c>
      <c r="K3596" t="s">
        <v>2212</v>
      </c>
      <c r="L3596" t="str">
        <f>IF(performance_data[[#This Row],[return_percentage]]&gt;=performance_data[[#This Row],[benchmark_return]],"Higher","Lower")</f>
        <v>Higher</v>
      </c>
      <c r="M3596" s="14">
        <f xml:space="preserve"> _xlfn.MAXIFS(performance_data[date],performance_data[portfolio_id],performance_data[[#This Row],[portfolio_id]])</f>
        <v>45535</v>
      </c>
      <c r="N3596" s="14">
        <f xml:space="preserve"> _xlfn.MINIFS(performance_data[date],performance_data[portfolio_id],performance_data[[#This Row],[portfolio_id]])</f>
        <v>44854</v>
      </c>
      <c r="O3596" s="15">
        <f>_xlfn.MAXIFS(performance_data[portfolio_value],performance_data[portfolio_id],performance_data[[#This Row],[portfolio_id]],performance_data[date],performance_data[[#This Row],[latest_date]])</f>
        <v>414284.65</v>
      </c>
      <c r="P3596" s="15">
        <f>_xlfn.MAXIFS(performance_data[portfolio_value],performance_data[portfolio_id],performance_data[[#This Row],[portfolio_id]],performance_data[date],performance_data[[#This Row],[starting_date]])</f>
        <v>269600.25</v>
      </c>
      <c r="Q3596" s="15">
        <f>performance_data[[#This Row],[latest_value]]-performance_data[[#This Row],[starting_value]]</f>
        <v>144684.40000000002</v>
      </c>
      <c r="R3596" s="15">
        <f>performance_data[[#This Row],[net_inflows]]-performance_data[[#This Row],[net_outflows]]</f>
        <v>-3975.1100000000024</v>
      </c>
      <c r="S3596" s="15" t="str">
        <f>IF(performance_data[[#This Row],[net_inflows]]&gt;AVERAGE(performance_data[net_inflows]),"High","Low")</f>
        <v>High</v>
      </c>
      <c r="T3596" s="15">
        <f>AVERAGEIF(performance_data[inflow_flag],performance_data[[#This Row],[inflow_flag]],performance_data[return_percentage])</f>
        <v>4.8467905675459724</v>
      </c>
      <c r="U3596" s="17">
        <f>IF(performance_data[[#This Row],[return_percentage]]&lt;performance_data[[#This Row],[benchmark_return]],1,0)</f>
        <v>0</v>
      </c>
      <c r="V3596" s="17">
        <f>COUNTIFS(performance_data[portfolio_id],performance_data[[#This Row],[portfolio_id]])</f>
        <v>21</v>
      </c>
      <c r="W3596" s="17">
        <f>COUNTIFS(performance_data[portfolio_id],performance_data[[#This Row],[portfolio_id]],
          performance_data[return_flag],1)</f>
        <v>5</v>
      </c>
      <c r="X3596" s="15">
        <f>performance_data[[#This Row],[underperform_flag_count]]/performance_data[[#This Row],[totalportfoliocount]]</f>
        <v>0.23809523809523808</v>
      </c>
    </row>
    <row r="3597" spans="1:24" x14ac:dyDescent="0.3">
      <c r="A3597">
        <v>7691</v>
      </c>
      <c r="B3597" s="1">
        <v>45390</v>
      </c>
      <c r="C3597">
        <v>362746.46</v>
      </c>
      <c r="D3597">
        <v>14.56</v>
      </c>
      <c r="E3597">
        <v>11.82</v>
      </c>
      <c r="F3597">
        <v>4871.72</v>
      </c>
      <c r="G3597">
        <v>9356.67</v>
      </c>
      <c r="H3597" t="s">
        <v>2205</v>
      </c>
      <c r="I3597" t="s">
        <v>2211</v>
      </c>
      <c r="J3597">
        <v>4</v>
      </c>
      <c r="K3597" t="s">
        <v>2216</v>
      </c>
      <c r="L3597" t="str">
        <f>IF(performance_data[[#This Row],[return_percentage]]&gt;=performance_data[[#This Row],[benchmark_return]],"Higher","Lower")</f>
        <v>Higher</v>
      </c>
      <c r="M3597" s="14">
        <f xml:space="preserve"> _xlfn.MAXIFS(performance_data[date],performance_data[portfolio_id],performance_data[[#This Row],[portfolio_id]])</f>
        <v>45535</v>
      </c>
      <c r="N3597" s="14">
        <f xml:space="preserve"> _xlfn.MINIFS(performance_data[date],performance_data[portfolio_id],performance_data[[#This Row],[portfolio_id]])</f>
        <v>44854</v>
      </c>
      <c r="O3597" s="15">
        <f>_xlfn.MAXIFS(performance_data[portfolio_value],performance_data[portfolio_id],performance_data[[#This Row],[portfolio_id]],performance_data[date],performance_data[[#This Row],[latest_date]])</f>
        <v>414284.65</v>
      </c>
      <c r="P3597" s="15">
        <f>_xlfn.MAXIFS(performance_data[portfolio_value],performance_data[portfolio_id],performance_data[[#This Row],[portfolio_id]],performance_data[date],performance_data[[#This Row],[starting_date]])</f>
        <v>269600.25</v>
      </c>
      <c r="Q3597" s="15">
        <f>performance_data[[#This Row],[latest_value]]-performance_data[[#This Row],[starting_value]]</f>
        <v>144684.40000000002</v>
      </c>
      <c r="R3597" s="15">
        <f>performance_data[[#This Row],[net_inflows]]-performance_data[[#This Row],[net_outflows]]</f>
        <v>-4484.95</v>
      </c>
      <c r="S3597" s="15" t="str">
        <f>IF(performance_data[[#This Row],[net_inflows]]&gt;AVERAGE(performance_data[net_inflows]),"High","Low")</f>
        <v>Low</v>
      </c>
      <c r="T3597" s="15">
        <f>AVERAGEIF(performance_data[inflow_flag],performance_data[[#This Row],[inflow_flag]],performance_data[return_percentage])</f>
        <v>5.0457846277021572</v>
      </c>
      <c r="U3597" s="17">
        <f>IF(performance_data[[#This Row],[return_percentage]]&lt;performance_data[[#This Row],[benchmark_return]],1,0)</f>
        <v>0</v>
      </c>
      <c r="V3597" s="17">
        <f>COUNTIFS(performance_data[portfolio_id],performance_data[[#This Row],[portfolio_id]])</f>
        <v>21</v>
      </c>
      <c r="W3597" s="17">
        <f>COUNTIFS(performance_data[portfolio_id],performance_data[[#This Row],[portfolio_id]],
          performance_data[return_flag],1)</f>
        <v>5</v>
      </c>
      <c r="X3597" s="15">
        <f>performance_data[[#This Row],[underperform_flag_count]]/performance_data[[#This Row],[totalportfoliocount]]</f>
        <v>0.23809523809523808</v>
      </c>
    </row>
    <row r="3598" spans="1:24" x14ac:dyDescent="0.3">
      <c r="A3598">
        <v>7691</v>
      </c>
      <c r="B3598" s="1">
        <v>45120</v>
      </c>
      <c r="C3598">
        <v>419303.41</v>
      </c>
      <c r="D3598">
        <v>3.91</v>
      </c>
      <c r="E3598">
        <v>3.68</v>
      </c>
      <c r="F3598">
        <v>3647.87</v>
      </c>
      <c r="G3598">
        <v>18050.04</v>
      </c>
      <c r="H3598" t="s">
        <v>2213</v>
      </c>
      <c r="I3598" t="s">
        <v>2209</v>
      </c>
      <c r="J3598">
        <v>7</v>
      </c>
      <c r="K3598" t="s">
        <v>2210</v>
      </c>
      <c r="L3598" t="str">
        <f>IF(performance_data[[#This Row],[return_percentage]]&gt;=performance_data[[#This Row],[benchmark_return]],"Higher","Lower")</f>
        <v>Higher</v>
      </c>
      <c r="M3598" s="14">
        <f xml:space="preserve"> _xlfn.MAXIFS(performance_data[date],performance_data[portfolio_id],performance_data[[#This Row],[portfolio_id]])</f>
        <v>45535</v>
      </c>
      <c r="N3598" s="14">
        <f xml:space="preserve"> _xlfn.MINIFS(performance_data[date],performance_data[portfolio_id],performance_data[[#This Row],[portfolio_id]])</f>
        <v>44854</v>
      </c>
      <c r="O3598" s="15">
        <f>_xlfn.MAXIFS(performance_data[portfolio_value],performance_data[portfolio_id],performance_data[[#This Row],[portfolio_id]],performance_data[date],performance_data[[#This Row],[latest_date]])</f>
        <v>414284.65</v>
      </c>
      <c r="P3598" s="15">
        <f>_xlfn.MAXIFS(performance_data[portfolio_value],performance_data[portfolio_id],performance_data[[#This Row],[portfolio_id]],performance_data[date],performance_data[[#This Row],[starting_date]])</f>
        <v>269600.25</v>
      </c>
      <c r="Q3598" s="15">
        <f>performance_data[[#This Row],[latest_value]]-performance_data[[#This Row],[starting_value]]</f>
        <v>144684.40000000002</v>
      </c>
      <c r="R3598" s="15">
        <f>performance_data[[#This Row],[net_inflows]]-performance_data[[#This Row],[net_outflows]]</f>
        <v>-14402.170000000002</v>
      </c>
      <c r="S3598" s="15" t="str">
        <f>IF(performance_data[[#This Row],[net_inflows]]&gt;AVERAGE(performance_data[net_inflows]),"High","Low")</f>
        <v>Low</v>
      </c>
      <c r="T3598" s="15">
        <f>AVERAGEIF(performance_data[inflow_flag],performance_data[[#This Row],[inflow_flag]],performance_data[return_percentage])</f>
        <v>5.0457846277021572</v>
      </c>
      <c r="U3598" s="17">
        <f>IF(performance_data[[#This Row],[return_percentage]]&lt;performance_data[[#This Row],[benchmark_return]],1,0)</f>
        <v>0</v>
      </c>
      <c r="V3598" s="17">
        <f>COUNTIFS(performance_data[portfolio_id],performance_data[[#This Row],[portfolio_id]])</f>
        <v>21</v>
      </c>
      <c r="W3598" s="17">
        <f>COUNTIFS(performance_data[portfolio_id],performance_data[[#This Row],[portfolio_id]],
          performance_data[return_flag],1)</f>
        <v>5</v>
      </c>
      <c r="X3598" s="15">
        <f>performance_data[[#This Row],[underperform_flag_count]]/performance_data[[#This Row],[totalportfoliocount]]</f>
        <v>0.23809523809523808</v>
      </c>
    </row>
    <row r="3599" spans="1:24" x14ac:dyDescent="0.3">
      <c r="A3599">
        <v>7691</v>
      </c>
      <c r="B3599" s="1">
        <v>45481</v>
      </c>
      <c r="C3599">
        <v>89569.01</v>
      </c>
      <c r="D3599">
        <v>-2.99</v>
      </c>
      <c r="E3599">
        <v>-2.69</v>
      </c>
      <c r="F3599">
        <v>11364.53</v>
      </c>
      <c r="G3599">
        <v>17446.47</v>
      </c>
      <c r="H3599" t="s">
        <v>2205</v>
      </c>
      <c r="I3599" t="s">
        <v>2209</v>
      </c>
      <c r="J3599">
        <v>7</v>
      </c>
      <c r="K3599" t="s">
        <v>2210</v>
      </c>
      <c r="L3599" t="str">
        <f>IF(performance_data[[#This Row],[return_percentage]]&gt;=performance_data[[#This Row],[benchmark_return]],"Higher","Lower")</f>
        <v>Lower</v>
      </c>
      <c r="M3599" s="14">
        <f xml:space="preserve"> _xlfn.MAXIFS(performance_data[date],performance_data[portfolio_id],performance_data[[#This Row],[portfolio_id]])</f>
        <v>45535</v>
      </c>
      <c r="N3599" s="14">
        <f xml:space="preserve"> _xlfn.MINIFS(performance_data[date],performance_data[portfolio_id],performance_data[[#This Row],[portfolio_id]])</f>
        <v>44854</v>
      </c>
      <c r="O3599" s="15">
        <f>_xlfn.MAXIFS(performance_data[portfolio_value],performance_data[portfolio_id],performance_data[[#This Row],[portfolio_id]],performance_data[date],performance_data[[#This Row],[latest_date]])</f>
        <v>414284.65</v>
      </c>
      <c r="P3599" s="15">
        <f>_xlfn.MAXIFS(performance_data[portfolio_value],performance_data[portfolio_id],performance_data[[#This Row],[portfolio_id]],performance_data[date],performance_data[[#This Row],[starting_date]])</f>
        <v>269600.25</v>
      </c>
      <c r="Q3599" s="15">
        <f>performance_data[[#This Row],[latest_value]]-performance_data[[#This Row],[starting_value]]</f>
        <v>144684.40000000002</v>
      </c>
      <c r="R3599" s="15">
        <f>performance_data[[#This Row],[net_inflows]]-performance_data[[#This Row],[net_outflows]]</f>
        <v>-6081.9400000000005</v>
      </c>
      <c r="S3599" s="15" t="str">
        <f>IF(performance_data[[#This Row],[net_inflows]]&gt;AVERAGE(performance_data[net_inflows]),"High","Low")</f>
        <v>High</v>
      </c>
      <c r="T3599" s="15">
        <f>AVERAGEIF(performance_data[inflow_flag],performance_data[[#This Row],[inflow_flag]],performance_data[return_percentage])</f>
        <v>4.8467905675459724</v>
      </c>
      <c r="U3599" s="17">
        <f>IF(performance_data[[#This Row],[return_percentage]]&lt;performance_data[[#This Row],[benchmark_return]],1,0)</f>
        <v>1</v>
      </c>
      <c r="V3599" s="17">
        <f>COUNTIFS(performance_data[portfolio_id],performance_data[[#This Row],[portfolio_id]])</f>
        <v>21</v>
      </c>
      <c r="W3599" s="17">
        <f>COUNTIFS(performance_data[portfolio_id],performance_data[[#This Row],[portfolio_id]],
          performance_data[return_flag],1)</f>
        <v>5</v>
      </c>
      <c r="X3599" s="15">
        <f>performance_data[[#This Row],[underperform_flag_count]]/performance_data[[#This Row],[totalportfoliocount]]</f>
        <v>0.23809523809523808</v>
      </c>
    </row>
    <row r="3600" spans="1:24" x14ac:dyDescent="0.3">
      <c r="A3600">
        <v>7691</v>
      </c>
      <c r="B3600" s="1">
        <v>45117</v>
      </c>
      <c r="C3600">
        <v>403695.19</v>
      </c>
      <c r="D3600">
        <v>-4.1500000000000004</v>
      </c>
      <c r="E3600">
        <v>-3.52</v>
      </c>
      <c r="F3600">
        <v>10862.24</v>
      </c>
      <c r="G3600">
        <v>13609.5</v>
      </c>
      <c r="H3600" t="s">
        <v>2213</v>
      </c>
      <c r="I3600" t="s">
        <v>2209</v>
      </c>
      <c r="J3600">
        <v>7</v>
      </c>
      <c r="K3600" t="s">
        <v>2210</v>
      </c>
      <c r="L3600" t="str">
        <f>IF(performance_data[[#This Row],[return_percentage]]&gt;=performance_data[[#This Row],[benchmark_return]],"Higher","Lower")</f>
        <v>Lower</v>
      </c>
      <c r="M3600" s="14">
        <f xml:space="preserve"> _xlfn.MAXIFS(performance_data[date],performance_data[portfolio_id],performance_data[[#This Row],[portfolio_id]])</f>
        <v>45535</v>
      </c>
      <c r="N3600" s="14">
        <f xml:space="preserve"> _xlfn.MINIFS(performance_data[date],performance_data[portfolio_id],performance_data[[#This Row],[portfolio_id]])</f>
        <v>44854</v>
      </c>
      <c r="O3600" s="15">
        <f>_xlfn.MAXIFS(performance_data[portfolio_value],performance_data[portfolio_id],performance_data[[#This Row],[portfolio_id]],performance_data[date],performance_data[[#This Row],[latest_date]])</f>
        <v>414284.65</v>
      </c>
      <c r="P3600" s="15">
        <f>_xlfn.MAXIFS(performance_data[portfolio_value],performance_data[portfolio_id],performance_data[[#This Row],[portfolio_id]],performance_data[date],performance_data[[#This Row],[starting_date]])</f>
        <v>269600.25</v>
      </c>
      <c r="Q3600" s="15">
        <f>performance_data[[#This Row],[latest_value]]-performance_data[[#This Row],[starting_value]]</f>
        <v>144684.40000000002</v>
      </c>
      <c r="R3600" s="15">
        <f>performance_data[[#This Row],[net_inflows]]-performance_data[[#This Row],[net_outflows]]</f>
        <v>-2747.26</v>
      </c>
      <c r="S3600" s="15" t="str">
        <f>IF(performance_data[[#This Row],[net_inflows]]&gt;AVERAGE(performance_data[net_inflows]),"High","Low")</f>
        <v>High</v>
      </c>
      <c r="T3600" s="15">
        <f>AVERAGEIF(performance_data[inflow_flag],performance_data[[#This Row],[inflow_flag]],performance_data[return_percentage])</f>
        <v>4.8467905675459724</v>
      </c>
      <c r="U3600" s="17">
        <f>IF(performance_data[[#This Row],[return_percentage]]&lt;performance_data[[#This Row],[benchmark_return]],1,0)</f>
        <v>1</v>
      </c>
      <c r="V3600" s="17">
        <f>COUNTIFS(performance_data[portfolio_id],performance_data[[#This Row],[portfolio_id]])</f>
        <v>21</v>
      </c>
      <c r="W3600" s="17">
        <f>COUNTIFS(performance_data[portfolio_id],performance_data[[#This Row],[portfolio_id]],
          performance_data[return_flag],1)</f>
        <v>5</v>
      </c>
      <c r="X3600" s="15">
        <f>performance_data[[#This Row],[underperform_flag_count]]/performance_data[[#This Row],[totalportfoliocount]]</f>
        <v>0.23809523809523808</v>
      </c>
    </row>
    <row r="3601" spans="1:24" x14ac:dyDescent="0.3">
      <c r="A3601">
        <v>7691</v>
      </c>
      <c r="B3601" s="1">
        <v>45146</v>
      </c>
      <c r="C3601">
        <v>133621.5</v>
      </c>
      <c r="D3601">
        <v>-0.11</v>
      </c>
      <c r="E3601">
        <v>-0.13</v>
      </c>
      <c r="F3601">
        <v>10361.35</v>
      </c>
      <c r="G3601">
        <v>7975.71</v>
      </c>
      <c r="H3601" t="s">
        <v>2213</v>
      </c>
      <c r="I3601" t="s">
        <v>2209</v>
      </c>
      <c r="J3601">
        <v>8</v>
      </c>
      <c r="K3601" t="s">
        <v>2214</v>
      </c>
      <c r="L3601" t="str">
        <f>IF(performance_data[[#This Row],[return_percentage]]&gt;=performance_data[[#This Row],[benchmark_return]],"Higher","Lower")</f>
        <v>Higher</v>
      </c>
      <c r="M3601" s="14">
        <f xml:space="preserve"> _xlfn.MAXIFS(performance_data[date],performance_data[portfolio_id],performance_data[[#This Row],[portfolio_id]])</f>
        <v>45535</v>
      </c>
      <c r="N3601" s="14">
        <f xml:space="preserve"> _xlfn.MINIFS(performance_data[date],performance_data[portfolio_id],performance_data[[#This Row],[portfolio_id]])</f>
        <v>44854</v>
      </c>
      <c r="O3601" s="15">
        <f>_xlfn.MAXIFS(performance_data[portfolio_value],performance_data[portfolio_id],performance_data[[#This Row],[portfolio_id]],performance_data[date],performance_data[[#This Row],[latest_date]])</f>
        <v>414284.65</v>
      </c>
      <c r="P3601" s="15">
        <f>_xlfn.MAXIFS(performance_data[portfolio_value],performance_data[portfolio_id],performance_data[[#This Row],[portfolio_id]],performance_data[date],performance_data[[#This Row],[starting_date]])</f>
        <v>269600.25</v>
      </c>
      <c r="Q3601" s="15">
        <f>performance_data[[#This Row],[latest_value]]-performance_data[[#This Row],[starting_value]]</f>
        <v>144684.40000000002</v>
      </c>
      <c r="R3601" s="15">
        <f>performance_data[[#This Row],[net_inflows]]-performance_data[[#This Row],[net_outflows]]</f>
        <v>2385.6400000000003</v>
      </c>
      <c r="S3601" s="15" t="str">
        <f>IF(performance_data[[#This Row],[net_inflows]]&gt;AVERAGE(performance_data[net_inflows]),"High","Low")</f>
        <v>High</v>
      </c>
      <c r="T3601" s="15">
        <f>AVERAGEIF(performance_data[inflow_flag],performance_data[[#This Row],[inflow_flag]],performance_data[return_percentage])</f>
        <v>4.8467905675459724</v>
      </c>
      <c r="U3601" s="17">
        <f>IF(performance_data[[#This Row],[return_percentage]]&lt;performance_data[[#This Row],[benchmark_return]],1,0)</f>
        <v>0</v>
      </c>
      <c r="V3601" s="17">
        <f>COUNTIFS(performance_data[portfolio_id],performance_data[[#This Row],[portfolio_id]])</f>
        <v>21</v>
      </c>
      <c r="W3601" s="17">
        <f>COUNTIFS(performance_data[portfolio_id],performance_data[[#This Row],[portfolio_id]],
          performance_data[return_flag],1)</f>
        <v>5</v>
      </c>
      <c r="X3601" s="15">
        <f>performance_data[[#This Row],[underperform_flag_count]]/performance_data[[#This Row],[totalportfoliocount]]</f>
        <v>0.23809523809523808</v>
      </c>
    </row>
    <row r="3602" spans="1:24" x14ac:dyDescent="0.3">
      <c r="A3602">
        <v>7691</v>
      </c>
      <c r="B3602" s="1">
        <v>44970</v>
      </c>
      <c r="C3602">
        <v>422990.7</v>
      </c>
      <c r="D3602">
        <v>-5.55</v>
      </c>
      <c r="E3602">
        <v>-6.24</v>
      </c>
      <c r="F3602">
        <v>19251.62</v>
      </c>
      <c r="G3602">
        <v>357.42</v>
      </c>
      <c r="H3602" t="s">
        <v>2213</v>
      </c>
      <c r="I3602" t="s">
        <v>2206</v>
      </c>
      <c r="J3602">
        <v>2</v>
      </c>
      <c r="K3602" t="s">
        <v>2226</v>
      </c>
      <c r="L3602" t="str">
        <f>IF(performance_data[[#This Row],[return_percentage]]&gt;=performance_data[[#This Row],[benchmark_return]],"Higher","Lower")</f>
        <v>Higher</v>
      </c>
      <c r="M3602" s="14">
        <f xml:space="preserve"> _xlfn.MAXIFS(performance_data[date],performance_data[portfolio_id],performance_data[[#This Row],[portfolio_id]])</f>
        <v>45535</v>
      </c>
      <c r="N3602" s="14">
        <f xml:space="preserve"> _xlfn.MINIFS(performance_data[date],performance_data[portfolio_id],performance_data[[#This Row],[portfolio_id]])</f>
        <v>44854</v>
      </c>
      <c r="O3602" s="15">
        <f>_xlfn.MAXIFS(performance_data[portfolio_value],performance_data[portfolio_id],performance_data[[#This Row],[portfolio_id]],performance_data[date],performance_data[[#This Row],[latest_date]])</f>
        <v>414284.65</v>
      </c>
      <c r="P3602" s="15">
        <f>_xlfn.MAXIFS(performance_data[portfolio_value],performance_data[portfolio_id],performance_data[[#This Row],[portfolio_id]],performance_data[date],performance_data[[#This Row],[starting_date]])</f>
        <v>269600.25</v>
      </c>
      <c r="Q3602" s="15">
        <f>performance_data[[#This Row],[latest_value]]-performance_data[[#This Row],[starting_value]]</f>
        <v>144684.40000000002</v>
      </c>
      <c r="R3602" s="15">
        <f>performance_data[[#This Row],[net_inflows]]-performance_data[[#This Row],[net_outflows]]</f>
        <v>18894.2</v>
      </c>
      <c r="S3602" s="15" t="str">
        <f>IF(performance_data[[#This Row],[net_inflows]]&gt;AVERAGE(performance_data[net_inflows]),"High","Low")</f>
        <v>High</v>
      </c>
      <c r="T3602" s="15">
        <f>AVERAGEIF(performance_data[inflow_flag],performance_data[[#This Row],[inflow_flag]],performance_data[return_percentage])</f>
        <v>4.8467905675459724</v>
      </c>
      <c r="U3602" s="17">
        <f>IF(performance_data[[#This Row],[return_percentage]]&lt;performance_data[[#This Row],[benchmark_return]],1,0)</f>
        <v>0</v>
      </c>
      <c r="V3602" s="17">
        <f>COUNTIFS(performance_data[portfolio_id],performance_data[[#This Row],[portfolio_id]])</f>
        <v>21</v>
      </c>
      <c r="W3602" s="17">
        <f>COUNTIFS(performance_data[portfolio_id],performance_data[[#This Row],[portfolio_id]],
          performance_data[return_flag],1)</f>
        <v>5</v>
      </c>
      <c r="X3602" s="15">
        <f>performance_data[[#This Row],[underperform_flag_count]]/performance_data[[#This Row],[totalportfoliocount]]</f>
        <v>0.23809523809523808</v>
      </c>
    </row>
    <row r="3603" spans="1:24" x14ac:dyDescent="0.3">
      <c r="A3603">
        <v>7691</v>
      </c>
      <c r="B3603" s="1">
        <v>44854</v>
      </c>
      <c r="C3603">
        <v>269600.25</v>
      </c>
      <c r="D3603">
        <v>-5.77</v>
      </c>
      <c r="E3603">
        <v>-5.03</v>
      </c>
      <c r="F3603">
        <v>10490.2</v>
      </c>
      <c r="G3603">
        <v>13180.06</v>
      </c>
      <c r="H3603" t="s">
        <v>2220</v>
      </c>
      <c r="I3603" t="s">
        <v>2217</v>
      </c>
      <c r="J3603">
        <v>10</v>
      </c>
      <c r="K3603" t="s">
        <v>2224</v>
      </c>
      <c r="L3603" t="str">
        <f>IF(performance_data[[#This Row],[return_percentage]]&gt;=performance_data[[#This Row],[benchmark_return]],"Higher","Lower")</f>
        <v>Lower</v>
      </c>
      <c r="M3603" s="14">
        <f xml:space="preserve"> _xlfn.MAXIFS(performance_data[date],performance_data[portfolio_id],performance_data[[#This Row],[portfolio_id]])</f>
        <v>45535</v>
      </c>
      <c r="N3603" s="14">
        <f xml:space="preserve"> _xlfn.MINIFS(performance_data[date],performance_data[portfolio_id],performance_data[[#This Row],[portfolio_id]])</f>
        <v>44854</v>
      </c>
      <c r="O3603" s="15">
        <f>_xlfn.MAXIFS(performance_data[portfolio_value],performance_data[portfolio_id],performance_data[[#This Row],[portfolio_id]],performance_data[date],performance_data[[#This Row],[latest_date]])</f>
        <v>414284.65</v>
      </c>
      <c r="P3603" s="15">
        <f>_xlfn.MAXIFS(performance_data[portfolio_value],performance_data[portfolio_id],performance_data[[#This Row],[portfolio_id]],performance_data[date],performance_data[[#This Row],[starting_date]])</f>
        <v>269600.25</v>
      </c>
      <c r="Q3603" s="15">
        <f>performance_data[[#This Row],[latest_value]]-performance_data[[#This Row],[starting_value]]</f>
        <v>144684.40000000002</v>
      </c>
      <c r="R3603" s="15">
        <f>performance_data[[#This Row],[net_inflows]]-performance_data[[#This Row],[net_outflows]]</f>
        <v>-2689.8599999999988</v>
      </c>
      <c r="S3603" s="15" t="str">
        <f>IF(performance_data[[#This Row],[net_inflows]]&gt;AVERAGE(performance_data[net_inflows]),"High","Low")</f>
        <v>High</v>
      </c>
      <c r="T3603" s="15">
        <f>AVERAGEIF(performance_data[inflow_flag],performance_data[[#This Row],[inflow_flag]],performance_data[return_percentage])</f>
        <v>4.8467905675459724</v>
      </c>
      <c r="U3603" s="17">
        <f>IF(performance_data[[#This Row],[return_percentage]]&lt;performance_data[[#This Row],[benchmark_return]],1,0)</f>
        <v>1</v>
      </c>
      <c r="V3603" s="17">
        <f>COUNTIFS(performance_data[portfolio_id],performance_data[[#This Row],[portfolio_id]])</f>
        <v>21</v>
      </c>
      <c r="W3603" s="17">
        <f>COUNTIFS(performance_data[portfolio_id],performance_data[[#This Row],[portfolio_id]],
          performance_data[return_flag],1)</f>
        <v>5</v>
      </c>
      <c r="X3603" s="15">
        <f>performance_data[[#This Row],[underperform_flag_count]]/performance_data[[#This Row],[totalportfoliocount]]</f>
        <v>0.23809523809523808</v>
      </c>
    </row>
    <row r="3604" spans="1:24" x14ac:dyDescent="0.3">
      <c r="A3604">
        <v>7691</v>
      </c>
      <c r="B3604" s="1">
        <v>45252</v>
      </c>
      <c r="C3604">
        <v>107302.13</v>
      </c>
      <c r="D3604">
        <v>3.49</v>
      </c>
      <c r="E3604">
        <v>2.91</v>
      </c>
      <c r="F3604">
        <v>1455.72</v>
      </c>
      <c r="G3604">
        <v>8232.2000000000007</v>
      </c>
      <c r="H3604" t="s">
        <v>2213</v>
      </c>
      <c r="I3604" t="s">
        <v>2217</v>
      </c>
      <c r="J3604">
        <v>11</v>
      </c>
      <c r="K3604" t="s">
        <v>2219</v>
      </c>
      <c r="L3604" t="str">
        <f>IF(performance_data[[#This Row],[return_percentage]]&gt;=performance_data[[#This Row],[benchmark_return]],"Higher","Lower")</f>
        <v>Higher</v>
      </c>
      <c r="M3604" s="14">
        <f xml:space="preserve"> _xlfn.MAXIFS(performance_data[date],performance_data[portfolio_id],performance_data[[#This Row],[portfolio_id]])</f>
        <v>45535</v>
      </c>
      <c r="N3604" s="14">
        <f xml:space="preserve"> _xlfn.MINIFS(performance_data[date],performance_data[portfolio_id],performance_data[[#This Row],[portfolio_id]])</f>
        <v>44854</v>
      </c>
      <c r="O3604" s="15">
        <f>_xlfn.MAXIFS(performance_data[portfolio_value],performance_data[portfolio_id],performance_data[[#This Row],[portfolio_id]],performance_data[date],performance_data[[#This Row],[latest_date]])</f>
        <v>414284.65</v>
      </c>
      <c r="P3604" s="15">
        <f>_xlfn.MAXIFS(performance_data[portfolio_value],performance_data[portfolio_id],performance_data[[#This Row],[portfolio_id]],performance_data[date],performance_data[[#This Row],[starting_date]])</f>
        <v>269600.25</v>
      </c>
      <c r="Q3604" s="15">
        <f>performance_data[[#This Row],[latest_value]]-performance_data[[#This Row],[starting_value]]</f>
        <v>144684.40000000002</v>
      </c>
      <c r="R3604" s="15">
        <f>performance_data[[#This Row],[net_inflows]]-performance_data[[#This Row],[net_outflows]]</f>
        <v>-6776.4800000000005</v>
      </c>
      <c r="S3604" s="15" t="str">
        <f>IF(performance_data[[#This Row],[net_inflows]]&gt;AVERAGE(performance_data[net_inflows]),"High","Low")</f>
        <v>Low</v>
      </c>
      <c r="T3604" s="15">
        <f>AVERAGEIF(performance_data[inflow_flag],performance_data[[#This Row],[inflow_flag]],performance_data[return_percentage])</f>
        <v>5.0457846277021572</v>
      </c>
      <c r="U3604" s="17">
        <f>IF(performance_data[[#This Row],[return_percentage]]&lt;performance_data[[#This Row],[benchmark_return]],1,0)</f>
        <v>0</v>
      </c>
      <c r="V3604" s="17">
        <f>COUNTIFS(performance_data[portfolio_id],performance_data[[#This Row],[portfolio_id]])</f>
        <v>21</v>
      </c>
      <c r="W3604" s="17">
        <f>COUNTIFS(performance_data[portfolio_id],performance_data[[#This Row],[portfolio_id]],
          performance_data[return_flag],1)</f>
        <v>5</v>
      </c>
      <c r="X3604" s="15">
        <f>performance_data[[#This Row],[underperform_flag_count]]/performance_data[[#This Row],[totalportfoliocount]]</f>
        <v>0.23809523809523808</v>
      </c>
    </row>
    <row r="3605" spans="1:24" x14ac:dyDescent="0.3">
      <c r="A3605">
        <v>7691</v>
      </c>
      <c r="B3605" s="1">
        <v>45033</v>
      </c>
      <c r="C3605">
        <v>347827.48</v>
      </c>
      <c r="D3605">
        <v>13.55</v>
      </c>
      <c r="E3605">
        <v>12.67</v>
      </c>
      <c r="F3605">
        <v>122.68</v>
      </c>
      <c r="G3605">
        <v>4747.04</v>
      </c>
      <c r="H3605" t="s">
        <v>2213</v>
      </c>
      <c r="I3605" t="s">
        <v>2211</v>
      </c>
      <c r="J3605">
        <v>4</v>
      </c>
      <c r="K3605" t="s">
        <v>2216</v>
      </c>
      <c r="L3605" t="str">
        <f>IF(performance_data[[#This Row],[return_percentage]]&gt;=performance_data[[#This Row],[benchmark_return]],"Higher","Lower")</f>
        <v>Higher</v>
      </c>
      <c r="M3605" s="14">
        <f xml:space="preserve"> _xlfn.MAXIFS(performance_data[date],performance_data[portfolio_id],performance_data[[#This Row],[portfolio_id]])</f>
        <v>45535</v>
      </c>
      <c r="N3605" s="14">
        <f xml:space="preserve"> _xlfn.MINIFS(performance_data[date],performance_data[portfolio_id],performance_data[[#This Row],[portfolio_id]])</f>
        <v>44854</v>
      </c>
      <c r="O3605" s="15">
        <f>_xlfn.MAXIFS(performance_data[portfolio_value],performance_data[portfolio_id],performance_data[[#This Row],[portfolio_id]],performance_data[date],performance_data[[#This Row],[latest_date]])</f>
        <v>414284.65</v>
      </c>
      <c r="P3605" s="15">
        <f>_xlfn.MAXIFS(performance_data[portfolio_value],performance_data[portfolio_id],performance_data[[#This Row],[portfolio_id]],performance_data[date],performance_data[[#This Row],[starting_date]])</f>
        <v>269600.25</v>
      </c>
      <c r="Q3605" s="15">
        <f>performance_data[[#This Row],[latest_value]]-performance_data[[#This Row],[starting_value]]</f>
        <v>144684.40000000002</v>
      </c>
      <c r="R3605" s="15">
        <f>performance_data[[#This Row],[net_inflows]]-performance_data[[#This Row],[net_outflows]]</f>
        <v>-4624.3599999999997</v>
      </c>
      <c r="S3605" s="15" t="str">
        <f>IF(performance_data[[#This Row],[net_inflows]]&gt;AVERAGE(performance_data[net_inflows]),"High","Low")</f>
        <v>Low</v>
      </c>
      <c r="T3605" s="15">
        <f>AVERAGEIF(performance_data[inflow_flag],performance_data[[#This Row],[inflow_flag]],performance_data[return_percentage])</f>
        <v>5.0457846277021572</v>
      </c>
      <c r="U3605" s="17">
        <f>IF(performance_data[[#This Row],[return_percentage]]&lt;performance_data[[#This Row],[benchmark_return]],1,0)</f>
        <v>0</v>
      </c>
      <c r="V3605" s="17">
        <f>COUNTIFS(performance_data[portfolio_id],performance_data[[#This Row],[portfolio_id]])</f>
        <v>21</v>
      </c>
      <c r="W3605" s="17">
        <f>COUNTIFS(performance_data[portfolio_id],performance_data[[#This Row],[portfolio_id]],
          performance_data[return_flag],1)</f>
        <v>5</v>
      </c>
      <c r="X3605" s="15">
        <f>performance_data[[#This Row],[underperform_flag_count]]/performance_data[[#This Row],[totalportfoliocount]]</f>
        <v>0.23809523809523808</v>
      </c>
    </row>
    <row r="3606" spans="1:24" x14ac:dyDescent="0.3">
      <c r="A3606">
        <v>7691</v>
      </c>
      <c r="B3606" s="1">
        <v>45113</v>
      </c>
      <c r="C3606">
        <v>220524.75</v>
      </c>
      <c r="D3606">
        <v>-4.9800000000000004</v>
      </c>
      <c r="E3606">
        <v>-4.8</v>
      </c>
      <c r="F3606">
        <v>19050.89</v>
      </c>
      <c r="G3606">
        <v>12979.61</v>
      </c>
      <c r="H3606" t="s">
        <v>2213</v>
      </c>
      <c r="I3606" t="s">
        <v>2209</v>
      </c>
      <c r="J3606">
        <v>7</v>
      </c>
      <c r="K3606" t="s">
        <v>2210</v>
      </c>
      <c r="L3606" t="str">
        <f>IF(performance_data[[#This Row],[return_percentage]]&gt;=performance_data[[#This Row],[benchmark_return]],"Higher","Lower")</f>
        <v>Lower</v>
      </c>
      <c r="M3606" s="14">
        <f xml:space="preserve"> _xlfn.MAXIFS(performance_data[date],performance_data[portfolio_id],performance_data[[#This Row],[portfolio_id]])</f>
        <v>45535</v>
      </c>
      <c r="N3606" s="14">
        <f xml:space="preserve"> _xlfn.MINIFS(performance_data[date],performance_data[portfolio_id],performance_data[[#This Row],[portfolio_id]])</f>
        <v>44854</v>
      </c>
      <c r="O3606" s="15">
        <f>_xlfn.MAXIFS(performance_data[portfolio_value],performance_data[portfolio_id],performance_data[[#This Row],[portfolio_id]],performance_data[date],performance_data[[#This Row],[latest_date]])</f>
        <v>414284.65</v>
      </c>
      <c r="P3606" s="15">
        <f>_xlfn.MAXIFS(performance_data[portfolio_value],performance_data[portfolio_id],performance_data[[#This Row],[portfolio_id]],performance_data[date],performance_data[[#This Row],[starting_date]])</f>
        <v>269600.25</v>
      </c>
      <c r="Q3606" s="15">
        <f>performance_data[[#This Row],[latest_value]]-performance_data[[#This Row],[starting_value]]</f>
        <v>144684.40000000002</v>
      </c>
      <c r="R3606" s="15">
        <f>performance_data[[#This Row],[net_inflows]]-performance_data[[#This Row],[net_outflows]]</f>
        <v>6071.2799999999988</v>
      </c>
      <c r="S3606" s="15" t="str">
        <f>IF(performance_data[[#This Row],[net_inflows]]&gt;AVERAGE(performance_data[net_inflows]),"High","Low")</f>
        <v>High</v>
      </c>
      <c r="T3606" s="15">
        <f>AVERAGEIF(performance_data[inflow_flag],performance_data[[#This Row],[inflow_flag]],performance_data[return_percentage])</f>
        <v>4.8467905675459724</v>
      </c>
      <c r="U3606" s="17">
        <f>IF(performance_data[[#This Row],[return_percentage]]&lt;performance_data[[#This Row],[benchmark_return]],1,0)</f>
        <v>1</v>
      </c>
      <c r="V3606" s="17">
        <f>COUNTIFS(performance_data[portfolio_id],performance_data[[#This Row],[portfolio_id]])</f>
        <v>21</v>
      </c>
      <c r="W3606" s="17">
        <f>COUNTIFS(performance_data[portfolio_id],performance_data[[#This Row],[portfolio_id]],
          performance_data[return_flag],1)</f>
        <v>5</v>
      </c>
      <c r="X3606" s="15">
        <f>performance_data[[#This Row],[underperform_flag_count]]/performance_data[[#This Row],[totalportfoliocount]]</f>
        <v>0.23809523809523808</v>
      </c>
    </row>
    <row r="3607" spans="1:24" x14ac:dyDescent="0.3">
      <c r="A3607">
        <v>7691</v>
      </c>
      <c r="B3607" s="1">
        <v>45342</v>
      </c>
      <c r="C3607">
        <v>196936.9</v>
      </c>
      <c r="D3607">
        <v>-9.39</v>
      </c>
      <c r="E3607">
        <v>-11.26</v>
      </c>
      <c r="F3607">
        <v>9441.51</v>
      </c>
      <c r="G3607">
        <v>2252.73</v>
      </c>
      <c r="H3607" t="s">
        <v>2205</v>
      </c>
      <c r="I3607" t="s">
        <v>2206</v>
      </c>
      <c r="J3607">
        <v>2</v>
      </c>
      <c r="K3607" t="s">
        <v>2226</v>
      </c>
      <c r="L3607" t="str">
        <f>IF(performance_data[[#This Row],[return_percentage]]&gt;=performance_data[[#This Row],[benchmark_return]],"Higher","Lower")</f>
        <v>Higher</v>
      </c>
      <c r="M3607" s="14">
        <f xml:space="preserve"> _xlfn.MAXIFS(performance_data[date],performance_data[portfolio_id],performance_data[[#This Row],[portfolio_id]])</f>
        <v>45535</v>
      </c>
      <c r="N3607" s="14">
        <f xml:space="preserve"> _xlfn.MINIFS(performance_data[date],performance_data[portfolio_id],performance_data[[#This Row],[portfolio_id]])</f>
        <v>44854</v>
      </c>
      <c r="O3607" s="15">
        <f>_xlfn.MAXIFS(performance_data[portfolio_value],performance_data[portfolio_id],performance_data[[#This Row],[portfolio_id]],performance_data[date],performance_data[[#This Row],[latest_date]])</f>
        <v>414284.65</v>
      </c>
      <c r="P3607" s="15">
        <f>_xlfn.MAXIFS(performance_data[portfolio_value],performance_data[portfolio_id],performance_data[[#This Row],[portfolio_id]],performance_data[date],performance_data[[#This Row],[starting_date]])</f>
        <v>269600.25</v>
      </c>
      <c r="Q3607" s="15">
        <f>performance_data[[#This Row],[latest_value]]-performance_data[[#This Row],[starting_value]]</f>
        <v>144684.40000000002</v>
      </c>
      <c r="R3607" s="15">
        <f>performance_data[[#This Row],[net_inflows]]-performance_data[[#This Row],[net_outflows]]</f>
        <v>7188.7800000000007</v>
      </c>
      <c r="S3607" s="15" t="str">
        <f>IF(performance_data[[#This Row],[net_inflows]]&gt;AVERAGE(performance_data[net_inflows]),"High","Low")</f>
        <v>Low</v>
      </c>
      <c r="T3607" s="15">
        <f>AVERAGEIF(performance_data[inflow_flag],performance_data[[#This Row],[inflow_flag]],performance_data[return_percentage])</f>
        <v>5.0457846277021572</v>
      </c>
      <c r="U3607" s="17">
        <f>IF(performance_data[[#This Row],[return_percentage]]&lt;performance_data[[#This Row],[benchmark_return]],1,0)</f>
        <v>0</v>
      </c>
      <c r="V3607" s="17">
        <f>COUNTIFS(performance_data[portfolio_id],performance_data[[#This Row],[portfolio_id]])</f>
        <v>21</v>
      </c>
      <c r="W3607" s="17">
        <f>COUNTIFS(performance_data[portfolio_id],performance_data[[#This Row],[portfolio_id]],
          performance_data[return_flag],1)</f>
        <v>5</v>
      </c>
      <c r="X3607" s="15">
        <f>performance_data[[#This Row],[underperform_flag_count]]/performance_data[[#This Row],[totalportfoliocount]]</f>
        <v>0.23809523809523808</v>
      </c>
    </row>
    <row r="3608" spans="1:24" x14ac:dyDescent="0.3">
      <c r="A3608">
        <v>7691</v>
      </c>
      <c r="B3608" s="1">
        <v>45254</v>
      </c>
      <c r="C3608">
        <v>313633.93</v>
      </c>
      <c r="D3608">
        <v>-0.47</v>
      </c>
      <c r="E3608">
        <v>-0.49</v>
      </c>
      <c r="F3608">
        <v>18177.14</v>
      </c>
      <c r="G3608">
        <v>11134.56</v>
      </c>
      <c r="H3608" t="s">
        <v>2213</v>
      </c>
      <c r="I3608" t="s">
        <v>2217</v>
      </c>
      <c r="J3608">
        <v>11</v>
      </c>
      <c r="K3608" t="s">
        <v>2219</v>
      </c>
      <c r="L3608" t="str">
        <f>IF(performance_data[[#This Row],[return_percentage]]&gt;=performance_data[[#This Row],[benchmark_return]],"Higher","Lower")</f>
        <v>Higher</v>
      </c>
      <c r="M3608" s="14">
        <f xml:space="preserve"> _xlfn.MAXIFS(performance_data[date],performance_data[portfolio_id],performance_data[[#This Row],[portfolio_id]])</f>
        <v>45535</v>
      </c>
      <c r="N3608" s="14">
        <f xml:space="preserve"> _xlfn.MINIFS(performance_data[date],performance_data[portfolio_id],performance_data[[#This Row],[portfolio_id]])</f>
        <v>44854</v>
      </c>
      <c r="O3608" s="15">
        <f>_xlfn.MAXIFS(performance_data[portfolio_value],performance_data[portfolio_id],performance_data[[#This Row],[portfolio_id]],performance_data[date],performance_data[[#This Row],[latest_date]])</f>
        <v>414284.65</v>
      </c>
      <c r="P3608" s="15">
        <f>_xlfn.MAXIFS(performance_data[portfolio_value],performance_data[portfolio_id],performance_data[[#This Row],[portfolio_id]],performance_data[date],performance_data[[#This Row],[starting_date]])</f>
        <v>269600.25</v>
      </c>
      <c r="Q3608" s="15">
        <f>performance_data[[#This Row],[latest_value]]-performance_data[[#This Row],[starting_value]]</f>
        <v>144684.40000000002</v>
      </c>
      <c r="R3608" s="15">
        <f>performance_data[[#This Row],[net_inflows]]-performance_data[[#This Row],[net_outflows]]</f>
        <v>7042.58</v>
      </c>
      <c r="S3608" s="15" t="str">
        <f>IF(performance_data[[#This Row],[net_inflows]]&gt;AVERAGE(performance_data[net_inflows]),"High","Low")</f>
        <v>High</v>
      </c>
      <c r="T3608" s="15">
        <f>AVERAGEIF(performance_data[inflow_flag],performance_data[[#This Row],[inflow_flag]],performance_data[return_percentage])</f>
        <v>4.8467905675459724</v>
      </c>
      <c r="U3608" s="17">
        <f>IF(performance_data[[#This Row],[return_percentage]]&lt;performance_data[[#This Row],[benchmark_return]],1,0)</f>
        <v>0</v>
      </c>
      <c r="V3608" s="17">
        <f>COUNTIFS(performance_data[portfolio_id],performance_data[[#This Row],[portfolio_id]])</f>
        <v>21</v>
      </c>
      <c r="W3608" s="17">
        <f>COUNTIFS(performance_data[portfolio_id],performance_data[[#This Row],[portfolio_id]],
          performance_data[return_flag],1)</f>
        <v>5</v>
      </c>
      <c r="X3608" s="15">
        <f>performance_data[[#This Row],[underperform_flag_count]]/performance_data[[#This Row],[totalportfoliocount]]</f>
        <v>0.23809523809523808</v>
      </c>
    </row>
    <row r="3609" spans="1:24" x14ac:dyDescent="0.3">
      <c r="A3609">
        <v>7691</v>
      </c>
      <c r="B3609" s="1">
        <v>45296</v>
      </c>
      <c r="C3609">
        <v>137990.04</v>
      </c>
      <c r="D3609">
        <v>8.15</v>
      </c>
      <c r="E3609">
        <v>9.44</v>
      </c>
      <c r="F3609">
        <v>14614.56</v>
      </c>
      <c r="G3609">
        <v>5047.87</v>
      </c>
      <c r="H3609" t="s">
        <v>2205</v>
      </c>
      <c r="I3609" t="s">
        <v>2206</v>
      </c>
      <c r="J3609">
        <v>1</v>
      </c>
      <c r="K3609" t="s">
        <v>2207</v>
      </c>
      <c r="L3609" t="str">
        <f>IF(performance_data[[#This Row],[return_percentage]]&gt;=performance_data[[#This Row],[benchmark_return]],"Higher","Lower")</f>
        <v>Lower</v>
      </c>
      <c r="M3609" s="14">
        <f xml:space="preserve"> _xlfn.MAXIFS(performance_data[date],performance_data[portfolio_id],performance_data[[#This Row],[portfolio_id]])</f>
        <v>45535</v>
      </c>
      <c r="N3609" s="14">
        <f xml:space="preserve"> _xlfn.MINIFS(performance_data[date],performance_data[portfolio_id],performance_data[[#This Row],[portfolio_id]])</f>
        <v>44854</v>
      </c>
      <c r="O3609" s="15">
        <f>_xlfn.MAXIFS(performance_data[portfolio_value],performance_data[portfolio_id],performance_data[[#This Row],[portfolio_id]],performance_data[date],performance_data[[#This Row],[latest_date]])</f>
        <v>414284.65</v>
      </c>
      <c r="P3609" s="15">
        <f>_xlfn.MAXIFS(performance_data[portfolio_value],performance_data[portfolio_id],performance_data[[#This Row],[portfolio_id]],performance_data[date],performance_data[[#This Row],[starting_date]])</f>
        <v>269600.25</v>
      </c>
      <c r="Q3609" s="15">
        <f>performance_data[[#This Row],[latest_value]]-performance_data[[#This Row],[starting_value]]</f>
        <v>144684.40000000002</v>
      </c>
      <c r="R3609" s="15">
        <f>performance_data[[#This Row],[net_inflows]]-performance_data[[#This Row],[net_outflows]]</f>
        <v>9566.6899999999987</v>
      </c>
      <c r="S3609" s="15" t="str">
        <f>IF(performance_data[[#This Row],[net_inflows]]&gt;AVERAGE(performance_data[net_inflows]),"High","Low")</f>
        <v>High</v>
      </c>
      <c r="T3609" s="15">
        <f>AVERAGEIF(performance_data[inflow_flag],performance_data[[#This Row],[inflow_flag]],performance_data[return_percentage])</f>
        <v>4.8467905675459724</v>
      </c>
      <c r="U3609" s="17">
        <f>IF(performance_data[[#This Row],[return_percentage]]&lt;performance_data[[#This Row],[benchmark_return]],1,0)</f>
        <v>1</v>
      </c>
      <c r="V3609" s="17">
        <f>COUNTIFS(performance_data[portfolio_id],performance_data[[#This Row],[portfolio_id]])</f>
        <v>21</v>
      </c>
      <c r="W3609" s="17">
        <f>COUNTIFS(performance_data[portfolio_id],performance_data[[#This Row],[portfolio_id]],
          performance_data[return_flag],1)</f>
        <v>5</v>
      </c>
      <c r="X3609" s="15">
        <f>performance_data[[#This Row],[underperform_flag_count]]/performance_data[[#This Row],[totalportfoliocount]]</f>
        <v>0.23809523809523808</v>
      </c>
    </row>
    <row r="3610" spans="1:24" x14ac:dyDescent="0.3">
      <c r="A3610">
        <v>7691</v>
      </c>
      <c r="B3610" s="1">
        <v>45535</v>
      </c>
      <c r="C3610">
        <v>414284.65</v>
      </c>
      <c r="D3610">
        <v>6.07</v>
      </c>
      <c r="E3610">
        <v>4.99</v>
      </c>
      <c r="F3610">
        <v>14301.22</v>
      </c>
      <c r="G3610">
        <v>4410.46</v>
      </c>
      <c r="H3610" t="s">
        <v>2205</v>
      </c>
      <c r="I3610" t="s">
        <v>2209</v>
      </c>
      <c r="J3610">
        <v>8</v>
      </c>
      <c r="K3610" t="s">
        <v>2214</v>
      </c>
      <c r="L3610" t="str">
        <f>IF(performance_data[[#This Row],[return_percentage]]&gt;=performance_data[[#This Row],[benchmark_return]],"Higher","Lower")</f>
        <v>Higher</v>
      </c>
      <c r="M3610" s="14">
        <f xml:space="preserve"> _xlfn.MAXIFS(performance_data[date],performance_data[portfolio_id],performance_data[[#This Row],[portfolio_id]])</f>
        <v>45535</v>
      </c>
      <c r="N3610" s="14">
        <f xml:space="preserve"> _xlfn.MINIFS(performance_data[date],performance_data[portfolio_id],performance_data[[#This Row],[portfolio_id]])</f>
        <v>44854</v>
      </c>
      <c r="O3610" s="15">
        <f>_xlfn.MAXIFS(performance_data[portfolio_value],performance_data[portfolio_id],performance_data[[#This Row],[portfolio_id]],performance_data[date],performance_data[[#This Row],[latest_date]])</f>
        <v>414284.65</v>
      </c>
      <c r="P3610" s="15">
        <f>_xlfn.MAXIFS(performance_data[portfolio_value],performance_data[portfolio_id],performance_data[[#This Row],[portfolio_id]],performance_data[date],performance_data[[#This Row],[starting_date]])</f>
        <v>269600.25</v>
      </c>
      <c r="Q3610" s="15">
        <f>performance_data[[#This Row],[latest_value]]-performance_data[[#This Row],[starting_value]]</f>
        <v>144684.40000000002</v>
      </c>
      <c r="R3610" s="15">
        <f>performance_data[[#This Row],[net_inflows]]-performance_data[[#This Row],[net_outflows]]</f>
        <v>9890.7599999999984</v>
      </c>
      <c r="S3610" s="15" t="str">
        <f>IF(performance_data[[#This Row],[net_inflows]]&gt;AVERAGE(performance_data[net_inflows]),"High","Low")</f>
        <v>High</v>
      </c>
      <c r="T3610" s="15">
        <f>AVERAGEIF(performance_data[inflow_flag],performance_data[[#This Row],[inflow_flag]],performance_data[return_percentage])</f>
        <v>4.8467905675459724</v>
      </c>
      <c r="U3610" s="17">
        <f>IF(performance_data[[#This Row],[return_percentage]]&lt;performance_data[[#This Row],[benchmark_return]],1,0)</f>
        <v>0</v>
      </c>
      <c r="V3610" s="17">
        <f>COUNTIFS(performance_data[portfolio_id],performance_data[[#This Row],[portfolio_id]])</f>
        <v>21</v>
      </c>
      <c r="W3610" s="17">
        <f>COUNTIFS(performance_data[portfolio_id],performance_data[[#This Row],[portfolio_id]],
          performance_data[return_flag],1)</f>
        <v>5</v>
      </c>
      <c r="X3610" s="15">
        <f>performance_data[[#This Row],[underperform_flag_count]]/performance_data[[#This Row],[totalportfoliocount]]</f>
        <v>0.23809523809523808</v>
      </c>
    </row>
    <row r="3611" spans="1:24" x14ac:dyDescent="0.3">
      <c r="A3611">
        <v>7747</v>
      </c>
      <c r="B3611" s="1">
        <v>45263</v>
      </c>
      <c r="C3611">
        <v>460740.94</v>
      </c>
      <c r="D3611">
        <v>2.37</v>
      </c>
      <c r="E3611">
        <v>2.08</v>
      </c>
      <c r="F3611">
        <v>1533.99</v>
      </c>
      <c r="G3611">
        <v>350.4</v>
      </c>
      <c r="H3611" t="s">
        <v>2213</v>
      </c>
      <c r="I3611" t="s">
        <v>2217</v>
      </c>
      <c r="J3611">
        <v>12</v>
      </c>
      <c r="K3611" t="s">
        <v>2218</v>
      </c>
      <c r="L3611" t="str">
        <f>IF(performance_data[[#This Row],[return_percentage]]&gt;=performance_data[[#This Row],[benchmark_return]],"Higher","Lower")</f>
        <v>Higher</v>
      </c>
      <c r="M3611" s="14">
        <f xml:space="preserve"> _xlfn.MAXIFS(performance_data[date],performance_data[portfolio_id],performance_data[[#This Row],[portfolio_id]])</f>
        <v>45537</v>
      </c>
      <c r="N3611" s="14">
        <f xml:space="preserve"> _xlfn.MINIFS(performance_data[date],performance_data[portfolio_id],performance_data[[#This Row],[portfolio_id]])</f>
        <v>44846</v>
      </c>
      <c r="O3611" s="15">
        <f>_xlfn.MAXIFS(performance_data[portfolio_value],performance_data[portfolio_id],performance_data[[#This Row],[portfolio_id]],performance_data[date],performance_data[[#This Row],[latest_date]])</f>
        <v>62793.82</v>
      </c>
      <c r="P3611" s="15">
        <f>_xlfn.MAXIFS(performance_data[portfolio_value],performance_data[portfolio_id],performance_data[[#This Row],[portfolio_id]],performance_data[date],performance_data[[#This Row],[starting_date]])</f>
        <v>5325.95</v>
      </c>
      <c r="Q3611" s="15">
        <f>performance_data[[#This Row],[latest_value]]-performance_data[[#This Row],[starting_value]]</f>
        <v>57467.87</v>
      </c>
      <c r="R3611" s="15">
        <f>performance_data[[#This Row],[net_inflows]]-performance_data[[#This Row],[net_outflows]]</f>
        <v>1183.5900000000001</v>
      </c>
      <c r="S3611" s="15" t="str">
        <f>IF(performance_data[[#This Row],[net_inflows]]&gt;AVERAGE(performance_data[net_inflows]),"High","Low")</f>
        <v>Low</v>
      </c>
      <c r="T3611" s="15">
        <f>AVERAGEIF(performance_data[inflow_flag],performance_data[[#This Row],[inflow_flag]],performance_data[return_percentage])</f>
        <v>5.0457846277021572</v>
      </c>
      <c r="U3611" s="17">
        <f>IF(performance_data[[#This Row],[return_percentage]]&lt;performance_data[[#This Row],[benchmark_return]],1,0)</f>
        <v>0</v>
      </c>
      <c r="V3611" s="17">
        <f>COUNTIFS(performance_data[portfolio_id],performance_data[[#This Row],[portfolio_id]])</f>
        <v>25</v>
      </c>
      <c r="W3611" s="17">
        <f>COUNTIFS(performance_data[portfolio_id],performance_data[[#This Row],[portfolio_id]],
          performance_data[return_flag],1)</f>
        <v>14</v>
      </c>
      <c r="X3611" s="15">
        <f>performance_data[[#This Row],[underperform_flag_count]]/performance_data[[#This Row],[totalportfoliocount]]</f>
        <v>0.56000000000000005</v>
      </c>
    </row>
    <row r="3612" spans="1:24" x14ac:dyDescent="0.3">
      <c r="A3612">
        <v>7747</v>
      </c>
      <c r="B3612" s="1">
        <v>45311</v>
      </c>
      <c r="C3612">
        <v>398831.82</v>
      </c>
      <c r="D3612">
        <v>-1.75</v>
      </c>
      <c r="E3612">
        <v>-1.55</v>
      </c>
      <c r="F3612">
        <v>5594.31</v>
      </c>
      <c r="G3612">
        <v>3061.75</v>
      </c>
      <c r="H3612" t="s">
        <v>2205</v>
      </c>
      <c r="I3612" t="s">
        <v>2206</v>
      </c>
      <c r="J3612">
        <v>1</v>
      </c>
      <c r="K3612" t="s">
        <v>2207</v>
      </c>
      <c r="L3612" t="str">
        <f>IF(performance_data[[#This Row],[return_percentage]]&gt;=performance_data[[#This Row],[benchmark_return]],"Higher","Lower")</f>
        <v>Lower</v>
      </c>
      <c r="M3612" s="14">
        <f xml:space="preserve"> _xlfn.MAXIFS(performance_data[date],performance_data[portfolio_id],performance_data[[#This Row],[portfolio_id]])</f>
        <v>45537</v>
      </c>
      <c r="N3612" s="14">
        <f xml:space="preserve"> _xlfn.MINIFS(performance_data[date],performance_data[portfolio_id],performance_data[[#This Row],[portfolio_id]])</f>
        <v>44846</v>
      </c>
      <c r="O3612" s="15">
        <f>_xlfn.MAXIFS(performance_data[portfolio_value],performance_data[portfolio_id],performance_data[[#This Row],[portfolio_id]],performance_data[date],performance_data[[#This Row],[latest_date]])</f>
        <v>62793.82</v>
      </c>
      <c r="P3612" s="15">
        <f>_xlfn.MAXIFS(performance_data[portfolio_value],performance_data[portfolio_id],performance_data[[#This Row],[portfolio_id]],performance_data[date],performance_data[[#This Row],[starting_date]])</f>
        <v>5325.95</v>
      </c>
      <c r="Q3612" s="15">
        <f>performance_data[[#This Row],[latest_value]]-performance_data[[#This Row],[starting_value]]</f>
        <v>57467.87</v>
      </c>
      <c r="R3612" s="15">
        <f>performance_data[[#This Row],[net_inflows]]-performance_data[[#This Row],[net_outflows]]</f>
        <v>2532.5600000000004</v>
      </c>
      <c r="S3612" s="15" t="str">
        <f>IF(performance_data[[#This Row],[net_inflows]]&gt;AVERAGE(performance_data[net_inflows]),"High","Low")</f>
        <v>Low</v>
      </c>
      <c r="T3612" s="15">
        <f>AVERAGEIF(performance_data[inflow_flag],performance_data[[#This Row],[inflow_flag]],performance_data[return_percentage])</f>
        <v>5.0457846277021572</v>
      </c>
      <c r="U3612" s="17">
        <f>IF(performance_data[[#This Row],[return_percentage]]&lt;performance_data[[#This Row],[benchmark_return]],1,0)</f>
        <v>1</v>
      </c>
      <c r="V3612" s="17">
        <f>COUNTIFS(performance_data[portfolio_id],performance_data[[#This Row],[portfolio_id]])</f>
        <v>25</v>
      </c>
      <c r="W3612" s="17">
        <f>COUNTIFS(performance_data[portfolio_id],performance_data[[#This Row],[portfolio_id]],
          performance_data[return_flag],1)</f>
        <v>14</v>
      </c>
      <c r="X3612" s="15">
        <f>performance_data[[#This Row],[underperform_flag_count]]/performance_data[[#This Row],[totalportfoliocount]]</f>
        <v>0.56000000000000005</v>
      </c>
    </row>
    <row r="3613" spans="1:24" x14ac:dyDescent="0.3">
      <c r="A3613">
        <v>7747</v>
      </c>
      <c r="B3613" s="1">
        <v>45283</v>
      </c>
      <c r="C3613">
        <v>222156.21</v>
      </c>
      <c r="D3613">
        <v>16.98</v>
      </c>
      <c r="E3613">
        <v>18.010000000000002</v>
      </c>
      <c r="F3613">
        <v>16499.43</v>
      </c>
      <c r="G3613">
        <v>10313.530000000001</v>
      </c>
      <c r="H3613" t="s">
        <v>2213</v>
      </c>
      <c r="I3613" t="s">
        <v>2217</v>
      </c>
      <c r="J3613">
        <v>12</v>
      </c>
      <c r="K3613" t="s">
        <v>2218</v>
      </c>
      <c r="L3613" t="str">
        <f>IF(performance_data[[#This Row],[return_percentage]]&gt;=performance_data[[#This Row],[benchmark_return]],"Higher","Lower")</f>
        <v>Lower</v>
      </c>
      <c r="M3613" s="14">
        <f xml:space="preserve"> _xlfn.MAXIFS(performance_data[date],performance_data[portfolio_id],performance_data[[#This Row],[portfolio_id]])</f>
        <v>45537</v>
      </c>
      <c r="N3613" s="14">
        <f xml:space="preserve"> _xlfn.MINIFS(performance_data[date],performance_data[portfolio_id],performance_data[[#This Row],[portfolio_id]])</f>
        <v>44846</v>
      </c>
      <c r="O3613" s="15">
        <f>_xlfn.MAXIFS(performance_data[portfolio_value],performance_data[portfolio_id],performance_data[[#This Row],[portfolio_id]],performance_data[date],performance_data[[#This Row],[latest_date]])</f>
        <v>62793.82</v>
      </c>
      <c r="P3613" s="15">
        <f>_xlfn.MAXIFS(performance_data[portfolio_value],performance_data[portfolio_id],performance_data[[#This Row],[portfolio_id]],performance_data[date],performance_data[[#This Row],[starting_date]])</f>
        <v>5325.95</v>
      </c>
      <c r="Q3613" s="15">
        <f>performance_data[[#This Row],[latest_value]]-performance_data[[#This Row],[starting_value]]</f>
        <v>57467.87</v>
      </c>
      <c r="R3613" s="15">
        <f>performance_data[[#This Row],[net_inflows]]-performance_data[[#This Row],[net_outflows]]</f>
        <v>6185.9</v>
      </c>
      <c r="S3613" s="15" t="str">
        <f>IF(performance_data[[#This Row],[net_inflows]]&gt;AVERAGE(performance_data[net_inflows]),"High","Low")</f>
        <v>High</v>
      </c>
      <c r="T3613" s="15">
        <f>AVERAGEIF(performance_data[inflow_flag],performance_data[[#This Row],[inflow_flag]],performance_data[return_percentage])</f>
        <v>4.8467905675459724</v>
      </c>
      <c r="U3613" s="17">
        <f>IF(performance_data[[#This Row],[return_percentage]]&lt;performance_data[[#This Row],[benchmark_return]],1,0)</f>
        <v>1</v>
      </c>
      <c r="V3613" s="17">
        <f>COUNTIFS(performance_data[portfolio_id],performance_data[[#This Row],[portfolio_id]])</f>
        <v>25</v>
      </c>
      <c r="W3613" s="17">
        <f>COUNTIFS(performance_data[portfolio_id],performance_data[[#This Row],[portfolio_id]],
          performance_data[return_flag],1)</f>
        <v>14</v>
      </c>
      <c r="X3613" s="15">
        <f>performance_data[[#This Row],[underperform_flag_count]]/performance_data[[#This Row],[totalportfoliocount]]</f>
        <v>0.56000000000000005</v>
      </c>
    </row>
    <row r="3614" spans="1:24" x14ac:dyDescent="0.3">
      <c r="A3614">
        <v>7747</v>
      </c>
      <c r="B3614" s="1">
        <v>45175</v>
      </c>
      <c r="C3614">
        <v>392704.26</v>
      </c>
      <c r="D3614">
        <v>19.14</v>
      </c>
      <c r="E3614">
        <v>22.92</v>
      </c>
      <c r="F3614">
        <v>15568.96</v>
      </c>
      <c r="G3614">
        <v>10457.89</v>
      </c>
      <c r="H3614" t="s">
        <v>2213</v>
      </c>
      <c r="I3614" t="s">
        <v>2209</v>
      </c>
      <c r="J3614">
        <v>9</v>
      </c>
      <c r="K3614" t="s">
        <v>2221</v>
      </c>
      <c r="L3614" t="str">
        <f>IF(performance_data[[#This Row],[return_percentage]]&gt;=performance_data[[#This Row],[benchmark_return]],"Higher","Lower")</f>
        <v>Lower</v>
      </c>
      <c r="M3614" s="14">
        <f xml:space="preserve"> _xlfn.MAXIFS(performance_data[date],performance_data[portfolio_id],performance_data[[#This Row],[portfolio_id]])</f>
        <v>45537</v>
      </c>
      <c r="N3614" s="14">
        <f xml:space="preserve"> _xlfn.MINIFS(performance_data[date],performance_data[portfolio_id],performance_data[[#This Row],[portfolio_id]])</f>
        <v>44846</v>
      </c>
      <c r="O3614" s="15">
        <f>_xlfn.MAXIFS(performance_data[portfolio_value],performance_data[portfolio_id],performance_data[[#This Row],[portfolio_id]],performance_data[date],performance_data[[#This Row],[latest_date]])</f>
        <v>62793.82</v>
      </c>
      <c r="P3614" s="15">
        <f>_xlfn.MAXIFS(performance_data[portfolio_value],performance_data[portfolio_id],performance_data[[#This Row],[portfolio_id]],performance_data[date],performance_data[[#This Row],[starting_date]])</f>
        <v>5325.95</v>
      </c>
      <c r="Q3614" s="15">
        <f>performance_data[[#This Row],[latest_value]]-performance_data[[#This Row],[starting_value]]</f>
        <v>57467.87</v>
      </c>
      <c r="R3614" s="15">
        <f>performance_data[[#This Row],[net_inflows]]-performance_data[[#This Row],[net_outflows]]</f>
        <v>5111.07</v>
      </c>
      <c r="S3614" s="15" t="str">
        <f>IF(performance_data[[#This Row],[net_inflows]]&gt;AVERAGE(performance_data[net_inflows]),"High","Low")</f>
        <v>High</v>
      </c>
      <c r="T3614" s="15">
        <f>AVERAGEIF(performance_data[inflow_flag],performance_data[[#This Row],[inflow_flag]],performance_data[return_percentage])</f>
        <v>4.8467905675459724</v>
      </c>
      <c r="U3614" s="17">
        <f>IF(performance_data[[#This Row],[return_percentage]]&lt;performance_data[[#This Row],[benchmark_return]],1,0)</f>
        <v>1</v>
      </c>
      <c r="V3614" s="17">
        <f>COUNTIFS(performance_data[portfolio_id],performance_data[[#This Row],[portfolio_id]])</f>
        <v>25</v>
      </c>
      <c r="W3614" s="17">
        <f>COUNTIFS(performance_data[portfolio_id],performance_data[[#This Row],[portfolio_id]],
          performance_data[return_flag],1)</f>
        <v>14</v>
      </c>
      <c r="X3614" s="15">
        <f>performance_data[[#This Row],[underperform_flag_count]]/performance_data[[#This Row],[totalportfoliocount]]</f>
        <v>0.56000000000000005</v>
      </c>
    </row>
    <row r="3615" spans="1:24" x14ac:dyDescent="0.3">
      <c r="A3615">
        <v>7747</v>
      </c>
      <c r="B3615" s="1">
        <v>45504</v>
      </c>
      <c r="C3615">
        <v>104007.63</v>
      </c>
      <c r="D3615">
        <v>4.87</v>
      </c>
      <c r="E3615">
        <v>4.68</v>
      </c>
      <c r="F3615">
        <v>7953.1</v>
      </c>
      <c r="G3615">
        <v>9785.01</v>
      </c>
      <c r="H3615" t="s">
        <v>2205</v>
      </c>
      <c r="I3615" t="s">
        <v>2209</v>
      </c>
      <c r="J3615">
        <v>7</v>
      </c>
      <c r="K3615" t="s">
        <v>2210</v>
      </c>
      <c r="L3615" t="str">
        <f>IF(performance_data[[#This Row],[return_percentage]]&gt;=performance_data[[#This Row],[benchmark_return]],"Higher","Lower")</f>
        <v>Higher</v>
      </c>
      <c r="M3615" s="14">
        <f xml:space="preserve"> _xlfn.MAXIFS(performance_data[date],performance_data[portfolio_id],performance_data[[#This Row],[portfolio_id]])</f>
        <v>45537</v>
      </c>
      <c r="N3615" s="14">
        <f xml:space="preserve"> _xlfn.MINIFS(performance_data[date],performance_data[portfolio_id],performance_data[[#This Row],[portfolio_id]])</f>
        <v>44846</v>
      </c>
      <c r="O3615" s="15">
        <f>_xlfn.MAXIFS(performance_data[portfolio_value],performance_data[portfolio_id],performance_data[[#This Row],[portfolio_id]],performance_data[date],performance_data[[#This Row],[latest_date]])</f>
        <v>62793.82</v>
      </c>
      <c r="P3615" s="15">
        <f>_xlfn.MAXIFS(performance_data[portfolio_value],performance_data[portfolio_id],performance_data[[#This Row],[portfolio_id]],performance_data[date],performance_data[[#This Row],[starting_date]])</f>
        <v>5325.95</v>
      </c>
      <c r="Q3615" s="15">
        <f>performance_data[[#This Row],[latest_value]]-performance_data[[#This Row],[starting_value]]</f>
        <v>57467.87</v>
      </c>
      <c r="R3615" s="15">
        <f>performance_data[[#This Row],[net_inflows]]-performance_data[[#This Row],[net_outflows]]</f>
        <v>-1831.9099999999999</v>
      </c>
      <c r="S3615" s="15" t="str">
        <f>IF(performance_data[[#This Row],[net_inflows]]&gt;AVERAGE(performance_data[net_inflows]),"High","Low")</f>
        <v>Low</v>
      </c>
      <c r="T3615" s="15">
        <f>AVERAGEIF(performance_data[inflow_flag],performance_data[[#This Row],[inflow_flag]],performance_data[return_percentage])</f>
        <v>5.0457846277021572</v>
      </c>
      <c r="U3615" s="17">
        <f>IF(performance_data[[#This Row],[return_percentage]]&lt;performance_data[[#This Row],[benchmark_return]],1,0)</f>
        <v>0</v>
      </c>
      <c r="V3615" s="17">
        <f>COUNTIFS(performance_data[portfolio_id],performance_data[[#This Row],[portfolio_id]])</f>
        <v>25</v>
      </c>
      <c r="W3615" s="17">
        <f>COUNTIFS(performance_data[portfolio_id],performance_data[[#This Row],[portfolio_id]],
          performance_data[return_flag],1)</f>
        <v>14</v>
      </c>
      <c r="X3615" s="15">
        <f>performance_data[[#This Row],[underperform_flag_count]]/performance_data[[#This Row],[totalportfoliocount]]</f>
        <v>0.56000000000000005</v>
      </c>
    </row>
    <row r="3616" spans="1:24" x14ac:dyDescent="0.3">
      <c r="A3616">
        <v>7747</v>
      </c>
      <c r="B3616" s="1">
        <v>45442</v>
      </c>
      <c r="C3616">
        <v>55524.69</v>
      </c>
      <c r="D3616">
        <v>4.41</v>
      </c>
      <c r="E3616">
        <v>4.6399999999999997</v>
      </c>
      <c r="F3616">
        <v>14534.74</v>
      </c>
      <c r="G3616">
        <v>313.39999999999998</v>
      </c>
      <c r="H3616" t="s">
        <v>2205</v>
      </c>
      <c r="I3616" t="s">
        <v>2211</v>
      </c>
      <c r="J3616">
        <v>5</v>
      </c>
      <c r="K3616" t="s">
        <v>2223</v>
      </c>
      <c r="L3616" t="str">
        <f>IF(performance_data[[#This Row],[return_percentage]]&gt;=performance_data[[#This Row],[benchmark_return]],"Higher","Lower")</f>
        <v>Lower</v>
      </c>
      <c r="M3616" s="14">
        <f xml:space="preserve"> _xlfn.MAXIFS(performance_data[date],performance_data[portfolio_id],performance_data[[#This Row],[portfolio_id]])</f>
        <v>45537</v>
      </c>
      <c r="N3616" s="14">
        <f xml:space="preserve"> _xlfn.MINIFS(performance_data[date],performance_data[portfolio_id],performance_data[[#This Row],[portfolio_id]])</f>
        <v>44846</v>
      </c>
      <c r="O3616" s="15">
        <f>_xlfn.MAXIFS(performance_data[portfolio_value],performance_data[portfolio_id],performance_data[[#This Row],[portfolio_id]],performance_data[date],performance_data[[#This Row],[latest_date]])</f>
        <v>62793.82</v>
      </c>
      <c r="P3616" s="15">
        <f>_xlfn.MAXIFS(performance_data[portfolio_value],performance_data[portfolio_id],performance_data[[#This Row],[portfolio_id]],performance_data[date],performance_data[[#This Row],[starting_date]])</f>
        <v>5325.95</v>
      </c>
      <c r="Q3616" s="15">
        <f>performance_data[[#This Row],[latest_value]]-performance_data[[#This Row],[starting_value]]</f>
        <v>57467.87</v>
      </c>
      <c r="R3616" s="15">
        <f>performance_data[[#This Row],[net_inflows]]-performance_data[[#This Row],[net_outflows]]</f>
        <v>14221.34</v>
      </c>
      <c r="S3616" s="15" t="str">
        <f>IF(performance_data[[#This Row],[net_inflows]]&gt;AVERAGE(performance_data[net_inflows]),"High","Low")</f>
        <v>High</v>
      </c>
      <c r="T3616" s="15">
        <f>AVERAGEIF(performance_data[inflow_flag],performance_data[[#This Row],[inflow_flag]],performance_data[return_percentage])</f>
        <v>4.8467905675459724</v>
      </c>
      <c r="U3616" s="17">
        <f>IF(performance_data[[#This Row],[return_percentage]]&lt;performance_data[[#This Row],[benchmark_return]],1,0)</f>
        <v>1</v>
      </c>
      <c r="V3616" s="17">
        <f>COUNTIFS(performance_data[portfolio_id],performance_data[[#This Row],[portfolio_id]])</f>
        <v>25</v>
      </c>
      <c r="W3616" s="17">
        <f>COUNTIFS(performance_data[portfolio_id],performance_data[[#This Row],[portfolio_id]],
          performance_data[return_flag],1)</f>
        <v>14</v>
      </c>
      <c r="X3616" s="15">
        <f>performance_data[[#This Row],[underperform_flag_count]]/performance_data[[#This Row],[totalportfoliocount]]</f>
        <v>0.56000000000000005</v>
      </c>
    </row>
    <row r="3617" spans="1:24" x14ac:dyDescent="0.3">
      <c r="A3617">
        <v>7747</v>
      </c>
      <c r="B3617" s="1">
        <v>45205</v>
      </c>
      <c r="C3617">
        <v>73623.25</v>
      </c>
      <c r="D3617">
        <v>-2.5299999999999998</v>
      </c>
      <c r="E3617">
        <v>-2.3199999999999998</v>
      </c>
      <c r="F3617">
        <v>3683.47</v>
      </c>
      <c r="G3617">
        <v>940.58</v>
      </c>
      <c r="H3617" t="s">
        <v>2213</v>
      </c>
      <c r="I3617" t="s">
        <v>2217</v>
      </c>
      <c r="J3617">
        <v>10</v>
      </c>
      <c r="K3617" t="s">
        <v>2224</v>
      </c>
      <c r="L3617" t="str">
        <f>IF(performance_data[[#This Row],[return_percentage]]&gt;=performance_data[[#This Row],[benchmark_return]],"Higher","Lower")</f>
        <v>Lower</v>
      </c>
      <c r="M3617" s="14">
        <f xml:space="preserve"> _xlfn.MAXIFS(performance_data[date],performance_data[portfolio_id],performance_data[[#This Row],[portfolio_id]])</f>
        <v>45537</v>
      </c>
      <c r="N3617" s="14">
        <f xml:space="preserve"> _xlfn.MINIFS(performance_data[date],performance_data[portfolio_id],performance_data[[#This Row],[portfolio_id]])</f>
        <v>44846</v>
      </c>
      <c r="O3617" s="15">
        <f>_xlfn.MAXIFS(performance_data[portfolio_value],performance_data[portfolio_id],performance_data[[#This Row],[portfolio_id]],performance_data[date],performance_data[[#This Row],[latest_date]])</f>
        <v>62793.82</v>
      </c>
      <c r="P3617" s="15">
        <f>_xlfn.MAXIFS(performance_data[portfolio_value],performance_data[portfolio_id],performance_data[[#This Row],[portfolio_id]],performance_data[date],performance_data[[#This Row],[starting_date]])</f>
        <v>5325.95</v>
      </c>
      <c r="Q3617" s="15">
        <f>performance_data[[#This Row],[latest_value]]-performance_data[[#This Row],[starting_value]]</f>
        <v>57467.87</v>
      </c>
      <c r="R3617" s="15">
        <f>performance_data[[#This Row],[net_inflows]]-performance_data[[#This Row],[net_outflows]]</f>
        <v>2742.89</v>
      </c>
      <c r="S3617" s="15" t="str">
        <f>IF(performance_data[[#This Row],[net_inflows]]&gt;AVERAGE(performance_data[net_inflows]),"High","Low")</f>
        <v>Low</v>
      </c>
      <c r="T3617" s="15">
        <f>AVERAGEIF(performance_data[inflow_flag],performance_data[[#This Row],[inflow_flag]],performance_data[return_percentage])</f>
        <v>5.0457846277021572</v>
      </c>
      <c r="U3617" s="17">
        <f>IF(performance_data[[#This Row],[return_percentage]]&lt;performance_data[[#This Row],[benchmark_return]],1,0)</f>
        <v>1</v>
      </c>
      <c r="V3617" s="17">
        <f>COUNTIFS(performance_data[portfolio_id],performance_data[[#This Row],[portfolio_id]])</f>
        <v>25</v>
      </c>
      <c r="W3617" s="17">
        <f>COUNTIFS(performance_data[portfolio_id],performance_data[[#This Row],[portfolio_id]],
          performance_data[return_flag],1)</f>
        <v>14</v>
      </c>
      <c r="X3617" s="15">
        <f>performance_data[[#This Row],[underperform_flag_count]]/performance_data[[#This Row],[totalportfoliocount]]</f>
        <v>0.56000000000000005</v>
      </c>
    </row>
    <row r="3618" spans="1:24" x14ac:dyDescent="0.3">
      <c r="A3618">
        <v>7747</v>
      </c>
      <c r="B3618" s="1">
        <v>45299</v>
      </c>
      <c r="C3618">
        <v>419092.33</v>
      </c>
      <c r="D3618">
        <v>5.17</v>
      </c>
      <c r="E3618">
        <v>5.42</v>
      </c>
      <c r="F3618">
        <v>3958.66</v>
      </c>
      <c r="G3618">
        <v>13760.91</v>
      </c>
      <c r="H3618" t="s">
        <v>2205</v>
      </c>
      <c r="I3618" t="s">
        <v>2206</v>
      </c>
      <c r="J3618">
        <v>1</v>
      </c>
      <c r="K3618" t="s">
        <v>2207</v>
      </c>
      <c r="L3618" t="str">
        <f>IF(performance_data[[#This Row],[return_percentage]]&gt;=performance_data[[#This Row],[benchmark_return]],"Higher","Lower")</f>
        <v>Lower</v>
      </c>
      <c r="M3618" s="14">
        <f xml:space="preserve"> _xlfn.MAXIFS(performance_data[date],performance_data[portfolio_id],performance_data[[#This Row],[portfolio_id]])</f>
        <v>45537</v>
      </c>
      <c r="N3618" s="14">
        <f xml:space="preserve"> _xlfn.MINIFS(performance_data[date],performance_data[portfolio_id],performance_data[[#This Row],[portfolio_id]])</f>
        <v>44846</v>
      </c>
      <c r="O3618" s="15">
        <f>_xlfn.MAXIFS(performance_data[portfolio_value],performance_data[portfolio_id],performance_data[[#This Row],[portfolio_id]],performance_data[date],performance_data[[#This Row],[latest_date]])</f>
        <v>62793.82</v>
      </c>
      <c r="P3618" s="15">
        <f>_xlfn.MAXIFS(performance_data[portfolio_value],performance_data[portfolio_id],performance_data[[#This Row],[portfolio_id]],performance_data[date],performance_data[[#This Row],[starting_date]])</f>
        <v>5325.95</v>
      </c>
      <c r="Q3618" s="15">
        <f>performance_data[[#This Row],[latest_value]]-performance_data[[#This Row],[starting_value]]</f>
        <v>57467.87</v>
      </c>
      <c r="R3618" s="15">
        <f>performance_data[[#This Row],[net_inflows]]-performance_data[[#This Row],[net_outflows]]</f>
        <v>-9802.25</v>
      </c>
      <c r="S3618" s="15" t="str">
        <f>IF(performance_data[[#This Row],[net_inflows]]&gt;AVERAGE(performance_data[net_inflows]),"High","Low")</f>
        <v>Low</v>
      </c>
      <c r="T3618" s="15">
        <f>AVERAGEIF(performance_data[inflow_flag],performance_data[[#This Row],[inflow_flag]],performance_data[return_percentage])</f>
        <v>5.0457846277021572</v>
      </c>
      <c r="U3618" s="17">
        <f>IF(performance_data[[#This Row],[return_percentage]]&lt;performance_data[[#This Row],[benchmark_return]],1,0)</f>
        <v>1</v>
      </c>
      <c r="V3618" s="17">
        <f>COUNTIFS(performance_data[portfolio_id],performance_data[[#This Row],[portfolio_id]])</f>
        <v>25</v>
      </c>
      <c r="W3618" s="17">
        <f>COUNTIFS(performance_data[portfolio_id],performance_data[[#This Row],[portfolio_id]],
          performance_data[return_flag],1)</f>
        <v>14</v>
      </c>
      <c r="X3618" s="15">
        <f>performance_data[[#This Row],[underperform_flag_count]]/performance_data[[#This Row],[totalportfoliocount]]</f>
        <v>0.56000000000000005</v>
      </c>
    </row>
    <row r="3619" spans="1:24" x14ac:dyDescent="0.3">
      <c r="A3619">
        <v>7747</v>
      </c>
      <c r="B3619" s="1">
        <v>45534</v>
      </c>
      <c r="C3619">
        <v>78894.37</v>
      </c>
      <c r="D3619">
        <v>13.88</v>
      </c>
      <c r="E3619">
        <v>15.34</v>
      </c>
      <c r="F3619">
        <v>4918.6000000000004</v>
      </c>
      <c r="G3619">
        <v>16788.2</v>
      </c>
      <c r="H3619" t="s">
        <v>2205</v>
      </c>
      <c r="I3619" t="s">
        <v>2209</v>
      </c>
      <c r="J3619">
        <v>8</v>
      </c>
      <c r="K3619" t="s">
        <v>2214</v>
      </c>
      <c r="L3619" t="str">
        <f>IF(performance_data[[#This Row],[return_percentage]]&gt;=performance_data[[#This Row],[benchmark_return]],"Higher","Lower")</f>
        <v>Lower</v>
      </c>
      <c r="M3619" s="14">
        <f xml:space="preserve"> _xlfn.MAXIFS(performance_data[date],performance_data[portfolio_id],performance_data[[#This Row],[portfolio_id]])</f>
        <v>45537</v>
      </c>
      <c r="N3619" s="14">
        <f xml:space="preserve"> _xlfn.MINIFS(performance_data[date],performance_data[portfolio_id],performance_data[[#This Row],[portfolio_id]])</f>
        <v>44846</v>
      </c>
      <c r="O3619" s="15">
        <f>_xlfn.MAXIFS(performance_data[portfolio_value],performance_data[portfolio_id],performance_data[[#This Row],[portfolio_id]],performance_data[date],performance_data[[#This Row],[latest_date]])</f>
        <v>62793.82</v>
      </c>
      <c r="P3619" s="15">
        <f>_xlfn.MAXIFS(performance_data[portfolio_value],performance_data[portfolio_id],performance_data[[#This Row],[portfolio_id]],performance_data[date],performance_data[[#This Row],[starting_date]])</f>
        <v>5325.95</v>
      </c>
      <c r="Q3619" s="15">
        <f>performance_data[[#This Row],[latest_value]]-performance_data[[#This Row],[starting_value]]</f>
        <v>57467.87</v>
      </c>
      <c r="R3619" s="15">
        <f>performance_data[[#This Row],[net_inflows]]-performance_data[[#This Row],[net_outflows]]</f>
        <v>-11869.6</v>
      </c>
      <c r="S3619" s="15" t="str">
        <f>IF(performance_data[[#This Row],[net_inflows]]&gt;AVERAGE(performance_data[net_inflows]),"High","Low")</f>
        <v>Low</v>
      </c>
      <c r="T3619" s="15">
        <f>AVERAGEIF(performance_data[inflow_flag],performance_data[[#This Row],[inflow_flag]],performance_data[return_percentage])</f>
        <v>5.0457846277021572</v>
      </c>
      <c r="U3619" s="17">
        <f>IF(performance_data[[#This Row],[return_percentage]]&lt;performance_data[[#This Row],[benchmark_return]],1,0)</f>
        <v>1</v>
      </c>
      <c r="V3619" s="17">
        <f>COUNTIFS(performance_data[portfolio_id],performance_data[[#This Row],[portfolio_id]])</f>
        <v>25</v>
      </c>
      <c r="W3619" s="17">
        <f>COUNTIFS(performance_data[portfolio_id],performance_data[[#This Row],[portfolio_id]],
          performance_data[return_flag],1)</f>
        <v>14</v>
      </c>
      <c r="X3619" s="15">
        <f>performance_data[[#This Row],[underperform_flag_count]]/performance_data[[#This Row],[totalportfoliocount]]</f>
        <v>0.56000000000000005</v>
      </c>
    </row>
    <row r="3620" spans="1:24" x14ac:dyDescent="0.3">
      <c r="A3620">
        <v>7747</v>
      </c>
      <c r="B3620" s="1">
        <v>45272</v>
      </c>
      <c r="C3620">
        <v>51975.37</v>
      </c>
      <c r="D3620">
        <v>19.79</v>
      </c>
      <c r="E3620">
        <v>23.35</v>
      </c>
      <c r="F3620">
        <v>619.96</v>
      </c>
      <c r="G3620">
        <v>10407.27</v>
      </c>
      <c r="H3620" t="s">
        <v>2213</v>
      </c>
      <c r="I3620" t="s">
        <v>2217</v>
      </c>
      <c r="J3620">
        <v>12</v>
      </c>
      <c r="K3620" t="s">
        <v>2218</v>
      </c>
      <c r="L3620" t="str">
        <f>IF(performance_data[[#This Row],[return_percentage]]&gt;=performance_data[[#This Row],[benchmark_return]],"Higher","Lower")</f>
        <v>Lower</v>
      </c>
      <c r="M3620" s="14">
        <f xml:space="preserve"> _xlfn.MAXIFS(performance_data[date],performance_data[portfolio_id],performance_data[[#This Row],[portfolio_id]])</f>
        <v>45537</v>
      </c>
      <c r="N3620" s="14">
        <f xml:space="preserve"> _xlfn.MINIFS(performance_data[date],performance_data[portfolio_id],performance_data[[#This Row],[portfolio_id]])</f>
        <v>44846</v>
      </c>
      <c r="O3620" s="15">
        <f>_xlfn.MAXIFS(performance_data[portfolio_value],performance_data[portfolio_id],performance_data[[#This Row],[portfolio_id]],performance_data[date],performance_data[[#This Row],[latest_date]])</f>
        <v>62793.82</v>
      </c>
      <c r="P3620" s="15">
        <f>_xlfn.MAXIFS(performance_data[portfolio_value],performance_data[portfolio_id],performance_data[[#This Row],[portfolio_id]],performance_data[date],performance_data[[#This Row],[starting_date]])</f>
        <v>5325.95</v>
      </c>
      <c r="Q3620" s="15">
        <f>performance_data[[#This Row],[latest_value]]-performance_data[[#This Row],[starting_value]]</f>
        <v>57467.87</v>
      </c>
      <c r="R3620" s="15">
        <f>performance_data[[#This Row],[net_inflows]]-performance_data[[#This Row],[net_outflows]]</f>
        <v>-9787.3100000000013</v>
      </c>
      <c r="S3620" s="15" t="str">
        <f>IF(performance_data[[#This Row],[net_inflows]]&gt;AVERAGE(performance_data[net_inflows]),"High","Low")</f>
        <v>Low</v>
      </c>
      <c r="T3620" s="15">
        <f>AVERAGEIF(performance_data[inflow_flag],performance_data[[#This Row],[inflow_flag]],performance_data[return_percentage])</f>
        <v>5.0457846277021572</v>
      </c>
      <c r="U3620" s="17">
        <f>IF(performance_data[[#This Row],[return_percentage]]&lt;performance_data[[#This Row],[benchmark_return]],1,0)</f>
        <v>1</v>
      </c>
      <c r="V3620" s="17">
        <f>COUNTIFS(performance_data[portfolio_id],performance_data[[#This Row],[portfolio_id]])</f>
        <v>25</v>
      </c>
      <c r="W3620" s="17">
        <f>COUNTIFS(performance_data[portfolio_id],performance_data[[#This Row],[portfolio_id]],
          performance_data[return_flag],1)</f>
        <v>14</v>
      </c>
      <c r="X3620" s="15">
        <f>performance_data[[#This Row],[underperform_flag_count]]/performance_data[[#This Row],[totalportfoliocount]]</f>
        <v>0.56000000000000005</v>
      </c>
    </row>
    <row r="3621" spans="1:24" x14ac:dyDescent="0.3">
      <c r="A3621">
        <v>7747</v>
      </c>
      <c r="B3621" s="1">
        <v>45283</v>
      </c>
      <c r="C3621">
        <v>116772.59</v>
      </c>
      <c r="D3621">
        <v>5.67</v>
      </c>
      <c r="E3621">
        <v>4.7300000000000004</v>
      </c>
      <c r="F3621">
        <v>2452.69</v>
      </c>
      <c r="G3621">
        <v>10148.24</v>
      </c>
      <c r="H3621" t="s">
        <v>2213</v>
      </c>
      <c r="I3621" t="s">
        <v>2217</v>
      </c>
      <c r="J3621">
        <v>12</v>
      </c>
      <c r="K3621" t="s">
        <v>2218</v>
      </c>
      <c r="L3621" t="str">
        <f>IF(performance_data[[#This Row],[return_percentage]]&gt;=performance_data[[#This Row],[benchmark_return]],"Higher","Lower")</f>
        <v>Higher</v>
      </c>
      <c r="M3621" s="14">
        <f xml:space="preserve"> _xlfn.MAXIFS(performance_data[date],performance_data[portfolio_id],performance_data[[#This Row],[portfolio_id]])</f>
        <v>45537</v>
      </c>
      <c r="N3621" s="14">
        <f xml:space="preserve"> _xlfn.MINIFS(performance_data[date],performance_data[portfolio_id],performance_data[[#This Row],[portfolio_id]])</f>
        <v>44846</v>
      </c>
      <c r="O3621" s="15">
        <f>_xlfn.MAXIFS(performance_data[portfolio_value],performance_data[portfolio_id],performance_data[[#This Row],[portfolio_id]],performance_data[date],performance_data[[#This Row],[latest_date]])</f>
        <v>62793.82</v>
      </c>
      <c r="P3621" s="15">
        <f>_xlfn.MAXIFS(performance_data[portfolio_value],performance_data[portfolio_id],performance_data[[#This Row],[portfolio_id]],performance_data[date],performance_data[[#This Row],[starting_date]])</f>
        <v>5325.95</v>
      </c>
      <c r="Q3621" s="15">
        <f>performance_data[[#This Row],[latest_value]]-performance_data[[#This Row],[starting_value]]</f>
        <v>57467.87</v>
      </c>
      <c r="R3621" s="15">
        <f>performance_data[[#This Row],[net_inflows]]-performance_data[[#This Row],[net_outflows]]</f>
        <v>-7695.5499999999993</v>
      </c>
      <c r="S3621" s="15" t="str">
        <f>IF(performance_data[[#This Row],[net_inflows]]&gt;AVERAGE(performance_data[net_inflows]),"High","Low")</f>
        <v>Low</v>
      </c>
      <c r="T3621" s="15">
        <f>AVERAGEIF(performance_data[inflow_flag],performance_data[[#This Row],[inflow_flag]],performance_data[return_percentage])</f>
        <v>5.0457846277021572</v>
      </c>
      <c r="U3621" s="17">
        <f>IF(performance_data[[#This Row],[return_percentage]]&lt;performance_data[[#This Row],[benchmark_return]],1,0)</f>
        <v>0</v>
      </c>
      <c r="V3621" s="17">
        <f>COUNTIFS(performance_data[portfolio_id],performance_data[[#This Row],[portfolio_id]])</f>
        <v>25</v>
      </c>
      <c r="W3621" s="17">
        <f>COUNTIFS(performance_data[portfolio_id],performance_data[[#This Row],[portfolio_id]],
          performance_data[return_flag],1)</f>
        <v>14</v>
      </c>
      <c r="X3621" s="15">
        <f>performance_data[[#This Row],[underperform_flag_count]]/performance_data[[#This Row],[totalportfoliocount]]</f>
        <v>0.56000000000000005</v>
      </c>
    </row>
    <row r="3622" spans="1:24" x14ac:dyDescent="0.3">
      <c r="A3622">
        <v>7747</v>
      </c>
      <c r="B3622" s="1">
        <v>44985</v>
      </c>
      <c r="C3622">
        <v>380877.35</v>
      </c>
      <c r="D3622">
        <v>14.95</v>
      </c>
      <c r="E3622">
        <v>16.920000000000002</v>
      </c>
      <c r="F3622">
        <v>12866.45</v>
      </c>
      <c r="G3622">
        <v>4196.67</v>
      </c>
      <c r="H3622" t="s">
        <v>2213</v>
      </c>
      <c r="I3622" t="s">
        <v>2206</v>
      </c>
      <c r="J3622">
        <v>2</v>
      </c>
      <c r="K3622" t="s">
        <v>2226</v>
      </c>
      <c r="L3622" t="str">
        <f>IF(performance_data[[#This Row],[return_percentage]]&gt;=performance_data[[#This Row],[benchmark_return]],"Higher","Lower")</f>
        <v>Lower</v>
      </c>
      <c r="M3622" s="14">
        <f xml:space="preserve"> _xlfn.MAXIFS(performance_data[date],performance_data[portfolio_id],performance_data[[#This Row],[portfolio_id]])</f>
        <v>45537</v>
      </c>
      <c r="N3622" s="14">
        <f xml:space="preserve"> _xlfn.MINIFS(performance_data[date],performance_data[portfolio_id],performance_data[[#This Row],[portfolio_id]])</f>
        <v>44846</v>
      </c>
      <c r="O3622" s="15">
        <f>_xlfn.MAXIFS(performance_data[portfolio_value],performance_data[portfolio_id],performance_data[[#This Row],[portfolio_id]],performance_data[date],performance_data[[#This Row],[latest_date]])</f>
        <v>62793.82</v>
      </c>
      <c r="P3622" s="15">
        <f>_xlfn.MAXIFS(performance_data[portfolio_value],performance_data[portfolio_id],performance_data[[#This Row],[portfolio_id]],performance_data[date],performance_data[[#This Row],[starting_date]])</f>
        <v>5325.95</v>
      </c>
      <c r="Q3622" s="15">
        <f>performance_data[[#This Row],[latest_value]]-performance_data[[#This Row],[starting_value]]</f>
        <v>57467.87</v>
      </c>
      <c r="R3622" s="15">
        <f>performance_data[[#This Row],[net_inflows]]-performance_data[[#This Row],[net_outflows]]</f>
        <v>8669.7800000000007</v>
      </c>
      <c r="S3622" s="15" t="str">
        <f>IF(performance_data[[#This Row],[net_inflows]]&gt;AVERAGE(performance_data[net_inflows]),"High","Low")</f>
        <v>High</v>
      </c>
      <c r="T3622" s="15">
        <f>AVERAGEIF(performance_data[inflow_flag],performance_data[[#This Row],[inflow_flag]],performance_data[return_percentage])</f>
        <v>4.8467905675459724</v>
      </c>
      <c r="U3622" s="17">
        <f>IF(performance_data[[#This Row],[return_percentage]]&lt;performance_data[[#This Row],[benchmark_return]],1,0)</f>
        <v>1</v>
      </c>
      <c r="V3622" s="17">
        <f>COUNTIFS(performance_data[portfolio_id],performance_data[[#This Row],[portfolio_id]])</f>
        <v>25</v>
      </c>
      <c r="W3622" s="17">
        <f>COUNTIFS(performance_data[portfolio_id],performance_data[[#This Row],[portfolio_id]],
          performance_data[return_flag],1)</f>
        <v>14</v>
      </c>
      <c r="X3622" s="15">
        <f>performance_data[[#This Row],[underperform_flag_count]]/performance_data[[#This Row],[totalportfoliocount]]</f>
        <v>0.56000000000000005</v>
      </c>
    </row>
    <row r="3623" spans="1:24" x14ac:dyDescent="0.3">
      <c r="A3623">
        <v>7747</v>
      </c>
      <c r="B3623" s="1">
        <v>45323</v>
      </c>
      <c r="C3623">
        <v>392468.02</v>
      </c>
      <c r="D3623">
        <v>8.9600000000000009</v>
      </c>
      <c r="E3623">
        <v>7.92</v>
      </c>
      <c r="F3623">
        <v>13368.45</v>
      </c>
      <c r="G3623">
        <v>5069.13</v>
      </c>
      <c r="H3623" t="s">
        <v>2205</v>
      </c>
      <c r="I3623" t="s">
        <v>2206</v>
      </c>
      <c r="J3623">
        <v>2</v>
      </c>
      <c r="K3623" t="s">
        <v>2226</v>
      </c>
      <c r="L3623" t="str">
        <f>IF(performance_data[[#This Row],[return_percentage]]&gt;=performance_data[[#This Row],[benchmark_return]],"Higher","Lower")</f>
        <v>Higher</v>
      </c>
      <c r="M3623" s="14">
        <f xml:space="preserve"> _xlfn.MAXIFS(performance_data[date],performance_data[portfolio_id],performance_data[[#This Row],[portfolio_id]])</f>
        <v>45537</v>
      </c>
      <c r="N3623" s="14">
        <f xml:space="preserve"> _xlfn.MINIFS(performance_data[date],performance_data[portfolio_id],performance_data[[#This Row],[portfolio_id]])</f>
        <v>44846</v>
      </c>
      <c r="O3623" s="15">
        <f>_xlfn.MAXIFS(performance_data[portfolio_value],performance_data[portfolio_id],performance_data[[#This Row],[portfolio_id]],performance_data[date],performance_data[[#This Row],[latest_date]])</f>
        <v>62793.82</v>
      </c>
      <c r="P3623" s="15">
        <f>_xlfn.MAXIFS(performance_data[portfolio_value],performance_data[portfolio_id],performance_data[[#This Row],[portfolio_id]],performance_data[date],performance_data[[#This Row],[starting_date]])</f>
        <v>5325.95</v>
      </c>
      <c r="Q3623" s="15">
        <f>performance_data[[#This Row],[latest_value]]-performance_data[[#This Row],[starting_value]]</f>
        <v>57467.87</v>
      </c>
      <c r="R3623" s="15">
        <f>performance_data[[#This Row],[net_inflows]]-performance_data[[#This Row],[net_outflows]]</f>
        <v>8299.32</v>
      </c>
      <c r="S3623" s="15" t="str">
        <f>IF(performance_data[[#This Row],[net_inflows]]&gt;AVERAGE(performance_data[net_inflows]),"High","Low")</f>
        <v>High</v>
      </c>
      <c r="T3623" s="15">
        <f>AVERAGEIF(performance_data[inflow_flag],performance_data[[#This Row],[inflow_flag]],performance_data[return_percentage])</f>
        <v>4.8467905675459724</v>
      </c>
      <c r="U3623" s="17">
        <f>IF(performance_data[[#This Row],[return_percentage]]&lt;performance_data[[#This Row],[benchmark_return]],1,0)</f>
        <v>0</v>
      </c>
      <c r="V3623" s="17">
        <f>COUNTIFS(performance_data[portfolio_id],performance_data[[#This Row],[portfolio_id]])</f>
        <v>25</v>
      </c>
      <c r="W3623" s="17">
        <f>COUNTIFS(performance_data[portfolio_id],performance_data[[#This Row],[portfolio_id]],
          performance_data[return_flag],1)</f>
        <v>14</v>
      </c>
      <c r="X3623" s="15">
        <f>performance_data[[#This Row],[underperform_flag_count]]/performance_data[[#This Row],[totalportfoliocount]]</f>
        <v>0.56000000000000005</v>
      </c>
    </row>
    <row r="3624" spans="1:24" x14ac:dyDescent="0.3">
      <c r="A3624">
        <v>7747</v>
      </c>
      <c r="B3624" s="1">
        <v>44846</v>
      </c>
      <c r="C3624">
        <v>5325.95</v>
      </c>
      <c r="D3624">
        <v>11.75</v>
      </c>
      <c r="E3624">
        <v>10.220000000000001</v>
      </c>
      <c r="F3624">
        <v>18021.55</v>
      </c>
      <c r="G3624">
        <v>18800.22</v>
      </c>
      <c r="H3624" t="s">
        <v>2220</v>
      </c>
      <c r="I3624" t="s">
        <v>2217</v>
      </c>
      <c r="J3624">
        <v>10</v>
      </c>
      <c r="K3624" t="s">
        <v>2224</v>
      </c>
      <c r="L3624" t="str">
        <f>IF(performance_data[[#This Row],[return_percentage]]&gt;=performance_data[[#This Row],[benchmark_return]],"Higher","Lower")</f>
        <v>Higher</v>
      </c>
      <c r="M3624" s="14">
        <f xml:space="preserve"> _xlfn.MAXIFS(performance_data[date],performance_data[portfolio_id],performance_data[[#This Row],[portfolio_id]])</f>
        <v>45537</v>
      </c>
      <c r="N3624" s="14">
        <f xml:space="preserve"> _xlfn.MINIFS(performance_data[date],performance_data[portfolio_id],performance_data[[#This Row],[portfolio_id]])</f>
        <v>44846</v>
      </c>
      <c r="O3624" s="15">
        <f>_xlfn.MAXIFS(performance_data[portfolio_value],performance_data[portfolio_id],performance_data[[#This Row],[portfolio_id]],performance_data[date],performance_data[[#This Row],[latest_date]])</f>
        <v>62793.82</v>
      </c>
      <c r="P3624" s="15">
        <f>_xlfn.MAXIFS(performance_data[portfolio_value],performance_data[portfolio_id],performance_data[[#This Row],[portfolio_id]],performance_data[date],performance_data[[#This Row],[starting_date]])</f>
        <v>5325.95</v>
      </c>
      <c r="Q3624" s="15">
        <f>performance_data[[#This Row],[latest_value]]-performance_data[[#This Row],[starting_value]]</f>
        <v>57467.87</v>
      </c>
      <c r="R3624" s="15">
        <f>performance_data[[#This Row],[net_inflows]]-performance_data[[#This Row],[net_outflows]]</f>
        <v>-778.67000000000189</v>
      </c>
      <c r="S3624" s="15" t="str">
        <f>IF(performance_data[[#This Row],[net_inflows]]&gt;AVERAGE(performance_data[net_inflows]),"High","Low")</f>
        <v>High</v>
      </c>
      <c r="T3624" s="15">
        <f>AVERAGEIF(performance_data[inflow_flag],performance_data[[#This Row],[inflow_flag]],performance_data[return_percentage])</f>
        <v>4.8467905675459724</v>
      </c>
      <c r="U3624" s="17">
        <f>IF(performance_data[[#This Row],[return_percentage]]&lt;performance_data[[#This Row],[benchmark_return]],1,0)</f>
        <v>0</v>
      </c>
      <c r="V3624" s="17">
        <f>COUNTIFS(performance_data[portfolio_id],performance_data[[#This Row],[portfolio_id]])</f>
        <v>25</v>
      </c>
      <c r="W3624" s="17">
        <f>COUNTIFS(performance_data[portfolio_id],performance_data[[#This Row],[portfolio_id]],
          performance_data[return_flag],1)</f>
        <v>14</v>
      </c>
      <c r="X3624" s="15">
        <f>performance_data[[#This Row],[underperform_flag_count]]/performance_data[[#This Row],[totalportfoliocount]]</f>
        <v>0.56000000000000005</v>
      </c>
    </row>
    <row r="3625" spans="1:24" x14ac:dyDescent="0.3">
      <c r="A3625">
        <v>7747</v>
      </c>
      <c r="B3625" s="1">
        <v>45064</v>
      </c>
      <c r="C3625">
        <v>309238.34000000003</v>
      </c>
      <c r="D3625">
        <v>2.56</v>
      </c>
      <c r="E3625">
        <v>2.12</v>
      </c>
      <c r="F3625">
        <v>3885.89</v>
      </c>
      <c r="G3625">
        <v>11075.39</v>
      </c>
      <c r="H3625" t="s">
        <v>2213</v>
      </c>
      <c r="I3625" t="s">
        <v>2211</v>
      </c>
      <c r="J3625">
        <v>5</v>
      </c>
      <c r="K3625" t="s">
        <v>2223</v>
      </c>
      <c r="L3625" t="str">
        <f>IF(performance_data[[#This Row],[return_percentage]]&gt;=performance_data[[#This Row],[benchmark_return]],"Higher","Lower")</f>
        <v>Higher</v>
      </c>
      <c r="M3625" s="14">
        <f xml:space="preserve"> _xlfn.MAXIFS(performance_data[date],performance_data[portfolio_id],performance_data[[#This Row],[portfolio_id]])</f>
        <v>45537</v>
      </c>
      <c r="N3625" s="14">
        <f xml:space="preserve"> _xlfn.MINIFS(performance_data[date],performance_data[portfolio_id],performance_data[[#This Row],[portfolio_id]])</f>
        <v>44846</v>
      </c>
      <c r="O3625" s="15">
        <f>_xlfn.MAXIFS(performance_data[portfolio_value],performance_data[portfolio_id],performance_data[[#This Row],[portfolio_id]],performance_data[date],performance_data[[#This Row],[latest_date]])</f>
        <v>62793.82</v>
      </c>
      <c r="P3625" s="15">
        <f>_xlfn.MAXIFS(performance_data[portfolio_value],performance_data[portfolio_id],performance_data[[#This Row],[portfolio_id]],performance_data[date],performance_data[[#This Row],[starting_date]])</f>
        <v>5325.95</v>
      </c>
      <c r="Q3625" s="15">
        <f>performance_data[[#This Row],[latest_value]]-performance_data[[#This Row],[starting_value]]</f>
        <v>57467.87</v>
      </c>
      <c r="R3625" s="15">
        <f>performance_data[[#This Row],[net_inflows]]-performance_data[[#This Row],[net_outflows]]</f>
        <v>-7189.5</v>
      </c>
      <c r="S3625" s="15" t="str">
        <f>IF(performance_data[[#This Row],[net_inflows]]&gt;AVERAGE(performance_data[net_inflows]),"High","Low")</f>
        <v>Low</v>
      </c>
      <c r="T3625" s="15">
        <f>AVERAGEIF(performance_data[inflow_flag],performance_data[[#This Row],[inflow_flag]],performance_data[return_percentage])</f>
        <v>5.0457846277021572</v>
      </c>
      <c r="U3625" s="17">
        <f>IF(performance_data[[#This Row],[return_percentage]]&lt;performance_data[[#This Row],[benchmark_return]],1,0)</f>
        <v>0</v>
      </c>
      <c r="V3625" s="17">
        <f>COUNTIFS(performance_data[portfolio_id],performance_data[[#This Row],[portfolio_id]])</f>
        <v>25</v>
      </c>
      <c r="W3625" s="17">
        <f>COUNTIFS(performance_data[portfolio_id],performance_data[[#This Row],[portfolio_id]],
          performance_data[return_flag],1)</f>
        <v>14</v>
      </c>
      <c r="X3625" s="15">
        <f>performance_data[[#This Row],[underperform_flag_count]]/performance_data[[#This Row],[totalportfoliocount]]</f>
        <v>0.56000000000000005</v>
      </c>
    </row>
    <row r="3626" spans="1:24" x14ac:dyDescent="0.3">
      <c r="A3626">
        <v>7747</v>
      </c>
      <c r="B3626" s="1">
        <v>45324</v>
      </c>
      <c r="C3626">
        <v>301000.58</v>
      </c>
      <c r="D3626">
        <v>17.739999999999998</v>
      </c>
      <c r="E3626">
        <v>19.989999999999998</v>
      </c>
      <c r="F3626">
        <v>18947.419999999998</v>
      </c>
      <c r="G3626">
        <v>9112.9699999999993</v>
      </c>
      <c r="H3626" t="s">
        <v>2205</v>
      </c>
      <c r="I3626" t="s">
        <v>2206</v>
      </c>
      <c r="J3626">
        <v>2</v>
      </c>
      <c r="K3626" t="s">
        <v>2226</v>
      </c>
      <c r="L3626" t="str">
        <f>IF(performance_data[[#This Row],[return_percentage]]&gt;=performance_data[[#This Row],[benchmark_return]],"Higher","Lower")</f>
        <v>Lower</v>
      </c>
      <c r="M3626" s="14">
        <f xml:space="preserve"> _xlfn.MAXIFS(performance_data[date],performance_data[portfolio_id],performance_data[[#This Row],[portfolio_id]])</f>
        <v>45537</v>
      </c>
      <c r="N3626" s="14">
        <f xml:space="preserve"> _xlfn.MINIFS(performance_data[date],performance_data[portfolio_id],performance_data[[#This Row],[portfolio_id]])</f>
        <v>44846</v>
      </c>
      <c r="O3626" s="15">
        <f>_xlfn.MAXIFS(performance_data[portfolio_value],performance_data[portfolio_id],performance_data[[#This Row],[portfolio_id]],performance_data[date],performance_data[[#This Row],[latest_date]])</f>
        <v>62793.82</v>
      </c>
      <c r="P3626" s="15">
        <f>_xlfn.MAXIFS(performance_data[portfolio_value],performance_data[portfolio_id],performance_data[[#This Row],[portfolio_id]],performance_data[date],performance_data[[#This Row],[starting_date]])</f>
        <v>5325.95</v>
      </c>
      <c r="Q3626" s="15">
        <f>performance_data[[#This Row],[latest_value]]-performance_data[[#This Row],[starting_value]]</f>
        <v>57467.87</v>
      </c>
      <c r="R3626" s="15">
        <f>performance_data[[#This Row],[net_inflows]]-performance_data[[#This Row],[net_outflows]]</f>
        <v>9834.4499999999989</v>
      </c>
      <c r="S3626" s="15" t="str">
        <f>IF(performance_data[[#This Row],[net_inflows]]&gt;AVERAGE(performance_data[net_inflows]),"High","Low")</f>
        <v>High</v>
      </c>
      <c r="T3626" s="15">
        <f>AVERAGEIF(performance_data[inflow_flag],performance_data[[#This Row],[inflow_flag]],performance_data[return_percentage])</f>
        <v>4.8467905675459724</v>
      </c>
      <c r="U3626" s="17">
        <f>IF(performance_data[[#This Row],[return_percentage]]&lt;performance_data[[#This Row],[benchmark_return]],1,0)</f>
        <v>1</v>
      </c>
      <c r="V3626" s="17">
        <f>COUNTIFS(performance_data[portfolio_id],performance_data[[#This Row],[portfolio_id]])</f>
        <v>25</v>
      </c>
      <c r="W3626" s="17">
        <f>COUNTIFS(performance_data[portfolio_id],performance_data[[#This Row],[portfolio_id]],
          performance_data[return_flag],1)</f>
        <v>14</v>
      </c>
      <c r="X3626" s="15">
        <f>performance_data[[#This Row],[underperform_flag_count]]/performance_data[[#This Row],[totalportfoliocount]]</f>
        <v>0.56000000000000005</v>
      </c>
    </row>
    <row r="3627" spans="1:24" x14ac:dyDescent="0.3">
      <c r="A3627">
        <v>7747</v>
      </c>
      <c r="B3627" s="1">
        <v>45406</v>
      </c>
      <c r="C3627">
        <v>135123.85</v>
      </c>
      <c r="D3627">
        <v>4.3499999999999996</v>
      </c>
      <c r="E3627">
        <v>4.88</v>
      </c>
      <c r="F3627">
        <v>5401.98</v>
      </c>
      <c r="G3627">
        <v>2366.9</v>
      </c>
      <c r="H3627" t="s">
        <v>2205</v>
      </c>
      <c r="I3627" t="s">
        <v>2211</v>
      </c>
      <c r="J3627">
        <v>4</v>
      </c>
      <c r="K3627" t="s">
        <v>2216</v>
      </c>
      <c r="L3627" t="str">
        <f>IF(performance_data[[#This Row],[return_percentage]]&gt;=performance_data[[#This Row],[benchmark_return]],"Higher","Lower")</f>
        <v>Lower</v>
      </c>
      <c r="M3627" s="14">
        <f xml:space="preserve"> _xlfn.MAXIFS(performance_data[date],performance_data[portfolio_id],performance_data[[#This Row],[portfolio_id]])</f>
        <v>45537</v>
      </c>
      <c r="N3627" s="14">
        <f xml:space="preserve"> _xlfn.MINIFS(performance_data[date],performance_data[portfolio_id],performance_data[[#This Row],[portfolio_id]])</f>
        <v>44846</v>
      </c>
      <c r="O3627" s="15">
        <f>_xlfn.MAXIFS(performance_data[portfolio_value],performance_data[portfolio_id],performance_data[[#This Row],[portfolio_id]],performance_data[date],performance_data[[#This Row],[latest_date]])</f>
        <v>62793.82</v>
      </c>
      <c r="P3627" s="15">
        <f>_xlfn.MAXIFS(performance_data[portfolio_value],performance_data[portfolio_id],performance_data[[#This Row],[portfolio_id]],performance_data[date],performance_data[[#This Row],[starting_date]])</f>
        <v>5325.95</v>
      </c>
      <c r="Q3627" s="15">
        <f>performance_data[[#This Row],[latest_value]]-performance_data[[#This Row],[starting_value]]</f>
        <v>57467.87</v>
      </c>
      <c r="R3627" s="15">
        <f>performance_data[[#This Row],[net_inflows]]-performance_data[[#This Row],[net_outflows]]</f>
        <v>3035.0799999999995</v>
      </c>
      <c r="S3627" s="15" t="str">
        <f>IF(performance_data[[#This Row],[net_inflows]]&gt;AVERAGE(performance_data[net_inflows]),"High","Low")</f>
        <v>Low</v>
      </c>
      <c r="T3627" s="15">
        <f>AVERAGEIF(performance_data[inflow_flag],performance_data[[#This Row],[inflow_flag]],performance_data[return_percentage])</f>
        <v>5.0457846277021572</v>
      </c>
      <c r="U3627" s="17">
        <f>IF(performance_data[[#This Row],[return_percentage]]&lt;performance_data[[#This Row],[benchmark_return]],1,0)</f>
        <v>1</v>
      </c>
      <c r="V3627" s="17">
        <f>COUNTIFS(performance_data[portfolio_id],performance_data[[#This Row],[portfolio_id]])</f>
        <v>25</v>
      </c>
      <c r="W3627" s="17">
        <f>COUNTIFS(performance_data[portfolio_id],performance_data[[#This Row],[portfolio_id]],
          performance_data[return_flag],1)</f>
        <v>14</v>
      </c>
      <c r="X3627" s="15">
        <f>performance_data[[#This Row],[underperform_flag_count]]/performance_data[[#This Row],[totalportfoliocount]]</f>
        <v>0.56000000000000005</v>
      </c>
    </row>
    <row r="3628" spans="1:24" x14ac:dyDescent="0.3">
      <c r="A3628">
        <v>7747</v>
      </c>
      <c r="B3628" s="1">
        <v>45143</v>
      </c>
      <c r="C3628">
        <v>191652.94</v>
      </c>
      <c r="D3628">
        <v>12.12</v>
      </c>
      <c r="E3628">
        <v>10.39</v>
      </c>
      <c r="F3628">
        <v>17916.87</v>
      </c>
      <c r="G3628">
        <v>8651.14</v>
      </c>
      <c r="H3628" t="s">
        <v>2213</v>
      </c>
      <c r="I3628" t="s">
        <v>2209</v>
      </c>
      <c r="J3628">
        <v>8</v>
      </c>
      <c r="K3628" t="s">
        <v>2214</v>
      </c>
      <c r="L3628" t="str">
        <f>IF(performance_data[[#This Row],[return_percentage]]&gt;=performance_data[[#This Row],[benchmark_return]],"Higher","Lower")</f>
        <v>Higher</v>
      </c>
      <c r="M3628" s="14">
        <f xml:space="preserve"> _xlfn.MAXIFS(performance_data[date],performance_data[portfolio_id],performance_data[[#This Row],[portfolio_id]])</f>
        <v>45537</v>
      </c>
      <c r="N3628" s="14">
        <f xml:space="preserve"> _xlfn.MINIFS(performance_data[date],performance_data[portfolio_id],performance_data[[#This Row],[portfolio_id]])</f>
        <v>44846</v>
      </c>
      <c r="O3628" s="15">
        <f>_xlfn.MAXIFS(performance_data[portfolio_value],performance_data[portfolio_id],performance_data[[#This Row],[portfolio_id]],performance_data[date],performance_data[[#This Row],[latest_date]])</f>
        <v>62793.82</v>
      </c>
      <c r="P3628" s="15">
        <f>_xlfn.MAXIFS(performance_data[portfolio_value],performance_data[portfolio_id],performance_data[[#This Row],[portfolio_id]],performance_data[date],performance_data[[#This Row],[starting_date]])</f>
        <v>5325.95</v>
      </c>
      <c r="Q3628" s="15">
        <f>performance_data[[#This Row],[latest_value]]-performance_data[[#This Row],[starting_value]]</f>
        <v>57467.87</v>
      </c>
      <c r="R3628" s="15">
        <f>performance_data[[#This Row],[net_inflows]]-performance_data[[#This Row],[net_outflows]]</f>
        <v>9265.73</v>
      </c>
      <c r="S3628" s="15" t="str">
        <f>IF(performance_data[[#This Row],[net_inflows]]&gt;AVERAGE(performance_data[net_inflows]),"High","Low")</f>
        <v>High</v>
      </c>
      <c r="T3628" s="15">
        <f>AVERAGEIF(performance_data[inflow_flag],performance_data[[#This Row],[inflow_flag]],performance_data[return_percentage])</f>
        <v>4.8467905675459724</v>
      </c>
      <c r="U3628" s="17">
        <f>IF(performance_data[[#This Row],[return_percentage]]&lt;performance_data[[#This Row],[benchmark_return]],1,0)</f>
        <v>0</v>
      </c>
      <c r="V3628" s="17">
        <f>COUNTIFS(performance_data[portfolio_id],performance_data[[#This Row],[portfolio_id]])</f>
        <v>25</v>
      </c>
      <c r="W3628" s="17">
        <f>COUNTIFS(performance_data[portfolio_id],performance_data[[#This Row],[portfolio_id]],
          performance_data[return_flag],1)</f>
        <v>14</v>
      </c>
      <c r="X3628" s="15">
        <f>performance_data[[#This Row],[underperform_flag_count]]/performance_data[[#This Row],[totalportfoliocount]]</f>
        <v>0.56000000000000005</v>
      </c>
    </row>
    <row r="3629" spans="1:24" x14ac:dyDescent="0.3">
      <c r="A3629">
        <v>7747</v>
      </c>
      <c r="B3629" s="1">
        <v>45427</v>
      </c>
      <c r="C3629">
        <v>401365.41</v>
      </c>
      <c r="D3629">
        <v>-0.84</v>
      </c>
      <c r="E3629">
        <v>-0.7</v>
      </c>
      <c r="F3629">
        <v>11791.89</v>
      </c>
      <c r="G3629">
        <v>15013</v>
      </c>
      <c r="H3629" t="s">
        <v>2205</v>
      </c>
      <c r="I3629" t="s">
        <v>2211</v>
      </c>
      <c r="J3629">
        <v>5</v>
      </c>
      <c r="K3629" t="s">
        <v>2223</v>
      </c>
      <c r="L3629" t="str">
        <f>IF(performance_data[[#This Row],[return_percentage]]&gt;=performance_data[[#This Row],[benchmark_return]],"Higher","Lower")</f>
        <v>Lower</v>
      </c>
      <c r="M3629" s="14">
        <f xml:space="preserve"> _xlfn.MAXIFS(performance_data[date],performance_data[portfolio_id],performance_data[[#This Row],[portfolio_id]])</f>
        <v>45537</v>
      </c>
      <c r="N3629" s="14">
        <f xml:space="preserve"> _xlfn.MINIFS(performance_data[date],performance_data[portfolio_id],performance_data[[#This Row],[portfolio_id]])</f>
        <v>44846</v>
      </c>
      <c r="O3629" s="15">
        <f>_xlfn.MAXIFS(performance_data[portfolio_value],performance_data[portfolio_id],performance_data[[#This Row],[portfolio_id]],performance_data[date],performance_data[[#This Row],[latest_date]])</f>
        <v>62793.82</v>
      </c>
      <c r="P3629" s="15">
        <f>_xlfn.MAXIFS(performance_data[portfolio_value],performance_data[portfolio_id],performance_data[[#This Row],[portfolio_id]],performance_data[date],performance_data[[#This Row],[starting_date]])</f>
        <v>5325.95</v>
      </c>
      <c r="Q3629" s="15">
        <f>performance_data[[#This Row],[latest_value]]-performance_data[[#This Row],[starting_value]]</f>
        <v>57467.87</v>
      </c>
      <c r="R3629" s="15">
        <f>performance_data[[#This Row],[net_inflows]]-performance_data[[#This Row],[net_outflows]]</f>
        <v>-3221.1100000000006</v>
      </c>
      <c r="S3629" s="15" t="str">
        <f>IF(performance_data[[#This Row],[net_inflows]]&gt;AVERAGE(performance_data[net_inflows]),"High","Low")</f>
        <v>High</v>
      </c>
      <c r="T3629" s="15">
        <f>AVERAGEIF(performance_data[inflow_flag],performance_data[[#This Row],[inflow_flag]],performance_data[return_percentage])</f>
        <v>4.8467905675459724</v>
      </c>
      <c r="U3629" s="17">
        <f>IF(performance_data[[#This Row],[return_percentage]]&lt;performance_data[[#This Row],[benchmark_return]],1,0)</f>
        <v>1</v>
      </c>
      <c r="V3629" s="17">
        <f>COUNTIFS(performance_data[portfolio_id],performance_data[[#This Row],[portfolio_id]])</f>
        <v>25</v>
      </c>
      <c r="W3629" s="17">
        <f>COUNTIFS(performance_data[portfolio_id],performance_data[[#This Row],[portfolio_id]],
          performance_data[return_flag],1)</f>
        <v>14</v>
      </c>
      <c r="X3629" s="15">
        <f>performance_data[[#This Row],[underperform_flag_count]]/performance_data[[#This Row],[totalportfoliocount]]</f>
        <v>0.56000000000000005</v>
      </c>
    </row>
    <row r="3630" spans="1:24" x14ac:dyDescent="0.3">
      <c r="A3630">
        <v>7747</v>
      </c>
      <c r="B3630" s="1">
        <v>45537</v>
      </c>
      <c r="C3630">
        <v>62793.82</v>
      </c>
      <c r="D3630">
        <v>-0.6</v>
      </c>
      <c r="E3630">
        <v>-0.53</v>
      </c>
      <c r="F3630">
        <v>7876.1</v>
      </c>
      <c r="G3630">
        <v>11236.64</v>
      </c>
      <c r="H3630" t="s">
        <v>2205</v>
      </c>
      <c r="I3630" t="s">
        <v>2209</v>
      </c>
      <c r="J3630">
        <v>9</v>
      </c>
      <c r="K3630" t="s">
        <v>2221</v>
      </c>
      <c r="L3630" t="str">
        <f>IF(performance_data[[#This Row],[return_percentage]]&gt;=performance_data[[#This Row],[benchmark_return]],"Higher","Lower")</f>
        <v>Lower</v>
      </c>
      <c r="M3630" s="14">
        <f xml:space="preserve"> _xlfn.MAXIFS(performance_data[date],performance_data[portfolio_id],performance_data[[#This Row],[portfolio_id]])</f>
        <v>45537</v>
      </c>
      <c r="N3630" s="14">
        <f xml:space="preserve"> _xlfn.MINIFS(performance_data[date],performance_data[portfolio_id],performance_data[[#This Row],[portfolio_id]])</f>
        <v>44846</v>
      </c>
      <c r="O3630" s="15">
        <f>_xlfn.MAXIFS(performance_data[portfolio_value],performance_data[portfolio_id],performance_data[[#This Row],[portfolio_id]],performance_data[date],performance_data[[#This Row],[latest_date]])</f>
        <v>62793.82</v>
      </c>
      <c r="P3630" s="15">
        <f>_xlfn.MAXIFS(performance_data[portfolio_value],performance_data[portfolio_id],performance_data[[#This Row],[portfolio_id]],performance_data[date],performance_data[[#This Row],[starting_date]])</f>
        <v>5325.95</v>
      </c>
      <c r="Q3630" s="15">
        <f>performance_data[[#This Row],[latest_value]]-performance_data[[#This Row],[starting_value]]</f>
        <v>57467.87</v>
      </c>
      <c r="R3630" s="15">
        <f>performance_data[[#This Row],[net_inflows]]-performance_data[[#This Row],[net_outflows]]</f>
        <v>-3360.5399999999991</v>
      </c>
      <c r="S3630" s="15" t="str">
        <f>IF(performance_data[[#This Row],[net_inflows]]&gt;AVERAGE(performance_data[net_inflows]),"High","Low")</f>
        <v>Low</v>
      </c>
      <c r="T3630" s="15">
        <f>AVERAGEIF(performance_data[inflow_flag],performance_data[[#This Row],[inflow_flag]],performance_data[return_percentage])</f>
        <v>5.0457846277021572</v>
      </c>
      <c r="U3630" s="17">
        <f>IF(performance_data[[#This Row],[return_percentage]]&lt;performance_data[[#This Row],[benchmark_return]],1,0)</f>
        <v>1</v>
      </c>
      <c r="V3630" s="17">
        <f>COUNTIFS(performance_data[portfolio_id],performance_data[[#This Row],[portfolio_id]])</f>
        <v>25</v>
      </c>
      <c r="W3630" s="17">
        <f>COUNTIFS(performance_data[portfolio_id],performance_data[[#This Row],[portfolio_id]],
          performance_data[return_flag],1)</f>
        <v>14</v>
      </c>
      <c r="X3630" s="15">
        <f>performance_data[[#This Row],[underperform_flag_count]]/performance_data[[#This Row],[totalportfoliocount]]</f>
        <v>0.56000000000000005</v>
      </c>
    </row>
    <row r="3631" spans="1:24" x14ac:dyDescent="0.3">
      <c r="A3631">
        <v>7747</v>
      </c>
      <c r="B3631" s="1">
        <v>45394</v>
      </c>
      <c r="C3631">
        <v>142569.84</v>
      </c>
      <c r="D3631">
        <v>-9.2899999999999991</v>
      </c>
      <c r="E3631">
        <v>-8.86</v>
      </c>
      <c r="F3631">
        <v>19038.22</v>
      </c>
      <c r="G3631">
        <v>16193.17</v>
      </c>
      <c r="H3631" t="s">
        <v>2205</v>
      </c>
      <c r="I3631" t="s">
        <v>2211</v>
      </c>
      <c r="J3631">
        <v>4</v>
      </c>
      <c r="K3631" t="s">
        <v>2216</v>
      </c>
      <c r="L3631" t="str">
        <f>IF(performance_data[[#This Row],[return_percentage]]&gt;=performance_data[[#This Row],[benchmark_return]],"Higher","Lower")</f>
        <v>Lower</v>
      </c>
      <c r="M3631" s="14">
        <f xml:space="preserve"> _xlfn.MAXIFS(performance_data[date],performance_data[portfolio_id],performance_data[[#This Row],[portfolio_id]])</f>
        <v>45537</v>
      </c>
      <c r="N3631" s="14">
        <f xml:space="preserve"> _xlfn.MINIFS(performance_data[date],performance_data[portfolio_id],performance_data[[#This Row],[portfolio_id]])</f>
        <v>44846</v>
      </c>
      <c r="O3631" s="15">
        <f>_xlfn.MAXIFS(performance_data[portfolio_value],performance_data[portfolio_id],performance_data[[#This Row],[portfolio_id]],performance_data[date],performance_data[[#This Row],[latest_date]])</f>
        <v>62793.82</v>
      </c>
      <c r="P3631" s="15">
        <f>_xlfn.MAXIFS(performance_data[portfolio_value],performance_data[portfolio_id],performance_data[[#This Row],[portfolio_id]],performance_data[date],performance_data[[#This Row],[starting_date]])</f>
        <v>5325.95</v>
      </c>
      <c r="Q3631" s="15">
        <f>performance_data[[#This Row],[latest_value]]-performance_data[[#This Row],[starting_value]]</f>
        <v>57467.87</v>
      </c>
      <c r="R3631" s="15">
        <f>performance_data[[#This Row],[net_inflows]]-performance_data[[#This Row],[net_outflows]]</f>
        <v>2845.0500000000011</v>
      </c>
      <c r="S3631" s="15" t="str">
        <f>IF(performance_data[[#This Row],[net_inflows]]&gt;AVERAGE(performance_data[net_inflows]),"High","Low")</f>
        <v>High</v>
      </c>
      <c r="T3631" s="15">
        <f>AVERAGEIF(performance_data[inflow_flag],performance_data[[#This Row],[inflow_flag]],performance_data[return_percentage])</f>
        <v>4.8467905675459724</v>
      </c>
      <c r="U3631" s="17">
        <f>IF(performance_data[[#This Row],[return_percentage]]&lt;performance_data[[#This Row],[benchmark_return]],1,0)</f>
        <v>1</v>
      </c>
      <c r="V3631" s="17">
        <f>COUNTIFS(performance_data[portfolio_id],performance_data[[#This Row],[portfolio_id]])</f>
        <v>25</v>
      </c>
      <c r="W3631" s="17">
        <f>COUNTIFS(performance_data[portfolio_id],performance_data[[#This Row],[portfolio_id]],
          performance_data[return_flag],1)</f>
        <v>14</v>
      </c>
      <c r="X3631" s="15">
        <f>performance_data[[#This Row],[underperform_flag_count]]/performance_data[[#This Row],[totalportfoliocount]]</f>
        <v>0.56000000000000005</v>
      </c>
    </row>
    <row r="3632" spans="1:24" x14ac:dyDescent="0.3">
      <c r="A3632">
        <v>7747</v>
      </c>
      <c r="B3632" s="1">
        <v>45095</v>
      </c>
      <c r="C3632">
        <v>144976.16</v>
      </c>
      <c r="D3632">
        <v>18.39</v>
      </c>
      <c r="E3632">
        <v>16.690000000000001</v>
      </c>
      <c r="F3632">
        <v>17081.82</v>
      </c>
      <c r="G3632">
        <v>11727.38</v>
      </c>
      <c r="H3632" t="s">
        <v>2213</v>
      </c>
      <c r="I3632" t="s">
        <v>2211</v>
      </c>
      <c r="J3632">
        <v>6</v>
      </c>
      <c r="K3632" t="s">
        <v>2212</v>
      </c>
      <c r="L3632" t="str">
        <f>IF(performance_data[[#This Row],[return_percentage]]&gt;=performance_data[[#This Row],[benchmark_return]],"Higher","Lower")</f>
        <v>Higher</v>
      </c>
      <c r="M3632" s="14">
        <f xml:space="preserve"> _xlfn.MAXIFS(performance_data[date],performance_data[portfolio_id],performance_data[[#This Row],[portfolio_id]])</f>
        <v>45537</v>
      </c>
      <c r="N3632" s="14">
        <f xml:space="preserve"> _xlfn.MINIFS(performance_data[date],performance_data[portfolio_id],performance_data[[#This Row],[portfolio_id]])</f>
        <v>44846</v>
      </c>
      <c r="O3632" s="15">
        <f>_xlfn.MAXIFS(performance_data[portfolio_value],performance_data[portfolio_id],performance_data[[#This Row],[portfolio_id]],performance_data[date],performance_data[[#This Row],[latest_date]])</f>
        <v>62793.82</v>
      </c>
      <c r="P3632" s="15">
        <f>_xlfn.MAXIFS(performance_data[portfolio_value],performance_data[portfolio_id],performance_data[[#This Row],[portfolio_id]],performance_data[date],performance_data[[#This Row],[starting_date]])</f>
        <v>5325.95</v>
      </c>
      <c r="Q3632" s="15">
        <f>performance_data[[#This Row],[latest_value]]-performance_data[[#This Row],[starting_value]]</f>
        <v>57467.87</v>
      </c>
      <c r="R3632" s="15">
        <f>performance_data[[#This Row],[net_inflows]]-performance_data[[#This Row],[net_outflows]]</f>
        <v>5354.4400000000005</v>
      </c>
      <c r="S3632" s="15" t="str">
        <f>IF(performance_data[[#This Row],[net_inflows]]&gt;AVERAGE(performance_data[net_inflows]),"High","Low")</f>
        <v>High</v>
      </c>
      <c r="T3632" s="15">
        <f>AVERAGEIF(performance_data[inflow_flag],performance_data[[#This Row],[inflow_flag]],performance_data[return_percentage])</f>
        <v>4.8467905675459724</v>
      </c>
      <c r="U3632" s="17">
        <f>IF(performance_data[[#This Row],[return_percentage]]&lt;performance_data[[#This Row],[benchmark_return]],1,0)</f>
        <v>0</v>
      </c>
      <c r="V3632" s="17">
        <f>COUNTIFS(performance_data[portfolio_id],performance_data[[#This Row],[portfolio_id]])</f>
        <v>25</v>
      </c>
      <c r="W3632" s="17">
        <f>COUNTIFS(performance_data[portfolio_id],performance_data[[#This Row],[portfolio_id]],
          performance_data[return_flag],1)</f>
        <v>14</v>
      </c>
      <c r="X3632" s="15">
        <f>performance_data[[#This Row],[underperform_flag_count]]/performance_data[[#This Row],[totalportfoliocount]]</f>
        <v>0.56000000000000005</v>
      </c>
    </row>
    <row r="3633" spans="1:24" x14ac:dyDescent="0.3">
      <c r="A3633">
        <v>7747</v>
      </c>
      <c r="B3633" s="1">
        <v>44973</v>
      </c>
      <c r="C3633">
        <v>172647.04000000001</v>
      </c>
      <c r="D3633">
        <v>18.21</v>
      </c>
      <c r="E3633">
        <v>16.73</v>
      </c>
      <c r="F3633">
        <v>1030.48</v>
      </c>
      <c r="G3633">
        <v>14681.01</v>
      </c>
      <c r="H3633" t="s">
        <v>2213</v>
      </c>
      <c r="I3633" t="s">
        <v>2206</v>
      </c>
      <c r="J3633">
        <v>2</v>
      </c>
      <c r="K3633" t="s">
        <v>2226</v>
      </c>
      <c r="L3633" t="str">
        <f>IF(performance_data[[#This Row],[return_percentage]]&gt;=performance_data[[#This Row],[benchmark_return]],"Higher","Lower")</f>
        <v>Higher</v>
      </c>
      <c r="M3633" s="14">
        <f xml:space="preserve"> _xlfn.MAXIFS(performance_data[date],performance_data[portfolio_id],performance_data[[#This Row],[portfolio_id]])</f>
        <v>45537</v>
      </c>
      <c r="N3633" s="14">
        <f xml:space="preserve"> _xlfn.MINIFS(performance_data[date],performance_data[portfolio_id],performance_data[[#This Row],[portfolio_id]])</f>
        <v>44846</v>
      </c>
      <c r="O3633" s="15">
        <f>_xlfn.MAXIFS(performance_data[portfolio_value],performance_data[portfolio_id],performance_data[[#This Row],[portfolio_id]],performance_data[date],performance_data[[#This Row],[latest_date]])</f>
        <v>62793.82</v>
      </c>
      <c r="P3633" s="15">
        <f>_xlfn.MAXIFS(performance_data[portfolio_value],performance_data[portfolio_id],performance_data[[#This Row],[portfolio_id]],performance_data[date],performance_data[[#This Row],[starting_date]])</f>
        <v>5325.95</v>
      </c>
      <c r="Q3633" s="15">
        <f>performance_data[[#This Row],[latest_value]]-performance_data[[#This Row],[starting_value]]</f>
        <v>57467.87</v>
      </c>
      <c r="R3633" s="15">
        <f>performance_data[[#This Row],[net_inflows]]-performance_data[[#This Row],[net_outflows]]</f>
        <v>-13650.53</v>
      </c>
      <c r="S3633" s="15" t="str">
        <f>IF(performance_data[[#This Row],[net_inflows]]&gt;AVERAGE(performance_data[net_inflows]),"High","Low")</f>
        <v>Low</v>
      </c>
      <c r="T3633" s="15">
        <f>AVERAGEIF(performance_data[inflow_flag],performance_data[[#This Row],[inflow_flag]],performance_data[return_percentage])</f>
        <v>5.0457846277021572</v>
      </c>
      <c r="U3633" s="17">
        <f>IF(performance_data[[#This Row],[return_percentage]]&lt;performance_data[[#This Row],[benchmark_return]],1,0)</f>
        <v>0</v>
      </c>
      <c r="V3633" s="17">
        <f>COUNTIFS(performance_data[portfolio_id],performance_data[[#This Row],[portfolio_id]])</f>
        <v>25</v>
      </c>
      <c r="W3633" s="17">
        <f>COUNTIFS(performance_data[portfolio_id],performance_data[[#This Row],[portfolio_id]],
          performance_data[return_flag],1)</f>
        <v>14</v>
      </c>
      <c r="X3633" s="15">
        <f>performance_data[[#This Row],[underperform_flag_count]]/performance_data[[#This Row],[totalportfoliocount]]</f>
        <v>0.56000000000000005</v>
      </c>
    </row>
    <row r="3634" spans="1:24" x14ac:dyDescent="0.3">
      <c r="A3634">
        <v>7747</v>
      </c>
      <c r="B3634" s="1">
        <v>45429</v>
      </c>
      <c r="C3634">
        <v>223932.14</v>
      </c>
      <c r="D3634">
        <v>4.03</v>
      </c>
      <c r="E3634">
        <v>3.26</v>
      </c>
      <c r="F3634">
        <v>18168.240000000002</v>
      </c>
      <c r="G3634">
        <v>10578.03</v>
      </c>
      <c r="H3634" t="s">
        <v>2205</v>
      </c>
      <c r="I3634" t="s">
        <v>2211</v>
      </c>
      <c r="J3634">
        <v>5</v>
      </c>
      <c r="K3634" t="s">
        <v>2223</v>
      </c>
      <c r="L3634" t="str">
        <f>IF(performance_data[[#This Row],[return_percentage]]&gt;=performance_data[[#This Row],[benchmark_return]],"Higher","Lower")</f>
        <v>Higher</v>
      </c>
      <c r="M3634" s="14">
        <f xml:space="preserve"> _xlfn.MAXIFS(performance_data[date],performance_data[portfolio_id],performance_data[[#This Row],[portfolio_id]])</f>
        <v>45537</v>
      </c>
      <c r="N3634" s="14">
        <f xml:space="preserve"> _xlfn.MINIFS(performance_data[date],performance_data[portfolio_id],performance_data[[#This Row],[portfolio_id]])</f>
        <v>44846</v>
      </c>
      <c r="O3634" s="15">
        <f>_xlfn.MAXIFS(performance_data[portfolio_value],performance_data[portfolio_id],performance_data[[#This Row],[portfolio_id]],performance_data[date],performance_data[[#This Row],[latest_date]])</f>
        <v>62793.82</v>
      </c>
      <c r="P3634" s="15">
        <f>_xlfn.MAXIFS(performance_data[portfolio_value],performance_data[portfolio_id],performance_data[[#This Row],[portfolio_id]],performance_data[date],performance_data[[#This Row],[starting_date]])</f>
        <v>5325.95</v>
      </c>
      <c r="Q3634" s="15">
        <f>performance_data[[#This Row],[latest_value]]-performance_data[[#This Row],[starting_value]]</f>
        <v>57467.87</v>
      </c>
      <c r="R3634" s="15">
        <f>performance_data[[#This Row],[net_inflows]]-performance_data[[#This Row],[net_outflows]]</f>
        <v>7590.2100000000009</v>
      </c>
      <c r="S3634" s="15" t="str">
        <f>IF(performance_data[[#This Row],[net_inflows]]&gt;AVERAGE(performance_data[net_inflows]),"High","Low")</f>
        <v>High</v>
      </c>
      <c r="T3634" s="15">
        <f>AVERAGEIF(performance_data[inflow_flag],performance_data[[#This Row],[inflow_flag]],performance_data[return_percentage])</f>
        <v>4.8467905675459724</v>
      </c>
      <c r="U3634" s="17">
        <f>IF(performance_data[[#This Row],[return_percentage]]&lt;performance_data[[#This Row],[benchmark_return]],1,0)</f>
        <v>0</v>
      </c>
      <c r="V3634" s="17">
        <f>COUNTIFS(performance_data[portfolio_id],performance_data[[#This Row],[portfolio_id]])</f>
        <v>25</v>
      </c>
      <c r="W3634" s="17">
        <f>COUNTIFS(performance_data[portfolio_id],performance_data[[#This Row],[portfolio_id]],
          performance_data[return_flag],1)</f>
        <v>14</v>
      </c>
      <c r="X3634" s="15">
        <f>performance_data[[#This Row],[underperform_flag_count]]/performance_data[[#This Row],[totalportfoliocount]]</f>
        <v>0.56000000000000005</v>
      </c>
    </row>
    <row r="3635" spans="1:24" x14ac:dyDescent="0.3">
      <c r="A3635">
        <v>7747</v>
      </c>
      <c r="B3635" s="1">
        <v>45340</v>
      </c>
      <c r="C3635">
        <v>490465.06</v>
      </c>
      <c r="D3635">
        <v>18.32</v>
      </c>
      <c r="E3635">
        <v>16.670000000000002</v>
      </c>
      <c r="F3635">
        <v>7698.96</v>
      </c>
      <c r="G3635">
        <v>4652.1400000000003</v>
      </c>
      <c r="H3635" t="s">
        <v>2205</v>
      </c>
      <c r="I3635" t="s">
        <v>2206</v>
      </c>
      <c r="J3635">
        <v>2</v>
      </c>
      <c r="K3635" t="s">
        <v>2226</v>
      </c>
      <c r="L3635" t="str">
        <f>IF(performance_data[[#This Row],[return_percentage]]&gt;=performance_data[[#This Row],[benchmark_return]],"Higher","Lower")</f>
        <v>Higher</v>
      </c>
      <c r="M3635" s="14">
        <f xml:space="preserve"> _xlfn.MAXIFS(performance_data[date],performance_data[portfolio_id],performance_data[[#This Row],[portfolio_id]])</f>
        <v>45537</v>
      </c>
      <c r="N3635" s="14">
        <f xml:space="preserve"> _xlfn.MINIFS(performance_data[date],performance_data[portfolio_id],performance_data[[#This Row],[portfolio_id]])</f>
        <v>44846</v>
      </c>
      <c r="O3635" s="15">
        <f>_xlfn.MAXIFS(performance_data[portfolio_value],performance_data[portfolio_id],performance_data[[#This Row],[portfolio_id]],performance_data[date],performance_data[[#This Row],[latest_date]])</f>
        <v>62793.82</v>
      </c>
      <c r="P3635" s="15">
        <f>_xlfn.MAXIFS(performance_data[portfolio_value],performance_data[portfolio_id],performance_data[[#This Row],[portfolio_id]],performance_data[date],performance_data[[#This Row],[starting_date]])</f>
        <v>5325.95</v>
      </c>
      <c r="Q3635" s="15">
        <f>performance_data[[#This Row],[latest_value]]-performance_data[[#This Row],[starting_value]]</f>
        <v>57467.87</v>
      </c>
      <c r="R3635" s="15">
        <f>performance_data[[#This Row],[net_inflows]]-performance_data[[#This Row],[net_outflows]]</f>
        <v>3046.8199999999997</v>
      </c>
      <c r="S3635" s="15" t="str">
        <f>IF(performance_data[[#This Row],[net_inflows]]&gt;AVERAGE(performance_data[net_inflows]),"High","Low")</f>
        <v>Low</v>
      </c>
      <c r="T3635" s="15">
        <f>AVERAGEIF(performance_data[inflow_flag],performance_data[[#This Row],[inflow_flag]],performance_data[return_percentage])</f>
        <v>5.0457846277021572</v>
      </c>
      <c r="U3635" s="17">
        <f>IF(performance_data[[#This Row],[return_percentage]]&lt;performance_data[[#This Row],[benchmark_return]],1,0)</f>
        <v>0</v>
      </c>
      <c r="V3635" s="17">
        <f>COUNTIFS(performance_data[portfolio_id],performance_data[[#This Row],[portfolio_id]])</f>
        <v>25</v>
      </c>
      <c r="W3635" s="17">
        <f>COUNTIFS(performance_data[portfolio_id],performance_data[[#This Row],[portfolio_id]],
          performance_data[return_flag],1)</f>
        <v>14</v>
      </c>
      <c r="X3635" s="15">
        <f>performance_data[[#This Row],[underperform_flag_count]]/performance_data[[#This Row],[totalportfoliocount]]</f>
        <v>0.56000000000000005</v>
      </c>
    </row>
    <row r="3636" spans="1:24" x14ac:dyDescent="0.3">
      <c r="A3636">
        <v>7756</v>
      </c>
      <c r="B3636" s="1">
        <v>44888</v>
      </c>
      <c r="C3636">
        <v>319857.43</v>
      </c>
      <c r="D3636">
        <v>9.48</v>
      </c>
      <c r="E3636">
        <v>10.64</v>
      </c>
      <c r="F3636">
        <v>3704.63</v>
      </c>
      <c r="G3636">
        <v>2312.9</v>
      </c>
      <c r="H3636" t="s">
        <v>2220</v>
      </c>
      <c r="I3636" t="s">
        <v>2217</v>
      </c>
      <c r="J3636">
        <v>11</v>
      </c>
      <c r="K3636" t="s">
        <v>2219</v>
      </c>
      <c r="L3636" t="str">
        <f>IF(performance_data[[#This Row],[return_percentage]]&gt;=performance_data[[#This Row],[benchmark_return]],"Higher","Lower")</f>
        <v>Lower</v>
      </c>
      <c r="M3636" s="14">
        <f xml:space="preserve"> _xlfn.MAXIFS(performance_data[date],performance_data[portfolio_id],performance_data[[#This Row],[portfolio_id]])</f>
        <v>45557</v>
      </c>
      <c r="N3636" s="14">
        <f xml:space="preserve"> _xlfn.MINIFS(performance_data[date],performance_data[portfolio_id],performance_data[[#This Row],[portfolio_id]])</f>
        <v>44831</v>
      </c>
      <c r="O3636" s="15">
        <f>_xlfn.MAXIFS(performance_data[portfolio_value],performance_data[portfolio_id],performance_data[[#This Row],[portfolio_id]],performance_data[date],performance_data[[#This Row],[latest_date]])</f>
        <v>292687.55</v>
      </c>
      <c r="P3636" s="15">
        <f>_xlfn.MAXIFS(performance_data[portfolio_value],performance_data[portfolio_id],performance_data[[#This Row],[portfolio_id]],performance_data[date],performance_data[[#This Row],[starting_date]])</f>
        <v>66013.36</v>
      </c>
      <c r="Q3636" s="15">
        <f>performance_data[[#This Row],[latest_value]]-performance_data[[#This Row],[starting_value]]</f>
        <v>226674.19</v>
      </c>
      <c r="R3636" s="15">
        <f>performance_data[[#This Row],[net_inflows]]-performance_data[[#This Row],[net_outflows]]</f>
        <v>1391.73</v>
      </c>
      <c r="S3636" s="15" t="str">
        <f>IF(performance_data[[#This Row],[net_inflows]]&gt;AVERAGE(performance_data[net_inflows]),"High","Low")</f>
        <v>Low</v>
      </c>
      <c r="T3636" s="15">
        <f>AVERAGEIF(performance_data[inflow_flag],performance_data[[#This Row],[inflow_flag]],performance_data[return_percentage])</f>
        <v>5.0457846277021572</v>
      </c>
      <c r="U3636" s="17">
        <f>IF(performance_data[[#This Row],[return_percentage]]&lt;performance_data[[#This Row],[benchmark_return]],1,0)</f>
        <v>1</v>
      </c>
      <c r="V3636" s="17">
        <f>COUNTIFS(performance_data[portfolio_id],performance_data[[#This Row],[portfolio_id]])</f>
        <v>17</v>
      </c>
      <c r="W3636" s="17">
        <f>COUNTIFS(performance_data[portfolio_id],performance_data[[#This Row],[portfolio_id]],
          performance_data[return_flag],1)</f>
        <v>10</v>
      </c>
      <c r="X3636" s="15">
        <f>performance_data[[#This Row],[underperform_flag_count]]/performance_data[[#This Row],[totalportfoliocount]]</f>
        <v>0.58823529411764708</v>
      </c>
    </row>
    <row r="3637" spans="1:24" x14ac:dyDescent="0.3">
      <c r="A3637">
        <v>7756</v>
      </c>
      <c r="B3637" s="1">
        <v>45031</v>
      </c>
      <c r="C3637">
        <v>317140.88</v>
      </c>
      <c r="D3637">
        <v>18.91</v>
      </c>
      <c r="E3637">
        <v>22.51</v>
      </c>
      <c r="F3637">
        <v>3072.54</v>
      </c>
      <c r="G3637">
        <v>14975.43</v>
      </c>
      <c r="H3637" t="s">
        <v>2213</v>
      </c>
      <c r="I3637" t="s">
        <v>2211</v>
      </c>
      <c r="J3637">
        <v>4</v>
      </c>
      <c r="K3637" t="s">
        <v>2216</v>
      </c>
      <c r="L3637" t="str">
        <f>IF(performance_data[[#This Row],[return_percentage]]&gt;=performance_data[[#This Row],[benchmark_return]],"Higher","Lower")</f>
        <v>Lower</v>
      </c>
      <c r="M3637" s="14">
        <f xml:space="preserve"> _xlfn.MAXIFS(performance_data[date],performance_data[portfolio_id],performance_data[[#This Row],[portfolio_id]])</f>
        <v>45557</v>
      </c>
      <c r="N3637" s="14">
        <f xml:space="preserve"> _xlfn.MINIFS(performance_data[date],performance_data[portfolio_id],performance_data[[#This Row],[portfolio_id]])</f>
        <v>44831</v>
      </c>
      <c r="O3637" s="15">
        <f>_xlfn.MAXIFS(performance_data[portfolio_value],performance_data[portfolio_id],performance_data[[#This Row],[portfolio_id]],performance_data[date],performance_data[[#This Row],[latest_date]])</f>
        <v>292687.55</v>
      </c>
      <c r="P3637" s="15">
        <f>_xlfn.MAXIFS(performance_data[portfolio_value],performance_data[portfolio_id],performance_data[[#This Row],[portfolio_id]],performance_data[date],performance_data[[#This Row],[starting_date]])</f>
        <v>66013.36</v>
      </c>
      <c r="Q3637" s="15">
        <f>performance_data[[#This Row],[latest_value]]-performance_data[[#This Row],[starting_value]]</f>
        <v>226674.19</v>
      </c>
      <c r="R3637" s="15">
        <f>performance_data[[#This Row],[net_inflows]]-performance_data[[#This Row],[net_outflows]]</f>
        <v>-11902.89</v>
      </c>
      <c r="S3637" s="15" t="str">
        <f>IF(performance_data[[#This Row],[net_inflows]]&gt;AVERAGE(performance_data[net_inflows]),"High","Low")</f>
        <v>Low</v>
      </c>
      <c r="T3637" s="15">
        <f>AVERAGEIF(performance_data[inflow_flag],performance_data[[#This Row],[inflow_flag]],performance_data[return_percentage])</f>
        <v>5.0457846277021572</v>
      </c>
      <c r="U3637" s="17">
        <f>IF(performance_data[[#This Row],[return_percentage]]&lt;performance_data[[#This Row],[benchmark_return]],1,0)</f>
        <v>1</v>
      </c>
      <c r="V3637" s="17">
        <f>COUNTIFS(performance_data[portfolio_id],performance_data[[#This Row],[portfolio_id]])</f>
        <v>17</v>
      </c>
      <c r="W3637" s="17">
        <f>COUNTIFS(performance_data[portfolio_id],performance_data[[#This Row],[portfolio_id]],
          performance_data[return_flag],1)</f>
        <v>10</v>
      </c>
      <c r="X3637" s="15">
        <f>performance_data[[#This Row],[underperform_flag_count]]/performance_data[[#This Row],[totalportfoliocount]]</f>
        <v>0.58823529411764708</v>
      </c>
    </row>
    <row r="3638" spans="1:24" x14ac:dyDescent="0.3">
      <c r="A3638">
        <v>7756</v>
      </c>
      <c r="B3638" s="1">
        <v>45145</v>
      </c>
      <c r="C3638">
        <v>398718.14</v>
      </c>
      <c r="D3638">
        <v>-1.72</v>
      </c>
      <c r="E3638">
        <v>-2.04</v>
      </c>
      <c r="F3638">
        <v>4771.5600000000004</v>
      </c>
      <c r="G3638">
        <v>12906.48</v>
      </c>
      <c r="H3638" t="s">
        <v>2213</v>
      </c>
      <c r="I3638" t="s">
        <v>2209</v>
      </c>
      <c r="J3638">
        <v>8</v>
      </c>
      <c r="K3638" t="s">
        <v>2214</v>
      </c>
      <c r="L3638" t="str">
        <f>IF(performance_data[[#This Row],[return_percentage]]&gt;=performance_data[[#This Row],[benchmark_return]],"Higher","Lower")</f>
        <v>Higher</v>
      </c>
      <c r="M3638" s="14">
        <f xml:space="preserve"> _xlfn.MAXIFS(performance_data[date],performance_data[portfolio_id],performance_data[[#This Row],[portfolio_id]])</f>
        <v>45557</v>
      </c>
      <c r="N3638" s="14">
        <f xml:space="preserve"> _xlfn.MINIFS(performance_data[date],performance_data[portfolio_id],performance_data[[#This Row],[portfolio_id]])</f>
        <v>44831</v>
      </c>
      <c r="O3638" s="15">
        <f>_xlfn.MAXIFS(performance_data[portfolio_value],performance_data[portfolio_id],performance_data[[#This Row],[portfolio_id]],performance_data[date],performance_data[[#This Row],[latest_date]])</f>
        <v>292687.55</v>
      </c>
      <c r="P3638" s="15">
        <f>_xlfn.MAXIFS(performance_data[portfolio_value],performance_data[portfolio_id],performance_data[[#This Row],[portfolio_id]],performance_data[date],performance_data[[#This Row],[starting_date]])</f>
        <v>66013.36</v>
      </c>
      <c r="Q3638" s="15">
        <f>performance_data[[#This Row],[latest_value]]-performance_data[[#This Row],[starting_value]]</f>
        <v>226674.19</v>
      </c>
      <c r="R3638" s="15">
        <f>performance_data[[#This Row],[net_inflows]]-performance_data[[#This Row],[net_outflows]]</f>
        <v>-8134.9199999999992</v>
      </c>
      <c r="S3638" s="15" t="str">
        <f>IF(performance_data[[#This Row],[net_inflows]]&gt;AVERAGE(performance_data[net_inflows]),"High","Low")</f>
        <v>Low</v>
      </c>
      <c r="T3638" s="15">
        <f>AVERAGEIF(performance_data[inflow_flag],performance_data[[#This Row],[inflow_flag]],performance_data[return_percentage])</f>
        <v>5.0457846277021572</v>
      </c>
      <c r="U3638" s="17">
        <f>IF(performance_data[[#This Row],[return_percentage]]&lt;performance_data[[#This Row],[benchmark_return]],1,0)</f>
        <v>0</v>
      </c>
      <c r="V3638" s="17">
        <f>COUNTIFS(performance_data[portfolio_id],performance_data[[#This Row],[portfolio_id]])</f>
        <v>17</v>
      </c>
      <c r="W3638" s="17">
        <f>COUNTIFS(performance_data[portfolio_id],performance_data[[#This Row],[portfolio_id]],
          performance_data[return_flag],1)</f>
        <v>10</v>
      </c>
      <c r="X3638" s="15">
        <f>performance_data[[#This Row],[underperform_flag_count]]/performance_data[[#This Row],[totalportfoliocount]]</f>
        <v>0.58823529411764708</v>
      </c>
    </row>
    <row r="3639" spans="1:24" x14ac:dyDescent="0.3">
      <c r="A3639">
        <v>7756</v>
      </c>
      <c r="B3639" s="1">
        <v>45072</v>
      </c>
      <c r="C3639">
        <v>226723.19</v>
      </c>
      <c r="D3639">
        <v>16.16</v>
      </c>
      <c r="E3639">
        <v>18.579999999999998</v>
      </c>
      <c r="F3639">
        <v>5167.16</v>
      </c>
      <c r="G3639">
        <v>17930.53</v>
      </c>
      <c r="H3639" t="s">
        <v>2213</v>
      </c>
      <c r="I3639" t="s">
        <v>2211</v>
      </c>
      <c r="J3639">
        <v>5</v>
      </c>
      <c r="K3639" t="s">
        <v>2223</v>
      </c>
      <c r="L3639" t="str">
        <f>IF(performance_data[[#This Row],[return_percentage]]&gt;=performance_data[[#This Row],[benchmark_return]],"Higher","Lower")</f>
        <v>Lower</v>
      </c>
      <c r="M3639" s="14">
        <f xml:space="preserve"> _xlfn.MAXIFS(performance_data[date],performance_data[portfolio_id],performance_data[[#This Row],[portfolio_id]])</f>
        <v>45557</v>
      </c>
      <c r="N3639" s="14">
        <f xml:space="preserve"> _xlfn.MINIFS(performance_data[date],performance_data[portfolio_id],performance_data[[#This Row],[portfolio_id]])</f>
        <v>44831</v>
      </c>
      <c r="O3639" s="15">
        <f>_xlfn.MAXIFS(performance_data[portfolio_value],performance_data[portfolio_id],performance_data[[#This Row],[portfolio_id]],performance_data[date],performance_data[[#This Row],[latest_date]])</f>
        <v>292687.55</v>
      </c>
      <c r="P3639" s="15">
        <f>_xlfn.MAXIFS(performance_data[portfolio_value],performance_data[portfolio_id],performance_data[[#This Row],[portfolio_id]],performance_data[date],performance_data[[#This Row],[starting_date]])</f>
        <v>66013.36</v>
      </c>
      <c r="Q3639" s="15">
        <f>performance_data[[#This Row],[latest_value]]-performance_data[[#This Row],[starting_value]]</f>
        <v>226674.19</v>
      </c>
      <c r="R3639" s="15">
        <f>performance_data[[#This Row],[net_inflows]]-performance_data[[#This Row],[net_outflows]]</f>
        <v>-12763.369999999999</v>
      </c>
      <c r="S3639" s="15" t="str">
        <f>IF(performance_data[[#This Row],[net_inflows]]&gt;AVERAGE(performance_data[net_inflows]),"High","Low")</f>
        <v>Low</v>
      </c>
      <c r="T3639" s="15">
        <f>AVERAGEIF(performance_data[inflow_flag],performance_data[[#This Row],[inflow_flag]],performance_data[return_percentage])</f>
        <v>5.0457846277021572</v>
      </c>
      <c r="U3639" s="17">
        <f>IF(performance_data[[#This Row],[return_percentage]]&lt;performance_data[[#This Row],[benchmark_return]],1,0)</f>
        <v>1</v>
      </c>
      <c r="V3639" s="17">
        <f>COUNTIFS(performance_data[portfolio_id],performance_data[[#This Row],[portfolio_id]])</f>
        <v>17</v>
      </c>
      <c r="W3639" s="17">
        <f>COUNTIFS(performance_data[portfolio_id],performance_data[[#This Row],[portfolio_id]],
          performance_data[return_flag],1)</f>
        <v>10</v>
      </c>
      <c r="X3639" s="15">
        <f>performance_data[[#This Row],[underperform_flag_count]]/performance_data[[#This Row],[totalportfoliocount]]</f>
        <v>0.58823529411764708</v>
      </c>
    </row>
    <row r="3640" spans="1:24" x14ac:dyDescent="0.3">
      <c r="A3640">
        <v>7756</v>
      </c>
      <c r="B3640" s="1">
        <v>45557</v>
      </c>
      <c r="C3640">
        <v>292687.55</v>
      </c>
      <c r="D3640">
        <v>11.77</v>
      </c>
      <c r="E3640">
        <v>11.39</v>
      </c>
      <c r="F3640">
        <v>17493.849999999999</v>
      </c>
      <c r="G3640">
        <v>7604.5</v>
      </c>
      <c r="H3640" t="s">
        <v>2205</v>
      </c>
      <c r="I3640" t="s">
        <v>2209</v>
      </c>
      <c r="J3640">
        <v>9</v>
      </c>
      <c r="K3640" t="s">
        <v>2221</v>
      </c>
      <c r="L3640" t="str">
        <f>IF(performance_data[[#This Row],[return_percentage]]&gt;=performance_data[[#This Row],[benchmark_return]],"Higher","Lower")</f>
        <v>Higher</v>
      </c>
      <c r="M3640" s="14">
        <f xml:space="preserve"> _xlfn.MAXIFS(performance_data[date],performance_data[portfolio_id],performance_data[[#This Row],[portfolio_id]])</f>
        <v>45557</v>
      </c>
      <c r="N3640" s="14">
        <f xml:space="preserve"> _xlfn.MINIFS(performance_data[date],performance_data[portfolio_id],performance_data[[#This Row],[portfolio_id]])</f>
        <v>44831</v>
      </c>
      <c r="O3640" s="15">
        <f>_xlfn.MAXIFS(performance_data[portfolio_value],performance_data[portfolio_id],performance_data[[#This Row],[portfolio_id]],performance_data[date],performance_data[[#This Row],[latest_date]])</f>
        <v>292687.55</v>
      </c>
      <c r="P3640" s="15">
        <f>_xlfn.MAXIFS(performance_data[portfolio_value],performance_data[portfolio_id],performance_data[[#This Row],[portfolio_id]],performance_data[date],performance_data[[#This Row],[starting_date]])</f>
        <v>66013.36</v>
      </c>
      <c r="Q3640" s="15">
        <f>performance_data[[#This Row],[latest_value]]-performance_data[[#This Row],[starting_value]]</f>
        <v>226674.19</v>
      </c>
      <c r="R3640" s="15">
        <f>performance_data[[#This Row],[net_inflows]]-performance_data[[#This Row],[net_outflows]]</f>
        <v>9889.3499999999985</v>
      </c>
      <c r="S3640" s="15" t="str">
        <f>IF(performance_data[[#This Row],[net_inflows]]&gt;AVERAGE(performance_data[net_inflows]),"High","Low")</f>
        <v>High</v>
      </c>
      <c r="T3640" s="15">
        <f>AVERAGEIF(performance_data[inflow_flag],performance_data[[#This Row],[inflow_flag]],performance_data[return_percentage])</f>
        <v>4.8467905675459724</v>
      </c>
      <c r="U3640" s="17">
        <f>IF(performance_data[[#This Row],[return_percentage]]&lt;performance_data[[#This Row],[benchmark_return]],1,0)</f>
        <v>0</v>
      </c>
      <c r="V3640" s="17">
        <f>COUNTIFS(performance_data[portfolio_id],performance_data[[#This Row],[portfolio_id]])</f>
        <v>17</v>
      </c>
      <c r="W3640" s="17">
        <f>COUNTIFS(performance_data[portfolio_id],performance_data[[#This Row],[portfolio_id]],
          performance_data[return_flag],1)</f>
        <v>10</v>
      </c>
      <c r="X3640" s="15">
        <f>performance_data[[#This Row],[underperform_flag_count]]/performance_data[[#This Row],[totalportfoliocount]]</f>
        <v>0.58823529411764708</v>
      </c>
    </row>
    <row r="3641" spans="1:24" x14ac:dyDescent="0.3">
      <c r="A3641">
        <v>7756</v>
      </c>
      <c r="B3641" s="1">
        <v>45295</v>
      </c>
      <c r="C3641">
        <v>338147.74</v>
      </c>
      <c r="D3641">
        <v>-4.34</v>
      </c>
      <c r="E3641">
        <v>-4.6100000000000003</v>
      </c>
      <c r="F3641">
        <v>12743.15</v>
      </c>
      <c r="G3641">
        <v>11173.61</v>
      </c>
      <c r="H3641" t="s">
        <v>2205</v>
      </c>
      <c r="I3641" t="s">
        <v>2206</v>
      </c>
      <c r="J3641">
        <v>1</v>
      </c>
      <c r="K3641" t="s">
        <v>2207</v>
      </c>
      <c r="L3641" t="str">
        <f>IF(performance_data[[#This Row],[return_percentage]]&gt;=performance_data[[#This Row],[benchmark_return]],"Higher","Lower")</f>
        <v>Higher</v>
      </c>
      <c r="M3641" s="14">
        <f xml:space="preserve"> _xlfn.MAXIFS(performance_data[date],performance_data[portfolio_id],performance_data[[#This Row],[portfolio_id]])</f>
        <v>45557</v>
      </c>
      <c r="N3641" s="14">
        <f xml:space="preserve"> _xlfn.MINIFS(performance_data[date],performance_data[portfolio_id],performance_data[[#This Row],[portfolio_id]])</f>
        <v>44831</v>
      </c>
      <c r="O3641" s="15">
        <f>_xlfn.MAXIFS(performance_data[portfolio_value],performance_data[portfolio_id],performance_data[[#This Row],[portfolio_id]],performance_data[date],performance_data[[#This Row],[latest_date]])</f>
        <v>292687.55</v>
      </c>
      <c r="P3641" s="15">
        <f>_xlfn.MAXIFS(performance_data[portfolio_value],performance_data[portfolio_id],performance_data[[#This Row],[portfolio_id]],performance_data[date],performance_data[[#This Row],[starting_date]])</f>
        <v>66013.36</v>
      </c>
      <c r="Q3641" s="15">
        <f>performance_data[[#This Row],[latest_value]]-performance_data[[#This Row],[starting_value]]</f>
        <v>226674.19</v>
      </c>
      <c r="R3641" s="15">
        <f>performance_data[[#This Row],[net_inflows]]-performance_data[[#This Row],[net_outflows]]</f>
        <v>1569.5399999999991</v>
      </c>
      <c r="S3641" s="15" t="str">
        <f>IF(performance_data[[#This Row],[net_inflows]]&gt;AVERAGE(performance_data[net_inflows]),"High","Low")</f>
        <v>High</v>
      </c>
      <c r="T3641" s="15">
        <f>AVERAGEIF(performance_data[inflow_flag],performance_data[[#This Row],[inflow_flag]],performance_data[return_percentage])</f>
        <v>4.8467905675459724</v>
      </c>
      <c r="U3641" s="17">
        <f>IF(performance_data[[#This Row],[return_percentage]]&lt;performance_data[[#This Row],[benchmark_return]],1,0)</f>
        <v>0</v>
      </c>
      <c r="V3641" s="17">
        <f>COUNTIFS(performance_data[portfolio_id],performance_data[[#This Row],[portfolio_id]])</f>
        <v>17</v>
      </c>
      <c r="W3641" s="17">
        <f>COUNTIFS(performance_data[portfolio_id],performance_data[[#This Row],[portfolio_id]],
          performance_data[return_flag],1)</f>
        <v>10</v>
      </c>
      <c r="X3641" s="15">
        <f>performance_data[[#This Row],[underperform_flag_count]]/performance_data[[#This Row],[totalportfoliocount]]</f>
        <v>0.58823529411764708</v>
      </c>
    </row>
    <row r="3642" spans="1:24" x14ac:dyDescent="0.3">
      <c r="A3642">
        <v>7756</v>
      </c>
      <c r="B3642" s="1">
        <v>45003</v>
      </c>
      <c r="C3642">
        <v>81266.539999999994</v>
      </c>
      <c r="D3642">
        <v>12.73</v>
      </c>
      <c r="E3642">
        <v>12.16</v>
      </c>
      <c r="F3642">
        <v>11932.85</v>
      </c>
      <c r="G3642">
        <v>6392.45</v>
      </c>
      <c r="H3642" t="s">
        <v>2213</v>
      </c>
      <c r="I3642" t="s">
        <v>2206</v>
      </c>
      <c r="J3642">
        <v>3</v>
      </c>
      <c r="K3642" t="s">
        <v>2222</v>
      </c>
      <c r="L3642" t="str">
        <f>IF(performance_data[[#This Row],[return_percentage]]&gt;=performance_data[[#This Row],[benchmark_return]],"Higher","Lower")</f>
        <v>Higher</v>
      </c>
      <c r="M3642" s="14">
        <f xml:space="preserve"> _xlfn.MAXIFS(performance_data[date],performance_data[portfolio_id],performance_data[[#This Row],[portfolio_id]])</f>
        <v>45557</v>
      </c>
      <c r="N3642" s="14">
        <f xml:space="preserve"> _xlfn.MINIFS(performance_data[date],performance_data[portfolio_id],performance_data[[#This Row],[portfolio_id]])</f>
        <v>44831</v>
      </c>
      <c r="O3642" s="15">
        <f>_xlfn.MAXIFS(performance_data[portfolio_value],performance_data[portfolio_id],performance_data[[#This Row],[portfolio_id]],performance_data[date],performance_data[[#This Row],[latest_date]])</f>
        <v>292687.55</v>
      </c>
      <c r="P3642" s="15">
        <f>_xlfn.MAXIFS(performance_data[portfolio_value],performance_data[portfolio_id],performance_data[[#This Row],[portfolio_id]],performance_data[date],performance_data[[#This Row],[starting_date]])</f>
        <v>66013.36</v>
      </c>
      <c r="Q3642" s="15">
        <f>performance_data[[#This Row],[latest_value]]-performance_data[[#This Row],[starting_value]]</f>
        <v>226674.19</v>
      </c>
      <c r="R3642" s="15">
        <f>performance_data[[#This Row],[net_inflows]]-performance_data[[#This Row],[net_outflows]]</f>
        <v>5540.4000000000005</v>
      </c>
      <c r="S3642" s="15" t="str">
        <f>IF(performance_data[[#This Row],[net_inflows]]&gt;AVERAGE(performance_data[net_inflows]),"High","Low")</f>
        <v>High</v>
      </c>
      <c r="T3642" s="15">
        <f>AVERAGEIF(performance_data[inflow_flag],performance_data[[#This Row],[inflow_flag]],performance_data[return_percentage])</f>
        <v>4.8467905675459724</v>
      </c>
      <c r="U3642" s="17">
        <f>IF(performance_data[[#This Row],[return_percentage]]&lt;performance_data[[#This Row],[benchmark_return]],1,0)</f>
        <v>0</v>
      </c>
      <c r="V3642" s="17">
        <f>COUNTIFS(performance_data[portfolio_id],performance_data[[#This Row],[portfolio_id]])</f>
        <v>17</v>
      </c>
      <c r="W3642" s="17">
        <f>COUNTIFS(performance_data[portfolio_id],performance_data[[#This Row],[portfolio_id]],
          performance_data[return_flag],1)</f>
        <v>10</v>
      </c>
      <c r="X3642" s="15">
        <f>performance_data[[#This Row],[underperform_flag_count]]/performance_data[[#This Row],[totalportfoliocount]]</f>
        <v>0.58823529411764708</v>
      </c>
    </row>
    <row r="3643" spans="1:24" x14ac:dyDescent="0.3">
      <c r="A3643">
        <v>7756</v>
      </c>
      <c r="B3643" s="1">
        <v>45430</v>
      </c>
      <c r="C3643">
        <v>233074.61</v>
      </c>
      <c r="D3643">
        <v>9.5500000000000007</v>
      </c>
      <c r="E3643">
        <v>9.15</v>
      </c>
      <c r="F3643">
        <v>12885.84</v>
      </c>
      <c r="G3643">
        <v>11265.92</v>
      </c>
      <c r="H3643" t="s">
        <v>2205</v>
      </c>
      <c r="I3643" t="s">
        <v>2211</v>
      </c>
      <c r="J3643">
        <v>5</v>
      </c>
      <c r="K3643" t="s">
        <v>2223</v>
      </c>
      <c r="L3643" t="str">
        <f>IF(performance_data[[#This Row],[return_percentage]]&gt;=performance_data[[#This Row],[benchmark_return]],"Higher","Lower")</f>
        <v>Higher</v>
      </c>
      <c r="M3643" s="14">
        <f xml:space="preserve"> _xlfn.MAXIFS(performance_data[date],performance_data[portfolio_id],performance_data[[#This Row],[portfolio_id]])</f>
        <v>45557</v>
      </c>
      <c r="N3643" s="14">
        <f xml:space="preserve"> _xlfn.MINIFS(performance_data[date],performance_data[portfolio_id],performance_data[[#This Row],[portfolio_id]])</f>
        <v>44831</v>
      </c>
      <c r="O3643" s="15">
        <f>_xlfn.MAXIFS(performance_data[portfolio_value],performance_data[portfolio_id],performance_data[[#This Row],[portfolio_id]],performance_data[date],performance_data[[#This Row],[latest_date]])</f>
        <v>292687.55</v>
      </c>
      <c r="P3643" s="15">
        <f>_xlfn.MAXIFS(performance_data[portfolio_value],performance_data[portfolio_id],performance_data[[#This Row],[portfolio_id]],performance_data[date],performance_data[[#This Row],[starting_date]])</f>
        <v>66013.36</v>
      </c>
      <c r="Q3643" s="15">
        <f>performance_data[[#This Row],[latest_value]]-performance_data[[#This Row],[starting_value]]</f>
        <v>226674.19</v>
      </c>
      <c r="R3643" s="15">
        <f>performance_data[[#This Row],[net_inflows]]-performance_data[[#This Row],[net_outflows]]</f>
        <v>1619.92</v>
      </c>
      <c r="S3643" s="15" t="str">
        <f>IF(performance_data[[#This Row],[net_inflows]]&gt;AVERAGE(performance_data[net_inflows]),"High","Low")</f>
        <v>High</v>
      </c>
      <c r="T3643" s="15">
        <f>AVERAGEIF(performance_data[inflow_flag],performance_data[[#This Row],[inflow_flag]],performance_data[return_percentage])</f>
        <v>4.8467905675459724</v>
      </c>
      <c r="U3643" s="17">
        <f>IF(performance_data[[#This Row],[return_percentage]]&lt;performance_data[[#This Row],[benchmark_return]],1,0)</f>
        <v>0</v>
      </c>
      <c r="V3643" s="17">
        <f>COUNTIFS(performance_data[portfolio_id],performance_data[[#This Row],[portfolio_id]])</f>
        <v>17</v>
      </c>
      <c r="W3643" s="17">
        <f>COUNTIFS(performance_data[portfolio_id],performance_data[[#This Row],[portfolio_id]],
          performance_data[return_flag],1)</f>
        <v>10</v>
      </c>
      <c r="X3643" s="15">
        <f>performance_data[[#This Row],[underperform_flag_count]]/performance_data[[#This Row],[totalportfoliocount]]</f>
        <v>0.58823529411764708</v>
      </c>
    </row>
    <row r="3644" spans="1:24" x14ac:dyDescent="0.3">
      <c r="A3644">
        <v>7756</v>
      </c>
      <c r="B3644" s="1">
        <v>44831</v>
      </c>
      <c r="C3644">
        <v>66013.36</v>
      </c>
      <c r="D3644">
        <v>6.17</v>
      </c>
      <c r="E3644">
        <v>7.35</v>
      </c>
      <c r="F3644">
        <v>19615.810000000001</v>
      </c>
      <c r="G3644">
        <v>3352.8</v>
      </c>
      <c r="H3644" t="s">
        <v>2220</v>
      </c>
      <c r="I3644" t="s">
        <v>2209</v>
      </c>
      <c r="J3644">
        <v>9</v>
      </c>
      <c r="K3644" t="s">
        <v>2221</v>
      </c>
      <c r="L3644" t="str">
        <f>IF(performance_data[[#This Row],[return_percentage]]&gt;=performance_data[[#This Row],[benchmark_return]],"Higher","Lower")</f>
        <v>Lower</v>
      </c>
      <c r="M3644" s="14">
        <f xml:space="preserve"> _xlfn.MAXIFS(performance_data[date],performance_data[portfolio_id],performance_data[[#This Row],[portfolio_id]])</f>
        <v>45557</v>
      </c>
      <c r="N3644" s="14">
        <f xml:space="preserve"> _xlfn.MINIFS(performance_data[date],performance_data[portfolio_id],performance_data[[#This Row],[portfolio_id]])</f>
        <v>44831</v>
      </c>
      <c r="O3644" s="15">
        <f>_xlfn.MAXIFS(performance_data[portfolio_value],performance_data[portfolio_id],performance_data[[#This Row],[portfolio_id]],performance_data[date],performance_data[[#This Row],[latest_date]])</f>
        <v>292687.55</v>
      </c>
      <c r="P3644" s="15">
        <f>_xlfn.MAXIFS(performance_data[portfolio_value],performance_data[portfolio_id],performance_data[[#This Row],[portfolio_id]],performance_data[date],performance_data[[#This Row],[starting_date]])</f>
        <v>66013.36</v>
      </c>
      <c r="Q3644" s="15">
        <f>performance_data[[#This Row],[latest_value]]-performance_data[[#This Row],[starting_value]]</f>
        <v>226674.19</v>
      </c>
      <c r="R3644" s="15">
        <f>performance_data[[#This Row],[net_inflows]]-performance_data[[#This Row],[net_outflows]]</f>
        <v>16263.010000000002</v>
      </c>
      <c r="S3644" s="15" t="str">
        <f>IF(performance_data[[#This Row],[net_inflows]]&gt;AVERAGE(performance_data[net_inflows]),"High","Low")</f>
        <v>High</v>
      </c>
      <c r="T3644" s="15">
        <f>AVERAGEIF(performance_data[inflow_flag],performance_data[[#This Row],[inflow_flag]],performance_data[return_percentage])</f>
        <v>4.8467905675459724</v>
      </c>
      <c r="U3644" s="17">
        <f>IF(performance_data[[#This Row],[return_percentage]]&lt;performance_data[[#This Row],[benchmark_return]],1,0)</f>
        <v>1</v>
      </c>
      <c r="V3644" s="17">
        <f>COUNTIFS(performance_data[portfolio_id],performance_data[[#This Row],[portfolio_id]])</f>
        <v>17</v>
      </c>
      <c r="W3644" s="17">
        <f>COUNTIFS(performance_data[portfolio_id],performance_data[[#This Row],[portfolio_id]],
          performance_data[return_flag],1)</f>
        <v>10</v>
      </c>
      <c r="X3644" s="15">
        <f>performance_data[[#This Row],[underperform_flag_count]]/performance_data[[#This Row],[totalportfoliocount]]</f>
        <v>0.58823529411764708</v>
      </c>
    </row>
    <row r="3645" spans="1:24" x14ac:dyDescent="0.3">
      <c r="A3645">
        <v>7756</v>
      </c>
      <c r="B3645" s="1">
        <v>45426</v>
      </c>
      <c r="C3645">
        <v>27800.02</v>
      </c>
      <c r="D3645">
        <v>-8.41</v>
      </c>
      <c r="E3645">
        <v>-8.19</v>
      </c>
      <c r="F3645">
        <v>15069.77</v>
      </c>
      <c r="G3645">
        <v>9703.0300000000007</v>
      </c>
      <c r="H3645" t="s">
        <v>2205</v>
      </c>
      <c r="I3645" t="s">
        <v>2211</v>
      </c>
      <c r="J3645">
        <v>5</v>
      </c>
      <c r="K3645" t="s">
        <v>2223</v>
      </c>
      <c r="L3645" t="str">
        <f>IF(performance_data[[#This Row],[return_percentage]]&gt;=performance_data[[#This Row],[benchmark_return]],"Higher","Lower")</f>
        <v>Lower</v>
      </c>
      <c r="M3645" s="14">
        <f xml:space="preserve"> _xlfn.MAXIFS(performance_data[date],performance_data[portfolio_id],performance_data[[#This Row],[portfolio_id]])</f>
        <v>45557</v>
      </c>
      <c r="N3645" s="14">
        <f xml:space="preserve"> _xlfn.MINIFS(performance_data[date],performance_data[portfolio_id],performance_data[[#This Row],[portfolio_id]])</f>
        <v>44831</v>
      </c>
      <c r="O3645" s="15">
        <f>_xlfn.MAXIFS(performance_data[portfolio_value],performance_data[portfolio_id],performance_data[[#This Row],[portfolio_id]],performance_data[date],performance_data[[#This Row],[latest_date]])</f>
        <v>292687.55</v>
      </c>
      <c r="P3645" s="15">
        <f>_xlfn.MAXIFS(performance_data[portfolio_value],performance_data[portfolio_id],performance_data[[#This Row],[portfolio_id]],performance_data[date],performance_data[[#This Row],[starting_date]])</f>
        <v>66013.36</v>
      </c>
      <c r="Q3645" s="15">
        <f>performance_data[[#This Row],[latest_value]]-performance_data[[#This Row],[starting_value]]</f>
        <v>226674.19</v>
      </c>
      <c r="R3645" s="15">
        <f>performance_data[[#This Row],[net_inflows]]-performance_data[[#This Row],[net_outflows]]</f>
        <v>5366.74</v>
      </c>
      <c r="S3645" s="15" t="str">
        <f>IF(performance_data[[#This Row],[net_inflows]]&gt;AVERAGE(performance_data[net_inflows]),"High","Low")</f>
        <v>High</v>
      </c>
      <c r="T3645" s="15">
        <f>AVERAGEIF(performance_data[inflow_flag],performance_data[[#This Row],[inflow_flag]],performance_data[return_percentage])</f>
        <v>4.8467905675459724</v>
      </c>
      <c r="U3645" s="17">
        <f>IF(performance_data[[#This Row],[return_percentage]]&lt;performance_data[[#This Row],[benchmark_return]],1,0)</f>
        <v>1</v>
      </c>
      <c r="V3645" s="17">
        <f>COUNTIFS(performance_data[portfolio_id],performance_data[[#This Row],[portfolio_id]])</f>
        <v>17</v>
      </c>
      <c r="W3645" s="17">
        <f>COUNTIFS(performance_data[portfolio_id],performance_data[[#This Row],[portfolio_id]],
          performance_data[return_flag],1)</f>
        <v>10</v>
      </c>
      <c r="X3645" s="15">
        <f>performance_data[[#This Row],[underperform_flag_count]]/performance_data[[#This Row],[totalportfoliocount]]</f>
        <v>0.58823529411764708</v>
      </c>
    </row>
    <row r="3646" spans="1:24" x14ac:dyDescent="0.3">
      <c r="A3646">
        <v>7756</v>
      </c>
      <c r="B3646" s="1">
        <v>45134</v>
      </c>
      <c r="C3646">
        <v>195366.56</v>
      </c>
      <c r="D3646">
        <v>17.72</v>
      </c>
      <c r="E3646">
        <v>16.86</v>
      </c>
      <c r="F3646">
        <v>4966.7299999999996</v>
      </c>
      <c r="G3646">
        <v>3442.08</v>
      </c>
      <c r="H3646" t="s">
        <v>2213</v>
      </c>
      <c r="I3646" t="s">
        <v>2209</v>
      </c>
      <c r="J3646">
        <v>7</v>
      </c>
      <c r="K3646" t="s">
        <v>2210</v>
      </c>
      <c r="L3646" t="str">
        <f>IF(performance_data[[#This Row],[return_percentage]]&gt;=performance_data[[#This Row],[benchmark_return]],"Higher","Lower")</f>
        <v>Higher</v>
      </c>
      <c r="M3646" s="14">
        <f xml:space="preserve"> _xlfn.MAXIFS(performance_data[date],performance_data[portfolio_id],performance_data[[#This Row],[portfolio_id]])</f>
        <v>45557</v>
      </c>
      <c r="N3646" s="14">
        <f xml:space="preserve"> _xlfn.MINIFS(performance_data[date],performance_data[portfolio_id],performance_data[[#This Row],[portfolio_id]])</f>
        <v>44831</v>
      </c>
      <c r="O3646" s="15">
        <f>_xlfn.MAXIFS(performance_data[portfolio_value],performance_data[portfolio_id],performance_data[[#This Row],[portfolio_id]],performance_data[date],performance_data[[#This Row],[latest_date]])</f>
        <v>292687.55</v>
      </c>
      <c r="P3646" s="15">
        <f>_xlfn.MAXIFS(performance_data[portfolio_value],performance_data[portfolio_id],performance_data[[#This Row],[portfolio_id]],performance_data[date],performance_data[[#This Row],[starting_date]])</f>
        <v>66013.36</v>
      </c>
      <c r="Q3646" s="15">
        <f>performance_data[[#This Row],[latest_value]]-performance_data[[#This Row],[starting_value]]</f>
        <v>226674.19</v>
      </c>
      <c r="R3646" s="15">
        <f>performance_data[[#This Row],[net_inflows]]-performance_data[[#This Row],[net_outflows]]</f>
        <v>1524.6499999999996</v>
      </c>
      <c r="S3646" s="15" t="str">
        <f>IF(performance_data[[#This Row],[net_inflows]]&gt;AVERAGE(performance_data[net_inflows]),"High","Low")</f>
        <v>Low</v>
      </c>
      <c r="T3646" s="15">
        <f>AVERAGEIF(performance_data[inflow_flag],performance_data[[#This Row],[inflow_flag]],performance_data[return_percentage])</f>
        <v>5.0457846277021572</v>
      </c>
      <c r="U3646" s="17">
        <f>IF(performance_data[[#This Row],[return_percentage]]&lt;performance_data[[#This Row],[benchmark_return]],1,0)</f>
        <v>0</v>
      </c>
      <c r="V3646" s="17">
        <f>COUNTIFS(performance_data[portfolio_id],performance_data[[#This Row],[portfolio_id]])</f>
        <v>17</v>
      </c>
      <c r="W3646" s="17">
        <f>COUNTIFS(performance_data[portfolio_id],performance_data[[#This Row],[portfolio_id]],
          performance_data[return_flag],1)</f>
        <v>10</v>
      </c>
      <c r="X3646" s="15">
        <f>performance_data[[#This Row],[underperform_flag_count]]/performance_data[[#This Row],[totalportfoliocount]]</f>
        <v>0.58823529411764708</v>
      </c>
    </row>
    <row r="3647" spans="1:24" x14ac:dyDescent="0.3">
      <c r="A3647">
        <v>7756</v>
      </c>
      <c r="B3647" s="1">
        <v>45244</v>
      </c>
      <c r="C3647">
        <v>281481.24</v>
      </c>
      <c r="D3647">
        <v>2.5499999999999998</v>
      </c>
      <c r="E3647">
        <v>2.87</v>
      </c>
      <c r="F3647">
        <v>2726.21</v>
      </c>
      <c r="G3647">
        <v>10497</v>
      </c>
      <c r="H3647" t="s">
        <v>2213</v>
      </c>
      <c r="I3647" t="s">
        <v>2217</v>
      </c>
      <c r="J3647">
        <v>11</v>
      </c>
      <c r="K3647" t="s">
        <v>2219</v>
      </c>
      <c r="L3647" t="str">
        <f>IF(performance_data[[#This Row],[return_percentage]]&gt;=performance_data[[#This Row],[benchmark_return]],"Higher","Lower")</f>
        <v>Lower</v>
      </c>
      <c r="M3647" s="14">
        <f xml:space="preserve"> _xlfn.MAXIFS(performance_data[date],performance_data[portfolio_id],performance_data[[#This Row],[portfolio_id]])</f>
        <v>45557</v>
      </c>
      <c r="N3647" s="14">
        <f xml:space="preserve"> _xlfn.MINIFS(performance_data[date],performance_data[portfolio_id],performance_data[[#This Row],[portfolio_id]])</f>
        <v>44831</v>
      </c>
      <c r="O3647" s="15">
        <f>_xlfn.MAXIFS(performance_data[portfolio_value],performance_data[portfolio_id],performance_data[[#This Row],[portfolio_id]],performance_data[date],performance_data[[#This Row],[latest_date]])</f>
        <v>292687.55</v>
      </c>
      <c r="P3647" s="15">
        <f>_xlfn.MAXIFS(performance_data[portfolio_value],performance_data[portfolio_id],performance_data[[#This Row],[portfolio_id]],performance_data[date],performance_data[[#This Row],[starting_date]])</f>
        <v>66013.36</v>
      </c>
      <c r="Q3647" s="15">
        <f>performance_data[[#This Row],[latest_value]]-performance_data[[#This Row],[starting_value]]</f>
        <v>226674.19</v>
      </c>
      <c r="R3647" s="15">
        <f>performance_data[[#This Row],[net_inflows]]-performance_data[[#This Row],[net_outflows]]</f>
        <v>-7770.79</v>
      </c>
      <c r="S3647" s="15" t="str">
        <f>IF(performance_data[[#This Row],[net_inflows]]&gt;AVERAGE(performance_data[net_inflows]),"High","Low")</f>
        <v>Low</v>
      </c>
      <c r="T3647" s="15">
        <f>AVERAGEIF(performance_data[inflow_flag],performance_data[[#This Row],[inflow_flag]],performance_data[return_percentage])</f>
        <v>5.0457846277021572</v>
      </c>
      <c r="U3647" s="17">
        <f>IF(performance_data[[#This Row],[return_percentage]]&lt;performance_data[[#This Row],[benchmark_return]],1,0)</f>
        <v>1</v>
      </c>
      <c r="V3647" s="17">
        <f>COUNTIFS(performance_data[portfolio_id],performance_data[[#This Row],[portfolio_id]])</f>
        <v>17</v>
      </c>
      <c r="W3647" s="17">
        <f>COUNTIFS(performance_data[portfolio_id],performance_data[[#This Row],[portfolio_id]],
          performance_data[return_flag],1)</f>
        <v>10</v>
      </c>
      <c r="X3647" s="15">
        <f>performance_data[[#This Row],[underperform_flag_count]]/performance_data[[#This Row],[totalportfoliocount]]</f>
        <v>0.58823529411764708</v>
      </c>
    </row>
    <row r="3648" spans="1:24" x14ac:dyDescent="0.3">
      <c r="A3648">
        <v>7756</v>
      </c>
      <c r="B3648" s="1">
        <v>45015</v>
      </c>
      <c r="C3648">
        <v>242911.53</v>
      </c>
      <c r="D3648">
        <v>3.44</v>
      </c>
      <c r="E3648">
        <v>3.86</v>
      </c>
      <c r="F3648">
        <v>6659.35</v>
      </c>
      <c r="G3648">
        <v>16938.099999999999</v>
      </c>
      <c r="H3648" t="s">
        <v>2213</v>
      </c>
      <c r="I3648" t="s">
        <v>2206</v>
      </c>
      <c r="J3648">
        <v>3</v>
      </c>
      <c r="K3648" t="s">
        <v>2222</v>
      </c>
      <c r="L3648" t="str">
        <f>IF(performance_data[[#This Row],[return_percentage]]&gt;=performance_data[[#This Row],[benchmark_return]],"Higher","Lower")</f>
        <v>Lower</v>
      </c>
      <c r="M3648" s="14">
        <f xml:space="preserve"> _xlfn.MAXIFS(performance_data[date],performance_data[portfolio_id],performance_data[[#This Row],[portfolio_id]])</f>
        <v>45557</v>
      </c>
      <c r="N3648" s="14">
        <f xml:space="preserve"> _xlfn.MINIFS(performance_data[date],performance_data[portfolio_id],performance_data[[#This Row],[portfolio_id]])</f>
        <v>44831</v>
      </c>
      <c r="O3648" s="15">
        <f>_xlfn.MAXIFS(performance_data[portfolio_value],performance_data[portfolio_id],performance_data[[#This Row],[portfolio_id]],performance_data[date],performance_data[[#This Row],[latest_date]])</f>
        <v>292687.55</v>
      </c>
      <c r="P3648" s="15">
        <f>_xlfn.MAXIFS(performance_data[portfolio_value],performance_data[portfolio_id],performance_data[[#This Row],[portfolio_id]],performance_data[date],performance_data[[#This Row],[starting_date]])</f>
        <v>66013.36</v>
      </c>
      <c r="Q3648" s="15">
        <f>performance_data[[#This Row],[latest_value]]-performance_data[[#This Row],[starting_value]]</f>
        <v>226674.19</v>
      </c>
      <c r="R3648" s="15">
        <f>performance_data[[#This Row],[net_inflows]]-performance_data[[#This Row],[net_outflows]]</f>
        <v>-10278.749999999998</v>
      </c>
      <c r="S3648" s="15" t="str">
        <f>IF(performance_data[[#This Row],[net_inflows]]&gt;AVERAGE(performance_data[net_inflows]),"High","Low")</f>
        <v>Low</v>
      </c>
      <c r="T3648" s="15">
        <f>AVERAGEIF(performance_data[inflow_flag],performance_data[[#This Row],[inflow_flag]],performance_data[return_percentage])</f>
        <v>5.0457846277021572</v>
      </c>
      <c r="U3648" s="17">
        <f>IF(performance_data[[#This Row],[return_percentage]]&lt;performance_data[[#This Row],[benchmark_return]],1,0)</f>
        <v>1</v>
      </c>
      <c r="V3648" s="17">
        <f>COUNTIFS(performance_data[portfolio_id],performance_data[[#This Row],[portfolio_id]])</f>
        <v>17</v>
      </c>
      <c r="W3648" s="17">
        <f>COUNTIFS(performance_data[portfolio_id],performance_data[[#This Row],[portfolio_id]],
          performance_data[return_flag],1)</f>
        <v>10</v>
      </c>
      <c r="X3648" s="15">
        <f>performance_data[[#This Row],[underperform_flag_count]]/performance_data[[#This Row],[totalportfoliocount]]</f>
        <v>0.58823529411764708</v>
      </c>
    </row>
    <row r="3649" spans="1:24" x14ac:dyDescent="0.3">
      <c r="A3649">
        <v>7756</v>
      </c>
      <c r="B3649" s="1">
        <v>44960</v>
      </c>
      <c r="C3649">
        <v>368249.93</v>
      </c>
      <c r="D3649">
        <v>18.21</v>
      </c>
      <c r="E3649">
        <v>20.18</v>
      </c>
      <c r="F3649">
        <v>2757.32</v>
      </c>
      <c r="G3649">
        <v>259.45999999999998</v>
      </c>
      <c r="H3649" t="s">
        <v>2213</v>
      </c>
      <c r="I3649" t="s">
        <v>2206</v>
      </c>
      <c r="J3649">
        <v>2</v>
      </c>
      <c r="K3649" t="s">
        <v>2226</v>
      </c>
      <c r="L3649" t="str">
        <f>IF(performance_data[[#This Row],[return_percentage]]&gt;=performance_data[[#This Row],[benchmark_return]],"Higher","Lower")</f>
        <v>Lower</v>
      </c>
      <c r="M3649" s="14">
        <f xml:space="preserve"> _xlfn.MAXIFS(performance_data[date],performance_data[portfolio_id],performance_data[[#This Row],[portfolio_id]])</f>
        <v>45557</v>
      </c>
      <c r="N3649" s="14">
        <f xml:space="preserve"> _xlfn.MINIFS(performance_data[date],performance_data[portfolio_id],performance_data[[#This Row],[portfolio_id]])</f>
        <v>44831</v>
      </c>
      <c r="O3649" s="15">
        <f>_xlfn.MAXIFS(performance_data[portfolio_value],performance_data[portfolio_id],performance_data[[#This Row],[portfolio_id]],performance_data[date],performance_data[[#This Row],[latest_date]])</f>
        <v>292687.55</v>
      </c>
      <c r="P3649" s="15">
        <f>_xlfn.MAXIFS(performance_data[portfolio_value],performance_data[portfolio_id],performance_data[[#This Row],[portfolio_id]],performance_data[date],performance_data[[#This Row],[starting_date]])</f>
        <v>66013.36</v>
      </c>
      <c r="Q3649" s="15">
        <f>performance_data[[#This Row],[latest_value]]-performance_data[[#This Row],[starting_value]]</f>
        <v>226674.19</v>
      </c>
      <c r="R3649" s="15">
        <f>performance_data[[#This Row],[net_inflows]]-performance_data[[#This Row],[net_outflows]]</f>
        <v>2497.86</v>
      </c>
      <c r="S3649" s="15" t="str">
        <f>IF(performance_data[[#This Row],[net_inflows]]&gt;AVERAGE(performance_data[net_inflows]),"High","Low")</f>
        <v>Low</v>
      </c>
      <c r="T3649" s="15">
        <f>AVERAGEIF(performance_data[inflow_flag],performance_data[[#This Row],[inflow_flag]],performance_data[return_percentage])</f>
        <v>5.0457846277021572</v>
      </c>
      <c r="U3649" s="17">
        <f>IF(performance_data[[#This Row],[return_percentage]]&lt;performance_data[[#This Row],[benchmark_return]],1,0)</f>
        <v>1</v>
      </c>
      <c r="V3649" s="17">
        <f>COUNTIFS(performance_data[portfolio_id],performance_data[[#This Row],[portfolio_id]])</f>
        <v>17</v>
      </c>
      <c r="W3649" s="17">
        <f>COUNTIFS(performance_data[portfolio_id],performance_data[[#This Row],[portfolio_id]],
          performance_data[return_flag],1)</f>
        <v>10</v>
      </c>
      <c r="X3649" s="15">
        <f>performance_data[[#This Row],[underperform_flag_count]]/performance_data[[#This Row],[totalportfoliocount]]</f>
        <v>0.58823529411764708</v>
      </c>
    </row>
    <row r="3650" spans="1:24" x14ac:dyDescent="0.3">
      <c r="A3650">
        <v>7756</v>
      </c>
      <c r="B3650" s="1">
        <v>45239</v>
      </c>
      <c r="C3650">
        <v>221587.74</v>
      </c>
      <c r="D3650">
        <v>12.38</v>
      </c>
      <c r="E3650">
        <v>12.56</v>
      </c>
      <c r="F3650">
        <v>17975.2</v>
      </c>
      <c r="G3650">
        <v>19739.32</v>
      </c>
      <c r="H3650" t="s">
        <v>2213</v>
      </c>
      <c r="I3650" t="s">
        <v>2217</v>
      </c>
      <c r="J3650">
        <v>11</v>
      </c>
      <c r="K3650" t="s">
        <v>2219</v>
      </c>
      <c r="L3650" t="str">
        <f>IF(performance_data[[#This Row],[return_percentage]]&gt;=performance_data[[#This Row],[benchmark_return]],"Higher","Lower")</f>
        <v>Lower</v>
      </c>
      <c r="M3650" s="14">
        <f xml:space="preserve"> _xlfn.MAXIFS(performance_data[date],performance_data[portfolio_id],performance_data[[#This Row],[portfolio_id]])</f>
        <v>45557</v>
      </c>
      <c r="N3650" s="14">
        <f xml:space="preserve"> _xlfn.MINIFS(performance_data[date],performance_data[portfolio_id],performance_data[[#This Row],[portfolio_id]])</f>
        <v>44831</v>
      </c>
      <c r="O3650" s="15">
        <f>_xlfn.MAXIFS(performance_data[portfolio_value],performance_data[portfolio_id],performance_data[[#This Row],[portfolio_id]],performance_data[date],performance_data[[#This Row],[latest_date]])</f>
        <v>292687.55</v>
      </c>
      <c r="P3650" s="15">
        <f>_xlfn.MAXIFS(performance_data[portfolio_value],performance_data[portfolio_id],performance_data[[#This Row],[portfolio_id]],performance_data[date],performance_data[[#This Row],[starting_date]])</f>
        <v>66013.36</v>
      </c>
      <c r="Q3650" s="15">
        <f>performance_data[[#This Row],[latest_value]]-performance_data[[#This Row],[starting_value]]</f>
        <v>226674.19</v>
      </c>
      <c r="R3650" s="15">
        <f>performance_data[[#This Row],[net_inflows]]-performance_data[[#This Row],[net_outflows]]</f>
        <v>-1764.119999999999</v>
      </c>
      <c r="S3650" s="15" t="str">
        <f>IF(performance_data[[#This Row],[net_inflows]]&gt;AVERAGE(performance_data[net_inflows]),"High","Low")</f>
        <v>High</v>
      </c>
      <c r="T3650" s="15">
        <f>AVERAGEIF(performance_data[inflow_flag],performance_data[[#This Row],[inflow_flag]],performance_data[return_percentage])</f>
        <v>4.8467905675459724</v>
      </c>
      <c r="U3650" s="17">
        <f>IF(performance_data[[#This Row],[return_percentage]]&lt;performance_data[[#This Row],[benchmark_return]],1,0)</f>
        <v>1</v>
      </c>
      <c r="V3650" s="17">
        <f>COUNTIFS(performance_data[portfolio_id],performance_data[[#This Row],[portfolio_id]])</f>
        <v>17</v>
      </c>
      <c r="W3650" s="17">
        <f>COUNTIFS(performance_data[portfolio_id],performance_data[[#This Row],[portfolio_id]],
          performance_data[return_flag],1)</f>
        <v>10</v>
      </c>
      <c r="X3650" s="15">
        <f>performance_data[[#This Row],[underperform_flag_count]]/performance_data[[#This Row],[totalportfoliocount]]</f>
        <v>0.58823529411764708</v>
      </c>
    </row>
    <row r="3651" spans="1:24" x14ac:dyDescent="0.3">
      <c r="A3651">
        <v>7756</v>
      </c>
      <c r="B3651" s="1">
        <v>44943</v>
      </c>
      <c r="C3651">
        <v>365862.93</v>
      </c>
      <c r="D3651">
        <v>17.41</v>
      </c>
      <c r="E3651">
        <v>20.69</v>
      </c>
      <c r="F3651">
        <v>5051.0200000000004</v>
      </c>
      <c r="G3651">
        <v>11061.05</v>
      </c>
      <c r="H3651" t="s">
        <v>2213</v>
      </c>
      <c r="I3651" t="s">
        <v>2206</v>
      </c>
      <c r="J3651">
        <v>1</v>
      </c>
      <c r="K3651" t="s">
        <v>2207</v>
      </c>
      <c r="L3651" t="str">
        <f>IF(performance_data[[#This Row],[return_percentage]]&gt;=performance_data[[#This Row],[benchmark_return]],"Higher","Lower")</f>
        <v>Lower</v>
      </c>
      <c r="M3651" s="14">
        <f xml:space="preserve"> _xlfn.MAXIFS(performance_data[date],performance_data[portfolio_id],performance_data[[#This Row],[portfolio_id]])</f>
        <v>45557</v>
      </c>
      <c r="N3651" s="14">
        <f xml:space="preserve"> _xlfn.MINIFS(performance_data[date],performance_data[portfolio_id],performance_data[[#This Row],[portfolio_id]])</f>
        <v>44831</v>
      </c>
      <c r="O3651" s="15">
        <f>_xlfn.MAXIFS(performance_data[portfolio_value],performance_data[portfolio_id],performance_data[[#This Row],[portfolio_id]],performance_data[date],performance_data[[#This Row],[latest_date]])</f>
        <v>292687.55</v>
      </c>
      <c r="P3651" s="15">
        <f>_xlfn.MAXIFS(performance_data[portfolio_value],performance_data[portfolio_id],performance_data[[#This Row],[portfolio_id]],performance_data[date],performance_data[[#This Row],[starting_date]])</f>
        <v>66013.36</v>
      </c>
      <c r="Q3651" s="15">
        <f>performance_data[[#This Row],[latest_value]]-performance_data[[#This Row],[starting_value]]</f>
        <v>226674.19</v>
      </c>
      <c r="R3651" s="15">
        <f>performance_data[[#This Row],[net_inflows]]-performance_data[[#This Row],[net_outflows]]</f>
        <v>-6010.0299999999988</v>
      </c>
      <c r="S3651" s="15" t="str">
        <f>IF(performance_data[[#This Row],[net_inflows]]&gt;AVERAGE(performance_data[net_inflows]),"High","Low")</f>
        <v>Low</v>
      </c>
      <c r="T3651" s="15">
        <f>AVERAGEIF(performance_data[inflow_flag],performance_data[[#This Row],[inflow_flag]],performance_data[return_percentage])</f>
        <v>5.0457846277021572</v>
      </c>
      <c r="U3651" s="17">
        <f>IF(performance_data[[#This Row],[return_percentage]]&lt;performance_data[[#This Row],[benchmark_return]],1,0)</f>
        <v>1</v>
      </c>
      <c r="V3651" s="17">
        <f>COUNTIFS(performance_data[portfolio_id],performance_data[[#This Row],[portfolio_id]])</f>
        <v>17</v>
      </c>
      <c r="W3651" s="17">
        <f>COUNTIFS(performance_data[portfolio_id],performance_data[[#This Row],[portfolio_id]],
          performance_data[return_flag],1)</f>
        <v>10</v>
      </c>
      <c r="X3651" s="15">
        <f>performance_data[[#This Row],[underperform_flag_count]]/performance_data[[#This Row],[totalportfoliocount]]</f>
        <v>0.58823529411764708</v>
      </c>
    </row>
    <row r="3652" spans="1:24" x14ac:dyDescent="0.3">
      <c r="A3652">
        <v>7756</v>
      </c>
      <c r="B3652" s="1">
        <v>45437</v>
      </c>
      <c r="C3652">
        <v>169186.37</v>
      </c>
      <c r="D3652">
        <v>14.23</v>
      </c>
      <c r="E3652">
        <v>13.29</v>
      </c>
      <c r="F3652">
        <v>11540.09</v>
      </c>
      <c r="G3652">
        <v>14556.45</v>
      </c>
      <c r="H3652" t="s">
        <v>2205</v>
      </c>
      <c r="I3652" t="s">
        <v>2211</v>
      </c>
      <c r="J3652">
        <v>5</v>
      </c>
      <c r="K3652" t="s">
        <v>2223</v>
      </c>
      <c r="L3652" t="str">
        <f>IF(performance_data[[#This Row],[return_percentage]]&gt;=performance_data[[#This Row],[benchmark_return]],"Higher","Lower")</f>
        <v>Higher</v>
      </c>
      <c r="M3652" s="14">
        <f xml:space="preserve"> _xlfn.MAXIFS(performance_data[date],performance_data[portfolio_id],performance_data[[#This Row],[portfolio_id]])</f>
        <v>45557</v>
      </c>
      <c r="N3652" s="14">
        <f xml:space="preserve"> _xlfn.MINIFS(performance_data[date],performance_data[portfolio_id],performance_data[[#This Row],[portfolio_id]])</f>
        <v>44831</v>
      </c>
      <c r="O3652" s="15">
        <f>_xlfn.MAXIFS(performance_data[portfolio_value],performance_data[portfolio_id],performance_data[[#This Row],[portfolio_id]],performance_data[date],performance_data[[#This Row],[latest_date]])</f>
        <v>292687.55</v>
      </c>
      <c r="P3652" s="15">
        <f>_xlfn.MAXIFS(performance_data[portfolio_value],performance_data[portfolio_id],performance_data[[#This Row],[portfolio_id]],performance_data[date],performance_data[[#This Row],[starting_date]])</f>
        <v>66013.36</v>
      </c>
      <c r="Q3652" s="15">
        <f>performance_data[[#This Row],[latest_value]]-performance_data[[#This Row],[starting_value]]</f>
        <v>226674.19</v>
      </c>
      <c r="R3652" s="15">
        <f>performance_data[[#This Row],[net_inflows]]-performance_data[[#This Row],[net_outflows]]</f>
        <v>-3016.3600000000006</v>
      </c>
      <c r="S3652" s="15" t="str">
        <f>IF(performance_data[[#This Row],[net_inflows]]&gt;AVERAGE(performance_data[net_inflows]),"High","Low")</f>
        <v>High</v>
      </c>
      <c r="T3652" s="15">
        <f>AVERAGEIF(performance_data[inflow_flag],performance_data[[#This Row],[inflow_flag]],performance_data[return_percentage])</f>
        <v>4.8467905675459724</v>
      </c>
      <c r="U3652" s="17">
        <f>IF(performance_data[[#This Row],[return_percentage]]&lt;performance_data[[#This Row],[benchmark_return]],1,0)</f>
        <v>0</v>
      </c>
      <c r="V3652" s="17">
        <f>COUNTIFS(performance_data[portfolio_id],performance_data[[#This Row],[portfolio_id]])</f>
        <v>17</v>
      </c>
      <c r="W3652" s="17">
        <f>COUNTIFS(performance_data[portfolio_id],performance_data[[#This Row],[portfolio_id]],
          performance_data[return_flag],1)</f>
        <v>10</v>
      </c>
      <c r="X3652" s="15">
        <f>performance_data[[#This Row],[underperform_flag_count]]/performance_data[[#This Row],[totalportfoliocount]]</f>
        <v>0.58823529411764708</v>
      </c>
    </row>
    <row r="3653" spans="1:24" x14ac:dyDescent="0.3">
      <c r="A3653">
        <v>7858</v>
      </c>
      <c r="B3653" s="1">
        <v>45281</v>
      </c>
      <c r="C3653">
        <v>124916.43</v>
      </c>
      <c r="D3653">
        <v>12.81</v>
      </c>
      <c r="E3653">
        <v>13.32</v>
      </c>
      <c r="F3653">
        <v>16513.57</v>
      </c>
      <c r="G3653">
        <v>9181.5400000000009</v>
      </c>
      <c r="H3653" t="s">
        <v>2213</v>
      </c>
      <c r="I3653" t="s">
        <v>2217</v>
      </c>
      <c r="J3653">
        <v>12</v>
      </c>
      <c r="K3653" t="s">
        <v>2218</v>
      </c>
      <c r="L3653" t="str">
        <f>IF(performance_data[[#This Row],[return_percentage]]&gt;=performance_data[[#This Row],[benchmark_return]],"Higher","Lower")</f>
        <v>Lower</v>
      </c>
      <c r="M3653" s="14">
        <f xml:space="preserve"> _xlfn.MAXIFS(performance_data[date],performance_data[portfolio_id],performance_data[[#This Row],[portfolio_id]])</f>
        <v>45462</v>
      </c>
      <c r="N3653" s="14">
        <f xml:space="preserve"> _xlfn.MINIFS(performance_data[date],performance_data[portfolio_id],performance_data[[#This Row],[portfolio_id]])</f>
        <v>44860</v>
      </c>
      <c r="O3653" s="15">
        <f>_xlfn.MAXIFS(performance_data[portfolio_value],performance_data[portfolio_id],performance_data[[#This Row],[portfolio_id]],performance_data[date],performance_data[[#This Row],[latest_date]])</f>
        <v>65754.929999999993</v>
      </c>
      <c r="P3653" s="15">
        <f>_xlfn.MAXIFS(performance_data[portfolio_value],performance_data[portfolio_id],performance_data[[#This Row],[portfolio_id]],performance_data[date],performance_data[[#This Row],[starting_date]])</f>
        <v>37843.300000000003</v>
      </c>
      <c r="Q3653" s="15">
        <f>performance_data[[#This Row],[latest_value]]-performance_data[[#This Row],[starting_value]]</f>
        <v>27911.62999999999</v>
      </c>
      <c r="R3653" s="15">
        <f>performance_data[[#This Row],[net_inflows]]-performance_data[[#This Row],[net_outflows]]</f>
        <v>7332.0299999999988</v>
      </c>
      <c r="S3653" s="15" t="str">
        <f>IF(performance_data[[#This Row],[net_inflows]]&gt;AVERAGE(performance_data[net_inflows]),"High","Low")</f>
        <v>High</v>
      </c>
      <c r="T3653" s="15">
        <f>AVERAGEIF(performance_data[inflow_flag],performance_data[[#This Row],[inflow_flag]],performance_data[return_percentage])</f>
        <v>4.8467905675459724</v>
      </c>
      <c r="U3653" s="17">
        <f>IF(performance_data[[#This Row],[return_percentage]]&lt;performance_data[[#This Row],[benchmark_return]],1,0)</f>
        <v>1</v>
      </c>
      <c r="V3653" s="17">
        <f>COUNTIFS(performance_data[portfolio_id],performance_data[[#This Row],[portfolio_id]])</f>
        <v>20</v>
      </c>
      <c r="W3653" s="17">
        <f>COUNTIFS(performance_data[portfolio_id],performance_data[[#This Row],[portfolio_id]],
          performance_data[return_flag],1)</f>
        <v>12</v>
      </c>
      <c r="X3653" s="15">
        <f>performance_data[[#This Row],[underperform_flag_count]]/performance_data[[#This Row],[totalportfoliocount]]</f>
        <v>0.6</v>
      </c>
    </row>
    <row r="3654" spans="1:24" x14ac:dyDescent="0.3">
      <c r="A3654">
        <v>7858</v>
      </c>
      <c r="B3654" s="1">
        <v>45356</v>
      </c>
      <c r="C3654">
        <v>111585.97</v>
      </c>
      <c r="D3654">
        <v>-5.45</v>
      </c>
      <c r="E3654">
        <v>-5.26</v>
      </c>
      <c r="F3654">
        <v>302.98</v>
      </c>
      <c r="G3654">
        <v>2847.03</v>
      </c>
      <c r="H3654" t="s">
        <v>2205</v>
      </c>
      <c r="I3654" t="s">
        <v>2206</v>
      </c>
      <c r="J3654">
        <v>3</v>
      </c>
      <c r="K3654" t="s">
        <v>2222</v>
      </c>
      <c r="L3654" t="str">
        <f>IF(performance_data[[#This Row],[return_percentage]]&gt;=performance_data[[#This Row],[benchmark_return]],"Higher","Lower")</f>
        <v>Lower</v>
      </c>
      <c r="M3654" s="14">
        <f xml:space="preserve"> _xlfn.MAXIFS(performance_data[date],performance_data[portfolio_id],performance_data[[#This Row],[portfolio_id]])</f>
        <v>45462</v>
      </c>
      <c r="N3654" s="14">
        <f xml:space="preserve"> _xlfn.MINIFS(performance_data[date],performance_data[portfolio_id],performance_data[[#This Row],[portfolio_id]])</f>
        <v>44860</v>
      </c>
      <c r="O3654" s="15">
        <f>_xlfn.MAXIFS(performance_data[portfolio_value],performance_data[portfolio_id],performance_data[[#This Row],[portfolio_id]],performance_data[date],performance_data[[#This Row],[latest_date]])</f>
        <v>65754.929999999993</v>
      </c>
      <c r="P3654" s="15">
        <f>_xlfn.MAXIFS(performance_data[portfolio_value],performance_data[portfolio_id],performance_data[[#This Row],[portfolio_id]],performance_data[date],performance_data[[#This Row],[starting_date]])</f>
        <v>37843.300000000003</v>
      </c>
      <c r="Q3654" s="15">
        <f>performance_data[[#This Row],[latest_value]]-performance_data[[#This Row],[starting_value]]</f>
        <v>27911.62999999999</v>
      </c>
      <c r="R3654" s="15">
        <f>performance_data[[#This Row],[net_inflows]]-performance_data[[#This Row],[net_outflows]]</f>
        <v>-2544.0500000000002</v>
      </c>
      <c r="S3654" s="15" t="str">
        <f>IF(performance_data[[#This Row],[net_inflows]]&gt;AVERAGE(performance_data[net_inflows]),"High","Low")</f>
        <v>Low</v>
      </c>
      <c r="T3654" s="15">
        <f>AVERAGEIF(performance_data[inflow_flag],performance_data[[#This Row],[inflow_flag]],performance_data[return_percentage])</f>
        <v>5.0457846277021572</v>
      </c>
      <c r="U3654" s="17">
        <f>IF(performance_data[[#This Row],[return_percentage]]&lt;performance_data[[#This Row],[benchmark_return]],1,0)</f>
        <v>1</v>
      </c>
      <c r="V3654" s="17">
        <f>COUNTIFS(performance_data[portfolio_id],performance_data[[#This Row],[portfolio_id]])</f>
        <v>20</v>
      </c>
      <c r="W3654" s="17">
        <f>COUNTIFS(performance_data[portfolio_id],performance_data[[#This Row],[portfolio_id]],
          performance_data[return_flag],1)</f>
        <v>12</v>
      </c>
      <c r="X3654" s="15">
        <f>performance_data[[#This Row],[underperform_flag_count]]/performance_data[[#This Row],[totalportfoliocount]]</f>
        <v>0.6</v>
      </c>
    </row>
    <row r="3655" spans="1:24" x14ac:dyDescent="0.3">
      <c r="A3655">
        <v>7858</v>
      </c>
      <c r="B3655" s="1">
        <v>45260</v>
      </c>
      <c r="C3655">
        <v>258942.26</v>
      </c>
      <c r="D3655">
        <v>-4.28</v>
      </c>
      <c r="E3655">
        <v>-4.79</v>
      </c>
      <c r="F3655">
        <v>14858.8</v>
      </c>
      <c r="G3655">
        <v>11372.79</v>
      </c>
      <c r="H3655" t="s">
        <v>2213</v>
      </c>
      <c r="I3655" t="s">
        <v>2217</v>
      </c>
      <c r="J3655">
        <v>11</v>
      </c>
      <c r="K3655" t="s">
        <v>2219</v>
      </c>
      <c r="L3655" t="str">
        <f>IF(performance_data[[#This Row],[return_percentage]]&gt;=performance_data[[#This Row],[benchmark_return]],"Higher","Lower")</f>
        <v>Higher</v>
      </c>
      <c r="M3655" s="14">
        <f xml:space="preserve"> _xlfn.MAXIFS(performance_data[date],performance_data[portfolio_id],performance_data[[#This Row],[portfolio_id]])</f>
        <v>45462</v>
      </c>
      <c r="N3655" s="14">
        <f xml:space="preserve"> _xlfn.MINIFS(performance_data[date],performance_data[portfolio_id],performance_data[[#This Row],[portfolio_id]])</f>
        <v>44860</v>
      </c>
      <c r="O3655" s="15">
        <f>_xlfn.MAXIFS(performance_data[portfolio_value],performance_data[portfolio_id],performance_data[[#This Row],[portfolio_id]],performance_data[date],performance_data[[#This Row],[latest_date]])</f>
        <v>65754.929999999993</v>
      </c>
      <c r="P3655" s="15">
        <f>_xlfn.MAXIFS(performance_data[portfolio_value],performance_data[portfolio_id],performance_data[[#This Row],[portfolio_id]],performance_data[date],performance_data[[#This Row],[starting_date]])</f>
        <v>37843.300000000003</v>
      </c>
      <c r="Q3655" s="15">
        <f>performance_data[[#This Row],[latest_value]]-performance_data[[#This Row],[starting_value]]</f>
        <v>27911.62999999999</v>
      </c>
      <c r="R3655" s="15">
        <f>performance_data[[#This Row],[net_inflows]]-performance_data[[#This Row],[net_outflows]]</f>
        <v>3486.0099999999984</v>
      </c>
      <c r="S3655" s="15" t="str">
        <f>IF(performance_data[[#This Row],[net_inflows]]&gt;AVERAGE(performance_data[net_inflows]),"High","Low")</f>
        <v>High</v>
      </c>
      <c r="T3655" s="15">
        <f>AVERAGEIF(performance_data[inflow_flag],performance_data[[#This Row],[inflow_flag]],performance_data[return_percentage])</f>
        <v>4.8467905675459724</v>
      </c>
      <c r="U3655" s="17">
        <f>IF(performance_data[[#This Row],[return_percentage]]&lt;performance_data[[#This Row],[benchmark_return]],1,0)</f>
        <v>0</v>
      </c>
      <c r="V3655" s="17">
        <f>COUNTIFS(performance_data[portfolio_id],performance_data[[#This Row],[portfolio_id]])</f>
        <v>20</v>
      </c>
      <c r="W3655" s="17">
        <f>COUNTIFS(performance_data[portfolio_id],performance_data[[#This Row],[portfolio_id]],
          performance_data[return_flag],1)</f>
        <v>12</v>
      </c>
      <c r="X3655" s="15">
        <f>performance_data[[#This Row],[underperform_flag_count]]/performance_data[[#This Row],[totalportfoliocount]]</f>
        <v>0.6</v>
      </c>
    </row>
    <row r="3656" spans="1:24" x14ac:dyDescent="0.3">
      <c r="A3656">
        <v>7858</v>
      </c>
      <c r="B3656" s="1">
        <v>45285</v>
      </c>
      <c r="C3656">
        <v>121217.58</v>
      </c>
      <c r="D3656">
        <v>13.7</v>
      </c>
      <c r="E3656">
        <v>11.2</v>
      </c>
      <c r="F3656">
        <v>18457.46</v>
      </c>
      <c r="G3656">
        <v>5346.53</v>
      </c>
      <c r="H3656" t="s">
        <v>2213</v>
      </c>
      <c r="I3656" t="s">
        <v>2217</v>
      </c>
      <c r="J3656">
        <v>12</v>
      </c>
      <c r="K3656" t="s">
        <v>2218</v>
      </c>
      <c r="L3656" t="str">
        <f>IF(performance_data[[#This Row],[return_percentage]]&gt;=performance_data[[#This Row],[benchmark_return]],"Higher","Lower")</f>
        <v>Higher</v>
      </c>
      <c r="M3656" s="14">
        <f xml:space="preserve"> _xlfn.MAXIFS(performance_data[date],performance_data[portfolio_id],performance_data[[#This Row],[portfolio_id]])</f>
        <v>45462</v>
      </c>
      <c r="N3656" s="14">
        <f xml:space="preserve"> _xlfn.MINIFS(performance_data[date],performance_data[portfolio_id],performance_data[[#This Row],[portfolio_id]])</f>
        <v>44860</v>
      </c>
      <c r="O3656" s="15">
        <f>_xlfn.MAXIFS(performance_data[portfolio_value],performance_data[portfolio_id],performance_data[[#This Row],[portfolio_id]],performance_data[date],performance_data[[#This Row],[latest_date]])</f>
        <v>65754.929999999993</v>
      </c>
      <c r="P3656" s="15">
        <f>_xlfn.MAXIFS(performance_data[portfolio_value],performance_data[portfolio_id],performance_data[[#This Row],[portfolio_id]],performance_data[date],performance_data[[#This Row],[starting_date]])</f>
        <v>37843.300000000003</v>
      </c>
      <c r="Q3656" s="15">
        <f>performance_data[[#This Row],[latest_value]]-performance_data[[#This Row],[starting_value]]</f>
        <v>27911.62999999999</v>
      </c>
      <c r="R3656" s="15">
        <f>performance_data[[#This Row],[net_inflows]]-performance_data[[#This Row],[net_outflows]]</f>
        <v>13110.93</v>
      </c>
      <c r="S3656" s="15" t="str">
        <f>IF(performance_data[[#This Row],[net_inflows]]&gt;AVERAGE(performance_data[net_inflows]),"High","Low")</f>
        <v>High</v>
      </c>
      <c r="T3656" s="15">
        <f>AVERAGEIF(performance_data[inflow_flag],performance_data[[#This Row],[inflow_flag]],performance_data[return_percentage])</f>
        <v>4.8467905675459724</v>
      </c>
      <c r="U3656" s="17">
        <f>IF(performance_data[[#This Row],[return_percentage]]&lt;performance_data[[#This Row],[benchmark_return]],1,0)</f>
        <v>0</v>
      </c>
      <c r="V3656" s="17">
        <f>COUNTIFS(performance_data[portfolio_id],performance_data[[#This Row],[portfolio_id]])</f>
        <v>20</v>
      </c>
      <c r="W3656" s="17">
        <f>COUNTIFS(performance_data[portfolio_id],performance_data[[#This Row],[portfolio_id]],
          performance_data[return_flag],1)</f>
        <v>12</v>
      </c>
      <c r="X3656" s="15">
        <f>performance_data[[#This Row],[underperform_flag_count]]/performance_data[[#This Row],[totalportfoliocount]]</f>
        <v>0.6</v>
      </c>
    </row>
    <row r="3657" spans="1:24" x14ac:dyDescent="0.3">
      <c r="A3657">
        <v>7858</v>
      </c>
      <c r="B3657" s="1">
        <v>44986</v>
      </c>
      <c r="C3657">
        <v>313418.03000000003</v>
      </c>
      <c r="D3657">
        <v>-1.24</v>
      </c>
      <c r="E3657">
        <v>-1.29</v>
      </c>
      <c r="F3657">
        <v>17715.62</v>
      </c>
      <c r="G3657">
        <v>4142.16</v>
      </c>
      <c r="H3657" t="s">
        <v>2213</v>
      </c>
      <c r="I3657" t="s">
        <v>2206</v>
      </c>
      <c r="J3657">
        <v>3</v>
      </c>
      <c r="K3657" t="s">
        <v>2222</v>
      </c>
      <c r="L3657" t="str">
        <f>IF(performance_data[[#This Row],[return_percentage]]&gt;=performance_data[[#This Row],[benchmark_return]],"Higher","Lower")</f>
        <v>Higher</v>
      </c>
      <c r="M3657" s="14">
        <f xml:space="preserve"> _xlfn.MAXIFS(performance_data[date],performance_data[portfolio_id],performance_data[[#This Row],[portfolio_id]])</f>
        <v>45462</v>
      </c>
      <c r="N3657" s="14">
        <f xml:space="preserve"> _xlfn.MINIFS(performance_data[date],performance_data[portfolio_id],performance_data[[#This Row],[portfolio_id]])</f>
        <v>44860</v>
      </c>
      <c r="O3657" s="15">
        <f>_xlfn.MAXIFS(performance_data[portfolio_value],performance_data[portfolio_id],performance_data[[#This Row],[portfolio_id]],performance_data[date],performance_data[[#This Row],[latest_date]])</f>
        <v>65754.929999999993</v>
      </c>
      <c r="P3657" s="15">
        <f>_xlfn.MAXIFS(performance_data[portfolio_value],performance_data[portfolio_id],performance_data[[#This Row],[portfolio_id]],performance_data[date],performance_data[[#This Row],[starting_date]])</f>
        <v>37843.300000000003</v>
      </c>
      <c r="Q3657" s="15">
        <f>performance_data[[#This Row],[latest_value]]-performance_data[[#This Row],[starting_value]]</f>
        <v>27911.62999999999</v>
      </c>
      <c r="R3657" s="15">
        <f>performance_data[[#This Row],[net_inflows]]-performance_data[[#This Row],[net_outflows]]</f>
        <v>13573.46</v>
      </c>
      <c r="S3657" s="15" t="str">
        <f>IF(performance_data[[#This Row],[net_inflows]]&gt;AVERAGE(performance_data[net_inflows]),"High","Low")</f>
        <v>High</v>
      </c>
      <c r="T3657" s="15">
        <f>AVERAGEIF(performance_data[inflow_flag],performance_data[[#This Row],[inflow_flag]],performance_data[return_percentage])</f>
        <v>4.8467905675459724</v>
      </c>
      <c r="U3657" s="17">
        <f>IF(performance_data[[#This Row],[return_percentage]]&lt;performance_data[[#This Row],[benchmark_return]],1,0)</f>
        <v>0</v>
      </c>
      <c r="V3657" s="17">
        <f>COUNTIFS(performance_data[portfolio_id],performance_data[[#This Row],[portfolio_id]])</f>
        <v>20</v>
      </c>
      <c r="W3657" s="17">
        <f>COUNTIFS(performance_data[portfolio_id],performance_data[[#This Row],[portfolio_id]],
          performance_data[return_flag],1)</f>
        <v>12</v>
      </c>
      <c r="X3657" s="15">
        <f>performance_data[[#This Row],[underperform_flag_count]]/performance_data[[#This Row],[totalportfoliocount]]</f>
        <v>0.6</v>
      </c>
    </row>
    <row r="3658" spans="1:24" x14ac:dyDescent="0.3">
      <c r="A3658">
        <v>7858</v>
      </c>
      <c r="B3658" s="1">
        <v>45116</v>
      </c>
      <c r="C3658">
        <v>355517.49</v>
      </c>
      <c r="D3658">
        <v>3.45</v>
      </c>
      <c r="E3658">
        <v>3.27</v>
      </c>
      <c r="F3658">
        <v>8889.94</v>
      </c>
      <c r="G3658">
        <v>484.27</v>
      </c>
      <c r="H3658" t="s">
        <v>2213</v>
      </c>
      <c r="I3658" t="s">
        <v>2209</v>
      </c>
      <c r="J3658">
        <v>7</v>
      </c>
      <c r="K3658" t="s">
        <v>2210</v>
      </c>
      <c r="L3658" t="str">
        <f>IF(performance_data[[#This Row],[return_percentage]]&gt;=performance_data[[#This Row],[benchmark_return]],"Higher","Lower")</f>
        <v>Higher</v>
      </c>
      <c r="M3658" s="14">
        <f xml:space="preserve"> _xlfn.MAXIFS(performance_data[date],performance_data[portfolio_id],performance_data[[#This Row],[portfolio_id]])</f>
        <v>45462</v>
      </c>
      <c r="N3658" s="14">
        <f xml:space="preserve"> _xlfn.MINIFS(performance_data[date],performance_data[portfolio_id],performance_data[[#This Row],[portfolio_id]])</f>
        <v>44860</v>
      </c>
      <c r="O3658" s="15">
        <f>_xlfn.MAXIFS(performance_data[portfolio_value],performance_data[portfolio_id],performance_data[[#This Row],[portfolio_id]],performance_data[date],performance_data[[#This Row],[latest_date]])</f>
        <v>65754.929999999993</v>
      </c>
      <c r="P3658" s="15">
        <f>_xlfn.MAXIFS(performance_data[portfolio_value],performance_data[portfolio_id],performance_data[[#This Row],[portfolio_id]],performance_data[date],performance_data[[#This Row],[starting_date]])</f>
        <v>37843.300000000003</v>
      </c>
      <c r="Q3658" s="15">
        <f>performance_data[[#This Row],[latest_value]]-performance_data[[#This Row],[starting_value]]</f>
        <v>27911.62999999999</v>
      </c>
      <c r="R3658" s="15">
        <f>performance_data[[#This Row],[net_inflows]]-performance_data[[#This Row],[net_outflows]]</f>
        <v>8405.67</v>
      </c>
      <c r="S3658" s="15" t="str">
        <f>IF(performance_data[[#This Row],[net_inflows]]&gt;AVERAGE(performance_data[net_inflows]),"High","Low")</f>
        <v>Low</v>
      </c>
      <c r="T3658" s="15">
        <f>AVERAGEIF(performance_data[inflow_flag],performance_data[[#This Row],[inflow_flag]],performance_data[return_percentage])</f>
        <v>5.0457846277021572</v>
      </c>
      <c r="U3658" s="17">
        <f>IF(performance_data[[#This Row],[return_percentage]]&lt;performance_data[[#This Row],[benchmark_return]],1,0)</f>
        <v>0</v>
      </c>
      <c r="V3658" s="17">
        <f>COUNTIFS(performance_data[portfolio_id],performance_data[[#This Row],[portfolio_id]])</f>
        <v>20</v>
      </c>
      <c r="W3658" s="17">
        <f>COUNTIFS(performance_data[portfolio_id],performance_data[[#This Row],[portfolio_id]],
          performance_data[return_flag],1)</f>
        <v>12</v>
      </c>
      <c r="X3658" s="15">
        <f>performance_data[[#This Row],[underperform_flag_count]]/performance_data[[#This Row],[totalportfoliocount]]</f>
        <v>0.6</v>
      </c>
    </row>
    <row r="3659" spans="1:24" x14ac:dyDescent="0.3">
      <c r="A3659">
        <v>7858</v>
      </c>
      <c r="B3659" s="1">
        <v>45448</v>
      </c>
      <c r="C3659">
        <v>471576.27</v>
      </c>
      <c r="D3659">
        <v>-7.79</v>
      </c>
      <c r="E3659">
        <v>-6.81</v>
      </c>
      <c r="F3659">
        <v>16479.22</v>
      </c>
      <c r="G3659">
        <v>12903.5</v>
      </c>
      <c r="H3659" t="s">
        <v>2205</v>
      </c>
      <c r="I3659" t="s">
        <v>2211</v>
      </c>
      <c r="J3659">
        <v>6</v>
      </c>
      <c r="K3659" t="s">
        <v>2212</v>
      </c>
      <c r="L3659" t="str">
        <f>IF(performance_data[[#This Row],[return_percentage]]&gt;=performance_data[[#This Row],[benchmark_return]],"Higher","Lower")</f>
        <v>Lower</v>
      </c>
      <c r="M3659" s="14">
        <f xml:space="preserve"> _xlfn.MAXIFS(performance_data[date],performance_data[portfolio_id],performance_data[[#This Row],[portfolio_id]])</f>
        <v>45462</v>
      </c>
      <c r="N3659" s="14">
        <f xml:space="preserve"> _xlfn.MINIFS(performance_data[date],performance_data[portfolio_id],performance_data[[#This Row],[portfolio_id]])</f>
        <v>44860</v>
      </c>
      <c r="O3659" s="15">
        <f>_xlfn.MAXIFS(performance_data[portfolio_value],performance_data[portfolio_id],performance_data[[#This Row],[portfolio_id]],performance_data[date],performance_data[[#This Row],[latest_date]])</f>
        <v>65754.929999999993</v>
      </c>
      <c r="P3659" s="15">
        <f>_xlfn.MAXIFS(performance_data[portfolio_value],performance_data[portfolio_id],performance_data[[#This Row],[portfolio_id]],performance_data[date],performance_data[[#This Row],[starting_date]])</f>
        <v>37843.300000000003</v>
      </c>
      <c r="Q3659" s="15">
        <f>performance_data[[#This Row],[latest_value]]-performance_data[[#This Row],[starting_value]]</f>
        <v>27911.62999999999</v>
      </c>
      <c r="R3659" s="15">
        <f>performance_data[[#This Row],[net_inflows]]-performance_data[[#This Row],[net_outflows]]</f>
        <v>3575.7200000000012</v>
      </c>
      <c r="S3659" s="15" t="str">
        <f>IF(performance_data[[#This Row],[net_inflows]]&gt;AVERAGE(performance_data[net_inflows]),"High","Low")</f>
        <v>High</v>
      </c>
      <c r="T3659" s="15">
        <f>AVERAGEIF(performance_data[inflow_flag],performance_data[[#This Row],[inflow_flag]],performance_data[return_percentage])</f>
        <v>4.8467905675459724</v>
      </c>
      <c r="U3659" s="17">
        <f>IF(performance_data[[#This Row],[return_percentage]]&lt;performance_data[[#This Row],[benchmark_return]],1,0)</f>
        <v>1</v>
      </c>
      <c r="V3659" s="17">
        <f>COUNTIFS(performance_data[portfolio_id],performance_data[[#This Row],[portfolio_id]])</f>
        <v>20</v>
      </c>
      <c r="W3659" s="17">
        <f>COUNTIFS(performance_data[portfolio_id],performance_data[[#This Row],[portfolio_id]],
          performance_data[return_flag],1)</f>
        <v>12</v>
      </c>
      <c r="X3659" s="15">
        <f>performance_data[[#This Row],[underperform_flag_count]]/performance_data[[#This Row],[totalportfoliocount]]</f>
        <v>0.6</v>
      </c>
    </row>
    <row r="3660" spans="1:24" x14ac:dyDescent="0.3">
      <c r="A3660">
        <v>7858</v>
      </c>
      <c r="B3660" s="1">
        <v>45256</v>
      </c>
      <c r="C3660">
        <v>118972</v>
      </c>
      <c r="D3660">
        <v>13.65</v>
      </c>
      <c r="E3660">
        <v>12.88</v>
      </c>
      <c r="F3660">
        <v>18388.05</v>
      </c>
      <c r="G3660">
        <v>4919.24</v>
      </c>
      <c r="H3660" t="s">
        <v>2213</v>
      </c>
      <c r="I3660" t="s">
        <v>2217</v>
      </c>
      <c r="J3660">
        <v>11</v>
      </c>
      <c r="K3660" t="s">
        <v>2219</v>
      </c>
      <c r="L3660" t="str">
        <f>IF(performance_data[[#This Row],[return_percentage]]&gt;=performance_data[[#This Row],[benchmark_return]],"Higher","Lower")</f>
        <v>Higher</v>
      </c>
      <c r="M3660" s="14">
        <f xml:space="preserve"> _xlfn.MAXIFS(performance_data[date],performance_data[portfolio_id],performance_data[[#This Row],[portfolio_id]])</f>
        <v>45462</v>
      </c>
      <c r="N3660" s="14">
        <f xml:space="preserve"> _xlfn.MINIFS(performance_data[date],performance_data[portfolio_id],performance_data[[#This Row],[portfolio_id]])</f>
        <v>44860</v>
      </c>
      <c r="O3660" s="15">
        <f>_xlfn.MAXIFS(performance_data[portfolio_value],performance_data[portfolio_id],performance_data[[#This Row],[portfolio_id]],performance_data[date],performance_data[[#This Row],[latest_date]])</f>
        <v>65754.929999999993</v>
      </c>
      <c r="P3660" s="15">
        <f>_xlfn.MAXIFS(performance_data[portfolio_value],performance_data[portfolio_id],performance_data[[#This Row],[portfolio_id]],performance_data[date],performance_data[[#This Row],[starting_date]])</f>
        <v>37843.300000000003</v>
      </c>
      <c r="Q3660" s="15">
        <f>performance_data[[#This Row],[latest_value]]-performance_data[[#This Row],[starting_value]]</f>
        <v>27911.62999999999</v>
      </c>
      <c r="R3660" s="15">
        <f>performance_data[[#This Row],[net_inflows]]-performance_data[[#This Row],[net_outflows]]</f>
        <v>13468.81</v>
      </c>
      <c r="S3660" s="15" t="str">
        <f>IF(performance_data[[#This Row],[net_inflows]]&gt;AVERAGE(performance_data[net_inflows]),"High","Low")</f>
        <v>High</v>
      </c>
      <c r="T3660" s="15">
        <f>AVERAGEIF(performance_data[inflow_flag],performance_data[[#This Row],[inflow_flag]],performance_data[return_percentage])</f>
        <v>4.8467905675459724</v>
      </c>
      <c r="U3660" s="17">
        <f>IF(performance_data[[#This Row],[return_percentage]]&lt;performance_data[[#This Row],[benchmark_return]],1,0)</f>
        <v>0</v>
      </c>
      <c r="V3660" s="17">
        <f>COUNTIFS(performance_data[portfolio_id],performance_data[[#This Row],[portfolio_id]])</f>
        <v>20</v>
      </c>
      <c r="W3660" s="17">
        <f>COUNTIFS(performance_data[portfolio_id],performance_data[[#This Row],[portfolio_id]],
          performance_data[return_flag],1)</f>
        <v>12</v>
      </c>
      <c r="X3660" s="15">
        <f>performance_data[[#This Row],[underperform_flag_count]]/performance_data[[#This Row],[totalportfoliocount]]</f>
        <v>0.6</v>
      </c>
    </row>
    <row r="3661" spans="1:24" x14ac:dyDescent="0.3">
      <c r="A3661">
        <v>7858</v>
      </c>
      <c r="B3661" s="1">
        <v>45018</v>
      </c>
      <c r="C3661">
        <v>77401.850000000006</v>
      </c>
      <c r="D3661">
        <v>2.71</v>
      </c>
      <c r="E3661">
        <v>2.69</v>
      </c>
      <c r="F3661">
        <v>5907.11</v>
      </c>
      <c r="G3661">
        <v>5200.78</v>
      </c>
      <c r="H3661" t="s">
        <v>2213</v>
      </c>
      <c r="I3661" t="s">
        <v>2211</v>
      </c>
      <c r="J3661">
        <v>4</v>
      </c>
      <c r="K3661" t="s">
        <v>2216</v>
      </c>
      <c r="L3661" t="str">
        <f>IF(performance_data[[#This Row],[return_percentage]]&gt;=performance_data[[#This Row],[benchmark_return]],"Higher","Lower")</f>
        <v>Higher</v>
      </c>
      <c r="M3661" s="14">
        <f xml:space="preserve"> _xlfn.MAXIFS(performance_data[date],performance_data[portfolio_id],performance_data[[#This Row],[portfolio_id]])</f>
        <v>45462</v>
      </c>
      <c r="N3661" s="14">
        <f xml:space="preserve"> _xlfn.MINIFS(performance_data[date],performance_data[portfolio_id],performance_data[[#This Row],[portfolio_id]])</f>
        <v>44860</v>
      </c>
      <c r="O3661" s="15">
        <f>_xlfn.MAXIFS(performance_data[portfolio_value],performance_data[portfolio_id],performance_data[[#This Row],[portfolio_id]],performance_data[date],performance_data[[#This Row],[latest_date]])</f>
        <v>65754.929999999993</v>
      </c>
      <c r="P3661" s="15">
        <f>_xlfn.MAXIFS(performance_data[portfolio_value],performance_data[portfolio_id],performance_data[[#This Row],[portfolio_id]],performance_data[date],performance_data[[#This Row],[starting_date]])</f>
        <v>37843.300000000003</v>
      </c>
      <c r="Q3661" s="15">
        <f>performance_data[[#This Row],[latest_value]]-performance_data[[#This Row],[starting_value]]</f>
        <v>27911.62999999999</v>
      </c>
      <c r="R3661" s="15">
        <f>performance_data[[#This Row],[net_inflows]]-performance_data[[#This Row],[net_outflows]]</f>
        <v>706.32999999999993</v>
      </c>
      <c r="S3661" s="15" t="str">
        <f>IF(performance_data[[#This Row],[net_inflows]]&gt;AVERAGE(performance_data[net_inflows]),"High","Low")</f>
        <v>Low</v>
      </c>
      <c r="T3661" s="15">
        <f>AVERAGEIF(performance_data[inflow_flag],performance_data[[#This Row],[inflow_flag]],performance_data[return_percentage])</f>
        <v>5.0457846277021572</v>
      </c>
      <c r="U3661" s="17">
        <f>IF(performance_data[[#This Row],[return_percentage]]&lt;performance_data[[#This Row],[benchmark_return]],1,0)</f>
        <v>0</v>
      </c>
      <c r="V3661" s="17">
        <f>COUNTIFS(performance_data[portfolio_id],performance_data[[#This Row],[portfolio_id]])</f>
        <v>20</v>
      </c>
      <c r="W3661" s="17">
        <f>COUNTIFS(performance_data[portfolio_id],performance_data[[#This Row],[portfolio_id]],
          performance_data[return_flag],1)</f>
        <v>12</v>
      </c>
      <c r="X3661" s="15">
        <f>performance_data[[#This Row],[underperform_flag_count]]/performance_data[[#This Row],[totalportfoliocount]]</f>
        <v>0.6</v>
      </c>
    </row>
    <row r="3662" spans="1:24" x14ac:dyDescent="0.3">
      <c r="A3662">
        <v>7858</v>
      </c>
      <c r="B3662" s="1">
        <v>44860</v>
      </c>
      <c r="C3662">
        <v>37843.300000000003</v>
      </c>
      <c r="D3662">
        <v>2.2000000000000002</v>
      </c>
      <c r="E3662">
        <v>2.3199999999999998</v>
      </c>
      <c r="F3662">
        <v>7523.2</v>
      </c>
      <c r="G3662">
        <v>10116.35</v>
      </c>
      <c r="H3662" t="s">
        <v>2220</v>
      </c>
      <c r="I3662" t="s">
        <v>2217</v>
      </c>
      <c r="J3662">
        <v>10</v>
      </c>
      <c r="K3662" t="s">
        <v>2224</v>
      </c>
      <c r="L3662" t="str">
        <f>IF(performance_data[[#This Row],[return_percentage]]&gt;=performance_data[[#This Row],[benchmark_return]],"Higher","Lower")</f>
        <v>Lower</v>
      </c>
      <c r="M3662" s="14">
        <f xml:space="preserve"> _xlfn.MAXIFS(performance_data[date],performance_data[portfolio_id],performance_data[[#This Row],[portfolio_id]])</f>
        <v>45462</v>
      </c>
      <c r="N3662" s="14">
        <f xml:space="preserve"> _xlfn.MINIFS(performance_data[date],performance_data[portfolio_id],performance_data[[#This Row],[portfolio_id]])</f>
        <v>44860</v>
      </c>
      <c r="O3662" s="15">
        <f>_xlfn.MAXIFS(performance_data[portfolio_value],performance_data[portfolio_id],performance_data[[#This Row],[portfolio_id]],performance_data[date],performance_data[[#This Row],[latest_date]])</f>
        <v>65754.929999999993</v>
      </c>
      <c r="P3662" s="15">
        <f>_xlfn.MAXIFS(performance_data[portfolio_value],performance_data[portfolio_id],performance_data[[#This Row],[portfolio_id]],performance_data[date],performance_data[[#This Row],[starting_date]])</f>
        <v>37843.300000000003</v>
      </c>
      <c r="Q3662" s="15">
        <f>performance_data[[#This Row],[latest_value]]-performance_data[[#This Row],[starting_value]]</f>
        <v>27911.62999999999</v>
      </c>
      <c r="R3662" s="15">
        <f>performance_data[[#This Row],[net_inflows]]-performance_data[[#This Row],[net_outflows]]</f>
        <v>-2593.1500000000005</v>
      </c>
      <c r="S3662" s="15" t="str">
        <f>IF(performance_data[[#This Row],[net_inflows]]&gt;AVERAGE(performance_data[net_inflows]),"High","Low")</f>
        <v>Low</v>
      </c>
      <c r="T3662" s="15">
        <f>AVERAGEIF(performance_data[inflow_flag],performance_data[[#This Row],[inflow_flag]],performance_data[return_percentage])</f>
        <v>5.0457846277021572</v>
      </c>
      <c r="U3662" s="17">
        <f>IF(performance_data[[#This Row],[return_percentage]]&lt;performance_data[[#This Row],[benchmark_return]],1,0)</f>
        <v>1</v>
      </c>
      <c r="V3662" s="17">
        <f>COUNTIFS(performance_data[portfolio_id],performance_data[[#This Row],[portfolio_id]])</f>
        <v>20</v>
      </c>
      <c r="W3662" s="17">
        <f>COUNTIFS(performance_data[portfolio_id],performance_data[[#This Row],[portfolio_id]],
          performance_data[return_flag],1)</f>
        <v>12</v>
      </c>
      <c r="X3662" s="15">
        <f>performance_data[[#This Row],[underperform_flag_count]]/performance_data[[#This Row],[totalportfoliocount]]</f>
        <v>0.6</v>
      </c>
    </row>
    <row r="3663" spans="1:24" x14ac:dyDescent="0.3">
      <c r="A3663">
        <v>7858</v>
      </c>
      <c r="B3663" s="1">
        <v>45230</v>
      </c>
      <c r="C3663">
        <v>465854.06</v>
      </c>
      <c r="D3663">
        <v>19.18</v>
      </c>
      <c r="E3663">
        <v>19.68</v>
      </c>
      <c r="F3663">
        <v>14613.99</v>
      </c>
      <c r="G3663">
        <v>14859.59</v>
      </c>
      <c r="H3663" t="s">
        <v>2213</v>
      </c>
      <c r="I3663" t="s">
        <v>2217</v>
      </c>
      <c r="J3663">
        <v>10</v>
      </c>
      <c r="K3663" t="s">
        <v>2224</v>
      </c>
      <c r="L3663" t="str">
        <f>IF(performance_data[[#This Row],[return_percentage]]&gt;=performance_data[[#This Row],[benchmark_return]],"Higher","Lower")</f>
        <v>Lower</v>
      </c>
      <c r="M3663" s="14">
        <f xml:space="preserve"> _xlfn.MAXIFS(performance_data[date],performance_data[portfolio_id],performance_data[[#This Row],[portfolio_id]])</f>
        <v>45462</v>
      </c>
      <c r="N3663" s="14">
        <f xml:space="preserve"> _xlfn.MINIFS(performance_data[date],performance_data[portfolio_id],performance_data[[#This Row],[portfolio_id]])</f>
        <v>44860</v>
      </c>
      <c r="O3663" s="15">
        <f>_xlfn.MAXIFS(performance_data[portfolio_value],performance_data[portfolio_id],performance_data[[#This Row],[portfolio_id]],performance_data[date],performance_data[[#This Row],[latest_date]])</f>
        <v>65754.929999999993</v>
      </c>
      <c r="P3663" s="15">
        <f>_xlfn.MAXIFS(performance_data[portfolio_value],performance_data[portfolio_id],performance_data[[#This Row],[portfolio_id]],performance_data[date],performance_data[[#This Row],[starting_date]])</f>
        <v>37843.300000000003</v>
      </c>
      <c r="Q3663" s="15">
        <f>performance_data[[#This Row],[latest_value]]-performance_data[[#This Row],[starting_value]]</f>
        <v>27911.62999999999</v>
      </c>
      <c r="R3663" s="15">
        <f>performance_data[[#This Row],[net_inflows]]-performance_data[[#This Row],[net_outflows]]</f>
        <v>-245.60000000000036</v>
      </c>
      <c r="S3663" s="15" t="str">
        <f>IF(performance_data[[#This Row],[net_inflows]]&gt;AVERAGE(performance_data[net_inflows]),"High","Low")</f>
        <v>High</v>
      </c>
      <c r="T3663" s="15">
        <f>AVERAGEIF(performance_data[inflow_flag],performance_data[[#This Row],[inflow_flag]],performance_data[return_percentage])</f>
        <v>4.8467905675459724</v>
      </c>
      <c r="U3663" s="17">
        <f>IF(performance_data[[#This Row],[return_percentage]]&lt;performance_data[[#This Row],[benchmark_return]],1,0)</f>
        <v>1</v>
      </c>
      <c r="V3663" s="17">
        <f>COUNTIFS(performance_data[portfolio_id],performance_data[[#This Row],[portfolio_id]])</f>
        <v>20</v>
      </c>
      <c r="W3663" s="17">
        <f>COUNTIFS(performance_data[portfolio_id],performance_data[[#This Row],[portfolio_id]],
          performance_data[return_flag],1)</f>
        <v>12</v>
      </c>
      <c r="X3663" s="15">
        <f>performance_data[[#This Row],[underperform_flag_count]]/performance_data[[#This Row],[totalportfoliocount]]</f>
        <v>0.6</v>
      </c>
    </row>
    <row r="3664" spans="1:24" x14ac:dyDescent="0.3">
      <c r="A3664">
        <v>7858</v>
      </c>
      <c r="B3664" s="1">
        <v>45350</v>
      </c>
      <c r="C3664">
        <v>44528.26</v>
      </c>
      <c r="D3664">
        <v>8.6300000000000008</v>
      </c>
      <c r="E3664">
        <v>9.16</v>
      </c>
      <c r="F3664">
        <v>18642.55</v>
      </c>
      <c r="G3664">
        <v>9821.74</v>
      </c>
      <c r="H3664" t="s">
        <v>2205</v>
      </c>
      <c r="I3664" t="s">
        <v>2206</v>
      </c>
      <c r="J3664">
        <v>2</v>
      </c>
      <c r="K3664" t="s">
        <v>2226</v>
      </c>
      <c r="L3664" t="str">
        <f>IF(performance_data[[#This Row],[return_percentage]]&gt;=performance_data[[#This Row],[benchmark_return]],"Higher","Lower")</f>
        <v>Lower</v>
      </c>
      <c r="M3664" s="14">
        <f xml:space="preserve"> _xlfn.MAXIFS(performance_data[date],performance_data[portfolio_id],performance_data[[#This Row],[portfolio_id]])</f>
        <v>45462</v>
      </c>
      <c r="N3664" s="14">
        <f xml:space="preserve"> _xlfn.MINIFS(performance_data[date],performance_data[portfolio_id],performance_data[[#This Row],[portfolio_id]])</f>
        <v>44860</v>
      </c>
      <c r="O3664" s="15">
        <f>_xlfn.MAXIFS(performance_data[portfolio_value],performance_data[portfolio_id],performance_data[[#This Row],[portfolio_id]],performance_data[date],performance_data[[#This Row],[latest_date]])</f>
        <v>65754.929999999993</v>
      </c>
      <c r="P3664" s="15">
        <f>_xlfn.MAXIFS(performance_data[portfolio_value],performance_data[portfolio_id],performance_data[[#This Row],[portfolio_id]],performance_data[date],performance_data[[#This Row],[starting_date]])</f>
        <v>37843.300000000003</v>
      </c>
      <c r="Q3664" s="15">
        <f>performance_data[[#This Row],[latest_value]]-performance_data[[#This Row],[starting_value]]</f>
        <v>27911.62999999999</v>
      </c>
      <c r="R3664" s="15">
        <f>performance_data[[#This Row],[net_inflows]]-performance_data[[#This Row],[net_outflows]]</f>
        <v>8820.81</v>
      </c>
      <c r="S3664" s="15" t="str">
        <f>IF(performance_data[[#This Row],[net_inflows]]&gt;AVERAGE(performance_data[net_inflows]),"High","Low")</f>
        <v>High</v>
      </c>
      <c r="T3664" s="15">
        <f>AVERAGEIF(performance_data[inflow_flag],performance_data[[#This Row],[inflow_flag]],performance_data[return_percentage])</f>
        <v>4.8467905675459724</v>
      </c>
      <c r="U3664" s="17">
        <f>IF(performance_data[[#This Row],[return_percentage]]&lt;performance_data[[#This Row],[benchmark_return]],1,0)</f>
        <v>1</v>
      </c>
      <c r="V3664" s="17">
        <f>COUNTIFS(performance_data[portfolio_id],performance_data[[#This Row],[portfolio_id]])</f>
        <v>20</v>
      </c>
      <c r="W3664" s="17">
        <f>COUNTIFS(performance_data[portfolio_id],performance_data[[#This Row],[portfolio_id]],
          performance_data[return_flag],1)</f>
        <v>12</v>
      </c>
      <c r="X3664" s="15">
        <f>performance_data[[#This Row],[underperform_flag_count]]/performance_data[[#This Row],[totalportfoliocount]]</f>
        <v>0.6</v>
      </c>
    </row>
    <row r="3665" spans="1:24" x14ac:dyDescent="0.3">
      <c r="A3665">
        <v>7858</v>
      </c>
      <c r="B3665" s="1">
        <v>45462</v>
      </c>
      <c r="C3665">
        <v>65754.929999999993</v>
      </c>
      <c r="D3665">
        <v>2.81</v>
      </c>
      <c r="E3665">
        <v>3.24</v>
      </c>
      <c r="F3665">
        <v>2030.65</v>
      </c>
      <c r="G3665">
        <v>19536.46</v>
      </c>
      <c r="H3665" t="s">
        <v>2205</v>
      </c>
      <c r="I3665" t="s">
        <v>2211</v>
      </c>
      <c r="J3665">
        <v>6</v>
      </c>
      <c r="K3665" t="s">
        <v>2212</v>
      </c>
      <c r="L3665" t="str">
        <f>IF(performance_data[[#This Row],[return_percentage]]&gt;=performance_data[[#This Row],[benchmark_return]],"Higher","Lower")</f>
        <v>Lower</v>
      </c>
      <c r="M3665" s="14">
        <f xml:space="preserve"> _xlfn.MAXIFS(performance_data[date],performance_data[portfolio_id],performance_data[[#This Row],[portfolio_id]])</f>
        <v>45462</v>
      </c>
      <c r="N3665" s="14">
        <f xml:space="preserve"> _xlfn.MINIFS(performance_data[date],performance_data[portfolio_id],performance_data[[#This Row],[portfolio_id]])</f>
        <v>44860</v>
      </c>
      <c r="O3665" s="15">
        <f>_xlfn.MAXIFS(performance_data[portfolio_value],performance_data[portfolio_id],performance_data[[#This Row],[portfolio_id]],performance_data[date],performance_data[[#This Row],[latest_date]])</f>
        <v>65754.929999999993</v>
      </c>
      <c r="P3665" s="15">
        <f>_xlfn.MAXIFS(performance_data[portfolio_value],performance_data[portfolio_id],performance_data[[#This Row],[portfolio_id]],performance_data[date],performance_data[[#This Row],[starting_date]])</f>
        <v>37843.300000000003</v>
      </c>
      <c r="Q3665" s="15">
        <f>performance_data[[#This Row],[latest_value]]-performance_data[[#This Row],[starting_value]]</f>
        <v>27911.62999999999</v>
      </c>
      <c r="R3665" s="15">
        <f>performance_data[[#This Row],[net_inflows]]-performance_data[[#This Row],[net_outflows]]</f>
        <v>-17505.809999999998</v>
      </c>
      <c r="S3665" s="15" t="str">
        <f>IF(performance_data[[#This Row],[net_inflows]]&gt;AVERAGE(performance_data[net_inflows]),"High","Low")</f>
        <v>Low</v>
      </c>
      <c r="T3665" s="15">
        <f>AVERAGEIF(performance_data[inflow_flag],performance_data[[#This Row],[inflow_flag]],performance_data[return_percentage])</f>
        <v>5.0457846277021572</v>
      </c>
      <c r="U3665" s="17">
        <f>IF(performance_data[[#This Row],[return_percentage]]&lt;performance_data[[#This Row],[benchmark_return]],1,0)</f>
        <v>1</v>
      </c>
      <c r="V3665" s="17">
        <f>COUNTIFS(performance_data[portfolio_id],performance_data[[#This Row],[portfolio_id]])</f>
        <v>20</v>
      </c>
      <c r="W3665" s="17">
        <f>COUNTIFS(performance_data[portfolio_id],performance_data[[#This Row],[portfolio_id]],
          performance_data[return_flag],1)</f>
        <v>12</v>
      </c>
      <c r="X3665" s="15">
        <f>performance_data[[#This Row],[underperform_flag_count]]/performance_data[[#This Row],[totalportfoliocount]]</f>
        <v>0.6</v>
      </c>
    </row>
    <row r="3666" spans="1:24" x14ac:dyDescent="0.3">
      <c r="A3666">
        <v>7858</v>
      </c>
      <c r="B3666" s="1">
        <v>45254</v>
      </c>
      <c r="C3666">
        <v>73767.11</v>
      </c>
      <c r="D3666">
        <v>-7.6</v>
      </c>
      <c r="E3666">
        <v>-6.31</v>
      </c>
      <c r="F3666">
        <v>7451.66</v>
      </c>
      <c r="G3666">
        <v>200.13</v>
      </c>
      <c r="H3666" t="s">
        <v>2213</v>
      </c>
      <c r="I3666" t="s">
        <v>2217</v>
      </c>
      <c r="J3666">
        <v>11</v>
      </c>
      <c r="K3666" t="s">
        <v>2219</v>
      </c>
      <c r="L3666" t="str">
        <f>IF(performance_data[[#This Row],[return_percentage]]&gt;=performance_data[[#This Row],[benchmark_return]],"Higher","Lower")</f>
        <v>Lower</v>
      </c>
      <c r="M3666" s="14">
        <f xml:space="preserve"> _xlfn.MAXIFS(performance_data[date],performance_data[portfolio_id],performance_data[[#This Row],[portfolio_id]])</f>
        <v>45462</v>
      </c>
      <c r="N3666" s="14">
        <f xml:space="preserve"> _xlfn.MINIFS(performance_data[date],performance_data[portfolio_id],performance_data[[#This Row],[portfolio_id]])</f>
        <v>44860</v>
      </c>
      <c r="O3666" s="15">
        <f>_xlfn.MAXIFS(performance_data[portfolio_value],performance_data[portfolio_id],performance_data[[#This Row],[portfolio_id]],performance_data[date],performance_data[[#This Row],[latest_date]])</f>
        <v>65754.929999999993</v>
      </c>
      <c r="P3666" s="15">
        <f>_xlfn.MAXIFS(performance_data[portfolio_value],performance_data[portfolio_id],performance_data[[#This Row],[portfolio_id]],performance_data[date],performance_data[[#This Row],[starting_date]])</f>
        <v>37843.300000000003</v>
      </c>
      <c r="Q3666" s="15">
        <f>performance_data[[#This Row],[latest_value]]-performance_data[[#This Row],[starting_value]]</f>
        <v>27911.62999999999</v>
      </c>
      <c r="R3666" s="15">
        <f>performance_data[[#This Row],[net_inflows]]-performance_data[[#This Row],[net_outflows]]</f>
        <v>7251.53</v>
      </c>
      <c r="S3666" s="15" t="str">
        <f>IF(performance_data[[#This Row],[net_inflows]]&gt;AVERAGE(performance_data[net_inflows]),"High","Low")</f>
        <v>Low</v>
      </c>
      <c r="T3666" s="15">
        <f>AVERAGEIF(performance_data[inflow_flag],performance_data[[#This Row],[inflow_flag]],performance_data[return_percentage])</f>
        <v>5.0457846277021572</v>
      </c>
      <c r="U3666" s="17">
        <f>IF(performance_data[[#This Row],[return_percentage]]&lt;performance_data[[#This Row],[benchmark_return]],1,0)</f>
        <v>1</v>
      </c>
      <c r="V3666" s="17">
        <f>COUNTIFS(performance_data[portfolio_id],performance_data[[#This Row],[portfolio_id]])</f>
        <v>20</v>
      </c>
      <c r="W3666" s="17">
        <f>COUNTIFS(performance_data[portfolio_id],performance_data[[#This Row],[portfolio_id]],
          performance_data[return_flag],1)</f>
        <v>12</v>
      </c>
      <c r="X3666" s="15">
        <f>performance_data[[#This Row],[underperform_flag_count]]/performance_data[[#This Row],[totalportfoliocount]]</f>
        <v>0.6</v>
      </c>
    </row>
    <row r="3667" spans="1:24" x14ac:dyDescent="0.3">
      <c r="A3667">
        <v>7858</v>
      </c>
      <c r="B3667" s="1">
        <v>45264</v>
      </c>
      <c r="C3667">
        <v>156084.07</v>
      </c>
      <c r="D3667">
        <v>8.6999999999999993</v>
      </c>
      <c r="E3667">
        <v>7.86</v>
      </c>
      <c r="F3667">
        <v>11796.99</v>
      </c>
      <c r="G3667">
        <v>11160.59</v>
      </c>
      <c r="H3667" t="s">
        <v>2213</v>
      </c>
      <c r="I3667" t="s">
        <v>2217</v>
      </c>
      <c r="J3667">
        <v>12</v>
      </c>
      <c r="K3667" t="s">
        <v>2218</v>
      </c>
      <c r="L3667" t="str">
        <f>IF(performance_data[[#This Row],[return_percentage]]&gt;=performance_data[[#This Row],[benchmark_return]],"Higher","Lower")</f>
        <v>Higher</v>
      </c>
      <c r="M3667" s="14">
        <f xml:space="preserve"> _xlfn.MAXIFS(performance_data[date],performance_data[portfolio_id],performance_data[[#This Row],[portfolio_id]])</f>
        <v>45462</v>
      </c>
      <c r="N3667" s="14">
        <f xml:space="preserve"> _xlfn.MINIFS(performance_data[date],performance_data[portfolio_id],performance_data[[#This Row],[portfolio_id]])</f>
        <v>44860</v>
      </c>
      <c r="O3667" s="15">
        <f>_xlfn.MAXIFS(performance_data[portfolio_value],performance_data[portfolio_id],performance_data[[#This Row],[portfolio_id]],performance_data[date],performance_data[[#This Row],[latest_date]])</f>
        <v>65754.929999999993</v>
      </c>
      <c r="P3667" s="15">
        <f>_xlfn.MAXIFS(performance_data[portfolio_value],performance_data[portfolio_id],performance_data[[#This Row],[portfolio_id]],performance_data[date],performance_data[[#This Row],[starting_date]])</f>
        <v>37843.300000000003</v>
      </c>
      <c r="Q3667" s="15">
        <f>performance_data[[#This Row],[latest_value]]-performance_data[[#This Row],[starting_value]]</f>
        <v>27911.62999999999</v>
      </c>
      <c r="R3667" s="15">
        <f>performance_data[[#This Row],[net_inflows]]-performance_data[[#This Row],[net_outflows]]</f>
        <v>636.39999999999964</v>
      </c>
      <c r="S3667" s="15" t="str">
        <f>IF(performance_data[[#This Row],[net_inflows]]&gt;AVERAGE(performance_data[net_inflows]),"High","Low")</f>
        <v>High</v>
      </c>
      <c r="T3667" s="15">
        <f>AVERAGEIF(performance_data[inflow_flag],performance_data[[#This Row],[inflow_flag]],performance_data[return_percentage])</f>
        <v>4.8467905675459724</v>
      </c>
      <c r="U3667" s="17">
        <f>IF(performance_data[[#This Row],[return_percentage]]&lt;performance_data[[#This Row],[benchmark_return]],1,0)</f>
        <v>0</v>
      </c>
      <c r="V3667" s="17">
        <f>COUNTIFS(performance_data[portfolio_id],performance_data[[#This Row],[portfolio_id]])</f>
        <v>20</v>
      </c>
      <c r="W3667" s="17">
        <f>COUNTIFS(performance_data[portfolio_id],performance_data[[#This Row],[portfolio_id]],
          performance_data[return_flag],1)</f>
        <v>12</v>
      </c>
      <c r="X3667" s="15">
        <f>performance_data[[#This Row],[underperform_flag_count]]/performance_data[[#This Row],[totalportfoliocount]]</f>
        <v>0.6</v>
      </c>
    </row>
    <row r="3668" spans="1:24" x14ac:dyDescent="0.3">
      <c r="A3668">
        <v>7858</v>
      </c>
      <c r="B3668" s="1">
        <v>45125</v>
      </c>
      <c r="C3668">
        <v>393354.97</v>
      </c>
      <c r="D3668">
        <v>10.95</v>
      </c>
      <c r="E3668">
        <v>12.27</v>
      </c>
      <c r="F3668">
        <v>7571.39</v>
      </c>
      <c r="G3668">
        <v>6947.56</v>
      </c>
      <c r="H3668" t="s">
        <v>2213</v>
      </c>
      <c r="I3668" t="s">
        <v>2209</v>
      </c>
      <c r="J3668">
        <v>7</v>
      </c>
      <c r="K3668" t="s">
        <v>2210</v>
      </c>
      <c r="L3668" t="str">
        <f>IF(performance_data[[#This Row],[return_percentage]]&gt;=performance_data[[#This Row],[benchmark_return]],"Higher","Lower")</f>
        <v>Lower</v>
      </c>
      <c r="M3668" s="14">
        <f xml:space="preserve"> _xlfn.MAXIFS(performance_data[date],performance_data[portfolio_id],performance_data[[#This Row],[portfolio_id]])</f>
        <v>45462</v>
      </c>
      <c r="N3668" s="14">
        <f xml:space="preserve"> _xlfn.MINIFS(performance_data[date],performance_data[portfolio_id],performance_data[[#This Row],[portfolio_id]])</f>
        <v>44860</v>
      </c>
      <c r="O3668" s="15">
        <f>_xlfn.MAXIFS(performance_data[portfolio_value],performance_data[portfolio_id],performance_data[[#This Row],[portfolio_id]],performance_data[date],performance_data[[#This Row],[latest_date]])</f>
        <v>65754.929999999993</v>
      </c>
      <c r="P3668" s="15">
        <f>_xlfn.MAXIFS(performance_data[portfolio_value],performance_data[portfolio_id],performance_data[[#This Row],[portfolio_id]],performance_data[date],performance_data[[#This Row],[starting_date]])</f>
        <v>37843.300000000003</v>
      </c>
      <c r="Q3668" s="15">
        <f>performance_data[[#This Row],[latest_value]]-performance_data[[#This Row],[starting_value]]</f>
        <v>27911.62999999999</v>
      </c>
      <c r="R3668" s="15">
        <f>performance_data[[#This Row],[net_inflows]]-performance_data[[#This Row],[net_outflows]]</f>
        <v>623.82999999999993</v>
      </c>
      <c r="S3668" s="15" t="str">
        <f>IF(performance_data[[#This Row],[net_inflows]]&gt;AVERAGE(performance_data[net_inflows]),"High","Low")</f>
        <v>Low</v>
      </c>
      <c r="T3668" s="15">
        <f>AVERAGEIF(performance_data[inflow_flag],performance_data[[#This Row],[inflow_flag]],performance_data[return_percentage])</f>
        <v>5.0457846277021572</v>
      </c>
      <c r="U3668" s="17">
        <f>IF(performance_data[[#This Row],[return_percentage]]&lt;performance_data[[#This Row],[benchmark_return]],1,0)</f>
        <v>1</v>
      </c>
      <c r="V3668" s="17">
        <f>COUNTIFS(performance_data[portfolio_id],performance_data[[#This Row],[portfolio_id]])</f>
        <v>20</v>
      </c>
      <c r="W3668" s="17">
        <f>COUNTIFS(performance_data[portfolio_id],performance_data[[#This Row],[portfolio_id]],
          performance_data[return_flag],1)</f>
        <v>12</v>
      </c>
      <c r="X3668" s="15">
        <f>performance_data[[#This Row],[underperform_flag_count]]/performance_data[[#This Row],[totalportfoliocount]]</f>
        <v>0.6</v>
      </c>
    </row>
    <row r="3669" spans="1:24" x14ac:dyDescent="0.3">
      <c r="A3669">
        <v>7858</v>
      </c>
      <c r="B3669" s="1">
        <v>45277</v>
      </c>
      <c r="C3669">
        <v>360418.82</v>
      </c>
      <c r="D3669">
        <v>7.27</v>
      </c>
      <c r="E3669">
        <v>7.86</v>
      </c>
      <c r="F3669">
        <v>14901.45</v>
      </c>
      <c r="G3669">
        <v>10936.34</v>
      </c>
      <c r="H3669" t="s">
        <v>2213</v>
      </c>
      <c r="I3669" t="s">
        <v>2217</v>
      </c>
      <c r="J3669">
        <v>12</v>
      </c>
      <c r="K3669" t="s">
        <v>2218</v>
      </c>
      <c r="L3669" t="str">
        <f>IF(performance_data[[#This Row],[return_percentage]]&gt;=performance_data[[#This Row],[benchmark_return]],"Higher","Lower")</f>
        <v>Lower</v>
      </c>
      <c r="M3669" s="14">
        <f xml:space="preserve"> _xlfn.MAXIFS(performance_data[date],performance_data[portfolio_id],performance_data[[#This Row],[portfolio_id]])</f>
        <v>45462</v>
      </c>
      <c r="N3669" s="14">
        <f xml:space="preserve"> _xlfn.MINIFS(performance_data[date],performance_data[portfolio_id],performance_data[[#This Row],[portfolio_id]])</f>
        <v>44860</v>
      </c>
      <c r="O3669" s="15">
        <f>_xlfn.MAXIFS(performance_data[portfolio_value],performance_data[portfolio_id],performance_data[[#This Row],[portfolio_id]],performance_data[date],performance_data[[#This Row],[latest_date]])</f>
        <v>65754.929999999993</v>
      </c>
      <c r="P3669" s="15">
        <f>_xlfn.MAXIFS(performance_data[portfolio_value],performance_data[portfolio_id],performance_data[[#This Row],[portfolio_id]],performance_data[date],performance_data[[#This Row],[starting_date]])</f>
        <v>37843.300000000003</v>
      </c>
      <c r="Q3669" s="15">
        <f>performance_data[[#This Row],[latest_value]]-performance_data[[#This Row],[starting_value]]</f>
        <v>27911.62999999999</v>
      </c>
      <c r="R3669" s="15">
        <f>performance_data[[#This Row],[net_inflows]]-performance_data[[#This Row],[net_outflows]]</f>
        <v>3965.1100000000006</v>
      </c>
      <c r="S3669" s="15" t="str">
        <f>IF(performance_data[[#This Row],[net_inflows]]&gt;AVERAGE(performance_data[net_inflows]),"High","Low")</f>
        <v>High</v>
      </c>
      <c r="T3669" s="15">
        <f>AVERAGEIF(performance_data[inflow_flag],performance_data[[#This Row],[inflow_flag]],performance_data[return_percentage])</f>
        <v>4.8467905675459724</v>
      </c>
      <c r="U3669" s="17">
        <f>IF(performance_data[[#This Row],[return_percentage]]&lt;performance_data[[#This Row],[benchmark_return]],1,0)</f>
        <v>1</v>
      </c>
      <c r="V3669" s="17">
        <f>COUNTIFS(performance_data[portfolio_id],performance_data[[#This Row],[portfolio_id]])</f>
        <v>20</v>
      </c>
      <c r="W3669" s="17">
        <f>COUNTIFS(performance_data[portfolio_id],performance_data[[#This Row],[portfolio_id]],
          performance_data[return_flag],1)</f>
        <v>12</v>
      </c>
      <c r="X3669" s="15">
        <f>performance_data[[#This Row],[underperform_flag_count]]/performance_data[[#This Row],[totalportfoliocount]]</f>
        <v>0.6</v>
      </c>
    </row>
    <row r="3670" spans="1:24" x14ac:dyDescent="0.3">
      <c r="A3670">
        <v>7858</v>
      </c>
      <c r="B3670" s="1">
        <v>44913</v>
      </c>
      <c r="C3670">
        <v>399320.16</v>
      </c>
      <c r="D3670">
        <v>8.15</v>
      </c>
      <c r="E3670">
        <v>9.26</v>
      </c>
      <c r="F3670">
        <v>285.89999999999998</v>
      </c>
      <c r="G3670">
        <v>8698.56</v>
      </c>
      <c r="H3670" t="s">
        <v>2220</v>
      </c>
      <c r="I3670" t="s">
        <v>2217</v>
      </c>
      <c r="J3670">
        <v>12</v>
      </c>
      <c r="K3670" t="s">
        <v>2218</v>
      </c>
      <c r="L3670" t="str">
        <f>IF(performance_data[[#This Row],[return_percentage]]&gt;=performance_data[[#This Row],[benchmark_return]],"Higher","Lower")</f>
        <v>Lower</v>
      </c>
      <c r="M3670" s="14">
        <f xml:space="preserve"> _xlfn.MAXIFS(performance_data[date],performance_data[portfolio_id],performance_data[[#This Row],[portfolio_id]])</f>
        <v>45462</v>
      </c>
      <c r="N3670" s="14">
        <f xml:space="preserve"> _xlfn.MINIFS(performance_data[date],performance_data[portfolio_id],performance_data[[#This Row],[portfolio_id]])</f>
        <v>44860</v>
      </c>
      <c r="O3670" s="15">
        <f>_xlfn.MAXIFS(performance_data[portfolio_value],performance_data[portfolio_id],performance_data[[#This Row],[portfolio_id]],performance_data[date],performance_data[[#This Row],[latest_date]])</f>
        <v>65754.929999999993</v>
      </c>
      <c r="P3670" s="15">
        <f>_xlfn.MAXIFS(performance_data[portfolio_value],performance_data[portfolio_id],performance_data[[#This Row],[portfolio_id]],performance_data[date],performance_data[[#This Row],[starting_date]])</f>
        <v>37843.300000000003</v>
      </c>
      <c r="Q3670" s="15">
        <f>performance_data[[#This Row],[latest_value]]-performance_data[[#This Row],[starting_value]]</f>
        <v>27911.62999999999</v>
      </c>
      <c r="R3670" s="15">
        <f>performance_data[[#This Row],[net_inflows]]-performance_data[[#This Row],[net_outflows]]</f>
        <v>-8412.66</v>
      </c>
      <c r="S3670" s="15" t="str">
        <f>IF(performance_data[[#This Row],[net_inflows]]&gt;AVERAGE(performance_data[net_inflows]),"High","Low")</f>
        <v>Low</v>
      </c>
      <c r="T3670" s="15">
        <f>AVERAGEIF(performance_data[inflow_flag],performance_data[[#This Row],[inflow_flag]],performance_data[return_percentage])</f>
        <v>5.0457846277021572</v>
      </c>
      <c r="U3670" s="17">
        <f>IF(performance_data[[#This Row],[return_percentage]]&lt;performance_data[[#This Row],[benchmark_return]],1,0)</f>
        <v>1</v>
      </c>
      <c r="V3670" s="17">
        <f>COUNTIFS(performance_data[portfolio_id],performance_data[[#This Row],[portfolio_id]])</f>
        <v>20</v>
      </c>
      <c r="W3670" s="17">
        <f>COUNTIFS(performance_data[portfolio_id],performance_data[[#This Row],[portfolio_id]],
          performance_data[return_flag],1)</f>
        <v>12</v>
      </c>
      <c r="X3670" s="15">
        <f>performance_data[[#This Row],[underperform_flag_count]]/performance_data[[#This Row],[totalportfoliocount]]</f>
        <v>0.6</v>
      </c>
    </row>
    <row r="3671" spans="1:24" x14ac:dyDescent="0.3">
      <c r="A3671">
        <v>7858</v>
      </c>
      <c r="B3671" s="1">
        <v>45095</v>
      </c>
      <c r="C3671">
        <v>442778.1</v>
      </c>
      <c r="D3671">
        <v>19.82</v>
      </c>
      <c r="E3671">
        <v>22.77</v>
      </c>
      <c r="F3671">
        <v>2801.13</v>
      </c>
      <c r="G3671">
        <v>6973.5</v>
      </c>
      <c r="H3671" t="s">
        <v>2213</v>
      </c>
      <c r="I3671" t="s">
        <v>2211</v>
      </c>
      <c r="J3671">
        <v>6</v>
      </c>
      <c r="K3671" t="s">
        <v>2212</v>
      </c>
      <c r="L3671" t="str">
        <f>IF(performance_data[[#This Row],[return_percentage]]&gt;=performance_data[[#This Row],[benchmark_return]],"Higher","Lower")</f>
        <v>Lower</v>
      </c>
      <c r="M3671" s="14">
        <f xml:space="preserve"> _xlfn.MAXIFS(performance_data[date],performance_data[portfolio_id],performance_data[[#This Row],[portfolio_id]])</f>
        <v>45462</v>
      </c>
      <c r="N3671" s="14">
        <f xml:space="preserve"> _xlfn.MINIFS(performance_data[date],performance_data[portfolio_id],performance_data[[#This Row],[portfolio_id]])</f>
        <v>44860</v>
      </c>
      <c r="O3671" s="15">
        <f>_xlfn.MAXIFS(performance_data[portfolio_value],performance_data[portfolio_id],performance_data[[#This Row],[portfolio_id]],performance_data[date],performance_data[[#This Row],[latest_date]])</f>
        <v>65754.929999999993</v>
      </c>
      <c r="P3671" s="15">
        <f>_xlfn.MAXIFS(performance_data[portfolio_value],performance_data[portfolio_id],performance_data[[#This Row],[portfolio_id]],performance_data[date],performance_data[[#This Row],[starting_date]])</f>
        <v>37843.300000000003</v>
      </c>
      <c r="Q3671" s="15">
        <f>performance_data[[#This Row],[latest_value]]-performance_data[[#This Row],[starting_value]]</f>
        <v>27911.62999999999</v>
      </c>
      <c r="R3671" s="15">
        <f>performance_data[[#This Row],[net_inflows]]-performance_data[[#This Row],[net_outflows]]</f>
        <v>-4172.37</v>
      </c>
      <c r="S3671" s="15" t="str">
        <f>IF(performance_data[[#This Row],[net_inflows]]&gt;AVERAGE(performance_data[net_inflows]),"High","Low")</f>
        <v>Low</v>
      </c>
      <c r="T3671" s="15">
        <f>AVERAGEIF(performance_data[inflow_flag],performance_data[[#This Row],[inflow_flag]],performance_data[return_percentage])</f>
        <v>5.0457846277021572</v>
      </c>
      <c r="U3671" s="17">
        <f>IF(performance_data[[#This Row],[return_percentage]]&lt;performance_data[[#This Row],[benchmark_return]],1,0)</f>
        <v>1</v>
      </c>
      <c r="V3671" s="17">
        <f>COUNTIFS(performance_data[portfolio_id],performance_data[[#This Row],[portfolio_id]])</f>
        <v>20</v>
      </c>
      <c r="W3671" s="17">
        <f>COUNTIFS(performance_data[portfolio_id],performance_data[[#This Row],[portfolio_id]],
          performance_data[return_flag],1)</f>
        <v>12</v>
      </c>
      <c r="X3671" s="15">
        <f>performance_data[[#This Row],[underperform_flag_count]]/performance_data[[#This Row],[totalportfoliocount]]</f>
        <v>0.6</v>
      </c>
    </row>
    <row r="3672" spans="1:24" x14ac:dyDescent="0.3">
      <c r="A3672">
        <v>7858</v>
      </c>
      <c r="B3672" s="1">
        <v>45196</v>
      </c>
      <c r="C3672">
        <v>479193.83</v>
      </c>
      <c r="D3672">
        <v>7.18</v>
      </c>
      <c r="E3672">
        <v>6.28</v>
      </c>
      <c r="F3672">
        <v>9322.06</v>
      </c>
      <c r="G3672">
        <v>11073.3</v>
      </c>
      <c r="H3672" t="s">
        <v>2213</v>
      </c>
      <c r="I3672" t="s">
        <v>2209</v>
      </c>
      <c r="J3672">
        <v>9</v>
      </c>
      <c r="K3672" t="s">
        <v>2221</v>
      </c>
      <c r="L3672" t="str">
        <f>IF(performance_data[[#This Row],[return_percentage]]&gt;=performance_data[[#This Row],[benchmark_return]],"Higher","Lower")</f>
        <v>Higher</v>
      </c>
      <c r="M3672" s="14">
        <f xml:space="preserve"> _xlfn.MAXIFS(performance_data[date],performance_data[portfolio_id],performance_data[[#This Row],[portfolio_id]])</f>
        <v>45462</v>
      </c>
      <c r="N3672" s="14">
        <f xml:space="preserve"> _xlfn.MINIFS(performance_data[date],performance_data[portfolio_id],performance_data[[#This Row],[portfolio_id]])</f>
        <v>44860</v>
      </c>
      <c r="O3672" s="15">
        <f>_xlfn.MAXIFS(performance_data[portfolio_value],performance_data[portfolio_id],performance_data[[#This Row],[portfolio_id]],performance_data[date],performance_data[[#This Row],[latest_date]])</f>
        <v>65754.929999999993</v>
      </c>
      <c r="P3672" s="15">
        <f>_xlfn.MAXIFS(performance_data[portfolio_value],performance_data[portfolio_id],performance_data[[#This Row],[portfolio_id]],performance_data[date],performance_data[[#This Row],[starting_date]])</f>
        <v>37843.300000000003</v>
      </c>
      <c r="Q3672" s="15">
        <f>performance_data[[#This Row],[latest_value]]-performance_data[[#This Row],[starting_value]]</f>
        <v>27911.62999999999</v>
      </c>
      <c r="R3672" s="15">
        <f>performance_data[[#This Row],[net_inflows]]-performance_data[[#This Row],[net_outflows]]</f>
        <v>-1751.2399999999998</v>
      </c>
      <c r="S3672" s="15" t="str">
        <f>IF(performance_data[[#This Row],[net_inflows]]&gt;AVERAGE(performance_data[net_inflows]),"High","Low")</f>
        <v>Low</v>
      </c>
      <c r="T3672" s="15">
        <f>AVERAGEIF(performance_data[inflow_flag],performance_data[[#This Row],[inflow_flag]],performance_data[return_percentage])</f>
        <v>5.0457846277021572</v>
      </c>
      <c r="U3672" s="17">
        <f>IF(performance_data[[#This Row],[return_percentage]]&lt;performance_data[[#This Row],[benchmark_return]],1,0)</f>
        <v>0</v>
      </c>
      <c r="V3672" s="17">
        <f>COUNTIFS(performance_data[portfolio_id],performance_data[[#This Row],[portfolio_id]])</f>
        <v>20</v>
      </c>
      <c r="W3672" s="17">
        <f>COUNTIFS(performance_data[portfolio_id],performance_data[[#This Row],[portfolio_id]],
          performance_data[return_flag],1)</f>
        <v>12</v>
      </c>
      <c r="X3672" s="15">
        <f>performance_data[[#This Row],[underperform_flag_count]]/performance_data[[#This Row],[totalportfoliocount]]</f>
        <v>0.6</v>
      </c>
    </row>
    <row r="3673" spans="1:24" x14ac:dyDescent="0.3">
      <c r="A3673">
        <v>7948</v>
      </c>
      <c r="B3673" s="1">
        <v>45047</v>
      </c>
      <c r="C3673">
        <v>368649.21</v>
      </c>
      <c r="D3673">
        <v>0.1</v>
      </c>
      <c r="E3673">
        <v>0.09</v>
      </c>
      <c r="F3673">
        <v>9456.4</v>
      </c>
      <c r="G3673">
        <v>2357</v>
      </c>
      <c r="H3673" t="s">
        <v>2213</v>
      </c>
      <c r="I3673" t="s">
        <v>2211</v>
      </c>
      <c r="J3673">
        <v>5</v>
      </c>
      <c r="K3673" t="s">
        <v>2223</v>
      </c>
      <c r="L3673" t="str">
        <f>IF(performance_data[[#This Row],[return_percentage]]&gt;=performance_data[[#This Row],[benchmark_return]],"Higher","Lower")</f>
        <v>Higher</v>
      </c>
      <c r="M3673" s="14">
        <f xml:space="preserve"> _xlfn.MAXIFS(performance_data[date],performance_data[portfolio_id],performance_data[[#This Row],[portfolio_id]])</f>
        <v>45541</v>
      </c>
      <c r="N3673" s="14">
        <f xml:space="preserve"> _xlfn.MINIFS(performance_data[date],performance_data[portfolio_id],performance_data[[#This Row],[portfolio_id]])</f>
        <v>44853</v>
      </c>
      <c r="O3673" s="15">
        <f>_xlfn.MAXIFS(performance_data[portfolio_value],performance_data[portfolio_id],performance_data[[#This Row],[portfolio_id]],performance_data[date],performance_data[[#This Row],[latest_date]])</f>
        <v>43895.91</v>
      </c>
      <c r="P3673" s="15">
        <f>_xlfn.MAXIFS(performance_data[portfolio_value],performance_data[portfolio_id],performance_data[[#This Row],[portfolio_id]],performance_data[date],performance_data[[#This Row],[starting_date]])</f>
        <v>230369.96</v>
      </c>
      <c r="Q3673" s="15">
        <f>performance_data[[#This Row],[latest_value]]-performance_data[[#This Row],[starting_value]]</f>
        <v>-186474.05</v>
      </c>
      <c r="R3673" s="15">
        <f>performance_data[[#This Row],[net_inflows]]-performance_data[[#This Row],[net_outflows]]</f>
        <v>7099.4</v>
      </c>
      <c r="S3673" s="15" t="str">
        <f>IF(performance_data[[#This Row],[net_inflows]]&gt;AVERAGE(performance_data[net_inflows]),"High","Low")</f>
        <v>Low</v>
      </c>
      <c r="T3673" s="15">
        <f>AVERAGEIF(performance_data[inflow_flag],performance_data[[#This Row],[inflow_flag]],performance_data[return_percentage])</f>
        <v>5.0457846277021572</v>
      </c>
      <c r="U3673" s="17">
        <f>IF(performance_data[[#This Row],[return_percentage]]&lt;performance_data[[#This Row],[benchmark_return]],1,0)</f>
        <v>0</v>
      </c>
      <c r="V3673" s="17">
        <f>COUNTIFS(performance_data[portfolio_id],performance_data[[#This Row],[portfolio_id]])</f>
        <v>23</v>
      </c>
      <c r="W3673" s="17">
        <f>COUNTIFS(performance_data[portfolio_id],performance_data[[#This Row],[portfolio_id]],
          performance_data[return_flag],1)</f>
        <v>9</v>
      </c>
      <c r="X3673" s="15">
        <f>performance_data[[#This Row],[underperform_flag_count]]/performance_data[[#This Row],[totalportfoliocount]]</f>
        <v>0.39130434782608697</v>
      </c>
    </row>
    <row r="3674" spans="1:24" x14ac:dyDescent="0.3">
      <c r="A3674">
        <v>7948</v>
      </c>
      <c r="B3674" s="1">
        <v>45020</v>
      </c>
      <c r="C3674">
        <v>373526.47</v>
      </c>
      <c r="D3674">
        <v>2.65</v>
      </c>
      <c r="E3674">
        <v>2.84</v>
      </c>
      <c r="F3674">
        <v>7016.98</v>
      </c>
      <c r="G3674">
        <v>17740.46</v>
      </c>
      <c r="H3674" t="s">
        <v>2213</v>
      </c>
      <c r="I3674" t="s">
        <v>2211</v>
      </c>
      <c r="J3674">
        <v>4</v>
      </c>
      <c r="K3674" t="s">
        <v>2216</v>
      </c>
      <c r="L3674" t="str">
        <f>IF(performance_data[[#This Row],[return_percentage]]&gt;=performance_data[[#This Row],[benchmark_return]],"Higher","Lower")</f>
        <v>Lower</v>
      </c>
      <c r="M3674" s="14">
        <f xml:space="preserve"> _xlfn.MAXIFS(performance_data[date],performance_data[portfolio_id],performance_data[[#This Row],[portfolio_id]])</f>
        <v>45541</v>
      </c>
      <c r="N3674" s="14">
        <f xml:space="preserve"> _xlfn.MINIFS(performance_data[date],performance_data[portfolio_id],performance_data[[#This Row],[portfolio_id]])</f>
        <v>44853</v>
      </c>
      <c r="O3674" s="15">
        <f>_xlfn.MAXIFS(performance_data[portfolio_value],performance_data[portfolio_id],performance_data[[#This Row],[portfolio_id]],performance_data[date],performance_data[[#This Row],[latest_date]])</f>
        <v>43895.91</v>
      </c>
      <c r="P3674" s="15">
        <f>_xlfn.MAXIFS(performance_data[portfolio_value],performance_data[portfolio_id],performance_data[[#This Row],[portfolio_id]],performance_data[date],performance_data[[#This Row],[starting_date]])</f>
        <v>230369.96</v>
      </c>
      <c r="Q3674" s="15">
        <f>performance_data[[#This Row],[latest_value]]-performance_data[[#This Row],[starting_value]]</f>
        <v>-186474.05</v>
      </c>
      <c r="R3674" s="15">
        <f>performance_data[[#This Row],[net_inflows]]-performance_data[[#This Row],[net_outflows]]</f>
        <v>-10723.48</v>
      </c>
      <c r="S3674" s="15" t="str">
        <f>IF(performance_data[[#This Row],[net_inflows]]&gt;AVERAGE(performance_data[net_inflows]),"High","Low")</f>
        <v>Low</v>
      </c>
      <c r="T3674" s="15">
        <f>AVERAGEIF(performance_data[inflow_flag],performance_data[[#This Row],[inflow_flag]],performance_data[return_percentage])</f>
        <v>5.0457846277021572</v>
      </c>
      <c r="U3674" s="17">
        <f>IF(performance_data[[#This Row],[return_percentage]]&lt;performance_data[[#This Row],[benchmark_return]],1,0)</f>
        <v>1</v>
      </c>
      <c r="V3674" s="17">
        <f>COUNTIFS(performance_data[portfolio_id],performance_data[[#This Row],[portfolio_id]])</f>
        <v>23</v>
      </c>
      <c r="W3674" s="17">
        <f>COUNTIFS(performance_data[portfolio_id],performance_data[[#This Row],[portfolio_id]],
          performance_data[return_flag],1)</f>
        <v>9</v>
      </c>
      <c r="X3674" s="15">
        <f>performance_data[[#This Row],[underperform_flag_count]]/performance_data[[#This Row],[totalportfoliocount]]</f>
        <v>0.39130434782608697</v>
      </c>
    </row>
    <row r="3675" spans="1:24" x14ac:dyDescent="0.3">
      <c r="A3675">
        <v>7948</v>
      </c>
      <c r="B3675" s="1">
        <v>45289</v>
      </c>
      <c r="C3675">
        <v>46791.81</v>
      </c>
      <c r="D3675">
        <v>3.46</v>
      </c>
      <c r="E3675">
        <v>3.43</v>
      </c>
      <c r="F3675">
        <v>10151.540000000001</v>
      </c>
      <c r="G3675">
        <v>6335.04</v>
      </c>
      <c r="H3675" t="s">
        <v>2213</v>
      </c>
      <c r="I3675" t="s">
        <v>2217</v>
      </c>
      <c r="J3675">
        <v>12</v>
      </c>
      <c r="K3675" t="s">
        <v>2218</v>
      </c>
      <c r="L3675" t="str">
        <f>IF(performance_data[[#This Row],[return_percentage]]&gt;=performance_data[[#This Row],[benchmark_return]],"Higher","Lower")</f>
        <v>Higher</v>
      </c>
      <c r="M3675" s="14">
        <f xml:space="preserve"> _xlfn.MAXIFS(performance_data[date],performance_data[portfolio_id],performance_data[[#This Row],[portfolio_id]])</f>
        <v>45541</v>
      </c>
      <c r="N3675" s="14">
        <f xml:space="preserve"> _xlfn.MINIFS(performance_data[date],performance_data[portfolio_id],performance_data[[#This Row],[portfolio_id]])</f>
        <v>44853</v>
      </c>
      <c r="O3675" s="15">
        <f>_xlfn.MAXIFS(performance_data[portfolio_value],performance_data[portfolio_id],performance_data[[#This Row],[portfolio_id]],performance_data[date],performance_data[[#This Row],[latest_date]])</f>
        <v>43895.91</v>
      </c>
      <c r="P3675" s="15">
        <f>_xlfn.MAXIFS(performance_data[portfolio_value],performance_data[portfolio_id],performance_data[[#This Row],[portfolio_id]],performance_data[date],performance_data[[#This Row],[starting_date]])</f>
        <v>230369.96</v>
      </c>
      <c r="Q3675" s="15">
        <f>performance_data[[#This Row],[latest_value]]-performance_data[[#This Row],[starting_value]]</f>
        <v>-186474.05</v>
      </c>
      <c r="R3675" s="15">
        <f>performance_data[[#This Row],[net_inflows]]-performance_data[[#This Row],[net_outflows]]</f>
        <v>3816.5000000000009</v>
      </c>
      <c r="S3675" s="15" t="str">
        <f>IF(performance_data[[#This Row],[net_inflows]]&gt;AVERAGE(performance_data[net_inflows]),"High","Low")</f>
        <v>High</v>
      </c>
      <c r="T3675" s="15">
        <f>AVERAGEIF(performance_data[inflow_flag],performance_data[[#This Row],[inflow_flag]],performance_data[return_percentage])</f>
        <v>4.8467905675459724</v>
      </c>
      <c r="U3675" s="17">
        <f>IF(performance_data[[#This Row],[return_percentage]]&lt;performance_data[[#This Row],[benchmark_return]],1,0)</f>
        <v>0</v>
      </c>
      <c r="V3675" s="17">
        <f>COUNTIFS(performance_data[portfolio_id],performance_data[[#This Row],[portfolio_id]])</f>
        <v>23</v>
      </c>
      <c r="W3675" s="17">
        <f>COUNTIFS(performance_data[portfolio_id],performance_data[[#This Row],[portfolio_id]],
          performance_data[return_flag],1)</f>
        <v>9</v>
      </c>
      <c r="X3675" s="15">
        <f>performance_data[[#This Row],[underperform_flag_count]]/performance_data[[#This Row],[totalportfoliocount]]</f>
        <v>0.39130434782608697</v>
      </c>
    </row>
    <row r="3676" spans="1:24" x14ac:dyDescent="0.3">
      <c r="A3676">
        <v>7948</v>
      </c>
      <c r="B3676" s="1">
        <v>45411</v>
      </c>
      <c r="C3676">
        <v>431659.23</v>
      </c>
      <c r="D3676">
        <v>-0.71</v>
      </c>
      <c r="E3676">
        <v>-0.68</v>
      </c>
      <c r="F3676">
        <v>11245.31</v>
      </c>
      <c r="G3676">
        <v>18917.97</v>
      </c>
      <c r="H3676" t="s">
        <v>2205</v>
      </c>
      <c r="I3676" t="s">
        <v>2211</v>
      </c>
      <c r="J3676">
        <v>4</v>
      </c>
      <c r="K3676" t="s">
        <v>2216</v>
      </c>
      <c r="L3676" t="str">
        <f>IF(performance_data[[#This Row],[return_percentage]]&gt;=performance_data[[#This Row],[benchmark_return]],"Higher","Lower")</f>
        <v>Lower</v>
      </c>
      <c r="M3676" s="14">
        <f xml:space="preserve"> _xlfn.MAXIFS(performance_data[date],performance_data[portfolio_id],performance_data[[#This Row],[portfolio_id]])</f>
        <v>45541</v>
      </c>
      <c r="N3676" s="14">
        <f xml:space="preserve"> _xlfn.MINIFS(performance_data[date],performance_data[portfolio_id],performance_data[[#This Row],[portfolio_id]])</f>
        <v>44853</v>
      </c>
      <c r="O3676" s="15">
        <f>_xlfn.MAXIFS(performance_data[portfolio_value],performance_data[portfolio_id],performance_data[[#This Row],[portfolio_id]],performance_data[date],performance_data[[#This Row],[latest_date]])</f>
        <v>43895.91</v>
      </c>
      <c r="P3676" s="15">
        <f>_xlfn.MAXIFS(performance_data[portfolio_value],performance_data[portfolio_id],performance_data[[#This Row],[portfolio_id]],performance_data[date],performance_data[[#This Row],[starting_date]])</f>
        <v>230369.96</v>
      </c>
      <c r="Q3676" s="15">
        <f>performance_data[[#This Row],[latest_value]]-performance_data[[#This Row],[starting_value]]</f>
        <v>-186474.05</v>
      </c>
      <c r="R3676" s="15">
        <f>performance_data[[#This Row],[net_inflows]]-performance_data[[#This Row],[net_outflows]]</f>
        <v>-7672.6600000000017</v>
      </c>
      <c r="S3676" s="15" t="str">
        <f>IF(performance_data[[#This Row],[net_inflows]]&gt;AVERAGE(performance_data[net_inflows]),"High","Low")</f>
        <v>High</v>
      </c>
      <c r="T3676" s="15">
        <f>AVERAGEIF(performance_data[inflow_flag],performance_data[[#This Row],[inflow_flag]],performance_data[return_percentage])</f>
        <v>4.8467905675459724</v>
      </c>
      <c r="U3676" s="17">
        <f>IF(performance_data[[#This Row],[return_percentage]]&lt;performance_data[[#This Row],[benchmark_return]],1,0)</f>
        <v>1</v>
      </c>
      <c r="V3676" s="17">
        <f>COUNTIFS(performance_data[portfolio_id],performance_data[[#This Row],[portfolio_id]])</f>
        <v>23</v>
      </c>
      <c r="W3676" s="17">
        <f>COUNTIFS(performance_data[portfolio_id],performance_data[[#This Row],[portfolio_id]],
          performance_data[return_flag],1)</f>
        <v>9</v>
      </c>
      <c r="X3676" s="15">
        <f>performance_data[[#This Row],[underperform_flag_count]]/performance_data[[#This Row],[totalportfoliocount]]</f>
        <v>0.39130434782608697</v>
      </c>
    </row>
    <row r="3677" spans="1:24" x14ac:dyDescent="0.3">
      <c r="A3677">
        <v>7948</v>
      </c>
      <c r="B3677" s="1">
        <v>44893</v>
      </c>
      <c r="C3677">
        <v>371060.15</v>
      </c>
      <c r="D3677">
        <v>6.03</v>
      </c>
      <c r="E3677">
        <v>5.21</v>
      </c>
      <c r="F3677">
        <v>117.93</v>
      </c>
      <c r="G3677">
        <v>16714.34</v>
      </c>
      <c r="H3677" t="s">
        <v>2220</v>
      </c>
      <c r="I3677" t="s">
        <v>2217</v>
      </c>
      <c r="J3677">
        <v>11</v>
      </c>
      <c r="K3677" t="s">
        <v>2219</v>
      </c>
      <c r="L3677" t="str">
        <f>IF(performance_data[[#This Row],[return_percentage]]&gt;=performance_data[[#This Row],[benchmark_return]],"Higher","Lower")</f>
        <v>Higher</v>
      </c>
      <c r="M3677" s="14">
        <f xml:space="preserve"> _xlfn.MAXIFS(performance_data[date],performance_data[portfolio_id],performance_data[[#This Row],[portfolio_id]])</f>
        <v>45541</v>
      </c>
      <c r="N3677" s="14">
        <f xml:space="preserve"> _xlfn.MINIFS(performance_data[date],performance_data[portfolio_id],performance_data[[#This Row],[portfolio_id]])</f>
        <v>44853</v>
      </c>
      <c r="O3677" s="15">
        <f>_xlfn.MAXIFS(performance_data[portfolio_value],performance_data[portfolio_id],performance_data[[#This Row],[portfolio_id]],performance_data[date],performance_data[[#This Row],[latest_date]])</f>
        <v>43895.91</v>
      </c>
      <c r="P3677" s="15">
        <f>_xlfn.MAXIFS(performance_data[portfolio_value],performance_data[portfolio_id],performance_data[[#This Row],[portfolio_id]],performance_data[date],performance_data[[#This Row],[starting_date]])</f>
        <v>230369.96</v>
      </c>
      <c r="Q3677" s="15">
        <f>performance_data[[#This Row],[latest_value]]-performance_data[[#This Row],[starting_value]]</f>
        <v>-186474.05</v>
      </c>
      <c r="R3677" s="15">
        <f>performance_data[[#This Row],[net_inflows]]-performance_data[[#This Row],[net_outflows]]</f>
        <v>-16596.41</v>
      </c>
      <c r="S3677" s="15" t="str">
        <f>IF(performance_data[[#This Row],[net_inflows]]&gt;AVERAGE(performance_data[net_inflows]),"High","Low")</f>
        <v>Low</v>
      </c>
      <c r="T3677" s="15">
        <f>AVERAGEIF(performance_data[inflow_flag],performance_data[[#This Row],[inflow_flag]],performance_data[return_percentage])</f>
        <v>5.0457846277021572</v>
      </c>
      <c r="U3677" s="17">
        <f>IF(performance_data[[#This Row],[return_percentage]]&lt;performance_data[[#This Row],[benchmark_return]],1,0)</f>
        <v>0</v>
      </c>
      <c r="V3677" s="17">
        <f>COUNTIFS(performance_data[portfolio_id],performance_data[[#This Row],[portfolio_id]])</f>
        <v>23</v>
      </c>
      <c r="W3677" s="17">
        <f>COUNTIFS(performance_data[portfolio_id],performance_data[[#This Row],[portfolio_id]],
          performance_data[return_flag],1)</f>
        <v>9</v>
      </c>
      <c r="X3677" s="15">
        <f>performance_data[[#This Row],[underperform_flag_count]]/performance_data[[#This Row],[totalportfoliocount]]</f>
        <v>0.39130434782608697</v>
      </c>
    </row>
    <row r="3678" spans="1:24" x14ac:dyDescent="0.3">
      <c r="A3678">
        <v>7948</v>
      </c>
      <c r="B3678" s="1">
        <v>44883</v>
      </c>
      <c r="C3678">
        <v>331481.27</v>
      </c>
      <c r="D3678">
        <v>12.52</v>
      </c>
      <c r="E3678">
        <v>14.57</v>
      </c>
      <c r="F3678">
        <v>13740.05</v>
      </c>
      <c r="G3678">
        <v>2507.25</v>
      </c>
      <c r="H3678" t="s">
        <v>2220</v>
      </c>
      <c r="I3678" t="s">
        <v>2217</v>
      </c>
      <c r="J3678">
        <v>11</v>
      </c>
      <c r="K3678" t="s">
        <v>2219</v>
      </c>
      <c r="L3678" t="str">
        <f>IF(performance_data[[#This Row],[return_percentage]]&gt;=performance_data[[#This Row],[benchmark_return]],"Higher","Lower")</f>
        <v>Lower</v>
      </c>
      <c r="M3678" s="14">
        <f xml:space="preserve"> _xlfn.MAXIFS(performance_data[date],performance_data[portfolio_id],performance_data[[#This Row],[portfolio_id]])</f>
        <v>45541</v>
      </c>
      <c r="N3678" s="14">
        <f xml:space="preserve"> _xlfn.MINIFS(performance_data[date],performance_data[portfolio_id],performance_data[[#This Row],[portfolio_id]])</f>
        <v>44853</v>
      </c>
      <c r="O3678" s="15">
        <f>_xlfn.MAXIFS(performance_data[portfolio_value],performance_data[portfolio_id],performance_data[[#This Row],[portfolio_id]],performance_data[date],performance_data[[#This Row],[latest_date]])</f>
        <v>43895.91</v>
      </c>
      <c r="P3678" s="15">
        <f>_xlfn.MAXIFS(performance_data[portfolio_value],performance_data[portfolio_id],performance_data[[#This Row],[portfolio_id]],performance_data[date],performance_data[[#This Row],[starting_date]])</f>
        <v>230369.96</v>
      </c>
      <c r="Q3678" s="15">
        <f>performance_data[[#This Row],[latest_value]]-performance_data[[#This Row],[starting_value]]</f>
        <v>-186474.05</v>
      </c>
      <c r="R3678" s="15">
        <f>performance_data[[#This Row],[net_inflows]]-performance_data[[#This Row],[net_outflows]]</f>
        <v>11232.8</v>
      </c>
      <c r="S3678" s="15" t="str">
        <f>IF(performance_data[[#This Row],[net_inflows]]&gt;AVERAGE(performance_data[net_inflows]),"High","Low")</f>
        <v>High</v>
      </c>
      <c r="T3678" s="15">
        <f>AVERAGEIF(performance_data[inflow_flag],performance_data[[#This Row],[inflow_flag]],performance_data[return_percentage])</f>
        <v>4.8467905675459724</v>
      </c>
      <c r="U3678" s="17">
        <f>IF(performance_data[[#This Row],[return_percentage]]&lt;performance_data[[#This Row],[benchmark_return]],1,0)</f>
        <v>1</v>
      </c>
      <c r="V3678" s="17">
        <f>COUNTIFS(performance_data[portfolio_id],performance_data[[#This Row],[portfolio_id]])</f>
        <v>23</v>
      </c>
      <c r="W3678" s="17">
        <f>COUNTIFS(performance_data[portfolio_id],performance_data[[#This Row],[portfolio_id]],
          performance_data[return_flag],1)</f>
        <v>9</v>
      </c>
      <c r="X3678" s="15">
        <f>performance_data[[#This Row],[underperform_flag_count]]/performance_data[[#This Row],[totalportfoliocount]]</f>
        <v>0.39130434782608697</v>
      </c>
    </row>
    <row r="3679" spans="1:24" x14ac:dyDescent="0.3">
      <c r="A3679">
        <v>7948</v>
      </c>
      <c r="B3679" s="1">
        <v>44986</v>
      </c>
      <c r="C3679">
        <v>85873.55</v>
      </c>
      <c r="D3679">
        <v>5.15</v>
      </c>
      <c r="E3679">
        <v>4.79</v>
      </c>
      <c r="F3679">
        <v>15990.81</v>
      </c>
      <c r="G3679">
        <v>6899.95</v>
      </c>
      <c r="H3679" t="s">
        <v>2213</v>
      </c>
      <c r="I3679" t="s">
        <v>2206</v>
      </c>
      <c r="J3679">
        <v>3</v>
      </c>
      <c r="K3679" t="s">
        <v>2222</v>
      </c>
      <c r="L3679" t="str">
        <f>IF(performance_data[[#This Row],[return_percentage]]&gt;=performance_data[[#This Row],[benchmark_return]],"Higher","Lower")</f>
        <v>Higher</v>
      </c>
      <c r="M3679" s="14">
        <f xml:space="preserve"> _xlfn.MAXIFS(performance_data[date],performance_data[portfolio_id],performance_data[[#This Row],[portfolio_id]])</f>
        <v>45541</v>
      </c>
      <c r="N3679" s="14">
        <f xml:space="preserve"> _xlfn.MINIFS(performance_data[date],performance_data[portfolio_id],performance_data[[#This Row],[portfolio_id]])</f>
        <v>44853</v>
      </c>
      <c r="O3679" s="15">
        <f>_xlfn.MAXIFS(performance_data[portfolio_value],performance_data[portfolio_id],performance_data[[#This Row],[portfolio_id]],performance_data[date],performance_data[[#This Row],[latest_date]])</f>
        <v>43895.91</v>
      </c>
      <c r="P3679" s="15">
        <f>_xlfn.MAXIFS(performance_data[portfolio_value],performance_data[portfolio_id],performance_data[[#This Row],[portfolio_id]],performance_data[date],performance_data[[#This Row],[starting_date]])</f>
        <v>230369.96</v>
      </c>
      <c r="Q3679" s="15">
        <f>performance_data[[#This Row],[latest_value]]-performance_data[[#This Row],[starting_value]]</f>
        <v>-186474.05</v>
      </c>
      <c r="R3679" s="15">
        <f>performance_data[[#This Row],[net_inflows]]-performance_data[[#This Row],[net_outflows]]</f>
        <v>9090.86</v>
      </c>
      <c r="S3679" s="15" t="str">
        <f>IF(performance_data[[#This Row],[net_inflows]]&gt;AVERAGE(performance_data[net_inflows]),"High","Low")</f>
        <v>High</v>
      </c>
      <c r="T3679" s="15">
        <f>AVERAGEIF(performance_data[inflow_flag],performance_data[[#This Row],[inflow_flag]],performance_data[return_percentage])</f>
        <v>4.8467905675459724</v>
      </c>
      <c r="U3679" s="17">
        <f>IF(performance_data[[#This Row],[return_percentage]]&lt;performance_data[[#This Row],[benchmark_return]],1,0)</f>
        <v>0</v>
      </c>
      <c r="V3679" s="17">
        <f>COUNTIFS(performance_data[portfolio_id],performance_data[[#This Row],[portfolio_id]])</f>
        <v>23</v>
      </c>
      <c r="W3679" s="17">
        <f>COUNTIFS(performance_data[portfolio_id],performance_data[[#This Row],[portfolio_id]],
          performance_data[return_flag],1)</f>
        <v>9</v>
      </c>
      <c r="X3679" s="15">
        <f>performance_data[[#This Row],[underperform_flag_count]]/performance_data[[#This Row],[totalportfoliocount]]</f>
        <v>0.39130434782608697</v>
      </c>
    </row>
    <row r="3680" spans="1:24" x14ac:dyDescent="0.3">
      <c r="A3680">
        <v>7948</v>
      </c>
      <c r="B3680" s="1">
        <v>44965</v>
      </c>
      <c r="C3680">
        <v>51480.98</v>
      </c>
      <c r="D3680">
        <v>-4.28</v>
      </c>
      <c r="E3680">
        <v>-3.61</v>
      </c>
      <c r="F3680">
        <v>3123.22</v>
      </c>
      <c r="G3680">
        <v>15546.51</v>
      </c>
      <c r="H3680" t="s">
        <v>2213</v>
      </c>
      <c r="I3680" t="s">
        <v>2206</v>
      </c>
      <c r="J3680">
        <v>2</v>
      </c>
      <c r="K3680" t="s">
        <v>2226</v>
      </c>
      <c r="L3680" t="str">
        <f>IF(performance_data[[#This Row],[return_percentage]]&gt;=performance_data[[#This Row],[benchmark_return]],"Higher","Lower")</f>
        <v>Lower</v>
      </c>
      <c r="M3680" s="14">
        <f xml:space="preserve"> _xlfn.MAXIFS(performance_data[date],performance_data[portfolio_id],performance_data[[#This Row],[portfolio_id]])</f>
        <v>45541</v>
      </c>
      <c r="N3680" s="14">
        <f xml:space="preserve"> _xlfn.MINIFS(performance_data[date],performance_data[portfolio_id],performance_data[[#This Row],[portfolio_id]])</f>
        <v>44853</v>
      </c>
      <c r="O3680" s="15">
        <f>_xlfn.MAXIFS(performance_data[portfolio_value],performance_data[portfolio_id],performance_data[[#This Row],[portfolio_id]],performance_data[date],performance_data[[#This Row],[latest_date]])</f>
        <v>43895.91</v>
      </c>
      <c r="P3680" s="15">
        <f>_xlfn.MAXIFS(performance_data[portfolio_value],performance_data[portfolio_id],performance_data[[#This Row],[portfolio_id]],performance_data[date],performance_data[[#This Row],[starting_date]])</f>
        <v>230369.96</v>
      </c>
      <c r="Q3680" s="15">
        <f>performance_data[[#This Row],[latest_value]]-performance_data[[#This Row],[starting_value]]</f>
        <v>-186474.05</v>
      </c>
      <c r="R3680" s="15">
        <f>performance_data[[#This Row],[net_inflows]]-performance_data[[#This Row],[net_outflows]]</f>
        <v>-12423.29</v>
      </c>
      <c r="S3680" s="15" t="str">
        <f>IF(performance_data[[#This Row],[net_inflows]]&gt;AVERAGE(performance_data[net_inflows]),"High","Low")</f>
        <v>Low</v>
      </c>
      <c r="T3680" s="15">
        <f>AVERAGEIF(performance_data[inflow_flag],performance_data[[#This Row],[inflow_flag]],performance_data[return_percentage])</f>
        <v>5.0457846277021572</v>
      </c>
      <c r="U3680" s="17">
        <f>IF(performance_data[[#This Row],[return_percentage]]&lt;performance_data[[#This Row],[benchmark_return]],1,0)</f>
        <v>1</v>
      </c>
      <c r="V3680" s="17">
        <f>COUNTIFS(performance_data[portfolio_id],performance_data[[#This Row],[portfolio_id]])</f>
        <v>23</v>
      </c>
      <c r="W3680" s="17">
        <f>COUNTIFS(performance_data[portfolio_id],performance_data[[#This Row],[portfolio_id]],
          performance_data[return_flag],1)</f>
        <v>9</v>
      </c>
      <c r="X3680" s="15">
        <f>performance_data[[#This Row],[underperform_flag_count]]/performance_data[[#This Row],[totalportfoliocount]]</f>
        <v>0.39130434782608697</v>
      </c>
    </row>
    <row r="3681" spans="1:24" x14ac:dyDescent="0.3">
      <c r="A3681">
        <v>7948</v>
      </c>
      <c r="B3681" s="1">
        <v>44929</v>
      </c>
      <c r="C3681">
        <v>392609.21</v>
      </c>
      <c r="D3681">
        <v>10.91</v>
      </c>
      <c r="E3681">
        <v>13.08</v>
      </c>
      <c r="F3681">
        <v>9397.18</v>
      </c>
      <c r="G3681">
        <v>18451</v>
      </c>
      <c r="H3681" t="s">
        <v>2213</v>
      </c>
      <c r="I3681" t="s">
        <v>2206</v>
      </c>
      <c r="J3681">
        <v>1</v>
      </c>
      <c r="K3681" t="s">
        <v>2207</v>
      </c>
      <c r="L3681" t="str">
        <f>IF(performance_data[[#This Row],[return_percentage]]&gt;=performance_data[[#This Row],[benchmark_return]],"Higher","Lower")</f>
        <v>Lower</v>
      </c>
      <c r="M3681" s="14">
        <f xml:space="preserve"> _xlfn.MAXIFS(performance_data[date],performance_data[portfolio_id],performance_data[[#This Row],[portfolio_id]])</f>
        <v>45541</v>
      </c>
      <c r="N3681" s="14">
        <f xml:space="preserve"> _xlfn.MINIFS(performance_data[date],performance_data[portfolio_id],performance_data[[#This Row],[portfolio_id]])</f>
        <v>44853</v>
      </c>
      <c r="O3681" s="15">
        <f>_xlfn.MAXIFS(performance_data[portfolio_value],performance_data[portfolio_id],performance_data[[#This Row],[portfolio_id]],performance_data[date],performance_data[[#This Row],[latest_date]])</f>
        <v>43895.91</v>
      </c>
      <c r="P3681" s="15">
        <f>_xlfn.MAXIFS(performance_data[portfolio_value],performance_data[portfolio_id],performance_data[[#This Row],[portfolio_id]],performance_data[date],performance_data[[#This Row],[starting_date]])</f>
        <v>230369.96</v>
      </c>
      <c r="Q3681" s="15">
        <f>performance_data[[#This Row],[latest_value]]-performance_data[[#This Row],[starting_value]]</f>
        <v>-186474.05</v>
      </c>
      <c r="R3681" s="15">
        <f>performance_data[[#This Row],[net_inflows]]-performance_data[[#This Row],[net_outflows]]</f>
        <v>-9053.82</v>
      </c>
      <c r="S3681" s="15" t="str">
        <f>IF(performance_data[[#This Row],[net_inflows]]&gt;AVERAGE(performance_data[net_inflows]),"High","Low")</f>
        <v>Low</v>
      </c>
      <c r="T3681" s="15">
        <f>AVERAGEIF(performance_data[inflow_flag],performance_data[[#This Row],[inflow_flag]],performance_data[return_percentage])</f>
        <v>5.0457846277021572</v>
      </c>
      <c r="U3681" s="17">
        <f>IF(performance_data[[#This Row],[return_percentage]]&lt;performance_data[[#This Row],[benchmark_return]],1,0)</f>
        <v>1</v>
      </c>
      <c r="V3681" s="17">
        <f>COUNTIFS(performance_data[portfolio_id],performance_data[[#This Row],[portfolio_id]])</f>
        <v>23</v>
      </c>
      <c r="W3681" s="17">
        <f>COUNTIFS(performance_data[portfolio_id],performance_data[[#This Row],[portfolio_id]],
          performance_data[return_flag],1)</f>
        <v>9</v>
      </c>
      <c r="X3681" s="15">
        <f>performance_data[[#This Row],[underperform_flag_count]]/performance_data[[#This Row],[totalportfoliocount]]</f>
        <v>0.39130434782608697</v>
      </c>
    </row>
    <row r="3682" spans="1:24" x14ac:dyDescent="0.3">
      <c r="A3682">
        <v>7948</v>
      </c>
      <c r="B3682" s="1">
        <v>44853</v>
      </c>
      <c r="C3682">
        <v>230369.96</v>
      </c>
      <c r="D3682">
        <v>17.23</v>
      </c>
      <c r="E3682">
        <v>16.21</v>
      </c>
      <c r="F3682">
        <v>14788.47</v>
      </c>
      <c r="G3682">
        <v>7568.6</v>
      </c>
      <c r="H3682" t="s">
        <v>2220</v>
      </c>
      <c r="I3682" t="s">
        <v>2217</v>
      </c>
      <c r="J3682">
        <v>10</v>
      </c>
      <c r="K3682" t="s">
        <v>2224</v>
      </c>
      <c r="L3682" t="str">
        <f>IF(performance_data[[#This Row],[return_percentage]]&gt;=performance_data[[#This Row],[benchmark_return]],"Higher","Lower")</f>
        <v>Higher</v>
      </c>
      <c r="M3682" s="14">
        <f xml:space="preserve"> _xlfn.MAXIFS(performance_data[date],performance_data[portfolio_id],performance_data[[#This Row],[portfolio_id]])</f>
        <v>45541</v>
      </c>
      <c r="N3682" s="14">
        <f xml:space="preserve"> _xlfn.MINIFS(performance_data[date],performance_data[portfolio_id],performance_data[[#This Row],[portfolio_id]])</f>
        <v>44853</v>
      </c>
      <c r="O3682" s="15">
        <f>_xlfn.MAXIFS(performance_data[portfolio_value],performance_data[portfolio_id],performance_data[[#This Row],[portfolio_id]],performance_data[date],performance_data[[#This Row],[latest_date]])</f>
        <v>43895.91</v>
      </c>
      <c r="P3682" s="15">
        <f>_xlfn.MAXIFS(performance_data[portfolio_value],performance_data[portfolio_id],performance_data[[#This Row],[portfolio_id]],performance_data[date],performance_data[[#This Row],[starting_date]])</f>
        <v>230369.96</v>
      </c>
      <c r="Q3682" s="15">
        <f>performance_data[[#This Row],[latest_value]]-performance_data[[#This Row],[starting_value]]</f>
        <v>-186474.05</v>
      </c>
      <c r="R3682" s="15">
        <f>performance_data[[#This Row],[net_inflows]]-performance_data[[#This Row],[net_outflows]]</f>
        <v>7219.869999999999</v>
      </c>
      <c r="S3682" s="15" t="str">
        <f>IF(performance_data[[#This Row],[net_inflows]]&gt;AVERAGE(performance_data[net_inflows]),"High","Low")</f>
        <v>High</v>
      </c>
      <c r="T3682" s="15">
        <f>AVERAGEIF(performance_data[inflow_flag],performance_data[[#This Row],[inflow_flag]],performance_data[return_percentage])</f>
        <v>4.8467905675459724</v>
      </c>
      <c r="U3682" s="17">
        <f>IF(performance_data[[#This Row],[return_percentage]]&lt;performance_data[[#This Row],[benchmark_return]],1,0)</f>
        <v>0</v>
      </c>
      <c r="V3682" s="17">
        <f>COUNTIFS(performance_data[portfolio_id],performance_data[[#This Row],[portfolio_id]])</f>
        <v>23</v>
      </c>
      <c r="W3682" s="17">
        <f>COUNTIFS(performance_data[portfolio_id],performance_data[[#This Row],[portfolio_id]],
          performance_data[return_flag],1)</f>
        <v>9</v>
      </c>
      <c r="X3682" s="15">
        <f>performance_data[[#This Row],[underperform_flag_count]]/performance_data[[#This Row],[totalportfoliocount]]</f>
        <v>0.39130434782608697</v>
      </c>
    </row>
    <row r="3683" spans="1:24" x14ac:dyDescent="0.3">
      <c r="A3683">
        <v>7948</v>
      </c>
      <c r="B3683" s="1">
        <v>45284</v>
      </c>
      <c r="C3683">
        <v>320184.59000000003</v>
      </c>
      <c r="D3683">
        <v>13.87</v>
      </c>
      <c r="E3683">
        <v>12.36</v>
      </c>
      <c r="F3683">
        <v>13795.03</v>
      </c>
      <c r="G3683">
        <v>17209.68</v>
      </c>
      <c r="H3683" t="s">
        <v>2213</v>
      </c>
      <c r="I3683" t="s">
        <v>2217</v>
      </c>
      <c r="J3683">
        <v>12</v>
      </c>
      <c r="K3683" t="s">
        <v>2218</v>
      </c>
      <c r="L3683" t="str">
        <f>IF(performance_data[[#This Row],[return_percentage]]&gt;=performance_data[[#This Row],[benchmark_return]],"Higher","Lower")</f>
        <v>Higher</v>
      </c>
      <c r="M3683" s="14">
        <f xml:space="preserve"> _xlfn.MAXIFS(performance_data[date],performance_data[portfolio_id],performance_data[[#This Row],[portfolio_id]])</f>
        <v>45541</v>
      </c>
      <c r="N3683" s="14">
        <f xml:space="preserve"> _xlfn.MINIFS(performance_data[date],performance_data[portfolio_id],performance_data[[#This Row],[portfolio_id]])</f>
        <v>44853</v>
      </c>
      <c r="O3683" s="15">
        <f>_xlfn.MAXIFS(performance_data[portfolio_value],performance_data[portfolio_id],performance_data[[#This Row],[portfolio_id]],performance_data[date],performance_data[[#This Row],[latest_date]])</f>
        <v>43895.91</v>
      </c>
      <c r="P3683" s="15">
        <f>_xlfn.MAXIFS(performance_data[portfolio_value],performance_data[portfolio_id],performance_data[[#This Row],[portfolio_id]],performance_data[date],performance_data[[#This Row],[starting_date]])</f>
        <v>230369.96</v>
      </c>
      <c r="Q3683" s="15">
        <f>performance_data[[#This Row],[latest_value]]-performance_data[[#This Row],[starting_value]]</f>
        <v>-186474.05</v>
      </c>
      <c r="R3683" s="15">
        <f>performance_data[[#This Row],[net_inflows]]-performance_data[[#This Row],[net_outflows]]</f>
        <v>-3414.6499999999996</v>
      </c>
      <c r="S3683" s="15" t="str">
        <f>IF(performance_data[[#This Row],[net_inflows]]&gt;AVERAGE(performance_data[net_inflows]),"High","Low")</f>
        <v>High</v>
      </c>
      <c r="T3683" s="15">
        <f>AVERAGEIF(performance_data[inflow_flag],performance_data[[#This Row],[inflow_flag]],performance_data[return_percentage])</f>
        <v>4.8467905675459724</v>
      </c>
      <c r="U3683" s="17">
        <f>IF(performance_data[[#This Row],[return_percentage]]&lt;performance_data[[#This Row],[benchmark_return]],1,0)</f>
        <v>0</v>
      </c>
      <c r="V3683" s="17">
        <f>COUNTIFS(performance_data[portfolio_id],performance_data[[#This Row],[portfolio_id]])</f>
        <v>23</v>
      </c>
      <c r="W3683" s="17">
        <f>COUNTIFS(performance_data[portfolio_id],performance_data[[#This Row],[portfolio_id]],
          performance_data[return_flag],1)</f>
        <v>9</v>
      </c>
      <c r="X3683" s="15">
        <f>performance_data[[#This Row],[underperform_flag_count]]/performance_data[[#This Row],[totalportfoliocount]]</f>
        <v>0.39130434782608697</v>
      </c>
    </row>
    <row r="3684" spans="1:24" x14ac:dyDescent="0.3">
      <c r="A3684">
        <v>7948</v>
      </c>
      <c r="B3684" s="1">
        <v>45364</v>
      </c>
      <c r="C3684">
        <v>76762.63</v>
      </c>
      <c r="D3684">
        <v>11.52</v>
      </c>
      <c r="E3684">
        <v>10.64</v>
      </c>
      <c r="F3684">
        <v>5267.61</v>
      </c>
      <c r="G3684">
        <v>1770.28</v>
      </c>
      <c r="H3684" t="s">
        <v>2205</v>
      </c>
      <c r="I3684" t="s">
        <v>2206</v>
      </c>
      <c r="J3684">
        <v>3</v>
      </c>
      <c r="K3684" t="s">
        <v>2222</v>
      </c>
      <c r="L3684" t="str">
        <f>IF(performance_data[[#This Row],[return_percentage]]&gt;=performance_data[[#This Row],[benchmark_return]],"Higher","Lower")</f>
        <v>Higher</v>
      </c>
      <c r="M3684" s="14">
        <f xml:space="preserve"> _xlfn.MAXIFS(performance_data[date],performance_data[portfolio_id],performance_data[[#This Row],[portfolio_id]])</f>
        <v>45541</v>
      </c>
      <c r="N3684" s="14">
        <f xml:space="preserve"> _xlfn.MINIFS(performance_data[date],performance_data[portfolio_id],performance_data[[#This Row],[portfolio_id]])</f>
        <v>44853</v>
      </c>
      <c r="O3684" s="15">
        <f>_xlfn.MAXIFS(performance_data[portfolio_value],performance_data[portfolio_id],performance_data[[#This Row],[portfolio_id]],performance_data[date],performance_data[[#This Row],[latest_date]])</f>
        <v>43895.91</v>
      </c>
      <c r="P3684" s="15">
        <f>_xlfn.MAXIFS(performance_data[portfolio_value],performance_data[portfolio_id],performance_data[[#This Row],[portfolio_id]],performance_data[date],performance_data[[#This Row],[starting_date]])</f>
        <v>230369.96</v>
      </c>
      <c r="Q3684" s="15">
        <f>performance_data[[#This Row],[latest_value]]-performance_data[[#This Row],[starting_value]]</f>
        <v>-186474.05</v>
      </c>
      <c r="R3684" s="15">
        <f>performance_data[[#This Row],[net_inflows]]-performance_data[[#This Row],[net_outflows]]</f>
        <v>3497.33</v>
      </c>
      <c r="S3684" s="15" t="str">
        <f>IF(performance_data[[#This Row],[net_inflows]]&gt;AVERAGE(performance_data[net_inflows]),"High","Low")</f>
        <v>Low</v>
      </c>
      <c r="T3684" s="15">
        <f>AVERAGEIF(performance_data[inflow_flag],performance_data[[#This Row],[inflow_flag]],performance_data[return_percentage])</f>
        <v>5.0457846277021572</v>
      </c>
      <c r="U3684" s="17">
        <f>IF(performance_data[[#This Row],[return_percentage]]&lt;performance_data[[#This Row],[benchmark_return]],1,0)</f>
        <v>0</v>
      </c>
      <c r="V3684" s="17">
        <f>COUNTIFS(performance_data[portfolio_id],performance_data[[#This Row],[portfolio_id]])</f>
        <v>23</v>
      </c>
      <c r="W3684" s="17">
        <f>COUNTIFS(performance_data[portfolio_id],performance_data[[#This Row],[portfolio_id]],
          performance_data[return_flag],1)</f>
        <v>9</v>
      </c>
      <c r="X3684" s="15">
        <f>performance_data[[#This Row],[underperform_flag_count]]/performance_data[[#This Row],[totalportfoliocount]]</f>
        <v>0.39130434782608697</v>
      </c>
    </row>
    <row r="3685" spans="1:24" x14ac:dyDescent="0.3">
      <c r="A3685">
        <v>7948</v>
      </c>
      <c r="B3685" s="1">
        <v>45368</v>
      </c>
      <c r="C3685">
        <v>362886.65</v>
      </c>
      <c r="D3685">
        <v>17.059999999999999</v>
      </c>
      <c r="E3685">
        <v>18.579999999999998</v>
      </c>
      <c r="F3685">
        <v>5791.68</v>
      </c>
      <c r="G3685">
        <v>3892.56</v>
      </c>
      <c r="H3685" t="s">
        <v>2205</v>
      </c>
      <c r="I3685" t="s">
        <v>2206</v>
      </c>
      <c r="J3685">
        <v>3</v>
      </c>
      <c r="K3685" t="s">
        <v>2222</v>
      </c>
      <c r="L3685" t="str">
        <f>IF(performance_data[[#This Row],[return_percentage]]&gt;=performance_data[[#This Row],[benchmark_return]],"Higher","Lower")</f>
        <v>Lower</v>
      </c>
      <c r="M3685" s="14">
        <f xml:space="preserve"> _xlfn.MAXIFS(performance_data[date],performance_data[portfolio_id],performance_data[[#This Row],[portfolio_id]])</f>
        <v>45541</v>
      </c>
      <c r="N3685" s="14">
        <f xml:space="preserve"> _xlfn.MINIFS(performance_data[date],performance_data[portfolio_id],performance_data[[#This Row],[portfolio_id]])</f>
        <v>44853</v>
      </c>
      <c r="O3685" s="15">
        <f>_xlfn.MAXIFS(performance_data[portfolio_value],performance_data[portfolio_id],performance_data[[#This Row],[portfolio_id]],performance_data[date],performance_data[[#This Row],[latest_date]])</f>
        <v>43895.91</v>
      </c>
      <c r="P3685" s="15">
        <f>_xlfn.MAXIFS(performance_data[portfolio_value],performance_data[portfolio_id],performance_data[[#This Row],[portfolio_id]],performance_data[date],performance_data[[#This Row],[starting_date]])</f>
        <v>230369.96</v>
      </c>
      <c r="Q3685" s="15">
        <f>performance_data[[#This Row],[latest_value]]-performance_data[[#This Row],[starting_value]]</f>
        <v>-186474.05</v>
      </c>
      <c r="R3685" s="15">
        <f>performance_data[[#This Row],[net_inflows]]-performance_data[[#This Row],[net_outflows]]</f>
        <v>1899.1200000000003</v>
      </c>
      <c r="S3685" s="15" t="str">
        <f>IF(performance_data[[#This Row],[net_inflows]]&gt;AVERAGE(performance_data[net_inflows]),"High","Low")</f>
        <v>Low</v>
      </c>
      <c r="T3685" s="15">
        <f>AVERAGEIF(performance_data[inflow_flag],performance_data[[#This Row],[inflow_flag]],performance_data[return_percentage])</f>
        <v>5.0457846277021572</v>
      </c>
      <c r="U3685" s="17">
        <f>IF(performance_data[[#This Row],[return_percentage]]&lt;performance_data[[#This Row],[benchmark_return]],1,0)</f>
        <v>1</v>
      </c>
      <c r="V3685" s="17">
        <f>COUNTIFS(performance_data[portfolio_id],performance_data[[#This Row],[portfolio_id]])</f>
        <v>23</v>
      </c>
      <c r="W3685" s="17">
        <f>COUNTIFS(performance_data[portfolio_id],performance_data[[#This Row],[portfolio_id]],
          performance_data[return_flag],1)</f>
        <v>9</v>
      </c>
      <c r="X3685" s="15">
        <f>performance_data[[#This Row],[underperform_flag_count]]/performance_data[[#This Row],[totalportfoliocount]]</f>
        <v>0.39130434782608697</v>
      </c>
    </row>
    <row r="3686" spans="1:24" x14ac:dyDescent="0.3">
      <c r="A3686">
        <v>7948</v>
      </c>
      <c r="B3686" s="1">
        <v>45161</v>
      </c>
      <c r="C3686">
        <v>373685.95</v>
      </c>
      <c r="D3686">
        <v>15.34</v>
      </c>
      <c r="E3686">
        <v>18.27</v>
      </c>
      <c r="F3686">
        <v>17840.54</v>
      </c>
      <c r="G3686">
        <v>17402.04</v>
      </c>
      <c r="H3686" t="s">
        <v>2213</v>
      </c>
      <c r="I3686" t="s">
        <v>2209</v>
      </c>
      <c r="J3686">
        <v>8</v>
      </c>
      <c r="K3686" t="s">
        <v>2214</v>
      </c>
      <c r="L3686" t="str">
        <f>IF(performance_data[[#This Row],[return_percentage]]&gt;=performance_data[[#This Row],[benchmark_return]],"Higher","Lower")</f>
        <v>Lower</v>
      </c>
      <c r="M3686" s="14">
        <f xml:space="preserve"> _xlfn.MAXIFS(performance_data[date],performance_data[portfolio_id],performance_data[[#This Row],[portfolio_id]])</f>
        <v>45541</v>
      </c>
      <c r="N3686" s="14">
        <f xml:space="preserve"> _xlfn.MINIFS(performance_data[date],performance_data[portfolio_id],performance_data[[#This Row],[portfolio_id]])</f>
        <v>44853</v>
      </c>
      <c r="O3686" s="15">
        <f>_xlfn.MAXIFS(performance_data[portfolio_value],performance_data[portfolio_id],performance_data[[#This Row],[portfolio_id]],performance_data[date],performance_data[[#This Row],[latest_date]])</f>
        <v>43895.91</v>
      </c>
      <c r="P3686" s="15">
        <f>_xlfn.MAXIFS(performance_data[portfolio_value],performance_data[portfolio_id],performance_data[[#This Row],[portfolio_id]],performance_data[date],performance_data[[#This Row],[starting_date]])</f>
        <v>230369.96</v>
      </c>
      <c r="Q3686" s="15">
        <f>performance_data[[#This Row],[latest_value]]-performance_data[[#This Row],[starting_value]]</f>
        <v>-186474.05</v>
      </c>
      <c r="R3686" s="15">
        <f>performance_data[[#This Row],[net_inflows]]-performance_data[[#This Row],[net_outflows]]</f>
        <v>438.5</v>
      </c>
      <c r="S3686" s="15" t="str">
        <f>IF(performance_data[[#This Row],[net_inflows]]&gt;AVERAGE(performance_data[net_inflows]),"High","Low")</f>
        <v>High</v>
      </c>
      <c r="T3686" s="15">
        <f>AVERAGEIF(performance_data[inflow_flag],performance_data[[#This Row],[inflow_flag]],performance_data[return_percentage])</f>
        <v>4.8467905675459724</v>
      </c>
      <c r="U3686" s="17">
        <f>IF(performance_data[[#This Row],[return_percentage]]&lt;performance_data[[#This Row],[benchmark_return]],1,0)</f>
        <v>1</v>
      </c>
      <c r="V3686" s="17">
        <f>COUNTIFS(performance_data[portfolio_id],performance_data[[#This Row],[portfolio_id]])</f>
        <v>23</v>
      </c>
      <c r="W3686" s="17">
        <f>COUNTIFS(performance_data[portfolio_id],performance_data[[#This Row],[portfolio_id]],
          performance_data[return_flag],1)</f>
        <v>9</v>
      </c>
      <c r="X3686" s="15">
        <f>performance_data[[#This Row],[underperform_flag_count]]/performance_data[[#This Row],[totalportfoliocount]]</f>
        <v>0.39130434782608697</v>
      </c>
    </row>
    <row r="3687" spans="1:24" x14ac:dyDescent="0.3">
      <c r="A3687">
        <v>7948</v>
      </c>
      <c r="B3687" s="1">
        <v>45070</v>
      </c>
      <c r="C3687">
        <v>109831.88</v>
      </c>
      <c r="D3687">
        <v>-4.54</v>
      </c>
      <c r="E3687">
        <v>-4.8899999999999997</v>
      </c>
      <c r="F3687">
        <v>1054.23</v>
      </c>
      <c r="G3687">
        <v>10460.08</v>
      </c>
      <c r="H3687" t="s">
        <v>2213</v>
      </c>
      <c r="I3687" t="s">
        <v>2211</v>
      </c>
      <c r="J3687">
        <v>5</v>
      </c>
      <c r="K3687" t="s">
        <v>2223</v>
      </c>
      <c r="L3687" t="str">
        <f>IF(performance_data[[#This Row],[return_percentage]]&gt;=performance_data[[#This Row],[benchmark_return]],"Higher","Lower")</f>
        <v>Higher</v>
      </c>
      <c r="M3687" s="14">
        <f xml:space="preserve"> _xlfn.MAXIFS(performance_data[date],performance_data[portfolio_id],performance_data[[#This Row],[portfolio_id]])</f>
        <v>45541</v>
      </c>
      <c r="N3687" s="14">
        <f xml:space="preserve"> _xlfn.MINIFS(performance_data[date],performance_data[portfolio_id],performance_data[[#This Row],[portfolio_id]])</f>
        <v>44853</v>
      </c>
      <c r="O3687" s="15">
        <f>_xlfn.MAXIFS(performance_data[portfolio_value],performance_data[portfolio_id],performance_data[[#This Row],[portfolio_id]],performance_data[date],performance_data[[#This Row],[latest_date]])</f>
        <v>43895.91</v>
      </c>
      <c r="P3687" s="15">
        <f>_xlfn.MAXIFS(performance_data[portfolio_value],performance_data[portfolio_id],performance_data[[#This Row],[portfolio_id]],performance_data[date],performance_data[[#This Row],[starting_date]])</f>
        <v>230369.96</v>
      </c>
      <c r="Q3687" s="15">
        <f>performance_data[[#This Row],[latest_value]]-performance_data[[#This Row],[starting_value]]</f>
        <v>-186474.05</v>
      </c>
      <c r="R3687" s="15">
        <f>performance_data[[#This Row],[net_inflows]]-performance_data[[#This Row],[net_outflows]]</f>
        <v>-9405.85</v>
      </c>
      <c r="S3687" s="15" t="str">
        <f>IF(performance_data[[#This Row],[net_inflows]]&gt;AVERAGE(performance_data[net_inflows]),"High","Low")</f>
        <v>Low</v>
      </c>
      <c r="T3687" s="15">
        <f>AVERAGEIF(performance_data[inflow_flag],performance_data[[#This Row],[inflow_flag]],performance_data[return_percentage])</f>
        <v>5.0457846277021572</v>
      </c>
      <c r="U3687" s="17">
        <f>IF(performance_data[[#This Row],[return_percentage]]&lt;performance_data[[#This Row],[benchmark_return]],1,0)</f>
        <v>0</v>
      </c>
      <c r="V3687" s="17">
        <f>COUNTIFS(performance_data[portfolio_id],performance_data[[#This Row],[portfolio_id]])</f>
        <v>23</v>
      </c>
      <c r="W3687" s="17">
        <f>COUNTIFS(performance_data[portfolio_id],performance_data[[#This Row],[portfolio_id]],
          performance_data[return_flag],1)</f>
        <v>9</v>
      </c>
      <c r="X3687" s="15">
        <f>performance_data[[#This Row],[underperform_flag_count]]/performance_data[[#This Row],[totalportfoliocount]]</f>
        <v>0.39130434782608697</v>
      </c>
    </row>
    <row r="3688" spans="1:24" x14ac:dyDescent="0.3">
      <c r="A3688">
        <v>7948</v>
      </c>
      <c r="B3688" s="1">
        <v>44947</v>
      </c>
      <c r="C3688">
        <v>128674.26</v>
      </c>
      <c r="D3688">
        <v>9.92</v>
      </c>
      <c r="E3688">
        <v>10.26</v>
      </c>
      <c r="F3688">
        <v>379.67</v>
      </c>
      <c r="G3688">
        <v>7857.79</v>
      </c>
      <c r="H3688" t="s">
        <v>2213</v>
      </c>
      <c r="I3688" t="s">
        <v>2206</v>
      </c>
      <c r="J3688">
        <v>1</v>
      </c>
      <c r="K3688" t="s">
        <v>2207</v>
      </c>
      <c r="L3688" t="str">
        <f>IF(performance_data[[#This Row],[return_percentage]]&gt;=performance_data[[#This Row],[benchmark_return]],"Higher","Lower")</f>
        <v>Lower</v>
      </c>
      <c r="M3688" s="14">
        <f xml:space="preserve"> _xlfn.MAXIFS(performance_data[date],performance_data[portfolio_id],performance_data[[#This Row],[portfolio_id]])</f>
        <v>45541</v>
      </c>
      <c r="N3688" s="14">
        <f xml:space="preserve"> _xlfn.MINIFS(performance_data[date],performance_data[portfolio_id],performance_data[[#This Row],[portfolio_id]])</f>
        <v>44853</v>
      </c>
      <c r="O3688" s="15">
        <f>_xlfn.MAXIFS(performance_data[portfolio_value],performance_data[portfolio_id],performance_data[[#This Row],[portfolio_id]],performance_data[date],performance_data[[#This Row],[latest_date]])</f>
        <v>43895.91</v>
      </c>
      <c r="P3688" s="15">
        <f>_xlfn.MAXIFS(performance_data[portfolio_value],performance_data[portfolio_id],performance_data[[#This Row],[portfolio_id]],performance_data[date],performance_data[[#This Row],[starting_date]])</f>
        <v>230369.96</v>
      </c>
      <c r="Q3688" s="15">
        <f>performance_data[[#This Row],[latest_value]]-performance_data[[#This Row],[starting_value]]</f>
        <v>-186474.05</v>
      </c>
      <c r="R3688" s="15">
        <f>performance_data[[#This Row],[net_inflows]]-performance_data[[#This Row],[net_outflows]]</f>
        <v>-7478.12</v>
      </c>
      <c r="S3688" s="15" t="str">
        <f>IF(performance_data[[#This Row],[net_inflows]]&gt;AVERAGE(performance_data[net_inflows]),"High","Low")</f>
        <v>Low</v>
      </c>
      <c r="T3688" s="15">
        <f>AVERAGEIF(performance_data[inflow_flag],performance_data[[#This Row],[inflow_flag]],performance_data[return_percentage])</f>
        <v>5.0457846277021572</v>
      </c>
      <c r="U3688" s="17">
        <f>IF(performance_data[[#This Row],[return_percentage]]&lt;performance_data[[#This Row],[benchmark_return]],1,0)</f>
        <v>1</v>
      </c>
      <c r="V3688" s="17">
        <f>COUNTIFS(performance_data[portfolio_id],performance_data[[#This Row],[portfolio_id]])</f>
        <v>23</v>
      </c>
      <c r="W3688" s="17">
        <f>COUNTIFS(performance_data[portfolio_id],performance_data[[#This Row],[portfolio_id]],
          performance_data[return_flag],1)</f>
        <v>9</v>
      </c>
      <c r="X3688" s="15">
        <f>performance_data[[#This Row],[underperform_flag_count]]/performance_data[[#This Row],[totalportfoliocount]]</f>
        <v>0.39130434782608697</v>
      </c>
    </row>
    <row r="3689" spans="1:24" x14ac:dyDescent="0.3">
      <c r="A3689">
        <v>7948</v>
      </c>
      <c r="B3689" s="1">
        <v>44933</v>
      </c>
      <c r="C3689">
        <v>186050.69</v>
      </c>
      <c r="D3689">
        <v>-8.56</v>
      </c>
      <c r="E3689">
        <v>-9.3000000000000007</v>
      </c>
      <c r="F3689">
        <v>6131.65</v>
      </c>
      <c r="G3689">
        <v>7207.62</v>
      </c>
      <c r="H3689" t="s">
        <v>2213</v>
      </c>
      <c r="I3689" t="s">
        <v>2206</v>
      </c>
      <c r="J3689">
        <v>1</v>
      </c>
      <c r="K3689" t="s">
        <v>2207</v>
      </c>
      <c r="L3689" t="str">
        <f>IF(performance_data[[#This Row],[return_percentage]]&gt;=performance_data[[#This Row],[benchmark_return]],"Higher","Lower")</f>
        <v>Higher</v>
      </c>
      <c r="M3689" s="14">
        <f xml:space="preserve"> _xlfn.MAXIFS(performance_data[date],performance_data[portfolio_id],performance_data[[#This Row],[portfolio_id]])</f>
        <v>45541</v>
      </c>
      <c r="N3689" s="14">
        <f xml:space="preserve"> _xlfn.MINIFS(performance_data[date],performance_data[portfolio_id],performance_data[[#This Row],[portfolio_id]])</f>
        <v>44853</v>
      </c>
      <c r="O3689" s="15">
        <f>_xlfn.MAXIFS(performance_data[portfolio_value],performance_data[portfolio_id],performance_data[[#This Row],[portfolio_id]],performance_data[date],performance_data[[#This Row],[latest_date]])</f>
        <v>43895.91</v>
      </c>
      <c r="P3689" s="15">
        <f>_xlfn.MAXIFS(performance_data[portfolio_value],performance_data[portfolio_id],performance_data[[#This Row],[portfolio_id]],performance_data[date],performance_data[[#This Row],[starting_date]])</f>
        <v>230369.96</v>
      </c>
      <c r="Q3689" s="15">
        <f>performance_data[[#This Row],[latest_value]]-performance_data[[#This Row],[starting_value]]</f>
        <v>-186474.05</v>
      </c>
      <c r="R3689" s="15">
        <f>performance_data[[#This Row],[net_inflows]]-performance_data[[#This Row],[net_outflows]]</f>
        <v>-1075.9700000000003</v>
      </c>
      <c r="S3689" s="15" t="str">
        <f>IF(performance_data[[#This Row],[net_inflows]]&gt;AVERAGE(performance_data[net_inflows]),"High","Low")</f>
        <v>Low</v>
      </c>
      <c r="T3689" s="15">
        <f>AVERAGEIF(performance_data[inflow_flag],performance_data[[#This Row],[inflow_flag]],performance_data[return_percentage])</f>
        <v>5.0457846277021572</v>
      </c>
      <c r="U3689" s="17">
        <f>IF(performance_data[[#This Row],[return_percentage]]&lt;performance_data[[#This Row],[benchmark_return]],1,0)</f>
        <v>0</v>
      </c>
      <c r="V3689" s="17">
        <f>COUNTIFS(performance_data[portfolio_id],performance_data[[#This Row],[portfolio_id]])</f>
        <v>23</v>
      </c>
      <c r="W3689" s="17">
        <f>COUNTIFS(performance_data[portfolio_id],performance_data[[#This Row],[portfolio_id]],
          performance_data[return_flag],1)</f>
        <v>9</v>
      </c>
      <c r="X3689" s="15">
        <f>performance_data[[#This Row],[underperform_flag_count]]/performance_data[[#This Row],[totalportfoliocount]]</f>
        <v>0.39130434782608697</v>
      </c>
    </row>
    <row r="3690" spans="1:24" x14ac:dyDescent="0.3">
      <c r="A3690">
        <v>7948</v>
      </c>
      <c r="B3690" s="1">
        <v>45114</v>
      </c>
      <c r="C3690">
        <v>140102.6</v>
      </c>
      <c r="D3690">
        <v>10.99</v>
      </c>
      <c r="E3690">
        <v>10.86</v>
      </c>
      <c r="F3690">
        <v>5479.88</v>
      </c>
      <c r="G3690">
        <v>12193.51</v>
      </c>
      <c r="H3690" t="s">
        <v>2213</v>
      </c>
      <c r="I3690" t="s">
        <v>2209</v>
      </c>
      <c r="J3690">
        <v>7</v>
      </c>
      <c r="K3690" t="s">
        <v>2210</v>
      </c>
      <c r="L3690" t="str">
        <f>IF(performance_data[[#This Row],[return_percentage]]&gt;=performance_data[[#This Row],[benchmark_return]],"Higher","Lower")</f>
        <v>Higher</v>
      </c>
      <c r="M3690" s="14">
        <f xml:space="preserve"> _xlfn.MAXIFS(performance_data[date],performance_data[portfolio_id],performance_data[[#This Row],[portfolio_id]])</f>
        <v>45541</v>
      </c>
      <c r="N3690" s="14">
        <f xml:space="preserve"> _xlfn.MINIFS(performance_data[date],performance_data[portfolio_id],performance_data[[#This Row],[portfolio_id]])</f>
        <v>44853</v>
      </c>
      <c r="O3690" s="15">
        <f>_xlfn.MAXIFS(performance_data[portfolio_value],performance_data[portfolio_id],performance_data[[#This Row],[portfolio_id]],performance_data[date],performance_data[[#This Row],[latest_date]])</f>
        <v>43895.91</v>
      </c>
      <c r="P3690" s="15">
        <f>_xlfn.MAXIFS(performance_data[portfolio_value],performance_data[portfolio_id],performance_data[[#This Row],[portfolio_id]],performance_data[date],performance_data[[#This Row],[starting_date]])</f>
        <v>230369.96</v>
      </c>
      <c r="Q3690" s="15">
        <f>performance_data[[#This Row],[latest_value]]-performance_data[[#This Row],[starting_value]]</f>
        <v>-186474.05</v>
      </c>
      <c r="R3690" s="15">
        <f>performance_data[[#This Row],[net_inflows]]-performance_data[[#This Row],[net_outflows]]</f>
        <v>-6713.63</v>
      </c>
      <c r="S3690" s="15" t="str">
        <f>IF(performance_data[[#This Row],[net_inflows]]&gt;AVERAGE(performance_data[net_inflows]),"High","Low")</f>
        <v>Low</v>
      </c>
      <c r="T3690" s="15">
        <f>AVERAGEIF(performance_data[inflow_flag],performance_data[[#This Row],[inflow_flag]],performance_data[return_percentage])</f>
        <v>5.0457846277021572</v>
      </c>
      <c r="U3690" s="17">
        <f>IF(performance_data[[#This Row],[return_percentage]]&lt;performance_data[[#This Row],[benchmark_return]],1,0)</f>
        <v>0</v>
      </c>
      <c r="V3690" s="17">
        <f>COUNTIFS(performance_data[portfolio_id],performance_data[[#This Row],[portfolio_id]])</f>
        <v>23</v>
      </c>
      <c r="W3690" s="17">
        <f>COUNTIFS(performance_data[portfolio_id],performance_data[[#This Row],[portfolio_id]],
          performance_data[return_flag],1)</f>
        <v>9</v>
      </c>
      <c r="X3690" s="15">
        <f>performance_data[[#This Row],[underperform_flag_count]]/performance_data[[#This Row],[totalportfoliocount]]</f>
        <v>0.39130434782608697</v>
      </c>
    </row>
    <row r="3691" spans="1:24" x14ac:dyDescent="0.3">
      <c r="A3691">
        <v>7948</v>
      </c>
      <c r="B3691" s="1">
        <v>45510</v>
      </c>
      <c r="C3691">
        <v>317184.26</v>
      </c>
      <c r="D3691">
        <v>6.95</v>
      </c>
      <c r="E3691">
        <v>7.42</v>
      </c>
      <c r="F3691">
        <v>12463.48</v>
      </c>
      <c r="G3691">
        <v>46.6</v>
      </c>
      <c r="H3691" t="s">
        <v>2205</v>
      </c>
      <c r="I3691" t="s">
        <v>2209</v>
      </c>
      <c r="J3691">
        <v>8</v>
      </c>
      <c r="K3691" t="s">
        <v>2214</v>
      </c>
      <c r="L3691" t="str">
        <f>IF(performance_data[[#This Row],[return_percentage]]&gt;=performance_data[[#This Row],[benchmark_return]],"Higher","Lower")</f>
        <v>Lower</v>
      </c>
      <c r="M3691" s="14">
        <f xml:space="preserve"> _xlfn.MAXIFS(performance_data[date],performance_data[portfolio_id],performance_data[[#This Row],[portfolio_id]])</f>
        <v>45541</v>
      </c>
      <c r="N3691" s="14">
        <f xml:space="preserve"> _xlfn.MINIFS(performance_data[date],performance_data[portfolio_id],performance_data[[#This Row],[portfolio_id]])</f>
        <v>44853</v>
      </c>
      <c r="O3691" s="15">
        <f>_xlfn.MAXIFS(performance_data[portfolio_value],performance_data[portfolio_id],performance_data[[#This Row],[portfolio_id]],performance_data[date],performance_data[[#This Row],[latest_date]])</f>
        <v>43895.91</v>
      </c>
      <c r="P3691" s="15">
        <f>_xlfn.MAXIFS(performance_data[portfolio_value],performance_data[portfolio_id],performance_data[[#This Row],[portfolio_id]],performance_data[date],performance_data[[#This Row],[starting_date]])</f>
        <v>230369.96</v>
      </c>
      <c r="Q3691" s="15">
        <f>performance_data[[#This Row],[latest_value]]-performance_data[[#This Row],[starting_value]]</f>
        <v>-186474.05</v>
      </c>
      <c r="R3691" s="15">
        <f>performance_data[[#This Row],[net_inflows]]-performance_data[[#This Row],[net_outflows]]</f>
        <v>12416.88</v>
      </c>
      <c r="S3691" s="15" t="str">
        <f>IF(performance_data[[#This Row],[net_inflows]]&gt;AVERAGE(performance_data[net_inflows]),"High","Low")</f>
        <v>High</v>
      </c>
      <c r="T3691" s="15">
        <f>AVERAGEIF(performance_data[inflow_flag],performance_data[[#This Row],[inflow_flag]],performance_data[return_percentage])</f>
        <v>4.8467905675459724</v>
      </c>
      <c r="U3691" s="17">
        <f>IF(performance_data[[#This Row],[return_percentage]]&lt;performance_data[[#This Row],[benchmark_return]],1,0)</f>
        <v>1</v>
      </c>
      <c r="V3691" s="17">
        <f>COUNTIFS(performance_data[portfolio_id],performance_data[[#This Row],[portfolio_id]])</f>
        <v>23</v>
      </c>
      <c r="W3691" s="17">
        <f>COUNTIFS(performance_data[portfolio_id],performance_data[[#This Row],[portfolio_id]],
          performance_data[return_flag],1)</f>
        <v>9</v>
      </c>
      <c r="X3691" s="15">
        <f>performance_data[[#This Row],[underperform_flag_count]]/performance_data[[#This Row],[totalportfoliocount]]</f>
        <v>0.39130434782608697</v>
      </c>
    </row>
    <row r="3692" spans="1:24" x14ac:dyDescent="0.3">
      <c r="A3692">
        <v>7948</v>
      </c>
      <c r="B3692" s="1">
        <v>45375</v>
      </c>
      <c r="C3692">
        <v>498726.77</v>
      </c>
      <c r="D3692">
        <v>13.9</v>
      </c>
      <c r="E3692">
        <v>13.71</v>
      </c>
      <c r="F3692">
        <v>15830.32</v>
      </c>
      <c r="G3692">
        <v>19038.349999999999</v>
      </c>
      <c r="H3692" t="s">
        <v>2205</v>
      </c>
      <c r="I3692" t="s">
        <v>2206</v>
      </c>
      <c r="J3692">
        <v>3</v>
      </c>
      <c r="K3692" t="s">
        <v>2222</v>
      </c>
      <c r="L3692" t="str">
        <f>IF(performance_data[[#This Row],[return_percentage]]&gt;=performance_data[[#This Row],[benchmark_return]],"Higher","Lower")</f>
        <v>Higher</v>
      </c>
      <c r="M3692" s="14">
        <f xml:space="preserve"> _xlfn.MAXIFS(performance_data[date],performance_data[portfolio_id],performance_data[[#This Row],[portfolio_id]])</f>
        <v>45541</v>
      </c>
      <c r="N3692" s="14">
        <f xml:space="preserve"> _xlfn.MINIFS(performance_data[date],performance_data[portfolio_id],performance_data[[#This Row],[portfolio_id]])</f>
        <v>44853</v>
      </c>
      <c r="O3692" s="15">
        <f>_xlfn.MAXIFS(performance_data[portfolio_value],performance_data[portfolio_id],performance_data[[#This Row],[portfolio_id]],performance_data[date],performance_data[[#This Row],[latest_date]])</f>
        <v>43895.91</v>
      </c>
      <c r="P3692" s="15">
        <f>_xlfn.MAXIFS(performance_data[portfolio_value],performance_data[portfolio_id],performance_data[[#This Row],[portfolio_id]],performance_data[date],performance_data[[#This Row],[starting_date]])</f>
        <v>230369.96</v>
      </c>
      <c r="Q3692" s="15">
        <f>performance_data[[#This Row],[latest_value]]-performance_data[[#This Row],[starting_value]]</f>
        <v>-186474.05</v>
      </c>
      <c r="R3692" s="15">
        <f>performance_data[[#This Row],[net_inflows]]-performance_data[[#This Row],[net_outflows]]</f>
        <v>-3208.0299999999988</v>
      </c>
      <c r="S3692" s="15" t="str">
        <f>IF(performance_data[[#This Row],[net_inflows]]&gt;AVERAGE(performance_data[net_inflows]),"High","Low")</f>
        <v>High</v>
      </c>
      <c r="T3692" s="15">
        <f>AVERAGEIF(performance_data[inflow_flag],performance_data[[#This Row],[inflow_flag]],performance_data[return_percentage])</f>
        <v>4.8467905675459724</v>
      </c>
      <c r="U3692" s="17">
        <f>IF(performance_data[[#This Row],[return_percentage]]&lt;performance_data[[#This Row],[benchmark_return]],1,0)</f>
        <v>0</v>
      </c>
      <c r="V3692" s="17">
        <f>COUNTIFS(performance_data[portfolio_id],performance_data[[#This Row],[portfolio_id]])</f>
        <v>23</v>
      </c>
      <c r="W3692" s="17">
        <f>COUNTIFS(performance_data[portfolio_id],performance_data[[#This Row],[portfolio_id]],
          performance_data[return_flag],1)</f>
        <v>9</v>
      </c>
      <c r="X3692" s="15">
        <f>performance_data[[#This Row],[underperform_flag_count]]/performance_data[[#This Row],[totalportfoliocount]]</f>
        <v>0.39130434782608697</v>
      </c>
    </row>
    <row r="3693" spans="1:24" x14ac:dyDescent="0.3">
      <c r="A3693">
        <v>7948</v>
      </c>
      <c r="B3693" s="1">
        <v>45364</v>
      </c>
      <c r="C3693">
        <v>176923.91</v>
      </c>
      <c r="D3693">
        <v>-2.59</v>
      </c>
      <c r="E3693">
        <v>-3.09</v>
      </c>
      <c r="F3693">
        <v>7534.33</v>
      </c>
      <c r="G3693">
        <v>19420.07</v>
      </c>
      <c r="H3693" t="s">
        <v>2205</v>
      </c>
      <c r="I3693" t="s">
        <v>2206</v>
      </c>
      <c r="J3693">
        <v>3</v>
      </c>
      <c r="K3693" t="s">
        <v>2222</v>
      </c>
      <c r="L3693" t="str">
        <f>IF(performance_data[[#This Row],[return_percentage]]&gt;=performance_data[[#This Row],[benchmark_return]],"Higher","Lower")</f>
        <v>Higher</v>
      </c>
      <c r="M3693" s="14">
        <f xml:space="preserve"> _xlfn.MAXIFS(performance_data[date],performance_data[portfolio_id],performance_data[[#This Row],[portfolio_id]])</f>
        <v>45541</v>
      </c>
      <c r="N3693" s="14">
        <f xml:space="preserve"> _xlfn.MINIFS(performance_data[date],performance_data[portfolio_id],performance_data[[#This Row],[portfolio_id]])</f>
        <v>44853</v>
      </c>
      <c r="O3693" s="15">
        <f>_xlfn.MAXIFS(performance_data[portfolio_value],performance_data[portfolio_id],performance_data[[#This Row],[portfolio_id]],performance_data[date],performance_data[[#This Row],[latest_date]])</f>
        <v>43895.91</v>
      </c>
      <c r="P3693" s="15">
        <f>_xlfn.MAXIFS(performance_data[portfolio_value],performance_data[portfolio_id],performance_data[[#This Row],[portfolio_id]],performance_data[date],performance_data[[#This Row],[starting_date]])</f>
        <v>230369.96</v>
      </c>
      <c r="Q3693" s="15">
        <f>performance_data[[#This Row],[latest_value]]-performance_data[[#This Row],[starting_value]]</f>
        <v>-186474.05</v>
      </c>
      <c r="R3693" s="15">
        <f>performance_data[[#This Row],[net_inflows]]-performance_data[[#This Row],[net_outflows]]</f>
        <v>-11885.74</v>
      </c>
      <c r="S3693" s="15" t="str">
        <f>IF(performance_data[[#This Row],[net_inflows]]&gt;AVERAGE(performance_data[net_inflows]),"High","Low")</f>
        <v>Low</v>
      </c>
      <c r="T3693" s="15">
        <f>AVERAGEIF(performance_data[inflow_flag],performance_data[[#This Row],[inflow_flag]],performance_data[return_percentage])</f>
        <v>5.0457846277021572</v>
      </c>
      <c r="U3693" s="17">
        <f>IF(performance_data[[#This Row],[return_percentage]]&lt;performance_data[[#This Row],[benchmark_return]],1,0)</f>
        <v>0</v>
      </c>
      <c r="V3693" s="17">
        <f>COUNTIFS(performance_data[portfolio_id],performance_data[[#This Row],[portfolio_id]])</f>
        <v>23</v>
      </c>
      <c r="W3693" s="17">
        <f>COUNTIFS(performance_data[portfolio_id],performance_data[[#This Row],[portfolio_id]],
          performance_data[return_flag],1)</f>
        <v>9</v>
      </c>
      <c r="X3693" s="15">
        <f>performance_data[[#This Row],[underperform_flag_count]]/performance_data[[#This Row],[totalportfoliocount]]</f>
        <v>0.39130434782608697</v>
      </c>
    </row>
    <row r="3694" spans="1:24" x14ac:dyDescent="0.3">
      <c r="A3694">
        <v>7948</v>
      </c>
      <c r="B3694" s="1">
        <v>45360</v>
      </c>
      <c r="C3694">
        <v>153287</v>
      </c>
      <c r="D3694">
        <v>15.7</v>
      </c>
      <c r="E3694">
        <v>15.57</v>
      </c>
      <c r="F3694">
        <v>13229.72</v>
      </c>
      <c r="G3694">
        <v>7464.73</v>
      </c>
      <c r="H3694" t="s">
        <v>2205</v>
      </c>
      <c r="I3694" t="s">
        <v>2206</v>
      </c>
      <c r="J3694">
        <v>3</v>
      </c>
      <c r="K3694" t="s">
        <v>2222</v>
      </c>
      <c r="L3694" t="str">
        <f>IF(performance_data[[#This Row],[return_percentage]]&gt;=performance_data[[#This Row],[benchmark_return]],"Higher","Lower")</f>
        <v>Higher</v>
      </c>
      <c r="M3694" s="14">
        <f xml:space="preserve"> _xlfn.MAXIFS(performance_data[date],performance_data[portfolio_id],performance_data[[#This Row],[portfolio_id]])</f>
        <v>45541</v>
      </c>
      <c r="N3694" s="14">
        <f xml:space="preserve"> _xlfn.MINIFS(performance_data[date],performance_data[portfolio_id],performance_data[[#This Row],[portfolio_id]])</f>
        <v>44853</v>
      </c>
      <c r="O3694" s="15">
        <f>_xlfn.MAXIFS(performance_data[portfolio_value],performance_data[portfolio_id],performance_data[[#This Row],[portfolio_id]],performance_data[date],performance_data[[#This Row],[latest_date]])</f>
        <v>43895.91</v>
      </c>
      <c r="P3694" s="15">
        <f>_xlfn.MAXIFS(performance_data[portfolio_value],performance_data[portfolio_id],performance_data[[#This Row],[portfolio_id]],performance_data[date],performance_data[[#This Row],[starting_date]])</f>
        <v>230369.96</v>
      </c>
      <c r="Q3694" s="15">
        <f>performance_data[[#This Row],[latest_value]]-performance_data[[#This Row],[starting_value]]</f>
        <v>-186474.05</v>
      </c>
      <c r="R3694" s="15">
        <f>performance_data[[#This Row],[net_inflows]]-performance_data[[#This Row],[net_outflows]]</f>
        <v>5764.99</v>
      </c>
      <c r="S3694" s="15" t="str">
        <f>IF(performance_data[[#This Row],[net_inflows]]&gt;AVERAGE(performance_data[net_inflows]),"High","Low")</f>
        <v>High</v>
      </c>
      <c r="T3694" s="15">
        <f>AVERAGEIF(performance_data[inflow_flag],performance_data[[#This Row],[inflow_flag]],performance_data[return_percentage])</f>
        <v>4.8467905675459724</v>
      </c>
      <c r="U3694" s="17">
        <f>IF(performance_data[[#This Row],[return_percentage]]&lt;performance_data[[#This Row],[benchmark_return]],1,0)</f>
        <v>0</v>
      </c>
      <c r="V3694" s="17">
        <f>COUNTIFS(performance_data[portfolio_id],performance_data[[#This Row],[portfolio_id]])</f>
        <v>23</v>
      </c>
      <c r="W3694" s="17">
        <f>COUNTIFS(performance_data[portfolio_id],performance_data[[#This Row],[portfolio_id]],
          performance_data[return_flag],1)</f>
        <v>9</v>
      </c>
      <c r="X3694" s="15">
        <f>performance_data[[#This Row],[underperform_flag_count]]/performance_data[[#This Row],[totalportfoliocount]]</f>
        <v>0.39130434782608697</v>
      </c>
    </row>
    <row r="3695" spans="1:24" x14ac:dyDescent="0.3">
      <c r="A3695">
        <v>7948</v>
      </c>
      <c r="B3695" s="1">
        <v>45541</v>
      </c>
      <c r="C3695">
        <v>43895.91</v>
      </c>
      <c r="D3695">
        <v>-3.14</v>
      </c>
      <c r="E3695">
        <v>-3.4</v>
      </c>
      <c r="F3695">
        <v>4636.09</v>
      </c>
      <c r="G3695">
        <v>12131.7</v>
      </c>
      <c r="H3695" t="s">
        <v>2205</v>
      </c>
      <c r="I3695" t="s">
        <v>2209</v>
      </c>
      <c r="J3695">
        <v>9</v>
      </c>
      <c r="K3695" t="s">
        <v>2221</v>
      </c>
      <c r="L3695" t="str">
        <f>IF(performance_data[[#This Row],[return_percentage]]&gt;=performance_data[[#This Row],[benchmark_return]],"Higher","Lower")</f>
        <v>Higher</v>
      </c>
      <c r="M3695" s="14">
        <f xml:space="preserve"> _xlfn.MAXIFS(performance_data[date],performance_data[portfolio_id],performance_data[[#This Row],[portfolio_id]])</f>
        <v>45541</v>
      </c>
      <c r="N3695" s="14">
        <f xml:space="preserve"> _xlfn.MINIFS(performance_data[date],performance_data[portfolio_id],performance_data[[#This Row],[portfolio_id]])</f>
        <v>44853</v>
      </c>
      <c r="O3695" s="15">
        <f>_xlfn.MAXIFS(performance_data[portfolio_value],performance_data[portfolio_id],performance_data[[#This Row],[portfolio_id]],performance_data[date],performance_data[[#This Row],[latest_date]])</f>
        <v>43895.91</v>
      </c>
      <c r="P3695" s="15">
        <f>_xlfn.MAXIFS(performance_data[portfolio_value],performance_data[portfolio_id],performance_data[[#This Row],[portfolio_id]],performance_data[date],performance_data[[#This Row],[starting_date]])</f>
        <v>230369.96</v>
      </c>
      <c r="Q3695" s="15">
        <f>performance_data[[#This Row],[latest_value]]-performance_data[[#This Row],[starting_value]]</f>
        <v>-186474.05</v>
      </c>
      <c r="R3695" s="15">
        <f>performance_data[[#This Row],[net_inflows]]-performance_data[[#This Row],[net_outflows]]</f>
        <v>-7495.6100000000006</v>
      </c>
      <c r="S3695" s="15" t="str">
        <f>IF(performance_data[[#This Row],[net_inflows]]&gt;AVERAGE(performance_data[net_inflows]),"High","Low")</f>
        <v>Low</v>
      </c>
      <c r="T3695" s="15">
        <f>AVERAGEIF(performance_data[inflow_flag],performance_data[[#This Row],[inflow_flag]],performance_data[return_percentage])</f>
        <v>5.0457846277021572</v>
      </c>
      <c r="U3695" s="17">
        <f>IF(performance_data[[#This Row],[return_percentage]]&lt;performance_data[[#This Row],[benchmark_return]],1,0)</f>
        <v>0</v>
      </c>
      <c r="V3695" s="17">
        <f>COUNTIFS(performance_data[portfolio_id],performance_data[[#This Row],[portfolio_id]])</f>
        <v>23</v>
      </c>
      <c r="W3695" s="17">
        <f>COUNTIFS(performance_data[portfolio_id],performance_data[[#This Row],[portfolio_id]],
          performance_data[return_flag],1)</f>
        <v>9</v>
      </c>
      <c r="X3695" s="15">
        <f>performance_data[[#This Row],[underperform_flag_count]]/performance_data[[#This Row],[totalportfoliocount]]</f>
        <v>0.39130434782608697</v>
      </c>
    </row>
    <row r="3696" spans="1:24" x14ac:dyDescent="0.3">
      <c r="A3696">
        <v>7976</v>
      </c>
      <c r="B3696" s="1">
        <v>45452</v>
      </c>
      <c r="C3696">
        <v>25151.64</v>
      </c>
      <c r="D3696">
        <v>6.68</v>
      </c>
      <c r="E3696">
        <v>6.83</v>
      </c>
      <c r="F3696">
        <v>19195.32</v>
      </c>
      <c r="G3696">
        <v>2946.87</v>
      </c>
      <c r="H3696" t="s">
        <v>2205</v>
      </c>
      <c r="I3696" t="s">
        <v>2211</v>
      </c>
      <c r="J3696">
        <v>6</v>
      </c>
      <c r="K3696" t="s">
        <v>2212</v>
      </c>
      <c r="L3696" t="str">
        <f>IF(performance_data[[#This Row],[return_percentage]]&gt;=performance_data[[#This Row],[benchmark_return]],"Higher","Lower")</f>
        <v>Lower</v>
      </c>
      <c r="M3696" s="14">
        <f xml:space="preserve"> _xlfn.MAXIFS(performance_data[date],performance_data[portfolio_id],performance_data[[#This Row],[portfolio_id]])</f>
        <v>45525</v>
      </c>
      <c r="N3696" s="14">
        <f xml:space="preserve"> _xlfn.MINIFS(performance_data[date],performance_data[portfolio_id],performance_data[[#This Row],[portfolio_id]])</f>
        <v>44850</v>
      </c>
      <c r="O3696" s="15">
        <f>_xlfn.MAXIFS(performance_data[portfolio_value],performance_data[portfolio_id],performance_data[[#This Row],[portfolio_id]],performance_data[date],performance_data[[#This Row],[latest_date]])</f>
        <v>409937.35</v>
      </c>
      <c r="P3696" s="15">
        <f>_xlfn.MAXIFS(performance_data[portfolio_value],performance_data[portfolio_id],performance_data[[#This Row],[portfolio_id]],performance_data[date],performance_data[[#This Row],[starting_date]])</f>
        <v>141495.87</v>
      </c>
      <c r="Q3696" s="15">
        <f>performance_data[[#This Row],[latest_value]]-performance_data[[#This Row],[starting_value]]</f>
        <v>268441.48</v>
      </c>
      <c r="R3696" s="15">
        <f>performance_data[[#This Row],[net_inflows]]-performance_data[[#This Row],[net_outflows]]</f>
        <v>16248.45</v>
      </c>
      <c r="S3696" s="15" t="str">
        <f>IF(performance_data[[#This Row],[net_inflows]]&gt;AVERAGE(performance_data[net_inflows]),"High","Low")</f>
        <v>High</v>
      </c>
      <c r="T3696" s="15">
        <f>AVERAGEIF(performance_data[inflow_flag],performance_data[[#This Row],[inflow_flag]],performance_data[return_percentage])</f>
        <v>4.8467905675459724</v>
      </c>
      <c r="U3696" s="17">
        <f>IF(performance_data[[#This Row],[return_percentage]]&lt;performance_data[[#This Row],[benchmark_return]],1,0)</f>
        <v>1</v>
      </c>
      <c r="V3696" s="17">
        <f>COUNTIFS(performance_data[portfolio_id],performance_data[[#This Row],[portfolio_id]])</f>
        <v>27</v>
      </c>
      <c r="W3696" s="17">
        <f>COUNTIFS(performance_data[portfolio_id],performance_data[[#This Row],[portfolio_id]],
          performance_data[return_flag],1)</f>
        <v>11</v>
      </c>
      <c r="X3696" s="15">
        <f>performance_data[[#This Row],[underperform_flag_count]]/performance_data[[#This Row],[totalportfoliocount]]</f>
        <v>0.40740740740740738</v>
      </c>
    </row>
    <row r="3697" spans="1:24" x14ac:dyDescent="0.3">
      <c r="A3697">
        <v>7976</v>
      </c>
      <c r="B3697" s="1">
        <v>45465</v>
      </c>
      <c r="C3697">
        <v>215051.71</v>
      </c>
      <c r="D3697">
        <v>13.33</v>
      </c>
      <c r="E3697">
        <v>11.13</v>
      </c>
      <c r="F3697">
        <v>18437.189999999999</v>
      </c>
      <c r="G3697">
        <v>1204.6199999999999</v>
      </c>
      <c r="H3697" t="s">
        <v>2205</v>
      </c>
      <c r="I3697" t="s">
        <v>2211</v>
      </c>
      <c r="J3697">
        <v>6</v>
      </c>
      <c r="K3697" t="s">
        <v>2212</v>
      </c>
      <c r="L3697" t="str">
        <f>IF(performance_data[[#This Row],[return_percentage]]&gt;=performance_data[[#This Row],[benchmark_return]],"Higher","Lower")</f>
        <v>Higher</v>
      </c>
      <c r="M3697" s="14">
        <f xml:space="preserve"> _xlfn.MAXIFS(performance_data[date],performance_data[portfolio_id],performance_data[[#This Row],[portfolio_id]])</f>
        <v>45525</v>
      </c>
      <c r="N3697" s="14">
        <f xml:space="preserve"> _xlfn.MINIFS(performance_data[date],performance_data[portfolio_id],performance_data[[#This Row],[portfolio_id]])</f>
        <v>44850</v>
      </c>
      <c r="O3697" s="15">
        <f>_xlfn.MAXIFS(performance_data[portfolio_value],performance_data[portfolio_id],performance_data[[#This Row],[portfolio_id]],performance_data[date],performance_data[[#This Row],[latest_date]])</f>
        <v>409937.35</v>
      </c>
      <c r="P3697" s="15">
        <f>_xlfn.MAXIFS(performance_data[portfolio_value],performance_data[portfolio_id],performance_data[[#This Row],[portfolio_id]],performance_data[date],performance_data[[#This Row],[starting_date]])</f>
        <v>141495.87</v>
      </c>
      <c r="Q3697" s="15">
        <f>performance_data[[#This Row],[latest_value]]-performance_data[[#This Row],[starting_value]]</f>
        <v>268441.48</v>
      </c>
      <c r="R3697" s="15">
        <f>performance_data[[#This Row],[net_inflows]]-performance_data[[#This Row],[net_outflows]]</f>
        <v>17232.57</v>
      </c>
      <c r="S3697" s="15" t="str">
        <f>IF(performance_data[[#This Row],[net_inflows]]&gt;AVERAGE(performance_data[net_inflows]),"High","Low")</f>
        <v>High</v>
      </c>
      <c r="T3697" s="15">
        <f>AVERAGEIF(performance_data[inflow_flag],performance_data[[#This Row],[inflow_flag]],performance_data[return_percentage])</f>
        <v>4.8467905675459724</v>
      </c>
      <c r="U3697" s="17">
        <f>IF(performance_data[[#This Row],[return_percentage]]&lt;performance_data[[#This Row],[benchmark_return]],1,0)</f>
        <v>0</v>
      </c>
      <c r="V3697" s="17">
        <f>COUNTIFS(performance_data[portfolio_id],performance_data[[#This Row],[portfolio_id]])</f>
        <v>27</v>
      </c>
      <c r="W3697" s="17">
        <f>COUNTIFS(performance_data[portfolio_id],performance_data[[#This Row],[portfolio_id]],
          performance_data[return_flag],1)</f>
        <v>11</v>
      </c>
      <c r="X3697" s="15">
        <f>performance_data[[#This Row],[underperform_flag_count]]/performance_data[[#This Row],[totalportfoliocount]]</f>
        <v>0.40740740740740738</v>
      </c>
    </row>
    <row r="3698" spans="1:24" x14ac:dyDescent="0.3">
      <c r="A3698">
        <v>7976</v>
      </c>
      <c r="B3698" s="1">
        <v>44939</v>
      </c>
      <c r="C3698">
        <v>82716.31</v>
      </c>
      <c r="D3698">
        <v>5.85</v>
      </c>
      <c r="E3698">
        <v>5.93</v>
      </c>
      <c r="F3698">
        <v>194.72</v>
      </c>
      <c r="G3698">
        <v>15262.55</v>
      </c>
      <c r="H3698" t="s">
        <v>2213</v>
      </c>
      <c r="I3698" t="s">
        <v>2206</v>
      </c>
      <c r="J3698">
        <v>1</v>
      </c>
      <c r="K3698" t="s">
        <v>2207</v>
      </c>
      <c r="L3698" t="str">
        <f>IF(performance_data[[#This Row],[return_percentage]]&gt;=performance_data[[#This Row],[benchmark_return]],"Higher","Lower")</f>
        <v>Lower</v>
      </c>
      <c r="M3698" s="14">
        <f xml:space="preserve"> _xlfn.MAXIFS(performance_data[date],performance_data[portfolio_id],performance_data[[#This Row],[portfolio_id]])</f>
        <v>45525</v>
      </c>
      <c r="N3698" s="14">
        <f xml:space="preserve"> _xlfn.MINIFS(performance_data[date],performance_data[portfolio_id],performance_data[[#This Row],[portfolio_id]])</f>
        <v>44850</v>
      </c>
      <c r="O3698" s="15">
        <f>_xlfn.MAXIFS(performance_data[portfolio_value],performance_data[portfolio_id],performance_data[[#This Row],[portfolio_id]],performance_data[date],performance_data[[#This Row],[latest_date]])</f>
        <v>409937.35</v>
      </c>
      <c r="P3698" s="15">
        <f>_xlfn.MAXIFS(performance_data[portfolio_value],performance_data[portfolio_id],performance_data[[#This Row],[portfolio_id]],performance_data[date],performance_data[[#This Row],[starting_date]])</f>
        <v>141495.87</v>
      </c>
      <c r="Q3698" s="15">
        <f>performance_data[[#This Row],[latest_value]]-performance_data[[#This Row],[starting_value]]</f>
        <v>268441.48</v>
      </c>
      <c r="R3698" s="15">
        <f>performance_data[[#This Row],[net_inflows]]-performance_data[[#This Row],[net_outflows]]</f>
        <v>-15067.83</v>
      </c>
      <c r="S3698" s="15" t="str">
        <f>IF(performance_data[[#This Row],[net_inflows]]&gt;AVERAGE(performance_data[net_inflows]),"High","Low")</f>
        <v>Low</v>
      </c>
      <c r="T3698" s="15">
        <f>AVERAGEIF(performance_data[inflow_flag],performance_data[[#This Row],[inflow_flag]],performance_data[return_percentage])</f>
        <v>5.0457846277021572</v>
      </c>
      <c r="U3698" s="17">
        <f>IF(performance_data[[#This Row],[return_percentage]]&lt;performance_data[[#This Row],[benchmark_return]],1,0)</f>
        <v>1</v>
      </c>
      <c r="V3698" s="17">
        <f>COUNTIFS(performance_data[portfolio_id],performance_data[[#This Row],[portfolio_id]])</f>
        <v>27</v>
      </c>
      <c r="W3698" s="17">
        <f>COUNTIFS(performance_data[portfolio_id],performance_data[[#This Row],[portfolio_id]],
          performance_data[return_flag],1)</f>
        <v>11</v>
      </c>
      <c r="X3698" s="15">
        <f>performance_data[[#This Row],[underperform_flag_count]]/performance_data[[#This Row],[totalportfoliocount]]</f>
        <v>0.40740740740740738</v>
      </c>
    </row>
    <row r="3699" spans="1:24" x14ac:dyDescent="0.3">
      <c r="A3699">
        <v>7976</v>
      </c>
      <c r="B3699" s="1">
        <v>44880</v>
      </c>
      <c r="C3699">
        <v>110398.01</v>
      </c>
      <c r="D3699">
        <v>7.41</v>
      </c>
      <c r="E3699">
        <v>7.51</v>
      </c>
      <c r="F3699">
        <v>6761.25</v>
      </c>
      <c r="G3699">
        <v>1585.68</v>
      </c>
      <c r="H3699" t="s">
        <v>2220</v>
      </c>
      <c r="I3699" t="s">
        <v>2217</v>
      </c>
      <c r="J3699">
        <v>11</v>
      </c>
      <c r="K3699" t="s">
        <v>2219</v>
      </c>
      <c r="L3699" t="str">
        <f>IF(performance_data[[#This Row],[return_percentage]]&gt;=performance_data[[#This Row],[benchmark_return]],"Higher","Lower")</f>
        <v>Lower</v>
      </c>
      <c r="M3699" s="14">
        <f xml:space="preserve"> _xlfn.MAXIFS(performance_data[date],performance_data[portfolio_id],performance_data[[#This Row],[portfolio_id]])</f>
        <v>45525</v>
      </c>
      <c r="N3699" s="14">
        <f xml:space="preserve"> _xlfn.MINIFS(performance_data[date],performance_data[portfolio_id],performance_data[[#This Row],[portfolio_id]])</f>
        <v>44850</v>
      </c>
      <c r="O3699" s="15">
        <f>_xlfn.MAXIFS(performance_data[portfolio_value],performance_data[portfolio_id],performance_data[[#This Row],[portfolio_id]],performance_data[date],performance_data[[#This Row],[latest_date]])</f>
        <v>409937.35</v>
      </c>
      <c r="P3699" s="15">
        <f>_xlfn.MAXIFS(performance_data[portfolio_value],performance_data[portfolio_id],performance_data[[#This Row],[portfolio_id]],performance_data[date],performance_data[[#This Row],[starting_date]])</f>
        <v>141495.87</v>
      </c>
      <c r="Q3699" s="15">
        <f>performance_data[[#This Row],[latest_value]]-performance_data[[#This Row],[starting_value]]</f>
        <v>268441.48</v>
      </c>
      <c r="R3699" s="15">
        <f>performance_data[[#This Row],[net_inflows]]-performance_data[[#This Row],[net_outflows]]</f>
        <v>5175.57</v>
      </c>
      <c r="S3699" s="15" t="str">
        <f>IF(performance_data[[#This Row],[net_inflows]]&gt;AVERAGE(performance_data[net_inflows]),"High","Low")</f>
        <v>Low</v>
      </c>
      <c r="T3699" s="15">
        <f>AVERAGEIF(performance_data[inflow_flag],performance_data[[#This Row],[inflow_flag]],performance_data[return_percentage])</f>
        <v>5.0457846277021572</v>
      </c>
      <c r="U3699" s="17">
        <f>IF(performance_data[[#This Row],[return_percentage]]&lt;performance_data[[#This Row],[benchmark_return]],1,0)</f>
        <v>1</v>
      </c>
      <c r="V3699" s="17">
        <f>COUNTIFS(performance_data[portfolio_id],performance_data[[#This Row],[portfolio_id]])</f>
        <v>27</v>
      </c>
      <c r="W3699" s="17">
        <f>COUNTIFS(performance_data[portfolio_id],performance_data[[#This Row],[portfolio_id]],
          performance_data[return_flag],1)</f>
        <v>11</v>
      </c>
      <c r="X3699" s="15">
        <f>performance_data[[#This Row],[underperform_flag_count]]/performance_data[[#This Row],[totalportfoliocount]]</f>
        <v>0.40740740740740738</v>
      </c>
    </row>
    <row r="3700" spans="1:24" x14ac:dyDescent="0.3">
      <c r="A3700">
        <v>7976</v>
      </c>
      <c r="B3700" s="1">
        <v>45069</v>
      </c>
      <c r="C3700">
        <v>240444.58</v>
      </c>
      <c r="D3700">
        <v>3.02</v>
      </c>
      <c r="E3700">
        <v>2.95</v>
      </c>
      <c r="F3700">
        <v>7726.56</v>
      </c>
      <c r="G3700">
        <v>4763.6499999999996</v>
      </c>
      <c r="H3700" t="s">
        <v>2213</v>
      </c>
      <c r="I3700" t="s">
        <v>2211</v>
      </c>
      <c r="J3700">
        <v>5</v>
      </c>
      <c r="K3700" t="s">
        <v>2223</v>
      </c>
      <c r="L3700" t="str">
        <f>IF(performance_data[[#This Row],[return_percentage]]&gt;=performance_data[[#This Row],[benchmark_return]],"Higher","Lower")</f>
        <v>Higher</v>
      </c>
      <c r="M3700" s="14">
        <f xml:space="preserve"> _xlfn.MAXIFS(performance_data[date],performance_data[portfolio_id],performance_data[[#This Row],[portfolio_id]])</f>
        <v>45525</v>
      </c>
      <c r="N3700" s="14">
        <f xml:space="preserve"> _xlfn.MINIFS(performance_data[date],performance_data[portfolio_id],performance_data[[#This Row],[portfolio_id]])</f>
        <v>44850</v>
      </c>
      <c r="O3700" s="15">
        <f>_xlfn.MAXIFS(performance_data[portfolio_value],performance_data[portfolio_id],performance_data[[#This Row],[portfolio_id]],performance_data[date],performance_data[[#This Row],[latest_date]])</f>
        <v>409937.35</v>
      </c>
      <c r="P3700" s="15">
        <f>_xlfn.MAXIFS(performance_data[portfolio_value],performance_data[portfolio_id],performance_data[[#This Row],[portfolio_id]],performance_data[date],performance_data[[#This Row],[starting_date]])</f>
        <v>141495.87</v>
      </c>
      <c r="Q3700" s="15">
        <f>performance_data[[#This Row],[latest_value]]-performance_data[[#This Row],[starting_value]]</f>
        <v>268441.48</v>
      </c>
      <c r="R3700" s="15">
        <f>performance_data[[#This Row],[net_inflows]]-performance_data[[#This Row],[net_outflows]]</f>
        <v>2962.9100000000008</v>
      </c>
      <c r="S3700" s="15" t="str">
        <f>IF(performance_data[[#This Row],[net_inflows]]&gt;AVERAGE(performance_data[net_inflows]),"High","Low")</f>
        <v>Low</v>
      </c>
      <c r="T3700" s="15">
        <f>AVERAGEIF(performance_data[inflow_flag],performance_data[[#This Row],[inflow_flag]],performance_data[return_percentage])</f>
        <v>5.0457846277021572</v>
      </c>
      <c r="U3700" s="17">
        <f>IF(performance_data[[#This Row],[return_percentage]]&lt;performance_data[[#This Row],[benchmark_return]],1,0)</f>
        <v>0</v>
      </c>
      <c r="V3700" s="17">
        <f>COUNTIFS(performance_data[portfolio_id],performance_data[[#This Row],[portfolio_id]])</f>
        <v>27</v>
      </c>
      <c r="W3700" s="17">
        <f>COUNTIFS(performance_data[portfolio_id],performance_data[[#This Row],[portfolio_id]],
          performance_data[return_flag],1)</f>
        <v>11</v>
      </c>
      <c r="X3700" s="15">
        <f>performance_data[[#This Row],[underperform_flag_count]]/performance_data[[#This Row],[totalportfoliocount]]</f>
        <v>0.40740740740740738</v>
      </c>
    </row>
    <row r="3701" spans="1:24" x14ac:dyDescent="0.3">
      <c r="A3701">
        <v>7976</v>
      </c>
      <c r="B3701" s="1">
        <v>45165</v>
      </c>
      <c r="C3701">
        <v>357479.79</v>
      </c>
      <c r="D3701">
        <v>15.94</v>
      </c>
      <c r="E3701">
        <v>17.3</v>
      </c>
      <c r="F3701">
        <v>208.18</v>
      </c>
      <c r="G3701">
        <v>6020.36</v>
      </c>
      <c r="H3701" t="s">
        <v>2213</v>
      </c>
      <c r="I3701" t="s">
        <v>2209</v>
      </c>
      <c r="J3701">
        <v>8</v>
      </c>
      <c r="K3701" t="s">
        <v>2214</v>
      </c>
      <c r="L3701" t="str">
        <f>IF(performance_data[[#This Row],[return_percentage]]&gt;=performance_data[[#This Row],[benchmark_return]],"Higher","Lower")</f>
        <v>Lower</v>
      </c>
      <c r="M3701" s="14">
        <f xml:space="preserve"> _xlfn.MAXIFS(performance_data[date],performance_data[portfolio_id],performance_data[[#This Row],[portfolio_id]])</f>
        <v>45525</v>
      </c>
      <c r="N3701" s="14">
        <f xml:space="preserve"> _xlfn.MINIFS(performance_data[date],performance_data[portfolio_id],performance_data[[#This Row],[portfolio_id]])</f>
        <v>44850</v>
      </c>
      <c r="O3701" s="15">
        <f>_xlfn.MAXIFS(performance_data[portfolio_value],performance_data[portfolio_id],performance_data[[#This Row],[portfolio_id]],performance_data[date],performance_data[[#This Row],[latest_date]])</f>
        <v>409937.35</v>
      </c>
      <c r="P3701" s="15">
        <f>_xlfn.MAXIFS(performance_data[portfolio_value],performance_data[portfolio_id],performance_data[[#This Row],[portfolio_id]],performance_data[date],performance_data[[#This Row],[starting_date]])</f>
        <v>141495.87</v>
      </c>
      <c r="Q3701" s="15">
        <f>performance_data[[#This Row],[latest_value]]-performance_data[[#This Row],[starting_value]]</f>
        <v>268441.48</v>
      </c>
      <c r="R3701" s="15">
        <f>performance_data[[#This Row],[net_inflows]]-performance_data[[#This Row],[net_outflows]]</f>
        <v>-5812.1799999999994</v>
      </c>
      <c r="S3701" s="15" t="str">
        <f>IF(performance_data[[#This Row],[net_inflows]]&gt;AVERAGE(performance_data[net_inflows]),"High","Low")</f>
        <v>Low</v>
      </c>
      <c r="T3701" s="15">
        <f>AVERAGEIF(performance_data[inflow_flag],performance_data[[#This Row],[inflow_flag]],performance_data[return_percentage])</f>
        <v>5.0457846277021572</v>
      </c>
      <c r="U3701" s="17">
        <f>IF(performance_data[[#This Row],[return_percentage]]&lt;performance_data[[#This Row],[benchmark_return]],1,0)</f>
        <v>1</v>
      </c>
      <c r="V3701" s="17">
        <f>COUNTIFS(performance_data[portfolio_id],performance_data[[#This Row],[portfolio_id]])</f>
        <v>27</v>
      </c>
      <c r="W3701" s="17">
        <f>COUNTIFS(performance_data[portfolio_id],performance_data[[#This Row],[portfolio_id]],
          performance_data[return_flag],1)</f>
        <v>11</v>
      </c>
      <c r="X3701" s="15">
        <f>performance_data[[#This Row],[underperform_flag_count]]/performance_data[[#This Row],[totalportfoliocount]]</f>
        <v>0.40740740740740738</v>
      </c>
    </row>
    <row r="3702" spans="1:24" x14ac:dyDescent="0.3">
      <c r="A3702">
        <v>7976</v>
      </c>
      <c r="B3702" s="1">
        <v>45362</v>
      </c>
      <c r="C3702">
        <v>99251.8</v>
      </c>
      <c r="D3702">
        <v>-7.75</v>
      </c>
      <c r="E3702">
        <v>-8.8800000000000008</v>
      </c>
      <c r="F3702">
        <v>68.27</v>
      </c>
      <c r="G3702">
        <v>3448.38</v>
      </c>
      <c r="H3702" t="s">
        <v>2205</v>
      </c>
      <c r="I3702" t="s">
        <v>2206</v>
      </c>
      <c r="J3702">
        <v>3</v>
      </c>
      <c r="K3702" t="s">
        <v>2222</v>
      </c>
      <c r="L3702" t="str">
        <f>IF(performance_data[[#This Row],[return_percentage]]&gt;=performance_data[[#This Row],[benchmark_return]],"Higher","Lower")</f>
        <v>Higher</v>
      </c>
      <c r="M3702" s="14">
        <f xml:space="preserve"> _xlfn.MAXIFS(performance_data[date],performance_data[portfolio_id],performance_data[[#This Row],[portfolio_id]])</f>
        <v>45525</v>
      </c>
      <c r="N3702" s="14">
        <f xml:space="preserve"> _xlfn.MINIFS(performance_data[date],performance_data[portfolio_id],performance_data[[#This Row],[portfolio_id]])</f>
        <v>44850</v>
      </c>
      <c r="O3702" s="15">
        <f>_xlfn.MAXIFS(performance_data[portfolio_value],performance_data[portfolio_id],performance_data[[#This Row],[portfolio_id]],performance_data[date],performance_data[[#This Row],[latest_date]])</f>
        <v>409937.35</v>
      </c>
      <c r="P3702" s="15">
        <f>_xlfn.MAXIFS(performance_data[portfolio_value],performance_data[portfolio_id],performance_data[[#This Row],[portfolio_id]],performance_data[date],performance_data[[#This Row],[starting_date]])</f>
        <v>141495.87</v>
      </c>
      <c r="Q3702" s="15">
        <f>performance_data[[#This Row],[latest_value]]-performance_data[[#This Row],[starting_value]]</f>
        <v>268441.48</v>
      </c>
      <c r="R3702" s="15">
        <f>performance_data[[#This Row],[net_inflows]]-performance_data[[#This Row],[net_outflows]]</f>
        <v>-3380.11</v>
      </c>
      <c r="S3702" s="15" t="str">
        <f>IF(performance_data[[#This Row],[net_inflows]]&gt;AVERAGE(performance_data[net_inflows]),"High","Low")</f>
        <v>Low</v>
      </c>
      <c r="T3702" s="15">
        <f>AVERAGEIF(performance_data[inflow_flag],performance_data[[#This Row],[inflow_flag]],performance_data[return_percentage])</f>
        <v>5.0457846277021572</v>
      </c>
      <c r="U3702" s="17">
        <f>IF(performance_data[[#This Row],[return_percentage]]&lt;performance_data[[#This Row],[benchmark_return]],1,0)</f>
        <v>0</v>
      </c>
      <c r="V3702" s="17">
        <f>COUNTIFS(performance_data[portfolio_id],performance_data[[#This Row],[portfolio_id]])</f>
        <v>27</v>
      </c>
      <c r="W3702" s="17">
        <f>COUNTIFS(performance_data[portfolio_id],performance_data[[#This Row],[portfolio_id]],
          performance_data[return_flag],1)</f>
        <v>11</v>
      </c>
      <c r="X3702" s="15">
        <f>performance_data[[#This Row],[underperform_flag_count]]/performance_data[[#This Row],[totalportfoliocount]]</f>
        <v>0.40740740740740738</v>
      </c>
    </row>
    <row r="3703" spans="1:24" x14ac:dyDescent="0.3">
      <c r="A3703">
        <v>7976</v>
      </c>
      <c r="B3703" s="1">
        <v>44910</v>
      </c>
      <c r="C3703">
        <v>49357.45</v>
      </c>
      <c r="D3703">
        <v>2.85</v>
      </c>
      <c r="E3703">
        <v>2.99</v>
      </c>
      <c r="F3703">
        <v>11517.66</v>
      </c>
      <c r="G3703">
        <v>14843.1</v>
      </c>
      <c r="H3703" t="s">
        <v>2220</v>
      </c>
      <c r="I3703" t="s">
        <v>2217</v>
      </c>
      <c r="J3703">
        <v>12</v>
      </c>
      <c r="K3703" t="s">
        <v>2218</v>
      </c>
      <c r="L3703" t="str">
        <f>IF(performance_data[[#This Row],[return_percentage]]&gt;=performance_data[[#This Row],[benchmark_return]],"Higher","Lower")</f>
        <v>Lower</v>
      </c>
      <c r="M3703" s="14">
        <f xml:space="preserve"> _xlfn.MAXIFS(performance_data[date],performance_data[portfolio_id],performance_data[[#This Row],[portfolio_id]])</f>
        <v>45525</v>
      </c>
      <c r="N3703" s="14">
        <f xml:space="preserve"> _xlfn.MINIFS(performance_data[date],performance_data[portfolio_id],performance_data[[#This Row],[portfolio_id]])</f>
        <v>44850</v>
      </c>
      <c r="O3703" s="15">
        <f>_xlfn.MAXIFS(performance_data[portfolio_value],performance_data[portfolio_id],performance_data[[#This Row],[portfolio_id]],performance_data[date],performance_data[[#This Row],[latest_date]])</f>
        <v>409937.35</v>
      </c>
      <c r="P3703" s="15">
        <f>_xlfn.MAXIFS(performance_data[portfolio_value],performance_data[portfolio_id],performance_data[[#This Row],[portfolio_id]],performance_data[date],performance_data[[#This Row],[starting_date]])</f>
        <v>141495.87</v>
      </c>
      <c r="Q3703" s="15">
        <f>performance_data[[#This Row],[latest_value]]-performance_data[[#This Row],[starting_value]]</f>
        <v>268441.48</v>
      </c>
      <c r="R3703" s="15">
        <f>performance_data[[#This Row],[net_inflows]]-performance_data[[#This Row],[net_outflows]]</f>
        <v>-3325.4400000000005</v>
      </c>
      <c r="S3703" s="15" t="str">
        <f>IF(performance_data[[#This Row],[net_inflows]]&gt;AVERAGE(performance_data[net_inflows]),"High","Low")</f>
        <v>High</v>
      </c>
      <c r="T3703" s="15">
        <f>AVERAGEIF(performance_data[inflow_flag],performance_data[[#This Row],[inflow_flag]],performance_data[return_percentage])</f>
        <v>4.8467905675459724</v>
      </c>
      <c r="U3703" s="17">
        <f>IF(performance_data[[#This Row],[return_percentage]]&lt;performance_data[[#This Row],[benchmark_return]],1,0)</f>
        <v>1</v>
      </c>
      <c r="V3703" s="17">
        <f>COUNTIFS(performance_data[portfolio_id],performance_data[[#This Row],[portfolio_id]])</f>
        <v>27</v>
      </c>
      <c r="W3703" s="17">
        <f>COUNTIFS(performance_data[portfolio_id],performance_data[[#This Row],[portfolio_id]],
          performance_data[return_flag],1)</f>
        <v>11</v>
      </c>
      <c r="X3703" s="15">
        <f>performance_data[[#This Row],[underperform_flag_count]]/performance_data[[#This Row],[totalportfoliocount]]</f>
        <v>0.40740740740740738</v>
      </c>
    </row>
    <row r="3704" spans="1:24" x14ac:dyDescent="0.3">
      <c r="A3704">
        <v>7976</v>
      </c>
      <c r="B3704" s="1">
        <v>44850</v>
      </c>
      <c r="C3704">
        <v>141495.87</v>
      </c>
      <c r="D3704">
        <v>2.0499999999999998</v>
      </c>
      <c r="E3704">
        <v>2.19</v>
      </c>
      <c r="F3704">
        <v>9972.64</v>
      </c>
      <c r="G3704">
        <v>10346.040000000001</v>
      </c>
      <c r="H3704" t="s">
        <v>2220</v>
      </c>
      <c r="I3704" t="s">
        <v>2217</v>
      </c>
      <c r="J3704">
        <v>10</v>
      </c>
      <c r="K3704" t="s">
        <v>2224</v>
      </c>
      <c r="L3704" t="str">
        <f>IF(performance_data[[#This Row],[return_percentage]]&gt;=performance_data[[#This Row],[benchmark_return]],"Higher","Lower")</f>
        <v>Lower</v>
      </c>
      <c r="M3704" s="14">
        <f xml:space="preserve"> _xlfn.MAXIFS(performance_data[date],performance_data[portfolio_id],performance_data[[#This Row],[portfolio_id]])</f>
        <v>45525</v>
      </c>
      <c r="N3704" s="14">
        <f xml:space="preserve"> _xlfn.MINIFS(performance_data[date],performance_data[portfolio_id],performance_data[[#This Row],[portfolio_id]])</f>
        <v>44850</v>
      </c>
      <c r="O3704" s="15">
        <f>_xlfn.MAXIFS(performance_data[portfolio_value],performance_data[portfolio_id],performance_data[[#This Row],[portfolio_id]],performance_data[date],performance_data[[#This Row],[latest_date]])</f>
        <v>409937.35</v>
      </c>
      <c r="P3704" s="15">
        <f>_xlfn.MAXIFS(performance_data[portfolio_value],performance_data[portfolio_id],performance_data[[#This Row],[portfolio_id]],performance_data[date],performance_data[[#This Row],[starting_date]])</f>
        <v>141495.87</v>
      </c>
      <c r="Q3704" s="15">
        <f>performance_data[[#This Row],[latest_value]]-performance_data[[#This Row],[starting_value]]</f>
        <v>268441.48</v>
      </c>
      <c r="R3704" s="15">
        <f>performance_data[[#This Row],[net_inflows]]-performance_data[[#This Row],[net_outflows]]</f>
        <v>-373.40000000000146</v>
      </c>
      <c r="S3704" s="15" t="str">
        <f>IF(performance_data[[#This Row],[net_inflows]]&gt;AVERAGE(performance_data[net_inflows]),"High","Low")</f>
        <v>Low</v>
      </c>
      <c r="T3704" s="15">
        <f>AVERAGEIF(performance_data[inflow_flag],performance_data[[#This Row],[inflow_flag]],performance_data[return_percentage])</f>
        <v>5.0457846277021572</v>
      </c>
      <c r="U3704" s="17">
        <f>IF(performance_data[[#This Row],[return_percentage]]&lt;performance_data[[#This Row],[benchmark_return]],1,0)</f>
        <v>1</v>
      </c>
      <c r="V3704" s="17">
        <f>COUNTIFS(performance_data[portfolio_id],performance_data[[#This Row],[portfolio_id]])</f>
        <v>27</v>
      </c>
      <c r="W3704" s="17">
        <f>COUNTIFS(performance_data[portfolio_id],performance_data[[#This Row],[portfolio_id]],
          performance_data[return_flag],1)</f>
        <v>11</v>
      </c>
      <c r="X3704" s="15">
        <f>performance_data[[#This Row],[underperform_flag_count]]/performance_data[[#This Row],[totalportfoliocount]]</f>
        <v>0.40740740740740738</v>
      </c>
    </row>
    <row r="3705" spans="1:24" x14ac:dyDescent="0.3">
      <c r="A3705">
        <v>7976</v>
      </c>
      <c r="B3705" s="1">
        <v>45303</v>
      </c>
      <c r="C3705">
        <v>144807.89000000001</v>
      </c>
      <c r="D3705">
        <v>6.43</v>
      </c>
      <c r="E3705">
        <v>6.03</v>
      </c>
      <c r="F3705">
        <v>13190.7</v>
      </c>
      <c r="G3705">
        <v>3555.24</v>
      </c>
      <c r="H3705" t="s">
        <v>2205</v>
      </c>
      <c r="I3705" t="s">
        <v>2206</v>
      </c>
      <c r="J3705">
        <v>1</v>
      </c>
      <c r="K3705" t="s">
        <v>2207</v>
      </c>
      <c r="L3705" t="str">
        <f>IF(performance_data[[#This Row],[return_percentage]]&gt;=performance_data[[#This Row],[benchmark_return]],"Higher","Lower")</f>
        <v>Higher</v>
      </c>
      <c r="M3705" s="14">
        <f xml:space="preserve"> _xlfn.MAXIFS(performance_data[date],performance_data[portfolio_id],performance_data[[#This Row],[portfolio_id]])</f>
        <v>45525</v>
      </c>
      <c r="N3705" s="14">
        <f xml:space="preserve"> _xlfn.MINIFS(performance_data[date],performance_data[portfolio_id],performance_data[[#This Row],[portfolio_id]])</f>
        <v>44850</v>
      </c>
      <c r="O3705" s="15">
        <f>_xlfn.MAXIFS(performance_data[portfolio_value],performance_data[portfolio_id],performance_data[[#This Row],[portfolio_id]],performance_data[date],performance_data[[#This Row],[latest_date]])</f>
        <v>409937.35</v>
      </c>
      <c r="P3705" s="15">
        <f>_xlfn.MAXIFS(performance_data[portfolio_value],performance_data[portfolio_id],performance_data[[#This Row],[portfolio_id]],performance_data[date],performance_data[[#This Row],[starting_date]])</f>
        <v>141495.87</v>
      </c>
      <c r="Q3705" s="15">
        <f>performance_data[[#This Row],[latest_value]]-performance_data[[#This Row],[starting_value]]</f>
        <v>268441.48</v>
      </c>
      <c r="R3705" s="15">
        <f>performance_data[[#This Row],[net_inflows]]-performance_data[[#This Row],[net_outflows]]</f>
        <v>9635.4600000000009</v>
      </c>
      <c r="S3705" s="15" t="str">
        <f>IF(performance_data[[#This Row],[net_inflows]]&gt;AVERAGE(performance_data[net_inflows]),"High","Low")</f>
        <v>High</v>
      </c>
      <c r="T3705" s="15">
        <f>AVERAGEIF(performance_data[inflow_flag],performance_data[[#This Row],[inflow_flag]],performance_data[return_percentage])</f>
        <v>4.8467905675459724</v>
      </c>
      <c r="U3705" s="17">
        <f>IF(performance_data[[#This Row],[return_percentage]]&lt;performance_data[[#This Row],[benchmark_return]],1,0)</f>
        <v>0</v>
      </c>
      <c r="V3705" s="17">
        <f>COUNTIFS(performance_data[portfolio_id],performance_data[[#This Row],[portfolio_id]])</f>
        <v>27</v>
      </c>
      <c r="W3705" s="17">
        <f>COUNTIFS(performance_data[portfolio_id],performance_data[[#This Row],[portfolio_id]],
          performance_data[return_flag],1)</f>
        <v>11</v>
      </c>
      <c r="X3705" s="15">
        <f>performance_data[[#This Row],[underperform_flag_count]]/performance_data[[#This Row],[totalportfoliocount]]</f>
        <v>0.40740740740740738</v>
      </c>
    </row>
    <row r="3706" spans="1:24" x14ac:dyDescent="0.3">
      <c r="A3706">
        <v>7976</v>
      </c>
      <c r="B3706" s="1">
        <v>45257</v>
      </c>
      <c r="C3706">
        <v>224765.43</v>
      </c>
      <c r="D3706">
        <v>13.35</v>
      </c>
      <c r="E3706">
        <v>12.06</v>
      </c>
      <c r="F3706">
        <v>11303.98</v>
      </c>
      <c r="G3706">
        <v>14478.64</v>
      </c>
      <c r="H3706" t="s">
        <v>2213</v>
      </c>
      <c r="I3706" t="s">
        <v>2217</v>
      </c>
      <c r="J3706">
        <v>11</v>
      </c>
      <c r="K3706" t="s">
        <v>2219</v>
      </c>
      <c r="L3706" t="str">
        <f>IF(performance_data[[#This Row],[return_percentage]]&gt;=performance_data[[#This Row],[benchmark_return]],"Higher","Lower")</f>
        <v>Higher</v>
      </c>
      <c r="M3706" s="14">
        <f xml:space="preserve"> _xlfn.MAXIFS(performance_data[date],performance_data[portfolio_id],performance_data[[#This Row],[portfolio_id]])</f>
        <v>45525</v>
      </c>
      <c r="N3706" s="14">
        <f xml:space="preserve"> _xlfn.MINIFS(performance_data[date],performance_data[portfolio_id],performance_data[[#This Row],[portfolio_id]])</f>
        <v>44850</v>
      </c>
      <c r="O3706" s="15">
        <f>_xlfn.MAXIFS(performance_data[portfolio_value],performance_data[portfolio_id],performance_data[[#This Row],[portfolio_id]],performance_data[date],performance_data[[#This Row],[latest_date]])</f>
        <v>409937.35</v>
      </c>
      <c r="P3706" s="15">
        <f>_xlfn.MAXIFS(performance_data[portfolio_value],performance_data[portfolio_id],performance_data[[#This Row],[portfolio_id]],performance_data[date],performance_data[[#This Row],[starting_date]])</f>
        <v>141495.87</v>
      </c>
      <c r="Q3706" s="15">
        <f>performance_data[[#This Row],[latest_value]]-performance_data[[#This Row],[starting_value]]</f>
        <v>268441.48</v>
      </c>
      <c r="R3706" s="15">
        <f>performance_data[[#This Row],[net_inflows]]-performance_data[[#This Row],[net_outflows]]</f>
        <v>-3174.66</v>
      </c>
      <c r="S3706" s="15" t="str">
        <f>IF(performance_data[[#This Row],[net_inflows]]&gt;AVERAGE(performance_data[net_inflows]),"High","Low")</f>
        <v>High</v>
      </c>
      <c r="T3706" s="15">
        <f>AVERAGEIF(performance_data[inflow_flag],performance_data[[#This Row],[inflow_flag]],performance_data[return_percentage])</f>
        <v>4.8467905675459724</v>
      </c>
      <c r="U3706" s="17">
        <f>IF(performance_data[[#This Row],[return_percentage]]&lt;performance_data[[#This Row],[benchmark_return]],1,0)</f>
        <v>0</v>
      </c>
      <c r="V3706" s="17">
        <f>COUNTIFS(performance_data[portfolio_id],performance_data[[#This Row],[portfolio_id]])</f>
        <v>27</v>
      </c>
      <c r="W3706" s="17">
        <f>COUNTIFS(performance_data[portfolio_id],performance_data[[#This Row],[portfolio_id]],
          performance_data[return_flag],1)</f>
        <v>11</v>
      </c>
      <c r="X3706" s="15">
        <f>performance_data[[#This Row],[underperform_flag_count]]/performance_data[[#This Row],[totalportfoliocount]]</f>
        <v>0.40740740740740738</v>
      </c>
    </row>
    <row r="3707" spans="1:24" x14ac:dyDescent="0.3">
      <c r="A3707">
        <v>7976</v>
      </c>
      <c r="B3707" s="1">
        <v>45179</v>
      </c>
      <c r="C3707">
        <v>83396.13</v>
      </c>
      <c r="D3707">
        <v>5.15</v>
      </c>
      <c r="E3707">
        <v>4.8899999999999997</v>
      </c>
      <c r="F3707">
        <v>19534.560000000001</v>
      </c>
      <c r="G3707">
        <v>7632.55</v>
      </c>
      <c r="H3707" t="s">
        <v>2213</v>
      </c>
      <c r="I3707" t="s">
        <v>2209</v>
      </c>
      <c r="J3707">
        <v>9</v>
      </c>
      <c r="K3707" t="s">
        <v>2221</v>
      </c>
      <c r="L3707" t="str">
        <f>IF(performance_data[[#This Row],[return_percentage]]&gt;=performance_data[[#This Row],[benchmark_return]],"Higher","Lower")</f>
        <v>Higher</v>
      </c>
      <c r="M3707" s="14">
        <f xml:space="preserve"> _xlfn.MAXIFS(performance_data[date],performance_data[portfolio_id],performance_data[[#This Row],[portfolio_id]])</f>
        <v>45525</v>
      </c>
      <c r="N3707" s="14">
        <f xml:space="preserve"> _xlfn.MINIFS(performance_data[date],performance_data[portfolio_id],performance_data[[#This Row],[portfolio_id]])</f>
        <v>44850</v>
      </c>
      <c r="O3707" s="15">
        <f>_xlfn.MAXIFS(performance_data[portfolio_value],performance_data[portfolio_id],performance_data[[#This Row],[portfolio_id]],performance_data[date],performance_data[[#This Row],[latest_date]])</f>
        <v>409937.35</v>
      </c>
      <c r="P3707" s="15">
        <f>_xlfn.MAXIFS(performance_data[portfolio_value],performance_data[portfolio_id],performance_data[[#This Row],[portfolio_id]],performance_data[date],performance_data[[#This Row],[starting_date]])</f>
        <v>141495.87</v>
      </c>
      <c r="Q3707" s="15">
        <f>performance_data[[#This Row],[latest_value]]-performance_data[[#This Row],[starting_value]]</f>
        <v>268441.48</v>
      </c>
      <c r="R3707" s="15">
        <f>performance_data[[#This Row],[net_inflows]]-performance_data[[#This Row],[net_outflows]]</f>
        <v>11902.010000000002</v>
      </c>
      <c r="S3707" s="15" t="str">
        <f>IF(performance_data[[#This Row],[net_inflows]]&gt;AVERAGE(performance_data[net_inflows]),"High","Low")</f>
        <v>High</v>
      </c>
      <c r="T3707" s="15">
        <f>AVERAGEIF(performance_data[inflow_flag],performance_data[[#This Row],[inflow_flag]],performance_data[return_percentage])</f>
        <v>4.8467905675459724</v>
      </c>
      <c r="U3707" s="17">
        <f>IF(performance_data[[#This Row],[return_percentage]]&lt;performance_data[[#This Row],[benchmark_return]],1,0)</f>
        <v>0</v>
      </c>
      <c r="V3707" s="17">
        <f>COUNTIFS(performance_data[portfolio_id],performance_data[[#This Row],[portfolio_id]])</f>
        <v>27</v>
      </c>
      <c r="W3707" s="17">
        <f>COUNTIFS(performance_data[portfolio_id],performance_data[[#This Row],[portfolio_id]],
          performance_data[return_flag],1)</f>
        <v>11</v>
      </c>
      <c r="X3707" s="15">
        <f>performance_data[[#This Row],[underperform_flag_count]]/performance_data[[#This Row],[totalportfoliocount]]</f>
        <v>0.40740740740740738</v>
      </c>
    </row>
    <row r="3708" spans="1:24" x14ac:dyDescent="0.3">
      <c r="A3708">
        <v>7976</v>
      </c>
      <c r="B3708" s="1">
        <v>45493</v>
      </c>
      <c r="C3708">
        <v>195480.98</v>
      </c>
      <c r="D3708">
        <v>12.99</v>
      </c>
      <c r="E3708">
        <v>15.23</v>
      </c>
      <c r="F3708">
        <v>14599.3</v>
      </c>
      <c r="G3708">
        <v>5119.8</v>
      </c>
      <c r="H3708" t="s">
        <v>2205</v>
      </c>
      <c r="I3708" t="s">
        <v>2209</v>
      </c>
      <c r="J3708">
        <v>7</v>
      </c>
      <c r="K3708" t="s">
        <v>2210</v>
      </c>
      <c r="L3708" t="str">
        <f>IF(performance_data[[#This Row],[return_percentage]]&gt;=performance_data[[#This Row],[benchmark_return]],"Higher","Lower")</f>
        <v>Lower</v>
      </c>
      <c r="M3708" s="14">
        <f xml:space="preserve"> _xlfn.MAXIFS(performance_data[date],performance_data[portfolio_id],performance_data[[#This Row],[portfolio_id]])</f>
        <v>45525</v>
      </c>
      <c r="N3708" s="14">
        <f xml:space="preserve"> _xlfn.MINIFS(performance_data[date],performance_data[portfolio_id],performance_data[[#This Row],[portfolio_id]])</f>
        <v>44850</v>
      </c>
      <c r="O3708" s="15">
        <f>_xlfn.MAXIFS(performance_data[portfolio_value],performance_data[portfolio_id],performance_data[[#This Row],[portfolio_id]],performance_data[date],performance_data[[#This Row],[latest_date]])</f>
        <v>409937.35</v>
      </c>
      <c r="P3708" s="15">
        <f>_xlfn.MAXIFS(performance_data[portfolio_value],performance_data[portfolio_id],performance_data[[#This Row],[portfolio_id]],performance_data[date],performance_data[[#This Row],[starting_date]])</f>
        <v>141495.87</v>
      </c>
      <c r="Q3708" s="15">
        <f>performance_data[[#This Row],[latest_value]]-performance_data[[#This Row],[starting_value]]</f>
        <v>268441.48</v>
      </c>
      <c r="R3708" s="15">
        <f>performance_data[[#This Row],[net_inflows]]-performance_data[[#This Row],[net_outflows]]</f>
        <v>9479.5</v>
      </c>
      <c r="S3708" s="15" t="str">
        <f>IF(performance_data[[#This Row],[net_inflows]]&gt;AVERAGE(performance_data[net_inflows]),"High","Low")</f>
        <v>High</v>
      </c>
      <c r="T3708" s="15">
        <f>AVERAGEIF(performance_data[inflow_flag],performance_data[[#This Row],[inflow_flag]],performance_data[return_percentage])</f>
        <v>4.8467905675459724</v>
      </c>
      <c r="U3708" s="17">
        <f>IF(performance_data[[#This Row],[return_percentage]]&lt;performance_data[[#This Row],[benchmark_return]],1,0)</f>
        <v>1</v>
      </c>
      <c r="V3708" s="17">
        <f>COUNTIFS(performance_data[portfolio_id],performance_data[[#This Row],[portfolio_id]])</f>
        <v>27</v>
      </c>
      <c r="W3708" s="17">
        <f>COUNTIFS(performance_data[portfolio_id],performance_data[[#This Row],[portfolio_id]],
          performance_data[return_flag],1)</f>
        <v>11</v>
      </c>
      <c r="X3708" s="15">
        <f>performance_data[[#This Row],[underperform_flag_count]]/performance_data[[#This Row],[totalportfoliocount]]</f>
        <v>0.40740740740740738</v>
      </c>
    </row>
    <row r="3709" spans="1:24" x14ac:dyDescent="0.3">
      <c r="A3709">
        <v>7976</v>
      </c>
      <c r="B3709" s="1">
        <v>45326</v>
      </c>
      <c r="C3709">
        <v>382610.33</v>
      </c>
      <c r="D3709">
        <v>-3.59</v>
      </c>
      <c r="E3709">
        <v>-3.63</v>
      </c>
      <c r="F3709">
        <v>3042.97</v>
      </c>
      <c r="G3709">
        <v>9437.6299999999992</v>
      </c>
      <c r="H3709" t="s">
        <v>2205</v>
      </c>
      <c r="I3709" t="s">
        <v>2206</v>
      </c>
      <c r="J3709">
        <v>2</v>
      </c>
      <c r="K3709" t="s">
        <v>2226</v>
      </c>
      <c r="L3709" t="str">
        <f>IF(performance_data[[#This Row],[return_percentage]]&gt;=performance_data[[#This Row],[benchmark_return]],"Higher","Lower")</f>
        <v>Higher</v>
      </c>
      <c r="M3709" s="14">
        <f xml:space="preserve"> _xlfn.MAXIFS(performance_data[date],performance_data[portfolio_id],performance_data[[#This Row],[portfolio_id]])</f>
        <v>45525</v>
      </c>
      <c r="N3709" s="14">
        <f xml:space="preserve"> _xlfn.MINIFS(performance_data[date],performance_data[portfolio_id],performance_data[[#This Row],[portfolio_id]])</f>
        <v>44850</v>
      </c>
      <c r="O3709" s="15">
        <f>_xlfn.MAXIFS(performance_data[portfolio_value],performance_data[portfolio_id],performance_data[[#This Row],[portfolio_id]],performance_data[date],performance_data[[#This Row],[latest_date]])</f>
        <v>409937.35</v>
      </c>
      <c r="P3709" s="15">
        <f>_xlfn.MAXIFS(performance_data[portfolio_value],performance_data[portfolio_id],performance_data[[#This Row],[portfolio_id]],performance_data[date],performance_data[[#This Row],[starting_date]])</f>
        <v>141495.87</v>
      </c>
      <c r="Q3709" s="15">
        <f>performance_data[[#This Row],[latest_value]]-performance_data[[#This Row],[starting_value]]</f>
        <v>268441.48</v>
      </c>
      <c r="R3709" s="15">
        <f>performance_data[[#This Row],[net_inflows]]-performance_data[[#This Row],[net_outflows]]</f>
        <v>-6394.66</v>
      </c>
      <c r="S3709" s="15" t="str">
        <f>IF(performance_data[[#This Row],[net_inflows]]&gt;AVERAGE(performance_data[net_inflows]),"High","Low")</f>
        <v>Low</v>
      </c>
      <c r="T3709" s="15">
        <f>AVERAGEIF(performance_data[inflow_flag],performance_data[[#This Row],[inflow_flag]],performance_data[return_percentage])</f>
        <v>5.0457846277021572</v>
      </c>
      <c r="U3709" s="17">
        <f>IF(performance_data[[#This Row],[return_percentage]]&lt;performance_data[[#This Row],[benchmark_return]],1,0)</f>
        <v>0</v>
      </c>
      <c r="V3709" s="17">
        <f>COUNTIFS(performance_data[portfolio_id],performance_data[[#This Row],[portfolio_id]])</f>
        <v>27</v>
      </c>
      <c r="W3709" s="17">
        <f>COUNTIFS(performance_data[portfolio_id],performance_data[[#This Row],[portfolio_id]],
          performance_data[return_flag],1)</f>
        <v>11</v>
      </c>
      <c r="X3709" s="15">
        <f>performance_data[[#This Row],[underperform_flag_count]]/performance_data[[#This Row],[totalportfoliocount]]</f>
        <v>0.40740740740740738</v>
      </c>
    </row>
    <row r="3710" spans="1:24" x14ac:dyDescent="0.3">
      <c r="A3710">
        <v>7976</v>
      </c>
      <c r="B3710" s="1">
        <v>45011</v>
      </c>
      <c r="C3710">
        <v>405968.82</v>
      </c>
      <c r="D3710">
        <v>-5.83</v>
      </c>
      <c r="E3710">
        <v>-6.82</v>
      </c>
      <c r="F3710">
        <v>11944.57</v>
      </c>
      <c r="G3710">
        <v>5892.2</v>
      </c>
      <c r="H3710" t="s">
        <v>2213</v>
      </c>
      <c r="I3710" t="s">
        <v>2206</v>
      </c>
      <c r="J3710">
        <v>3</v>
      </c>
      <c r="K3710" t="s">
        <v>2222</v>
      </c>
      <c r="L3710" t="str">
        <f>IF(performance_data[[#This Row],[return_percentage]]&gt;=performance_data[[#This Row],[benchmark_return]],"Higher","Lower")</f>
        <v>Higher</v>
      </c>
      <c r="M3710" s="14">
        <f xml:space="preserve"> _xlfn.MAXIFS(performance_data[date],performance_data[portfolio_id],performance_data[[#This Row],[portfolio_id]])</f>
        <v>45525</v>
      </c>
      <c r="N3710" s="14">
        <f xml:space="preserve"> _xlfn.MINIFS(performance_data[date],performance_data[portfolio_id],performance_data[[#This Row],[portfolio_id]])</f>
        <v>44850</v>
      </c>
      <c r="O3710" s="15">
        <f>_xlfn.MAXIFS(performance_data[portfolio_value],performance_data[portfolio_id],performance_data[[#This Row],[portfolio_id]],performance_data[date],performance_data[[#This Row],[latest_date]])</f>
        <v>409937.35</v>
      </c>
      <c r="P3710" s="15">
        <f>_xlfn.MAXIFS(performance_data[portfolio_value],performance_data[portfolio_id],performance_data[[#This Row],[portfolio_id]],performance_data[date],performance_data[[#This Row],[starting_date]])</f>
        <v>141495.87</v>
      </c>
      <c r="Q3710" s="15">
        <f>performance_data[[#This Row],[latest_value]]-performance_data[[#This Row],[starting_value]]</f>
        <v>268441.48</v>
      </c>
      <c r="R3710" s="15">
        <f>performance_data[[#This Row],[net_inflows]]-performance_data[[#This Row],[net_outflows]]</f>
        <v>6052.37</v>
      </c>
      <c r="S3710" s="15" t="str">
        <f>IF(performance_data[[#This Row],[net_inflows]]&gt;AVERAGE(performance_data[net_inflows]),"High","Low")</f>
        <v>High</v>
      </c>
      <c r="T3710" s="15">
        <f>AVERAGEIF(performance_data[inflow_flag],performance_data[[#This Row],[inflow_flag]],performance_data[return_percentage])</f>
        <v>4.8467905675459724</v>
      </c>
      <c r="U3710" s="17">
        <f>IF(performance_data[[#This Row],[return_percentage]]&lt;performance_data[[#This Row],[benchmark_return]],1,0)</f>
        <v>0</v>
      </c>
      <c r="V3710" s="17">
        <f>COUNTIFS(performance_data[portfolio_id],performance_data[[#This Row],[portfolio_id]])</f>
        <v>27</v>
      </c>
      <c r="W3710" s="17">
        <f>COUNTIFS(performance_data[portfolio_id],performance_data[[#This Row],[portfolio_id]],
          performance_data[return_flag],1)</f>
        <v>11</v>
      </c>
      <c r="X3710" s="15">
        <f>performance_data[[#This Row],[underperform_flag_count]]/performance_data[[#This Row],[totalportfoliocount]]</f>
        <v>0.40740740740740738</v>
      </c>
    </row>
    <row r="3711" spans="1:24" x14ac:dyDescent="0.3">
      <c r="A3711">
        <v>7976</v>
      </c>
      <c r="B3711" s="1">
        <v>45427</v>
      </c>
      <c r="C3711">
        <v>252490.11</v>
      </c>
      <c r="D3711">
        <v>9.82</v>
      </c>
      <c r="E3711">
        <v>8.92</v>
      </c>
      <c r="F3711">
        <v>19502.78</v>
      </c>
      <c r="G3711">
        <v>341.52</v>
      </c>
      <c r="H3711" t="s">
        <v>2205</v>
      </c>
      <c r="I3711" t="s">
        <v>2211</v>
      </c>
      <c r="J3711">
        <v>5</v>
      </c>
      <c r="K3711" t="s">
        <v>2223</v>
      </c>
      <c r="L3711" t="str">
        <f>IF(performance_data[[#This Row],[return_percentage]]&gt;=performance_data[[#This Row],[benchmark_return]],"Higher","Lower")</f>
        <v>Higher</v>
      </c>
      <c r="M3711" s="14">
        <f xml:space="preserve"> _xlfn.MAXIFS(performance_data[date],performance_data[portfolio_id],performance_data[[#This Row],[portfolio_id]])</f>
        <v>45525</v>
      </c>
      <c r="N3711" s="14">
        <f xml:space="preserve"> _xlfn.MINIFS(performance_data[date],performance_data[portfolio_id],performance_data[[#This Row],[portfolio_id]])</f>
        <v>44850</v>
      </c>
      <c r="O3711" s="15">
        <f>_xlfn.MAXIFS(performance_data[portfolio_value],performance_data[portfolio_id],performance_data[[#This Row],[portfolio_id]],performance_data[date],performance_data[[#This Row],[latest_date]])</f>
        <v>409937.35</v>
      </c>
      <c r="P3711" s="15">
        <f>_xlfn.MAXIFS(performance_data[portfolio_value],performance_data[portfolio_id],performance_data[[#This Row],[portfolio_id]],performance_data[date],performance_data[[#This Row],[starting_date]])</f>
        <v>141495.87</v>
      </c>
      <c r="Q3711" s="15">
        <f>performance_data[[#This Row],[latest_value]]-performance_data[[#This Row],[starting_value]]</f>
        <v>268441.48</v>
      </c>
      <c r="R3711" s="15">
        <f>performance_data[[#This Row],[net_inflows]]-performance_data[[#This Row],[net_outflows]]</f>
        <v>19161.259999999998</v>
      </c>
      <c r="S3711" s="15" t="str">
        <f>IF(performance_data[[#This Row],[net_inflows]]&gt;AVERAGE(performance_data[net_inflows]),"High","Low")</f>
        <v>High</v>
      </c>
      <c r="T3711" s="15">
        <f>AVERAGEIF(performance_data[inflow_flag],performance_data[[#This Row],[inflow_flag]],performance_data[return_percentage])</f>
        <v>4.8467905675459724</v>
      </c>
      <c r="U3711" s="17">
        <f>IF(performance_data[[#This Row],[return_percentage]]&lt;performance_data[[#This Row],[benchmark_return]],1,0)</f>
        <v>0</v>
      </c>
      <c r="V3711" s="17">
        <f>COUNTIFS(performance_data[portfolio_id],performance_data[[#This Row],[portfolio_id]])</f>
        <v>27</v>
      </c>
      <c r="W3711" s="17">
        <f>COUNTIFS(performance_data[portfolio_id],performance_data[[#This Row],[portfolio_id]],
          performance_data[return_flag],1)</f>
        <v>11</v>
      </c>
      <c r="X3711" s="15">
        <f>performance_data[[#This Row],[underperform_flag_count]]/performance_data[[#This Row],[totalportfoliocount]]</f>
        <v>0.40740740740740738</v>
      </c>
    </row>
    <row r="3712" spans="1:24" x14ac:dyDescent="0.3">
      <c r="A3712">
        <v>7976</v>
      </c>
      <c r="B3712" s="1">
        <v>45379</v>
      </c>
      <c r="C3712">
        <v>493912.21</v>
      </c>
      <c r="D3712">
        <v>7.18</v>
      </c>
      <c r="E3712">
        <v>6.6</v>
      </c>
      <c r="F3712">
        <v>5248.65</v>
      </c>
      <c r="G3712">
        <v>128.91</v>
      </c>
      <c r="H3712" t="s">
        <v>2205</v>
      </c>
      <c r="I3712" t="s">
        <v>2206</v>
      </c>
      <c r="J3712">
        <v>3</v>
      </c>
      <c r="K3712" t="s">
        <v>2222</v>
      </c>
      <c r="L3712" t="str">
        <f>IF(performance_data[[#This Row],[return_percentage]]&gt;=performance_data[[#This Row],[benchmark_return]],"Higher","Lower")</f>
        <v>Higher</v>
      </c>
      <c r="M3712" s="14">
        <f xml:space="preserve"> _xlfn.MAXIFS(performance_data[date],performance_data[portfolio_id],performance_data[[#This Row],[portfolio_id]])</f>
        <v>45525</v>
      </c>
      <c r="N3712" s="14">
        <f xml:space="preserve"> _xlfn.MINIFS(performance_data[date],performance_data[portfolio_id],performance_data[[#This Row],[portfolio_id]])</f>
        <v>44850</v>
      </c>
      <c r="O3712" s="15">
        <f>_xlfn.MAXIFS(performance_data[portfolio_value],performance_data[portfolio_id],performance_data[[#This Row],[portfolio_id]],performance_data[date],performance_data[[#This Row],[latest_date]])</f>
        <v>409937.35</v>
      </c>
      <c r="P3712" s="15">
        <f>_xlfn.MAXIFS(performance_data[portfolio_value],performance_data[portfolio_id],performance_data[[#This Row],[portfolio_id]],performance_data[date],performance_data[[#This Row],[starting_date]])</f>
        <v>141495.87</v>
      </c>
      <c r="Q3712" s="15">
        <f>performance_data[[#This Row],[latest_value]]-performance_data[[#This Row],[starting_value]]</f>
        <v>268441.48</v>
      </c>
      <c r="R3712" s="15">
        <f>performance_data[[#This Row],[net_inflows]]-performance_data[[#This Row],[net_outflows]]</f>
        <v>5119.74</v>
      </c>
      <c r="S3712" s="15" t="str">
        <f>IF(performance_data[[#This Row],[net_inflows]]&gt;AVERAGE(performance_data[net_inflows]),"High","Low")</f>
        <v>Low</v>
      </c>
      <c r="T3712" s="15">
        <f>AVERAGEIF(performance_data[inflow_flag],performance_data[[#This Row],[inflow_flag]],performance_data[return_percentage])</f>
        <v>5.0457846277021572</v>
      </c>
      <c r="U3712" s="17">
        <f>IF(performance_data[[#This Row],[return_percentage]]&lt;performance_data[[#This Row],[benchmark_return]],1,0)</f>
        <v>0</v>
      </c>
      <c r="V3712" s="17">
        <f>COUNTIFS(performance_data[portfolio_id],performance_data[[#This Row],[portfolio_id]])</f>
        <v>27</v>
      </c>
      <c r="W3712" s="17">
        <f>COUNTIFS(performance_data[portfolio_id],performance_data[[#This Row],[portfolio_id]],
          performance_data[return_flag],1)</f>
        <v>11</v>
      </c>
      <c r="X3712" s="15">
        <f>performance_data[[#This Row],[underperform_flag_count]]/performance_data[[#This Row],[totalportfoliocount]]</f>
        <v>0.40740740740740738</v>
      </c>
    </row>
    <row r="3713" spans="1:24" x14ac:dyDescent="0.3">
      <c r="A3713">
        <v>7976</v>
      </c>
      <c r="B3713" s="1">
        <v>45464</v>
      </c>
      <c r="C3713">
        <v>150127.07</v>
      </c>
      <c r="D3713">
        <v>8.7799999999999994</v>
      </c>
      <c r="E3713">
        <v>8.81</v>
      </c>
      <c r="F3713">
        <v>4486.47</v>
      </c>
      <c r="G3713">
        <v>11626.51</v>
      </c>
      <c r="H3713" t="s">
        <v>2205</v>
      </c>
      <c r="I3713" t="s">
        <v>2211</v>
      </c>
      <c r="J3713">
        <v>6</v>
      </c>
      <c r="K3713" t="s">
        <v>2212</v>
      </c>
      <c r="L3713" t="str">
        <f>IF(performance_data[[#This Row],[return_percentage]]&gt;=performance_data[[#This Row],[benchmark_return]],"Higher","Lower")</f>
        <v>Lower</v>
      </c>
      <c r="M3713" s="14">
        <f xml:space="preserve"> _xlfn.MAXIFS(performance_data[date],performance_data[portfolio_id],performance_data[[#This Row],[portfolio_id]])</f>
        <v>45525</v>
      </c>
      <c r="N3713" s="14">
        <f xml:space="preserve"> _xlfn.MINIFS(performance_data[date],performance_data[portfolio_id],performance_data[[#This Row],[portfolio_id]])</f>
        <v>44850</v>
      </c>
      <c r="O3713" s="15">
        <f>_xlfn.MAXIFS(performance_data[portfolio_value],performance_data[portfolio_id],performance_data[[#This Row],[portfolio_id]],performance_data[date],performance_data[[#This Row],[latest_date]])</f>
        <v>409937.35</v>
      </c>
      <c r="P3713" s="15">
        <f>_xlfn.MAXIFS(performance_data[portfolio_value],performance_data[portfolio_id],performance_data[[#This Row],[portfolio_id]],performance_data[date],performance_data[[#This Row],[starting_date]])</f>
        <v>141495.87</v>
      </c>
      <c r="Q3713" s="15">
        <f>performance_data[[#This Row],[latest_value]]-performance_data[[#This Row],[starting_value]]</f>
        <v>268441.48</v>
      </c>
      <c r="R3713" s="15">
        <f>performance_data[[#This Row],[net_inflows]]-performance_data[[#This Row],[net_outflows]]</f>
        <v>-7140.04</v>
      </c>
      <c r="S3713" s="15" t="str">
        <f>IF(performance_data[[#This Row],[net_inflows]]&gt;AVERAGE(performance_data[net_inflows]),"High","Low")</f>
        <v>Low</v>
      </c>
      <c r="T3713" s="15">
        <f>AVERAGEIF(performance_data[inflow_flag],performance_data[[#This Row],[inflow_flag]],performance_data[return_percentage])</f>
        <v>5.0457846277021572</v>
      </c>
      <c r="U3713" s="17">
        <f>IF(performance_data[[#This Row],[return_percentage]]&lt;performance_data[[#This Row],[benchmark_return]],1,0)</f>
        <v>1</v>
      </c>
      <c r="V3713" s="17">
        <f>COUNTIFS(performance_data[portfolio_id],performance_data[[#This Row],[portfolio_id]])</f>
        <v>27</v>
      </c>
      <c r="W3713" s="17">
        <f>COUNTIFS(performance_data[portfolio_id],performance_data[[#This Row],[portfolio_id]],
          performance_data[return_flag],1)</f>
        <v>11</v>
      </c>
      <c r="X3713" s="15">
        <f>performance_data[[#This Row],[underperform_flag_count]]/performance_data[[#This Row],[totalportfoliocount]]</f>
        <v>0.40740740740740738</v>
      </c>
    </row>
    <row r="3714" spans="1:24" x14ac:dyDescent="0.3">
      <c r="A3714">
        <v>7976</v>
      </c>
      <c r="B3714" s="1">
        <v>44914</v>
      </c>
      <c r="C3714">
        <v>437448.19</v>
      </c>
      <c r="D3714">
        <v>-8.91</v>
      </c>
      <c r="E3714">
        <v>-8.81</v>
      </c>
      <c r="F3714">
        <v>1776.01</v>
      </c>
      <c r="G3714">
        <v>1384.59</v>
      </c>
      <c r="H3714" t="s">
        <v>2220</v>
      </c>
      <c r="I3714" t="s">
        <v>2217</v>
      </c>
      <c r="J3714">
        <v>12</v>
      </c>
      <c r="K3714" t="s">
        <v>2218</v>
      </c>
      <c r="L3714" t="str">
        <f>IF(performance_data[[#This Row],[return_percentage]]&gt;=performance_data[[#This Row],[benchmark_return]],"Higher","Lower")</f>
        <v>Lower</v>
      </c>
      <c r="M3714" s="14">
        <f xml:space="preserve"> _xlfn.MAXIFS(performance_data[date],performance_data[portfolio_id],performance_data[[#This Row],[portfolio_id]])</f>
        <v>45525</v>
      </c>
      <c r="N3714" s="14">
        <f xml:space="preserve"> _xlfn.MINIFS(performance_data[date],performance_data[portfolio_id],performance_data[[#This Row],[portfolio_id]])</f>
        <v>44850</v>
      </c>
      <c r="O3714" s="15">
        <f>_xlfn.MAXIFS(performance_data[portfolio_value],performance_data[portfolio_id],performance_data[[#This Row],[portfolio_id]],performance_data[date],performance_data[[#This Row],[latest_date]])</f>
        <v>409937.35</v>
      </c>
      <c r="P3714" s="15">
        <f>_xlfn.MAXIFS(performance_data[portfolio_value],performance_data[portfolio_id],performance_data[[#This Row],[portfolio_id]],performance_data[date],performance_data[[#This Row],[starting_date]])</f>
        <v>141495.87</v>
      </c>
      <c r="Q3714" s="15">
        <f>performance_data[[#This Row],[latest_value]]-performance_data[[#This Row],[starting_value]]</f>
        <v>268441.48</v>
      </c>
      <c r="R3714" s="15">
        <f>performance_data[[#This Row],[net_inflows]]-performance_data[[#This Row],[net_outflows]]</f>
        <v>391.42000000000007</v>
      </c>
      <c r="S3714" s="15" t="str">
        <f>IF(performance_data[[#This Row],[net_inflows]]&gt;AVERAGE(performance_data[net_inflows]),"High","Low")</f>
        <v>Low</v>
      </c>
      <c r="T3714" s="15">
        <f>AVERAGEIF(performance_data[inflow_flag],performance_data[[#This Row],[inflow_flag]],performance_data[return_percentage])</f>
        <v>5.0457846277021572</v>
      </c>
      <c r="U3714" s="17">
        <f>IF(performance_data[[#This Row],[return_percentage]]&lt;performance_data[[#This Row],[benchmark_return]],1,0)</f>
        <v>1</v>
      </c>
      <c r="V3714" s="17">
        <f>COUNTIFS(performance_data[portfolio_id],performance_data[[#This Row],[portfolio_id]])</f>
        <v>27</v>
      </c>
      <c r="W3714" s="17">
        <f>COUNTIFS(performance_data[portfolio_id],performance_data[[#This Row],[portfolio_id]],
          performance_data[return_flag],1)</f>
        <v>11</v>
      </c>
      <c r="X3714" s="15">
        <f>performance_data[[#This Row],[underperform_flag_count]]/performance_data[[#This Row],[totalportfoliocount]]</f>
        <v>0.40740740740740738</v>
      </c>
    </row>
    <row r="3715" spans="1:24" x14ac:dyDescent="0.3">
      <c r="A3715">
        <v>7976</v>
      </c>
      <c r="B3715" s="1">
        <v>45498</v>
      </c>
      <c r="C3715">
        <v>69064.63</v>
      </c>
      <c r="D3715">
        <v>11.13</v>
      </c>
      <c r="E3715">
        <v>9.49</v>
      </c>
      <c r="F3715">
        <v>3876.48</v>
      </c>
      <c r="G3715">
        <v>15705.28</v>
      </c>
      <c r="H3715" t="s">
        <v>2205</v>
      </c>
      <c r="I3715" t="s">
        <v>2209</v>
      </c>
      <c r="J3715">
        <v>7</v>
      </c>
      <c r="K3715" t="s">
        <v>2210</v>
      </c>
      <c r="L3715" t="str">
        <f>IF(performance_data[[#This Row],[return_percentage]]&gt;=performance_data[[#This Row],[benchmark_return]],"Higher","Lower")</f>
        <v>Higher</v>
      </c>
      <c r="M3715" s="14">
        <f xml:space="preserve"> _xlfn.MAXIFS(performance_data[date],performance_data[portfolio_id],performance_data[[#This Row],[portfolio_id]])</f>
        <v>45525</v>
      </c>
      <c r="N3715" s="14">
        <f xml:space="preserve"> _xlfn.MINIFS(performance_data[date],performance_data[portfolio_id],performance_data[[#This Row],[portfolio_id]])</f>
        <v>44850</v>
      </c>
      <c r="O3715" s="15">
        <f>_xlfn.MAXIFS(performance_data[portfolio_value],performance_data[portfolio_id],performance_data[[#This Row],[portfolio_id]],performance_data[date],performance_data[[#This Row],[latest_date]])</f>
        <v>409937.35</v>
      </c>
      <c r="P3715" s="15">
        <f>_xlfn.MAXIFS(performance_data[portfolio_value],performance_data[portfolio_id],performance_data[[#This Row],[portfolio_id]],performance_data[date],performance_data[[#This Row],[starting_date]])</f>
        <v>141495.87</v>
      </c>
      <c r="Q3715" s="15">
        <f>performance_data[[#This Row],[latest_value]]-performance_data[[#This Row],[starting_value]]</f>
        <v>268441.48</v>
      </c>
      <c r="R3715" s="15">
        <f>performance_data[[#This Row],[net_inflows]]-performance_data[[#This Row],[net_outflows]]</f>
        <v>-11828.800000000001</v>
      </c>
      <c r="S3715" s="15" t="str">
        <f>IF(performance_data[[#This Row],[net_inflows]]&gt;AVERAGE(performance_data[net_inflows]),"High","Low")</f>
        <v>Low</v>
      </c>
      <c r="T3715" s="15">
        <f>AVERAGEIF(performance_data[inflow_flag],performance_data[[#This Row],[inflow_flag]],performance_data[return_percentage])</f>
        <v>5.0457846277021572</v>
      </c>
      <c r="U3715" s="17">
        <f>IF(performance_data[[#This Row],[return_percentage]]&lt;performance_data[[#This Row],[benchmark_return]],1,0)</f>
        <v>0</v>
      </c>
      <c r="V3715" s="17">
        <f>COUNTIFS(performance_data[portfolio_id],performance_data[[#This Row],[portfolio_id]])</f>
        <v>27</v>
      </c>
      <c r="W3715" s="17">
        <f>COUNTIFS(performance_data[portfolio_id],performance_data[[#This Row],[portfolio_id]],
          performance_data[return_flag],1)</f>
        <v>11</v>
      </c>
      <c r="X3715" s="15">
        <f>performance_data[[#This Row],[underperform_flag_count]]/performance_data[[#This Row],[totalportfoliocount]]</f>
        <v>0.40740740740740738</v>
      </c>
    </row>
    <row r="3716" spans="1:24" x14ac:dyDescent="0.3">
      <c r="A3716">
        <v>7976</v>
      </c>
      <c r="B3716" s="1">
        <v>45385</v>
      </c>
      <c r="C3716">
        <v>290441.09999999998</v>
      </c>
      <c r="D3716">
        <v>13.82</v>
      </c>
      <c r="E3716">
        <v>13.03</v>
      </c>
      <c r="F3716">
        <v>2816.39</v>
      </c>
      <c r="G3716">
        <v>12413.4</v>
      </c>
      <c r="H3716" t="s">
        <v>2205</v>
      </c>
      <c r="I3716" t="s">
        <v>2211</v>
      </c>
      <c r="J3716">
        <v>4</v>
      </c>
      <c r="K3716" t="s">
        <v>2216</v>
      </c>
      <c r="L3716" t="str">
        <f>IF(performance_data[[#This Row],[return_percentage]]&gt;=performance_data[[#This Row],[benchmark_return]],"Higher","Lower")</f>
        <v>Higher</v>
      </c>
      <c r="M3716" s="14">
        <f xml:space="preserve"> _xlfn.MAXIFS(performance_data[date],performance_data[portfolio_id],performance_data[[#This Row],[portfolio_id]])</f>
        <v>45525</v>
      </c>
      <c r="N3716" s="14">
        <f xml:space="preserve"> _xlfn.MINIFS(performance_data[date],performance_data[portfolio_id],performance_data[[#This Row],[portfolio_id]])</f>
        <v>44850</v>
      </c>
      <c r="O3716" s="15">
        <f>_xlfn.MAXIFS(performance_data[portfolio_value],performance_data[portfolio_id],performance_data[[#This Row],[portfolio_id]],performance_data[date],performance_data[[#This Row],[latest_date]])</f>
        <v>409937.35</v>
      </c>
      <c r="P3716" s="15">
        <f>_xlfn.MAXIFS(performance_data[portfolio_value],performance_data[portfolio_id],performance_data[[#This Row],[portfolio_id]],performance_data[date],performance_data[[#This Row],[starting_date]])</f>
        <v>141495.87</v>
      </c>
      <c r="Q3716" s="15">
        <f>performance_data[[#This Row],[latest_value]]-performance_data[[#This Row],[starting_value]]</f>
        <v>268441.48</v>
      </c>
      <c r="R3716" s="15">
        <f>performance_data[[#This Row],[net_inflows]]-performance_data[[#This Row],[net_outflows]]</f>
        <v>-9597.01</v>
      </c>
      <c r="S3716" s="15" t="str">
        <f>IF(performance_data[[#This Row],[net_inflows]]&gt;AVERAGE(performance_data[net_inflows]),"High","Low")</f>
        <v>Low</v>
      </c>
      <c r="T3716" s="15">
        <f>AVERAGEIF(performance_data[inflow_flag],performance_data[[#This Row],[inflow_flag]],performance_data[return_percentage])</f>
        <v>5.0457846277021572</v>
      </c>
      <c r="U3716" s="17">
        <f>IF(performance_data[[#This Row],[return_percentage]]&lt;performance_data[[#This Row],[benchmark_return]],1,0)</f>
        <v>0</v>
      </c>
      <c r="V3716" s="17">
        <f>COUNTIFS(performance_data[portfolio_id],performance_data[[#This Row],[portfolio_id]])</f>
        <v>27</v>
      </c>
      <c r="W3716" s="17">
        <f>COUNTIFS(performance_data[portfolio_id],performance_data[[#This Row],[portfolio_id]],
          performance_data[return_flag],1)</f>
        <v>11</v>
      </c>
      <c r="X3716" s="15">
        <f>performance_data[[#This Row],[underperform_flag_count]]/performance_data[[#This Row],[totalportfoliocount]]</f>
        <v>0.40740740740740738</v>
      </c>
    </row>
    <row r="3717" spans="1:24" x14ac:dyDescent="0.3">
      <c r="A3717">
        <v>7976</v>
      </c>
      <c r="B3717" s="1">
        <v>45162</v>
      </c>
      <c r="C3717">
        <v>147114.16</v>
      </c>
      <c r="D3717">
        <v>6.59</v>
      </c>
      <c r="E3717">
        <v>6.39</v>
      </c>
      <c r="F3717">
        <v>1760.3</v>
      </c>
      <c r="G3717">
        <v>17111.98</v>
      </c>
      <c r="H3717" t="s">
        <v>2213</v>
      </c>
      <c r="I3717" t="s">
        <v>2209</v>
      </c>
      <c r="J3717">
        <v>8</v>
      </c>
      <c r="K3717" t="s">
        <v>2214</v>
      </c>
      <c r="L3717" t="str">
        <f>IF(performance_data[[#This Row],[return_percentage]]&gt;=performance_data[[#This Row],[benchmark_return]],"Higher","Lower")</f>
        <v>Higher</v>
      </c>
      <c r="M3717" s="14">
        <f xml:space="preserve"> _xlfn.MAXIFS(performance_data[date],performance_data[portfolio_id],performance_data[[#This Row],[portfolio_id]])</f>
        <v>45525</v>
      </c>
      <c r="N3717" s="14">
        <f xml:space="preserve"> _xlfn.MINIFS(performance_data[date],performance_data[portfolio_id],performance_data[[#This Row],[portfolio_id]])</f>
        <v>44850</v>
      </c>
      <c r="O3717" s="15">
        <f>_xlfn.MAXIFS(performance_data[portfolio_value],performance_data[portfolio_id],performance_data[[#This Row],[portfolio_id]],performance_data[date],performance_data[[#This Row],[latest_date]])</f>
        <v>409937.35</v>
      </c>
      <c r="P3717" s="15">
        <f>_xlfn.MAXIFS(performance_data[portfolio_value],performance_data[portfolio_id],performance_data[[#This Row],[portfolio_id]],performance_data[date],performance_data[[#This Row],[starting_date]])</f>
        <v>141495.87</v>
      </c>
      <c r="Q3717" s="15">
        <f>performance_data[[#This Row],[latest_value]]-performance_data[[#This Row],[starting_value]]</f>
        <v>268441.48</v>
      </c>
      <c r="R3717" s="15">
        <f>performance_data[[#This Row],[net_inflows]]-performance_data[[#This Row],[net_outflows]]</f>
        <v>-15351.68</v>
      </c>
      <c r="S3717" s="15" t="str">
        <f>IF(performance_data[[#This Row],[net_inflows]]&gt;AVERAGE(performance_data[net_inflows]),"High","Low")</f>
        <v>Low</v>
      </c>
      <c r="T3717" s="15">
        <f>AVERAGEIF(performance_data[inflow_flag],performance_data[[#This Row],[inflow_flag]],performance_data[return_percentage])</f>
        <v>5.0457846277021572</v>
      </c>
      <c r="U3717" s="17">
        <f>IF(performance_data[[#This Row],[return_percentage]]&lt;performance_data[[#This Row],[benchmark_return]],1,0)</f>
        <v>0</v>
      </c>
      <c r="V3717" s="17">
        <f>COUNTIFS(performance_data[portfolio_id],performance_data[[#This Row],[portfolio_id]])</f>
        <v>27</v>
      </c>
      <c r="W3717" s="17">
        <f>COUNTIFS(performance_data[portfolio_id],performance_data[[#This Row],[portfolio_id]],
          performance_data[return_flag],1)</f>
        <v>11</v>
      </c>
      <c r="X3717" s="15">
        <f>performance_data[[#This Row],[underperform_flag_count]]/performance_data[[#This Row],[totalportfoliocount]]</f>
        <v>0.40740740740740738</v>
      </c>
    </row>
    <row r="3718" spans="1:24" x14ac:dyDescent="0.3">
      <c r="A3718">
        <v>7976</v>
      </c>
      <c r="B3718" s="1">
        <v>45475</v>
      </c>
      <c r="C3718">
        <v>456516.76</v>
      </c>
      <c r="D3718">
        <v>18.97</v>
      </c>
      <c r="E3718">
        <v>20.39</v>
      </c>
      <c r="F3718">
        <v>12515.76</v>
      </c>
      <c r="G3718">
        <v>3753.02</v>
      </c>
      <c r="H3718" t="s">
        <v>2205</v>
      </c>
      <c r="I3718" t="s">
        <v>2209</v>
      </c>
      <c r="J3718">
        <v>7</v>
      </c>
      <c r="K3718" t="s">
        <v>2210</v>
      </c>
      <c r="L3718" t="str">
        <f>IF(performance_data[[#This Row],[return_percentage]]&gt;=performance_data[[#This Row],[benchmark_return]],"Higher","Lower")</f>
        <v>Lower</v>
      </c>
      <c r="M3718" s="14">
        <f xml:space="preserve"> _xlfn.MAXIFS(performance_data[date],performance_data[portfolio_id],performance_data[[#This Row],[portfolio_id]])</f>
        <v>45525</v>
      </c>
      <c r="N3718" s="14">
        <f xml:space="preserve"> _xlfn.MINIFS(performance_data[date],performance_data[portfolio_id],performance_data[[#This Row],[portfolio_id]])</f>
        <v>44850</v>
      </c>
      <c r="O3718" s="15">
        <f>_xlfn.MAXIFS(performance_data[portfolio_value],performance_data[portfolio_id],performance_data[[#This Row],[portfolio_id]],performance_data[date],performance_data[[#This Row],[latest_date]])</f>
        <v>409937.35</v>
      </c>
      <c r="P3718" s="15">
        <f>_xlfn.MAXIFS(performance_data[portfolio_value],performance_data[portfolio_id],performance_data[[#This Row],[portfolio_id]],performance_data[date],performance_data[[#This Row],[starting_date]])</f>
        <v>141495.87</v>
      </c>
      <c r="Q3718" s="15">
        <f>performance_data[[#This Row],[latest_value]]-performance_data[[#This Row],[starting_value]]</f>
        <v>268441.48</v>
      </c>
      <c r="R3718" s="15">
        <f>performance_data[[#This Row],[net_inflows]]-performance_data[[#This Row],[net_outflows]]</f>
        <v>8762.74</v>
      </c>
      <c r="S3718" s="15" t="str">
        <f>IF(performance_data[[#This Row],[net_inflows]]&gt;AVERAGE(performance_data[net_inflows]),"High","Low")</f>
        <v>High</v>
      </c>
      <c r="T3718" s="15">
        <f>AVERAGEIF(performance_data[inflow_flag],performance_data[[#This Row],[inflow_flag]],performance_data[return_percentage])</f>
        <v>4.8467905675459724</v>
      </c>
      <c r="U3718" s="17">
        <f>IF(performance_data[[#This Row],[return_percentage]]&lt;performance_data[[#This Row],[benchmark_return]],1,0)</f>
        <v>1</v>
      </c>
      <c r="V3718" s="17">
        <f>COUNTIFS(performance_data[portfolio_id],performance_data[[#This Row],[portfolio_id]])</f>
        <v>27</v>
      </c>
      <c r="W3718" s="17">
        <f>COUNTIFS(performance_data[portfolio_id],performance_data[[#This Row],[portfolio_id]],
          performance_data[return_flag],1)</f>
        <v>11</v>
      </c>
      <c r="X3718" s="15">
        <f>performance_data[[#This Row],[underperform_flag_count]]/performance_data[[#This Row],[totalportfoliocount]]</f>
        <v>0.40740740740740738</v>
      </c>
    </row>
    <row r="3719" spans="1:24" x14ac:dyDescent="0.3">
      <c r="A3719">
        <v>7976</v>
      </c>
      <c r="B3719" s="1">
        <v>45197</v>
      </c>
      <c r="C3719">
        <v>131356.71</v>
      </c>
      <c r="D3719">
        <v>5.61</v>
      </c>
      <c r="E3719">
        <v>6.3</v>
      </c>
      <c r="F3719">
        <v>6215.11</v>
      </c>
      <c r="G3719">
        <v>3324.79</v>
      </c>
      <c r="H3719" t="s">
        <v>2213</v>
      </c>
      <c r="I3719" t="s">
        <v>2209</v>
      </c>
      <c r="J3719">
        <v>9</v>
      </c>
      <c r="K3719" t="s">
        <v>2221</v>
      </c>
      <c r="L3719" t="str">
        <f>IF(performance_data[[#This Row],[return_percentage]]&gt;=performance_data[[#This Row],[benchmark_return]],"Higher","Lower")</f>
        <v>Lower</v>
      </c>
      <c r="M3719" s="14">
        <f xml:space="preserve"> _xlfn.MAXIFS(performance_data[date],performance_data[portfolio_id],performance_data[[#This Row],[portfolio_id]])</f>
        <v>45525</v>
      </c>
      <c r="N3719" s="14">
        <f xml:space="preserve"> _xlfn.MINIFS(performance_data[date],performance_data[portfolio_id],performance_data[[#This Row],[portfolio_id]])</f>
        <v>44850</v>
      </c>
      <c r="O3719" s="15">
        <f>_xlfn.MAXIFS(performance_data[portfolio_value],performance_data[portfolio_id],performance_data[[#This Row],[portfolio_id]],performance_data[date],performance_data[[#This Row],[latest_date]])</f>
        <v>409937.35</v>
      </c>
      <c r="P3719" s="15">
        <f>_xlfn.MAXIFS(performance_data[portfolio_value],performance_data[portfolio_id],performance_data[[#This Row],[portfolio_id]],performance_data[date],performance_data[[#This Row],[starting_date]])</f>
        <v>141495.87</v>
      </c>
      <c r="Q3719" s="15">
        <f>performance_data[[#This Row],[latest_value]]-performance_data[[#This Row],[starting_value]]</f>
        <v>268441.48</v>
      </c>
      <c r="R3719" s="15">
        <f>performance_data[[#This Row],[net_inflows]]-performance_data[[#This Row],[net_outflows]]</f>
        <v>2890.3199999999997</v>
      </c>
      <c r="S3719" s="15" t="str">
        <f>IF(performance_data[[#This Row],[net_inflows]]&gt;AVERAGE(performance_data[net_inflows]),"High","Low")</f>
        <v>Low</v>
      </c>
      <c r="T3719" s="15">
        <f>AVERAGEIF(performance_data[inflow_flag],performance_data[[#This Row],[inflow_flag]],performance_data[return_percentage])</f>
        <v>5.0457846277021572</v>
      </c>
      <c r="U3719" s="17">
        <f>IF(performance_data[[#This Row],[return_percentage]]&lt;performance_data[[#This Row],[benchmark_return]],1,0)</f>
        <v>1</v>
      </c>
      <c r="V3719" s="17">
        <f>COUNTIFS(performance_data[portfolio_id],performance_data[[#This Row],[portfolio_id]])</f>
        <v>27</v>
      </c>
      <c r="W3719" s="17">
        <f>COUNTIFS(performance_data[portfolio_id],performance_data[[#This Row],[portfolio_id]],
          performance_data[return_flag],1)</f>
        <v>11</v>
      </c>
      <c r="X3719" s="15">
        <f>performance_data[[#This Row],[underperform_flag_count]]/performance_data[[#This Row],[totalportfoliocount]]</f>
        <v>0.40740740740740738</v>
      </c>
    </row>
    <row r="3720" spans="1:24" x14ac:dyDescent="0.3">
      <c r="A3720">
        <v>7976</v>
      </c>
      <c r="B3720" s="1">
        <v>44887</v>
      </c>
      <c r="C3720">
        <v>129701.11</v>
      </c>
      <c r="D3720">
        <v>0.33</v>
      </c>
      <c r="E3720">
        <v>0.33</v>
      </c>
      <c r="F3720">
        <v>6564.37</v>
      </c>
      <c r="G3720">
        <v>4483.62</v>
      </c>
      <c r="H3720" t="s">
        <v>2220</v>
      </c>
      <c r="I3720" t="s">
        <v>2217</v>
      </c>
      <c r="J3720">
        <v>11</v>
      </c>
      <c r="K3720" t="s">
        <v>2219</v>
      </c>
      <c r="L3720" t="str">
        <f>IF(performance_data[[#This Row],[return_percentage]]&gt;=performance_data[[#This Row],[benchmark_return]],"Higher","Lower")</f>
        <v>Higher</v>
      </c>
      <c r="M3720" s="14">
        <f xml:space="preserve"> _xlfn.MAXIFS(performance_data[date],performance_data[portfolio_id],performance_data[[#This Row],[portfolio_id]])</f>
        <v>45525</v>
      </c>
      <c r="N3720" s="14">
        <f xml:space="preserve"> _xlfn.MINIFS(performance_data[date],performance_data[portfolio_id],performance_data[[#This Row],[portfolio_id]])</f>
        <v>44850</v>
      </c>
      <c r="O3720" s="15">
        <f>_xlfn.MAXIFS(performance_data[portfolio_value],performance_data[portfolio_id],performance_data[[#This Row],[portfolio_id]],performance_data[date],performance_data[[#This Row],[latest_date]])</f>
        <v>409937.35</v>
      </c>
      <c r="P3720" s="15">
        <f>_xlfn.MAXIFS(performance_data[portfolio_value],performance_data[portfolio_id],performance_data[[#This Row],[portfolio_id]],performance_data[date],performance_data[[#This Row],[starting_date]])</f>
        <v>141495.87</v>
      </c>
      <c r="Q3720" s="15">
        <f>performance_data[[#This Row],[latest_value]]-performance_data[[#This Row],[starting_value]]</f>
        <v>268441.48</v>
      </c>
      <c r="R3720" s="15">
        <f>performance_data[[#This Row],[net_inflows]]-performance_data[[#This Row],[net_outflows]]</f>
        <v>2080.75</v>
      </c>
      <c r="S3720" s="15" t="str">
        <f>IF(performance_data[[#This Row],[net_inflows]]&gt;AVERAGE(performance_data[net_inflows]),"High","Low")</f>
        <v>Low</v>
      </c>
      <c r="T3720" s="15">
        <f>AVERAGEIF(performance_data[inflow_flag],performance_data[[#This Row],[inflow_flag]],performance_data[return_percentage])</f>
        <v>5.0457846277021572</v>
      </c>
      <c r="U3720" s="17">
        <f>IF(performance_data[[#This Row],[return_percentage]]&lt;performance_data[[#This Row],[benchmark_return]],1,0)</f>
        <v>0</v>
      </c>
      <c r="V3720" s="17">
        <f>COUNTIFS(performance_data[portfolio_id],performance_data[[#This Row],[portfolio_id]])</f>
        <v>27</v>
      </c>
      <c r="W3720" s="17">
        <f>COUNTIFS(performance_data[portfolio_id],performance_data[[#This Row],[portfolio_id]],
          performance_data[return_flag],1)</f>
        <v>11</v>
      </c>
      <c r="X3720" s="15">
        <f>performance_data[[#This Row],[underperform_flag_count]]/performance_data[[#This Row],[totalportfoliocount]]</f>
        <v>0.40740740740740738</v>
      </c>
    </row>
    <row r="3721" spans="1:24" x14ac:dyDescent="0.3">
      <c r="A3721">
        <v>7976</v>
      </c>
      <c r="B3721" s="1">
        <v>45325</v>
      </c>
      <c r="C3721">
        <v>411832.05</v>
      </c>
      <c r="D3721">
        <v>1.9</v>
      </c>
      <c r="E3721">
        <v>1.58</v>
      </c>
      <c r="F3721">
        <v>384.48</v>
      </c>
      <c r="G3721">
        <v>2498.17</v>
      </c>
      <c r="H3721" t="s">
        <v>2205</v>
      </c>
      <c r="I3721" t="s">
        <v>2206</v>
      </c>
      <c r="J3721">
        <v>2</v>
      </c>
      <c r="K3721" t="s">
        <v>2226</v>
      </c>
      <c r="L3721" t="str">
        <f>IF(performance_data[[#This Row],[return_percentage]]&gt;=performance_data[[#This Row],[benchmark_return]],"Higher","Lower")</f>
        <v>Higher</v>
      </c>
      <c r="M3721" s="14">
        <f xml:space="preserve"> _xlfn.MAXIFS(performance_data[date],performance_data[portfolio_id],performance_data[[#This Row],[portfolio_id]])</f>
        <v>45525</v>
      </c>
      <c r="N3721" s="14">
        <f xml:space="preserve"> _xlfn.MINIFS(performance_data[date],performance_data[portfolio_id],performance_data[[#This Row],[portfolio_id]])</f>
        <v>44850</v>
      </c>
      <c r="O3721" s="15">
        <f>_xlfn.MAXIFS(performance_data[portfolio_value],performance_data[portfolio_id],performance_data[[#This Row],[portfolio_id]],performance_data[date],performance_data[[#This Row],[latest_date]])</f>
        <v>409937.35</v>
      </c>
      <c r="P3721" s="15">
        <f>_xlfn.MAXIFS(performance_data[portfolio_value],performance_data[portfolio_id],performance_data[[#This Row],[portfolio_id]],performance_data[date],performance_data[[#This Row],[starting_date]])</f>
        <v>141495.87</v>
      </c>
      <c r="Q3721" s="15">
        <f>performance_data[[#This Row],[latest_value]]-performance_data[[#This Row],[starting_value]]</f>
        <v>268441.48</v>
      </c>
      <c r="R3721" s="15">
        <f>performance_data[[#This Row],[net_inflows]]-performance_data[[#This Row],[net_outflows]]</f>
        <v>-2113.69</v>
      </c>
      <c r="S3721" s="15" t="str">
        <f>IF(performance_data[[#This Row],[net_inflows]]&gt;AVERAGE(performance_data[net_inflows]),"High","Low")</f>
        <v>Low</v>
      </c>
      <c r="T3721" s="15">
        <f>AVERAGEIF(performance_data[inflow_flag],performance_data[[#This Row],[inflow_flag]],performance_data[return_percentage])</f>
        <v>5.0457846277021572</v>
      </c>
      <c r="U3721" s="17">
        <f>IF(performance_data[[#This Row],[return_percentage]]&lt;performance_data[[#This Row],[benchmark_return]],1,0)</f>
        <v>0</v>
      </c>
      <c r="V3721" s="17">
        <f>COUNTIFS(performance_data[portfolio_id],performance_data[[#This Row],[portfolio_id]])</f>
        <v>27</v>
      </c>
      <c r="W3721" s="17">
        <f>COUNTIFS(performance_data[portfolio_id],performance_data[[#This Row],[portfolio_id]],
          performance_data[return_flag],1)</f>
        <v>11</v>
      </c>
      <c r="X3721" s="15">
        <f>performance_data[[#This Row],[underperform_flag_count]]/performance_data[[#This Row],[totalportfoliocount]]</f>
        <v>0.40740740740740738</v>
      </c>
    </row>
    <row r="3722" spans="1:24" x14ac:dyDescent="0.3">
      <c r="A3722">
        <v>7976</v>
      </c>
      <c r="B3722" s="1">
        <v>45525</v>
      </c>
      <c r="C3722">
        <v>409937.35</v>
      </c>
      <c r="D3722">
        <v>15.82</v>
      </c>
      <c r="E3722">
        <v>12.71</v>
      </c>
      <c r="F3722">
        <v>2606.11</v>
      </c>
      <c r="G3722">
        <v>9319.89</v>
      </c>
      <c r="H3722" t="s">
        <v>2205</v>
      </c>
      <c r="I3722" t="s">
        <v>2209</v>
      </c>
      <c r="J3722">
        <v>8</v>
      </c>
      <c r="K3722" t="s">
        <v>2214</v>
      </c>
      <c r="L3722" t="str">
        <f>IF(performance_data[[#This Row],[return_percentage]]&gt;=performance_data[[#This Row],[benchmark_return]],"Higher","Lower")</f>
        <v>Higher</v>
      </c>
      <c r="M3722" s="14">
        <f xml:space="preserve"> _xlfn.MAXIFS(performance_data[date],performance_data[portfolio_id],performance_data[[#This Row],[portfolio_id]])</f>
        <v>45525</v>
      </c>
      <c r="N3722" s="14">
        <f xml:space="preserve"> _xlfn.MINIFS(performance_data[date],performance_data[portfolio_id],performance_data[[#This Row],[portfolio_id]])</f>
        <v>44850</v>
      </c>
      <c r="O3722" s="15">
        <f>_xlfn.MAXIFS(performance_data[portfolio_value],performance_data[portfolio_id],performance_data[[#This Row],[portfolio_id]],performance_data[date],performance_data[[#This Row],[latest_date]])</f>
        <v>409937.35</v>
      </c>
      <c r="P3722" s="15">
        <f>_xlfn.MAXIFS(performance_data[portfolio_value],performance_data[portfolio_id],performance_data[[#This Row],[portfolio_id]],performance_data[date],performance_data[[#This Row],[starting_date]])</f>
        <v>141495.87</v>
      </c>
      <c r="Q3722" s="15">
        <f>performance_data[[#This Row],[latest_value]]-performance_data[[#This Row],[starting_value]]</f>
        <v>268441.48</v>
      </c>
      <c r="R3722" s="15">
        <f>performance_data[[#This Row],[net_inflows]]-performance_data[[#This Row],[net_outflows]]</f>
        <v>-6713.7799999999988</v>
      </c>
      <c r="S3722" s="15" t="str">
        <f>IF(performance_data[[#This Row],[net_inflows]]&gt;AVERAGE(performance_data[net_inflows]),"High","Low")</f>
        <v>Low</v>
      </c>
      <c r="T3722" s="15">
        <f>AVERAGEIF(performance_data[inflow_flag],performance_data[[#This Row],[inflow_flag]],performance_data[return_percentage])</f>
        <v>5.0457846277021572</v>
      </c>
      <c r="U3722" s="17">
        <f>IF(performance_data[[#This Row],[return_percentage]]&lt;performance_data[[#This Row],[benchmark_return]],1,0)</f>
        <v>0</v>
      </c>
      <c r="V3722" s="17">
        <f>COUNTIFS(performance_data[portfolio_id],performance_data[[#This Row],[portfolio_id]])</f>
        <v>27</v>
      </c>
      <c r="W3722" s="17">
        <f>COUNTIFS(performance_data[portfolio_id],performance_data[[#This Row],[portfolio_id]],
          performance_data[return_flag],1)</f>
        <v>11</v>
      </c>
      <c r="X3722" s="15">
        <f>performance_data[[#This Row],[underperform_flag_count]]/performance_data[[#This Row],[totalportfoliocount]]</f>
        <v>0.40740740740740738</v>
      </c>
    </row>
    <row r="3723" spans="1:24" x14ac:dyDescent="0.3">
      <c r="A3723">
        <v>7983</v>
      </c>
      <c r="B3723" s="1">
        <v>45296</v>
      </c>
      <c r="C3723">
        <v>342686.51</v>
      </c>
      <c r="D3723">
        <v>-6.85</v>
      </c>
      <c r="E3723">
        <v>-5.71</v>
      </c>
      <c r="F3723">
        <v>10356.959999999999</v>
      </c>
      <c r="G3723">
        <v>12157.08</v>
      </c>
      <c r="H3723" t="s">
        <v>2205</v>
      </c>
      <c r="I3723" t="s">
        <v>2206</v>
      </c>
      <c r="J3723">
        <v>1</v>
      </c>
      <c r="K3723" t="s">
        <v>2207</v>
      </c>
      <c r="L3723" t="str">
        <f>IF(performance_data[[#This Row],[return_percentage]]&gt;=performance_data[[#This Row],[benchmark_return]],"Higher","Lower")</f>
        <v>Lower</v>
      </c>
      <c r="M3723" s="14">
        <f xml:space="preserve"> _xlfn.MAXIFS(performance_data[date],performance_data[portfolio_id],performance_data[[#This Row],[portfolio_id]])</f>
        <v>45527</v>
      </c>
      <c r="N3723" s="14">
        <f xml:space="preserve"> _xlfn.MINIFS(performance_data[date],performance_data[portfolio_id],performance_data[[#This Row],[portfolio_id]])</f>
        <v>44852</v>
      </c>
      <c r="O3723" s="15">
        <f>_xlfn.MAXIFS(performance_data[portfolio_value],performance_data[portfolio_id],performance_data[[#This Row],[portfolio_id]],performance_data[date],performance_data[[#This Row],[latest_date]])</f>
        <v>171578.73</v>
      </c>
      <c r="P3723" s="15">
        <f>_xlfn.MAXIFS(performance_data[portfolio_value],performance_data[portfolio_id],performance_data[[#This Row],[portfolio_id]],performance_data[date],performance_data[[#This Row],[starting_date]])</f>
        <v>355486.54</v>
      </c>
      <c r="Q3723" s="15">
        <f>performance_data[[#This Row],[latest_value]]-performance_data[[#This Row],[starting_value]]</f>
        <v>-183907.80999999997</v>
      </c>
      <c r="R3723" s="15">
        <f>performance_data[[#This Row],[net_inflows]]-performance_data[[#This Row],[net_outflows]]</f>
        <v>-1800.1200000000008</v>
      </c>
      <c r="S3723" s="15" t="str">
        <f>IF(performance_data[[#This Row],[net_inflows]]&gt;AVERAGE(performance_data[net_inflows]),"High","Low")</f>
        <v>High</v>
      </c>
      <c r="T3723" s="15">
        <f>AVERAGEIF(performance_data[inflow_flag],performance_data[[#This Row],[inflow_flag]],performance_data[return_percentage])</f>
        <v>4.8467905675459724</v>
      </c>
      <c r="U3723" s="17">
        <f>IF(performance_data[[#This Row],[return_percentage]]&lt;performance_data[[#This Row],[benchmark_return]],1,0)</f>
        <v>1</v>
      </c>
      <c r="V3723" s="17">
        <f>COUNTIFS(performance_data[portfolio_id],performance_data[[#This Row],[portfolio_id]])</f>
        <v>30</v>
      </c>
      <c r="W3723" s="17">
        <f>COUNTIFS(performance_data[portfolio_id],performance_data[[#This Row],[portfolio_id]],
          performance_data[return_flag],1)</f>
        <v>19</v>
      </c>
      <c r="X3723" s="15">
        <f>performance_data[[#This Row],[underperform_flag_count]]/performance_data[[#This Row],[totalportfoliocount]]</f>
        <v>0.6333333333333333</v>
      </c>
    </row>
    <row r="3724" spans="1:24" x14ac:dyDescent="0.3">
      <c r="A3724">
        <v>7983</v>
      </c>
      <c r="B3724" s="1">
        <v>45107</v>
      </c>
      <c r="C3724">
        <v>103738.6</v>
      </c>
      <c r="D3724">
        <v>6.81</v>
      </c>
      <c r="E3724">
        <v>8.1199999999999992</v>
      </c>
      <c r="F3724">
        <v>2557</v>
      </c>
      <c r="G3724">
        <v>17962.38</v>
      </c>
      <c r="H3724" t="s">
        <v>2213</v>
      </c>
      <c r="I3724" t="s">
        <v>2211</v>
      </c>
      <c r="J3724">
        <v>6</v>
      </c>
      <c r="K3724" t="s">
        <v>2212</v>
      </c>
      <c r="L3724" t="str">
        <f>IF(performance_data[[#This Row],[return_percentage]]&gt;=performance_data[[#This Row],[benchmark_return]],"Higher","Lower")</f>
        <v>Lower</v>
      </c>
      <c r="M3724" s="14">
        <f xml:space="preserve"> _xlfn.MAXIFS(performance_data[date],performance_data[portfolio_id],performance_data[[#This Row],[portfolio_id]])</f>
        <v>45527</v>
      </c>
      <c r="N3724" s="14">
        <f xml:space="preserve"> _xlfn.MINIFS(performance_data[date],performance_data[portfolio_id],performance_data[[#This Row],[portfolio_id]])</f>
        <v>44852</v>
      </c>
      <c r="O3724" s="15">
        <f>_xlfn.MAXIFS(performance_data[portfolio_value],performance_data[portfolio_id],performance_data[[#This Row],[portfolio_id]],performance_data[date],performance_data[[#This Row],[latest_date]])</f>
        <v>171578.73</v>
      </c>
      <c r="P3724" s="15">
        <f>_xlfn.MAXIFS(performance_data[portfolio_value],performance_data[portfolio_id],performance_data[[#This Row],[portfolio_id]],performance_data[date],performance_data[[#This Row],[starting_date]])</f>
        <v>355486.54</v>
      </c>
      <c r="Q3724" s="15">
        <f>performance_data[[#This Row],[latest_value]]-performance_data[[#This Row],[starting_value]]</f>
        <v>-183907.80999999997</v>
      </c>
      <c r="R3724" s="15">
        <f>performance_data[[#This Row],[net_inflows]]-performance_data[[#This Row],[net_outflows]]</f>
        <v>-15405.380000000001</v>
      </c>
      <c r="S3724" s="15" t="str">
        <f>IF(performance_data[[#This Row],[net_inflows]]&gt;AVERAGE(performance_data[net_inflows]),"High","Low")</f>
        <v>Low</v>
      </c>
      <c r="T3724" s="15">
        <f>AVERAGEIF(performance_data[inflow_flag],performance_data[[#This Row],[inflow_flag]],performance_data[return_percentage])</f>
        <v>5.0457846277021572</v>
      </c>
      <c r="U3724" s="17">
        <f>IF(performance_data[[#This Row],[return_percentage]]&lt;performance_data[[#This Row],[benchmark_return]],1,0)</f>
        <v>1</v>
      </c>
      <c r="V3724" s="17">
        <f>COUNTIFS(performance_data[portfolio_id],performance_data[[#This Row],[portfolio_id]])</f>
        <v>30</v>
      </c>
      <c r="W3724" s="17">
        <f>COUNTIFS(performance_data[portfolio_id],performance_data[[#This Row],[portfolio_id]],
          performance_data[return_flag],1)</f>
        <v>19</v>
      </c>
      <c r="X3724" s="15">
        <f>performance_data[[#This Row],[underperform_flag_count]]/performance_data[[#This Row],[totalportfoliocount]]</f>
        <v>0.6333333333333333</v>
      </c>
    </row>
    <row r="3725" spans="1:24" x14ac:dyDescent="0.3">
      <c r="A3725">
        <v>7983</v>
      </c>
      <c r="B3725" s="1">
        <v>45019</v>
      </c>
      <c r="C3725">
        <v>45934.57</v>
      </c>
      <c r="D3725">
        <v>5.0199999999999996</v>
      </c>
      <c r="E3725">
        <v>5.2</v>
      </c>
      <c r="F3725">
        <v>14819.29</v>
      </c>
      <c r="G3725">
        <v>3876.59</v>
      </c>
      <c r="H3725" t="s">
        <v>2213</v>
      </c>
      <c r="I3725" t="s">
        <v>2211</v>
      </c>
      <c r="J3725">
        <v>4</v>
      </c>
      <c r="K3725" t="s">
        <v>2216</v>
      </c>
      <c r="L3725" t="str">
        <f>IF(performance_data[[#This Row],[return_percentage]]&gt;=performance_data[[#This Row],[benchmark_return]],"Higher","Lower")</f>
        <v>Lower</v>
      </c>
      <c r="M3725" s="14">
        <f xml:space="preserve"> _xlfn.MAXIFS(performance_data[date],performance_data[portfolio_id],performance_data[[#This Row],[portfolio_id]])</f>
        <v>45527</v>
      </c>
      <c r="N3725" s="14">
        <f xml:space="preserve"> _xlfn.MINIFS(performance_data[date],performance_data[portfolio_id],performance_data[[#This Row],[portfolio_id]])</f>
        <v>44852</v>
      </c>
      <c r="O3725" s="15">
        <f>_xlfn.MAXIFS(performance_data[portfolio_value],performance_data[portfolio_id],performance_data[[#This Row],[portfolio_id]],performance_data[date],performance_data[[#This Row],[latest_date]])</f>
        <v>171578.73</v>
      </c>
      <c r="P3725" s="15">
        <f>_xlfn.MAXIFS(performance_data[portfolio_value],performance_data[portfolio_id],performance_data[[#This Row],[portfolio_id]],performance_data[date],performance_data[[#This Row],[starting_date]])</f>
        <v>355486.54</v>
      </c>
      <c r="Q3725" s="15">
        <f>performance_data[[#This Row],[latest_value]]-performance_data[[#This Row],[starting_value]]</f>
        <v>-183907.80999999997</v>
      </c>
      <c r="R3725" s="15">
        <f>performance_data[[#This Row],[net_inflows]]-performance_data[[#This Row],[net_outflows]]</f>
        <v>10942.7</v>
      </c>
      <c r="S3725" s="15" t="str">
        <f>IF(performance_data[[#This Row],[net_inflows]]&gt;AVERAGE(performance_data[net_inflows]),"High","Low")</f>
        <v>High</v>
      </c>
      <c r="T3725" s="15">
        <f>AVERAGEIF(performance_data[inflow_flag],performance_data[[#This Row],[inflow_flag]],performance_data[return_percentage])</f>
        <v>4.8467905675459724</v>
      </c>
      <c r="U3725" s="17">
        <f>IF(performance_data[[#This Row],[return_percentage]]&lt;performance_data[[#This Row],[benchmark_return]],1,0)</f>
        <v>1</v>
      </c>
      <c r="V3725" s="17">
        <f>COUNTIFS(performance_data[portfolio_id],performance_data[[#This Row],[portfolio_id]])</f>
        <v>30</v>
      </c>
      <c r="W3725" s="17">
        <f>COUNTIFS(performance_data[portfolio_id],performance_data[[#This Row],[portfolio_id]],
          performance_data[return_flag],1)</f>
        <v>19</v>
      </c>
      <c r="X3725" s="15">
        <f>performance_data[[#This Row],[underperform_flag_count]]/performance_data[[#This Row],[totalportfoliocount]]</f>
        <v>0.6333333333333333</v>
      </c>
    </row>
    <row r="3726" spans="1:24" x14ac:dyDescent="0.3">
      <c r="A3726">
        <v>7983</v>
      </c>
      <c r="B3726" s="1">
        <v>44886</v>
      </c>
      <c r="C3726">
        <v>350783.12</v>
      </c>
      <c r="D3726">
        <v>9.7899999999999991</v>
      </c>
      <c r="E3726">
        <v>9.25</v>
      </c>
      <c r="F3726">
        <v>15697.24</v>
      </c>
      <c r="G3726">
        <v>19394.54</v>
      </c>
      <c r="H3726" t="s">
        <v>2220</v>
      </c>
      <c r="I3726" t="s">
        <v>2217</v>
      </c>
      <c r="J3726">
        <v>11</v>
      </c>
      <c r="K3726" t="s">
        <v>2219</v>
      </c>
      <c r="L3726" t="str">
        <f>IF(performance_data[[#This Row],[return_percentage]]&gt;=performance_data[[#This Row],[benchmark_return]],"Higher","Lower")</f>
        <v>Higher</v>
      </c>
      <c r="M3726" s="14">
        <f xml:space="preserve"> _xlfn.MAXIFS(performance_data[date],performance_data[portfolio_id],performance_data[[#This Row],[portfolio_id]])</f>
        <v>45527</v>
      </c>
      <c r="N3726" s="14">
        <f xml:space="preserve"> _xlfn.MINIFS(performance_data[date],performance_data[portfolio_id],performance_data[[#This Row],[portfolio_id]])</f>
        <v>44852</v>
      </c>
      <c r="O3726" s="15">
        <f>_xlfn.MAXIFS(performance_data[portfolio_value],performance_data[portfolio_id],performance_data[[#This Row],[portfolio_id]],performance_data[date],performance_data[[#This Row],[latest_date]])</f>
        <v>171578.73</v>
      </c>
      <c r="P3726" s="15">
        <f>_xlfn.MAXIFS(performance_data[portfolio_value],performance_data[portfolio_id],performance_data[[#This Row],[portfolio_id]],performance_data[date],performance_data[[#This Row],[starting_date]])</f>
        <v>355486.54</v>
      </c>
      <c r="Q3726" s="15">
        <f>performance_data[[#This Row],[latest_value]]-performance_data[[#This Row],[starting_value]]</f>
        <v>-183907.80999999997</v>
      </c>
      <c r="R3726" s="15">
        <f>performance_data[[#This Row],[net_inflows]]-performance_data[[#This Row],[net_outflows]]</f>
        <v>-3697.3000000000011</v>
      </c>
      <c r="S3726" s="15" t="str">
        <f>IF(performance_data[[#This Row],[net_inflows]]&gt;AVERAGE(performance_data[net_inflows]),"High","Low")</f>
        <v>High</v>
      </c>
      <c r="T3726" s="15">
        <f>AVERAGEIF(performance_data[inflow_flag],performance_data[[#This Row],[inflow_flag]],performance_data[return_percentage])</f>
        <v>4.8467905675459724</v>
      </c>
      <c r="U3726" s="17">
        <f>IF(performance_data[[#This Row],[return_percentage]]&lt;performance_data[[#This Row],[benchmark_return]],1,0)</f>
        <v>0</v>
      </c>
      <c r="V3726" s="17">
        <f>COUNTIFS(performance_data[portfolio_id],performance_data[[#This Row],[portfolio_id]])</f>
        <v>30</v>
      </c>
      <c r="W3726" s="17">
        <f>COUNTIFS(performance_data[portfolio_id],performance_data[[#This Row],[portfolio_id]],
          performance_data[return_flag],1)</f>
        <v>19</v>
      </c>
      <c r="X3726" s="15">
        <f>performance_data[[#This Row],[underperform_flag_count]]/performance_data[[#This Row],[totalportfoliocount]]</f>
        <v>0.6333333333333333</v>
      </c>
    </row>
    <row r="3727" spans="1:24" x14ac:dyDescent="0.3">
      <c r="A3727">
        <v>7983</v>
      </c>
      <c r="B3727" s="1">
        <v>45322</v>
      </c>
      <c r="C3727">
        <v>398220.51</v>
      </c>
      <c r="D3727">
        <v>18.73</v>
      </c>
      <c r="E3727">
        <v>22.1</v>
      </c>
      <c r="F3727">
        <v>210.74</v>
      </c>
      <c r="G3727">
        <v>18908.7</v>
      </c>
      <c r="H3727" t="s">
        <v>2205</v>
      </c>
      <c r="I3727" t="s">
        <v>2206</v>
      </c>
      <c r="J3727">
        <v>1</v>
      </c>
      <c r="K3727" t="s">
        <v>2207</v>
      </c>
      <c r="L3727" t="str">
        <f>IF(performance_data[[#This Row],[return_percentage]]&gt;=performance_data[[#This Row],[benchmark_return]],"Higher","Lower")</f>
        <v>Lower</v>
      </c>
      <c r="M3727" s="14">
        <f xml:space="preserve"> _xlfn.MAXIFS(performance_data[date],performance_data[portfolio_id],performance_data[[#This Row],[portfolio_id]])</f>
        <v>45527</v>
      </c>
      <c r="N3727" s="14">
        <f xml:space="preserve"> _xlfn.MINIFS(performance_data[date],performance_data[portfolio_id],performance_data[[#This Row],[portfolio_id]])</f>
        <v>44852</v>
      </c>
      <c r="O3727" s="15">
        <f>_xlfn.MAXIFS(performance_data[portfolio_value],performance_data[portfolio_id],performance_data[[#This Row],[portfolio_id]],performance_data[date],performance_data[[#This Row],[latest_date]])</f>
        <v>171578.73</v>
      </c>
      <c r="P3727" s="15">
        <f>_xlfn.MAXIFS(performance_data[portfolio_value],performance_data[portfolio_id],performance_data[[#This Row],[portfolio_id]],performance_data[date],performance_data[[#This Row],[starting_date]])</f>
        <v>355486.54</v>
      </c>
      <c r="Q3727" s="15">
        <f>performance_data[[#This Row],[latest_value]]-performance_data[[#This Row],[starting_value]]</f>
        <v>-183907.80999999997</v>
      </c>
      <c r="R3727" s="15">
        <f>performance_data[[#This Row],[net_inflows]]-performance_data[[#This Row],[net_outflows]]</f>
        <v>-18697.96</v>
      </c>
      <c r="S3727" s="15" t="str">
        <f>IF(performance_data[[#This Row],[net_inflows]]&gt;AVERAGE(performance_data[net_inflows]),"High","Low")</f>
        <v>Low</v>
      </c>
      <c r="T3727" s="15">
        <f>AVERAGEIF(performance_data[inflow_flag],performance_data[[#This Row],[inflow_flag]],performance_data[return_percentage])</f>
        <v>5.0457846277021572</v>
      </c>
      <c r="U3727" s="17">
        <f>IF(performance_data[[#This Row],[return_percentage]]&lt;performance_data[[#This Row],[benchmark_return]],1,0)</f>
        <v>1</v>
      </c>
      <c r="V3727" s="17">
        <f>COUNTIFS(performance_data[portfolio_id],performance_data[[#This Row],[portfolio_id]])</f>
        <v>30</v>
      </c>
      <c r="W3727" s="17">
        <f>COUNTIFS(performance_data[portfolio_id],performance_data[[#This Row],[portfolio_id]],
          performance_data[return_flag],1)</f>
        <v>19</v>
      </c>
      <c r="X3727" s="15">
        <f>performance_data[[#This Row],[underperform_flag_count]]/performance_data[[#This Row],[totalportfoliocount]]</f>
        <v>0.6333333333333333</v>
      </c>
    </row>
    <row r="3728" spans="1:24" x14ac:dyDescent="0.3">
      <c r="A3728">
        <v>7983</v>
      </c>
      <c r="B3728" s="1">
        <v>45223</v>
      </c>
      <c r="C3728">
        <v>417784.85</v>
      </c>
      <c r="D3728">
        <v>-5.34</v>
      </c>
      <c r="E3728">
        <v>-6.31</v>
      </c>
      <c r="F3728">
        <v>6333.22</v>
      </c>
      <c r="G3728">
        <v>3353.34</v>
      </c>
      <c r="H3728" t="s">
        <v>2213</v>
      </c>
      <c r="I3728" t="s">
        <v>2217</v>
      </c>
      <c r="J3728">
        <v>10</v>
      </c>
      <c r="K3728" t="s">
        <v>2224</v>
      </c>
      <c r="L3728" t="str">
        <f>IF(performance_data[[#This Row],[return_percentage]]&gt;=performance_data[[#This Row],[benchmark_return]],"Higher","Lower")</f>
        <v>Higher</v>
      </c>
      <c r="M3728" s="14">
        <f xml:space="preserve"> _xlfn.MAXIFS(performance_data[date],performance_data[portfolio_id],performance_data[[#This Row],[portfolio_id]])</f>
        <v>45527</v>
      </c>
      <c r="N3728" s="14">
        <f xml:space="preserve"> _xlfn.MINIFS(performance_data[date],performance_data[portfolio_id],performance_data[[#This Row],[portfolio_id]])</f>
        <v>44852</v>
      </c>
      <c r="O3728" s="15">
        <f>_xlfn.MAXIFS(performance_data[portfolio_value],performance_data[portfolio_id],performance_data[[#This Row],[portfolio_id]],performance_data[date],performance_data[[#This Row],[latest_date]])</f>
        <v>171578.73</v>
      </c>
      <c r="P3728" s="15">
        <f>_xlfn.MAXIFS(performance_data[portfolio_value],performance_data[portfolio_id],performance_data[[#This Row],[portfolio_id]],performance_data[date],performance_data[[#This Row],[starting_date]])</f>
        <v>355486.54</v>
      </c>
      <c r="Q3728" s="15">
        <f>performance_data[[#This Row],[latest_value]]-performance_data[[#This Row],[starting_value]]</f>
        <v>-183907.80999999997</v>
      </c>
      <c r="R3728" s="15">
        <f>performance_data[[#This Row],[net_inflows]]-performance_data[[#This Row],[net_outflows]]</f>
        <v>2979.88</v>
      </c>
      <c r="S3728" s="15" t="str">
        <f>IF(performance_data[[#This Row],[net_inflows]]&gt;AVERAGE(performance_data[net_inflows]),"High","Low")</f>
        <v>Low</v>
      </c>
      <c r="T3728" s="15">
        <f>AVERAGEIF(performance_data[inflow_flag],performance_data[[#This Row],[inflow_flag]],performance_data[return_percentage])</f>
        <v>5.0457846277021572</v>
      </c>
      <c r="U3728" s="17">
        <f>IF(performance_data[[#This Row],[return_percentage]]&lt;performance_data[[#This Row],[benchmark_return]],1,0)</f>
        <v>0</v>
      </c>
      <c r="V3728" s="17">
        <f>COUNTIFS(performance_data[portfolio_id],performance_data[[#This Row],[portfolio_id]])</f>
        <v>30</v>
      </c>
      <c r="W3728" s="17">
        <f>COUNTIFS(performance_data[portfolio_id],performance_data[[#This Row],[portfolio_id]],
          performance_data[return_flag],1)</f>
        <v>19</v>
      </c>
      <c r="X3728" s="15">
        <f>performance_data[[#This Row],[underperform_flag_count]]/performance_data[[#This Row],[totalportfoliocount]]</f>
        <v>0.6333333333333333</v>
      </c>
    </row>
    <row r="3729" spans="1:24" x14ac:dyDescent="0.3">
      <c r="A3729">
        <v>7983</v>
      </c>
      <c r="B3729" s="1">
        <v>45086</v>
      </c>
      <c r="C3729">
        <v>276760.19</v>
      </c>
      <c r="D3729">
        <v>14.68</v>
      </c>
      <c r="E3729">
        <v>16.72</v>
      </c>
      <c r="F3729">
        <v>14420.65</v>
      </c>
      <c r="G3729">
        <v>10686.98</v>
      </c>
      <c r="H3729" t="s">
        <v>2213</v>
      </c>
      <c r="I3729" t="s">
        <v>2211</v>
      </c>
      <c r="J3729">
        <v>6</v>
      </c>
      <c r="K3729" t="s">
        <v>2212</v>
      </c>
      <c r="L3729" t="str">
        <f>IF(performance_data[[#This Row],[return_percentage]]&gt;=performance_data[[#This Row],[benchmark_return]],"Higher","Lower")</f>
        <v>Lower</v>
      </c>
      <c r="M3729" s="14">
        <f xml:space="preserve"> _xlfn.MAXIFS(performance_data[date],performance_data[portfolio_id],performance_data[[#This Row],[portfolio_id]])</f>
        <v>45527</v>
      </c>
      <c r="N3729" s="14">
        <f xml:space="preserve"> _xlfn.MINIFS(performance_data[date],performance_data[portfolio_id],performance_data[[#This Row],[portfolio_id]])</f>
        <v>44852</v>
      </c>
      <c r="O3729" s="15">
        <f>_xlfn.MAXIFS(performance_data[portfolio_value],performance_data[portfolio_id],performance_data[[#This Row],[portfolio_id]],performance_data[date],performance_data[[#This Row],[latest_date]])</f>
        <v>171578.73</v>
      </c>
      <c r="P3729" s="15">
        <f>_xlfn.MAXIFS(performance_data[portfolio_value],performance_data[portfolio_id],performance_data[[#This Row],[portfolio_id]],performance_data[date],performance_data[[#This Row],[starting_date]])</f>
        <v>355486.54</v>
      </c>
      <c r="Q3729" s="15">
        <f>performance_data[[#This Row],[latest_value]]-performance_data[[#This Row],[starting_value]]</f>
        <v>-183907.80999999997</v>
      </c>
      <c r="R3729" s="15">
        <f>performance_data[[#This Row],[net_inflows]]-performance_data[[#This Row],[net_outflows]]</f>
        <v>3733.67</v>
      </c>
      <c r="S3729" s="15" t="str">
        <f>IF(performance_data[[#This Row],[net_inflows]]&gt;AVERAGE(performance_data[net_inflows]),"High","Low")</f>
        <v>High</v>
      </c>
      <c r="T3729" s="15">
        <f>AVERAGEIF(performance_data[inflow_flag],performance_data[[#This Row],[inflow_flag]],performance_data[return_percentage])</f>
        <v>4.8467905675459724</v>
      </c>
      <c r="U3729" s="17">
        <f>IF(performance_data[[#This Row],[return_percentage]]&lt;performance_data[[#This Row],[benchmark_return]],1,0)</f>
        <v>1</v>
      </c>
      <c r="V3729" s="17">
        <f>COUNTIFS(performance_data[portfolio_id],performance_data[[#This Row],[portfolio_id]])</f>
        <v>30</v>
      </c>
      <c r="W3729" s="17">
        <f>COUNTIFS(performance_data[portfolio_id],performance_data[[#This Row],[portfolio_id]],
          performance_data[return_flag],1)</f>
        <v>19</v>
      </c>
      <c r="X3729" s="15">
        <f>performance_data[[#This Row],[underperform_flag_count]]/performance_data[[#This Row],[totalportfoliocount]]</f>
        <v>0.6333333333333333</v>
      </c>
    </row>
    <row r="3730" spans="1:24" x14ac:dyDescent="0.3">
      <c r="A3730">
        <v>7983</v>
      </c>
      <c r="B3730" s="1">
        <v>45367</v>
      </c>
      <c r="C3730">
        <v>362568.72</v>
      </c>
      <c r="D3730">
        <v>-8.9</v>
      </c>
      <c r="E3730">
        <v>-8.7899999999999991</v>
      </c>
      <c r="F3730">
        <v>10922.74</v>
      </c>
      <c r="G3730">
        <v>9896.9699999999993</v>
      </c>
      <c r="H3730" t="s">
        <v>2205</v>
      </c>
      <c r="I3730" t="s">
        <v>2206</v>
      </c>
      <c r="J3730">
        <v>3</v>
      </c>
      <c r="K3730" t="s">
        <v>2222</v>
      </c>
      <c r="L3730" t="str">
        <f>IF(performance_data[[#This Row],[return_percentage]]&gt;=performance_data[[#This Row],[benchmark_return]],"Higher","Lower")</f>
        <v>Lower</v>
      </c>
      <c r="M3730" s="14">
        <f xml:space="preserve"> _xlfn.MAXIFS(performance_data[date],performance_data[portfolio_id],performance_data[[#This Row],[portfolio_id]])</f>
        <v>45527</v>
      </c>
      <c r="N3730" s="14">
        <f xml:space="preserve"> _xlfn.MINIFS(performance_data[date],performance_data[portfolio_id],performance_data[[#This Row],[portfolio_id]])</f>
        <v>44852</v>
      </c>
      <c r="O3730" s="15">
        <f>_xlfn.MAXIFS(performance_data[portfolio_value],performance_data[portfolio_id],performance_data[[#This Row],[portfolio_id]],performance_data[date],performance_data[[#This Row],[latest_date]])</f>
        <v>171578.73</v>
      </c>
      <c r="P3730" s="15">
        <f>_xlfn.MAXIFS(performance_data[portfolio_value],performance_data[portfolio_id],performance_data[[#This Row],[portfolio_id]],performance_data[date],performance_data[[#This Row],[starting_date]])</f>
        <v>355486.54</v>
      </c>
      <c r="Q3730" s="15">
        <f>performance_data[[#This Row],[latest_value]]-performance_data[[#This Row],[starting_value]]</f>
        <v>-183907.80999999997</v>
      </c>
      <c r="R3730" s="15">
        <f>performance_data[[#This Row],[net_inflows]]-performance_data[[#This Row],[net_outflows]]</f>
        <v>1025.7700000000004</v>
      </c>
      <c r="S3730" s="15" t="str">
        <f>IF(performance_data[[#This Row],[net_inflows]]&gt;AVERAGE(performance_data[net_inflows]),"High","Low")</f>
        <v>High</v>
      </c>
      <c r="T3730" s="15">
        <f>AVERAGEIF(performance_data[inflow_flag],performance_data[[#This Row],[inflow_flag]],performance_data[return_percentage])</f>
        <v>4.8467905675459724</v>
      </c>
      <c r="U3730" s="17">
        <f>IF(performance_data[[#This Row],[return_percentage]]&lt;performance_data[[#This Row],[benchmark_return]],1,0)</f>
        <v>1</v>
      </c>
      <c r="V3730" s="17">
        <f>COUNTIFS(performance_data[portfolio_id],performance_data[[#This Row],[portfolio_id]])</f>
        <v>30</v>
      </c>
      <c r="W3730" s="17">
        <f>COUNTIFS(performance_data[portfolio_id],performance_data[[#This Row],[portfolio_id]],
          performance_data[return_flag],1)</f>
        <v>19</v>
      </c>
      <c r="X3730" s="15">
        <f>performance_data[[#This Row],[underperform_flag_count]]/performance_data[[#This Row],[totalportfoliocount]]</f>
        <v>0.6333333333333333</v>
      </c>
    </row>
    <row r="3731" spans="1:24" x14ac:dyDescent="0.3">
      <c r="A3731">
        <v>7983</v>
      </c>
      <c r="B3731" s="1">
        <v>44922</v>
      </c>
      <c r="C3731">
        <v>437806.38</v>
      </c>
      <c r="D3731">
        <v>-2.2000000000000002</v>
      </c>
      <c r="E3731">
        <v>-2.59</v>
      </c>
      <c r="F3731">
        <v>9169.39</v>
      </c>
      <c r="G3731">
        <v>13019.13</v>
      </c>
      <c r="H3731" t="s">
        <v>2220</v>
      </c>
      <c r="I3731" t="s">
        <v>2217</v>
      </c>
      <c r="J3731">
        <v>12</v>
      </c>
      <c r="K3731" t="s">
        <v>2218</v>
      </c>
      <c r="L3731" t="str">
        <f>IF(performance_data[[#This Row],[return_percentage]]&gt;=performance_data[[#This Row],[benchmark_return]],"Higher","Lower")</f>
        <v>Higher</v>
      </c>
      <c r="M3731" s="14">
        <f xml:space="preserve"> _xlfn.MAXIFS(performance_data[date],performance_data[portfolio_id],performance_data[[#This Row],[portfolio_id]])</f>
        <v>45527</v>
      </c>
      <c r="N3731" s="14">
        <f xml:space="preserve"> _xlfn.MINIFS(performance_data[date],performance_data[portfolio_id],performance_data[[#This Row],[portfolio_id]])</f>
        <v>44852</v>
      </c>
      <c r="O3731" s="15">
        <f>_xlfn.MAXIFS(performance_data[portfolio_value],performance_data[portfolio_id],performance_data[[#This Row],[portfolio_id]],performance_data[date],performance_data[[#This Row],[latest_date]])</f>
        <v>171578.73</v>
      </c>
      <c r="P3731" s="15">
        <f>_xlfn.MAXIFS(performance_data[portfolio_value],performance_data[portfolio_id],performance_data[[#This Row],[portfolio_id]],performance_data[date],performance_data[[#This Row],[starting_date]])</f>
        <v>355486.54</v>
      </c>
      <c r="Q3731" s="15">
        <f>performance_data[[#This Row],[latest_value]]-performance_data[[#This Row],[starting_value]]</f>
        <v>-183907.80999999997</v>
      </c>
      <c r="R3731" s="15">
        <f>performance_data[[#This Row],[net_inflows]]-performance_data[[#This Row],[net_outflows]]</f>
        <v>-3849.74</v>
      </c>
      <c r="S3731" s="15" t="str">
        <f>IF(performance_data[[#This Row],[net_inflows]]&gt;AVERAGE(performance_data[net_inflows]),"High","Low")</f>
        <v>Low</v>
      </c>
      <c r="T3731" s="15">
        <f>AVERAGEIF(performance_data[inflow_flag],performance_data[[#This Row],[inflow_flag]],performance_data[return_percentage])</f>
        <v>5.0457846277021572</v>
      </c>
      <c r="U3731" s="17">
        <f>IF(performance_data[[#This Row],[return_percentage]]&lt;performance_data[[#This Row],[benchmark_return]],1,0)</f>
        <v>0</v>
      </c>
      <c r="V3731" s="17">
        <f>COUNTIFS(performance_data[portfolio_id],performance_data[[#This Row],[portfolio_id]])</f>
        <v>30</v>
      </c>
      <c r="W3731" s="17">
        <f>COUNTIFS(performance_data[portfolio_id],performance_data[[#This Row],[portfolio_id]],
          performance_data[return_flag],1)</f>
        <v>19</v>
      </c>
      <c r="X3731" s="15">
        <f>performance_data[[#This Row],[underperform_flag_count]]/performance_data[[#This Row],[totalportfoliocount]]</f>
        <v>0.6333333333333333</v>
      </c>
    </row>
    <row r="3732" spans="1:24" x14ac:dyDescent="0.3">
      <c r="A3732">
        <v>7983</v>
      </c>
      <c r="B3732" s="1">
        <v>44852</v>
      </c>
      <c r="C3732">
        <v>355486.54</v>
      </c>
      <c r="D3732">
        <v>3.3</v>
      </c>
      <c r="E3732">
        <v>3.84</v>
      </c>
      <c r="F3732">
        <v>14361.29</v>
      </c>
      <c r="G3732">
        <v>11930.36</v>
      </c>
      <c r="H3732" t="s">
        <v>2220</v>
      </c>
      <c r="I3732" t="s">
        <v>2217</v>
      </c>
      <c r="J3732">
        <v>10</v>
      </c>
      <c r="K3732" t="s">
        <v>2224</v>
      </c>
      <c r="L3732" t="str">
        <f>IF(performance_data[[#This Row],[return_percentage]]&gt;=performance_data[[#This Row],[benchmark_return]],"Higher","Lower")</f>
        <v>Lower</v>
      </c>
      <c r="M3732" s="14">
        <f xml:space="preserve"> _xlfn.MAXIFS(performance_data[date],performance_data[portfolio_id],performance_data[[#This Row],[portfolio_id]])</f>
        <v>45527</v>
      </c>
      <c r="N3732" s="14">
        <f xml:space="preserve"> _xlfn.MINIFS(performance_data[date],performance_data[portfolio_id],performance_data[[#This Row],[portfolio_id]])</f>
        <v>44852</v>
      </c>
      <c r="O3732" s="15">
        <f>_xlfn.MAXIFS(performance_data[portfolio_value],performance_data[portfolio_id],performance_data[[#This Row],[portfolio_id]],performance_data[date],performance_data[[#This Row],[latest_date]])</f>
        <v>171578.73</v>
      </c>
      <c r="P3732" s="15">
        <f>_xlfn.MAXIFS(performance_data[portfolio_value],performance_data[portfolio_id],performance_data[[#This Row],[portfolio_id]],performance_data[date],performance_data[[#This Row],[starting_date]])</f>
        <v>355486.54</v>
      </c>
      <c r="Q3732" s="15">
        <f>performance_data[[#This Row],[latest_value]]-performance_data[[#This Row],[starting_value]]</f>
        <v>-183907.80999999997</v>
      </c>
      <c r="R3732" s="15">
        <f>performance_data[[#This Row],[net_inflows]]-performance_data[[#This Row],[net_outflows]]</f>
        <v>2430.9300000000003</v>
      </c>
      <c r="S3732" s="15" t="str">
        <f>IF(performance_data[[#This Row],[net_inflows]]&gt;AVERAGE(performance_data[net_inflows]),"High","Low")</f>
        <v>High</v>
      </c>
      <c r="T3732" s="15">
        <f>AVERAGEIF(performance_data[inflow_flag],performance_data[[#This Row],[inflow_flag]],performance_data[return_percentage])</f>
        <v>4.8467905675459724</v>
      </c>
      <c r="U3732" s="17">
        <f>IF(performance_data[[#This Row],[return_percentage]]&lt;performance_data[[#This Row],[benchmark_return]],1,0)</f>
        <v>1</v>
      </c>
      <c r="V3732" s="17">
        <f>COUNTIFS(performance_data[portfolio_id],performance_data[[#This Row],[portfolio_id]])</f>
        <v>30</v>
      </c>
      <c r="W3732" s="17">
        <f>COUNTIFS(performance_data[portfolio_id],performance_data[[#This Row],[portfolio_id]],
          performance_data[return_flag],1)</f>
        <v>19</v>
      </c>
      <c r="X3732" s="15">
        <f>performance_data[[#This Row],[underperform_flag_count]]/performance_data[[#This Row],[totalportfoliocount]]</f>
        <v>0.6333333333333333</v>
      </c>
    </row>
    <row r="3733" spans="1:24" x14ac:dyDescent="0.3">
      <c r="A3733">
        <v>7983</v>
      </c>
      <c r="B3733" s="1">
        <v>45498</v>
      </c>
      <c r="C3733">
        <v>325910.3</v>
      </c>
      <c r="D3733">
        <v>12.97</v>
      </c>
      <c r="E3733">
        <v>13.6</v>
      </c>
      <c r="F3733">
        <v>8248.64</v>
      </c>
      <c r="G3733">
        <v>3407.26</v>
      </c>
      <c r="H3733" t="s">
        <v>2205</v>
      </c>
      <c r="I3733" t="s">
        <v>2209</v>
      </c>
      <c r="J3733">
        <v>7</v>
      </c>
      <c r="K3733" t="s">
        <v>2210</v>
      </c>
      <c r="L3733" t="str">
        <f>IF(performance_data[[#This Row],[return_percentage]]&gt;=performance_data[[#This Row],[benchmark_return]],"Higher","Lower")</f>
        <v>Lower</v>
      </c>
      <c r="M3733" s="14">
        <f xml:space="preserve"> _xlfn.MAXIFS(performance_data[date],performance_data[portfolio_id],performance_data[[#This Row],[portfolio_id]])</f>
        <v>45527</v>
      </c>
      <c r="N3733" s="14">
        <f xml:space="preserve"> _xlfn.MINIFS(performance_data[date],performance_data[portfolio_id],performance_data[[#This Row],[portfolio_id]])</f>
        <v>44852</v>
      </c>
      <c r="O3733" s="15">
        <f>_xlfn.MAXIFS(performance_data[portfolio_value],performance_data[portfolio_id],performance_data[[#This Row],[portfolio_id]],performance_data[date],performance_data[[#This Row],[latest_date]])</f>
        <v>171578.73</v>
      </c>
      <c r="P3733" s="15">
        <f>_xlfn.MAXIFS(performance_data[portfolio_value],performance_data[portfolio_id],performance_data[[#This Row],[portfolio_id]],performance_data[date],performance_data[[#This Row],[starting_date]])</f>
        <v>355486.54</v>
      </c>
      <c r="Q3733" s="15">
        <f>performance_data[[#This Row],[latest_value]]-performance_data[[#This Row],[starting_value]]</f>
        <v>-183907.80999999997</v>
      </c>
      <c r="R3733" s="15">
        <f>performance_data[[#This Row],[net_inflows]]-performance_data[[#This Row],[net_outflows]]</f>
        <v>4841.3799999999992</v>
      </c>
      <c r="S3733" s="15" t="str">
        <f>IF(performance_data[[#This Row],[net_inflows]]&gt;AVERAGE(performance_data[net_inflows]),"High","Low")</f>
        <v>Low</v>
      </c>
      <c r="T3733" s="15">
        <f>AVERAGEIF(performance_data[inflow_flag],performance_data[[#This Row],[inflow_flag]],performance_data[return_percentage])</f>
        <v>5.0457846277021572</v>
      </c>
      <c r="U3733" s="17">
        <f>IF(performance_data[[#This Row],[return_percentage]]&lt;performance_data[[#This Row],[benchmark_return]],1,0)</f>
        <v>1</v>
      </c>
      <c r="V3733" s="17">
        <f>COUNTIFS(performance_data[portfolio_id],performance_data[[#This Row],[portfolio_id]])</f>
        <v>30</v>
      </c>
      <c r="W3733" s="17">
        <f>COUNTIFS(performance_data[portfolio_id],performance_data[[#This Row],[portfolio_id]],
          performance_data[return_flag],1)</f>
        <v>19</v>
      </c>
      <c r="X3733" s="15">
        <f>performance_data[[#This Row],[underperform_flag_count]]/performance_data[[#This Row],[totalportfoliocount]]</f>
        <v>0.6333333333333333</v>
      </c>
    </row>
    <row r="3734" spans="1:24" x14ac:dyDescent="0.3">
      <c r="A3734">
        <v>7983</v>
      </c>
      <c r="B3734" s="1">
        <v>45527</v>
      </c>
      <c r="C3734">
        <v>171578.73</v>
      </c>
      <c r="D3734">
        <v>-2.4700000000000002</v>
      </c>
      <c r="E3734">
        <v>-2.39</v>
      </c>
      <c r="F3734">
        <v>18714.830000000002</v>
      </c>
      <c r="G3734">
        <v>17392.28</v>
      </c>
      <c r="H3734" t="s">
        <v>2205</v>
      </c>
      <c r="I3734" t="s">
        <v>2209</v>
      </c>
      <c r="J3734">
        <v>8</v>
      </c>
      <c r="K3734" t="s">
        <v>2214</v>
      </c>
      <c r="L3734" t="str">
        <f>IF(performance_data[[#This Row],[return_percentage]]&gt;=performance_data[[#This Row],[benchmark_return]],"Higher","Lower")</f>
        <v>Lower</v>
      </c>
      <c r="M3734" s="14">
        <f xml:space="preserve"> _xlfn.MAXIFS(performance_data[date],performance_data[portfolio_id],performance_data[[#This Row],[portfolio_id]])</f>
        <v>45527</v>
      </c>
      <c r="N3734" s="14">
        <f xml:space="preserve"> _xlfn.MINIFS(performance_data[date],performance_data[portfolio_id],performance_data[[#This Row],[portfolio_id]])</f>
        <v>44852</v>
      </c>
      <c r="O3734" s="15">
        <f>_xlfn.MAXIFS(performance_data[portfolio_value],performance_data[portfolio_id],performance_data[[#This Row],[portfolio_id]],performance_data[date],performance_data[[#This Row],[latest_date]])</f>
        <v>171578.73</v>
      </c>
      <c r="P3734" s="15">
        <f>_xlfn.MAXIFS(performance_data[portfolio_value],performance_data[portfolio_id],performance_data[[#This Row],[portfolio_id]],performance_data[date],performance_data[[#This Row],[starting_date]])</f>
        <v>355486.54</v>
      </c>
      <c r="Q3734" s="15">
        <f>performance_data[[#This Row],[latest_value]]-performance_data[[#This Row],[starting_value]]</f>
        <v>-183907.80999999997</v>
      </c>
      <c r="R3734" s="15">
        <f>performance_data[[#This Row],[net_inflows]]-performance_data[[#This Row],[net_outflows]]</f>
        <v>1322.5500000000029</v>
      </c>
      <c r="S3734" s="15" t="str">
        <f>IF(performance_data[[#This Row],[net_inflows]]&gt;AVERAGE(performance_data[net_inflows]),"High","Low")</f>
        <v>High</v>
      </c>
      <c r="T3734" s="15">
        <f>AVERAGEIF(performance_data[inflow_flag],performance_data[[#This Row],[inflow_flag]],performance_data[return_percentage])</f>
        <v>4.8467905675459724</v>
      </c>
      <c r="U3734" s="17">
        <f>IF(performance_data[[#This Row],[return_percentage]]&lt;performance_data[[#This Row],[benchmark_return]],1,0)</f>
        <v>1</v>
      </c>
      <c r="V3734" s="17">
        <f>COUNTIFS(performance_data[portfolio_id],performance_data[[#This Row],[portfolio_id]])</f>
        <v>30</v>
      </c>
      <c r="W3734" s="17">
        <f>COUNTIFS(performance_data[portfolio_id],performance_data[[#This Row],[portfolio_id]],
          performance_data[return_flag],1)</f>
        <v>19</v>
      </c>
      <c r="X3734" s="15">
        <f>performance_data[[#This Row],[underperform_flag_count]]/performance_data[[#This Row],[totalportfoliocount]]</f>
        <v>0.6333333333333333</v>
      </c>
    </row>
    <row r="3735" spans="1:24" x14ac:dyDescent="0.3">
      <c r="A3735">
        <v>7983</v>
      </c>
      <c r="B3735" s="1">
        <v>45073</v>
      </c>
      <c r="C3735">
        <v>8864.83</v>
      </c>
      <c r="D3735">
        <v>1.9</v>
      </c>
      <c r="E3735">
        <v>2.14</v>
      </c>
      <c r="F3735">
        <v>16871.93</v>
      </c>
      <c r="G3735">
        <v>3282.7</v>
      </c>
      <c r="H3735" t="s">
        <v>2213</v>
      </c>
      <c r="I3735" t="s">
        <v>2211</v>
      </c>
      <c r="J3735">
        <v>5</v>
      </c>
      <c r="K3735" t="s">
        <v>2223</v>
      </c>
      <c r="L3735" t="str">
        <f>IF(performance_data[[#This Row],[return_percentage]]&gt;=performance_data[[#This Row],[benchmark_return]],"Higher","Lower")</f>
        <v>Lower</v>
      </c>
      <c r="M3735" s="14">
        <f xml:space="preserve"> _xlfn.MAXIFS(performance_data[date],performance_data[portfolio_id],performance_data[[#This Row],[portfolio_id]])</f>
        <v>45527</v>
      </c>
      <c r="N3735" s="14">
        <f xml:space="preserve"> _xlfn.MINIFS(performance_data[date],performance_data[portfolio_id],performance_data[[#This Row],[portfolio_id]])</f>
        <v>44852</v>
      </c>
      <c r="O3735" s="15">
        <f>_xlfn.MAXIFS(performance_data[portfolio_value],performance_data[portfolio_id],performance_data[[#This Row],[portfolio_id]],performance_data[date],performance_data[[#This Row],[latest_date]])</f>
        <v>171578.73</v>
      </c>
      <c r="P3735" s="15">
        <f>_xlfn.MAXIFS(performance_data[portfolio_value],performance_data[portfolio_id],performance_data[[#This Row],[portfolio_id]],performance_data[date],performance_data[[#This Row],[starting_date]])</f>
        <v>355486.54</v>
      </c>
      <c r="Q3735" s="15">
        <f>performance_data[[#This Row],[latest_value]]-performance_data[[#This Row],[starting_value]]</f>
        <v>-183907.80999999997</v>
      </c>
      <c r="R3735" s="15">
        <f>performance_data[[#This Row],[net_inflows]]-performance_data[[#This Row],[net_outflows]]</f>
        <v>13589.23</v>
      </c>
      <c r="S3735" s="15" t="str">
        <f>IF(performance_data[[#This Row],[net_inflows]]&gt;AVERAGE(performance_data[net_inflows]),"High","Low")</f>
        <v>High</v>
      </c>
      <c r="T3735" s="15">
        <f>AVERAGEIF(performance_data[inflow_flag],performance_data[[#This Row],[inflow_flag]],performance_data[return_percentage])</f>
        <v>4.8467905675459724</v>
      </c>
      <c r="U3735" s="17">
        <f>IF(performance_data[[#This Row],[return_percentage]]&lt;performance_data[[#This Row],[benchmark_return]],1,0)</f>
        <v>1</v>
      </c>
      <c r="V3735" s="17">
        <f>COUNTIFS(performance_data[portfolio_id],performance_data[[#This Row],[portfolio_id]])</f>
        <v>30</v>
      </c>
      <c r="W3735" s="17">
        <f>COUNTIFS(performance_data[portfolio_id],performance_data[[#This Row],[portfolio_id]],
          performance_data[return_flag],1)</f>
        <v>19</v>
      </c>
      <c r="X3735" s="15">
        <f>performance_data[[#This Row],[underperform_flag_count]]/performance_data[[#This Row],[totalportfoliocount]]</f>
        <v>0.6333333333333333</v>
      </c>
    </row>
    <row r="3736" spans="1:24" x14ac:dyDescent="0.3">
      <c r="A3736">
        <v>7983</v>
      </c>
      <c r="B3736" s="1">
        <v>45320</v>
      </c>
      <c r="C3736">
        <v>117096.97</v>
      </c>
      <c r="D3736">
        <v>5.25</v>
      </c>
      <c r="E3736">
        <v>5.38</v>
      </c>
      <c r="F3736">
        <v>10658.15</v>
      </c>
      <c r="G3736">
        <v>12840.58</v>
      </c>
      <c r="H3736" t="s">
        <v>2205</v>
      </c>
      <c r="I3736" t="s">
        <v>2206</v>
      </c>
      <c r="J3736">
        <v>1</v>
      </c>
      <c r="K3736" t="s">
        <v>2207</v>
      </c>
      <c r="L3736" t="str">
        <f>IF(performance_data[[#This Row],[return_percentage]]&gt;=performance_data[[#This Row],[benchmark_return]],"Higher","Lower")</f>
        <v>Lower</v>
      </c>
      <c r="M3736" s="14">
        <f xml:space="preserve"> _xlfn.MAXIFS(performance_data[date],performance_data[portfolio_id],performance_data[[#This Row],[portfolio_id]])</f>
        <v>45527</v>
      </c>
      <c r="N3736" s="14">
        <f xml:space="preserve"> _xlfn.MINIFS(performance_data[date],performance_data[portfolio_id],performance_data[[#This Row],[portfolio_id]])</f>
        <v>44852</v>
      </c>
      <c r="O3736" s="15">
        <f>_xlfn.MAXIFS(performance_data[portfolio_value],performance_data[portfolio_id],performance_data[[#This Row],[portfolio_id]],performance_data[date],performance_data[[#This Row],[latest_date]])</f>
        <v>171578.73</v>
      </c>
      <c r="P3736" s="15">
        <f>_xlfn.MAXIFS(performance_data[portfolio_value],performance_data[portfolio_id],performance_data[[#This Row],[portfolio_id]],performance_data[date],performance_data[[#This Row],[starting_date]])</f>
        <v>355486.54</v>
      </c>
      <c r="Q3736" s="15">
        <f>performance_data[[#This Row],[latest_value]]-performance_data[[#This Row],[starting_value]]</f>
        <v>-183907.80999999997</v>
      </c>
      <c r="R3736" s="15">
        <f>performance_data[[#This Row],[net_inflows]]-performance_data[[#This Row],[net_outflows]]</f>
        <v>-2182.4300000000003</v>
      </c>
      <c r="S3736" s="15" t="str">
        <f>IF(performance_data[[#This Row],[net_inflows]]&gt;AVERAGE(performance_data[net_inflows]),"High","Low")</f>
        <v>High</v>
      </c>
      <c r="T3736" s="15">
        <f>AVERAGEIF(performance_data[inflow_flag],performance_data[[#This Row],[inflow_flag]],performance_data[return_percentage])</f>
        <v>4.8467905675459724</v>
      </c>
      <c r="U3736" s="17">
        <f>IF(performance_data[[#This Row],[return_percentage]]&lt;performance_data[[#This Row],[benchmark_return]],1,0)</f>
        <v>1</v>
      </c>
      <c r="V3736" s="17">
        <f>COUNTIFS(performance_data[portfolio_id],performance_data[[#This Row],[portfolio_id]])</f>
        <v>30</v>
      </c>
      <c r="W3736" s="17">
        <f>COUNTIFS(performance_data[portfolio_id],performance_data[[#This Row],[portfolio_id]],
          performance_data[return_flag],1)</f>
        <v>19</v>
      </c>
      <c r="X3736" s="15">
        <f>performance_data[[#This Row],[underperform_flag_count]]/performance_data[[#This Row],[totalportfoliocount]]</f>
        <v>0.6333333333333333</v>
      </c>
    </row>
    <row r="3737" spans="1:24" x14ac:dyDescent="0.3">
      <c r="A3737">
        <v>7983</v>
      </c>
      <c r="B3737" s="1">
        <v>45366</v>
      </c>
      <c r="C3737">
        <v>414187.94</v>
      </c>
      <c r="D3737">
        <v>17.28</v>
      </c>
      <c r="E3737">
        <v>20.010000000000002</v>
      </c>
      <c r="F3737">
        <v>5892.46</v>
      </c>
      <c r="G3737">
        <v>936.88</v>
      </c>
      <c r="H3737" t="s">
        <v>2205</v>
      </c>
      <c r="I3737" t="s">
        <v>2206</v>
      </c>
      <c r="J3737">
        <v>3</v>
      </c>
      <c r="K3737" t="s">
        <v>2222</v>
      </c>
      <c r="L3737" t="str">
        <f>IF(performance_data[[#This Row],[return_percentage]]&gt;=performance_data[[#This Row],[benchmark_return]],"Higher","Lower")</f>
        <v>Lower</v>
      </c>
      <c r="M3737" s="14">
        <f xml:space="preserve"> _xlfn.MAXIFS(performance_data[date],performance_data[portfolio_id],performance_data[[#This Row],[portfolio_id]])</f>
        <v>45527</v>
      </c>
      <c r="N3737" s="14">
        <f xml:space="preserve"> _xlfn.MINIFS(performance_data[date],performance_data[portfolio_id],performance_data[[#This Row],[portfolio_id]])</f>
        <v>44852</v>
      </c>
      <c r="O3737" s="15">
        <f>_xlfn.MAXIFS(performance_data[portfolio_value],performance_data[portfolio_id],performance_data[[#This Row],[portfolio_id]],performance_data[date],performance_data[[#This Row],[latest_date]])</f>
        <v>171578.73</v>
      </c>
      <c r="P3737" s="15">
        <f>_xlfn.MAXIFS(performance_data[portfolio_value],performance_data[portfolio_id],performance_data[[#This Row],[portfolio_id]],performance_data[date],performance_data[[#This Row],[starting_date]])</f>
        <v>355486.54</v>
      </c>
      <c r="Q3737" s="15">
        <f>performance_data[[#This Row],[latest_value]]-performance_data[[#This Row],[starting_value]]</f>
        <v>-183907.80999999997</v>
      </c>
      <c r="R3737" s="15">
        <f>performance_data[[#This Row],[net_inflows]]-performance_data[[#This Row],[net_outflows]]</f>
        <v>4955.58</v>
      </c>
      <c r="S3737" s="15" t="str">
        <f>IF(performance_data[[#This Row],[net_inflows]]&gt;AVERAGE(performance_data[net_inflows]),"High","Low")</f>
        <v>Low</v>
      </c>
      <c r="T3737" s="15">
        <f>AVERAGEIF(performance_data[inflow_flag],performance_data[[#This Row],[inflow_flag]],performance_data[return_percentage])</f>
        <v>5.0457846277021572</v>
      </c>
      <c r="U3737" s="17">
        <f>IF(performance_data[[#This Row],[return_percentage]]&lt;performance_data[[#This Row],[benchmark_return]],1,0)</f>
        <v>1</v>
      </c>
      <c r="V3737" s="17">
        <f>COUNTIFS(performance_data[portfolio_id],performance_data[[#This Row],[portfolio_id]])</f>
        <v>30</v>
      </c>
      <c r="W3737" s="17">
        <f>COUNTIFS(performance_data[portfolio_id],performance_data[[#This Row],[portfolio_id]],
          performance_data[return_flag],1)</f>
        <v>19</v>
      </c>
      <c r="X3737" s="15">
        <f>performance_data[[#This Row],[underperform_flag_count]]/performance_data[[#This Row],[totalportfoliocount]]</f>
        <v>0.6333333333333333</v>
      </c>
    </row>
    <row r="3738" spans="1:24" x14ac:dyDescent="0.3">
      <c r="A3738">
        <v>7983</v>
      </c>
      <c r="B3738" s="1">
        <v>45472</v>
      </c>
      <c r="C3738">
        <v>205184.88</v>
      </c>
      <c r="D3738">
        <v>-5.4</v>
      </c>
      <c r="E3738">
        <v>-5.05</v>
      </c>
      <c r="F3738">
        <v>5882.67</v>
      </c>
      <c r="G3738">
        <v>5185.8599999999997</v>
      </c>
      <c r="H3738" t="s">
        <v>2205</v>
      </c>
      <c r="I3738" t="s">
        <v>2211</v>
      </c>
      <c r="J3738">
        <v>6</v>
      </c>
      <c r="K3738" t="s">
        <v>2212</v>
      </c>
      <c r="L3738" t="str">
        <f>IF(performance_data[[#This Row],[return_percentage]]&gt;=performance_data[[#This Row],[benchmark_return]],"Higher","Lower")</f>
        <v>Lower</v>
      </c>
      <c r="M3738" s="14">
        <f xml:space="preserve"> _xlfn.MAXIFS(performance_data[date],performance_data[portfolio_id],performance_data[[#This Row],[portfolio_id]])</f>
        <v>45527</v>
      </c>
      <c r="N3738" s="14">
        <f xml:space="preserve"> _xlfn.MINIFS(performance_data[date],performance_data[portfolio_id],performance_data[[#This Row],[portfolio_id]])</f>
        <v>44852</v>
      </c>
      <c r="O3738" s="15">
        <f>_xlfn.MAXIFS(performance_data[portfolio_value],performance_data[portfolio_id],performance_data[[#This Row],[portfolio_id]],performance_data[date],performance_data[[#This Row],[latest_date]])</f>
        <v>171578.73</v>
      </c>
      <c r="P3738" s="15">
        <f>_xlfn.MAXIFS(performance_data[portfolio_value],performance_data[portfolio_id],performance_data[[#This Row],[portfolio_id]],performance_data[date],performance_data[[#This Row],[starting_date]])</f>
        <v>355486.54</v>
      </c>
      <c r="Q3738" s="15">
        <f>performance_data[[#This Row],[latest_value]]-performance_data[[#This Row],[starting_value]]</f>
        <v>-183907.80999999997</v>
      </c>
      <c r="R3738" s="15">
        <f>performance_data[[#This Row],[net_inflows]]-performance_data[[#This Row],[net_outflows]]</f>
        <v>696.8100000000004</v>
      </c>
      <c r="S3738" s="15" t="str">
        <f>IF(performance_data[[#This Row],[net_inflows]]&gt;AVERAGE(performance_data[net_inflows]),"High","Low")</f>
        <v>Low</v>
      </c>
      <c r="T3738" s="15">
        <f>AVERAGEIF(performance_data[inflow_flag],performance_data[[#This Row],[inflow_flag]],performance_data[return_percentage])</f>
        <v>5.0457846277021572</v>
      </c>
      <c r="U3738" s="17">
        <f>IF(performance_data[[#This Row],[return_percentage]]&lt;performance_data[[#This Row],[benchmark_return]],1,0)</f>
        <v>1</v>
      </c>
      <c r="V3738" s="17">
        <f>COUNTIFS(performance_data[portfolio_id],performance_data[[#This Row],[portfolio_id]])</f>
        <v>30</v>
      </c>
      <c r="W3738" s="17">
        <f>COUNTIFS(performance_data[portfolio_id],performance_data[[#This Row],[portfolio_id]],
          performance_data[return_flag],1)</f>
        <v>19</v>
      </c>
      <c r="X3738" s="15">
        <f>performance_data[[#This Row],[underperform_flag_count]]/performance_data[[#This Row],[totalportfoliocount]]</f>
        <v>0.6333333333333333</v>
      </c>
    </row>
    <row r="3739" spans="1:24" x14ac:dyDescent="0.3">
      <c r="A3739">
        <v>7983</v>
      </c>
      <c r="B3739" s="1">
        <v>45247</v>
      </c>
      <c r="C3739">
        <v>235502.74</v>
      </c>
      <c r="D3739">
        <v>-9.3800000000000008</v>
      </c>
      <c r="E3739">
        <v>-10.89</v>
      </c>
      <c r="F3739">
        <v>10769.19</v>
      </c>
      <c r="G3739">
        <v>2152.35</v>
      </c>
      <c r="H3739" t="s">
        <v>2213</v>
      </c>
      <c r="I3739" t="s">
        <v>2217</v>
      </c>
      <c r="J3739">
        <v>11</v>
      </c>
      <c r="K3739" t="s">
        <v>2219</v>
      </c>
      <c r="L3739" t="str">
        <f>IF(performance_data[[#This Row],[return_percentage]]&gt;=performance_data[[#This Row],[benchmark_return]],"Higher","Lower")</f>
        <v>Higher</v>
      </c>
      <c r="M3739" s="14">
        <f xml:space="preserve"> _xlfn.MAXIFS(performance_data[date],performance_data[portfolio_id],performance_data[[#This Row],[portfolio_id]])</f>
        <v>45527</v>
      </c>
      <c r="N3739" s="14">
        <f xml:space="preserve"> _xlfn.MINIFS(performance_data[date],performance_data[portfolio_id],performance_data[[#This Row],[portfolio_id]])</f>
        <v>44852</v>
      </c>
      <c r="O3739" s="15">
        <f>_xlfn.MAXIFS(performance_data[portfolio_value],performance_data[portfolio_id],performance_data[[#This Row],[portfolio_id]],performance_data[date],performance_data[[#This Row],[latest_date]])</f>
        <v>171578.73</v>
      </c>
      <c r="P3739" s="15">
        <f>_xlfn.MAXIFS(performance_data[portfolio_value],performance_data[portfolio_id],performance_data[[#This Row],[portfolio_id]],performance_data[date],performance_data[[#This Row],[starting_date]])</f>
        <v>355486.54</v>
      </c>
      <c r="Q3739" s="15">
        <f>performance_data[[#This Row],[latest_value]]-performance_data[[#This Row],[starting_value]]</f>
        <v>-183907.80999999997</v>
      </c>
      <c r="R3739" s="15">
        <f>performance_data[[#This Row],[net_inflows]]-performance_data[[#This Row],[net_outflows]]</f>
        <v>8616.84</v>
      </c>
      <c r="S3739" s="15" t="str">
        <f>IF(performance_data[[#This Row],[net_inflows]]&gt;AVERAGE(performance_data[net_inflows]),"High","Low")</f>
        <v>High</v>
      </c>
      <c r="T3739" s="15">
        <f>AVERAGEIF(performance_data[inflow_flag],performance_data[[#This Row],[inflow_flag]],performance_data[return_percentage])</f>
        <v>4.8467905675459724</v>
      </c>
      <c r="U3739" s="17">
        <f>IF(performance_data[[#This Row],[return_percentage]]&lt;performance_data[[#This Row],[benchmark_return]],1,0)</f>
        <v>0</v>
      </c>
      <c r="V3739" s="17">
        <f>COUNTIFS(performance_data[portfolio_id],performance_data[[#This Row],[portfolio_id]])</f>
        <v>30</v>
      </c>
      <c r="W3739" s="17">
        <f>COUNTIFS(performance_data[portfolio_id],performance_data[[#This Row],[portfolio_id]],
          performance_data[return_flag],1)</f>
        <v>19</v>
      </c>
      <c r="X3739" s="15">
        <f>performance_data[[#This Row],[underperform_flag_count]]/performance_data[[#This Row],[totalportfoliocount]]</f>
        <v>0.6333333333333333</v>
      </c>
    </row>
    <row r="3740" spans="1:24" x14ac:dyDescent="0.3">
      <c r="A3740">
        <v>7983</v>
      </c>
      <c r="B3740" s="1">
        <v>45358</v>
      </c>
      <c r="C3740">
        <v>9481.61</v>
      </c>
      <c r="D3740">
        <v>-1.37</v>
      </c>
      <c r="E3740">
        <v>-1.19</v>
      </c>
      <c r="F3740">
        <v>2096</v>
      </c>
      <c r="G3740">
        <v>5047.2</v>
      </c>
      <c r="H3740" t="s">
        <v>2205</v>
      </c>
      <c r="I3740" t="s">
        <v>2206</v>
      </c>
      <c r="J3740">
        <v>3</v>
      </c>
      <c r="K3740" t="s">
        <v>2222</v>
      </c>
      <c r="L3740" t="str">
        <f>IF(performance_data[[#This Row],[return_percentage]]&gt;=performance_data[[#This Row],[benchmark_return]],"Higher","Lower")</f>
        <v>Lower</v>
      </c>
      <c r="M3740" s="14">
        <f xml:space="preserve"> _xlfn.MAXIFS(performance_data[date],performance_data[portfolio_id],performance_data[[#This Row],[portfolio_id]])</f>
        <v>45527</v>
      </c>
      <c r="N3740" s="14">
        <f xml:space="preserve"> _xlfn.MINIFS(performance_data[date],performance_data[portfolio_id],performance_data[[#This Row],[portfolio_id]])</f>
        <v>44852</v>
      </c>
      <c r="O3740" s="15">
        <f>_xlfn.MAXIFS(performance_data[portfolio_value],performance_data[portfolio_id],performance_data[[#This Row],[portfolio_id]],performance_data[date],performance_data[[#This Row],[latest_date]])</f>
        <v>171578.73</v>
      </c>
      <c r="P3740" s="15">
        <f>_xlfn.MAXIFS(performance_data[portfolio_value],performance_data[portfolio_id],performance_data[[#This Row],[portfolio_id]],performance_data[date],performance_data[[#This Row],[starting_date]])</f>
        <v>355486.54</v>
      </c>
      <c r="Q3740" s="15">
        <f>performance_data[[#This Row],[latest_value]]-performance_data[[#This Row],[starting_value]]</f>
        <v>-183907.80999999997</v>
      </c>
      <c r="R3740" s="15">
        <f>performance_data[[#This Row],[net_inflows]]-performance_data[[#This Row],[net_outflows]]</f>
        <v>-2951.2</v>
      </c>
      <c r="S3740" s="15" t="str">
        <f>IF(performance_data[[#This Row],[net_inflows]]&gt;AVERAGE(performance_data[net_inflows]),"High","Low")</f>
        <v>Low</v>
      </c>
      <c r="T3740" s="15">
        <f>AVERAGEIF(performance_data[inflow_flag],performance_data[[#This Row],[inflow_flag]],performance_data[return_percentage])</f>
        <v>5.0457846277021572</v>
      </c>
      <c r="U3740" s="17">
        <f>IF(performance_data[[#This Row],[return_percentage]]&lt;performance_data[[#This Row],[benchmark_return]],1,0)</f>
        <v>1</v>
      </c>
      <c r="V3740" s="17">
        <f>COUNTIFS(performance_data[portfolio_id],performance_data[[#This Row],[portfolio_id]])</f>
        <v>30</v>
      </c>
      <c r="W3740" s="17">
        <f>COUNTIFS(performance_data[portfolio_id],performance_data[[#This Row],[portfolio_id]],
          performance_data[return_flag],1)</f>
        <v>19</v>
      </c>
      <c r="X3740" s="15">
        <f>performance_data[[#This Row],[underperform_flag_count]]/performance_data[[#This Row],[totalportfoliocount]]</f>
        <v>0.6333333333333333</v>
      </c>
    </row>
    <row r="3741" spans="1:24" x14ac:dyDescent="0.3">
      <c r="A3741">
        <v>7983</v>
      </c>
      <c r="B3741" s="1">
        <v>45483</v>
      </c>
      <c r="C3741">
        <v>26259.24</v>
      </c>
      <c r="D3741">
        <v>9.6199999999999992</v>
      </c>
      <c r="E3741">
        <v>8.3800000000000008</v>
      </c>
      <c r="F3741">
        <v>12539.42</v>
      </c>
      <c r="G3741">
        <v>2765.31</v>
      </c>
      <c r="H3741" t="s">
        <v>2205</v>
      </c>
      <c r="I3741" t="s">
        <v>2209</v>
      </c>
      <c r="J3741">
        <v>7</v>
      </c>
      <c r="K3741" t="s">
        <v>2210</v>
      </c>
      <c r="L3741" t="str">
        <f>IF(performance_data[[#This Row],[return_percentage]]&gt;=performance_data[[#This Row],[benchmark_return]],"Higher","Lower")</f>
        <v>Higher</v>
      </c>
      <c r="M3741" s="14">
        <f xml:space="preserve"> _xlfn.MAXIFS(performance_data[date],performance_data[portfolio_id],performance_data[[#This Row],[portfolio_id]])</f>
        <v>45527</v>
      </c>
      <c r="N3741" s="14">
        <f xml:space="preserve"> _xlfn.MINIFS(performance_data[date],performance_data[portfolio_id],performance_data[[#This Row],[portfolio_id]])</f>
        <v>44852</v>
      </c>
      <c r="O3741" s="15">
        <f>_xlfn.MAXIFS(performance_data[portfolio_value],performance_data[portfolio_id],performance_data[[#This Row],[portfolio_id]],performance_data[date],performance_data[[#This Row],[latest_date]])</f>
        <v>171578.73</v>
      </c>
      <c r="P3741" s="15">
        <f>_xlfn.MAXIFS(performance_data[portfolio_value],performance_data[portfolio_id],performance_data[[#This Row],[portfolio_id]],performance_data[date],performance_data[[#This Row],[starting_date]])</f>
        <v>355486.54</v>
      </c>
      <c r="Q3741" s="15">
        <f>performance_data[[#This Row],[latest_value]]-performance_data[[#This Row],[starting_value]]</f>
        <v>-183907.80999999997</v>
      </c>
      <c r="R3741" s="15">
        <f>performance_data[[#This Row],[net_inflows]]-performance_data[[#This Row],[net_outflows]]</f>
        <v>9774.11</v>
      </c>
      <c r="S3741" s="15" t="str">
        <f>IF(performance_data[[#This Row],[net_inflows]]&gt;AVERAGE(performance_data[net_inflows]),"High","Low")</f>
        <v>High</v>
      </c>
      <c r="T3741" s="15">
        <f>AVERAGEIF(performance_data[inflow_flag],performance_data[[#This Row],[inflow_flag]],performance_data[return_percentage])</f>
        <v>4.8467905675459724</v>
      </c>
      <c r="U3741" s="17">
        <f>IF(performance_data[[#This Row],[return_percentage]]&lt;performance_data[[#This Row],[benchmark_return]],1,0)</f>
        <v>0</v>
      </c>
      <c r="V3741" s="17">
        <f>COUNTIFS(performance_data[portfolio_id],performance_data[[#This Row],[portfolio_id]])</f>
        <v>30</v>
      </c>
      <c r="W3741" s="17">
        <f>COUNTIFS(performance_data[portfolio_id],performance_data[[#This Row],[portfolio_id]],
          performance_data[return_flag],1)</f>
        <v>19</v>
      </c>
      <c r="X3741" s="15">
        <f>performance_data[[#This Row],[underperform_flag_count]]/performance_data[[#This Row],[totalportfoliocount]]</f>
        <v>0.6333333333333333</v>
      </c>
    </row>
    <row r="3742" spans="1:24" x14ac:dyDescent="0.3">
      <c r="A3742">
        <v>7983</v>
      </c>
      <c r="B3742" s="1">
        <v>45140</v>
      </c>
      <c r="C3742">
        <v>272537.99</v>
      </c>
      <c r="D3742">
        <v>-0.35</v>
      </c>
      <c r="E3742">
        <v>-0.28999999999999998</v>
      </c>
      <c r="F3742">
        <v>18521.8</v>
      </c>
      <c r="G3742">
        <v>4014.54</v>
      </c>
      <c r="H3742" t="s">
        <v>2213</v>
      </c>
      <c r="I3742" t="s">
        <v>2209</v>
      </c>
      <c r="J3742">
        <v>8</v>
      </c>
      <c r="K3742" t="s">
        <v>2214</v>
      </c>
      <c r="L3742" t="str">
        <f>IF(performance_data[[#This Row],[return_percentage]]&gt;=performance_data[[#This Row],[benchmark_return]],"Higher","Lower")</f>
        <v>Lower</v>
      </c>
      <c r="M3742" s="14">
        <f xml:space="preserve"> _xlfn.MAXIFS(performance_data[date],performance_data[portfolio_id],performance_data[[#This Row],[portfolio_id]])</f>
        <v>45527</v>
      </c>
      <c r="N3742" s="14">
        <f xml:space="preserve"> _xlfn.MINIFS(performance_data[date],performance_data[portfolio_id],performance_data[[#This Row],[portfolio_id]])</f>
        <v>44852</v>
      </c>
      <c r="O3742" s="15">
        <f>_xlfn.MAXIFS(performance_data[portfolio_value],performance_data[portfolio_id],performance_data[[#This Row],[portfolio_id]],performance_data[date],performance_data[[#This Row],[latest_date]])</f>
        <v>171578.73</v>
      </c>
      <c r="P3742" s="15">
        <f>_xlfn.MAXIFS(performance_data[portfolio_value],performance_data[portfolio_id],performance_data[[#This Row],[portfolio_id]],performance_data[date],performance_data[[#This Row],[starting_date]])</f>
        <v>355486.54</v>
      </c>
      <c r="Q3742" s="15">
        <f>performance_data[[#This Row],[latest_value]]-performance_data[[#This Row],[starting_value]]</f>
        <v>-183907.80999999997</v>
      </c>
      <c r="R3742" s="15">
        <f>performance_data[[#This Row],[net_inflows]]-performance_data[[#This Row],[net_outflows]]</f>
        <v>14507.259999999998</v>
      </c>
      <c r="S3742" s="15" t="str">
        <f>IF(performance_data[[#This Row],[net_inflows]]&gt;AVERAGE(performance_data[net_inflows]),"High","Low")</f>
        <v>High</v>
      </c>
      <c r="T3742" s="15">
        <f>AVERAGEIF(performance_data[inflow_flag],performance_data[[#This Row],[inflow_flag]],performance_data[return_percentage])</f>
        <v>4.8467905675459724</v>
      </c>
      <c r="U3742" s="17">
        <f>IF(performance_data[[#This Row],[return_percentage]]&lt;performance_data[[#This Row],[benchmark_return]],1,0)</f>
        <v>1</v>
      </c>
      <c r="V3742" s="17">
        <f>COUNTIFS(performance_data[portfolio_id],performance_data[[#This Row],[portfolio_id]])</f>
        <v>30</v>
      </c>
      <c r="W3742" s="17">
        <f>COUNTIFS(performance_data[portfolio_id],performance_data[[#This Row],[portfolio_id]],
          performance_data[return_flag],1)</f>
        <v>19</v>
      </c>
      <c r="X3742" s="15">
        <f>performance_data[[#This Row],[underperform_flag_count]]/performance_data[[#This Row],[totalportfoliocount]]</f>
        <v>0.6333333333333333</v>
      </c>
    </row>
    <row r="3743" spans="1:24" x14ac:dyDescent="0.3">
      <c r="A3743">
        <v>7983</v>
      </c>
      <c r="B3743" s="1">
        <v>45129</v>
      </c>
      <c r="C3743">
        <v>46668.639999999999</v>
      </c>
      <c r="D3743">
        <v>14.39</v>
      </c>
      <c r="E3743">
        <v>14.36</v>
      </c>
      <c r="F3743">
        <v>16311.97</v>
      </c>
      <c r="G3743">
        <v>6933.77</v>
      </c>
      <c r="H3743" t="s">
        <v>2213</v>
      </c>
      <c r="I3743" t="s">
        <v>2209</v>
      </c>
      <c r="J3743">
        <v>7</v>
      </c>
      <c r="K3743" t="s">
        <v>2210</v>
      </c>
      <c r="L3743" t="str">
        <f>IF(performance_data[[#This Row],[return_percentage]]&gt;=performance_data[[#This Row],[benchmark_return]],"Higher","Lower")</f>
        <v>Higher</v>
      </c>
      <c r="M3743" s="14">
        <f xml:space="preserve"> _xlfn.MAXIFS(performance_data[date],performance_data[portfolio_id],performance_data[[#This Row],[portfolio_id]])</f>
        <v>45527</v>
      </c>
      <c r="N3743" s="14">
        <f xml:space="preserve"> _xlfn.MINIFS(performance_data[date],performance_data[portfolio_id],performance_data[[#This Row],[portfolio_id]])</f>
        <v>44852</v>
      </c>
      <c r="O3743" s="15">
        <f>_xlfn.MAXIFS(performance_data[portfolio_value],performance_data[portfolio_id],performance_data[[#This Row],[portfolio_id]],performance_data[date],performance_data[[#This Row],[latest_date]])</f>
        <v>171578.73</v>
      </c>
      <c r="P3743" s="15">
        <f>_xlfn.MAXIFS(performance_data[portfolio_value],performance_data[portfolio_id],performance_data[[#This Row],[portfolio_id]],performance_data[date],performance_data[[#This Row],[starting_date]])</f>
        <v>355486.54</v>
      </c>
      <c r="Q3743" s="15">
        <f>performance_data[[#This Row],[latest_value]]-performance_data[[#This Row],[starting_value]]</f>
        <v>-183907.80999999997</v>
      </c>
      <c r="R3743" s="15">
        <f>performance_data[[#This Row],[net_inflows]]-performance_data[[#This Row],[net_outflows]]</f>
        <v>9378.1999999999989</v>
      </c>
      <c r="S3743" s="15" t="str">
        <f>IF(performance_data[[#This Row],[net_inflows]]&gt;AVERAGE(performance_data[net_inflows]),"High","Low")</f>
        <v>High</v>
      </c>
      <c r="T3743" s="15">
        <f>AVERAGEIF(performance_data[inflow_flag],performance_data[[#This Row],[inflow_flag]],performance_data[return_percentage])</f>
        <v>4.8467905675459724</v>
      </c>
      <c r="U3743" s="17">
        <f>IF(performance_data[[#This Row],[return_percentage]]&lt;performance_data[[#This Row],[benchmark_return]],1,0)</f>
        <v>0</v>
      </c>
      <c r="V3743" s="17">
        <f>COUNTIFS(performance_data[portfolio_id],performance_data[[#This Row],[portfolio_id]])</f>
        <v>30</v>
      </c>
      <c r="W3743" s="17">
        <f>COUNTIFS(performance_data[portfolio_id],performance_data[[#This Row],[portfolio_id]],
          performance_data[return_flag],1)</f>
        <v>19</v>
      </c>
      <c r="X3743" s="15">
        <f>performance_data[[#This Row],[underperform_flag_count]]/performance_data[[#This Row],[totalportfoliocount]]</f>
        <v>0.6333333333333333</v>
      </c>
    </row>
    <row r="3744" spans="1:24" x14ac:dyDescent="0.3">
      <c r="A3744">
        <v>7983</v>
      </c>
      <c r="B3744" s="1">
        <v>45203</v>
      </c>
      <c r="C3744">
        <v>331650.76</v>
      </c>
      <c r="D3744">
        <v>12.37</v>
      </c>
      <c r="E3744">
        <v>12.4</v>
      </c>
      <c r="F3744">
        <v>4380.32</v>
      </c>
      <c r="G3744">
        <v>5855.86</v>
      </c>
      <c r="H3744" t="s">
        <v>2213</v>
      </c>
      <c r="I3744" t="s">
        <v>2217</v>
      </c>
      <c r="J3744">
        <v>10</v>
      </c>
      <c r="K3744" t="s">
        <v>2224</v>
      </c>
      <c r="L3744" t="str">
        <f>IF(performance_data[[#This Row],[return_percentage]]&gt;=performance_data[[#This Row],[benchmark_return]],"Higher","Lower")</f>
        <v>Lower</v>
      </c>
      <c r="M3744" s="14">
        <f xml:space="preserve"> _xlfn.MAXIFS(performance_data[date],performance_data[portfolio_id],performance_data[[#This Row],[portfolio_id]])</f>
        <v>45527</v>
      </c>
      <c r="N3744" s="14">
        <f xml:space="preserve"> _xlfn.MINIFS(performance_data[date],performance_data[portfolio_id],performance_data[[#This Row],[portfolio_id]])</f>
        <v>44852</v>
      </c>
      <c r="O3744" s="15">
        <f>_xlfn.MAXIFS(performance_data[portfolio_value],performance_data[portfolio_id],performance_data[[#This Row],[portfolio_id]],performance_data[date],performance_data[[#This Row],[latest_date]])</f>
        <v>171578.73</v>
      </c>
      <c r="P3744" s="15">
        <f>_xlfn.MAXIFS(performance_data[portfolio_value],performance_data[portfolio_id],performance_data[[#This Row],[portfolio_id]],performance_data[date],performance_data[[#This Row],[starting_date]])</f>
        <v>355486.54</v>
      </c>
      <c r="Q3744" s="15">
        <f>performance_data[[#This Row],[latest_value]]-performance_data[[#This Row],[starting_value]]</f>
        <v>-183907.80999999997</v>
      </c>
      <c r="R3744" s="15">
        <f>performance_data[[#This Row],[net_inflows]]-performance_data[[#This Row],[net_outflows]]</f>
        <v>-1475.54</v>
      </c>
      <c r="S3744" s="15" t="str">
        <f>IF(performance_data[[#This Row],[net_inflows]]&gt;AVERAGE(performance_data[net_inflows]),"High","Low")</f>
        <v>Low</v>
      </c>
      <c r="T3744" s="15">
        <f>AVERAGEIF(performance_data[inflow_flag],performance_data[[#This Row],[inflow_flag]],performance_data[return_percentage])</f>
        <v>5.0457846277021572</v>
      </c>
      <c r="U3744" s="17">
        <f>IF(performance_data[[#This Row],[return_percentage]]&lt;performance_data[[#This Row],[benchmark_return]],1,0)</f>
        <v>1</v>
      </c>
      <c r="V3744" s="17">
        <f>COUNTIFS(performance_data[portfolio_id],performance_data[[#This Row],[portfolio_id]])</f>
        <v>30</v>
      </c>
      <c r="W3744" s="17">
        <f>COUNTIFS(performance_data[portfolio_id],performance_data[[#This Row],[portfolio_id]],
          performance_data[return_flag],1)</f>
        <v>19</v>
      </c>
      <c r="X3744" s="15">
        <f>performance_data[[#This Row],[underperform_flag_count]]/performance_data[[#This Row],[totalportfoliocount]]</f>
        <v>0.6333333333333333</v>
      </c>
    </row>
    <row r="3745" spans="1:24" x14ac:dyDescent="0.3">
      <c r="A3745">
        <v>7983</v>
      </c>
      <c r="B3745" s="1">
        <v>44921</v>
      </c>
      <c r="C3745">
        <v>375734.72</v>
      </c>
      <c r="D3745">
        <v>-5.0199999999999996</v>
      </c>
      <c r="E3745">
        <v>-5.09</v>
      </c>
      <c r="F3745">
        <v>10912.14</v>
      </c>
      <c r="G3745">
        <v>10457.51</v>
      </c>
      <c r="H3745" t="s">
        <v>2220</v>
      </c>
      <c r="I3745" t="s">
        <v>2217</v>
      </c>
      <c r="J3745">
        <v>12</v>
      </c>
      <c r="K3745" t="s">
        <v>2218</v>
      </c>
      <c r="L3745" t="str">
        <f>IF(performance_data[[#This Row],[return_percentage]]&gt;=performance_data[[#This Row],[benchmark_return]],"Higher","Lower")</f>
        <v>Higher</v>
      </c>
      <c r="M3745" s="14">
        <f xml:space="preserve"> _xlfn.MAXIFS(performance_data[date],performance_data[portfolio_id],performance_data[[#This Row],[portfolio_id]])</f>
        <v>45527</v>
      </c>
      <c r="N3745" s="14">
        <f xml:space="preserve"> _xlfn.MINIFS(performance_data[date],performance_data[portfolio_id],performance_data[[#This Row],[portfolio_id]])</f>
        <v>44852</v>
      </c>
      <c r="O3745" s="15">
        <f>_xlfn.MAXIFS(performance_data[portfolio_value],performance_data[portfolio_id],performance_data[[#This Row],[portfolio_id]],performance_data[date],performance_data[[#This Row],[latest_date]])</f>
        <v>171578.73</v>
      </c>
      <c r="P3745" s="15">
        <f>_xlfn.MAXIFS(performance_data[portfolio_value],performance_data[portfolio_id],performance_data[[#This Row],[portfolio_id]],performance_data[date],performance_data[[#This Row],[starting_date]])</f>
        <v>355486.54</v>
      </c>
      <c r="Q3745" s="15">
        <f>performance_data[[#This Row],[latest_value]]-performance_data[[#This Row],[starting_value]]</f>
        <v>-183907.80999999997</v>
      </c>
      <c r="R3745" s="15">
        <f>performance_data[[#This Row],[net_inflows]]-performance_data[[#This Row],[net_outflows]]</f>
        <v>454.6299999999992</v>
      </c>
      <c r="S3745" s="15" t="str">
        <f>IF(performance_data[[#This Row],[net_inflows]]&gt;AVERAGE(performance_data[net_inflows]),"High","Low")</f>
        <v>High</v>
      </c>
      <c r="T3745" s="15">
        <f>AVERAGEIF(performance_data[inflow_flag],performance_data[[#This Row],[inflow_flag]],performance_data[return_percentage])</f>
        <v>4.8467905675459724</v>
      </c>
      <c r="U3745" s="17">
        <f>IF(performance_data[[#This Row],[return_percentage]]&lt;performance_data[[#This Row],[benchmark_return]],1,0)</f>
        <v>0</v>
      </c>
      <c r="V3745" s="17">
        <f>COUNTIFS(performance_data[portfolio_id],performance_data[[#This Row],[portfolio_id]])</f>
        <v>30</v>
      </c>
      <c r="W3745" s="17">
        <f>COUNTIFS(performance_data[portfolio_id],performance_data[[#This Row],[portfolio_id]],
          performance_data[return_flag],1)</f>
        <v>19</v>
      </c>
      <c r="X3745" s="15">
        <f>performance_data[[#This Row],[underperform_flag_count]]/performance_data[[#This Row],[totalportfoliocount]]</f>
        <v>0.6333333333333333</v>
      </c>
    </row>
    <row r="3746" spans="1:24" x14ac:dyDescent="0.3">
      <c r="A3746">
        <v>7983</v>
      </c>
      <c r="B3746" s="1">
        <v>45213</v>
      </c>
      <c r="C3746">
        <v>213962.05</v>
      </c>
      <c r="D3746">
        <v>13.02</v>
      </c>
      <c r="E3746">
        <v>14.12</v>
      </c>
      <c r="F3746">
        <v>4466.3100000000004</v>
      </c>
      <c r="G3746">
        <v>4240.59</v>
      </c>
      <c r="H3746" t="s">
        <v>2213</v>
      </c>
      <c r="I3746" t="s">
        <v>2217</v>
      </c>
      <c r="J3746">
        <v>10</v>
      </c>
      <c r="K3746" t="s">
        <v>2224</v>
      </c>
      <c r="L3746" t="str">
        <f>IF(performance_data[[#This Row],[return_percentage]]&gt;=performance_data[[#This Row],[benchmark_return]],"Higher","Lower")</f>
        <v>Lower</v>
      </c>
      <c r="M3746" s="14">
        <f xml:space="preserve"> _xlfn.MAXIFS(performance_data[date],performance_data[portfolio_id],performance_data[[#This Row],[portfolio_id]])</f>
        <v>45527</v>
      </c>
      <c r="N3746" s="14">
        <f xml:space="preserve"> _xlfn.MINIFS(performance_data[date],performance_data[portfolio_id],performance_data[[#This Row],[portfolio_id]])</f>
        <v>44852</v>
      </c>
      <c r="O3746" s="15">
        <f>_xlfn.MAXIFS(performance_data[portfolio_value],performance_data[portfolio_id],performance_data[[#This Row],[portfolio_id]],performance_data[date],performance_data[[#This Row],[latest_date]])</f>
        <v>171578.73</v>
      </c>
      <c r="P3746" s="15">
        <f>_xlfn.MAXIFS(performance_data[portfolio_value],performance_data[portfolio_id],performance_data[[#This Row],[portfolio_id]],performance_data[date],performance_data[[#This Row],[starting_date]])</f>
        <v>355486.54</v>
      </c>
      <c r="Q3746" s="15">
        <f>performance_data[[#This Row],[latest_value]]-performance_data[[#This Row],[starting_value]]</f>
        <v>-183907.80999999997</v>
      </c>
      <c r="R3746" s="15">
        <f>performance_data[[#This Row],[net_inflows]]-performance_data[[#This Row],[net_outflows]]</f>
        <v>225.72000000000025</v>
      </c>
      <c r="S3746" s="15" t="str">
        <f>IF(performance_data[[#This Row],[net_inflows]]&gt;AVERAGE(performance_data[net_inflows]),"High","Low")</f>
        <v>Low</v>
      </c>
      <c r="T3746" s="15">
        <f>AVERAGEIF(performance_data[inflow_flag],performance_data[[#This Row],[inflow_flag]],performance_data[return_percentage])</f>
        <v>5.0457846277021572</v>
      </c>
      <c r="U3746" s="17">
        <f>IF(performance_data[[#This Row],[return_percentage]]&lt;performance_data[[#This Row],[benchmark_return]],1,0)</f>
        <v>1</v>
      </c>
      <c r="V3746" s="17">
        <f>COUNTIFS(performance_data[portfolio_id],performance_data[[#This Row],[portfolio_id]])</f>
        <v>30</v>
      </c>
      <c r="W3746" s="17">
        <f>COUNTIFS(performance_data[portfolio_id],performance_data[[#This Row],[portfolio_id]],
          performance_data[return_flag],1)</f>
        <v>19</v>
      </c>
      <c r="X3746" s="15">
        <f>performance_data[[#This Row],[underperform_flag_count]]/performance_data[[#This Row],[totalportfoliocount]]</f>
        <v>0.6333333333333333</v>
      </c>
    </row>
    <row r="3747" spans="1:24" x14ac:dyDescent="0.3">
      <c r="A3747">
        <v>7983</v>
      </c>
      <c r="B3747" s="1">
        <v>45289</v>
      </c>
      <c r="C3747">
        <v>312030.09000000003</v>
      </c>
      <c r="D3747">
        <v>3.61</v>
      </c>
      <c r="E3747">
        <v>4.0999999999999996</v>
      </c>
      <c r="F3747">
        <v>11681.84</v>
      </c>
      <c r="G3747">
        <v>725.28</v>
      </c>
      <c r="H3747" t="s">
        <v>2213</v>
      </c>
      <c r="I3747" t="s">
        <v>2217</v>
      </c>
      <c r="J3747">
        <v>12</v>
      </c>
      <c r="K3747" t="s">
        <v>2218</v>
      </c>
      <c r="L3747" t="str">
        <f>IF(performance_data[[#This Row],[return_percentage]]&gt;=performance_data[[#This Row],[benchmark_return]],"Higher","Lower")</f>
        <v>Lower</v>
      </c>
      <c r="M3747" s="14">
        <f xml:space="preserve"> _xlfn.MAXIFS(performance_data[date],performance_data[portfolio_id],performance_data[[#This Row],[portfolio_id]])</f>
        <v>45527</v>
      </c>
      <c r="N3747" s="14">
        <f xml:space="preserve"> _xlfn.MINIFS(performance_data[date],performance_data[portfolio_id],performance_data[[#This Row],[portfolio_id]])</f>
        <v>44852</v>
      </c>
      <c r="O3747" s="15">
        <f>_xlfn.MAXIFS(performance_data[portfolio_value],performance_data[portfolio_id],performance_data[[#This Row],[portfolio_id]],performance_data[date],performance_data[[#This Row],[latest_date]])</f>
        <v>171578.73</v>
      </c>
      <c r="P3747" s="15">
        <f>_xlfn.MAXIFS(performance_data[portfolio_value],performance_data[portfolio_id],performance_data[[#This Row],[portfolio_id]],performance_data[date],performance_data[[#This Row],[starting_date]])</f>
        <v>355486.54</v>
      </c>
      <c r="Q3747" s="15">
        <f>performance_data[[#This Row],[latest_value]]-performance_data[[#This Row],[starting_value]]</f>
        <v>-183907.80999999997</v>
      </c>
      <c r="R3747" s="15">
        <f>performance_data[[#This Row],[net_inflows]]-performance_data[[#This Row],[net_outflows]]</f>
        <v>10956.56</v>
      </c>
      <c r="S3747" s="15" t="str">
        <f>IF(performance_data[[#This Row],[net_inflows]]&gt;AVERAGE(performance_data[net_inflows]),"High","Low")</f>
        <v>High</v>
      </c>
      <c r="T3747" s="15">
        <f>AVERAGEIF(performance_data[inflow_flag],performance_data[[#This Row],[inflow_flag]],performance_data[return_percentage])</f>
        <v>4.8467905675459724</v>
      </c>
      <c r="U3747" s="17">
        <f>IF(performance_data[[#This Row],[return_percentage]]&lt;performance_data[[#This Row],[benchmark_return]],1,0)</f>
        <v>1</v>
      </c>
      <c r="V3747" s="17">
        <f>COUNTIFS(performance_data[portfolio_id],performance_data[[#This Row],[portfolio_id]])</f>
        <v>30</v>
      </c>
      <c r="W3747" s="17">
        <f>COUNTIFS(performance_data[portfolio_id],performance_data[[#This Row],[portfolio_id]],
          performance_data[return_flag],1)</f>
        <v>19</v>
      </c>
      <c r="X3747" s="15">
        <f>performance_data[[#This Row],[underperform_flag_count]]/performance_data[[#This Row],[totalportfoliocount]]</f>
        <v>0.6333333333333333</v>
      </c>
    </row>
    <row r="3748" spans="1:24" x14ac:dyDescent="0.3">
      <c r="A3748">
        <v>7983</v>
      </c>
      <c r="B3748" s="1">
        <v>45215</v>
      </c>
      <c r="C3748">
        <v>481306.21</v>
      </c>
      <c r="D3748">
        <v>-9.85</v>
      </c>
      <c r="E3748">
        <v>-10.69</v>
      </c>
      <c r="F3748">
        <v>13599.19</v>
      </c>
      <c r="G3748">
        <v>11272.22</v>
      </c>
      <c r="H3748" t="s">
        <v>2213</v>
      </c>
      <c r="I3748" t="s">
        <v>2217</v>
      </c>
      <c r="J3748">
        <v>10</v>
      </c>
      <c r="K3748" t="s">
        <v>2224</v>
      </c>
      <c r="L3748" t="str">
        <f>IF(performance_data[[#This Row],[return_percentage]]&gt;=performance_data[[#This Row],[benchmark_return]],"Higher","Lower")</f>
        <v>Higher</v>
      </c>
      <c r="M3748" s="14">
        <f xml:space="preserve"> _xlfn.MAXIFS(performance_data[date],performance_data[portfolio_id],performance_data[[#This Row],[portfolio_id]])</f>
        <v>45527</v>
      </c>
      <c r="N3748" s="14">
        <f xml:space="preserve"> _xlfn.MINIFS(performance_data[date],performance_data[portfolio_id],performance_data[[#This Row],[portfolio_id]])</f>
        <v>44852</v>
      </c>
      <c r="O3748" s="15">
        <f>_xlfn.MAXIFS(performance_data[portfolio_value],performance_data[portfolio_id],performance_data[[#This Row],[portfolio_id]],performance_data[date],performance_data[[#This Row],[latest_date]])</f>
        <v>171578.73</v>
      </c>
      <c r="P3748" s="15">
        <f>_xlfn.MAXIFS(performance_data[portfolio_value],performance_data[portfolio_id],performance_data[[#This Row],[portfolio_id]],performance_data[date],performance_data[[#This Row],[starting_date]])</f>
        <v>355486.54</v>
      </c>
      <c r="Q3748" s="15">
        <f>performance_data[[#This Row],[latest_value]]-performance_data[[#This Row],[starting_value]]</f>
        <v>-183907.80999999997</v>
      </c>
      <c r="R3748" s="15">
        <f>performance_data[[#This Row],[net_inflows]]-performance_data[[#This Row],[net_outflows]]</f>
        <v>2326.9700000000012</v>
      </c>
      <c r="S3748" s="15" t="str">
        <f>IF(performance_data[[#This Row],[net_inflows]]&gt;AVERAGE(performance_data[net_inflows]),"High","Low")</f>
        <v>High</v>
      </c>
      <c r="T3748" s="15">
        <f>AVERAGEIF(performance_data[inflow_flag],performance_data[[#This Row],[inflow_flag]],performance_data[return_percentage])</f>
        <v>4.8467905675459724</v>
      </c>
      <c r="U3748" s="17">
        <f>IF(performance_data[[#This Row],[return_percentage]]&lt;performance_data[[#This Row],[benchmark_return]],1,0)</f>
        <v>0</v>
      </c>
      <c r="V3748" s="17">
        <f>COUNTIFS(performance_data[portfolio_id],performance_data[[#This Row],[portfolio_id]])</f>
        <v>30</v>
      </c>
      <c r="W3748" s="17">
        <f>COUNTIFS(performance_data[portfolio_id],performance_data[[#This Row],[portfolio_id]],
          performance_data[return_flag],1)</f>
        <v>19</v>
      </c>
      <c r="X3748" s="15">
        <f>performance_data[[#This Row],[underperform_flag_count]]/performance_data[[#This Row],[totalportfoliocount]]</f>
        <v>0.6333333333333333</v>
      </c>
    </row>
    <row r="3749" spans="1:24" x14ac:dyDescent="0.3">
      <c r="A3749">
        <v>7983</v>
      </c>
      <c r="B3749" s="1">
        <v>44971</v>
      </c>
      <c r="C3749">
        <v>324730.45</v>
      </c>
      <c r="D3749">
        <v>-8.82</v>
      </c>
      <c r="E3749">
        <v>-9.69</v>
      </c>
      <c r="F3749">
        <v>1965.79</v>
      </c>
      <c r="G3749">
        <v>4124.7700000000004</v>
      </c>
      <c r="H3749" t="s">
        <v>2213</v>
      </c>
      <c r="I3749" t="s">
        <v>2206</v>
      </c>
      <c r="J3749">
        <v>2</v>
      </c>
      <c r="K3749" t="s">
        <v>2226</v>
      </c>
      <c r="L3749" t="str">
        <f>IF(performance_data[[#This Row],[return_percentage]]&gt;=performance_data[[#This Row],[benchmark_return]],"Higher","Lower")</f>
        <v>Higher</v>
      </c>
      <c r="M3749" s="14">
        <f xml:space="preserve"> _xlfn.MAXIFS(performance_data[date],performance_data[portfolio_id],performance_data[[#This Row],[portfolio_id]])</f>
        <v>45527</v>
      </c>
      <c r="N3749" s="14">
        <f xml:space="preserve"> _xlfn.MINIFS(performance_data[date],performance_data[portfolio_id],performance_data[[#This Row],[portfolio_id]])</f>
        <v>44852</v>
      </c>
      <c r="O3749" s="15">
        <f>_xlfn.MAXIFS(performance_data[portfolio_value],performance_data[portfolio_id],performance_data[[#This Row],[portfolio_id]],performance_data[date],performance_data[[#This Row],[latest_date]])</f>
        <v>171578.73</v>
      </c>
      <c r="P3749" s="15">
        <f>_xlfn.MAXIFS(performance_data[portfolio_value],performance_data[portfolio_id],performance_data[[#This Row],[portfolio_id]],performance_data[date],performance_data[[#This Row],[starting_date]])</f>
        <v>355486.54</v>
      </c>
      <c r="Q3749" s="15">
        <f>performance_data[[#This Row],[latest_value]]-performance_data[[#This Row],[starting_value]]</f>
        <v>-183907.80999999997</v>
      </c>
      <c r="R3749" s="15">
        <f>performance_data[[#This Row],[net_inflows]]-performance_data[[#This Row],[net_outflows]]</f>
        <v>-2158.9800000000005</v>
      </c>
      <c r="S3749" s="15" t="str">
        <f>IF(performance_data[[#This Row],[net_inflows]]&gt;AVERAGE(performance_data[net_inflows]),"High","Low")</f>
        <v>Low</v>
      </c>
      <c r="T3749" s="15">
        <f>AVERAGEIF(performance_data[inflow_flag],performance_data[[#This Row],[inflow_flag]],performance_data[return_percentage])</f>
        <v>5.0457846277021572</v>
      </c>
      <c r="U3749" s="17">
        <f>IF(performance_data[[#This Row],[return_percentage]]&lt;performance_data[[#This Row],[benchmark_return]],1,0)</f>
        <v>0</v>
      </c>
      <c r="V3749" s="17">
        <f>COUNTIFS(performance_data[portfolio_id],performance_data[[#This Row],[portfolio_id]])</f>
        <v>30</v>
      </c>
      <c r="W3749" s="17">
        <f>COUNTIFS(performance_data[portfolio_id],performance_data[[#This Row],[portfolio_id]],
          performance_data[return_flag],1)</f>
        <v>19</v>
      </c>
      <c r="X3749" s="15">
        <f>performance_data[[#This Row],[underperform_flag_count]]/performance_data[[#This Row],[totalportfoliocount]]</f>
        <v>0.6333333333333333</v>
      </c>
    </row>
    <row r="3750" spans="1:24" x14ac:dyDescent="0.3">
      <c r="A3750">
        <v>7983</v>
      </c>
      <c r="B3750" s="1">
        <v>45206</v>
      </c>
      <c r="C3750">
        <v>411968.02</v>
      </c>
      <c r="D3750">
        <v>9.1199999999999992</v>
      </c>
      <c r="E3750">
        <v>8.83</v>
      </c>
      <c r="F3750">
        <v>14597.52</v>
      </c>
      <c r="G3750">
        <v>15927.03</v>
      </c>
      <c r="H3750" t="s">
        <v>2213</v>
      </c>
      <c r="I3750" t="s">
        <v>2217</v>
      </c>
      <c r="J3750">
        <v>10</v>
      </c>
      <c r="K3750" t="s">
        <v>2224</v>
      </c>
      <c r="L3750" t="str">
        <f>IF(performance_data[[#This Row],[return_percentage]]&gt;=performance_data[[#This Row],[benchmark_return]],"Higher","Lower")</f>
        <v>Higher</v>
      </c>
      <c r="M3750" s="14">
        <f xml:space="preserve"> _xlfn.MAXIFS(performance_data[date],performance_data[portfolio_id],performance_data[[#This Row],[portfolio_id]])</f>
        <v>45527</v>
      </c>
      <c r="N3750" s="14">
        <f xml:space="preserve"> _xlfn.MINIFS(performance_data[date],performance_data[portfolio_id],performance_data[[#This Row],[portfolio_id]])</f>
        <v>44852</v>
      </c>
      <c r="O3750" s="15">
        <f>_xlfn.MAXIFS(performance_data[portfolio_value],performance_data[portfolio_id],performance_data[[#This Row],[portfolio_id]],performance_data[date],performance_data[[#This Row],[latest_date]])</f>
        <v>171578.73</v>
      </c>
      <c r="P3750" s="15">
        <f>_xlfn.MAXIFS(performance_data[portfolio_value],performance_data[portfolio_id],performance_data[[#This Row],[portfolio_id]],performance_data[date],performance_data[[#This Row],[starting_date]])</f>
        <v>355486.54</v>
      </c>
      <c r="Q3750" s="15">
        <f>performance_data[[#This Row],[latest_value]]-performance_data[[#This Row],[starting_value]]</f>
        <v>-183907.80999999997</v>
      </c>
      <c r="R3750" s="15">
        <f>performance_data[[#This Row],[net_inflows]]-performance_data[[#This Row],[net_outflows]]</f>
        <v>-1329.5100000000002</v>
      </c>
      <c r="S3750" s="15" t="str">
        <f>IF(performance_data[[#This Row],[net_inflows]]&gt;AVERAGE(performance_data[net_inflows]),"High","Low")</f>
        <v>High</v>
      </c>
      <c r="T3750" s="15">
        <f>AVERAGEIF(performance_data[inflow_flag],performance_data[[#This Row],[inflow_flag]],performance_data[return_percentage])</f>
        <v>4.8467905675459724</v>
      </c>
      <c r="U3750" s="17">
        <f>IF(performance_data[[#This Row],[return_percentage]]&lt;performance_data[[#This Row],[benchmark_return]],1,0)</f>
        <v>0</v>
      </c>
      <c r="V3750" s="17">
        <f>COUNTIFS(performance_data[portfolio_id],performance_data[[#This Row],[portfolio_id]])</f>
        <v>30</v>
      </c>
      <c r="W3750" s="17">
        <f>COUNTIFS(performance_data[portfolio_id],performance_data[[#This Row],[portfolio_id]],
          performance_data[return_flag],1)</f>
        <v>19</v>
      </c>
      <c r="X3750" s="15">
        <f>performance_data[[#This Row],[underperform_flag_count]]/performance_data[[#This Row],[totalportfoliocount]]</f>
        <v>0.6333333333333333</v>
      </c>
    </row>
    <row r="3751" spans="1:24" x14ac:dyDescent="0.3">
      <c r="A3751">
        <v>7983</v>
      </c>
      <c r="B3751" s="1">
        <v>45490</v>
      </c>
      <c r="C3751">
        <v>22198.12</v>
      </c>
      <c r="D3751">
        <v>-3.09</v>
      </c>
      <c r="E3751">
        <v>-3.19</v>
      </c>
      <c r="F3751">
        <v>13868.92</v>
      </c>
      <c r="G3751">
        <v>13693.55</v>
      </c>
      <c r="H3751" t="s">
        <v>2205</v>
      </c>
      <c r="I3751" t="s">
        <v>2209</v>
      </c>
      <c r="J3751">
        <v>7</v>
      </c>
      <c r="K3751" t="s">
        <v>2210</v>
      </c>
      <c r="L3751" t="str">
        <f>IF(performance_data[[#This Row],[return_percentage]]&gt;=performance_data[[#This Row],[benchmark_return]],"Higher","Lower")</f>
        <v>Higher</v>
      </c>
      <c r="M3751" s="14">
        <f xml:space="preserve"> _xlfn.MAXIFS(performance_data[date],performance_data[portfolio_id],performance_data[[#This Row],[portfolio_id]])</f>
        <v>45527</v>
      </c>
      <c r="N3751" s="14">
        <f xml:space="preserve"> _xlfn.MINIFS(performance_data[date],performance_data[portfolio_id],performance_data[[#This Row],[portfolio_id]])</f>
        <v>44852</v>
      </c>
      <c r="O3751" s="15">
        <f>_xlfn.MAXIFS(performance_data[portfolio_value],performance_data[portfolio_id],performance_data[[#This Row],[portfolio_id]],performance_data[date],performance_data[[#This Row],[latest_date]])</f>
        <v>171578.73</v>
      </c>
      <c r="P3751" s="15">
        <f>_xlfn.MAXIFS(performance_data[portfolio_value],performance_data[portfolio_id],performance_data[[#This Row],[portfolio_id]],performance_data[date],performance_data[[#This Row],[starting_date]])</f>
        <v>355486.54</v>
      </c>
      <c r="Q3751" s="15">
        <f>performance_data[[#This Row],[latest_value]]-performance_data[[#This Row],[starting_value]]</f>
        <v>-183907.80999999997</v>
      </c>
      <c r="R3751" s="15">
        <f>performance_data[[#This Row],[net_inflows]]-performance_data[[#This Row],[net_outflows]]</f>
        <v>175.3700000000008</v>
      </c>
      <c r="S3751" s="15" t="str">
        <f>IF(performance_data[[#This Row],[net_inflows]]&gt;AVERAGE(performance_data[net_inflows]),"High","Low")</f>
        <v>High</v>
      </c>
      <c r="T3751" s="15">
        <f>AVERAGEIF(performance_data[inflow_flag],performance_data[[#This Row],[inflow_flag]],performance_data[return_percentage])</f>
        <v>4.8467905675459724</v>
      </c>
      <c r="U3751" s="17">
        <f>IF(performance_data[[#This Row],[return_percentage]]&lt;performance_data[[#This Row],[benchmark_return]],1,0)</f>
        <v>0</v>
      </c>
      <c r="V3751" s="17">
        <f>COUNTIFS(performance_data[portfolio_id],performance_data[[#This Row],[portfolio_id]])</f>
        <v>30</v>
      </c>
      <c r="W3751" s="17">
        <f>COUNTIFS(performance_data[portfolio_id],performance_data[[#This Row],[portfolio_id]],
          performance_data[return_flag],1)</f>
        <v>19</v>
      </c>
      <c r="X3751" s="15">
        <f>performance_data[[#This Row],[underperform_flag_count]]/performance_data[[#This Row],[totalportfoliocount]]</f>
        <v>0.6333333333333333</v>
      </c>
    </row>
    <row r="3752" spans="1:24" x14ac:dyDescent="0.3">
      <c r="A3752">
        <v>7983</v>
      </c>
      <c r="B3752" s="1">
        <v>45022</v>
      </c>
      <c r="C3752">
        <v>392266.57</v>
      </c>
      <c r="D3752">
        <v>-3.88</v>
      </c>
      <c r="E3752">
        <v>-3.43</v>
      </c>
      <c r="F3752">
        <v>2099.87</v>
      </c>
      <c r="G3752">
        <v>12597.38</v>
      </c>
      <c r="H3752" t="s">
        <v>2213</v>
      </c>
      <c r="I3752" t="s">
        <v>2211</v>
      </c>
      <c r="J3752">
        <v>4</v>
      </c>
      <c r="K3752" t="s">
        <v>2216</v>
      </c>
      <c r="L3752" t="str">
        <f>IF(performance_data[[#This Row],[return_percentage]]&gt;=performance_data[[#This Row],[benchmark_return]],"Higher","Lower")</f>
        <v>Lower</v>
      </c>
      <c r="M3752" s="14">
        <f xml:space="preserve"> _xlfn.MAXIFS(performance_data[date],performance_data[portfolio_id],performance_data[[#This Row],[portfolio_id]])</f>
        <v>45527</v>
      </c>
      <c r="N3752" s="14">
        <f xml:space="preserve"> _xlfn.MINIFS(performance_data[date],performance_data[portfolio_id],performance_data[[#This Row],[portfolio_id]])</f>
        <v>44852</v>
      </c>
      <c r="O3752" s="15">
        <f>_xlfn.MAXIFS(performance_data[portfolio_value],performance_data[portfolio_id],performance_data[[#This Row],[portfolio_id]],performance_data[date],performance_data[[#This Row],[latest_date]])</f>
        <v>171578.73</v>
      </c>
      <c r="P3752" s="15">
        <f>_xlfn.MAXIFS(performance_data[portfolio_value],performance_data[portfolio_id],performance_data[[#This Row],[portfolio_id]],performance_data[date],performance_data[[#This Row],[starting_date]])</f>
        <v>355486.54</v>
      </c>
      <c r="Q3752" s="15">
        <f>performance_data[[#This Row],[latest_value]]-performance_data[[#This Row],[starting_value]]</f>
        <v>-183907.80999999997</v>
      </c>
      <c r="R3752" s="15">
        <f>performance_data[[#This Row],[net_inflows]]-performance_data[[#This Row],[net_outflows]]</f>
        <v>-10497.509999999998</v>
      </c>
      <c r="S3752" s="15" t="str">
        <f>IF(performance_data[[#This Row],[net_inflows]]&gt;AVERAGE(performance_data[net_inflows]),"High","Low")</f>
        <v>Low</v>
      </c>
      <c r="T3752" s="15">
        <f>AVERAGEIF(performance_data[inflow_flag],performance_data[[#This Row],[inflow_flag]],performance_data[return_percentage])</f>
        <v>5.0457846277021572</v>
      </c>
      <c r="U3752" s="17">
        <f>IF(performance_data[[#This Row],[return_percentage]]&lt;performance_data[[#This Row],[benchmark_return]],1,0)</f>
        <v>1</v>
      </c>
      <c r="V3752" s="17">
        <f>COUNTIFS(performance_data[portfolio_id],performance_data[[#This Row],[portfolio_id]])</f>
        <v>30</v>
      </c>
      <c r="W3752" s="17">
        <f>COUNTIFS(performance_data[portfolio_id],performance_data[[#This Row],[portfolio_id]],
          performance_data[return_flag],1)</f>
        <v>19</v>
      </c>
      <c r="X3752" s="15">
        <f>performance_data[[#This Row],[underperform_flag_count]]/performance_data[[#This Row],[totalportfoliocount]]</f>
        <v>0.6333333333333333</v>
      </c>
    </row>
    <row r="3753" spans="1:24" x14ac:dyDescent="0.3">
      <c r="A3753">
        <v>7985</v>
      </c>
      <c r="B3753" s="1">
        <v>45345</v>
      </c>
      <c r="C3753">
        <v>396144.5</v>
      </c>
      <c r="D3753">
        <v>-5.99</v>
      </c>
      <c r="E3753">
        <v>-7.16</v>
      </c>
      <c r="F3753">
        <v>15829.98</v>
      </c>
      <c r="G3753">
        <v>3102.75</v>
      </c>
      <c r="H3753" t="s">
        <v>2205</v>
      </c>
      <c r="I3753" t="s">
        <v>2206</v>
      </c>
      <c r="J3753">
        <v>2</v>
      </c>
      <c r="K3753" t="s">
        <v>2226</v>
      </c>
      <c r="L3753" t="str">
        <f>IF(performance_data[[#This Row],[return_percentage]]&gt;=performance_data[[#This Row],[benchmark_return]],"Higher","Lower")</f>
        <v>Higher</v>
      </c>
      <c r="M3753" s="14">
        <f xml:space="preserve"> _xlfn.MAXIFS(performance_data[date],performance_data[portfolio_id],performance_data[[#This Row],[portfolio_id]])</f>
        <v>45474</v>
      </c>
      <c r="N3753" s="14">
        <f xml:space="preserve"> _xlfn.MINIFS(performance_data[date],performance_data[portfolio_id],performance_data[[#This Row],[portfolio_id]])</f>
        <v>44865</v>
      </c>
      <c r="O3753" s="15">
        <f>_xlfn.MAXIFS(performance_data[portfolio_value],performance_data[portfolio_id],performance_data[[#This Row],[portfolio_id]],performance_data[date],performance_data[[#This Row],[latest_date]])</f>
        <v>476282.67</v>
      </c>
      <c r="P3753" s="15">
        <f>_xlfn.MAXIFS(performance_data[portfolio_value],performance_data[portfolio_id],performance_data[[#This Row],[portfolio_id]],performance_data[date],performance_data[[#This Row],[starting_date]])</f>
        <v>357579.14</v>
      </c>
      <c r="Q3753" s="15">
        <f>performance_data[[#This Row],[latest_value]]-performance_data[[#This Row],[starting_value]]</f>
        <v>118703.52999999997</v>
      </c>
      <c r="R3753" s="15">
        <f>performance_data[[#This Row],[net_inflows]]-performance_data[[#This Row],[net_outflows]]</f>
        <v>12727.23</v>
      </c>
      <c r="S3753" s="15" t="str">
        <f>IF(performance_data[[#This Row],[net_inflows]]&gt;AVERAGE(performance_data[net_inflows]),"High","Low")</f>
        <v>High</v>
      </c>
      <c r="T3753" s="15">
        <f>AVERAGEIF(performance_data[inflow_flag],performance_data[[#This Row],[inflow_flag]],performance_data[return_percentage])</f>
        <v>4.8467905675459724</v>
      </c>
      <c r="U3753" s="17">
        <f>IF(performance_data[[#This Row],[return_percentage]]&lt;performance_data[[#This Row],[benchmark_return]],1,0)</f>
        <v>0</v>
      </c>
      <c r="V3753" s="17">
        <f>COUNTIFS(performance_data[portfolio_id],performance_data[[#This Row],[portfolio_id]])</f>
        <v>25</v>
      </c>
      <c r="W3753" s="17">
        <f>COUNTIFS(performance_data[portfolio_id],performance_data[[#This Row],[portfolio_id]],
          performance_data[return_flag],1)</f>
        <v>12</v>
      </c>
      <c r="X3753" s="15">
        <f>performance_data[[#This Row],[underperform_flag_count]]/performance_data[[#This Row],[totalportfoliocount]]</f>
        <v>0.48</v>
      </c>
    </row>
    <row r="3754" spans="1:24" x14ac:dyDescent="0.3">
      <c r="A3754">
        <v>7985</v>
      </c>
      <c r="B3754" s="1">
        <v>45205</v>
      </c>
      <c r="C3754">
        <v>486855.79</v>
      </c>
      <c r="D3754">
        <v>3</v>
      </c>
      <c r="E3754">
        <v>3.36</v>
      </c>
      <c r="F3754">
        <v>1864.53</v>
      </c>
      <c r="G3754">
        <v>9499.3700000000008</v>
      </c>
      <c r="H3754" t="s">
        <v>2213</v>
      </c>
      <c r="I3754" t="s">
        <v>2217</v>
      </c>
      <c r="J3754">
        <v>10</v>
      </c>
      <c r="K3754" t="s">
        <v>2224</v>
      </c>
      <c r="L3754" t="str">
        <f>IF(performance_data[[#This Row],[return_percentage]]&gt;=performance_data[[#This Row],[benchmark_return]],"Higher","Lower")</f>
        <v>Lower</v>
      </c>
      <c r="M3754" s="14">
        <f xml:space="preserve"> _xlfn.MAXIFS(performance_data[date],performance_data[portfolio_id],performance_data[[#This Row],[portfolio_id]])</f>
        <v>45474</v>
      </c>
      <c r="N3754" s="14">
        <f xml:space="preserve"> _xlfn.MINIFS(performance_data[date],performance_data[portfolio_id],performance_data[[#This Row],[portfolio_id]])</f>
        <v>44865</v>
      </c>
      <c r="O3754" s="15">
        <f>_xlfn.MAXIFS(performance_data[portfolio_value],performance_data[portfolio_id],performance_data[[#This Row],[portfolio_id]],performance_data[date],performance_data[[#This Row],[latest_date]])</f>
        <v>476282.67</v>
      </c>
      <c r="P3754" s="15">
        <f>_xlfn.MAXIFS(performance_data[portfolio_value],performance_data[portfolio_id],performance_data[[#This Row],[portfolio_id]],performance_data[date],performance_data[[#This Row],[starting_date]])</f>
        <v>357579.14</v>
      </c>
      <c r="Q3754" s="15">
        <f>performance_data[[#This Row],[latest_value]]-performance_data[[#This Row],[starting_value]]</f>
        <v>118703.52999999997</v>
      </c>
      <c r="R3754" s="15">
        <f>performance_data[[#This Row],[net_inflows]]-performance_data[[#This Row],[net_outflows]]</f>
        <v>-7634.8400000000011</v>
      </c>
      <c r="S3754" s="15" t="str">
        <f>IF(performance_data[[#This Row],[net_inflows]]&gt;AVERAGE(performance_data[net_inflows]),"High","Low")</f>
        <v>Low</v>
      </c>
      <c r="T3754" s="15">
        <f>AVERAGEIF(performance_data[inflow_flag],performance_data[[#This Row],[inflow_flag]],performance_data[return_percentage])</f>
        <v>5.0457846277021572</v>
      </c>
      <c r="U3754" s="17">
        <f>IF(performance_data[[#This Row],[return_percentage]]&lt;performance_data[[#This Row],[benchmark_return]],1,0)</f>
        <v>1</v>
      </c>
      <c r="V3754" s="17">
        <f>COUNTIFS(performance_data[portfolio_id],performance_data[[#This Row],[portfolio_id]])</f>
        <v>25</v>
      </c>
      <c r="W3754" s="17">
        <f>COUNTIFS(performance_data[portfolio_id],performance_data[[#This Row],[portfolio_id]],
          performance_data[return_flag],1)</f>
        <v>12</v>
      </c>
      <c r="X3754" s="15">
        <f>performance_data[[#This Row],[underperform_flag_count]]/performance_data[[#This Row],[totalportfoliocount]]</f>
        <v>0.48</v>
      </c>
    </row>
    <row r="3755" spans="1:24" x14ac:dyDescent="0.3">
      <c r="A3755">
        <v>7985</v>
      </c>
      <c r="B3755" s="1">
        <v>45247</v>
      </c>
      <c r="C3755">
        <v>43291.58</v>
      </c>
      <c r="D3755">
        <v>-3.12</v>
      </c>
      <c r="E3755">
        <v>-2.56</v>
      </c>
      <c r="F3755">
        <v>10505.11</v>
      </c>
      <c r="G3755">
        <v>1725.78</v>
      </c>
      <c r="H3755" t="s">
        <v>2213</v>
      </c>
      <c r="I3755" t="s">
        <v>2217</v>
      </c>
      <c r="J3755">
        <v>11</v>
      </c>
      <c r="K3755" t="s">
        <v>2219</v>
      </c>
      <c r="L3755" t="str">
        <f>IF(performance_data[[#This Row],[return_percentage]]&gt;=performance_data[[#This Row],[benchmark_return]],"Higher","Lower")</f>
        <v>Lower</v>
      </c>
      <c r="M3755" s="14">
        <f xml:space="preserve"> _xlfn.MAXIFS(performance_data[date],performance_data[portfolio_id],performance_data[[#This Row],[portfolio_id]])</f>
        <v>45474</v>
      </c>
      <c r="N3755" s="14">
        <f xml:space="preserve"> _xlfn.MINIFS(performance_data[date],performance_data[portfolio_id],performance_data[[#This Row],[portfolio_id]])</f>
        <v>44865</v>
      </c>
      <c r="O3755" s="15">
        <f>_xlfn.MAXIFS(performance_data[portfolio_value],performance_data[portfolio_id],performance_data[[#This Row],[portfolio_id]],performance_data[date],performance_data[[#This Row],[latest_date]])</f>
        <v>476282.67</v>
      </c>
      <c r="P3755" s="15">
        <f>_xlfn.MAXIFS(performance_data[portfolio_value],performance_data[portfolio_id],performance_data[[#This Row],[portfolio_id]],performance_data[date],performance_data[[#This Row],[starting_date]])</f>
        <v>357579.14</v>
      </c>
      <c r="Q3755" s="15">
        <f>performance_data[[#This Row],[latest_value]]-performance_data[[#This Row],[starting_value]]</f>
        <v>118703.52999999997</v>
      </c>
      <c r="R3755" s="15">
        <f>performance_data[[#This Row],[net_inflows]]-performance_data[[#This Row],[net_outflows]]</f>
        <v>8779.33</v>
      </c>
      <c r="S3755" s="15" t="str">
        <f>IF(performance_data[[#This Row],[net_inflows]]&gt;AVERAGE(performance_data[net_inflows]),"High","Low")</f>
        <v>High</v>
      </c>
      <c r="T3755" s="15">
        <f>AVERAGEIF(performance_data[inflow_flag],performance_data[[#This Row],[inflow_flag]],performance_data[return_percentage])</f>
        <v>4.8467905675459724</v>
      </c>
      <c r="U3755" s="17">
        <f>IF(performance_data[[#This Row],[return_percentage]]&lt;performance_data[[#This Row],[benchmark_return]],1,0)</f>
        <v>1</v>
      </c>
      <c r="V3755" s="17">
        <f>COUNTIFS(performance_data[portfolio_id],performance_data[[#This Row],[portfolio_id]])</f>
        <v>25</v>
      </c>
      <c r="W3755" s="17">
        <f>COUNTIFS(performance_data[portfolio_id],performance_data[[#This Row],[portfolio_id]],
          performance_data[return_flag],1)</f>
        <v>12</v>
      </c>
      <c r="X3755" s="15">
        <f>performance_data[[#This Row],[underperform_flag_count]]/performance_data[[#This Row],[totalportfoliocount]]</f>
        <v>0.48</v>
      </c>
    </row>
    <row r="3756" spans="1:24" x14ac:dyDescent="0.3">
      <c r="A3756">
        <v>7985</v>
      </c>
      <c r="B3756" s="1">
        <v>45195</v>
      </c>
      <c r="C3756">
        <v>389429.56</v>
      </c>
      <c r="D3756">
        <v>1.02</v>
      </c>
      <c r="E3756">
        <v>1.17</v>
      </c>
      <c r="F3756">
        <v>6742.72</v>
      </c>
      <c r="G3756">
        <v>19934.34</v>
      </c>
      <c r="H3756" t="s">
        <v>2213</v>
      </c>
      <c r="I3756" t="s">
        <v>2209</v>
      </c>
      <c r="J3756">
        <v>9</v>
      </c>
      <c r="K3756" t="s">
        <v>2221</v>
      </c>
      <c r="L3756" t="str">
        <f>IF(performance_data[[#This Row],[return_percentage]]&gt;=performance_data[[#This Row],[benchmark_return]],"Higher","Lower")</f>
        <v>Lower</v>
      </c>
      <c r="M3756" s="14">
        <f xml:space="preserve"> _xlfn.MAXIFS(performance_data[date],performance_data[portfolio_id],performance_data[[#This Row],[portfolio_id]])</f>
        <v>45474</v>
      </c>
      <c r="N3756" s="14">
        <f xml:space="preserve"> _xlfn.MINIFS(performance_data[date],performance_data[portfolio_id],performance_data[[#This Row],[portfolio_id]])</f>
        <v>44865</v>
      </c>
      <c r="O3756" s="15">
        <f>_xlfn.MAXIFS(performance_data[portfolio_value],performance_data[portfolio_id],performance_data[[#This Row],[portfolio_id]],performance_data[date],performance_data[[#This Row],[latest_date]])</f>
        <v>476282.67</v>
      </c>
      <c r="P3756" s="15">
        <f>_xlfn.MAXIFS(performance_data[portfolio_value],performance_data[portfolio_id],performance_data[[#This Row],[portfolio_id]],performance_data[date],performance_data[[#This Row],[starting_date]])</f>
        <v>357579.14</v>
      </c>
      <c r="Q3756" s="15">
        <f>performance_data[[#This Row],[latest_value]]-performance_data[[#This Row],[starting_value]]</f>
        <v>118703.52999999997</v>
      </c>
      <c r="R3756" s="15">
        <f>performance_data[[#This Row],[net_inflows]]-performance_data[[#This Row],[net_outflows]]</f>
        <v>-13191.619999999999</v>
      </c>
      <c r="S3756" s="15" t="str">
        <f>IF(performance_data[[#This Row],[net_inflows]]&gt;AVERAGE(performance_data[net_inflows]),"High","Low")</f>
        <v>Low</v>
      </c>
      <c r="T3756" s="15">
        <f>AVERAGEIF(performance_data[inflow_flag],performance_data[[#This Row],[inflow_flag]],performance_data[return_percentage])</f>
        <v>5.0457846277021572</v>
      </c>
      <c r="U3756" s="17">
        <f>IF(performance_data[[#This Row],[return_percentage]]&lt;performance_data[[#This Row],[benchmark_return]],1,0)</f>
        <v>1</v>
      </c>
      <c r="V3756" s="17">
        <f>COUNTIFS(performance_data[portfolio_id],performance_data[[#This Row],[portfolio_id]])</f>
        <v>25</v>
      </c>
      <c r="W3756" s="17">
        <f>COUNTIFS(performance_data[portfolio_id],performance_data[[#This Row],[portfolio_id]],
          performance_data[return_flag],1)</f>
        <v>12</v>
      </c>
      <c r="X3756" s="15">
        <f>performance_data[[#This Row],[underperform_flag_count]]/performance_data[[#This Row],[totalportfoliocount]]</f>
        <v>0.48</v>
      </c>
    </row>
    <row r="3757" spans="1:24" x14ac:dyDescent="0.3">
      <c r="A3757">
        <v>7985</v>
      </c>
      <c r="B3757" s="1">
        <v>45028</v>
      </c>
      <c r="C3757">
        <v>145470.53</v>
      </c>
      <c r="D3757">
        <v>5.65</v>
      </c>
      <c r="E3757">
        <v>5.45</v>
      </c>
      <c r="F3757">
        <v>6878.71</v>
      </c>
      <c r="G3757">
        <v>8645.9</v>
      </c>
      <c r="H3757" t="s">
        <v>2213</v>
      </c>
      <c r="I3757" t="s">
        <v>2211</v>
      </c>
      <c r="J3757">
        <v>4</v>
      </c>
      <c r="K3757" t="s">
        <v>2216</v>
      </c>
      <c r="L3757" t="str">
        <f>IF(performance_data[[#This Row],[return_percentage]]&gt;=performance_data[[#This Row],[benchmark_return]],"Higher","Lower")</f>
        <v>Higher</v>
      </c>
      <c r="M3757" s="14">
        <f xml:space="preserve"> _xlfn.MAXIFS(performance_data[date],performance_data[portfolio_id],performance_data[[#This Row],[portfolio_id]])</f>
        <v>45474</v>
      </c>
      <c r="N3757" s="14">
        <f xml:space="preserve"> _xlfn.MINIFS(performance_data[date],performance_data[portfolio_id],performance_data[[#This Row],[portfolio_id]])</f>
        <v>44865</v>
      </c>
      <c r="O3757" s="15">
        <f>_xlfn.MAXIFS(performance_data[portfolio_value],performance_data[portfolio_id],performance_data[[#This Row],[portfolio_id]],performance_data[date],performance_data[[#This Row],[latest_date]])</f>
        <v>476282.67</v>
      </c>
      <c r="P3757" s="15">
        <f>_xlfn.MAXIFS(performance_data[portfolio_value],performance_data[portfolio_id],performance_data[[#This Row],[portfolio_id]],performance_data[date],performance_data[[#This Row],[starting_date]])</f>
        <v>357579.14</v>
      </c>
      <c r="Q3757" s="15">
        <f>performance_data[[#This Row],[latest_value]]-performance_data[[#This Row],[starting_value]]</f>
        <v>118703.52999999997</v>
      </c>
      <c r="R3757" s="15">
        <f>performance_data[[#This Row],[net_inflows]]-performance_data[[#This Row],[net_outflows]]</f>
        <v>-1767.1899999999996</v>
      </c>
      <c r="S3757" s="15" t="str">
        <f>IF(performance_data[[#This Row],[net_inflows]]&gt;AVERAGE(performance_data[net_inflows]),"High","Low")</f>
        <v>Low</v>
      </c>
      <c r="T3757" s="15">
        <f>AVERAGEIF(performance_data[inflow_flag],performance_data[[#This Row],[inflow_flag]],performance_data[return_percentage])</f>
        <v>5.0457846277021572</v>
      </c>
      <c r="U3757" s="17">
        <f>IF(performance_data[[#This Row],[return_percentage]]&lt;performance_data[[#This Row],[benchmark_return]],1,0)</f>
        <v>0</v>
      </c>
      <c r="V3757" s="17">
        <f>COUNTIFS(performance_data[portfolio_id],performance_data[[#This Row],[portfolio_id]])</f>
        <v>25</v>
      </c>
      <c r="W3757" s="17">
        <f>COUNTIFS(performance_data[portfolio_id],performance_data[[#This Row],[portfolio_id]],
          performance_data[return_flag],1)</f>
        <v>12</v>
      </c>
      <c r="X3757" s="15">
        <f>performance_data[[#This Row],[underperform_flag_count]]/performance_data[[#This Row],[totalportfoliocount]]</f>
        <v>0.48</v>
      </c>
    </row>
    <row r="3758" spans="1:24" x14ac:dyDescent="0.3">
      <c r="A3758">
        <v>7985</v>
      </c>
      <c r="B3758" s="1">
        <v>44899</v>
      </c>
      <c r="C3758">
        <v>341696.59</v>
      </c>
      <c r="D3758">
        <v>4.6100000000000003</v>
      </c>
      <c r="E3758">
        <v>5.13</v>
      </c>
      <c r="F3758">
        <v>11621.05</v>
      </c>
      <c r="G3758">
        <v>4054.81</v>
      </c>
      <c r="H3758" t="s">
        <v>2220</v>
      </c>
      <c r="I3758" t="s">
        <v>2217</v>
      </c>
      <c r="J3758">
        <v>12</v>
      </c>
      <c r="K3758" t="s">
        <v>2218</v>
      </c>
      <c r="L3758" t="str">
        <f>IF(performance_data[[#This Row],[return_percentage]]&gt;=performance_data[[#This Row],[benchmark_return]],"Higher","Lower")</f>
        <v>Lower</v>
      </c>
      <c r="M3758" s="14">
        <f xml:space="preserve"> _xlfn.MAXIFS(performance_data[date],performance_data[portfolio_id],performance_data[[#This Row],[portfolio_id]])</f>
        <v>45474</v>
      </c>
      <c r="N3758" s="14">
        <f xml:space="preserve"> _xlfn.MINIFS(performance_data[date],performance_data[portfolio_id],performance_data[[#This Row],[portfolio_id]])</f>
        <v>44865</v>
      </c>
      <c r="O3758" s="15">
        <f>_xlfn.MAXIFS(performance_data[portfolio_value],performance_data[portfolio_id],performance_data[[#This Row],[portfolio_id]],performance_data[date],performance_data[[#This Row],[latest_date]])</f>
        <v>476282.67</v>
      </c>
      <c r="P3758" s="15">
        <f>_xlfn.MAXIFS(performance_data[portfolio_value],performance_data[portfolio_id],performance_data[[#This Row],[portfolio_id]],performance_data[date],performance_data[[#This Row],[starting_date]])</f>
        <v>357579.14</v>
      </c>
      <c r="Q3758" s="15">
        <f>performance_data[[#This Row],[latest_value]]-performance_data[[#This Row],[starting_value]]</f>
        <v>118703.52999999997</v>
      </c>
      <c r="R3758" s="15">
        <f>performance_data[[#This Row],[net_inflows]]-performance_data[[#This Row],[net_outflows]]</f>
        <v>7566.24</v>
      </c>
      <c r="S3758" s="15" t="str">
        <f>IF(performance_data[[#This Row],[net_inflows]]&gt;AVERAGE(performance_data[net_inflows]),"High","Low")</f>
        <v>High</v>
      </c>
      <c r="T3758" s="15">
        <f>AVERAGEIF(performance_data[inflow_flag],performance_data[[#This Row],[inflow_flag]],performance_data[return_percentage])</f>
        <v>4.8467905675459724</v>
      </c>
      <c r="U3758" s="17">
        <f>IF(performance_data[[#This Row],[return_percentage]]&lt;performance_data[[#This Row],[benchmark_return]],1,0)</f>
        <v>1</v>
      </c>
      <c r="V3758" s="17">
        <f>COUNTIFS(performance_data[portfolio_id],performance_data[[#This Row],[portfolio_id]])</f>
        <v>25</v>
      </c>
      <c r="W3758" s="17">
        <f>COUNTIFS(performance_data[portfolio_id],performance_data[[#This Row],[portfolio_id]],
          performance_data[return_flag],1)</f>
        <v>12</v>
      </c>
      <c r="X3758" s="15">
        <f>performance_data[[#This Row],[underperform_flag_count]]/performance_data[[#This Row],[totalportfoliocount]]</f>
        <v>0.48</v>
      </c>
    </row>
    <row r="3759" spans="1:24" x14ac:dyDescent="0.3">
      <c r="A3759">
        <v>7985</v>
      </c>
      <c r="B3759" s="1">
        <v>45009</v>
      </c>
      <c r="C3759">
        <v>228926.63</v>
      </c>
      <c r="D3759">
        <v>12.07</v>
      </c>
      <c r="E3759">
        <v>13.71</v>
      </c>
      <c r="F3759">
        <v>14512.26</v>
      </c>
      <c r="G3759">
        <v>9941.49</v>
      </c>
      <c r="H3759" t="s">
        <v>2213</v>
      </c>
      <c r="I3759" t="s">
        <v>2206</v>
      </c>
      <c r="J3759">
        <v>3</v>
      </c>
      <c r="K3759" t="s">
        <v>2222</v>
      </c>
      <c r="L3759" t="str">
        <f>IF(performance_data[[#This Row],[return_percentage]]&gt;=performance_data[[#This Row],[benchmark_return]],"Higher","Lower")</f>
        <v>Lower</v>
      </c>
      <c r="M3759" s="14">
        <f xml:space="preserve"> _xlfn.MAXIFS(performance_data[date],performance_data[portfolio_id],performance_data[[#This Row],[portfolio_id]])</f>
        <v>45474</v>
      </c>
      <c r="N3759" s="14">
        <f xml:space="preserve"> _xlfn.MINIFS(performance_data[date],performance_data[portfolio_id],performance_data[[#This Row],[portfolio_id]])</f>
        <v>44865</v>
      </c>
      <c r="O3759" s="15">
        <f>_xlfn.MAXIFS(performance_data[portfolio_value],performance_data[portfolio_id],performance_data[[#This Row],[portfolio_id]],performance_data[date],performance_data[[#This Row],[latest_date]])</f>
        <v>476282.67</v>
      </c>
      <c r="P3759" s="15">
        <f>_xlfn.MAXIFS(performance_data[portfolio_value],performance_data[portfolio_id],performance_data[[#This Row],[portfolio_id]],performance_data[date],performance_data[[#This Row],[starting_date]])</f>
        <v>357579.14</v>
      </c>
      <c r="Q3759" s="15">
        <f>performance_data[[#This Row],[latest_value]]-performance_data[[#This Row],[starting_value]]</f>
        <v>118703.52999999997</v>
      </c>
      <c r="R3759" s="15">
        <f>performance_data[[#This Row],[net_inflows]]-performance_data[[#This Row],[net_outflows]]</f>
        <v>4570.7700000000004</v>
      </c>
      <c r="S3759" s="15" t="str">
        <f>IF(performance_data[[#This Row],[net_inflows]]&gt;AVERAGE(performance_data[net_inflows]),"High","Low")</f>
        <v>High</v>
      </c>
      <c r="T3759" s="15">
        <f>AVERAGEIF(performance_data[inflow_flag],performance_data[[#This Row],[inflow_flag]],performance_data[return_percentage])</f>
        <v>4.8467905675459724</v>
      </c>
      <c r="U3759" s="17">
        <f>IF(performance_data[[#This Row],[return_percentage]]&lt;performance_data[[#This Row],[benchmark_return]],1,0)</f>
        <v>1</v>
      </c>
      <c r="V3759" s="17">
        <f>COUNTIFS(performance_data[portfolio_id],performance_data[[#This Row],[portfolio_id]])</f>
        <v>25</v>
      </c>
      <c r="W3759" s="17">
        <f>COUNTIFS(performance_data[portfolio_id],performance_data[[#This Row],[portfolio_id]],
          performance_data[return_flag],1)</f>
        <v>12</v>
      </c>
      <c r="X3759" s="15">
        <f>performance_data[[#This Row],[underperform_flag_count]]/performance_data[[#This Row],[totalportfoliocount]]</f>
        <v>0.48</v>
      </c>
    </row>
    <row r="3760" spans="1:24" x14ac:dyDescent="0.3">
      <c r="A3760">
        <v>7985</v>
      </c>
      <c r="B3760" s="1">
        <v>45401</v>
      </c>
      <c r="C3760">
        <v>326297.53999999998</v>
      </c>
      <c r="D3760">
        <v>16.59</v>
      </c>
      <c r="E3760">
        <v>15.23</v>
      </c>
      <c r="F3760">
        <v>6805.58</v>
      </c>
      <c r="G3760">
        <v>11356.97</v>
      </c>
      <c r="H3760" t="s">
        <v>2205</v>
      </c>
      <c r="I3760" t="s">
        <v>2211</v>
      </c>
      <c r="J3760">
        <v>4</v>
      </c>
      <c r="K3760" t="s">
        <v>2216</v>
      </c>
      <c r="L3760" t="str">
        <f>IF(performance_data[[#This Row],[return_percentage]]&gt;=performance_data[[#This Row],[benchmark_return]],"Higher","Lower")</f>
        <v>Higher</v>
      </c>
      <c r="M3760" s="14">
        <f xml:space="preserve"> _xlfn.MAXIFS(performance_data[date],performance_data[portfolio_id],performance_data[[#This Row],[portfolio_id]])</f>
        <v>45474</v>
      </c>
      <c r="N3760" s="14">
        <f xml:space="preserve"> _xlfn.MINIFS(performance_data[date],performance_data[portfolio_id],performance_data[[#This Row],[portfolio_id]])</f>
        <v>44865</v>
      </c>
      <c r="O3760" s="15">
        <f>_xlfn.MAXIFS(performance_data[portfolio_value],performance_data[portfolio_id],performance_data[[#This Row],[portfolio_id]],performance_data[date],performance_data[[#This Row],[latest_date]])</f>
        <v>476282.67</v>
      </c>
      <c r="P3760" s="15">
        <f>_xlfn.MAXIFS(performance_data[portfolio_value],performance_data[portfolio_id],performance_data[[#This Row],[portfolio_id]],performance_data[date],performance_data[[#This Row],[starting_date]])</f>
        <v>357579.14</v>
      </c>
      <c r="Q3760" s="15">
        <f>performance_data[[#This Row],[latest_value]]-performance_data[[#This Row],[starting_value]]</f>
        <v>118703.52999999997</v>
      </c>
      <c r="R3760" s="15">
        <f>performance_data[[#This Row],[net_inflows]]-performance_data[[#This Row],[net_outflows]]</f>
        <v>-4551.3899999999994</v>
      </c>
      <c r="S3760" s="15" t="str">
        <f>IF(performance_data[[#This Row],[net_inflows]]&gt;AVERAGE(performance_data[net_inflows]),"High","Low")</f>
        <v>Low</v>
      </c>
      <c r="T3760" s="15">
        <f>AVERAGEIF(performance_data[inflow_flag],performance_data[[#This Row],[inflow_flag]],performance_data[return_percentage])</f>
        <v>5.0457846277021572</v>
      </c>
      <c r="U3760" s="17">
        <f>IF(performance_data[[#This Row],[return_percentage]]&lt;performance_data[[#This Row],[benchmark_return]],1,0)</f>
        <v>0</v>
      </c>
      <c r="V3760" s="17">
        <f>COUNTIFS(performance_data[portfolio_id],performance_data[[#This Row],[portfolio_id]])</f>
        <v>25</v>
      </c>
      <c r="W3760" s="17">
        <f>COUNTIFS(performance_data[portfolio_id],performance_data[[#This Row],[portfolio_id]],
          performance_data[return_flag],1)</f>
        <v>12</v>
      </c>
      <c r="X3760" s="15">
        <f>performance_data[[#This Row],[underperform_flag_count]]/performance_data[[#This Row],[totalportfoliocount]]</f>
        <v>0.48</v>
      </c>
    </row>
    <row r="3761" spans="1:24" x14ac:dyDescent="0.3">
      <c r="A3761">
        <v>7985</v>
      </c>
      <c r="B3761" s="1">
        <v>45239</v>
      </c>
      <c r="C3761">
        <v>208174.97</v>
      </c>
      <c r="D3761">
        <v>5.33</v>
      </c>
      <c r="E3761">
        <v>5.43</v>
      </c>
      <c r="F3761">
        <v>119.53</v>
      </c>
      <c r="G3761">
        <v>10204.94</v>
      </c>
      <c r="H3761" t="s">
        <v>2213</v>
      </c>
      <c r="I3761" t="s">
        <v>2217</v>
      </c>
      <c r="J3761">
        <v>11</v>
      </c>
      <c r="K3761" t="s">
        <v>2219</v>
      </c>
      <c r="L3761" t="str">
        <f>IF(performance_data[[#This Row],[return_percentage]]&gt;=performance_data[[#This Row],[benchmark_return]],"Higher","Lower")</f>
        <v>Lower</v>
      </c>
      <c r="M3761" s="14">
        <f xml:space="preserve"> _xlfn.MAXIFS(performance_data[date],performance_data[portfolio_id],performance_data[[#This Row],[portfolio_id]])</f>
        <v>45474</v>
      </c>
      <c r="N3761" s="14">
        <f xml:space="preserve"> _xlfn.MINIFS(performance_data[date],performance_data[portfolio_id],performance_data[[#This Row],[portfolio_id]])</f>
        <v>44865</v>
      </c>
      <c r="O3761" s="15">
        <f>_xlfn.MAXIFS(performance_data[portfolio_value],performance_data[portfolio_id],performance_data[[#This Row],[portfolio_id]],performance_data[date],performance_data[[#This Row],[latest_date]])</f>
        <v>476282.67</v>
      </c>
      <c r="P3761" s="15">
        <f>_xlfn.MAXIFS(performance_data[portfolio_value],performance_data[portfolio_id],performance_data[[#This Row],[portfolio_id]],performance_data[date],performance_data[[#This Row],[starting_date]])</f>
        <v>357579.14</v>
      </c>
      <c r="Q3761" s="15">
        <f>performance_data[[#This Row],[latest_value]]-performance_data[[#This Row],[starting_value]]</f>
        <v>118703.52999999997</v>
      </c>
      <c r="R3761" s="15">
        <f>performance_data[[#This Row],[net_inflows]]-performance_data[[#This Row],[net_outflows]]</f>
        <v>-10085.41</v>
      </c>
      <c r="S3761" s="15" t="str">
        <f>IF(performance_data[[#This Row],[net_inflows]]&gt;AVERAGE(performance_data[net_inflows]),"High","Low")</f>
        <v>Low</v>
      </c>
      <c r="T3761" s="15">
        <f>AVERAGEIF(performance_data[inflow_flag],performance_data[[#This Row],[inflow_flag]],performance_data[return_percentage])</f>
        <v>5.0457846277021572</v>
      </c>
      <c r="U3761" s="17">
        <f>IF(performance_data[[#This Row],[return_percentage]]&lt;performance_data[[#This Row],[benchmark_return]],1,0)</f>
        <v>1</v>
      </c>
      <c r="V3761" s="17">
        <f>COUNTIFS(performance_data[portfolio_id],performance_data[[#This Row],[portfolio_id]])</f>
        <v>25</v>
      </c>
      <c r="W3761" s="17">
        <f>COUNTIFS(performance_data[portfolio_id],performance_data[[#This Row],[portfolio_id]],
          performance_data[return_flag],1)</f>
        <v>12</v>
      </c>
      <c r="X3761" s="15">
        <f>performance_data[[#This Row],[underperform_flag_count]]/performance_data[[#This Row],[totalportfoliocount]]</f>
        <v>0.48</v>
      </c>
    </row>
    <row r="3762" spans="1:24" x14ac:dyDescent="0.3">
      <c r="A3762">
        <v>7985</v>
      </c>
      <c r="B3762" s="1">
        <v>45170</v>
      </c>
      <c r="C3762">
        <v>82890.38</v>
      </c>
      <c r="D3762">
        <v>6.94</v>
      </c>
      <c r="E3762">
        <v>8.25</v>
      </c>
      <c r="F3762">
        <v>11883.44</v>
      </c>
      <c r="G3762">
        <v>13247.94</v>
      </c>
      <c r="H3762" t="s">
        <v>2213</v>
      </c>
      <c r="I3762" t="s">
        <v>2209</v>
      </c>
      <c r="J3762">
        <v>9</v>
      </c>
      <c r="K3762" t="s">
        <v>2221</v>
      </c>
      <c r="L3762" t="str">
        <f>IF(performance_data[[#This Row],[return_percentage]]&gt;=performance_data[[#This Row],[benchmark_return]],"Higher","Lower")</f>
        <v>Lower</v>
      </c>
      <c r="M3762" s="14">
        <f xml:space="preserve"> _xlfn.MAXIFS(performance_data[date],performance_data[portfolio_id],performance_data[[#This Row],[portfolio_id]])</f>
        <v>45474</v>
      </c>
      <c r="N3762" s="14">
        <f xml:space="preserve"> _xlfn.MINIFS(performance_data[date],performance_data[portfolio_id],performance_data[[#This Row],[portfolio_id]])</f>
        <v>44865</v>
      </c>
      <c r="O3762" s="15">
        <f>_xlfn.MAXIFS(performance_data[portfolio_value],performance_data[portfolio_id],performance_data[[#This Row],[portfolio_id]],performance_data[date],performance_data[[#This Row],[latest_date]])</f>
        <v>476282.67</v>
      </c>
      <c r="P3762" s="15">
        <f>_xlfn.MAXIFS(performance_data[portfolio_value],performance_data[portfolio_id],performance_data[[#This Row],[portfolio_id]],performance_data[date],performance_data[[#This Row],[starting_date]])</f>
        <v>357579.14</v>
      </c>
      <c r="Q3762" s="15">
        <f>performance_data[[#This Row],[latest_value]]-performance_data[[#This Row],[starting_value]]</f>
        <v>118703.52999999997</v>
      </c>
      <c r="R3762" s="15">
        <f>performance_data[[#This Row],[net_inflows]]-performance_data[[#This Row],[net_outflows]]</f>
        <v>-1364.5</v>
      </c>
      <c r="S3762" s="15" t="str">
        <f>IF(performance_data[[#This Row],[net_inflows]]&gt;AVERAGE(performance_data[net_inflows]),"High","Low")</f>
        <v>High</v>
      </c>
      <c r="T3762" s="15">
        <f>AVERAGEIF(performance_data[inflow_flag],performance_data[[#This Row],[inflow_flag]],performance_data[return_percentage])</f>
        <v>4.8467905675459724</v>
      </c>
      <c r="U3762" s="17">
        <f>IF(performance_data[[#This Row],[return_percentage]]&lt;performance_data[[#This Row],[benchmark_return]],1,0)</f>
        <v>1</v>
      </c>
      <c r="V3762" s="17">
        <f>COUNTIFS(performance_data[portfolio_id],performance_data[[#This Row],[portfolio_id]])</f>
        <v>25</v>
      </c>
      <c r="W3762" s="17">
        <f>COUNTIFS(performance_data[portfolio_id],performance_data[[#This Row],[portfolio_id]],
          performance_data[return_flag],1)</f>
        <v>12</v>
      </c>
      <c r="X3762" s="15">
        <f>performance_data[[#This Row],[underperform_flag_count]]/performance_data[[#This Row],[totalportfoliocount]]</f>
        <v>0.48</v>
      </c>
    </row>
    <row r="3763" spans="1:24" x14ac:dyDescent="0.3">
      <c r="A3763">
        <v>7985</v>
      </c>
      <c r="B3763" s="1">
        <v>45142</v>
      </c>
      <c r="C3763">
        <v>366248.43</v>
      </c>
      <c r="D3763">
        <v>1.49</v>
      </c>
      <c r="E3763">
        <v>1.7</v>
      </c>
      <c r="F3763">
        <v>19202.2</v>
      </c>
      <c r="G3763">
        <v>10345.02</v>
      </c>
      <c r="H3763" t="s">
        <v>2213</v>
      </c>
      <c r="I3763" t="s">
        <v>2209</v>
      </c>
      <c r="J3763">
        <v>8</v>
      </c>
      <c r="K3763" t="s">
        <v>2214</v>
      </c>
      <c r="L3763" t="str">
        <f>IF(performance_data[[#This Row],[return_percentage]]&gt;=performance_data[[#This Row],[benchmark_return]],"Higher","Lower")</f>
        <v>Lower</v>
      </c>
      <c r="M3763" s="14">
        <f xml:space="preserve"> _xlfn.MAXIFS(performance_data[date],performance_data[portfolio_id],performance_data[[#This Row],[portfolio_id]])</f>
        <v>45474</v>
      </c>
      <c r="N3763" s="14">
        <f xml:space="preserve"> _xlfn.MINIFS(performance_data[date],performance_data[portfolio_id],performance_data[[#This Row],[portfolio_id]])</f>
        <v>44865</v>
      </c>
      <c r="O3763" s="15">
        <f>_xlfn.MAXIFS(performance_data[portfolio_value],performance_data[portfolio_id],performance_data[[#This Row],[portfolio_id]],performance_data[date],performance_data[[#This Row],[latest_date]])</f>
        <v>476282.67</v>
      </c>
      <c r="P3763" s="15">
        <f>_xlfn.MAXIFS(performance_data[portfolio_value],performance_data[portfolio_id],performance_data[[#This Row],[portfolio_id]],performance_data[date],performance_data[[#This Row],[starting_date]])</f>
        <v>357579.14</v>
      </c>
      <c r="Q3763" s="15">
        <f>performance_data[[#This Row],[latest_value]]-performance_data[[#This Row],[starting_value]]</f>
        <v>118703.52999999997</v>
      </c>
      <c r="R3763" s="15">
        <f>performance_data[[#This Row],[net_inflows]]-performance_data[[#This Row],[net_outflows]]</f>
        <v>8857.18</v>
      </c>
      <c r="S3763" s="15" t="str">
        <f>IF(performance_data[[#This Row],[net_inflows]]&gt;AVERAGE(performance_data[net_inflows]),"High","Low")</f>
        <v>High</v>
      </c>
      <c r="T3763" s="15">
        <f>AVERAGEIF(performance_data[inflow_flag],performance_data[[#This Row],[inflow_flag]],performance_data[return_percentage])</f>
        <v>4.8467905675459724</v>
      </c>
      <c r="U3763" s="17">
        <f>IF(performance_data[[#This Row],[return_percentage]]&lt;performance_data[[#This Row],[benchmark_return]],1,0)</f>
        <v>1</v>
      </c>
      <c r="V3763" s="17">
        <f>COUNTIFS(performance_data[portfolio_id],performance_data[[#This Row],[portfolio_id]])</f>
        <v>25</v>
      </c>
      <c r="W3763" s="17">
        <f>COUNTIFS(performance_data[portfolio_id],performance_data[[#This Row],[portfolio_id]],
          performance_data[return_flag],1)</f>
        <v>12</v>
      </c>
      <c r="X3763" s="15">
        <f>performance_data[[#This Row],[underperform_flag_count]]/performance_data[[#This Row],[totalportfoliocount]]</f>
        <v>0.48</v>
      </c>
    </row>
    <row r="3764" spans="1:24" x14ac:dyDescent="0.3">
      <c r="A3764">
        <v>7985</v>
      </c>
      <c r="B3764" s="1">
        <v>44931</v>
      </c>
      <c r="C3764">
        <v>234039.24</v>
      </c>
      <c r="D3764">
        <v>10.95</v>
      </c>
      <c r="E3764">
        <v>9.69</v>
      </c>
      <c r="F3764">
        <v>10348.459999999999</v>
      </c>
      <c r="G3764">
        <v>1106.21</v>
      </c>
      <c r="H3764" t="s">
        <v>2213</v>
      </c>
      <c r="I3764" t="s">
        <v>2206</v>
      </c>
      <c r="J3764">
        <v>1</v>
      </c>
      <c r="K3764" t="s">
        <v>2207</v>
      </c>
      <c r="L3764" t="str">
        <f>IF(performance_data[[#This Row],[return_percentage]]&gt;=performance_data[[#This Row],[benchmark_return]],"Higher","Lower")</f>
        <v>Higher</v>
      </c>
      <c r="M3764" s="14">
        <f xml:space="preserve"> _xlfn.MAXIFS(performance_data[date],performance_data[portfolio_id],performance_data[[#This Row],[portfolio_id]])</f>
        <v>45474</v>
      </c>
      <c r="N3764" s="14">
        <f xml:space="preserve"> _xlfn.MINIFS(performance_data[date],performance_data[portfolio_id],performance_data[[#This Row],[portfolio_id]])</f>
        <v>44865</v>
      </c>
      <c r="O3764" s="15">
        <f>_xlfn.MAXIFS(performance_data[portfolio_value],performance_data[portfolio_id],performance_data[[#This Row],[portfolio_id]],performance_data[date],performance_data[[#This Row],[latest_date]])</f>
        <v>476282.67</v>
      </c>
      <c r="P3764" s="15">
        <f>_xlfn.MAXIFS(performance_data[portfolio_value],performance_data[portfolio_id],performance_data[[#This Row],[portfolio_id]],performance_data[date],performance_data[[#This Row],[starting_date]])</f>
        <v>357579.14</v>
      </c>
      <c r="Q3764" s="15">
        <f>performance_data[[#This Row],[latest_value]]-performance_data[[#This Row],[starting_value]]</f>
        <v>118703.52999999997</v>
      </c>
      <c r="R3764" s="15">
        <f>performance_data[[#This Row],[net_inflows]]-performance_data[[#This Row],[net_outflows]]</f>
        <v>9242.25</v>
      </c>
      <c r="S3764" s="15" t="str">
        <f>IF(performance_data[[#This Row],[net_inflows]]&gt;AVERAGE(performance_data[net_inflows]),"High","Low")</f>
        <v>High</v>
      </c>
      <c r="T3764" s="15">
        <f>AVERAGEIF(performance_data[inflow_flag],performance_data[[#This Row],[inflow_flag]],performance_data[return_percentage])</f>
        <v>4.8467905675459724</v>
      </c>
      <c r="U3764" s="17">
        <f>IF(performance_data[[#This Row],[return_percentage]]&lt;performance_data[[#This Row],[benchmark_return]],1,0)</f>
        <v>0</v>
      </c>
      <c r="V3764" s="17">
        <f>COUNTIFS(performance_data[portfolio_id],performance_data[[#This Row],[portfolio_id]])</f>
        <v>25</v>
      </c>
      <c r="W3764" s="17">
        <f>COUNTIFS(performance_data[portfolio_id],performance_data[[#This Row],[portfolio_id]],
          performance_data[return_flag],1)</f>
        <v>12</v>
      </c>
      <c r="X3764" s="15">
        <f>performance_data[[#This Row],[underperform_flag_count]]/performance_data[[#This Row],[totalportfoliocount]]</f>
        <v>0.48</v>
      </c>
    </row>
    <row r="3765" spans="1:24" x14ac:dyDescent="0.3">
      <c r="A3765">
        <v>7985</v>
      </c>
      <c r="B3765" s="1">
        <v>45402</v>
      </c>
      <c r="C3765">
        <v>173774.02</v>
      </c>
      <c r="D3765">
        <v>15.37</v>
      </c>
      <c r="E3765">
        <v>12.48</v>
      </c>
      <c r="F3765">
        <v>7435.64</v>
      </c>
      <c r="G3765">
        <v>4201.01</v>
      </c>
      <c r="H3765" t="s">
        <v>2205</v>
      </c>
      <c r="I3765" t="s">
        <v>2211</v>
      </c>
      <c r="J3765">
        <v>4</v>
      </c>
      <c r="K3765" t="s">
        <v>2216</v>
      </c>
      <c r="L3765" t="str">
        <f>IF(performance_data[[#This Row],[return_percentage]]&gt;=performance_data[[#This Row],[benchmark_return]],"Higher","Lower")</f>
        <v>Higher</v>
      </c>
      <c r="M3765" s="14">
        <f xml:space="preserve"> _xlfn.MAXIFS(performance_data[date],performance_data[portfolio_id],performance_data[[#This Row],[portfolio_id]])</f>
        <v>45474</v>
      </c>
      <c r="N3765" s="14">
        <f xml:space="preserve"> _xlfn.MINIFS(performance_data[date],performance_data[portfolio_id],performance_data[[#This Row],[portfolio_id]])</f>
        <v>44865</v>
      </c>
      <c r="O3765" s="15">
        <f>_xlfn.MAXIFS(performance_data[portfolio_value],performance_data[portfolio_id],performance_data[[#This Row],[portfolio_id]],performance_data[date],performance_data[[#This Row],[latest_date]])</f>
        <v>476282.67</v>
      </c>
      <c r="P3765" s="15">
        <f>_xlfn.MAXIFS(performance_data[portfolio_value],performance_data[portfolio_id],performance_data[[#This Row],[portfolio_id]],performance_data[date],performance_data[[#This Row],[starting_date]])</f>
        <v>357579.14</v>
      </c>
      <c r="Q3765" s="15">
        <f>performance_data[[#This Row],[latest_value]]-performance_data[[#This Row],[starting_value]]</f>
        <v>118703.52999999997</v>
      </c>
      <c r="R3765" s="15">
        <f>performance_data[[#This Row],[net_inflows]]-performance_data[[#This Row],[net_outflows]]</f>
        <v>3234.63</v>
      </c>
      <c r="S3765" s="15" t="str">
        <f>IF(performance_data[[#This Row],[net_inflows]]&gt;AVERAGE(performance_data[net_inflows]),"High","Low")</f>
        <v>Low</v>
      </c>
      <c r="T3765" s="15">
        <f>AVERAGEIF(performance_data[inflow_flag],performance_data[[#This Row],[inflow_flag]],performance_data[return_percentage])</f>
        <v>5.0457846277021572</v>
      </c>
      <c r="U3765" s="17">
        <f>IF(performance_data[[#This Row],[return_percentage]]&lt;performance_data[[#This Row],[benchmark_return]],1,0)</f>
        <v>0</v>
      </c>
      <c r="V3765" s="17">
        <f>COUNTIFS(performance_data[portfolio_id],performance_data[[#This Row],[portfolio_id]])</f>
        <v>25</v>
      </c>
      <c r="W3765" s="17">
        <f>COUNTIFS(performance_data[portfolio_id],performance_data[[#This Row],[portfolio_id]],
          performance_data[return_flag],1)</f>
        <v>12</v>
      </c>
      <c r="X3765" s="15">
        <f>performance_data[[#This Row],[underperform_flag_count]]/performance_data[[#This Row],[totalportfoliocount]]</f>
        <v>0.48</v>
      </c>
    </row>
    <row r="3766" spans="1:24" x14ac:dyDescent="0.3">
      <c r="A3766">
        <v>7985</v>
      </c>
      <c r="B3766" s="1">
        <v>45465</v>
      </c>
      <c r="C3766">
        <v>11685.17</v>
      </c>
      <c r="D3766">
        <v>4.3600000000000003</v>
      </c>
      <c r="E3766">
        <v>3.67</v>
      </c>
      <c r="F3766">
        <v>17275.37</v>
      </c>
      <c r="G3766">
        <v>825.11</v>
      </c>
      <c r="H3766" t="s">
        <v>2205</v>
      </c>
      <c r="I3766" t="s">
        <v>2211</v>
      </c>
      <c r="J3766">
        <v>6</v>
      </c>
      <c r="K3766" t="s">
        <v>2212</v>
      </c>
      <c r="L3766" t="str">
        <f>IF(performance_data[[#This Row],[return_percentage]]&gt;=performance_data[[#This Row],[benchmark_return]],"Higher","Lower")</f>
        <v>Higher</v>
      </c>
      <c r="M3766" s="14">
        <f xml:space="preserve"> _xlfn.MAXIFS(performance_data[date],performance_data[portfolio_id],performance_data[[#This Row],[portfolio_id]])</f>
        <v>45474</v>
      </c>
      <c r="N3766" s="14">
        <f xml:space="preserve"> _xlfn.MINIFS(performance_data[date],performance_data[portfolio_id],performance_data[[#This Row],[portfolio_id]])</f>
        <v>44865</v>
      </c>
      <c r="O3766" s="15">
        <f>_xlfn.MAXIFS(performance_data[portfolio_value],performance_data[portfolio_id],performance_data[[#This Row],[portfolio_id]],performance_data[date],performance_data[[#This Row],[latest_date]])</f>
        <v>476282.67</v>
      </c>
      <c r="P3766" s="15">
        <f>_xlfn.MAXIFS(performance_data[portfolio_value],performance_data[portfolio_id],performance_data[[#This Row],[portfolio_id]],performance_data[date],performance_data[[#This Row],[starting_date]])</f>
        <v>357579.14</v>
      </c>
      <c r="Q3766" s="15">
        <f>performance_data[[#This Row],[latest_value]]-performance_data[[#This Row],[starting_value]]</f>
        <v>118703.52999999997</v>
      </c>
      <c r="R3766" s="15">
        <f>performance_data[[#This Row],[net_inflows]]-performance_data[[#This Row],[net_outflows]]</f>
        <v>16450.259999999998</v>
      </c>
      <c r="S3766" s="15" t="str">
        <f>IF(performance_data[[#This Row],[net_inflows]]&gt;AVERAGE(performance_data[net_inflows]),"High","Low")</f>
        <v>High</v>
      </c>
      <c r="T3766" s="15">
        <f>AVERAGEIF(performance_data[inflow_flag],performance_data[[#This Row],[inflow_flag]],performance_data[return_percentage])</f>
        <v>4.8467905675459724</v>
      </c>
      <c r="U3766" s="17">
        <f>IF(performance_data[[#This Row],[return_percentage]]&lt;performance_data[[#This Row],[benchmark_return]],1,0)</f>
        <v>0</v>
      </c>
      <c r="V3766" s="17">
        <f>COUNTIFS(performance_data[portfolio_id],performance_data[[#This Row],[portfolio_id]])</f>
        <v>25</v>
      </c>
      <c r="W3766" s="17">
        <f>COUNTIFS(performance_data[portfolio_id],performance_data[[#This Row],[portfolio_id]],
          performance_data[return_flag],1)</f>
        <v>12</v>
      </c>
      <c r="X3766" s="15">
        <f>performance_data[[#This Row],[underperform_flag_count]]/performance_data[[#This Row],[totalportfoliocount]]</f>
        <v>0.48</v>
      </c>
    </row>
    <row r="3767" spans="1:24" x14ac:dyDescent="0.3">
      <c r="A3767">
        <v>7985</v>
      </c>
      <c r="B3767" s="1">
        <v>45056</v>
      </c>
      <c r="C3767">
        <v>445863.38</v>
      </c>
      <c r="D3767">
        <v>-2.13</v>
      </c>
      <c r="E3767">
        <v>-1.75</v>
      </c>
      <c r="F3767">
        <v>9874.8700000000008</v>
      </c>
      <c r="G3767">
        <v>14119.47</v>
      </c>
      <c r="H3767" t="s">
        <v>2213</v>
      </c>
      <c r="I3767" t="s">
        <v>2211</v>
      </c>
      <c r="J3767">
        <v>5</v>
      </c>
      <c r="K3767" t="s">
        <v>2223</v>
      </c>
      <c r="L3767" t="str">
        <f>IF(performance_data[[#This Row],[return_percentage]]&gt;=performance_data[[#This Row],[benchmark_return]],"Higher","Lower")</f>
        <v>Lower</v>
      </c>
      <c r="M3767" s="14">
        <f xml:space="preserve"> _xlfn.MAXIFS(performance_data[date],performance_data[portfolio_id],performance_data[[#This Row],[portfolio_id]])</f>
        <v>45474</v>
      </c>
      <c r="N3767" s="14">
        <f xml:space="preserve"> _xlfn.MINIFS(performance_data[date],performance_data[portfolio_id],performance_data[[#This Row],[portfolio_id]])</f>
        <v>44865</v>
      </c>
      <c r="O3767" s="15">
        <f>_xlfn.MAXIFS(performance_data[portfolio_value],performance_data[portfolio_id],performance_data[[#This Row],[portfolio_id]],performance_data[date],performance_data[[#This Row],[latest_date]])</f>
        <v>476282.67</v>
      </c>
      <c r="P3767" s="15">
        <f>_xlfn.MAXIFS(performance_data[portfolio_value],performance_data[portfolio_id],performance_data[[#This Row],[portfolio_id]],performance_data[date],performance_data[[#This Row],[starting_date]])</f>
        <v>357579.14</v>
      </c>
      <c r="Q3767" s="15">
        <f>performance_data[[#This Row],[latest_value]]-performance_data[[#This Row],[starting_value]]</f>
        <v>118703.52999999997</v>
      </c>
      <c r="R3767" s="15">
        <f>performance_data[[#This Row],[net_inflows]]-performance_data[[#This Row],[net_outflows]]</f>
        <v>-4244.5999999999985</v>
      </c>
      <c r="S3767" s="15" t="str">
        <f>IF(performance_data[[#This Row],[net_inflows]]&gt;AVERAGE(performance_data[net_inflows]),"High","Low")</f>
        <v>Low</v>
      </c>
      <c r="T3767" s="15">
        <f>AVERAGEIF(performance_data[inflow_flag],performance_data[[#This Row],[inflow_flag]],performance_data[return_percentage])</f>
        <v>5.0457846277021572</v>
      </c>
      <c r="U3767" s="17">
        <f>IF(performance_data[[#This Row],[return_percentage]]&lt;performance_data[[#This Row],[benchmark_return]],1,0)</f>
        <v>1</v>
      </c>
      <c r="V3767" s="17">
        <f>COUNTIFS(performance_data[portfolio_id],performance_data[[#This Row],[portfolio_id]])</f>
        <v>25</v>
      </c>
      <c r="W3767" s="17">
        <f>COUNTIFS(performance_data[portfolio_id],performance_data[[#This Row],[portfolio_id]],
          performance_data[return_flag],1)</f>
        <v>12</v>
      </c>
      <c r="X3767" s="15">
        <f>performance_data[[#This Row],[underperform_flag_count]]/performance_data[[#This Row],[totalportfoliocount]]</f>
        <v>0.48</v>
      </c>
    </row>
    <row r="3768" spans="1:24" x14ac:dyDescent="0.3">
      <c r="A3768">
        <v>7985</v>
      </c>
      <c r="B3768" s="1">
        <v>45315</v>
      </c>
      <c r="C3768">
        <v>410348.09</v>
      </c>
      <c r="D3768">
        <v>10.67</v>
      </c>
      <c r="E3768">
        <v>11.05</v>
      </c>
      <c r="F3768">
        <v>18128.490000000002</v>
      </c>
      <c r="G3768">
        <v>13043.66</v>
      </c>
      <c r="H3768" t="s">
        <v>2205</v>
      </c>
      <c r="I3768" t="s">
        <v>2206</v>
      </c>
      <c r="J3768">
        <v>1</v>
      </c>
      <c r="K3768" t="s">
        <v>2207</v>
      </c>
      <c r="L3768" t="str">
        <f>IF(performance_data[[#This Row],[return_percentage]]&gt;=performance_data[[#This Row],[benchmark_return]],"Higher","Lower")</f>
        <v>Lower</v>
      </c>
      <c r="M3768" s="14">
        <f xml:space="preserve"> _xlfn.MAXIFS(performance_data[date],performance_data[portfolio_id],performance_data[[#This Row],[portfolio_id]])</f>
        <v>45474</v>
      </c>
      <c r="N3768" s="14">
        <f xml:space="preserve"> _xlfn.MINIFS(performance_data[date],performance_data[portfolio_id],performance_data[[#This Row],[portfolio_id]])</f>
        <v>44865</v>
      </c>
      <c r="O3768" s="15">
        <f>_xlfn.MAXIFS(performance_data[portfolio_value],performance_data[portfolio_id],performance_data[[#This Row],[portfolio_id]],performance_data[date],performance_data[[#This Row],[latest_date]])</f>
        <v>476282.67</v>
      </c>
      <c r="P3768" s="15">
        <f>_xlfn.MAXIFS(performance_data[portfolio_value],performance_data[portfolio_id],performance_data[[#This Row],[portfolio_id]],performance_data[date],performance_data[[#This Row],[starting_date]])</f>
        <v>357579.14</v>
      </c>
      <c r="Q3768" s="15">
        <f>performance_data[[#This Row],[latest_value]]-performance_data[[#This Row],[starting_value]]</f>
        <v>118703.52999999997</v>
      </c>
      <c r="R3768" s="15">
        <f>performance_data[[#This Row],[net_inflows]]-performance_data[[#This Row],[net_outflows]]</f>
        <v>5084.8300000000017</v>
      </c>
      <c r="S3768" s="15" t="str">
        <f>IF(performance_data[[#This Row],[net_inflows]]&gt;AVERAGE(performance_data[net_inflows]),"High","Low")</f>
        <v>High</v>
      </c>
      <c r="T3768" s="15">
        <f>AVERAGEIF(performance_data[inflow_flag],performance_data[[#This Row],[inflow_flag]],performance_data[return_percentage])</f>
        <v>4.8467905675459724</v>
      </c>
      <c r="U3768" s="17">
        <f>IF(performance_data[[#This Row],[return_percentage]]&lt;performance_data[[#This Row],[benchmark_return]],1,0)</f>
        <v>1</v>
      </c>
      <c r="V3768" s="17">
        <f>COUNTIFS(performance_data[portfolio_id],performance_data[[#This Row],[portfolio_id]])</f>
        <v>25</v>
      </c>
      <c r="W3768" s="17">
        <f>COUNTIFS(performance_data[portfolio_id],performance_data[[#This Row],[portfolio_id]],
          performance_data[return_flag],1)</f>
        <v>12</v>
      </c>
      <c r="X3768" s="15">
        <f>performance_data[[#This Row],[underperform_flag_count]]/performance_data[[#This Row],[totalportfoliocount]]</f>
        <v>0.48</v>
      </c>
    </row>
    <row r="3769" spans="1:24" x14ac:dyDescent="0.3">
      <c r="A3769">
        <v>7985</v>
      </c>
      <c r="B3769" s="1">
        <v>45147</v>
      </c>
      <c r="C3769">
        <v>21913.63</v>
      </c>
      <c r="D3769">
        <v>10.93</v>
      </c>
      <c r="E3769">
        <v>12.02</v>
      </c>
      <c r="F3769">
        <v>16952.39</v>
      </c>
      <c r="G3769">
        <v>16884.53</v>
      </c>
      <c r="H3769" t="s">
        <v>2213</v>
      </c>
      <c r="I3769" t="s">
        <v>2209</v>
      </c>
      <c r="J3769">
        <v>8</v>
      </c>
      <c r="K3769" t="s">
        <v>2214</v>
      </c>
      <c r="L3769" t="str">
        <f>IF(performance_data[[#This Row],[return_percentage]]&gt;=performance_data[[#This Row],[benchmark_return]],"Higher","Lower")</f>
        <v>Lower</v>
      </c>
      <c r="M3769" s="14">
        <f xml:space="preserve"> _xlfn.MAXIFS(performance_data[date],performance_data[portfolio_id],performance_data[[#This Row],[portfolio_id]])</f>
        <v>45474</v>
      </c>
      <c r="N3769" s="14">
        <f xml:space="preserve"> _xlfn.MINIFS(performance_data[date],performance_data[portfolio_id],performance_data[[#This Row],[portfolio_id]])</f>
        <v>44865</v>
      </c>
      <c r="O3769" s="15">
        <f>_xlfn.MAXIFS(performance_data[portfolio_value],performance_data[portfolio_id],performance_data[[#This Row],[portfolio_id]],performance_data[date],performance_data[[#This Row],[latest_date]])</f>
        <v>476282.67</v>
      </c>
      <c r="P3769" s="15">
        <f>_xlfn.MAXIFS(performance_data[portfolio_value],performance_data[portfolio_id],performance_data[[#This Row],[portfolio_id]],performance_data[date],performance_data[[#This Row],[starting_date]])</f>
        <v>357579.14</v>
      </c>
      <c r="Q3769" s="15">
        <f>performance_data[[#This Row],[latest_value]]-performance_data[[#This Row],[starting_value]]</f>
        <v>118703.52999999997</v>
      </c>
      <c r="R3769" s="15">
        <f>performance_data[[#This Row],[net_inflows]]-performance_data[[#This Row],[net_outflows]]</f>
        <v>67.860000000000582</v>
      </c>
      <c r="S3769" s="15" t="str">
        <f>IF(performance_data[[#This Row],[net_inflows]]&gt;AVERAGE(performance_data[net_inflows]),"High","Low")</f>
        <v>High</v>
      </c>
      <c r="T3769" s="15">
        <f>AVERAGEIF(performance_data[inflow_flag],performance_data[[#This Row],[inflow_flag]],performance_data[return_percentage])</f>
        <v>4.8467905675459724</v>
      </c>
      <c r="U3769" s="17">
        <f>IF(performance_data[[#This Row],[return_percentage]]&lt;performance_data[[#This Row],[benchmark_return]],1,0)</f>
        <v>1</v>
      </c>
      <c r="V3769" s="17">
        <f>COUNTIFS(performance_data[portfolio_id],performance_data[[#This Row],[portfolio_id]])</f>
        <v>25</v>
      </c>
      <c r="W3769" s="17">
        <f>COUNTIFS(performance_data[portfolio_id],performance_data[[#This Row],[portfolio_id]],
          performance_data[return_flag],1)</f>
        <v>12</v>
      </c>
      <c r="X3769" s="15">
        <f>performance_data[[#This Row],[underperform_flag_count]]/performance_data[[#This Row],[totalportfoliocount]]</f>
        <v>0.48</v>
      </c>
    </row>
    <row r="3770" spans="1:24" x14ac:dyDescent="0.3">
      <c r="A3770">
        <v>7985</v>
      </c>
      <c r="B3770" s="1">
        <v>45474</v>
      </c>
      <c r="C3770">
        <v>476282.67</v>
      </c>
      <c r="D3770">
        <v>1.79</v>
      </c>
      <c r="E3770">
        <v>1.95</v>
      </c>
      <c r="F3770">
        <v>15446.97</v>
      </c>
      <c r="G3770">
        <v>9589.4</v>
      </c>
      <c r="H3770" t="s">
        <v>2205</v>
      </c>
      <c r="I3770" t="s">
        <v>2209</v>
      </c>
      <c r="J3770">
        <v>7</v>
      </c>
      <c r="K3770" t="s">
        <v>2210</v>
      </c>
      <c r="L3770" t="str">
        <f>IF(performance_data[[#This Row],[return_percentage]]&gt;=performance_data[[#This Row],[benchmark_return]],"Higher","Lower")</f>
        <v>Lower</v>
      </c>
      <c r="M3770" s="14">
        <f xml:space="preserve"> _xlfn.MAXIFS(performance_data[date],performance_data[portfolio_id],performance_data[[#This Row],[portfolio_id]])</f>
        <v>45474</v>
      </c>
      <c r="N3770" s="14">
        <f xml:space="preserve"> _xlfn.MINIFS(performance_data[date],performance_data[portfolio_id],performance_data[[#This Row],[portfolio_id]])</f>
        <v>44865</v>
      </c>
      <c r="O3770" s="15">
        <f>_xlfn.MAXIFS(performance_data[portfolio_value],performance_data[portfolio_id],performance_data[[#This Row],[portfolio_id]],performance_data[date],performance_data[[#This Row],[latest_date]])</f>
        <v>476282.67</v>
      </c>
      <c r="P3770" s="15">
        <f>_xlfn.MAXIFS(performance_data[portfolio_value],performance_data[portfolio_id],performance_data[[#This Row],[portfolio_id]],performance_data[date],performance_data[[#This Row],[starting_date]])</f>
        <v>357579.14</v>
      </c>
      <c r="Q3770" s="15">
        <f>performance_data[[#This Row],[latest_value]]-performance_data[[#This Row],[starting_value]]</f>
        <v>118703.52999999997</v>
      </c>
      <c r="R3770" s="15">
        <f>performance_data[[#This Row],[net_inflows]]-performance_data[[#This Row],[net_outflows]]</f>
        <v>5857.57</v>
      </c>
      <c r="S3770" s="15" t="str">
        <f>IF(performance_data[[#This Row],[net_inflows]]&gt;AVERAGE(performance_data[net_inflows]),"High","Low")</f>
        <v>High</v>
      </c>
      <c r="T3770" s="15">
        <f>AVERAGEIF(performance_data[inflow_flag],performance_data[[#This Row],[inflow_flag]],performance_data[return_percentage])</f>
        <v>4.8467905675459724</v>
      </c>
      <c r="U3770" s="17">
        <f>IF(performance_data[[#This Row],[return_percentage]]&lt;performance_data[[#This Row],[benchmark_return]],1,0)</f>
        <v>1</v>
      </c>
      <c r="V3770" s="17">
        <f>COUNTIFS(performance_data[portfolio_id],performance_data[[#This Row],[portfolio_id]])</f>
        <v>25</v>
      </c>
      <c r="W3770" s="17">
        <f>COUNTIFS(performance_data[portfolio_id],performance_data[[#This Row],[portfolio_id]],
          performance_data[return_flag],1)</f>
        <v>12</v>
      </c>
      <c r="X3770" s="15">
        <f>performance_data[[#This Row],[underperform_flag_count]]/performance_data[[#This Row],[totalportfoliocount]]</f>
        <v>0.48</v>
      </c>
    </row>
    <row r="3771" spans="1:24" x14ac:dyDescent="0.3">
      <c r="A3771">
        <v>7985</v>
      </c>
      <c r="B3771" s="1">
        <v>44971</v>
      </c>
      <c r="C3771">
        <v>429972.24</v>
      </c>
      <c r="D3771">
        <v>-9.9700000000000006</v>
      </c>
      <c r="E3771">
        <v>-10.77</v>
      </c>
      <c r="F3771">
        <v>14332.3</v>
      </c>
      <c r="G3771">
        <v>13263</v>
      </c>
      <c r="H3771" t="s">
        <v>2213</v>
      </c>
      <c r="I3771" t="s">
        <v>2206</v>
      </c>
      <c r="J3771">
        <v>2</v>
      </c>
      <c r="K3771" t="s">
        <v>2226</v>
      </c>
      <c r="L3771" t="str">
        <f>IF(performance_data[[#This Row],[return_percentage]]&gt;=performance_data[[#This Row],[benchmark_return]],"Higher","Lower")</f>
        <v>Higher</v>
      </c>
      <c r="M3771" s="14">
        <f xml:space="preserve"> _xlfn.MAXIFS(performance_data[date],performance_data[portfolio_id],performance_data[[#This Row],[portfolio_id]])</f>
        <v>45474</v>
      </c>
      <c r="N3771" s="14">
        <f xml:space="preserve"> _xlfn.MINIFS(performance_data[date],performance_data[portfolio_id],performance_data[[#This Row],[portfolio_id]])</f>
        <v>44865</v>
      </c>
      <c r="O3771" s="15">
        <f>_xlfn.MAXIFS(performance_data[portfolio_value],performance_data[portfolio_id],performance_data[[#This Row],[portfolio_id]],performance_data[date],performance_data[[#This Row],[latest_date]])</f>
        <v>476282.67</v>
      </c>
      <c r="P3771" s="15">
        <f>_xlfn.MAXIFS(performance_data[portfolio_value],performance_data[portfolio_id],performance_data[[#This Row],[portfolio_id]],performance_data[date],performance_data[[#This Row],[starting_date]])</f>
        <v>357579.14</v>
      </c>
      <c r="Q3771" s="15">
        <f>performance_data[[#This Row],[latest_value]]-performance_data[[#This Row],[starting_value]]</f>
        <v>118703.52999999997</v>
      </c>
      <c r="R3771" s="15">
        <f>performance_data[[#This Row],[net_inflows]]-performance_data[[#This Row],[net_outflows]]</f>
        <v>1069.2999999999993</v>
      </c>
      <c r="S3771" s="15" t="str">
        <f>IF(performance_data[[#This Row],[net_inflows]]&gt;AVERAGE(performance_data[net_inflows]),"High","Low")</f>
        <v>High</v>
      </c>
      <c r="T3771" s="15">
        <f>AVERAGEIF(performance_data[inflow_flag],performance_data[[#This Row],[inflow_flag]],performance_data[return_percentage])</f>
        <v>4.8467905675459724</v>
      </c>
      <c r="U3771" s="17">
        <f>IF(performance_data[[#This Row],[return_percentage]]&lt;performance_data[[#This Row],[benchmark_return]],1,0)</f>
        <v>0</v>
      </c>
      <c r="V3771" s="17">
        <f>COUNTIFS(performance_data[portfolio_id],performance_data[[#This Row],[portfolio_id]])</f>
        <v>25</v>
      </c>
      <c r="W3771" s="17">
        <f>COUNTIFS(performance_data[portfolio_id],performance_data[[#This Row],[portfolio_id]],
          performance_data[return_flag],1)</f>
        <v>12</v>
      </c>
      <c r="X3771" s="15">
        <f>performance_data[[#This Row],[underperform_flag_count]]/performance_data[[#This Row],[totalportfoliocount]]</f>
        <v>0.48</v>
      </c>
    </row>
    <row r="3772" spans="1:24" x14ac:dyDescent="0.3">
      <c r="A3772">
        <v>7985</v>
      </c>
      <c r="B3772" s="1">
        <v>45096</v>
      </c>
      <c r="C3772">
        <v>93076.38</v>
      </c>
      <c r="D3772">
        <v>0.15</v>
      </c>
      <c r="E3772">
        <v>0.12</v>
      </c>
      <c r="F3772">
        <v>9412.1200000000008</v>
      </c>
      <c r="G3772">
        <v>6175.93</v>
      </c>
      <c r="H3772" t="s">
        <v>2213</v>
      </c>
      <c r="I3772" t="s">
        <v>2211</v>
      </c>
      <c r="J3772">
        <v>6</v>
      </c>
      <c r="K3772" t="s">
        <v>2212</v>
      </c>
      <c r="L3772" t="str">
        <f>IF(performance_data[[#This Row],[return_percentage]]&gt;=performance_data[[#This Row],[benchmark_return]],"Higher","Lower")</f>
        <v>Higher</v>
      </c>
      <c r="M3772" s="14">
        <f xml:space="preserve"> _xlfn.MAXIFS(performance_data[date],performance_data[portfolio_id],performance_data[[#This Row],[portfolio_id]])</f>
        <v>45474</v>
      </c>
      <c r="N3772" s="14">
        <f xml:space="preserve"> _xlfn.MINIFS(performance_data[date],performance_data[portfolio_id],performance_data[[#This Row],[portfolio_id]])</f>
        <v>44865</v>
      </c>
      <c r="O3772" s="15">
        <f>_xlfn.MAXIFS(performance_data[portfolio_value],performance_data[portfolio_id],performance_data[[#This Row],[portfolio_id]],performance_data[date],performance_data[[#This Row],[latest_date]])</f>
        <v>476282.67</v>
      </c>
      <c r="P3772" s="15">
        <f>_xlfn.MAXIFS(performance_data[portfolio_value],performance_data[portfolio_id],performance_data[[#This Row],[portfolio_id]],performance_data[date],performance_data[[#This Row],[starting_date]])</f>
        <v>357579.14</v>
      </c>
      <c r="Q3772" s="15">
        <f>performance_data[[#This Row],[latest_value]]-performance_data[[#This Row],[starting_value]]</f>
        <v>118703.52999999997</v>
      </c>
      <c r="R3772" s="15">
        <f>performance_data[[#This Row],[net_inflows]]-performance_data[[#This Row],[net_outflows]]</f>
        <v>3236.1900000000005</v>
      </c>
      <c r="S3772" s="15" t="str">
        <f>IF(performance_data[[#This Row],[net_inflows]]&gt;AVERAGE(performance_data[net_inflows]),"High","Low")</f>
        <v>Low</v>
      </c>
      <c r="T3772" s="15">
        <f>AVERAGEIF(performance_data[inflow_flag],performance_data[[#This Row],[inflow_flag]],performance_data[return_percentage])</f>
        <v>5.0457846277021572</v>
      </c>
      <c r="U3772" s="17">
        <f>IF(performance_data[[#This Row],[return_percentage]]&lt;performance_data[[#This Row],[benchmark_return]],1,0)</f>
        <v>0</v>
      </c>
      <c r="V3772" s="17">
        <f>COUNTIFS(performance_data[portfolio_id],performance_data[[#This Row],[portfolio_id]])</f>
        <v>25</v>
      </c>
      <c r="W3772" s="17">
        <f>COUNTIFS(performance_data[portfolio_id],performance_data[[#This Row],[portfolio_id]],
          performance_data[return_flag],1)</f>
        <v>12</v>
      </c>
      <c r="X3772" s="15">
        <f>performance_data[[#This Row],[underperform_flag_count]]/performance_data[[#This Row],[totalportfoliocount]]</f>
        <v>0.48</v>
      </c>
    </row>
    <row r="3773" spans="1:24" x14ac:dyDescent="0.3">
      <c r="A3773">
        <v>7985</v>
      </c>
      <c r="B3773" s="1">
        <v>45261</v>
      </c>
      <c r="C3773">
        <v>412781.17</v>
      </c>
      <c r="D3773">
        <v>-5.75</v>
      </c>
      <c r="E3773">
        <v>-6.6</v>
      </c>
      <c r="F3773">
        <v>17119.23</v>
      </c>
      <c r="G3773">
        <v>11738.98</v>
      </c>
      <c r="H3773" t="s">
        <v>2213</v>
      </c>
      <c r="I3773" t="s">
        <v>2217</v>
      </c>
      <c r="J3773">
        <v>12</v>
      </c>
      <c r="K3773" t="s">
        <v>2218</v>
      </c>
      <c r="L3773" t="str">
        <f>IF(performance_data[[#This Row],[return_percentage]]&gt;=performance_data[[#This Row],[benchmark_return]],"Higher","Lower")</f>
        <v>Higher</v>
      </c>
      <c r="M3773" s="14">
        <f xml:space="preserve"> _xlfn.MAXIFS(performance_data[date],performance_data[portfolio_id],performance_data[[#This Row],[portfolio_id]])</f>
        <v>45474</v>
      </c>
      <c r="N3773" s="14">
        <f xml:space="preserve"> _xlfn.MINIFS(performance_data[date],performance_data[portfolio_id],performance_data[[#This Row],[portfolio_id]])</f>
        <v>44865</v>
      </c>
      <c r="O3773" s="15">
        <f>_xlfn.MAXIFS(performance_data[portfolio_value],performance_data[portfolio_id],performance_data[[#This Row],[portfolio_id]],performance_data[date],performance_data[[#This Row],[latest_date]])</f>
        <v>476282.67</v>
      </c>
      <c r="P3773" s="15">
        <f>_xlfn.MAXIFS(performance_data[portfolio_value],performance_data[portfolio_id],performance_data[[#This Row],[portfolio_id]],performance_data[date],performance_data[[#This Row],[starting_date]])</f>
        <v>357579.14</v>
      </c>
      <c r="Q3773" s="15">
        <f>performance_data[[#This Row],[latest_value]]-performance_data[[#This Row],[starting_value]]</f>
        <v>118703.52999999997</v>
      </c>
      <c r="R3773" s="15">
        <f>performance_data[[#This Row],[net_inflows]]-performance_data[[#This Row],[net_outflows]]</f>
        <v>5380.25</v>
      </c>
      <c r="S3773" s="15" t="str">
        <f>IF(performance_data[[#This Row],[net_inflows]]&gt;AVERAGE(performance_data[net_inflows]),"High","Low")</f>
        <v>High</v>
      </c>
      <c r="T3773" s="15">
        <f>AVERAGEIF(performance_data[inflow_flag],performance_data[[#This Row],[inflow_flag]],performance_data[return_percentage])</f>
        <v>4.8467905675459724</v>
      </c>
      <c r="U3773" s="17">
        <f>IF(performance_data[[#This Row],[return_percentage]]&lt;performance_data[[#This Row],[benchmark_return]],1,0)</f>
        <v>0</v>
      </c>
      <c r="V3773" s="17">
        <f>COUNTIFS(performance_data[portfolio_id],performance_data[[#This Row],[portfolio_id]])</f>
        <v>25</v>
      </c>
      <c r="W3773" s="17">
        <f>COUNTIFS(performance_data[portfolio_id],performance_data[[#This Row],[portfolio_id]],
          performance_data[return_flag],1)</f>
        <v>12</v>
      </c>
      <c r="X3773" s="15">
        <f>performance_data[[#This Row],[underperform_flag_count]]/performance_data[[#This Row],[totalportfoliocount]]</f>
        <v>0.48</v>
      </c>
    </row>
    <row r="3774" spans="1:24" x14ac:dyDescent="0.3">
      <c r="A3774">
        <v>7985</v>
      </c>
      <c r="B3774" s="1">
        <v>45120</v>
      </c>
      <c r="C3774">
        <v>462661.81</v>
      </c>
      <c r="D3774">
        <v>8.9</v>
      </c>
      <c r="E3774">
        <v>7.85</v>
      </c>
      <c r="F3774">
        <v>390.54</v>
      </c>
      <c r="G3774">
        <v>15677.96</v>
      </c>
      <c r="H3774" t="s">
        <v>2213</v>
      </c>
      <c r="I3774" t="s">
        <v>2209</v>
      </c>
      <c r="J3774">
        <v>7</v>
      </c>
      <c r="K3774" t="s">
        <v>2210</v>
      </c>
      <c r="L3774" t="str">
        <f>IF(performance_data[[#This Row],[return_percentage]]&gt;=performance_data[[#This Row],[benchmark_return]],"Higher","Lower")</f>
        <v>Higher</v>
      </c>
      <c r="M3774" s="14">
        <f xml:space="preserve"> _xlfn.MAXIFS(performance_data[date],performance_data[portfolio_id],performance_data[[#This Row],[portfolio_id]])</f>
        <v>45474</v>
      </c>
      <c r="N3774" s="14">
        <f xml:space="preserve"> _xlfn.MINIFS(performance_data[date],performance_data[portfolio_id],performance_data[[#This Row],[portfolio_id]])</f>
        <v>44865</v>
      </c>
      <c r="O3774" s="15">
        <f>_xlfn.MAXIFS(performance_data[portfolio_value],performance_data[portfolio_id],performance_data[[#This Row],[portfolio_id]],performance_data[date],performance_data[[#This Row],[latest_date]])</f>
        <v>476282.67</v>
      </c>
      <c r="P3774" s="15">
        <f>_xlfn.MAXIFS(performance_data[portfolio_value],performance_data[portfolio_id],performance_data[[#This Row],[portfolio_id]],performance_data[date],performance_data[[#This Row],[starting_date]])</f>
        <v>357579.14</v>
      </c>
      <c r="Q3774" s="15">
        <f>performance_data[[#This Row],[latest_value]]-performance_data[[#This Row],[starting_value]]</f>
        <v>118703.52999999997</v>
      </c>
      <c r="R3774" s="15">
        <f>performance_data[[#This Row],[net_inflows]]-performance_data[[#This Row],[net_outflows]]</f>
        <v>-15287.419999999998</v>
      </c>
      <c r="S3774" s="15" t="str">
        <f>IF(performance_data[[#This Row],[net_inflows]]&gt;AVERAGE(performance_data[net_inflows]),"High","Low")</f>
        <v>Low</v>
      </c>
      <c r="T3774" s="15">
        <f>AVERAGEIF(performance_data[inflow_flag],performance_data[[#This Row],[inflow_flag]],performance_data[return_percentage])</f>
        <v>5.0457846277021572</v>
      </c>
      <c r="U3774" s="17">
        <f>IF(performance_data[[#This Row],[return_percentage]]&lt;performance_data[[#This Row],[benchmark_return]],1,0)</f>
        <v>0</v>
      </c>
      <c r="V3774" s="17">
        <f>COUNTIFS(performance_data[portfolio_id],performance_data[[#This Row],[portfolio_id]])</f>
        <v>25</v>
      </c>
      <c r="W3774" s="17">
        <f>COUNTIFS(performance_data[portfolio_id],performance_data[[#This Row],[portfolio_id]],
          performance_data[return_flag],1)</f>
        <v>12</v>
      </c>
      <c r="X3774" s="15">
        <f>performance_data[[#This Row],[underperform_flag_count]]/performance_data[[#This Row],[totalportfoliocount]]</f>
        <v>0.48</v>
      </c>
    </row>
    <row r="3775" spans="1:24" x14ac:dyDescent="0.3">
      <c r="A3775">
        <v>7985</v>
      </c>
      <c r="B3775" s="1">
        <v>45000</v>
      </c>
      <c r="C3775">
        <v>412567.54</v>
      </c>
      <c r="D3775">
        <v>6.58</v>
      </c>
      <c r="E3775">
        <v>5.55</v>
      </c>
      <c r="F3775">
        <v>3198.28</v>
      </c>
      <c r="G3775">
        <v>7496.77</v>
      </c>
      <c r="H3775" t="s">
        <v>2213</v>
      </c>
      <c r="I3775" t="s">
        <v>2206</v>
      </c>
      <c r="J3775">
        <v>3</v>
      </c>
      <c r="K3775" t="s">
        <v>2222</v>
      </c>
      <c r="L3775" t="str">
        <f>IF(performance_data[[#This Row],[return_percentage]]&gt;=performance_data[[#This Row],[benchmark_return]],"Higher","Lower")</f>
        <v>Higher</v>
      </c>
      <c r="M3775" s="14">
        <f xml:space="preserve"> _xlfn.MAXIFS(performance_data[date],performance_data[portfolio_id],performance_data[[#This Row],[portfolio_id]])</f>
        <v>45474</v>
      </c>
      <c r="N3775" s="14">
        <f xml:space="preserve"> _xlfn.MINIFS(performance_data[date],performance_data[portfolio_id],performance_data[[#This Row],[portfolio_id]])</f>
        <v>44865</v>
      </c>
      <c r="O3775" s="15">
        <f>_xlfn.MAXIFS(performance_data[portfolio_value],performance_data[portfolio_id],performance_data[[#This Row],[portfolio_id]],performance_data[date],performance_data[[#This Row],[latest_date]])</f>
        <v>476282.67</v>
      </c>
      <c r="P3775" s="15">
        <f>_xlfn.MAXIFS(performance_data[portfolio_value],performance_data[portfolio_id],performance_data[[#This Row],[portfolio_id]],performance_data[date],performance_data[[#This Row],[starting_date]])</f>
        <v>357579.14</v>
      </c>
      <c r="Q3775" s="15">
        <f>performance_data[[#This Row],[latest_value]]-performance_data[[#This Row],[starting_value]]</f>
        <v>118703.52999999997</v>
      </c>
      <c r="R3775" s="15">
        <f>performance_data[[#This Row],[net_inflows]]-performance_data[[#This Row],[net_outflows]]</f>
        <v>-4298.49</v>
      </c>
      <c r="S3775" s="15" t="str">
        <f>IF(performance_data[[#This Row],[net_inflows]]&gt;AVERAGE(performance_data[net_inflows]),"High","Low")</f>
        <v>Low</v>
      </c>
      <c r="T3775" s="15">
        <f>AVERAGEIF(performance_data[inflow_flag],performance_data[[#This Row],[inflow_flag]],performance_data[return_percentage])</f>
        <v>5.0457846277021572</v>
      </c>
      <c r="U3775" s="17">
        <f>IF(performance_data[[#This Row],[return_percentage]]&lt;performance_data[[#This Row],[benchmark_return]],1,0)</f>
        <v>0</v>
      </c>
      <c r="V3775" s="17">
        <f>COUNTIFS(performance_data[portfolio_id],performance_data[[#This Row],[portfolio_id]])</f>
        <v>25</v>
      </c>
      <c r="W3775" s="17">
        <f>COUNTIFS(performance_data[portfolio_id],performance_data[[#This Row],[portfolio_id]],
          performance_data[return_flag],1)</f>
        <v>12</v>
      </c>
      <c r="X3775" s="15">
        <f>performance_data[[#This Row],[underperform_flag_count]]/performance_data[[#This Row],[totalportfoliocount]]</f>
        <v>0.48</v>
      </c>
    </row>
    <row r="3776" spans="1:24" x14ac:dyDescent="0.3">
      <c r="A3776">
        <v>7985</v>
      </c>
      <c r="B3776" s="1">
        <v>45225</v>
      </c>
      <c r="C3776">
        <v>26911.279999999999</v>
      </c>
      <c r="D3776">
        <v>-5.04</v>
      </c>
      <c r="E3776">
        <v>-5.46</v>
      </c>
      <c r="F3776">
        <v>68.040000000000006</v>
      </c>
      <c r="G3776">
        <v>1200.25</v>
      </c>
      <c r="H3776" t="s">
        <v>2213</v>
      </c>
      <c r="I3776" t="s">
        <v>2217</v>
      </c>
      <c r="J3776">
        <v>10</v>
      </c>
      <c r="K3776" t="s">
        <v>2224</v>
      </c>
      <c r="L3776" t="str">
        <f>IF(performance_data[[#This Row],[return_percentage]]&gt;=performance_data[[#This Row],[benchmark_return]],"Higher","Lower")</f>
        <v>Higher</v>
      </c>
      <c r="M3776" s="14">
        <f xml:space="preserve"> _xlfn.MAXIFS(performance_data[date],performance_data[portfolio_id],performance_data[[#This Row],[portfolio_id]])</f>
        <v>45474</v>
      </c>
      <c r="N3776" s="14">
        <f xml:space="preserve"> _xlfn.MINIFS(performance_data[date],performance_data[portfolio_id],performance_data[[#This Row],[portfolio_id]])</f>
        <v>44865</v>
      </c>
      <c r="O3776" s="15">
        <f>_xlfn.MAXIFS(performance_data[portfolio_value],performance_data[portfolio_id],performance_data[[#This Row],[portfolio_id]],performance_data[date],performance_data[[#This Row],[latest_date]])</f>
        <v>476282.67</v>
      </c>
      <c r="P3776" s="15">
        <f>_xlfn.MAXIFS(performance_data[portfolio_value],performance_data[portfolio_id],performance_data[[#This Row],[portfolio_id]],performance_data[date],performance_data[[#This Row],[starting_date]])</f>
        <v>357579.14</v>
      </c>
      <c r="Q3776" s="15">
        <f>performance_data[[#This Row],[latest_value]]-performance_data[[#This Row],[starting_value]]</f>
        <v>118703.52999999997</v>
      </c>
      <c r="R3776" s="15">
        <f>performance_data[[#This Row],[net_inflows]]-performance_data[[#This Row],[net_outflows]]</f>
        <v>-1132.21</v>
      </c>
      <c r="S3776" s="15" t="str">
        <f>IF(performance_data[[#This Row],[net_inflows]]&gt;AVERAGE(performance_data[net_inflows]),"High","Low")</f>
        <v>Low</v>
      </c>
      <c r="T3776" s="15">
        <f>AVERAGEIF(performance_data[inflow_flag],performance_data[[#This Row],[inflow_flag]],performance_data[return_percentage])</f>
        <v>5.0457846277021572</v>
      </c>
      <c r="U3776" s="17">
        <f>IF(performance_data[[#This Row],[return_percentage]]&lt;performance_data[[#This Row],[benchmark_return]],1,0)</f>
        <v>0</v>
      </c>
      <c r="V3776" s="17">
        <f>COUNTIFS(performance_data[portfolio_id],performance_data[[#This Row],[portfolio_id]])</f>
        <v>25</v>
      </c>
      <c r="W3776" s="17">
        <f>COUNTIFS(performance_data[portfolio_id],performance_data[[#This Row],[portfolio_id]],
          performance_data[return_flag],1)</f>
        <v>12</v>
      </c>
      <c r="X3776" s="15">
        <f>performance_data[[#This Row],[underperform_flag_count]]/performance_data[[#This Row],[totalportfoliocount]]</f>
        <v>0.48</v>
      </c>
    </row>
    <row r="3777" spans="1:24" x14ac:dyDescent="0.3">
      <c r="A3777">
        <v>7985</v>
      </c>
      <c r="B3777" s="1">
        <v>44865</v>
      </c>
      <c r="C3777">
        <v>357579.14</v>
      </c>
      <c r="D3777">
        <v>1.46</v>
      </c>
      <c r="E3777">
        <v>1.28</v>
      </c>
      <c r="F3777">
        <v>18421.8</v>
      </c>
      <c r="G3777">
        <v>7269.74</v>
      </c>
      <c r="H3777" t="s">
        <v>2220</v>
      </c>
      <c r="I3777" t="s">
        <v>2217</v>
      </c>
      <c r="J3777">
        <v>10</v>
      </c>
      <c r="K3777" t="s">
        <v>2224</v>
      </c>
      <c r="L3777" t="str">
        <f>IF(performance_data[[#This Row],[return_percentage]]&gt;=performance_data[[#This Row],[benchmark_return]],"Higher","Lower")</f>
        <v>Higher</v>
      </c>
      <c r="M3777" s="14">
        <f xml:space="preserve"> _xlfn.MAXIFS(performance_data[date],performance_data[portfolio_id],performance_data[[#This Row],[portfolio_id]])</f>
        <v>45474</v>
      </c>
      <c r="N3777" s="14">
        <f xml:space="preserve"> _xlfn.MINIFS(performance_data[date],performance_data[portfolio_id],performance_data[[#This Row],[portfolio_id]])</f>
        <v>44865</v>
      </c>
      <c r="O3777" s="15">
        <f>_xlfn.MAXIFS(performance_data[portfolio_value],performance_data[portfolio_id],performance_data[[#This Row],[portfolio_id]],performance_data[date],performance_data[[#This Row],[latest_date]])</f>
        <v>476282.67</v>
      </c>
      <c r="P3777" s="15">
        <f>_xlfn.MAXIFS(performance_data[portfolio_value],performance_data[portfolio_id],performance_data[[#This Row],[portfolio_id]],performance_data[date],performance_data[[#This Row],[starting_date]])</f>
        <v>357579.14</v>
      </c>
      <c r="Q3777" s="15">
        <f>performance_data[[#This Row],[latest_value]]-performance_data[[#This Row],[starting_value]]</f>
        <v>118703.52999999997</v>
      </c>
      <c r="R3777" s="15">
        <f>performance_data[[#This Row],[net_inflows]]-performance_data[[#This Row],[net_outflows]]</f>
        <v>11152.06</v>
      </c>
      <c r="S3777" s="15" t="str">
        <f>IF(performance_data[[#This Row],[net_inflows]]&gt;AVERAGE(performance_data[net_inflows]),"High","Low")</f>
        <v>High</v>
      </c>
      <c r="T3777" s="15">
        <f>AVERAGEIF(performance_data[inflow_flag],performance_data[[#This Row],[inflow_flag]],performance_data[return_percentage])</f>
        <v>4.8467905675459724</v>
      </c>
      <c r="U3777" s="17">
        <f>IF(performance_data[[#This Row],[return_percentage]]&lt;performance_data[[#This Row],[benchmark_return]],1,0)</f>
        <v>0</v>
      </c>
      <c r="V3777" s="17">
        <f>COUNTIFS(performance_data[portfolio_id],performance_data[[#This Row],[portfolio_id]])</f>
        <v>25</v>
      </c>
      <c r="W3777" s="17">
        <f>COUNTIFS(performance_data[portfolio_id],performance_data[[#This Row],[portfolio_id]],
          performance_data[return_flag],1)</f>
        <v>12</v>
      </c>
      <c r="X3777" s="15">
        <f>performance_data[[#This Row],[underperform_flag_count]]/performance_data[[#This Row],[totalportfoliocount]]</f>
        <v>0.48</v>
      </c>
    </row>
    <row r="3778" spans="1:24" x14ac:dyDescent="0.3">
      <c r="A3778">
        <v>8002</v>
      </c>
      <c r="B3778" s="1">
        <v>44943</v>
      </c>
      <c r="C3778">
        <v>93867.69</v>
      </c>
      <c r="D3778">
        <v>-8.17</v>
      </c>
      <c r="E3778">
        <v>-9.8000000000000007</v>
      </c>
      <c r="F3778">
        <v>16040.03</v>
      </c>
      <c r="G3778">
        <v>7927.2</v>
      </c>
      <c r="H3778" t="s">
        <v>2213</v>
      </c>
      <c r="I3778" t="s">
        <v>2206</v>
      </c>
      <c r="J3778">
        <v>1</v>
      </c>
      <c r="K3778" t="s">
        <v>2207</v>
      </c>
      <c r="L3778" t="str">
        <f>IF(performance_data[[#This Row],[return_percentage]]&gt;=performance_data[[#This Row],[benchmark_return]],"Higher","Lower")</f>
        <v>Higher</v>
      </c>
      <c r="M3778" s="14">
        <f xml:space="preserve"> _xlfn.MAXIFS(performance_data[date],performance_data[portfolio_id],performance_data[[#This Row],[portfolio_id]])</f>
        <v>45536</v>
      </c>
      <c r="N3778" s="14">
        <f xml:space="preserve"> _xlfn.MINIFS(performance_data[date],performance_data[portfolio_id],performance_data[[#This Row],[portfolio_id]])</f>
        <v>44840</v>
      </c>
      <c r="O3778" s="15">
        <f>_xlfn.MAXIFS(performance_data[portfolio_value],performance_data[portfolio_id],performance_data[[#This Row],[portfolio_id]],performance_data[date],performance_data[[#This Row],[latest_date]])</f>
        <v>339744.75</v>
      </c>
      <c r="P3778" s="15">
        <f>_xlfn.MAXIFS(performance_data[portfolio_value],performance_data[portfolio_id],performance_data[[#This Row],[portfolio_id]],performance_data[date],performance_data[[#This Row],[starting_date]])</f>
        <v>72251.23</v>
      </c>
      <c r="Q3778" s="15">
        <f>performance_data[[#This Row],[latest_value]]-performance_data[[#This Row],[starting_value]]</f>
        <v>267493.52</v>
      </c>
      <c r="R3778" s="15">
        <f>performance_data[[#This Row],[net_inflows]]-performance_data[[#This Row],[net_outflows]]</f>
        <v>8112.8300000000008</v>
      </c>
      <c r="S3778" s="15" t="str">
        <f>IF(performance_data[[#This Row],[net_inflows]]&gt;AVERAGE(performance_data[net_inflows]),"High","Low")</f>
        <v>High</v>
      </c>
      <c r="T3778" s="15">
        <f>AVERAGEIF(performance_data[inflow_flag],performance_data[[#This Row],[inflow_flag]],performance_data[return_percentage])</f>
        <v>4.8467905675459724</v>
      </c>
      <c r="U3778" s="17">
        <f>IF(performance_data[[#This Row],[return_percentage]]&lt;performance_data[[#This Row],[benchmark_return]],1,0)</f>
        <v>0</v>
      </c>
      <c r="V3778" s="17">
        <f>COUNTIFS(performance_data[portfolio_id],performance_data[[#This Row],[portfolio_id]])</f>
        <v>32</v>
      </c>
      <c r="W3778" s="17">
        <f>COUNTIFS(performance_data[portfolio_id],performance_data[[#This Row],[portfolio_id]],
          performance_data[return_flag],1)</f>
        <v>18</v>
      </c>
      <c r="X3778" s="15">
        <f>performance_data[[#This Row],[underperform_flag_count]]/performance_data[[#This Row],[totalportfoliocount]]</f>
        <v>0.5625</v>
      </c>
    </row>
    <row r="3779" spans="1:24" x14ac:dyDescent="0.3">
      <c r="A3779">
        <v>8002</v>
      </c>
      <c r="B3779" s="1">
        <v>44885</v>
      </c>
      <c r="C3779">
        <v>454763.08</v>
      </c>
      <c r="D3779">
        <v>17.05</v>
      </c>
      <c r="E3779">
        <v>18.68</v>
      </c>
      <c r="F3779">
        <v>17196.82</v>
      </c>
      <c r="G3779">
        <v>15189.06</v>
      </c>
      <c r="H3779" t="s">
        <v>2220</v>
      </c>
      <c r="I3779" t="s">
        <v>2217</v>
      </c>
      <c r="J3779">
        <v>11</v>
      </c>
      <c r="K3779" t="s">
        <v>2219</v>
      </c>
      <c r="L3779" t="str">
        <f>IF(performance_data[[#This Row],[return_percentage]]&gt;=performance_data[[#This Row],[benchmark_return]],"Higher","Lower")</f>
        <v>Lower</v>
      </c>
      <c r="M3779" s="14">
        <f xml:space="preserve"> _xlfn.MAXIFS(performance_data[date],performance_data[portfolio_id],performance_data[[#This Row],[portfolio_id]])</f>
        <v>45536</v>
      </c>
      <c r="N3779" s="14">
        <f xml:space="preserve"> _xlfn.MINIFS(performance_data[date],performance_data[portfolio_id],performance_data[[#This Row],[portfolio_id]])</f>
        <v>44840</v>
      </c>
      <c r="O3779" s="15">
        <f>_xlfn.MAXIFS(performance_data[portfolio_value],performance_data[portfolio_id],performance_data[[#This Row],[portfolio_id]],performance_data[date],performance_data[[#This Row],[latest_date]])</f>
        <v>339744.75</v>
      </c>
      <c r="P3779" s="15">
        <f>_xlfn.MAXIFS(performance_data[portfolio_value],performance_data[portfolio_id],performance_data[[#This Row],[portfolio_id]],performance_data[date],performance_data[[#This Row],[starting_date]])</f>
        <v>72251.23</v>
      </c>
      <c r="Q3779" s="15">
        <f>performance_data[[#This Row],[latest_value]]-performance_data[[#This Row],[starting_value]]</f>
        <v>267493.52</v>
      </c>
      <c r="R3779" s="15">
        <f>performance_data[[#This Row],[net_inflows]]-performance_data[[#This Row],[net_outflows]]</f>
        <v>2007.7600000000002</v>
      </c>
      <c r="S3779" s="15" t="str">
        <f>IF(performance_data[[#This Row],[net_inflows]]&gt;AVERAGE(performance_data[net_inflows]),"High","Low")</f>
        <v>High</v>
      </c>
      <c r="T3779" s="15">
        <f>AVERAGEIF(performance_data[inflow_flag],performance_data[[#This Row],[inflow_flag]],performance_data[return_percentage])</f>
        <v>4.8467905675459724</v>
      </c>
      <c r="U3779" s="17">
        <f>IF(performance_data[[#This Row],[return_percentage]]&lt;performance_data[[#This Row],[benchmark_return]],1,0)</f>
        <v>1</v>
      </c>
      <c r="V3779" s="17">
        <f>COUNTIFS(performance_data[portfolio_id],performance_data[[#This Row],[portfolio_id]])</f>
        <v>32</v>
      </c>
      <c r="W3779" s="17">
        <f>COUNTIFS(performance_data[portfolio_id],performance_data[[#This Row],[portfolio_id]],
          performance_data[return_flag],1)</f>
        <v>18</v>
      </c>
      <c r="X3779" s="15">
        <f>performance_data[[#This Row],[underperform_flag_count]]/performance_data[[#This Row],[totalportfoliocount]]</f>
        <v>0.5625</v>
      </c>
    </row>
    <row r="3780" spans="1:24" x14ac:dyDescent="0.3">
      <c r="A3780">
        <v>8002</v>
      </c>
      <c r="B3780" s="1">
        <v>45456</v>
      </c>
      <c r="C3780">
        <v>144747.82999999999</v>
      </c>
      <c r="D3780">
        <v>10.29</v>
      </c>
      <c r="E3780">
        <v>12.33</v>
      </c>
      <c r="F3780">
        <v>5555.42</v>
      </c>
      <c r="G3780">
        <v>7792.45</v>
      </c>
      <c r="H3780" t="s">
        <v>2205</v>
      </c>
      <c r="I3780" t="s">
        <v>2211</v>
      </c>
      <c r="J3780">
        <v>6</v>
      </c>
      <c r="K3780" t="s">
        <v>2212</v>
      </c>
      <c r="L3780" t="str">
        <f>IF(performance_data[[#This Row],[return_percentage]]&gt;=performance_data[[#This Row],[benchmark_return]],"Higher","Lower")</f>
        <v>Lower</v>
      </c>
      <c r="M3780" s="14">
        <f xml:space="preserve"> _xlfn.MAXIFS(performance_data[date],performance_data[portfolio_id],performance_data[[#This Row],[portfolio_id]])</f>
        <v>45536</v>
      </c>
      <c r="N3780" s="14">
        <f xml:space="preserve"> _xlfn.MINIFS(performance_data[date],performance_data[portfolio_id],performance_data[[#This Row],[portfolio_id]])</f>
        <v>44840</v>
      </c>
      <c r="O3780" s="15">
        <f>_xlfn.MAXIFS(performance_data[portfolio_value],performance_data[portfolio_id],performance_data[[#This Row],[portfolio_id]],performance_data[date],performance_data[[#This Row],[latest_date]])</f>
        <v>339744.75</v>
      </c>
      <c r="P3780" s="15">
        <f>_xlfn.MAXIFS(performance_data[portfolio_value],performance_data[portfolio_id],performance_data[[#This Row],[portfolio_id]],performance_data[date],performance_data[[#This Row],[starting_date]])</f>
        <v>72251.23</v>
      </c>
      <c r="Q3780" s="15">
        <f>performance_data[[#This Row],[latest_value]]-performance_data[[#This Row],[starting_value]]</f>
        <v>267493.52</v>
      </c>
      <c r="R3780" s="15">
        <f>performance_data[[#This Row],[net_inflows]]-performance_data[[#This Row],[net_outflows]]</f>
        <v>-2237.0299999999997</v>
      </c>
      <c r="S3780" s="15" t="str">
        <f>IF(performance_data[[#This Row],[net_inflows]]&gt;AVERAGE(performance_data[net_inflows]),"High","Low")</f>
        <v>Low</v>
      </c>
      <c r="T3780" s="15">
        <f>AVERAGEIF(performance_data[inflow_flag],performance_data[[#This Row],[inflow_flag]],performance_data[return_percentage])</f>
        <v>5.0457846277021572</v>
      </c>
      <c r="U3780" s="17">
        <f>IF(performance_data[[#This Row],[return_percentage]]&lt;performance_data[[#This Row],[benchmark_return]],1,0)</f>
        <v>1</v>
      </c>
      <c r="V3780" s="17">
        <f>COUNTIFS(performance_data[portfolio_id],performance_data[[#This Row],[portfolio_id]])</f>
        <v>32</v>
      </c>
      <c r="W3780" s="17">
        <f>COUNTIFS(performance_data[portfolio_id],performance_data[[#This Row],[portfolio_id]],
          performance_data[return_flag],1)</f>
        <v>18</v>
      </c>
      <c r="X3780" s="15">
        <f>performance_data[[#This Row],[underperform_flag_count]]/performance_data[[#This Row],[totalportfoliocount]]</f>
        <v>0.5625</v>
      </c>
    </row>
    <row r="3781" spans="1:24" x14ac:dyDescent="0.3">
      <c r="A3781">
        <v>8002</v>
      </c>
      <c r="B3781" s="1">
        <v>45502</v>
      </c>
      <c r="C3781">
        <v>120114.74</v>
      </c>
      <c r="D3781">
        <v>13.61</v>
      </c>
      <c r="E3781">
        <v>13.8</v>
      </c>
      <c r="F3781">
        <v>13953.03</v>
      </c>
      <c r="G3781">
        <v>3313.02</v>
      </c>
      <c r="H3781" t="s">
        <v>2205</v>
      </c>
      <c r="I3781" t="s">
        <v>2209</v>
      </c>
      <c r="J3781">
        <v>7</v>
      </c>
      <c r="K3781" t="s">
        <v>2210</v>
      </c>
      <c r="L3781" t="str">
        <f>IF(performance_data[[#This Row],[return_percentage]]&gt;=performance_data[[#This Row],[benchmark_return]],"Higher","Lower")</f>
        <v>Lower</v>
      </c>
      <c r="M3781" s="14">
        <f xml:space="preserve"> _xlfn.MAXIFS(performance_data[date],performance_data[portfolio_id],performance_data[[#This Row],[portfolio_id]])</f>
        <v>45536</v>
      </c>
      <c r="N3781" s="14">
        <f xml:space="preserve"> _xlfn.MINIFS(performance_data[date],performance_data[portfolio_id],performance_data[[#This Row],[portfolio_id]])</f>
        <v>44840</v>
      </c>
      <c r="O3781" s="15">
        <f>_xlfn.MAXIFS(performance_data[portfolio_value],performance_data[portfolio_id],performance_data[[#This Row],[portfolio_id]],performance_data[date],performance_data[[#This Row],[latest_date]])</f>
        <v>339744.75</v>
      </c>
      <c r="P3781" s="15">
        <f>_xlfn.MAXIFS(performance_data[portfolio_value],performance_data[portfolio_id],performance_data[[#This Row],[portfolio_id]],performance_data[date],performance_data[[#This Row],[starting_date]])</f>
        <v>72251.23</v>
      </c>
      <c r="Q3781" s="15">
        <f>performance_data[[#This Row],[latest_value]]-performance_data[[#This Row],[starting_value]]</f>
        <v>267493.52</v>
      </c>
      <c r="R3781" s="15">
        <f>performance_data[[#This Row],[net_inflows]]-performance_data[[#This Row],[net_outflows]]</f>
        <v>10640.01</v>
      </c>
      <c r="S3781" s="15" t="str">
        <f>IF(performance_data[[#This Row],[net_inflows]]&gt;AVERAGE(performance_data[net_inflows]),"High","Low")</f>
        <v>High</v>
      </c>
      <c r="T3781" s="15">
        <f>AVERAGEIF(performance_data[inflow_flag],performance_data[[#This Row],[inflow_flag]],performance_data[return_percentage])</f>
        <v>4.8467905675459724</v>
      </c>
      <c r="U3781" s="17">
        <f>IF(performance_data[[#This Row],[return_percentage]]&lt;performance_data[[#This Row],[benchmark_return]],1,0)</f>
        <v>1</v>
      </c>
      <c r="V3781" s="17">
        <f>COUNTIFS(performance_data[portfolio_id],performance_data[[#This Row],[portfolio_id]])</f>
        <v>32</v>
      </c>
      <c r="W3781" s="17">
        <f>COUNTIFS(performance_data[portfolio_id],performance_data[[#This Row],[portfolio_id]],
          performance_data[return_flag],1)</f>
        <v>18</v>
      </c>
      <c r="X3781" s="15">
        <f>performance_data[[#This Row],[underperform_flag_count]]/performance_data[[#This Row],[totalportfoliocount]]</f>
        <v>0.5625</v>
      </c>
    </row>
    <row r="3782" spans="1:24" x14ac:dyDescent="0.3">
      <c r="A3782">
        <v>8002</v>
      </c>
      <c r="B3782" s="1">
        <v>45068</v>
      </c>
      <c r="C3782">
        <v>491395.32</v>
      </c>
      <c r="D3782">
        <v>0.99</v>
      </c>
      <c r="E3782">
        <v>0.97</v>
      </c>
      <c r="F3782">
        <v>9874.1</v>
      </c>
      <c r="G3782">
        <v>901.12</v>
      </c>
      <c r="H3782" t="s">
        <v>2213</v>
      </c>
      <c r="I3782" t="s">
        <v>2211</v>
      </c>
      <c r="J3782">
        <v>5</v>
      </c>
      <c r="K3782" t="s">
        <v>2223</v>
      </c>
      <c r="L3782" t="str">
        <f>IF(performance_data[[#This Row],[return_percentage]]&gt;=performance_data[[#This Row],[benchmark_return]],"Higher","Lower")</f>
        <v>Higher</v>
      </c>
      <c r="M3782" s="14">
        <f xml:space="preserve"> _xlfn.MAXIFS(performance_data[date],performance_data[portfolio_id],performance_data[[#This Row],[portfolio_id]])</f>
        <v>45536</v>
      </c>
      <c r="N3782" s="14">
        <f xml:space="preserve"> _xlfn.MINIFS(performance_data[date],performance_data[portfolio_id],performance_data[[#This Row],[portfolio_id]])</f>
        <v>44840</v>
      </c>
      <c r="O3782" s="15">
        <f>_xlfn.MAXIFS(performance_data[portfolio_value],performance_data[portfolio_id],performance_data[[#This Row],[portfolio_id]],performance_data[date],performance_data[[#This Row],[latest_date]])</f>
        <v>339744.75</v>
      </c>
      <c r="P3782" s="15">
        <f>_xlfn.MAXIFS(performance_data[portfolio_value],performance_data[portfolio_id],performance_data[[#This Row],[portfolio_id]],performance_data[date],performance_data[[#This Row],[starting_date]])</f>
        <v>72251.23</v>
      </c>
      <c r="Q3782" s="15">
        <f>performance_data[[#This Row],[latest_value]]-performance_data[[#This Row],[starting_value]]</f>
        <v>267493.52</v>
      </c>
      <c r="R3782" s="15">
        <f>performance_data[[#This Row],[net_inflows]]-performance_data[[#This Row],[net_outflows]]</f>
        <v>8972.98</v>
      </c>
      <c r="S3782" s="15" t="str">
        <f>IF(performance_data[[#This Row],[net_inflows]]&gt;AVERAGE(performance_data[net_inflows]),"High","Low")</f>
        <v>Low</v>
      </c>
      <c r="T3782" s="15">
        <f>AVERAGEIF(performance_data[inflow_flag],performance_data[[#This Row],[inflow_flag]],performance_data[return_percentage])</f>
        <v>5.0457846277021572</v>
      </c>
      <c r="U3782" s="17">
        <f>IF(performance_data[[#This Row],[return_percentage]]&lt;performance_data[[#This Row],[benchmark_return]],1,0)</f>
        <v>0</v>
      </c>
      <c r="V3782" s="17">
        <f>COUNTIFS(performance_data[portfolio_id],performance_data[[#This Row],[portfolio_id]])</f>
        <v>32</v>
      </c>
      <c r="W3782" s="17">
        <f>COUNTIFS(performance_data[portfolio_id],performance_data[[#This Row],[portfolio_id]],
          performance_data[return_flag],1)</f>
        <v>18</v>
      </c>
      <c r="X3782" s="15">
        <f>performance_data[[#This Row],[underperform_flag_count]]/performance_data[[#This Row],[totalportfoliocount]]</f>
        <v>0.5625</v>
      </c>
    </row>
    <row r="3783" spans="1:24" x14ac:dyDescent="0.3">
      <c r="A3783">
        <v>8002</v>
      </c>
      <c r="B3783" s="1">
        <v>44845</v>
      </c>
      <c r="C3783">
        <v>482457.43</v>
      </c>
      <c r="D3783">
        <v>1.81</v>
      </c>
      <c r="E3783">
        <v>1.87</v>
      </c>
      <c r="F3783">
        <v>14324.79</v>
      </c>
      <c r="G3783">
        <v>7977.8</v>
      </c>
      <c r="H3783" t="s">
        <v>2220</v>
      </c>
      <c r="I3783" t="s">
        <v>2217</v>
      </c>
      <c r="J3783">
        <v>10</v>
      </c>
      <c r="K3783" t="s">
        <v>2224</v>
      </c>
      <c r="L3783" t="str">
        <f>IF(performance_data[[#This Row],[return_percentage]]&gt;=performance_data[[#This Row],[benchmark_return]],"Higher","Lower")</f>
        <v>Lower</v>
      </c>
      <c r="M3783" s="14">
        <f xml:space="preserve"> _xlfn.MAXIFS(performance_data[date],performance_data[portfolio_id],performance_data[[#This Row],[portfolio_id]])</f>
        <v>45536</v>
      </c>
      <c r="N3783" s="14">
        <f xml:space="preserve"> _xlfn.MINIFS(performance_data[date],performance_data[portfolio_id],performance_data[[#This Row],[portfolio_id]])</f>
        <v>44840</v>
      </c>
      <c r="O3783" s="15">
        <f>_xlfn.MAXIFS(performance_data[portfolio_value],performance_data[portfolio_id],performance_data[[#This Row],[portfolio_id]],performance_data[date],performance_data[[#This Row],[latest_date]])</f>
        <v>339744.75</v>
      </c>
      <c r="P3783" s="15">
        <f>_xlfn.MAXIFS(performance_data[portfolio_value],performance_data[portfolio_id],performance_data[[#This Row],[portfolio_id]],performance_data[date],performance_data[[#This Row],[starting_date]])</f>
        <v>72251.23</v>
      </c>
      <c r="Q3783" s="15">
        <f>performance_data[[#This Row],[latest_value]]-performance_data[[#This Row],[starting_value]]</f>
        <v>267493.52</v>
      </c>
      <c r="R3783" s="15">
        <f>performance_data[[#This Row],[net_inflows]]-performance_data[[#This Row],[net_outflows]]</f>
        <v>6346.9900000000007</v>
      </c>
      <c r="S3783" s="15" t="str">
        <f>IF(performance_data[[#This Row],[net_inflows]]&gt;AVERAGE(performance_data[net_inflows]),"High","Low")</f>
        <v>High</v>
      </c>
      <c r="T3783" s="15">
        <f>AVERAGEIF(performance_data[inflow_flag],performance_data[[#This Row],[inflow_flag]],performance_data[return_percentage])</f>
        <v>4.8467905675459724</v>
      </c>
      <c r="U3783" s="17">
        <f>IF(performance_data[[#This Row],[return_percentage]]&lt;performance_data[[#This Row],[benchmark_return]],1,0)</f>
        <v>1</v>
      </c>
      <c r="V3783" s="17">
        <f>COUNTIFS(performance_data[portfolio_id],performance_data[[#This Row],[portfolio_id]])</f>
        <v>32</v>
      </c>
      <c r="W3783" s="17">
        <f>COUNTIFS(performance_data[portfolio_id],performance_data[[#This Row],[portfolio_id]],
          performance_data[return_flag],1)</f>
        <v>18</v>
      </c>
      <c r="X3783" s="15">
        <f>performance_data[[#This Row],[underperform_flag_count]]/performance_data[[#This Row],[totalportfoliocount]]</f>
        <v>0.5625</v>
      </c>
    </row>
    <row r="3784" spans="1:24" x14ac:dyDescent="0.3">
      <c r="A3784">
        <v>8002</v>
      </c>
      <c r="B3784" s="1">
        <v>45020</v>
      </c>
      <c r="C3784">
        <v>165160.32000000001</v>
      </c>
      <c r="D3784">
        <v>-0.53</v>
      </c>
      <c r="E3784">
        <v>-0.56999999999999995</v>
      </c>
      <c r="F3784">
        <v>8205.6200000000008</v>
      </c>
      <c r="G3784">
        <v>18613.66</v>
      </c>
      <c r="H3784" t="s">
        <v>2213</v>
      </c>
      <c r="I3784" t="s">
        <v>2211</v>
      </c>
      <c r="J3784">
        <v>4</v>
      </c>
      <c r="K3784" t="s">
        <v>2216</v>
      </c>
      <c r="L3784" t="str">
        <f>IF(performance_data[[#This Row],[return_percentage]]&gt;=performance_data[[#This Row],[benchmark_return]],"Higher","Lower")</f>
        <v>Higher</v>
      </c>
      <c r="M3784" s="14">
        <f xml:space="preserve"> _xlfn.MAXIFS(performance_data[date],performance_data[portfolio_id],performance_data[[#This Row],[portfolio_id]])</f>
        <v>45536</v>
      </c>
      <c r="N3784" s="14">
        <f xml:space="preserve"> _xlfn.MINIFS(performance_data[date],performance_data[portfolio_id],performance_data[[#This Row],[portfolio_id]])</f>
        <v>44840</v>
      </c>
      <c r="O3784" s="15">
        <f>_xlfn.MAXIFS(performance_data[portfolio_value],performance_data[portfolio_id],performance_data[[#This Row],[portfolio_id]],performance_data[date],performance_data[[#This Row],[latest_date]])</f>
        <v>339744.75</v>
      </c>
      <c r="P3784" s="15">
        <f>_xlfn.MAXIFS(performance_data[portfolio_value],performance_data[portfolio_id],performance_data[[#This Row],[portfolio_id]],performance_data[date],performance_data[[#This Row],[starting_date]])</f>
        <v>72251.23</v>
      </c>
      <c r="Q3784" s="15">
        <f>performance_data[[#This Row],[latest_value]]-performance_data[[#This Row],[starting_value]]</f>
        <v>267493.52</v>
      </c>
      <c r="R3784" s="15">
        <f>performance_data[[#This Row],[net_inflows]]-performance_data[[#This Row],[net_outflows]]</f>
        <v>-10408.039999999999</v>
      </c>
      <c r="S3784" s="15" t="str">
        <f>IF(performance_data[[#This Row],[net_inflows]]&gt;AVERAGE(performance_data[net_inflows]),"High","Low")</f>
        <v>Low</v>
      </c>
      <c r="T3784" s="15">
        <f>AVERAGEIF(performance_data[inflow_flag],performance_data[[#This Row],[inflow_flag]],performance_data[return_percentage])</f>
        <v>5.0457846277021572</v>
      </c>
      <c r="U3784" s="17">
        <f>IF(performance_data[[#This Row],[return_percentage]]&lt;performance_data[[#This Row],[benchmark_return]],1,0)</f>
        <v>0</v>
      </c>
      <c r="V3784" s="17">
        <f>COUNTIFS(performance_data[portfolio_id],performance_data[[#This Row],[portfolio_id]])</f>
        <v>32</v>
      </c>
      <c r="W3784" s="17">
        <f>COUNTIFS(performance_data[portfolio_id],performance_data[[#This Row],[portfolio_id]],
          performance_data[return_flag],1)</f>
        <v>18</v>
      </c>
      <c r="X3784" s="15">
        <f>performance_data[[#This Row],[underperform_flag_count]]/performance_data[[#This Row],[totalportfoliocount]]</f>
        <v>0.5625</v>
      </c>
    </row>
    <row r="3785" spans="1:24" x14ac:dyDescent="0.3">
      <c r="A3785">
        <v>8002</v>
      </c>
      <c r="B3785" s="1">
        <v>45356</v>
      </c>
      <c r="C3785">
        <v>259731.01</v>
      </c>
      <c r="D3785">
        <v>-9.9</v>
      </c>
      <c r="E3785">
        <v>-10.7</v>
      </c>
      <c r="F3785">
        <v>11090.38</v>
      </c>
      <c r="G3785">
        <v>13221.2</v>
      </c>
      <c r="H3785" t="s">
        <v>2205</v>
      </c>
      <c r="I3785" t="s">
        <v>2206</v>
      </c>
      <c r="J3785">
        <v>3</v>
      </c>
      <c r="K3785" t="s">
        <v>2222</v>
      </c>
      <c r="L3785" t="str">
        <f>IF(performance_data[[#This Row],[return_percentage]]&gt;=performance_data[[#This Row],[benchmark_return]],"Higher","Lower")</f>
        <v>Higher</v>
      </c>
      <c r="M3785" s="14">
        <f xml:space="preserve"> _xlfn.MAXIFS(performance_data[date],performance_data[portfolio_id],performance_data[[#This Row],[portfolio_id]])</f>
        <v>45536</v>
      </c>
      <c r="N3785" s="14">
        <f xml:space="preserve"> _xlfn.MINIFS(performance_data[date],performance_data[portfolio_id],performance_data[[#This Row],[portfolio_id]])</f>
        <v>44840</v>
      </c>
      <c r="O3785" s="15">
        <f>_xlfn.MAXIFS(performance_data[portfolio_value],performance_data[portfolio_id],performance_data[[#This Row],[portfolio_id]],performance_data[date],performance_data[[#This Row],[latest_date]])</f>
        <v>339744.75</v>
      </c>
      <c r="P3785" s="15">
        <f>_xlfn.MAXIFS(performance_data[portfolio_value],performance_data[portfolio_id],performance_data[[#This Row],[portfolio_id]],performance_data[date],performance_data[[#This Row],[starting_date]])</f>
        <v>72251.23</v>
      </c>
      <c r="Q3785" s="15">
        <f>performance_data[[#This Row],[latest_value]]-performance_data[[#This Row],[starting_value]]</f>
        <v>267493.52</v>
      </c>
      <c r="R3785" s="15">
        <f>performance_data[[#This Row],[net_inflows]]-performance_data[[#This Row],[net_outflows]]</f>
        <v>-2130.8200000000015</v>
      </c>
      <c r="S3785" s="15" t="str">
        <f>IF(performance_data[[#This Row],[net_inflows]]&gt;AVERAGE(performance_data[net_inflows]),"High","Low")</f>
        <v>High</v>
      </c>
      <c r="T3785" s="15">
        <f>AVERAGEIF(performance_data[inflow_flag],performance_data[[#This Row],[inflow_flag]],performance_data[return_percentage])</f>
        <v>4.8467905675459724</v>
      </c>
      <c r="U3785" s="17">
        <f>IF(performance_data[[#This Row],[return_percentage]]&lt;performance_data[[#This Row],[benchmark_return]],1,0)</f>
        <v>0</v>
      </c>
      <c r="V3785" s="17">
        <f>COUNTIFS(performance_data[portfolio_id],performance_data[[#This Row],[portfolio_id]])</f>
        <v>32</v>
      </c>
      <c r="W3785" s="17">
        <f>COUNTIFS(performance_data[portfolio_id],performance_data[[#This Row],[portfolio_id]],
          performance_data[return_flag],1)</f>
        <v>18</v>
      </c>
      <c r="X3785" s="15">
        <f>performance_data[[#This Row],[underperform_flag_count]]/performance_data[[#This Row],[totalportfoliocount]]</f>
        <v>0.5625</v>
      </c>
    </row>
    <row r="3786" spans="1:24" x14ac:dyDescent="0.3">
      <c r="A3786">
        <v>8002</v>
      </c>
      <c r="B3786" s="1">
        <v>45131</v>
      </c>
      <c r="C3786">
        <v>388459.71</v>
      </c>
      <c r="D3786">
        <v>2.16</v>
      </c>
      <c r="E3786">
        <v>1.75</v>
      </c>
      <c r="F3786">
        <v>19531.79</v>
      </c>
      <c r="G3786">
        <v>18053.23</v>
      </c>
      <c r="H3786" t="s">
        <v>2213</v>
      </c>
      <c r="I3786" t="s">
        <v>2209</v>
      </c>
      <c r="J3786">
        <v>7</v>
      </c>
      <c r="K3786" t="s">
        <v>2210</v>
      </c>
      <c r="L3786" t="str">
        <f>IF(performance_data[[#This Row],[return_percentage]]&gt;=performance_data[[#This Row],[benchmark_return]],"Higher","Lower")</f>
        <v>Higher</v>
      </c>
      <c r="M3786" s="14">
        <f xml:space="preserve"> _xlfn.MAXIFS(performance_data[date],performance_data[portfolio_id],performance_data[[#This Row],[portfolio_id]])</f>
        <v>45536</v>
      </c>
      <c r="N3786" s="14">
        <f xml:space="preserve"> _xlfn.MINIFS(performance_data[date],performance_data[portfolio_id],performance_data[[#This Row],[portfolio_id]])</f>
        <v>44840</v>
      </c>
      <c r="O3786" s="15">
        <f>_xlfn.MAXIFS(performance_data[portfolio_value],performance_data[portfolio_id],performance_data[[#This Row],[portfolio_id]],performance_data[date],performance_data[[#This Row],[latest_date]])</f>
        <v>339744.75</v>
      </c>
      <c r="P3786" s="15">
        <f>_xlfn.MAXIFS(performance_data[portfolio_value],performance_data[portfolio_id],performance_data[[#This Row],[portfolio_id]],performance_data[date],performance_data[[#This Row],[starting_date]])</f>
        <v>72251.23</v>
      </c>
      <c r="Q3786" s="15">
        <f>performance_data[[#This Row],[latest_value]]-performance_data[[#This Row],[starting_value]]</f>
        <v>267493.52</v>
      </c>
      <c r="R3786" s="15">
        <f>performance_data[[#This Row],[net_inflows]]-performance_data[[#This Row],[net_outflows]]</f>
        <v>1478.5600000000013</v>
      </c>
      <c r="S3786" s="15" t="str">
        <f>IF(performance_data[[#This Row],[net_inflows]]&gt;AVERAGE(performance_data[net_inflows]),"High","Low")</f>
        <v>High</v>
      </c>
      <c r="T3786" s="15">
        <f>AVERAGEIF(performance_data[inflow_flag],performance_data[[#This Row],[inflow_flag]],performance_data[return_percentage])</f>
        <v>4.8467905675459724</v>
      </c>
      <c r="U3786" s="17">
        <f>IF(performance_data[[#This Row],[return_percentage]]&lt;performance_data[[#This Row],[benchmark_return]],1,0)</f>
        <v>0</v>
      </c>
      <c r="V3786" s="17">
        <f>COUNTIFS(performance_data[portfolio_id],performance_data[[#This Row],[portfolio_id]])</f>
        <v>32</v>
      </c>
      <c r="W3786" s="17">
        <f>COUNTIFS(performance_data[portfolio_id],performance_data[[#This Row],[portfolio_id]],
          performance_data[return_flag],1)</f>
        <v>18</v>
      </c>
      <c r="X3786" s="15">
        <f>performance_data[[#This Row],[underperform_flag_count]]/performance_data[[#This Row],[totalportfoliocount]]</f>
        <v>0.5625</v>
      </c>
    </row>
    <row r="3787" spans="1:24" x14ac:dyDescent="0.3">
      <c r="A3787">
        <v>8002</v>
      </c>
      <c r="B3787" s="1">
        <v>45463</v>
      </c>
      <c r="C3787">
        <v>152936.37</v>
      </c>
      <c r="D3787">
        <v>0</v>
      </c>
      <c r="E3787">
        <v>0</v>
      </c>
      <c r="F3787">
        <v>1480.21</v>
      </c>
      <c r="G3787">
        <v>13842.89</v>
      </c>
      <c r="H3787" t="s">
        <v>2205</v>
      </c>
      <c r="I3787" t="s">
        <v>2211</v>
      </c>
      <c r="J3787">
        <v>6</v>
      </c>
      <c r="K3787" t="s">
        <v>2212</v>
      </c>
      <c r="L3787" t="str">
        <f>IF(performance_data[[#This Row],[return_percentage]]&gt;=performance_data[[#This Row],[benchmark_return]],"Higher","Lower")</f>
        <v>Higher</v>
      </c>
      <c r="M3787" s="14">
        <f xml:space="preserve"> _xlfn.MAXIFS(performance_data[date],performance_data[portfolio_id],performance_data[[#This Row],[portfolio_id]])</f>
        <v>45536</v>
      </c>
      <c r="N3787" s="14">
        <f xml:space="preserve"> _xlfn.MINIFS(performance_data[date],performance_data[portfolio_id],performance_data[[#This Row],[portfolio_id]])</f>
        <v>44840</v>
      </c>
      <c r="O3787" s="15">
        <f>_xlfn.MAXIFS(performance_data[portfolio_value],performance_data[portfolio_id],performance_data[[#This Row],[portfolio_id]],performance_data[date],performance_data[[#This Row],[latest_date]])</f>
        <v>339744.75</v>
      </c>
      <c r="P3787" s="15">
        <f>_xlfn.MAXIFS(performance_data[portfolio_value],performance_data[portfolio_id],performance_data[[#This Row],[portfolio_id]],performance_data[date],performance_data[[#This Row],[starting_date]])</f>
        <v>72251.23</v>
      </c>
      <c r="Q3787" s="15">
        <f>performance_data[[#This Row],[latest_value]]-performance_data[[#This Row],[starting_value]]</f>
        <v>267493.52</v>
      </c>
      <c r="R3787" s="15">
        <f>performance_data[[#This Row],[net_inflows]]-performance_data[[#This Row],[net_outflows]]</f>
        <v>-12362.68</v>
      </c>
      <c r="S3787" s="15" t="str">
        <f>IF(performance_data[[#This Row],[net_inflows]]&gt;AVERAGE(performance_data[net_inflows]),"High","Low")</f>
        <v>Low</v>
      </c>
      <c r="T3787" s="15">
        <f>AVERAGEIF(performance_data[inflow_flag],performance_data[[#This Row],[inflow_flag]],performance_data[return_percentage])</f>
        <v>5.0457846277021572</v>
      </c>
      <c r="U3787" s="17">
        <f>IF(performance_data[[#This Row],[return_percentage]]&lt;performance_data[[#This Row],[benchmark_return]],1,0)</f>
        <v>0</v>
      </c>
      <c r="V3787" s="17">
        <f>COUNTIFS(performance_data[portfolio_id],performance_data[[#This Row],[portfolio_id]])</f>
        <v>32</v>
      </c>
      <c r="W3787" s="17">
        <f>COUNTIFS(performance_data[portfolio_id],performance_data[[#This Row],[portfolio_id]],
          performance_data[return_flag],1)</f>
        <v>18</v>
      </c>
      <c r="X3787" s="15">
        <f>performance_data[[#This Row],[underperform_flag_count]]/performance_data[[#This Row],[totalportfoliocount]]</f>
        <v>0.5625</v>
      </c>
    </row>
    <row r="3788" spans="1:24" x14ac:dyDescent="0.3">
      <c r="A3788">
        <v>8002</v>
      </c>
      <c r="B3788" s="1">
        <v>45454</v>
      </c>
      <c r="C3788">
        <v>158651.56</v>
      </c>
      <c r="D3788">
        <v>16.690000000000001</v>
      </c>
      <c r="E3788">
        <v>18.53</v>
      </c>
      <c r="F3788">
        <v>7134.66</v>
      </c>
      <c r="G3788">
        <v>18805.43</v>
      </c>
      <c r="H3788" t="s">
        <v>2205</v>
      </c>
      <c r="I3788" t="s">
        <v>2211</v>
      </c>
      <c r="J3788">
        <v>6</v>
      </c>
      <c r="K3788" t="s">
        <v>2212</v>
      </c>
      <c r="L3788" t="str">
        <f>IF(performance_data[[#This Row],[return_percentage]]&gt;=performance_data[[#This Row],[benchmark_return]],"Higher","Lower")</f>
        <v>Lower</v>
      </c>
      <c r="M3788" s="14">
        <f xml:space="preserve"> _xlfn.MAXIFS(performance_data[date],performance_data[portfolio_id],performance_data[[#This Row],[portfolio_id]])</f>
        <v>45536</v>
      </c>
      <c r="N3788" s="14">
        <f xml:space="preserve"> _xlfn.MINIFS(performance_data[date],performance_data[portfolio_id],performance_data[[#This Row],[portfolio_id]])</f>
        <v>44840</v>
      </c>
      <c r="O3788" s="15">
        <f>_xlfn.MAXIFS(performance_data[portfolio_value],performance_data[portfolio_id],performance_data[[#This Row],[portfolio_id]],performance_data[date],performance_data[[#This Row],[latest_date]])</f>
        <v>339744.75</v>
      </c>
      <c r="P3788" s="15">
        <f>_xlfn.MAXIFS(performance_data[portfolio_value],performance_data[portfolio_id],performance_data[[#This Row],[portfolio_id]],performance_data[date],performance_data[[#This Row],[starting_date]])</f>
        <v>72251.23</v>
      </c>
      <c r="Q3788" s="15">
        <f>performance_data[[#This Row],[latest_value]]-performance_data[[#This Row],[starting_value]]</f>
        <v>267493.52</v>
      </c>
      <c r="R3788" s="15">
        <f>performance_data[[#This Row],[net_inflows]]-performance_data[[#This Row],[net_outflows]]</f>
        <v>-11670.77</v>
      </c>
      <c r="S3788" s="15" t="str">
        <f>IF(performance_data[[#This Row],[net_inflows]]&gt;AVERAGE(performance_data[net_inflows]),"High","Low")</f>
        <v>Low</v>
      </c>
      <c r="T3788" s="15">
        <f>AVERAGEIF(performance_data[inflow_flag],performance_data[[#This Row],[inflow_flag]],performance_data[return_percentage])</f>
        <v>5.0457846277021572</v>
      </c>
      <c r="U3788" s="17">
        <f>IF(performance_data[[#This Row],[return_percentage]]&lt;performance_data[[#This Row],[benchmark_return]],1,0)</f>
        <v>1</v>
      </c>
      <c r="V3788" s="17">
        <f>COUNTIFS(performance_data[portfolio_id],performance_data[[#This Row],[portfolio_id]])</f>
        <v>32</v>
      </c>
      <c r="W3788" s="17">
        <f>COUNTIFS(performance_data[portfolio_id],performance_data[[#This Row],[portfolio_id]],
          performance_data[return_flag],1)</f>
        <v>18</v>
      </c>
      <c r="X3788" s="15">
        <f>performance_data[[#This Row],[underperform_flag_count]]/performance_data[[#This Row],[totalportfoliocount]]</f>
        <v>0.5625</v>
      </c>
    </row>
    <row r="3789" spans="1:24" x14ac:dyDescent="0.3">
      <c r="A3789">
        <v>8002</v>
      </c>
      <c r="B3789" s="1">
        <v>45022</v>
      </c>
      <c r="C3789">
        <v>445415.83</v>
      </c>
      <c r="D3789">
        <v>13.52</v>
      </c>
      <c r="E3789">
        <v>14.88</v>
      </c>
      <c r="F3789">
        <v>10127.41</v>
      </c>
      <c r="G3789">
        <v>8142.75</v>
      </c>
      <c r="H3789" t="s">
        <v>2213</v>
      </c>
      <c r="I3789" t="s">
        <v>2211</v>
      </c>
      <c r="J3789">
        <v>4</v>
      </c>
      <c r="K3789" t="s">
        <v>2216</v>
      </c>
      <c r="L3789" t="str">
        <f>IF(performance_data[[#This Row],[return_percentage]]&gt;=performance_data[[#This Row],[benchmark_return]],"Higher","Lower")</f>
        <v>Lower</v>
      </c>
      <c r="M3789" s="14">
        <f xml:space="preserve"> _xlfn.MAXIFS(performance_data[date],performance_data[portfolio_id],performance_data[[#This Row],[portfolio_id]])</f>
        <v>45536</v>
      </c>
      <c r="N3789" s="14">
        <f xml:space="preserve"> _xlfn.MINIFS(performance_data[date],performance_data[portfolio_id],performance_data[[#This Row],[portfolio_id]])</f>
        <v>44840</v>
      </c>
      <c r="O3789" s="15">
        <f>_xlfn.MAXIFS(performance_data[portfolio_value],performance_data[portfolio_id],performance_data[[#This Row],[portfolio_id]],performance_data[date],performance_data[[#This Row],[latest_date]])</f>
        <v>339744.75</v>
      </c>
      <c r="P3789" s="15">
        <f>_xlfn.MAXIFS(performance_data[portfolio_value],performance_data[portfolio_id],performance_data[[#This Row],[portfolio_id]],performance_data[date],performance_data[[#This Row],[starting_date]])</f>
        <v>72251.23</v>
      </c>
      <c r="Q3789" s="15">
        <f>performance_data[[#This Row],[latest_value]]-performance_data[[#This Row],[starting_value]]</f>
        <v>267493.52</v>
      </c>
      <c r="R3789" s="15">
        <f>performance_data[[#This Row],[net_inflows]]-performance_data[[#This Row],[net_outflows]]</f>
        <v>1984.6599999999999</v>
      </c>
      <c r="S3789" s="15" t="str">
        <f>IF(performance_data[[#This Row],[net_inflows]]&gt;AVERAGE(performance_data[net_inflows]),"High","Low")</f>
        <v>High</v>
      </c>
      <c r="T3789" s="15">
        <f>AVERAGEIF(performance_data[inflow_flag],performance_data[[#This Row],[inflow_flag]],performance_data[return_percentage])</f>
        <v>4.8467905675459724</v>
      </c>
      <c r="U3789" s="17">
        <f>IF(performance_data[[#This Row],[return_percentage]]&lt;performance_data[[#This Row],[benchmark_return]],1,0)</f>
        <v>1</v>
      </c>
      <c r="V3789" s="17">
        <f>COUNTIFS(performance_data[portfolio_id],performance_data[[#This Row],[portfolio_id]])</f>
        <v>32</v>
      </c>
      <c r="W3789" s="17">
        <f>COUNTIFS(performance_data[portfolio_id],performance_data[[#This Row],[portfolio_id]],
          performance_data[return_flag],1)</f>
        <v>18</v>
      </c>
      <c r="X3789" s="15">
        <f>performance_data[[#This Row],[underperform_flag_count]]/performance_data[[#This Row],[totalportfoliocount]]</f>
        <v>0.5625</v>
      </c>
    </row>
    <row r="3790" spans="1:24" x14ac:dyDescent="0.3">
      <c r="A3790">
        <v>8002</v>
      </c>
      <c r="B3790" s="1">
        <v>45078</v>
      </c>
      <c r="C3790">
        <v>175545.47</v>
      </c>
      <c r="D3790">
        <v>-5.23</v>
      </c>
      <c r="E3790">
        <v>-5.14</v>
      </c>
      <c r="F3790">
        <v>11234.24</v>
      </c>
      <c r="G3790">
        <v>3449.04</v>
      </c>
      <c r="H3790" t="s">
        <v>2213</v>
      </c>
      <c r="I3790" t="s">
        <v>2211</v>
      </c>
      <c r="J3790">
        <v>6</v>
      </c>
      <c r="K3790" t="s">
        <v>2212</v>
      </c>
      <c r="L3790" t="str">
        <f>IF(performance_data[[#This Row],[return_percentage]]&gt;=performance_data[[#This Row],[benchmark_return]],"Higher","Lower")</f>
        <v>Lower</v>
      </c>
      <c r="M3790" s="14">
        <f xml:space="preserve"> _xlfn.MAXIFS(performance_data[date],performance_data[portfolio_id],performance_data[[#This Row],[portfolio_id]])</f>
        <v>45536</v>
      </c>
      <c r="N3790" s="14">
        <f xml:space="preserve"> _xlfn.MINIFS(performance_data[date],performance_data[portfolio_id],performance_data[[#This Row],[portfolio_id]])</f>
        <v>44840</v>
      </c>
      <c r="O3790" s="15">
        <f>_xlfn.MAXIFS(performance_data[portfolio_value],performance_data[portfolio_id],performance_data[[#This Row],[portfolio_id]],performance_data[date],performance_data[[#This Row],[latest_date]])</f>
        <v>339744.75</v>
      </c>
      <c r="P3790" s="15">
        <f>_xlfn.MAXIFS(performance_data[portfolio_value],performance_data[portfolio_id],performance_data[[#This Row],[portfolio_id]],performance_data[date],performance_data[[#This Row],[starting_date]])</f>
        <v>72251.23</v>
      </c>
      <c r="Q3790" s="15">
        <f>performance_data[[#This Row],[latest_value]]-performance_data[[#This Row],[starting_value]]</f>
        <v>267493.52</v>
      </c>
      <c r="R3790" s="15">
        <f>performance_data[[#This Row],[net_inflows]]-performance_data[[#This Row],[net_outflows]]</f>
        <v>7785.2</v>
      </c>
      <c r="S3790" s="15" t="str">
        <f>IF(performance_data[[#This Row],[net_inflows]]&gt;AVERAGE(performance_data[net_inflows]),"High","Low")</f>
        <v>High</v>
      </c>
      <c r="T3790" s="15">
        <f>AVERAGEIF(performance_data[inflow_flag],performance_data[[#This Row],[inflow_flag]],performance_data[return_percentage])</f>
        <v>4.8467905675459724</v>
      </c>
      <c r="U3790" s="17">
        <f>IF(performance_data[[#This Row],[return_percentage]]&lt;performance_data[[#This Row],[benchmark_return]],1,0)</f>
        <v>1</v>
      </c>
      <c r="V3790" s="17">
        <f>COUNTIFS(performance_data[portfolio_id],performance_data[[#This Row],[portfolio_id]])</f>
        <v>32</v>
      </c>
      <c r="W3790" s="17">
        <f>COUNTIFS(performance_data[portfolio_id],performance_data[[#This Row],[portfolio_id]],
          performance_data[return_flag],1)</f>
        <v>18</v>
      </c>
      <c r="X3790" s="15">
        <f>performance_data[[#This Row],[underperform_flag_count]]/performance_data[[#This Row],[totalportfoliocount]]</f>
        <v>0.5625</v>
      </c>
    </row>
    <row r="3791" spans="1:24" x14ac:dyDescent="0.3">
      <c r="A3791">
        <v>8002</v>
      </c>
      <c r="B3791" s="1">
        <v>45359</v>
      </c>
      <c r="C3791">
        <v>402426.55</v>
      </c>
      <c r="D3791">
        <v>0.7</v>
      </c>
      <c r="E3791">
        <v>0.76</v>
      </c>
      <c r="F3791">
        <v>1524.81</v>
      </c>
      <c r="G3791">
        <v>3412.83</v>
      </c>
      <c r="H3791" t="s">
        <v>2205</v>
      </c>
      <c r="I3791" t="s">
        <v>2206</v>
      </c>
      <c r="J3791">
        <v>3</v>
      </c>
      <c r="K3791" t="s">
        <v>2222</v>
      </c>
      <c r="L3791" t="str">
        <f>IF(performance_data[[#This Row],[return_percentage]]&gt;=performance_data[[#This Row],[benchmark_return]],"Higher","Lower")</f>
        <v>Lower</v>
      </c>
      <c r="M3791" s="14">
        <f xml:space="preserve"> _xlfn.MAXIFS(performance_data[date],performance_data[portfolio_id],performance_data[[#This Row],[portfolio_id]])</f>
        <v>45536</v>
      </c>
      <c r="N3791" s="14">
        <f xml:space="preserve"> _xlfn.MINIFS(performance_data[date],performance_data[portfolio_id],performance_data[[#This Row],[portfolio_id]])</f>
        <v>44840</v>
      </c>
      <c r="O3791" s="15">
        <f>_xlfn.MAXIFS(performance_data[portfolio_value],performance_data[portfolio_id],performance_data[[#This Row],[portfolio_id]],performance_data[date],performance_data[[#This Row],[latest_date]])</f>
        <v>339744.75</v>
      </c>
      <c r="P3791" s="15">
        <f>_xlfn.MAXIFS(performance_data[portfolio_value],performance_data[portfolio_id],performance_data[[#This Row],[portfolio_id]],performance_data[date],performance_data[[#This Row],[starting_date]])</f>
        <v>72251.23</v>
      </c>
      <c r="Q3791" s="15">
        <f>performance_data[[#This Row],[latest_value]]-performance_data[[#This Row],[starting_value]]</f>
        <v>267493.52</v>
      </c>
      <c r="R3791" s="15">
        <f>performance_data[[#This Row],[net_inflows]]-performance_data[[#This Row],[net_outflows]]</f>
        <v>-1888.02</v>
      </c>
      <c r="S3791" s="15" t="str">
        <f>IF(performance_data[[#This Row],[net_inflows]]&gt;AVERAGE(performance_data[net_inflows]),"High","Low")</f>
        <v>Low</v>
      </c>
      <c r="T3791" s="15">
        <f>AVERAGEIF(performance_data[inflow_flag],performance_data[[#This Row],[inflow_flag]],performance_data[return_percentage])</f>
        <v>5.0457846277021572</v>
      </c>
      <c r="U3791" s="17">
        <f>IF(performance_data[[#This Row],[return_percentage]]&lt;performance_data[[#This Row],[benchmark_return]],1,0)</f>
        <v>1</v>
      </c>
      <c r="V3791" s="17">
        <f>COUNTIFS(performance_data[portfolio_id],performance_data[[#This Row],[portfolio_id]])</f>
        <v>32</v>
      </c>
      <c r="W3791" s="17">
        <f>COUNTIFS(performance_data[portfolio_id],performance_data[[#This Row],[portfolio_id]],
          performance_data[return_flag],1)</f>
        <v>18</v>
      </c>
      <c r="X3791" s="15">
        <f>performance_data[[#This Row],[underperform_flag_count]]/performance_data[[#This Row],[totalportfoliocount]]</f>
        <v>0.5625</v>
      </c>
    </row>
    <row r="3792" spans="1:24" x14ac:dyDescent="0.3">
      <c r="A3792">
        <v>8002</v>
      </c>
      <c r="B3792" s="1">
        <v>45205</v>
      </c>
      <c r="C3792">
        <v>467896.8</v>
      </c>
      <c r="D3792">
        <v>-4.82</v>
      </c>
      <c r="E3792">
        <v>-5.09</v>
      </c>
      <c r="F3792">
        <v>4063.6</v>
      </c>
      <c r="G3792">
        <v>16812.3</v>
      </c>
      <c r="H3792" t="s">
        <v>2213</v>
      </c>
      <c r="I3792" t="s">
        <v>2217</v>
      </c>
      <c r="J3792">
        <v>10</v>
      </c>
      <c r="K3792" t="s">
        <v>2224</v>
      </c>
      <c r="L3792" t="str">
        <f>IF(performance_data[[#This Row],[return_percentage]]&gt;=performance_data[[#This Row],[benchmark_return]],"Higher","Lower")</f>
        <v>Higher</v>
      </c>
      <c r="M3792" s="14">
        <f xml:space="preserve"> _xlfn.MAXIFS(performance_data[date],performance_data[portfolio_id],performance_data[[#This Row],[portfolio_id]])</f>
        <v>45536</v>
      </c>
      <c r="N3792" s="14">
        <f xml:space="preserve"> _xlfn.MINIFS(performance_data[date],performance_data[portfolio_id],performance_data[[#This Row],[portfolio_id]])</f>
        <v>44840</v>
      </c>
      <c r="O3792" s="15">
        <f>_xlfn.MAXIFS(performance_data[portfolio_value],performance_data[portfolio_id],performance_data[[#This Row],[portfolio_id]],performance_data[date],performance_data[[#This Row],[latest_date]])</f>
        <v>339744.75</v>
      </c>
      <c r="P3792" s="15">
        <f>_xlfn.MAXIFS(performance_data[portfolio_value],performance_data[portfolio_id],performance_data[[#This Row],[portfolio_id]],performance_data[date],performance_data[[#This Row],[starting_date]])</f>
        <v>72251.23</v>
      </c>
      <c r="Q3792" s="15">
        <f>performance_data[[#This Row],[latest_value]]-performance_data[[#This Row],[starting_value]]</f>
        <v>267493.52</v>
      </c>
      <c r="R3792" s="15">
        <f>performance_data[[#This Row],[net_inflows]]-performance_data[[#This Row],[net_outflows]]</f>
        <v>-12748.699999999999</v>
      </c>
      <c r="S3792" s="15" t="str">
        <f>IF(performance_data[[#This Row],[net_inflows]]&gt;AVERAGE(performance_data[net_inflows]),"High","Low")</f>
        <v>Low</v>
      </c>
      <c r="T3792" s="15">
        <f>AVERAGEIF(performance_data[inflow_flag],performance_data[[#This Row],[inflow_flag]],performance_data[return_percentage])</f>
        <v>5.0457846277021572</v>
      </c>
      <c r="U3792" s="17">
        <f>IF(performance_data[[#This Row],[return_percentage]]&lt;performance_data[[#This Row],[benchmark_return]],1,0)</f>
        <v>0</v>
      </c>
      <c r="V3792" s="17">
        <f>COUNTIFS(performance_data[portfolio_id],performance_data[[#This Row],[portfolio_id]])</f>
        <v>32</v>
      </c>
      <c r="W3792" s="17">
        <f>COUNTIFS(performance_data[portfolio_id],performance_data[[#This Row],[portfolio_id]],
          performance_data[return_flag],1)</f>
        <v>18</v>
      </c>
      <c r="X3792" s="15">
        <f>performance_data[[#This Row],[underperform_flag_count]]/performance_data[[#This Row],[totalportfoliocount]]</f>
        <v>0.5625</v>
      </c>
    </row>
    <row r="3793" spans="1:24" x14ac:dyDescent="0.3">
      <c r="A3793">
        <v>8002</v>
      </c>
      <c r="B3793" s="1">
        <v>45536</v>
      </c>
      <c r="C3793">
        <v>339744.75</v>
      </c>
      <c r="D3793">
        <v>3.53</v>
      </c>
      <c r="E3793">
        <v>3.14</v>
      </c>
      <c r="F3793">
        <v>1175.3499999999999</v>
      </c>
      <c r="G3793">
        <v>11364.54</v>
      </c>
      <c r="H3793" t="s">
        <v>2205</v>
      </c>
      <c r="I3793" t="s">
        <v>2209</v>
      </c>
      <c r="J3793">
        <v>9</v>
      </c>
      <c r="K3793" t="s">
        <v>2221</v>
      </c>
      <c r="L3793" t="str">
        <f>IF(performance_data[[#This Row],[return_percentage]]&gt;=performance_data[[#This Row],[benchmark_return]],"Higher","Lower")</f>
        <v>Higher</v>
      </c>
      <c r="M3793" s="14">
        <f xml:space="preserve"> _xlfn.MAXIFS(performance_data[date],performance_data[portfolio_id],performance_data[[#This Row],[portfolio_id]])</f>
        <v>45536</v>
      </c>
      <c r="N3793" s="14">
        <f xml:space="preserve"> _xlfn.MINIFS(performance_data[date],performance_data[portfolio_id],performance_data[[#This Row],[portfolio_id]])</f>
        <v>44840</v>
      </c>
      <c r="O3793" s="15">
        <f>_xlfn.MAXIFS(performance_data[portfolio_value],performance_data[portfolio_id],performance_data[[#This Row],[portfolio_id]],performance_data[date],performance_data[[#This Row],[latest_date]])</f>
        <v>339744.75</v>
      </c>
      <c r="P3793" s="15">
        <f>_xlfn.MAXIFS(performance_data[portfolio_value],performance_data[portfolio_id],performance_data[[#This Row],[portfolio_id]],performance_data[date],performance_data[[#This Row],[starting_date]])</f>
        <v>72251.23</v>
      </c>
      <c r="Q3793" s="15">
        <f>performance_data[[#This Row],[latest_value]]-performance_data[[#This Row],[starting_value]]</f>
        <v>267493.52</v>
      </c>
      <c r="R3793" s="15">
        <f>performance_data[[#This Row],[net_inflows]]-performance_data[[#This Row],[net_outflows]]</f>
        <v>-10189.19</v>
      </c>
      <c r="S3793" s="15" t="str">
        <f>IF(performance_data[[#This Row],[net_inflows]]&gt;AVERAGE(performance_data[net_inflows]),"High","Low")</f>
        <v>Low</v>
      </c>
      <c r="T3793" s="15">
        <f>AVERAGEIF(performance_data[inflow_flag],performance_data[[#This Row],[inflow_flag]],performance_data[return_percentage])</f>
        <v>5.0457846277021572</v>
      </c>
      <c r="U3793" s="17">
        <f>IF(performance_data[[#This Row],[return_percentage]]&lt;performance_data[[#This Row],[benchmark_return]],1,0)</f>
        <v>0</v>
      </c>
      <c r="V3793" s="17">
        <f>COUNTIFS(performance_data[portfolio_id],performance_data[[#This Row],[portfolio_id]])</f>
        <v>32</v>
      </c>
      <c r="W3793" s="17">
        <f>COUNTIFS(performance_data[portfolio_id],performance_data[[#This Row],[portfolio_id]],
          performance_data[return_flag],1)</f>
        <v>18</v>
      </c>
      <c r="X3793" s="15">
        <f>performance_data[[#This Row],[underperform_flag_count]]/performance_data[[#This Row],[totalportfoliocount]]</f>
        <v>0.5625</v>
      </c>
    </row>
    <row r="3794" spans="1:24" x14ac:dyDescent="0.3">
      <c r="A3794">
        <v>8002</v>
      </c>
      <c r="B3794" s="1">
        <v>44883</v>
      </c>
      <c r="C3794">
        <v>485996.34</v>
      </c>
      <c r="D3794">
        <v>14.92</v>
      </c>
      <c r="E3794">
        <v>14.83</v>
      </c>
      <c r="F3794">
        <v>5070.67</v>
      </c>
      <c r="G3794">
        <v>6389.78</v>
      </c>
      <c r="H3794" t="s">
        <v>2220</v>
      </c>
      <c r="I3794" t="s">
        <v>2217</v>
      </c>
      <c r="J3794">
        <v>11</v>
      </c>
      <c r="K3794" t="s">
        <v>2219</v>
      </c>
      <c r="L3794" t="str">
        <f>IF(performance_data[[#This Row],[return_percentage]]&gt;=performance_data[[#This Row],[benchmark_return]],"Higher","Lower")</f>
        <v>Higher</v>
      </c>
      <c r="M3794" s="14">
        <f xml:space="preserve"> _xlfn.MAXIFS(performance_data[date],performance_data[portfolio_id],performance_data[[#This Row],[portfolio_id]])</f>
        <v>45536</v>
      </c>
      <c r="N3794" s="14">
        <f xml:space="preserve"> _xlfn.MINIFS(performance_data[date],performance_data[portfolio_id],performance_data[[#This Row],[portfolio_id]])</f>
        <v>44840</v>
      </c>
      <c r="O3794" s="15">
        <f>_xlfn.MAXIFS(performance_data[portfolio_value],performance_data[portfolio_id],performance_data[[#This Row],[portfolio_id]],performance_data[date],performance_data[[#This Row],[latest_date]])</f>
        <v>339744.75</v>
      </c>
      <c r="P3794" s="15">
        <f>_xlfn.MAXIFS(performance_data[portfolio_value],performance_data[portfolio_id],performance_data[[#This Row],[portfolio_id]],performance_data[date],performance_data[[#This Row],[starting_date]])</f>
        <v>72251.23</v>
      </c>
      <c r="Q3794" s="15">
        <f>performance_data[[#This Row],[latest_value]]-performance_data[[#This Row],[starting_value]]</f>
        <v>267493.52</v>
      </c>
      <c r="R3794" s="15">
        <f>performance_data[[#This Row],[net_inflows]]-performance_data[[#This Row],[net_outflows]]</f>
        <v>-1319.1099999999997</v>
      </c>
      <c r="S3794" s="15" t="str">
        <f>IF(performance_data[[#This Row],[net_inflows]]&gt;AVERAGE(performance_data[net_inflows]),"High","Low")</f>
        <v>Low</v>
      </c>
      <c r="T3794" s="15">
        <f>AVERAGEIF(performance_data[inflow_flag],performance_data[[#This Row],[inflow_flag]],performance_data[return_percentage])</f>
        <v>5.0457846277021572</v>
      </c>
      <c r="U3794" s="17">
        <f>IF(performance_data[[#This Row],[return_percentage]]&lt;performance_data[[#This Row],[benchmark_return]],1,0)</f>
        <v>0</v>
      </c>
      <c r="V3794" s="17">
        <f>COUNTIFS(performance_data[portfolio_id],performance_data[[#This Row],[portfolio_id]])</f>
        <v>32</v>
      </c>
      <c r="W3794" s="17">
        <f>COUNTIFS(performance_data[portfolio_id],performance_data[[#This Row],[portfolio_id]],
          performance_data[return_flag],1)</f>
        <v>18</v>
      </c>
      <c r="X3794" s="15">
        <f>performance_data[[#This Row],[underperform_flag_count]]/performance_data[[#This Row],[totalportfoliocount]]</f>
        <v>0.5625</v>
      </c>
    </row>
    <row r="3795" spans="1:24" x14ac:dyDescent="0.3">
      <c r="A3795">
        <v>8002</v>
      </c>
      <c r="B3795" s="1">
        <v>44878</v>
      </c>
      <c r="C3795">
        <v>277915.31</v>
      </c>
      <c r="D3795">
        <v>3.29</v>
      </c>
      <c r="E3795">
        <v>3.45</v>
      </c>
      <c r="F3795">
        <v>9943.23</v>
      </c>
      <c r="G3795">
        <v>4333.8100000000004</v>
      </c>
      <c r="H3795" t="s">
        <v>2220</v>
      </c>
      <c r="I3795" t="s">
        <v>2217</v>
      </c>
      <c r="J3795">
        <v>11</v>
      </c>
      <c r="K3795" t="s">
        <v>2219</v>
      </c>
      <c r="L3795" t="str">
        <f>IF(performance_data[[#This Row],[return_percentage]]&gt;=performance_data[[#This Row],[benchmark_return]],"Higher","Lower")</f>
        <v>Lower</v>
      </c>
      <c r="M3795" s="14">
        <f xml:space="preserve"> _xlfn.MAXIFS(performance_data[date],performance_data[portfolio_id],performance_data[[#This Row],[portfolio_id]])</f>
        <v>45536</v>
      </c>
      <c r="N3795" s="14">
        <f xml:space="preserve"> _xlfn.MINIFS(performance_data[date],performance_data[portfolio_id],performance_data[[#This Row],[portfolio_id]])</f>
        <v>44840</v>
      </c>
      <c r="O3795" s="15">
        <f>_xlfn.MAXIFS(performance_data[portfolio_value],performance_data[portfolio_id],performance_data[[#This Row],[portfolio_id]],performance_data[date],performance_data[[#This Row],[latest_date]])</f>
        <v>339744.75</v>
      </c>
      <c r="P3795" s="15">
        <f>_xlfn.MAXIFS(performance_data[portfolio_value],performance_data[portfolio_id],performance_data[[#This Row],[portfolio_id]],performance_data[date],performance_data[[#This Row],[starting_date]])</f>
        <v>72251.23</v>
      </c>
      <c r="Q3795" s="15">
        <f>performance_data[[#This Row],[latest_value]]-performance_data[[#This Row],[starting_value]]</f>
        <v>267493.52</v>
      </c>
      <c r="R3795" s="15">
        <f>performance_data[[#This Row],[net_inflows]]-performance_data[[#This Row],[net_outflows]]</f>
        <v>5609.4199999999992</v>
      </c>
      <c r="S3795" s="15" t="str">
        <f>IF(performance_data[[#This Row],[net_inflows]]&gt;AVERAGE(performance_data[net_inflows]),"High","Low")</f>
        <v>Low</v>
      </c>
      <c r="T3795" s="15">
        <f>AVERAGEIF(performance_data[inflow_flag],performance_data[[#This Row],[inflow_flag]],performance_data[return_percentage])</f>
        <v>5.0457846277021572</v>
      </c>
      <c r="U3795" s="17">
        <f>IF(performance_data[[#This Row],[return_percentage]]&lt;performance_data[[#This Row],[benchmark_return]],1,0)</f>
        <v>1</v>
      </c>
      <c r="V3795" s="17">
        <f>COUNTIFS(performance_data[portfolio_id],performance_data[[#This Row],[portfolio_id]])</f>
        <v>32</v>
      </c>
      <c r="W3795" s="17">
        <f>COUNTIFS(performance_data[portfolio_id],performance_data[[#This Row],[portfolio_id]],
          performance_data[return_flag],1)</f>
        <v>18</v>
      </c>
      <c r="X3795" s="15">
        <f>performance_data[[#This Row],[underperform_flag_count]]/performance_data[[#This Row],[totalportfoliocount]]</f>
        <v>0.5625</v>
      </c>
    </row>
    <row r="3796" spans="1:24" x14ac:dyDescent="0.3">
      <c r="A3796">
        <v>8002</v>
      </c>
      <c r="B3796" s="1">
        <v>45510</v>
      </c>
      <c r="C3796">
        <v>236386.39</v>
      </c>
      <c r="D3796">
        <v>-5.36</v>
      </c>
      <c r="E3796">
        <v>-5.33</v>
      </c>
      <c r="F3796">
        <v>8881.7900000000009</v>
      </c>
      <c r="G3796">
        <v>10141.73</v>
      </c>
      <c r="H3796" t="s">
        <v>2205</v>
      </c>
      <c r="I3796" t="s">
        <v>2209</v>
      </c>
      <c r="J3796">
        <v>8</v>
      </c>
      <c r="K3796" t="s">
        <v>2214</v>
      </c>
      <c r="L3796" t="str">
        <f>IF(performance_data[[#This Row],[return_percentage]]&gt;=performance_data[[#This Row],[benchmark_return]],"Higher","Lower")</f>
        <v>Lower</v>
      </c>
      <c r="M3796" s="14">
        <f xml:space="preserve"> _xlfn.MAXIFS(performance_data[date],performance_data[portfolio_id],performance_data[[#This Row],[portfolio_id]])</f>
        <v>45536</v>
      </c>
      <c r="N3796" s="14">
        <f xml:space="preserve"> _xlfn.MINIFS(performance_data[date],performance_data[portfolio_id],performance_data[[#This Row],[portfolio_id]])</f>
        <v>44840</v>
      </c>
      <c r="O3796" s="15">
        <f>_xlfn.MAXIFS(performance_data[portfolio_value],performance_data[portfolio_id],performance_data[[#This Row],[portfolio_id]],performance_data[date],performance_data[[#This Row],[latest_date]])</f>
        <v>339744.75</v>
      </c>
      <c r="P3796" s="15">
        <f>_xlfn.MAXIFS(performance_data[portfolio_value],performance_data[portfolio_id],performance_data[[#This Row],[portfolio_id]],performance_data[date],performance_data[[#This Row],[starting_date]])</f>
        <v>72251.23</v>
      </c>
      <c r="Q3796" s="15">
        <f>performance_data[[#This Row],[latest_value]]-performance_data[[#This Row],[starting_value]]</f>
        <v>267493.52</v>
      </c>
      <c r="R3796" s="15">
        <f>performance_data[[#This Row],[net_inflows]]-performance_data[[#This Row],[net_outflows]]</f>
        <v>-1259.9399999999987</v>
      </c>
      <c r="S3796" s="15" t="str">
        <f>IF(performance_data[[#This Row],[net_inflows]]&gt;AVERAGE(performance_data[net_inflows]),"High","Low")</f>
        <v>Low</v>
      </c>
      <c r="T3796" s="15">
        <f>AVERAGEIF(performance_data[inflow_flag],performance_data[[#This Row],[inflow_flag]],performance_data[return_percentage])</f>
        <v>5.0457846277021572</v>
      </c>
      <c r="U3796" s="17">
        <f>IF(performance_data[[#This Row],[return_percentage]]&lt;performance_data[[#This Row],[benchmark_return]],1,0)</f>
        <v>1</v>
      </c>
      <c r="V3796" s="17">
        <f>COUNTIFS(performance_data[portfolio_id],performance_data[[#This Row],[portfolio_id]])</f>
        <v>32</v>
      </c>
      <c r="W3796" s="17">
        <f>COUNTIFS(performance_data[portfolio_id],performance_data[[#This Row],[portfolio_id]],
          performance_data[return_flag],1)</f>
        <v>18</v>
      </c>
      <c r="X3796" s="15">
        <f>performance_data[[#This Row],[underperform_flag_count]]/performance_data[[#This Row],[totalportfoliocount]]</f>
        <v>0.5625</v>
      </c>
    </row>
    <row r="3797" spans="1:24" x14ac:dyDescent="0.3">
      <c r="A3797">
        <v>8002</v>
      </c>
      <c r="B3797" s="1">
        <v>44928</v>
      </c>
      <c r="C3797">
        <v>279977.74</v>
      </c>
      <c r="D3797">
        <v>11.39</v>
      </c>
      <c r="E3797">
        <v>12.92</v>
      </c>
      <c r="F3797">
        <v>17473.11</v>
      </c>
      <c r="G3797">
        <v>11653.31</v>
      </c>
      <c r="H3797" t="s">
        <v>2213</v>
      </c>
      <c r="I3797" t="s">
        <v>2206</v>
      </c>
      <c r="J3797">
        <v>1</v>
      </c>
      <c r="K3797" t="s">
        <v>2207</v>
      </c>
      <c r="L3797" t="str">
        <f>IF(performance_data[[#This Row],[return_percentage]]&gt;=performance_data[[#This Row],[benchmark_return]],"Higher","Lower")</f>
        <v>Lower</v>
      </c>
      <c r="M3797" s="14">
        <f xml:space="preserve"> _xlfn.MAXIFS(performance_data[date],performance_data[portfolio_id],performance_data[[#This Row],[portfolio_id]])</f>
        <v>45536</v>
      </c>
      <c r="N3797" s="14">
        <f xml:space="preserve"> _xlfn.MINIFS(performance_data[date],performance_data[portfolio_id],performance_data[[#This Row],[portfolio_id]])</f>
        <v>44840</v>
      </c>
      <c r="O3797" s="15">
        <f>_xlfn.MAXIFS(performance_data[portfolio_value],performance_data[portfolio_id],performance_data[[#This Row],[portfolio_id]],performance_data[date],performance_data[[#This Row],[latest_date]])</f>
        <v>339744.75</v>
      </c>
      <c r="P3797" s="15">
        <f>_xlfn.MAXIFS(performance_data[portfolio_value],performance_data[portfolio_id],performance_data[[#This Row],[portfolio_id]],performance_data[date],performance_data[[#This Row],[starting_date]])</f>
        <v>72251.23</v>
      </c>
      <c r="Q3797" s="15">
        <f>performance_data[[#This Row],[latest_value]]-performance_data[[#This Row],[starting_value]]</f>
        <v>267493.52</v>
      </c>
      <c r="R3797" s="15">
        <f>performance_data[[#This Row],[net_inflows]]-performance_data[[#This Row],[net_outflows]]</f>
        <v>5819.8000000000011</v>
      </c>
      <c r="S3797" s="15" t="str">
        <f>IF(performance_data[[#This Row],[net_inflows]]&gt;AVERAGE(performance_data[net_inflows]),"High","Low")</f>
        <v>High</v>
      </c>
      <c r="T3797" s="15">
        <f>AVERAGEIF(performance_data[inflow_flag],performance_data[[#This Row],[inflow_flag]],performance_data[return_percentage])</f>
        <v>4.8467905675459724</v>
      </c>
      <c r="U3797" s="17">
        <f>IF(performance_data[[#This Row],[return_percentage]]&lt;performance_data[[#This Row],[benchmark_return]],1,0)</f>
        <v>1</v>
      </c>
      <c r="V3797" s="17">
        <f>COUNTIFS(performance_data[portfolio_id],performance_data[[#This Row],[portfolio_id]])</f>
        <v>32</v>
      </c>
      <c r="W3797" s="17">
        <f>COUNTIFS(performance_data[portfolio_id],performance_data[[#This Row],[portfolio_id]],
          performance_data[return_flag],1)</f>
        <v>18</v>
      </c>
      <c r="X3797" s="15">
        <f>performance_data[[#This Row],[underperform_flag_count]]/performance_data[[#This Row],[totalportfoliocount]]</f>
        <v>0.5625</v>
      </c>
    </row>
    <row r="3798" spans="1:24" x14ac:dyDescent="0.3">
      <c r="A3798">
        <v>8002</v>
      </c>
      <c r="B3798" s="1">
        <v>44840</v>
      </c>
      <c r="C3798">
        <v>72251.23</v>
      </c>
      <c r="D3798">
        <v>1.74</v>
      </c>
      <c r="E3798">
        <v>1.79</v>
      </c>
      <c r="F3798">
        <v>14257</v>
      </c>
      <c r="G3798">
        <v>8669.32</v>
      </c>
      <c r="H3798" t="s">
        <v>2220</v>
      </c>
      <c r="I3798" t="s">
        <v>2217</v>
      </c>
      <c r="J3798">
        <v>10</v>
      </c>
      <c r="K3798" t="s">
        <v>2224</v>
      </c>
      <c r="L3798" t="str">
        <f>IF(performance_data[[#This Row],[return_percentage]]&gt;=performance_data[[#This Row],[benchmark_return]],"Higher","Lower")</f>
        <v>Lower</v>
      </c>
      <c r="M3798" s="14">
        <f xml:space="preserve"> _xlfn.MAXIFS(performance_data[date],performance_data[portfolio_id],performance_data[[#This Row],[portfolio_id]])</f>
        <v>45536</v>
      </c>
      <c r="N3798" s="14">
        <f xml:space="preserve"> _xlfn.MINIFS(performance_data[date],performance_data[portfolio_id],performance_data[[#This Row],[portfolio_id]])</f>
        <v>44840</v>
      </c>
      <c r="O3798" s="15">
        <f>_xlfn.MAXIFS(performance_data[portfolio_value],performance_data[portfolio_id],performance_data[[#This Row],[portfolio_id]],performance_data[date],performance_data[[#This Row],[latest_date]])</f>
        <v>339744.75</v>
      </c>
      <c r="P3798" s="15">
        <f>_xlfn.MAXIFS(performance_data[portfolio_value],performance_data[portfolio_id],performance_data[[#This Row],[portfolio_id]],performance_data[date],performance_data[[#This Row],[starting_date]])</f>
        <v>72251.23</v>
      </c>
      <c r="Q3798" s="15">
        <f>performance_data[[#This Row],[latest_value]]-performance_data[[#This Row],[starting_value]]</f>
        <v>267493.52</v>
      </c>
      <c r="R3798" s="15">
        <f>performance_data[[#This Row],[net_inflows]]-performance_data[[#This Row],[net_outflows]]</f>
        <v>5587.68</v>
      </c>
      <c r="S3798" s="15" t="str">
        <f>IF(performance_data[[#This Row],[net_inflows]]&gt;AVERAGE(performance_data[net_inflows]),"High","Low")</f>
        <v>High</v>
      </c>
      <c r="T3798" s="15">
        <f>AVERAGEIF(performance_data[inflow_flag],performance_data[[#This Row],[inflow_flag]],performance_data[return_percentage])</f>
        <v>4.8467905675459724</v>
      </c>
      <c r="U3798" s="17">
        <f>IF(performance_data[[#This Row],[return_percentage]]&lt;performance_data[[#This Row],[benchmark_return]],1,0)</f>
        <v>1</v>
      </c>
      <c r="V3798" s="17">
        <f>COUNTIFS(performance_data[portfolio_id],performance_data[[#This Row],[portfolio_id]])</f>
        <v>32</v>
      </c>
      <c r="W3798" s="17">
        <f>COUNTIFS(performance_data[portfolio_id],performance_data[[#This Row],[portfolio_id]],
          performance_data[return_flag],1)</f>
        <v>18</v>
      </c>
      <c r="X3798" s="15">
        <f>performance_data[[#This Row],[underperform_flag_count]]/performance_data[[#This Row],[totalportfoliocount]]</f>
        <v>0.5625</v>
      </c>
    </row>
    <row r="3799" spans="1:24" x14ac:dyDescent="0.3">
      <c r="A3799">
        <v>8002</v>
      </c>
      <c r="B3799" s="1">
        <v>45222</v>
      </c>
      <c r="C3799">
        <v>164313.44</v>
      </c>
      <c r="D3799">
        <v>-5.17</v>
      </c>
      <c r="E3799">
        <v>-4.84</v>
      </c>
      <c r="F3799">
        <v>9128.93</v>
      </c>
      <c r="G3799">
        <v>14799.01</v>
      </c>
      <c r="H3799" t="s">
        <v>2213</v>
      </c>
      <c r="I3799" t="s">
        <v>2217</v>
      </c>
      <c r="J3799">
        <v>10</v>
      </c>
      <c r="K3799" t="s">
        <v>2224</v>
      </c>
      <c r="L3799" t="str">
        <f>IF(performance_data[[#This Row],[return_percentage]]&gt;=performance_data[[#This Row],[benchmark_return]],"Higher","Lower")</f>
        <v>Lower</v>
      </c>
      <c r="M3799" s="14">
        <f xml:space="preserve"> _xlfn.MAXIFS(performance_data[date],performance_data[portfolio_id],performance_data[[#This Row],[portfolio_id]])</f>
        <v>45536</v>
      </c>
      <c r="N3799" s="14">
        <f xml:space="preserve"> _xlfn.MINIFS(performance_data[date],performance_data[portfolio_id],performance_data[[#This Row],[portfolio_id]])</f>
        <v>44840</v>
      </c>
      <c r="O3799" s="15">
        <f>_xlfn.MAXIFS(performance_data[portfolio_value],performance_data[portfolio_id],performance_data[[#This Row],[portfolio_id]],performance_data[date],performance_data[[#This Row],[latest_date]])</f>
        <v>339744.75</v>
      </c>
      <c r="P3799" s="15">
        <f>_xlfn.MAXIFS(performance_data[portfolio_value],performance_data[portfolio_id],performance_data[[#This Row],[portfolio_id]],performance_data[date],performance_data[[#This Row],[starting_date]])</f>
        <v>72251.23</v>
      </c>
      <c r="Q3799" s="15">
        <f>performance_data[[#This Row],[latest_value]]-performance_data[[#This Row],[starting_value]]</f>
        <v>267493.52</v>
      </c>
      <c r="R3799" s="15">
        <f>performance_data[[#This Row],[net_inflows]]-performance_data[[#This Row],[net_outflows]]</f>
        <v>-5670.08</v>
      </c>
      <c r="S3799" s="15" t="str">
        <f>IF(performance_data[[#This Row],[net_inflows]]&gt;AVERAGE(performance_data[net_inflows]),"High","Low")</f>
        <v>Low</v>
      </c>
      <c r="T3799" s="15">
        <f>AVERAGEIF(performance_data[inflow_flag],performance_data[[#This Row],[inflow_flag]],performance_data[return_percentage])</f>
        <v>5.0457846277021572</v>
      </c>
      <c r="U3799" s="17">
        <f>IF(performance_data[[#This Row],[return_percentage]]&lt;performance_data[[#This Row],[benchmark_return]],1,0)</f>
        <v>1</v>
      </c>
      <c r="V3799" s="17">
        <f>COUNTIFS(performance_data[portfolio_id],performance_data[[#This Row],[portfolio_id]])</f>
        <v>32</v>
      </c>
      <c r="W3799" s="17">
        <f>COUNTIFS(performance_data[portfolio_id],performance_data[[#This Row],[portfolio_id]],
          performance_data[return_flag],1)</f>
        <v>18</v>
      </c>
      <c r="X3799" s="15">
        <f>performance_data[[#This Row],[underperform_flag_count]]/performance_data[[#This Row],[totalportfoliocount]]</f>
        <v>0.5625</v>
      </c>
    </row>
    <row r="3800" spans="1:24" x14ac:dyDescent="0.3">
      <c r="A3800">
        <v>8002</v>
      </c>
      <c r="B3800" s="1">
        <v>44931</v>
      </c>
      <c r="C3800">
        <v>204079.34</v>
      </c>
      <c r="D3800">
        <v>11.8</v>
      </c>
      <c r="E3800">
        <v>11.78</v>
      </c>
      <c r="F3800">
        <v>3790.38</v>
      </c>
      <c r="G3800">
        <v>7622.14</v>
      </c>
      <c r="H3800" t="s">
        <v>2213</v>
      </c>
      <c r="I3800" t="s">
        <v>2206</v>
      </c>
      <c r="J3800">
        <v>1</v>
      </c>
      <c r="K3800" t="s">
        <v>2207</v>
      </c>
      <c r="L3800" t="str">
        <f>IF(performance_data[[#This Row],[return_percentage]]&gt;=performance_data[[#This Row],[benchmark_return]],"Higher","Lower")</f>
        <v>Higher</v>
      </c>
      <c r="M3800" s="14">
        <f xml:space="preserve"> _xlfn.MAXIFS(performance_data[date],performance_data[portfolio_id],performance_data[[#This Row],[portfolio_id]])</f>
        <v>45536</v>
      </c>
      <c r="N3800" s="14">
        <f xml:space="preserve"> _xlfn.MINIFS(performance_data[date],performance_data[portfolio_id],performance_data[[#This Row],[portfolio_id]])</f>
        <v>44840</v>
      </c>
      <c r="O3800" s="15">
        <f>_xlfn.MAXIFS(performance_data[portfolio_value],performance_data[portfolio_id],performance_data[[#This Row],[portfolio_id]],performance_data[date],performance_data[[#This Row],[latest_date]])</f>
        <v>339744.75</v>
      </c>
      <c r="P3800" s="15">
        <f>_xlfn.MAXIFS(performance_data[portfolio_value],performance_data[portfolio_id],performance_data[[#This Row],[portfolio_id]],performance_data[date],performance_data[[#This Row],[starting_date]])</f>
        <v>72251.23</v>
      </c>
      <c r="Q3800" s="15">
        <f>performance_data[[#This Row],[latest_value]]-performance_data[[#This Row],[starting_value]]</f>
        <v>267493.52</v>
      </c>
      <c r="R3800" s="15">
        <f>performance_data[[#This Row],[net_inflows]]-performance_data[[#This Row],[net_outflows]]</f>
        <v>-3831.76</v>
      </c>
      <c r="S3800" s="15" t="str">
        <f>IF(performance_data[[#This Row],[net_inflows]]&gt;AVERAGE(performance_data[net_inflows]),"High","Low")</f>
        <v>Low</v>
      </c>
      <c r="T3800" s="15">
        <f>AVERAGEIF(performance_data[inflow_flag],performance_data[[#This Row],[inflow_flag]],performance_data[return_percentage])</f>
        <v>5.0457846277021572</v>
      </c>
      <c r="U3800" s="17">
        <f>IF(performance_data[[#This Row],[return_percentage]]&lt;performance_data[[#This Row],[benchmark_return]],1,0)</f>
        <v>0</v>
      </c>
      <c r="V3800" s="17">
        <f>COUNTIFS(performance_data[portfolio_id],performance_data[[#This Row],[portfolio_id]])</f>
        <v>32</v>
      </c>
      <c r="W3800" s="17">
        <f>COUNTIFS(performance_data[portfolio_id],performance_data[[#This Row],[portfolio_id]],
          performance_data[return_flag],1)</f>
        <v>18</v>
      </c>
      <c r="X3800" s="15">
        <f>performance_data[[#This Row],[underperform_flag_count]]/performance_data[[#This Row],[totalportfoliocount]]</f>
        <v>0.5625</v>
      </c>
    </row>
    <row r="3801" spans="1:24" x14ac:dyDescent="0.3">
      <c r="A3801">
        <v>8002</v>
      </c>
      <c r="B3801" s="1">
        <v>45174</v>
      </c>
      <c r="C3801">
        <v>221280.23</v>
      </c>
      <c r="D3801">
        <v>7.84</v>
      </c>
      <c r="E3801">
        <v>7.76</v>
      </c>
      <c r="F3801">
        <v>3718.1</v>
      </c>
      <c r="G3801">
        <v>4642.9799999999996</v>
      </c>
      <c r="H3801" t="s">
        <v>2213</v>
      </c>
      <c r="I3801" t="s">
        <v>2209</v>
      </c>
      <c r="J3801">
        <v>9</v>
      </c>
      <c r="K3801" t="s">
        <v>2221</v>
      </c>
      <c r="L3801" t="str">
        <f>IF(performance_data[[#This Row],[return_percentage]]&gt;=performance_data[[#This Row],[benchmark_return]],"Higher","Lower")</f>
        <v>Higher</v>
      </c>
      <c r="M3801" s="14">
        <f xml:space="preserve"> _xlfn.MAXIFS(performance_data[date],performance_data[portfolio_id],performance_data[[#This Row],[portfolio_id]])</f>
        <v>45536</v>
      </c>
      <c r="N3801" s="14">
        <f xml:space="preserve"> _xlfn.MINIFS(performance_data[date],performance_data[portfolio_id],performance_data[[#This Row],[portfolio_id]])</f>
        <v>44840</v>
      </c>
      <c r="O3801" s="15">
        <f>_xlfn.MAXIFS(performance_data[portfolio_value],performance_data[portfolio_id],performance_data[[#This Row],[portfolio_id]],performance_data[date],performance_data[[#This Row],[latest_date]])</f>
        <v>339744.75</v>
      </c>
      <c r="P3801" s="15">
        <f>_xlfn.MAXIFS(performance_data[portfolio_value],performance_data[portfolio_id],performance_data[[#This Row],[portfolio_id]],performance_data[date],performance_data[[#This Row],[starting_date]])</f>
        <v>72251.23</v>
      </c>
      <c r="Q3801" s="15">
        <f>performance_data[[#This Row],[latest_value]]-performance_data[[#This Row],[starting_value]]</f>
        <v>267493.52</v>
      </c>
      <c r="R3801" s="15">
        <f>performance_data[[#This Row],[net_inflows]]-performance_data[[#This Row],[net_outflows]]</f>
        <v>-924.87999999999965</v>
      </c>
      <c r="S3801" s="15" t="str">
        <f>IF(performance_data[[#This Row],[net_inflows]]&gt;AVERAGE(performance_data[net_inflows]),"High","Low")</f>
        <v>Low</v>
      </c>
      <c r="T3801" s="15">
        <f>AVERAGEIF(performance_data[inflow_flag],performance_data[[#This Row],[inflow_flag]],performance_data[return_percentage])</f>
        <v>5.0457846277021572</v>
      </c>
      <c r="U3801" s="17">
        <f>IF(performance_data[[#This Row],[return_percentage]]&lt;performance_data[[#This Row],[benchmark_return]],1,0)</f>
        <v>0</v>
      </c>
      <c r="V3801" s="17">
        <f>COUNTIFS(performance_data[portfolio_id],performance_data[[#This Row],[portfolio_id]])</f>
        <v>32</v>
      </c>
      <c r="W3801" s="17">
        <f>COUNTIFS(performance_data[portfolio_id],performance_data[[#This Row],[portfolio_id]],
          performance_data[return_flag],1)</f>
        <v>18</v>
      </c>
      <c r="X3801" s="15">
        <f>performance_data[[#This Row],[underperform_flag_count]]/performance_data[[#This Row],[totalportfoliocount]]</f>
        <v>0.5625</v>
      </c>
    </row>
    <row r="3802" spans="1:24" x14ac:dyDescent="0.3">
      <c r="A3802">
        <v>8002</v>
      </c>
      <c r="B3802" s="1">
        <v>44850</v>
      </c>
      <c r="C3802">
        <v>110877</v>
      </c>
      <c r="D3802">
        <v>-9.67</v>
      </c>
      <c r="E3802">
        <v>-8.2200000000000006</v>
      </c>
      <c r="F3802">
        <v>13797.81</v>
      </c>
      <c r="G3802">
        <v>11498.97</v>
      </c>
      <c r="H3802" t="s">
        <v>2220</v>
      </c>
      <c r="I3802" t="s">
        <v>2217</v>
      </c>
      <c r="J3802">
        <v>10</v>
      </c>
      <c r="K3802" t="s">
        <v>2224</v>
      </c>
      <c r="L3802" t="str">
        <f>IF(performance_data[[#This Row],[return_percentage]]&gt;=performance_data[[#This Row],[benchmark_return]],"Higher","Lower")</f>
        <v>Lower</v>
      </c>
      <c r="M3802" s="14">
        <f xml:space="preserve"> _xlfn.MAXIFS(performance_data[date],performance_data[portfolio_id],performance_data[[#This Row],[portfolio_id]])</f>
        <v>45536</v>
      </c>
      <c r="N3802" s="14">
        <f xml:space="preserve"> _xlfn.MINIFS(performance_data[date],performance_data[portfolio_id],performance_data[[#This Row],[portfolio_id]])</f>
        <v>44840</v>
      </c>
      <c r="O3802" s="15">
        <f>_xlfn.MAXIFS(performance_data[portfolio_value],performance_data[portfolio_id],performance_data[[#This Row],[portfolio_id]],performance_data[date],performance_data[[#This Row],[latest_date]])</f>
        <v>339744.75</v>
      </c>
      <c r="P3802" s="15">
        <f>_xlfn.MAXIFS(performance_data[portfolio_value],performance_data[portfolio_id],performance_data[[#This Row],[portfolio_id]],performance_data[date],performance_data[[#This Row],[starting_date]])</f>
        <v>72251.23</v>
      </c>
      <c r="Q3802" s="15">
        <f>performance_data[[#This Row],[latest_value]]-performance_data[[#This Row],[starting_value]]</f>
        <v>267493.52</v>
      </c>
      <c r="R3802" s="15">
        <f>performance_data[[#This Row],[net_inflows]]-performance_data[[#This Row],[net_outflows]]</f>
        <v>2298.84</v>
      </c>
      <c r="S3802" s="15" t="str">
        <f>IF(performance_data[[#This Row],[net_inflows]]&gt;AVERAGE(performance_data[net_inflows]),"High","Low")</f>
        <v>High</v>
      </c>
      <c r="T3802" s="15">
        <f>AVERAGEIF(performance_data[inflow_flag],performance_data[[#This Row],[inflow_flag]],performance_data[return_percentage])</f>
        <v>4.8467905675459724</v>
      </c>
      <c r="U3802" s="17">
        <f>IF(performance_data[[#This Row],[return_percentage]]&lt;performance_data[[#This Row],[benchmark_return]],1,0)</f>
        <v>1</v>
      </c>
      <c r="V3802" s="17">
        <f>COUNTIFS(performance_data[portfolio_id],performance_data[[#This Row],[portfolio_id]])</f>
        <v>32</v>
      </c>
      <c r="W3802" s="17">
        <f>COUNTIFS(performance_data[portfolio_id],performance_data[[#This Row],[portfolio_id]],
          performance_data[return_flag],1)</f>
        <v>18</v>
      </c>
      <c r="X3802" s="15">
        <f>performance_data[[#This Row],[underperform_flag_count]]/performance_data[[#This Row],[totalportfoliocount]]</f>
        <v>0.5625</v>
      </c>
    </row>
    <row r="3803" spans="1:24" x14ac:dyDescent="0.3">
      <c r="A3803">
        <v>8002</v>
      </c>
      <c r="B3803" s="1">
        <v>45048</v>
      </c>
      <c r="C3803">
        <v>474099.14</v>
      </c>
      <c r="D3803">
        <v>-4.55</v>
      </c>
      <c r="E3803">
        <v>-4.3499999999999996</v>
      </c>
      <c r="F3803">
        <v>16475.830000000002</v>
      </c>
      <c r="G3803">
        <v>3356.21</v>
      </c>
      <c r="H3803" t="s">
        <v>2213</v>
      </c>
      <c r="I3803" t="s">
        <v>2211</v>
      </c>
      <c r="J3803">
        <v>5</v>
      </c>
      <c r="K3803" t="s">
        <v>2223</v>
      </c>
      <c r="L3803" t="str">
        <f>IF(performance_data[[#This Row],[return_percentage]]&gt;=performance_data[[#This Row],[benchmark_return]],"Higher","Lower")</f>
        <v>Lower</v>
      </c>
      <c r="M3803" s="14">
        <f xml:space="preserve"> _xlfn.MAXIFS(performance_data[date],performance_data[portfolio_id],performance_data[[#This Row],[portfolio_id]])</f>
        <v>45536</v>
      </c>
      <c r="N3803" s="14">
        <f xml:space="preserve"> _xlfn.MINIFS(performance_data[date],performance_data[portfolio_id],performance_data[[#This Row],[portfolio_id]])</f>
        <v>44840</v>
      </c>
      <c r="O3803" s="15">
        <f>_xlfn.MAXIFS(performance_data[portfolio_value],performance_data[portfolio_id],performance_data[[#This Row],[portfolio_id]],performance_data[date],performance_data[[#This Row],[latest_date]])</f>
        <v>339744.75</v>
      </c>
      <c r="P3803" s="15">
        <f>_xlfn.MAXIFS(performance_data[portfolio_value],performance_data[portfolio_id],performance_data[[#This Row],[portfolio_id]],performance_data[date],performance_data[[#This Row],[starting_date]])</f>
        <v>72251.23</v>
      </c>
      <c r="Q3803" s="15">
        <f>performance_data[[#This Row],[latest_value]]-performance_data[[#This Row],[starting_value]]</f>
        <v>267493.52</v>
      </c>
      <c r="R3803" s="15">
        <f>performance_data[[#This Row],[net_inflows]]-performance_data[[#This Row],[net_outflows]]</f>
        <v>13119.620000000003</v>
      </c>
      <c r="S3803" s="15" t="str">
        <f>IF(performance_data[[#This Row],[net_inflows]]&gt;AVERAGE(performance_data[net_inflows]),"High","Low")</f>
        <v>High</v>
      </c>
      <c r="T3803" s="15">
        <f>AVERAGEIF(performance_data[inflow_flag],performance_data[[#This Row],[inflow_flag]],performance_data[return_percentage])</f>
        <v>4.8467905675459724</v>
      </c>
      <c r="U3803" s="17">
        <f>IF(performance_data[[#This Row],[return_percentage]]&lt;performance_data[[#This Row],[benchmark_return]],1,0)</f>
        <v>1</v>
      </c>
      <c r="V3803" s="17">
        <f>COUNTIFS(performance_data[portfolio_id],performance_data[[#This Row],[portfolio_id]])</f>
        <v>32</v>
      </c>
      <c r="W3803" s="17">
        <f>COUNTIFS(performance_data[portfolio_id],performance_data[[#This Row],[portfolio_id]],
          performance_data[return_flag],1)</f>
        <v>18</v>
      </c>
      <c r="X3803" s="15">
        <f>performance_data[[#This Row],[underperform_flag_count]]/performance_data[[#This Row],[totalportfoliocount]]</f>
        <v>0.5625</v>
      </c>
    </row>
    <row r="3804" spans="1:24" x14ac:dyDescent="0.3">
      <c r="A3804">
        <v>8002</v>
      </c>
      <c r="B3804" s="1">
        <v>44944</v>
      </c>
      <c r="C3804">
        <v>491547.38</v>
      </c>
      <c r="D3804">
        <v>-6</v>
      </c>
      <c r="E3804">
        <v>-6.1</v>
      </c>
      <c r="F3804">
        <v>8484.25</v>
      </c>
      <c r="G3804">
        <v>653.57000000000005</v>
      </c>
      <c r="H3804" t="s">
        <v>2213</v>
      </c>
      <c r="I3804" t="s">
        <v>2206</v>
      </c>
      <c r="J3804">
        <v>1</v>
      </c>
      <c r="K3804" t="s">
        <v>2207</v>
      </c>
      <c r="L3804" t="str">
        <f>IF(performance_data[[#This Row],[return_percentage]]&gt;=performance_data[[#This Row],[benchmark_return]],"Higher","Lower")</f>
        <v>Higher</v>
      </c>
      <c r="M3804" s="14">
        <f xml:space="preserve"> _xlfn.MAXIFS(performance_data[date],performance_data[portfolio_id],performance_data[[#This Row],[portfolio_id]])</f>
        <v>45536</v>
      </c>
      <c r="N3804" s="14">
        <f xml:space="preserve"> _xlfn.MINIFS(performance_data[date],performance_data[portfolio_id],performance_data[[#This Row],[portfolio_id]])</f>
        <v>44840</v>
      </c>
      <c r="O3804" s="15">
        <f>_xlfn.MAXIFS(performance_data[portfolio_value],performance_data[portfolio_id],performance_data[[#This Row],[portfolio_id]],performance_data[date],performance_data[[#This Row],[latest_date]])</f>
        <v>339744.75</v>
      </c>
      <c r="P3804" s="15">
        <f>_xlfn.MAXIFS(performance_data[portfolio_value],performance_data[portfolio_id],performance_data[[#This Row],[portfolio_id]],performance_data[date],performance_data[[#This Row],[starting_date]])</f>
        <v>72251.23</v>
      </c>
      <c r="Q3804" s="15">
        <f>performance_data[[#This Row],[latest_value]]-performance_data[[#This Row],[starting_value]]</f>
        <v>267493.52</v>
      </c>
      <c r="R3804" s="15">
        <f>performance_data[[#This Row],[net_inflows]]-performance_data[[#This Row],[net_outflows]]</f>
        <v>7830.68</v>
      </c>
      <c r="S3804" s="15" t="str">
        <f>IF(performance_data[[#This Row],[net_inflows]]&gt;AVERAGE(performance_data[net_inflows]),"High","Low")</f>
        <v>Low</v>
      </c>
      <c r="T3804" s="15">
        <f>AVERAGEIF(performance_data[inflow_flag],performance_data[[#This Row],[inflow_flag]],performance_data[return_percentage])</f>
        <v>5.0457846277021572</v>
      </c>
      <c r="U3804" s="17">
        <f>IF(performance_data[[#This Row],[return_percentage]]&lt;performance_data[[#This Row],[benchmark_return]],1,0)</f>
        <v>0</v>
      </c>
      <c r="V3804" s="17">
        <f>COUNTIFS(performance_data[portfolio_id],performance_data[[#This Row],[portfolio_id]])</f>
        <v>32</v>
      </c>
      <c r="W3804" s="17">
        <f>COUNTIFS(performance_data[portfolio_id],performance_data[[#This Row],[portfolio_id]],
          performance_data[return_flag],1)</f>
        <v>18</v>
      </c>
      <c r="X3804" s="15">
        <f>performance_data[[#This Row],[underperform_flag_count]]/performance_data[[#This Row],[totalportfoliocount]]</f>
        <v>0.5625</v>
      </c>
    </row>
    <row r="3805" spans="1:24" x14ac:dyDescent="0.3">
      <c r="A3805">
        <v>8002</v>
      </c>
      <c r="B3805" s="1">
        <v>45211</v>
      </c>
      <c r="C3805">
        <v>207805.23</v>
      </c>
      <c r="D3805">
        <v>8.1</v>
      </c>
      <c r="E3805">
        <v>9.25</v>
      </c>
      <c r="F3805">
        <v>13271.93</v>
      </c>
      <c r="G3805">
        <v>11172.69</v>
      </c>
      <c r="H3805" t="s">
        <v>2213</v>
      </c>
      <c r="I3805" t="s">
        <v>2217</v>
      </c>
      <c r="J3805">
        <v>10</v>
      </c>
      <c r="K3805" t="s">
        <v>2224</v>
      </c>
      <c r="L3805" t="str">
        <f>IF(performance_data[[#This Row],[return_percentage]]&gt;=performance_data[[#This Row],[benchmark_return]],"Higher","Lower")</f>
        <v>Lower</v>
      </c>
      <c r="M3805" s="14">
        <f xml:space="preserve"> _xlfn.MAXIFS(performance_data[date],performance_data[portfolio_id],performance_data[[#This Row],[portfolio_id]])</f>
        <v>45536</v>
      </c>
      <c r="N3805" s="14">
        <f xml:space="preserve"> _xlfn.MINIFS(performance_data[date],performance_data[portfolio_id],performance_data[[#This Row],[portfolio_id]])</f>
        <v>44840</v>
      </c>
      <c r="O3805" s="15">
        <f>_xlfn.MAXIFS(performance_data[portfolio_value],performance_data[portfolio_id],performance_data[[#This Row],[portfolio_id]],performance_data[date],performance_data[[#This Row],[latest_date]])</f>
        <v>339744.75</v>
      </c>
      <c r="P3805" s="15">
        <f>_xlfn.MAXIFS(performance_data[portfolio_value],performance_data[portfolio_id],performance_data[[#This Row],[portfolio_id]],performance_data[date],performance_data[[#This Row],[starting_date]])</f>
        <v>72251.23</v>
      </c>
      <c r="Q3805" s="15">
        <f>performance_data[[#This Row],[latest_value]]-performance_data[[#This Row],[starting_value]]</f>
        <v>267493.52</v>
      </c>
      <c r="R3805" s="15">
        <f>performance_data[[#This Row],[net_inflows]]-performance_data[[#This Row],[net_outflows]]</f>
        <v>2099.2399999999998</v>
      </c>
      <c r="S3805" s="15" t="str">
        <f>IF(performance_data[[#This Row],[net_inflows]]&gt;AVERAGE(performance_data[net_inflows]),"High","Low")</f>
        <v>High</v>
      </c>
      <c r="T3805" s="15">
        <f>AVERAGEIF(performance_data[inflow_flag],performance_data[[#This Row],[inflow_flag]],performance_data[return_percentage])</f>
        <v>4.8467905675459724</v>
      </c>
      <c r="U3805" s="17">
        <f>IF(performance_data[[#This Row],[return_percentage]]&lt;performance_data[[#This Row],[benchmark_return]],1,0)</f>
        <v>1</v>
      </c>
      <c r="V3805" s="17">
        <f>COUNTIFS(performance_data[portfolio_id],performance_data[[#This Row],[portfolio_id]])</f>
        <v>32</v>
      </c>
      <c r="W3805" s="17">
        <f>COUNTIFS(performance_data[portfolio_id],performance_data[[#This Row],[portfolio_id]],
          performance_data[return_flag],1)</f>
        <v>18</v>
      </c>
      <c r="X3805" s="15">
        <f>performance_data[[#This Row],[underperform_flag_count]]/performance_data[[#This Row],[totalportfoliocount]]</f>
        <v>0.5625</v>
      </c>
    </row>
    <row r="3806" spans="1:24" x14ac:dyDescent="0.3">
      <c r="A3806">
        <v>8002</v>
      </c>
      <c r="B3806" s="1">
        <v>45094</v>
      </c>
      <c r="C3806">
        <v>233302.42</v>
      </c>
      <c r="D3806">
        <v>8.9</v>
      </c>
      <c r="E3806">
        <v>10.55</v>
      </c>
      <c r="F3806">
        <v>11351.53</v>
      </c>
      <c r="G3806">
        <v>1437.01</v>
      </c>
      <c r="H3806" t="s">
        <v>2213</v>
      </c>
      <c r="I3806" t="s">
        <v>2211</v>
      </c>
      <c r="J3806">
        <v>6</v>
      </c>
      <c r="K3806" t="s">
        <v>2212</v>
      </c>
      <c r="L3806" t="str">
        <f>IF(performance_data[[#This Row],[return_percentage]]&gt;=performance_data[[#This Row],[benchmark_return]],"Higher","Lower")</f>
        <v>Lower</v>
      </c>
      <c r="M3806" s="14">
        <f xml:space="preserve"> _xlfn.MAXIFS(performance_data[date],performance_data[portfolio_id],performance_data[[#This Row],[portfolio_id]])</f>
        <v>45536</v>
      </c>
      <c r="N3806" s="14">
        <f xml:space="preserve"> _xlfn.MINIFS(performance_data[date],performance_data[portfolio_id],performance_data[[#This Row],[portfolio_id]])</f>
        <v>44840</v>
      </c>
      <c r="O3806" s="15">
        <f>_xlfn.MAXIFS(performance_data[portfolio_value],performance_data[portfolio_id],performance_data[[#This Row],[portfolio_id]],performance_data[date],performance_data[[#This Row],[latest_date]])</f>
        <v>339744.75</v>
      </c>
      <c r="P3806" s="15">
        <f>_xlfn.MAXIFS(performance_data[portfolio_value],performance_data[portfolio_id],performance_data[[#This Row],[portfolio_id]],performance_data[date],performance_data[[#This Row],[starting_date]])</f>
        <v>72251.23</v>
      </c>
      <c r="Q3806" s="15">
        <f>performance_data[[#This Row],[latest_value]]-performance_data[[#This Row],[starting_value]]</f>
        <v>267493.52</v>
      </c>
      <c r="R3806" s="15">
        <f>performance_data[[#This Row],[net_inflows]]-performance_data[[#This Row],[net_outflows]]</f>
        <v>9914.52</v>
      </c>
      <c r="S3806" s="15" t="str">
        <f>IF(performance_data[[#This Row],[net_inflows]]&gt;AVERAGE(performance_data[net_inflows]),"High","Low")</f>
        <v>High</v>
      </c>
      <c r="T3806" s="15">
        <f>AVERAGEIF(performance_data[inflow_flag],performance_data[[#This Row],[inflow_flag]],performance_data[return_percentage])</f>
        <v>4.8467905675459724</v>
      </c>
      <c r="U3806" s="17">
        <f>IF(performance_data[[#This Row],[return_percentage]]&lt;performance_data[[#This Row],[benchmark_return]],1,0)</f>
        <v>1</v>
      </c>
      <c r="V3806" s="17">
        <f>COUNTIFS(performance_data[portfolio_id],performance_data[[#This Row],[portfolio_id]])</f>
        <v>32</v>
      </c>
      <c r="W3806" s="17">
        <f>COUNTIFS(performance_data[portfolio_id],performance_data[[#This Row],[portfolio_id]],
          performance_data[return_flag],1)</f>
        <v>18</v>
      </c>
      <c r="X3806" s="15">
        <f>performance_data[[#This Row],[underperform_flag_count]]/performance_data[[#This Row],[totalportfoliocount]]</f>
        <v>0.5625</v>
      </c>
    </row>
    <row r="3807" spans="1:24" x14ac:dyDescent="0.3">
      <c r="A3807">
        <v>8002</v>
      </c>
      <c r="B3807" s="1">
        <v>45211</v>
      </c>
      <c r="C3807">
        <v>353534.32</v>
      </c>
      <c r="D3807">
        <v>13.61</v>
      </c>
      <c r="E3807">
        <v>12.65</v>
      </c>
      <c r="F3807">
        <v>3421.76</v>
      </c>
      <c r="G3807">
        <v>17483.259999999998</v>
      </c>
      <c r="H3807" t="s">
        <v>2213</v>
      </c>
      <c r="I3807" t="s">
        <v>2217</v>
      </c>
      <c r="J3807">
        <v>10</v>
      </c>
      <c r="K3807" t="s">
        <v>2224</v>
      </c>
      <c r="L3807" t="str">
        <f>IF(performance_data[[#This Row],[return_percentage]]&gt;=performance_data[[#This Row],[benchmark_return]],"Higher","Lower")</f>
        <v>Higher</v>
      </c>
      <c r="M3807" s="14">
        <f xml:space="preserve"> _xlfn.MAXIFS(performance_data[date],performance_data[portfolio_id],performance_data[[#This Row],[portfolio_id]])</f>
        <v>45536</v>
      </c>
      <c r="N3807" s="14">
        <f xml:space="preserve"> _xlfn.MINIFS(performance_data[date],performance_data[portfolio_id],performance_data[[#This Row],[portfolio_id]])</f>
        <v>44840</v>
      </c>
      <c r="O3807" s="15">
        <f>_xlfn.MAXIFS(performance_data[portfolio_value],performance_data[portfolio_id],performance_data[[#This Row],[portfolio_id]],performance_data[date],performance_data[[#This Row],[latest_date]])</f>
        <v>339744.75</v>
      </c>
      <c r="P3807" s="15">
        <f>_xlfn.MAXIFS(performance_data[portfolio_value],performance_data[portfolio_id],performance_data[[#This Row],[portfolio_id]],performance_data[date],performance_data[[#This Row],[starting_date]])</f>
        <v>72251.23</v>
      </c>
      <c r="Q3807" s="15">
        <f>performance_data[[#This Row],[latest_value]]-performance_data[[#This Row],[starting_value]]</f>
        <v>267493.52</v>
      </c>
      <c r="R3807" s="15">
        <f>performance_data[[#This Row],[net_inflows]]-performance_data[[#This Row],[net_outflows]]</f>
        <v>-14061.499999999998</v>
      </c>
      <c r="S3807" s="15" t="str">
        <f>IF(performance_data[[#This Row],[net_inflows]]&gt;AVERAGE(performance_data[net_inflows]),"High","Low")</f>
        <v>Low</v>
      </c>
      <c r="T3807" s="15">
        <f>AVERAGEIF(performance_data[inflow_flag],performance_data[[#This Row],[inflow_flag]],performance_data[return_percentage])</f>
        <v>5.0457846277021572</v>
      </c>
      <c r="U3807" s="17">
        <f>IF(performance_data[[#This Row],[return_percentage]]&lt;performance_data[[#This Row],[benchmark_return]],1,0)</f>
        <v>0</v>
      </c>
      <c r="V3807" s="17">
        <f>COUNTIFS(performance_data[portfolio_id],performance_data[[#This Row],[portfolio_id]])</f>
        <v>32</v>
      </c>
      <c r="W3807" s="17">
        <f>COUNTIFS(performance_data[portfolio_id],performance_data[[#This Row],[portfolio_id]],
          performance_data[return_flag],1)</f>
        <v>18</v>
      </c>
      <c r="X3807" s="15">
        <f>performance_data[[#This Row],[underperform_flag_count]]/performance_data[[#This Row],[totalportfoliocount]]</f>
        <v>0.5625</v>
      </c>
    </row>
    <row r="3808" spans="1:24" x14ac:dyDescent="0.3">
      <c r="A3808">
        <v>8002</v>
      </c>
      <c r="B3808" s="1">
        <v>45159</v>
      </c>
      <c r="C3808">
        <v>37846.36</v>
      </c>
      <c r="D3808">
        <v>10.5</v>
      </c>
      <c r="E3808">
        <v>11.74</v>
      </c>
      <c r="F3808">
        <v>13877.9</v>
      </c>
      <c r="G3808">
        <v>12597.45</v>
      </c>
      <c r="H3808" t="s">
        <v>2213</v>
      </c>
      <c r="I3808" t="s">
        <v>2209</v>
      </c>
      <c r="J3808">
        <v>8</v>
      </c>
      <c r="K3808" t="s">
        <v>2214</v>
      </c>
      <c r="L3808" t="str">
        <f>IF(performance_data[[#This Row],[return_percentage]]&gt;=performance_data[[#This Row],[benchmark_return]],"Higher","Lower")</f>
        <v>Lower</v>
      </c>
      <c r="M3808" s="14">
        <f xml:space="preserve"> _xlfn.MAXIFS(performance_data[date],performance_data[portfolio_id],performance_data[[#This Row],[portfolio_id]])</f>
        <v>45536</v>
      </c>
      <c r="N3808" s="14">
        <f xml:space="preserve"> _xlfn.MINIFS(performance_data[date],performance_data[portfolio_id],performance_data[[#This Row],[portfolio_id]])</f>
        <v>44840</v>
      </c>
      <c r="O3808" s="15">
        <f>_xlfn.MAXIFS(performance_data[portfolio_value],performance_data[portfolio_id],performance_data[[#This Row],[portfolio_id]],performance_data[date],performance_data[[#This Row],[latest_date]])</f>
        <v>339744.75</v>
      </c>
      <c r="P3808" s="15">
        <f>_xlfn.MAXIFS(performance_data[portfolio_value],performance_data[portfolio_id],performance_data[[#This Row],[portfolio_id]],performance_data[date],performance_data[[#This Row],[starting_date]])</f>
        <v>72251.23</v>
      </c>
      <c r="Q3808" s="15">
        <f>performance_data[[#This Row],[latest_value]]-performance_data[[#This Row],[starting_value]]</f>
        <v>267493.52</v>
      </c>
      <c r="R3808" s="15">
        <f>performance_data[[#This Row],[net_inflows]]-performance_data[[#This Row],[net_outflows]]</f>
        <v>1280.4499999999989</v>
      </c>
      <c r="S3808" s="15" t="str">
        <f>IF(performance_data[[#This Row],[net_inflows]]&gt;AVERAGE(performance_data[net_inflows]),"High","Low")</f>
        <v>High</v>
      </c>
      <c r="T3808" s="15">
        <f>AVERAGEIF(performance_data[inflow_flag],performance_data[[#This Row],[inflow_flag]],performance_data[return_percentage])</f>
        <v>4.8467905675459724</v>
      </c>
      <c r="U3808" s="17">
        <f>IF(performance_data[[#This Row],[return_percentage]]&lt;performance_data[[#This Row],[benchmark_return]],1,0)</f>
        <v>1</v>
      </c>
      <c r="V3808" s="17">
        <f>COUNTIFS(performance_data[portfolio_id],performance_data[[#This Row],[portfolio_id]])</f>
        <v>32</v>
      </c>
      <c r="W3808" s="17">
        <f>COUNTIFS(performance_data[portfolio_id],performance_data[[#This Row],[portfolio_id]],
          performance_data[return_flag],1)</f>
        <v>18</v>
      </c>
      <c r="X3808" s="15">
        <f>performance_data[[#This Row],[underperform_flag_count]]/performance_data[[#This Row],[totalportfoliocount]]</f>
        <v>0.5625</v>
      </c>
    </row>
    <row r="3809" spans="1:24" x14ac:dyDescent="0.3">
      <c r="A3809">
        <v>8002</v>
      </c>
      <c r="B3809" s="1">
        <v>45103</v>
      </c>
      <c r="C3809">
        <v>339339.09</v>
      </c>
      <c r="D3809">
        <v>9.56</v>
      </c>
      <c r="E3809">
        <v>7.76</v>
      </c>
      <c r="F3809">
        <v>13656.44</v>
      </c>
      <c r="G3809">
        <v>12083.49</v>
      </c>
      <c r="H3809" t="s">
        <v>2213</v>
      </c>
      <c r="I3809" t="s">
        <v>2211</v>
      </c>
      <c r="J3809">
        <v>6</v>
      </c>
      <c r="K3809" t="s">
        <v>2212</v>
      </c>
      <c r="L3809" t="str">
        <f>IF(performance_data[[#This Row],[return_percentage]]&gt;=performance_data[[#This Row],[benchmark_return]],"Higher","Lower")</f>
        <v>Higher</v>
      </c>
      <c r="M3809" s="14">
        <f xml:space="preserve"> _xlfn.MAXIFS(performance_data[date],performance_data[portfolio_id],performance_data[[#This Row],[portfolio_id]])</f>
        <v>45536</v>
      </c>
      <c r="N3809" s="14">
        <f xml:space="preserve"> _xlfn.MINIFS(performance_data[date],performance_data[portfolio_id],performance_data[[#This Row],[portfolio_id]])</f>
        <v>44840</v>
      </c>
      <c r="O3809" s="15">
        <f>_xlfn.MAXIFS(performance_data[portfolio_value],performance_data[portfolio_id],performance_data[[#This Row],[portfolio_id]],performance_data[date],performance_data[[#This Row],[latest_date]])</f>
        <v>339744.75</v>
      </c>
      <c r="P3809" s="15">
        <f>_xlfn.MAXIFS(performance_data[portfolio_value],performance_data[portfolio_id],performance_data[[#This Row],[portfolio_id]],performance_data[date],performance_data[[#This Row],[starting_date]])</f>
        <v>72251.23</v>
      </c>
      <c r="Q3809" s="15">
        <f>performance_data[[#This Row],[latest_value]]-performance_data[[#This Row],[starting_value]]</f>
        <v>267493.52</v>
      </c>
      <c r="R3809" s="15">
        <f>performance_data[[#This Row],[net_inflows]]-performance_data[[#This Row],[net_outflows]]</f>
        <v>1572.9500000000007</v>
      </c>
      <c r="S3809" s="15" t="str">
        <f>IF(performance_data[[#This Row],[net_inflows]]&gt;AVERAGE(performance_data[net_inflows]),"High","Low")</f>
        <v>High</v>
      </c>
      <c r="T3809" s="15">
        <f>AVERAGEIF(performance_data[inflow_flag],performance_data[[#This Row],[inflow_flag]],performance_data[return_percentage])</f>
        <v>4.8467905675459724</v>
      </c>
      <c r="U3809" s="17">
        <f>IF(performance_data[[#This Row],[return_percentage]]&lt;performance_data[[#This Row],[benchmark_return]],1,0)</f>
        <v>0</v>
      </c>
      <c r="V3809" s="17">
        <f>COUNTIFS(performance_data[portfolio_id],performance_data[[#This Row],[portfolio_id]])</f>
        <v>32</v>
      </c>
      <c r="W3809" s="17">
        <f>COUNTIFS(performance_data[portfolio_id],performance_data[[#This Row],[portfolio_id]],
          performance_data[return_flag],1)</f>
        <v>18</v>
      </c>
      <c r="X3809" s="15">
        <f>performance_data[[#This Row],[underperform_flag_count]]/performance_data[[#This Row],[totalportfoliocount]]</f>
        <v>0.5625</v>
      </c>
    </row>
    <row r="3810" spans="1:24" x14ac:dyDescent="0.3">
      <c r="A3810">
        <v>8032</v>
      </c>
      <c r="B3810" s="1">
        <v>45192</v>
      </c>
      <c r="C3810">
        <v>27643.52</v>
      </c>
      <c r="D3810">
        <v>4.8</v>
      </c>
      <c r="E3810">
        <v>4.74</v>
      </c>
      <c r="F3810">
        <v>1688.75</v>
      </c>
      <c r="G3810">
        <v>17922.54</v>
      </c>
      <c r="H3810" t="s">
        <v>2213</v>
      </c>
      <c r="I3810" t="s">
        <v>2209</v>
      </c>
      <c r="J3810">
        <v>9</v>
      </c>
      <c r="K3810" t="s">
        <v>2221</v>
      </c>
      <c r="L3810" t="str">
        <f>IF(performance_data[[#This Row],[return_percentage]]&gt;=performance_data[[#This Row],[benchmark_return]],"Higher","Lower")</f>
        <v>Higher</v>
      </c>
      <c r="M3810" s="14">
        <f xml:space="preserve"> _xlfn.MAXIFS(performance_data[date],performance_data[portfolio_id],performance_data[[#This Row],[portfolio_id]])</f>
        <v>45529</v>
      </c>
      <c r="N3810" s="14">
        <f xml:space="preserve"> _xlfn.MINIFS(performance_data[date],performance_data[portfolio_id],performance_data[[#This Row],[portfolio_id]])</f>
        <v>44851</v>
      </c>
      <c r="O3810" s="15">
        <f>_xlfn.MAXIFS(performance_data[portfolio_value],performance_data[portfolio_id],performance_data[[#This Row],[portfolio_id]],performance_data[date],performance_data[[#This Row],[latest_date]])</f>
        <v>163895.78</v>
      </c>
      <c r="P3810" s="15">
        <f>_xlfn.MAXIFS(performance_data[portfolio_value],performance_data[portfolio_id],performance_data[[#This Row],[portfolio_id]],performance_data[date],performance_data[[#This Row],[starting_date]])</f>
        <v>442437.95</v>
      </c>
      <c r="Q3810" s="15">
        <f>performance_data[[#This Row],[latest_value]]-performance_data[[#This Row],[starting_value]]</f>
        <v>-278542.17000000004</v>
      </c>
      <c r="R3810" s="15">
        <f>performance_data[[#This Row],[net_inflows]]-performance_data[[#This Row],[net_outflows]]</f>
        <v>-16233.79</v>
      </c>
      <c r="S3810" s="15" t="str">
        <f>IF(performance_data[[#This Row],[net_inflows]]&gt;AVERAGE(performance_data[net_inflows]),"High","Low")</f>
        <v>Low</v>
      </c>
      <c r="T3810" s="15">
        <f>AVERAGEIF(performance_data[inflow_flag],performance_data[[#This Row],[inflow_flag]],performance_data[return_percentage])</f>
        <v>5.0457846277021572</v>
      </c>
      <c r="U3810" s="17">
        <f>IF(performance_data[[#This Row],[return_percentage]]&lt;performance_data[[#This Row],[benchmark_return]],1,0)</f>
        <v>0</v>
      </c>
      <c r="V3810" s="17">
        <f>COUNTIFS(performance_data[portfolio_id],performance_data[[#This Row],[portfolio_id]])</f>
        <v>21</v>
      </c>
      <c r="W3810" s="17">
        <f>COUNTIFS(performance_data[portfolio_id],performance_data[[#This Row],[portfolio_id]],
          performance_data[return_flag],1)</f>
        <v>14</v>
      </c>
      <c r="X3810" s="15">
        <f>performance_data[[#This Row],[underperform_flag_count]]/performance_data[[#This Row],[totalportfoliocount]]</f>
        <v>0.66666666666666663</v>
      </c>
    </row>
    <row r="3811" spans="1:24" x14ac:dyDescent="0.3">
      <c r="A3811">
        <v>8032</v>
      </c>
      <c r="B3811" s="1">
        <v>45515</v>
      </c>
      <c r="C3811">
        <v>470345.68</v>
      </c>
      <c r="D3811">
        <v>6.5</v>
      </c>
      <c r="E3811">
        <v>5.49</v>
      </c>
      <c r="F3811">
        <v>6925.22</v>
      </c>
      <c r="G3811">
        <v>18832.48</v>
      </c>
      <c r="H3811" t="s">
        <v>2205</v>
      </c>
      <c r="I3811" t="s">
        <v>2209</v>
      </c>
      <c r="J3811">
        <v>8</v>
      </c>
      <c r="K3811" t="s">
        <v>2214</v>
      </c>
      <c r="L3811" t="str">
        <f>IF(performance_data[[#This Row],[return_percentage]]&gt;=performance_data[[#This Row],[benchmark_return]],"Higher","Lower")</f>
        <v>Higher</v>
      </c>
      <c r="M3811" s="14">
        <f xml:space="preserve"> _xlfn.MAXIFS(performance_data[date],performance_data[portfolio_id],performance_data[[#This Row],[portfolio_id]])</f>
        <v>45529</v>
      </c>
      <c r="N3811" s="14">
        <f xml:space="preserve"> _xlfn.MINIFS(performance_data[date],performance_data[portfolio_id],performance_data[[#This Row],[portfolio_id]])</f>
        <v>44851</v>
      </c>
      <c r="O3811" s="15">
        <f>_xlfn.MAXIFS(performance_data[portfolio_value],performance_data[portfolio_id],performance_data[[#This Row],[portfolio_id]],performance_data[date],performance_data[[#This Row],[latest_date]])</f>
        <v>163895.78</v>
      </c>
      <c r="P3811" s="15">
        <f>_xlfn.MAXIFS(performance_data[portfolio_value],performance_data[portfolio_id],performance_data[[#This Row],[portfolio_id]],performance_data[date],performance_data[[#This Row],[starting_date]])</f>
        <v>442437.95</v>
      </c>
      <c r="Q3811" s="15">
        <f>performance_data[[#This Row],[latest_value]]-performance_data[[#This Row],[starting_value]]</f>
        <v>-278542.17000000004</v>
      </c>
      <c r="R3811" s="15">
        <f>performance_data[[#This Row],[net_inflows]]-performance_data[[#This Row],[net_outflows]]</f>
        <v>-11907.259999999998</v>
      </c>
      <c r="S3811" s="15" t="str">
        <f>IF(performance_data[[#This Row],[net_inflows]]&gt;AVERAGE(performance_data[net_inflows]),"High","Low")</f>
        <v>Low</v>
      </c>
      <c r="T3811" s="15">
        <f>AVERAGEIF(performance_data[inflow_flag],performance_data[[#This Row],[inflow_flag]],performance_data[return_percentage])</f>
        <v>5.0457846277021572</v>
      </c>
      <c r="U3811" s="17">
        <f>IF(performance_data[[#This Row],[return_percentage]]&lt;performance_data[[#This Row],[benchmark_return]],1,0)</f>
        <v>0</v>
      </c>
      <c r="V3811" s="17">
        <f>COUNTIFS(performance_data[portfolio_id],performance_data[[#This Row],[portfolio_id]])</f>
        <v>21</v>
      </c>
      <c r="W3811" s="17">
        <f>COUNTIFS(performance_data[portfolio_id],performance_data[[#This Row],[portfolio_id]],
          performance_data[return_flag],1)</f>
        <v>14</v>
      </c>
      <c r="X3811" s="15">
        <f>performance_data[[#This Row],[underperform_flag_count]]/performance_data[[#This Row],[totalportfoliocount]]</f>
        <v>0.66666666666666663</v>
      </c>
    </row>
    <row r="3812" spans="1:24" x14ac:dyDescent="0.3">
      <c r="A3812">
        <v>8032</v>
      </c>
      <c r="B3812" s="1">
        <v>45131</v>
      </c>
      <c r="C3812">
        <v>16764.18</v>
      </c>
      <c r="D3812">
        <v>-0.53</v>
      </c>
      <c r="E3812">
        <v>-0.51</v>
      </c>
      <c r="F3812">
        <v>13111.18</v>
      </c>
      <c r="G3812">
        <v>19186.009999999998</v>
      </c>
      <c r="H3812" t="s">
        <v>2213</v>
      </c>
      <c r="I3812" t="s">
        <v>2209</v>
      </c>
      <c r="J3812">
        <v>7</v>
      </c>
      <c r="K3812" t="s">
        <v>2210</v>
      </c>
      <c r="L3812" t="str">
        <f>IF(performance_data[[#This Row],[return_percentage]]&gt;=performance_data[[#This Row],[benchmark_return]],"Higher","Lower")</f>
        <v>Lower</v>
      </c>
      <c r="M3812" s="14">
        <f xml:space="preserve"> _xlfn.MAXIFS(performance_data[date],performance_data[portfolio_id],performance_data[[#This Row],[portfolio_id]])</f>
        <v>45529</v>
      </c>
      <c r="N3812" s="14">
        <f xml:space="preserve"> _xlfn.MINIFS(performance_data[date],performance_data[portfolio_id],performance_data[[#This Row],[portfolio_id]])</f>
        <v>44851</v>
      </c>
      <c r="O3812" s="15">
        <f>_xlfn.MAXIFS(performance_data[portfolio_value],performance_data[portfolio_id],performance_data[[#This Row],[portfolio_id]],performance_data[date],performance_data[[#This Row],[latest_date]])</f>
        <v>163895.78</v>
      </c>
      <c r="P3812" s="15">
        <f>_xlfn.MAXIFS(performance_data[portfolio_value],performance_data[portfolio_id],performance_data[[#This Row],[portfolio_id]],performance_data[date],performance_data[[#This Row],[starting_date]])</f>
        <v>442437.95</v>
      </c>
      <c r="Q3812" s="15">
        <f>performance_data[[#This Row],[latest_value]]-performance_data[[#This Row],[starting_value]]</f>
        <v>-278542.17000000004</v>
      </c>
      <c r="R3812" s="15">
        <f>performance_data[[#This Row],[net_inflows]]-performance_data[[#This Row],[net_outflows]]</f>
        <v>-6074.8299999999981</v>
      </c>
      <c r="S3812" s="15" t="str">
        <f>IF(performance_data[[#This Row],[net_inflows]]&gt;AVERAGE(performance_data[net_inflows]),"High","Low")</f>
        <v>High</v>
      </c>
      <c r="T3812" s="15">
        <f>AVERAGEIF(performance_data[inflow_flag],performance_data[[#This Row],[inflow_flag]],performance_data[return_percentage])</f>
        <v>4.8467905675459724</v>
      </c>
      <c r="U3812" s="17">
        <f>IF(performance_data[[#This Row],[return_percentage]]&lt;performance_data[[#This Row],[benchmark_return]],1,0)</f>
        <v>1</v>
      </c>
      <c r="V3812" s="17">
        <f>COUNTIFS(performance_data[portfolio_id],performance_data[[#This Row],[portfolio_id]])</f>
        <v>21</v>
      </c>
      <c r="W3812" s="17">
        <f>COUNTIFS(performance_data[portfolio_id],performance_data[[#This Row],[portfolio_id]],
          performance_data[return_flag],1)</f>
        <v>14</v>
      </c>
      <c r="X3812" s="15">
        <f>performance_data[[#This Row],[underperform_flag_count]]/performance_data[[#This Row],[totalportfoliocount]]</f>
        <v>0.66666666666666663</v>
      </c>
    </row>
    <row r="3813" spans="1:24" x14ac:dyDescent="0.3">
      <c r="A3813">
        <v>8032</v>
      </c>
      <c r="B3813" s="1">
        <v>45438</v>
      </c>
      <c r="C3813">
        <v>207947.96</v>
      </c>
      <c r="D3813">
        <v>19.18</v>
      </c>
      <c r="E3813">
        <v>22.18</v>
      </c>
      <c r="F3813">
        <v>5465.33</v>
      </c>
      <c r="G3813">
        <v>9219.5499999999993</v>
      </c>
      <c r="H3813" t="s">
        <v>2205</v>
      </c>
      <c r="I3813" t="s">
        <v>2211</v>
      </c>
      <c r="J3813">
        <v>5</v>
      </c>
      <c r="K3813" t="s">
        <v>2223</v>
      </c>
      <c r="L3813" t="str">
        <f>IF(performance_data[[#This Row],[return_percentage]]&gt;=performance_data[[#This Row],[benchmark_return]],"Higher","Lower")</f>
        <v>Lower</v>
      </c>
      <c r="M3813" s="14">
        <f xml:space="preserve"> _xlfn.MAXIFS(performance_data[date],performance_data[portfolio_id],performance_data[[#This Row],[portfolio_id]])</f>
        <v>45529</v>
      </c>
      <c r="N3813" s="14">
        <f xml:space="preserve"> _xlfn.MINIFS(performance_data[date],performance_data[portfolio_id],performance_data[[#This Row],[portfolio_id]])</f>
        <v>44851</v>
      </c>
      <c r="O3813" s="15">
        <f>_xlfn.MAXIFS(performance_data[portfolio_value],performance_data[portfolio_id],performance_data[[#This Row],[portfolio_id]],performance_data[date],performance_data[[#This Row],[latest_date]])</f>
        <v>163895.78</v>
      </c>
      <c r="P3813" s="15">
        <f>_xlfn.MAXIFS(performance_data[portfolio_value],performance_data[portfolio_id],performance_data[[#This Row],[portfolio_id]],performance_data[date],performance_data[[#This Row],[starting_date]])</f>
        <v>442437.95</v>
      </c>
      <c r="Q3813" s="15">
        <f>performance_data[[#This Row],[latest_value]]-performance_data[[#This Row],[starting_value]]</f>
        <v>-278542.17000000004</v>
      </c>
      <c r="R3813" s="15">
        <f>performance_data[[#This Row],[net_inflows]]-performance_data[[#This Row],[net_outflows]]</f>
        <v>-3754.2199999999993</v>
      </c>
      <c r="S3813" s="15" t="str">
        <f>IF(performance_data[[#This Row],[net_inflows]]&gt;AVERAGE(performance_data[net_inflows]),"High","Low")</f>
        <v>Low</v>
      </c>
      <c r="T3813" s="15">
        <f>AVERAGEIF(performance_data[inflow_flag],performance_data[[#This Row],[inflow_flag]],performance_data[return_percentage])</f>
        <v>5.0457846277021572</v>
      </c>
      <c r="U3813" s="17">
        <f>IF(performance_data[[#This Row],[return_percentage]]&lt;performance_data[[#This Row],[benchmark_return]],1,0)</f>
        <v>1</v>
      </c>
      <c r="V3813" s="17">
        <f>COUNTIFS(performance_data[portfolio_id],performance_data[[#This Row],[portfolio_id]])</f>
        <v>21</v>
      </c>
      <c r="W3813" s="17">
        <f>COUNTIFS(performance_data[portfolio_id],performance_data[[#This Row],[portfolio_id]],
          performance_data[return_flag],1)</f>
        <v>14</v>
      </c>
      <c r="X3813" s="15">
        <f>performance_data[[#This Row],[underperform_flag_count]]/performance_data[[#This Row],[totalportfoliocount]]</f>
        <v>0.66666666666666663</v>
      </c>
    </row>
    <row r="3814" spans="1:24" x14ac:dyDescent="0.3">
      <c r="A3814">
        <v>8032</v>
      </c>
      <c r="B3814" s="1">
        <v>45173</v>
      </c>
      <c r="C3814">
        <v>481672.18</v>
      </c>
      <c r="D3814">
        <v>-0.69</v>
      </c>
      <c r="E3814">
        <v>-0.63</v>
      </c>
      <c r="F3814">
        <v>705.92</v>
      </c>
      <c r="G3814">
        <v>9273.3799999999992</v>
      </c>
      <c r="H3814" t="s">
        <v>2213</v>
      </c>
      <c r="I3814" t="s">
        <v>2209</v>
      </c>
      <c r="J3814">
        <v>9</v>
      </c>
      <c r="K3814" t="s">
        <v>2221</v>
      </c>
      <c r="L3814" t="str">
        <f>IF(performance_data[[#This Row],[return_percentage]]&gt;=performance_data[[#This Row],[benchmark_return]],"Higher","Lower")</f>
        <v>Lower</v>
      </c>
      <c r="M3814" s="14">
        <f xml:space="preserve"> _xlfn.MAXIFS(performance_data[date],performance_data[portfolio_id],performance_data[[#This Row],[portfolio_id]])</f>
        <v>45529</v>
      </c>
      <c r="N3814" s="14">
        <f xml:space="preserve"> _xlfn.MINIFS(performance_data[date],performance_data[portfolio_id],performance_data[[#This Row],[portfolio_id]])</f>
        <v>44851</v>
      </c>
      <c r="O3814" s="15">
        <f>_xlfn.MAXIFS(performance_data[portfolio_value],performance_data[portfolio_id],performance_data[[#This Row],[portfolio_id]],performance_data[date],performance_data[[#This Row],[latest_date]])</f>
        <v>163895.78</v>
      </c>
      <c r="P3814" s="15">
        <f>_xlfn.MAXIFS(performance_data[portfolio_value],performance_data[portfolio_id],performance_data[[#This Row],[portfolio_id]],performance_data[date],performance_data[[#This Row],[starting_date]])</f>
        <v>442437.95</v>
      </c>
      <c r="Q3814" s="15">
        <f>performance_data[[#This Row],[latest_value]]-performance_data[[#This Row],[starting_value]]</f>
        <v>-278542.17000000004</v>
      </c>
      <c r="R3814" s="15">
        <f>performance_data[[#This Row],[net_inflows]]-performance_data[[#This Row],[net_outflows]]</f>
        <v>-8567.4599999999991</v>
      </c>
      <c r="S3814" s="15" t="str">
        <f>IF(performance_data[[#This Row],[net_inflows]]&gt;AVERAGE(performance_data[net_inflows]),"High","Low")</f>
        <v>Low</v>
      </c>
      <c r="T3814" s="15">
        <f>AVERAGEIF(performance_data[inflow_flag],performance_data[[#This Row],[inflow_flag]],performance_data[return_percentage])</f>
        <v>5.0457846277021572</v>
      </c>
      <c r="U3814" s="17">
        <f>IF(performance_data[[#This Row],[return_percentage]]&lt;performance_data[[#This Row],[benchmark_return]],1,0)</f>
        <v>1</v>
      </c>
      <c r="V3814" s="17">
        <f>COUNTIFS(performance_data[portfolio_id],performance_data[[#This Row],[portfolio_id]])</f>
        <v>21</v>
      </c>
      <c r="W3814" s="17">
        <f>COUNTIFS(performance_data[portfolio_id],performance_data[[#This Row],[portfolio_id]],
          performance_data[return_flag],1)</f>
        <v>14</v>
      </c>
      <c r="X3814" s="15">
        <f>performance_data[[#This Row],[underperform_flag_count]]/performance_data[[#This Row],[totalportfoliocount]]</f>
        <v>0.66666666666666663</v>
      </c>
    </row>
    <row r="3815" spans="1:24" x14ac:dyDescent="0.3">
      <c r="A3815">
        <v>8032</v>
      </c>
      <c r="B3815" s="1">
        <v>44909</v>
      </c>
      <c r="C3815">
        <v>376881.2</v>
      </c>
      <c r="D3815">
        <v>4.28</v>
      </c>
      <c r="E3815">
        <v>4.16</v>
      </c>
      <c r="F3815">
        <v>15901.85</v>
      </c>
      <c r="G3815">
        <v>12197.39</v>
      </c>
      <c r="H3815" t="s">
        <v>2220</v>
      </c>
      <c r="I3815" t="s">
        <v>2217</v>
      </c>
      <c r="J3815">
        <v>12</v>
      </c>
      <c r="K3815" t="s">
        <v>2218</v>
      </c>
      <c r="L3815" t="str">
        <f>IF(performance_data[[#This Row],[return_percentage]]&gt;=performance_data[[#This Row],[benchmark_return]],"Higher","Lower")</f>
        <v>Higher</v>
      </c>
      <c r="M3815" s="14">
        <f xml:space="preserve"> _xlfn.MAXIFS(performance_data[date],performance_data[portfolio_id],performance_data[[#This Row],[portfolio_id]])</f>
        <v>45529</v>
      </c>
      <c r="N3815" s="14">
        <f xml:space="preserve"> _xlfn.MINIFS(performance_data[date],performance_data[portfolio_id],performance_data[[#This Row],[portfolio_id]])</f>
        <v>44851</v>
      </c>
      <c r="O3815" s="15">
        <f>_xlfn.MAXIFS(performance_data[portfolio_value],performance_data[portfolio_id],performance_data[[#This Row],[portfolio_id]],performance_data[date],performance_data[[#This Row],[latest_date]])</f>
        <v>163895.78</v>
      </c>
      <c r="P3815" s="15">
        <f>_xlfn.MAXIFS(performance_data[portfolio_value],performance_data[portfolio_id],performance_data[[#This Row],[portfolio_id]],performance_data[date],performance_data[[#This Row],[starting_date]])</f>
        <v>442437.95</v>
      </c>
      <c r="Q3815" s="15">
        <f>performance_data[[#This Row],[latest_value]]-performance_data[[#This Row],[starting_value]]</f>
        <v>-278542.17000000004</v>
      </c>
      <c r="R3815" s="15">
        <f>performance_data[[#This Row],[net_inflows]]-performance_data[[#This Row],[net_outflows]]</f>
        <v>3704.4600000000009</v>
      </c>
      <c r="S3815" s="15" t="str">
        <f>IF(performance_data[[#This Row],[net_inflows]]&gt;AVERAGE(performance_data[net_inflows]),"High","Low")</f>
        <v>High</v>
      </c>
      <c r="T3815" s="15">
        <f>AVERAGEIF(performance_data[inflow_flag],performance_data[[#This Row],[inflow_flag]],performance_data[return_percentage])</f>
        <v>4.8467905675459724</v>
      </c>
      <c r="U3815" s="17">
        <f>IF(performance_data[[#This Row],[return_percentage]]&lt;performance_data[[#This Row],[benchmark_return]],1,0)</f>
        <v>0</v>
      </c>
      <c r="V3815" s="17">
        <f>COUNTIFS(performance_data[portfolio_id],performance_data[[#This Row],[portfolio_id]])</f>
        <v>21</v>
      </c>
      <c r="W3815" s="17">
        <f>COUNTIFS(performance_data[portfolio_id],performance_data[[#This Row],[portfolio_id]],
          performance_data[return_flag],1)</f>
        <v>14</v>
      </c>
      <c r="X3815" s="15">
        <f>performance_data[[#This Row],[underperform_flag_count]]/performance_data[[#This Row],[totalportfoliocount]]</f>
        <v>0.66666666666666663</v>
      </c>
    </row>
    <row r="3816" spans="1:24" x14ac:dyDescent="0.3">
      <c r="A3816">
        <v>8032</v>
      </c>
      <c r="B3816" s="1">
        <v>44914</v>
      </c>
      <c r="C3816">
        <v>326411.01</v>
      </c>
      <c r="D3816">
        <v>-3.45</v>
      </c>
      <c r="E3816">
        <v>-3.39</v>
      </c>
      <c r="F3816">
        <v>3849.42</v>
      </c>
      <c r="G3816">
        <v>17706.63</v>
      </c>
      <c r="H3816" t="s">
        <v>2220</v>
      </c>
      <c r="I3816" t="s">
        <v>2217</v>
      </c>
      <c r="J3816">
        <v>12</v>
      </c>
      <c r="K3816" t="s">
        <v>2218</v>
      </c>
      <c r="L3816" t="str">
        <f>IF(performance_data[[#This Row],[return_percentage]]&gt;=performance_data[[#This Row],[benchmark_return]],"Higher","Lower")</f>
        <v>Lower</v>
      </c>
      <c r="M3816" s="14">
        <f xml:space="preserve"> _xlfn.MAXIFS(performance_data[date],performance_data[portfolio_id],performance_data[[#This Row],[portfolio_id]])</f>
        <v>45529</v>
      </c>
      <c r="N3816" s="14">
        <f xml:space="preserve"> _xlfn.MINIFS(performance_data[date],performance_data[portfolio_id],performance_data[[#This Row],[portfolio_id]])</f>
        <v>44851</v>
      </c>
      <c r="O3816" s="15">
        <f>_xlfn.MAXIFS(performance_data[portfolio_value],performance_data[portfolio_id],performance_data[[#This Row],[portfolio_id]],performance_data[date],performance_data[[#This Row],[latest_date]])</f>
        <v>163895.78</v>
      </c>
      <c r="P3816" s="15">
        <f>_xlfn.MAXIFS(performance_data[portfolio_value],performance_data[portfolio_id],performance_data[[#This Row],[portfolio_id]],performance_data[date],performance_data[[#This Row],[starting_date]])</f>
        <v>442437.95</v>
      </c>
      <c r="Q3816" s="15">
        <f>performance_data[[#This Row],[latest_value]]-performance_data[[#This Row],[starting_value]]</f>
        <v>-278542.17000000004</v>
      </c>
      <c r="R3816" s="15">
        <f>performance_data[[#This Row],[net_inflows]]-performance_data[[#This Row],[net_outflows]]</f>
        <v>-13857.210000000001</v>
      </c>
      <c r="S3816" s="15" t="str">
        <f>IF(performance_data[[#This Row],[net_inflows]]&gt;AVERAGE(performance_data[net_inflows]),"High","Low")</f>
        <v>Low</v>
      </c>
      <c r="T3816" s="15">
        <f>AVERAGEIF(performance_data[inflow_flag],performance_data[[#This Row],[inflow_flag]],performance_data[return_percentage])</f>
        <v>5.0457846277021572</v>
      </c>
      <c r="U3816" s="17">
        <f>IF(performance_data[[#This Row],[return_percentage]]&lt;performance_data[[#This Row],[benchmark_return]],1,0)</f>
        <v>1</v>
      </c>
      <c r="V3816" s="17">
        <f>COUNTIFS(performance_data[portfolio_id],performance_data[[#This Row],[portfolio_id]])</f>
        <v>21</v>
      </c>
      <c r="W3816" s="17">
        <f>COUNTIFS(performance_data[portfolio_id],performance_data[[#This Row],[portfolio_id]],
          performance_data[return_flag],1)</f>
        <v>14</v>
      </c>
      <c r="X3816" s="15">
        <f>performance_data[[#This Row],[underperform_flag_count]]/performance_data[[#This Row],[totalportfoliocount]]</f>
        <v>0.66666666666666663</v>
      </c>
    </row>
    <row r="3817" spans="1:24" x14ac:dyDescent="0.3">
      <c r="A3817">
        <v>8032</v>
      </c>
      <c r="B3817" s="1">
        <v>45456</v>
      </c>
      <c r="C3817">
        <v>313171.42</v>
      </c>
      <c r="D3817">
        <v>14.1</v>
      </c>
      <c r="E3817">
        <v>16.13</v>
      </c>
      <c r="F3817">
        <v>4596.34</v>
      </c>
      <c r="G3817">
        <v>2062.62</v>
      </c>
      <c r="H3817" t="s">
        <v>2205</v>
      </c>
      <c r="I3817" t="s">
        <v>2211</v>
      </c>
      <c r="J3817">
        <v>6</v>
      </c>
      <c r="K3817" t="s">
        <v>2212</v>
      </c>
      <c r="L3817" t="str">
        <f>IF(performance_data[[#This Row],[return_percentage]]&gt;=performance_data[[#This Row],[benchmark_return]],"Higher","Lower")</f>
        <v>Lower</v>
      </c>
      <c r="M3817" s="14">
        <f xml:space="preserve"> _xlfn.MAXIFS(performance_data[date],performance_data[portfolio_id],performance_data[[#This Row],[portfolio_id]])</f>
        <v>45529</v>
      </c>
      <c r="N3817" s="14">
        <f xml:space="preserve"> _xlfn.MINIFS(performance_data[date],performance_data[portfolio_id],performance_data[[#This Row],[portfolio_id]])</f>
        <v>44851</v>
      </c>
      <c r="O3817" s="15">
        <f>_xlfn.MAXIFS(performance_data[portfolio_value],performance_data[portfolio_id],performance_data[[#This Row],[portfolio_id]],performance_data[date],performance_data[[#This Row],[latest_date]])</f>
        <v>163895.78</v>
      </c>
      <c r="P3817" s="15">
        <f>_xlfn.MAXIFS(performance_data[portfolio_value],performance_data[portfolio_id],performance_data[[#This Row],[portfolio_id]],performance_data[date],performance_data[[#This Row],[starting_date]])</f>
        <v>442437.95</v>
      </c>
      <c r="Q3817" s="15">
        <f>performance_data[[#This Row],[latest_value]]-performance_data[[#This Row],[starting_value]]</f>
        <v>-278542.17000000004</v>
      </c>
      <c r="R3817" s="15">
        <f>performance_data[[#This Row],[net_inflows]]-performance_data[[#This Row],[net_outflows]]</f>
        <v>2533.7200000000003</v>
      </c>
      <c r="S3817" s="15" t="str">
        <f>IF(performance_data[[#This Row],[net_inflows]]&gt;AVERAGE(performance_data[net_inflows]),"High","Low")</f>
        <v>Low</v>
      </c>
      <c r="T3817" s="15">
        <f>AVERAGEIF(performance_data[inflow_flag],performance_data[[#This Row],[inflow_flag]],performance_data[return_percentage])</f>
        <v>5.0457846277021572</v>
      </c>
      <c r="U3817" s="17">
        <f>IF(performance_data[[#This Row],[return_percentage]]&lt;performance_data[[#This Row],[benchmark_return]],1,0)</f>
        <v>1</v>
      </c>
      <c r="V3817" s="17">
        <f>COUNTIFS(performance_data[portfolio_id],performance_data[[#This Row],[portfolio_id]])</f>
        <v>21</v>
      </c>
      <c r="W3817" s="17">
        <f>COUNTIFS(performance_data[portfolio_id],performance_data[[#This Row],[portfolio_id]],
          performance_data[return_flag],1)</f>
        <v>14</v>
      </c>
      <c r="X3817" s="15">
        <f>performance_data[[#This Row],[underperform_flag_count]]/performance_data[[#This Row],[totalportfoliocount]]</f>
        <v>0.66666666666666663</v>
      </c>
    </row>
    <row r="3818" spans="1:24" x14ac:dyDescent="0.3">
      <c r="A3818">
        <v>8032</v>
      </c>
      <c r="B3818" s="1">
        <v>45113</v>
      </c>
      <c r="C3818">
        <v>413633.02</v>
      </c>
      <c r="D3818">
        <v>17.11</v>
      </c>
      <c r="E3818">
        <v>20.440000000000001</v>
      </c>
      <c r="F3818">
        <v>18218.259999999998</v>
      </c>
      <c r="G3818">
        <v>11025.14</v>
      </c>
      <c r="H3818" t="s">
        <v>2213</v>
      </c>
      <c r="I3818" t="s">
        <v>2209</v>
      </c>
      <c r="J3818">
        <v>7</v>
      </c>
      <c r="K3818" t="s">
        <v>2210</v>
      </c>
      <c r="L3818" t="str">
        <f>IF(performance_data[[#This Row],[return_percentage]]&gt;=performance_data[[#This Row],[benchmark_return]],"Higher","Lower")</f>
        <v>Lower</v>
      </c>
      <c r="M3818" s="14">
        <f xml:space="preserve"> _xlfn.MAXIFS(performance_data[date],performance_data[portfolio_id],performance_data[[#This Row],[portfolio_id]])</f>
        <v>45529</v>
      </c>
      <c r="N3818" s="14">
        <f xml:space="preserve"> _xlfn.MINIFS(performance_data[date],performance_data[portfolio_id],performance_data[[#This Row],[portfolio_id]])</f>
        <v>44851</v>
      </c>
      <c r="O3818" s="15">
        <f>_xlfn.MAXIFS(performance_data[portfolio_value],performance_data[portfolio_id],performance_data[[#This Row],[portfolio_id]],performance_data[date],performance_data[[#This Row],[latest_date]])</f>
        <v>163895.78</v>
      </c>
      <c r="P3818" s="15">
        <f>_xlfn.MAXIFS(performance_data[portfolio_value],performance_data[portfolio_id],performance_data[[#This Row],[portfolio_id]],performance_data[date],performance_data[[#This Row],[starting_date]])</f>
        <v>442437.95</v>
      </c>
      <c r="Q3818" s="15">
        <f>performance_data[[#This Row],[latest_value]]-performance_data[[#This Row],[starting_value]]</f>
        <v>-278542.17000000004</v>
      </c>
      <c r="R3818" s="15">
        <f>performance_data[[#This Row],[net_inflows]]-performance_data[[#This Row],[net_outflows]]</f>
        <v>7193.119999999999</v>
      </c>
      <c r="S3818" s="15" t="str">
        <f>IF(performance_data[[#This Row],[net_inflows]]&gt;AVERAGE(performance_data[net_inflows]),"High","Low")</f>
        <v>High</v>
      </c>
      <c r="T3818" s="15">
        <f>AVERAGEIF(performance_data[inflow_flag],performance_data[[#This Row],[inflow_flag]],performance_data[return_percentage])</f>
        <v>4.8467905675459724</v>
      </c>
      <c r="U3818" s="17">
        <f>IF(performance_data[[#This Row],[return_percentage]]&lt;performance_data[[#This Row],[benchmark_return]],1,0)</f>
        <v>1</v>
      </c>
      <c r="V3818" s="17">
        <f>COUNTIFS(performance_data[portfolio_id],performance_data[[#This Row],[portfolio_id]])</f>
        <v>21</v>
      </c>
      <c r="W3818" s="17">
        <f>COUNTIFS(performance_data[portfolio_id],performance_data[[#This Row],[portfolio_id]],
          performance_data[return_flag],1)</f>
        <v>14</v>
      </c>
      <c r="X3818" s="15">
        <f>performance_data[[#This Row],[underperform_flag_count]]/performance_data[[#This Row],[totalportfoliocount]]</f>
        <v>0.66666666666666663</v>
      </c>
    </row>
    <row r="3819" spans="1:24" x14ac:dyDescent="0.3">
      <c r="A3819">
        <v>8032</v>
      </c>
      <c r="B3819" s="1">
        <v>45529</v>
      </c>
      <c r="C3819">
        <v>163895.78</v>
      </c>
      <c r="D3819">
        <v>-9.44</v>
      </c>
      <c r="E3819">
        <v>-10.25</v>
      </c>
      <c r="F3819">
        <v>10633.99</v>
      </c>
      <c r="G3819">
        <v>281.91000000000003</v>
      </c>
      <c r="H3819" t="s">
        <v>2205</v>
      </c>
      <c r="I3819" t="s">
        <v>2209</v>
      </c>
      <c r="J3819">
        <v>8</v>
      </c>
      <c r="K3819" t="s">
        <v>2214</v>
      </c>
      <c r="L3819" t="str">
        <f>IF(performance_data[[#This Row],[return_percentage]]&gt;=performance_data[[#This Row],[benchmark_return]],"Higher","Lower")</f>
        <v>Higher</v>
      </c>
      <c r="M3819" s="14">
        <f xml:space="preserve"> _xlfn.MAXIFS(performance_data[date],performance_data[portfolio_id],performance_data[[#This Row],[portfolio_id]])</f>
        <v>45529</v>
      </c>
      <c r="N3819" s="14">
        <f xml:space="preserve"> _xlfn.MINIFS(performance_data[date],performance_data[portfolio_id],performance_data[[#This Row],[portfolio_id]])</f>
        <v>44851</v>
      </c>
      <c r="O3819" s="15">
        <f>_xlfn.MAXIFS(performance_data[portfolio_value],performance_data[portfolio_id],performance_data[[#This Row],[portfolio_id]],performance_data[date],performance_data[[#This Row],[latest_date]])</f>
        <v>163895.78</v>
      </c>
      <c r="P3819" s="15">
        <f>_xlfn.MAXIFS(performance_data[portfolio_value],performance_data[portfolio_id],performance_data[[#This Row],[portfolio_id]],performance_data[date],performance_data[[#This Row],[starting_date]])</f>
        <v>442437.95</v>
      </c>
      <c r="Q3819" s="15">
        <f>performance_data[[#This Row],[latest_value]]-performance_data[[#This Row],[starting_value]]</f>
        <v>-278542.17000000004</v>
      </c>
      <c r="R3819" s="15">
        <f>performance_data[[#This Row],[net_inflows]]-performance_data[[#This Row],[net_outflows]]</f>
        <v>10352.08</v>
      </c>
      <c r="S3819" s="15" t="str">
        <f>IF(performance_data[[#This Row],[net_inflows]]&gt;AVERAGE(performance_data[net_inflows]),"High","Low")</f>
        <v>High</v>
      </c>
      <c r="T3819" s="15">
        <f>AVERAGEIF(performance_data[inflow_flag],performance_data[[#This Row],[inflow_flag]],performance_data[return_percentage])</f>
        <v>4.8467905675459724</v>
      </c>
      <c r="U3819" s="17">
        <f>IF(performance_data[[#This Row],[return_percentage]]&lt;performance_data[[#This Row],[benchmark_return]],1,0)</f>
        <v>0</v>
      </c>
      <c r="V3819" s="17">
        <f>COUNTIFS(performance_data[portfolio_id],performance_data[[#This Row],[portfolio_id]])</f>
        <v>21</v>
      </c>
      <c r="W3819" s="17">
        <f>COUNTIFS(performance_data[portfolio_id],performance_data[[#This Row],[portfolio_id]],
          performance_data[return_flag],1)</f>
        <v>14</v>
      </c>
      <c r="X3819" s="15">
        <f>performance_data[[#This Row],[underperform_flag_count]]/performance_data[[#This Row],[totalportfoliocount]]</f>
        <v>0.66666666666666663</v>
      </c>
    </row>
    <row r="3820" spans="1:24" x14ac:dyDescent="0.3">
      <c r="A3820">
        <v>8032</v>
      </c>
      <c r="B3820" s="1">
        <v>45302</v>
      </c>
      <c r="C3820">
        <v>180056.6</v>
      </c>
      <c r="D3820">
        <v>7.49</v>
      </c>
      <c r="E3820">
        <v>8.17</v>
      </c>
      <c r="F3820">
        <v>19185.98</v>
      </c>
      <c r="G3820">
        <v>17386.86</v>
      </c>
      <c r="H3820" t="s">
        <v>2205</v>
      </c>
      <c r="I3820" t="s">
        <v>2206</v>
      </c>
      <c r="J3820">
        <v>1</v>
      </c>
      <c r="K3820" t="s">
        <v>2207</v>
      </c>
      <c r="L3820" t="str">
        <f>IF(performance_data[[#This Row],[return_percentage]]&gt;=performance_data[[#This Row],[benchmark_return]],"Higher","Lower")</f>
        <v>Lower</v>
      </c>
      <c r="M3820" s="14">
        <f xml:space="preserve"> _xlfn.MAXIFS(performance_data[date],performance_data[portfolio_id],performance_data[[#This Row],[portfolio_id]])</f>
        <v>45529</v>
      </c>
      <c r="N3820" s="14">
        <f xml:space="preserve"> _xlfn.MINIFS(performance_data[date],performance_data[portfolio_id],performance_data[[#This Row],[portfolio_id]])</f>
        <v>44851</v>
      </c>
      <c r="O3820" s="15">
        <f>_xlfn.MAXIFS(performance_data[portfolio_value],performance_data[portfolio_id],performance_data[[#This Row],[portfolio_id]],performance_data[date],performance_data[[#This Row],[latest_date]])</f>
        <v>163895.78</v>
      </c>
      <c r="P3820" s="15">
        <f>_xlfn.MAXIFS(performance_data[portfolio_value],performance_data[portfolio_id],performance_data[[#This Row],[portfolio_id]],performance_data[date],performance_data[[#This Row],[starting_date]])</f>
        <v>442437.95</v>
      </c>
      <c r="Q3820" s="15">
        <f>performance_data[[#This Row],[latest_value]]-performance_data[[#This Row],[starting_value]]</f>
        <v>-278542.17000000004</v>
      </c>
      <c r="R3820" s="15">
        <f>performance_data[[#This Row],[net_inflows]]-performance_data[[#This Row],[net_outflows]]</f>
        <v>1799.119999999999</v>
      </c>
      <c r="S3820" s="15" t="str">
        <f>IF(performance_data[[#This Row],[net_inflows]]&gt;AVERAGE(performance_data[net_inflows]),"High","Low")</f>
        <v>High</v>
      </c>
      <c r="T3820" s="15">
        <f>AVERAGEIF(performance_data[inflow_flag],performance_data[[#This Row],[inflow_flag]],performance_data[return_percentage])</f>
        <v>4.8467905675459724</v>
      </c>
      <c r="U3820" s="17">
        <f>IF(performance_data[[#This Row],[return_percentage]]&lt;performance_data[[#This Row],[benchmark_return]],1,0)</f>
        <v>1</v>
      </c>
      <c r="V3820" s="17">
        <f>COUNTIFS(performance_data[portfolio_id],performance_data[[#This Row],[portfolio_id]])</f>
        <v>21</v>
      </c>
      <c r="W3820" s="17">
        <f>COUNTIFS(performance_data[portfolio_id],performance_data[[#This Row],[portfolio_id]],
          performance_data[return_flag],1)</f>
        <v>14</v>
      </c>
      <c r="X3820" s="15">
        <f>performance_data[[#This Row],[underperform_flag_count]]/performance_data[[#This Row],[totalportfoliocount]]</f>
        <v>0.66666666666666663</v>
      </c>
    </row>
    <row r="3821" spans="1:24" x14ac:dyDescent="0.3">
      <c r="A3821">
        <v>8032</v>
      </c>
      <c r="B3821" s="1">
        <v>44874</v>
      </c>
      <c r="C3821">
        <v>470269.21</v>
      </c>
      <c r="D3821">
        <v>15.44</v>
      </c>
      <c r="E3821">
        <v>18.47</v>
      </c>
      <c r="F3821">
        <v>17876.07</v>
      </c>
      <c r="G3821">
        <v>11150.77</v>
      </c>
      <c r="H3821" t="s">
        <v>2220</v>
      </c>
      <c r="I3821" t="s">
        <v>2217</v>
      </c>
      <c r="J3821">
        <v>11</v>
      </c>
      <c r="K3821" t="s">
        <v>2219</v>
      </c>
      <c r="L3821" t="str">
        <f>IF(performance_data[[#This Row],[return_percentage]]&gt;=performance_data[[#This Row],[benchmark_return]],"Higher","Lower")</f>
        <v>Lower</v>
      </c>
      <c r="M3821" s="14">
        <f xml:space="preserve"> _xlfn.MAXIFS(performance_data[date],performance_data[portfolio_id],performance_data[[#This Row],[portfolio_id]])</f>
        <v>45529</v>
      </c>
      <c r="N3821" s="14">
        <f xml:space="preserve"> _xlfn.MINIFS(performance_data[date],performance_data[portfolio_id],performance_data[[#This Row],[portfolio_id]])</f>
        <v>44851</v>
      </c>
      <c r="O3821" s="15">
        <f>_xlfn.MAXIFS(performance_data[portfolio_value],performance_data[portfolio_id],performance_data[[#This Row],[portfolio_id]],performance_data[date],performance_data[[#This Row],[latest_date]])</f>
        <v>163895.78</v>
      </c>
      <c r="P3821" s="15">
        <f>_xlfn.MAXIFS(performance_data[portfolio_value],performance_data[portfolio_id],performance_data[[#This Row],[portfolio_id]],performance_data[date],performance_data[[#This Row],[starting_date]])</f>
        <v>442437.95</v>
      </c>
      <c r="Q3821" s="15">
        <f>performance_data[[#This Row],[latest_value]]-performance_data[[#This Row],[starting_value]]</f>
        <v>-278542.17000000004</v>
      </c>
      <c r="R3821" s="15">
        <f>performance_data[[#This Row],[net_inflows]]-performance_data[[#This Row],[net_outflows]]</f>
        <v>6725.2999999999993</v>
      </c>
      <c r="S3821" s="15" t="str">
        <f>IF(performance_data[[#This Row],[net_inflows]]&gt;AVERAGE(performance_data[net_inflows]),"High","Low")</f>
        <v>High</v>
      </c>
      <c r="T3821" s="15">
        <f>AVERAGEIF(performance_data[inflow_flag],performance_data[[#This Row],[inflow_flag]],performance_data[return_percentage])</f>
        <v>4.8467905675459724</v>
      </c>
      <c r="U3821" s="17">
        <f>IF(performance_data[[#This Row],[return_percentage]]&lt;performance_data[[#This Row],[benchmark_return]],1,0)</f>
        <v>1</v>
      </c>
      <c r="V3821" s="17">
        <f>COUNTIFS(performance_data[portfolio_id],performance_data[[#This Row],[portfolio_id]])</f>
        <v>21</v>
      </c>
      <c r="W3821" s="17">
        <f>COUNTIFS(performance_data[portfolio_id],performance_data[[#This Row],[portfolio_id]],
          performance_data[return_flag],1)</f>
        <v>14</v>
      </c>
      <c r="X3821" s="15">
        <f>performance_data[[#This Row],[underperform_flag_count]]/performance_data[[#This Row],[totalportfoliocount]]</f>
        <v>0.66666666666666663</v>
      </c>
    </row>
    <row r="3822" spans="1:24" x14ac:dyDescent="0.3">
      <c r="A3822">
        <v>8032</v>
      </c>
      <c r="B3822" s="1">
        <v>45373</v>
      </c>
      <c r="C3822">
        <v>243466.89</v>
      </c>
      <c r="D3822">
        <v>8.3000000000000007</v>
      </c>
      <c r="E3822">
        <v>9.1999999999999993</v>
      </c>
      <c r="F3822">
        <v>18386.38</v>
      </c>
      <c r="G3822">
        <v>1695.48</v>
      </c>
      <c r="H3822" t="s">
        <v>2205</v>
      </c>
      <c r="I3822" t="s">
        <v>2206</v>
      </c>
      <c r="J3822">
        <v>3</v>
      </c>
      <c r="K3822" t="s">
        <v>2222</v>
      </c>
      <c r="L3822" t="str">
        <f>IF(performance_data[[#This Row],[return_percentage]]&gt;=performance_data[[#This Row],[benchmark_return]],"Higher","Lower")</f>
        <v>Lower</v>
      </c>
      <c r="M3822" s="14">
        <f xml:space="preserve"> _xlfn.MAXIFS(performance_data[date],performance_data[portfolio_id],performance_data[[#This Row],[portfolio_id]])</f>
        <v>45529</v>
      </c>
      <c r="N3822" s="14">
        <f xml:space="preserve"> _xlfn.MINIFS(performance_data[date],performance_data[portfolio_id],performance_data[[#This Row],[portfolio_id]])</f>
        <v>44851</v>
      </c>
      <c r="O3822" s="15">
        <f>_xlfn.MAXIFS(performance_data[portfolio_value],performance_data[portfolio_id],performance_data[[#This Row],[portfolio_id]],performance_data[date],performance_data[[#This Row],[latest_date]])</f>
        <v>163895.78</v>
      </c>
      <c r="P3822" s="15">
        <f>_xlfn.MAXIFS(performance_data[portfolio_value],performance_data[portfolio_id],performance_data[[#This Row],[portfolio_id]],performance_data[date],performance_data[[#This Row],[starting_date]])</f>
        <v>442437.95</v>
      </c>
      <c r="Q3822" s="15">
        <f>performance_data[[#This Row],[latest_value]]-performance_data[[#This Row],[starting_value]]</f>
        <v>-278542.17000000004</v>
      </c>
      <c r="R3822" s="15">
        <f>performance_data[[#This Row],[net_inflows]]-performance_data[[#This Row],[net_outflows]]</f>
        <v>16690.900000000001</v>
      </c>
      <c r="S3822" s="15" t="str">
        <f>IF(performance_data[[#This Row],[net_inflows]]&gt;AVERAGE(performance_data[net_inflows]),"High","Low")</f>
        <v>High</v>
      </c>
      <c r="T3822" s="15">
        <f>AVERAGEIF(performance_data[inflow_flag],performance_data[[#This Row],[inflow_flag]],performance_data[return_percentage])</f>
        <v>4.8467905675459724</v>
      </c>
      <c r="U3822" s="17">
        <f>IF(performance_data[[#This Row],[return_percentage]]&lt;performance_data[[#This Row],[benchmark_return]],1,0)</f>
        <v>1</v>
      </c>
      <c r="V3822" s="17">
        <f>COUNTIFS(performance_data[portfolio_id],performance_data[[#This Row],[portfolio_id]])</f>
        <v>21</v>
      </c>
      <c r="W3822" s="17">
        <f>COUNTIFS(performance_data[portfolio_id],performance_data[[#This Row],[portfolio_id]],
          performance_data[return_flag],1)</f>
        <v>14</v>
      </c>
      <c r="X3822" s="15">
        <f>performance_data[[#This Row],[underperform_flag_count]]/performance_data[[#This Row],[totalportfoliocount]]</f>
        <v>0.66666666666666663</v>
      </c>
    </row>
    <row r="3823" spans="1:24" x14ac:dyDescent="0.3">
      <c r="A3823">
        <v>8032</v>
      </c>
      <c r="B3823" s="1">
        <v>44946</v>
      </c>
      <c r="C3823">
        <v>31972.63</v>
      </c>
      <c r="D3823">
        <v>17.18</v>
      </c>
      <c r="E3823">
        <v>15.95</v>
      </c>
      <c r="F3823">
        <v>11600.95</v>
      </c>
      <c r="G3823">
        <v>19757.04</v>
      </c>
      <c r="H3823" t="s">
        <v>2213</v>
      </c>
      <c r="I3823" t="s">
        <v>2206</v>
      </c>
      <c r="J3823">
        <v>1</v>
      </c>
      <c r="K3823" t="s">
        <v>2207</v>
      </c>
      <c r="L3823" t="str">
        <f>IF(performance_data[[#This Row],[return_percentage]]&gt;=performance_data[[#This Row],[benchmark_return]],"Higher","Lower")</f>
        <v>Higher</v>
      </c>
      <c r="M3823" s="14">
        <f xml:space="preserve"> _xlfn.MAXIFS(performance_data[date],performance_data[portfolio_id],performance_data[[#This Row],[portfolio_id]])</f>
        <v>45529</v>
      </c>
      <c r="N3823" s="14">
        <f xml:space="preserve"> _xlfn.MINIFS(performance_data[date],performance_data[portfolio_id],performance_data[[#This Row],[portfolio_id]])</f>
        <v>44851</v>
      </c>
      <c r="O3823" s="15">
        <f>_xlfn.MAXIFS(performance_data[portfolio_value],performance_data[portfolio_id],performance_data[[#This Row],[portfolio_id]],performance_data[date],performance_data[[#This Row],[latest_date]])</f>
        <v>163895.78</v>
      </c>
      <c r="P3823" s="15">
        <f>_xlfn.MAXIFS(performance_data[portfolio_value],performance_data[portfolio_id],performance_data[[#This Row],[portfolio_id]],performance_data[date],performance_data[[#This Row],[starting_date]])</f>
        <v>442437.95</v>
      </c>
      <c r="Q3823" s="15">
        <f>performance_data[[#This Row],[latest_value]]-performance_data[[#This Row],[starting_value]]</f>
        <v>-278542.17000000004</v>
      </c>
      <c r="R3823" s="15">
        <f>performance_data[[#This Row],[net_inflows]]-performance_data[[#This Row],[net_outflows]]</f>
        <v>-8156.09</v>
      </c>
      <c r="S3823" s="15" t="str">
        <f>IF(performance_data[[#This Row],[net_inflows]]&gt;AVERAGE(performance_data[net_inflows]),"High","Low")</f>
        <v>High</v>
      </c>
      <c r="T3823" s="15">
        <f>AVERAGEIF(performance_data[inflow_flag],performance_data[[#This Row],[inflow_flag]],performance_data[return_percentage])</f>
        <v>4.8467905675459724</v>
      </c>
      <c r="U3823" s="17">
        <f>IF(performance_data[[#This Row],[return_percentage]]&lt;performance_data[[#This Row],[benchmark_return]],1,0)</f>
        <v>0</v>
      </c>
      <c r="V3823" s="17">
        <f>COUNTIFS(performance_data[portfolio_id],performance_data[[#This Row],[portfolio_id]])</f>
        <v>21</v>
      </c>
      <c r="W3823" s="17">
        <f>COUNTIFS(performance_data[portfolio_id],performance_data[[#This Row],[portfolio_id]],
          performance_data[return_flag],1)</f>
        <v>14</v>
      </c>
      <c r="X3823" s="15">
        <f>performance_data[[#This Row],[underperform_flag_count]]/performance_data[[#This Row],[totalportfoliocount]]</f>
        <v>0.66666666666666663</v>
      </c>
    </row>
    <row r="3824" spans="1:24" x14ac:dyDescent="0.3">
      <c r="A3824">
        <v>8032</v>
      </c>
      <c r="B3824" s="1">
        <v>45430</v>
      </c>
      <c r="C3824">
        <v>264500.07</v>
      </c>
      <c r="D3824">
        <v>7.44</v>
      </c>
      <c r="E3824">
        <v>8.74</v>
      </c>
      <c r="F3824">
        <v>4566.8900000000003</v>
      </c>
      <c r="G3824">
        <v>9384.18</v>
      </c>
      <c r="H3824" t="s">
        <v>2205</v>
      </c>
      <c r="I3824" t="s">
        <v>2211</v>
      </c>
      <c r="J3824">
        <v>5</v>
      </c>
      <c r="K3824" t="s">
        <v>2223</v>
      </c>
      <c r="L3824" t="str">
        <f>IF(performance_data[[#This Row],[return_percentage]]&gt;=performance_data[[#This Row],[benchmark_return]],"Higher","Lower")</f>
        <v>Lower</v>
      </c>
      <c r="M3824" s="14">
        <f xml:space="preserve"> _xlfn.MAXIFS(performance_data[date],performance_data[portfolio_id],performance_data[[#This Row],[portfolio_id]])</f>
        <v>45529</v>
      </c>
      <c r="N3824" s="14">
        <f xml:space="preserve"> _xlfn.MINIFS(performance_data[date],performance_data[portfolio_id],performance_data[[#This Row],[portfolio_id]])</f>
        <v>44851</v>
      </c>
      <c r="O3824" s="15">
        <f>_xlfn.MAXIFS(performance_data[portfolio_value],performance_data[portfolio_id],performance_data[[#This Row],[portfolio_id]],performance_data[date],performance_data[[#This Row],[latest_date]])</f>
        <v>163895.78</v>
      </c>
      <c r="P3824" s="15">
        <f>_xlfn.MAXIFS(performance_data[portfolio_value],performance_data[portfolio_id],performance_data[[#This Row],[portfolio_id]],performance_data[date],performance_data[[#This Row],[starting_date]])</f>
        <v>442437.95</v>
      </c>
      <c r="Q3824" s="15">
        <f>performance_data[[#This Row],[latest_value]]-performance_data[[#This Row],[starting_value]]</f>
        <v>-278542.17000000004</v>
      </c>
      <c r="R3824" s="15">
        <f>performance_data[[#This Row],[net_inflows]]-performance_data[[#This Row],[net_outflows]]</f>
        <v>-4817.29</v>
      </c>
      <c r="S3824" s="15" t="str">
        <f>IF(performance_data[[#This Row],[net_inflows]]&gt;AVERAGE(performance_data[net_inflows]),"High","Low")</f>
        <v>Low</v>
      </c>
      <c r="T3824" s="15">
        <f>AVERAGEIF(performance_data[inflow_flag],performance_data[[#This Row],[inflow_flag]],performance_data[return_percentage])</f>
        <v>5.0457846277021572</v>
      </c>
      <c r="U3824" s="17">
        <f>IF(performance_data[[#This Row],[return_percentage]]&lt;performance_data[[#This Row],[benchmark_return]],1,0)</f>
        <v>1</v>
      </c>
      <c r="V3824" s="17">
        <f>COUNTIFS(performance_data[portfolio_id],performance_data[[#This Row],[portfolio_id]])</f>
        <v>21</v>
      </c>
      <c r="W3824" s="17">
        <f>COUNTIFS(performance_data[portfolio_id],performance_data[[#This Row],[portfolio_id]],
          performance_data[return_flag],1)</f>
        <v>14</v>
      </c>
      <c r="X3824" s="15">
        <f>performance_data[[#This Row],[underperform_flag_count]]/performance_data[[#This Row],[totalportfoliocount]]</f>
        <v>0.66666666666666663</v>
      </c>
    </row>
    <row r="3825" spans="1:24" x14ac:dyDescent="0.3">
      <c r="A3825">
        <v>8032</v>
      </c>
      <c r="B3825" s="1">
        <v>45480</v>
      </c>
      <c r="C3825">
        <v>496195.53</v>
      </c>
      <c r="D3825">
        <v>16.64</v>
      </c>
      <c r="E3825">
        <v>19.3</v>
      </c>
      <c r="F3825">
        <v>12731.51</v>
      </c>
      <c r="G3825">
        <v>12035.72</v>
      </c>
      <c r="H3825" t="s">
        <v>2205</v>
      </c>
      <c r="I3825" t="s">
        <v>2209</v>
      </c>
      <c r="J3825">
        <v>7</v>
      </c>
      <c r="K3825" t="s">
        <v>2210</v>
      </c>
      <c r="L3825" t="str">
        <f>IF(performance_data[[#This Row],[return_percentage]]&gt;=performance_data[[#This Row],[benchmark_return]],"Higher","Lower")</f>
        <v>Lower</v>
      </c>
      <c r="M3825" s="14">
        <f xml:space="preserve"> _xlfn.MAXIFS(performance_data[date],performance_data[portfolio_id],performance_data[[#This Row],[portfolio_id]])</f>
        <v>45529</v>
      </c>
      <c r="N3825" s="14">
        <f xml:space="preserve"> _xlfn.MINIFS(performance_data[date],performance_data[portfolio_id],performance_data[[#This Row],[portfolio_id]])</f>
        <v>44851</v>
      </c>
      <c r="O3825" s="15">
        <f>_xlfn.MAXIFS(performance_data[portfolio_value],performance_data[portfolio_id],performance_data[[#This Row],[portfolio_id]],performance_data[date],performance_data[[#This Row],[latest_date]])</f>
        <v>163895.78</v>
      </c>
      <c r="P3825" s="15">
        <f>_xlfn.MAXIFS(performance_data[portfolio_value],performance_data[portfolio_id],performance_data[[#This Row],[portfolio_id]],performance_data[date],performance_data[[#This Row],[starting_date]])</f>
        <v>442437.95</v>
      </c>
      <c r="Q3825" s="15">
        <f>performance_data[[#This Row],[latest_value]]-performance_data[[#This Row],[starting_value]]</f>
        <v>-278542.17000000004</v>
      </c>
      <c r="R3825" s="15">
        <f>performance_data[[#This Row],[net_inflows]]-performance_data[[#This Row],[net_outflows]]</f>
        <v>695.79000000000087</v>
      </c>
      <c r="S3825" s="15" t="str">
        <f>IF(performance_data[[#This Row],[net_inflows]]&gt;AVERAGE(performance_data[net_inflows]),"High","Low")</f>
        <v>High</v>
      </c>
      <c r="T3825" s="15">
        <f>AVERAGEIF(performance_data[inflow_flag],performance_data[[#This Row],[inflow_flag]],performance_data[return_percentage])</f>
        <v>4.8467905675459724</v>
      </c>
      <c r="U3825" s="17">
        <f>IF(performance_data[[#This Row],[return_percentage]]&lt;performance_data[[#This Row],[benchmark_return]],1,0)</f>
        <v>1</v>
      </c>
      <c r="V3825" s="17">
        <f>COUNTIFS(performance_data[portfolio_id],performance_data[[#This Row],[portfolio_id]])</f>
        <v>21</v>
      </c>
      <c r="W3825" s="17">
        <f>COUNTIFS(performance_data[portfolio_id],performance_data[[#This Row],[portfolio_id]],
          performance_data[return_flag],1)</f>
        <v>14</v>
      </c>
      <c r="X3825" s="15">
        <f>performance_data[[#This Row],[underperform_flag_count]]/performance_data[[#This Row],[totalportfoliocount]]</f>
        <v>0.66666666666666663</v>
      </c>
    </row>
    <row r="3826" spans="1:24" x14ac:dyDescent="0.3">
      <c r="A3826">
        <v>8032</v>
      </c>
      <c r="B3826" s="1">
        <v>45417</v>
      </c>
      <c r="C3826">
        <v>11390.07</v>
      </c>
      <c r="D3826">
        <v>0.6</v>
      </c>
      <c r="E3826">
        <v>0.64</v>
      </c>
      <c r="F3826">
        <v>10161.700000000001</v>
      </c>
      <c r="G3826">
        <v>13812.17</v>
      </c>
      <c r="H3826" t="s">
        <v>2205</v>
      </c>
      <c r="I3826" t="s">
        <v>2211</v>
      </c>
      <c r="J3826">
        <v>5</v>
      </c>
      <c r="K3826" t="s">
        <v>2223</v>
      </c>
      <c r="L3826" t="str">
        <f>IF(performance_data[[#This Row],[return_percentage]]&gt;=performance_data[[#This Row],[benchmark_return]],"Higher","Lower")</f>
        <v>Lower</v>
      </c>
      <c r="M3826" s="14">
        <f xml:space="preserve"> _xlfn.MAXIFS(performance_data[date],performance_data[portfolio_id],performance_data[[#This Row],[portfolio_id]])</f>
        <v>45529</v>
      </c>
      <c r="N3826" s="14">
        <f xml:space="preserve"> _xlfn.MINIFS(performance_data[date],performance_data[portfolio_id],performance_data[[#This Row],[portfolio_id]])</f>
        <v>44851</v>
      </c>
      <c r="O3826" s="15">
        <f>_xlfn.MAXIFS(performance_data[portfolio_value],performance_data[portfolio_id],performance_data[[#This Row],[portfolio_id]],performance_data[date],performance_data[[#This Row],[latest_date]])</f>
        <v>163895.78</v>
      </c>
      <c r="P3826" s="15">
        <f>_xlfn.MAXIFS(performance_data[portfolio_value],performance_data[portfolio_id],performance_data[[#This Row],[portfolio_id]],performance_data[date],performance_data[[#This Row],[starting_date]])</f>
        <v>442437.95</v>
      </c>
      <c r="Q3826" s="15">
        <f>performance_data[[#This Row],[latest_value]]-performance_data[[#This Row],[starting_value]]</f>
        <v>-278542.17000000004</v>
      </c>
      <c r="R3826" s="15">
        <f>performance_data[[#This Row],[net_inflows]]-performance_data[[#This Row],[net_outflows]]</f>
        <v>-3650.4699999999993</v>
      </c>
      <c r="S3826" s="15" t="str">
        <f>IF(performance_data[[#This Row],[net_inflows]]&gt;AVERAGE(performance_data[net_inflows]),"High","Low")</f>
        <v>High</v>
      </c>
      <c r="T3826" s="15">
        <f>AVERAGEIF(performance_data[inflow_flag],performance_data[[#This Row],[inflow_flag]],performance_data[return_percentage])</f>
        <v>4.8467905675459724</v>
      </c>
      <c r="U3826" s="17">
        <f>IF(performance_data[[#This Row],[return_percentage]]&lt;performance_data[[#This Row],[benchmark_return]],1,0)</f>
        <v>1</v>
      </c>
      <c r="V3826" s="17">
        <f>COUNTIFS(performance_data[portfolio_id],performance_data[[#This Row],[portfolio_id]])</f>
        <v>21</v>
      </c>
      <c r="W3826" s="17">
        <f>COUNTIFS(performance_data[portfolio_id],performance_data[[#This Row],[portfolio_id]],
          performance_data[return_flag],1)</f>
        <v>14</v>
      </c>
      <c r="X3826" s="15">
        <f>performance_data[[#This Row],[underperform_flag_count]]/performance_data[[#This Row],[totalportfoliocount]]</f>
        <v>0.66666666666666663</v>
      </c>
    </row>
    <row r="3827" spans="1:24" x14ac:dyDescent="0.3">
      <c r="A3827">
        <v>8032</v>
      </c>
      <c r="B3827" s="1">
        <v>45518</v>
      </c>
      <c r="C3827">
        <v>317422.24</v>
      </c>
      <c r="D3827">
        <v>17.04</v>
      </c>
      <c r="E3827">
        <v>16.079999999999998</v>
      </c>
      <c r="F3827">
        <v>6970.12</v>
      </c>
      <c r="G3827">
        <v>6939.35</v>
      </c>
      <c r="H3827" t="s">
        <v>2205</v>
      </c>
      <c r="I3827" t="s">
        <v>2209</v>
      </c>
      <c r="J3827">
        <v>8</v>
      </c>
      <c r="K3827" t="s">
        <v>2214</v>
      </c>
      <c r="L3827" t="str">
        <f>IF(performance_data[[#This Row],[return_percentage]]&gt;=performance_data[[#This Row],[benchmark_return]],"Higher","Lower")</f>
        <v>Higher</v>
      </c>
      <c r="M3827" s="14">
        <f xml:space="preserve"> _xlfn.MAXIFS(performance_data[date],performance_data[portfolio_id],performance_data[[#This Row],[portfolio_id]])</f>
        <v>45529</v>
      </c>
      <c r="N3827" s="14">
        <f xml:space="preserve"> _xlfn.MINIFS(performance_data[date],performance_data[portfolio_id],performance_data[[#This Row],[portfolio_id]])</f>
        <v>44851</v>
      </c>
      <c r="O3827" s="15">
        <f>_xlfn.MAXIFS(performance_data[portfolio_value],performance_data[portfolio_id],performance_data[[#This Row],[portfolio_id]],performance_data[date],performance_data[[#This Row],[latest_date]])</f>
        <v>163895.78</v>
      </c>
      <c r="P3827" s="15">
        <f>_xlfn.MAXIFS(performance_data[portfolio_value],performance_data[portfolio_id],performance_data[[#This Row],[portfolio_id]],performance_data[date],performance_data[[#This Row],[starting_date]])</f>
        <v>442437.95</v>
      </c>
      <c r="Q3827" s="15">
        <f>performance_data[[#This Row],[latest_value]]-performance_data[[#This Row],[starting_value]]</f>
        <v>-278542.17000000004</v>
      </c>
      <c r="R3827" s="15">
        <f>performance_data[[#This Row],[net_inflows]]-performance_data[[#This Row],[net_outflows]]</f>
        <v>30.769999999999527</v>
      </c>
      <c r="S3827" s="15" t="str">
        <f>IF(performance_data[[#This Row],[net_inflows]]&gt;AVERAGE(performance_data[net_inflows]),"High","Low")</f>
        <v>Low</v>
      </c>
      <c r="T3827" s="15">
        <f>AVERAGEIF(performance_data[inflow_flag],performance_data[[#This Row],[inflow_flag]],performance_data[return_percentage])</f>
        <v>5.0457846277021572</v>
      </c>
      <c r="U3827" s="17">
        <f>IF(performance_data[[#This Row],[return_percentage]]&lt;performance_data[[#This Row],[benchmark_return]],1,0)</f>
        <v>0</v>
      </c>
      <c r="V3827" s="17">
        <f>COUNTIFS(performance_data[portfolio_id],performance_data[[#This Row],[portfolio_id]])</f>
        <v>21</v>
      </c>
      <c r="W3827" s="17">
        <f>COUNTIFS(performance_data[portfolio_id],performance_data[[#This Row],[portfolio_id]],
          performance_data[return_flag],1)</f>
        <v>14</v>
      </c>
      <c r="X3827" s="15">
        <f>performance_data[[#This Row],[underperform_flag_count]]/performance_data[[#This Row],[totalportfoliocount]]</f>
        <v>0.66666666666666663</v>
      </c>
    </row>
    <row r="3828" spans="1:24" x14ac:dyDescent="0.3">
      <c r="A3828">
        <v>8032</v>
      </c>
      <c r="B3828" s="1">
        <v>45066</v>
      </c>
      <c r="C3828">
        <v>434184.88</v>
      </c>
      <c r="D3828">
        <v>-4.03</v>
      </c>
      <c r="E3828">
        <v>-4.74</v>
      </c>
      <c r="F3828">
        <v>16425.63</v>
      </c>
      <c r="G3828">
        <v>8035.53</v>
      </c>
      <c r="H3828" t="s">
        <v>2213</v>
      </c>
      <c r="I3828" t="s">
        <v>2211</v>
      </c>
      <c r="J3828">
        <v>5</v>
      </c>
      <c r="K3828" t="s">
        <v>2223</v>
      </c>
      <c r="L3828" t="str">
        <f>IF(performance_data[[#This Row],[return_percentage]]&gt;=performance_data[[#This Row],[benchmark_return]],"Higher","Lower")</f>
        <v>Higher</v>
      </c>
      <c r="M3828" s="14">
        <f xml:space="preserve"> _xlfn.MAXIFS(performance_data[date],performance_data[portfolio_id],performance_data[[#This Row],[portfolio_id]])</f>
        <v>45529</v>
      </c>
      <c r="N3828" s="14">
        <f xml:space="preserve"> _xlfn.MINIFS(performance_data[date],performance_data[portfolio_id],performance_data[[#This Row],[portfolio_id]])</f>
        <v>44851</v>
      </c>
      <c r="O3828" s="15">
        <f>_xlfn.MAXIFS(performance_data[portfolio_value],performance_data[portfolio_id],performance_data[[#This Row],[portfolio_id]],performance_data[date],performance_data[[#This Row],[latest_date]])</f>
        <v>163895.78</v>
      </c>
      <c r="P3828" s="15">
        <f>_xlfn.MAXIFS(performance_data[portfolio_value],performance_data[portfolio_id],performance_data[[#This Row],[portfolio_id]],performance_data[date],performance_data[[#This Row],[starting_date]])</f>
        <v>442437.95</v>
      </c>
      <c r="Q3828" s="15">
        <f>performance_data[[#This Row],[latest_value]]-performance_data[[#This Row],[starting_value]]</f>
        <v>-278542.17000000004</v>
      </c>
      <c r="R3828" s="15">
        <f>performance_data[[#This Row],[net_inflows]]-performance_data[[#This Row],[net_outflows]]</f>
        <v>8390.1000000000022</v>
      </c>
      <c r="S3828" s="15" t="str">
        <f>IF(performance_data[[#This Row],[net_inflows]]&gt;AVERAGE(performance_data[net_inflows]),"High","Low")</f>
        <v>High</v>
      </c>
      <c r="T3828" s="15">
        <f>AVERAGEIF(performance_data[inflow_flag],performance_data[[#This Row],[inflow_flag]],performance_data[return_percentage])</f>
        <v>4.8467905675459724</v>
      </c>
      <c r="U3828" s="17">
        <f>IF(performance_data[[#This Row],[return_percentage]]&lt;performance_data[[#This Row],[benchmark_return]],1,0)</f>
        <v>0</v>
      </c>
      <c r="V3828" s="17">
        <f>COUNTIFS(performance_data[portfolio_id],performance_data[[#This Row],[portfolio_id]])</f>
        <v>21</v>
      </c>
      <c r="W3828" s="17">
        <f>COUNTIFS(performance_data[portfolio_id],performance_data[[#This Row],[portfolio_id]],
          performance_data[return_flag],1)</f>
        <v>14</v>
      </c>
      <c r="X3828" s="15">
        <f>performance_data[[#This Row],[underperform_flag_count]]/performance_data[[#This Row],[totalportfoliocount]]</f>
        <v>0.66666666666666663</v>
      </c>
    </row>
    <row r="3829" spans="1:24" x14ac:dyDescent="0.3">
      <c r="A3829">
        <v>8032</v>
      </c>
      <c r="B3829" s="1">
        <v>44952</v>
      </c>
      <c r="C3829">
        <v>127823.98</v>
      </c>
      <c r="D3829">
        <v>-9.58</v>
      </c>
      <c r="E3829">
        <v>-8.58</v>
      </c>
      <c r="F3829">
        <v>9399.07</v>
      </c>
      <c r="G3829">
        <v>7849.96</v>
      </c>
      <c r="H3829" t="s">
        <v>2213</v>
      </c>
      <c r="I3829" t="s">
        <v>2206</v>
      </c>
      <c r="J3829">
        <v>1</v>
      </c>
      <c r="K3829" t="s">
        <v>2207</v>
      </c>
      <c r="L3829" t="str">
        <f>IF(performance_data[[#This Row],[return_percentage]]&gt;=performance_data[[#This Row],[benchmark_return]],"Higher","Lower")</f>
        <v>Lower</v>
      </c>
      <c r="M3829" s="14">
        <f xml:space="preserve"> _xlfn.MAXIFS(performance_data[date],performance_data[portfolio_id],performance_data[[#This Row],[portfolio_id]])</f>
        <v>45529</v>
      </c>
      <c r="N3829" s="14">
        <f xml:space="preserve"> _xlfn.MINIFS(performance_data[date],performance_data[portfolio_id],performance_data[[#This Row],[portfolio_id]])</f>
        <v>44851</v>
      </c>
      <c r="O3829" s="15">
        <f>_xlfn.MAXIFS(performance_data[portfolio_value],performance_data[portfolio_id],performance_data[[#This Row],[portfolio_id]],performance_data[date],performance_data[[#This Row],[latest_date]])</f>
        <v>163895.78</v>
      </c>
      <c r="P3829" s="15">
        <f>_xlfn.MAXIFS(performance_data[portfolio_value],performance_data[portfolio_id],performance_data[[#This Row],[portfolio_id]],performance_data[date],performance_data[[#This Row],[starting_date]])</f>
        <v>442437.95</v>
      </c>
      <c r="Q3829" s="15">
        <f>performance_data[[#This Row],[latest_value]]-performance_data[[#This Row],[starting_value]]</f>
        <v>-278542.17000000004</v>
      </c>
      <c r="R3829" s="15">
        <f>performance_data[[#This Row],[net_inflows]]-performance_data[[#This Row],[net_outflows]]</f>
        <v>1549.1099999999997</v>
      </c>
      <c r="S3829" s="15" t="str">
        <f>IF(performance_data[[#This Row],[net_inflows]]&gt;AVERAGE(performance_data[net_inflows]),"High","Low")</f>
        <v>Low</v>
      </c>
      <c r="T3829" s="15">
        <f>AVERAGEIF(performance_data[inflow_flag],performance_data[[#This Row],[inflow_flag]],performance_data[return_percentage])</f>
        <v>5.0457846277021572</v>
      </c>
      <c r="U3829" s="17">
        <f>IF(performance_data[[#This Row],[return_percentage]]&lt;performance_data[[#This Row],[benchmark_return]],1,0)</f>
        <v>1</v>
      </c>
      <c r="V3829" s="17">
        <f>COUNTIFS(performance_data[portfolio_id],performance_data[[#This Row],[portfolio_id]])</f>
        <v>21</v>
      </c>
      <c r="W3829" s="17">
        <f>COUNTIFS(performance_data[portfolio_id],performance_data[[#This Row],[portfolio_id]],
          performance_data[return_flag],1)</f>
        <v>14</v>
      </c>
      <c r="X3829" s="15">
        <f>performance_data[[#This Row],[underperform_flag_count]]/performance_data[[#This Row],[totalportfoliocount]]</f>
        <v>0.66666666666666663</v>
      </c>
    </row>
    <row r="3830" spans="1:24" x14ac:dyDescent="0.3">
      <c r="A3830">
        <v>8032</v>
      </c>
      <c r="B3830" s="1">
        <v>44851</v>
      </c>
      <c r="C3830">
        <v>442437.95</v>
      </c>
      <c r="D3830">
        <v>16.73</v>
      </c>
      <c r="E3830">
        <v>19.97</v>
      </c>
      <c r="F3830">
        <v>17919.77</v>
      </c>
      <c r="G3830">
        <v>9296.9599999999991</v>
      </c>
      <c r="H3830" t="s">
        <v>2220</v>
      </c>
      <c r="I3830" t="s">
        <v>2217</v>
      </c>
      <c r="J3830">
        <v>10</v>
      </c>
      <c r="K3830" t="s">
        <v>2224</v>
      </c>
      <c r="L3830" t="str">
        <f>IF(performance_data[[#This Row],[return_percentage]]&gt;=performance_data[[#This Row],[benchmark_return]],"Higher","Lower")</f>
        <v>Lower</v>
      </c>
      <c r="M3830" s="14">
        <f xml:space="preserve"> _xlfn.MAXIFS(performance_data[date],performance_data[portfolio_id],performance_data[[#This Row],[portfolio_id]])</f>
        <v>45529</v>
      </c>
      <c r="N3830" s="14">
        <f xml:space="preserve"> _xlfn.MINIFS(performance_data[date],performance_data[portfolio_id],performance_data[[#This Row],[portfolio_id]])</f>
        <v>44851</v>
      </c>
      <c r="O3830" s="15">
        <f>_xlfn.MAXIFS(performance_data[portfolio_value],performance_data[portfolio_id],performance_data[[#This Row],[portfolio_id]],performance_data[date],performance_data[[#This Row],[latest_date]])</f>
        <v>163895.78</v>
      </c>
      <c r="P3830" s="15">
        <f>_xlfn.MAXIFS(performance_data[portfolio_value],performance_data[portfolio_id],performance_data[[#This Row],[portfolio_id]],performance_data[date],performance_data[[#This Row],[starting_date]])</f>
        <v>442437.95</v>
      </c>
      <c r="Q3830" s="15">
        <f>performance_data[[#This Row],[latest_value]]-performance_data[[#This Row],[starting_value]]</f>
        <v>-278542.17000000004</v>
      </c>
      <c r="R3830" s="15">
        <f>performance_data[[#This Row],[net_inflows]]-performance_data[[#This Row],[net_outflows]]</f>
        <v>8622.8100000000013</v>
      </c>
      <c r="S3830" s="15" t="str">
        <f>IF(performance_data[[#This Row],[net_inflows]]&gt;AVERAGE(performance_data[net_inflows]),"High","Low")</f>
        <v>High</v>
      </c>
      <c r="T3830" s="15">
        <f>AVERAGEIF(performance_data[inflow_flag],performance_data[[#This Row],[inflow_flag]],performance_data[return_percentage])</f>
        <v>4.8467905675459724</v>
      </c>
      <c r="U3830" s="17">
        <f>IF(performance_data[[#This Row],[return_percentage]]&lt;performance_data[[#This Row],[benchmark_return]],1,0)</f>
        <v>1</v>
      </c>
      <c r="V3830" s="17">
        <f>COUNTIFS(performance_data[portfolio_id],performance_data[[#This Row],[portfolio_id]])</f>
        <v>21</v>
      </c>
      <c r="W3830" s="17">
        <f>COUNTIFS(performance_data[portfolio_id],performance_data[[#This Row],[portfolio_id]],
          performance_data[return_flag],1)</f>
        <v>14</v>
      </c>
      <c r="X3830" s="15">
        <f>performance_data[[#This Row],[underperform_flag_count]]/performance_data[[#This Row],[totalportfoliocount]]</f>
        <v>0.66666666666666663</v>
      </c>
    </row>
    <row r="3831" spans="1:24" x14ac:dyDescent="0.3">
      <c r="A3831">
        <v>8069</v>
      </c>
      <c r="B3831" s="1">
        <v>45058</v>
      </c>
      <c r="C3831">
        <v>239123.28</v>
      </c>
      <c r="D3831">
        <v>2.81</v>
      </c>
      <c r="E3831">
        <v>2.52</v>
      </c>
      <c r="F3831">
        <v>18322.7</v>
      </c>
      <c r="G3831">
        <v>14770.57</v>
      </c>
      <c r="H3831" t="s">
        <v>2213</v>
      </c>
      <c r="I3831" t="s">
        <v>2211</v>
      </c>
      <c r="J3831">
        <v>5</v>
      </c>
      <c r="K3831" t="s">
        <v>2223</v>
      </c>
      <c r="L3831" t="str">
        <f>IF(performance_data[[#This Row],[return_percentage]]&gt;=performance_data[[#This Row],[benchmark_return]],"Higher","Lower")</f>
        <v>Higher</v>
      </c>
      <c r="M3831" s="14">
        <f xml:space="preserve"> _xlfn.MAXIFS(performance_data[date],performance_data[portfolio_id],performance_data[[#This Row],[portfolio_id]])</f>
        <v>45554</v>
      </c>
      <c r="N3831" s="14">
        <f xml:space="preserve"> _xlfn.MINIFS(performance_data[date],performance_data[portfolio_id],performance_data[[#This Row],[portfolio_id]])</f>
        <v>44862</v>
      </c>
      <c r="O3831" s="15">
        <f>_xlfn.MAXIFS(performance_data[portfolio_value],performance_data[portfolio_id],performance_data[[#This Row],[portfolio_id]],performance_data[date],performance_data[[#This Row],[latest_date]])</f>
        <v>369192.95</v>
      </c>
      <c r="P3831" s="15">
        <f>_xlfn.MAXIFS(performance_data[portfolio_value],performance_data[portfolio_id],performance_data[[#This Row],[portfolio_id]],performance_data[date],performance_data[[#This Row],[starting_date]])</f>
        <v>498828.58</v>
      </c>
      <c r="Q3831" s="15">
        <f>performance_data[[#This Row],[latest_value]]-performance_data[[#This Row],[starting_value]]</f>
        <v>-129635.63</v>
      </c>
      <c r="R3831" s="15">
        <f>performance_data[[#This Row],[net_inflows]]-performance_data[[#This Row],[net_outflows]]</f>
        <v>3552.130000000001</v>
      </c>
      <c r="S3831" s="15" t="str">
        <f>IF(performance_data[[#This Row],[net_inflows]]&gt;AVERAGE(performance_data[net_inflows]),"High","Low")</f>
        <v>High</v>
      </c>
      <c r="T3831" s="15">
        <f>AVERAGEIF(performance_data[inflow_flag],performance_data[[#This Row],[inflow_flag]],performance_data[return_percentage])</f>
        <v>4.8467905675459724</v>
      </c>
      <c r="U3831" s="17">
        <f>IF(performance_data[[#This Row],[return_percentage]]&lt;performance_data[[#This Row],[benchmark_return]],1,0)</f>
        <v>0</v>
      </c>
      <c r="V3831" s="17">
        <f>COUNTIFS(performance_data[portfolio_id],performance_data[[#This Row],[portfolio_id]])</f>
        <v>27</v>
      </c>
      <c r="W3831" s="17">
        <f>COUNTIFS(performance_data[portfolio_id],performance_data[[#This Row],[portfolio_id]],
          performance_data[return_flag],1)</f>
        <v>16</v>
      </c>
      <c r="X3831" s="15">
        <f>performance_data[[#This Row],[underperform_flag_count]]/performance_data[[#This Row],[totalportfoliocount]]</f>
        <v>0.59259259259259256</v>
      </c>
    </row>
    <row r="3832" spans="1:24" x14ac:dyDescent="0.3">
      <c r="A3832">
        <v>8069</v>
      </c>
      <c r="B3832" s="1">
        <v>45067</v>
      </c>
      <c r="C3832">
        <v>498652.69</v>
      </c>
      <c r="D3832">
        <v>-6.82</v>
      </c>
      <c r="E3832">
        <v>-6.7</v>
      </c>
      <c r="F3832">
        <v>17154.47</v>
      </c>
      <c r="G3832">
        <v>9692.7199999999993</v>
      </c>
      <c r="H3832" t="s">
        <v>2213</v>
      </c>
      <c r="I3832" t="s">
        <v>2211</v>
      </c>
      <c r="J3832">
        <v>5</v>
      </c>
      <c r="K3832" t="s">
        <v>2223</v>
      </c>
      <c r="L3832" t="str">
        <f>IF(performance_data[[#This Row],[return_percentage]]&gt;=performance_data[[#This Row],[benchmark_return]],"Higher","Lower")</f>
        <v>Lower</v>
      </c>
      <c r="M3832" s="14">
        <f xml:space="preserve"> _xlfn.MAXIFS(performance_data[date],performance_data[portfolio_id],performance_data[[#This Row],[portfolio_id]])</f>
        <v>45554</v>
      </c>
      <c r="N3832" s="14">
        <f xml:space="preserve"> _xlfn.MINIFS(performance_data[date],performance_data[portfolio_id],performance_data[[#This Row],[portfolio_id]])</f>
        <v>44862</v>
      </c>
      <c r="O3832" s="15">
        <f>_xlfn.MAXIFS(performance_data[portfolio_value],performance_data[portfolio_id],performance_data[[#This Row],[portfolio_id]],performance_data[date],performance_data[[#This Row],[latest_date]])</f>
        <v>369192.95</v>
      </c>
      <c r="P3832" s="15">
        <f>_xlfn.MAXIFS(performance_data[portfolio_value],performance_data[portfolio_id],performance_data[[#This Row],[portfolio_id]],performance_data[date],performance_data[[#This Row],[starting_date]])</f>
        <v>498828.58</v>
      </c>
      <c r="Q3832" s="15">
        <f>performance_data[[#This Row],[latest_value]]-performance_data[[#This Row],[starting_value]]</f>
        <v>-129635.63</v>
      </c>
      <c r="R3832" s="15">
        <f>performance_data[[#This Row],[net_inflows]]-performance_data[[#This Row],[net_outflows]]</f>
        <v>7461.7500000000018</v>
      </c>
      <c r="S3832" s="15" t="str">
        <f>IF(performance_data[[#This Row],[net_inflows]]&gt;AVERAGE(performance_data[net_inflows]),"High","Low")</f>
        <v>High</v>
      </c>
      <c r="T3832" s="15">
        <f>AVERAGEIF(performance_data[inflow_flag],performance_data[[#This Row],[inflow_flag]],performance_data[return_percentage])</f>
        <v>4.8467905675459724</v>
      </c>
      <c r="U3832" s="17">
        <f>IF(performance_data[[#This Row],[return_percentage]]&lt;performance_data[[#This Row],[benchmark_return]],1,0)</f>
        <v>1</v>
      </c>
      <c r="V3832" s="17">
        <f>COUNTIFS(performance_data[portfolio_id],performance_data[[#This Row],[portfolio_id]])</f>
        <v>27</v>
      </c>
      <c r="W3832" s="17">
        <f>COUNTIFS(performance_data[portfolio_id],performance_data[[#This Row],[portfolio_id]],
          performance_data[return_flag],1)</f>
        <v>16</v>
      </c>
      <c r="X3832" s="15">
        <f>performance_data[[#This Row],[underperform_flag_count]]/performance_data[[#This Row],[totalportfoliocount]]</f>
        <v>0.59259259259259256</v>
      </c>
    </row>
    <row r="3833" spans="1:24" x14ac:dyDescent="0.3">
      <c r="A3833">
        <v>8069</v>
      </c>
      <c r="B3833" s="1">
        <v>45367</v>
      </c>
      <c r="C3833">
        <v>126360.6</v>
      </c>
      <c r="D3833">
        <v>0.56999999999999995</v>
      </c>
      <c r="E3833">
        <v>0.64</v>
      </c>
      <c r="F3833">
        <v>4769.4799999999996</v>
      </c>
      <c r="G3833">
        <v>5292.08</v>
      </c>
      <c r="H3833" t="s">
        <v>2205</v>
      </c>
      <c r="I3833" t="s">
        <v>2206</v>
      </c>
      <c r="J3833">
        <v>3</v>
      </c>
      <c r="K3833" t="s">
        <v>2222</v>
      </c>
      <c r="L3833" t="str">
        <f>IF(performance_data[[#This Row],[return_percentage]]&gt;=performance_data[[#This Row],[benchmark_return]],"Higher","Lower")</f>
        <v>Lower</v>
      </c>
      <c r="M3833" s="14">
        <f xml:space="preserve"> _xlfn.MAXIFS(performance_data[date],performance_data[portfolio_id],performance_data[[#This Row],[portfolio_id]])</f>
        <v>45554</v>
      </c>
      <c r="N3833" s="14">
        <f xml:space="preserve"> _xlfn.MINIFS(performance_data[date],performance_data[portfolio_id],performance_data[[#This Row],[portfolio_id]])</f>
        <v>44862</v>
      </c>
      <c r="O3833" s="15">
        <f>_xlfn.MAXIFS(performance_data[portfolio_value],performance_data[portfolio_id],performance_data[[#This Row],[portfolio_id]],performance_data[date],performance_data[[#This Row],[latest_date]])</f>
        <v>369192.95</v>
      </c>
      <c r="P3833" s="15">
        <f>_xlfn.MAXIFS(performance_data[portfolio_value],performance_data[portfolio_id],performance_data[[#This Row],[portfolio_id]],performance_data[date],performance_data[[#This Row],[starting_date]])</f>
        <v>498828.58</v>
      </c>
      <c r="Q3833" s="15">
        <f>performance_data[[#This Row],[latest_value]]-performance_data[[#This Row],[starting_value]]</f>
        <v>-129635.63</v>
      </c>
      <c r="R3833" s="15">
        <f>performance_data[[#This Row],[net_inflows]]-performance_data[[#This Row],[net_outflows]]</f>
        <v>-522.60000000000036</v>
      </c>
      <c r="S3833" s="15" t="str">
        <f>IF(performance_data[[#This Row],[net_inflows]]&gt;AVERAGE(performance_data[net_inflows]),"High","Low")</f>
        <v>Low</v>
      </c>
      <c r="T3833" s="15">
        <f>AVERAGEIF(performance_data[inflow_flag],performance_data[[#This Row],[inflow_flag]],performance_data[return_percentage])</f>
        <v>5.0457846277021572</v>
      </c>
      <c r="U3833" s="17">
        <f>IF(performance_data[[#This Row],[return_percentage]]&lt;performance_data[[#This Row],[benchmark_return]],1,0)</f>
        <v>1</v>
      </c>
      <c r="V3833" s="17">
        <f>COUNTIFS(performance_data[portfolio_id],performance_data[[#This Row],[portfolio_id]])</f>
        <v>27</v>
      </c>
      <c r="W3833" s="17">
        <f>COUNTIFS(performance_data[portfolio_id],performance_data[[#This Row],[portfolio_id]],
          performance_data[return_flag],1)</f>
        <v>16</v>
      </c>
      <c r="X3833" s="15">
        <f>performance_data[[#This Row],[underperform_flag_count]]/performance_data[[#This Row],[totalportfoliocount]]</f>
        <v>0.59259259259259256</v>
      </c>
    </row>
    <row r="3834" spans="1:24" x14ac:dyDescent="0.3">
      <c r="A3834">
        <v>8069</v>
      </c>
      <c r="B3834" s="1">
        <v>45554</v>
      </c>
      <c r="C3834">
        <v>369192.95</v>
      </c>
      <c r="D3834">
        <v>19</v>
      </c>
      <c r="E3834">
        <v>20.27</v>
      </c>
      <c r="F3834">
        <v>18133.310000000001</v>
      </c>
      <c r="G3834">
        <v>12563.63</v>
      </c>
      <c r="H3834" t="s">
        <v>2205</v>
      </c>
      <c r="I3834" t="s">
        <v>2209</v>
      </c>
      <c r="J3834">
        <v>9</v>
      </c>
      <c r="K3834" t="s">
        <v>2221</v>
      </c>
      <c r="L3834" t="str">
        <f>IF(performance_data[[#This Row],[return_percentage]]&gt;=performance_data[[#This Row],[benchmark_return]],"Higher","Lower")</f>
        <v>Lower</v>
      </c>
      <c r="M3834" s="14">
        <f xml:space="preserve"> _xlfn.MAXIFS(performance_data[date],performance_data[portfolio_id],performance_data[[#This Row],[portfolio_id]])</f>
        <v>45554</v>
      </c>
      <c r="N3834" s="14">
        <f xml:space="preserve"> _xlfn.MINIFS(performance_data[date],performance_data[portfolio_id],performance_data[[#This Row],[portfolio_id]])</f>
        <v>44862</v>
      </c>
      <c r="O3834" s="15">
        <f>_xlfn.MAXIFS(performance_data[portfolio_value],performance_data[portfolio_id],performance_data[[#This Row],[portfolio_id]],performance_data[date],performance_data[[#This Row],[latest_date]])</f>
        <v>369192.95</v>
      </c>
      <c r="P3834" s="15">
        <f>_xlfn.MAXIFS(performance_data[portfolio_value],performance_data[portfolio_id],performance_data[[#This Row],[portfolio_id]],performance_data[date],performance_data[[#This Row],[starting_date]])</f>
        <v>498828.58</v>
      </c>
      <c r="Q3834" s="15">
        <f>performance_data[[#This Row],[latest_value]]-performance_data[[#This Row],[starting_value]]</f>
        <v>-129635.63</v>
      </c>
      <c r="R3834" s="15">
        <f>performance_data[[#This Row],[net_inflows]]-performance_data[[#This Row],[net_outflows]]</f>
        <v>5569.6800000000021</v>
      </c>
      <c r="S3834" s="15" t="str">
        <f>IF(performance_data[[#This Row],[net_inflows]]&gt;AVERAGE(performance_data[net_inflows]),"High","Low")</f>
        <v>High</v>
      </c>
      <c r="T3834" s="15">
        <f>AVERAGEIF(performance_data[inflow_flag],performance_data[[#This Row],[inflow_flag]],performance_data[return_percentage])</f>
        <v>4.8467905675459724</v>
      </c>
      <c r="U3834" s="17">
        <f>IF(performance_data[[#This Row],[return_percentage]]&lt;performance_data[[#This Row],[benchmark_return]],1,0)</f>
        <v>1</v>
      </c>
      <c r="V3834" s="17">
        <f>COUNTIFS(performance_data[portfolio_id],performance_data[[#This Row],[portfolio_id]])</f>
        <v>27</v>
      </c>
      <c r="W3834" s="17">
        <f>COUNTIFS(performance_data[portfolio_id],performance_data[[#This Row],[portfolio_id]],
          performance_data[return_flag],1)</f>
        <v>16</v>
      </c>
      <c r="X3834" s="15">
        <f>performance_data[[#This Row],[underperform_flag_count]]/performance_data[[#This Row],[totalportfoliocount]]</f>
        <v>0.59259259259259256</v>
      </c>
    </row>
    <row r="3835" spans="1:24" x14ac:dyDescent="0.3">
      <c r="A3835">
        <v>8069</v>
      </c>
      <c r="B3835" s="1">
        <v>45243</v>
      </c>
      <c r="C3835">
        <v>495866.2</v>
      </c>
      <c r="D3835">
        <v>10.67</v>
      </c>
      <c r="E3835">
        <v>10.48</v>
      </c>
      <c r="F3835">
        <v>3879.78</v>
      </c>
      <c r="G3835">
        <v>12651.41</v>
      </c>
      <c r="H3835" t="s">
        <v>2213</v>
      </c>
      <c r="I3835" t="s">
        <v>2217</v>
      </c>
      <c r="J3835">
        <v>11</v>
      </c>
      <c r="K3835" t="s">
        <v>2219</v>
      </c>
      <c r="L3835" t="str">
        <f>IF(performance_data[[#This Row],[return_percentage]]&gt;=performance_data[[#This Row],[benchmark_return]],"Higher","Lower")</f>
        <v>Higher</v>
      </c>
      <c r="M3835" s="14">
        <f xml:space="preserve"> _xlfn.MAXIFS(performance_data[date],performance_data[portfolio_id],performance_data[[#This Row],[portfolio_id]])</f>
        <v>45554</v>
      </c>
      <c r="N3835" s="14">
        <f xml:space="preserve"> _xlfn.MINIFS(performance_data[date],performance_data[portfolio_id],performance_data[[#This Row],[portfolio_id]])</f>
        <v>44862</v>
      </c>
      <c r="O3835" s="15">
        <f>_xlfn.MAXIFS(performance_data[portfolio_value],performance_data[portfolio_id],performance_data[[#This Row],[portfolio_id]],performance_data[date],performance_data[[#This Row],[latest_date]])</f>
        <v>369192.95</v>
      </c>
      <c r="P3835" s="15">
        <f>_xlfn.MAXIFS(performance_data[portfolio_value],performance_data[portfolio_id],performance_data[[#This Row],[portfolio_id]],performance_data[date],performance_data[[#This Row],[starting_date]])</f>
        <v>498828.58</v>
      </c>
      <c r="Q3835" s="15">
        <f>performance_data[[#This Row],[latest_value]]-performance_data[[#This Row],[starting_value]]</f>
        <v>-129635.63</v>
      </c>
      <c r="R3835" s="15">
        <f>performance_data[[#This Row],[net_inflows]]-performance_data[[#This Row],[net_outflows]]</f>
        <v>-8771.6299999999992</v>
      </c>
      <c r="S3835" s="15" t="str">
        <f>IF(performance_data[[#This Row],[net_inflows]]&gt;AVERAGE(performance_data[net_inflows]),"High","Low")</f>
        <v>Low</v>
      </c>
      <c r="T3835" s="15">
        <f>AVERAGEIF(performance_data[inflow_flag],performance_data[[#This Row],[inflow_flag]],performance_data[return_percentage])</f>
        <v>5.0457846277021572</v>
      </c>
      <c r="U3835" s="17">
        <f>IF(performance_data[[#This Row],[return_percentage]]&lt;performance_data[[#This Row],[benchmark_return]],1,0)</f>
        <v>0</v>
      </c>
      <c r="V3835" s="17">
        <f>COUNTIFS(performance_data[portfolio_id],performance_data[[#This Row],[portfolio_id]])</f>
        <v>27</v>
      </c>
      <c r="W3835" s="17">
        <f>COUNTIFS(performance_data[portfolio_id],performance_data[[#This Row],[portfolio_id]],
          performance_data[return_flag],1)</f>
        <v>16</v>
      </c>
      <c r="X3835" s="15">
        <f>performance_data[[#This Row],[underperform_flag_count]]/performance_data[[#This Row],[totalportfoliocount]]</f>
        <v>0.59259259259259256</v>
      </c>
    </row>
    <row r="3836" spans="1:24" x14ac:dyDescent="0.3">
      <c r="A3836">
        <v>8069</v>
      </c>
      <c r="B3836" s="1">
        <v>45183</v>
      </c>
      <c r="C3836">
        <v>36566.69</v>
      </c>
      <c r="D3836">
        <v>9.2200000000000006</v>
      </c>
      <c r="E3836">
        <v>7.7</v>
      </c>
      <c r="F3836">
        <v>17168.22</v>
      </c>
      <c r="G3836">
        <v>8090.21</v>
      </c>
      <c r="H3836" t="s">
        <v>2213</v>
      </c>
      <c r="I3836" t="s">
        <v>2209</v>
      </c>
      <c r="J3836">
        <v>9</v>
      </c>
      <c r="K3836" t="s">
        <v>2221</v>
      </c>
      <c r="L3836" t="str">
        <f>IF(performance_data[[#This Row],[return_percentage]]&gt;=performance_data[[#This Row],[benchmark_return]],"Higher","Lower")</f>
        <v>Higher</v>
      </c>
      <c r="M3836" s="14">
        <f xml:space="preserve"> _xlfn.MAXIFS(performance_data[date],performance_data[portfolio_id],performance_data[[#This Row],[portfolio_id]])</f>
        <v>45554</v>
      </c>
      <c r="N3836" s="14">
        <f xml:space="preserve"> _xlfn.MINIFS(performance_data[date],performance_data[portfolio_id],performance_data[[#This Row],[portfolio_id]])</f>
        <v>44862</v>
      </c>
      <c r="O3836" s="15">
        <f>_xlfn.MAXIFS(performance_data[portfolio_value],performance_data[portfolio_id],performance_data[[#This Row],[portfolio_id]],performance_data[date],performance_data[[#This Row],[latest_date]])</f>
        <v>369192.95</v>
      </c>
      <c r="P3836" s="15">
        <f>_xlfn.MAXIFS(performance_data[portfolio_value],performance_data[portfolio_id],performance_data[[#This Row],[portfolio_id]],performance_data[date],performance_data[[#This Row],[starting_date]])</f>
        <v>498828.58</v>
      </c>
      <c r="Q3836" s="15">
        <f>performance_data[[#This Row],[latest_value]]-performance_data[[#This Row],[starting_value]]</f>
        <v>-129635.63</v>
      </c>
      <c r="R3836" s="15">
        <f>performance_data[[#This Row],[net_inflows]]-performance_data[[#This Row],[net_outflows]]</f>
        <v>9078.010000000002</v>
      </c>
      <c r="S3836" s="15" t="str">
        <f>IF(performance_data[[#This Row],[net_inflows]]&gt;AVERAGE(performance_data[net_inflows]),"High","Low")</f>
        <v>High</v>
      </c>
      <c r="T3836" s="15">
        <f>AVERAGEIF(performance_data[inflow_flag],performance_data[[#This Row],[inflow_flag]],performance_data[return_percentage])</f>
        <v>4.8467905675459724</v>
      </c>
      <c r="U3836" s="17">
        <f>IF(performance_data[[#This Row],[return_percentage]]&lt;performance_data[[#This Row],[benchmark_return]],1,0)</f>
        <v>0</v>
      </c>
      <c r="V3836" s="17">
        <f>COUNTIFS(performance_data[portfolio_id],performance_data[[#This Row],[portfolio_id]])</f>
        <v>27</v>
      </c>
      <c r="W3836" s="17">
        <f>COUNTIFS(performance_data[portfolio_id],performance_data[[#This Row],[portfolio_id]],
          performance_data[return_flag],1)</f>
        <v>16</v>
      </c>
      <c r="X3836" s="15">
        <f>performance_data[[#This Row],[underperform_flag_count]]/performance_data[[#This Row],[totalportfoliocount]]</f>
        <v>0.59259259259259256</v>
      </c>
    </row>
    <row r="3837" spans="1:24" x14ac:dyDescent="0.3">
      <c r="A3837">
        <v>8069</v>
      </c>
      <c r="B3837" s="1">
        <v>44862</v>
      </c>
      <c r="C3837">
        <v>498828.58</v>
      </c>
      <c r="D3837">
        <v>-7.46</v>
      </c>
      <c r="E3837">
        <v>-6.23</v>
      </c>
      <c r="F3837">
        <v>1503.85</v>
      </c>
      <c r="G3837">
        <v>8578.9</v>
      </c>
      <c r="H3837" t="s">
        <v>2220</v>
      </c>
      <c r="I3837" t="s">
        <v>2217</v>
      </c>
      <c r="J3837">
        <v>10</v>
      </c>
      <c r="K3837" t="s">
        <v>2224</v>
      </c>
      <c r="L3837" t="str">
        <f>IF(performance_data[[#This Row],[return_percentage]]&gt;=performance_data[[#This Row],[benchmark_return]],"Higher","Lower")</f>
        <v>Lower</v>
      </c>
      <c r="M3837" s="14">
        <f xml:space="preserve"> _xlfn.MAXIFS(performance_data[date],performance_data[portfolio_id],performance_data[[#This Row],[portfolio_id]])</f>
        <v>45554</v>
      </c>
      <c r="N3837" s="14">
        <f xml:space="preserve"> _xlfn.MINIFS(performance_data[date],performance_data[portfolio_id],performance_data[[#This Row],[portfolio_id]])</f>
        <v>44862</v>
      </c>
      <c r="O3837" s="15">
        <f>_xlfn.MAXIFS(performance_data[portfolio_value],performance_data[portfolio_id],performance_data[[#This Row],[portfolio_id]],performance_data[date],performance_data[[#This Row],[latest_date]])</f>
        <v>369192.95</v>
      </c>
      <c r="P3837" s="15">
        <f>_xlfn.MAXIFS(performance_data[portfolio_value],performance_data[portfolio_id],performance_data[[#This Row],[portfolio_id]],performance_data[date],performance_data[[#This Row],[starting_date]])</f>
        <v>498828.58</v>
      </c>
      <c r="Q3837" s="15">
        <f>performance_data[[#This Row],[latest_value]]-performance_data[[#This Row],[starting_value]]</f>
        <v>-129635.63</v>
      </c>
      <c r="R3837" s="15">
        <f>performance_data[[#This Row],[net_inflows]]-performance_data[[#This Row],[net_outflows]]</f>
        <v>-7075.0499999999993</v>
      </c>
      <c r="S3837" s="15" t="str">
        <f>IF(performance_data[[#This Row],[net_inflows]]&gt;AVERAGE(performance_data[net_inflows]),"High","Low")</f>
        <v>Low</v>
      </c>
      <c r="T3837" s="15">
        <f>AVERAGEIF(performance_data[inflow_flag],performance_data[[#This Row],[inflow_flag]],performance_data[return_percentage])</f>
        <v>5.0457846277021572</v>
      </c>
      <c r="U3837" s="17">
        <f>IF(performance_data[[#This Row],[return_percentage]]&lt;performance_data[[#This Row],[benchmark_return]],1,0)</f>
        <v>1</v>
      </c>
      <c r="V3837" s="17">
        <f>COUNTIFS(performance_data[portfolio_id],performance_data[[#This Row],[portfolio_id]])</f>
        <v>27</v>
      </c>
      <c r="W3837" s="17">
        <f>COUNTIFS(performance_data[portfolio_id],performance_data[[#This Row],[portfolio_id]],
          performance_data[return_flag],1)</f>
        <v>16</v>
      </c>
      <c r="X3837" s="15">
        <f>performance_data[[#This Row],[underperform_flag_count]]/performance_data[[#This Row],[totalportfoliocount]]</f>
        <v>0.59259259259259256</v>
      </c>
    </row>
    <row r="3838" spans="1:24" x14ac:dyDescent="0.3">
      <c r="A3838">
        <v>8069</v>
      </c>
      <c r="B3838" s="1">
        <v>44921</v>
      </c>
      <c r="C3838">
        <v>46348.02</v>
      </c>
      <c r="D3838">
        <v>18.940000000000001</v>
      </c>
      <c r="E3838">
        <v>16.22</v>
      </c>
      <c r="F3838">
        <v>14476.86</v>
      </c>
      <c r="G3838">
        <v>15252.79</v>
      </c>
      <c r="H3838" t="s">
        <v>2220</v>
      </c>
      <c r="I3838" t="s">
        <v>2217</v>
      </c>
      <c r="J3838">
        <v>12</v>
      </c>
      <c r="K3838" t="s">
        <v>2218</v>
      </c>
      <c r="L3838" t="str">
        <f>IF(performance_data[[#This Row],[return_percentage]]&gt;=performance_data[[#This Row],[benchmark_return]],"Higher","Lower")</f>
        <v>Higher</v>
      </c>
      <c r="M3838" s="14">
        <f xml:space="preserve"> _xlfn.MAXIFS(performance_data[date],performance_data[portfolio_id],performance_data[[#This Row],[portfolio_id]])</f>
        <v>45554</v>
      </c>
      <c r="N3838" s="14">
        <f xml:space="preserve"> _xlfn.MINIFS(performance_data[date],performance_data[portfolio_id],performance_data[[#This Row],[portfolio_id]])</f>
        <v>44862</v>
      </c>
      <c r="O3838" s="15">
        <f>_xlfn.MAXIFS(performance_data[portfolio_value],performance_data[portfolio_id],performance_data[[#This Row],[portfolio_id]],performance_data[date],performance_data[[#This Row],[latest_date]])</f>
        <v>369192.95</v>
      </c>
      <c r="P3838" s="15">
        <f>_xlfn.MAXIFS(performance_data[portfolio_value],performance_data[portfolio_id],performance_data[[#This Row],[portfolio_id]],performance_data[date],performance_data[[#This Row],[starting_date]])</f>
        <v>498828.58</v>
      </c>
      <c r="Q3838" s="15">
        <f>performance_data[[#This Row],[latest_value]]-performance_data[[#This Row],[starting_value]]</f>
        <v>-129635.63</v>
      </c>
      <c r="R3838" s="15">
        <f>performance_data[[#This Row],[net_inflows]]-performance_data[[#This Row],[net_outflows]]</f>
        <v>-775.93000000000029</v>
      </c>
      <c r="S3838" s="15" t="str">
        <f>IF(performance_data[[#This Row],[net_inflows]]&gt;AVERAGE(performance_data[net_inflows]),"High","Low")</f>
        <v>High</v>
      </c>
      <c r="T3838" s="15">
        <f>AVERAGEIF(performance_data[inflow_flag],performance_data[[#This Row],[inflow_flag]],performance_data[return_percentage])</f>
        <v>4.8467905675459724</v>
      </c>
      <c r="U3838" s="17">
        <f>IF(performance_data[[#This Row],[return_percentage]]&lt;performance_data[[#This Row],[benchmark_return]],1,0)</f>
        <v>0</v>
      </c>
      <c r="V3838" s="17">
        <f>COUNTIFS(performance_data[portfolio_id],performance_data[[#This Row],[portfolio_id]])</f>
        <v>27</v>
      </c>
      <c r="W3838" s="17">
        <f>COUNTIFS(performance_data[portfolio_id],performance_data[[#This Row],[portfolio_id]],
          performance_data[return_flag],1)</f>
        <v>16</v>
      </c>
      <c r="X3838" s="15">
        <f>performance_data[[#This Row],[underperform_flag_count]]/performance_data[[#This Row],[totalportfoliocount]]</f>
        <v>0.59259259259259256</v>
      </c>
    </row>
    <row r="3839" spans="1:24" x14ac:dyDescent="0.3">
      <c r="A3839">
        <v>8069</v>
      </c>
      <c r="B3839" s="1">
        <v>45037</v>
      </c>
      <c r="C3839">
        <v>387469.58</v>
      </c>
      <c r="D3839">
        <v>-1.61</v>
      </c>
      <c r="E3839">
        <v>-1.43</v>
      </c>
      <c r="F3839">
        <v>10437.84</v>
      </c>
      <c r="G3839">
        <v>1443.47</v>
      </c>
      <c r="H3839" t="s">
        <v>2213</v>
      </c>
      <c r="I3839" t="s">
        <v>2211</v>
      </c>
      <c r="J3839">
        <v>4</v>
      </c>
      <c r="K3839" t="s">
        <v>2216</v>
      </c>
      <c r="L3839" t="str">
        <f>IF(performance_data[[#This Row],[return_percentage]]&gt;=performance_data[[#This Row],[benchmark_return]],"Higher","Lower")</f>
        <v>Lower</v>
      </c>
      <c r="M3839" s="14">
        <f xml:space="preserve"> _xlfn.MAXIFS(performance_data[date],performance_data[portfolio_id],performance_data[[#This Row],[portfolio_id]])</f>
        <v>45554</v>
      </c>
      <c r="N3839" s="14">
        <f xml:space="preserve"> _xlfn.MINIFS(performance_data[date],performance_data[portfolio_id],performance_data[[#This Row],[portfolio_id]])</f>
        <v>44862</v>
      </c>
      <c r="O3839" s="15">
        <f>_xlfn.MAXIFS(performance_data[portfolio_value],performance_data[portfolio_id],performance_data[[#This Row],[portfolio_id]],performance_data[date],performance_data[[#This Row],[latest_date]])</f>
        <v>369192.95</v>
      </c>
      <c r="P3839" s="15">
        <f>_xlfn.MAXIFS(performance_data[portfolio_value],performance_data[portfolio_id],performance_data[[#This Row],[portfolio_id]],performance_data[date],performance_data[[#This Row],[starting_date]])</f>
        <v>498828.58</v>
      </c>
      <c r="Q3839" s="15">
        <f>performance_data[[#This Row],[latest_value]]-performance_data[[#This Row],[starting_value]]</f>
        <v>-129635.63</v>
      </c>
      <c r="R3839" s="15">
        <f>performance_data[[#This Row],[net_inflows]]-performance_data[[#This Row],[net_outflows]]</f>
        <v>8994.3700000000008</v>
      </c>
      <c r="S3839" s="15" t="str">
        <f>IF(performance_data[[#This Row],[net_inflows]]&gt;AVERAGE(performance_data[net_inflows]),"High","Low")</f>
        <v>High</v>
      </c>
      <c r="T3839" s="15">
        <f>AVERAGEIF(performance_data[inflow_flag],performance_data[[#This Row],[inflow_flag]],performance_data[return_percentage])</f>
        <v>4.8467905675459724</v>
      </c>
      <c r="U3839" s="17">
        <f>IF(performance_data[[#This Row],[return_percentage]]&lt;performance_data[[#This Row],[benchmark_return]],1,0)</f>
        <v>1</v>
      </c>
      <c r="V3839" s="17">
        <f>COUNTIFS(performance_data[portfolio_id],performance_data[[#This Row],[portfolio_id]])</f>
        <v>27</v>
      </c>
      <c r="W3839" s="17">
        <f>COUNTIFS(performance_data[portfolio_id],performance_data[[#This Row],[portfolio_id]],
          performance_data[return_flag],1)</f>
        <v>16</v>
      </c>
      <c r="X3839" s="15">
        <f>performance_data[[#This Row],[underperform_flag_count]]/performance_data[[#This Row],[totalportfoliocount]]</f>
        <v>0.59259259259259256</v>
      </c>
    </row>
    <row r="3840" spans="1:24" x14ac:dyDescent="0.3">
      <c r="A3840">
        <v>8069</v>
      </c>
      <c r="B3840" s="1">
        <v>45488</v>
      </c>
      <c r="C3840">
        <v>349056.74</v>
      </c>
      <c r="D3840">
        <v>6.95</v>
      </c>
      <c r="E3840">
        <v>7.21</v>
      </c>
      <c r="F3840">
        <v>13509.1</v>
      </c>
      <c r="G3840">
        <v>14667.42</v>
      </c>
      <c r="H3840" t="s">
        <v>2205</v>
      </c>
      <c r="I3840" t="s">
        <v>2209</v>
      </c>
      <c r="J3840">
        <v>7</v>
      </c>
      <c r="K3840" t="s">
        <v>2210</v>
      </c>
      <c r="L3840" t="str">
        <f>IF(performance_data[[#This Row],[return_percentage]]&gt;=performance_data[[#This Row],[benchmark_return]],"Higher","Lower")</f>
        <v>Lower</v>
      </c>
      <c r="M3840" s="14">
        <f xml:space="preserve"> _xlfn.MAXIFS(performance_data[date],performance_data[portfolio_id],performance_data[[#This Row],[portfolio_id]])</f>
        <v>45554</v>
      </c>
      <c r="N3840" s="14">
        <f xml:space="preserve"> _xlfn.MINIFS(performance_data[date],performance_data[portfolio_id],performance_data[[#This Row],[portfolio_id]])</f>
        <v>44862</v>
      </c>
      <c r="O3840" s="15">
        <f>_xlfn.MAXIFS(performance_data[portfolio_value],performance_data[portfolio_id],performance_data[[#This Row],[portfolio_id]],performance_data[date],performance_data[[#This Row],[latest_date]])</f>
        <v>369192.95</v>
      </c>
      <c r="P3840" s="15">
        <f>_xlfn.MAXIFS(performance_data[portfolio_value],performance_data[portfolio_id],performance_data[[#This Row],[portfolio_id]],performance_data[date],performance_data[[#This Row],[starting_date]])</f>
        <v>498828.58</v>
      </c>
      <c r="Q3840" s="15">
        <f>performance_data[[#This Row],[latest_value]]-performance_data[[#This Row],[starting_value]]</f>
        <v>-129635.63</v>
      </c>
      <c r="R3840" s="15">
        <f>performance_data[[#This Row],[net_inflows]]-performance_data[[#This Row],[net_outflows]]</f>
        <v>-1158.3199999999997</v>
      </c>
      <c r="S3840" s="15" t="str">
        <f>IF(performance_data[[#This Row],[net_inflows]]&gt;AVERAGE(performance_data[net_inflows]),"High","Low")</f>
        <v>High</v>
      </c>
      <c r="T3840" s="15">
        <f>AVERAGEIF(performance_data[inflow_flag],performance_data[[#This Row],[inflow_flag]],performance_data[return_percentage])</f>
        <v>4.8467905675459724</v>
      </c>
      <c r="U3840" s="17">
        <f>IF(performance_data[[#This Row],[return_percentage]]&lt;performance_data[[#This Row],[benchmark_return]],1,0)</f>
        <v>1</v>
      </c>
      <c r="V3840" s="17">
        <f>COUNTIFS(performance_data[portfolio_id],performance_data[[#This Row],[portfolio_id]])</f>
        <v>27</v>
      </c>
      <c r="W3840" s="17">
        <f>COUNTIFS(performance_data[portfolio_id],performance_data[[#This Row],[portfolio_id]],
          performance_data[return_flag],1)</f>
        <v>16</v>
      </c>
      <c r="X3840" s="15">
        <f>performance_data[[#This Row],[underperform_flag_count]]/performance_data[[#This Row],[totalportfoliocount]]</f>
        <v>0.59259259259259256</v>
      </c>
    </row>
    <row r="3841" spans="1:24" x14ac:dyDescent="0.3">
      <c r="A3841">
        <v>8069</v>
      </c>
      <c r="B3841" s="1">
        <v>44958</v>
      </c>
      <c r="C3841">
        <v>110794.02</v>
      </c>
      <c r="D3841">
        <v>18.78</v>
      </c>
      <c r="E3841">
        <v>22.25</v>
      </c>
      <c r="F3841">
        <v>5459.87</v>
      </c>
      <c r="G3841">
        <v>1495.09</v>
      </c>
      <c r="H3841" t="s">
        <v>2213</v>
      </c>
      <c r="I3841" t="s">
        <v>2206</v>
      </c>
      <c r="J3841">
        <v>2</v>
      </c>
      <c r="K3841" t="s">
        <v>2226</v>
      </c>
      <c r="L3841" t="str">
        <f>IF(performance_data[[#This Row],[return_percentage]]&gt;=performance_data[[#This Row],[benchmark_return]],"Higher","Lower")</f>
        <v>Lower</v>
      </c>
      <c r="M3841" s="14">
        <f xml:space="preserve"> _xlfn.MAXIFS(performance_data[date],performance_data[portfolio_id],performance_data[[#This Row],[portfolio_id]])</f>
        <v>45554</v>
      </c>
      <c r="N3841" s="14">
        <f xml:space="preserve"> _xlfn.MINIFS(performance_data[date],performance_data[portfolio_id],performance_data[[#This Row],[portfolio_id]])</f>
        <v>44862</v>
      </c>
      <c r="O3841" s="15">
        <f>_xlfn.MAXIFS(performance_data[portfolio_value],performance_data[portfolio_id],performance_data[[#This Row],[portfolio_id]],performance_data[date],performance_data[[#This Row],[latest_date]])</f>
        <v>369192.95</v>
      </c>
      <c r="P3841" s="15">
        <f>_xlfn.MAXIFS(performance_data[portfolio_value],performance_data[portfolio_id],performance_data[[#This Row],[portfolio_id]],performance_data[date],performance_data[[#This Row],[starting_date]])</f>
        <v>498828.58</v>
      </c>
      <c r="Q3841" s="15">
        <f>performance_data[[#This Row],[latest_value]]-performance_data[[#This Row],[starting_value]]</f>
        <v>-129635.63</v>
      </c>
      <c r="R3841" s="15">
        <f>performance_data[[#This Row],[net_inflows]]-performance_data[[#This Row],[net_outflows]]</f>
        <v>3964.7799999999997</v>
      </c>
      <c r="S3841" s="15" t="str">
        <f>IF(performance_data[[#This Row],[net_inflows]]&gt;AVERAGE(performance_data[net_inflows]),"High","Low")</f>
        <v>Low</v>
      </c>
      <c r="T3841" s="15">
        <f>AVERAGEIF(performance_data[inflow_flag],performance_data[[#This Row],[inflow_flag]],performance_data[return_percentage])</f>
        <v>5.0457846277021572</v>
      </c>
      <c r="U3841" s="17">
        <f>IF(performance_data[[#This Row],[return_percentage]]&lt;performance_data[[#This Row],[benchmark_return]],1,0)</f>
        <v>1</v>
      </c>
      <c r="V3841" s="17">
        <f>COUNTIFS(performance_data[portfolio_id],performance_data[[#This Row],[portfolio_id]])</f>
        <v>27</v>
      </c>
      <c r="W3841" s="17">
        <f>COUNTIFS(performance_data[portfolio_id],performance_data[[#This Row],[portfolio_id]],
          performance_data[return_flag],1)</f>
        <v>16</v>
      </c>
      <c r="X3841" s="15">
        <f>performance_data[[#This Row],[underperform_flag_count]]/performance_data[[#This Row],[totalportfoliocount]]</f>
        <v>0.59259259259259256</v>
      </c>
    </row>
    <row r="3842" spans="1:24" x14ac:dyDescent="0.3">
      <c r="A3842">
        <v>8069</v>
      </c>
      <c r="B3842" s="1">
        <v>45387</v>
      </c>
      <c r="C3842">
        <v>304989.49</v>
      </c>
      <c r="D3842">
        <v>11.68</v>
      </c>
      <c r="E3842">
        <v>10.57</v>
      </c>
      <c r="F3842">
        <v>6246.73</v>
      </c>
      <c r="G3842">
        <v>7758.56</v>
      </c>
      <c r="H3842" t="s">
        <v>2205</v>
      </c>
      <c r="I3842" t="s">
        <v>2211</v>
      </c>
      <c r="J3842">
        <v>4</v>
      </c>
      <c r="K3842" t="s">
        <v>2216</v>
      </c>
      <c r="L3842" t="str">
        <f>IF(performance_data[[#This Row],[return_percentage]]&gt;=performance_data[[#This Row],[benchmark_return]],"Higher","Lower")</f>
        <v>Higher</v>
      </c>
      <c r="M3842" s="14">
        <f xml:space="preserve"> _xlfn.MAXIFS(performance_data[date],performance_data[portfolio_id],performance_data[[#This Row],[portfolio_id]])</f>
        <v>45554</v>
      </c>
      <c r="N3842" s="14">
        <f xml:space="preserve"> _xlfn.MINIFS(performance_data[date],performance_data[portfolio_id],performance_data[[#This Row],[portfolio_id]])</f>
        <v>44862</v>
      </c>
      <c r="O3842" s="15">
        <f>_xlfn.MAXIFS(performance_data[portfolio_value],performance_data[portfolio_id],performance_data[[#This Row],[portfolio_id]],performance_data[date],performance_data[[#This Row],[latest_date]])</f>
        <v>369192.95</v>
      </c>
      <c r="P3842" s="15">
        <f>_xlfn.MAXIFS(performance_data[portfolio_value],performance_data[portfolio_id],performance_data[[#This Row],[portfolio_id]],performance_data[date],performance_data[[#This Row],[starting_date]])</f>
        <v>498828.58</v>
      </c>
      <c r="Q3842" s="15">
        <f>performance_data[[#This Row],[latest_value]]-performance_data[[#This Row],[starting_value]]</f>
        <v>-129635.63</v>
      </c>
      <c r="R3842" s="15">
        <f>performance_data[[#This Row],[net_inflows]]-performance_data[[#This Row],[net_outflows]]</f>
        <v>-1511.8300000000008</v>
      </c>
      <c r="S3842" s="15" t="str">
        <f>IF(performance_data[[#This Row],[net_inflows]]&gt;AVERAGE(performance_data[net_inflows]),"High","Low")</f>
        <v>Low</v>
      </c>
      <c r="T3842" s="15">
        <f>AVERAGEIF(performance_data[inflow_flag],performance_data[[#This Row],[inflow_flag]],performance_data[return_percentage])</f>
        <v>5.0457846277021572</v>
      </c>
      <c r="U3842" s="17">
        <f>IF(performance_data[[#This Row],[return_percentage]]&lt;performance_data[[#This Row],[benchmark_return]],1,0)</f>
        <v>0</v>
      </c>
      <c r="V3842" s="17">
        <f>COUNTIFS(performance_data[portfolio_id],performance_data[[#This Row],[portfolio_id]])</f>
        <v>27</v>
      </c>
      <c r="W3842" s="17">
        <f>COUNTIFS(performance_data[portfolio_id],performance_data[[#This Row],[portfolio_id]],
          performance_data[return_flag],1)</f>
        <v>16</v>
      </c>
      <c r="X3842" s="15">
        <f>performance_data[[#This Row],[underperform_flag_count]]/performance_data[[#This Row],[totalportfoliocount]]</f>
        <v>0.59259259259259256</v>
      </c>
    </row>
    <row r="3843" spans="1:24" x14ac:dyDescent="0.3">
      <c r="A3843">
        <v>8069</v>
      </c>
      <c r="B3843" s="1">
        <v>45450</v>
      </c>
      <c r="C3843">
        <v>254630.15</v>
      </c>
      <c r="D3843">
        <v>11.23</v>
      </c>
      <c r="E3843">
        <v>12.86</v>
      </c>
      <c r="F3843">
        <v>13269.98</v>
      </c>
      <c r="G3843">
        <v>3774.94</v>
      </c>
      <c r="H3843" t="s">
        <v>2205</v>
      </c>
      <c r="I3843" t="s">
        <v>2211</v>
      </c>
      <c r="J3843">
        <v>6</v>
      </c>
      <c r="K3843" t="s">
        <v>2212</v>
      </c>
      <c r="L3843" t="str">
        <f>IF(performance_data[[#This Row],[return_percentage]]&gt;=performance_data[[#This Row],[benchmark_return]],"Higher","Lower")</f>
        <v>Lower</v>
      </c>
      <c r="M3843" s="14">
        <f xml:space="preserve"> _xlfn.MAXIFS(performance_data[date],performance_data[portfolio_id],performance_data[[#This Row],[portfolio_id]])</f>
        <v>45554</v>
      </c>
      <c r="N3843" s="14">
        <f xml:space="preserve"> _xlfn.MINIFS(performance_data[date],performance_data[portfolio_id],performance_data[[#This Row],[portfolio_id]])</f>
        <v>44862</v>
      </c>
      <c r="O3843" s="15">
        <f>_xlfn.MAXIFS(performance_data[portfolio_value],performance_data[portfolio_id],performance_data[[#This Row],[portfolio_id]],performance_data[date],performance_data[[#This Row],[latest_date]])</f>
        <v>369192.95</v>
      </c>
      <c r="P3843" s="15">
        <f>_xlfn.MAXIFS(performance_data[portfolio_value],performance_data[portfolio_id],performance_data[[#This Row],[portfolio_id]],performance_data[date],performance_data[[#This Row],[starting_date]])</f>
        <v>498828.58</v>
      </c>
      <c r="Q3843" s="15">
        <f>performance_data[[#This Row],[latest_value]]-performance_data[[#This Row],[starting_value]]</f>
        <v>-129635.63</v>
      </c>
      <c r="R3843" s="15">
        <f>performance_data[[#This Row],[net_inflows]]-performance_data[[#This Row],[net_outflows]]</f>
        <v>9495.0399999999991</v>
      </c>
      <c r="S3843" s="15" t="str">
        <f>IF(performance_data[[#This Row],[net_inflows]]&gt;AVERAGE(performance_data[net_inflows]),"High","Low")</f>
        <v>High</v>
      </c>
      <c r="T3843" s="15">
        <f>AVERAGEIF(performance_data[inflow_flag],performance_data[[#This Row],[inflow_flag]],performance_data[return_percentage])</f>
        <v>4.8467905675459724</v>
      </c>
      <c r="U3843" s="17">
        <f>IF(performance_data[[#This Row],[return_percentage]]&lt;performance_data[[#This Row],[benchmark_return]],1,0)</f>
        <v>1</v>
      </c>
      <c r="V3843" s="17">
        <f>COUNTIFS(performance_data[portfolio_id],performance_data[[#This Row],[portfolio_id]])</f>
        <v>27</v>
      </c>
      <c r="W3843" s="17">
        <f>COUNTIFS(performance_data[portfolio_id],performance_data[[#This Row],[portfolio_id]],
          performance_data[return_flag],1)</f>
        <v>16</v>
      </c>
      <c r="X3843" s="15">
        <f>performance_data[[#This Row],[underperform_flag_count]]/performance_data[[#This Row],[totalportfoliocount]]</f>
        <v>0.59259259259259256</v>
      </c>
    </row>
    <row r="3844" spans="1:24" x14ac:dyDescent="0.3">
      <c r="A3844">
        <v>8069</v>
      </c>
      <c r="B3844" s="1">
        <v>44911</v>
      </c>
      <c r="C3844">
        <v>37142.379999999997</v>
      </c>
      <c r="D3844">
        <v>8.85</v>
      </c>
      <c r="E3844">
        <v>9.34</v>
      </c>
      <c r="F3844">
        <v>200.84</v>
      </c>
      <c r="G3844">
        <v>2998.9</v>
      </c>
      <c r="H3844" t="s">
        <v>2220</v>
      </c>
      <c r="I3844" t="s">
        <v>2217</v>
      </c>
      <c r="J3844">
        <v>12</v>
      </c>
      <c r="K3844" t="s">
        <v>2218</v>
      </c>
      <c r="L3844" t="str">
        <f>IF(performance_data[[#This Row],[return_percentage]]&gt;=performance_data[[#This Row],[benchmark_return]],"Higher","Lower")</f>
        <v>Lower</v>
      </c>
      <c r="M3844" s="14">
        <f xml:space="preserve"> _xlfn.MAXIFS(performance_data[date],performance_data[portfolio_id],performance_data[[#This Row],[portfolio_id]])</f>
        <v>45554</v>
      </c>
      <c r="N3844" s="14">
        <f xml:space="preserve"> _xlfn.MINIFS(performance_data[date],performance_data[portfolio_id],performance_data[[#This Row],[portfolio_id]])</f>
        <v>44862</v>
      </c>
      <c r="O3844" s="15">
        <f>_xlfn.MAXIFS(performance_data[portfolio_value],performance_data[portfolio_id],performance_data[[#This Row],[portfolio_id]],performance_data[date],performance_data[[#This Row],[latest_date]])</f>
        <v>369192.95</v>
      </c>
      <c r="P3844" s="15">
        <f>_xlfn.MAXIFS(performance_data[portfolio_value],performance_data[portfolio_id],performance_data[[#This Row],[portfolio_id]],performance_data[date],performance_data[[#This Row],[starting_date]])</f>
        <v>498828.58</v>
      </c>
      <c r="Q3844" s="15">
        <f>performance_data[[#This Row],[latest_value]]-performance_data[[#This Row],[starting_value]]</f>
        <v>-129635.63</v>
      </c>
      <c r="R3844" s="15">
        <f>performance_data[[#This Row],[net_inflows]]-performance_data[[#This Row],[net_outflows]]</f>
        <v>-2798.06</v>
      </c>
      <c r="S3844" s="15" t="str">
        <f>IF(performance_data[[#This Row],[net_inflows]]&gt;AVERAGE(performance_data[net_inflows]),"High","Low")</f>
        <v>Low</v>
      </c>
      <c r="T3844" s="15">
        <f>AVERAGEIF(performance_data[inflow_flag],performance_data[[#This Row],[inflow_flag]],performance_data[return_percentage])</f>
        <v>5.0457846277021572</v>
      </c>
      <c r="U3844" s="17">
        <f>IF(performance_data[[#This Row],[return_percentage]]&lt;performance_data[[#This Row],[benchmark_return]],1,0)</f>
        <v>1</v>
      </c>
      <c r="V3844" s="17">
        <f>COUNTIFS(performance_data[portfolio_id],performance_data[[#This Row],[portfolio_id]])</f>
        <v>27</v>
      </c>
      <c r="W3844" s="17">
        <f>COUNTIFS(performance_data[portfolio_id],performance_data[[#This Row],[portfolio_id]],
          performance_data[return_flag],1)</f>
        <v>16</v>
      </c>
      <c r="X3844" s="15">
        <f>performance_data[[#This Row],[underperform_flag_count]]/performance_data[[#This Row],[totalportfoliocount]]</f>
        <v>0.59259259259259256</v>
      </c>
    </row>
    <row r="3845" spans="1:24" x14ac:dyDescent="0.3">
      <c r="A3845">
        <v>8069</v>
      </c>
      <c r="B3845" s="1">
        <v>45385</v>
      </c>
      <c r="C3845">
        <v>134321</v>
      </c>
      <c r="D3845">
        <v>10.199999999999999</v>
      </c>
      <c r="E3845">
        <v>12.16</v>
      </c>
      <c r="F3845">
        <v>9896.7900000000009</v>
      </c>
      <c r="G3845">
        <v>6803.24</v>
      </c>
      <c r="H3845" t="s">
        <v>2205</v>
      </c>
      <c r="I3845" t="s">
        <v>2211</v>
      </c>
      <c r="J3845">
        <v>4</v>
      </c>
      <c r="K3845" t="s">
        <v>2216</v>
      </c>
      <c r="L3845" t="str">
        <f>IF(performance_data[[#This Row],[return_percentage]]&gt;=performance_data[[#This Row],[benchmark_return]],"Higher","Lower")</f>
        <v>Lower</v>
      </c>
      <c r="M3845" s="14">
        <f xml:space="preserve"> _xlfn.MAXIFS(performance_data[date],performance_data[portfolio_id],performance_data[[#This Row],[portfolio_id]])</f>
        <v>45554</v>
      </c>
      <c r="N3845" s="14">
        <f xml:space="preserve"> _xlfn.MINIFS(performance_data[date],performance_data[portfolio_id],performance_data[[#This Row],[portfolio_id]])</f>
        <v>44862</v>
      </c>
      <c r="O3845" s="15">
        <f>_xlfn.MAXIFS(performance_data[portfolio_value],performance_data[portfolio_id],performance_data[[#This Row],[portfolio_id]],performance_data[date],performance_data[[#This Row],[latest_date]])</f>
        <v>369192.95</v>
      </c>
      <c r="P3845" s="15">
        <f>_xlfn.MAXIFS(performance_data[portfolio_value],performance_data[portfolio_id],performance_data[[#This Row],[portfolio_id]],performance_data[date],performance_data[[#This Row],[starting_date]])</f>
        <v>498828.58</v>
      </c>
      <c r="Q3845" s="15">
        <f>performance_data[[#This Row],[latest_value]]-performance_data[[#This Row],[starting_value]]</f>
        <v>-129635.63</v>
      </c>
      <c r="R3845" s="15">
        <f>performance_data[[#This Row],[net_inflows]]-performance_data[[#This Row],[net_outflows]]</f>
        <v>3093.5500000000011</v>
      </c>
      <c r="S3845" s="15" t="str">
        <f>IF(performance_data[[#This Row],[net_inflows]]&gt;AVERAGE(performance_data[net_inflows]),"High","Low")</f>
        <v>Low</v>
      </c>
      <c r="T3845" s="15">
        <f>AVERAGEIF(performance_data[inflow_flag],performance_data[[#This Row],[inflow_flag]],performance_data[return_percentage])</f>
        <v>5.0457846277021572</v>
      </c>
      <c r="U3845" s="17">
        <f>IF(performance_data[[#This Row],[return_percentage]]&lt;performance_data[[#This Row],[benchmark_return]],1,0)</f>
        <v>1</v>
      </c>
      <c r="V3845" s="17">
        <f>COUNTIFS(performance_data[portfolio_id],performance_data[[#This Row],[portfolio_id]])</f>
        <v>27</v>
      </c>
      <c r="W3845" s="17">
        <f>COUNTIFS(performance_data[portfolio_id],performance_data[[#This Row],[portfolio_id]],
          performance_data[return_flag],1)</f>
        <v>16</v>
      </c>
      <c r="X3845" s="15">
        <f>performance_data[[#This Row],[underperform_flag_count]]/performance_data[[#This Row],[totalportfoliocount]]</f>
        <v>0.59259259259259256</v>
      </c>
    </row>
    <row r="3846" spans="1:24" x14ac:dyDescent="0.3">
      <c r="A3846">
        <v>8069</v>
      </c>
      <c r="B3846" s="1">
        <v>45074</v>
      </c>
      <c r="C3846">
        <v>320563.93</v>
      </c>
      <c r="D3846">
        <v>0.82</v>
      </c>
      <c r="E3846">
        <v>0.84</v>
      </c>
      <c r="F3846">
        <v>14425.16</v>
      </c>
      <c r="G3846">
        <v>19002.63</v>
      </c>
      <c r="H3846" t="s">
        <v>2213</v>
      </c>
      <c r="I3846" t="s">
        <v>2211</v>
      </c>
      <c r="J3846">
        <v>5</v>
      </c>
      <c r="K3846" t="s">
        <v>2223</v>
      </c>
      <c r="L3846" t="str">
        <f>IF(performance_data[[#This Row],[return_percentage]]&gt;=performance_data[[#This Row],[benchmark_return]],"Higher","Lower")</f>
        <v>Lower</v>
      </c>
      <c r="M3846" s="14">
        <f xml:space="preserve"> _xlfn.MAXIFS(performance_data[date],performance_data[portfolio_id],performance_data[[#This Row],[portfolio_id]])</f>
        <v>45554</v>
      </c>
      <c r="N3846" s="14">
        <f xml:space="preserve"> _xlfn.MINIFS(performance_data[date],performance_data[portfolio_id],performance_data[[#This Row],[portfolio_id]])</f>
        <v>44862</v>
      </c>
      <c r="O3846" s="15">
        <f>_xlfn.MAXIFS(performance_data[portfolio_value],performance_data[portfolio_id],performance_data[[#This Row],[portfolio_id]],performance_data[date],performance_data[[#This Row],[latest_date]])</f>
        <v>369192.95</v>
      </c>
      <c r="P3846" s="15">
        <f>_xlfn.MAXIFS(performance_data[portfolio_value],performance_data[portfolio_id],performance_data[[#This Row],[portfolio_id]],performance_data[date],performance_data[[#This Row],[starting_date]])</f>
        <v>498828.58</v>
      </c>
      <c r="Q3846" s="15">
        <f>performance_data[[#This Row],[latest_value]]-performance_data[[#This Row],[starting_value]]</f>
        <v>-129635.63</v>
      </c>
      <c r="R3846" s="15">
        <f>performance_data[[#This Row],[net_inflows]]-performance_data[[#This Row],[net_outflows]]</f>
        <v>-4577.4700000000012</v>
      </c>
      <c r="S3846" s="15" t="str">
        <f>IF(performance_data[[#This Row],[net_inflows]]&gt;AVERAGE(performance_data[net_inflows]),"High","Low")</f>
        <v>High</v>
      </c>
      <c r="T3846" s="15">
        <f>AVERAGEIF(performance_data[inflow_flag],performance_data[[#This Row],[inflow_flag]],performance_data[return_percentage])</f>
        <v>4.8467905675459724</v>
      </c>
      <c r="U3846" s="17">
        <f>IF(performance_data[[#This Row],[return_percentage]]&lt;performance_data[[#This Row],[benchmark_return]],1,0)</f>
        <v>1</v>
      </c>
      <c r="V3846" s="17">
        <f>COUNTIFS(performance_data[portfolio_id],performance_data[[#This Row],[portfolio_id]])</f>
        <v>27</v>
      </c>
      <c r="W3846" s="17">
        <f>COUNTIFS(performance_data[portfolio_id],performance_data[[#This Row],[portfolio_id]],
          performance_data[return_flag],1)</f>
        <v>16</v>
      </c>
      <c r="X3846" s="15">
        <f>performance_data[[#This Row],[underperform_flag_count]]/performance_data[[#This Row],[totalportfoliocount]]</f>
        <v>0.59259259259259256</v>
      </c>
    </row>
    <row r="3847" spans="1:24" x14ac:dyDescent="0.3">
      <c r="A3847">
        <v>8069</v>
      </c>
      <c r="B3847" s="1">
        <v>45230</v>
      </c>
      <c r="C3847">
        <v>16577.509999999998</v>
      </c>
      <c r="D3847">
        <v>-6.77</v>
      </c>
      <c r="E3847">
        <v>-7.48</v>
      </c>
      <c r="F3847">
        <v>3960.47</v>
      </c>
      <c r="G3847">
        <v>2709.16</v>
      </c>
      <c r="H3847" t="s">
        <v>2213</v>
      </c>
      <c r="I3847" t="s">
        <v>2217</v>
      </c>
      <c r="J3847">
        <v>10</v>
      </c>
      <c r="K3847" t="s">
        <v>2224</v>
      </c>
      <c r="L3847" t="str">
        <f>IF(performance_data[[#This Row],[return_percentage]]&gt;=performance_data[[#This Row],[benchmark_return]],"Higher","Lower")</f>
        <v>Higher</v>
      </c>
      <c r="M3847" s="14">
        <f xml:space="preserve"> _xlfn.MAXIFS(performance_data[date],performance_data[portfolio_id],performance_data[[#This Row],[portfolio_id]])</f>
        <v>45554</v>
      </c>
      <c r="N3847" s="14">
        <f xml:space="preserve"> _xlfn.MINIFS(performance_data[date],performance_data[portfolio_id],performance_data[[#This Row],[portfolio_id]])</f>
        <v>44862</v>
      </c>
      <c r="O3847" s="15">
        <f>_xlfn.MAXIFS(performance_data[portfolio_value],performance_data[portfolio_id],performance_data[[#This Row],[portfolio_id]],performance_data[date],performance_data[[#This Row],[latest_date]])</f>
        <v>369192.95</v>
      </c>
      <c r="P3847" s="15">
        <f>_xlfn.MAXIFS(performance_data[portfolio_value],performance_data[portfolio_id],performance_data[[#This Row],[portfolio_id]],performance_data[date],performance_data[[#This Row],[starting_date]])</f>
        <v>498828.58</v>
      </c>
      <c r="Q3847" s="15">
        <f>performance_data[[#This Row],[latest_value]]-performance_data[[#This Row],[starting_value]]</f>
        <v>-129635.63</v>
      </c>
      <c r="R3847" s="15">
        <f>performance_data[[#This Row],[net_inflows]]-performance_data[[#This Row],[net_outflows]]</f>
        <v>1251.31</v>
      </c>
      <c r="S3847" s="15" t="str">
        <f>IF(performance_data[[#This Row],[net_inflows]]&gt;AVERAGE(performance_data[net_inflows]),"High","Low")</f>
        <v>Low</v>
      </c>
      <c r="T3847" s="15">
        <f>AVERAGEIF(performance_data[inflow_flag],performance_data[[#This Row],[inflow_flag]],performance_data[return_percentage])</f>
        <v>5.0457846277021572</v>
      </c>
      <c r="U3847" s="17">
        <f>IF(performance_data[[#This Row],[return_percentage]]&lt;performance_data[[#This Row],[benchmark_return]],1,0)</f>
        <v>0</v>
      </c>
      <c r="V3847" s="17">
        <f>COUNTIFS(performance_data[portfolio_id],performance_data[[#This Row],[portfolio_id]])</f>
        <v>27</v>
      </c>
      <c r="W3847" s="17">
        <f>COUNTIFS(performance_data[portfolio_id],performance_data[[#This Row],[portfolio_id]],
          performance_data[return_flag],1)</f>
        <v>16</v>
      </c>
      <c r="X3847" s="15">
        <f>performance_data[[#This Row],[underperform_flag_count]]/performance_data[[#This Row],[totalportfoliocount]]</f>
        <v>0.59259259259259256</v>
      </c>
    </row>
    <row r="3848" spans="1:24" x14ac:dyDescent="0.3">
      <c r="A3848">
        <v>8069</v>
      </c>
      <c r="B3848" s="1">
        <v>45285</v>
      </c>
      <c r="C3848">
        <v>89091.31</v>
      </c>
      <c r="D3848">
        <v>7.88</v>
      </c>
      <c r="E3848">
        <v>6.63</v>
      </c>
      <c r="F3848">
        <v>3069.89</v>
      </c>
      <c r="G3848">
        <v>967.05</v>
      </c>
      <c r="H3848" t="s">
        <v>2213</v>
      </c>
      <c r="I3848" t="s">
        <v>2217</v>
      </c>
      <c r="J3848">
        <v>12</v>
      </c>
      <c r="K3848" t="s">
        <v>2218</v>
      </c>
      <c r="L3848" t="str">
        <f>IF(performance_data[[#This Row],[return_percentage]]&gt;=performance_data[[#This Row],[benchmark_return]],"Higher","Lower")</f>
        <v>Higher</v>
      </c>
      <c r="M3848" s="14">
        <f xml:space="preserve"> _xlfn.MAXIFS(performance_data[date],performance_data[portfolio_id],performance_data[[#This Row],[portfolio_id]])</f>
        <v>45554</v>
      </c>
      <c r="N3848" s="14">
        <f xml:space="preserve"> _xlfn.MINIFS(performance_data[date],performance_data[portfolio_id],performance_data[[#This Row],[portfolio_id]])</f>
        <v>44862</v>
      </c>
      <c r="O3848" s="15">
        <f>_xlfn.MAXIFS(performance_data[portfolio_value],performance_data[portfolio_id],performance_data[[#This Row],[portfolio_id]],performance_data[date],performance_data[[#This Row],[latest_date]])</f>
        <v>369192.95</v>
      </c>
      <c r="P3848" s="15">
        <f>_xlfn.MAXIFS(performance_data[portfolio_value],performance_data[portfolio_id],performance_data[[#This Row],[portfolio_id]],performance_data[date],performance_data[[#This Row],[starting_date]])</f>
        <v>498828.58</v>
      </c>
      <c r="Q3848" s="15">
        <f>performance_data[[#This Row],[latest_value]]-performance_data[[#This Row],[starting_value]]</f>
        <v>-129635.63</v>
      </c>
      <c r="R3848" s="15">
        <f>performance_data[[#This Row],[net_inflows]]-performance_data[[#This Row],[net_outflows]]</f>
        <v>2102.84</v>
      </c>
      <c r="S3848" s="15" t="str">
        <f>IF(performance_data[[#This Row],[net_inflows]]&gt;AVERAGE(performance_data[net_inflows]),"High","Low")</f>
        <v>Low</v>
      </c>
      <c r="T3848" s="15">
        <f>AVERAGEIF(performance_data[inflow_flag],performance_data[[#This Row],[inflow_flag]],performance_data[return_percentage])</f>
        <v>5.0457846277021572</v>
      </c>
      <c r="U3848" s="17">
        <f>IF(performance_data[[#This Row],[return_percentage]]&lt;performance_data[[#This Row],[benchmark_return]],1,0)</f>
        <v>0</v>
      </c>
      <c r="V3848" s="17">
        <f>COUNTIFS(performance_data[portfolio_id],performance_data[[#This Row],[portfolio_id]])</f>
        <v>27</v>
      </c>
      <c r="W3848" s="17">
        <f>COUNTIFS(performance_data[portfolio_id],performance_data[[#This Row],[portfolio_id]],
          performance_data[return_flag],1)</f>
        <v>16</v>
      </c>
      <c r="X3848" s="15">
        <f>performance_data[[#This Row],[underperform_flag_count]]/performance_data[[#This Row],[totalportfoliocount]]</f>
        <v>0.59259259259259256</v>
      </c>
    </row>
    <row r="3849" spans="1:24" x14ac:dyDescent="0.3">
      <c r="A3849">
        <v>8069</v>
      </c>
      <c r="B3849" s="1">
        <v>45292</v>
      </c>
      <c r="C3849">
        <v>492699.82</v>
      </c>
      <c r="D3849">
        <v>-3.64</v>
      </c>
      <c r="E3849">
        <v>-3.13</v>
      </c>
      <c r="F3849">
        <v>14055.5</v>
      </c>
      <c r="G3849">
        <v>17152.490000000002</v>
      </c>
      <c r="H3849" t="s">
        <v>2205</v>
      </c>
      <c r="I3849" t="s">
        <v>2206</v>
      </c>
      <c r="J3849">
        <v>1</v>
      </c>
      <c r="K3849" t="s">
        <v>2207</v>
      </c>
      <c r="L3849" t="str">
        <f>IF(performance_data[[#This Row],[return_percentage]]&gt;=performance_data[[#This Row],[benchmark_return]],"Higher","Lower")</f>
        <v>Lower</v>
      </c>
      <c r="M3849" s="14">
        <f xml:space="preserve"> _xlfn.MAXIFS(performance_data[date],performance_data[portfolio_id],performance_data[[#This Row],[portfolio_id]])</f>
        <v>45554</v>
      </c>
      <c r="N3849" s="14">
        <f xml:space="preserve"> _xlfn.MINIFS(performance_data[date],performance_data[portfolio_id],performance_data[[#This Row],[portfolio_id]])</f>
        <v>44862</v>
      </c>
      <c r="O3849" s="15">
        <f>_xlfn.MAXIFS(performance_data[portfolio_value],performance_data[portfolio_id],performance_data[[#This Row],[portfolio_id]],performance_data[date],performance_data[[#This Row],[latest_date]])</f>
        <v>369192.95</v>
      </c>
      <c r="P3849" s="15">
        <f>_xlfn.MAXIFS(performance_data[portfolio_value],performance_data[portfolio_id],performance_data[[#This Row],[portfolio_id]],performance_data[date],performance_data[[#This Row],[starting_date]])</f>
        <v>498828.58</v>
      </c>
      <c r="Q3849" s="15">
        <f>performance_data[[#This Row],[latest_value]]-performance_data[[#This Row],[starting_value]]</f>
        <v>-129635.63</v>
      </c>
      <c r="R3849" s="15">
        <f>performance_data[[#This Row],[net_inflows]]-performance_data[[#This Row],[net_outflows]]</f>
        <v>-3096.9900000000016</v>
      </c>
      <c r="S3849" s="15" t="str">
        <f>IF(performance_data[[#This Row],[net_inflows]]&gt;AVERAGE(performance_data[net_inflows]),"High","Low")</f>
        <v>High</v>
      </c>
      <c r="T3849" s="15">
        <f>AVERAGEIF(performance_data[inflow_flag],performance_data[[#This Row],[inflow_flag]],performance_data[return_percentage])</f>
        <v>4.8467905675459724</v>
      </c>
      <c r="U3849" s="17">
        <f>IF(performance_data[[#This Row],[return_percentage]]&lt;performance_data[[#This Row],[benchmark_return]],1,0)</f>
        <v>1</v>
      </c>
      <c r="V3849" s="17">
        <f>COUNTIFS(performance_data[portfolio_id],performance_data[[#This Row],[portfolio_id]])</f>
        <v>27</v>
      </c>
      <c r="W3849" s="17">
        <f>COUNTIFS(performance_data[portfolio_id],performance_data[[#This Row],[portfolio_id]],
          performance_data[return_flag],1)</f>
        <v>16</v>
      </c>
      <c r="X3849" s="15">
        <f>performance_data[[#This Row],[underperform_flag_count]]/performance_data[[#This Row],[totalportfoliocount]]</f>
        <v>0.59259259259259256</v>
      </c>
    </row>
    <row r="3850" spans="1:24" x14ac:dyDescent="0.3">
      <c r="A3850">
        <v>8069</v>
      </c>
      <c r="B3850" s="1">
        <v>45051</v>
      </c>
      <c r="C3850">
        <v>359590.86</v>
      </c>
      <c r="D3850">
        <v>15.91</v>
      </c>
      <c r="E3850">
        <v>18.420000000000002</v>
      </c>
      <c r="F3850">
        <v>14813.03</v>
      </c>
      <c r="G3850">
        <v>11981.86</v>
      </c>
      <c r="H3850" t="s">
        <v>2213</v>
      </c>
      <c r="I3850" t="s">
        <v>2211</v>
      </c>
      <c r="J3850">
        <v>5</v>
      </c>
      <c r="K3850" t="s">
        <v>2223</v>
      </c>
      <c r="L3850" t="str">
        <f>IF(performance_data[[#This Row],[return_percentage]]&gt;=performance_data[[#This Row],[benchmark_return]],"Higher","Lower")</f>
        <v>Lower</v>
      </c>
      <c r="M3850" s="14">
        <f xml:space="preserve"> _xlfn.MAXIFS(performance_data[date],performance_data[portfolio_id],performance_data[[#This Row],[portfolio_id]])</f>
        <v>45554</v>
      </c>
      <c r="N3850" s="14">
        <f xml:space="preserve"> _xlfn.MINIFS(performance_data[date],performance_data[portfolio_id],performance_data[[#This Row],[portfolio_id]])</f>
        <v>44862</v>
      </c>
      <c r="O3850" s="15">
        <f>_xlfn.MAXIFS(performance_data[portfolio_value],performance_data[portfolio_id],performance_data[[#This Row],[portfolio_id]],performance_data[date],performance_data[[#This Row],[latest_date]])</f>
        <v>369192.95</v>
      </c>
      <c r="P3850" s="15">
        <f>_xlfn.MAXIFS(performance_data[portfolio_value],performance_data[portfolio_id],performance_data[[#This Row],[portfolio_id]],performance_data[date],performance_data[[#This Row],[starting_date]])</f>
        <v>498828.58</v>
      </c>
      <c r="Q3850" s="15">
        <f>performance_data[[#This Row],[latest_value]]-performance_data[[#This Row],[starting_value]]</f>
        <v>-129635.63</v>
      </c>
      <c r="R3850" s="15">
        <f>performance_data[[#This Row],[net_inflows]]-performance_data[[#This Row],[net_outflows]]</f>
        <v>2831.17</v>
      </c>
      <c r="S3850" s="15" t="str">
        <f>IF(performance_data[[#This Row],[net_inflows]]&gt;AVERAGE(performance_data[net_inflows]),"High","Low")</f>
        <v>High</v>
      </c>
      <c r="T3850" s="15">
        <f>AVERAGEIF(performance_data[inflow_flag],performance_data[[#This Row],[inflow_flag]],performance_data[return_percentage])</f>
        <v>4.8467905675459724</v>
      </c>
      <c r="U3850" s="17">
        <f>IF(performance_data[[#This Row],[return_percentage]]&lt;performance_data[[#This Row],[benchmark_return]],1,0)</f>
        <v>1</v>
      </c>
      <c r="V3850" s="17">
        <f>COUNTIFS(performance_data[portfolio_id],performance_data[[#This Row],[portfolio_id]])</f>
        <v>27</v>
      </c>
      <c r="W3850" s="17">
        <f>COUNTIFS(performance_data[portfolio_id],performance_data[[#This Row],[portfolio_id]],
          performance_data[return_flag],1)</f>
        <v>16</v>
      </c>
      <c r="X3850" s="15">
        <f>performance_data[[#This Row],[underperform_flag_count]]/performance_data[[#This Row],[totalportfoliocount]]</f>
        <v>0.59259259259259256</v>
      </c>
    </row>
    <row r="3851" spans="1:24" x14ac:dyDescent="0.3">
      <c r="A3851">
        <v>8069</v>
      </c>
      <c r="B3851" s="1">
        <v>45281</v>
      </c>
      <c r="C3851">
        <v>135661.5</v>
      </c>
      <c r="D3851">
        <v>14.85</v>
      </c>
      <c r="E3851">
        <v>13.49</v>
      </c>
      <c r="F3851">
        <v>1208.6400000000001</v>
      </c>
      <c r="G3851">
        <v>10319.64</v>
      </c>
      <c r="H3851" t="s">
        <v>2213</v>
      </c>
      <c r="I3851" t="s">
        <v>2217</v>
      </c>
      <c r="J3851">
        <v>12</v>
      </c>
      <c r="K3851" t="s">
        <v>2218</v>
      </c>
      <c r="L3851" t="str">
        <f>IF(performance_data[[#This Row],[return_percentage]]&gt;=performance_data[[#This Row],[benchmark_return]],"Higher","Lower")</f>
        <v>Higher</v>
      </c>
      <c r="M3851" s="14">
        <f xml:space="preserve"> _xlfn.MAXIFS(performance_data[date],performance_data[portfolio_id],performance_data[[#This Row],[portfolio_id]])</f>
        <v>45554</v>
      </c>
      <c r="N3851" s="14">
        <f xml:space="preserve"> _xlfn.MINIFS(performance_data[date],performance_data[portfolio_id],performance_data[[#This Row],[portfolio_id]])</f>
        <v>44862</v>
      </c>
      <c r="O3851" s="15">
        <f>_xlfn.MAXIFS(performance_data[portfolio_value],performance_data[portfolio_id],performance_data[[#This Row],[portfolio_id]],performance_data[date],performance_data[[#This Row],[latest_date]])</f>
        <v>369192.95</v>
      </c>
      <c r="P3851" s="15">
        <f>_xlfn.MAXIFS(performance_data[portfolio_value],performance_data[portfolio_id],performance_data[[#This Row],[portfolio_id]],performance_data[date],performance_data[[#This Row],[starting_date]])</f>
        <v>498828.58</v>
      </c>
      <c r="Q3851" s="15">
        <f>performance_data[[#This Row],[latest_value]]-performance_data[[#This Row],[starting_value]]</f>
        <v>-129635.63</v>
      </c>
      <c r="R3851" s="15">
        <f>performance_data[[#This Row],[net_inflows]]-performance_data[[#This Row],[net_outflows]]</f>
        <v>-9111</v>
      </c>
      <c r="S3851" s="15" t="str">
        <f>IF(performance_data[[#This Row],[net_inflows]]&gt;AVERAGE(performance_data[net_inflows]),"High","Low")</f>
        <v>Low</v>
      </c>
      <c r="T3851" s="15">
        <f>AVERAGEIF(performance_data[inflow_flag],performance_data[[#This Row],[inflow_flag]],performance_data[return_percentage])</f>
        <v>5.0457846277021572</v>
      </c>
      <c r="U3851" s="17">
        <f>IF(performance_data[[#This Row],[return_percentage]]&lt;performance_data[[#This Row],[benchmark_return]],1,0)</f>
        <v>0</v>
      </c>
      <c r="V3851" s="17">
        <f>COUNTIFS(performance_data[portfolio_id],performance_data[[#This Row],[portfolio_id]])</f>
        <v>27</v>
      </c>
      <c r="W3851" s="17">
        <f>COUNTIFS(performance_data[portfolio_id],performance_data[[#This Row],[portfolio_id]],
          performance_data[return_flag],1)</f>
        <v>16</v>
      </c>
      <c r="X3851" s="15">
        <f>performance_data[[#This Row],[underperform_flag_count]]/performance_data[[#This Row],[totalportfoliocount]]</f>
        <v>0.59259259259259256</v>
      </c>
    </row>
    <row r="3852" spans="1:24" x14ac:dyDescent="0.3">
      <c r="A3852">
        <v>8069</v>
      </c>
      <c r="B3852" s="1">
        <v>45022</v>
      </c>
      <c r="C3852">
        <v>5822.73</v>
      </c>
      <c r="D3852">
        <v>16.63</v>
      </c>
      <c r="E3852">
        <v>18.13</v>
      </c>
      <c r="F3852">
        <v>5245.35</v>
      </c>
      <c r="G3852">
        <v>7102.58</v>
      </c>
      <c r="H3852" t="s">
        <v>2213</v>
      </c>
      <c r="I3852" t="s">
        <v>2211</v>
      </c>
      <c r="J3852">
        <v>4</v>
      </c>
      <c r="K3852" t="s">
        <v>2216</v>
      </c>
      <c r="L3852" t="str">
        <f>IF(performance_data[[#This Row],[return_percentage]]&gt;=performance_data[[#This Row],[benchmark_return]],"Higher","Lower")</f>
        <v>Lower</v>
      </c>
      <c r="M3852" s="14">
        <f xml:space="preserve"> _xlfn.MAXIFS(performance_data[date],performance_data[portfolio_id],performance_data[[#This Row],[portfolio_id]])</f>
        <v>45554</v>
      </c>
      <c r="N3852" s="14">
        <f xml:space="preserve"> _xlfn.MINIFS(performance_data[date],performance_data[portfolio_id],performance_data[[#This Row],[portfolio_id]])</f>
        <v>44862</v>
      </c>
      <c r="O3852" s="15">
        <f>_xlfn.MAXIFS(performance_data[portfolio_value],performance_data[portfolio_id],performance_data[[#This Row],[portfolio_id]],performance_data[date],performance_data[[#This Row],[latest_date]])</f>
        <v>369192.95</v>
      </c>
      <c r="P3852" s="15">
        <f>_xlfn.MAXIFS(performance_data[portfolio_value],performance_data[portfolio_id],performance_data[[#This Row],[portfolio_id]],performance_data[date],performance_data[[#This Row],[starting_date]])</f>
        <v>498828.58</v>
      </c>
      <c r="Q3852" s="15">
        <f>performance_data[[#This Row],[latest_value]]-performance_data[[#This Row],[starting_value]]</f>
        <v>-129635.63</v>
      </c>
      <c r="R3852" s="15">
        <f>performance_data[[#This Row],[net_inflows]]-performance_data[[#This Row],[net_outflows]]</f>
        <v>-1857.2299999999996</v>
      </c>
      <c r="S3852" s="15" t="str">
        <f>IF(performance_data[[#This Row],[net_inflows]]&gt;AVERAGE(performance_data[net_inflows]),"High","Low")</f>
        <v>Low</v>
      </c>
      <c r="T3852" s="15">
        <f>AVERAGEIF(performance_data[inflow_flag],performance_data[[#This Row],[inflow_flag]],performance_data[return_percentage])</f>
        <v>5.0457846277021572</v>
      </c>
      <c r="U3852" s="17">
        <f>IF(performance_data[[#This Row],[return_percentage]]&lt;performance_data[[#This Row],[benchmark_return]],1,0)</f>
        <v>1</v>
      </c>
      <c r="V3852" s="17">
        <f>COUNTIFS(performance_data[portfolio_id],performance_data[[#This Row],[portfolio_id]])</f>
        <v>27</v>
      </c>
      <c r="W3852" s="17">
        <f>COUNTIFS(performance_data[portfolio_id],performance_data[[#This Row],[portfolio_id]],
          performance_data[return_flag],1)</f>
        <v>16</v>
      </c>
      <c r="X3852" s="15">
        <f>performance_data[[#This Row],[underperform_flag_count]]/performance_data[[#This Row],[totalportfoliocount]]</f>
        <v>0.59259259259259256</v>
      </c>
    </row>
    <row r="3853" spans="1:24" x14ac:dyDescent="0.3">
      <c r="A3853">
        <v>8069</v>
      </c>
      <c r="B3853" s="1">
        <v>45000</v>
      </c>
      <c r="C3853">
        <v>294800.96000000002</v>
      </c>
      <c r="D3853">
        <v>15.3</v>
      </c>
      <c r="E3853">
        <v>17.920000000000002</v>
      </c>
      <c r="F3853">
        <v>2645.06</v>
      </c>
      <c r="G3853">
        <v>13270.63</v>
      </c>
      <c r="H3853" t="s">
        <v>2213</v>
      </c>
      <c r="I3853" t="s">
        <v>2206</v>
      </c>
      <c r="J3853">
        <v>3</v>
      </c>
      <c r="K3853" t="s">
        <v>2222</v>
      </c>
      <c r="L3853" t="str">
        <f>IF(performance_data[[#This Row],[return_percentage]]&gt;=performance_data[[#This Row],[benchmark_return]],"Higher","Lower")</f>
        <v>Lower</v>
      </c>
      <c r="M3853" s="14">
        <f xml:space="preserve"> _xlfn.MAXIFS(performance_data[date],performance_data[portfolio_id],performance_data[[#This Row],[portfolio_id]])</f>
        <v>45554</v>
      </c>
      <c r="N3853" s="14">
        <f xml:space="preserve"> _xlfn.MINIFS(performance_data[date],performance_data[portfolio_id],performance_data[[#This Row],[portfolio_id]])</f>
        <v>44862</v>
      </c>
      <c r="O3853" s="15">
        <f>_xlfn.MAXIFS(performance_data[portfolio_value],performance_data[portfolio_id],performance_data[[#This Row],[portfolio_id]],performance_data[date],performance_data[[#This Row],[latest_date]])</f>
        <v>369192.95</v>
      </c>
      <c r="P3853" s="15">
        <f>_xlfn.MAXIFS(performance_data[portfolio_value],performance_data[portfolio_id],performance_data[[#This Row],[portfolio_id]],performance_data[date],performance_data[[#This Row],[starting_date]])</f>
        <v>498828.58</v>
      </c>
      <c r="Q3853" s="15">
        <f>performance_data[[#This Row],[latest_value]]-performance_data[[#This Row],[starting_value]]</f>
        <v>-129635.63</v>
      </c>
      <c r="R3853" s="15">
        <f>performance_data[[#This Row],[net_inflows]]-performance_data[[#This Row],[net_outflows]]</f>
        <v>-10625.57</v>
      </c>
      <c r="S3853" s="15" t="str">
        <f>IF(performance_data[[#This Row],[net_inflows]]&gt;AVERAGE(performance_data[net_inflows]),"High","Low")</f>
        <v>Low</v>
      </c>
      <c r="T3853" s="15">
        <f>AVERAGEIF(performance_data[inflow_flag],performance_data[[#This Row],[inflow_flag]],performance_data[return_percentage])</f>
        <v>5.0457846277021572</v>
      </c>
      <c r="U3853" s="17">
        <f>IF(performance_data[[#This Row],[return_percentage]]&lt;performance_data[[#This Row],[benchmark_return]],1,0)</f>
        <v>1</v>
      </c>
      <c r="V3853" s="17">
        <f>COUNTIFS(performance_data[portfolio_id],performance_data[[#This Row],[portfolio_id]])</f>
        <v>27</v>
      </c>
      <c r="W3853" s="17">
        <f>COUNTIFS(performance_data[portfolio_id],performance_data[[#This Row],[portfolio_id]],
          performance_data[return_flag],1)</f>
        <v>16</v>
      </c>
      <c r="X3853" s="15">
        <f>performance_data[[#This Row],[underperform_flag_count]]/performance_data[[#This Row],[totalportfoliocount]]</f>
        <v>0.59259259259259256</v>
      </c>
    </row>
    <row r="3854" spans="1:24" x14ac:dyDescent="0.3">
      <c r="A3854">
        <v>8069</v>
      </c>
      <c r="B3854" s="1">
        <v>45276</v>
      </c>
      <c r="C3854">
        <v>278311.05</v>
      </c>
      <c r="D3854">
        <v>-7.97</v>
      </c>
      <c r="E3854">
        <v>-9.2799999999999994</v>
      </c>
      <c r="F3854">
        <v>172.88</v>
      </c>
      <c r="G3854">
        <v>12224.43</v>
      </c>
      <c r="H3854" t="s">
        <v>2213</v>
      </c>
      <c r="I3854" t="s">
        <v>2217</v>
      </c>
      <c r="J3854">
        <v>12</v>
      </c>
      <c r="K3854" t="s">
        <v>2218</v>
      </c>
      <c r="L3854" t="str">
        <f>IF(performance_data[[#This Row],[return_percentage]]&gt;=performance_data[[#This Row],[benchmark_return]],"Higher","Lower")</f>
        <v>Higher</v>
      </c>
      <c r="M3854" s="14">
        <f xml:space="preserve"> _xlfn.MAXIFS(performance_data[date],performance_data[portfolio_id],performance_data[[#This Row],[portfolio_id]])</f>
        <v>45554</v>
      </c>
      <c r="N3854" s="14">
        <f xml:space="preserve"> _xlfn.MINIFS(performance_data[date],performance_data[portfolio_id],performance_data[[#This Row],[portfolio_id]])</f>
        <v>44862</v>
      </c>
      <c r="O3854" s="15">
        <f>_xlfn.MAXIFS(performance_data[portfolio_value],performance_data[portfolio_id],performance_data[[#This Row],[portfolio_id]],performance_data[date],performance_data[[#This Row],[latest_date]])</f>
        <v>369192.95</v>
      </c>
      <c r="P3854" s="15">
        <f>_xlfn.MAXIFS(performance_data[portfolio_value],performance_data[portfolio_id],performance_data[[#This Row],[portfolio_id]],performance_data[date],performance_data[[#This Row],[starting_date]])</f>
        <v>498828.58</v>
      </c>
      <c r="Q3854" s="15">
        <f>performance_data[[#This Row],[latest_value]]-performance_data[[#This Row],[starting_value]]</f>
        <v>-129635.63</v>
      </c>
      <c r="R3854" s="15">
        <f>performance_data[[#This Row],[net_inflows]]-performance_data[[#This Row],[net_outflows]]</f>
        <v>-12051.550000000001</v>
      </c>
      <c r="S3854" s="15" t="str">
        <f>IF(performance_data[[#This Row],[net_inflows]]&gt;AVERAGE(performance_data[net_inflows]),"High","Low")</f>
        <v>Low</v>
      </c>
      <c r="T3854" s="15">
        <f>AVERAGEIF(performance_data[inflow_flag],performance_data[[#This Row],[inflow_flag]],performance_data[return_percentage])</f>
        <v>5.0457846277021572</v>
      </c>
      <c r="U3854" s="17">
        <f>IF(performance_data[[#This Row],[return_percentage]]&lt;performance_data[[#This Row],[benchmark_return]],1,0)</f>
        <v>0</v>
      </c>
      <c r="V3854" s="17">
        <f>COUNTIFS(performance_data[portfolio_id],performance_data[[#This Row],[portfolio_id]])</f>
        <v>27</v>
      </c>
      <c r="W3854" s="17">
        <f>COUNTIFS(performance_data[portfolio_id],performance_data[[#This Row],[portfolio_id]],
          performance_data[return_flag],1)</f>
        <v>16</v>
      </c>
      <c r="X3854" s="15">
        <f>performance_data[[#This Row],[underperform_flag_count]]/performance_data[[#This Row],[totalportfoliocount]]</f>
        <v>0.59259259259259256</v>
      </c>
    </row>
    <row r="3855" spans="1:24" x14ac:dyDescent="0.3">
      <c r="A3855">
        <v>8069</v>
      </c>
      <c r="B3855" s="1">
        <v>44894</v>
      </c>
      <c r="C3855">
        <v>216804.44</v>
      </c>
      <c r="D3855">
        <v>-1.6</v>
      </c>
      <c r="E3855">
        <v>-1.49</v>
      </c>
      <c r="F3855">
        <v>8508.81</v>
      </c>
      <c r="G3855">
        <v>5389.26</v>
      </c>
      <c r="H3855" t="s">
        <v>2220</v>
      </c>
      <c r="I3855" t="s">
        <v>2217</v>
      </c>
      <c r="J3855">
        <v>11</v>
      </c>
      <c r="K3855" t="s">
        <v>2219</v>
      </c>
      <c r="L3855" t="str">
        <f>IF(performance_data[[#This Row],[return_percentage]]&gt;=performance_data[[#This Row],[benchmark_return]],"Higher","Lower")</f>
        <v>Lower</v>
      </c>
      <c r="M3855" s="14">
        <f xml:space="preserve"> _xlfn.MAXIFS(performance_data[date],performance_data[portfolio_id],performance_data[[#This Row],[portfolio_id]])</f>
        <v>45554</v>
      </c>
      <c r="N3855" s="14">
        <f xml:space="preserve"> _xlfn.MINIFS(performance_data[date],performance_data[portfolio_id],performance_data[[#This Row],[portfolio_id]])</f>
        <v>44862</v>
      </c>
      <c r="O3855" s="15">
        <f>_xlfn.MAXIFS(performance_data[portfolio_value],performance_data[portfolio_id],performance_data[[#This Row],[portfolio_id]],performance_data[date],performance_data[[#This Row],[latest_date]])</f>
        <v>369192.95</v>
      </c>
      <c r="P3855" s="15">
        <f>_xlfn.MAXIFS(performance_data[portfolio_value],performance_data[portfolio_id],performance_data[[#This Row],[portfolio_id]],performance_data[date],performance_data[[#This Row],[starting_date]])</f>
        <v>498828.58</v>
      </c>
      <c r="Q3855" s="15">
        <f>performance_data[[#This Row],[latest_value]]-performance_data[[#This Row],[starting_value]]</f>
        <v>-129635.63</v>
      </c>
      <c r="R3855" s="15">
        <f>performance_data[[#This Row],[net_inflows]]-performance_data[[#This Row],[net_outflows]]</f>
        <v>3119.5499999999993</v>
      </c>
      <c r="S3855" s="15" t="str">
        <f>IF(performance_data[[#This Row],[net_inflows]]&gt;AVERAGE(performance_data[net_inflows]),"High","Low")</f>
        <v>Low</v>
      </c>
      <c r="T3855" s="15">
        <f>AVERAGEIF(performance_data[inflow_flag],performance_data[[#This Row],[inflow_flag]],performance_data[return_percentage])</f>
        <v>5.0457846277021572</v>
      </c>
      <c r="U3855" s="17">
        <f>IF(performance_data[[#This Row],[return_percentage]]&lt;performance_data[[#This Row],[benchmark_return]],1,0)</f>
        <v>1</v>
      </c>
      <c r="V3855" s="17">
        <f>COUNTIFS(performance_data[portfolio_id],performance_data[[#This Row],[portfolio_id]])</f>
        <v>27</v>
      </c>
      <c r="W3855" s="17">
        <f>COUNTIFS(performance_data[portfolio_id],performance_data[[#This Row],[portfolio_id]],
          performance_data[return_flag],1)</f>
        <v>16</v>
      </c>
      <c r="X3855" s="15">
        <f>performance_data[[#This Row],[underperform_flag_count]]/performance_data[[#This Row],[totalportfoliocount]]</f>
        <v>0.59259259259259256</v>
      </c>
    </row>
    <row r="3856" spans="1:24" x14ac:dyDescent="0.3">
      <c r="A3856">
        <v>8069</v>
      </c>
      <c r="B3856" s="1">
        <v>45045</v>
      </c>
      <c r="C3856">
        <v>236115.36</v>
      </c>
      <c r="D3856">
        <v>11.74</v>
      </c>
      <c r="E3856">
        <v>9.65</v>
      </c>
      <c r="F3856">
        <v>13051.23</v>
      </c>
      <c r="G3856">
        <v>19443.97</v>
      </c>
      <c r="H3856" t="s">
        <v>2213</v>
      </c>
      <c r="I3856" t="s">
        <v>2211</v>
      </c>
      <c r="J3856">
        <v>4</v>
      </c>
      <c r="K3856" t="s">
        <v>2216</v>
      </c>
      <c r="L3856" t="str">
        <f>IF(performance_data[[#This Row],[return_percentage]]&gt;=performance_data[[#This Row],[benchmark_return]],"Higher","Lower")</f>
        <v>Higher</v>
      </c>
      <c r="M3856" s="14">
        <f xml:space="preserve"> _xlfn.MAXIFS(performance_data[date],performance_data[portfolio_id],performance_data[[#This Row],[portfolio_id]])</f>
        <v>45554</v>
      </c>
      <c r="N3856" s="14">
        <f xml:space="preserve"> _xlfn.MINIFS(performance_data[date],performance_data[portfolio_id],performance_data[[#This Row],[portfolio_id]])</f>
        <v>44862</v>
      </c>
      <c r="O3856" s="15">
        <f>_xlfn.MAXIFS(performance_data[portfolio_value],performance_data[portfolio_id],performance_data[[#This Row],[portfolio_id]],performance_data[date],performance_data[[#This Row],[latest_date]])</f>
        <v>369192.95</v>
      </c>
      <c r="P3856" s="15">
        <f>_xlfn.MAXIFS(performance_data[portfolio_value],performance_data[portfolio_id],performance_data[[#This Row],[portfolio_id]],performance_data[date],performance_data[[#This Row],[starting_date]])</f>
        <v>498828.58</v>
      </c>
      <c r="Q3856" s="15">
        <f>performance_data[[#This Row],[latest_value]]-performance_data[[#This Row],[starting_value]]</f>
        <v>-129635.63</v>
      </c>
      <c r="R3856" s="15">
        <f>performance_data[[#This Row],[net_inflows]]-performance_data[[#This Row],[net_outflows]]</f>
        <v>-6392.7400000000016</v>
      </c>
      <c r="S3856" s="15" t="str">
        <f>IF(performance_data[[#This Row],[net_inflows]]&gt;AVERAGE(performance_data[net_inflows]),"High","Low")</f>
        <v>High</v>
      </c>
      <c r="T3856" s="15">
        <f>AVERAGEIF(performance_data[inflow_flag],performance_data[[#This Row],[inflow_flag]],performance_data[return_percentage])</f>
        <v>4.8467905675459724</v>
      </c>
      <c r="U3856" s="17">
        <f>IF(performance_data[[#This Row],[return_percentage]]&lt;performance_data[[#This Row],[benchmark_return]],1,0)</f>
        <v>0</v>
      </c>
      <c r="V3856" s="17">
        <f>COUNTIFS(performance_data[portfolio_id],performance_data[[#This Row],[portfolio_id]])</f>
        <v>27</v>
      </c>
      <c r="W3856" s="17">
        <f>COUNTIFS(performance_data[portfolio_id],performance_data[[#This Row],[portfolio_id]],
          performance_data[return_flag],1)</f>
        <v>16</v>
      </c>
      <c r="X3856" s="15">
        <f>performance_data[[#This Row],[underperform_flag_count]]/performance_data[[#This Row],[totalportfoliocount]]</f>
        <v>0.59259259259259256</v>
      </c>
    </row>
    <row r="3857" spans="1:24" x14ac:dyDescent="0.3">
      <c r="A3857">
        <v>8069</v>
      </c>
      <c r="B3857" s="1">
        <v>45009</v>
      </c>
      <c r="C3857">
        <v>244686.58</v>
      </c>
      <c r="D3857">
        <v>11.72</v>
      </c>
      <c r="E3857">
        <v>10.130000000000001</v>
      </c>
      <c r="F3857">
        <v>18774.939999999999</v>
      </c>
      <c r="G3857">
        <v>10552.49</v>
      </c>
      <c r="H3857" t="s">
        <v>2213</v>
      </c>
      <c r="I3857" t="s">
        <v>2206</v>
      </c>
      <c r="J3857">
        <v>3</v>
      </c>
      <c r="K3857" t="s">
        <v>2222</v>
      </c>
      <c r="L3857" t="str">
        <f>IF(performance_data[[#This Row],[return_percentage]]&gt;=performance_data[[#This Row],[benchmark_return]],"Higher","Lower")</f>
        <v>Higher</v>
      </c>
      <c r="M3857" s="14">
        <f xml:space="preserve"> _xlfn.MAXIFS(performance_data[date],performance_data[portfolio_id],performance_data[[#This Row],[portfolio_id]])</f>
        <v>45554</v>
      </c>
      <c r="N3857" s="14">
        <f xml:space="preserve"> _xlfn.MINIFS(performance_data[date],performance_data[portfolio_id],performance_data[[#This Row],[portfolio_id]])</f>
        <v>44862</v>
      </c>
      <c r="O3857" s="15">
        <f>_xlfn.MAXIFS(performance_data[portfolio_value],performance_data[portfolio_id],performance_data[[#This Row],[portfolio_id]],performance_data[date],performance_data[[#This Row],[latest_date]])</f>
        <v>369192.95</v>
      </c>
      <c r="P3857" s="15">
        <f>_xlfn.MAXIFS(performance_data[portfolio_value],performance_data[portfolio_id],performance_data[[#This Row],[portfolio_id]],performance_data[date],performance_data[[#This Row],[starting_date]])</f>
        <v>498828.58</v>
      </c>
      <c r="Q3857" s="15">
        <f>performance_data[[#This Row],[latest_value]]-performance_data[[#This Row],[starting_value]]</f>
        <v>-129635.63</v>
      </c>
      <c r="R3857" s="15">
        <f>performance_data[[#This Row],[net_inflows]]-performance_data[[#This Row],[net_outflows]]</f>
        <v>8222.4499999999989</v>
      </c>
      <c r="S3857" s="15" t="str">
        <f>IF(performance_data[[#This Row],[net_inflows]]&gt;AVERAGE(performance_data[net_inflows]),"High","Low")</f>
        <v>High</v>
      </c>
      <c r="T3857" s="15">
        <f>AVERAGEIF(performance_data[inflow_flag],performance_data[[#This Row],[inflow_flag]],performance_data[return_percentage])</f>
        <v>4.8467905675459724</v>
      </c>
      <c r="U3857" s="17">
        <f>IF(performance_data[[#This Row],[return_percentage]]&lt;performance_data[[#This Row],[benchmark_return]],1,0)</f>
        <v>0</v>
      </c>
      <c r="V3857" s="17">
        <f>COUNTIFS(performance_data[portfolio_id],performance_data[[#This Row],[portfolio_id]])</f>
        <v>27</v>
      </c>
      <c r="W3857" s="17">
        <f>COUNTIFS(performance_data[portfolio_id],performance_data[[#This Row],[portfolio_id]],
          performance_data[return_flag],1)</f>
        <v>16</v>
      </c>
      <c r="X3857" s="15">
        <f>performance_data[[#This Row],[underperform_flag_count]]/performance_data[[#This Row],[totalportfoliocount]]</f>
        <v>0.59259259259259256</v>
      </c>
    </row>
    <row r="3858" spans="1:24" x14ac:dyDescent="0.3">
      <c r="A3858">
        <v>8156</v>
      </c>
      <c r="B3858" s="1">
        <v>44845</v>
      </c>
      <c r="C3858">
        <v>245945.07</v>
      </c>
      <c r="D3858">
        <v>10.62</v>
      </c>
      <c r="E3858">
        <v>9.77</v>
      </c>
      <c r="F3858">
        <v>3417.38</v>
      </c>
      <c r="G3858">
        <v>16153.41</v>
      </c>
      <c r="H3858" t="s">
        <v>2220</v>
      </c>
      <c r="I3858" t="s">
        <v>2217</v>
      </c>
      <c r="J3858">
        <v>10</v>
      </c>
      <c r="K3858" t="s">
        <v>2224</v>
      </c>
      <c r="L3858" t="str">
        <f>IF(performance_data[[#This Row],[return_percentage]]&gt;=performance_data[[#This Row],[benchmark_return]],"Higher","Lower")</f>
        <v>Higher</v>
      </c>
      <c r="M3858" s="14">
        <f xml:space="preserve"> _xlfn.MAXIFS(performance_data[date],performance_data[portfolio_id],performance_data[[#This Row],[portfolio_id]])</f>
        <v>45553</v>
      </c>
      <c r="N3858" s="14">
        <f xml:space="preserve"> _xlfn.MINIFS(performance_data[date],performance_data[portfolio_id],performance_data[[#This Row],[portfolio_id]])</f>
        <v>44845</v>
      </c>
      <c r="O3858" s="15">
        <f>_xlfn.MAXIFS(performance_data[portfolio_value],performance_data[portfolio_id],performance_data[[#This Row],[portfolio_id]],performance_data[date],performance_data[[#This Row],[latest_date]])</f>
        <v>292830.94</v>
      </c>
      <c r="P3858" s="15">
        <f>_xlfn.MAXIFS(performance_data[portfolio_value],performance_data[portfolio_id],performance_data[[#This Row],[portfolio_id]],performance_data[date],performance_data[[#This Row],[starting_date]])</f>
        <v>245945.07</v>
      </c>
      <c r="Q3858" s="15">
        <f>performance_data[[#This Row],[latest_value]]-performance_data[[#This Row],[starting_value]]</f>
        <v>46885.869999999995</v>
      </c>
      <c r="R3858" s="15">
        <f>performance_data[[#This Row],[net_inflows]]-performance_data[[#This Row],[net_outflows]]</f>
        <v>-12736.029999999999</v>
      </c>
      <c r="S3858" s="15" t="str">
        <f>IF(performance_data[[#This Row],[net_inflows]]&gt;AVERAGE(performance_data[net_inflows]),"High","Low")</f>
        <v>Low</v>
      </c>
      <c r="T3858" s="15">
        <f>AVERAGEIF(performance_data[inflow_flag],performance_data[[#This Row],[inflow_flag]],performance_data[return_percentage])</f>
        <v>5.0457846277021572</v>
      </c>
      <c r="U3858" s="17">
        <f>IF(performance_data[[#This Row],[return_percentage]]&lt;performance_data[[#This Row],[benchmark_return]],1,0)</f>
        <v>0</v>
      </c>
      <c r="V3858" s="17">
        <f>COUNTIFS(performance_data[portfolio_id],performance_data[[#This Row],[portfolio_id]])</f>
        <v>21</v>
      </c>
      <c r="W3858" s="17">
        <f>COUNTIFS(performance_data[portfolio_id],performance_data[[#This Row],[portfolio_id]],
          performance_data[return_flag],1)</f>
        <v>9</v>
      </c>
      <c r="X3858" s="15">
        <f>performance_data[[#This Row],[underperform_flag_count]]/performance_data[[#This Row],[totalportfoliocount]]</f>
        <v>0.42857142857142855</v>
      </c>
    </row>
    <row r="3859" spans="1:24" x14ac:dyDescent="0.3">
      <c r="A3859">
        <v>8156</v>
      </c>
      <c r="B3859" s="1">
        <v>45474</v>
      </c>
      <c r="C3859">
        <v>369505.09</v>
      </c>
      <c r="D3859">
        <v>8.1300000000000008</v>
      </c>
      <c r="E3859">
        <v>8.5500000000000007</v>
      </c>
      <c r="F3859">
        <v>17773.52</v>
      </c>
      <c r="G3859">
        <v>152.25</v>
      </c>
      <c r="H3859" t="s">
        <v>2205</v>
      </c>
      <c r="I3859" t="s">
        <v>2209</v>
      </c>
      <c r="J3859">
        <v>7</v>
      </c>
      <c r="K3859" t="s">
        <v>2210</v>
      </c>
      <c r="L3859" t="str">
        <f>IF(performance_data[[#This Row],[return_percentage]]&gt;=performance_data[[#This Row],[benchmark_return]],"Higher","Lower")</f>
        <v>Lower</v>
      </c>
      <c r="M3859" s="14">
        <f xml:space="preserve"> _xlfn.MAXIFS(performance_data[date],performance_data[portfolio_id],performance_data[[#This Row],[portfolio_id]])</f>
        <v>45553</v>
      </c>
      <c r="N3859" s="14">
        <f xml:space="preserve"> _xlfn.MINIFS(performance_data[date],performance_data[portfolio_id],performance_data[[#This Row],[portfolio_id]])</f>
        <v>44845</v>
      </c>
      <c r="O3859" s="15">
        <f>_xlfn.MAXIFS(performance_data[portfolio_value],performance_data[portfolio_id],performance_data[[#This Row],[portfolio_id]],performance_data[date],performance_data[[#This Row],[latest_date]])</f>
        <v>292830.94</v>
      </c>
      <c r="P3859" s="15">
        <f>_xlfn.MAXIFS(performance_data[portfolio_value],performance_data[portfolio_id],performance_data[[#This Row],[portfolio_id]],performance_data[date],performance_data[[#This Row],[starting_date]])</f>
        <v>245945.07</v>
      </c>
      <c r="Q3859" s="15">
        <f>performance_data[[#This Row],[latest_value]]-performance_data[[#This Row],[starting_value]]</f>
        <v>46885.869999999995</v>
      </c>
      <c r="R3859" s="15">
        <f>performance_data[[#This Row],[net_inflows]]-performance_data[[#This Row],[net_outflows]]</f>
        <v>17621.27</v>
      </c>
      <c r="S3859" s="15" t="str">
        <f>IF(performance_data[[#This Row],[net_inflows]]&gt;AVERAGE(performance_data[net_inflows]),"High","Low")</f>
        <v>High</v>
      </c>
      <c r="T3859" s="15">
        <f>AVERAGEIF(performance_data[inflow_flag],performance_data[[#This Row],[inflow_flag]],performance_data[return_percentage])</f>
        <v>4.8467905675459724</v>
      </c>
      <c r="U3859" s="17">
        <f>IF(performance_data[[#This Row],[return_percentage]]&lt;performance_data[[#This Row],[benchmark_return]],1,0)</f>
        <v>1</v>
      </c>
      <c r="V3859" s="17">
        <f>COUNTIFS(performance_data[portfolio_id],performance_data[[#This Row],[portfolio_id]])</f>
        <v>21</v>
      </c>
      <c r="W3859" s="17">
        <f>COUNTIFS(performance_data[portfolio_id],performance_data[[#This Row],[portfolio_id]],
          performance_data[return_flag],1)</f>
        <v>9</v>
      </c>
      <c r="X3859" s="15">
        <f>performance_data[[#This Row],[underperform_flag_count]]/performance_data[[#This Row],[totalportfoliocount]]</f>
        <v>0.42857142857142855</v>
      </c>
    </row>
    <row r="3860" spans="1:24" x14ac:dyDescent="0.3">
      <c r="A3860">
        <v>8156</v>
      </c>
      <c r="B3860" s="1">
        <v>45416</v>
      </c>
      <c r="C3860">
        <v>32379.88</v>
      </c>
      <c r="D3860">
        <v>-2.86</v>
      </c>
      <c r="E3860">
        <v>-3.09</v>
      </c>
      <c r="F3860">
        <v>10711.3</v>
      </c>
      <c r="G3860">
        <v>3920.24</v>
      </c>
      <c r="H3860" t="s">
        <v>2205</v>
      </c>
      <c r="I3860" t="s">
        <v>2211</v>
      </c>
      <c r="J3860">
        <v>5</v>
      </c>
      <c r="K3860" t="s">
        <v>2223</v>
      </c>
      <c r="L3860" t="str">
        <f>IF(performance_data[[#This Row],[return_percentage]]&gt;=performance_data[[#This Row],[benchmark_return]],"Higher","Lower")</f>
        <v>Higher</v>
      </c>
      <c r="M3860" s="14">
        <f xml:space="preserve"> _xlfn.MAXIFS(performance_data[date],performance_data[portfolio_id],performance_data[[#This Row],[portfolio_id]])</f>
        <v>45553</v>
      </c>
      <c r="N3860" s="14">
        <f xml:space="preserve"> _xlfn.MINIFS(performance_data[date],performance_data[portfolio_id],performance_data[[#This Row],[portfolio_id]])</f>
        <v>44845</v>
      </c>
      <c r="O3860" s="15">
        <f>_xlfn.MAXIFS(performance_data[portfolio_value],performance_data[portfolio_id],performance_data[[#This Row],[portfolio_id]],performance_data[date],performance_data[[#This Row],[latest_date]])</f>
        <v>292830.94</v>
      </c>
      <c r="P3860" s="15">
        <f>_xlfn.MAXIFS(performance_data[portfolio_value],performance_data[portfolio_id],performance_data[[#This Row],[portfolio_id]],performance_data[date],performance_data[[#This Row],[starting_date]])</f>
        <v>245945.07</v>
      </c>
      <c r="Q3860" s="15">
        <f>performance_data[[#This Row],[latest_value]]-performance_data[[#This Row],[starting_value]]</f>
        <v>46885.869999999995</v>
      </c>
      <c r="R3860" s="15">
        <f>performance_data[[#This Row],[net_inflows]]-performance_data[[#This Row],[net_outflows]]</f>
        <v>6791.0599999999995</v>
      </c>
      <c r="S3860" s="15" t="str">
        <f>IF(performance_data[[#This Row],[net_inflows]]&gt;AVERAGE(performance_data[net_inflows]),"High","Low")</f>
        <v>High</v>
      </c>
      <c r="T3860" s="15">
        <f>AVERAGEIF(performance_data[inflow_flag],performance_data[[#This Row],[inflow_flag]],performance_data[return_percentage])</f>
        <v>4.8467905675459724</v>
      </c>
      <c r="U3860" s="17">
        <f>IF(performance_data[[#This Row],[return_percentage]]&lt;performance_data[[#This Row],[benchmark_return]],1,0)</f>
        <v>0</v>
      </c>
      <c r="V3860" s="17">
        <f>COUNTIFS(performance_data[portfolio_id],performance_data[[#This Row],[portfolio_id]])</f>
        <v>21</v>
      </c>
      <c r="W3860" s="17">
        <f>COUNTIFS(performance_data[portfolio_id],performance_data[[#This Row],[portfolio_id]],
          performance_data[return_flag],1)</f>
        <v>9</v>
      </c>
      <c r="X3860" s="15">
        <f>performance_data[[#This Row],[underperform_flag_count]]/performance_data[[#This Row],[totalportfoliocount]]</f>
        <v>0.42857142857142855</v>
      </c>
    </row>
    <row r="3861" spans="1:24" x14ac:dyDescent="0.3">
      <c r="A3861">
        <v>8156</v>
      </c>
      <c r="B3861" s="1">
        <v>45058</v>
      </c>
      <c r="C3861">
        <v>374048.96</v>
      </c>
      <c r="D3861">
        <v>19.23</v>
      </c>
      <c r="E3861">
        <v>15.5</v>
      </c>
      <c r="F3861">
        <v>14013.34</v>
      </c>
      <c r="G3861">
        <v>14313.79</v>
      </c>
      <c r="H3861" t="s">
        <v>2213</v>
      </c>
      <c r="I3861" t="s">
        <v>2211</v>
      </c>
      <c r="J3861">
        <v>5</v>
      </c>
      <c r="K3861" t="s">
        <v>2223</v>
      </c>
      <c r="L3861" t="str">
        <f>IF(performance_data[[#This Row],[return_percentage]]&gt;=performance_data[[#This Row],[benchmark_return]],"Higher","Lower")</f>
        <v>Higher</v>
      </c>
      <c r="M3861" s="14">
        <f xml:space="preserve"> _xlfn.MAXIFS(performance_data[date],performance_data[portfolio_id],performance_data[[#This Row],[portfolio_id]])</f>
        <v>45553</v>
      </c>
      <c r="N3861" s="14">
        <f xml:space="preserve"> _xlfn.MINIFS(performance_data[date],performance_data[portfolio_id],performance_data[[#This Row],[portfolio_id]])</f>
        <v>44845</v>
      </c>
      <c r="O3861" s="15">
        <f>_xlfn.MAXIFS(performance_data[portfolio_value],performance_data[portfolio_id],performance_data[[#This Row],[portfolio_id]],performance_data[date],performance_data[[#This Row],[latest_date]])</f>
        <v>292830.94</v>
      </c>
      <c r="P3861" s="15">
        <f>_xlfn.MAXIFS(performance_data[portfolio_value],performance_data[portfolio_id],performance_data[[#This Row],[portfolio_id]],performance_data[date],performance_data[[#This Row],[starting_date]])</f>
        <v>245945.07</v>
      </c>
      <c r="Q3861" s="15">
        <f>performance_data[[#This Row],[latest_value]]-performance_data[[#This Row],[starting_value]]</f>
        <v>46885.869999999995</v>
      </c>
      <c r="R3861" s="15">
        <f>performance_data[[#This Row],[net_inflows]]-performance_data[[#This Row],[net_outflows]]</f>
        <v>-300.45000000000073</v>
      </c>
      <c r="S3861" s="15" t="str">
        <f>IF(performance_data[[#This Row],[net_inflows]]&gt;AVERAGE(performance_data[net_inflows]),"High","Low")</f>
        <v>High</v>
      </c>
      <c r="T3861" s="15">
        <f>AVERAGEIF(performance_data[inflow_flag],performance_data[[#This Row],[inflow_flag]],performance_data[return_percentage])</f>
        <v>4.8467905675459724</v>
      </c>
      <c r="U3861" s="17">
        <f>IF(performance_data[[#This Row],[return_percentage]]&lt;performance_data[[#This Row],[benchmark_return]],1,0)</f>
        <v>0</v>
      </c>
      <c r="V3861" s="17">
        <f>COUNTIFS(performance_data[portfolio_id],performance_data[[#This Row],[portfolio_id]])</f>
        <v>21</v>
      </c>
      <c r="W3861" s="17">
        <f>COUNTIFS(performance_data[portfolio_id],performance_data[[#This Row],[portfolio_id]],
          performance_data[return_flag],1)</f>
        <v>9</v>
      </c>
      <c r="X3861" s="15">
        <f>performance_data[[#This Row],[underperform_flag_count]]/performance_data[[#This Row],[totalportfoliocount]]</f>
        <v>0.42857142857142855</v>
      </c>
    </row>
    <row r="3862" spans="1:24" x14ac:dyDescent="0.3">
      <c r="A3862">
        <v>8156</v>
      </c>
      <c r="B3862" s="1">
        <v>45371</v>
      </c>
      <c r="C3862">
        <v>68418.8</v>
      </c>
      <c r="D3862">
        <v>0.48</v>
      </c>
      <c r="E3862">
        <v>0.4</v>
      </c>
      <c r="F3862">
        <v>1171.25</v>
      </c>
      <c r="G3862">
        <v>17209.060000000001</v>
      </c>
      <c r="H3862" t="s">
        <v>2205</v>
      </c>
      <c r="I3862" t="s">
        <v>2206</v>
      </c>
      <c r="J3862">
        <v>3</v>
      </c>
      <c r="K3862" t="s">
        <v>2222</v>
      </c>
      <c r="L3862" t="str">
        <f>IF(performance_data[[#This Row],[return_percentage]]&gt;=performance_data[[#This Row],[benchmark_return]],"Higher","Lower")</f>
        <v>Higher</v>
      </c>
      <c r="M3862" s="14">
        <f xml:space="preserve"> _xlfn.MAXIFS(performance_data[date],performance_data[portfolio_id],performance_data[[#This Row],[portfolio_id]])</f>
        <v>45553</v>
      </c>
      <c r="N3862" s="14">
        <f xml:space="preserve"> _xlfn.MINIFS(performance_data[date],performance_data[portfolio_id],performance_data[[#This Row],[portfolio_id]])</f>
        <v>44845</v>
      </c>
      <c r="O3862" s="15">
        <f>_xlfn.MAXIFS(performance_data[portfolio_value],performance_data[portfolio_id],performance_data[[#This Row],[portfolio_id]],performance_data[date],performance_data[[#This Row],[latest_date]])</f>
        <v>292830.94</v>
      </c>
      <c r="P3862" s="15">
        <f>_xlfn.MAXIFS(performance_data[portfolio_value],performance_data[portfolio_id],performance_data[[#This Row],[portfolio_id]],performance_data[date],performance_data[[#This Row],[starting_date]])</f>
        <v>245945.07</v>
      </c>
      <c r="Q3862" s="15">
        <f>performance_data[[#This Row],[latest_value]]-performance_data[[#This Row],[starting_value]]</f>
        <v>46885.869999999995</v>
      </c>
      <c r="R3862" s="15">
        <f>performance_data[[#This Row],[net_inflows]]-performance_data[[#This Row],[net_outflows]]</f>
        <v>-16037.810000000001</v>
      </c>
      <c r="S3862" s="15" t="str">
        <f>IF(performance_data[[#This Row],[net_inflows]]&gt;AVERAGE(performance_data[net_inflows]),"High","Low")</f>
        <v>Low</v>
      </c>
      <c r="T3862" s="15">
        <f>AVERAGEIF(performance_data[inflow_flag],performance_data[[#This Row],[inflow_flag]],performance_data[return_percentage])</f>
        <v>5.0457846277021572</v>
      </c>
      <c r="U3862" s="17">
        <f>IF(performance_data[[#This Row],[return_percentage]]&lt;performance_data[[#This Row],[benchmark_return]],1,0)</f>
        <v>0</v>
      </c>
      <c r="V3862" s="17">
        <f>COUNTIFS(performance_data[portfolio_id],performance_data[[#This Row],[portfolio_id]])</f>
        <v>21</v>
      </c>
      <c r="W3862" s="17">
        <f>COUNTIFS(performance_data[portfolio_id],performance_data[[#This Row],[portfolio_id]],
          performance_data[return_flag],1)</f>
        <v>9</v>
      </c>
      <c r="X3862" s="15">
        <f>performance_data[[#This Row],[underperform_flag_count]]/performance_data[[#This Row],[totalportfoliocount]]</f>
        <v>0.42857142857142855</v>
      </c>
    </row>
    <row r="3863" spans="1:24" x14ac:dyDescent="0.3">
      <c r="A3863">
        <v>8156</v>
      </c>
      <c r="B3863" s="1">
        <v>45510</v>
      </c>
      <c r="C3863">
        <v>380293.64</v>
      </c>
      <c r="D3863">
        <v>12.78</v>
      </c>
      <c r="E3863">
        <v>12.37</v>
      </c>
      <c r="F3863">
        <v>9139.14</v>
      </c>
      <c r="G3863">
        <v>3170.11</v>
      </c>
      <c r="H3863" t="s">
        <v>2205</v>
      </c>
      <c r="I3863" t="s">
        <v>2209</v>
      </c>
      <c r="J3863">
        <v>8</v>
      </c>
      <c r="K3863" t="s">
        <v>2214</v>
      </c>
      <c r="L3863" t="str">
        <f>IF(performance_data[[#This Row],[return_percentage]]&gt;=performance_data[[#This Row],[benchmark_return]],"Higher","Lower")</f>
        <v>Higher</v>
      </c>
      <c r="M3863" s="14">
        <f xml:space="preserve"> _xlfn.MAXIFS(performance_data[date],performance_data[portfolio_id],performance_data[[#This Row],[portfolio_id]])</f>
        <v>45553</v>
      </c>
      <c r="N3863" s="14">
        <f xml:space="preserve"> _xlfn.MINIFS(performance_data[date],performance_data[portfolio_id],performance_data[[#This Row],[portfolio_id]])</f>
        <v>44845</v>
      </c>
      <c r="O3863" s="15">
        <f>_xlfn.MAXIFS(performance_data[portfolio_value],performance_data[portfolio_id],performance_data[[#This Row],[portfolio_id]],performance_data[date],performance_data[[#This Row],[latest_date]])</f>
        <v>292830.94</v>
      </c>
      <c r="P3863" s="15">
        <f>_xlfn.MAXIFS(performance_data[portfolio_value],performance_data[portfolio_id],performance_data[[#This Row],[portfolio_id]],performance_data[date],performance_data[[#This Row],[starting_date]])</f>
        <v>245945.07</v>
      </c>
      <c r="Q3863" s="15">
        <f>performance_data[[#This Row],[latest_value]]-performance_data[[#This Row],[starting_value]]</f>
        <v>46885.869999999995</v>
      </c>
      <c r="R3863" s="15">
        <f>performance_data[[#This Row],[net_inflows]]-performance_data[[#This Row],[net_outflows]]</f>
        <v>5969.0299999999988</v>
      </c>
      <c r="S3863" s="15" t="str">
        <f>IF(performance_data[[#This Row],[net_inflows]]&gt;AVERAGE(performance_data[net_inflows]),"High","Low")</f>
        <v>Low</v>
      </c>
      <c r="T3863" s="15">
        <f>AVERAGEIF(performance_data[inflow_flag],performance_data[[#This Row],[inflow_flag]],performance_data[return_percentage])</f>
        <v>5.0457846277021572</v>
      </c>
      <c r="U3863" s="17">
        <f>IF(performance_data[[#This Row],[return_percentage]]&lt;performance_data[[#This Row],[benchmark_return]],1,0)</f>
        <v>0</v>
      </c>
      <c r="V3863" s="17">
        <f>COUNTIFS(performance_data[portfolio_id],performance_data[[#This Row],[portfolio_id]])</f>
        <v>21</v>
      </c>
      <c r="W3863" s="17">
        <f>COUNTIFS(performance_data[portfolio_id],performance_data[[#This Row],[portfolio_id]],
          performance_data[return_flag],1)</f>
        <v>9</v>
      </c>
      <c r="X3863" s="15">
        <f>performance_data[[#This Row],[underperform_flag_count]]/performance_data[[#This Row],[totalportfoliocount]]</f>
        <v>0.42857142857142855</v>
      </c>
    </row>
    <row r="3864" spans="1:24" x14ac:dyDescent="0.3">
      <c r="A3864">
        <v>8156</v>
      </c>
      <c r="B3864" s="1">
        <v>44986</v>
      </c>
      <c r="C3864">
        <v>60826.12</v>
      </c>
      <c r="D3864">
        <v>10.26</v>
      </c>
      <c r="E3864">
        <v>8.91</v>
      </c>
      <c r="F3864">
        <v>11245.14</v>
      </c>
      <c r="G3864">
        <v>10998.94</v>
      </c>
      <c r="H3864" t="s">
        <v>2213</v>
      </c>
      <c r="I3864" t="s">
        <v>2206</v>
      </c>
      <c r="J3864">
        <v>3</v>
      </c>
      <c r="K3864" t="s">
        <v>2222</v>
      </c>
      <c r="L3864" t="str">
        <f>IF(performance_data[[#This Row],[return_percentage]]&gt;=performance_data[[#This Row],[benchmark_return]],"Higher","Lower")</f>
        <v>Higher</v>
      </c>
      <c r="M3864" s="14">
        <f xml:space="preserve"> _xlfn.MAXIFS(performance_data[date],performance_data[portfolio_id],performance_data[[#This Row],[portfolio_id]])</f>
        <v>45553</v>
      </c>
      <c r="N3864" s="14">
        <f xml:space="preserve"> _xlfn.MINIFS(performance_data[date],performance_data[portfolio_id],performance_data[[#This Row],[portfolio_id]])</f>
        <v>44845</v>
      </c>
      <c r="O3864" s="15">
        <f>_xlfn.MAXIFS(performance_data[portfolio_value],performance_data[portfolio_id],performance_data[[#This Row],[portfolio_id]],performance_data[date],performance_data[[#This Row],[latest_date]])</f>
        <v>292830.94</v>
      </c>
      <c r="P3864" s="15">
        <f>_xlfn.MAXIFS(performance_data[portfolio_value],performance_data[portfolio_id],performance_data[[#This Row],[portfolio_id]],performance_data[date],performance_data[[#This Row],[starting_date]])</f>
        <v>245945.07</v>
      </c>
      <c r="Q3864" s="15">
        <f>performance_data[[#This Row],[latest_value]]-performance_data[[#This Row],[starting_value]]</f>
        <v>46885.869999999995</v>
      </c>
      <c r="R3864" s="15">
        <f>performance_data[[#This Row],[net_inflows]]-performance_data[[#This Row],[net_outflows]]</f>
        <v>246.19999999999891</v>
      </c>
      <c r="S3864" s="15" t="str">
        <f>IF(performance_data[[#This Row],[net_inflows]]&gt;AVERAGE(performance_data[net_inflows]),"High","Low")</f>
        <v>High</v>
      </c>
      <c r="T3864" s="15">
        <f>AVERAGEIF(performance_data[inflow_flag],performance_data[[#This Row],[inflow_flag]],performance_data[return_percentage])</f>
        <v>4.8467905675459724</v>
      </c>
      <c r="U3864" s="17">
        <f>IF(performance_data[[#This Row],[return_percentage]]&lt;performance_data[[#This Row],[benchmark_return]],1,0)</f>
        <v>0</v>
      </c>
      <c r="V3864" s="17">
        <f>COUNTIFS(performance_data[portfolio_id],performance_data[[#This Row],[portfolio_id]])</f>
        <v>21</v>
      </c>
      <c r="W3864" s="17">
        <f>COUNTIFS(performance_data[portfolio_id],performance_data[[#This Row],[portfolio_id]],
          performance_data[return_flag],1)</f>
        <v>9</v>
      </c>
      <c r="X3864" s="15">
        <f>performance_data[[#This Row],[underperform_flag_count]]/performance_data[[#This Row],[totalportfoliocount]]</f>
        <v>0.42857142857142855</v>
      </c>
    </row>
    <row r="3865" spans="1:24" x14ac:dyDescent="0.3">
      <c r="A3865">
        <v>8156</v>
      </c>
      <c r="B3865" s="1">
        <v>44863</v>
      </c>
      <c r="C3865">
        <v>161975.51</v>
      </c>
      <c r="D3865">
        <v>13.41</v>
      </c>
      <c r="E3865">
        <v>15.91</v>
      </c>
      <c r="F3865">
        <v>1175.75</v>
      </c>
      <c r="G3865">
        <v>11190.47</v>
      </c>
      <c r="H3865" t="s">
        <v>2220</v>
      </c>
      <c r="I3865" t="s">
        <v>2217</v>
      </c>
      <c r="J3865">
        <v>10</v>
      </c>
      <c r="K3865" t="s">
        <v>2224</v>
      </c>
      <c r="L3865" t="str">
        <f>IF(performance_data[[#This Row],[return_percentage]]&gt;=performance_data[[#This Row],[benchmark_return]],"Higher","Lower")</f>
        <v>Lower</v>
      </c>
      <c r="M3865" s="14">
        <f xml:space="preserve"> _xlfn.MAXIFS(performance_data[date],performance_data[portfolio_id],performance_data[[#This Row],[portfolio_id]])</f>
        <v>45553</v>
      </c>
      <c r="N3865" s="14">
        <f xml:space="preserve"> _xlfn.MINIFS(performance_data[date],performance_data[portfolio_id],performance_data[[#This Row],[portfolio_id]])</f>
        <v>44845</v>
      </c>
      <c r="O3865" s="15">
        <f>_xlfn.MAXIFS(performance_data[portfolio_value],performance_data[portfolio_id],performance_data[[#This Row],[portfolio_id]],performance_data[date],performance_data[[#This Row],[latest_date]])</f>
        <v>292830.94</v>
      </c>
      <c r="P3865" s="15">
        <f>_xlfn.MAXIFS(performance_data[portfolio_value],performance_data[portfolio_id],performance_data[[#This Row],[portfolio_id]],performance_data[date],performance_data[[#This Row],[starting_date]])</f>
        <v>245945.07</v>
      </c>
      <c r="Q3865" s="15">
        <f>performance_data[[#This Row],[latest_value]]-performance_data[[#This Row],[starting_value]]</f>
        <v>46885.869999999995</v>
      </c>
      <c r="R3865" s="15">
        <f>performance_data[[#This Row],[net_inflows]]-performance_data[[#This Row],[net_outflows]]</f>
        <v>-10014.719999999999</v>
      </c>
      <c r="S3865" s="15" t="str">
        <f>IF(performance_data[[#This Row],[net_inflows]]&gt;AVERAGE(performance_data[net_inflows]),"High","Low")</f>
        <v>Low</v>
      </c>
      <c r="T3865" s="15">
        <f>AVERAGEIF(performance_data[inflow_flag],performance_data[[#This Row],[inflow_flag]],performance_data[return_percentage])</f>
        <v>5.0457846277021572</v>
      </c>
      <c r="U3865" s="17">
        <f>IF(performance_data[[#This Row],[return_percentage]]&lt;performance_data[[#This Row],[benchmark_return]],1,0)</f>
        <v>1</v>
      </c>
      <c r="V3865" s="17">
        <f>COUNTIFS(performance_data[portfolio_id],performance_data[[#This Row],[portfolio_id]])</f>
        <v>21</v>
      </c>
      <c r="W3865" s="17">
        <f>COUNTIFS(performance_data[portfolio_id],performance_data[[#This Row],[portfolio_id]],
          performance_data[return_flag],1)</f>
        <v>9</v>
      </c>
      <c r="X3865" s="15">
        <f>performance_data[[#This Row],[underperform_flag_count]]/performance_data[[#This Row],[totalportfoliocount]]</f>
        <v>0.42857142857142855</v>
      </c>
    </row>
    <row r="3866" spans="1:24" x14ac:dyDescent="0.3">
      <c r="A3866">
        <v>8156</v>
      </c>
      <c r="B3866" s="1">
        <v>45484</v>
      </c>
      <c r="C3866">
        <v>245672.75</v>
      </c>
      <c r="D3866">
        <v>16.87</v>
      </c>
      <c r="E3866">
        <v>20.2</v>
      </c>
      <c r="F3866">
        <v>12758.47</v>
      </c>
      <c r="G3866">
        <v>14126.97</v>
      </c>
      <c r="H3866" t="s">
        <v>2205</v>
      </c>
      <c r="I3866" t="s">
        <v>2209</v>
      </c>
      <c r="J3866">
        <v>7</v>
      </c>
      <c r="K3866" t="s">
        <v>2210</v>
      </c>
      <c r="L3866" t="str">
        <f>IF(performance_data[[#This Row],[return_percentage]]&gt;=performance_data[[#This Row],[benchmark_return]],"Higher","Lower")</f>
        <v>Lower</v>
      </c>
      <c r="M3866" s="14">
        <f xml:space="preserve"> _xlfn.MAXIFS(performance_data[date],performance_data[portfolio_id],performance_data[[#This Row],[portfolio_id]])</f>
        <v>45553</v>
      </c>
      <c r="N3866" s="14">
        <f xml:space="preserve"> _xlfn.MINIFS(performance_data[date],performance_data[portfolio_id],performance_data[[#This Row],[portfolio_id]])</f>
        <v>44845</v>
      </c>
      <c r="O3866" s="15">
        <f>_xlfn.MAXIFS(performance_data[portfolio_value],performance_data[portfolio_id],performance_data[[#This Row],[portfolio_id]],performance_data[date],performance_data[[#This Row],[latest_date]])</f>
        <v>292830.94</v>
      </c>
      <c r="P3866" s="15">
        <f>_xlfn.MAXIFS(performance_data[portfolio_value],performance_data[portfolio_id],performance_data[[#This Row],[portfolio_id]],performance_data[date],performance_data[[#This Row],[starting_date]])</f>
        <v>245945.07</v>
      </c>
      <c r="Q3866" s="15">
        <f>performance_data[[#This Row],[latest_value]]-performance_data[[#This Row],[starting_value]]</f>
        <v>46885.869999999995</v>
      </c>
      <c r="R3866" s="15">
        <f>performance_data[[#This Row],[net_inflows]]-performance_data[[#This Row],[net_outflows]]</f>
        <v>-1368.5</v>
      </c>
      <c r="S3866" s="15" t="str">
        <f>IF(performance_data[[#This Row],[net_inflows]]&gt;AVERAGE(performance_data[net_inflows]),"High","Low")</f>
        <v>High</v>
      </c>
      <c r="T3866" s="15">
        <f>AVERAGEIF(performance_data[inflow_flag],performance_data[[#This Row],[inflow_flag]],performance_data[return_percentage])</f>
        <v>4.8467905675459724</v>
      </c>
      <c r="U3866" s="17">
        <f>IF(performance_data[[#This Row],[return_percentage]]&lt;performance_data[[#This Row],[benchmark_return]],1,0)</f>
        <v>1</v>
      </c>
      <c r="V3866" s="17">
        <f>COUNTIFS(performance_data[portfolio_id],performance_data[[#This Row],[portfolio_id]])</f>
        <v>21</v>
      </c>
      <c r="W3866" s="17">
        <f>COUNTIFS(performance_data[portfolio_id],performance_data[[#This Row],[portfolio_id]],
          performance_data[return_flag],1)</f>
        <v>9</v>
      </c>
      <c r="X3866" s="15">
        <f>performance_data[[#This Row],[underperform_flag_count]]/performance_data[[#This Row],[totalportfoliocount]]</f>
        <v>0.42857142857142855</v>
      </c>
    </row>
    <row r="3867" spans="1:24" x14ac:dyDescent="0.3">
      <c r="A3867">
        <v>8156</v>
      </c>
      <c r="B3867" s="1">
        <v>45553</v>
      </c>
      <c r="C3867">
        <v>292830.94</v>
      </c>
      <c r="D3867">
        <v>-8.5399999999999991</v>
      </c>
      <c r="E3867">
        <v>-9.6</v>
      </c>
      <c r="F3867">
        <v>13267.82</v>
      </c>
      <c r="G3867">
        <v>10784.34</v>
      </c>
      <c r="H3867" t="s">
        <v>2205</v>
      </c>
      <c r="I3867" t="s">
        <v>2209</v>
      </c>
      <c r="J3867">
        <v>9</v>
      </c>
      <c r="K3867" t="s">
        <v>2221</v>
      </c>
      <c r="L3867" t="str">
        <f>IF(performance_data[[#This Row],[return_percentage]]&gt;=performance_data[[#This Row],[benchmark_return]],"Higher","Lower")</f>
        <v>Higher</v>
      </c>
      <c r="M3867" s="14">
        <f xml:space="preserve"> _xlfn.MAXIFS(performance_data[date],performance_data[portfolio_id],performance_data[[#This Row],[portfolio_id]])</f>
        <v>45553</v>
      </c>
      <c r="N3867" s="14">
        <f xml:space="preserve"> _xlfn.MINIFS(performance_data[date],performance_data[portfolio_id],performance_data[[#This Row],[portfolio_id]])</f>
        <v>44845</v>
      </c>
      <c r="O3867" s="15">
        <f>_xlfn.MAXIFS(performance_data[portfolio_value],performance_data[portfolio_id],performance_data[[#This Row],[portfolio_id]],performance_data[date],performance_data[[#This Row],[latest_date]])</f>
        <v>292830.94</v>
      </c>
      <c r="P3867" s="15">
        <f>_xlfn.MAXIFS(performance_data[portfolio_value],performance_data[portfolio_id],performance_data[[#This Row],[portfolio_id]],performance_data[date],performance_data[[#This Row],[starting_date]])</f>
        <v>245945.07</v>
      </c>
      <c r="Q3867" s="15">
        <f>performance_data[[#This Row],[latest_value]]-performance_data[[#This Row],[starting_value]]</f>
        <v>46885.869999999995</v>
      </c>
      <c r="R3867" s="15">
        <f>performance_data[[#This Row],[net_inflows]]-performance_data[[#This Row],[net_outflows]]</f>
        <v>2483.4799999999996</v>
      </c>
      <c r="S3867" s="15" t="str">
        <f>IF(performance_data[[#This Row],[net_inflows]]&gt;AVERAGE(performance_data[net_inflows]),"High","Low")</f>
        <v>High</v>
      </c>
      <c r="T3867" s="15">
        <f>AVERAGEIF(performance_data[inflow_flag],performance_data[[#This Row],[inflow_flag]],performance_data[return_percentage])</f>
        <v>4.8467905675459724</v>
      </c>
      <c r="U3867" s="17">
        <f>IF(performance_data[[#This Row],[return_percentage]]&lt;performance_data[[#This Row],[benchmark_return]],1,0)</f>
        <v>0</v>
      </c>
      <c r="V3867" s="17">
        <f>COUNTIFS(performance_data[portfolio_id],performance_data[[#This Row],[portfolio_id]])</f>
        <v>21</v>
      </c>
      <c r="W3867" s="17">
        <f>COUNTIFS(performance_data[portfolio_id],performance_data[[#This Row],[portfolio_id]],
          performance_data[return_flag],1)</f>
        <v>9</v>
      </c>
      <c r="X3867" s="15">
        <f>performance_data[[#This Row],[underperform_flag_count]]/performance_data[[#This Row],[totalportfoliocount]]</f>
        <v>0.42857142857142855</v>
      </c>
    </row>
    <row r="3868" spans="1:24" x14ac:dyDescent="0.3">
      <c r="A3868">
        <v>8156</v>
      </c>
      <c r="B3868" s="1">
        <v>45359</v>
      </c>
      <c r="C3868">
        <v>460685.62</v>
      </c>
      <c r="D3868">
        <v>19.809999999999999</v>
      </c>
      <c r="E3868">
        <v>22.53</v>
      </c>
      <c r="F3868">
        <v>4725.42</v>
      </c>
      <c r="G3868">
        <v>5642.21</v>
      </c>
      <c r="H3868" t="s">
        <v>2205</v>
      </c>
      <c r="I3868" t="s">
        <v>2206</v>
      </c>
      <c r="J3868">
        <v>3</v>
      </c>
      <c r="K3868" t="s">
        <v>2222</v>
      </c>
      <c r="L3868" t="str">
        <f>IF(performance_data[[#This Row],[return_percentage]]&gt;=performance_data[[#This Row],[benchmark_return]],"Higher","Lower")</f>
        <v>Lower</v>
      </c>
      <c r="M3868" s="14">
        <f xml:space="preserve"> _xlfn.MAXIFS(performance_data[date],performance_data[portfolio_id],performance_data[[#This Row],[portfolio_id]])</f>
        <v>45553</v>
      </c>
      <c r="N3868" s="14">
        <f xml:space="preserve"> _xlfn.MINIFS(performance_data[date],performance_data[portfolio_id],performance_data[[#This Row],[portfolio_id]])</f>
        <v>44845</v>
      </c>
      <c r="O3868" s="15">
        <f>_xlfn.MAXIFS(performance_data[portfolio_value],performance_data[portfolio_id],performance_data[[#This Row],[portfolio_id]],performance_data[date],performance_data[[#This Row],[latest_date]])</f>
        <v>292830.94</v>
      </c>
      <c r="P3868" s="15">
        <f>_xlfn.MAXIFS(performance_data[portfolio_value],performance_data[portfolio_id],performance_data[[#This Row],[portfolio_id]],performance_data[date],performance_data[[#This Row],[starting_date]])</f>
        <v>245945.07</v>
      </c>
      <c r="Q3868" s="15">
        <f>performance_data[[#This Row],[latest_value]]-performance_data[[#This Row],[starting_value]]</f>
        <v>46885.869999999995</v>
      </c>
      <c r="R3868" s="15">
        <f>performance_data[[#This Row],[net_inflows]]-performance_data[[#This Row],[net_outflows]]</f>
        <v>-916.79</v>
      </c>
      <c r="S3868" s="15" t="str">
        <f>IF(performance_data[[#This Row],[net_inflows]]&gt;AVERAGE(performance_data[net_inflows]),"High","Low")</f>
        <v>Low</v>
      </c>
      <c r="T3868" s="15">
        <f>AVERAGEIF(performance_data[inflow_flag],performance_data[[#This Row],[inflow_flag]],performance_data[return_percentage])</f>
        <v>5.0457846277021572</v>
      </c>
      <c r="U3868" s="17">
        <f>IF(performance_data[[#This Row],[return_percentage]]&lt;performance_data[[#This Row],[benchmark_return]],1,0)</f>
        <v>1</v>
      </c>
      <c r="V3868" s="17">
        <f>COUNTIFS(performance_data[portfolio_id],performance_data[[#This Row],[portfolio_id]])</f>
        <v>21</v>
      </c>
      <c r="W3868" s="17">
        <f>COUNTIFS(performance_data[portfolio_id],performance_data[[#This Row],[portfolio_id]],
          performance_data[return_flag],1)</f>
        <v>9</v>
      </c>
      <c r="X3868" s="15">
        <f>performance_data[[#This Row],[underperform_flag_count]]/performance_data[[#This Row],[totalportfoliocount]]</f>
        <v>0.42857142857142855</v>
      </c>
    </row>
    <row r="3869" spans="1:24" x14ac:dyDescent="0.3">
      <c r="A3869">
        <v>8156</v>
      </c>
      <c r="B3869" s="1">
        <v>45213</v>
      </c>
      <c r="C3869">
        <v>228730.08</v>
      </c>
      <c r="D3869">
        <v>2.5099999999999998</v>
      </c>
      <c r="E3869">
        <v>2.35</v>
      </c>
      <c r="F3869">
        <v>10305.74</v>
      </c>
      <c r="G3869">
        <v>4762.1899999999996</v>
      </c>
      <c r="H3869" t="s">
        <v>2213</v>
      </c>
      <c r="I3869" t="s">
        <v>2217</v>
      </c>
      <c r="J3869">
        <v>10</v>
      </c>
      <c r="K3869" t="s">
        <v>2224</v>
      </c>
      <c r="L3869" t="str">
        <f>IF(performance_data[[#This Row],[return_percentage]]&gt;=performance_data[[#This Row],[benchmark_return]],"Higher","Lower")</f>
        <v>Higher</v>
      </c>
      <c r="M3869" s="14">
        <f xml:space="preserve"> _xlfn.MAXIFS(performance_data[date],performance_data[portfolio_id],performance_data[[#This Row],[portfolio_id]])</f>
        <v>45553</v>
      </c>
      <c r="N3869" s="14">
        <f xml:space="preserve"> _xlfn.MINIFS(performance_data[date],performance_data[portfolio_id],performance_data[[#This Row],[portfolio_id]])</f>
        <v>44845</v>
      </c>
      <c r="O3869" s="15">
        <f>_xlfn.MAXIFS(performance_data[portfolio_value],performance_data[portfolio_id],performance_data[[#This Row],[portfolio_id]],performance_data[date],performance_data[[#This Row],[latest_date]])</f>
        <v>292830.94</v>
      </c>
      <c r="P3869" s="15">
        <f>_xlfn.MAXIFS(performance_data[portfolio_value],performance_data[portfolio_id],performance_data[[#This Row],[portfolio_id]],performance_data[date],performance_data[[#This Row],[starting_date]])</f>
        <v>245945.07</v>
      </c>
      <c r="Q3869" s="15">
        <f>performance_data[[#This Row],[latest_value]]-performance_data[[#This Row],[starting_value]]</f>
        <v>46885.869999999995</v>
      </c>
      <c r="R3869" s="15">
        <f>performance_data[[#This Row],[net_inflows]]-performance_data[[#This Row],[net_outflows]]</f>
        <v>5543.55</v>
      </c>
      <c r="S3869" s="15" t="str">
        <f>IF(performance_data[[#This Row],[net_inflows]]&gt;AVERAGE(performance_data[net_inflows]),"High","Low")</f>
        <v>High</v>
      </c>
      <c r="T3869" s="15">
        <f>AVERAGEIF(performance_data[inflow_flag],performance_data[[#This Row],[inflow_flag]],performance_data[return_percentage])</f>
        <v>4.8467905675459724</v>
      </c>
      <c r="U3869" s="17">
        <f>IF(performance_data[[#This Row],[return_percentage]]&lt;performance_data[[#This Row],[benchmark_return]],1,0)</f>
        <v>0</v>
      </c>
      <c r="V3869" s="17">
        <f>COUNTIFS(performance_data[portfolio_id],performance_data[[#This Row],[portfolio_id]])</f>
        <v>21</v>
      </c>
      <c r="W3869" s="17">
        <f>COUNTIFS(performance_data[portfolio_id],performance_data[[#This Row],[portfolio_id]],
          performance_data[return_flag],1)</f>
        <v>9</v>
      </c>
      <c r="X3869" s="15">
        <f>performance_data[[#This Row],[underperform_flag_count]]/performance_data[[#This Row],[totalportfoliocount]]</f>
        <v>0.42857142857142855</v>
      </c>
    </row>
    <row r="3870" spans="1:24" x14ac:dyDescent="0.3">
      <c r="A3870">
        <v>8156</v>
      </c>
      <c r="B3870" s="1">
        <v>44958</v>
      </c>
      <c r="C3870">
        <v>156151.51999999999</v>
      </c>
      <c r="D3870">
        <v>12.36</v>
      </c>
      <c r="E3870">
        <v>14.54</v>
      </c>
      <c r="F3870">
        <v>7907.33</v>
      </c>
      <c r="G3870">
        <v>4936.3</v>
      </c>
      <c r="H3870" t="s">
        <v>2213</v>
      </c>
      <c r="I3870" t="s">
        <v>2206</v>
      </c>
      <c r="J3870">
        <v>2</v>
      </c>
      <c r="K3870" t="s">
        <v>2226</v>
      </c>
      <c r="L3870" t="str">
        <f>IF(performance_data[[#This Row],[return_percentage]]&gt;=performance_data[[#This Row],[benchmark_return]],"Higher","Lower")</f>
        <v>Lower</v>
      </c>
      <c r="M3870" s="14">
        <f xml:space="preserve"> _xlfn.MAXIFS(performance_data[date],performance_data[portfolio_id],performance_data[[#This Row],[portfolio_id]])</f>
        <v>45553</v>
      </c>
      <c r="N3870" s="14">
        <f xml:space="preserve"> _xlfn.MINIFS(performance_data[date],performance_data[portfolio_id],performance_data[[#This Row],[portfolio_id]])</f>
        <v>44845</v>
      </c>
      <c r="O3870" s="15">
        <f>_xlfn.MAXIFS(performance_data[portfolio_value],performance_data[portfolio_id],performance_data[[#This Row],[portfolio_id]],performance_data[date],performance_data[[#This Row],[latest_date]])</f>
        <v>292830.94</v>
      </c>
      <c r="P3870" s="15">
        <f>_xlfn.MAXIFS(performance_data[portfolio_value],performance_data[portfolio_id],performance_data[[#This Row],[portfolio_id]],performance_data[date],performance_data[[#This Row],[starting_date]])</f>
        <v>245945.07</v>
      </c>
      <c r="Q3870" s="15">
        <f>performance_data[[#This Row],[latest_value]]-performance_data[[#This Row],[starting_value]]</f>
        <v>46885.869999999995</v>
      </c>
      <c r="R3870" s="15">
        <f>performance_data[[#This Row],[net_inflows]]-performance_data[[#This Row],[net_outflows]]</f>
        <v>2971.0299999999997</v>
      </c>
      <c r="S3870" s="15" t="str">
        <f>IF(performance_data[[#This Row],[net_inflows]]&gt;AVERAGE(performance_data[net_inflows]),"High","Low")</f>
        <v>Low</v>
      </c>
      <c r="T3870" s="15">
        <f>AVERAGEIF(performance_data[inflow_flag],performance_data[[#This Row],[inflow_flag]],performance_data[return_percentage])</f>
        <v>5.0457846277021572</v>
      </c>
      <c r="U3870" s="17">
        <f>IF(performance_data[[#This Row],[return_percentage]]&lt;performance_data[[#This Row],[benchmark_return]],1,0)</f>
        <v>1</v>
      </c>
      <c r="V3870" s="17">
        <f>COUNTIFS(performance_data[portfolio_id],performance_data[[#This Row],[portfolio_id]])</f>
        <v>21</v>
      </c>
      <c r="W3870" s="17">
        <f>COUNTIFS(performance_data[portfolio_id],performance_data[[#This Row],[portfolio_id]],
          performance_data[return_flag],1)</f>
        <v>9</v>
      </c>
      <c r="X3870" s="15">
        <f>performance_data[[#This Row],[underperform_flag_count]]/performance_data[[#This Row],[totalportfoliocount]]</f>
        <v>0.42857142857142855</v>
      </c>
    </row>
    <row r="3871" spans="1:24" x14ac:dyDescent="0.3">
      <c r="A3871">
        <v>8156</v>
      </c>
      <c r="B3871" s="1">
        <v>45378</v>
      </c>
      <c r="C3871">
        <v>96719.66</v>
      </c>
      <c r="D3871">
        <v>-0.81</v>
      </c>
      <c r="E3871">
        <v>-0.82</v>
      </c>
      <c r="F3871">
        <v>19388.25</v>
      </c>
      <c r="G3871">
        <v>1533.8</v>
      </c>
      <c r="H3871" t="s">
        <v>2205</v>
      </c>
      <c r="I3871" t="s">
        <v>2206</v>
      </c>
      <c r="J3871">
        <v>3</v>
      </c>
      <c r="K3871" t="s">
        <v>2222</v>
      </c>
      <c r="L3871" t="str">
        <f>IF(performance_data[[#This Row],[return_percentage]]&gt;=performance_data[[#This Row],[benchmark_return]],"Higher","Lower")</f>
        <v>Higher</v>
      </c>
      <c r="M3871" s="14">
        <f xml:space="preserve"> _xlfn.MAXIFS(performance_data[date],performance_data[portfolio_id],performance_data[[#This Row],[portfolio_id]])</f>
        <v>45553</v>
      </c>
      <c r="N3871" s="14">
        <f xml:space="preserve"> _xlfn.MINIFS(performance_data[date],performance_data[portfolio_id],performance_data[[#This Row],[portfolio_id]])</f>
        <v>44845</v>
      </c>
      <c r="O3871" s="15">
        <f>_xlfn.MAXIFS(performance_data[portfolio_value],performance_data[portfolio_id],performance_data[[#This Row],[portfolio_id]],performance_data[date],performance_data[[#This Row],[latest_date]])</f>
        <v>292830.94</v>
      </c>
      <c r="P3871" s="15">
        <f>_xlfn.MAXIFS(performance_data[portfolio_value],performance_data[portfolio_id],performance_data[[#This Row],[portfolio_id]],performance_data[date],performance_data[[#This Row],[starting_date]])</f>
        <v>245945.07</v>
      </c>
      <c r="Q3871" s="15">
        <f>performance_data[[#This Row],[latest_value]]-performance_data[[#This Row],[starting_value]]</f>
        <v>46885.869999999995</v>
      </c>
      <c r="R3871" s="15">
        <f>performance_data[[#This Row],[net_inflows]]-performance_data[[#This Row],[net_outflows]]</f>
        <v>17854.45</v>
      </c>
      <c r="S3871" s="15" t="str">
        <f>IF(performance_data[[#This Row],[net_inflows]]&gt;AVERAGE(performance_data[net_inflows]),"High","Low")</f>
        <v>High</v>
      </c>
      <c r="T3871" s="15">
        <f>AVERAGEIF(performance_data[inflow_flag],performance_data[[#This Row],[inflow_flag]],performance_data[return_percentage])</f>
        <v>4.8467905675459724</v>
      </c>
      <c r="U3871" s="17">
        <f>IF(performance_data[[#This Row],[return_percentage]]&lt;performance_data[[#This Row],[benchmark_return]],1,0)</f>
        <v>0</v>
      </c>
      <c r="V3871" s="17">
        <f>COUNTIFS(performance_data[portfolio_id],performance_data[[#This Row],[portfolio_id]])</f>
        <v>21</v>
      </c>
      <c r="W3871" s="17">
        <f>COUNTIFS(performance_data[portfolio_id],performance_data[[#This Row],[portfolio_id]],
          performance_data[return_flag],1)</f>
        <v>9</v>
      </c>
      <c r="X3871" s="15">
        <f>performance_data[[#This Row],[underperform_flag_count]]/performance_data[[#This Row],[totalportfoliocount]]</f>
        <v>0.42857142857142855</v>
      </c>
    </row>
    <row r="3872" spans="1:24" x14ac:dyDescent="0.3">
      <c r="A3872">
        <v>8156</v>
      </c>
      <c r="B3872" s="1">
        <v>45129</v>
      </c>
      <c r="C3872">
        <v>102615.47</v>
      </c>
      <c r="D3872">
        <v>-9.73</v>
      </c>
      <c r="E3872">
        <v>-10.83</v>
      </c>
      <c r="F3872">
        <v>15372.98</v>
      </c>
      <c r="G3872">
        <v>17498.060000000001</v>
      </c>
      <c r="H3872" t="s">
        <v>2213</v>
      </c>
      <c r="I3872" t="s">
        <v>2209</v>
      </c>
      <c r="J3872">
        <v>7</v>
      </c>
      <c r="K3872" t="s">
        <v>2210</v>
      </c>
      <c r="L3872" t="str">
        <f>IF(performance_data[[#This Row],[return_percentage]]&gt;=performance_data[[#This Row],[benchmark_return]],"Higher","Lower")</f>
        <v>Higher</v>
      </c>
      <c r="M3872" s="14">
        <f xml:space="preserve"> _xlfn.MAXIFS(performance_data[date],performance_data[portfolio_id],performance_data[[#This Row],[portfolio_id]])</f>
        <v>45553</v>
      </c>
      <c r="N3872" s="14">
        <f xml:space="preserve"> _xlfn.MINIFS(performance_data[date],performance_data[portfolio_id],performance_data[[#This Row],[portfolio_id]])</f>
        <v>44845</v>
      </c>
      <c r="O3872" s="15">
        <f>_xlfn.MAXIFS(performance_data[portfolio_value],performance_data[portfolio_id],performance_data[[#This Row],[portfolio_id]],performance_data[date],performance_data[[#This Row],[latest_date]])</f>
        <v>292830.94</v>
      </c>
      <c r="P3872" s="15">
        <f>_xlfn.MAXIFS(performance_data[portfolio_value],performance_data[portfolio_id],performance_data[[#This Row],[portfolio_id]],performance_data[date],performance_data[[#This Row],[starting_date]])</f>
        <v>245945.07</v>
      </c>
      <c r="Q3872" s="15">
        <f>performance_data[[#This Row],[latest_value]]-performance_data[[#This Row],[starting_value]]</f>
        <v>46885.869999999995</v>
      </c>
      <c r="R3872" s="15">
        <f>performance_data[[#This Row],[net_inflows]]-performance_data[[#This Row],[net_outflows]]</f>
        <v>-2125.0800000000017</v>
      </c>
      <c r="S3872" s="15" t="str">
        <f>IF(performance_data[[#This Row],[net_inflows]]&gt;AVERAGE(performance_data[net_inflows]),"High","Low")</f>
        <v>High</v>
      </c>
      <c r="T3872" s="15">
        <f>AVERAGEIF(performance_data[inflow_flag],performance_data[[#This Row],[inflow_flag]],performance_data[return_percentage])</f>
        <v>4.8467905675459724</v>
      </c>
      <c r="U3872" s="17">
        <f>IF(performance_data[[#This Row],[return_percentage]]&lt;performance_data[[#This Row],[benchmark_return]],1,0)</f>
        <v>0</v>
      </c>
      <c r="V3872" s="17">
        <f>COUNTIFS(performance_data[portfolio_id],performance_data[[#This Row],[portfolio_id]])</f>
        <v>21</v>
      </c>
      <c r="W3872" s="17">
        <f>COUNTIFS(performance_data[portfolio_id],performance_data[[#This Row],[portfolio_id]],
          performance_data[return_flag],1)</f>
        <v>9</v>
      </c>
      <c r="X3872" s="15">
        <f>performance_data[[#This Row],[underperform_flag_count]]/performance_data[[#This Row],[totalportfoliocount]]</f>
        <v>0.42857142857142855</v>
      </c>
    </row>
    <row r="3873" spans="1:24" x14ac:dyDescent="0.3">
      <c r="A3873">
        <v>8156</v>
      </c>
      <c r="B3873" s="1">
        <v>45489</v>
      </c>
      <c r="C3873">
        <v>193414.99</v>
      </c>
      <c r="D3873">
        <v>9.34</v>
      </c>
      <c r="E3873">
        <v>10</v>
      </c>
      <c r="F3873">
        <v>4412.1899999999996</v>
      </c>
      <c r="G3873">
        <v>12112.02</v>
      </c>
      <c r="H3873" t="s">
        <v>2205</v>
      </c>
      <c r="I3873" t="s">
        <v>2209</v>
      </c>
      <c r="J3873">
        <v>7</v>
      </c>
      <c r="K3873" t="s">
        <v>2210</v>
      </c>
      <c r="L3873" t="str">
        <f>IF(performance_data[[#This Row],[return_percentage]]&gt;=performance_data[[#This Row],[benchmark_return]],"Higher","Lower")</f>
        <v>Lower</v>
      </c>
      <c r="M3873" s="14">
        <f xml:space="preserve"> _xlfn.MAXIFS(performance_data[date],performance_data[portfolio_id],performance_data[[#This Row],[portfolio_id]])</f>
        <v>45553</v>
      </c>
      <c r="N3873" s="14">
        <f xml:space="preserve"> _xlfn.MINIFS(performance_data[date],performance_data[portfolio_id],performance_data[[#This Row],[portfolio_id]])</f>
        <v>44845</v>
      </c>
      <c r="O3873" s="15">
        <f>_xlfn.MAXIFS(performance_data[portfolio_value],performance_data[portfolio_id],performance_data[[#This Row],[portfolio_id]],performance_data[date],performance_data[[#This Row],[latest_date]])</f>
        <v>292830.94</v>
      </c>
      <c r="P3873" s="15">
        <f>_xlfn.MAXIFS(performance_data[portfolio_value],performance_data[portfolio_id],performance_data[[#This Row],[portfolio_id]],performance_data[date],performance_data[[#This Row],[starting_date]])</f>
        <v>245945.07</v>
      </c>
      <c r="Q3873" s="15">
        <f>performance_data[[#This Row],[latest_value]]-performance_data[[#This Row],[starting_value]]</f>
        <v>46885.869999999995</v>
      </c>
      <c r="R3873" s="15">
        <f>performance_data[[#This Row],[net_inflows]]-performance_data[[#This Row],[net_outflows]]</f>
        <v>-7699.8300000000008</v>
      </c>
      <c r="S3873" s="15" t="str">
        <f>IF(performance_data[[#This Row],[net_inflows]]&gt;AVERAGE(performance_data[net_inflows]),"High","Low")</f>
        <v>Low</v>
      </c>
      <c r="T3873" s="15">
        <f>AVERAGEIF(performance_data[inflow_flag],performance_data[[#This Row],[inflow_flag]],performance_data[return_percentage])</f>
        <v>5.0457846277021572</v>
      </c>
      <c r="U3873" s="17">
        <f>IF(performance_data[[#This Row],[return_percentage]]&lt;performance_data[[#This Row],[benchmark_return]],1,0)</f>
        <v>1</v>
      </c>
      <c r="V3873" s="17">
        <f>COUNTIFS(performance_data[portfolio_id],performance_data[[#This Row],[portfolio_id]])</f>
        <v>21</v>
      </c>
      <c r="W3873" s="17">
        <f>COUNTIFS(performance_data[portfolio_id],performance_data[[#This Row],[portfolio_id]],
          performance_data[return_flag],1)</f>
        <v>9</v>
      </c>
      <c r="X3873" s="15">
        <f>performance_data[[#This Row],[underperform_flag_count]]/performance_data[[#This Row],[totalportfoliocount]]</f>
        <v>0.42857142857142855</v>
      </c>
    </row>
    <row r="3874" spans="1:24" x14ac:dyDescent="0.3">
      <c r="A3874">
        <v>8156</v>
      </c>
      <c r="B3874" s="1">
        <v>44957</v>
      </c>
      <c r="C3874">
        <v>307932.39</v>
      </c>
      <c r="D3874">
        <v>7.88</v>
      </c>
      <c r="E3874">
        <v>7.69</v>
      </c>
      <c r="F3874">
        <v>5052.67</v>
      </c>
      <c r="G3874">
        <v>6308.69</v>
      </c>
      <c r="H3874" t="s">
        <v>2213</v>
      </c>
      <c r="I3874" t="s">
        <v>2206</v>
      </c>
      <c r="J3874">
        <v>1</v>
      </c>
      <c r="K3874" t="s">
        <v>2207</v>
      </c>
      <c r="L3874" t="str">
        <f>IF(performance_data[[#This Row],[return_percentage]]&gt;=performance_data[[#This Row],[benchmark_return]],"Higher","Lower")</f>
        <v>Higher</v>
      </c>
      <c r="M3874" s="14">
        <f xml:space="preserve"> _xlfn.MAXIFS(performance_data[date],performance_data[portfolio_id],performance_data[[#This Row],[portfolio_id]])</f>
        <v>45553</v>
      </c>
      <c r="N3874" s="14">
        <f xml:space="preserve"> _xlfn.MINIFS(performance_data[date],performance_data[portfolio_id],performance_data[[#This Row],[portfolio_id]])</f>
        <v>44845</v>
      </c>
      <c r="O3874" s="15">
        <f>_xlfn.MAXIFS(performance_data[portfolio_value],performance_data[portfolio_id],performance_data[[#This Row],[portfolio_id]],performance_data[date],performance_data[[#This Row],[latest_date]])</f>
        <v>292830.94</v>
      </c>
      <c r="P3874" s="15">
        <f>_xlfn.MAXIFS(performance_data[portfolio_value],performance_data[portfolio_id],performance_data[[#This Row],[portfolio_id]],performance_data[date],performance_data[[#This Row],[starting_date]])</f>
        <v>245945.07</v>
      </c>
      <c r="Q3874" s="15">
        <f>performance_data[[#This Row],[latest_value]]-performance_data[[#This Row],[starting_value]]</f>
        <v>46885.869999999995</v>
      </c>
      <c r="R3874" s="15">
        <f>performance_data[[#This Row],[net_inflows]]-performance_data[[#This Row],[net_outflows]]</f>
        <v>-1256.0199999999995</v>
      </c>
      <c r="S3874" s="15" t="str">
        <f>IF(performance_data[[#This Row],[net_inflows]]&gt;AVERAGE(performance_data[net_inflows]),"High","Low")</f>
        <v>Low</v>
      </c>
      <c r="T3874" s="15">
        <f>AVERAGEIF(performance_data[inflow_flag],performance_data[[#This Row],[inflow_flag]],performance_data[return_percentage])</f>
        <v>5.0457846277021572</v>
      </c>
      <c r="U3874" s="17">
        <f>IF(performance_data[[#This Row],[return_percentage]]&lt;performance_data[[#This Row],[benchmark_return]],1,0)</f>
        <v>0</v>
      </c>
      <c r="V3874" s="17">
        <f>COUNTIFS(performance_data[portfolio_id],performance_data[[#This Row],[portfolio_id]])</f>
        <v>21</v>
      </c>
      <c r="W3874" s="17">
        <f>COUNTIFS(performance_data[portfolio_id],performance_data[[#This Row],[portfolio_id]],
          performance_data[return_flag],1)</f>
        <v>9</v>
      </c>
      <c r="X3874" s="15">
        <f>performance_data[[#This Row],[underperform_flag_count]]/performance_data[[#This Row],[totalportfoliocount]]</f>
        <v>0.42857142857142855</v>
      </c>
    </row>
    <row r="3875" spans="1:24" x14ac:dyDescent="0.3">
      <c r="A3875">
        <v>8156</v>
      </c>
      <c r="B3875" s="1">
        <v>44868</v>
      </c>
      <c r="C3875">
        <v>139042.03</v>
      </c>
      <c r="D3875">
        <v>12.56</v>
      </c>
      <c r="E3875">
        <v>13.43</v>
      </c>
      <c r="F3875">
        <v>18214.54</v>
      </c>
      <c r="G3875">
        <v>4141.68</v>
      </c>
      <c r="H3875" t="s">
        <v>2220</v>
      </c>
      <c r="I3875" t="s">
        <v>2217</v>
      </c>
      <c r="J3875">
        <v>11</v>
      </c>
      <c r="K3875" t="s">
        <v>2219</v>
      </c>
      <c r="L3875" t="str">
        <f>IF(performance_data[[#This Row],[return_percentage]]&gt;=performance_data[[#This Row],[benchmark_return]],"Higher","Lower")</f>
        <v>Lower</v>
      </c>
      <c r="M3875" s="14">
        <f xml:space="preserve"> _xlfn.MAXIFS(performance_data[date],performance_data[portfolio_id],performance_data[[#This Row],[portfolio_id]])</f>
        <v>45553</v>
      </c>
      <c r="N3875" s="14">
        <f xml:space="preserve"> _xlfn.MINIFS(performance_data[date],performance_data[portfolio_id],performance_data[[#This Row],[portfolio_id]])</f>
        <v>44845</v>
      </c>
      <c r="O3875" s="15">
        <f>_xlfn.MAXIFS(performance_data[portfolio_value],performance_data[portfolio_id],performance_data[[#This Row],[portfolio_id]],performance_data[date],performance_data[[#This Row],[latest_date]])</f>
        <v>292830.94</v>
      </c>
      <c r="P3875" s="15">
        <f>_xlfn.MAXIFS(performance_data[portfolio_value],performance_data[portfolio_id],performance_data[[#This Row],[portfolio_id]],performance_data[date],performance_data[[#This Row],[starting_date]])</f>
        <v>245945.07</v>
      </c>
      <c r="Q3875" s="15">
        <f>performance_data[[#This Row],[latest_value]]-performance_data[[#This Row],[starting_value]]</f>
        <v>46885.869999999995</v>
      </c>
      <c r="R3875" s="15">
        <f>performance_data[[#This Row],[net_inflows]]-performance_data[[#This Row],[net_outflows]]</f>
        <v>14072.86</v>
      </c>
      <c r="S3875" s="15" t="str">
        <f>IF(performance_data[[#This Row],[net_inflows]]&gt;AVERAGE(performance_data[net_inflows]),"High","Low")</f>
        <v>High</v>
      </c>
      <c r="T3875" s="15">
        <f>AVERAGEIF(performance_data[inflow_flag],performance_data[[#This Row],[inflow_flag]],performance_data[return_percentage])</f>
        <v>4.8467905675459724</v>
      </c>
      <c r="U3875" s="17">
        <f>IF(performance_data[[#This Row],[return_percentage]]&lt;performance_data[[#This Row],[benchmark_return]],1,0)</f>
        <v>1</v>
      </c>
      <c r="V3875" s="17">
        <f>COUNTIFS(performance_data[portfolio_id],performance_data[[#This Row],[portfolio_id]])</f>
        <v>21</v>
      </c>
      <c r="W3875" s="17">
        <f>COUNTIFS(performance_data[portfolio_id],performance_data[[#This Row],[portfolio_id]],
          performance_data[return_flag],1)</f>
        <v>9</v>
      </c>
      <c r="X3875" s="15">
        <f>performance_data[[#This Row],[underperform_flag_count]]/performance_data[[#This Row],[totalportfoliocount]]</f>
        <v>0.42857142857142855</v>
      </c>
    </row>
    <row r="3876" spans="1:24" x14ac:dyDescent="0.3">
      <c r="A3876">
        <v>8156</v>
      </c>
      <c r="B3876" s="1">
        <v>45502</v>
      </c>
      <c r="C3876">
        <v>278407.49</v>
      </c>
      <c r="D3876">
        <v>0.35</v>
      </c>
      <c r="E3876">
        <v>0.41</v>
      </c>
      <c r="F3876">
        <v>12012.6</v>
      </c>
      <c r="G3876">
        <v>3651.44</v>
      </c>
      <c r="H3876" t="s">
        <v>2205</v>
      </c>
      <c r="I3876" t="s">
        <v>2209</v>
      </c>
      <c r="J3876">
        <v>7</v>
      </c>
      <c r="K3876" t="s">
        <v>2210</v>
      </c>
      <c r="L3876" t="str">
        <f>IF(performance_data[[#This Row],[return_percentage]]&gt;=performance_data[[#This Row],[benchmark_return]],"Higher","Lower")</f>
        <v>Lower</v>
      </c>
      <c r="M3876" s="14">
        <f xml:space="preserve"> _xlfn.MAXIFS(performance_data[date],performance_data[portfolio_id],performance_data[[#This Row],[portfolio_id]])</f>
        <v>45553</v>
      </c>
      <c r="N3876" s="14">
        <f xml:space="preserve"> _xlfn.MINIFS(performance_data[date],performance_data[portfolio_id],performance_data[[#This Row],[portfolio_id]])</f>
        <v>44845</v>
      </c>
      <c r="O3876" s="15">
        <f>_xlfn.MAXIFS(performance_data[portfolio_value],performance_data[portfolio_id],performance_data[[#This Row],[portfolio_id]],performance_data[date],performance_data[[#This Row],[latest_date]])</f>
        <v>292830.94</v>
      </c>
      <c r="P3876" s="15">
        <f>_xlfn.MAXIFS(performance_data[portfolio_value],performance_data[portfolio_id],performance_data[[#This Row],[portfolio_id]],performance_data[date],performance_data[[#This Row],[starting_date]])</f>
        <v>245945.07</v>
      </c>
      <c r="Q3876" s="15">
        <f>performance_data[[#This Row],[latest_value]]-performance_data[[#This Row],[starting_value]]</f>
        <v>46885.869999999995</v>
      </c>
      <c r="R3876" s="15">
        <f>performance_data[[#This Row],[net_inflows]]-performance_data[[#This Row],[net_outflows]]</f>
        <v>8361.16</v>
      </c>
      <c r="S3876" s="15" t="str">
        <f>IF(performance_data[[#This Row],[net_inflows]]&gt;AVERAGE(performance_data[net_inflows]),"High","Low")</f>
        <v>High</v>
      </c>
      <c r="T3876" s="15">
        <f>AVERAGEIF(performance_data[inflow_flag],performance_data[[#This Row],[inflow_flag]],performance_data[return_percentage])</f>
        <v>4.8467905675459724</v>
      </c>
      <c r="U3876" s="17">
        <f>IF(performance_data[[#This Row],[return_percentage]]&lt;performance_data[[#This Row],[benchmark_return]],1,0)</f>
        <v>1</v>
      </c>
      <c r="V3876" s="17">
        <f>COUNTIFS(performance_data[portfolio_id],performance_data[[#This Row],[portfolio_id]])</f>
        <v>21</v>
      </c>
      <c r="W3876" s="17">
        <f>COUNTIFS(performance_data[portfolio_id],performance_data[[#This Row],[portfolio_id]],
          performance_data[return_flag],1)</f>
        <v>9</v>
      </c>
      <c r="X3876" s="15">
        <f>performance_data[[#This Row],[underperform_flag_count]]/performance_data[[#This Row],[totalportfoliocount]]</f>
        <v>0.42857142857142855</v>
      </c>
    </row>
    <row r="3877" spans="1:24" x14ac:dyDescent="0.3">
      <c r="A3877">
        <v>8156</v>
      </c>
      <c r="B3877" s="1">
        <v>45253</v>
      </c>
      <c r="C3877">
        <v>455685.2</v>
      </c>
      <c r="D3877">
        <v>4.93</v>
      </c>
      <c r="E3877">
        <v>5.4</v>
      </c>
      <c r="F3877">
        <v>2467.02</v>
      </c>
      <c r="G3877">
        <v>3496.8</v>
      </c>
      <c r="H3877" t="s">
        <v>2213</v>
      </c>
      <c r="I3877" t="s">
        <v>2217</v>
      </c>
      <c r="J3877">
        <v>11</v>
      </c>
      <c r="K3877" t="s">
        <v>2219</v>
      </c>
      <c r="L3877" t="str">
        <f>IF(performance_data[[#This Row],[return_percentage]]&gt;=performance_data[[#This Row],[benchmark_return]],"Higher","Lower")</f>
        <v>Lower</v>
      </c>
      <c r="M3877" s="14">
        <f xml:space="preserve"> _xlfn.MAXIFS(performance_data[date],performance_data[portfolio_id],performance_data[[#This Row],[portfolio_id]])</f>
        <v>45553</v>
      </c>
      <c r="N3877" s="14">
        <f xml:space="preserve"> _xlfn.MINIFS(performance_data[date],performance_data[portfolio_id],performance_data[[#This Row],[portfolio_id]])</f>
        <v>44845</v>
      </c>
      <c r="O3877" s="15">
        <f>_xlfn.MAXIFS(performance_data[portfolio_value],performance_data[portfolio_id],performance_data[[#This Row],[portfolio_id]],performance_data[date],performance_data[[#This Row],[latest_date]])</f>
        <v>292830.94</v>
      </c>
      <c r="P3877" s="15">
        <f>_xlfn.MAXIFS(performance_data[portfolio_value],performance_data[portfolio_id],performance_data[[#This Row],[portfolio_id]],performance_data[date],performance_data[[#This Row],[starting_date]])</f>
        <v>245945.07</v>
      </c>
      <c r="Q3877" s="15">
        <f>performance_data[[#This Row],[latest_value]]-performance_data[[#This Row],[starting_value]]</f>
        <v>46885.869999999995</v>
      </c>
      <c r="R3877" s="15">
        <f>performance_data[[#This Row],[net_inflows]]-performance_data[[#This Row],[net_outflows]]</f>
        <v>-1029.7800000000002</v>
      </c>
      <c r="S3877" s="15" t="str">
        <f>IF(performance_data[[#This Row],[net_inflows]]&gt;AVERAGE(performance_data[net_inflows]),"High","Low")</f>
        <v>Low</v>
      </c>
      <c r="T3877" s="15">
        <f>AVERAGEIF(performance_data[inflow_flag],performance_data[[#This Row],[inflow_flag]],performance_data[return_percentage])</f>
        <v>5.0457846277021572</v>
      </c>
      <c r="U3877" s="17">
        <f>IF(performance_data[[#This Row],[return_percentage]]&lt;performance_data[[#This Row],[benchmark_return]],1,0)</f>
        <v>1</v>
      </c>
      <c r="V3877" s="17">
        <f>COUNTIFS(performance_data[portfolio_id],performance_data[[#This Row],[portfolio_id]])</f>
        <v>21</v>
      </c>
      <c r="W3877" s="17">
        <f>COUNTIFS(performance_data[portfolio_id],performance_data[[#This Row],[portfolio_id]],
          performance_data[return_flag],1)</f>
        <v>9</v>
      </c>
      <c r="X3877" s="15">
        <f>performance_data[[#This Row],[underperform_flag_count]]/performance_data[[#This Row],[totalportfoliocount]]</f>
        <v>0.42857142857142855</v>
      </c>
    </row>
    <row r="3878" spans="1:24" x14ac:dyDescent="0.3">
      <c r="A3878">
        <v>8156</v>
      </c>
      <c r="B3878" s="1">
        <v>44976</v>
      </c>
      <c r="C3878">
        <v>392543.33</v>
      </c>
      <c r="D3878">
        <v>18.61</v>
      </c>
      <c r="E3878">
        <v>16.23</v>
      </c>
      <c r="F3878">
        <v>12389.44</v>
      </c>
      <c r="G3878">
        <v>10787.55</v>
      </c>
      <c r="H3878" t="s">
        <v>2213</v>
      </c>
      <c r="I3878" t="s">
        <v>2206</v>
      </c>
      <c r="J3878">
        <v>2</v>
      </c>
      <c r="K3878" t="s">
        <v>2226</v>
      </c>
      <c r="L3878" t="str">
        <f>IF(performance_data[[#This Row],[return_percentage]]&gt;=performance_data[[#This Row],[benchmark_return]],"Higher","Lower")</f>
        <v>Higher</v>
      </c>
      <c r="M3878" s="14">
        <f xml:space="preserve"> _xlfn.MAXIFS(performance_data[date],performance_data[portfolio_id],performance_data[[#This Row],[portfolio_id]])</f>
        <v>45553</v>
      </c>
      <c r="N3878" s="14">
        <f xml:space="preserve"> _xlfn.MINIFS(performance_data[date],performance_data[portfolio_id],performance_data[[#This Row],[portfolio_id]])</f>
        <v>44845</v>
      </c>
      <c r="O3878" s="15">
        <f>_xlfn.MAXIFS(performance_data[portfolio_value],performance_data[portfolio_id],performance_data[[#This Row],[portfolio_id]],performance_data[date],performance_data[[#This Row],[latest_date]])</f>
        <v>292830.94</v>
      </c>
      <c r="P3878" s="15">
        <f>_xlfn.MAXIFS(performance_data[portfolio_value],performance_data[portfolio_id],performance_data[[#This Row],[portfolio_id]],performance_data[date],performance_data[[#This Row],[starting_date]])</f>
        <v>245945.07</v>
      </c>
      <c r="Q3878" s="15">
        <f>performance_data[[#This Row],[latest_value]]-performance_data[[#This Row],[starting_value]]</f>
        <v>46885.869999999995</v>
      </c>
      <c r="R3878" s="15">
        <f>performance_data[[#This Row],[net_inflows]]-performance_data[[#This Row],[net_outflows]]</f>
        <v>1601.8900000000012</v>
      </c>
      <c r="S3878" s="15" t="str">
        <f>IF(performance_data[[#This Row],[net_inflows]]&gt;AVERAGE(performance_data[net_inflows]),"High","Low")</f>
        <v>High</v>
      </c>
      <c r="T3878" s="15">
        <f>AVERAGEIF(performance_data[inflow_flag],performance_data[[#This Row],[inflow_flag]],performance_data[return_percentage])</f>
        <v>4.8467905675459724</v>
      </c>
      <c r="U3878" s="17">
        <f>IF(performance_data[[#This Row],[return_percentage]]&lt;performance_data[[#This Row],[benchmark_return]],1,0)</f>
        <v>0</v>
      </c>
      <c r="V3878" s="17">
        <f>COUNTIFS(performance_data[portfolio_id],performance_data[[#This Row],[portfolio_id]])</f>
        <v>21</v>
      </c>
      <c r="W3878" s="17">
        <f>COUNTIFS(performance_data[portfolio_id],performance_data[[#This Row],[portfolio_id]],
          performance_data[return_flag],1)</f>
        <v>9</v>
      </c>
      <c r="X3878" s="15">
        <f>performance_data[[#This Row],[underperform_flag_count]]/performance_data[[#This Row],[totalportfoliocount]]</f>
        <v>0.42857142857142855</v>
      </c>
    </row>
    <row r="3879" spans="1:24" x14ac:dyDescent="0.3">
      <c r="A3879">
        <v>8234</v>
      </c>
      <c r="B3879" s="1">
        <v>45151</v>
      </c>
      <c r="C3879">
        <v>115188.82</v>
      </c>
      <c r="D3879">
        <v>14.18</v>
      </c>
      <c r="E3879">
        <v>13.01</v>
      </c>
      <c r="F3879">
        <v>2000.47</v>
      </c>
      <c r="G3879">
        <v>3679.22</v>
      </c>
      <c r="H3879" t="s">
        <v>2213</v>
      </c>
      <c r="I3879" t="s">
        <v>2209</v>
      </c>
      <c r="J3879">
        <v>8</v>
      </c>
      <c r="K3879" t="s">
        <v>2214</v>
      </c>
      <c r="L3879" t="str">
        <f>IF(performance_data[[#This Row],[return_percentage]]&gt;=performance_data[[#This Row],[benchmark_return]],"Higher","Lower")</f>
        <v>Higher</v>
      </c>
      <c r="M3879" s="14">
        <f xml:space="preserve"> _xlfn.MAXIFS(performance_data[date],performance_data[portfolio_id],performance_data[[#This Row],[portfolio_id]])</f>
        <v>45465</v>
      </c>
      <c r="N3879" s="14">
        <f xml:space="preserve"> _xlfn.MINIFS(performance_data[date],performance_data[portfolio_id],performance_data[[#This Row],[portfolio_id]])</f>
        <v>44846</v>
      </c>
      <c r="O3879" s="15">
        <f>_xlfn.MAXIFS(performance_data[portfolio_value],performance_data[portfolio_id],performance_data[[#This Row],[portfolio_id]],performance_data[date],performance_data[[#This Row],[latest_date]])</f>
        <v>439104.47</v>
      </c>
      <c r="P3879" s="15">
        <f>_xlfn.MAXIFS(performance_data[portfolio_value],performance_data[portfolio_id],performance_data[[#This Row],[portfolio_id]],performance_data[date],performance_data[[#This Row],[starting_date]])</f>
        <v>134993.29</v>
      </c>
      <c r="Q3879" s="15">
        <f>performance_data[[#This Row],[latest_value]]-performance_data[[#This Row],[starting_value]]</f>
        <v>304111.17999999993</v>
      </c>
      <c r="R3879" s="15">
        <f>performance_data[[#This Row],[net_inflows]]-performance_data[[#This Row],[net_outflows]]</f>
        <v>-1678.7499999999998</v>
      </c>
      <c r="S3879" s="15" t="str">
        <f>IF(performance_data[[#This Row],[net_inflows]]&gt;AVERAGE(performance_data[net_inflows]),"High","Low")</f>
        <v>Low</v>
      </c>
      <c r="T3879" s="15">
        <f>AVERAGEIF(performance_data[inflow_flag],performance_data[[#This Row],[inflow_flag]],performance_data[return_percentage])</f>
        <v>5.0457846277021572</v>
      </c>
      <c r="U3879" s="17">
        <f>IF(performance_data[[#This Row],[return_percentage]]&lt;performance_data[[#This Row],[benchmark_return]],1,0)</f>
        <v>0</v>
      </c>
      <c r="V3879" s="17">
        <f>COUNTIFS(performance_data[portfolio_id],performance_data[[#This Row],[portfolio_id]])</f>
        <v>23</v>
      </c>
      <c r="W3879" s="17">
        <f>COUNTIFS(performance_data[portfolio_id],performance_data[[#This Row],[portfolio_id]],
          performance_data[return_flag],1)</f>
        <v>8</v>
      </c>
      <c r="X3879" s="15">
        <f>performance_data[[#This Row],[underperform_flag_count]]/performance_data[[#This Row],[totalportfoliocount]]</f>
        <v>0.34782608695652173</v>
      </c>
    </row>
    <row r="3880" spans="1:24" x14ac:dyDescent="0.3">
      <c r="A3880">
        <v>8234</v>
      </c>
      <c r="B3880" s="1">
        <v>44983</v>
      </c>
      <c r="C3880">
        <v>403592.91</v>
      </c>
      <c r="D3880">
        <v>-6.33</v>
      </c>
      <c r="E3880">
        <v>-5.37</v>
      </c>
      <c r="F3880">
        <v>15895.51</v>
      </c>
      <c r="G3880">
        <v>8591.11</v>
      </c>
      <c r="H3880" t="s">
        <v>2213</v>
      </c>
      <c r="I3880" t="s">
        <v>2206</v>
      </c>
      <c r="J3880">
        <v>2</v>
      </c>
      <c r="K3880" t="s">
        <v>2226</v>
      </c>
      <c r="L3880" t="str">
        <f>IF(performance_data[[#This Row],[return_percentage]]&gt;=performance_data[[#This Row],[benchmark_return]],"Higher","Lower")</f>
        <v>Lower</v>
      </c>
      <c r="M3880" s="14">
        <f xml:space="preserve"> _xlfn.MAXIFS(performance_data[date],performance_data[portfolio_id],performance_data[[#This Row],[portfolio_id]])</f>
        <v>45465</v>
      </c>
      <c r="N3880" s="14">
        <f xml:space="preserve"> _xlfn.MINIFS(performance_data[date],performance_data[portfolio_id],performance_data[[#This Row],[portfolio_id]])</f>
        <v>44846</v>
      </c>
      <c r="O3880" s="15">
        <f>_xlfn.MAXIFS(performance_data[portfolio_value],performance_data[portfolio_id],performance_data[[#This Row],[portfolio_id]],performance_data[date],performance_data[[#This Row],[latest_date]])</f>
        <v>439104.47</v>
      </c>
      <c r="P3880" s="15">
        <f>_xlfn.MAXIFS(performance_data[portfolio_value],performance_data[portfolio_id],performance_data[[#This Row],[portfolio_id]],performance_data[date],performance_data[[#This Row],[starting_date]])</f>
        <v>134993.29</v>
      </c>
      <c r="Q3880" s="15">
        <f>performance_data[[#This Row],[latest_value]]-performance_data[[#This Row],[starting_value]]</f>
        <v>304111.17999999993</v>
      </c>
      <c r="R3880" s="15">
        <f>performance_data[[#This Row],[net_inflows]]-performance_data[[#This Row],[net_outflows]]</f>
        <v>7304.4</v>
      </c>
      <c r="S3880" s="15" t="str">
        <f>IF(performance_data[[#This Row],[net_inflows]]&gt;AVERAGE(performance_data[net_inflows]),"High","Low")</f>
        <v>High</v>
      </c>
      <c r="T3880" s="15">
        <f>AVERAGEIF(performance_data[inflow_flag],performance_data[[#This Row],[inflow_flag]],performance_data[return_percentage])</f>
        <v>4.8467905675459724</v>
      </c>
      <c r="U3880" s="17">
        <f>IF(performance_data[[#This Row],[return_percentage]]&lt;performance_data[[#This Row],[benchmark_return]],1,0)</f>
        <v>1</v>
      </c>
      <c r="V3880" s="17">
        <f>COUNTIFS(performance_data[portfolio_id],performance_data[[#This Row],[portfolio_id]])</f>
        <v>23</v>
      </c>
      <c r="W3880" s="17">
        <f>COUNTIFS(performance_data[portfolio_id],performance_data[[#This Row],[portfolio_id]],
          performance_data[return_flag],1)</f>
        <v>8</v>
      </c>
      <c r="X3880" s="15">
        <f>performance_data[[#This Row],[underperform_flag_count]]/performance_data[[#This Row],[totalportfoliocount]]</f>
        <v>0.34782608695652173</v>
      </c>
    </row>
    <row r="3881" spans="1:24" x14ac:dyDescent="0.3">
      <c r="A3881">
        <v>8234</v>
      </c>
      <c r="B3881" s="1">
        <v>45366</v>
      </c>
      <c r="C3881">
        <v>272170.46000000002</v>
      </c>
      <c r="D3881">
        <v>10.91</v>
      </c>
      <c r="E3881">
        <v>9.7100000000000009</v>
      </c>
      <c r="F3881">
        <v>6956.09</v>
      </c>
      <c r="G3881">
        <v>629.82000000000005</v>
      </c>
      <c r="H3881" t="s">
        <v>2205</v>
      </c>
      <c r="I3881" t="s">
        <v>2206</v>
      </c>
      <c r="J3881">
        <v>3</v>
      </c>
      <c r="K3881" t="s">
        <v>2222</v>
      </c>
      <c r="L3881" t="str">
        <f>IF(performance_data[[#This Row],[return_percentage]]&gt;=performance_data[[#This Row],[benchmark_return]],"Higher","Lower")</f>
        <v>Higher</v>
      </c>
      <c r="M3881" s="14">
        <f xml:space="preserve"> _xlfn.MAXIFS(performance_data[date],performance_data[portfolio_id],performance_data[[#This Row],[portfolio_id]])</f>
        <v>45465</v>
      </c>
      <c r="N3881" s="14">
        <f xml:space="preserve"> _xlfn.MINIFS(performance_data[date],performance_data[portfolio_id],performance_data[[#This Row],[portfolio_id]])</f>
        <v>44846</v>
      </c>
      <c r="O3881" s="15">
        <f>_xlfn.MAXIFS(performance_data[portfolio_value],performance_data[portfolio_id],performance_data[[#This Row],[portfolio_id]],performance_data[date],performance_data[[#This Row],[latest_date]])</f>
        <v>439104.47</v>
      </c>
      <c r="P3881" s="15">
        <f>_xlfn.MAXIFS(performance_data[portfolio_value],performance_data[portfolio_id],performance_data[[#This Row],[portfolio_id]],performance_data[date],performance_data[[#This Row],[starting_date]])</f>
        <v>134993.29</v>
      </c>
      <c r="Q3881" s="15">
        <f>performance_data[[#This Row],[latest_value]]-performance_data[[#This Row],[starting_value]]</f>
        <v>304111.17999999993</v>
      </c>
      <c r="R3881" s="15">
        <f>performance_data[[#This Row],[net_inflows]]-performance_data[[#This Row],[net_outflows]]</f>
        <v>6326.27</v>
      </c>
      <c r="S3881" s="15" t="str">
        <f>IF(performance_data[[#This Row],[net_inflows]]&gt;AVERAGE(performance_data[net_inflows]),"High","Low")</f>
        <v>Low</v>
      </c>
      <c r="T3881" s="15">
        <f>AVERAGEIF(performance_data[inflow_flag],performance_data[[#This Row],[inflow_flag]],performance_data[return_percentage])</f>
        <v>5.0457846277021572</v>
      </c>
      <c r="U3881" s="17">
        <f>IF(performance_data[[#This Row],[return_percentage]]&lt;performance_data[[#This Row],[benchmark_return]],1,0)</f>
        <v>0</v>
      </c>
      <c r="V3881" s="17">
        <f>COUNTIFS(performance_data[portfolio_id],performance_data[[#This Row],[portfolio_id]])</f>
        <v>23</v>
      </c>
      <c r="W3881" s="17">
        <f>COUNTIFS(performance_data[portfolio_id],performance_data[[#This Row],[portfolio_id]],
          performance_data[return_flag],1)</f>
        <v>8</v>
      </c>
      <c r="X3881" s="15">
        <f>performance_data[[#This Row],[underperform_flag_count]]/performance_data[[#This Row],[totalportfoliocount]]</f>
        <v>0.34782608695652173</v>
      </c>
    </row>
    <row r="3882" spans="1:24" x14ac:dyDescent="0.3">
      <c r="A3882">
        <v>8234</v>
      </c>
      <c r="B3882" s="1">
        <v>45019</v>
      </c>
      <c r="C3882">
        <v>182910.63</v>
      </c>
      <c r="D3882">
        <v>15.45</v>
      </c>
      <c r="E3882">
        <v>15.24</v>
      </c>
      <c r="F3882">
        <v>12103.13</v>
      </c>
      <c r="G3882">
        <v>7782.15</v>
      </c>
      <c r="H3882" t="s">
        <v>2213</v>
      </c>
      <c r="I3882" t="s">
        <v>2211</v>
      </c>
      <c r="J3882">
        <v>4</v>
      </c>
      <c r="K3882" t="s">
        <v>2216</v>
      </c>
      <c r="L3882" t="str">
        <f>IF(performance_data[[#This Row],[return_percentage]]&gt;=performance_data[[#This Row],[benchmark_return]],"Higher","Lower")</f>
        <v>Higher</v>
      </c>
      <c r="M3882" s="14">
        <f xml:space="preserve"> _xlfn.MAXIFS(performance_data[date],performance_data[portfolio_id],performance_data[[#This Row],[portfolio_id]])</f>
        <v>45465</v>
      </c>
      <c r="N3882" s="14">
        <f xml:space="preserve"> _xlfn.MINIFS(performance_data[date],performance_data[portfolio_id],performance_data[[#This Row],[portfolio_id]])</f>
        <v>44846</v>
      </c>
      <c r="O3882" s="15">
        <f>_xlfn.MAXIFS(performance_data[portfolio_value],performance_data[portfolio_id],performance_data[[#This Row],[portfolio_id]],performance_data[date],performance_data[[#This Row],[latest_date]])</f>
        <v>439104.47</v>
      </c>
      <c r="P3882" s="15">
        <f>_xlfn.MAXIFS(performance_data[portfolio_value],performance_data[portfolio_id],performance_data[[#This Row],[portfolio_id]],performance_data[date],performance_data[[#This Row],[starting_date]])</f>
        <v>134993.29</v>
      </c>
      <c r="Q3882" s="15">
        <f>performance_data[[#This Row],[latest_value]]-performance_data[[#This Row],[starting_value]]</f>
        <v>304111.17999999993</v>
      </c>
      <c r="R3882" s="15">
        <f>performance_data[[#This Row],[net_inflows]]-performance_data[[#This Row],[net_outflows]]</f>
        <v>4320.9799999999996</v>
      </c>
      <c r="S3882" s="15" t="str">
        <f>IF(performance_data[[#This Row],[net_inflows]]&gt;AVERAGE(performance_data[net_inflows]),"High","Low")</f>
        <v>High</v>
      </c>
      <c r="T3882" s="15">
        <f>AVERAGEIF(performance_data[inflow_flag],performance_data[[#This Row],[inflow_flag]],performance_data[return_percentage])</f>
        <v>4.8467905675459724</v>
      </c>
      <c r="U3882" s="17">
        <f>IF(performance_data[[#This Row],[return_percentage]]&lt;performance_data[[#This Row],[benchmark_return]],1,0)</f>
        <v>0</v>
      </c>
      <c r="V3882" s="17">
        <f>COUNTIFS(performance_data[portfolio_id],performance_data[[#This Row],[portfolio_id]])</f>
        <v>23</v>
      </c>
      <c r="W3882" s="17">
        <f>COUNTIFS(performance_data[portfolio_id],performance_data[[#This Row],[portfolio_id]],
          performance_data[return_flag],1)</f>
        <v>8</v>
      </c>
      <c r="X3882" s="15">
        <f>performance_data[[#This Row],[underperform_flag_count]]/performance_data[[#This Row],[totalportfoliocount]]</f>
        <v>0.34782608695652173</v>
      </c>
    </row>
    <row r="3883" spans="1:24" x14ac:dyDescent="0.3">
      <c r="A3883">
        <v>8234</v>
      </c>
      <c r="B3883" s="1">
        <v>45201</v>
      </c>
      <c r="C3883">
        <v>407094.81</v>
      </c>
      <c r="D3883">
        <v>13.51</v>
      </c>
      <c r="E3883">
        <v>13.74</v>
      </c>
      <c r="F3883">
        <v>15034.18</v>
      </c>
      <c r="G3883">
        <v>7943.33</v>
      </c>
      <c r="H3883" t="s">
        <v>2213</v>
      </c>
      <c r="I3883" t="s">
        <v>2217</v>
      </c>
      <c r="J3883">
        <v>10</v>
      </c>
      <c r="K3883" t="s">
        <v>2224</v>
      </c>
      <c r="L3883" t="str">
        <f>IF(performance_data[[#This Row],[return_percentage]]&gt;=performance_data[[#This Row],[benchmark_return]],"Higher","Lower")</f>
        <v>Lower</v>
      </c>
      <c r="M3883" s="14">
        <f xml:space="preserve"> _xlfn.MAXIFS(performance_data[date],performance_data[portfolio_id],performance_data[[#This Row],[portfolio_id]])</f>
        <v>45465</v>
      </c>
      <c r="N3883" s="14">
        <f xml:space="preserve"> _xlfn.MINIFS(performance_data[date],performance_data[portfolio_id],performance_data[[#This Row],[portfolio_id]])</f>
        <v>44846</v>
      </c>
      <c r="O3883" s="15">
        <f>_xlfn.MAXIFS(performance_data[portfolio_value],performance_data[portfolio_id],performance_data[[#This Row],[portfolio_id]],performance_data[date],performance_data[[#This Row],[latest_date]])</f>
        <v>439104.47</v>
      </c>
      <c r="P3883" s="15">
        <f>_xlfn.MAXIFS(performance_data[portfolio_value],performance_data[portfolio_id],performance_data[[#This Row],[portfolio_id]],performance_data[date],performance_data[[#This Row],[starting_date]])</f>
        <v>134993.29</v>
      </c>
      <c r="Q3883" s="15">
        <f>performance_data[[#This Row],[latest_value]]-performance_data[[#This Row],[starting_value]]</f>
        <v>304111.17999999993</v>
      </c>
      <c r="R3883" s="15">
        <f>performance_data[[#This Row],[net_inflows]]-performance_data[[#This Row],[net_outflows]]</f>
        <v>7090.85</v>
      </c>
      <c r="S3883" s="15" t="str">
        <f>IF(performance_data[[#This Row],[net_inflows]]&gt;AVERAGE(performance_data[net_inflows]),"High","Low")</f>
        <v>High</v>
      </c>
      <c r="T3883" s="15">
        <f>AVERAGEIF(performance_data[inflow_flag],performance_data[[#This Row],[inflow_flag]],performance_data[return_percentage])</f>
        <v>4.8467905675459724</v>
      </c>
      <c r="U3883" s="17">
        <f>IF(performance_data[[#This Row],[return_percentage]]&lt;performance_data[[#This Row],[benchmark_return]],1,0)</f>
        <v>1</v>
      </c>
      <c r="V3883" s="17">
        <f>COUNTIFS(performance_data[portfolio_id],performance_data[[#This Row],[portfolio_id]])</f>
        <v>23</v>
      </c>
      <c r="W3883" s="17">
        <f>COUNTIFS(performance_data[portfolio_id],performance_data[[#This Row],[portfolio_id]],
          performance_data[return_flag],1)</f>
        <v>8</v>
      </c>
      <c r="X3883" s="15">
        <f>performance_data[[#This Row],[underperform_flag_count]]/performance_data[[#This Row],[totalportfoliocount]]</f>
        <v>0.34782608695652173</v>
      </c>
    </row>
    <row r="3884" spans="1:24" x14ac:dyDescent="0.3">
      <c r="A3884">
        <v>8234</v>
      </c>
      <c r="B3884" s="1">
        <v>45006</v>
      </c>
      <c r="C3884">
        <v>326220.84000000003</v>
      </c>
      <c r="D3884">
        <v>13.74</v>
      </c>
      <c r="E3884">
        <v>13.17</v>
      </c>
      <c r="F3884">
        <v>5295.48</v>
      </c>
      <c r="G3884">
        <v>5226.7299999999996</v>
      </c>
      <c r="H3884" t="s">
        <v>2213</v>
      </c>
      <c r="I3884" t="s">
        <v>2206</v>
      </c>
      <c r="J3884">
        <v>3</v>
      </c>
      <c r="K3884" t="s">
        <v>2222</v>
      </c>
      <c r="L3884" t="str">
        <f>IF(performance_data[[#This Row],[return_percentage]]&gt;=performance_data[[#This Row],[benchmark_return]],"Higher","Lower")</f>
        <v>Higher</v>
      </c>
      <c r="M3884" s="14">
        <f xml:space="preserve"> _xlfn.MAXIFS(performance_data[date],performance_data[portfolio_id],performance_data[[#This Row],[portfolio_id]])</f>
        <v>45465</v>
      </c>
      <c r="N3884" s="14">
        <f xml:space="preserve"> _xlfn.MINIFS(performance_data[date],performance_data[portfolio_id],performance_data[[#This Row],[portfolio_id]])</f>
        <v>44846</v>
      </c>
      <c r="O3884" s="15">
        <f>_xlfn.MAXIFS(performance_data[portfolio_value],performance_data[portfolio_id],performance_data[[#This Row],[portfolio_id]],performance_data[date],performance_data[[#This Row],[latest_date]])</f>
        <v>439104.47</v>
      </c>
      <c r="P3884" s="15">
        <f>_xlfn.MAXIFS(performance_data[portfolio_value],performance_data[portfolio_id],performance_data[[#This Row],[portfolio_id]],performance_data[date],performance_data[[#This Row],[starting_date]])</f>
        <v>134993.29</v>
      </c>
      <c r="Q3884" s="15">
        <f>performance_data[[#This Row],[latest_value]]-performance_data[[#This Row],[starting_value]]</f>
        <v>304111.17999999993</v>
      </c>
      <c r="R3884" s="15">
        <f>performance_data[[#This Row],[net_inflows]]-performance_data[[#This Row],[net_outflows]]</f>
        <v>68.75</v>
      </c>
      <c r="S3884" s="15" t="str">
        <f>IF(performance_data[[#This Row],[net_inflows]]&gt;AVERAGE(performance_data[net_inflows]),"High","Low")</f>
        <v>Low</v>
      </c>
      <c r="T3884" s="15">
        <f>AVERAGEIF(performance_data[inflow_flag],performance_data[[#This Row],[inflow_flag]],performance_data[return_percentage])</f>
        <v>5.0457846277021572</v>
      </c>
      <c r="U3884" s="17">
        <f>IF(performance_data[[#This Row],[return_percentage]]&lt;performance_data[[#This Row],[benchmark_return]],1,0)</f>
        <v>0</v>
      </c>
      <c r="V3884" s="17">
        <f>COUNTIFS(performance_data[portfolio_id],performance_data[[#This Row],[portfolio_id]])</f>
        <v>23</v>
      </c>
      <c r="W3884" s="17">
        <f>COUNTIFS(performance_data[portfolio_id],performance_data[[#This Row],[portfolio_id]],
          performance_data[return_flag],1)</f>
        <v>8</v>
      </c>
      <c r="X3884" s="15">
        <f>performance_data[[#This Row],[underperform_flag_count]]/performance_data[[#This Row],[totalportfoliocount]]</f>
        <v>0.34782608695652173</v>
      </c>
    </row>
    <row r="3885" spans="1:24" x14ac:dyDescent="0.3">
      <c r="A3885">
        <v>8234</v>
      </c>
      <c r="B3885" s="1">
        <v>45396</v>
      </c>
      <c r="C3885">
        <v>181709.41</v>
      </c>
      <c r="D3885">
        <v>16.010000000000002</v>
      </c>
      <c r="E3885">
        <v>18.87</v>
      </c>
      <c r="F3885">
        <v>4707.92</v>
      </c>
      <c r="G3885">
        <v>17674.02</v>
      </c>
      <c r="H3885" t="s">
        <v>2205</v>
      </c>
      <c r="I3885" t="s">
        <v>2211</v>
      </c>
      <c r="J3885">
        <v>4</v>
      </c>
      <c r="K3885" t="s">
        <v>2216</v>
      </c>
      <c r="L3885" t="str">
        <f>IF(performance_data[[#This Row],[return_percentage]]&gt;=performance_data[[#This Row],[benchmark_return]],"Higher","Lower")</f>
        <v>Lower</v>
      </c>
      <c r="M3885" s="14">
        <f xml:space="preserve"> _xlfn.MAXIFS(performance_data[date],performance_data[portfolio_id],performance_data[[#This Row],[portfolio_id]])</f>
        <v>45465</v>
      </c>
      <c r="N3885" s="14">
        <f xml:space="preserve"> _xlfn.MINIFS(performance_data[date],performance_data[portfolio_id],performance_data[[#This Row],[portfolio_id]])</f>
        <v>44846</v>
      </c>
      <c r="O3885" s="15">
        <f>_xlfn.MAXIFS(performance_data[portfolio_value],performance_data[portfolio_id],performance_data[[#This Row],[portfolio_id]],performance_data[date],performance_data[[#This Row],[latest_date]])</f>
        <v>439104.47</v>
      </c>
      <c r="P3885" s="15">
        <f>_xlfn.MAXIFS(performance_data[portfolio_value],performance_data[portfolio_id],performance_data[[#This Row],[portfolio_id]],performance_data[date],performance_data[[#This Row],[starting_date]])</f>
        <v>134993.29</v>
      </c>
      <c r="Q3885" s="15">
        <f>performance_data[[#This Row],[latest_value]]-performance_data[[#This Row],[starting_value]]</f>
        <v>304111.17999999993</v>
      </c>
      <c r="R3885" s="15">
        <f>performance_data[[#This Row],[net_inflows]]-performance_data[[#This Row],[net_outflows]]</f>
        <v>-12966.1</v>
      </c>
      <c r="S3885" s="15" t="str">
        <f>IF(performance_data[[#This Row],[net_inflows]]&gt;AVERAGE(performance_data[net_inflows]),"High","Low")</f>
        <v>Low</v>
      </c>
      <c r="T3885" s="15">
        <f>AVERAGEIF(performance_data[inflow_flag],performance_data[[#This Row],[inflow_flag]],performance_data[return_percentage])</f>
        <v>5.0457846277021572</v>
      </c>
      <c r="U3885" s="17">
        <f>IF(performance_data[[#This Row],[return_percentage]]&lt;performance_data[[#This Row],[benchmark_return]],1,0)</f>
        <v>1</v>
      </c>
      <c r="V3885" s="17">
        <f>COUNTIFS(performance_data[portfolio_id],performance_data[[#This Row],[portfolio_id]])</f>
        <v>23</v>
      </c>
      <c r="W3885" s="17">
        <f>COUNTIFS(performance_data[portfolio_id],performance_data[[#This Row],[portfolio_id]],
          performance_data[return_flag],1)</f>
        <v>8</v>
      </c>
      <c r="X3885" s="15">
        <f>performance_data[[#This Row],[underperform_flag_count]]/performance_data[[#This Row],[totalportfoliocount]]</f>
        <v>0.34782608695652173</v>
      </c>
    </row>
    <row r="3886" spans="1:24" x14ac:dyDescent="0.3">
      <c r="A3886">
        <v>8234</v>
      </c>
      <c r="B3886" s="1">
        <v>45312</v>
      </c>
      <c r="C3886">
        <v>411421.86</v>
      </c>
      <c r="D3886">
        <v>13.42</v>
      </c>
      <c r="E3886">
        <v>12.48</v>
      </c>
      <c r="F3886">
        <v>16374.43</v>
      </c>
      <c r="G3886">
        <v>17121.560000000001</v>
      </c>
      <c r="H3886" t="s">
        <v>2205</v>
      </c>
      <c r="I3886" t="s">
        <v>2206</v>
      </c>
      <c r="J3886">
        <v>1</v>
      </c>
      <c r="K3886" t="s">
        <v>2207</v>
      </c>
      <c r="L3886" t="str">
        <f>IF(performance_data[[#This Row],[return_percentage]]&gt;=performance_data[[#This Row],[benchmark_return]],"Higher","Lower")</f>
        <v>Higher</v>
      </c>
      <c r="M3886" s="14">
        <f xml:space="preserve"> _xlfn.MAXIFS(performance_data[date],performance_data[portfolio_id],performance_data[[#This Row],[portfolio_id]])</f>
        <v>45465</v>
      </c>
      <c r="N3886" s="14">
        <f xml:space="preserve"> _xlfn.MINIFS(performance_data[date],performance_data[portfolio_id],performance_data[[#This Row],[portfolio_id]])</f>
        <v>44846</v>
      </c>
      <c r="O3886" s="15">
        <f>_xlfn.MAXIFS(performance_data[portfolio_value],performance_data[portfolio_id],performance_data[[#This Row],[portfolio_id]],performance_data[date],performance_data[[#This Row],[latest_date]])</f>
        <v>439104.47</v>
      </c>
      <c r="P3886" s="15">
        <f>_xlfn.MAXIFS(performance_data[portfolio_value],performance_data[portfolio_id],performance_data[[#This Row],[portfolio_id]],performance_data[date],performance_data[[#This Row],[starting_date]])</f>
        <v>134993.29</v>
      </c>
      <c r="Q3886" s="15">
        <f>performance_data[[#This Row],[latest_value]]-performance_data[[#This Row],[starting_value]]</f>
        <v>304111.17999999993</v>
      </c>
      <c r="R3886" s="15">
        <f>performance_data[[#This Row],[net_inflows]]-performance_data[[#This Row],[net_outflows]]</f>
        <v>-747.13000000000102</v>
      </c>
      <c r="S3886" s="15" t="str">
        <f>IF(performance_data[[#This Row],[net_inflows]]&gt;AVERAGE(performance_data[net_inflows]),"High","Low")</f>
        <v>High</v>
      </c>
      <c r="T3886" s="15">
        <f>AVERAGEIF(performance_data[inflow_flag],performance_data[[#This Row],[inflow_flag]],performance_data[return_percentage])</f>
        <v>4.8467905675459724</v>
      </c>
      <c r="U3886" s="17">
        <f>IF(performance_data[[#This Row],[return_percentage]]&lt;performance_data[[#This Row],[benchmark_return]],1,0)</f>
        <v>0</v>
      </c>
      <c r="V3886" s="17">
        <f>COUNTIFS(performance_data[portfolio_id],performance_data[[#This Row],[portfolio_id]])</f>
        <v>23</v>
      </c>
      <c r="W3886" s="17">
        <f>COUNTIFS(performance_data[portfolio_id],performance_data[[#This Row],[portfolio_id]],
          performance_data[return_flag],1)</f>
        <v>8</v>
      </c>
      <c r="X3886" s="15">
        <f>performance_data[[#This Row],[underperform_flag_count]]/performance_data[[#This Row],[totalportfoliocount]]</f>
        <v>0.34782608695652173</v>
      </c>
    </row>
    <row r="3887" spans="1:24" x14ac:dyDescent="0.3">
      <c r="A3887">
        <v>8234</v>
      </c>
      <c r="B3887" s="1">
        <v>44846</v>
      </c>
      <c r="C3887">
        <v>134993.29</v>
      </c>
      <c r="D3887">
        <v>2.73</v>
      </c>
      <c r="E3887">
        <v>2.2799999999999998</v>
      </c>
      <c r="F3887">
        <v>14984.31</v>
      </c>
      <c r="G3887">
        <v>5090.47</v>
      </c>
      <c r="H3887" t="s">
        <v>2220</v>
      </c>
      <c r="I3887" t="s">
        <v>2217</v>
      </c>
      <c r="J3887">
        <v>10</v>
      </c>
      <c r="K3887" t="s">
        <v>2224</v>
      </c>
      <c r="L3887" t="str">
        <f>IF(performance_data[[#This Row],[return_percentage]]&gt;=performance_data[[#This Row],[benchmark_return]],"Higher","Lower")</f>
        <v>Higher</v>
      </c>
      <c r="M3887" s="14">
        <f xml:space="preserve"> _xlfn.MAXIFS(performance_data[date],performance_data[portfolio_id],performance_data[[#This Row],[portfolio_id]])</f>
        <v>45465</v>
      </c>
      <c r="N3887" s="14">
        <f xml:space="preserve"> _xlfn.MINIFS(performance_data[date],performance_data[portfolio_id],performance_data[[#This Row],[portfolio_id]])</f>
        <v>44846</v>
      </c>
      <c r="O3887" s="15">
        <f>_xlfn.MAXIFS(performance_data[portfolio_value],performance_data[portfolio_id],performance_data[[#This Row],[portfolio_id]],performance_data[date],performance_data[[#This Row],[latest_date]])</f>
        <v>439104.47</v>
      </c>
      <c r="P3887" s="15">
        <f>_xlfn.MAXIFS(performance_data[portfolio_value],performance_data[portfolio_id],performance_data[[#This Row],[portfolio_id]],performance_data[date],performance_data[[#This Row],[starting_date]])</f>
        <v>134993.29</v>
      </c>
      <c r="Q3887" s="15">
        <f>performance_data[[#This Row],[latest_value]]-performance_data[[#This Row],[starting_value]]</f>
        <v>304111.17999999993</v>
      </c>
      <c r="R3887" s="15">
        <f>performance_data[[#This Row],[net_inflows]]-performance_data[[#This Row],[net_outflows]]</f>
        <v>9893.84</v>
      </c>
      <c r="S3887" s="15" t="str">
        <f>IF(performance_data[[#This Row],[net_inflows]]&gt;AVERAGE(performance_data[net_inflows]),"High","Low")</f>
        <v>High</v>
      </c>
      <c r="T3887" s="15">
        <f>AVERAGEIF(performance_data[inflow_flag],performance_data[[#This Row],[inflow_flag]],performance_data[return_percentage])</f>
        <v>4.8467905675459724</v>
      </c>
      <c r="U3887" s="17">
        <f>IF(performance_data[[#This Row],[return_percentage]]&lt;performance_data[[#This Row],[benchmark_return]],1,0)</f>
        <v>0</v>
      </c>
      <c r="V3887" s="17">
        <f>COUNTIFS(performance_data[portfolio_id],performance_data[[#This Row],[portfolio_id]])</f>
        <v>23</v>
      </c>
      <c r="W3887" s="17">
        <f>COUNTIFS(performance_data[portfolio_id],performance_data[[#This Row],[portfolio_id]],
          performance_data[return_flag],1)</f>
        <v>8</v>
      </c>
      <c r="X3887" s="15">
        <f>performance_data[[#This Row],[underperform_flag_count]]/performance_data[[#This Row],[totalportfoliocount]]</f>
        <v>0.34782608695652173</v>
      </c>
    </row>
    <row r="3888" spans="1:24" x14ac:dyDescent="0.3">
      <c r="A3888">
        <v>8234</v>
      </c>
      <c r="B3888" s="1">
        <v>45397</v>
      </c>
      <c r="C3888">
        <v>31686.29</v>
      </c>
      <c r="D3888">
        <v>-2.09</v>
      </c>
      <c r="E3888">
        <v>-2.37</v>
      </c>
      <c r="F3888">
        <v>19371.61</v>
      </c>
      <c r="G3888">
        <v>8630.2800000000007</v>
      </c>
      <c r="H3888" t="s">
        <v>2205</v>
      </c>
      <c r="I3888" t="s">
        <v>2211</v>
      </c>
      <c r="J3888">
        <v>4</v>
      </c>
      <c r="K3888" t="s">
        <v>2216</v>
      </c>
      <c r="L3888" t="str">
        <f>IF(performance_data[[#This Row],[return_percentage]]&gt;=performance_data[[#This Row],[benchmark_return]],"Higher","Lower")</f>
        <v>Higher</v>
      </c>
      <c r="M3888" s="14">
        <f xml:space="preserve"> _xlfn.MAXIFS(performance_data[date],performance_data[portfolio_id],performance_data[[#This Row],[portfolio_id]])</f>
        <v>45465</v>
      </c>
      <c r="N3888" s="14">
        <f xml:space="preserve"> _xlfn.MINIFS(performance_data[date],performance_data[portfolio_id],performance_data[[#This Row],[portfolio_id]])</f>
        <v>44846</v>
      </c>
      <c r="O3888" s="15">
        <f>_xlfn.MAXIFS(performance_data[portfolio_value],performance_data[portfolio_id],performance_data[[#This Row],[portfolio_id]],performance_data[date],performance_data[[#This Row],[latest_date]])</f>
        <v>439104.47</v>
      </c>
      <c r="P3888" s="15">
        <f>_xlfn.MAXIFS(performance_data[portfolio_value],performance_data[portfolio_id],performance_data[[#This Row],[portfolio_id]],performance_data[date],performance_data[[#This Row],[starting_date]])</f>
        <v>134993.29</v>
      </c>
      <c r="Q3888" s="15">
        <f>performance_data[[#This Row],[latest_value]]-performance_data[[#This Row],[starting_value]]</f>
        <v>304111.17999999993</v>
      </c>
      <c r="R3888" s="15">
        <f>performance_data[[#This Row],[net_inflows]]-performance_data[[#This Row],[net_outflows]]</f>
        <v>10741.33</v>
      </c>
      <c r="S3888" s="15" t="str">
        <f>IF(performance_data[[#This Row],[net_inflows]]&gt;AVERAGE(performance_data[net_inflows]),"High","Low")</f>
        <v>High</v>
      </c>
      <c r="T3888" s="15">
        <f>AVERAGEIF(performance_data[inflow_flag],performance_data[[#This Row],[inflow_flag]],performance_data[return_percentage])</f>
        <v>4.8467905675459724</v>
      </c>
      <c r="U3888" s="17">
        <f>IF(performance_data[[#This Row],[return_percentage]]&lt;performance_data[[#This Row],[benchmark_return]],1,0)</f>
        <v>0</v>
      </c>
      <c r="V3888" s="17">
        <f>COUNTIFS(performance_data[portfolio_id],performance_data[[#This Row],[portfolio_id]])</f>
        <v>23</v>
      </c>
      <c r="W3888" s="17">
        <f>COUNTIFS(performance_data[portfolio_id],performance_data[[#This Row],[portfolio_id]],
          performance_data[return_flag],1)</f>
        <v>8</v>
      </c>
      <c r="X3888" s="15">
        <f>performance_data[[#This Row],[underperform_flag_count]]/performance_data[[#This Row],[totalportfoliocount]]</f>
        <v>0.34782608695652173</v>
      </c>
    </row>
    <row r="3889" spans="1:24" x14ac:dyDescent="0.3">
      <c r="A3889">
        <v>8234</v>
      </c>
      <c r="B3889" s="1">
        <v>45298</v>
      </c>
      <c r="C3889">
        <v>84093.35</v>
      </c>
      <c r="D3889">
        <v>-0.35</v>
      </c>
      <c r="E3889">
        <v>-0.39</v>
      </c>
      <c r="F3889">
        <v>5257.13</v>
      </c>
      <c r="G3889">
        <v>10868.12</v>
      </c>
      <c r="H3889" t="s">
        <v>2205</v>
      </c>
      <c r="I3889" t="s">
        <v>2206</v>
      </c>
      <c r="J3889">
        <v>1</v>
      </c>
      <c r="K3889" t="s">
        <v>2207</v>
      </c>
      <c r="L3889" t="str">
        <f>IF(performance_data[[#This Row],[return_percentage]]&gt;=performance_data[[#This Row],[benchmark_return]],"Higher","Lower")</f>
        <v>Higher</v>
      </c>
      <c r="M3889" s="14">
        <f xml:space="preserve"> _xlfn.MAXIFS(performance_data[date],performance_data[portfolio_id],performance_data[[#This Row],[portfolio_id]])</f>
        <v>45465</v>
      </c>
      <c r="N3889" s="14">
        <f xml:space="preserve"> _xlfn.MINIFS(performance_data[date],performance_data[portfolio_id],performance_data[[#This Row],[portfolio_id]])</f>
        <v>44846</v>
      </c>
      <c r="O3889" s="15">
        <f>_xlfn.MAXIFS(performance_data[portfolio_value],performance_data[portfolio_id],performance_data[[#This Row],[portfolio_id]],performance_data[date],performance_data[[#This Row],[latest_date]])</f>
        <v>439104.47</v>
      </c>
      <c r="P3889" s="15">
        <f>_xlfn.MAXIFS(performance_data[portfolio_value],performance_data[portfolio_id],performance_data[[#This Row],[portfolio_id]],performance_data[date],performance_data[[#This Row],[starting_date]])</f>
        <v>134993.29</v>
      </c>
      <c r="Q3889" s="15">
        <f>performance_data[[#This Row],[latest_value]]-performance_data[[#This Row],[starting_value]]</f>
        <v>304111.17999999993</v>
      </c>
      <c r="R3889" s="15">
        <f>performance_data[[#This Row],[net_inflows]]-performance_data[[#This Row],[net_outflows]]</f>
        <v>-5610.9900000000007</v>
      </c>
      <c r="S3889" s="15" t="str">
        <f>IF(performance_data[[#This Row],[net_inflows]]&gt;AVERAGE(performance_data[net_inflows]),"High","Low")</f>
        <v>Low</v>
      </c>
      <c r="T3889" s="15">
        <f>AVERAGEIF(performance_data[inflow_flag],performance_data[[#This Row],[inflow_flag]],performance_data[return_percentage])</f>
        <v>5.0457846277021572</v>
      </c>
      <c r="U3889" s="17">
        <f>IF(performance_data[[#This Row],[return_percentage]]&lt;performance_data[[#This Row],[benchmark_return]],1,0)</f>
        <v>0</v>
      </c>
      <c r="V3889" s="17">
        <f>COUNTIFS(performance_data[portfolio_id],performance_data[[#This Row],[portfolio_id]])</f>
        <v>23</v>
      </c>
      <c r="W3889" s="17">
        <f>COUNTIFS(performance_data[portfolio_id],performance_data[[#This Row],[portfolio_id]],
          performance_data[return_flag],1)</f>
        <v>8</v>
      </c>
      <c r="X3889" s="15">
        <f>performance_data[[#This Row],[underperform_flag_count]]/performance_data[[#This Row],[totalportfoliocount]]</f>
        <v>0.34782608695652173</v>
      </c>
    </row>
    <row r="3890" spans="1:24" x14ac:dyDescent="0.3">
      <c r="A3890">
        <v>8234</v>
      </c>
      <c r="B3890" s="1">
        <v>45348</v>
      </c>
      <c r="C3890">
        <v>493663.87</v>
      </c>
      <c r="D3890">
        <v>15.96</v>
      </c>
      <c r="E3890">
        <v>14.33</v>
      </c>
      <c r="F3890">
        <v>14358.79</v>
      </c>
      <c r="G3890">
        <v>5018.32</v>
      </c>
      <c r="H3890" t="s">
        <v>2205</v>
      </c>
      <c r="I3890" t="s">
        <v>2206</v>
      </c>
      <c r="J3890">
        <v>2</v>
      </c>
      <c r="K3890" t="s">
        <v>2226</v>
      </c>
      <c r="L3890" t="str">
        <f>IF(performance_data[[#This Row],[return_percentage]]&gt;=performance_data[[#This Row],[benchmark_return]],"Higher","Lower")</f>
        <v>Higher</v>
      </c>
      <c r="M3890" s="14">
        <f xml:space="preserve"> _xlfn.MAXIFS(performance_data[date],performance_data[portfolio_id],performance_data[[#This Row],[portfolio_id]])</f>
        <v>45465</v>
      </c>
      <c r="N3890" s="14">
        <f xml:space="preserve"> _xlfn.MINIFS(performance_data[date],performance_data[portfolio_id],performance_data[[#This Row],[portfolio_id]])</f>
        <v>44846</v>
      </c>
      <c r="O3890" s="15">
        <f>_xlfn.MAXIFS(performance_data[portfolio_value],performance_data[portfolio_id],performance_data[[#This Row],[portfolio_id]],performance_data[date],performance_data[[#This Row],[latest_date]])</f>
        <v>439104.47</v>
      </c>
      <c r="P3890" s="15">
        <f>_xlfn.MAXIFS(performance_data[portfolio_value],performance_data[portfolio_id],performance_data[[#This Row],[portfolio_id]],performance_data[date],performance_data[[#This Row],[starting_date]])</f>
        <v>134993.29</v>
      </c>
      <c r="Q3890" s="15">
        <f>performance_data[[#This Row],[latest_value]]-performance_data[[#This Row],[starting_value]]</f>
        <v>304111.17999999993</v>
      </c>
      <c r="R3890" s="15">
        <f>performance_data[[#This Row],[net_inflows]]-performance_data[[#This Row],[net_outflows]]</f>
        <v>9340.4700000000012</v>
      </c>
      <c r="S3890" s="15" t="str">
        <f>IF(performance_data[[#This Row],[net_inflows]]&gt;AVERAGE(performance_data[net_inflows]),"High","Low")</f>
        <v>High</v>
      </c>
      <c r="T3890" s="15">
        <f>AVERAGEIF(performance_data[inflow_flag],performance_data[[#This Row],[inflow_flag]],performance_data[return_percentage])</f>
        <v>4.8467905675459724</v>
      </c>
      <c r="U3890" s="17">
        <f>IF(performance_data[[#This Row],[return_percentage]]&lt;performance_data[[#This Row],[benchmark_return]],1,0)</f>
        <v>0</v>
      </c>
      <c r="V3890" s="17">
        <f>COUNTIFS(performance_data[portfolio_id],performance_data[[#This Row],[portfolio_id]])</f>
        <v>23</v>
      </c>
      <c r="W3890" s="17">
        <f>COUNTIFS(performance_data[portfolio_id],performance_data[[#This Row],[portfolio_id]],
          performance_data[return_flag],1)</f>
        <v>8</v>
      </c>
      <c r="X3890" s="15">
        <f>performance_data[[#This Row],[underperform_flag_count]]/performance_data[[#This Row],[totalportfoliocount]]</f>
        <v>0.34782608695652173</v>
      </c>
    </row>
    <row r="3891" spans="1:24" x14ac:dyDescent="0.3">
      <c r="A3891">
        <v>8234</v>
      </c>
      <c r="B3891" s="1">
        <v>44958</v>
      </c>
      <c r="C3891">
        <v>233936.76</v>
      </c>
      <c r="D3891">
        <v>10.95</v>
      </c>
      <c r="E3891">
        <v>9.9600000000000009</v>
      </c>
      <c r="F3891">
        <v>12973.61</v>
      </c>
      <c r="G3891">
        <v>3871.7</v>
      </c>
      <c r="H3891" t="s">
        <v>2213</v>
      </c>
      <c r="I3891" t="s">
        <v>2206</v>
      </c>
      <c r="J3891">
        <v>2</v>
      </c>
      <c r="K3891" t="s">
        <v>2226</v>
      </c>
      <c r="L3891" t="str">
        <f>IF(performance_data[[#This Row],[return_percentage]]&gt;=performance_data[[#This Row],[benchmark_return]],"Higher","Lower")</f>
        <v>Higher</v>
      </c>
      <c r="M3891" s="14">
        <f xml:space="preserve"> _xlfn.MAXIFS(performance_data[date],performance_data[portfolio_id],performance_data[[#This Row],[portfolio_id]])</f>
        <v>45465</v>
      </c>
      <c r="N3891" s="14">
        <f xml:space="preserve"> _xlfn.MINIFS(performance_data[date],performance_data[portfolio_id],performance_data[[#This Row],[portfolio_id]])</f>
        <v>44846</v>
      </c>
      <c r="O3891" s="15">
        <f>_xlfn.MAXIFS(performance_data[portfolio_value],performance_data[portfolio_id],performance_data[[#This Row],[portfolio_id]],performance_data[date],performance_data[[#This Row],[latest_date]])</f>
        <v>439104.47</v>
      </c>
      <c r="P3891" s="15">
        <f>_xlfn.MAXIFS(performance_data[portfolio_value],performance_data[portfolio_id],performance_data[[#This Row],[portfolio_id]],performance_data[date],performance_data[[#This Row],[starting_date]])</f>
        <v>134993.29</v>
      </c>
      <c r="Q3891" s="15">
        <f>performance_data[[#This Row],[latest_value]]-performance_data[[#This Row],[starting_value]]</f>
        <v>304111.17999999993</v>
      </c>
      <c r="R3891" s="15">
        <f>performance_data[[#This Row],[net_inflows]]-performance_data[[#This Row],[net_outflows]]</f>
        <v>9101.91</v>
      </c>
      <c r="S3891" s="15" t="str">
        <f>IF(performance_data[[#This Row],[net_inflows]]&gt;AVERAGE(performance_data[net_inflows]),"High","Low")</f>
        <v>High</v>
      </c>
      <c r="T3891" s="15">
        <f>AVERAGEIF(performance_data[inflow_flag],performance_data[[#This Row],[inflow_flag]],performance_data[return_percentage])</f>
        <v>4.8467905675459724</v>
      </c>
      <c r="U3891" s="17">
        <f>IF(performance_data[[#This Row],[return_percentage]]&lt;performance_data[[#This Row],[benchmark_return]],1,0)</f>
        <v>0</v>
      </c>
      <c r="V3891" s="17">
        <f>COUNTIFS(performance_data[portfolio_id],performance_data[[#This Row],[portfolio_id]])</f>
        <v>23</v>
      </c>
      <c r="W3891" s="17">
        <f>COUNTIFS(performance_data[portfolio_id],performance_data[[#This Row],[portfolio_id]],
          performance_data[return_flag],1)</f>
        <v>8</v>
      </c>
      <c r="X3891" s="15">
        <f>performance_data[[#This Row],[underperform_flag_count]]/performance_data[[#This Row],[totalportfoliocount]]</f>
        <v>0.34782608695652173</v>
      </c>
    </row>
    <row r="3892" spans="1:24" x14ac:dyDescent="0.3">
      <c r="A3892">
        <v>8234</v>
      </c>
      <c r="B3892" s="1">
        <v>44969</v>
      </c>
      <c r="C3892">
        <v>480380.33</v>
      </c>
      <c r="D3892">
        <v>-0.14000000000000001</v>
      </c>
      <c r="E3892">
        <v>-0.12</v>
      </c>
      <c r="F3892">
        <v>11452.63</v>
      </c>
      <c r="G3892">
        <v>7981.77</v>
      </c>
      <c r="H3892" t="s">
        <v>2213</v>
      </c>
      <c r="I3892" t="s">
        <v>2206</v>
      </c>
      <c r="J3892">
        <v>2</v>
      </c>
      <c r="K3892" t="s">
        <v>2226</v>
      </c>
      <c r="L3892" t="str">
        <f>IF(performance_data[[#This Row],[return_percentage]]&gt;=performance_data[[#This Row],[benchmark_return]],"Higher","Lower")</f>
        <v>Lower</v>
      </c>
      <c r="M3892" s="14">
        <f xml:space="preserve"> _xlfn.MAXIFS(performance_data[date],performance_data[portfolio_id],performance_data[[#This Row],[portfolio_id]])</f>
        <v>45465</v>
      </c>
      <c r="N3892" s="14">
        <f xml:space="preserve"> _xlfn.MINIFS(performance_data[date],performance_data[portfolio_id],performance_data[[#This Row],[portfolio_id]])</f>
        <v>44846</v>
      </c>
      <c r="O3892" s="15">
        <f>_xlfn.MAXIFS(performance_data[portfolio_value],performance_data[portfolio_id],performance_data[[#This Row],[portfolio_id]],performance_data[date],performance_data[[#This Row],[latest_date]])</f>
        <v>439104.47</v>
      </c>
      <c r="P3892" s="15">
        <f>_xlfn.MAXIFS(performance_data[portfolio_value],performance_data[portfolio_id],performance_data[[#This Row],[portfolio_id]],performance_data[date],performance_data[[#This Row],[starting_date]])</f>
        <v>134993.29</v>
      </c>
      <c r="Q3892" s="15">
        <f>performance_data[[#This Row],[latest_value]]-performance_data[[#This Row],[starting_value]]</f>
        <v>304111.17999999993</v>
      </c>
      <c r="R3892" s="15">
        <f>performance_data[[#This Row],[net_inflows]]-performance_data[[#This Row],[net_outflows]]</f>
        <v>3470.8599999999988</v>
      </c>
      <c r="S3892" s="15" t="str">
        <f>IF(performance_data[[#This Row],[net_inflows]]&gt;AVERAGE(performance_data[net_inflows]),"High","Low")</f>
        <v>High</v>
      </c>
      <c r="T3892" s="15">
        <f>AVERAGEIF(performance_data[inflow_flag],performance_data[[#This Row],[inflow_flag]],performance_data[return_percentage])</f>
        <v>4.8467905675459724</v>
      </c>
      <c r="U3892" s="17">
        <f>IF(performance_data[[#This Row],[return_percentage]]&lt;performance_data[[#This Row],[benchmark_return]],1,0)</f>
        <v>1</v>
      </c>
      <c r="V3892" s="17">
        <f>COUNTIFS(performance_data[portfolio_id],performance_data[[#This Row],[portfolio_id]])</f>
        <v>23</v>
      </c>
      <c r="W3892" s="17">
        <f>COUNTIFS(performance_data[portfolio_id],performance_data[[#This Row],[portfolio_id]],
          performance_data[return_flag],1)</f>
        <v>8</v>
      </c>
      <c r="X3892" s="15">
        <f>performance_data[[#This Row],[underperform_flag_count]]/performance_data[[#This Row],[totalportfoliocount]]</f>
        <v>0.34782608695652173</v>
      </c>
    </row>
    <row r="3893" spans="1:24" x14ac:dyDescent="0.3">
      <c r="A3893">
        <v>8234</v>
      </c>
      <c r="B3893" s="1">
        <v>45198</v>
      </c>
      <c r="C3893">
        <v>458749.13</v>
      </c>
      <c r="D3893">
        <v>-0.01</v>
      </c>
      <c r="E3893">
        <v>-0.01</v>
      </c>
      <c r="F3893">
        <v>15164.2</v>
      </c>
      <c r="G3893">
        <v>12799.28</v>
      </c>
      <c r="H3893" t="s">
        <v>2213</v>
      </c>
      <c r="I3893" t="s">
        <v>2209</v>
      </c>
      <c r="J3893">
        <v>9</v>
      </c>
      <c r="K3893" t="s">
        <v>2221</v>
      </c>
      <c r="L3893" t="str">
        <f>IF(performance_data[[#This Row],[return_percentage]]&gt;=performance_data[[#This Row],[benchmark_return]],"Higher","Lower")</f>
        <v>Higher</v>
      </c>
      <c r="M3893" s="14">
        <f xml:space="preserve"> _xlfn.MAXIFS(performance_data[date],performance_data[portfolio_id],performance_data[[#This Row],[portfolio_id]])</f>
        <v>45465</v>
      </c>
      <c r="N3893" s="14">
        <f xml:space="preserve"> _xlfn.MINIFS(performance_data[date],performance_data[portfolio_id],performance_data[[#This Row],[portfolio_id]])</f>
        <v>44846</v>
      </c>
      <c r="O3893" s="15">
        <f>_xlfn.MAXIFS(performance_data[portfolio_value],performance_data[portfolio_id],performance_data[[#This Row],[portfolio_id]],performance_data[date],performance_data[[#This Row],[latest_date]])</f>
        <v>439104.47</v>
      </c>
      <c r="P3893" s="15">
        <f>_xlfn.MAXIFS(performance_data[portfolio_value],performance_data[portfolio_id],performance_data[[#This Row],[portfolio_id]],performance_data[date],performance_data[[#This Row],[starting_date]])</f>
        <v>134993.29</v>
      </c>
      <c r="Q3893" s="15">
        <f>performance_data[[#This Row],[latest_value]]-performance_data[[#This Row],[starting_value]]</f>
        <v>304111.17999999993</v>
      </c>
      <c r="R3893" s="15">
        <f>performance_data[[#This Row],[net_inflows]]-performance_data[[#This Row],[net_outflows]]</f>
        <v>2364.92</v>
      </c>
      <c r="S3893" s="15" t="str">
        <f>IF(performance_data[[#This Row],[net_inflows]]&gt;AVERAGE(performance_data[net_inflows]),"High","Low")</f>
        <v>High</v>
      </c>
      <c r="T3893" s="15">
        <f>AVERAGEIF(performance_data[inflow_flag],performance_data[[#This Row],[inflow_flag]],performance_data[return_percentage])</f>
        <v>4.8467905675459724</v>
      </c>
      <c r="U3893" s="17">
        <f>IF(performance_data[[#This Row],[return_percentage]]&lt;performance_data[[#This Row],[benchmark_return]],1,0)</f>
        <v>0</v>
      </c>
      <c r="V3893" s="17">
        <f>COUNTIFS(performance_data[portfolio_id],performance_data[[#This Row],[portfolio_id]])</f>
        <v>23</v>
      </c>
      <c r="W3893" s="17">
        <f>COUNTIFS(performance_data[portfolio_id],performance_data[[#This Row],[portfolio_id]],
          performance_data[return_flag],1)</f>
        <v>8</v>
      </c>
      <c r="X3893" s="15">
        <f>performance_data[[#This Row],[underperform_flag_count]]/performance_data[[#This Row],[totalportfoliocount]]</f>
        <v>0.34782608695652173</v>
      </c>
    </row>
    <row r="3894" spans="1:24" x14ac:dyDescent="0.3">
      <c r="A3894">
        <v>8234</v>
      </c>
      <c r="B3894" s="1">
        <v>45465</v>
      </c>
      <c r="C3894">
        <v>439104.47</v>
      </c>
      <c r="D3894">
        <v>4.1500000000000004</v>
      </c>
      <c r="E3894">
        <v>3.81</v>
      </c>
      <c r="F3894">
        <v>8035.94</v>
      </c>
      <c r="G3894">
        <v>2255.4</v>
      </c>
      <c r="H3894" t="s">
        <v>2205</v>
      </c>
      <c r="I3894" t="s">
        <v>2211</v>
      </c>
      <c r="J3894">
        <v>6</v>
      </c>
      <c r="K3894" t="s">
        <v>2212</v>
      </c>
      <c r="L3894" t="str">
        <f>IF(performance_data[[#This Row],[return_percentage]]&gt;=performance_data[[#This Row],[benchmark_return]],"Higher","Lower")</f>
        <v>Higher</v>
      </c>
      <c r="M3894" s="14">
        <f xml:space="preserve"> _xlfn.MAXIFS(performance_data[date],performance_data[portfolio_id],performance_data[[#This Row],[portfolio_id]])</f>
        <v>45465</v>
      </c>
      <c r="N3894" s="14">
        <f xml:space="preserve"> _xlfn.MINIFS(performance_data[date],performance_data[portfolio_id],performance_data[[#This Row],[portfolio_id]])</f>
        <v>44846</v>
      </c>
      <c r="O3894" s="15">
        <f>_xlfn.MAXIFS(performance_data[portfolio_value],performance_data[portfolio_id],performance_data[[#This Row],[portfolio_id]],performance_data[date],performance_data[[#This Row],[latest_date]])</f>
        <v>439104.47</v>
      </c>
      <c r="P3894" s="15">
        <f>_xlfn.MAXIFS(performance_data[portfolio_value],performance_data[portfolio_id],performance_data[[#This Row],[portfolio_id]],performance_data[date],performance_data[[#This Row],[starting_date]])</f>
        <v>134993.29</v>
      </c>
      <c r="Q3894" s="15">
        <f>performance_data[[#This Row],[latest_value]]-performance_data[[#This Row],[starting_value]]</f>
        <v>304111.17999999993</v>
      </c>
      <c r="R3894" s="15">
        <f>performance_data[[#This Row],[net_inflows]]-performance_data[[#This Row],[net_outflows]]</f>
        <v>5780.5399999999991</v>
      </c>
      <c r="S3894" s="15" t="str">
        <f>IF(performance_data[[#This Row],[net_inflows]]&gt;AVERAGE(performance_data[net_inflows]),"High","Low")</f>
        <v>Low</v>
      </c>
      <c r="T3894" s="15">
        <f>AVERAGEIF(performance_data[inflow_flag],performance_data[[#This Row],[inflow_flag]],performance_data[return_percentage])</f>
        <v>5.0457846277021572</v>
      </c>
      <c r="U3894" s="17">
        <f>IF(performance_data[[#This Row],[return_percentage]]&lt;performance_data[[#This Row],[benchmark_return]],1,0)</f>
        <v>0</v>
      </c>
      <c r="V3894" s="17">
        <f>COUNTIFS(performance_data[portfolio_id],performance_data[[#This Row],[portfolio_id]])</f>
        <v>23</v>
      </c>
      <c r="W3894" s="17">
        <f>COUNTIFS(performance_data[portfolio_id],performance_data[[#This Row],[portfolio_id]],
          performance_data[return_flag],1)</f>
        <v>8</v>
      </c>
      <c r="X3894" s="15">
        <f>performance_data[[#This Row],[underperform_flag_count]]/performance_data[[#This Row],[totalportfoliocount]]</f>
        <v>0.34782608695652173</v>
      </c>
    </row>
    <row r="3895" spans="1:24" x14ac:dyDescent="0.3">
      <c r="A3895">
        <v>8234</v>
      </c>
      <c r="B3895" s="1">
        <v>44990</v>
      </c>
      <c r="C3895">
        <v>481445.52</v>
      </c>
      <c r="D3895">
        <v>-6.94</v>
      </c>
      <c r="E3895">
        <v>-6.43</v>
      </c>
      <c r="F3895">
        <v>8334.3799999999992</v>
      </c>
      <c r="G3895">
        <v>6230.51</v>
      </c>
      <c r="H3895" t="s">
        <v>2213</v>
      </c>
      <c r="I3895" t="s">
        <v>2206</v>
      </c>
      <c r="J3895">
        <v>3</v>
      </c>
      <c r="K3895" t="s">
        <v>2222</v>
      </c>
      <c r="L3895" t="str">
        <f>IF(performance_data[[#This Row],[return_percentage]]&gt;=performance_data[[#This Row],[benchmark_return]],"Higher","Lower")</f>
        <v>Lower</v>
      </c>
      <c r="M3895" s="14">
        <f xml:space="preserve"> _xlfn.MAXIFS(performance_data[date],performance_data[portfolio_id],performance_data[[#This Row],[portfolio_id]])</f>
        <v>45465</v>
      </c>
      <c r="N3895" s="14">
        <f xml:space="preserve"> _xlfn.MINIFS(performance_data[date],performance_data[portfolio_id],performance_data[[#This Row],[portfolio_id]])</f>
        <v>44846</v>
      </c>
      <c r="O3895" s="15">
        <f>_xlfn.MAXIFS(performance_data[portfolio_value],performance_data[portfolio_id],performance_data[[#This Row],[portfolio_id]],performance_data[date],performance_data[[#This Row],[latest_date]])</f>
        <v>439104.47</v>
      </c>
      <c r="P3895" s="15">
        <f>_xlfn.MAXIFS(performance_data[portfolio_value],performance_data[portfolio_id],performance_data[[#This Row],[portfolio_id]],performance_data[date],performance_data[[#This Row],[starting_date]])</f>
        <v>134993.29</v>
      </c>
      <c r="Q3895" s="15">
        <f>performance_data[[#This Row],[latest_value]]-performance_data[[#This Row],[starting_value]]</f>
        <v>304111.17999999993</v>
      </c>
      <c r="R3895" s="15">
        <f>performance_data[[#This Row],[net_inflows]]-performance_data[[#This Row],[net_outflows]]</f>
        <v>2103.869999999999</v>
      </c>
      <c r="S3895" s="15" t="str">
        <f>IF(performance_data[[#This Row],[net_inflows]]&gt;AVERAGE(performance_data[net_inflows]),"High","Low")</f>
        <v>Low</v>
      </c>
      <c r="T3895" s="15">
        <f>AVERAGEIF(performance_data[inflow_flag],performance_data[[#This Row],[inflow_flag]],performance_data[return_percentage])</f>
        <v>5.0457846277021572</v>
      </c>
      <c r="U3895" s="17">
        <f>IF(performance_data[[#This Row],[return_percentage]]&lt;performance_data[[#This Row],[benchmark_return]],1,0)</f>
        <v>1</v>
      </c>
      <c r="V3895" s="17">
        <f>COUNTIFS(performance_data[portfolio_id],performance_data[[#This Row],[portfolio_id]])</f>
        <v>23</v>
      </c>
      <c r="W3895" s="17">
        <f>COUNTIFS(performance_data[portfolio_id],performance_data[[#This Row],[portfolio_id]],
          performance_data[return_flag],1)</f>
        <v>8</v>
      </c>
      <c r="X3895" s="15">
        <f>performance_data[[#This Row],[underperform_flag_count]]/performance_data[[#This Row],[totalportfoliocount]]</f>
        <v>0.34782608695652173</v>
      </c>
    </row>
    <row r="3896" spans="1:24" x14ac:dyDescent="0.3">
      <c r="A3896">
        <v>8234</v>
      </c>
      <c r="B3896" s="1">
        <v>45216</v>
      </c>
      <c r="C3896">
        <v>249888.76</v>
      </c>
      <c r="D3896">
        <v>16.66</v>
      </c>
      <c r="E3896">
        <v>14.22</v>
      </c>
      <c r="F3896">
        <v>14575.89</v>
      </c>
      <c r="G3896">
        <v>10719.47</v>
      </c>
      <c r="H3896" t="s">
        <v>2213</v>
      </c>
      <c r="I3896" t="s">
        <v>2217</v>
      </c>
      <c r="J3896">
        <v>10</v>
      </c>
      <c r="K3896" t="s">
        <v>2224</v>
      </c>
      <c r="L3896" t="str">
        <f>IF(performance_data[[#This Row],[return_percentage]]&gt;=performance_data[[#This Row],[benchmark_return]],"Higher","Lower")</f>
        <v>Higher</v>
      </c>
      <c r="M3896" s="14">
        <f xml:space="preserve"> _xlfn.MAXIFS(performance_data[date],performance_data[portfolio_id],performance_data[[#This Row],[portfolio_id]])</f>
        <v>45465</v>
      </c>
      <c r="N3896" s="14">
        <f xml:space="preserve"> _xlfn.MINIFS(performance_data[date],performance_data[portfolio_id],performance_data[[#This Row],[portfolio_id]])</f>
        <v>44846</v>
      </c>
      <c r="O3896" s="15">
        <f>_xlfn.MAXIFS(performance_data[portfolio_value],performance_data[portfolio_id],performance_data[[#This Row],[portfolio_id]],performance_data[date],performance_data[[#This Row],[latest_date]])</f>
        <v>439104.47</v>
      </c>
      <c r="P3896" s="15">
        <f>_xlfn.MAXIFS(performance_data[portfolio_value],performance_data[portfolio_id],performance_data[[#This Row],[portfolio_id]],performance_data[date],performance_data[[#This Row],[starting_date]])</f>
        <v>134993.29</v>
      </c>
      <c r="Q3896" s="15">
        <f>performance_data[[#This Row],[latest_value]]-performance_data[[#This Row],[starting_value]]</f>
        <v>304111.17999999993</v>
      </c>
      <c r="R3896" s="15">
        <f>performance_data[[#This Row],[net_inflows]]-performance_data[[#This Row],[net_outflows]]</f>
        <v>3856.42</v>
      </c>
      <c r="S3896" s="15" t="str">
        <f>IF(performance_data[[#This Row],[net_inflows]]&gt;AVERAGE(performance_data[net_inflows]),"High","Low")</f>
        <v>High</v>
      </c>
      <c r="T3896" s="15">
        <f>AVERAGEIF(performance_data[inflow_flag],performance_data[[#This Row],[inflow_flag]],performance_data[return_percentage])</f>
        <v>4.8467905675459724</v>
      </c>
      <c r="U3896" s="17">
        <f>IF(performance_data[[#This Row],[return_percentage]]&lt;performance_data[[#This Row],[benchmark_return]],1,0)</f>
        <v>0</v>
      </c>
      <c r="V3896" s="17">
        <f>COUNTIFS(performance_data[portfolio_id],performance_data[[#This Row],[portfolio_id]])</f>
        <v>23</v>
      </c>
      <c r="W3896" s="17">
        <f>COUNTIFS(performance_data[portfolio_id],performance_data[[#This Row],[portfolio_id]],
          performance_data[return_flag],1)</f>
        <v>8</v>
      </c>
      <c r="X3896" s="15">
        <f>performance_data[[#This Row],[underperform_flag_count]]/performance_data[[#This Row],[totalportfoliocount]]</f>
        <v>0.34782608695652173</v>
      </c>
    </row>
    <row r="3897" spans="1:24" x14ac:dyDescent="0.3">
      <c r="A3897">
        <v>8234</v>
      </c>
      <c r="B3897" s="1">
        <v>45164</v>
      </c>
      <c r="C3897">
        <v>436662.29</v>
      </c>
      <c r="D3897">
        <v>-7.56</v>
      </c>
      <c r="E3897">
        <v>-7.7</v>
      </c>
      <c r="F3897">
        <v>13216.48</v>
      </c>
      <c r="G3897">
        <v>11990.72</v>
      </c>
      <c r="H3897" t="s">
        <v>2213</v>
      </c>
      <c r="I3897" t="s">
        <v>2209</v>
      </c>
      <c r="J3897">
        <v>8</v>
      </c>
      <c r="K3897" t="s">
        <v>2214</v>
      </c>
      <c r="L3897" t="str">
        <f>IF(performance_data[[#This Row],[return_percentage]]&gt;=performance_data[[#This Row],[benchmark_return]],"Higher","Lower")</f>
        <v>Higher</v>
      </c>
      <c r="M3897" s="14">
        <f xml:space="preserve"> _xlfn.MAXIFS(performance_data[date],performance_data[portfolio_id],performance_data[[#This Row],[portfolio_id]])</f>
        <v>45465</v>
      </c>
      <c r="N3897" s="14">
        <f xml:space="preserve"> _xlfn.MINIFS(performance_data[date],performance_data[portfolio_id],performance_data[[#This Row],[portfolio_id]])</f>
        <v>44846</v>
      </c>
      <c r="O3897" s="15">
        <f>_xlfn.MAXIFS(performance_data[portfolio_value],performance_data[portfolio_id],performance_data[[#This Row],[portfolio_id]],performance_data[date],performance_data[[#This Row],[latest_date]])</f>
        <v>439104.47</v>
      </c>
      <c r="P3897" s="15">
        <f>_xlfn.MAXIFS(performance_data[portfolio_value],performance_data[portfolio_id],performance_data[[#This Row],[portfolio_id]],performance_data[date],performance_data[[#This Row],[starting_date]])</f>
        <v>134993.29</v>
      </c>
      <c r="Q3897" s="15">
        <f>performance_data[[#This Row],[latest_value]]-performance_data[[#This Row],[starting_value]]</f>
        <v>304111.17999999993</v>
      </c>
      <c r="R3897" s="15">
        <f>performance_data[[#This Row],[net_inflows]]-performance_data[[#This Row],[net_outflows]]</f>
        <v>1225.7600000000002</v>
      </c>
      <c r="S3897" s="15" t="str">
        <f>IF(performance_data[[#This Row],[net_inflows]]&gt;AVERAGE(performance_data[net_inflows]),"High","Low")</f>
        <v>High</v>
      </c>
      <c r="T3897" s="15">
        <f>AVERAGEIF(performance_data[inflow_flag],performance_data[[#This Row],[inflow_flag]],performance_data[return_percentage])</f>
        <v>4.8467905675459724</v>
      </c>
      <c r="U3897" s="17">
        <f>IF(performance_data[[#This Row],[return_percentage]]&lt;performance_data[[#This Row],[benchmark_return]],1,0)</f>
        <v>0</v>
      </c>
      <c r="V3897" s="17">
        <f>COUNTIFS(performance_data[portfolio_id],performance_data[[#This Row],[portfolio_id]])</f>
        <v>23</v>
      </c>
      <c r="W3897" s="17">
        <f>COUNTIFS(performance_data[portfolio_id],performance_data[[#This Row],[portfolio_id]],
          performance_data[return_flag],1)</f>
        <v>8</v>
      </c>
      <c r="X3897" s="15">
        <f>performance_data[[#This Row],[underperform_flag_count]]/performance_data[[#This Row],[totalportfoliocount]]</f>
        <v>0.34782608695652173</v>
      </c>
    </row>
    <row r="3898" spans="1:24" x14ac:dyDescent="0.3">
      <c r="A3898">
        <v>8234</v>
      </c>
      <c r="B3898" s="1">
        <v>44857</v>
      </c>
      <c r="C3898">
        <v>401280.38</v>
      </c>
      <c r="D3898">
        <v>13.93</v>
      </c>
      <c r="E3898">
        <v>15.72</v>
      </c>
      <c r="F3898">
        <v>18746.62</v>
      </c>
      <c r="G3898">
        <v>12882.88</v>
      </c>
      <c r="H3898" t="s">
        <v>2220</v>
      </c>
      <c r="I3898" t="s">
        <v>2217</v>
      </c>
      <c r="J3898">
        <v>10</v>
      </c>
      <c r="K3898" t="s">
        <v>2224</v>
      </c>
      <c r="L3898" t="str">
        <f>IF(performance_data[[#This Row],[return_percentage]]&gt;=performance_data[[#This Row],[benchmark_return]],"Higher","Lower")</f>
        <v>Lower</v>
      </c>
      <c r="M3898" s="14">
        <f xml:space="preserve"> _xlfn.MAXIFS(performance_data[date],performance_data[portfolio_id],performance_data[[#This Row],[portfolio_id]])</f>
        <v>45465</v>
      </c>
      <c r="N3898" s="14">
        <f xml:space="preserve"> _xlfn.MINIFS(performance_data[date],performance_data[portfolio_id],performance_data[[#This Row],[portfolio_id]])</f>
        <v>44846</v>
      </c>
      <c r="O3898" s="15">
        <f>_xlfn.MAXIFS(performance_data[portfolio_value],performance_data[portfolio_id],performance_data[[#This Row],[portfolio_id]],performance_data[date],performance_data[[#This Row],[latest_date]])</f>
        <v>439104.47</v>
      </c>
      <c r="P3898" s="15">
        <f>_xlfn.MAXIFS(performance_data[portfolio_value],performance_data[portfolio_id],performance_data[[#This Row],[portfolio_id]],performance_data[date],performance_data[[#This Row],[starting_date]])</f>
        <v>134993.29</v>
      </c>
      <c r="Q3898" s="15">
        <f>performance_data[[#This Row],[latest_value]]-performance_data[[#This Row],[starting_value]]</f>
        <v>304111.17999999993</v>
      </c>
      <c r="R3898" s="15">
        <f>performance_data[[#This Row],[net_inflows]]-performance_data[[#This Row],[net_outflows]]</f>
        <v>5863.74</v>
      </c>
      <c r="S3898" s="15" t="str">
        <f>IF(performance_data[[#This Row],[net_inflows]]&gt;AVERAGE(performance_data[net_inflows]),"High","Low")</f>
        <v>High</v>
      </c>
      <c r="T3898" s="15">
        <f>AVERAGEIF(performance_data[inflow_flag],performance_data[[#This Row],[inflow_flag]],performance_data[return_percentage])</f>
        <v>4.8467905675459724</v>
      </c>
      <c r="U3898" s="17">
        <f>IF(performance_data[[#This Row],[return_percentage]]&lt;performance_data[[#This Row],[benchmark_return]],1,0)</f>
        <v>1</v>
      </c>
      <c r="V3898" s="17">
        <f>COUNTIFS(performance_data[portfolio_id],performance_data[[#This Row],[portfolio_id]])</f>
        <v>23</v>
      </c>
      <c r="W3898" s="17">
        <f>COUNTIFS(performance_data[portfolio_id],performance_data[[#This Row],[portfolio_id]],
          performance_data[return_flag],1)</f>
        <v>8</v>
      </c>
      <c r="X3898" s="15">
        <f>performance_data[[#This Row],[underperform_flag_count]]/performance_data[[#This Row],[totalportfoliocount]]</f>
        <v>0.34782608695652173</v>
      </c>
    </row>
    <row r="3899" spans="1:24" x14ac:dyDescent="0.3">
      <c r="A3899">
        <v>8234</v>
      </c>
      <c r="B3899" s="1">
        <v>45341</v>
      </c>
      <c r="C3899">
        <v>91157.4</v>
      </c>
      <c r="D3899">
        <v>10.44</v>
      </c>
      <c r="E3899">
        <v>9.65</v>
      </c>
      <c r="F3899">
        <v>1007.93</v>
      </c>
      <c r="G3899">
        <v>1338.07</v>
      </c>
      <c r="H3899" t="s">
        <v>2205</v>
      </c>
      <c r="I3899" t="s">
        <v>2206</v>
      </c>
      <c r="J3899">
        <v>2</v>
      </c>
      <c r="K3899" t="s">
        <v>2226</v>
      </c>
      <c r="L3899" t="str">
        <f>IF(performance_data[[#This Row],[return_percentage]]&gt;=performance_data[[#This Row],[benchmark_return]],"Higher","Lower")</f>
        <v>Higher</v>
      </c>
      <c r="M3899" s="14">
        <f xml:space="preserve"> _xlfn.MAXIFS(performance_data[date],performance_data[portfolio_id],performance_data[[#This Row],[portfolio_id]])</f>
        <v>45465</v>
      </c>
      <c r="N3899" s="14">
        <f xml:space="preserve"> _xlfn.MINIFS(performance_data[date],performance_data[portfolio_id],performance_data[[#This Row],[portfolio_id]])</f>
        <v>44846</v>
      </c>
      <c r="O3899" s="15">
        <f>_xlfn.MAXIFS(performance_data[portfolio_value],performance_data[portfolio_id],performance_data[[#This Row],[portfolio_id]],performance_data[date],performance_data[[#This Row],[latest_date]])</f>
        <v>439104.47</v>
      </c>
      <c r="P3899" s="15">
        <f>_xlfn.MAXIFS(performance_data[portfolio_value],performance_data[portfolio_id],performance_data[[#This Row],[portfolio_id]],performance_data[date],performance_data[[#This Row],[starting_date]])</f>
        <v>134993.29</v>
      </c>
      <c r="Q3899" s="15">
        <f>performance_data[[#This Row],[latest_value]]-performance_data[[#This Row],[starting_value]]</f>
        <v>304111.17999999993</v>
      </c>
      <c r="R3899" s="15">
        <f>performance_data[[#This Row],[net_inflows]]-performance_data[[#This Row],[net_outflows]]</f>
        <v>-330.14</v>
      </c>
      <c r="S3899" s="15" t="str">
        <f>IF(performance_data[[#This Row],[net_inflows]]&gt;AVERAGE(performance_data[net_inflows]),"High","Low")</f>
        <v>Low</v>
      </c>
      <c r="T3899" s="15">
        <f>AVERAGEIF(performance_data[inflow_flag],performance_data[[#This Row],[inflow_flag]],performance_data[return_percentage])</f>
        <v>5.0457846277021572</v>
      </c>
      <c r="U3899" s="17">
        <f>IF(performance_data[[#This Row],[return_percentage]]&lt;performance_data[[#This Row],[benchmark_return]],1,0)</f>
        <v>0</v>
      </c>
      <c r="V3899" s="17">
        <f>COUNTIFS(performance_data[portfolio_id],performance_data[[#This Row],[portfolio_id]])</f>
        <v>23</v>
      </c>
      <c r="W3899" s="17">
        <f>COUNTIFS(performance_data[portfolio_id],performance_data[[#This Row],[portfolio_id]],
          performance_data[return_flag],1)</f>
        <v>8</v>
      </c>
      <c r="X3899" s="15">
        <f>performance_data[[#This Row],[underperform_flag_count]]/performance_data[[#This Row],[totalportfoliocount]]</f>
        <v>0.34782608695652173</v>
      </c>
    </row>
    <row r="3900" spans="1:24" x14ac:dyDescent="0.3">
      <c r="A3900">
        <v>8234</v>
      </c>
      <c r="B3900" s="1">
        <v>45310</v>
      </c>
      <c r="C3900">
        <v>50720.65</v>
      </c>
      <c r="D3900">
        <v>-6.6</v>
      </c>
      <c r="E3900">
        <v>-5.9</v>
      </c>
      <c r="F3900">
        <v>8003.31</v>
      </c>
      <c r="G3900">
        <v>16831.240000000002</v>
      </c>
      <c r="H3900" t="s">
        <v>2205</v>
      </c>
      <c r="I3900" t="s">
        <v>2206</v>
      </c>
      <c r="J3900">
        <v>1</v>
      </c>
      <c r="K3900" t="s">
        <v>2207</v>
      </c>
      <c r="L3900" t="str">
        <f>IF(performance_data[[#This Row],[return_percentage]]&gt;=performance_data[[#This Row],[benchmark_return]],"Higher","Lower")</f>
        <v>Lower</v>
      </c>
      <c r="M3900" s="14">
        <f xml:space="preserve"> _xlfn.MAXIFS(performance_data[date],performance_data[portfolio_id],performance_data[[#This Row],[portfolio_id]])</f>
        <v>45465</v>
      </c>
      <c r="N3900" s="14">
        <f xml:space="preserve"> _xlfn.MINIFS(performance_data[date],performance_data[portfolio_id],performance_data[[#This Row],[portfolio_id]])</f>
        <v>44846</v>
      </c>
      <c r="O3900" s="15">
        <f>_xlfn.MAXIFS(performance_data[portfolio_value],performance_data[portfolio_id],performance_data[[#This Row],[portfolio_id]],performance_data[date],performance_data[[#This Row],[latest_date]])</f>
        <v>439104.47</v>
      </c>
      <c r="P3900" s="15">
        <f>_xlfn.MAXIFS(performance_data[portfolio_value],performance_data[portfolio_id],performance_data[[#This Row],[portfolio_id]],performance_data[date],performance_data[[#This Row],[starting_date]])</f>
        <v>134993.29</v>
      </c>
      <c r="Q3900" s="15">
        <f>performance_data[[#This Row],[latest_value]]-performance_data[[#This Row],[starting_value]]</f>
        <v>304111.17999999993</v>
      </c>
      <c r="R3900" s="15">
        <f>performance_data[[#This Row],[net_inflows]]-performance_data[[#This Row],[net_outflows]]</f>
        <v>-8827.93</v>
      </c>
      <c r="S3900" s="15" t="str">
        <f>IF(performance_data[[#This Row],[net_inflows]]&gt;AVERAGE(performance_data[net_inflows]),"High","Low")</f>
        <v>Low</v>
      </c>
      <c r="T3900" s="15">
        <f>AVERAGEIF(performance_data[inflow_flag],performance_data[[#This Row],[inflow_flag]],performance_data[return_percentage])</f>
        <v>5.0457846277021572</v>
      </c>
      <c r="U3900" s="17">
        <f>IF(performance_data[[#This Row],[return_percentage]]&lt;performance_data[[#This Row],[benchmark_return]],1,0)</f>
        <v>1</v>
      </c>
      <c r="V3900" s="17">
        <f>COUNTIFS(performance_data[portfolio_id],performance_data[[#This Row],[portfolio_id]])</f>
        <v>23</v>
      </c>
      <c r="W3900" s="17">
        <f>COUNTIFS(performance_data[portfolio_id],performance_data[[#This Row],[portfolio_id]],
          performance_data[return_flag],1)</f>
        <v>8</v>
      </c>
      <c r="X3900" s="15">
        <f>performance_data[[#This Row],[underperform_flag_count]]/performance_data[[#This Row],[totalportfoliocount]]</f>
        <v>0.34782608695652173</v>
      </c>
    </row>
    <row r="3901" spans="1:24" x14ac:dyDescent="0.3">
      <c r="A3901">
        <v>8234</v>
      </c>
      <c r="B3901" s="1">
        <v>44913</v>
      </c>
      <c r="C3901">
        <v>28631.83</v>
      </c>
      <c r="D3901">
        <v>-0.23</v>
      </c>
      <c r="E3901">
        <v>-0.22</v>
      </c>
      <c r="F3901">
        <v>18783.52</v>
      </c>
      <c r="G3901">
        <v>11546.87</v>
      </c>
      <c r="H3901" t="s">
        <v>2220</v>
      </c>
      <c r="I3901" t="s">
        <v>2217</v>
      </c>
      <c r="J3901">
        <v>12</v>
      </c>
      <c r="K3901" t="s">
        <v>2218</v>
      </c>
      <c r="L3901" t="str">
        <f>IF(performance_data[[#This Row],[return_percentage]]&gt;=performance_data[[#This Row],[benchmark_return]],"Higher","Lower")</f>
        <v>Lower</v>
      </c>
      <c r="M3901" s="14">
        <f xml:space="preserve"> _xlfn.MAXIFS(performance_data[date],performance_data[portfolio_id],performance_data[[#This Row],[portfolio_id]])</f>
        <v>45465</v>
      </c>
      <c r="N3901" s="14">
        <f xml:space="preserve"> _xlfn.MINIFS(performance_data[date],performance_data[portfolio_id],performance_data[[#This Row],[portfolio_id]])</f>
        <v>44846</v>
      </c>
      <c r="O3901" s="15">
        <f>_xlfn.MAXIFS(performance_data[portfolio_value],performance_data[portfolio_id],performance_data[[#This Row],[portfolio_id]],performance_data[date],performance_data[[#This Row],[latest_date]])</f>
        <v>439104.47</v>
      </c>
      <c r="P3901" s="15">
        <f>_xlfn.MAXIFS(performance_data[portfolio_value],performance_data[portfolio_id],performance_data[[#This Row],[portfolio_id]],performance_data[date],performance_data[[#This Row],[starting_date]])</f>
        <v>134993.29</v>
      </c>
      <c r="Q3901" s="15">
        <f>performance_data[[#This Row],[latest_value]]-performance_data[[#This Row],[starting_value]]</f>
        <v>304111.17999999993</v>
      </c>
      <c r="R3901" s="15">
        <f>performance_data[[#This Row],[net_inflows]]-performance_data[[#This Row],[net_outflows]]</f>
        <v>7236.65</v>
      </c>
      <c r="S3901" s="15" t="str">
        <f>IF(performance_data[[#This Row],[net_inflows]]&gt;AVERAGE(performance_data[net_inflows]),"High","Low")</f>
        <v>High</v>
      </c>
      <c r="T3901" s="15">
        <f>AVERAGEIF(performance_data[inflow_flag],performance_data[[#This Row],[inflow_flag]],performance_data[return_percentage])</f>
        <v>4.8467905675459724</v>
      </c>
      <c r="U3901" s="17">
        <f>IF(performance_data[[#This Row],[return_percentage]]&lt;performance_data[[#This Row],[benchmark_return]],1,0)</f>
        <v>1</v>
      </c>
      <c r="V3901" s="17">
        <f>COUNTIFS(performance_data[portfolio_id],performance_data[[#This Row],[portfolio_id]])</f>
        <v>23</v>
      </c>
      <c r="W3901" s="17">
        <f>COUNTIFS(performance_data[portfolio_id],performance_data[[#This Row],[portfolio_id]],
          performance_data[return_flag],1)</f>
        <v>8</v>
      </c>
      <c r="X3901" s="15">
        <f>performance_data[[#This Row],[underperform_flag_count]]/performance_data[[#This Row],[totalportfoliocount]]</f>
        <v>0.34782608695652173</v>
      </c>
    </row>
    <row r="3902" spans="1:24" x14ac:dyDescent="0.3">
      <c r="A3902">
        <v>8280</v>
      </c>
      <c r="B3902" s="1">
        <v>44944</v>
      </c>
      <c r="C3902">
        <v>75699.94</v>
      </c>
      <c r="D3902">
        <v>7.63</v>
      </c>
      <c r="E3902">
        <v>8.7899999999999991</v>
      </c>
      <c r="F3902">
        <v>5826.87</v>
      </c>
      <c r="G3902">
        <v>7792.83</v>
      </c>
      <c r="H3902" t="s">
        <v>2213</v>
      </c>
      <c r="I3902" t="s">
        <v>2206</v>
      </c>
      <c r="J3902">
        <v>1</v>
      </c>
      <c r="K3902" t="s">
        <v>2207</v>
      </c>
      <c r="L3902" t="str">
        <f>IF(performance_data[[#This Row],[return_percentage]]&gt;=performance_data[[#This Row],[benchmark_return]],"Higher","Lower")</f>
        <v>Lower</v>
      </c>
      <c r="M3902" s="14">
        <f xml:space="preserve"> _xlfn.MAXIFS(performance_data[date],performance_data[portfolio_id],performance_data[[#This Row],[portfolio_id]])</f>
        <v>45557</v>
      </c>
      <c r="N3902" s="14">
        <f xml:space="preserve"> _xlfn.MINIFS(performance_data[date],performance_data[portfolio_id],performance_data[[#This Row],[portfolio_id]])</f>
        <v>44866</v>
      </c>
      <c r="O3902" s="15">
        <f>_xlfn.MAXIFS(performance_data[portfolio_value],performance_data[portfolio_id],performance_data[[#This Row],[portfolio_id]],performance_data[date],performance_data[[#This Row],[latest_date]])</f>
        <v>152847.29999999999</v>
      </c>
      <c r="P3902" s="15">
        <f>_xlfn.MAXIFS(performance_data[portfolio_value],performance_data[portfolio_id],performance_data[[#This Row],[portfolio_id]],performance_data[date],performance_data[[#This Row],[starting_date]])</f>
        <v>47765.22</v>
      </c>
      <c r="Q3902" s="15">
        <f>performance_data[[#This Row],[latest_value]]-performance_data[[#This Row],[starting_value]]</f>
        <v>105082.07999999999</v>
      </c>
      <c r="R3902" s="15">
        <f>performance_data[[#This Row],[net_inflows]]-performance_data[[#This Row],[net_outflows]]</f>
        <v>-1965.96</v>
      </c>
      <c r="S3902" s="15" t="str">
        <f>IF(performance_data[[#This Row],[net_inflows]]&gt;AVERAGE(performance_data[net_inflows]),"High","Low")</f>
        <v>Low</v>
      </c>
      <c r="T3902" s="15">
        <f>AVERAGEIF(performance_data[inflow_flag],performance_data[[#This Row],[inflow_flag]],performance_data[return_percentage])</f>
        <v>5.0457846277021572</v>
      </c>
      <c r="U3902" s="17">
        <f>IF(performance_data[[#This Row],[return_percentage]]&lt;performance_data[[#This Row],[benchmark_return]],1,0)</f>
        <v>1</v>
      </c>
      <c r="V3902" s="17">
        <f>COUNTIFS(performance_data[portfolio_id],performance_data[[#This Row],[portfolio_id]])</f>
        <v>25</v>
      </c>
      <c r="W3902" s="17">
        <f>COUNTIFS(performance_data[portfolio_id],performance_data[[#This Row],[portfolio_id]],
          performance_data[return_flag],1)</f>
        <v>13</v>
      </c>
      <c r="X3902" s="15">
        <f>performance_data[[#This Row],[underperform_flag_count]]/performance_data[[#This Row],[totalportfoliocount]]</f>
        <v>0.52</v>
      </c>
    </row>
    <row r="3903" spans="1:24" x14ac:dyDescent="0.3">
      <c r="A3903">
        <v>8280</v>
      </c>
      <c r="B3903" s="1">
        <v>45548</v>
      </c>
      <c r="C3903">
        <v>146169.03</v>
      </c>
      <c r="D3903">
        <v>4.87</v>
      </c>
      <c r="E3903">
        <v>4.5199999999999996</v>
      </c>
      <c r="F3903">
        <v>7208.13</v>
      </c>
      <c r="G3903">
        <v>7515.42</v>
      </c>
      <c r="H3903" t="s">
        <v>2205</v>
      </c>
      <c r="I3903" t="s">
        <v>2209</v>
      </c>
      <c r="J3903">
        <v>9</v>
      </c>
      <c r="K3903" t="s">
        <v>2221</v>
      </c>
      <c r="L3903" t="str">
        <f>IF(performance_data[[#This Row],[return_percentage]]&gt;=performance_data[[#This Row],[benchmark_return]],"Higher","Lower")</f>
        <v>Higher</v>
      </c>
      <c r="M3903" s="14">
        <f xml:space="preserve"> _xlfn.MAXIFS(performance_data[date],performance_data[portfolio_id],performance_data[[#This Row],[portfolio_id]])</f>
        <v>45557</v>
      </c>
      <c r="N3903" s="14">
        <f xml:space="preserve"> _xlfn.MINIFS(performance_data[date],performance_data[portfolio_id],performance_data[[#This Row],[portfolio_id]])</f>
        <v>44866</v>
      </c>
      <c r="O3903" s="15">
        <f>_xlfn.MAXIFS(performance_data[portfolio_value],performance_data[portfolio_id],performance_data[[#This Row],[portfolio_id]],performance_data[date],performance_data[[#This Row],[latest_date]])</f>
        <v>152847.29999999999</v>
      </c>
      <c r="P3903" s="15">
        <f>_xlfn.MAXIFS(performance_data[portfolio_value],performance_data[portfolio_id],performance_data[[#This Row],[portfolio_id]],performance_data[date],performance_data[[#This Row],[starting_date]])</f>
        <v>47765.22</v>
      </c>
      <c r="Q3903" s="15">
        <f>performance_data[[#This Row],[latest_value]]-performance_data[[#This Row],[starting_value]]</f>
        <v>105082.07999999999</v>
      </c>
      <c r="R3903" s="15">
        <f>performance_data[[#This Row],[net_inflows]]-performance_data[[#This Row],[net_outflows]]</f>
        <v>-307.28999999999996</v>
      </c>
      <c r="S3903" s="15" t="str">
        <f>IF(performance_data[[#This Row],[net_inflows]]&gt;AVERAGE(performance_data[net_inflows]),"High","Low")</f>
        <v>Low</v>
      </c>
      <c r="T3903" s="15">
        <f>AVERAGEIF(performance_data[inflow_flag],performance_data[[#This Row],[inflow_flag]],performance_data[return_percentage])</f>
        <v>5.0457846277021572</v>
      </c>
      <c r="U3903" s="17">
        <f>IF(performance_data[[#This Row],[return_percentage]]&lt;performance_data[[#This Row],[benchmark_return]],1,0)</f>
        <v>0</v>
      </c>
      <c r="V3903" s="17">
        <f>COUNTIFS(performance_data[portfolio_id],performance_data[[#This Row],[portfolio_id]])</f>
        <v>25</v>
      </c>
      <c r="W3903" s="17">
        <f>COUNTIFS(performance_data[portfolio_id],performance_data[[#This Row],[portfolio_id]],
          performance_data[return_flag],1)</f>
        <v>13</v>
      </c>
      <c r="X3903" s="15">
        <f>performance_data[[#This Row],[underperform_flag_count]]/performance_data[[#This Row],[totalportfoliocount]]</f>
        <v>0.52</v>
      </c>
    </row>
    <row r="3904" spans="1:24" x14ac:dyDescent="0.3">
      <c r="A3904">
        <v>8280</v>
      </c>
      <c r="B3904" s="1">
        <v>45048</v>
      </c>
      <c r="C3904">
        <v>126050.45</v>
      </c>
      <c r="D3904">
        <v>-8.2799999999999994</v>
      </c>
      <c r="E3904">
        <v>-9.39</v>
      </c>
      <c r="F3904">
        <v>715.25</v>
      </c>
      <c r="G3904">
        <v>12549.86</v>
      </c>
      <c r="H3904" t="s">
        <v>2213</v>
      </c>
      <c r="I3904" t="s">
        <v>2211</v>
      </c>
      <c r="J3904">
        <v>5</v>
      </c>
      <c r="K3904" t="s">
        <v>2223</v>
      </c>
      <c r="L3904" t="str">
        <f>IF(performance_data[[#This Row],[return_percentage]]&gt;=performance_data[[#This Row],[benchmark_return]],"Higher","Lower")</f>
        <v>Higher</v>
      </c>
      <c r="M3904" s="14">
        <f xml:space="preserve"> _xlfn.MAXIFS(performance_data[date],performance_data[portfolio_id],performance_data[[#This Row],[portfolio_id]])</f>
        <v>45557</v>
      </c>
      <c r="N3904" s="14">
        <f xml:space="preserve"> _xlfn.MINIFS(performance_data[date],performance_data[portfolio_id],performance_data[[#This Row],[portfolio_id]])</f>
        <v>44866</v>
      </c>
      <c r="O3904" s="15">
        <f>_xlfn.MAXIFS(performance_data[portfolio_value],performance_data[portfolio_id],performance_data[[#This Row],[portfolio_id]],performance_data[date],performance_data[[#This Row],[latest_date]])</f>
        <v>152847.29999999999</v>
      </c>
      <c r="P3904" s="15">
        <f>_xlfn.MAXIFS(performance_data[portfolio_value],performance_data[portfolio_id],performance_data[[#This Row],[portfolio_id]],performance_data[date],performance_data[[#This Row],[starting_date]])</f>
        <v>47765.22</v>
      </c>
      <c r="Q3904" s="15">
        <f>performance_data[[#This Row],[latest_value]]-performance_data[[#This Row],[starting_value]]</f>
        <v>105082.07999999999</v>
      </c>
      <c r="R3904" s="15">
        <f>performance_data[[#This Row],[net_inflows]]-performance_data[[#This Row],[net_outflows]]</f>
        <v>-11834.61</v>
      </c>
      <c r="S3904" s="15" t="str">
        <f>IF(performance_data[[#This Row],[net_inflows]]&gt;AVERAGE(performance_data[net_inflows]),"High","Low")</f>
        <v>Low</v>
      </c>
      <c r="T3904" s="15">
        <f>AVERAGEIF(performance_data[inflow_flag],performance_data[[#This Row],[inflow_flag]],performance_data[return_percentage])</f>
        <v>5.0457846277021572</v>
      </c>
      <c r="U3904" s="17">
        <f>IF(performance_data[[#This Row],[return_percentage]]&lt;performance_data[[#This Row],[benchmark_return]],1,0)</f>
        <v>0</v>
      </c>
      <c r="V3904" s="17">
        <f>COUNTIFS(performance_data[portfolio_id],performance_data[[#This Row],[portfolio_id]])</f>
        <v>25</v>
      </c>
      <c r="W3904" s="17">
        <f>COUNTIFS(performance_data[portfolio_id],performance_data[[#This Row],[portfolio_id]],
          performance_data[return_flag],1)</f>
        <v>13</v>
      </c>
      <c r="X3904" s="15">
        <f>performance_data[[#This Row],[underperform_flag_count]]/performance_data[[#This Row],[totalportfoliocount]]</f>
        <v>0.52</v>
      </c>
    </row>
    <row r="3905" spans="1:24" x14ac:dyDescent="0.3">
      <c r="A3905">
        <v>8280</v>
      </c>
      <c r="B3905" s="1">
        <v>45423</v>
      </c>
      <c r="C3905">
        <v>181603.61</v>
      </c>
      <c r="D3905">
        <v>2.4300000000000002</v>
      </c>
      <c r="E3905">
        <v>2.42</v>
      </c>
      <c r="F3905">
        <v>9872.16</v>
      </c>
      <c r="G3905">
        <v>8249.83</v>
      </c>
      <c r="H3905" t="s">
        <v>2205</v>
      </c>
      <c r="I3905" t="s">
        <v>2211</v>
      </c>
      <c r="J3905">
        <v>5</v>
      </c>
      <c r="K3905" t="s">
        <v>2223</v>
      </c>
      <c r="L3905" t="str">
        <f>IF(performance_data[[#This Row],[return_percentage]]&gt;=performance_data[[#This Row],[benchmark_return]],"Higher","Lower")</f>
        <v>Higher</v>
      </c>
      <c r="M3905" s="14">
        <f xml:space="preserve"> _xlfn.MAXIFS(performance_data[date],performance_data[portfolio_id],performance_data[[#This Row],[portfolio_id]])</f>
        <v>45557</v>
      </c>
      <c r="N3905" s="14">
        <f xml:space="preserve"> _xlfn.MINIFS(performance_data[date],performance_data[portfolio_id],performance_data[[#This Row],[portfolio_id]])</f>
        <v>44866</v>
      </c>
      <c r="O3905" s="15">
        <f>_xlfn.MAXIFS(performance_data[portfolio_value],performance_data[portfolio_id],performance_data[[#This Row],[portfolio_id]],performance_data[date],performance_data[[#This Row],[latest_date]])</f>
        <v>152847.29999999999</v>
      </c>
      <c r="P3905" s="15">
        <f>_xlfn.MAXIFS(performance_data[portfolio_value],performance_data[portfolio_id],performance_data[[#This Row],[portfolio_id]],performance_data[date],performance_data[[#This Row],[starting_date]])</f>
        <v>47765.22</v>
      </c>
      <c r="Q3905" s="15">
        <f>performance_data[[#This Row],[latest_value]]-performance_data[[#This Row],[starting_value]]</f>
        <v>105082.07999999999</v>
      </c>
      <c r="R3905" s="15">
        <f>performance_data[[#This Row],[net_inflows]]-performance_data[[#This Row],[net_outflows]]</f>
        <v>1622.33</v>
      </c>
      <c r="S3905" s="15" t="str">
        <f>IF(performance_data[[#This Row],[net_inflows]]&gt;AVERAGE(performance_data[net_inflows]),"High","Low")</f>
        <v>Low</v>
      </c>
      <c r="T3905" s="15">
        <f>AVERAGEIF(performance_data[inflow_flag],performance_data[[#This Row],[inflow_flag]],performance_data[return_percentage])</f>
        <v>5.0457846277021572</v>
      </c>
      <c r="U3905" s="17">
        <f>IF(performance_data[[#This Row],[return_percentage]]&lt;performance_data[[#This Row],[benchmark_return]],1,0)</f>
        <v>0</v>
      </c>
      <c r="V3905" s="17">
        <f>COUNTIFS(performance_data[portfolio_id],performance_data[[#This Row],[portfolio_id]])</f>
        <v>25</v>
      </c>
      <c r="W3905" s="17">
        <f>COUNTIFS(performance_data[portfolio_id],performance_data[[#This Row],[portfolio_id]],
          performance_data[return_flag],1)</f>
        <v>13</v>
      </c>
      <c r="X3905" s="15">
        <f>performance_data[[#This Row],[underperform_flag_count]]/performance_data[[#This Row],[totalportfoliocount]]</f>
        <v>0.52</v>
      </c>
    </row>
    <row r="3906" spans="1:24" x14ac:dyDescent="0.3">
      <c r="A3906">
        <v>8280</v>
      </c>
      <c r="B3906" s="1">
        <v>45176</v>
      </c>
      <c r="C3906">
        <v>430092.01</v>
      </c>
      <c r="D3906">
        <v>-5.61</v>
      </c>
      <c r="E3906">
        <v>-6.25</v>
      </c>
      <c r="F3906">
        <v>3187.33</v>
      </c>
      <c r="G3906">
        <v>11106.44</v>
      </c>
      <c r="H3906" t="s">
        <v>2213</v>
      </c>
      <c r="I3906" t="s">
        <v>2209</v>
      </c>
      <c r="J3906">
        <v>9</v>
      </c>
      <c r="K3906" t="s">
        <v>2221</v>
      </c>
      <c r="L3906" t="str">
        <f>IF(performance_data[[#This Row],[return_percentage]]&gt;=performance_data[[#This Row],[benchmark_return]],"Higher","Lower")</f>
        <v>Higher</v>
      </c>
      <c r="M3906" s="14">
        <f xml:space="preserve"> _xlfn.MAXIFS(performance_data[date],performance_data[portfolio_id],performance_data[[#This Row],[portfolio_id]])</f>
        <v>45557</v>
      </c>
      <c r="N3906" s="14">
        <f xml:space="preserve"> _xlfn.MINIFS(performance_data[date],performance_data[portfolio_id],performance_data[[#This Row],[portfolio_id]])</f>
        <v>44866</v>
      </c>
      <c r="O3906" s="15">
        <f>_xlfn.MAXIFS(performance_data[portfolio_value],performance_data[portfolio_id],performance_data[[#This Row],[portfolio_id]],performance_data[date],performance_data[[#This Row],[latest_date]])</f>
        <v>152847.29999999999</v>
      </c>
      <c r="P3906" s="15">
        <f>_xlfn.MAXIFS(performance_data[portfolio_value],performance_data[portfolio_id],performance_data[[#This Row],[portfolio_id]],performance_data[date],performance_data[[#This Row],[starting_date]])</f>
        <v>47765.22</v>
      </c>
      <c r="Q3906" s="15">
        <f>performance_data[[#This Row],[latest_value]]-performance_data[[#This Row],[starting_value]]</f>
        <v>105082.07999999999</v>
      </c>
      <c r="R3906" s="15">
        <f>performance_data[[#This Row],[net_inflows]]-performance_data[[#This Row],[net_outflows]]</f>
        <v>-7919.1100000000006</v>
      </c>
      <c r="S3906" s="15" t="str">
        <f>IF(performance_data[[#This Row],[net_inflows]]&gt;AVERAGE(performance_data[net_inflows]),"High","Low")</f>
        <v>Low</v>
      </c>
      <c r="T3906" s="15">
        <f>AVERAGEIF(performance_data[inflow_flag],performance_data[[#This Row],[inflow_flag]],performance_data[return_percentage])</f>
        <v>5.0457846277021572</v>
      </c>
      <c r="U3906" s="17">
        <f>IF(performance_data[[#This Row],[return_percentage]]&lt;performance_data[[#This Row],[benchmark_return]],1,0)</f>
        <v>0</v>
      </c>
      <c r="V3906" s="17">
        <f>COUNTIFS(performance_data[portfolio_id],performance_data[[#This Row],[portfolio_id]])</f>
        <v>25</v>
      </c>
      <c r="W3906" s="17">
        <f>COUNTIFS(performance_data[portfolio_id],performance_data[[#This Row],[portfolio_id]],
          performance_data[return_flag],1)</f>
        <v>13</v>
      </c>
      <c r="X3906" s="15">
        <f>performance_data[[#This Row],[underperform_flag_count]]/performance_data[[#This Row],[totalportfoliocount]]</f>
        <v>0.52</v>
      </c>
    </row>
    <row r="3907" spans="1:24" x14ac:dyDescent="0.3">
      <c r="A3907">
        <v>8280</v>
      </c>
      <c r="B3907" s="1">
        <v>45278</v>
      </c>
      <c r="C3907">
        <v>213861.09</v>
      </c>
      <c r="D3907">
        <v>17.559999999999999</v>
      </c>
      <c r="E3907">
        <v>18.02</v>
      </c>
      <c r="F3907">
        <v>11685.32</v>
      </c>
      <c r="G3907">
        <v>7751.33</v>
      </c>
      <c r="H3907" t="s">
        <v>2213</v>
      </c>
      <c r="I3907" t="s">
        <v>2217</v>
      </c>
      <c r="J3907">
        <v>12</v>
      </c>
      <c r="K3907" t="s">
        <v>2218</v>
      </c>
      <c r="L3907" t="str">
        <f>IF(performance_data[[#This Row],[return_percentage]]&gt;=performance_data[[#This Row],[benchmark_return]],"Higher","Lower")</f>
        <v>Lower</v>
      </c>
      <c r="M3907" s="14">
        <f xml:space="preserve"> _xlfn.MAXIFS(performance_data[date],performance_data[portfolio_id],performance_data[[#This Row],[portfolio_id]])</f>
        <v>45557</v>
      </c>
      <c r="N3907" s="14">
        <f xml:space="preserve"> _xlfn.MINIFS(performance_data[date],performance_data[portfolio_id],performance_data[[#This Row],[portfolio_id]])</f>
        <v>44866</v>
      </c>
      <c r="O3907" s="15">
        <f>_xlfn.MAXIFS(performance_data[portfolio_value],performance_data[portfolio_id],performance_data[[#This Row],[portfolio_id]],performance_data[date],performance_data[[#This Row],[latest_date]])</f>
        <v>152847.29999999999</v>
      </c>
      <c r="P3907" s="15">
        <f>_xlfn.MAXIFS(performance_data[portfolio_value],performance_data[portfolio_id],performance_data[[#This Row],[portfolio_id]],performance_data[date],performance_data[[#This Row],[starting_date]])</f>
        <v>47765.22</v>
      </c>
      <c r="Q3907" s="15">
        <f>performance_data[[#This Row],[latest_value]]-performance_data[[#This Row],[starting_value]]</f>
        <v>105082.07999999999</v>
      </c>
      <c r="R3907" s="15">
        <f>performance_data[[#This Row],[net_inflows]]-performance_data[[#This Row],[net_outflows]]</f>
        <v>3933.99</v>
      </c>
      <c r="S3907" s="15" t="str">
        <f>IF(performance_data[[#This Row],[net_inflows]]&gt;AVERAGE(performance_data[net_inflows]),"High","Low")</f>
        <v>High</v>
      </c>
      <c r="T3907" s="15">
        <f>AVERAGEIF(performance_data[inflow_flag],performance_data[[#This Row],[inflow_flag]],performance_data[return_percentage])</f>
        <v>4.8467905675459724</v>
      </c>
      <c r="U3907" s="17">
        <f>IF(performance_data[[#This Row],[return_percentage]]&lt;performance_data[[#This Row],[benchmark_return]],1,0)</f>
        <v>1</v>
      </c>
      <c r="V3907" s="17">
        <f>COUNTIFS(performance_data[portfolio_id],performance_data[[#This Row],[portfolio_id]])</f>
        <v>25</v>
      </c>
      <c r="W3907" s="17">
        <f>COUNTIFS(performance_data[portfolio_id],performance_data[[#This Row],[portfolio_id]],
          performance_data[return_flag],1)</f>
        <v>13</v>
      </c>
      <c r="X3907" s="15">
        <f>performance_data[[#This Row],[underperform_flag_count]]/performance_data[[#This Row],[totalportfoliocount]]</f>
        <v>0.52</v>
      </c>
    </row>
    <row r="3908" spans="1:24" x14ac:dyDescent="0.3">
      <c r="A3908">
        <v>8280</v>
      </c>
      <c r="B3908" s="1">
        <v>45065</v>
      </c>
      <c r="C3908">
        <v>436614.39</v>
      </c>
      <c r="D3908">
        <v>16.170000000000002</v>
      </c>
      <c r="E3908">
        <v>18.62</v>
      </c>
      <c r="F3908">
        <v>2837.95</v>
      </c>
      <c r="G3908">
        <v>11670.31</v>
      </c>
      <c r="H3908" t="s">
        <v>2213</v>
      </c>
      <c r="I3908" t="s">
        <v>2211</v>
      </c>
      <c r="J3908">
        <v>5</v>
      </c>
      <c r="K3908" t="s">
        <v>2223</v>
      </c>
      <c r="L3908" t="str">
        <f>IF(performance_data[[#This Row],[return_percentage]]&gt;=performance_data[[#This Row],[benchmark_return]],"Higher","Lower")</f>
        <v>Lower</v>
      </c>
      <c r="M3908" s="14">
        <f xml:space="preserve"> _xlfn.MAXIFS(performance_data[date],performance_data[portfolio_id],performance_data[[#This Row],[portfolio_id]])</f>
        <v>45557</v>
      </c>
      <c r="N3908" s="14">
        <f xml:space="preserve"> _xlfn.MINIFS(performance_data[date],performance_data[portfolio_id],performance_data[[#This Row],[portfolio_id]])</f>
        <v>44866</v>
      </c>
      <c r="O3908" s="15">
        <f>_xlfn.MAXIFS(performance_data[portfolio_value],performance_data[portfolio_id],performance_data[[#This Row],[portfolio_id]],performance_data[date],performance_data[[#This Row],[latest_date]])</f>
        <v>152847.29999999999</v>
      </c>
      <c r="P3908" s="15">
        <f>_xlfn.MAXIFS(performance_data[portfolio_value],performance_data[portfolio_id],performance_data[[#This Row],[portfolio_id]],performance_data[date],performance_data[[#This Row],[starting_date]])</f>
        <v>47765.22</v>
      </c>
      <c r="Q3908" s="15">
        <f>performance_data[[#This Row],[latest_value]]-performance_data[[#This Row],[starting_value]]</f>
        <v>105082.07999999999</v>
      </c>
      <c r="R3908" s="15">
        <f>performance_data[[#This Row],[net_inflows]]-performance_data[[#This Row],[net_outflows]]</f>
        <v>-8832.36</v>
      </c>
      <c r="S3908" s="15" t="str">
        <f>IF(performance_data[[#This Row],[net_inflows]]&gt;AVERAGE(performance_data[net_inflows]),"High","Low")</f>
        <v>Low</v>
      </c>
      <c r="T3908" s="15">
        <f>AVERAGEIF(performance_data[inflow_flag],performance_data[[#This Row],[inflow_flag]],performance_data[return_percentage])</f>
        <v>5.0457846277021572</v>
      </c>
      <c r="U3908" s="17">
        <f>IF(performance_data[[#This Row],[return_percentage]]&lt;performance_data[[#This Row],[benchmark_return]],1,0)</f>
        <v>1</v>
      </c>
      <c r="V3908" s="17">
        <f>COUNTIFS(performance_data[portfolio_id],performance_data[[#This Row],[portfolio_id]])</f>
        <v>25</v>
      </c>
      <c r="W3908" s="17">
        <f>COUNTIFS(performance_data[portfolio_id],performance_data[[#This Row],[portfolio_id]],
          performance_data[return_flag],1)</f>
        <v>13</v>
      </c>
      <c r="X3908" s="15">
        <f>performance_data[[#This Row],[underperform_flag_count]]/performance_data[[#This Row],[totalportfoliocount]]</f>
        <v>0.52</v>
      </c>
    </row>
    <row r="3909" spans="1:24" x14ac:dyDescent="0.3">
      <c r="A3909">
        <v>8280</v>
      </c>
      <c r="B3909" s="1">
        <v>45261</v>
      </c>
      <c r="C3909">
        <v>182432.92</v>
      </c>
      <c r="D3909">
        <v>-8.6</v>
      </c>
      <c r="E3909">
        <v>-7.95</v>
      </c>
      <c r="F3909">
        <v>16166.43</v>
      </c>
      <c r="G3909">
        <v>11428.73</v>
      </c>
      <c r="H3909" t="s">
        <v>2213</v>
      </c>
      <c r="I3909" t="s">
        <v>2217</v>
      </c>
      <c r="J3909">
        <v>12</v>
      </c>
      <c r="K3909" t="s">
        <v>2218</v>
      </c>
      <c r="L3909" t="str">
        <f>IF(performance_data[[#This Row],[return_percentage]]&gt;=performance_data[[#This Row],[benchmark_return]],"Higher","Lower")</f>
        <v>Lower</v>
      </c>
      <c r="M3909" s="14">
        <f xml:space="preserve"> _xlfn.MAXIFS(performance_data[date],performance_data[portfolio_id],performance_data[[#This Row],[portfolio_id]])</f>
        <v>45557</v>
      </c>
      <c r="N3909" s="14">
        <f xml:space="preserve"> _xlfn.MINIFS(performance_data[date],performance_data[portfolio_id],performance_data[[#This Row],[portfolio_id]])</f>
        <v>44866</v>
      </c>
      <c r="O3909" s="15">
        <f>_xlfn.MAXIFS(performance_data[portfolio_value],performance_data[portfolio_id],performance_data[[#This Row],[portfolio_id]],performance_data[date],performance_data[[#This Row],[latest_date]])</f>
        <v>152847.29999999999</v>
      </c>
      <c r="P3909" s="15">
        <f>_xlfn.MAXIFS(performance_data[portfolio_value],performance_data[portfolio_id],performance_data[[#This Row],[portfolio_id]],performance_data[date],performance_data[[#This Row],[starting_date]])</f>
        <v>47765.22</v>
      </c>
      <c r="Q3909" s="15">
        <f>performance_data[[#This Row],[latest_value]]-performance_data[[#This Row],[starting_value]]</f>
        <v>105082.07999999999</v>
      </c>
      <c r="R3909" s="15">
        <f>performance_data[[#This Row],[net_inflows]]-performance_data[[#This Row],[net_outflows]]</f>
        <v>4737.7000000000007</v>
      </c>
      <c r="S3909" s="15" t="str">
        <f>IF(performance_data[[#This Row],[net_inflows]]&gt;AVERAGE(performance_data[net_inflows]),"High","Low")</f>
        <v>High</v>
      </c>
      <c r="T3909" s="15">
        <f>AVERAGEIF(performance_data[inflow_flag],performance_data[[#This Row],[inflow_flag]],performance_data[return_percentage])</f>
        <v>4.8467905675459724</v>
      </c>
      <c r="U3909" s="17">
        <f>IF(performance_data[[#This Row],[return_percentage]]&lt;performance_data[[#This Row],[benchmark_return]],1,0)</f>
        <v>1</v>
      </c>
      <c r="V3909" s="17">
        <f>COUNTIFS(performance_data[portfolio_id],performance_data[[#This Row],[portfolio_id]])</f>
        <v>25</v>
      </c>
      <c r="W3909" s="17">
        <f>COUNTIFS(performance_data[portfolio_id],performance_data[[#This Row],[portfolio_id]],
          performance_data[return_flag],1)</f>
        <v>13</v>
      </c>
      <c r="X3909" s="15">
        <f>performance_data[[#This Row],[underperform_flag_count]]/performance_data[[#This Row],[totalportfoliocount]]</f>
        <v>0.52</v>
      </c>
    </row>
    <row r="3910" spans="1:24" x14ac:dyDescent="0.3">
      <c r="A3910">
        <v>8280</v>
      </c>
      <c r="B3910" s="1">
        <v>45464</v>
      </c>
      <c r="C3910">
        <v>410905.26</v>
      </c>
      <c r="D3910">
        <v>11.44</v>
      </c>
      <c r="E3910">
        <v>11.39</v>
      </c>
      <c r="F3910">
        <v>6148.15</v>
      </c>
      <c r="G3910">
        <v>19113.47</v>
      </c>
      <c r="H3910" t="s">
        <v>2205</v>
      </c>
      <c r="I3910" t="s">
        <v>2211</v>
      </c>
      <c r="J3910">
        <v>6</v>
      </c>
      <c r="K3910" t="s">
        <v>2212</v>
      </c>
      <c r="L3910" t="str">
        <f>IF(performance_data[[#This Row],[return_percentage]]&gt;=performance_data[[#This Row],[benchmark_return]],"Higher","Lower")</f>
        <v>Higher</v>
      </c>
      <c r="M3910" s="14">
        <f xml:space="preserve"> _xlfn.MAXIFS(performance_data[date],performance_data[portfolio_id],performance_data[[#This Row],[portfolio_id]])</f>
        <v>45557</v>
      </c>
      <c r="N3910" s="14">
        <f xml:space="preserve"> _xlfn.MINIFS(performance_data[date],performance_data[portfolio_id],performance_data[[#This Row],[portfolio_id]])</f>
        <v>44866</v>
      </c>
      <c r="O3910" s="15">
        <f>_xlfn.MAXIFS(performance_data[portfolio_value],performance_data[portfolio_id],performance_data[[#This Row],[portfolio_id]],performance_data[date],performance_data[[#This Row],[latest_date]])</f>
        <v>152847.29999999999</v>
      </c>
      <c r="P3910" s="15">
        <f>_xlfn.MAXIFS(performance_data[portfolio_value],performance_data[portfolio_id],performance_data[[#This Row],[portfolio_id]],performance_data[date],performance_data[[#This Row],[starting_date]])</f>
        <v>47765.22</v>
      </c>
      <c r="Q3910" s="15">
        <f>performance_data[[#This Row],[latest_value]]-performance_data[[#This Row],[starting_value]]</f>
        <v>105082.07999999999</v>
      </c>
      <c r="R3910" s="15">
        <f>performance_data[[#This Row],[net_inflows]]-performance_data[[#This Row],[net_outflows]]</f>
        <v>-12965.320000000002</v>
      </c>
      <c r="S3910" s="15" t="str">
        <f>IF(performance_data[[#This Row],[net_inflows]]&gt;AVERAGE(performance_data[net_inflows]),"High","Low")</f>
        <v>Low</v>
      </c>
      <c r="T3910" s="15">
        <f>AVERAGEIF(performance_data[inflow_flag],performance_data[[#This Row],[inflow_flag]],performance_data[return_percentage])</f>
        <v>5.0457846277021572</v>
      </c>
      <c r="U3910" s="17">
        <f>IF(performance_data[[#This Row],[return_percentage]]&lt;performance_data[[#This Row],[benchmark_return]],1,0)</f>
        <v>0</v>
      </c>
      <c r="V3910" s="17">
        <f>COUNTIFS(performance_data[portfolio_id],performance_data[[#This Row],[portfolio_id]])</f>
        <v>25</v>
      </c>
      <c r="W3910" s="17">
        <f>COUNTIFS(performance_data[portfolio_id],performance_data[[#This Row],[portfolio_id]],
          performance_data[return_flag],1)</f>
        <v>13</v>
      </c>
      <c r="X3910" s="15">
        <f>performance_data[[#This Row],[underperform_flag_count]]/performance_data[[#This Row],[totalportfoliocount]]</f>
        <v>0.52</v>
      </c>
    </row>
    <row r="3911" spans="1:24" x14ac:dyDescent="0.3">
      <c r="A3911">
        <v>8280</v>
      </c>
      <c r="B3911" s="1">
        <v>45410</v>
      </c>
      <c r="C3911">
        <v>235508.17</v>
      </c>
      <c r="D3911">
        <v>6.02</v>
      </c>
      <c r="E3911">
        <v>5.12</v>
      </c>
      <c r="F3911">
        <v>17837</v>
      </c>
      <c r="G3911">
        <v>6682.67</v>
      </c>
      <c r="H3911" t="s">
        <v>2205</v>
      </c>
      <c r="I3911" t="s">
        <v>2211</v>
      </c>
      <c r="J3911">
        <v>4</v>
      </c>
      <c r="K3911" t="s">
        <v>2216</v>
      </c>
      <c r="L3911" t="str">
        <f>IF(performance_data[[#This Row],[return_percentage]]&gt;=performance_data[[#This Row],[benchmark_return]],"Higher","Lower")</f>
        <v>Higher</v>
      </c>
      <c r="M3911" s="14">
        <f xml:space="preserve"> _xlfn.MAXIFS(performance_data[date],performance_data[portfolio_id],performance_data[[#This Row],[portfolio_id]])</f>
        <v>45557</v>
      </c>
      <c r="N3911" s="14">
        <f xml:space="preserve"> _xlfn.MINIFS(performance_data[date],performance_data[portfolio_id],performance_data[[#This Row],[portfolio_id]])</f>
        <v>44866</v>
      </c>
      <c r="O3911" s="15">
        <f>_xlfn.MAXIFS(performance_data[portfolio_value],performance_data[portfolio_id],performance_data[[#This Row],[portfolio_id]],performance_data[date],performance_data[[#This Row],[latest_date]])</f>
        <v>152847.29999999999</v>
      </c>
      <c r="P3911" s="15">
        <f>_xlfn.MAXIFS(performance_data[portfolio_value],performance_data[portfolio_id],performance_data[[#This Row],[portfolio_id]],performance_data[date],performance_data[[#This Row],[starting_date]])</f>
        <v>47765.22</v>
      </c>
      <c r="Q3911" s="15">
        <f>performance_data[[#This Row],[latest_value]]-performance_data[[#This Row],[starting_value]]</f>
        <v>105082.07999999999</v>
      </c>
      <c r="R3911" s="15">
        <f>performance_data[[#This Row],[net_inflows]]-performance_data[[#This Row],[net_outflows]]</f>
        <v>11154.33</v>
      </c>
      <c r="S3911" s="15" t="str">
        <f>IF(performance_data[[#This Row],[net_inflows]]&gt;AVERAGE(performance_data[net_inflows]),"High","Low")</f>
        <v>High</v>
      </c>
      <c r="T3911" s="15">
        <f>AVERAGEIF(performance_data[inflow_flag],performance_data[[#This Row],[inflow_flag]],performance_data[return_percentage])</f>
        <v>4.8467905675459724</v>
      </c>
      <c r="U3911" s="17">
        <f>IF(performance_data[[#This Row],[return_percentage]]&lt;performance_data[[#This Row],[benchmark_return]],1,0)</f>
        <v>0</v>
      </c>
      <c r="V3911" s="17">
        <f>COUNTIFS(performance_data[portfolio_id],performance_data[[#This Row],[portfolio_id]])</f>
        <v>25</v>
      </c>
      <c r="W3911" s="17">
        <f>COUNTIFS(performance_data[portfolio_id],performance_data[[#This Row],[portfolio_id]],
          performance_data[return_flag],1)</f>
        <v>13</v>
      </c>
      <c r="X3911" s="15">
        <f>performance_data[[#This Row],[underperform_flag_count]]/performance_data[[#This Row],[totalportfoliocount]]</f>
        <v>0.52</v>
      </c>
    </row>
    <row r="3912" spans="1:24" x14ac:dyDescent="0.3">
      <c r="A3912">
        <v>8280</v>
      </c>
      <c r="B3912" s="1">
        <v>45367</v>
      </c>
      <c r="C3912">
        <v>323238.03000000003</v>
      </c>
      <c r="D3912">
        <v>12.11</v>
      </c>
      <c r="E3912">
        <v>14.21</v>
      </c>
      <c r="F3912">
        <v>4237.41</v>
      </c>
      <c r="G3912">
        <v>921.16</v>
      </c>
      <c r="H3912" t="s">
        <v>2205</v>
      </c>
      <c r="I3912" t="s">
        <v>2206</v>
      </c>
      <c r="J3912">
        <v>3</v>
      </c>
      <c r="K3912" t="s">
        <v>2222</v>
      </c>
      <c r="L3912" t="str">
        <f>IF(performance_data[[#This Row],[return_percentage]]&gt;=performance_data[[#This Row],[benchmark_return]],"Higher","Lower")</f>
        <v>Lower</v>
      </c>
      <c r="M3912" s="14">
        <f xml:space="preserve"> _xlfn.MAXIFS(performance_data[date],performance_data[portfolio_id],performance_data[[#This Row],[portfolio_id]])</f>
        <v>45557</v>
      </c>
      <c r="N3912" s="14">
        <f xml:space="preserve"> _xlfn.MINIFS(performance_data[date],performance_data[portfolio_id],performance_data[[#This Row],[portfolio_id]])</f>
        <v>44866</v>
      </c>
      <c r="O3912" s="15">
        <f>_xlfn.MAXIFS(performance_data[portfolio_value],performance_data[portfolio_id],performance_data[[#This Row],[portfolio_id]],performance_data[date],performance_data[[#This Row],[latest_date]])</f>
        <v>152847.29999999999</v>
      </c>
      <c r="P3912" s="15">
        <f>_xlfn.MAXIFS(performance_data[portfolio_value],performance_data[portfolio_id],performance_data[[#This Row],[portfolio_id]],performance_data[date],performance_data[[#This Row],[starting_date]])</f>
        <v>47765.22</v>
      </c>
      <c r="Q3912" s="15">
        <f>performance_data[[#This Row],[latest_value]]-performance_data[[#This Row],[starting_value]]</f>
        <v>105082.07999999999</v>
      </c>
      <c r="R3912" s="15">
        <f>performance_data[[#This Row],[net_inflows]]-performance_data[[#This Row],[net_outflows]]</f>
        <v>3316.25</v>
      </c>
      <c r="S3912" s="15" t="str">
        <f>IF(performance_data[[#This Row],[net_inflows]]&gt;AVERAGE(performance_data[net_inflows]),"High","Low")</f>
        <v>Low</v>
      </c>
      <c r="T3912" s="15">
        <f>AVERAGEIF(performance_data[inflow_flag],performance_data[[#This Row],[inflow_flag]],performance_data[return_percentage])</f>
        <v>5.0457846277021572</v>
      </c>
      <c r="U3912" s="17">
        <f>IF(performance_data[[#This Row],[return_percentage]]&lt;performance_data[[#This Row],[benchmark_return]],1,0)</f>
        <v>1</v>
      </c>
      <c r="V3912" s="17">
        <f>COUNTIFS(performance_data[portfolio_id],performance_data[[#This Row],[portfolio_id]])</f>
        <v>25</v>
      </c>
      <c r="W3912" s="17">
        <f>COUNTIFS(performance_data[portfolio_id],performance_data[[#This Row],[portfolio_id]],
          performance_data[return_flag],1)</f>
        <v>13</v>
      </c>
      <c r="X3912" s="15">
        <f>performance_data[[#This Row],[underperform_flag_count]]/performance_data[[#This Row],[totalportfoliocount]]</f>
        <v>0.52</v>
      </c>
    </row>
    <row r="3913" spans="1:24" x14ac:dyDescent="0.3">
      <c r="A3913">
        <v>8280</v>
      </c>
      <c r="B3913" s="1">
        <v>44866</v>
      </c>
      <c r="C3913">
        <v>47765.22</v>
      </c>
      <c r="D3913">
        <v>16.579999999999998</v>
      </c>
      <c r="E3913">
        <v>19.48</v>
      </c>
      <c r="F3913">
        <v>13362.51</v>
      </c>
      <c r="G3913">
        <v>17961.09</v>
      </c>
      <c r="H3913" t="s">
        <v>2220</v>
      </c>
      <c r="I3913" t="s">
        <v>2217</v>
      </c>
      <c r="J3913">
        <v>11</v>
      </c>
      <c r="K3913" t="s">
        <v>2219</v>
      </c>
      <c r="L3913" t="str">
        <f>IF(performance_data[[#This Row],[return_percentage]]&gt;=performance_data[[#This Row],[benchmark_return]],"Higher","Lower")</f>
        <v>Lower</v>
      </c>
      <c r="M3913" s="14">
        <f xml:space="preserve"> _xlfn.MAXIFS(performance_data[date],performance_data[portfolio_id],performance_data[[#This Row],[portfolio_id]])</f>
        <v>45557</v>
      </c>
      <c r="N3913" s="14">
        <f xml:space="preserve"> _xlfn.MINIFS(performance_data[date],performance_data[portfolio_id],performance_data[[#This Row],[portfolio_id]])</f>
        <v>44866</v>
      </c>
      <c r="O3913" s="15">
        <f>_xlfn.MAXIFS(performance_data[portfolio_value],performance_data[portfolio_id],performance_data[[#This Row],[portfolio_id]],performance_data[date],performance_data[[#This Row],[latest_date]])</f>
        <v>152847.29999999999</v>
      </c>
      <c r="P3913" s="15">
        <f>_xlfn.MAXIFS(performance_data[portfolio_value],performance_data[portfolio_id],performance_data[[#This Row],[portfolio_id]],performance_data[date],performance_data[[#This Row],[starting_date]])</f>
        <v>47765.22</v>
      </c>
      <c r="Q3913" s="15">
        <f>performance_data[[#This Row],[latest_value]]-performance_data[[#This Row],[starting_value]]</f>
        <v>105082.07999999999</v>
      </c>
      <c r="R3913" s="15">
        <f>performance_data[[#This Row],[net_inflows]]-performance_data[[#This Row],[net_outflows]]</f>
        <v>-4598.58</v>
      </c>
      <c r="S3913" s="15" t="str">
        <f>IF(performance_data[[#This Row],[net_inflows]]&gt;AVERAGE(performance_data[net_inflows]),"High","Low")</f>
        <v>High</v>
      </c>
      <c r="T3913" s="15">
        <f>AVERAGEIF(performance_data[inflow_flag],performance_data[[#This Row],[inflow_flag]],performance_data[return_percentage])</f>
        <v>4.8467905675459724</v>
      </c>
      <c r="U3913" s="17">
        <f>IF(performance_data[[#This Row],[return_percentage]]&lt;performance_data[[#This Row],[benchmark_return]],1,0)</f>
        <v>1</v>
      </c>
      <c r="V3913" s="17">
        <f>COUNTIFS(performance_data[portfolio_id],performance_data[[#This Row],[portfolio_id]])</f>
        <v>25</v>
      </c>
      <c r="W3913" s="17">
        <f>COUNTIFS(performance_data[portfolio_id],performance_data[[#This Row],[portfolio_id]],
          performance_data[return_flag],1)</f>
        <v>13</v>
      </c>
      <c r="X3913" s="15">
        <f>performance_data[[#This Row],[underperform_flag_count]]/performance_data[[#This Row],[totalportfoliocount]]</f>
        <v>0.52</v>
      </c>
    </row>
    <row r="3914" spans="1:24" x14ac:dyDescent="0.3">
      <c r="A3914">
        <v>8280</v>
      </c>
      <c r="B3914" s="1">
        <v>45557</v>
      </c>
      <c r="C3914">
        <v>152847.29999999999</v>
      </c>
      <c r="D3914">
        <v>-3.72</v>
      </c>
      <c r="E3914">
        <v>-3.49</v>
      </c>
      <c r="F3914">
        <v>12742.07</v>
      </c>
      <c r="G3914">
        <v>4727.53</v>
      </c>
      <c r="H3914" t="s">
        <v>2205</v>
      </c>
      <c r="I3914" t="s">
        <v>2209</v>
      </c>
      <c r="J3914">
        <v>9</v>
      </c>
      <c r="K3914" t="s">
        <v>2221</v>
      </c>
      <c r="L3914" t="str">
        <f>IF(performance_data[[#This Row],[return_percentage]]&gt;=performance_data[[#This Row],[benchmark_return]],"Higher","Lower")</f>
        <v>Lower</v>
      </c>
      <c r="M3914" s="14">
        <f xml:space="preserve"> _xlfn.MAXIFS(performance_data[date],performance_data[portfolio_id],performance_data[[#This Row],[portfolio_id]])</f>
        <v>45557</v>
      </c>
      <c r="N3914" s="14">
        <f xml:space="preserve"> _xlfn.MINIFS(performance_data[date],performance_data[portfolio_id],performance_data[[#This Row],[portfolio_id]])</f>
        <v>44866</v>
      </c>
      <c r="O3914" s="15">
        <f>_xlfn.MAXIFS(performance_data[portfolio_value],performance_data[portfolio_id],performance_data[[#This Row],[portfolio_id]],performance_data[date],performance_data[[#This Row],[latest_date]])</f>
        <v>152847.29999999999</v>
      </c>
      <c r="P3914" s="15">
        <f>_xlfn.MAXIFS(performance_data[portfolio_value],performance_data[portfolio_id],performance_data[[#This Row],[portfolio_id]],performance_data[date],performance_data[[#This Row],[starting_date]])</f>
        <v>47765.22</v>
      </c>
      <c r="Q3914" s="15">
        <f>performance_data[[#This Row],[latest_value]]-performance_data[[#This Row],[starting_value]]</f>
        <v>105082.07999999999</v>
      </c>
      <c r="R3914" s="15">
        <f>performance_data[[#This Row],[net_inflows]]-performance_data[[#This Row],[net_outflows]]</f>
        <v>8014.54</v>
      </c>
      <c r="S3914" s="15" t="str">
        <f>IF(performance_data[[#This Row],[net_inflows]]&gt;AVERAGE(performance_data[net_inflows]),"High","Low")</f>
        <v>High</v>
      </c>
      <c r="T3914" s="15">
        <f>AVERAGEIF(performance_data[inflow_flag],performance_data[[#This Row],[inflow_flag]],performance_data[return_percentage])</f>
        <v>4.8467905675459724</v>
      </c>
      <c r="U3914" s="17">
        <f>IF(performance_data[[#This Row],[return_percentage]]&lt;performance_data[[#This Row],[benchmark_return]],1,0)</f>
        <v>1</v>
      </c>
      <c r="V3914" s="17">
        <f>COUNTIFS(performance_data[portfolio_id],performance_data[[#This Row],[portfolio_id]])</f>
        <v>25</v>
      </c>
      <c r="W3914" s="17">
        <f>COUNTIFS(performance_data[portfolio_id],performance_data[[#This Row],[portfolio_id]],
          performance_data[return_flag],1)</f>
        <v>13</v>
      </c>
      <c r="X3914" s="15">
        <f>performance_data[[#This Row],[underperform_flag_count]]/performance_data[[#This Row],[totalportfoliocount]]</f>
        <v>0.52</v>
      </c>
    </row>
    <row r="3915" spans="1:24" x14ac:dyDescent="0.3">
      <c r="A3915">
        <v>8280</v>
      </c>
      <c r="B3915" s="1">
        <v>45181</v>
      </c>
      <c r="C3915">
        <v>46363.09</v>
      </c>
      <c r="D3915">
        <v>7.6</v>
      </c>
      <c r="E3915">
        <v>7.95</v>
      </c>
      <c r="F3915">
        <v>17197.759999999998</v>
      </c>
      <c r="G3915">
        <v>4929.62</v>
      </c>
      <c r="H3915" t="s">
        <v>2213</v>
      </c>
      <c r="I3915" t="s">
        <v>2209</v>
      </c>
      <c r="J3915">
        <v>9</v>
      </c>
      <c r="K3915" t="s">
        <v>2221</v>
      </c>
      <c r="L3915" t="str">
        <f>IF(performance_data[[#This Row],[return_percentage]]&gt;=performance_data[[#This Row],[benchmark_return]],"Higher","Lower")</f>
        <v>Lower</v>
      </c>
      <c r="M3915" s="14">
        <f xml:space="preserve"> _xlfn.MAXIFS(performance_data[date],performance_data[portfolio_id],performance_data[[#This Row],[portfolio_id]])</f>
        <v>45557</v>
      </c>
      <c r="N3915" s="14">
        <f xml:space="preserve"> _xlfn.MINIFS(performance_data[date],performance_data[portfolio_id],performance_data[[#This Row],[portfolio_id]])</f>
        <v>44866</v>
      </c>
      <c r="O3915" s="15">
        <f>_xlfn.MAXIFS(performance_data[portfolio_value],performance_data[portfolio_id],performance_data[[#This Row],[portfolio_id]],performance_data[date],performance_data[[#This Row],[latest_date]])</f>
        <v>152847.29999999999</v>
      </c>
      <c r="P3915" s="15">
        <f>_xlfn.MAXIFS(performance_data[portfolio_value],performance_data[portfolio_id],performance_data[[#This Row],[portfolio_id]],performance_data[date],performance_data[[#This Row],[starting_date]])</f>
        <v>47765.22</v>
      </c>
      <c r="Q3915" s="15">
        <f>performance_data[[#This Row],[latest_value]]-performance_data[[#This Row],[starting_value]]</f>
        <v>105082.07999999999</v>
      </c>
      <c r="R3915" s="15">
        <f>performance_data[[#This Row],[net_inflows]]-performance_data[[#This Row],[net_outflows]]</f>
        <v>12268.14</v>
      </c>
      <c r="S3915" s="15" t="str">
        <f>IF(performance_data[[#This Row],[net_inflows]]&gt;AVERAGE(performance_data[net_inflows]),"High","Low")</f>
        <v>High</v>
      </c>
      <c r="T3915" s="15">
        <f>AVERAGEIF(performance_data[inflow_flag],performance_data[[#This Row],[inflow_flag]],performance_data[return_percentage])</f>
        <v>4.8467905675459724</v>
      </c>
      <c r="U3915" s="17">
        <f>IF(performance_data[[#This Row],[return_percentage]]&lt;performance_data[[#This Row],[benchmark_return]],1,0)</f>
        <v>1</v>
      </c>
      <c r="V3915" s="17">
        <f>COUNTIFS(performance_data[portfolio_id],performance_data[[#This Row],[portfolio_id]])</f>
        <v>25</v>
      </c>
      <c r="W3915" s="17">
        <f>COUNTIFS(performance_data[portfolio_id],performance_data[[#This Row],[portfolio_id]],
          performance_data[return_flag],1)</f>
        <v>13</v>
      </c>
      <c r="X3915" s="15">
        <f>performance_data[[#This Row],[underperform_flag_count]]/performance_data[[#This Row],[totalportfoliocount]]</f>
        <v>0.52</v>
      </c>
    </row>
    <row r="3916" spans="1:24" x14ac:dyDescent="0.3">
      <c r="A3916">
        <v>8280</v>
      </c>
      <c r="B3916" s="1">
        <v>44897</v>
      </c>
      <c r="C3916">
        <v>444254.61</v>
      </c>
      <c r="D3916">
        <v>-2.16</v>
      </c>
      <c r="E3916">
        <v>-2.35</v>
      </c>
      <c r="F3916">
        <v>17414.939999999999</v>
      </c>
      <c r="G3916">
        <v>11389.34</v>
      </c>
      <c r="H3916" t="s">
        <v>2220</v>
      </c>
      <c r="I3916" t="s">
        <v>2217</v>
      </c>
      <c r="J3916">
        <v>12</v>
      </c>
      <c r="K3916" t="s">
        <v>2218</v>
      </c>
      <c r="L3916" t="str">
        <f>IF(performance_data[[#This Row],[return_percentage]]&gt;=performance_data[[#This Row],[benchmark_return]],"Higher","Lower")</f>
        <v>Higher</v>
      </c>
      <c r="M3916" s="14">
        <f xml:space="preserve"> _xlfn.MAXIFS(performance_data[date],performance_data[portfolio_id],performance_data[[#This Row],[portfolio_id]])</f>
        <v>45557</v>
      </c>
      <c r="N3916" s="14">
        <f xml:space="preserve"> _xlfn.MINIFS(performance_data[date],performance_data[portfolio_id],performance_data[[#This Row],[portfolio_id]])</f>
        <v>44866</v>
      </c>
      <c r="O3916" s="15">
        <f>_xlfn.MAXIFS(performance_data[portfolio_value],performance_data[portfolio_id],performance_data[[#This Row],[portfolio_id]],performance_data[date],performance_data[[#This Row],[latest_date]])</f>
        <v>152847.29999999999</v>
      </c>
      <c r="P3916" s="15">
        <f>_xlfn.MAXIFS(performance_data[portfolio_value],performance_data[portfolio_id],performance_data[[#This Row],[portfolio_id]],performance_data[date],performance_data[[#This Row],[starting_date]])</f>
        <v>47765.22</v>
      </c>
      <c r="Q3916" s="15">
        <f>performance_data[[#This Row],[latest_value]]-performance_data[[#This Row],[starting_value]]</f>
        <v>105082.07999999999</v>
      </c>
      <c r="R3916" s="15">
        <f>performance_data[[#This Row],[net_inflows]]-performance_data[[#This Row],[net_outflows]]</f>
        <v>6025.5999999999985</v>
      </c>
      <c r="S3916" s="15" t="str">
        <f>IF(performance_data[[#This Row],[net_inflows]]&gt;AVERAGE(performance_data[net_inflows]),"High","Low")</f>
        <v>High</v>
      </c>
      <c r="T3916" s="15">
        <f>AVERAGEIF(performance_data[inflow_flag],performance_data[[#This Row],[inflow_flag]],performance_data[return_percentage])</f>
        <v>4.8467905675459724</v>
      </c>
      <c r="U3916" s="17">
        <f>IF(performance_data[[#This Row],[return_percentage]]&lt;performance_data[[#This Row],[benchmark_return]],1,0)</f>
        <v>0</v>
      </c>
      <c r="V3916" s="17">
        <f>COUNTIFS(performance_data[portfolio_id],performance_data[[#This Row],[portfolio_id]])</f>
        <v>25</v>
      </c>
      <c r="W3916" s="17">
        <f>COUNTIFS(performance_data[portfolio_id],performance_data[[#This Row],[portfolio_id]],
          performance_data[return_flag],1)</f>
        <v>13</v>
      </c>
      <c r="X3916" s="15">
        <f>performance_data[[#This Row],[underperform_flag_count]]/performance_data[[#This Row],[totalportfoliocount]]</f>
        <v>0.52</v>
      </c>
    </row>
    <row r="3917" spans="1:24" x14ac:dyDescent="0.3">
      <c r="A3917">
        <v>8280</v>
      </c>
      <c r="B3917" s="1">
        <v>44971</v>
      </c>
      <c r="C3917">
        <v>9040.91</v>
      </c>
      <c r="D3917">
        <v>-8.42</v>
      </c>
      <c r="E3917">
        <v>-7.7</v>
      </c>
      <c r="F3917">
        <v>712.73</v>
      </c>
      <c r="G3917">
        <v>19876.13</v>
      </c>
      <c r="H3917" t="s">
        <v>2213</v>
      </c>
      <c r="I3917" t="s">
        <v>2206</v>
      </c>
      <c r="J3917">
        <v>2</v>
      </c>
      <c r="K3917" t="s">
        <v>2226</v>
      </c>
      <c r="L3917" t="str">
        <f>IF(performance_data[[#This Row],[return_percentage]]&gt;=performance_data[[#This Row],[benchmark_return]],"Higher","Lower")</f>
        <v>Lower</v>
      </c>
      <c r="M3917" s="14">
        <f xml:space="preserve"> _xlfn.MAXIFS(performance_data[date],performance_data[portfolio_id],performance_data[[#This Row],[portfolio_id]])</f>
        <v>45557</v>
      </c>
      <c r="N3917" s="14">
        <f xml:space="preserve"> _xlfn.MINIFS(performance_data[date],performance_data[portfolio_id],performance_data[[#This Row],[portfolio_id]])</f>
        <v>44866</v>
      </c>
      <c r="O3917" s="15">
        <f>_xlfn.MAXIFS(performance_data[portfolio_value],performance_data[portfolio_id],performance_data[[#This Row],[portfolio_id]],performance_data[date],performance_data[[#This Row],[latest_date]])</f>
        <v>152847.29999999999</v>
      </c>
      <c r="P3917" s="15">
        <f>_xlfn.MAXIFS(performance_data[portfolio_value],performance_data[portfolio_id],performance_data[[#This Row],[portfolio_id]],performance_data[date],performance_data[[#This Row],[starting_date]])</f>
        <v>47765.22</v>
      </c>
      <c r="Q3917" s="15">
        <f>performance_data[[#This Row],[latest_value]]-performance_data[[#This Row],[starting_value]]</f>
        <v>105082.07999999999</v>
      </c>
      <c r="R3917" s="15">
        <f>performance_data[[#This Row],[net_inflows]]-performance_data[[#This Row],[net_outflows]]</f>
        <v>-19163.400000000001</v>
      </c>
      <c r="S3917" s="15" t="str">
        <f>IF(performance_data[[#This Row],[net_inflows]]&gt;AVERAGE(performance_data[net_inflows]),"High","Low")</f>
        <v>Low</v>
      </c>
      <c r="T3917" s="15">
        <f>AVERAGEIF(performance_data[inflow_flag],performance_data[[#This Row],[inflow_flag]],performance_data[return_percentage])</f>
        <v>5.0457846277021572</v>
      </c>
      <c r="U3917" s="17">
        <f>IF(performance_data[[#This Row],[return_percentage]]&lt;performance_data[[#This Row],[benchmark_return]],1,0)</f>
        <v>1</v>
      </c>
      <c r="V3917" s="17">
        <f>COUNTIFS(performance_data[portfolio_id],performance_data[[#This Row],[portfolio_id]])</f>
        <v>25</v>
      </c>
      <c r="W3917" s="17">
        <f>COUNTIFS(performance_data[portfolio_id],performance_data[[#This Row],[portfolio_id]],
          performance_data[return_flag],1)</f>
        <v>13</v>
      </c>
      <c r="X3917" s="15">
        <f>performance_data[[#This Row],[underperform_flag_count]]/performance_data[[#This Row],[totalportfoliocount]]</f>
        <v>0.52</v>
      </c>
    </row>
    <row r="3918" spans="1:24" x14ac:dyDescent="0.3">
      <c r="A3918">
        <v>8280</v>
      </c>
      <c r="B3918" s="1">
        <v>45177</v>
      </c>
      <c r="C3918">
        <v>65513.99</v>
      </c>
      <c r="D3918">
        <v>-6</v>
      </c>
      <c r="E3918">
        <v>-6.14</v>
      </c>
      <c r="F3918">
        <v>4349.18</v>
      </c>
      <c r="G3918">
        <v>15903.23</v>
      </c>
      <c r="H3918" t="s">
        <v>2213</v>
      </c>
      <c r="I3918" t="s">
        <v>2209</v>
      </c>
      <c r="J3918">
        <v>9</v>
      </c>
      <c r="K3918" t="s">
        <v>2221</v>
      </c>
      <c r="L3918" t="str">
        <f>IF(performance_data[[#This Row],[return_percentage]]&gt;=performance_data[[#This Row],[benchmark_return]],"Higher","Lower")</f>
        <v>Higher</v>
      </c>
      <c r="M3918" s="14">
        <f xml:space="preserve"> _xlfn.MAXIFS(performance_data[date],performance_data[portfolio_id],performance_data[[#This Row],[portfolio_id]])</f>
        <v>45557</v>
      </c>
      <c r="N3918" s="14">
        <f xml:space="preserve"> _xlfn.MINIFS(performance_data[date],performance_data[portfolio_id],performance_data[[#This Row],[portfolio_id]])</f>
        <v>44866</v>
      </c>
      <c r="O3918" s="15">
        <f>_xlfn.MAXIFS(performance_data[portfolio_value],performance_data[portfolio_id],performance_data[[#This Row],[portfolio_id]],performance_data[date],performance_data[[#This Row],[latest_date]])</f>
        <v>152847.29999999999</v>
      </c>
      <c r="P3918" s="15">
        <f>_xlfn.MAXIFS(performance_data[portfolio_value],performance_data[portfolio_id],performance_data[[#This Row],[portfolio_id]],performance_data[date],performance_data[[#This Row],[starting_date]])</f>
        <v>47765.22</v>
      </c>
      <c r="Q3918" s="15">
        <f>performance_data[[#This Row],[latest_value]]-performance_data[[#This Row],[starting_value]]</f>
        <v>105082.07999999999</v>
      </c>
      <c r="R3918" s="15">
        <f>performance_data[[#This Row],[net_inflows]]-performance_data[[#This Row],[net_outflows]]</f>
        <v>-11554.05</v>
      </c>
      <c r="S3918" s="15" t="str">
        <f>IF(performance_data[[#This Row],[net_inflows]]&gt;AVERAGE(performance_data[net_inflows]),"High","Low")</f>
        <v>Low</v>
      </c>
      <c r="T3918" s="15">
        <f>AVERAGEIF(performance_data[inflow_flag],performance_data[[#This Row],[inflow_flag]],performance_data[return_percentage])</f>
        <v>5.0457846277021572</v>
      </c>
      <c r="U3918" s="17">
        <f>IF(performance_data[[#This Row],[return_percentage]]&lt;performance_data[[#This Row],[benchmark_return]],1,0)</f>
        <v>0</v>
      </c>
      <c r="V3918" s="17">
        <f>COUNTIFS(performance_data[portfolio_id],performance_data[[#This Row],[portfolio_id]])</f>
        <v>25</v>
      </c>
      <c r="W3918" s="17">
        <f>COUNTIFS(performance_data[portfolio_id],performance_data[[#This Row],[portfolio_id]],
          performance_data[return_flag],1)</f>
        <v>13</v>
      </c>
      <c r="X3918" s="15">
        <f>performance_data[[#This Row],[underperform_flag_count]]/performance_data[[#This Row],[totalportfoliocount]]</f>
        <v>0.52</v>
      </c>
    </row>
    <row r="3919" spans="1:24" x14ac:dyDescent="0.3">
      <c r="A3919">
        <v>8280</v>
      </c>
      <c r="B3919" s="1">
        <v>45064</v>
      </c>
      <c r="C3919">
        <v>235222.94</v>
      </c>
      <c r="D3919">
        <v>-1.35</v>
      </c>
      <c r="E3919">
        <v>-1.23</v>
      </c>
      <c r="F3919">
        <v>15752.41</v>
      </c>
      <c r="G3919">
        <v>7135.22</v>
      </c>
      <c r="H3919" t="s">
        <v>2213</v>
      </c>
      <c r="I3919" t="s">
        <v>2211</v>
      </c>
      <c r="J3919">
        <v>5</v>
      </c>
      <c r="K3919" t="s">
        <v>2223</v>
      </c>
      <c r="L3919" t="str">
        <f>IF(performance_data[[#This Row],[return_percentage]]&gt;=performance_data[[#This Row],[benchmark_return]],"Higher","Lower")</f>
        <v>Lower</v>
      </c>
      <c r="M3919" s="14">
        <f xml:space="preserve"> _xlfn.MAXIFS(performance_data[date],performance_data[portfolio_id],performance_data[[#This Row],[portfolio_id]])</f>
        <v>45557</v>
      </c>
      <c r="N3919" s="14">
        <f xml:space="preserve"> _xlfn.MINIFS(performance_data[date],performance_data[portfolio_id],performance_data[[#This Row],[portfolio_id]])</f>
        <v>44866</v>
      </c>
      <c r="O3919" s="15">
        <f>_xlfn.MAXIFS(performance_data[portfolio_value],performance_data[portfolio_id],performance_data[[#This Row],[portfolio_id]],performance_data[date],performance_data[[#This Row],[latest_date]])</f>
        <v>152847.29999999999</v>
      </c>
      <c r="P3919" s="15">
        <f>_xlfn.MAXIFS(performance_data[portfolio_value],performance_data[portfolio_id],performance_data[[#This Row],[portfolio_id]],performance_data[date],performance_data[[#This Row],[starting_date]])</f>
        <v>47765.22</v>
      </c>
      <c r="Q3919" s="15">
        <f>performance_data[[#This Row],[latest_value]]-performance_data[[#This Row],[starting_value]]</f>
        <v>105082.07999999999</v>
      </c>
      <c r="R3919" s="15">
        <f>performance_data[[#This Row],[net_inflows]]-performance_data[[#This Row],[net_outflows]]</f>
        <v>8617.1899999999987</v>
      </c>
      <c r="S3919" s="15" t="str">
        <f>IF(performance_data[[#This Row],[net_inflows]]&gt;AVERAGE(performance_data[net_inflows]),"High","Low")</f>
        <v>High</v>
      </c>
      <c r="T3919" s="15">
        <f>AVERAGEIF(performance_data[inflow_flag],performance_data[[#This Row],[inflow_flag]],performance_data[return_percentage])</f>
        <v>4.8467905675459724</v>
      </c>
      <c r="U3919" s="17">
        <f>IF(performance_data[[#This Row],[return_percentage]]&lt;performance_data[[#This Row],[benchmark_return]],1,0)</f>
        <v>1</v>
      </c>
      <c r="V3919" s="17">
        <f>COUNTIFS(performance_data[portfolio_id],performance_data[[#This Row],[portfolio_id]])</f>
        <v>25</v>
      </c>
      <c r="W3919" s="17">
        <f>COUNTIFS(performance_data[portfolio_id],performance_data[[#This Row],[portfolio_id]],
          performance_data[return_flag],1)</f>
        <v>13</v>
      </c>
      <c r="X3919" s="15">
        <f>performance_data[[#This Row],[underperform_flag_count]]/performance_data[[#This Row],[totalportfoliocount]]</f>
        <v>0.52</v>
      </c>
    </row>
    <row r="3920" spans="1:24" x14ac:dyDescent="0.3">
      <c r="A3920">
        <v>8280</v>
      </c>
      <c r="B3920" s="1">
        <v>45175</v>
      </c>
      <c r="C3920">
        <v>242487.76</v>
      </c>
      <c r="D3920">
        <v>-4.32</v>
      </c>
      <c r="E3920">
        <v>-4.43</v>
      </c>
      <c r="F3920">
        <v>16593.580000000002</v>
      </c>
      <c r="G3920">
        <v>3330.78</v>
      </c>
      <c r="H3920" t="s">
        <v>2213</v>
      </c>
      <c r="I3920" t="s">
        <v>2209</v>
      </c>
      <c r="J3920">
        <v>9</v>
      </c>
      <c r="K3920" t="s">
        <v>2221</v>
      </c>
      <c r="L3920" t="str">
        <f>IF(performance_data[[#This Row],[return_percentage]]&gt;=performance_data[[#This Row],[benchmark_return]],"Higher","Lower")</f>
        <v>Higher</v>
      </c>
      <c r="M3920" s="14">
        <f xml:space="preserve"> _xlfn.MAXIFS(performance_data[date],performance_data[portfolio_id],performance_data[[#This Row],[portfolio_id]])</f>
        <v>45557</v>
      </c>
      <c r="N3920" s="14">
        <f xml:space="preserve"> _xlfn.MINIFS(performance_data[date],performance_data[portfolio_id],performance_data[[#This Row],[portfolio_id]])</f>
        <v>44866</v>
      </c>
      <c r="O3920" s="15">
        <f>_xlfn.MAXIFS(performance_data[portfolio_value],performance_data[portfolio_id],performance_data[[#This Row],[portfolio_id]],performance_data[date],performance_data[[#This Row],[latest_date]])</f>
        <v>152847.29999999999</v>
      </c>
      <c r="P3920" s="15">
        <f>_xlfn.MAXIFS(performance_data[portfolio_value],performance_data[portfolio_id],performance_data[[#This Row],[portfolio_id]],performance_data[date],performance_data[[#This Row],[starting_date]])</f>
        <v>47765.22</v>
      </c>
      <c r="Q3920" s="15">
        <f>performance_data[[#This Row],[latest_value]]-performance_data[[#This Row],[starting_value]]</f>
        <v>105082.07999999999</v>
      </c>
      <c r="R3920" s="15">
        <f>performance_data[[#This Row],[net_inflows]]-performance_data[[#This Row],[net_outflows]]</f>
        <v>13262.800000000001</v>
      </c>
      <c r="S3920" s="15" t="str">
        <f>IF(performance_data[[#This Row],[net_inflows]]&gt;AVERAGE(performance_data[net_inflows]),"High","Low")</f>
        <v>High</v>
      </c>
      <c r="T3920" s="15">
        <f>AVERAGEIF(performance_data[inflow_flag],performance_data[[#This Row],[inflow_flag]],performance_data[return_percentage])</f>
        <v>4.8467905675459724</v>
      </c>
      <c r="U3920" s="17">
        <f>IF(performance_data[[#This Row],[return_percentage]]&lt;performance_data[[#This Row],[benchmark_return]],1,0)</f>
        <v>0</v>
      </c>
      <c r="V3920" s="17">
        <f>COUNTIFS(performance_data[portfolio_id],performance_data[[#This Row],[portfolio_id]])</f>
        <v>25</v>
      </c>
      <c r="W3920" s="17">
        <f>COUNTIFS(performance_data[portfolio_id],performance_data[[#This Row],[portfolio_id]],
          performance_data[return_flag],1)</f>
        <v>13</v>
      </c>
      <c r="X3920" s="15">
        <f>performance_data[[#This Row],[underperform_flag_count]]/performance_data[[#This Row],[totalportfoliocount]]</f>
        <v>0.52</v>
      </c>
    </row>
    <row r="3921" spans="1:24" x14ac:dyDescent="0.3">
      <c r="A3921">
        <v>8280</v>
      </c>
      <c r="B3921" s="1">
        <v>45301</v>
      </c>
      <c r="C3921">
        <v>302080.49</v>
      </c>
      <c r="D3921">
        <v>17.28</v>
      </c>
      <c r="E3921">
        <v>17.940000000000001</v>
      </c>
      <c r="F3921">
        <v>2378.2800000000002</v>
      </c>
      <c r="G3921">
        <v>9552.0300000000007</v>
      </c>
      <c r="H3921" t="s">
        <v>2205</v>
      </c>
      <c r="I3921" t="s">
        <v>2206</v>
      </c>
      <c r="J3921">
        <v>1</v>
      </c>
      <c r="K3921" t="s">
        <v>2207</v>
      </c>
      <c r="L3921" t="str">
        <f>IF(performance_data[[#This Row],[return_percentage]]&gt;=performance_data[[#This Row],[benchmark_return]],"Higher","Lower")</f>
        <v>Lower</v>
      </c>
      <c r="M3921" s="14">
        <f xml:space="preserve"> _xlfn.MAXIFS(performance_data[date],performance_data[portfolio_id],performance_data[[#This Row],[portfolio_id]])</f>
        <v>45557</v>
      </c>
      <c r="N3921" s="14">
        <f xml:space="preserve"> _xlfn.MINIFS(performance_data[date],performance_data[portfolio_id],performance_data[[#This Row],[portfolio_id]])</f>
        <v>44866</v>
      </c>
      <c r="O3921" s="15">
        <f>_xlfn.MAXIFS(performance_data[portfolio_value],performance_data[portfolio_id],performance_data[[#This Row],[portfolio_id]],performance_data[date],performance_data[[#This Row],[latest_date]])</f>
        <v>152847.29999999999</v>
      </c>
      <c r="P3921" s="15">
        <f>_xlfn.MAXIFS(performance_data[portfolio_value],performance_data[portfolio_id],performance_data[[#This Row],[portfolio_id]],performance_data[date],performance_data[[#This Row],[starting_date]])</f>
        <v>47765.22</v>
      </c>
      <c r="Q3921" s="15">
        <f>performance_data[[#This Row],[latest_value]]-performance_data[[#This Row],[starting_value]]</f>
        <v>105082.07999999999</v>
      </c>
      <c r="R3921" s="15">
        <f>performance_data[[#This Row],[net_inflows]]-performance_data[[#This Row],[net_outflows]]</f>
        <v>-7173.75</v>
      </c>
      <c r="S3921" s="15" t="str">
        <f>IF(performance_data[[#This Row],[net_inflows]]&gt;AVERAGE(performance_data[net_inflows]),"High","Low")</f>
        <v>Low</v>
      </c>
      <c r="T3921" s="15">
        <f>AVERAGEIF(performance_data[inflow_flag],performance_data[[#This Row],[inflow_flag]],performance_data[return_percentage])</f>
        <v>5.0457846277021572</v>
      </c>
      <c r="U3921" s="17">
        <f>IF(performance_data[[#This Row],[return_percentage]]&lt;performance_data[[#This Row],[benchmark_return]],1,0)</f>
        <v>1</v>
      </c>
      <c r="V3921" s="17">
        <f>COUNTIFS(performance_data[portfolio_id],performance_data[[#This Row],[portfolio_id]])</f>
        <v>25</v>
      </c>
      <c r="W3921" s="17">
        <f>COUNTIFS(performance_data[portfolio_id],performance_data[[#This Row],[portfolio_id]],
          performance_data[return_flag],1)</f>
        <v>13</v>
      </c>
      <c r="X3921" s="15">
        <f>performance_data[[#This Row],[underperform_flag_count]]/performance_data[[#This Row],[totalportfoliocount]]</f>
        <v>0.52</v>
      </c>
    </row>
    <row r="3922" spans="1:24" x14ac:dyDescent="0.3">
      <c r="A3922">
        <v>8280</v>
      </c>
      <c r="B3922" s="1">
        <v>45300</v>
      </c>
      <c r="C3922">
        <v>325144.81</v>
      </c>
      <c r="D3922">
        <v>14.34</v>
      </c>
      <c r="E3922">
        <v>12.72</v>
      </c>
      <c r="F3922">
        <v>15476.04</v>
      </c>
      <c r="G3922">
        <v>8362.48</v>
      </c>
      <c r="H3922" t="s">
        <v>2205</v>
      </c>
      <c r="I3922" t="s">
        <v>2206</v>
      </c>
      <c r="J3922">
        <v>1</v>
      </c>
      <c r="K3922" t="s">
        <v>2207</v>
      </c>
      <c r="L3922" t="str">
        <f>IF(performance_data[[#This Row],[return_percentage]]&gt;=performance_data[[#This Row],[benchmark_return]],"Higher","Lower")</f>
        <v>Higher</v>
      </c>
      <c r="M3922" s="14">
        <f xml:space="preserve"> _xlfn.MAXIFS(performance_data[date],performance_data[portfolio_id],performance_data[[#This Row],[portfolio_id]])</f>
        <v>45557</v>
      </c>
      <c r="N3922" s="14">
        <f xml:space="preserve"> _xlfn.MINIFS(performance_data[date],performance_data[portfolio_id],performance_data[[#This Row],[portfolio_id]])</f>
        <v>44866</v>
      </c>
      <c r="O3922" s="15">
        <f>_xlfn.MAXIFS(performance_data[portfolio_value],performance_data[portfolio_id],performance_data[[#This Row],[portfolio_id]],performance_data[date],performance_data[[#This Row],[latest_date]])</f>
        <v>152847.29999999999</v>
      </c>
      <c r="P3922" s="15">
        <f>_xlfn.MAXIFS(performance_data[portfolio_value],performance_data[portfolio_id],performance_data[[#This Row],[portfolio_id]],performance_data[date],performance_data[[#This Row],[starting_date]])</f>
        <v>47765.22</v>
      </c>
      <c r="Q3922" s="15">
        <f>performance_data[[#This Row],[latest_value]]-performance_data[[#This Row],[starting_value]]</f>
        <v>105082.07999999999</v>
      </c>
      <c r="R3922" s="15">
        <f>performance_data[[#This Row],[net_inflows]]-performance_data[[#This Row],[net_outflows]]</f>
        <v>7113.5600000000013</v>
      </c>
      <c r="S3922" s="15" t="str">
        <f>IF(performance_data[[#This Row],[net_inflows]]&gt;AVERAGE(performance_data[net_inflows]),"High","Low")</f>
        <v>High</v>
      </c>
      <c r="T3922" s="15">
        <f>AVERAGEIF(performance_data[inflow_flag],performance_data[[#This Row],[inflow_flag]],performance_data[return_percentage])</f>
        <v>4.8467905675459724</v>
      </c>
      <c r="U3922" s="17">
        <f>IF(performance_data[[#This Row],[return_percentage]]&lt;performance_data[[#This Row],[benchmark_return]],1,0)</f>
        <v>0</v>
      </c>
      <c r="V3922" s="17">
        <f>COUNTIFS(performance_data[portfolio_id],performance_data[[#This Row],[portfolio_id]])</f>
        <v>25</v>
      </c>
      <c r="W3922" s="17">
        <f>COUNTIFS(performance_data[portfolio_id],performance_data[[#This Row],[portfolio_id]],
          performance_data[return_flag],1)</f>
        <v>13</v>
      </c>
      <c r="X3922" s="15">
        <f>performance_data[[#This Row],[underperform_flag_count]]/performance_data[[#This Row],[totalportfoliocount]]</f>
        <v>0.52</v>
      </c>
    </row>
    <row r="3923" spans="1:24" x14ac:dyDescent="0.3">
      <c r="A3923">
        <v>8280</v>
      </c>
      <c r="B3923" s="1">
        <v>45437</v>
      </c>
      <c r="C3923">
        <v>269241.11</v>
      </c>
      <c r="D3923">
        <v>-4.8600000000000003</v>
      </c>
      <c r="E3923">
        <v>-4.99</v>
      </c>
      <c r="F3923">
        <v>2837.8</v>
      </c>
      <c r="G3923">
        <v>11431.78</v>
      </c>
      <c r="H3923" t="s">
        <v>2205</v>
      </c>
      <c r="I3923" t="s">
        <v>2211</v>
      </c>
      <c r="J3923">
        <v>5</v>
      </c>
      <c r="K3923" t="s">
        <v>2223</v>
      </c>
      <c r="L3923" t="str">
        <f>IF(performance_data[[#This Row],[return_percentage]]&gt;=performance_data[[#This Row],[benchmark_return]],"Higher","Lower")</f>
        <v>Higher</v>
      </c>
      <c r="M3923" s="14">
        <f xml:space="preserve"> _xlfn.MAXIFS(performance_data[date],performance_data[portfolio_id],performance_data[[#This Row],[portfolio_id]])</f>
        <v>45557</v>
      </c>
      <c r="N3923" s="14">
        <f xml:space="preserve"> _xlfn.MINIFS(performance_data[date],performance_data[portfolio_id],performance_data[[#This Row],[portfolio_id]])</f>
        <v>44866</v>
      </c>
      <c r="O3923" s="15">
        <f>_xlfn.MAXIFS(performance_data[portfolio_value],performance_data[portfolio_id],performance_data[[#This Row],[portfolio_id]],performance_data[date],performance_data[[#This Row],[latest_date]])</f>
        <v>152847.29999999999</v>
      </c>
      <c r="P3923" s="15">
        <f>_xlfn.MAXIFS(performance_data[portfolio_value],performance_data[portfolio_id],performance_data[[#This Row],[portfolio_id]],performance_data[date],performance_data[[#This Row],[starting_date]])</f>
        <v>47765.22</v>
      </c>
      <c r="Q3923" s="15">
        <f>performance_data[[#This Row],[latest_value]]-performance_data[[#This Row],[starting_value]]</f>
        <v>105082.07999999999</v>
      </c>
      <c r="R3923" s="15">
        <f>performance_data[[#This Row],[net_inflows]]-performance_data[[#This Row],[net_outflows]]</f>
        <v>-8593.98</v>
      </c>
      <c r="S3923" s="15" t="str">
        <f>IF(performance_data[[#This Row],[net_inflows]]&gt;AVERAGE(performance_data[net_inflows]),"High","Low")</f>
        <v>Low</v>
      </c>
      <c r="T3923" s="15">
        <f>AVERAGEIF(performance_data[inflow_flag],performance_data[[#This Row],[inflow_flag]],performance_data[return_percentage])</f>
        <v>5.0457846277021572</v>
      </c>
      <c r="U3923" s="17">
        <f>IF(performance_data[[#This Row],[return_percentage]]&lt;performance_data[[#This Row],[benchmark_return]],1,0)</f>
        <v>0</v>
      </c>
      <c r="V3923" s="17">
        <f>COUNTIFS(performance_data[portfolio_id],performance_data[[#This Row],[portfolio_id]])</f>
        <v>25</v>
      </c>
      <c r="W3923" s="17">
        <f>COUNTIFS(performance_data[portfolio_id],performance_data[[#This Row],[portfolio_id]],
          performance_data[return_flag],1)</f>
        <v>13</v>
      </c>
      <c r="X3923" s="15">
        <f>performance_data[[#This Row],[underperform_flag_count]]/performance_data[[#This Row],[totalportfoliocount]]</f>
        <v>0.52</v>
      </c>
    </row>
    <row r="3924" spans="1:24" x14ac:dyDescent="0.3">
      <c r="A3924">
        <v>8280</v>
      </c>
      <c r="B3924" s="1">
        <v>44988</v>
      </c>
      <c r="C3924">
        <v>286639.63</v>
      </c>
      <c r="D3924">
        <v>9.77</v>
      </c>
      <c r="E3924">
        <v>11.02</v>
      </c>
      <c r="F3924">
        <v>11058.93</v>
      </c>
      <c r="G3924">
        <v>15343.7</v>
      </c>
      <c r="H3924" t="s">
        <v>2213</v>
      </c>
      <c r="I3924" t="s">
        <v>2206</v>
      </c>
      <c r="J3924">
        <v>3</v>
      </c>
      <c r="K3924" t="s">
        <v>2222</v>
      </c>
      <c r="L3924" t="str">
        <f>IF(performance_data[[#This Row],[return_percentage]]&gt;=performance_data[[#This Row],[benchmark_return]],"Higher","Lower")</f>
        <v>Lower</v>
      </c>
      <c r="M3924" s="14">
        <f xml:space="preserve"> _xlfn.MAXIFS(performance_data[date],performance_data[portfolio_id],performance_data[[#This Row],[portfolio_id]])</f>
        <v>45557</v>
      </c>
      <c r="N3924" s="14">
        <f xml:space="preserve"> _xlfn.MINIFS(performance_data[date],performance_data[portfolio_id],performance_data[[#This Row],[portfolio_id]])</f>
        <v>44866</v>
      </c>
      <c r="O3924" s="15">
        <f>_xlfn.MAXIFS(performance_data[portfolio_value],performance_data[portfolio_id],performance_data[[#This Row],[portfolio_id]],performance_data[date],performance_data[[#This Row],[latest_date]])</f>
        <v>152847.29999999999</v>
      </c>
      <c r="P3924" s="15">
        <f>_xlfn.MAXIFS(performance_data[portfolio_value],performance_data[portfolio_id],performance_data[[#This Row],[portfolio_id]],performance_data[date],performance_data[[#This Row],[starting_date]])</f>
        <v>47765.22</v>
      </c>
      <c r="Q3924" s="15">
        <f>performance_data[[#This Row],[latest_value]]-performance_data[[#This Row],[starting_value]]</f>
        <v>105082.07999999999</v>
      </c>
      <c r="R3924" s="15">
        <f>performance_data[[#This Row],[net_inflows]]-performance_data[[#This Row],[net_outflows]]</f>
        <v>-4284.7700000000004</v>
      </c>
      <c r="S3924" s="15" t="str">
        <f>IF(performance_data[[#This Row],[net_inflows]]&gt;AVERAGE(performance_data[net_inflows]),"High","Low")</f>
        <v>High</v>
      </c>
      <c r="T3924" s="15">
        <f>AVERAGEIF(performance_data[inflow_flag],performance_data[[#This Row],[inflow_flag]],performance_data[return_percentage])</f>
        <v>4.8467905675459724</v>
      </c>
      <c r="U3924" s="17">
        <f>IF(performance_data[[#This Row],[return_percentage]]&lt;performance_data[[#This Row],[benchmark_return]],1,0)</f>
        <v>1</v>
      </c>
      <c r="V3924" s="17">
        <f>COUNTIFS(performance_data[portfolio_id],performance_data[[#This Row],[portfolio_id]])</f>
        <v>25</v>
      </c>
      <c r="W3924" s="17">
        <f>COUNTIFS(performance_data[portfolio_id],performance_data[[#This Row],[portfolio_id]],
          performance_data[return_flag],1)</f>
        <v>13</v>
      </c>
      <c r="X3924" s="15">
        <f>performance_data[[#This Row],[underperform_flag_count]]/performance_data[[#This Row],[totalportfoliocount]]</f>
        <v>0.52</v>
      </c>
    </row>
    <row r="3925" spans="1:24" x14ac:dyDescent="0.3">
      <c r="A3925">
        <v>8280</v>
      </c>
      <c r="B3925" s="1">
        <v>45376</v>
      </c>
      <c r="C3925">
        <v>409542.16</v>
      </c>
      <c r="D3925">
        <v>15.88</v>
      </c>
      <c r="E3925">
        <v>13.48</v>
      </c>
      <c r="F3925">
        <v>18423.03</v>
      </c>
      <c r="G3925">
        <v>195.34</v>
      </c>
      <c r="H3925" t="s">
        <v>2205</v>
      </c>
      <c r="I3925" t="s">
        <v>2206</v>
      </c>
      <c r="J3925">
        <v>3</v>
      </c>
      <c r="K3925" t="s">
        <v>2222</v>
      </c>
      <c r="L3925" t="str">
        <f>IF(performance_data[[#This Row],[return_percentage]]&gt;=performance_data[[#This Row],[benchmark_return]],"Higher","Lower")</f>
        <v>Higher</v>
      </c>
      <c r="M3925" s="14">
        <f xml:space="preserve"> _xlfn.MAXIFS(performance_data[date],performance_data[portfolio_id],performance_data[[#This Row],[portfolio_id]])</f>
        <v>45557</v>
      </c>
      <c r="N3925" s="14">
        <f xml:space="preserve"> _xlfn.MINIFS(performance_data[date],performance_data[portfolio_id],performance_data[[#This Row],[portfolio_id]])</f>
        <v>44866</v>
      </c>
      <c r="O3925" s="15">
        <f>_xlfn.MAXIFS(performance_data[portfolio_value],performance_data[portfolio_id],performance_data[[#This Row],[portfolio_id]],performance_data[date],performance_data[[#This Row],[latest_date]])</f>
        <v>152847.29999999999</v>
      </c>
      <c r="P3925" s="15">
        <f>_xlfn.MAXIFS(performance_data[portfolio_value],performance_data[portfolio_id],performance_data[[#This Row],[portfolio_id]],performance_data[date],performance_data[[#This Row],[starting_date]])</f>
        <v>47765.22</v>
      </c>
      <c r="Q3925" s="15">
        <f>performance_data[[#This Row],[latest_value]]-performance_data[[#This Row],[starting_value]]</f>
        <v>105082.07999999999</v>
      </c>
      <c r="R3925" s="15">
        <f>performance_data[[#This Row],[net_inflows]]-performance_data[[#This Row],[net_outflows]]</f>
        <v>18227.689999999999</v>
      </c>
      <c r="S3925" s="15" t="str">
        <f>IF(performance_data[[#This Row],[net_inflows]]&gt;AVERAGE(performance_data[net_inflows]),"High","Low")</f>
        <v>High</v>
      </c>
      <c r="T3925" s="15">
        <f>AVERAGEIF(performance_data[inflow_flag],performance_data[[#This Row],[inflow_flag]],performance_data[return_percentage])</f>
        <v>4.8467905675459724</v>
      </c>
      <c r="U3925" s="17">
        <f>IF(performance_data[[#This Row],[return_percentage]]&lt;performance_data[[#This Row],[benchmark_return]],1,0)</f>
        <v>0</v>
      </c>
      <c r="V3925" s="17">
        <f>COUNTIFS(performance_data[portfolio_id],performance_data[[#This Row],[portfolio_id]])</f>
        <v>25</v>
      </c>
      <c r="W3925" s="17">
        <f>COUNTIFS(performance_data[portfolio_id],performance_data[[#This Row],[portfolio_id]],
          performance_data[return_flag],1)</f>
        <v>13</v>
      </c>
      <c r="X3925" s="15">
        <f>performance_data[[#This Row],[underperform_flag_count]]/performance_data[[#This Row],[totalportfoliocount]]</f>
        <v>0.52</v>
      </c>
    </row>
    <row r="3926" spans="1:24" x14ac:dyDescent="0.3">
      <c r="A3926">
        <v>8280</v>
      </c>
      <c r="B3926" s="1">
        <v>44937</v>
      </c>
      <c r="C3926">
        <v>266889.58</v>
      </c>
      <c r="D3926">
        <v>17.649999999999999</v>
      </c>
      <c r="E3926">
        <v>20.84</v>
      </c>
      <c r="F3926">
        <v>4951.7700000000004</v>
      </c>
      <c r="G3926">
        <v>18220.91</v>
      </c>
      <c r="H3926" t="s">
        <v>2213</v>
      </c>
      <c r="I3926" t="s">
        <v>2206</v>
      </c>
      <c r="J3926">
        <v>1</v>
      </c>
      <c r="K3926" t="s">
        <v>2207</v>
      </c>
      <c r="L3926" t="str">
        <f>IF(performance_data[[#This Row],[return_percentage]]&gt;=performance_data[[#This Row],[benchmark_return]],"Higher","Lower")</f>
        <v>Lower</v>
      </c>
      <c r="M3926" s="14">
        <f xml:space="preserve"> _xlfn.MAXIFS(performance_data[date],performance_data[portfolio_id],performance_data[[#This Row],[portfolio_id]])</f>
        <v>45557</v>
      </c>
      <c r="N3926" s="14">
        <f xml:space="preserve"> _xlfn.MINIFS(performance_data[date],performance_data[portfolio_id],performance_data[[#This Row],[portfolio_id]])</f>
        <v>44866</v>
      </c>
      <c r="O3926" s="15">
        <f>_xlfn.MAXIFS(performance_data[portfolio_value],performance_data[portfolio_id],performance_data[[#This Row],[portfolio_id]],performance_data[date],performance_data[[#This Row],[latest_date]])</f>
        <v>152847.29999999999</v>
      </c>
      <c r="P3926" s="15">
        <f>_xlfn.MAXIFS(performance_data[portfolio_value],performance_data[portfolio_id],performance_data[[#This Row],[portfolio_id]],performance_data[date],performance_data[[#This Row],[starting_date]])</f>
        <v>47765.22</v>
      </c>
      <c r="Q3926" s="15">
        <f>performance_data[[#This Row],[latest_value]]-performance_data[[#This Row],[starting_value]]</f>
        <v>105082.07999999999</v>
      </c>
      <c r="R3926" s="15">
        <f>performance_data[[#This Row],[net_inflows]]-performance_data[[#This Row],[net_outflows]]</f>
        <v>-13269.14</v>
      </c>
      <c r="S3926" s="15" t="str">
        <f>IF(performance_data[[#This Row],[net_inflows]]&gt;AVERAGE(performance_data[net_inflows]),"High","Low")</f>
        <v>Low</v>
      </c>
      <c r="T3926" s="15">
        <f>AVERAGEIF(performance_data[inflow_flag],performance_data[[#This Row],[inflow_flag]],performance_data[return_percentage])</f>
        <v>5.0457846277021572</v>
      </c>
      <c r="U3926" s="17">
        <f>IF(performance_data[[#This Row],[return_percentage]]&lt;performance_data[[#This Row],[benchmark_return]],1,0)</f>
        <v>1</v>
      </c>
      <c r="V3926" s="17">
        <f>COUNTIFS(performance_data[portfolio_id],performance_data[[#This Row],[portfolio_id]])</f>
        <v>25</v>
      </c>
      <c r="W3926" s="17">
        <f>COUNTIFS(performance_data[portfolio_id],performance_data[[#This Row],[portfolio_id]],
          performance_data[return_flag],1)</f>
        <v>13</v>
      </c>
      <c r="X3926" s="15">
        <f>performance_data[[#This Row],[underperform_flag_count]]/performance_data[[#This Row],[totalportfoliocount]]</f>
        <v>0.52</v>
      </c>
    </row>
    <row r="3927" spans="1:24" x14ac:dyDescent="0.3">
      <c r="A3927">
        <v>8313</v>
      </c>
      <c r="B3927" s="1">
        <v>44972</v>
      </c>
      <c r="C3927">
        <v>330958.45</v>
      </c>
      <c r="D3927">
        <v>-8.94</v>
      </c>
      <c r="E3927">
        <v>-7.29</v>
      </c>
      <c r="F3927">
        <v>5111.72</v>
      </c>
      <c r="G3927">
        <v>7935.1</v>
      </c>
      <c r="H3927" t="s">
        <v>2213</v>
      </c>
      <c r="I3927" t="s">
        <v>2206</v>
      </c>
      <c r="J3927">
        <v>2</v>
      </c>
      <c r="K3927" t="s">
        <v>2226</v>
      </c>
      <c r="L3927" t="str">
        <f>IF(performance_data[[#This Row],[return_percentage]]&gt;=performance_data[[#This Row],[benchmark_return]],"Higher","Lower")</f>
        <v>Lower</v>
      </c>
      <c r="M3927" s="14">
        <f xml:space="preserve"> _xlfn.MAXIFS(performance_data[date],performance_data[portfolio_id],performance_data[[#This Row],[portfolio_id]])</f>
        <v>45478</v>
      </c>
      <c r="N3927" s="14">
        <f xml:space="preserve"> _xlfn.MINIFS(performance_data[date],performance_data[portfolio_id],performance_data[[#This Row],[portfolio_id]])</f>
        <v>44879</v>
      </c>
      <c r="O3927" s="15">
        <f>_xlfn.MAXIFS(performance_data[portfolio_value],performance_data[portfolio_id],performance_data[[#This Row],[portfolio_id]],performance_data[date],performance_data[[#This Row],[latest_date]])</f>
        <v>134527.04999999999</v>
      </c>
      <c r="P3927" s="15">
        <f>_xlfn.MAXIFS(performance_data[portfolio_value],performance_data[portfolio_id],performance_data[[#This Row],[portfolio_id]],performance_data[date],performance_data[[#This Row],[starting_date]])</f>
        <v>167323.82999999999</v>
      </c>
      <c r="Q3927" s="15">
        <f>performance_data[[#This Row],[latest_value]]-performance_data[[#This Row],[starting_value]]</f>
        <v>-32796.78</v>
      </c>
      <c r="R3927" s="15">
        <f>performance_data[[#This Row],[net_inflows]]-performance_data[[#This Row],[net_outflows]]</f>
        <v>-2823.38</v>
      </c>
      <c r="S3927" s="15" t="str">
        <f>IF(performance_data[[#This Row],[net_inflows]]&gt;AVERAGE(performance_data[net_inflows]),"High","Low")</f>
        <v>Low</v>
      </c>
      <c r="T3927" s="15">
        <f>AVERAGEIF(performance_data[inflow_flag],performance_data[[#This Row],[inflow_flag]],performance_data[return_percentage])</f>
        <v>5.0457846277021572</v>
      </c>
      <c r="U3927" s="17">
        <f>IF(performance_data[[#This Row],[return_percentage]]&lt;performance_data[[#This Row],[benchmark_return]],1,0)</f>
        <v>1</v>
      </c>
      <c r="V3927" s="17">
        <f>COUNTIFS(performance_data[portfolio_id],performance_data[[#This Row],[portfolio_id]])</f>
        <v>30</v>
      </c>
      <c r="W3927" s="17">
        <f>COUNTIFS(performance_data[portfolio_id],performance_data[[#This Row],[portfolio_id]],
          performance_data[return_flag],1)</f>
        <v>15</v>
      </c>
      <c r="X3927" s="15">
        <f>performance_data[[#This Row],[underperform_flag_count]]/performance_data[[#This Row],[totalportfoliocount]]</f>
        <v>0.5</v>
      </c>
    </row>
    <row r="3928" spans="1:24" x14ac:dyDescent="0.3">
      <c r="A3928">
        <v>8313</v>
      </c>
      <c r="B3928" s="1">
        <v>44891</v>
      </c>
      <c r="C3928">
        <v>109927.41</v>
      </c>
      <c r="D3928">
        <v>-6.63</v>
      </c>
      <c r="E3928">
        <v>-6.63</v>
      </c>
      <c r="F3928">
        <v>14479.34</v>
      </c>
      <c r="G3928">
        <v>2679.85</v>
      </c>
      <c r="H3928" t="s">
        <v>2220</v>
      </c>
      <c r="I3928" t="s">
        <v>2217</v>
      </c>
      <c r="J3928">
        <v>11</v>
      </c>
      <c r="K3928" t="s">
        <v>2219</v>
      </c>
      <c r="L3928" t="str">
        <f>IF(performance_data[[#This Row],[return_percentage]]&gt;=performance_data[[#This Row],[benchmark_return]],"Higher","Lower")</f>
        <v>Higher</v>
      </c>
      <c r="M3928" s="14">
        <f xml:space="preserve"> _xlfn.MAXIFS(performance_data[date],performance_data[portfolio_id],performance_data[[#This Row],[portfolio_id]])</f>
        <v>45478</v>
      </c>
      <c r="N3928" s="14">
        <f xml:space="preserve"> _xlfn.MINIFS(performance_data[date],performance_data[portfolio_id],performance_data[[#This Row],[portfolio_id]])</f>
        <v>44879</v>
      </c>
      <c r="O3928" s="15">
        <f>_xlfn.MAXIFS(performance_data[portfolio_value],performance_data[portfolio_id],performance_data[[#This Row],[portfolio_id]],performance_data[date],performance_data[[#This Row],[latest_date]])</f>
        <v>134527.04999999999</v>
      </c>
      <c r="P3928" s="15">
        <f>_xlfn.MAXIFS(performance_data[portfolio_value],performance_data[portfolio_id],performance_data[[#This Row],[portfolio_id]],performance_data[date],performance_data[[#This Row],[starting_date]])</f>
        <v>167323.82999999999</v>
      </c>
      <c r="Q3928" s="15">
        <f>performance_data[[#This Row],[latest_value]]-performance_data[[#This Row],[starting_value]]</f>
        <v>-32796.78</v>
      </c>
      <c r="R3928" s="15">
        <f>performance_data[[#This Row],[net_inflows]]-performance_data[[#This Row],[net_outflows]]</f>
        <v>11799.49</v>
      </c>
      <c r="S3928" s="15" t="str">
        <f>IF(performance_data[[#This Row],[net_inflows]]&gt;AVERAGE(performance_data[net_inflows]),"High","Low")</f>
        <v>High</v>
      </c>
      <c r="T3928" s="15">
        <f>AVERAGEIF(performance_data[inflow_flag],performance_data[[#This Row],[inflow_flag]],performance_data[return_percentage])</f>
        <v>4.8467905675459724</v>
      </c>
      <c r="U3928" s="17">
        <f>IF(performance_data[[#This Row],[return_percentage]]&lt;performance_data[[#This Row],[benchmark_return]],1,0)</f>
        <v>0</v>
      </c>
      <c r="V3928" s="17">
        <f>COUNTIFS(performance_data[portfolio_id],performance_data[[#This Row],[portfolio_id]])</f>
        <v>30</v>
      </c>
      <c r="W3928" s="17">
        <f>COUNTIFS(performance_data[portfolio_id],performance_data[[#This Row],[portfolio_id]],
          performance_data[return_flag],1)</f>
        <v>15</v>
      </c>
      <c r="X3928" s="15">
        <f>performance_data[[#This Row],[underperform_flag_count]]/performance_data[[#This Row],[totalportfoliocount]]</f>
        <v>0.5</v>
      </c>
    </row>
    <row r="3929" spans="1:24" x14ac:dyDescent="0.3">
      <c r="A3929">
        <v>8313</v>
      </c>
      <c r="B3929" s="1">
        <v>45290</v>
      </c>
      <c r="C3929">
        <v>187296.23</v>
      </c>
      <c r="D3929">
        <v>3.4</v>
      </c>
      <c r="E3929">
        <v>3.69</v>
      </c>
      <c r="F3929">
        <v>11091.03</v>
      </c>
      <c r="G3929">
        <v>4527.3500000000004</v>
      </c>
      <c r="H3929" t="s">
        <v>2213</v>
      </c>
      <c r="I3929" t="s">
        <v>2217</v>
      </c>
      <c r="J3929">
        <v>12</v>
      </c>
      <c r="K3929" t="s">
        <v>2218</v>
      </c>
      <c r="L3929" t="str">
        <f>IF(performance_data[[#This Row],[return_percentage]]&gt;=performance_data[[#This Row],[benchmark_return]],"Higher","Lower")</f>
        <v>Lower</v>
      </c>
      <c r="M3929" s="14">
        <f xml:space="preserve"> _xlfn.MAXIFS(performance_data[date],performance_data[portfolio_id],performance_data[[#This Row],[portfolio_id]])</f>
        <v>45478</v>
      </c>
      <c r="N3929" s="14">
        <f xml:space="preserve"> _xlfn.MINIFS(performance_data[date],performance_data[portfolio_id],performance_data[[#This Row],[portfolio_id]])</f>
        <v>44879</v>
      </c>
      <c r="O3929" s="15">
        <f>_xlfn.MAXIFS(performance_data[portfolio_value],performance_data[portfolio_id],performance_data[[#This Row],[portfolio_id]],performance_data[date],performance_data[[#This Row],[latest_date]])</f>
        <v>134527.04999999999</v>
      </c>
      <c r="P3929" s="15">
        <f>_xlfn.MAXIFS(performance_data[portfolio_value],performance_data[portfolio_id],performance_data[[#This Row],[portfolio_id]],performance_data[date],performance_data[[#This Row],[starting_date]])</f>
        <v>167323.82999999999</v>
      </c>
      <c r="Q3929" s="15">
        <f>performance_data[[#This Row],[latest_value]]-performance_data[[#This Row],[starting_value]]</f>
        <v>-32796.78</v>
      </c>
      <c r="R3929" s="15">
        <f>performance_data[[#This Row],[net_inflows]]-performance_data[[#This Row],[net_outflows]]</f>
        <v>6563.68</v>
      </c>
      <c r="S3929" s="15" t="str">
        <f>IF(performance_data[[#This Row],[net_inflows]]&gt;AVERAGE(performance_data[net_inflows]),"High","Low")</f>
        <v>High</v>
      </c>
      <c r="T3929" s="15">
        <f>AVERAGEIF(performance_data[inflow_flag],performance_data[[#This Row],[inflow_flag]],performance_data[return_percentage])</f>
        <v>4.8467905675459724</v>
      </c>
      <c r="U3929" s="17">
        <f>IF(performance_data[[#This Row],[return_percentage]]&lt;performance_data[[#This Row],[benchmark_return]],1,0)</f>
        <v>1</v>
      </c>
      <c r="V3929" s="17">
        <f>COUNTIFS(performance_data[portfolio_id],performance_data[[#This Row],[portfolio_id]])</f>
        <v>30</v>
      </c>
      <c r="W3929" s="17">
        <f>COUNTIFS(performance_data[portfolio_id],performance_data[[#This Row],[portfolio_id]],
          performance_data[return_flag],1)</f>
        <v>15</v>
      </c>
      <c r="X3929" s="15">
        <f>performance_data[[#This Row],[underperform_flag_count]]/performance_data[[#This Row],[totalportfoliocount]]</f>
        <v>0.5</v>
      </c>
    </row>
    <row r="3930" spans="1:24" x14ac:dyDescent="0.3">
      <c r="A3930">
        <v>8313</v>
      </c>
      <c r="B3930" s="1">
        <v>44879</v>
      </c>
      <c r="C3930">
        <v>167323.82999999999</v>
      </c>
      <c r="D3930">
        <v>-8.8000000000000007</v>
      </c>
      <c r="E3930">
        <v>-9.57</v>
      </c>
      <c r="F3930">
        <v>5739.88</v>
      </c>
      <c r="G3930">
        <v>10655.44</v>
      </c>
      <c r="H3930" t="s">
        <v>2220</v>
      </c>
      <c r="I3930" t="s">
        <v>2217</v>
      </c>
      <c r="J3930">
        <v>11</v>
      </c>
      <c r="K3930" t="s">
        <v>2219</v>
      </c>
      <c r="L3930" t="str">
        <f>IF(performance_data[[#This Row],[return_percentage]]&gt;=performance_data[[#This Row],[benchmark_return]],"Higher","Lower")</f>
        <v>Higher</v>
      </c>
      <c r="M3930" s="14">
        <f xml:space="preserve"> _xlfn.MAXIFS(performance_data[date],performance_data[portfolio_id],performance_data[[#This Row],[portfolio_id]])</f>
        <v>45478</v>
      </c>
      <c r="N3930" s="14">
        <f xml:space="preserve"> _xlfn.MINIFS(performance_data[date],performance_data[portfolio_id],performance_data[[#This Row],[portfolio_id]])</f>
        <v>44879</v>
      </c>
      <c r="O3930" s="15">
        <f>_xlfn.MAXIFS(performance_data[portfolio_value],performance_data[portfolio_id],performance_data[[#This Row],[portfolio_id]],performance_data[date],performance_data[[#This Row],[latest_date]])</f>
        <v>134527.04999999999</v>
      </c>
      <c r="P3930" s="15">
        <f>_xlfn.MAXIFS(performance_data[portfolio_value],performance_data[portfolio_id],performance_data[[#This Row],[portfolio_id]],performance_data[date],performance_data[[#This Row],[starting_date]])</f>
        <v>167323.82999999999</v>
      </c>
      <c r="Q3930" s="15">
        <f>performance_data[[#This Row],[latest_value]]-performance_data[[#This Row],[starting_value]]</f>
        <v>-32796.78</v>
      </c>
      <c r="R3930" s="15">
        <f>performance_data[[#This Row],[net_inflows]]-performance_data[[#This Row],[net_outflows]]</f>
        <v>-4915.5600000000004</v>
      </c>
      <c r="S3930" s="15" t="str">
        <f>IF(performance_data[[#This Row],[net_inflows]]&gt;AVERAGE(performance_data[net_inflows]),"High","Low")</f>
        <v>Low</v>
      </c>
      <c r="T3930" s="15">
        <f>AVERAGEIF(performance_data[inflow_flag],performance_data[[#This Row],[inflow_flag]],performance_data[return_percentage])</f>
        <v>5.0457846277021572</v>
      </c>
      <c r="U3930" s="17">
        <f>IF(performance_data[[#This Row],[return_percentage]]&lt;performance_data[[#This Row],[benchmark_return]],1,0)</f>
        <v>0</v>
      </c>
      <c r="V3930" s="17">
        <f>COUNTIFS(performance_data[portfolio_id],performance_data[[#This Row],[portfolio_id]])</f>
        <v>30</v>
      </c>
      <c r="W3930" s="17">
        <f>COUNTIFS(performance_data[portfolio_id],performance_data[[#This Row],[portfolio_id]],
          performance_data[return_flag],1)</f>
        <v>15</v>
      </c>
      <c r="X3930" s="15">
        <f>performance_data[[#This Row],[underperform_flag_count]]/performance_data[[#This Row],[totalportfoliocount]]</f>
        <v>0.5</v>
      </c>
    </row>
    <row r="3931" spans="1:24" x14ac:dyDescent="0.3">
      <c r="A3931">
        <v>8313</v>
      </c>
      <c r="B3931" s="1">
        <v>45082</v>
      </c>
      <c r="C3931">
        <v>49973.65</v>
      </c>
      <c r="D3931">
        <v>-1.02</v>
      </c>
      <c r="E3931">
        <v>-1.18</v>
      </c>
      <c r="F3931">
        <v>7309.11</v>
      </c>
      <c r="G3931">
        <v>184.2</v>
      </c>
      <c r="H3931" t="s">
        <v>2213</v>
      </c>
      <c r="I3931" t="s">
        <v>2211</v>
      </c>
      <c r="J3931">
        <v>6</v>
      </c>
      <c r="K3931" t="s">
        <v>2212</v>
      </c>
      <c r="L3931" t="str">
        <f>IF(performance_data[[#This Row],[return_percentage]]&gt;=performance_data[[#This Row],[benchmark_return]],"Higher","Lower")</f>
        <v>Higher</v>
      </c>
      <c r="M3931" s="14">
        <f xml:space="preserve"> _xlfn.MAXIFS(performance_data[date],performance_data[portfolio_id],performance_data[[#This Row],[portfolio_id]])</f>
        <v>45478</v>
      </c>
      <c r="N3931" s="14">
        <f xml:space="preserve"> _xlfn.MINIFS(performance_data[date],performance_data[portfolio_id],performance_data[[#This Row],[portfolio_id]])</f>
        <v>44879</v>
      </c>
      <c r="O3931" s="15">
        <f>_xlfn.MAXIFS(performance_data[portfolio_value],performance_data[portfolio_id],performance_data[[#This Row],[portfolio_id]],performance_data[date],performance_data[[#This Row],[latest_date]])</f>
        <v>134527.04999999999</v>
      </c>
      <c r="P3931" s="15">
        <f>_xlfn.MAXIFS(performance_data[portfolio_value],performance_data[portfolio_id],performance_data[[#This Row],[portfolio_id]],performance_data[date],performance_data[[#This Row],[starting_date]])</f>
        <v>167323.82999999999</v>
      </c>
      <c r="Q3931" s="15">
        <f>performance_data[[#This Row],[latest_value]]-performance_data[[#This Row],[starting_value]]</f>
        <v>-32796.78</v>
      </c>
      <c r="R3931" s="15">
        <f>performance_data[[#This Row],[net_inflows]]-performance_data[[#This Row],[net_outflows]]</f>
        <v>7124.91</v>
      </c>
      <c r="S3931" s="15" t="str">
        <f>IF(performance_data[[#This Row],[net_inflows]]&gt;AVERAGE(performance_data[net_inflows]),"High","Low")</f>
        <v>Low</v>
      </c>
      <c r="T3931" s="15">
        <f>AVERAGEIF(performance_data[inflow_flag],performance_data[[#This Row],[inflow_flag]],performance_data[return_percentage])</f>
        <v>5.0457846277021572</v>
      </c>
      <c r="U3931" s="17">
        <f>IF(performance_data[[#This Row],[return_percentage]]&lt;performance_data[[#This Row],[benchmark_return]],1,0)</f>
        <v>0</v>
      </c>
      <c r="V3931" s="17">
        <f>COUNTIFS(performance_data[portfolio_id],performance_data[[#This Row],[portfolio_id]])</f>
        <v>30</v>
      </c>
      <c r="W3931" s="17">
        <f>COUNTIFS(performance_data[portfolio_id],performance_data[[#This Row],[portfolio_id]],
          performance_data[return_flag],1)</f>
        <v>15</v>
      </c>
      <c r="X3931" s="15">
        <f>performance_data[[#This Row],[underperform_flag_count]]/performance_data[[#This Row],[totalportfoliocount]]</f>
        <v>0.5</v>
      </c>
    </row>
    <row r="3932" spans="1:24" x14ac:dyDescent="0.3">
      <c r="A3932">
        <v>8313</v>
      </c>
      <c r="B3932" s="1">
        <v>45274</v>
      </c>
      <c r="C3932">
        <v>418923.3</v>
      </c>
      <c r="D3932">
        <v>16.28</v>
      </c>
      <c r="E3932">
        <v>13.4</v>
      </c>
      <c r="F3932">
        <v>13053.58</v>
      </c>
      <c r="G3932">
        <v>12179.34</v>
      </c>
      <c r="H3932" t="s">
        <v>2213</v>
      </c>
      <c r="I3932" t="s">
        <v>2217</v>
      </c>
      <c r="J3932">
        <v>12</v>
      </c>
      <c r="K3932" t="s">
        <v>2218</v>
      </c>
      <c r="L3932" t="str">
        <f>IF(performance_data[[#This Row],[return_percentage]]&gt;=performance_data[[#This Row],[benchmark_return]],"Higher","Lower")</f>
        <v>Higher</v>
      </c>
      <c r="M3932" s="14">
        <f xml:space="preserve"> _xlfn.MAXIFS(performance_data[date],performance_data[portfolio_id],performance_data[[#This Row],[portfolio_id]])</f>
        <v>45478</v>
      </c>
      <c r="N3932" s="14">
        <f xml:space="preserve"> _xlfn.MINIFS(performance_data[date],performance_data[portfolio_id],performance_data[[#This Row],[portfolio_id]])</f>
        <v>44879</v>
      </c>
      <c r="O3932" s="15">
        <f>_xlfn.MAXIFS(performance_data[portfolio_value],performance_data[portfolio_id],performance_data[[#This Row],[portfolio_id]],performance_data[date],performance_data[[#This Row],[latest_date]])</f>
        <v>134527.04999999999</v>
      </c>
      <c r="P3932" s="15">
        <f>_xlfn.MAXIFS(performance_data[portfolio_value],performance_data[portfolio_id],performance_data[[#This Row],[portfolio_id]],performance_data[date],performance_data[[#This Row],[starting_date]])</f>
        <v>167323.82999999999</v>
      </c>
      <c r="Q3932" s="15">
        <f>performance_data[[#This Row],[latest_value]]-performance_data[[#This Row],[starting_value]]</f>
        <v>-32796.78</v>
      </c>
      <c r="R3932" s="15">
        <f>performance_data[[#This Row],[net_inflows]]-performance_data[[#This Row],[net_outflows]]</f>
        <v>874.23999999999978</v>
      </c>
      <c r="S3932" s="15" t="str">
        <f>IF(performance_data[[#This Row],[net_inflows]]&gt;AVERAGE(performance_data[net_inflows]),"High","Low")</f>
        <v>High</v>
      </c>
      <c r="T3932" s="15">
        <f>AVERAGEIF(performance_data[inflow_flag],performance_data[[#This Row],[inflow_flag]],performance_data[return_percentage])</f>
        <v>4.8467905675459724</v>
      </c>
      <c r="U3932" s="17">
        <f>IF(performance_data[[#This Row],[return_percentage]]&lt;performance_data[[#This Row],[benchmark_return]],1,0)</f>
        <v>0</v>
      </c>
      <c r="V3932" s="17">
        <f>COUNTIFS(performance_data[portfolio_id],performance_data[[#This Row],[portfolio_id]])</f>
        <v>30</v>
      </c>
      <c r="W3932" s="17">
        <f>COUNTIFS(performance_data[portfolio_id],performance_data[[#This Row],[portfolio_id]],
          performance_data[return_flag],1)</f>
        <v>15</v>
      </c>
      <c r="X3932" s="15">
        <f>performance_data[[#This Row],[underperform_flag_count]]/performance_data[[#This Row],[totalportfoliocount]]</f>
        <v>0.5</v>
      </c>
    </row>
    <row r="3933" spans="1:24" x14ac:dyDescent="0.3">
      <c r="A3933">
        <v>8313</v>
      </c>
      <c r="B3933" s="1">
        <v>44934</v>
      </c>
      <c r="C3933">
        <v>28960.01</v>
      </c>
      <c r="D3933">
        <v>-6.31</v>
      </c>
      <c r="E3933">
        <v>-6.71</v>
      </c>
      <c r="F3933">
        <v>17291.98</v>
      </c>
      <c r="G3933">
        <v>2635.12</v>
      </c>
      <c r="H3933" t="s">
        <v>2213</v>
      </c>
      <c r="I3933" t="s">
        <v>2206</v>
      </c>
      <c r="J3933">
        <v>1</v>
      </c>
      <c r="K3933" t="s">
        <v>2207</v>
      </c>
      <c r="L3933" t="str">
        <f>IF(performance_data[[#This Row],[return_percentage]]&gt;=performance_data[[#This Row],[benchmark_return]],"Higher","Lower")</f>
        <v>Higher</v>
      </c>
      <c r="M3933" s="14">
        <f xml:space="preserve"> _xlfn.MAXIFS(performance_data[date],performance_data[portfolio_id],performance_data[[#This Row],[portfolio_id]])</f>
        <v>45478</v>
      </c>
      <c r="N3933" s="14">
        <f xml:space="preserve"> _xlfn.MINIFS(performance_data[date],performance_data[portfolio_id],performance_data[[#This Row],[portfolio_id]])</f>
        <v>44879</v>
      </c>
      <c r="O3933" s="15">
        <f>_xlfn.MAXIFS(performance_data[portfolio_value],performance_data[portfolio_id],performance_data[[#This Row],[portfolio_id]],performance_data[date],performance_data[[#This Row],[latest_date]])</f>
        <v>134527.04999999999</v>
      </c>
      <c r="P3933" s="15">
        <f>_xlfn.MAXIFS(performance_data[portfolio_value],performance_data[portfolio_id],performance_data[[#This Row],[portfolio_id]],performance_data[date],performance_data[[#This Row],[starting_date]])</f>
        <v>167323.82999999999</v>
      </c>
      <c r="Q3933" s="15">
        <f>performance_data[[#This Row],[latest_value]]-performance_data[[#This Row],[starting_value]]</f>
        <v>-32796.78</v>
      </c>
      <c r="R3933" s="15">
        <f>performance_data[[#This Row],[net_inflows]]-performance_data[[#This Row],[net_outflows]]</f>
        <v>14656.86</v>
      </c>
      <c r="S3933" s="15" t="str">
        <f>IF(performance_data[[#This Row],[net_inflows]]&gt;AVERAGE(performance_data[net_inflows]),"High","Low")</f>
        <v>High</v>
      </c>
      <c r="T3933" s="15">
        <f>AVERAGEIF(performance_data[inflow_flag],performance_data[[#This Row],[inflow_flag]],performance_data[return_percentage])</f>
        <v>4.8467905675459724</v>
      </c>
      <c r="U3933" s="17">
        <f>IF(performance_data[[#This Row],[return_percentage]]&lt;performance_data[[#This Row],[benchmark_return]],1,0)</f>
        <v>0</v>
      </c>
      <c r="V3933" s="17">
        <f>COUNTIFS(performance_data[portfolio_id],performance_data[[#This Row],[portfolio_id]])</f>
        <v>30</v>
      </c>
      <c r="W3933" s="17">
        <f>COUNTIFS(performance_data[portfolio_id],performance_data[[#This Row],[portfolio_id]],
          performance_data[return_flag],1)</f>
        <v>15</v>
      </c>
      <c r="X3933" s="15">
        <f>performance_data[[#This Row],[underperform_flag_count]]/performance_data[[#This Row],[totalportfoliocount]]</f>
        <v>0.5</v>
      </c>
    </row>
    <row r="3934" spans="1:24" x14ac:dyDescent="0.3">
      <c r="A3934">
        <v>8313</v>
      </c>
      <c r="B3934" s="1">
        <v>45298</v>
      </c>
      <c r="C3934">
        <v>149576.46</v>
      </c>
      <c r="D3934">
        <v>11.05</v>
      </c>
      <c r="E3934">
        <v>9.64</v>
      </c>
      <c r="F3934">
        <v>3876.24</v>
      </c>
      <c r="G3934">
        <v>6662.47</v>
      </c>
      <c r="H3934" t="s">
        <v>2205</v>
      </c>
      <c r="I3934" t="s">
        <v>2206</v>
      </c>
      <c r="J3934">
        <v>1</v>
      </c>
      <c r="K3934" t="s">
        <v>2207</v>
      </c>
      <c r="L3934" t="str">
        <f>IF(performance_data[[#This Row],[return_percentage]]&gt;=performance_data[[#This Row],[benchmark_return]],"Higher","Lower")</f>
        <v>Higher</v>
      </c>
      <c r="M3934" s="14">
        <f xml:space="preserve"> _xlfn.MAXIFS(performance_data[date],performance_data[portfolio_id],performance_data[[#This Row],[portfolio_id]])</f>
        <v>45478</v>
      </c>
      <c r="N3934" s="14">
        <f xml:space="preserve"> _xlfn.MINIFS(performance_data[date],performance_data[portfolio_id],performance_data[[#This Row],[portfolio_id]])</f>
        <v>44879</v>
      </c>
      <c r="O3934" s="15">
        <f>_xlfn.MAXIFS(performance_data[portfolio_value],performance_data[portfolio_id],performance_data[[#This Row],[portfolio_id]],performance_data[date],performance_data[[#This Row],[latest_date]])</f>
        <v>134527.04999999999</v>
      </c>
      <c r="P3934" s="15">
        <f>_xlfn.MAXIFS(performance_data[portfolio_value],performance_data[portfolio_id],performance_data[[#This Row],[portfolio_id]],performance_data[date],performance_data[[#This Row],[starting_date]])</f>
        <v>167323.82999999999</v>
      </c>
      <c r="Q3934" s="15">
        <f>performance_data[[#This Row],[latest_value]]-performance_data[[#This Row],[starting_value]]</f>
        <v>-32796.78</v>
      </c>
      <c r="R3934" s="15">
        <f>performance_data[[#This Row],[net_inflows]]-performance_data[[#This Row],[net_outflows]]</f>
        <v>-2786.2300000000005</v>
      </c>
      <c r="S3934" s="15" t="str">
        <f>IF(performance_data[[#This Row],[net_inflows]]&gt;AVERAGE(performance_data[net_inflows]),"High","Low")</f>
        <v>Low</v>
      </c>
      <c r="T3934" s="15">
        <f>AVERAGEIF(performance_data[inflow_flag],performance_data[[#This Row],[inflow_flag]],performance_data[return_percentage])</f>
        <v>5.0457846277021572</v>
      </c>
      <c r="U3934" s="17">
        <f>IF(performance_data[[#This Row],[return_percentage]]&lt;performance_data[[#This Row],[benchmark_return]],1,0)</f>
        <v>0</v>
      </c>
      <c r="V3934" s="17">
        <f>COUNTIFS(performance_data[portfolio_id],performance_data[[#This Row],[portfolio_id]])</f>
        <v>30</v>
      </c>
      <c r="W3934" s="17">
        <f>COUNTIFS(performance_data[portfolio_id],performance_data[[#This Row],[portfolio_id]],
          performance_data[return_flag],1)</f>
        <v>15</v>
      </c>
      <c r="X3934" s="15">
        <f>performance_data[[#This Row],[underperform_flag_count]]/performance_data[[#This Row],[totalportfoliocount]]</f>
        <v>0.5</v>
      </c>
    </row>
    <row r="3935" spans="1:24" x14ac:dyDescent="0.3">
      <c r="A3935">
        <v>8313</v>
      </c>
      <c r="B3935" s="1">
        <v>44964</v>
      </c>
      <c r="C3935">
        <v>73248.350000000006</v>
      </c>
      <c r="D3935">
        <v>11.67</v>
      </c>
      <c r="E3935">
        <v>9.4</v>
      </c>
      <c r="F3935">
        <v>6904.44</v>
      </c>
      <c r="G3935">
        <v>15198.51</v>
      </c>
      <c r="H3935" t="s">
        <v>2213</v>
      </c>
      <c r="I3935" t="s">
        <v>2206</v>
      </c>
      <c r="J3935">
        <v>2</v>
      </c>
      <c r="K3935" t="s">
        <v>2226</v>
      </c>
      <c r="L3935" t="str">
        <f>IF(performance_data[[#This Row],[return_percentage]]&gt;=performance_data[[#This Row],[benchmark_return]],"Higher","Lower")</f>
        <v>Higher</v>
      </c>
      <c r="M3935" s="14">
        <f xml:space="preserve"> _xlfn.MAXIFS(performance_data[date],performance_data[portfolio_id],performance_data[[#This Row],[portfolio_id]])</f>
        <v>45478</v>
      </c>
      <c r="N3935" s="14">
        <f xml:space="preserve"> _xlfn.MINIFS(performance_data[date],performance_data[portfolio_id],performance_data[[#This Row],[portfolio_id]])</f>
        <v>44879</v>
      </c>
      <c r="O3935" s="15">
        <f>_xlfn.MAXIFS(performance_data[portfolio_value],performance_data[portfolio_id],performance_data[[#This Row],[portfolio_id]],performance_data[date],performance_data[[#This Row],[latest_date]])</f>
        <v>134527.04999999999</v>
      </c>
      <c r="P3935" s="15">
        <f>_xlfn.MAXIFS(performance_data[portfolio_value],performance_data[portfolio_id],performance_data[[#This Row],[portfolio_id]],performance_data[date],performance_data[[#This Row],[starting_date]])</f>
        <v>167323.82999999999</v>
      </c>
      <c r="Q3935" s="15">
        <f>performance_data[[#This Row],[latest_value]]-performance_data[[#This Row],[starting_value]]</f>
        <v>-32796.78</v>
      </c>
      <c r="R3935" s="15">
        <f>performance_data[[#This Row],[net_inflows]]-performance_data[[#This Row],[net_outflows]]</f>
        <v>-8294.07</v>
      </c>
      <c r="S3935" s="15" t="str">
        <f>IF(performance_data[[#This Row],[net_inflows]]&gt;AVERAGE(performance_data[net_inflows]),"High","Low")</f>
        <v>Low</v>
      </c>
      <c r="T3935" s="15">
        <f>AVERAGEIF(performance_data[inflow_flag],performance_data[[#This Row],[inflow_flag]],performance_data[return_percentage])</f>
        <v>5.0457846277021572</v>
      </c>
      <c r="U3935" s="17">
        <f>IF(performance_data[[#This Row],[return_percentage]]&lt;performance_data[[#This Row],[benchmark_return]],1,0)</f>
        <v>0</v>
      </c>
      <c r="V3935" s="17">
        <f>COUNTIFS(performance_data[portfolio_id],performance_data[[#This Row],[portfolio_id]])</f>
        <v>30</v>
      </c>
      <c r="W3935" s="17">
        <f>COUNTIFS(performance_data[portfolio_id],performance_data[[#This Row],[portfolio_id]],
          performance_data[return_flag],1)</f>
        <v>15</v>
      </c>
      <c r="X3935" s="15">
        <f>performance_data[[#This Row],[underperform_flag_count]]/performance_data[[#This Row],[totalportfoliocount]]</f>
        <v>0.5</v>
      </c>
    </row>
    <row r="3936" spans="1:24" x14ac:dyDescent="0.3">
      <c r="A3936">
        <v>8313</v>
      </c>
      <c r="B3936" s="1">
        <v>45216</v>
      </c>
      <c r="C3936">
        <v>271533.46000000002</v>
      </c>
      <c r="D3936">
        <v>3.62</v>
      </c>
      <c r="E3936">
        <v>3.36</v>
      </c>
      <c r="F3936">
        <v>1872.35</v>
      </c>
      <c r="G3936">
        <v>4106.99</v>
      </c>
      <c r="H3936" t="s">
        <v>2213</v>
      </c>
      <c r="I3936" t="s">
        <v>2217</v>
      </c>
      <c r="J3936">
        <v>10</v>
      </c>
      <c r="K3936" t="s">
        <v>2224</v>
      </c>
      <c r="L3936" t="str">
        <f>IF(performance_data[[#This Row],[return_percentage]]&gt;=performance_data[[#This Row],[benchmark_return]],"Higher","Lower")</f>
        <v>Higher</v>
      </c>
      <c r="M3936" s="14">
        <f xml:space="preserve"> _xlfn.MAXIFS(performance_data[date],performance_data[portfolio_id],performance_data[[#This Row],[portfolio_id]])</f>
        <v>45478</v>
      </c>
      <c r="N3936" s="14">
        <f xml:space="preserve"> _xlfn.MINIFS(performance_data[date],performance_data[portfolio_id],performance_data[[#This Row],[portfolio_id]])</f>
        <v>44879</v>
      </c>
      <c r="O3936" s="15">
        <f>_xlfn.MAXIFS(performance_data[portfolio_value],performance_data[portfolio_id],performance_data[[#This Row],[portfolio_id]],performance_data[date],performance_data[[#This Row],[latest_date]])</f>
        <v>134527.04999999999</v>
      </c>
      <c r="P3936" s="15">
        <f>_xlfn.MAXIFS(performance_data[portfolio_value],performance_data[portfolio_id],performance_data[[#This Row],[portfolio_id]],performance_data[date],performance_data[[#This Row],[starting_date]])</f>
        <v>167323.82999999999</v>
      </c>
      <c r="Q3936" s="15">
        <f>performance_data[[#This Row],[latest_value]]-performance_data[[#This Row],[starting_value]]</f>
        <v>-32796.78</v>
      </c>
      <c r="R3936" s="15">
        <f>performance_data[[#This Row],[net_inflows]]-performance_data[[#This Row],[net_outflows]]</f>
        <v>-2234.64</v>
      </c>
      <c r="S3936" s="15" t="str">
        <f>IF(performance_data[[#This Row],[net_inflows]]&gt;AVERAGE(performance_data[net_inflows]),"High","Low")</f>
        <v>Low</v>
      </c>
      <c r="T3936" s="15">
        <f>AVERAGEIF(performance_data[inflow_flag],performance_data[[#This Row],[inflow_flag]],performance_data[return_percentage])</f>
        <v>5.0457846277021572</v>
      </c>
      <c r="U3936" s="17">
        <f>IF(performance_data[[#This Row],[return_percentage]]&lt;performance_data[[#This Row],[benchmark_return]],1,0)</f>
        <v>0</v>
      </c>
      <c r="V3936" s="17">
        <f>COUNTIFS(performance_data[portfolio_id],performance_data[[#This Row],[portfolio_id]])</f>
        <v>30</v>
      </c>
      <c r="W3936" s="17">
        <f>COUNTIFS(performance_data[portfolio_id],performance_data[[#This Row],[portfolio_id]],
          performance_data[return_flag],1)</f>
        <v>15</v>
      </c>
      <c r="X3936" s="15">
        <f>performance_data[[#This Row],[underperform_flag_count]]/performance_data[[#This Row],[totalportfoliocount]]</f>
        <v>0.5</v>
      </c>
    </row>
    <row r="3937" spans="1:24" x14ac:dyDescent="0.3">
      <c r="A3937">
        <v>8313</v>
      </c>
      <c r="B3937" s="1">
        <v>44981</v>
      </c>
      <c r="C3937">
        <v>425530.16</v>
      </c>
      <c r="D3937">
        <v>-0.97</v>
      </c>
      <c r="E3937">
        <v>-1.01</v>
      </c>
      <c r="F3937">
        <v>4724.6000000000004</v>
      </c>
      <c r="G3937">
        <v>591.09</v>
      </c>
      <c r="H3937" t="s">
        <v>2213</v>
      </c>
      <c r="I3937" t="s">
        <v>2206</v>
      </c>
      <c r="J3937">
        <v>2</v>
      </c>
      <c r="K3937" t="s">
        <v>2226</v>
      </c>
      <c r="L3937" t="str">
        <f>IF(performance_data[[#This Row],[return_percentage]]&gt;=performance_data[[#This Row],[benchmark_return]],"Higher","Lower")</f>
        <v>Higher</v>
      </c>
      <c r="M3937" s="14">
        <f xml:space="preserve"> _xlfn.MAXIFS(performance_data[date],performance_data[portfolio_id],performance_data[[#This Row],[portfolio_id]])</f>
        <v>45478</v>
      </c>
      <c r="N3937" s="14">
        <f xml:space="preserve"> _xlfn.MINIFS(performance_data[date],performance_data[portfolio_id],performance_data[[#This Row],[portfolio_id]])</f>
        <v>44879</v>
      </c>
      <c r="O3937" s="15">
        <f>_xlfn.MAXIFS(performance_data[portfolio_value],performance_data[portfolio_id],performance_data[[#This Row],[portfolio_id]],performance_data[date],performance_data[[#This Row],[latest_date]])</f>
        <v>134527.04999999999</v>
      </c>
      <c r="P3937" s="15">
        <f>_xlfn.MAXIFS(performance_data[portfolio_value],performance_data[portfolio_id],performance_data[[#This Row],[portfolio_id]],performance_data[date],performance_data[[#This Row],[starting_date]])</f>
        <v>167323.82999999999</v>
      </c>
      <c r="Q3937" s="15">
        <f>performance_data[[#This Row],[latest_value]]-performance_data[[#This Row],[starting_value]]</f>
        <v>-32796.78</v>
      </c>
      <c r="R3937" s="15">
        <f>performance_data[[#This Row],[net_inflows]]-performance_data[[#This Row],[net_outflows]]</f>
        <v>4133.51</v>
      </c>
      <c r="S3937" s="15" t="str">
        <f>IF(performance_data[[#This Row],[net_inflows]]&gt;AVERAGE(performance_data[net_inflows]),"High","Low")</f>
        <v>Low</v>
      </c>
      <c r="T3937" s="15">
        <f>AVERAGEIF(performance_data[inflow_flag],performance_data[[#This Row],[inflow_flag]],performance_data[return_percentage])</f>
        <v>5.0457846277021572</v>
      </c>
      <c r="U3937" s="17">
        <f>IF(performance_data[[#This Row],[return_percentage]]&lt;performance_data[[#This Row],[benchmark_return]],1,0)</f>
        <v>0</v>
      </c>
      <c r="V3937" s="17">
        <f>COUNTIFS(performance_data[portfolio_id],performance_data[[#This Row],[portfolio_id]])</f>
        <v>30</v>
      </c>
      <c r="W3937" s="17">
        <f>COUNTIFS(performance_data[portfolio_id],performance_data[[#This Row],[portfolio_id]],
          performance_data[return_flag],1)</f>
        <v>15</v>
      </c>
      <c r="X3937" s="15">
        <f>performance_data[[#This Row],[underperform_flag_count]]/performance_data[[#This Row],[totalportfoliocount]]</f>
        <v>0.5</v>
      </c>
    </row>
    <row r="3938" spans="1:24" x14ac:dyDescent="0.3">
      <c r="A3938">
        <v>8313</v>
      </c>
      <c r="B3938" s="1">
        <v>45158</v>
      </c>
      <c r="C3938">
        <v>399653.76</v>
      </c>
      <c r="D3938">
        <v>4.43</v>
      </c>
      <c r="E3938">
        <v>4.4400000000000004</v>
      </c>
      <c r="F3938">
        <v>15500.48</v>
      </c>
      <c r="G3938">
        <v>594.87</v>
      </c>
      <c r="H3938" t="s">
        <v>2213</v>
      </c>
      <c r="I3938" t="s">
        <v>2209</v>
      </c>
      <c r="J3938">
        <v>8</v>
      </c>
      <c r="K3938" t="s">
        <v>2214</v>
      </c>
      <c r="L3938" t="str">
        <f>IF(performance_data[[#This Row],[return_percentage]]&gt;=performance_data[[#This Row],[benchmark_return]],"Higher","Lower")</f>
        <v>Lower</v>
      </c>
      <c r="M3938" s="14">
        <f xml:space="preserve"> _xlfn.MAXIFS(performance_data[date],performance_data[portfolio_id],performance_data[[#This Row],[portfolio_id]])</f>
        <v>45478</v>
      </c>
      <c r="N3938" s="14">
        <f xml:space="preserve"> _xlfn.MINIFS(performance_data[date],performance_data[portfolio_id],performance_data[[#This Row],[portfolio_id]])</f>
        <v>44879</v>
      </c>
      <c r="O3938" s="15">
        <f>_xlfn.MAXIFS(performance_data[portfolio_value],performance_data[portfolio_id],performance_data[[#This Row],[portfolio_id]],performance_data[date],performance_data[[#This Row],[latest_date]])</f>
        <v>134527.04999999999</v>
      </c>
      <c r="P3938" s="15">
        <f>_xlfn.MAXIFS(performance_data[portfolio_value],performance_data[portfolio_id],performance_data[[#This Row],[portfolio_id]],performance_data[date],performance_data[[#This Row],[starting_date]])</f>
        <v>167323.82999999999</v>
      </c>
      <c r="Q3938" s="15">
        <f>performance_data[[#This Row],[latest_value]]-performance_data[[#This Row],[starting_value]]</f>
        <v>-32796.78</v>
      </c>
      <c r="R3938" s="15">
        <f>performance_data[[#This Row],[net_inflows]]-performance_data[[#This Row],[net_outflows]]</f>
        <v>14905.609999999999</v>
      </c>
      <c r="S3938" s="15" t="str">
        <f>IF(performance_data[[#This Row],[net_inflows]]&gt;AVERAGE(performance_data[net_inflows]),"High","Low")</f>
        <v>High</v>
      </c>
      <c r="T3938" s="15">
        <f>AVERAGEIF(performance_data[inflow_flag],performance_data[[#This Row],[inflow_flag]],performance_data[return_percentage])</f>
        <v>4.8467905675459724</v>
      </c>
      <c r="U3938" s="17">
        <f>IF(performance_data[[#This Row],[return_percentage]]&lt;performance_data[[#This Row],[benchmark_return]],1,0)</f>
        <v>1</v>
      </c>
      <c r="V3938" s="17">
        <f>COUNTIFS(performance_data[portfolio_id],performance_data[[#This Row],[portfolio_id]])</f>
        <v>30</v>
      </c>
      <c r="W3938" s="17">
        <f>COUNTIFS(performance_data[portfolio_id],performance_data[[#This Row],[portfolio_id]],
          performance_data[return_flag],1)</f>
        <v>15</v>
      </c>
      <c r="X3938" s="15">
        <f>performance_data[[#This Row],[underperform_flag_count]]/performance_data[[#This Row],[totalportfoliocount]]</f>
        <v>0.5</v>
      </c>
    </row>
    <row r="3939" spans="1:24" x14ac:dyDescent="0.3">
      <c r="A3939">
        <v>8313</v>
      </c>
      <c r="B3939" s="1">
        <v>45188</v>
      </c>
      <c r="C3939">
        <v>200853.8</v>
      </c>
      <c r="D3939">
        <v>16.5</v>
      </c>
      <c r="E3939">
        <v>13.55</v>
      </c>
      <c r="F3939">
        <v>18164.259999999998</v>
      </c>
      <c r="G3939">
        <v>11239.6</v>
      </c>
      <c r="H3939" t="s">
        <v>2213</v>
      </c>
      <c r="I3939" t="s">
        <v>2209</v>
      </c>
      <c r="J3939">
        <v>9</v>
      </c>
      <c r="K3939" t="s">
        <v>2221</v>
      </c>
      <c r="L3939" t="str">
        <f>IF(performance_data[[#This Row],[return_percentage]]&gt;=performance_data[[#This Row],[benchmark_return]],"Higher","Lower")</f>
        <v>Higher</v>
      </c>
      <c r="M3939" s="14">
        <f xml:space="preserve"> _xlfn.MAXIFS(performance_data[date],performance_data[portfolio_id],performance_data[[#This Row],[portfolio_id]])</f>
        <v>45478</v>
      </c>
      <c r="N3939" s="14">
        <f xml:space="preserve"> _xlfn.MINIFS(performance_data[date],performance_data[portfolio_id],performance_data[[#This Row],[portfolio_id]])</f>
        <v>44879</v>
      </c>
      <c r="O3939" s="15">
        <f>_xlfn.MAXIFS(performance_data[portfolio_value],performance_data[portfolio_id],performance_data[[#This Row],[portfolio_id]],performance_data[date],performance_data[[#This Row],[latest_date]])</f>
        <v>134527.04999999999</v>
      </c>
      <c r="P3939" s="15">
        <f>_xlfn.MAXIFS(performance_data[portfolio_value],performance_data[portfolio_id],performance_data[[#This Row],[portfolio_id]],performance_data[date],performance_data[[#This Row],[starting_date]])</f>
        <v>167323.82999999999</v>
      </c>
      <c r="Q3939" s="15">
        <f>performance_data[[#This Row],[latest_value]]-performance_data[[#This Row],[starting_value]]</f>
        <v>-32796.78</v>
      </c>
      <c r="R3939" s="15">
        <f>performance_data[[#This Row],[net_inflows]]-performance_data[[#This Row],[net_outflows]]</f>
        <v>6924.659999999998</v>
      </c>
      <c r="S3939" s="15" t="str">
        <f>IF(performance_data[[#This Row],[net_inflows]]&gt;AVERAGE(performance_data[net_inflows]),"High","Low")</f>
        <v>High</v>
      </c>
      <c r="T3939" s="15">
        <f>AVERAGEIF(performance_data[inflow_flag],performance_data[[#This Row],[inflow_flag]],performance_data[return_percentage])</f>
        <v>4.8467905675459724</v>
      </c>
      <c r="U3939" s="17">
        <f>IF(performance_data[[#This Row],[return_percentage]]&lt;performance_data[[#This Row],[benchmark_return]],1,0)</f>
        <v>0</v>
      </c>
      <c r="V3939" s="17">
        <f>COUNTIFS(performance_data[portfolio_id],performance_data[[#This Row],[portfolio_id]])</f>
        <v>30</v>
      </c>
      <c r="W3939" s="17">
        <f>COUNTIFS(performance_data[portfolio_id],performance_data[[#This Row],[portfolio_id]],
          performance_data[return_flag],1)</f>
        <v>15</v>
      </c>
      <c r="X3939" s="15">
        <f>performance_data[[#This Row],[underperform_flag_count]]/performance_data[[#This Row],[totalportfoliocount]]</f>
        <v>0.5</v>
      </c>
    </row>
    <row r="3940" spans="1:24" x14ac:dyDescent="0.3">
      <c r="A3940">
        <v>8313</v>
      </c>
      <c r="B3940" s="1">
        <v>45151</v>
      </c>
      <c r="C3940">
        <v>217926.05</v>
      </c>
      <c r="D3940">
        <v>19.670000000000002</v>
      </c>
      <c r="E3940">
        <v>21.57</v>
      </c>
      <c r="F3940">
        <v>7389.32</v>
      </c>
      <c r="G3940">
        <v>9046.9</v>
      </c>
      <c r="H3940" t="s">
        <v>2213</v>
      </c>
      <c r="I3940" t="s">
        <v>2209</v>
      </c>
      <c r="J3940">
        <v>8</v>
      </c>
      <c r="K3940" t="s">
        <v>2214</v>
      </c>
      <c r="L3940" t="str">
        <f>IF(performance_data[[#This Row],[return_percentage]]&gt;=performance_data[[#This Row],[benchmark_return]],"Higher","Lower")</f>
        <v>Lower</v>
      </c>
      <c r="M3940" s="14">
        <f xml:space="preserve"> _xlfn.MAXIFS(performance_data[date],performance_data[portfolio_id],performance_data[[#This Row],[portfolio_id]])</f>
        <v>45478</v>
      </c>
      <c r="N3940" s="14">
        <f xml:space="preserve"> _xlfn.MINIFS(performance_data[date],performance_data[portfolio_id],performance_data[[#This Row],[portfolio_id]])</f>
        <v>44879</v>
      </c>
      <c r="O3940" s="15">
        <f>_xlfn.MAXIFS(performance_data[portfolio_value],performance_data[portfolio_id],performance_data[[#This Row],[portfolio_id]],performance_data[date],performance_data[[#This Row],[latest_date]])</f>
        <v>134527.04999999999</v>
      </c>
      <c r="P3940" s="15">
        <f>_xlfn.MAXIFS(performance_data[portfolio_value],performance_data[portfolio_id],performance_data[[#This Row],[portfolio_id]],performance_data[date],performance_data[[#This Row],[starting_date]])</f>
        <v>167323.82999999999</v>
      </c>
      <c r="Q3940" s="15">
        <f>performance_data[[#This Row],[latest_value]]-performance_data[[#This Row],[starting_value]]</f>
        <v>-32796.78</v>
      </c>
      <c r="R3940" s="15">
        <f>performance_data[[#This Row],[net_inflows]]-performance_data[[#This Row],[net_outflows]]</f>
        <v>-1657.58</v>
      </c>
      <c r="S3940" s="15" t="str">
        <f>IF(performance_data[[#This Row],[net_inflows]]&gt;AVERAGE(performance_data[net_inflows]),"High","Low")</f>
        <v>Low</v>
      </c>
      <c r="T3940" s="15">
        <f>AVERAGEIF(performance_data[inflow_flag],performance_data[[#This Row],[inflow_flag]],performance_data[return_percentage])</f>
        <v>5.0457846277021572</v>
      </c>
      <c r="U3940" s="17">
        <f>IF(performance_data[[#This Row],[return_percentage]]&lt;performance_data[[#This Row],[benchmark_return]],1,0)</f>
        <v>1</v>
      </c>
      <c r="V3940" s="17">
        <f>COUNTIFS(performance_data[portfolio_id],performance_data[[#This Row],[portfolio_id]])</f>
        <v>30</v>
      </c>
      <c r="W3940" s="17">
        <f>COUNTIFS(performance_data[portfolio_id],performance_data[[#This Row],[portfolio_id]],
          performance_data[return_flag],1)</f>
        <v>15</v>
      </c>
      <c r="X3940" s="15">
        <f>performance_data[[#This Row],[underperform_flag_count]]/performance_data[[#This Row],[totalportfoliocount]]</f>
        <v>0.5</v>
      </c>
    </row>
    <row r="3941" spans="1:24" x14ac:dyDescent="0.3">
      <c r="A3941">
        <v>8313</v>
      </c>
      <c r="B3941" s="1">
        <v>45049</v>
      </c>
      <c r="C3941">
        <v>187337.41</v>
      </c>
      <c r="D3941">
        <v>4.04</v>
      </c>
      <c r="E3941">
        <v>4.34</v>
      </c>
      <c r="F3941">
        <v>6628.08</v>
      </c>
      <c r="G3941">
        <v>4557.78</v>
      </c>
      <c r="H3941" t="s">
        <v>2213</v>
      </c>
      <c r="I3941" t="s">
        <v>2211</v>
      </c>
      <c r="J3941">
        <v>5</v>
      </c>
      <c r="K3941" t="s">
        <v>2223</v>
      </c>
      <c r="L3941" t="str">
        <f>IF(performance_data[[#This Row],[return_percentage]]&gt;=performance_data[[#This Row],[benchmark_return]],"Higher","Lower")</f>
        <v>Lower</v>
      </c>
      <c r="M3941" s="14">
        <f xml:space="preserve"> _xlfn.MAXIFS(performance_data[date],performance_data[portfolio_id],performance_data[[#This Row],[portfolio_id]])</f>
        <v>45478</v>
      </c>
      <c r="N3941" s="14">
        <f xml:space="preserve"> _xlfn.MINIFS(performance_data[date],performance_data[portfolio_id],performance_data[[#This Row],[portfolio_id]])</f>
        <v>44879</v>
      </c>
      <c r="O3941" s="15">
        <f>_xlfn.MAXIFS(performance_data[portfolio_value],performance_data[portfolio_id],performance_data[[#This Row],[portfolio_id]],performance_data[date],performance_data[[#This Row],[latest_date]])</f>
        <v>134527.04999999999</v>
      </c>
      <c r="P3941" s="15">
        <f>_xlfn.MAXIFS(performance_data[portfolio_value],performance_data[portfolio_id],performance_data[[#This Row],[portfolio_id]],performance_data[date],performance_data[[#This Row],[starting_date]])</f>
        <v>167323.82999999999</v>
      </c>
      <c r="Q3941" s="15">
        <f>performance_data[[#This Row],[latest_value]]-performance_data[[#This Row],[starting_value]]</f>
        <v>-32796.78</v>
      </c>
      <c r="R3941" s="15">
        <f>performance_data[[#This Row],[net_inflows]]-performance_data[[#This Row],[net_outflows]]</f>
        <v>2070.3000000000002</v>
      </c>
      <c r="S3941" s="15" t="str">
        <f>IF(performance_data[[#This Row],[net_inflows]]&gt;AVERAGE(performance_data[net_inflows]),"High","Low")</f>
        <v>Low</v>
      </c>
      <c r="T3941" s="15">
        <f>AVERAGEIF(performance_data[inflow_flag],performance_data[[#This Row],[inflow_flag]],performance_data[return_percentage])</f>
        <v>5.0457846277021572</v>
      </c>
      <c r="U3941" s="17">
        <f>IF(performance_data[[#This Row],[return_percentage]]&lt;performance_data[[#This Row],[benchmark_return]],1,0)</f>
        <v>1</v>
      </c>
      <c r="V3941" s="17">
        <f>COUNTIFS(performance_data[portfolio_id],performance_data[[#This Row],[portfolio_id]])</f>
        <v>30</v>
      </c>
      <c r="W3941" s="17">
        <f>COUNTIFS(performance_data[portfolio_id],performance_data[[#This Row],[portfolio_id]],
          performance_data[return_flag],1)</f>
        <v>15</v>
      </c>
      <c r="X3941" s="15">
        <f>performance_data[[#This Row],[underperform_flag_count]]/performance_data[[#This Row],[totalportfoliocount]]</f>
        <v>0.5</v>
      </c>
    </row>
    <row r="3942" spans="1:24" x14ac:dyDescent="0.3">
      <c r="A3942">
        <v>8313</v>
      </c>
      <c r="B3942" s="1">
        <v>45000</v>
      </c>
      <c r="C3942">
        <v>172426.67</v>
      </c>
      <c r="D3942">
        <v>10.17</v>
      </c>
      <c r="E3942">
        <v>11.71</v>
      </c>
      <c r="F3942">
        <v>2201.0300000000002</v>
      </c>
      <c r="G3942">
        <v>18298.34</v>
      </c>
      <c r="H3942" t="s">
        <v>2213</v>
      </c>
      <c r="I3942" t="s">
        <v>2206</v>
      </c>
      <c r="J3942">
        <v>3</v>
      </c>
      <c r="K3942" t="s">
        <v>2222</v>
      </c>
      <c r="L3942" t="str">
        <f>IF(performance_data[[#This Row],[return_percentage]]&gt;=performance_data[[#This Row],[benchmark_return]],"Higher","Lower")</f>
        <v>Lower</v>
      </c>
      <c r="M3942" s="14">
        <f xml:space="preserve"> _xlfn.MAXIFS(performance_data[date],performance_data[portfolio_id],performance_data[[#This Row],[portfolio_id]])</f>
        <v>45478</v>
      </c>
      <c r="N3942" s="14">
        <f xml:space="preserve"> _xlfn.MINIFS(performance_data[date],performance_data[portfolio_id],performance_data[[#This Row],[portfolio_id]])</f>
        <v>44879</v>
      </c>
      <c r="O3942" s="15">
        <f>_xlfn.MAXIFS(performance_data[portfolio_value],performance_data[portfolio_id],performance_data[[#This Row],[portfolio_id]],performance_data[date],performance_data[[#This Row],[latest_date]])</f>
        <v>134527.04999999999</v>
      </c>
      <c r="P3942" s="15">
        <f>_xlfn.MAXIFS(performance_data[portfolio_value],performance_data[portfolio_id],performance_data[[#This Row],[portfolio_id]],performance_data[date],performance_data[[#This Row],[starting_date]])</f>
        <v>167323.82999999999</v>
      </c>
      <c r="Q3942" s="15">
        <f>performance_data[[#This Row],[latest_value]]-performance_data[[#This Row],[starting_value]]</f>
        <v>-32796.78</v>
      </c>
      <c r="R3942" s="15">
        <f>performance_data[[#This Row],[net_inflows]]-performance_data[[#This Row],[net_outflows]]</f>
        <v>-16097.31</v>
      </c>
      <c r="S3942" s="15" t="str">
        <f>IF(performance_data[[#This Row],[net_inflows]]&gt;AVERAGE(performance_data[net_inflows]),"High","Low")</f>
        <v>Low</v>
      </c>
      <c r="T3942" s="15">
        <f>AVERAGEIF(performance_data[inflow_flag],performance_data[[#This Row],[inflow_flag]],performance_data[return_percentage])</f>
        <v>5.0457846277021572</v>
      </c>
      <c r="U3942" s="17">
        <f>IF(performance_data[[#This Row],[return_percentage]]&lt;performance_data[[#This Row],[benchmark_return]],1,0)</f>
        <v>1</v>
      </c>
      <c r="V3942" s="17">
        <f>COUNTIFS(performance_data[portfolio_id],performance_data[[#This Row],[portfolio_id]])</f>
        <v>30</v>
      </c>
      <c r="W3942" s="17">
        <f>COUNTIFS(performance_data[portfolio_id],performance_data[[#This Row],[portfolio_id]],
          performance_data[return_flag],1)</f>
        <v>15</v>
      </c>
      <c r="X3942" s="15">
        <f>performance_data[[#This Row],[underperform_flag_count]]/performance_data[[#This Row],[totalportfoliocount]]</f>
        <v>0.5</v>
      </c>
    </row>
    <row r="3943" spans="1:24" x14ac:dyDescent="0.3">
      <c r="A3943">
        <v>8313</v>
      </c>
      <c r="B3943" s="1">
        <v>45291</v>
      </c>
      <c r="C3943">
        <v>135091.35999999999</v>
      </c>
      <c r="D3943">
        <v>18.96</v>
      </c>
      <c r="E3943">
        <v>20.399999999999999</v>
      </c>
      <c r="F3943">
        <v>7740.67</v>
      </c>
      <c r="G3943">
        <v>5496.12</v>
      </c>
      <c r="H3943" t="s">
        <v>2213</v>
      </c>
      <c r="I3943" t="s">
        <v>2217</v>
      </c>
      <c r="J3943">
        <v>12</v>
      </c>
      <c r="K3943" t="s">
        <v>2218</v>
      </c>
      <c r="L3943" t="str">
        <f>IF(performance_data[[#This Row],[return_percentage]]&gt;=performance_data[[#This Row],[benchmark_return]],"Higher","Lower")</f>
        <v>Lower</v>
      </c>
      <c r="M3943" s="14">
        <f xml:space="preserve"> _xlfn.MAXIFS(performance_data[date],performance_data[portfolio_id],performance_data[[#This Row],[portfolio_id]])</f>
        <v>45478</v>
      </c>
      <c r="N3943" s="14">
        <f xml:space="preserve"> _xlfn.MINIFS(performance_data[date],performance_data[portfolio_id],performance_data[[#This Row],[portfolio_id]])</f>
        <v>44879</v>
      </c>
      <c r="O3943" s="15">
        <f>_xlfn.MAXIFS(performance_data[portfolio_value],performance_data[portfolio_id],performance_data[[#This Row],[portfolio_id]],performance_data[date],performance_data[[#This Row],[latest_date]])</f>
        <v>134527.04999999999</v>
      </c>
      <c r="P3943" s="15">
        <f>_xlfn.MAXIFS(performance_data[portfolio_value],performance_data[portfolio_id],performance_data[[#This Row],[portfolio_id]],performance_data[date],performance_data[[#This Row],[starting_date]])</f>
        <v>167323.82999999999</v>
      </c>
      <c r="Q3943" s="15">
        <f>performance_data[[#This Row],[latest_value]]-performance_data[[#This Row],[starting_value]]</f>
        <v>-32796.78</v>
      </c>
      <c r="R3943" s="15">
        <f>performance_data[[#This Row],[net_inflows]]-performance_data[[#This Row],[net_outflows]]</f>
        <v>2244.5500000000002</v>
      </c>
      <c r="S3943" s="15" t="str">
        <f>IF(performance_data[[#This Row],[net_inflows]]&gt;AVERAGE(performance_data[net_inflows]),"High","Low")</f>
        <v>Low</v>
      </c>
      <c r="T3943" s="15">
        <f>AVERAGEIF(performance_data[inflow_flag],performance_data[[#This Row],[inflow_flag]],performance_data[return_percentage])</f>
        <v>5.0457846277021572</v>
      </c>
      <c r="U3943" s="17">
        <f>IF(performance_data[[#This Row],[return_percentage]]&lt;performance_data[[#This Row],[benchmark_return]],1,0)</f>
        <v>1</v>
      </c>
      <c r="V3943" s="17">
        <f>COUNTIFS(performance_data[portfolio_id],performance_data[[#This Row],[portfolio_id]])</f>
        <v>30</v>
      </c>
      <c r="W3943" s="17">
        <f>COUNTIFS(performance_data[portfolio_id],performance_data[[#This Row],[portfolio_id]],
          performance_data[return_flag],1)</f>
        <v>15</v>
      </c>
      <c r="X3943" s="15">
        <f>performance_data[[#This Row],[underperform_flag_count]]/performance_data[[#This Row],[totalportfoliocount]]</f>
        <v>0.5</v>
      </c>
    </row>
    <row r="3944" spans="1:24" x14ac:dyDescent="0.3">
      <c r="A3944">
        <v>8313</v>
      </c>
      <c r="B3944" s="1">
        <v>45006</v>
      </c>
      <c r="C3944">
        <v>277296.26</v>
      </c>
      <c r="D3944">
        <v>17.13</v>
      </c>
      <c r="E3944">
        <v>16.93</v>
      </c>
      <c r="F3944">
        <v>4652.67</v>
      </c>
      <c r="G3944">
        <v>4925.3100000000004</v>
      </c>
      <c r="H3944" t="s">
        <v>2213</v>
      </c>
      <c r="I3944" t="s">
        <v>2206</v>
      </c>
      <c r="J3944">
        <v>3</v>
      </c>
      <c r="K3944" t="s">
        <v>2222</v>
      </c>
      <c r="L3944" t="str">
        <f>IF(performance_data[[#This Row],[return_percentage]]&gt;=performance_data[[#This Row],[benchmark_return]],"Higher","Lower")</f>
        <v>Higher</v>
      </c>
      <c r="M3944" s="14">
        <f xml:space="preserve"> _xlfn.MAXIFS(performance_data[date],performance_data[portfolio_id],performance_data[[#This Row],[portfolio_id]])</f>
        <v>45478</v>
      </c>
      <c r="N3944" s="14">
        <f xml:space="preserve"> _xlfn.MINIFS(performance_data[date],performance_data[portfolio_id],performance_data[[#This Row],[portfolio_id]])</f>
        <v>44879</v>
      </c>
      <c r="O3944" s="15">
        <f>_xlfn.MAXIFS(performance_data[portfolio_value],performance_data[portfolio_id],performance_data[[#This Row],[portfolio_id]],performance_data[date],performance_data[[#This Row],[latest_date]])</f>
        <v>134527.04999999999</v>
      </c>
      <c r="P3944" s="15">
        <f>_xlfn.MAXIFS(performance_data[portfolio_value],performance_data[portfolio_id],performance_data[[#This Row],[portfolio_id]],performance_data[date],performance_data[[#This Row],[starting_date]])</f>
        <v>167323.82999999999</v>
      </c>
      <c r="Q3944" s="15">
        <f>performance_data[[#This Row],[latest_value]]-performance_data[[#This Row],[starting_value]]</f>
        <v>-32796.78</v>
      </c>
      <c r="R3944" s="15">
        <f>performance_data[[#This Row],[net_inflows]]-performance_data[[#This Row],[net_outflows]]</f>
        <v>-272.64000000000033</v>
      </c>
      <c r="S3944" s="15" t="str">
        <f>IF(performance_data[[#This Row],[net_inflows]]&gt;AVERAGE(performance_data[net_inflows]),"High","Low")</f>
        <v>Low</v>
      </c>
      <c r="T3944" s="15">
        <f>AVERAGEIF(performance_data[inflow_flag],performance_data[[#This Row],[inflow_flag]],performance_data[return_percentage])</f>
        <v>5.0457846277021572</v>
      </c>
      <c r="U3944" s="17">
        <f>IF(performance_data[[#This Row],[return_percentage]]&lt;performance_data[[#This Row],[benchmark_return]],1,0)</f>
        <v>0</v>
      </c>
      <c r="V3944" s="17">
        <f>COUNTIFS(performance_data[portfolio_id],performance_data[[#This Row],[portfolio_id]])</f>
        <v>30</v>
      </c>
      <c r="W3944" s="17">
        <f>COUNTIFS(performance_data[portfolio_id],performance_data[[#This Row],[portfolio_id]],
          performance_data[return_flag],1)</f>
        <v>15</v>
      </c>
      <c r="X3944" s="15">
        <f>performance_data[[#This Row],[underperform_flag_count]]/performance_data[[#This Row],[totalportfoliocount]]</f>
        <v>0.5</v>
      </c>
    </row>
    <row r="3945" spans="1:24" x14ac:dyDescent="0.3">
      <c r="A3945">
        <v>8313</v>
      </c>
      <c r="B3945" s="1">
        <v>45231</v>
      </c>
      <c r="C3945">
        <v>142047.51999999999</v>
      </c>
      <c r="D3945">
        <v>6.37</v>
      </c>
      <c r="E3945">
        <v>7.48</v>
      </c>
      <c r="F3945">
        <v>15442.05</v>
      </c>
      <c r="G3945">
        <v>15988.45</v>
      </c>
      <c r="H3945" t="s">
        <v>2213</v>
      </c>
      <c r="I3945" t="s">
        <v>2217</v>
      </c>
      <c r="J3945">
        <v>11</v>
      </c>
      <c r="K3945" t="s">
        <v>2219</v>
      </c>
      <c r="L3945" t="str">
        <f>IF(performance_data[[#This Row],[return_percentage]]&gt;=performance_data[[#This Row],[benchmark_return]],"Higher","Lower")</f>
        <v>Lower</v>
      </c>
      <c r="M3945" s="14">
        <f xml:space="preserve"> _xlfn.MAXIFS(performance_data[date],performance_data[portfolio_id],performance_data[[#This Row],[portfolio_id]])</f>
        <v>45478</v>
      </c>
      <c r="N3945" s="14">
        <f xml:space="preserve"> _xlfn.MINIFS(performance_data[date],performance_data[portfolio_id],performance_data[[#This Row],[portfolio_id]])</f>
        <v>44879</v>
      </c>
      <c r="O3945" s="15">
        <f>_xlfn.MAXIFS(performance_data[portfolio_value],performance_data[portfolio_id],performance_data[[#This Row],[portfolio_id]],performance_data[date],performance_data[[#This Row],[latest_date]])</f>
        <v>134527.04999999999</v>
      </c>
      <c r="P3945" s="15">
        <f>_xlfn.MAXIFS(performance_data[portfolio_value],performance_data[portfolio_id],performance_data[[#This Row],[portfolio_id]],performance_data[date],performance_data[[#This Row],[starting_date]])</f>
        <v>167323.82999999999</v>
      </c>
      <c r="Q3945" s="15">
        <f>performance_data[[#This Row],[latest_value]]-performance_data[[#This Row],[starting_value]]</f>
        <v>-32796.78</v>
      </c>
      <c r="R3945" s="15">
        <f>performance_data[[#This Row],[net_inflows]]-performance_data[[#This Row],[net_outflows]]</f>
        <v>-546.40000000000146</v>
      </c>
      <c r="S3945" s="15" t="str">
        <f>IF(performance_data[[#This Row],[net_inflows]]&gt;AVERAGE(performance_data[net_inflows]),"High","Low")</f>
        <v>High</v>
      </c>
      <c r="T3945" s="15">
        <f>AVERAGEIF(performance_data[inflow_flag],performance_data[[#This Row],[inflow_flag]],performance_data[return_percentage])</f>
        <v>4.8467905675459724</v>
      </c>
      <c r="U3945" s="17">
        <f>IF(performance_data[[#This Row],[return_percentage]]&lt;performance_data[[#This Row],[benchmark_return]],1,0)</f>
        <v>1</v>
      </c>
      <c r="V3945" s="17">
        <f>COUNTIFS(performance_data[portfolio_id],performance_data[[#This Row],[portfolio_id]])</f>
        <v>30</v>
      </c>
      <c r="W3945" s="17">
        <f>COUNTIFS(performance_data[portfolio_id],performance_data[[#This Row],[portfolio_id]],
          performance_data[return_flag],1)</f>
        <v>15</v>
      </c>
      <c r="X3945" s="15">
        <f>performance_data[[#This Row],[underperform_flag_count]]/performance_data[[#This Row],[totalportfoliocount]]</f>
        <v>0.5</v>
      </c>
    </row>
    <row r="3946" spans="1:24" x14ac:dyDescent="0.3">
      <c r="A3946">
        <v>8313</v>
      </c>
      <c r="B3946" s="1">
        <v>45082</v>
      </c>
      <c r="C3946">
        <v>85976.45</v>
      </c>
      <c r="D3946">
        <v>-5.86</v>
      </c>
      <c r="E3946">
        <v>-4.92</v>
      </c>
      <c r="F3946">
        <v>12036.41</v>
      </c>
      <c r="G3946">
        <v>10091.07</v>
      </c>
      <c r="H3946" t="s">
        <v>2213</v>
      </c>
      <c r="I3946" t="s">
        <v>2211</v>
      </c>
      <c r="J3946">
        <v>6</v>
      </c>
      <c r="K3946" t="s">
        <v>2212</v>
      </c>
      <c r="L3946" t="str">
        <f>IF(performance_data[[#This Row],[return_percentage]]&gt;=performance_data[[#This Row],[benchmark_return]],"Higher","Lower")</f>
        <v>Lower</v>
      </c>
      <c r="M3946" s="14">
        <f xml:space="preserve"> _xlfn.MAXIFS(performance_data[date],performance_data[portfolio_id],performance_data[[#This Row],[portfolio_id]])</f>
        <v>45478</v>
      </c>
      <c r="N3946" s="14">
        <f xml:space="preserve"> _xlfn.MINIFS(performance_data[date],performance_data[portfolio_id],performance_data[[#This Row],[portfolio_id]])</f>
        <v>44879</v>
      </c>
      <c r="O3946" s="15">
        <f>_xlfn.MAXIFS(performance_data[portfolio_value],performance_data[portfolio_id],performance_data[[#This Row],[portfolio_id]],performance_data[date],performance_data[[#This Row],[latest_date]])</f>
        <v>134527.04999999999</v>
      </c>
      <c r="P3946" s="15">
        <f>_xlfn.MAXIFS(performance_data[portfolio_value],performance_data[portfolio_id],performance_data[[#This Row],[portfolio_id]],performance_data[date],performance_data[[#This Row],[starting_date]])</f>
        <v>167323.82999999999</v>
      </c>
      <c r="Q3946" s="15">
        <f>performance_data[[#This Row],[latest_value]]-performance_data[[#This Row],[starting_value]]</f>
        <v>-32796.78</v>
      </c>
      <c r="R3946" s="15">
        <f>performance_data[[#This Row],[net_inflows]]-performance_data[[#This Row],[net_outflows]]</f>
        <v>1945.3400000000001</v>
      </c>
      <c r="S3946" s="15" t="str">
        <f>IF(performance_data[[#This Row],[net_inflows]]&gt;AVERAGE(performance_data[net_inflows]),"High","Low")</f>
        <v>High</v>
      </c>
      <c r="T3946" s="15">
        <f>AVERAGEIF(performance_data[inflow_flag],performance_data[[#This Row],[inflow_flag]],performance_data[return_percentage])</f>
        <v>4.8467905675459724</v>
      </c>
      <c r="U3946" s="17">
        <f>IF(performance_data[[#This Row],[return_percentage]]&lt;performance_data[[#This Row],[benchmark_return]],1,0)</f>
        <v>1</v>
      </c>
      <c r="V3946" s="17">
        <f>COUNTIFS(performance_data[portfolio_id],performance_data[[#This Row],[portfolio_id]])</f>
        <v>30</v>
      </c>
      <c r="W3946" s="17">
        <f>COUNTIFS(performance_data[portfolio_id],performance_data[[#This Row],[portfolio_id]],
          performance_data[return_flag],1)</f>
        <v>15</v>
      </c>
      <c r="X3946" s="15">
        <f>performance_data[[#This Row],[underperform_flag_count]]/performance_data[[#This Row],[totalportfoliocount]]</f>
        <v>0.5</v>
      </c>
    </row>
    <row r="3947" spans="1:24" x14ac:dyDescent="0.3">
      <c r="A3947">
        <v>8313</v>
      </c>
      <c r="B3947" s="1">
        <v>45022</v>
      </c>
      <c r="C3947">
        <v>118895.15</v>
      </c>
      <c r="D3947">
        <v>7.33</v>
      </c>
      <c r="E3947">
        <v>7.8</v>
      </c>
      <c r="F3947">
        <v>8614.48</v>
      </c>
      <c r="G3947">
        <v>17822.86</v>
      </c>
      <c r="H3947" t="s">
        <v>2213</v>
      </c>
      <c r="I3947" t="s">
        <v>2211</v>
      </c>
      <c r="J3947">
        <v>4</v>
      </c>
      <c r="K3947" t="s">
        <v>2216</v>
      </c>
      <c r="L3947" t="str">
        <f>IF(performance_data[[#This Row],[return_percentage]]&gt;=performance_data[[#This Row],[benchmark_return]],"Higher","Lower")</f>
        <v>Lower</v>
      </c>
      <c r="M3947" s="14">
        <f xml:space="preserve"> _xlfn.MAXIFS(performance_data[date],performance_data[portfolio_id],performance_data[[#This Row],[portfolio_id]])</f>
        <v>45478</v>
      </c>
      <c r="N3947" s="14">
        <f xml:space="preserve"> _xlfn.MINIFS(performance_data[date],performance_data[portfolio_id],performance_data[[#This Row],[portfolio_id]])</f>
        <v>44879</v>
      </c>
      <c r="O3947" s="15">
        <f>_xlfn.MAXIFS(performance_data[portfolio_value],performance_data[portfolio_id],performance_data[[#This Row],[portfolio_id]],performance_data[date],performance_data[[#This Row],[latest_date]])</f>
        <v>134527.04999999999</v>
      </c>
      <c r="P3947" s="15">
        <f>_xlfn.MAXIFS(performance_data[portfolio_value],performance_data[portfolio_id],performance_data[[#This Row],[portfolio_id]],performance_data[date],performance_data[[#This Row],[starting_date]])</f>
        <v>167323.82999999999</v>
      </c>
      <c r="Q3947" s="15">
        <f>performance_data[[#This Row],[latest_value]]-performance_data[[#This Row],[starting_value]]</f>
        <v>-32796.78</v>
      </c>
      <c r="R3947" s="15">
        <f>performance_data[[#This Row],[net_inflows]]-performance_data[[#This Row],[net_outflows]]</f>
        <v>-9208.380000000001</v>
      </c>
      <c r="S3947" s="15" t="str">
        <f>IF(performance_data[[#This Row],[net_inflows]]&gt;AVERAGE(performance_data[net_inflows]),"High","Low")</f>
        <v>Low</v>
      </c>
      <c r="T3947" s="15">
        <f>AVERAGEIF(performance_data[inflow_flag],performance_data[[#This Row],[inflow_flag]],performance_data[return_percentage])</f>
        <v>5.0457846277021572</v>
      </c>
      <c r="U3947" s="17">
        <f>IF(performance_data[[#This Row],[return_percentage]]&lt;performance_data[[#This Row],[benchmark_return]],1,0)</f>
        <v>1</v>
      </c>
      <c r="V3947" s="17">
        <f>COUNTIFS(performance_data[portfolio_id],performance_data[[#This Row],[portfolio_id]])</f>
        <v>30</v>
      </c>
      <c r="W3947" s="17">
        <f>COUNTIFS(performance_data[portfolio_id],performance_data[[#This Row],[portfolio_id]],
          performance_data[return_flag],1)</f>
        <v>15</v>
      </c>
      <c r="X3947" s="15">
        <f>performance_data[[#This Row],[underperform_flag_count]]/performance_data[[#This Row],[totalportfoliocount]]</f>
        <v>0.5</v>
      </c>
    </row>
    <row r="3948" spans="1:24" x14ac:dyDescent="0.3">
      <c r="A3948">
        <v>8313</v>
      </c>
      <c r="B3948" s="1">
        <v>45186</v>
      </c>
      <c r="C3948">
        <v>333513</v>
      </c>
      <c r="D3948">
        <v>8.1</v>
      </c>
      <c r="E3948">
        <v>9.0399999999999991</v>
      </c>
      <c r="F3948">
        <v>2534.2800000000002</v>
      </c>
      <c r="G3948">
        <v>14907.99</v>
      </c>
      <c r="H3948" t="s">
        <v>2213</v>
      </c>
      <c r="I3948" t="s">
        <v>2209</v>
      </c>
      <c r="J3948">
        <v>9</v>
      </c>
      <c r="K3948" t="s">
        <v>2221</v>
      </c>
      <c r="L3948" t="str">
        <f>IF(performance_data[[#This Row],[return_percentage]]&gt;=performance_data[[#This Row],[benchmark_return]],"Higher","Lower")</f>
        <v>Lower</v>
      </c>
      <c r="M3948" s="14">
        <f xml:space="preserve"> _xlfn.MAXIFS(performance_data[date],performance_data[portfolio_id],performance_data[[#This Row],[portfolio_id]])</f>
        <v>45478</v>
      </c>
      <c r="N3948" s="14">
        <f xml:space="preserve"> _xlfn.MINIFS(performance_data[date],performance_data[portfolio_id],performance_data[[#This Row],[portfolio_id]])</f>
        <v>44879</v>
      </c>
      <c r="O3948" s="15">
        <f>_xlfn.MAXIFS(performance_data[portfolio_value],performance_data[portfolio_id],performance_data[[#This Row],[portfolio_id]],performance_data[date],performance_data[[#This Row],[latest_date]])</f>
        <v>134527.04999999999</v>
      </c>
      <c r="P3948" s="15">
        <f>_xlfn.MAXIFS(performance_data[portfolio_value],performance_data[portfolio_id],performance_data[[#This Row],[portfolio_id]],performance_data[date],performance_data[[#This Row],[starting_date]])</f>
        <v>167323.82999999999</v>
      </c>
      <c r="Q3948" s="15">
        <f>performance_data[[#This Row],[latest_value]]-performance_data[[#This Row],[starting_value]]</f>
        <v>-32796.78</v>
      </c>
      <c r="R3948" s="15">
        <f>performance_data[[#This Row],[net_inflows]]-performance_data[[#This Row],[net_outflows]]</f>
        <v>-12373.71</v>
      </c>
      <c r="S3948" s="15" t="str">
        <f>IF(performance_data[[#This Row],[net_inflows]]&gt;AVERAGE(performance_data[net_inflows]),"High","Low")</f>
        <v>Low</v>
      </c>
      <c r="T3948" s="15">
        <f>AVERAGEIF(performance_data[inflow_flag],performance_data[[#This Row],[inflow_flag]],performance_data[return_percentage])</f>
        <v>5.0457846277021572</v>
      </c>
      <c r="U3948" s="17">
        <f>IF(performance_data[[#This Row],[return_percentage]]&lt;performance_data[[#This Row],[benchmark_return]],1,0)</f>
        <v>1</v>
      </c>
      <c r="V3948" s="17">
        <f>COUNTIFS(performance_data[portfolio_id],performance_data[[#This Row],[portfolio_id]])</f>
        <v>30</v>
      </c>
      <c r="W3948" s="17">
        <f>COUNTIFS(performance_data[portfolio_id],performance_data[[#This Row],[portfolio_id]],
          performance_data[return_flag],1)</f>
        <v>15</v>
      </c>
      <c r="X3948" s="15">
        <f>performance_data[[#This Row],[underperform_flag_count]]/performance_data[[#This Row],[totalportfoliocount]]</f>
        <v>0.5</v>
      </c>
    </row>
    <row r="3949" spans="1:24" x14ac:dyDescent="0.3">
      <c r="A3949">
        <v>8313</v>
      </c>
      <c r="B3949" s="1">
        <v>45020</v>
      </c>
      <c r="C3949">
        <v>156300.78</v>
      </c>
      <c r="D3949">
        <v>-5.63</v>
      </c>
      <c r="E3949">
        <v>-5.03</v>
      </c>
      <c r="F3949">
        <v>109.49</v>
      </c>
      <c r="G3949">
        <v>19565.46</v>
      </c>
      <c r="H3949" t="s">
        <v>2213</v>
      </c>
      <c r="I3949" t="s">
        <v>2211</v>
      </c>
      <c r="J3949">
        <v>4</v>
      </c>
      <c r="K3949" t="s">
        <v>2216</v>
      </c>
      <c r="L3949" t="str">
        <f>IF(performance_data[[#This Row],[return_percentage]]&gt;=performance_data[[#This Row],[benchmark_return]],"Higher","Lower")</f>
        <v>Lower</v>
      </c>
      <c r="M3949" s="14">
        <f xml:space="preserve"> _xlfn.MAXIFS(performance_data[date],performance_data[portfolio_id],performance_data[[#This Row],[portfolio_id]])</f>
        <v>45478</v>
      </c>
      <c r="N3949" s="14">
        <f xml:space="preserve"> _xlfn.MINIFS(performance_data[date],performance_data[portfolio_id],performance_data[[#This Row],[portfolio_id]])</f>
        <v>44879</v>
      </c>
      <c r="O3949" s="15">
        <f>_xlfn.MAXIFS(performance_data[portfolio_value],performance_data[portfolio_id],performance_data[[#This Row],[portfolio_id]],performance_data[date],performance_data[[#This Row],[latest_date]])</f>
        <v>134527.04999999999</v>
      </c>
      <c r="P3949" s="15">
        <f>_xlfn.MAXIFS(performance_data[portfolio_value],performance_data[portfolio_id],performance_data[[#This Row],[portfolio_id]],performance_data[date],performance_data[[#This Row],[starting_date]])</f>
        <v>167323.82999999999</v>
      </c>
      <c r="Q3949" s="15">
        <f>performance_data[[#This Row],[latest_value]]-performance_data[[#This Row],[starting_value]]</f>
        <v>-32796.78</v>
      </c>
      <c r="R3949" s="15">
        <f>performance_data[[#This Row],[net_inflows]]-performance_data[[#This Row],[net_outflows]]</f>
        <v>-19455.969999999998</v>
      </c>
      <c r="S3949" s="15" t="str">
        <f>IF(performance_data[[#This Row],[net_inflows]]&gt;AVERAGE(performance_data[net_inflows]),"High","Low")</f>
        <v>Low</v>
      </c>
      <c r="T3949" s="15">
        <f>AVERAGEIF(performance_data[inflow_flag],performance_data[[#This Row],[inflow_flag]],performance_data[return_percentage])</f>
        <v>5.0457846277021572</v>
      </c>
      <c r="U3949" s="17">
        <f>IF(performance_data[[#This Row],[return_percentage]]&lt;performance_data[[#This Row],[benchmark_return]],1,0)</f>
        <v>1</v>
      </c>
      <c r="V3949" s="17">
        <f>COUNTIFS(performance_data[portfolio_id],performance_data[[#This Row],[portfolio_id]])</f>
        <v>30</v>
      </c>
      <c r="W3949" s="17">
        <f>COUNTIFS(performance_data[portfolio_id],performance_data[[#This Row],[portfolio_id]],
          performance_data[return_flag],1)</f>
        <v>15</v>
      </c>
      <c r="X3949" s="15">
        <f>performance_data[[#This Row],[underperform_flag_count]]/performance_data[[#This Row],[totalportfoliocount]]</f>
        <v>0.5</v>
      </c>
    </row>
    <row r="3950" spans="1:24" x14ac:dyDescent="0.3">
      <c r="A3950">
        <v>8313</v>
      </c>
      <c r="B3950" s="1">
        <v>45042</v>
      </c>
      <c r="C3950">
        <v>436723</v>
      </c>
      <c r="D3950">
        <v>4.0999999999999996</v>
      </c>
      <c r="E3950">
        <v>4.2300000000000004</v>
      </c>
      <c r="F3950">
        <v>3850.3</v>
      </c>
      <c r="G3950">
        <v>16939.8</v>
      </c>
      <c r="H3950" t="s">
        <v>2213</v>
      </c>
      <c r="I3950" t="s">
        <v>2211</v>
      </c>
      <c r="J3950">
        <v>4</v>
      </c>
      <c r="K3950" t="s">
        <v>2216</v>
      </c>
      <c r="L3950" t="str">
        <f>IF(performance_data[[#This Row],[return_percentage]]&gt;=performance_data[[#This Row],[benchmark_return]],"Higher","Lower")</f>
        <v>Lower</v>
      </c>
      <c r="M3950" s="14">
        <f xml:space="preserve"> _xlfn.MAXIFS(performance_data[date],performance_data[portfolio_id],performance_data[[#This Row],[portfolio_id]])</f>
        <v>45478</v>
      </c>
      <c r="N3950" s="14">
        <f xml:space="preserve"> _xlfn.MINIFS(performance_data[date],performance_data[portfolio_id],performance_data[[#This Row],[portfolio_id]])</f>
        <v>44879</v>
      </c>
      <c r="O3950" s="15">
        <f>_xlfn.MAXIFS(performance_data[portfolio_value],performance_data[portfolio_id],performance_data[[#This Row],[portfolio_id]],performance_data[date],performance_data[[#This Row],[latest_date]])</f>
        <v>134527.04999999999</v>
      </c>
      <c r="P3950" s="15">
        <f>_xlfn.MAXIFS(performance_data[portfolio_value],performance_data[portfolio_id],performance_data[[#This Row],[portfolio_id]],performance_data[date],performance_data[[#This Row],[starting_date]])</f>
        <v>167323.82999999999</v>
      </c>
      <c r="Q3950" s="15">
        <f>performance_data[[#This Row],[latest_value]]-performance_data[[#This Row],[starting_value]]</f>
        <v>-32796.78</v>
      </c>
      <c r="R3950" s="15">
        <f>performance_data[[#This Row],[net_inflows]]-performance_data[[#This Row],[net_outflows]]</f>
        <v>-13089.5</v>
      </c>
      <c r="S3950" s="15" t="str">
        <f>IF(performance_data[[#This Row],[net_inflows]]&gt;AVERAGE(performance_data[net_inflows]),"High","Low")</f>
        <v>Low</v>
      </c>
      <c r="T3950" s="15">
        <f>AVERAGEIF(performance_data[inflow_flag],performance_data[[#This Row],[inflow_flag]],performance_data[return_percentage])</f>
        <v>5.0457846277021572</v>
      </c>
      <c r="U3950" s="17">
        <f>IF(performance_data[[#This Row],[return_percentage]]&lt;performance_data[[#This Row],[benchmark_return]],1,0)</f>
        <v>1</v>
      </c>
      <c r="V3950" s="17">
        <f>COUNTIFS(performance_data[portfolio_id],performance_data[[#This Row],[portfolio_id]])</f>
        <v>30</v>
      </c>
      <c r="W3950" s="17">
        <f>COUNTIFS(performance_data[portfolio_id],performance_data[[#This Row],[portfolio_id]],
          performance_data[return_flag],1)</f>
        <v>15</v>
      </c>
      <c r="X3950" s="15">
        <f>performance_data[[#This Row],[underperform_flag_count]]/performance_data[[#This Row],[totalportfoliocount]]</f>
        <v>0.5</v>
      </c>
    </row>
    <row r="3951" spans="1:24" x14ac:dyDescent="0.3">
      <c r="A3951">
        <v>8313</v>
      </c>
      <c r="B3951" s="1">
        <v>45385</v>
      </c>
      <c r="C3951">
        <v>426162.58</v>
      </c>
      <c r="D3951">
        <v>8.07</v>
      </c>
      <c r="E3951">
        <v>7.71</v>
      </c>
      <c r="F3951">
        <v>37.11</v>
      </c>
      <c r="G3951">
        <v>1855.49</v>
      </c>
      <c r="H3951" t="s">
        <v>2205</v>
      </c>
      <c r="I3951" t="s">
        <v>2211</v>
      </c>
      <c r="J3951">
        <v>4</v>
      </c>
      <c r="K3951" t="s">
        <v>2216</v>
      </c>
      <c r="L3951" t="str">
        <f>IF(performance_data[[#This Row],[return_percentage]]&gt;=performance_data[[#This Row],[benchmark_return]],"Higher","Lower")</f>
        <v>Higher</v>
      </c>
      <c r="M3951" s="14">
        <f xml:space="preserve"> _xlfn.MAXIFS(performance_data[date],performance_data[portfolio_id],performance_data[[#This Row],[portfolio_id]])</f>
        <v>45478</v>
      </c>
      <c r="N3951" s="14">
        <f xml:space="preserve"> _xlfn.MINIFS(performance_data[date],performance_data[portfolio_id],performance_data[[#This Row],[portfolio_id]])</f>
        <v>44879</v>
      </c>
      <c r="O3951" s="15">
        <f>_xlfn.MAXIFS(performance_data[portfolio_value],performance_data[portfolio_id],performance_data[[#This Row],[portfolio_id]],performance_data[date],performance_data[[#This Row],[latest_date]])</f>
        <v>134527.04999999999</v>
      </c>
      <c r="P3951" s="15">
        <f>_xlfn.MAXIFS(performance_data[portfolio_value],performance_data[portfolio_id],performance_data[[#This Row],[portfolio_id]],performance_data[date],performance_data[[#This Row],[starting_date]])</f>
        <v>167323.82999999999</v>
      </c>
      <c r="Q3951" s="15">
        <f>performance_data[[#This Row],[latest_value]]-performance_data[[#This Row],[starting_value]]</f>
        <v>-32796.78</v>
      </c>
      <c r="R3951" s="15">
        <f>performance_data[[#This Row],[net_inflows]]-performance_data[[#This Row],[net_outflows]]</f>
        <v>-1818.38</v>
      </c>
      <c r="S3951" s="15" t="str">
        <f>IF(performance_data[[#This Row],[net_inflows]]&gt;AVERAGE(performance_data[net_inflows]),"High","Low")</f>
        <v>Low</v>
      </c>
      <c r="T3951" s="15">
        <f>AVERAGEIF(performance_data[inflow_flag],performance_data[[#This Row],[inflow_flag]],performance_data[return_percentage])</f>
        <v>5.0457846277021572</v>
      </c>
      <c r="U3951" s="17">
        <f>IF(performance_data[[#This Row],[return_percentage]]&lt;performance_data[[#This Row],[benchmark_return]],1,0)</f>
        <v>0</v>
      </c>
      <c r="V3951" s="17">
        <f>COUNTIFS(performance_data[portfolio_id],performance_data[[#This Row],[portfolio_id]])</f>
        <v>30</v>
      </c>
      <c r="W3951" s="17">
        <f>COUNTIFS(performance_data[portfolio_id],performance_data[[#This Row],[portfolio_id]],
          performance_data[return_flag],1)</f>
        <v>15</v>
      </c>
      <c r="X3951" s="15">
        <f>performance_data[[#This Row],[underperform_flag_count]]/performance_data[[#This Row],[totalportfoliocount]]</f>
        <v>0.5</v>
      </c>
    </row>
    <row r="3952" spans="1:24" x14ac:dyDescent="0.3">
      <c r="A3952">
        <v>8313</v>
      </c>
      <c r="B3952" s="1">
        <v>45179</v>
      </c>
      <c r="C3952">
        <v>22328.01</v>
      </c>
      <c r="D3952">
        <v>-6.98</v>
      </c>
      <c r="E3952">
        <v>-8.17</v>
      </c>
      <c r="F3952">
        <v>8740.33</v>
      </c>
      <c r="G3952">
        <v>2626.86</v>
      </c>
      <c r="H3952" t="s">
        <v>2213</v>
      </c>
      <c r="I3952" t="s">
        <v>2209</v>
      </c>
      <c r="J3952">
        <v>9</v>
      </c>
      <c r="K3952" t="s">
        <v>2221</v>
      </c>
      <c r="L3952" t="str">
        <f>IF(performance_data[[#This Row],[return_percentage]]&gt;=performance_data[[#This Row],[benchmark_return]],"Higher","Lower")</f>
        <v>Higher</v>
      </c>
      <c r="M3952" s="14">
        <f xml:space="preserve"> _xlfn.MAXIFS(performance_data[date],performance_data[portfolio_id],performance_data[[#This Row],[portfolio_id]])</f>
        <v>45478</v>
      </c>
      <c r="N3952" s="14">
        <f xml:space="preserve"> _xlfn.MINIFS(performance_data[date],performance_data[portfolio_id],performance_data[[#This Row],[portfolio_id]])</f>
        <v>44879</v>
      </c>
      <c r="O3952" s="15">
        <f>_xlfn.MAXIFS(performance_data[portfolio_value],performance_data[portfolio_id],performance_data[[#This Row],[portfolio_id]],performance_data[date],performance_data[[#This Row],[latest_date]])</f>
        <v>134527.04999999999</v>
      </c>
      <c r="P3952" s="15">
        <f>_xlfn.MAXIFS(performance_data[portfolio_value],performance_data[portfolio_id],performance_data[[#This Row],[portfolio_id]],performance_data[date],performance_data[[#This Row],[starting_date]])</f>
        <v>167323.82999999999</v>
      </c>
      <c r="Q3952" s="15">
        <f>performance_data[[#This Row],[latest_value]]-performance_data[[#This Row],[starting_value]]</f>
        <v>-32796.78</v>
      </c>
      <c r="R3952" s="15">
        <f>performance_data[[#This Row],[net_inflows]]-performance_data[[#This Row],[net_outflows]]</f>
        <v>6113.4699999999993</v>
      </c>
      <c r="S3952" s="15" t="str">
        <f>IF(performance_data[[#This Row],[net_inflows]]&gt;AVERAGE(performance_data[net_inflows]),"High","Low")</f>
        <v>Low</v>
      </c>
      <c r="T3952" s="15">
        <f>AVERAGEIF(performance_data[inflow_flag],performance_data[[#This Row],[inflow_flag]],performance_data[return_percentage])</f>
        <v>5.0457846277021572</v>
      </c>
      <c r="U3952" s="17">
        <f>IF(performance_data[[#This Row],[return_percentage]]&lt;performance_data[[#This Row],[benchmark_return]],1,0)</f>
        <v>0</v>
      </c>
      <c r="V3952" s="17">
        <f>COUNTIFS(performance_data[portfolio_id],performance_data[[#This Row],[portfolio_id]])</f>
        <v>30</v>
      </c>
      <c r="W3952" s="17">
        <f>COUNTIFS(performance_data[portfolio_id],performance_data[[#This Row],[portfolio_id]],
          performance_data[return_flag],1)</f>
        <v>15</v>
      </c>
      <c r="X3952" s="15">
        <f>performance_data[[#This Row],[underperform_flag_count]]/performance_data[[#This Row],[totalportfoliocount]]</f>
        <v>0.5</v>
      </c>
    </row>
    <row r="3953" spans="1:24" x14ac:dyDescent="0.3">
      <c r="A3953">
        <v>8313</v>
      </c>
      <c r="B3953" s="1">
        <v>45378</v>
      </c>
      <c r="C3953">
        <v>397657.55</v>
      </c>
      <c r="D3953">
        <v>9.94</v>
      </c>
      <c r="E3953">
        <v>8.42</v>
      </c>
      <c r="F3953">
        <v>16980.88</v>
      </c>
      <c r="G3953">
        <v>19786.89</v>
      </c>
      <c r="H3953" t="s">
        <v>2205</v>
      </c>
      <c r="I3953" t="s">
        <v>2206</v>
      </c>
      <c r="J3953">
        <v>3</v>
      </c>
      <c r="K3953" t="s">
        <v>2222</v>
      </c>
      <c r="L3953" t="str">
        <f>IF(performance_data[[#This Row],[return_percentage]]&gt;=performance_data[[#This Row],[benchmark_return]],"Higher","Lower")</f>
        <v>Higher</v>
      </c>
      <c r="M3953" s="14">
        <f xml:space="preserve"> _xlfn.MAXIFS(performance_data[date],performance_data[portfolio_id],performance_data[[#This Row],[portfolio_id]])</f>
        <v>45478</v>
      </c>
      <c r="N3953" s="14">
        <f xml:space="preserve"> _xlfn.MINIFS(performance_data[date],performance_data[portfolio_id],performance_data[[#This Row],[portfolio_id]])</f>
        <v>44879</v>
      </c>
      <c r="O3953" s="15">
        <f>_xlfn.MAXIFS(performance_data[portfolio_value],performance_data[portfolio_id],performance_data[[#This Row],[portfolio_id]],performance_data[date],performance_data[[#This Row],[latest_date]])</f>
        <v>134527.04999999999</v>
      </c>
      <c r="P3953" s="15">
        <f>_xlfn.MAXIFS(performance_data[portfolio_value],performance_data[portfolio_id],performance_data[[#This Row],[portfolio_id]],performance_data[date],performance_data[[#This Row],[starting_date]])</f>
        <v>167323.82999999999</v>
      </c>
      <c r="Q3953" s="15">
        <f>performance_data[[#This Row],[latest_value]]-performance_data[[#This Row],[starting_value]]</f>
        <v>-32796.78</v>
      </c>
      <c r="R3953" s="15">
        <f>performance_data[[#This Row],[net_inflows]]-performance_data[[#This Row],[net_outflows]]</f>
        <v>-2806.0099999999984</v>
      </c>
      <c r="S3953" s="15" t="str">
        <f>IF(performance_data[[#This Row],[net_inflows]]&gt;AVERAGE(performance_data[net_inflows]),"High","Low")</f>
        <v>High</v>
      </c>
      <c r="T3953" s="15">
        <f>AVERAGEIF(performance_data[inflow_flag],performance_data[[#This Row],[inflow_flag]],performance_data[return_percentage])</f>
        <v>4.8467905675459724</v>
      </c>
      <c r="U3953" s="17">
        <f>IF(performance_data[[#This Row],[return_percentage]]&lt;performance_data[[#This Row],[benchmark_return]],1,0)</f>
        <v>0</v>
      </c>
      <c r="V3953" s="17">
        <f>COUNTIFS(performance_data[portfolio_id],performance_data[[#This Row],[portfolio_id]])</f>
        <v>30</v>
      </c>
      <c r="W3953" s="17">
        <f>COUNTIFS(performance_data[portfolio_id],performance_data[[#This Row],[portfolio_id]],
          performance_data[return_flag],1)</f>
        <v>15</v>
      </c>
      <c r="X3953" s="15">
        <f>performance_data[[#This Row],[underperform_flag_count]]/performance_data[[#This Row],[totalportfoliocount]]</f>
        <v>0.5</v>
      </c>
    </row>
    <row r="3954" spans="1:24" x14ac:dyDescent="0.3">
      <c r="A3954">
        <v>8313</v>
      </c>
      <c r="B3954" s="1">
        <v>45052</v>
      </c>
      <c r="C3954">
        <v>302284.89</v>
      </c>
      <c r="D3954">
        <v>7.79</v>
      </c>
      <c r="E3954">
        <v>7.98</v>
      </c>
      <c r="F3954">
        <v>13790.4</v>
      </c>
      <c r="G3954">
        <v>17420.830000000002</v>
      </c>
      <c r="H3954" t="s">
        <v>2213</v>
      </c>
      <c r="I3954" t="s">
        <v>2211</v>
      </c>
      <c r="J3954">
        <v>5</v>
      </c>
      <c r="K3954" t="s">
        <v>2223</v>
      </c>
      <c r="L3954" t="str">
        <f>IF(performance_data[[#This Row],[return_percentage]]&gt;=performance_data[[#This Row],[benchmark_return]],"Higher","Lower")</f>
        <v>Lower</v>
      </c>
      <c r="M3954" s="14">
        <f xml:space="preserve"> _xlfn.MAXIFS(performance_data[date],performance_data[portfolio_id],performance_data[[#This Row],[portfolio_id]])</f>
        <v>45478</v>
      </c>
      <c r="N3954" s="14">
        <f xml:space="preserve"> _xlfn.MINIFS(performance_data[date],performance_data[portfolio_id],performance_data[[#This Row],[portfolio_id]])</f>
        <v>44879</v>
      </c>
      <c r="O3954" s="15">
        <f>_xlfn.MAXIFS(performance_data[portfolio_value],performance_data[portfolio_id],performance_data[[#This Row],[portfolio_id]],performance_data[date],performance_data[[#This Row],[latest_date]])</f>
        <v>134527.04999999999</v>
      </c>
      <c r="P3954" s="15">
        <f>_xlfn.MAXIFS(performance_data[portfolio_value],performance_data[portfolio_id],performance_data[[#This Row],[portfolio_id]],performance_data[date],performance_data[[#This Row],[starting_date]])</f>
        <v>167323.82999999999</v>
      </c>
      <c r="Q3954" s="15">
        <f>performance_data[[#This Row],[latest_value]]-performance_data[[#This Row],[starting_value]]</f>
        <v>-32796.78</v>
      </c>
      <c r="R3954" s="15">
        <f>performance_data[[#This Row],[net_inflows]]-performance_data[[#This Row],[net_outflows]]</f>
        <v>-3630.4300000000021</v>
      </c>
      <c r="S3954" s="15" t="str">
        <f>IF(performance_data[[#This Row],[net_inflows]]&gt;AVERAGE(performance_data[net_inflows]),"High","Low")</f>
        <v>High</v>
      </c>
      <c r="T3954" s="15">
        <f>AVERAGEIF(performance_data[inflow_flag],performance_data[[#This Row],[inflow_flag]],performance_data[return_percentage])</f>
        <v>4.8467905675459724</v>
      </c>
      <c r="U3954" s="17">
        <f>IF(performance_data[[#This Row],[return_percentage]]&lt;performance_data[[#This Row],[benchmark_return]],1,0)</f>
        <v>1</v>
      </c>
      <c r="V3954" s="17">
        <f>COUNTIFS(performance_data[portfolio_id],performance_data[[#This Row],[portfolio_id]])</f>
        <v>30</v>
      </c>
      <c r="W3954" s="17">
        <f>COUNTIFS(performance_data[portfolio_id],performance_data[[#This Row],[portfolio_id]],
          performance_data[return_flag],1)</f>
        <v>15</v>
      </c>
      <c r="X3954" s="15">
        <f>performance_data[[#This Row],[underperform_flag_count]]/performance_data[[#This Row],[totalportfoliocount]]</f>
        <v>0.5</v>
      </c>
    </row>
    <row r="3955" spans="1:24" x14ac:dyDescent="0.3">
      <c r="A3955">
        <v>8313</v>
      </c>
      <c r="B3955" s="1">
        <v>45478</v>
      </c>
      <c r="C3955">
        <v>134527.04999999999</v>
      </c>
      <c r="D3955">
        <v>-3.46</v>
      </c>
      <c r="E3955">
        <v>-2.91</v>
      </c>
      <c r="F3955">
        <v>12288.33</v>
      </c>
      <c r="G3955">
        <v>5014.6499999999996</v>
      </c>
      <c r="H3955" t="s">
        <v>2205</v>
      </c>
      <c r="I3955" t="s">
        <v>2209</v>
      </c>
      <c r="J3955">
        <v>7</v>
      </c>
      <c r="K3955" t="s">
        <v>2210</v>
      </c>
      <c r="L3955" t="str">
        <f>IF(performance_data[[#This Row],[return_percentage]]&gt;=performance_data[[#This Row],[benchmark_return]],"Higher","Lower")</f>
        <v>Lower</v>
      </c>
      <c r="M3955" s="14">
        <f xml:space="preserve"> _xlfn.MAXIFS(performance_data[date],performance_data[portfolio_id],performance_data[[#This Row],[portfolio_id]])</f>
        <v>45478</v>
      </c>
      <c r="N3955" s="14">
        <f xml:space="preserve"> _xlfn.MINIFS(performance_data[date],performance_data[portfolio_id],performance_data[[#This Row],[portfolio_id]])</f>
        <v>44879</v>
      </c>
      <c r="O3955" s="15">
        <f>_xlfn.MAXIFS(performance_data[portfolio_value],performance_data[portfolio_id],performance_data[[#This Row],[portfolio_id]],performance_data[date],performance_data[[#This Row],[latest_date]])</f>
        <v>134527.04999999999</v>
      </c>
      <c r="P3955" s="15">
        <f>_xlfn.MAXIFS(performance_data[portfolio_value],performance_data[portfolio_id],performance_data[[#This Row],[portfolio_id]],performance_data[date],performance_data[[#This Row],[starting_date]])</f>
        <v>167323.82999999999</v>
      </c>
      <c r="Q3955" s="15">
        <f>performance_data[[#This Row],[latest_value]]-performance_data[[#This Row],[starting_value]]</f>
        <v>-32796.78</v>
      </c>
      <c r="R3955" s="15">
        <f>performance_data[[#This Row],[net_inflows]]-performance_data[[#This Row],[net_outflows]]</f>
        <v>7273.68</v>
      </c>
      <c r="S3955" s="15" t="str">
        <f>IF(performance_data[[#This Row],[net_inflows]]&gt;AVERAGE(performance_data[net_inflows]),"High","Low")</f>
        <v>High</v>
      </c>
      <c r="T3955" s="15">
        <f>AVERAGEIF(performance_data[inflow_flag],performance_data[[#This Row],[inflow_flag]],performance_data[return_percentage])</f>
        <v>4.8467905675459724</v>
      </c>
      <c r="U3955" s="17">
        <f>IF(performance_data[[#This Row],[return_percentage]]&lt;performance_data[[#This Row],[benchmark_return]],1,0)</f>
        <v>1</v>
      </c>
      <c r="V3955" s="17">
        <f>COUNTIFS(performance_data[portfolio_id],performance_data[[#This Row],[portfolio_id]])</f>
        <v>30</v>
      </c>
      <c r="W3955" s="17">
        <f>COUNTIFS(performance_data[portfolio_id],performance_data[[#This Row],[portfolio_id]],
          performance_data[return_flag],1)</f>
        <v>15</v>
      </c>
      <c r="X3955" s="15">
        <f>performance_data[[#This Row],[underperform_flag_count]]/performance_data[[#This Row],[totalportfoliocount]]</f>
        <v>0.5</v>
      </c>
    </row>
    <row r="3956" spans="1:24" x14ac:dyDescent="0.3">
      <c r="A3956">
        <v>8313</v>
      </c>
      <c r="B3956" s="1">
        <v>45053</v>
      </c>
      <c r="C3956">
        <v>155959.07</v>
      </c>
      <c r="D3956">
        <v>2.58</v>
      </c>
      <c r="E3956">
        <v>2.2200000000000002</v>
      </c>
      <c r="F3956">
        <v>12411.74</v>
      </c>
      <c r="G3956">
        <v>16946.73</v>
      </c>
      <c r="H3956" t="s">
        <v>2213</v>
      </c>
      <c r="I3956" t="s">
        <v>2211</v>
      </c>
      <c r="J3956">
        <v>5</v>
      </c>
      <c r="K3956" t="s">
        <v>2223</v>
      </c>
      <c r="L3956" t="str">
        <f>IF(performance_data[[#This Row],[return_percentage]]&gt;=performance_data[[#This Row],[benchmark_return]],"Higher","Lower")</f>
        <v>Higher</v>
      </c>
      <c r="M3956" s="14">
        <f xml:space="preserve"> _xlfn.MAXIFS(performance_data[date],performance_data[portfolio_id],performance_data[[#This Row],[portfolio_id]])</f>
        <v>45478</v>
      </c>
      <c r="N3956" s="14">
        <f xml:space="preserve"> _xlfn.MINIFS(performance_data[date],performance_data[portfolio_id],performance_data[[#This Row],[portfolio_id]])</f>
        <v>44879</v>
      </c>
      <c r="O3956" s="15">
        <f>_xlfn.MAXIFS(performance_data[portfolio_value],performance_data[portfolio_id],performance_data[[#This Row],[portfolio_id]],performance_data[date],performance_data[[#This Row],[latest_date]])</f>
        <v>134527.04999999999</v>
      </c>
      <c r="P3956" s="15">
        <f>_xlfn.MAXIFS(performance_data[portfolio_value],performance_data[portfolio_id],performance_data[[#This Row],[portfolio_id]],performance_data[date],performance_data[[#This Row],[starting_date]])</f>
        <v>167323.82999999999</v>
      </c>
      <c r="Q3956" s="15">
        <f>performance_data[[#This Row],[latest_value]]-performance_data[[#This Row],[starting_value]]</f>
        <v>-32796.78</v>
      </c>
      <c r="R3956" s="15">
        <f>performance_data[[#This Row],[net_inflows]]-performance_data[[#This Row],[net_outflows]]</f>
        <v>-4534.99</v>
      </c>
      <c r="S3956" s="15" t="str">
        <f>IF(performance_data[[#This Row],[net_inflows]]&gt;AVERAGE(performance_data[net_inflows]),"High","Low")</f>
        <v>High</v>
      </c>
      <c r="T3956" s="15">
        <f>AVERAGEIF(performance_data[inflow_flag],performance_data[[#This Row],[inflow_flag]],performance_data[return_percentage])</f>
        <v>4.8467905675459724</v>
      </c>
      <c r="U3956" s="17">
        <f>IF(performance_data[[#This Row],[return_percentage]]&lt;performance_data[[#This Row],[benchmark_return]],1,0)</f>
        <v>0</v>
      </c>
      <c r="V3956" s="17">
        <f>COUNTIFS(performance_data[portfolio_id],performance_data[[#This Row],[portfolio_id]])</f>
        <v>30</v>
      </c>
      <c r="W3956" s="17">
        <f>COUNTIFS(performance_data[portfolio_id],performance_data[[#This Row],[portfolio_id]],
          performance_data[return_flag],1)</f>
        <v>15</v>
      </c>
      <c r="X3956" s="15">
        <f>performance_data[[#This Row],[underperform_flag_count]]/performance_data[[#This Row],[totalportfoliocount]]</f>
        <v>0.5</v>
      </c>
    </row>
    <row r="3957" spans="1:24" x14ac:dyDescent="0.3">
      <c r="A3957">
        <v>8353</v>
      </c>
      <c r="B3957" s="1">
        <v>45482</v>
      </c>
      <c r="C3957">
        <v>450473.16</v>
      </c>
      <c r="D3957">
        <v>-5.56</v>
      </c>
      <c r="E3957">
        <v>-5.19</v>
      </c>
      <c r="F3957">
        <v>10869.46</v>
      </c>
      <c r="G3957">
        <v>5459.51</v>
      </c>
      <c r="H3957" t="s">
        <v>2205</v>
      </c>
      <c r="I3957" t="s">
        <v>2209</v>
      </c>
      <c r="J3957">
        <v>7</v>
      </c>
      <c r="K3957" t="s">
        <v>2210</v>
      </c>
      <c r="L3957" t="str">
        <f>IF(performance_data[[#This Row],[return_percentage]]&gt;=performance_data[[#This Row],[benchmark_return]],"Higher","Lower")</f>
        <v>Lower</v>
      </c>
      <c r="M3957" s="14">
        <f xml:space="preserve"> _xlfn.MAXIFS(performance_data[date],performance_data[portfolio_id],performance_data[[#This Row],[portfolio_id]])</f>
        <v>45536</v>
      </c>
      <c r="N3957" s="14">
        <f xml:space="preserve"> _xlfn.MINIFS(performance_data[date],performance_data[portfolio_id],performance_data[[#This Row],[portfolio_id]])</f>
        <v>44858</v>
      </c>
      <c r="O3957" s="15">
        <f>_xlfn.MAXIFS(performance_data[portfolio_value],performance_data[portfolio_id],performance_data[[#This Row],[portfolio_id]],performance_data[date],performance_data[[#This Row],[latest_date]])</f>
        <v>263363.02</v>
      </c>
      <c r="P3957" s="15">
        <f>_xlfn.MAXIFS(performance_data[portfolio_value],performance_data[portfolio_id],performance_data[[#This Row],[portfolio_id]],performance_data[date],performance_data[[#This Row],[starting_date]])</f>
        <v>280764.03999999998</v>
      </c>
      <c r="Q3957" s="15">
        <f>performance_data[[#This Row],[latest_value]]-performance_data[[#This Row],[starting_value]]</f>
        <v>-17401.01999999996</v>
      </c>
      <c r="R3957" s="15">
        <f>performance_data[[#This Row],[net_inflows]]-performance_data[[#This Row],[net_outflows]]</f>
        <v>5409.9499999999989</v>
      </c>
      <c r="S3957" s="15" t="str">
        <f>IF(performance_data[[#This Row],[net_inflows]]&gt;AVERAGE(performance_data[net_inflows]),"High","Low")</f>
        <v>High</v>
      </c>
      <c r="T3957" s="15">
        <f>AVERAGEIF(performance_data[inflow_flag],performance_data[[#This Row],[inflow_flag]],performance_data[return_percentage])</f>
        <v>4.8467905675459724</v>
      </c>
      <c r="U3957" s="17">
        <f>IF(performance_data[[#This Row],[return_percentage]]&lt;performance_data[[#This Row],[benchmark_return]],1,0)</f>
        <v>1</v>
      </c>
      <c r="V3957" s="17">
        <f>COUNTIFS(performance_data[portfolio_id],performance_data[[#This Row],[portfolio_id]])</f>
        <v>21</v>
      </c>
      <c r="W3957" s="17">
        <f>COUNTIFS(performance_data[portfolio_id],performance_data[[#This Row],[portfolio_id]],
          performance_data[return_flag],1)</f>
        <v>8</v>
      </c>
      <c r="X3957" s="15">
        <f>performance_data[[#This Row],[underperform_flag_count]]/performance_data[[#This Row],[totalportfoliocount]]</f>
        <v>0.38095238095238093</v>
      </c>
    </row>
    <row r="3958" spans="1:24" x14ac:dyDescent="0.3">
      <c r="A3958">
        <v>8353</v>
      </c>
      <c r="B3958" s="1">
        <v>45462</v>
      </c>
      <c r="C3958">
        <v>339881.81</v>
      </c>
      <c r="D3958">
        <v>7.45</v>
      </c>
      <c r="E3958">
        <v>7.6</v>
      </c>
      <c r="F3958">
        <v>12540.77</v>
      </c>
      <c r="G3958">
        <v>19618.02</v>
      </c>
      <c r="H3958" t="s">
        <v>2205</v>
      </c>
      <c r="I3958" t="s">
        <v>2211</v>
      </c>
      <c r="J3958">
        <v>6</v>
      </c>
      <c r="K3958" t="s">
        <v>2212</v>
      </c>
      <c r="L3958" t="str">
        <f>IF(performance_data[[#This Row],[return_percentage]]&gt;=performance_data[[#This Row],[benchmark_return]],"Higher","Lower")</f>
        <v>Lower</v>
      </c>
      <c r="M3958" s="14">
        <f xml:space="preserve"> _xlfn.MAXIFS(performance_data[date],performance_data[portfolio_id],performance_data[[#This Row],[portfolio_id]])</f>
        <v>45536</v>
      </c>
      <c r="N3958" s="14">
        <f xml:space="preserve"> _xlfn.MINIFS(performance_data[date],performance_data[portfolio_id],performance_data[[#This Row],[portfolio_id]])</f>
        <v>44858</v>
      </c>
      <c r="O3958" s="15">
        <f>_xlfn.MAXIFS(performance_data[portfolio_value],performance_data[portfolio_id],performance_data[[#This Row],[portfolio_id]],performance_data[date],performance_data[[#This Row],[latest_date]])</f>
        <v>263363.02</v>
      </c>
      <c r="P3958" s="15">
        <f>_xlfn.MAXIFS(performance_data[portfolio_value],performance_data[portfolio_id],performance_data[[#This Row],[portfolio_id]],performance_data[date],performance_data[[#This Row],[starting_date]])</f>
        <v>280764.03999999998</v>
      </c>
      <c r="Q3958" s="15">
        <f>performance_data[[#This Row],[latest_value]]-performance_data[[#This Row],[starting_value]]</f>
        <v>-17401.01999999996</v>
      </c>
      <c r="R3958" s="15">
        <f>performance_data[[#This Row],[net_inflows]]-performance_data[[#This Row],[net_outflows]]</f>
        <v>-7077.25</v>
      </c>
      <c r="S3958" s="15" t="str">
        <f>IF(performance_data[[#This Row],[net_inflows]]&gt;AVERAGE(performance_data[net_inflows]),"High","Low")</f>
        <v>High</v>
      </c>
      <c r="T3958" s="15">
        <f>AVERAGEIF(performance_data[inflow_flag],performance_data[[#This Row],[inflow_flag]],performance_data[return_percentage])</f>
        <v>4.8467905675459724</v>
      </c>
      <c r="U3958" s="17">
        <f>IF(performance_data[[#This Row],[return_percentage]]&lt;performance_data[[#This Row],[benchmark_return]],1,0)</f>
        <v>1</v>
      </c>
      <c r="V3958" s="17">
        <f>COUNTIFS(performance_data[portfolio_id],performance_data[[#This Row],[portfolio_id]])</f>
        <v>21</v>
      </c>
      <c r="W3958" s="17">
        <f>COUNTIFS(performance_data[portfolio_id],performance_data[[#This Row],[portfolio_id]],
          performance_data[return_flag],1)</f>
        <v>8</v>
      </c>
      <c r="X3958" s="15">
        <f>performance_data[[#This Row],[underperform_flag_count]]/performance_data[[#This Row],[totalportfoliocount]]</f>
        <v>0.38095238095238093</v>
      </c>
    </row>
    <row r="3959" spans="1:24" x14ac:dyDescent="0.3">
      <c r="A3959">
        <v>8353</v>
      </c>
      <c r="B3959" s="1">
        <v>44889</v>
      </c>
      <c r="C3959">
        <v>167012.74</v>
      </c>
      <c r="D3959">
        <v>-0.98</v>
      </c>
      <c r="E3959">
        <v>-1.01</v>
      </c>
      <c r="F3959">
        <v>18557.169999999998</v>
      </c>
      <c r="G3959">
        <v>13481.41</v>
      </c>
      <c r="H3959" t="s">
        <v>2220</v>
      </c>
      <c r="I3959" t="s">
        <v>2217</v>
      </c>
      <c r="J3959">
        <v>11</v>
      </c>
      <c r="K3959" t="s">
        <v>2219</v>
      </c>
      <c r="L3959" t="str">
        <f>IF(performance_data[[#This Row],[return_percentage]]&gt;=performance_data[[#This Row],[benchmark_return]],"Higher","Lower")</f>
        <v>Higher</v>
      </c>
      <c r="M3959" s="14">
        <f xml:space="preserve"> _xlfn.MAXIFS(performance_data[date],performance_data[portfolio_id],performance_data[[#This Row],[portfolio_id]])</f>
        <v>45536</v>
      </c>
      <c r="N3959" s="14">
        <f xml:space="preserve"> _xlfn.MINIFS(performance_data[date],performance_data[portfolio_id],performance_data[[#This Row],[portfolio_id]])</f>
        <v>44858</v>
      </c>
      <c r="O3959" s="15">
        <f>_xlfn.MAXIFS(performance_data[portfolio_value],performance_data[portfolio_id],performance_data[[#This Row],[portfolio_id]],performance_data[date],performance_data[[#This Row],[latest_date]])</f>
        <v>263363.02</v>
      </c>
      <c r="P3959" s="15">
        <f>_xlfn.MAXIFS(performance_data[portfolio_value],performance_data[portfolio_id],performance_data[[#This Row],[portfolio_id]],performance_data[date],performance_data[[#This Row],[starting_date]])</f>
        <v>280764.03999999998</v>
      </c>
      <c r="Q3959" s="15">
        <f>performance_data[[#This Row],[latest_value]]-performance_data[[#This Row],[starting_value]]</f>
        <v>-17401.01999999996</v>
      </c>
      <c r="R3959" s="15">
        <f>performance_data[[#This Row],[net_inflows]]-performance_data[[#This Row],[net_outflows]]</f>
        <v>5075.7599999999984</v>
      </c>
      <c r="S3959" s="15" t="str">
        <f>IF(performance_data[[#This Row],[net_inflows]]&gt;AVERAGE(performance_data[net_inflows]),"High","Low")</f>
        <v>High</v>
      </c>
      <c r="T3959" s="15">
        <f>AVERAGEIF(performance_data[inflow_flag],performance_data[[#This Row],[inflow_flag]],performance_data[return_percentage])</f>
        <v>4.8467905675459724</v>
      </c>
      <c r="U3959" s="17">
        <f>IF(performance_data[[#This Row],[return_percentage]]&lt;performance_data[[#This Row],[benchmark_return]],1,0)</f>
        <v>0</v>
      </c>
      <c r="V3959" s="17">
        <f>COUNTIFS(performance_data[portfolio_id],performance_data[[#This Row],[portfolio_id]])</f>
        <v>21</v>
      </c>
      <c r="W3959" s="17">
        <f>COUNTIFS(performance_data[portfolio_id],performance_data[[#This Row],[portfolio_id]],
          performance_data[return_flag],1)</f>
        <v>8</v>
      </c>
      <c r="X3959" s="15">
        <f>performance_data[[#This Row],[underperform_flag_count]]/performance_data[[#This Row],[totalportfoliocount]]</f>
        <v>0.38095238095238093</v>
      </c>
    </row>
    <row r="3960" spans="1:24" x14ac:dyDescent="0.3">
      <c r="A3960">
        <v>8353</v>
      </c>
      <c r="B3960" s="1">
        <v>44858</v>
      </c>
      <c r="C3960">
        <v>280764.03999999998</v>
      </c>
      <c r="D3960">
        <v>0.51</v>
      </c>
      <c r="E3960">
        <v>0.56999999999999995</v>
      </c>
      <c r="F3960">
        <v>14037.54</v>
      </c>
      <c r="G3960">
        <v>8455.89</v>
      </c>
      <c r="H3960" t="s">
        <v>2220</v>
      </c>
      <c r="I3960" t="s">
        <v>2217</v>
      </c>
      <c r="J3960">
        <v>10</v>
      </c>
      <c r="K3960" t="s">
        <v>2224</v>
      </c>
      <c r="L3960" t="str">
        <f>IF(performance_data[[#This Row],[return_percentage]]&gt;=performance_data[[#This Row],[benchmark_return]],"Higher","Lower")</f>
        <v>Lower</v>
      </c>
      <c r="M3960" s="14">
        <f xml:space="preserve"> _xlfn.MAXIFS(performance_data[date],performance_data[portfolio_id],performance_data[[#This Row],[portfolio_id]])</f>
        <v>45536</v>
      </c>
      <c r="N3960" s="14">
        <f xml:space="preserve"> _xlfn.MINIFS(performance_data[date],performance_data[portfolio_id],performance_data[[#This Row],[portfolio_id]])</f>
        <v>44858</v>
      </c>
      <c r="O3960" s="15">
        <f>_xlfn.MAXIFS(performance_data[portfolio_value],performance_data[portfolio_id],performance_data[[#This Row],[portfolio_id]],performance_data[date],performance_data[[#This Row],[latest_date]])</f>
        <v>263363.02</v>
      </c>
      <c r="P3960" s="15">
        <f>_xlfn.MAXIFS(performance_data[portfolio_value],performance_data[portfolio_id],performance_data[[#This Row],[portfolio_id]],performance_data[date],performance_data[[#This Row],[starting_date]])</f>
        <v>280764.03999999998</v>
      </c>
      <c r="Q3960" s="15">
        <f>performance_data[[#This Row],[latest_value]]-performance_data[[#This Row],[starting_value]]</f>
        <v>-17401.01999999996</v>
      </c>
      <c r="R3960" s="15">
        <f>performance_data[[#This Row],[net_inflows]]-performance_data[[#This Row],[net_outflows]]</f>
        <v>5581.6500000000015</v>
      </c>
      <c r="S3960" s="15" t="str">
        <f>IF(performance_data[[#This Row],[net_inflows]]&gt;AVERAGE(performance_data[net_inflows]),"High","Low")</f>
        <v>High</v>
      </c>
      <c r="T3960" s="15">
        <f>AVERAGEIF(performance_data[inflow_flag],performance_data[[#This Row],[inflow_flag]],performance_data[return_percentage])</f>
        <v>4.8467905675459724</v>
      </c>
      <c r="U3960" s="17">
        <f>IF(performance_data[[#This Row],[return_percentage]]&lt;performance_data[[#This Row],[benchmark_return]],1,0)</f>
        <v>1</v>
      </c>
      <c r="V3960" s="17">
        <f>COUNTIFS(performance_data[portfolio_id],performance_data[[#This Row],[portfolio_id]])</f>
        <v>21</v>
      </c>
      <c r="W3960" s="17">
        <f>COUNTIFS(performance_data[portfolio_id],performance_data[[#This Row],[portfolio_id]],
          performance_data[return_flag],1)</f>
        <v>8</v>
      </c>
      <c r="X3960" s="15">
        <f>performance_data[[#This Row],[underperform_flag_count]]/performance_data[[#This Row],[totalportfoliocount]]</f>
        <v>0.38095238095238093</v>
      </c>
    </row>
    <row r="3961" spans="1:24" x14ac:dyDescent="0.3">
      <c r="A3961">
        <v>8353</v>
      </c>
      <c r="B3961" s="1">
        <v>45289</v>
      </c>
      <c r="C3961">
        <v>217026.47</v>
      </c>
      <c r="D3961">
        <v>16.29</v>
      </c>
      <c r="E3961">
        <v>13.32</v>
      </c>
      <c r="F3961">
        <v>9556.86</v>
      </c>
      <c r="G3961">
        <v>17481.2</v>
      </c>
      <c r="H3961" t="s">
        <v>2213</v>
      </c>
      <c r="I3961" t="s">
        <v>2217</v>
      </c>
      <c r="J3961">
        <v>12</v>
      </c>
      <c r="K3961" t="s">
        <v>2218</v>
      </c>
      <c r="L3961" t="str">
        <f>IF(performance_data[[#This Row],[return_percentage]]&gt;=performance_data[[#This Row],[benchmark_return]],"Higher","Lower")</f>
        <v>Higher</v>
      </c>
      <c r="M3961" s="14">
        <f xml:space="preserve"> _xlfn.MAXIFS(performance_data[date],performance_data[portfolio_id],performance_data[[#This Row],[portfolio_id]])</f>
        <v>45536</v>
      </c>
      <c r="N3961" s="14">
        <f xml:space="preserve"> _xlfn.MINIFS(performance_data[date],performance_data[portfolio_id],performance_data[[#This Row],[portfolio_id]])</f>
        <v>44858</v>
      </c>
      <c r="O3961" s="15">
        <f>_xlfn.MAXIFS(performance_data[portfolio_value],performance_data[portfolio_id],performance_data[[#This Row],[portfolio_id]],performance_data[date],performance_data[[#This Row],[latest_date]])</f>
        <v>263363.02</v>
      </c>
      <c r="P3961" s="15">
        <f>_xlfn.MAXIFS(performance_data[portfolio_value],performance_data[portfolio_id],performance_data[[#This Row],[portfolio_id]],performance_data[date],performance_data[[#This Row],[starting_date]])</f>
        <v>280764.03999999998</v>
      </c>
      <c r="Q3961" s="15">
        <f>performance_data[[#This Row],[latest_value]]-performance_data[[#This Row],[starting_value]]</f>
        <v>-17401.01999999996</v>
      </c>
      <c r="R3961" s="15">
        <f>performance_data[[#This Row],[net_inflows]]-performance_data[[#This Row],[net_outflows]]</f>
        <v>-7924.34</v>
      </c>
      <c r="S3961" s="15" t="str">
        <f>IF(performance_data[[#This Row],[net_inflows]]&gt;AVERAGE(performance_data[net_inflows]),"High","Low")</f>
        <v>Low</v>
      </c>
      <c r="T3961" s="15">
        <f>AVERAGEIF(performance_data[inflow_flag],performance_data[[#This Row],[inflow_flag]],performance_data[return_percentage])</f>
        <v>5.0457846277021572</v>
      </c>
      <c r="U3961" s="17">
        <f>IF(performance_data[[#This Row],[return_percentage]]&lt;performance_data[[#This Row],[benchmark_return]],1,0)</f>
        <v>0</v>
      </c>
      <c r="V3961" s="17">
        <f>COUNTIFS(performance_data[portfolio_id],performance_data[[#This Row],[portfolio_id]])</f>
        <v>21</v>
      </c>
      <c r="W3961" s="17">
        <f>COUNTIFS(performance_data[portfolio_id],performance_data[[#This Row],[portfolio_id]],
          performance_data[return_flag],1)</f>
        <v>8</v>
      </c>
      <c r="X3961" s="15">
        <f>performance_data[[#This Row],[underperform_flag_count]]/performance_data[[#This Row],[totalportfoliocount]]</f>
        <v>0.38095238095238093</v>
      </c>
    </row>
    <row r="3962" spans="1:24" x14ac:dyDescent="0.3">
      <c r="A3962">
        <v>8353</v>
      </c>
      <c r="B3962" s="1">
        <v>44998</v>
      </c>
      <c r="C3962">
        <v>447746.77</v>
      </c>
      <c r="D3962">
        <v>17.93</v>
      </c>
      <c r="E3962">
        <v>20.55</v>
      </c>
      <c r="F3962">
        <v>8695.2000000000007</v>
      </c>
      <c r="G3962">
        <v>14623.03</v>
      </c>
      <c r="H3962" t="s">
        <v>2213</v>
      </c>
      <c r="I3962" t="s">
        <v>2206</v>
      </c>
      <c r="J3962">
        <v>3</v>
      </c>
      <c r="K3962" t="s">
        <v>2222</v>
      </c>
      <c r="L3962" t="str">
        <f>IF(performance_data[[#This Row],[return_percentage]]&gt;=performance_data[[#This Row],[benchmark_return]],"Higher","Lower")</f>
        <v>Lower</v>
      </c>
      <c r="M3962" s="14">
        <f xml:space="preserve"> _xlfn.MAXIFS(performance_data[date],performance_data[portfolio_id],performance_data[[#This Row],[portfolio_id]])</f>
        <v>45536</v>
      </c>
      <c r="N3962" s="14">
        <f xml:space="preserve"> _xlfn.MINIFS(performance_data[date],performance_data[portfolio_id],performance_data[[#This Row],[portfolio_id]])</f>
        <v>44858</v>
      </c>
      <c r="O3962" s="15">
        <f>_xlfn.MAXIFS(performance_data[portfolio_value],performance_data[portfolio_id],performance_data[[#This Row],[portfolio_id]],performance_data[date],performance_data[[#This Row],[latest_date]])</f>
        <v>263363.02</v>
      </c>
      <c r="P3962" s="15">
        <f>_xlfn.MAXIFS(performance_data[portfolio_value],performance_data[portfolio_id],performance_data[[#This Row],[portfolio_id]],performance_data[date],performance_data[[#This Row],[starting_date]])</f>
        <v>280764.03999999998</v>
      </c>
      <c r="Q3962" s="15">
        <f>performance_data[[#This Row],[latest_value]]-performance_data[[#This Row],[starting_value]]</f>
        <v>-17401.01999999996</v>
      </c>
      <c r="R3962" s="15">
        <f>performance_data[[#This Row],[net_inflows]]-performance_data[[#This Row],[net_outflows]]</f>
        <v>-5927.83</v>
      </c>
      <c r="S3962" s="15" t="str">
        <f>IF(performance_data[[#This Row],[net_inflows]]&gt;AVERAGE(performance_data[net_inflows]),"High","Low")</f>
        <v>Low</v>
      </c>
      <c r="T3962" s="15">
        <f>AVERAGEIF(performance_data[inflow_flag],performance_data[[#This Row],[inflow_flag]],performance_data[return_percentage])</f>
        <v>5.0457846277021572</v>
      </c>
      <c r="U3962" s="17">
        <f>IF(performance_data[[#This Row],[return_percentage]]&lt;performance_data[[#This Row],[benchmark_return]],1,0)</f>
        <v>1</v>
      </c>
      <c r="V3962" s="17">
        <f>COUNTIFS(performance_data[portfolio_id],performance_data[[#This Row],[portfolio_id]])</f>
        <v>21</v>
      </c>
      <c r="W3962" s="17">
        <f>COUNTIFS(performance_data[portfolio_id],performance_data[[#This Row],[portfolio_id]],
          performance_data[return_flag],1)</f>
        <v>8</v>
      </c>
      <c r="X3962" s="15">
        <f>performance_data[[#This Row],[underperform_flag_count]]/performance_data[[#This Row],[totalportfoliocount]]</f>
        <v>0.38095238095238093</v>
      </c>
    </row>
    <row r="3963" spans="1:24" x14ac:dyDescent="0.3">
      <c r="A3963">
        <v>8353</v>
      </c>
      <c r="B3963" s="1">
        <v>45188</v>
      </c>
      <c r="C3963">
        <v>477945.3</v>
      </c>
      <c r="D3963">
        <v>19.350000000000001</v>
      </c>
      <c r="E3963">
        <v>15.9</v>
      </c>
      <c r="F3963">
        <v>9332.57</v>
      </c>
      <c r="G3963">
        <v>13372.38</v>
      </c>
      <c r="H3963" t="s">
        <v>2213</v>
      </c>
      <c r="I3963" t="s">
        <v>2209</v>
      </c>
      <c r="J3963">
        <v>9</v>
      </c>
      <c r="K3963" t="s">
        <v>2221</v>
      </c>
      <c r="L3963" t="str">
        <f>IF(performance_data[[#This Row],[return_percentage]]&gt;=performance_data[[#This Row],[benchmark_return]],"Higher","Lower")</f>
        <v>Higher</v>
      </c>
      <c r="M3963" s="14">
        <f xml:space="preserve"> _xlfn.MAXIFS(performance_data[date],performance_data[portfolio_id],performance_data[[#This Row],[portfolio_id]])</f>
        <v>45536</v>
      </c>
      <c r="N3963" s="14">
        <f xml:space="preserve"> _xlfn.MINIFS(performance_data[date],performance_data[portfolio_id],performance_data[[#This Row],[portfolio_id]])</f>
        <v>44858</v>
      </c>
      <c r="O3963" s="15">
        <f>_xlfn.MAXIFS(performance_data[portfolio_value],performance_data[portfolio_id],performance_data[[#This Row],[portfolio_id]],performance_data[date],performance_data[[#This Row],[latest_date]])</f>
        <v>263363.02</v>
      </c>
      <c r="P3963" s="15">
        <f>_xlfn.MAXIFS(performance_data[portfolio_value],performance_data[portfolio_id],performance_data[[#This Row],[portfolio_id]],performance_data[date],performance_data[[#This Row],[starting_date]])</f>
        <v>280764.03999999998</v>
      </c>
      <c r="Q3963" s="15">
        <f>performance_data[[#This Row],[latest_value]]-performance_data[[#This Row],[starting_value]]</f>
        <v>-17401.01999999996</v>
      </c>
      <c r="R3963" s="15">
        <f>performance_data[[#This Row],[net_inflows]]-performance_data[[#This Row],[net_outflows]]</f>
        <v>-4039.8099999999995</v>
      </c>
      <c r="S3963" s="15" t="str">
        <f>IF(performance_data[[#This Row],[net_inflows]]&gt;AVERAGE(performance_data[net_inflows]),"High","Low")</f>
        <v>Low</v>
      </c>
      <c r="T3963" s="15">
        <f>AVERAGEIF(performance_data[inflow_flag],performance_data[[#This Row],[inflow_flag]],performance_data[return_percentage])</f>
        <v>5.0457846277021572</v>
      </c>
      <c r="U3963" s="17">
        <f>IF(performance_data[[#This Row],[return_percentage]]&lt;performance_data[[#This Row],[benchmark_return]],1,0)</f>
        <v>0</v>
      </c>
      <c r="V3963" s="17">
        <f>COUNTIFS(performance_data[portfolio_id],performance_data[[#This Row],[portfolio_id]])</f>
        <v>21</v>
      </c>
      <c r="W3963" s="17">
        <f>COUNTIFS(performance_data[portfolio_id],performance_data[[#This Row],[portfolio_id]],
          performance_data[return_flag],1)</f>
        <v>8</v>
      </c>
      <c r="X3963" s="15">
        <f>performance_data[[#This Row],[underperform_flag_count]]/performance_data[[#This Row],[totalportfoliocount]]</f>
        <v>0.38095238095238093</v>
      </c>
    </row>
    <row r="3964" spans="1:24" x14ac:dyDescent="0.3">
      <c r="A3964">
        <v>8353</v>
      </c>
      <c r="B3964" s="1">
        <v>45526</v>
      </c>
      <c r="C3964">
        <v>252006.15</v>
      </c>
      <c r="D3964">
        <v>4.76</v>
      </c>
      <c r="E3964">
        <v>5.05</v>
      </c>
      <c r="F3964">
        <v>6513.31</v>
      </c>
      <c r="G3964">
        <v>810.84</v>
      </c>
      <c r="H3964" t="s">
        <v>2205</v>
      </c>
      <c r="I3964" t="s">
        <v>2209</v>
      </c>
      <c r="J3964">
        <v>8</v>
      </c>
      <c r="K3964" t="s">
        <v>2214</v>
      </c>
      <c r="L3964" t="str">
        <f>IF(performance_data[[#This Row],[return_percentage]]&gt;=performance_data[[#This Row],[benchmark_return]],"Higher","Lower")</f>
        <v>Lower</v>
      </c>
      <c r="M3964" s="14">
        <f xml:space="preserve"> _xlfn.MAXIFS(performance_data[date],performance_data[portfolio_id],performance_data[[#This Row],[portfolio_id]])</f>
        <v>45536</v>
      </c>
      <c r="N3964" s="14">
        <f xml:space="preserve"> _xlfn.MINIFS(performance_data[date],performance_data[portfolio_id],performance_data[[#This Row],[portfolio_id]])</f>
        <v>44858</v>
      </c>
      <c r="O3964" s="15">
        <f>_xlfn.MAXIFS(performance_data[portfolio_value],performance_data[portfolio_id],performance_data[[#This Row],[portfolio_id]],performance_data[date],performance_data[[#This Row],[latest_date]])</f>
        <v>263363.02</v>
      </c>
      <c r="P3964" s="15">
        <f>_xlfn.MAXIFS(performance_data[portfolio_value],performance_data[portfolio_id],performance_data[[#This Row],[portfolio_id]],performance_data[date],performance_data[[#This Row],[starting_date]])</f>
        <v>280764.03999999998</v>
      </c>
      <c r="Q3964" s="15">
        <f>performance_data[[#This Row],[latest_value]]-performance_data[[#This Row],[starting_value]]</f>
        <v>-17401.01999999996</v>
      </c>
      <c r="R3964" s="15">
        <f>performance_data[[#This Row],[net_inflows]]-performance_data[[#This Row],[net_outflows]]</f>
        <v>5702.47</v>
      </c>
      <c r="S3964" s="15" t="str">
        <f>IF(performance_data[[#This Row],[net_inflows]]&gt;AVERAGE(performance_data[net_inflows]),"High","Low")</f>
        <v>Low</v>
      </c>
      <c r="T3964" s="15">
        <f>AVERAGEIF(performance_data[inflow_flag],performance_data[[#This Row],[inflow_flag]],performance_data[return_percentage])</f>
        <v>5.0457846277021572</v>
      </c>
      <c r="U3964" s="17">
        <f>IF(performance_data[[#This Row],[return_percentage]]&lt;performance_data[[#This Row],[benchmark_return]],1,0)</f>
        <v>1</v>
      </c>
      <c r="V3964" s="17">
        <f>COUNTIFS(performance_data[portfolio_id],performance_data[[#This Row],[portfolio_id]])</f>
        <v>21</v>
      </c>
      <c r="W3964" s="17">
        <f>COUNTIFS(performance_data[portfolio_id],performance_data[[#This Row],[portfolio_id]],
          performance_data[return_flag],1)</f>
        <v>8</v>
      </c>
      <c r="X3964" s="15">
        <f>performance_data[[#This Row],[underperform_flag_count]]/performance_data[[#This Row],[totalportfoliocount]]</f>
        <v>0.38095238095238093</v>
      </c>
    </row>
    <row r="3965" spans="1:24" x14ac:dyDescent="0.3">
      <c r="A3965">
        <v>8353</v>
      </c>
      <c r="B3965" s="1">
        <v>45295</v>
      </c>
      <c r="C3965">
        <v>400083.39</v>
      </c>
      <c r="D3965">
        <v>-6.96</v>
      </c>
      <c r="E3965">
        <v>-7.12</v>
      </c>
      <c r="F3965">
        <v>11184.15</v>
      </c>
      <c r="G3965">
        <v>5131.66</v>
      </c>
      <c r="H3965" t="s">
        <v>2205</v>
      </c>
      <c r="I3965" t="s">
        <v>2206</v>
      </c>
      <c r="J3965">
        <v>1</v>
      </c>
      <c r="K3965" t="s">
        <v>2207</v>
      </c>
      <c r="L3965" t="str">
        <f>IF(performance_data[[#This Row],[return_percentage]]&gt;=performance_data[[#This Row],[benchmark_return]],"Higher","Lower")</f>
        <v>Higher</v>
      </c>
      <c r="M3965" s="14">
        <f xml:space="preserve"> _xlfn.MAXIFS(performance_data[date],performance_data[portfolio_id],performance_data[[#This Row],[portfolio_id]])</f>
        <v>45536</v>
      </c>
      <c r="N3965" s="14">
        <f xml:space="preserve"> _xlfn.MINIFS(performance_data[date],performance_data[portfolio_id],performance_data[[#This Row],[portfolio_id]])</f>
        <v>44858</v>
      </c>
      <c r="O3965" s="15">
        <f>_xlfn.MAXIFS(performance_data[portfolio_value],performance_data[portfolio_id],performance_data[[#This Row],[portfolio_id]],performance_data[date],performance_data[[#This Row],[latest_date]])</f>
        <v>263363.02</v>
      </c>
      <c r="P3965" s="15">
        <f>_xlfn.MAXIFS(performance_data[portfolio_value],performance_data[portfolio_id],performance_data[[#This Row],[portfolio_id]],performance_data[date],performance_data[[#This Row],[starting_date]])</f>
        <v>280764.03999999998</v>
      </c>
      <c r="Q3965" s="15">
        <f>performance_data[[#This Row],[latest_value]]-performance_data[[#This Row],[starting_value]]</f>
        <v>-17401.01999999996</v>
      </c>
      <c r="R3965" s="15">
        <f>performance_data[[#This Row],[net_inflows]]-performance_data[[#This Row],[net_outflows]]</f>
        <v>6052.49</v>
      </c>
      <c r="S3965" s="15" t="str">
        <f>IF(performance_data[[#This Row],[net_inflows]]&gt;AVERAGE(performance_data[net_inflows]),"High","Low")</f>
        <v>High</v>
      </c>
      <c r="T3965" s="15">
        <f>AVERAGEIF(performance_data[inflow_flag],performance_data[[#This Row],[inflow_flag]],performance_data[return_percentage])</f>
        <v>4.8467905675459724</v>
      </c>
      <c r="U3965" s="17">
        <f>IF(performance_data[[#This Row],[return_percentage]]&lt;performance_data[[#This Row],[benchmark_return]],1,0)</f>
        <v>0</v>
      </c>
      <c r="V3965" s="17">
        <f>COUNTIFS(performance_data[portfolio_id],performance_data[[#This Row],[portfolio_id]])</f>
        <v>21</v>
      </c>
      <c r="W3965" s="17">
        <f>COUNTIFS(performance_data[portfolio_id],performance_data[[#This Row],[portfolio_id]],
          performance_data[return_flag],1)</f>
        <v>8</v>
      </c>
      <c r="X3965" s="15">
        <f>performance_data[[#This Row],[underperform_flag_count]]/performance_data[[#This Row],[totalportfoliocount]]</f>
        <v>0.38095238095238093</v>
      </c>
    </row>
    <row r="3966" spans="1:24" x14ac:dyDescent="0.3">
      <c r="A3966">
        <v>8353</v>
      </c>
      <c r="B3966" s="1">
        <v>45491</v>
      </c>
      <c r="C3966">
        <v>121560.56</v>
      </c>
      <c r="D3966">
        <v>5.72</v>
      </c>
      <c r="E3966">
        <v>5.05</v>
      </c>
      <c r="F3966">
        <v>6668.51</v>
      </c>
      <c r="G3966">
        <v>2181.89</v>
      </c>
      <c r="H3966" t="s">
        <v>2205</v>
      </c>
      <c r="I3966" t="s">
        <v>2209</v>
      </c>
      <c r="J3966">
        <v>7</v>
      </c>
      <c r="K3966" t="s">
        <v>2210</v>
      </c>
      <c r="L3966" t="str">
        <f>IF(performance_data[[#This Row],[return_percentage]]&gt;=performance_data[[#This Row],[benchmark_return]],"Higher","Lower")</f>
        <v>Higher</v>
      </c>
      <c r="M3966" s="14">
        <f xml:space="preserve"> _xlfn.MAXIFS(performance_data[date],performance_data[portfolio_id],performance_data[[#This Row],[portfolio_id]])</f>
        <v>45536</v>
      </c>
      <c r="N3966" s="14">
        <f xml:space="preserve"> _xlfn.MINIFS(performance_data[date],performance_data[portfolio_id],performance_data[[#This Row],[portfolio_id]])</f>
        <v>44858</v>
      </c>
      <c r="O3966" s="15">
        <f>_xlfn.MAXIFS(performance_data[portfolio_value],performance_data[portfolio_id],performance_data[[#This Row],[portfolio_id]],performance_data[date],performance_data[[#This Row],[latest_date]])</f>
        <v>263363.02</v>
      </c>
      <c r="P3966" s="15">
        <f>_xlfn.MAXIFS(performance_data[portfolio_value],performance_data[portfolio_id],performance_data[[#This Row],[portfolio_id]],performance_data[date],performance_data[[#This Row],[starting_date]])</f>
        <v>280764.03999999998</v>
      </c>
      <c r="Q3966" s="15">
        <f>performance_data[[#This Row],[latest_value]]-performance_data[[#This Row],[starting_value]]</f>
        <v>-17401.01999999996</v>
      </c>
      <c r="R3966" s="15">
        <f>performance_data[[#This Row],[net_inflows]]-performance_data[[#This Row],[net_outflows]]</f>
        <v>4486.6200000000008</v>
      </c>
      <c r="S3966" s="15" t="str">
        <f>IF(performance_data[[#This Row],[net_inflows]]&gt;AVERAGE(performance_data[net_inflows]),"High","Low")</f>
        <v>Low</v>
      </c>
      <c r="T3966" s="15">
        <f>AVERAGEIF(performance_data[inflow_flag],performance_data[[#This Row],[inflow_flag]],performance_data[return_percentage])</f>
        <v>5.0457846277021572</v>
      </c>
      <c r="U3966" s="17">
        <f>IF(performance_data[[#This Row],[return_percentage]]&lt;performance_data[[#This Row],[benchmark_return]],1,0)</f>
        <v>0</v>
      </c>
      <c r="V3966" s="17">
        <f>COUNTIFS(performance_data[portfolio_id],performance_data[[#This Row],[portfolio_id]])</f>
        <v>21</v>
      </c>
      <c r="W3966" s="17">
        <f>COUNTIFS(performance_data[portfolio_id],performance_data[[#This Row],[portfolio_id]],
          performance_data[return_flag],1)</f>
        <v>8</v>
      </c>
      <c r="X3966" s="15">
        <f>performance_data[[#This Row],[underperform_flag_count]]/performance_data[[#This Row],[totalportfoliocount]]</f>
        <v>0.38095238095238093</v>
      </c>
    </row>
    <row r="3967" spans="1:24" x14ac:dyDescent="0.3">
      <c r="A3967">
        <v>8353</v>
      </c>
      <c r="B3967" s="1">
        <v>45009</v>
      </c>
      <c r="C3967">
        <v>13648.45</v>
      </c>
      <c r="D3967">
        <v>-9.9</v>
      </c>
      <c r="E3967">
        <v>-8.9</v>
      </c>
      <c r="F3967">
        <v>5337.14</v>
      </c>
      <c r="G3967">
        <v>13268.9</v>
      </c>
      <c r="H3967" t="s">
        <v>2213</v>
      </c>
      <c r="I3967" t="s">
        <v>2206</v>
      </c>
      <c r="J3967">
        <v>3</v>
      </c>
      <c r="K3967" t="s">
        <v>2222</v>
      </c>
      <c r="L3967" t="str">
        <f>IF(performance_data[[#This Row],[return_percentage]]&gt;=performance_data[[#This Row],[benchmark_return]],"Higher","Lower")</f>
        <v>Lower</v>
      </c>
      <c r="M3967" s="14">
        <f xml:space="preserve"> _xlfn.MAXIFS(performance_data[date],performance_data[portfolio_id],performance_data[[#This Row],[portfolio_id]])</f>
        <v>45536</v>
      </c>
      <c r="N3967" s="14">
        <f xml:space="preserve"> _xlfn.MINIFS(performance_data[date],performance_data[portfolio_id],performance_data[[#This Row],[portfolio_id]])</f>
        <v>44858</v>
      </c>
      <c r="O3967" s="15">
        <f>_xlfn.MAXIFS(performance_data[portfolio_value],performance_data[portfolio_id],performance_data[[#This Row],[portfolio_id]],performance_data[date],performance_data[[#This Row],[latest_date]])</f>
        <v>263363.02</v>
      </c>
      <c r="P3967" s="15">
        <f>_xlfn.MAXIFS(performance_data[portfolio_value],performance_data[portfolio_id],performance_data[[#This Row],[portfolio_id]],performance_data[date],performance_data[[#This Row],[starting_date]])</f>
        <v>280764.03999999998</v>
      </c>
      <c r="Q3967" s="15">
        <f>performance_data[[#This Row],[latest_value]]-performance_data[[#This Row],[starting_value]]</f>
        <v>-17401.01999999996</v>
      </c>
      <c r="R3967" s="15">
        <f>performance_data[[#This Row],[net_inflows]]-performance_data[[#This Row],[net_outflows]]</f>
        <v>-7931.7599999999993</v>
      </c>
      <c r="S3967" s="15" t="str">
        <f>IF(performance_data[[#This Row],[net_inflows]]&gt;AVERAGE(performance_data[net_inflows]),"High","Low")</f>
        <v>Low</v>
      </c>
      <c r="T3967" s="15">
        <f>AVERAGEIF(performance_data[inflow_flag],performance_data[[#This Row],[inflow_flag]],performance_data[return_percentage])</f>
        <v>5.0457846277021572</v>
      </c>
      <c r="U3967" s="17">
        <f>IF(performance_data[[#This Row],[return_percentage]]&lt;performance_data[[#This Row],[benchmark_return]],1,0)</f>
        <v>1</v>
      </c>
      <c r="V3967" s="17">
        <f>COUNTIFS(performance_data[portfolio_id],performance_data[[#This Row],[portfolio_id]])</f>
        <v>21</v>
      </c>
      <c r="W3967" s="17">
        <f>COUNTIFS(performance_data[portfolio_id],performance_data[[#This Row],[portfolio_id]],
          performance_data[return_flag],1)</f>
        <v>8</v>
      </c>
      <c r="X3967" s="15">
        <f>performance_data[[#This Row],[underperform_flag_count]]/performance_data[[#This Row],[totalportfoliocount]]</f>
        <v>0.38095238095238093</v>
      </c>
    </row>
    <row r="3968" spans="1:24" x14ac:dyDescent="0.3">
      <c r="A3968">
        <v>8353</v>
      </c>
      <c r="B3968" s="1">
        <v>45393</v>
      </c>
      <c r="C3968">
        <v>17283.900000000001</v>
      </c>
      <c r="D3968">
        <v>13.97</v>
      </c>
      <c r="E3968">
        <v>11.69</v>
      </c>
      <c r="F3968">
        <v>19932.849999999999</v>
      </c>
      <c r="G3968">
        <v>2691.39</v>
      </c>
      <c r="H3968" t="s">
        <v>2205</v>
      </c>
      <c r="I3968" t="s">
        <v>2211</v>
      </c>
      <c r="J3968">
        <v>4</v>
      </c>
      <c r="K3968" t="s">
        <v>2216</v>
      </c>
      <c r="L3968" t="str">
        <f>IF(performance_data[[#This Row],[return_percentage]]&gt;=performance_data[[#This Row],[benchmark_return]],"Higher","Lower")</f>
        <v>Higher</v>
      </c>
      <c r="M3968" s="14">
        <f xml:space="preserve"> _xlfn.MAXIFS(performance_data[date],performance_data[portfolio_id],performance_data[[#This Row],[portfolio_id]])</f>
        <v>45536</v>
      </c>
      <c r="N3968" s="14">
        <f xml:space="preserve"> _xlfn.MINIFS(performance_data[date],performance_data[portfolio_id],performance_data[[#This Row],[portfolio_id]])</f>
        <v>44858</v>
      </c>
      <c r="O3968" s="15">
        <f>_xlfn.MAXIFS(performance_data[portfolio_value],performance_data[portfolio_id],performance_data[[#This Row],[portfolio_id]],performance_data[date],performance_data[[#This Row],[latest_date]])</f>
        <v>263363.02</v>
      </c>
      <c r="P3968" s="15">
        <f>_xlfn.MAXIFS(performance_data[portfolio_value],performance_data[portfolio_id],performance_data[[#This Row],[portfolio_id]],performance_data[date],performance_data[[#This Row],[starting_date]])</f>
        <v>280764.03999999998</v>
      </c>
      <c r="Q3968" s="15">
        <f>performance_data[[#This Row],[latest_value]]-performance_data[[#This Row],[starting_value]]</f>
        <v>-17401.01999999996</v>
      </c>
      <c r="R3968" s="15">
        <f>performance_data[[#This Row],[net_inflows]]-performance_data[[#This Row],[net_outflows]]</f>
        <v>17241.46</v>
      </c>
      <c r="S3968" s="15" t="str">
        <f>IF(performance_data[[#This Row],[net_inflows]]&gt;AVERAGE(performance_data[net_inflows]),"High","Low")</f>
        <v>High</v>
      </c>
      <c r="T3968" s="15">
        <f>AVERAGEIF(performance_data[inflow_flag],performance_data[[#This Row],[inflow_flag]],performance_data[return_percentage])</f>
        <v>4.8467905675459724</v>
      </c>
      <c r="U3968" s="17">
        <f>IF(performance_data[[#This Row],[return_percentage]]&lt;performance_data[[#This Row],[benchmark_return]],1,0)</f>
        <v>0</v>
      </c>
      <c r="V3968" s="17">
        <f>COUNTIFS(performance_data[portfolio_id],performance_data[[#This Row],[portfolio_id]])</f>
        <v>21</v>
      </c>
      <c r="W3968" s="17">
        <f>COUNTIFS(performance_data[portfolio_id],performance_data[[#This Row],[portfolio_id]],
          performance_data[return_flag],1)</f>
        <v>8</v>
      </c>
      <c r="X3968" s="15">
        <f>performance_data[[#This Row],[underperform_flag_count]]/performance_data[[#This Row],[totalportfoliocount]]</f>
        <v>0.38095238095238093</v>
      </c>
    </row>
    <row r="3969" spans="1:24" x14ac:dyDescent="0.3">
      <c r="A3969">
        <v>8353</v>
      </c>
      <c r="B3969" s="1">
        <v>44869</v>
      </c>
      <c r="C3969">
        <v>189725.57</v>
      </c>
      <c r="D3969">
        <v>-8.41</v>
      </c>
      <c r="E3969">
        <v>-8.4499999999999993</v>
      </c>
      <c r="F3969">
        <v>15229.01</v>
      </c>
      <c r="G3969">
        <v>9529.3799999999992</v>
      </c>
      <c r="H3969" t="s">
        <v>2220</v>
      </c>
      <c r="I3969" t="s">
        <v>2217</v>
      </c>
      <c r="J3969">
        <v>11</v>
      </c>
      <c r="K3969" t="s">
        <v>2219</v>
      </c>
      <c r="L3969" t="str">
        <f>IF(performance_data[[#This Row],[return_percentage]]&gt;=performance_data[[#This Row],[benchmark_return]],"Higher","Lower")</f>
        <v>Higher</v>
      </c>
      <c r="M3969" s="14">
        <f xml:space="preserve"> _xlfn.MAXIFS(performance_data[date],performance_data[portfolio_id],performance_data[[#This Row],[portfolio_id]])</f>
        <v>45536</v>
      </c>
      <c r="N3969" s="14">
        <f xml:space="preserve"> _xlfn.MINIFS(performance_data[date],performance_data[portfolio_id],performance_data[[#This Row],[portfolio_id]])</f>
        <v>44858</v>
      </c>
      <c r="O3969" s="15">
        <f>_xlfn.MAXIFS(performance_data[portfolio_value],performance_data[portfolio_id],performance_data[[#This Row],[portfolio_id]],performance_data[date],performance_data[[#This Row],[latest_date]])</f>
        <v>263363.02</v>
      </c>
      <c r="P3969" s="15">
        <f>_xlfn.MAXIFS(performance_data[portfolio_value],performance_data[portfolio_id],performance_data[[#This Row],[portfolio_id]],performance_data[date],performance_data[[#This Row],[starting_date]])</f>
        <v>280764.03999999998</v>
      </c>
      <c r="Q3969" s="15">
        <f>performance_data[[#This Row],[latest_value]]-performance_data[[#This Row],[starting_value]]</f>
        <v>-17401.01999999996</v>
      </c>
      <c r="R3969" s="15">
        <f>performance_data[[#This Row],[net_inflows]]-performance_data[[#This Row],[net_outflows]]</f>
        <v>5699.630000000001</v>
      </c>
      <c r="S3969" s="15" t="str">
        <f>IF(performance_data[[#This Row],[net_inflows]]&gt;AVERAGE(performance_data[net_inflows]),"High","Low")</f>
        <v>High</v>
      </c>
      <c r="T3969" s="15">
        <f>AVERAGEIF(performance_data[inflow_flag],performance_data[[#This Row],[inflow_flag]],performance_data[return_percentage])</f>
        <v>4.8467905675459724</v>
      </c>
      <c r="U3969" s="17">
        <f>IF(performance_data[[#This Row],[return_percentage]]&lt;performance_data[[#This Row],[benchmark_return]],1,0)</f>
        <v>0</v>
      </c>
      <c r="V3969" s="17">
        <f>COUNTIFS(performance_data[portfolio_id],performance_data[[#This Row],[portfolio_id]])</f>
        <v>21</v>
      </c>
      <c r="W3969" s="17">
        <f>COUNTIFS(performance_data[portfolio_id],performance_data[[#This Row],[portfolio_id]],
          performance_data[return_flag],1)</f>
        <v>8</v>
      </c>
      <c r="X3969" s="15">
        <f>performance_data[[#This Row],[underperform_flag_count]]/performance_data[[#This Row],[totalportfoliocount]]</f>
        <v>0.38095238095238093</v>
      </c>
    </row>
    <row r="3970" spans="1:24" x14ac:dyDescent="0.3">
      <c r="A3970">
        <v>8353</v>
      </c>
      <c r="B3970" s="1">
        <v>45536</v>
      </c>
      <c r="C3970">
        <v>263363.02</v>
      </c>
      <c r="D3970">
        <v>8.9499999999999993</v>
      </c>
      <c r="E3970">
        <v>8.58</v>
      </c>
      <c r="F3970">
        <v>16599.830000000002</v>
      </c>
      <c r="G3970">
        <v>15979.93</v>
      </c>
      <c r="H3970" t="s">
        <v>2205</v>
      </c>
      <c r="I3970" t="s">
        <v>2209</v>
      </c>
      <c r="J3970">
        <v>9</v>
      </c>
      <c r="K3970" t="s">
        <v>2221</v>
      </c>
      <c r="L3970" t="str">
        <f>IF(performance_data[[#This Row],[return_percentage]]&gt;=performance_data[[#This Row],[benchmark_return]],"Higher","Lower")</f>
        <v>Higher</v>
      </c>
      <c r="M3970" s="14">
        <f xml:space="preserve"> _xlfn.MAXIFS(performance_data[date],performance_data[portfolio_id],performance_data[[#This Row],[portfolio_id]])</f>
        <v>45536</v>
      </c>
      <c r="N3970" s="14">
        <f xml:space="preserve"> _xlfn.MINIFS(performance_data[date],performance_data[portfolio_id],performance_data[[#This Row],[portfolio_id]])</f>
        <v>44858</v>
      </c>
      <c r="O3970" s="15">
        <f>_xlfn.MAXIFS(performance_data[portfolio_value],performance_data[portfolio_id],performance_data[[#This Row],[portfolio_id]],performance_data[date],performance_data[[#This Row],[latest_date]])</f>
        <v>263363.02</v>
      </c>
      <c r="P3970" s="15">
        <f>_xlfn.MAXIFS(performance_data[portfolio_value],performance_data[portfolio_id],performance_data[[#This Row],[portfolio_id]],performance_data[date],performance_data[[#This Row],[starting_date]])</f>
        <v>280764.03999999998</v>
      </c>
      <c r="Q3970" s="15">
        <f>performance_data[[#This Row],[latest_value]]-performance_data[[#This Row],[starting_value]]</f>
        <v>-17401.01999999996</v>
      </c>
      <c r="R3970" s="15">
        <f>performance_data[[#This Row],[net_inflows]]-performance_data[[#This Row],[net_outflows]]</f>
        <v>619.90000000000146</v>
      </c>
      <c r="S3970" s="15" t="str">
        <f>IF(performance_data[[#This Row],[net_inflows]]&gt;AVERAGE(performance_data[net_inflows]),"High","Low")</f>
        <v>High</v>
      </c>
      <c r="T3970" s="15">
        <f>AVERAGEIF(performance_data[inflow_flag],performance_data[[#This Row],[inflow_flag]],performance_data[return_percentage])</f>
        <v>4.8467905675459724</v>
      </c>
      <c r="U3970" s="17">
        <f>IF(performance_data[[#This Row],[return_percentage]]&lt;performance_data[[#This Row],[benchmark_return]],1,0)</f>
        <v>0</v>
      </c>
      <c r="V3970" s="17">
        <f>COUNTIFS(performance_data[portfolio_id],performance_data[[#This Row],[portfolio_id]])</f>
        <v>21</v>
      </c>
      <c r="W3970" s="17">
        <f>COUNTIFS(performance_data[portfolio_id],performance_data[[#This Row],[portfolio_id]],
          performance_data[return_flag],1)</f>
        <v>8</v>
      </c>
      <c r="X3970" s="15">
        <f>performance_data[[#This Row],[underperform_flag_count]]/performance_data[[#This Row],[totalportfoliocount]]</f>
        <v>0.38095238095238093</v>
      </c>
    </row>
    <row r="3971" spans="1:24" x14ac:dyDescent="0.3">
      <c r="A3971">
        <v>8353</v>
      </c>
      <c r="B3971" s="1">
        <v>45536</v>
      </c>
      <c r="C3971">
        <v>196577.95</v>
      </c>
      <c r="D3971">
        <v>2.34</v>
      </c>
      <c r="E3971">
        <v>2.17</v>
      </c>
      <c r="F3971">
        <v>14642.19</v>
      </c>
      <c r="G3971">
        <v>5418.97</v>
      </c>
      <c r="H3971" t="s">
        <v>2205</v>
      </c>
      <c r="I3971" t="s">
        <v>2209</v>
      </c>
      <c r="J3971">
        <v>9</v>
      </c>
      <c r="K3971" t="s">
        <v>2221</v>
      </c>
      <c r="L3971" t="str">
        <f>IF(performance_data[[#This Row],[return_percentage]]&gt;=performance_data[[#This Row],[benchmark_return]],"Higher","Lower")</f>
        <v>Higher</v>
      </c>
      <c r="M3971" s="14">
        <f xml:space="preserve"> _xlfn.MAXIFS(performance_data[date],performance_data[portfolio_id],performance_data[[#This Row],[portfolio_id]])</f>
        <v>45536</v>
      </c>
      <c r="N3971" s="14">
        <f xml:space="preserve"> _xlfn.MINIFS(performance_data[date],performance_data[portfolio_id],performance_data[[#This Row],[portfolio_id]])</f>
        <v>44858</v>
      </c>
      <c r="O3971" s="15">
        <f>_xlfn.MAXIFS(performance_data[portfolio_value],performance_data[portfolio_id],performance_data[[#This Row],[portfolio_id]],performance_data[date],performance_data[[#This Row],[latest_date]])</f>
        <v>263363.02</v>
      </c>
      <c r="P3971" s="15">
        <f>_xlfn.MAXIFS(performance_data[portfolio_value],performance_data[portfolio_id],performance_data[[#This Row],[portfolio_id]],performance_data[date],performance_data[[#This Row],[starting_date]])</f>
        <v>280764.03999999998</v>
      </c>
      <c r="Q3971" s="15">
        <f>performance_data[[#This Row],[latest_value]]-performance_data[[#This Row],[starting_value]]</f>
        <v>-17401.01999999996</v>
      </c>
      <c r="R3971" s="15">
        <f>performance_data[[#This Row],[net_inflows]]-performance_data[[#This Row],[net_outflows]]</f>
        <v>9223.2200000000012</v>
      </c>
      <c r="S3971" s="15" t="str">
        <f>IF(performance_data[[#This Row],[net_inflows]]&gt;AVERAGE(performance_data[net_inflows]),"High","Low")</f>
        <v>High</v>
      </c>
      <c r="T3971" s="15">
        <f>AVERAGEIF(performance_data[inflow_flag],performance_data[[#This Row],[inflow_flag]],performance_data[return_percentage])</f>
        <v>4.8467905675459724</v>
      </c>
      <c r="U3971" s="17">
        <f>IF(performance_data[[#This Row],[return_percentage]]&lt;performance_data[[#This Row],[benchmark_return]],1,0)</f>
        <v>0</v>
      </c>
      <c r="V3971" s="17">
        <f>COUNTIFS(performance_data[portfolio_id],performance_data[[#This Row],[portfolio_id]])</f>
        <v>21</v>
      </c>
      <c r="W3971" s="17">
        <f>COUNTIFS(performance_data[portfolio_id],performance_data[[#This Row],[portfolio_id]],
          performance_data[return_flag],1)</f>
        <v>8</v>
      </c>
      <c r="X3971" s="15">
        <f>performance_data[[#This Row],[underperform_flag_count]]/performance_data[[#This Row],[totalportfoliocount]]</f>
        <v>0.38095238095238093</v>
      </c>
    </row>
    <row r="3972" spans="1:24" x14ac:dyDescent="0.3">
      <c r="A3972">
        <v>8353</v>
      </c>
      <c r="B3972" s="1">
        <v>45379</v>
      </c>
      <c r="C3972">
        <v>220090.01</v>
      </c>
      <c r="D3972">
        <v>4.42</v>
      </c>
      <c r="E3972">
        <v>4.17</v>
      </c>
      <c r="F3972">
        <v>1691.95</v>
      </c>
      <c r="G3972">
        <v>4517.28</v>
      </c>
      <c r="H3972" t="s">
        <v>2205</v>
      </c>
      <c r="I3972" t="s">
        <v>2206</v>
      </c>
      <c r="J3972">
        <v>3</v>
      </c>
      <c r="K3972" t="s">
        <v>2222</v>
      </c>
      <c r="L3972" t="str">
        <f>IF(performance_data[[#This Row],[return_percentage]]&gt;=performance_data[[#This Row],[benchmark_return]],"Higher","Lower")</f>
        <v>Higher</v>
      </c>
      <c r="M3972" s="14">
        <f xml:space="preserve"> _xlfn.MAXIFS(performance_data[date],performance_data[portfolio_id],performance_data[[#This Row],[portfolio_id]])</f>
        <v>45536</v>
      </c>
      <c r="N3972" s="14">
        <f xml:space="preserve"> _xlfn.MINIFS(performance_data[date],performance_data[portfolio_id],performance_data[[#This Row],[portfolio_id]])</f>
        <v>44858</v>
      </c>
      <c r="O3972" s="15">
        <f>_xlfn.MAXIFS(performance_data[portfolio_value],performance_data[portfolio_id],performance_data[[#This Row],[portfolio_id]],performance_data[date],performance_data[[#This Row],[latest_date]])</f>
        <v>263363.02</v>
      </c>
      <c r="P3972" s="15">
        <f>_xlfn.MAXIFS(performance_data[portfolio_value],performance_data[portfolio_id],performance_data[[#This Row],[portfolio_id]],performance_data[date],performance_data[[#This Row],[starting_date]])</f>
        <v>280764.03999999998</v>
      </c>
      <c r="Q3972" s="15">
        <f>performance_data[[#This Row],[latest_value]]-performance_data[[#This Row],[starting_value]]</f>
        <v>-17401.01999999996</v>
      </c>
      <c r="R3972" s="15">
        <f>performance_data[[#This Row],[net_inflows]]-performance_data[[#This Row],[net_outflows]]</f>
        <v>-2825.33</v>
      </c>
      <c r="S3972" s="15" t="str">
        <f>IF(performance_data[[#This Row],[net_inflows]]&gt;AVERAGE(performance_data[net_inflows]),"High","Low")</f>
        <v>Low</v>
      </c>
      <c r="T3972" s="15">
        <f>AVERAGEIF(performance_data[inflow_flag],performance_data[[#This Row],[inflow_flag]],performance_data[return_percentage])</f>
        <v>5.0457846277021572</v>
      </c>
      <c r="U3972" s="17">
        <f>IF(performance_data[[#This Row],[return_percentage]]&lt;performance_data[[#This Row],[benchmark_return]],1,0)</f>
        <v>0</v>
      </c>
      <c r="V3972" s="17">
        <f>COUNTIFS(performance_data[portfolio_id],performance_data[[#This Row],[portfolio_id]])</f>
        <v>21</v>
      </c>
      <c r="W3972" s="17">
        <f>COUNTIFS(performance_data[portfolio_id],performance_data[[#This Row],[portfolio_id]],
          performance_data[return_flag],1)</f>
        <v>8</v>
      </c>
      <c r="X3972" s="15">
        <f>performance_data[[#This Row],[underperform_flag_count]]/performance_data[[#This Row],[totalportfoliocount]]</f>
        <v>0.38095238095238093</v>
      </c>
    </row>
    <row r="3973" spans="1:24" x14ac:dyDescent="0.3">
      <c r="A3973">
        <v>8353</v>
      </c>
      <c r="B3973" s="1">
        <v>44944</v>
      </c>
      <c r="C3973">
        <v>313700.2</v>
      </c>
      <c r="D3973">
        <v>-8.08</v>
      </c>
      <c r="E3973">
        <v>-7.42</v>
      </c>
      <c r="F3973">
        <v>13706.13</v>
      </c>
      <c r="G3973">
        <v>7978.83</v>
      </c>
      <c r="H3973" t="s">
        <v>2213</v>
      </c>
      <c r="I3973" t="s">
        <v>2206</v>
      </c>
      <c r="J3973">
        <v>1</v>
      </c>
      <c r="K3973" t="s">
        <v>2207</v>
      </c>
      <c r="L3973" t="str">
        <f>IF(performance_data[[#This Row],[return_percentage]]&gt;=performance_data[[#This Row],[benchmark_return]],"Higher","Lower")</f>
        <v>Lower</v>
      </c>
      <c r="M3973" s="14">
        <f xml:space="preserve"> _xlfn.MAXIFS(performance_data[date],performance_data[portfolio_id],performance_data[[#This Row],[portfolio_id]])</f>
        <v>45536</v>
      </c>
      <c r="N3973" s="14">
        <f xml:space="preserve"> _xlfn.MINIFS(performance_data[date],performance_data[portfolio_id],performance_data[[#This Row],[portfolio_id]])</f>
        <v>44858</v>
      </c>
      <c r="O3973" s="15">
        <f>_xlfn.MAXIFS(performance_data[portfolio_value],performance_data[portfolio_id],performance_data[[#This Row],[portfolio_id]],performance_data[date],performance_data[[#This Row],[latest_date]])</f>
        <v>263363.02</v>
      </c>
      <c r="P3973" s="15">
        <f>_xlfn.MAXIFS(performance_data[portfolio_value],performance_data[portfolio_id],performance_data[[#This Row],[portfolio_id]],performance_data[date],performance_data[[#This Row],[starting_date]])</f>
        <v>280764.03999999998</v>
      </c>
      <c r="Q3973" s="15">
        <f>performance_data[[#This Row],[latest_value]]-performance_data[[#This Row],[starting_value]]</f>
        <v>-17401.01999999996</v>
      </c>
      <c r="R3973" s="15">
        <f>performance_data[[#This Row],[net_inflows]]-performance_data[[#This Row],[net_outflows]]</f>
        <v>5727.2999999999993</v>
      </c>
      <c r="S3973" s="15" t="str">
        <f>IF(performance_data[[#This Row],[net_inflows]]&gt;AVERAGE(performance_data[net_inflows]),"High","Low")</f>
        <v>High</v>
      </c>
      <c r="T3973" s="15">
        <f>AVERAGEIF(performance_data[inflow_flag],performance_data[[#This Row],[inflow_flag]],performance_data[return_percentage])</f>
        <v>4.8467905675459724</v>
      </c>
      <c r="U3973" s="17">
        <f>IF(performance_data[[#This Row],[return_percentage]]&lt;performance_data[[#This Row],[benchmark_return]],1,0)</f>
        <v>1</v>
      </c>
      <c r="V3973" s="17">
        <f>COUNTIFS(performance_data[portfolio_id],performance_data[[#This Row],[portfolio_id]])</f>
        <v>21</v>
      </c>
      <c r="W3973" s="17">
        <f>COUNTIFS(performance_data[portfolio_id],performance_data[[#This Row],[portfolio_id]],
          performance_data[return_flag],1)</f>
        <v>8</v>
      </c>
      <c r="X3973" s="15">
        <f>performance_data[[#This Row],[underperform_flag_count]]/performance_data[[#This Row],[totalportfoliocount]]</f>
        <v>0.38095238095238093</v>
      </c>
    </row>
    <row r="3974" spans="1:24" x14ac:dyDescent="0.3">
      <c r="A3974">
        <v>8353</v>
      </c>
      <c r="B3974" s="1">
        <v>45028</v>
      </c>
      <c r="C3974">
        <v>492776.4</v>
      </c>
      <c r="D3974">
        <v>12.49</v>
      </c>
      <c r="E3974">
        <v>10.69</v>
      </c>
      <c r="F3974">
        <v>4219.58</v>
      </c>
      <c r="G3974">
        <v>11593.49</v>
      </c>
      <c r="H3974" t="s">
        <v>2213</v>
      </c>
      <c r="I3974" t="s">
        <v>2211</v>
      </c>
      <c r="J3974">
        <v>4</v>
      </c>
      <c r="K3974" t="s">
        <v>2216</v>
      </c>
      <c r="L3974" t="str">
        <f>IF(performance_data[[#This Row],[return_percentage]]&gt;=performance_data[[#This Row],[benchmark_return]],"Higher","Lower")</f>
        <v>Higher</v>
      </c>
      <c r="M3974" s="14">
        <f xml:space="preserve"> _xlfn.MAXIFS(performance_data[date],performance_data[portfolio_id],performance_data[[#This Row],[portfolio_id]])</f>
        <v>45536</v>
      </c>
      <c r="N3974" s="14">
        <f xml:space="preserve"> _xlfn.MINIFS(performance_data[date],performance_data[portfolio_id],performance_data[[#This Row],[portfolio_id]])</f>
        <v>44858</v>
      </c>
      <c r="O3974" s="15">
        <f>_xlfn.MAXIFS(performance_data[portfolio_value],performance_data[portfolio_id],performance_data[[#This Row],[portfolio_id]],performance_data[date],performance_data[[#This Row],[latest_date]])</f>
        <v>263363.02</v>
      </c>
      <c r="P3974" s="15">
        <f>_xlfn.MAXIFS(performance_data[portfolio_value],performance_data[portfolio_id],performance_data[[#This Row],[portfolio_id]],performance_data[date],performance_data[[#This Row],[starting_date]])</f>
        <v>280764.03999999998</v>
      </c>
      <c r="Q3974" s="15">
        <f>performance_data[[#This Row],[latest_value]]-performance_data[[#This Row],[starting_value]]</f>
        <v>-17401.01999999996</v>
      </c>
      <c r="R3974" s="15">
        <f>performance_data[[#This Row],[net_inflows]]-performance_data[[#This Row],[net_outflows]]</f>
        <v>-7373.91</v>
      </c>
      <c r="S3974" s="15" t="str">
        <f>IF(performance_data[[#This Row],[net_inflows]]&gt;AVERAGE(performance_data[net_inflows]),"High","Low")</f>
        <v>Low</v>
      </c>
      <c r="T3974" s="15">
        <f>AVERAGEIF(performance_data[inflow_flag],performance_data[[#This Row],[inflow_flag]],performance_data[return_percentage])</f>
        <v>5.0457846277021572</v>
      </c>
      <c r="U3974" s="17">
        <f>IF(performance_data[[#This Row],[return_percentage]]&lt;performance_data[[#This Row],[benchmark_return]],1,0)</f>
        <v>0</v>
      </c>
      <c r="V3974" s="17">
        <f>COUNTIFS(performance_data[portfolio_id],performance_data[[#This Row],[portfolio_id]])</f>
        <v>21</v>
      </c>
      <c r="W3974" s="17">
        <f>COUNTIFS(performance_data[portfolio_id],performance_data[[#This Row],[portfolio_id]],
          performance_data[return_flag],1)</f>
        <v>8</v>
      </c>
      <c r="X3974" s="15">
        <f>performance_data[[#This Row],[underperform_flag_count]]/performance_data[[#This Row],[totalportfoliocount]]</f>
        <v>0.38095238095238093</v>
      </c>
    </row>
    <row r="3975" spans="1:24" x14ac:dyDescent="0.3">
      <c r="A3975">
        <v>8353</v>
      </c>
      <c r="B3975" s="1">
        <v>44973</v>
      </c>
      <c r="C3975">
        <v>8429.82</v>
      </c>
      <c r="D3975">
        <v>-2.41</v>
      </c>
      <c r="E3975">
        <v>-2.2000000000000002</v>
      </c>
      <c r="F3975">
        <v>16341.38</v>
      </c>
      <c r="G3975">
        <v>407.83</v>
      </c>
      <c r="H3975" t="s">
        <v>2213</v>
      </c>
      <c r="I3975" t="s">
        <v>2206</v>
      </c>
      <c r="J3975">
        <v>2</v>
      </c>
      <c r="K3975" t="s">
        <v>2226</v>
      </c>
      <c r="L3975" t="str">
        <f>IF(performance_data[[#This Row],[return_percentage]]&gt;=performance_data[[#This Row],[benchmark_return]],"Higher","Lower")</f>
        <v>Lower</v>
      </c>
      <c r="M3975" s="14">
        <f xml:space="preserve"> _xlfn.MAXIFS(performance_data[date],performance_data[portfolio_id],performance_data[[#This Row],[portfolio_id]])</f>
        <v>45536</v>
      </c>
      <c r="N3975" s="14">
        <f xml:space="preserve"> _xlfn.MINIFS(performance_data[date],performance_data[portfolio_id],performance_data[[#This Row],[portfolio_id]])</f>
        <v>44858</v>
      </c>
      <c r="O3975" s="15">
        <f>_xlfn.MAXIFS(performance_data[portfolio_value],performance_data[portfolio_id],performance_data[[#This Row],[portfolio_id]],performance_data[date],performance_data[[#This Row],[latest_date]])</f>
        <v>263363.02</v>
      </c>
      <c r="P3975" s="15">
        <f>_xlfn.MAXIFS(performance_data[portfolio_value],performance_data[portfolio_id],performance_data[[#This Row],[portfolio_id]],performance_data[date],performance_data[[#This Row],[starting_date]])</f>
        <v>280764.03999999998</v>
      </c>
      <c r="Q3975" s="15">
        <f>performance_data[[#This Row],[latest_value]]-performance_data[[#This Row],[starting_value]]</f>
        <v>-17401.01999999996</v>
      </c>
      <c r="R3975" s="15">
        <f>performance_data[[#This Row],[net_inflows]]-performance_data[[#This Row],[net_outflows]]</f>
        <v>15933.55</v>
      </c>
      <c r="S3975" s="15" t="str">
        <f>IF(performance_data[[#This Row],[net_inflows]]&gt;AVERAGE(performance_data[net_inflows]),"High","Low")</f>
        <v>High</v>
      </c>
      <c r="T3975" s="15">
        <f>AVERAGEIF(performance_data[inflow_flag],performance_data[[#This Row],[inflow_flag]],performance_data[return_percentage])</f>
        <v>4.8467905675459724</v>
      </c>
      <c r="U3975" s="17">
        <f>IF(performance_data[[#This Row],[return_percentage]]&lt;performance_data[[#This Row],[benchmark_return]],1,0)</f>
        <v>1</v>
      </c>
      <c r="V3975" s="17">
        <f>COUNTIFS(performance_data[portfolio_id],performance_data[[#This Row],[portfolio_id]])</f>
        <v>21</v>
      </c>
      <c r="W3975" s="17">
        <f>COUNTIFS(performance_data[portfolio_id],performance_data[[#This Row],[portfolio_id]],
          performance_data[return_flag],1)</f>
        <v>8</v>
      </c>
      <c r="X3975" s="15">
        <f>performance_data[[#This Row],[underperform_flag_count]]/performance_data[[#This Row],[totalportfoliocount]]</f>
        <v>0.38095238095238093</v>
      </c>
    </row>
    <row r="3976" spans="1:24" x14ac:dyDescent="0.3">
      <c r="A3976">
        <v>8353</v>
      </c>
      <c r="B3976" s="1">
        <v>45368</v>
      </c>
      <c r="C3976">
        <v>391846.66</v>
      </c>
      <c r="D3976">
        <v>-3.45</v>
      </c>
      <c r="E3976">
        <v>-3.82</v>
      </c>
      <c r="F3976">
        <v>18006.8</v>
      </c>
      <c r="G3976">
        <v>15345.82</v>
      </c>
      <c r="H3976" t="s">
        <v>2205</v>
      </c>
      <c r="I3976" t="s">
        <v>2206</v>
      </c>
      <c r="J3976">
        <v>3</v>
      </c>
      <c r="K3976" t="s">
        <v>2222</v>
      </c>
      <c r="L3976" t="str">
        <f>IF(performance_data[[#This Row],[return_percentage]]&gt;=performance_data[[#This Row],[benchmark_return]],"Higher","Lower")</f>
        <v>Higher</v>
      </c>
      <c r="M3976" s="14">
        <f xml:space="preserve"> _xlfn.MAXIFS(performance_data[date],performance_data[portfolio_id],performance_data[[#This Row],[portfolio_id]])</f>
        <v>45536</v>
      </c>
      <c r="N3976" s="14">
        <f xml:space="preserve"> _xlfn.MINIFS(performance_data[date],performance_data[portfolio_id],performance_data[[#This Row],[portfolio_id]])</f>
        <v>44858</v>
      </c>
      <c r="O3976" s="15">
        <f>_xlfn.MAXIFS(performance_data[portfolio_value],performance_data[portfolio_id],performance_data[[#This Row],[portfolio_id]],performance_data[date],performance_data[[#This Row],[latest_date]])</f>
        <v>263363.02</v>
      </c>
      <c r="P3976" s="15">
        <f>_xlfn.MAXIFS(performance_data[portfolio_value],performance_data[portfolio_id],performance_data[[#This Row],[portfolio_id]],performance_data[date],performance_data[[#This Row],[starting_date]])</f>
        <v>280764.03999999998</v>
      </c>
      <c r="Q3976" s="15">
        <f>performance_data[[#This Row],[latest_value]]-performance_data[[#This Row],[starting_value]]</f>
        <v>-17401.01999999996</v>
      </c>
      <c r="R3976" s="15">
        <f>performance_data[[#This Row],[net_inflows]]-performance_data[[#This Row],[net_outflows]]</f>
        <v>2660.9799999999996</v>
      </c>
      <c r="S3976" s="15" t="str">
        <f>IF(performance_data[[#This Row],[net_inflows]]&gt;AVERAGE(performance_data[net_inflows]),"High","Low")</f>
        <v>High</v>
      </c>
      <c r="T3976" s="15">
        <f>AVERAGEIF(performance_data[inflow_flag],performance_data[[#This Row],[inflow_flag]],performance_data[return_percentage])</f>
        <v>4.8467905675459724</v>
      </c>
      <c r="U3976" s="17">
        <f>IF(performance_data[[#This Row],[return_percentage]]&lt;performance_data[[#This Row],[benchmark_return]],1,0)</f>
        <v>0</v>
      </c>
      <c r="V3976" s="17">
        <f>COUNTIFS(performance_data[portfolio_id],performance_data[[#This Row],[portfolio_id]])</f>
        <v>21</v>
      </c>
      <c r="W3976" s="17">
        <f>COUNTIFS(performance_data[portfolio_id],performance_data[[#This Row],[portfolio_id]],
          performance_data[return_flag],1)</f>
        <v>8</v>
      </c>
      <c r="X3976" s="15">
        <f>performance_data[[#This Row],[underperform_flag_count]]/performance_data[[#This Row],[totalportfoliocount]]</f>
        <v>0.38095238095238093</v>
      </c>
    </row>
    <row r="3977" spans="1:24" x14ac:dyDescent="0.3">
      <c r="A3977">
        <v>8353</v>
      </c>
      <c r="B3977" s="1">
        <v>44902</v>
      </c>
      <c r="C3977">
        <v>197390.38</v>
      </c>
      <c r="D3977">
        <v>-1.38</v>
      </c>
      <c r="E3977">
        <v>-1.4</v>
      </c>
      <c r="F3977">
        <v>9357.33</v>
      </c>
      <c r="G3977">
        <v>6195.17</v>
      </c>
      <c r="H3977" t="s">
        <v>2220</v>
      </c>
      <c r="I3977" t="s">
        <v>2217</v>
      </c>
      <c r="J3977">
        <v>12</v>
      </c>
      <c r="K3977" t="s">
        <v>2218</v>
      </c>
      <c r="L3977" t="str">
        <f>IF(performance_data[[#This Row],[return_percentage]]&gt;=performance_data[[#This Row],[benchmark_return]],"Higher","Lower")</f>
        <v>Higher</v>
      </c>
      <c r="M3977" s="14">
        <f xml:space="preserve"> _xlfn.MAXIFS(performance_data[date],performance_data[portfolio_id],performance_data[[#This Row],[portfolio_id]])</f>
        <v>45536</v>
      </c>
      <c r="N3977" s="14">
        <f xml:space="preserve"> _xlfn.MINIFS(performance_data[date],performance_data[portfolio_id],performance_data[[#This Row],[portfolio_id]])</f>
        <v>44858</v>
      </c>
      <c r="O3977" s="15">
        <f>_xlfn.MAXIFS(performance_data[portfolio_value],performance_data[portfolio_id],performance_data[[#This Row],[portfolio_id]],performance_data[date],performance_data[[#This Row],[latest_date]])</f>
        <v>263363.02</v>
      </c>
      <c r="P3977" s="15">
        <f>_xlfn.MAXIFS(performance_data[portfolio_value],performance_data[portfolio_id],performance_data[[#This Row],[portfolio_id]],performance_data[date],performance_data[[#This Row],[starting_date]])</f>
        <v>280764.03999999998</v>
      </c>
      <c r="Q3977" s="15">
        <f>performance_data[[#This Row],[latest_value]]-performance_data[[#This Row],[starting_value]]</f>
        <v>-17401.01999999996</v>
      </c>
      <c r="R3977" s="15">
        <f>performance_data[[#This Row],[net_inflows]]-performance_data[[#This Row],[net_outflows]]</f>
        <v>3162.16</v>
      </c>
      <c r="S3977" s="15" t="str">
        <f>IF(performance_data[[#This Row],[net_inflows]]&gt;AVERAGE(performance_data[net_inflows]),"High","Low")</f>
        <v>Low</v>
      </c>
      <c r="T3977" s="15">
        <f>AVERAGEIF(performance_data[inflow_flag],performance_data[[#This Row],[inflow_flag]],performance_data[return_percentage])</f>
        <v>5.0457846277021572</v>
      </c>
      <c r="U3977" s="17">
        <f>IF(performance_data[[#This Row],[return_percentage]]&lt;performance_data[[#This Row],[benchmark_return]],1,0)</f>
        <v>0</v>
      </c>
      <c r="V3977" s="17">
        <f>COUNTIFS(performance_data[portfolio_id],performance_data[[#This Row],[portfolio_id]])</f>
        <v>21</v>
      </c>
      <c r="W3977" s="17">
        <f>COUNTIFS(performance_data[portfolio_id],performance_data[[#This Row],[portfolio_id]],
          performance_data[return_flag],1)</f>
        <v>8</v>
      </c>
      <c r="X3977" s="15">
        <f>performance_data[[#This Row],[underperform_flag_count]]/performance_data[[#This Row],[totalportfoliocount]]</f>
        <v>0.38095238095238093</v>
      </c>
    </row>
    <row r="3978" spans="1:24" x14ac:dyDescent="0.3">
      <c r="A3978">
        <v>8355</v>
      </c>
      <c r="B3978" s="1">
        <v>45350</v>
      </c>
      <c r="C3978">
        <v>85513.83</v>
      </c>
      <c r="D3978">
        <v>17</v>
      </c>
      <c r="E3978">
        <v>17.350000000000001</v>
      </c>
      <c r="F3978">
        <v>13044.22</v>
      </c>
      <c r="G3978">
        <v>8574.8700000000008</v>
      </c>
      <c r="H3978" t="s">
        <v>2205</v>
      </c>
      <c r="I3978" t="s">
        <v>2206</v>
      </c>
      <c r="J3978">
        <v>2</v>
      </c>
      <c r="K3978" t="s">
        <v>2226</v>
      </c>
      <c r="L3978" t="str">
        <f>IF(performance_data[[#This Row],[return_percentage]]&gt;=performance_data[[#This Row],[benchmark_return]],"Higher","Lower")</f>
        <v>Lower</v>
      </c>
      <c r="M3978" s="14">
        <f xml:space="preserve"> _xlfn.MAXIFS(performance_data[date],performance_data[portfolio_id],performance_data[[#This Row],[portfolio_id]])</f>
        <v>45509</v>
      </c>
      <c r="N3978" s="14">
        <f xml:space="preserve"> _xlfn.MINIFS(performance_data[date],performance_data[portfolio_id],performance_data[[#This Row],[portfolio_id]])</f>
        <v>44838</v>
      </c>
      <c r="O3978" s="15">
        <f>_xlfn.MAXIFS(performance_data[portfolio_value],performance_data[portfolio_id],performance_data[[#This Row],[portfolio_id]],performance_data[date],performance_data[[#This Row],[latest_date]])</f>
        <v>145396.64000000001</v>
      </c>
      <c r="P3978" s="15">
        <f>_xlfn.MAXIFS(performance_data[portfolio_value],performance_data[portfolio_id],performance_data[[#This Row],[portfolio_id]],performance_data[date],performance_data[[#This Row],[starting_date]])</f>
        <v>335539.78000000003</v>
      </c>
      <c r="Q3978" s="15">
        <f>performance_data[[#This Row],[latest_value]]-performance_data[[#This Row],[starting_value]]</f>
        <v>-190143.14</v>
      </c>
      <c r="R3978" s="15">
        <f>performance_data[[#This Row],[net_inflows]]-performance_data[[#This Row],[net_outflows]]</f>
        <v>4469.3499999999985</v>
      </c>
      <c r="S3978" s="15" t="str">
        <f>IF(performance_data[[#This Row],[net_inflows]]&gt;AVERAGE(performance_data[net_inflows]),"High","Low")</f>
        <v>High</v>
      </c>
      <c r="T3978" s="15">
        <f>AVERAGEIF(performance_data[inflow_flag],performance_data[[#This Row],[inflow_flag]],performance_data[return_percentage])</f>
        <v>4.8467905675459724</v>
      </c>
      <c r="U3978" s="17">
        <f>IF(performance_data[[#This Row],[return_percentage]]&lt;performance_data[[#This Row],[benchmark_return]],1,0)</f>
        <v>1</v>
      </c>
      <c r="V3978" s="17">
        <f>COUNTIFS(performance_data[portfolio_id],performance_data[[#This Row],[portfolio_id]])</f>
        <v>20</v>
      </c>
      <c r="W3978" s="17">
        <f>COUNTIFS(performance_data[portfolio_id],performance_data[[#This Row],[portfolio_id]],
          performance_data[return_flag],1)</f>
        <v>8</v>
      </c>
      <c r="X3978" s="15">
        <f>performance_data[[#This Row],[underperform_flag_count]]/performance_data[[#This Row],[totalportfoliocount]]</f>
        <v>0.4</v>
      </c>
    </row>
    <row r="3979" spans="1:24" x14ac:dyDescent="0.3">
      <c r="A3979">
        <v>8355</v>
      </c>
      <c r="B3979" s="1">
        <v>44930</v>
      </c>
      <c r="C3979">
        <v>203207.9</v>
      </c>
      <c r="D3979">
        <v>8.74</v>
      </c>
      <c r="E3979">
        <v>8.1199999999999992</v>
      </c>
      <c r="F3979">
        <v>18924.97</v>
      </c>
      <c r="G3979">
        <v>9536.11</v>
      </c>
      <c r="H3979" t="s">
        <v>2213</v>
      </c>
      <c r="I3979" t="s">
        <v>2206</v>
      </c>
      <c r="J3979">
        <v>1</v>
      </c>
      <c r="K3979" t="s">
        <v>2207</v>
      </c>
      <c r="L3979" t="str">
        <f>IF(performance_data[[#This Row],[return_percentage]]&gt;=performance_data[[#This Row],[benchmark_return]],"Higher","Lower")</f>
        <v>Higher</v>
      </c>
      <c r="M3979" s="14">
        <f xml:space="preserve"> _xlfn.MAXIFS(performance_data[date],performance_data[portfolio_id],performance_data[[#This Row],[portfolio_id]])</f>
        <v>45509</v>
      </c>
      <c r="N3979" s="14">
        <f xml:space="preserve"> _xlfn.MINIFS(performance_data[date],performance_data[portfolio_id],performance_data[[#This Row],[portfolio_id]])</f>
        <v>44838</v>
      </c>
      <c r="O3979" s="15">
        <f>_xlfn.MAXIFS(performance_data[portfolio_value],performance_data[portfolio_id],performance_data[[#This Row],[portfolio_id]],performance_data[date],performance_data[[#This Row],[latest_date]])</f>
        <v>145396.64000000001</v>
      </c>
      <c r="P3979" s="15">
        <f>_xlfn.MAXIFS(performance_data[portfolio_value],performance_data[portfolio_id],performance_data[[#This Row],[portfolio_id]],performance_data[date],performance_data[[#This Row],[starting_date]])</f>
        <v>335539.78000000003</v>
      </c>
      <c r="Q3979" s="15">
        <f>performance_data[[#This Row],[latest_value]]-performance_data[[#This Row],[starting_value]]</f>
        <v>-190143.14</v>
      </c>
      <c r="R3979" s="15">
        <f>performance_data[[#This Row],[net_inflows]]-performance_data[[#This Row],[net_outflows]]</f>
        <v>9388.86</v>
      </c>
      <c r="S3979" s="15" t="str">
        <f>IF(performance_data[[#This Row],[net_inflows]]&gt;AVERAGE(performance_data[net_inflows]),"High","Low")</f>
        <v>High</v>
      </c>
      <c r="T3979" s="15">
        <f>AVERAGEIF(performance_data[inflow_flag],performance_data[[#This Row],[inflow_flag]],performance_data[return_percentage])</f>
        <v>4.8467905675459724</v>
      </c>
      <c r="U3979" s="17">
        <f>IF(performance_data[[#This Row],[return_percentage]]&lt;performance_data[[#This Row],[benchmark_return]],1,0)</f>
        <v>0</v>
      </c>
      <c r="V3979" s="17">
        <f>COUNTIFS(performance_data[portfolio_id],performance_data[[#This Row],[portfolio_id]])</f>
        <v>20</v>
      </c>
      <c r="W3979" s="17">
        <f>COUNTIFS(performance_data[portfolio_id],performance_data[[#This Row],[portfolio_id]],
          performance_data[return_flag],1)</f>
        <v>8</v>
      </c>
      <c r="X3979" s="15">
        <f>performance_data[[#This Row],[underperform_flag_count]]/performance_data[[#This Row],[totalportfoliocount]]</f>
        <v>0.4</v>
      </c>
    </row>
    <row r="3980" spans="1:24" x14ac:dyDescent="0.3">
      <c r="A3980">
        <v>8355</v>
      </c>
      <c r="B3980" s="1">
        <v>44838</v>
      </c>
      <c r="C3980">
        <v>335539.78000000003</v>
      </c>
      <c r="D3980">
        <v>17.739999999999998</v>
      </c>
      <c r="E3980">
        <v>14.95</v>
      </c>
      <c r="F3980">
        <v>18366.48</v>
      </c>
      <c r="G3980">
        <v>10873.56</v>
      </c>
      <c r="H3980" t="s">
        <v>2220</v>
      </c>
      <c r="I3980" t="s">
        <v>2217</v>
      </c>
      <c r="J3980">
        <v>10</v>
      </c>
      <c r="K3980" t="s">
        <v>2224</v>
      </c>
      <c r="L3980" t="str">
        <f>IF(performance_data[[#This Row],[return_percentage]]&gt;=performance_data[[#This Row],[benchmark_return]],"Higher","Lower")</f>
        <v>Higher</v>
      </c>
      <c r="M3980" s="14">
        <f xml:space="preserve"> _xlfn.MAXIFS(performance_data[date],performance_data[portfolio_id],performance_data[[#This Row],[portfolio_id]])</f>
        <v>45509</v>
      </c>
      <c r="N3980" s="14">
        <f xml:space="preserve"> _xlfn.MINIFS(performance_data[date],performance_data[portfolio_id],performance_data[[#This Row],[portfolio_id]])</f>
        <v>44838</v>
      </c>
      <c r="O3980" s="15">
        <f>_xlfn.MAXIFS(performance_data[portfolio_value],performance_data[portfolio_id],performance_data[[#This Row],[portfolio_id]],performance_data[date],performance_data[[#This Row],[latest_date]])</f>
        <v>145396.64000000001</v>
      </c>
      <c r="P3980" s="15">
        <f>_xlfn.MAXIFS(performance_data[portfolio_value],performance_data[portfolio_id],performance_data[[#This Row],[portfolio_id]],performance_data[date],performance_data[[#This Row],[starting_date]])</f>
        <v>335539.78000000003</v>
      </c>
      <c r="Q3980" s="15">
        <f>performance_data[[#This Row],[latest_value]]-performance_data[[#This Row],[starting_value]]</f>
        <v>-190143.14</v>
      </c>
      <c r="R3980" s="15">
        <f>performance_data[[#This Row],[net_inflows]]-performance_data[[#This Row],[net_outflows]]</f>
        <v>7492.92</v>
      </c>
      <c r="S3980" s="15" t="str">
        <f>IF(performance_data[[#This Row],[net_inflows]]&gt;AVERAGE(performance_data[net_inflows]),"High","Low")</f>
        <v>High</v>
      </c>
      <c r="T3980" s="15">
        <f>AVERAGEIF(performance_data[inflow_flag],performance_data[[#This Row],[inflow_flag]],performance_data[return_percentage])</f>
        <v>4.8467905675459724</v>
      </c>
      <c r="U3980" s="17">
        <f>IF(performance_data[[#This Row],[return_percentage]]&lt;performance_data[[#This Row],[benchmark_return]],1,0)</f>
        <v>0</v>
      </c>
      <c r="V3980" s="17">
        <f>COUNTIFS(performance_data[portfolio_id],performance_data[[#This Row],[portfolio_id]])</f>
        <v>20</v>
      </c>
      <c r="W3980" s="17">
        <f>COUNTIFS(performance_data[portfolio_id],performance_data[[#This Row],[portfolio_id]],
          performance_data[return_flag],1)</f>
        <v>8</v>
      </c>
      <c r="X3980" s="15">
        <f>performance_data[[#This Row],[underperform_flag_count]]/performance_data[[#This Row],[totalportfoliocount]]</f>
        <v>0.4</v>
      </c>
    </row>
    <row r="3981" spans="1:24" x14ac:dyDescent="0.3">
      <c r="A3981">
        <v>8355</v>
      </c>
      <c r="B3981" s="1">
        <v>45421</v>
      </c>
      <c r="C3981">
        <v>171341.33</v>
      </c>
      <c r="D3981">
        <v>-9.34</v>
      </c>
      <c r="E3981">
        <v>-8.48</v>
      </c>
      <c r="F3981">
        <v>5778.83</v>
      </c>
      <c r="G3981">
        <v>17082.77</v>
      </c>
      <c r="H3981" t="s">
        <v>2205</v>
      </c>
      <c r="I3981" t="s">
        <v>2211</v>
      </c>
      <c r="J3981">
        <v>5</v>
      </c>
      <c r="K3981" t="s">
        <v>2223</v>
      </c>
      <c r="L3981" t="str">
        <f>IF(performance_data[[#This Row],[return_percentage]]&gt;=performance_data[[#This Row],[benchmark_return]],"Higher","Lower")</f>
        <v>Lower</v>
      </c>
      <c r="M3981" s="14">
        <f xml:space="preserve"> _xlfn.MAXIFS(performance_data[date],performance_data[portfolio_id],performance_data[[#This Row],[portfolio_id]])</f>
        <v>45509</v>
      </c>
      <c r="N3981" s="14">
        <f xml:space="preserve"> _xlfn.MINIFS(performance_data[date],performance_data[portfolio_id],performance_data[[#This Row],[portfolio_id]])</f>
        <v>44838</v>
      </c>
      <c r="O3981" s="15">
        <f>_xlfn.MAXIFS(performance_data[portfolio_value],performance_data[portfolio_id],performance_data[[#This Row],[portfolio_id]],performance_data[date],performance_data[[#This Row],[latest_date]])</f>
        <v>145396.64000000001</v>
      </c>
      <c r="P3981" s="15">
        <f>_xlfn.MAXIFS(performance_data[portfolio_value],performance_data[portfolio_id],performance_data[[#This Row],[portfolio_id]],performance_data[date],performance_data[[#This Row],[starting_date]])</f>
        <v>335539.78000000003</v>
      </c>
      <c r="Q3981" s="15">
        <f>performance_data[[#This Row],[latest_value]]-performance_data[[#This Row],[starting_value]]</f>
        <v>-190143.14</v>
      </c>
      <c r="R3981" s="15">
        <f>performance_data[[#This Row],[net_inflows]]-performance_data[[#This Row],[net_outflows]]</f>
        <v>-11303.94</v>
      </c>
      <c r="S3981" s="15" t="str">
        <f>IF(performance_data[[#This Row],[net_inflows]]&gt;AVERAGE(performance_data[net_inflows]),"High","Low")</f>
        <v>Low</v>
      </c>
      <c r="T3981" s="15">
        <f>AVERAGEIF(performance_data[inflow_flag],performance_data[[#This Row],[inflow_flag]],performance_data[return_percentage])</f>
        <v>5.0457846277021572</v>
      </c>
      <c r="U3981" s="17">
        <f>IF(performance_data[[#This Row],[return_percentage]]&lt;performance_data[[#This Row],[benchmark_return]],1,0)</f>
        <v>1</v>
      </c>
      <c r="V3981" s="17">
        <f>COUNTIFS(performance_data[portfolio_id],performance_data[[#This Row],[portfolio_id]])</f>
        <v>20</v>
      </c>
      <c r="W3981" s="17">
        <f>COUNTIFS(performance_data[portfolio_id],performance_data[[#This Row],[portfolio_id]],
          performance_data[return_flag],1)</f>
        <v>8</v>
      </c>
      <c r="X3981" s="15">
        <f>performance_data[[#This Row],[underperform_flag_count]]/performance_data[[#This Row],[totalportfoliocount]]</f>
        <v>0.4</v>
      </c>
    </row>
    <row r="3982" spans="1:24" x14ac:dyDescent="0.3">
      <c r="A3982">
        <v>8355</v>
      </c>
      <c r="B3982" s="1">
        <v>45494</v>
      </c>
      <c r="C3982">
        <v>167265.69</v>
      </c>
      <c r="D3982">
        <v>-5.72</v>
      </c>
      <c r="E3982">
        <v>-4.6100000000000003</v>
      </c>
      <c r="F3982">
        <v>8584.1200000000008</v>
      </c>
      <c r="G3982">
        <v>12088.33</v>
      </c>
      <c r="H3982" t="s">
        <v>2205</v>
      </c>
      <c r="I3982" t="s">
        <v>2209</v>
      </c>
      <c r="J3982">
        <v>7</v>
      </c>
      <c r="K3982" t="s">
        <v>2210</v>
      </c>
      <c r="L3982" t="str">
        <f>IF(performance_data[[#This Row],[return_percentage]]&gt;=performance_data[[#This Row],[benchmark_return]],"Higher","Lower")</f>
        <v>Lower</v>
      </c>
      <c r="M3982" s="14">
        <f xml:space="preserve"> _xlfn.MAXIFS(performance_data[date],performance_data[portfolio_id],performance_data[[#This Row],[portfolio_id]])</f>
        <v>45509</v>
      </c>
      <c r="N3982" s="14">
        <f xml:space="preserve"> _xlfn.MINIFS(performance_data[date],performance_data[portfolio_id],performance_data[[#This Row],[portfolio_id]])</f>
        <v>44838</v>
      </c>
      <c r="O3982" s="15">
        <f>_xlfn.MAXIFS(performance_data[portfolio_value],performance_data[portfolio_id],performance_data[[#This Row],[portfolio_id]],performance_data[date],performance_data[[#This Row],[latest_date]])</f>
        <v>145396.64000000001</v>
      </c>
      <c r="P3982" s="15">
        <f>_xlfn.MAXIFS(performance_data[portfolio_value],performance_data[portfolio_id],performance_data[[#This Row],[portfolio_id]],performance_data[date],performance_data[[#This Row],[starting_date]])</f>
        <v>335539.78000000003</v>
      </c>
      <c r="Q3982" s="15">
        <f>performance_data[[#This Row],[latest_value]]-performance_data[[#This Row],[starting_value]]</f>
        <v>-190143.14</v>
      </c>
      <c r="R3982" s="15">
        <f>performance_data[[#This Row],[net_inflows]]-performance_data[[#This Row],[net_outflows]]</f>
        <v>-3504.2099999999991</v>
      </c>
      <c r="S3982" s="15" t="str">
        <f>IF(performance_data[[#This Row],[net_inflows]]&gt;AVERAGE(performance_data[net_inflows]),"High","Low")</f>
        <v>Low</v>
      </c>
      <c r="T3982" s="15">
        <f>AVERAGEIF(performance_data[inflow_flag],performance_data[[#This Row],[inflow_flag]],performance_data[return_percentage])</f>
        <v>5.0457846277021572</v>
      </c>
      <c r="U3982" s="17">
        <f>IF(performance_data[[#This Row],[return_percentage]]&lt;performance_data[[#This Row],[benchmark_return]],1,0)</f>
        <v>1</v>
      </c>
      <c r="V3982" s="17">
        <f>COUNTIFS(performance_data[portfolio_id],performance_data[[#This Row],[portfolio_id]])</f>
        <v>20</v>
      </c>
      <c r="W3982" s="17">
        <f>COUNTIFS(performance_data[portfolio_id],performance_data[[#This Row],[portfolio_id]],
          performance_data[return_flag],1)</f>
        <v>8</v>
      </c>
      <c r="X3982" s="15">
        <f>performance_data[[#This Row],[underperform_flag_count]]/performance_data[[#This Row],[totalportfoliocount]]</f>
        <v>0.4</v>
      </c>
    </row>
    <row r="3983" spans="1:24" x14ac:dyDescent="0.3">
      <c r="A3983">
        <v>8355</v>
      </c>
      <c r="B3983" s="1">
        <v>44922</v>
      </c>
      <c r="C3983">
        <v>429366.29</v>
      </c>
      <c r="D3983">
        <v>-2.99</v>
      </c>
      <c r="E3983">
        <v>-2.5</v>
      </c>
      <c r="F3983">
        <v>6245.07</v>
      </c>
      <c r="G3983">
        <v>7091.42</v>
      </c>
      <c r="H3983" t="s">
        <v>2220</v>
      </c>
      <c r="I3983" t="s">
        <v>2217</v>
      </c>
      <c r="J3983">
        <v>12</v>
      </c>
      <c r="K3983" t="s">
        <v>2218</v>
      </c>
      <c r="L3983" t="str">
        <f>IF(performance_data[[#This Row],[return_percentage]]&gt;=performance_data[[#This Row],[benchmark_return]],"Higher","Lower")</f>
        <v>Lower</v>
      </c>
      <c r="M3983" s="14">
        <f xml:space="preserve"> _xlfn.MAXIFS(performance_data[date],performance_data[portfolio_id],performance_data[[#This Row],[portfolio_id]])</f>
        <v>45509</v>
      </c>
      <c r="N3983" s="14">
        <f xml:space="preserve"> _xlfn.MINIFS(performance_data[date],performance_data[portfolio_id],performance_data[[#This Row],[portfolio_id]])</f>
        <v>44838</v>
      </c>
      <c r="O3983" s="15">
        <f>_xlfn.MAXIFS(performance_data[portfolio_value],performance_data[portfolio_id],performance_data[[#This Row],[portfolio_id]],performance_data[date],performance_data[[#This Row],[latest_date]])</f>
        <v>145396.64000000001</v>
      </c>
      <c r="P3983" s="15">
        <f>_xlfn.MAXIFS(performance_data[portfolio_value],performance_data[portfolio_id],performance_data[[#This Row],[portfolio_id]],performance_data[date],performance_data[[#This Row],[starting_date]])</f>
        <v>335539.78000000003</v>
      </c>
      <c r="Q3983" s="15">
        <f>performance_data[[#This Row],[latest_value]]-performance_data[[#This Row],[starting_value]]</f>
        <v>-190143.14</v>
      </c>
      <c r="R3983" s="15">
        <f>performance_data[[#This Row],[net_inflows]]-performance_data[[#This Row],[net_outflows]]</f>
        <v>-846.35000000000036</v>
      </c>
      <c r="S3983" s="15" t="str">
        <f>IF(performance_data[[#This Row],[net_inflows]]&gt;AVERAGE(performance_data[net_inflows]),"High","Low")</f>
        <v>Low</v>
      </c>
      <c r="T3983" s="15">
        <f>AVERAGEIF(performance_data[inflow_flag],performance_data[[#This Row],[inflow_flag]],performance_data[return_percentage])</f>
        <v>5.0457846277021572</v>
      </c>
      <c r="U3983" s="17">
        <f>IF(performance_data[[#This Row],[return_percentage]]&lt;performance_data[[#This Row],[benchmark_return]],1,0)</f>
        <v>1</v>
      </c>
      <c r="V3983" s="17">
        <f>COUNTIFS(performance_data[portfolio_id],performance_data[[#This Row],[portfolio_id]])</f>
        <v>20</v>
      </c>
      <c r="W3983" s="17">
        <f>COUNTIFS(performance_data[portfolio_id],performance_data[[#This Row],[portfolio_id]],
          performance_data[return_flag],1)</f>
        <v>8</v>
      </c>
      <c r="X3983" s="15">
        <f>performance_data[[#This Row],[underperform_flag_count]]/performance_data[[#This Row],[totalportfoliocount]]</f>
        <v>0.4</v>
      </c>
    </row>
    <row r="3984" spans="1:24" x14ac:dyDescent="0.3">
      <c r="A3984">
        <v>8355</v>
      </c>
      <c r="B3984" s="1">
        <v>45245</v>
      </c>
      <c r="C3984">
        <v>164377.48000000001</v>
      </c>
      <c r="D3984">
        <v>18.170000000000002</v>
      </c>
      <c r="E3984">
        <v>18.03</v>
      </c>
      <c r="F3984">
        <v>6891.23</v>
      </c>
      <c r="G3984">
        <v>1125.32</v>
      </c>
      <c r="H3984" t="s">
        <v>2213</v>
      </c>
      <c r="I3984" t="s">
        <v>2217</v>
      </c>
      <c r="J3984">
        <v>11</v>
      </c>
      <c r="K3984" t="s">
        <v>2219</v>
      </c>
      <c r="L3984" t="str">
        <f>IF(performance_data[[#This Row],[return_percentage]]&gt;=performance_data[[#This Row],[benchmark_return]],"Higher","Lower")</f>
        <v>Higher</v>
      </c>
      <c r="M3984" s="14">
        <f xml:space="preserve"> _xlfn.MAXIFS(performance_data[date],performance_data[portfolio_id],performance_data[[#This Row],[portfolio_id]])</f>
        <v>45509</v>
      </c>
      <c r="N3984" s="14">
        <f xml:space="preserve"> _xlfn.MINIFS(performance_data[date],performance_data[portfolio_id],performance_data[[#This Row],[portfolio_id]])</f>
        <v>44838</v>
      </c>
      <c r="O3984" s="15">
        <f>_xlfn.MAXIFS(performance_data[portfolio_value],performance_data[portfolio_id],performance_data[[#This Row],[portfolio_id]],performance_data[date],performance_data[[#This Row],[latest_date]])</f>
        <v>145396.64000000001</v>
      </c>
      <c r="P3984" s="15">
        <f>_xlfn.MAXIFS(performance_data[portfolio_value],performance_data[portfolio_id],performance_data[[#This Row],[portfolio_id]],performance_data[date],performance_data[[#This Row],[starting_date]])</f>
        <v>335539.78000000003</v>
      </c>
      <c r="Q3984" s="15">
        <f>performance_data[[#This Row],[latest_value]]-performance_data[[#This Row],[starting_value]]</f>
        <v>-190143.14</v>
      </c>
      <c r="R3984" s="15">
        <f>performance_data[[#This Row],[net_inflows]]-performance_data[[#This Row],[net_outflows]]</f>
        <v>5765.91</v>
      </c>
      <c r="S3984" s="15" t="str">
        <f>IF(performance_data[[#This Row],[net_inflows]]&gt;AVERAGE(performance_data[net_inflows]),"High","Low")</f>
        <v>Low</v>
      </c>
      <c r="T3984" s="15">
        <f>AVERAGEIF(performance_data[inflow_flag],performance_data[[#This Row],[inflow_flag]],performance_data[return_percentage])</f>
        <v>5.0457846277021572</v>
      </c>
      <c r="U3984" s="17">
        <f>IF(performance_data[[#This Row],[return_percentage]]&lt;performance_data[[#This Row],[benchmark_return]],1,0)</f>
        <v>0</v>
      </c>
      <c r="V3984" s="17">
        <f>COUNTIFS(performance_data[portfolio_id],performance_data[[#This Row],[portfolio_id]])</f>
        <v>20</v>
      </c>
      <c r="W3984" s="17">
        <f>COUNTIFS(performance_data[portfolio_id],performance_data[[#This Row],[portfolio_id]],
          performance_data[return_flag],1)</f>
        <v>8</v>
      </c>
      <c r="X3984" s="15">
        <f>performance_data[[#This Row],[underperform_flag_count]]/performance_data[[#This Row],[totalportfoliocount]]</f>
        <v>0.4</v>
      </c>
    </row>
    <row r="3985" spans="1:24" x14ac:dyDescent="0.3">
      <c r="A3985">
        <v>8355</v>
      </c>
      <c r="B3985" s="1">
        <v>45179</v>
      </c>
      <c r="C3985">
        <v>115795.19</v>
      </c>
      <c r="D3985">
        <v>5.8</v>
      </c>
      <c r="E3985">
        <v>5.38</v>
      </c>
      <c r="F3985">
        <v>19175.29</v>
      </c>
      <c r="G3985">
        <v>12040.6</v>
      </c>
      <c r="H3985" t="s">
        <v>2213</v>
      </c>
      <c r="I3985" t="s">
        <v>2209</v>
      </c>
      <c r="J3985">
        <v>9</v>
      </c>
      <c r="K3985" t="s">
        <v>2221</v>
      </c>
      <c r="L3985" t="str">
        <f>IF(performance_data[[#This Row],[return_percentage]]&gt;=performance_data[[#This Row],[benchmark_return]],"Higher","Lower")</f>
        <v>Higher</v>
      </c>
      <c r="M3985" s="14">
        <f xml:space="preserve"> _xlfn.MAXIFS(performance_data[date],performance_data[portfolio_id],performance_data[[#This Row],[portfolio_id]])</f>
        <v>45509</v>
      </c>
      <c r="N3985" s="14">
        <f xml:space="preserve"> _xlfn.MINIFS(performance_data[date],performance_data[portfolio_id],performance_data[[#This Row],[portfolio_id]])</f>
        <v>44838</v>
      </c>
      <c r="O3985" s="15">
        <f>_xlfn.MAXIFS(performance_data[portfolio_value],performance_data[portfolio_id],performance_data[[#This Row],[portfolio_id]],performance_data[date],performance_data[[#This Row],[latest_date]])</f>
        <v>145396.64000000001</v>
      </c>
      <c r="P3985" s="15">
        <f>_xlfn.MAXIFS(performance_data[portfolio_value],performance_data[portfolio_id],performance_data[[#This Row],[portfolio_id]],performance_data[date],performance_data[[#This Row],[starting_date]])</f>
        <v>335539.78000000003</v>
      </c>
      <c r="Q3985" s="15">
        <f>performance_data[[#This Row],[latest_value]]-performance_data[[#This Row],[starting_value]]</f>
        <v>-190143.14</v>
      </c>
      <c r="R3985" s="15">
        <f>performance_data[[#This Row],[net_inflows]]-performance_data[[#This Row],[net_outflows]]</f>
        <v>7134.6900000000005</v>
      </c>
      <c r="S3985" s="15" t="str">
        <f>IF(performance_data[[#This Row],[net_inflows]]&gt;AVERAGE(performance_data[net_inflows]),"High","Low")</f>
        <v>High</v>
      </c>
      <c r="T3985" s="15">
        <f>AVERAGEIF(performance_data[inflow_flag],performance_data[[#This Row],[inflow_flag]],performance_data[return_percentage])</f>
        <v>4.8467905675459724</v>
      </c>
      <c r="U3985" s="17">
        <f>IF(performance_data[[#This Row],[return_percentage]]&lt;performance_data[[#This Row],[benchmark_return]],1,0)</f>
        <v>0</v>
      </c>
      <c r="V3985" s="17">
        <f>COUNTIFS(performance_data[portfolio_id],performance_data[[#This Row],[portfolio_id]])</f>
        <v>20</v>
      </c>
      <c r="W3985" s="17">
        <f>COUNTIFS(performance_data[portfolio_id],performance_data[[#This Row],[portfolio_id]],
          performance_data[return_flag],1)</f>
        <v>8</v>
      </c>
      <c r="X3985" s="15">
        <f>performance_data[[#This Row],[underperform_flag_count]]/performance_data[[#This Row],[totalportfoliocount]]</f>
        <v>0.4</v>
      </c>
    </row>
    <row r="3986" spans="1:24" x14ac:dyDescent="0.3">
      <c r="A3986">
        <v>8355</v>
      </c>
      <c r="B3986" s="1">
        <v>45435</v>
      </c>
      <c r="C3986">
        <v>249662.91</v>
      </c>
      <c r="D3986">
        <v>-6.85</v>
      </c>
      <c r="E3986">
        <v>-8.02</v>
      </c>
      <c r="F3986">
        <v>3154.97</v>
      </c>
      <c r="G3986">
        <v>6949.97</v>
      </c>
      <c r="H3986" t="s">
        <v>2205</v>
      </c>
      <c r="I3986" t="s">
        <v>2211</v>
      </c>
      <c r="J3986">
        <v>5</v>
      </c>
      <c r="K3986" t="s">
        <v>2223</v>
      </c>
      <c r="L3986" t="str">
        <f>IF(performance_data[[#This Row],[return_percentage]]&gt;=performance_data[[#This Row],[benchmark_return]],"Higher","Lower")</f>
        <v>Higher</v>
      </c>
      <c r="M3986" s="14">
        <f xml:space="preserve"> _xlfn.MAXIFS(performance_data[date],performance_data[portfolio_id],performance_data[[#This Row],[portfolio_id]])</f>
        <v>45509</v>
      </c>
      <c r="N3986" s="14">
        <f xml:space="preserve"> _xlfn.MINIFS(performance_data[date],performance_data[portfolio_id],performance_data[[#This Row],[portfolio_id]])</f>
        <v>44838</v>
      </c>
      <c r="O3986" s="15">
        <f>_xlfn.MAXIFS(performance_data[portfolio_value],performance_data[portfolio_id],performance_data[[#This Row],[portfolio_id]],performance_data[date],performance_data[[#This Row],[latest_date]])</f>
        <v>145396.64000000001</v>
      </c>
      <c r="P3986" s="15">
        <f>_xlfn.MAXIFS(performance_data[portfolio_value],performance_data[portfolio_id],performance_data[[#This Row],[portfolio_id]],performance_data[date],performance_data[[#This Row],[starting_date]])</f>
        <v>335539.78000000003</v>
      </c>
      <c r="Q3986" s="15">
        <f>performance_data[[#This Row],[latest_value]]-performance_data[[#This Row],[starting_value]]</f>
        <v>-190143.14</v>
      </c>
      <c r="R3986" s="15">
        <f>performance_data[[#This Row],[net_inflows]]-performance_data[[#This Row],[net_outflows]]</f>
        <v>-3795.0000000000005</v>
      </c>
      <c r="S3986" s="15" t="str">
        <f>IF(performance_data[[#This Row],[net_inflows]]&gt;AVERAGE(performance_data[net_inflows]),"High","Low")</f>
        <v>Low</v>
      </c>
      <c r="T3986" s="15">
        <f>AVERAGEIF(performance_data[inflow_flag],performance_data[[#This Row],[inflow_flag]],performance_data[return_percentage])</f>
        <v>5.0457846277021572</v>
      </c>
      <c r="U3986" s="17">
        <f>IF(performance_data[[#This Row],[return_percentage]]&lt;performance_data[[#This Row],[benchmark_return]],1,0)</f>
        <v>0</v>
      </c>
      <c r="V3986" s="17">
        <f>COUNTIFS(performance_data[portfolio_id],performance_data[[#This Row],[portfolio_id]])</f>
        <v>20</v>
      </c>
      <c r="W3986" s="17">
        <f>COUNTIFS(performance_data[portfolio_id],performance_data[[#This Row],[portfolio_id]],
          performance_data[return_flag],1)</f>
        <v>8</v>
      </c>
      <c r="X3986" s="15">
        <f>performance_data[[#This Row],[underperform_flag_count]]/performance_data[[#This Row],[totalportfoliocount]]</f>
        <v>0.4</v>
      </c>
    </row>
    <row r="3987" spans="1:24" x14ac:dyDescent="0.3">
      <c r="A3987">
        <v>8355</v>
      </c>
      <c r="B3987" s="1">
        <v>45022</v>
      </c>
      <c r="C3987">
        <v>225426.21</v>
      </c>
      <c r="D3987">
        <v>10.09</v>
      </c>
      <c r="E3987">
        <v>8.77</v>
      </c>
      <c r="F3987">
        <v>14410.83</v>
      </c>
      <c r="G3987">
        <v>18739.830000000002</v>
      </c>
      <c r="H3987" t="s">
        <v>2213</v>
      </c>
      <c r="I3987" t="s">
        <v>2211</v>
      </c>
      <c r="J3987">
        <v>4</v>
      </c>
      <c r="K3987" t="s">
        <v>2216</v>
      </c>
      <c r="L3987" t="str">
        <f>IF(performance_data[[#This Row],[return_percentage]]&gt;=performance_data[[#This Row],[benchmark_return]],"Higher","Lower")</f>
        <v>Higher</v>
      </c>
      <c r="M3987" s="14">
        <f xml:space="preserve"> _xlfn.MAXIFS(performance_data[date],performance_data[portfolio_id],performance_data[[#This Row],[portfolio_id]])</f>
        <v>45509</v>
      </c>
      <c r="N3987" s="14">
        <f xml:space="preserve"> _xlfn.MINIFS(performance_data[date],performance_data[portfolio_id],performance_data[[#This Row],[portfolio_id]])</f>
        <v>44838</v>
      </c>
      <c r="O3987" s="15">
        <f>_xlfn.MAXIFS(performance_data[portfolio_value],performance_data[portfolio_id],performance_data[[#This Row],[portfolio_id]],performance_data[date],performance_data[[#This Row],[latest_date]])</f>
        <v>145396.64000000001</v>
      </c>
      <c r="P3987" s="15">
        <f>_xlfn.MAXIFS(performance_data[portfolio_value],performance_data[portfolio_id],performance_data[[#This Row],[portfolio_id]],performance_data[date],performance_data[[#This Row],[starting_date]])</f>
        <v>335539.78000000003</v>
      </c>
      <c r="Q3987" s="15">
        <f>performance_data[[#This Row],[latest_value]]-performance_data[[#This Row],[starting_value]]</f>
        <v>-190143.14</v>
      </c>
      <c r="R3987" s="15">
        <f>performance_data[[#This Row],[net_inflows]]-performance_data[[#This Row],[net_outflows]]</f>
        <v>-4329.0000000000018</v>
      </c>
      <c r="S3987" s="15" t="str">
        <f>IF(performance_data[[#This Row],[net_inflows]]&gt;AVERAGE(performance_data[net_inflows]),"High","Low")</f>
        <v>High</v>
      </c>
      <c r="T3987" s="15">
        <f>AVERAGEIF(performance_data[inflow_flag],performance_data[[#This Row],[inflow_flag]],performance_data[return_percentage])</f>
        <v>4.8467905675459724</v>
      </c>
      <c r="U3987" s="17">
        <f>IF(performance_data[[#This Row],[return_percentage]]&lt;performance_data[[#This Row],[benchmark_return]],1,0)</f>
        <v>0</v>
      </c>
      <c r="V3987" s="17">
        <f>COUNTIFS(performance_data[portfolio_id],performance_data[[#This Row],[portfolio_id]])</f>
        <v>20</v>
      </c>
      <c r="W3987" s="17">
        <f>COUNTIFS(performance_data[portfolio_id],performance_data[[#This Row],[portfolio_id]],
          performance_data[return_flag],1)</f>
        <v>8</v>
      </c>
      <c r="X3987" s="15">
        <f>performance_data[[#This Row],[underperform_flag_count]]/performance_data[[#This Row],[totalportfoliocount]]</f>
        <v>0.4</v>
      </c>
    </row>
    <row r="3988" spans="1:24" x14ac:dyDescent="0.3">
      <c r="A3988">
        <v>8355</v>
      </c>
      <c r="B3988" s="1">
        <v>45272</v>
      </c>
      <c r="C3988">
        <v>110207.03999999999</v>
      </c>
      <c r="D3988">
        <v>18.28</v>
      </c>
      <c r="E3988">
        <v>19.690000000000001</v>
      </c>
      <c r="F3988">
        <v>5569.02</v>
      </c>
      <c r="G3988">
        <v>19798.68</v>
      </c>
      <c r="H3988" t="s">
        <v>2213</v>
      </c>
      <c r="I3988" t="s">
        <v>2217</v>
      </c>
      <c r="J3988">
        <v>12</v>
      </c>
      <c r="K3988" t="s">
        <v>2218</v>
      </c>
      <c r="L3988" t="str">
        <f>IF(performance_data[[#This Row],[return_percentage]]&gt;=performance_data[[#This Row],[benchmark_return]],"Higher","Lower")</f>
        <v>Lower</v>
      </c>
      <c r="M3988" s="14">
        <f xml:space="preserve"> _xlfn.MAXIFS(performance_data[date],performance_data[portfolio_id],performance_data[[#This Row],[portfolio_id]])</f>
        <v>45509</v>
      </c>
      <c r="N3988" s="14">
        <f xml:space="preserve"> _xlfn.MINIFS(performance_data[date],performance_data[portfolio_id],performance_data[[#This Row],[portfolio_id]])</f>
        <v>44838</v>
      </c>
      <c r="O3988" s="15">
        <f>_xlfn.MAXIFS(performance_data[portfolio_value],performance_data[portfolio_id],performance_data[[#This Row],[portfolio_id]],performance_data[date],performance_data[[#This Row],[latest_date]])</f>
        <v>145396.64000000001</v>
      </c>
      <c r="P3988" s="15">
        <f>_xlfn.MAXIFS(performance_data[portfolio_value],performance_data[portfolio_id],performance_data[[#This Row],[portfolio_id]],performance_data[date],performance_data[[#This Row],[starting_date]])</f>
        <v>335539.78000000003</v>
      </c>
      <c r="Q3988" s="15">
        <f>performance_data[[#This Row],[latest_value]]-performance_data[[#This Row],[starting_value]]</f>
        <v>-190143.14</v>
      </c>
      <c r="R3988" s="15">
        <f>performance_data[[#This Row],[net_inflows]]-performance_data[[#This Row],[net_outflows]]</f>
        <v>-14229.66</v>
      </c>
      <c r="S3988" s="15" t="str">
        <f>IF(performance_data[[#This Row],[net_inflows]]&gt;AVERAGE(performance_data[net_inflows]),"High","Low")</f>
        <v>Low</v>
      </c>
      <c r="T3988" s="15">
        <f>AVERAGEIF(performance_data[inflow_flag],performance_data[[#This Row],[inflow_flag]],performance_data[return_percentage])</f>
        <v>5.0457846277021572</v>
      </c>
      <c r="U3988" s="17">
        <f>IF(performance_data[[#This Row],[return_percentage]]&lt;performance_data[[#This Row],[benchmark_return]],1,0)</f>
        <v>1</v>
      </c>
      <c r="V3988" s="17">
        <f>COUNTIFS(performance_data[portfolio_id],performance_data[[#This Row],[portfolio_id]])</f>
        <v>20</v>
      </c>
      <c r="W3988" s="17">
        <f>COUNTIFS(performance_data[portfolio_id],performance_data[[#This Row],[portfolio_id]],
          performance_data[return_flag],1)</f>
        <v>8</v>
      </c>
      <c r="X3988" s="15">
        <f>performance_data[[#This Row],[underperform_flag_count]]/performance_data[[#This Row],[totalportfoliocount]]</f>
        <v>0.4</v>
      </c>
    </row>
    <row r="3989" spans="1:24" x14ac:dyDescent="0.3">
      <c r="A3989">
        <v>8355</v>
      </c>
      <c r="B3989" s="1">
        <v>44968</v>
      </c>
      <c r="C3989">
        <v>176608.15</v>
      </c>
      <c r="D3989">
        <v>12.27</v>
      </c>
      <c r="E3989">
        <v>10.08</v>
      </c>
      <c r="F3989">
        <v>6266.88</v>
      </c>
      <c r="G3989">
        <v>5908.84</v>
      </c>
      <c r="H3989" t="s">
        <v>2213</v>
      </c>
      <c r="I3989" t="s">
        <v>2206</v>
      </c>
      <c r="J3989">
        <v>2</v>
      </c>
      <c r="K3989" t="s">
        <v>2226</v>
      </c>
      <c r="L3989" t="str">
        <f>IF(performance_data[[#This Row],[return_percentage]]&gt;=performance_data[[#This Row],[benchmark_return]],"Higher","Lower")</f>
        <v>Higher</v>
      </c>
      <c r="M3989" s="14">
        <f xml:space="preserve"> _xlfn.MAXIFS(performance_data[date],performance_data[portfolio_id],performance_data[[#This Row],[portfolio_id]])</f>
        <v>45509</v>
      </c>
      <c r="N3989" s="14">
        <f xml:space="preserve"> _xlfn.MINIFS(performance_data[date],performance_data[portfolio_id],performance_data[[#This Row],[portfolio_id]])</f>
        <v>44838</v>
      </c>
      <c r="O3989" s="15">
        <f>_xlfn.MAXIFS(performance_data[portfolio_value],performance_data[portfolio_id],performance_data[[#This Row],[portfolio_id]],performance_data[date],performance_data[[#This Row],[latest_date]])</f>
        <v>145396.64000000001</v>
      </c>
      <c r="P3989" s="15">
        <f>_xlfn.MAXIFS(performance_data[portfolio_value],performance_data[portfolio_id],performance_data[[#This Row],[portfolio_id]],performance_data[date],performance_data[[#This Row],[starting_date]])</f>
        <v>335539.78000000003</v>
      </c>
      <c r="Q3989" s="15">
        <f>performance_data[[#This Row],[latest_value]]-performance_data[[#This Row],[starting_value]]</f>
        <v>-190143.14</v>
      </c>
      <c r="R3989" s="15">
        <f>performance_data[[#This Row],[net_inflows]]-performance_data[[#This Row],[net_outflows]]</f>
        <v>358.03999999999996</v>
      </c>
      <c r="S3989" s="15" t="str">
        <f>IF(performance_data[[#This Row],[net_inflows]]&gt;AVERAGE(performance_data[net_inflows]),"High","Low")</f>
        <v>Low</v>
      </c>
      <c r="T3989" s="15">
        <f>AVERAGEIF(performance_data[inflow_flag],performance_data[[#This Row],[inflow_flag]],performance_data[return_percentage])</f>
        <v>5.0457846277021572</v>
      </c>
      <c r="U3989" s="17">
        <f>IF(performance_data[[#This Row],[return_percentage]]&lt;performance_data[[#This Row],[benchmark_return]],1,0)</f>
        <v>0</v>
      </c>
      <c r="V3989" s="17">
        <f>COUNTIFS(performance_data[portfolio_id],performance_data[[#This Row],[portfolio_id]])</f>
        <v>20</v>
      </c>
      <c r="W3989" s="17">
        <f>COUNTIFS(performance_data[portfolio_id],performance_data[[#This Row],[portfolio_id]],
          performance_data[return_flag],1)</f>
        <v>8</v>
      </c>
      <c r="X3989" s="15">
        <f>performance_data[[#This Row],[underperform_flag_count]]/performance_data[[#This Row],[totalportfoliocount]]</f>
        <v>0.4</v>
      </c>
    </row>
    <row r="3990" spans="1:24" x14ac:dyDescent="0.3">
      <c r="A3990">
        <v>8355</v>
      </c>
      <c r="B3990" s="1">
        <v>45322</v>
      </c>
      <c r="C3990">
        <v>201271.88</v>
      </c>
      <c r="D3990">
        <v>18.5</v>
      </c>
      <c r="E3990">
        <v>18.36</v>
      </c>
      <c r="F3990">
        <v>4993</v>
      </c>
      <c r="G3990">
        <v>4931.8100000000004</v>
      </c>
      <c r="H3990" t="s">
        <v>2205</v>
      </c>
      <c r="I3990" t="s">
        <v>2206</v>
      </c>
      <c r="J3990">
        <v>1</v>
      </c>
      <c r="K3990" t="s">
        <v>2207</v>
      </c>
      <c r="L3990" t="str">
        <f>IF(performance_data[[#This Row],[return_percentage]]&gt;=performance_data[[#This Row],[benchmark_return]],"Higher","Lower")</f>
        <v>Higher</v>
      </c>
      <c r="M3990" s="14">
        <f xml:space="preserve"> _xlfn.MAXIFS(performance_data[date],performance_data[portfolio_id],performance_data[[#This Row],[portfolio_id]])</f>
        <v>45509</v>
      </c>
      <c r="N3990" s="14">
        <f xml:space="preserve"> _xlfn.MINIFS(performance_data[date],performance_data[portfolio_id],performance_data[[#This Row],[portfolio_id]])</f>
        <v>44838</v>
      </c>
      <c r="O3990" s="15">
        <f>_xlfn.MAXIFS(performance_data[portfolio_value],performance_data[portfolio_id],performance_data[[#This Row],[portfolio_id]],performance_data[date],performance_data[[#This Row],[latest_date]])</f>
        <v>145396.64000000001</v>
      </c>
      <c r="P3990" s="15">
        <f>_xlfn.MAXIFS(performance_data[portfolio_value],performance_data[portfolio_id],performance_data[[#This Row],[portfolio_id]],performance_data[date],performance_data[[#This Row],[starting_date]])</f>
        <v>335539.78000000003</v>
      </c>
      <c r="Q3990" s="15">
        <f>performance_data[[#This Row],[latest_value]]-performance_data[[#This Row],[starting_value]]</f>
        <v>-190143.14</v>
      </c>
      <c r="R3990" s="15">
        <f>performance_data[[#This Row],[net_inflows]]-performance_data[[#This Row],[net_outflows]]</f>
        <v>61.1899999999996</v>
      </c>
      <c r="S3990" s="15" t="str">
        <f>IF(performance_data[[#This Row],[net_inflows]]&gt;AVERAGE(performance_data[net_inflows]),"High","Low")</f>
        <v>Low</v>
      </c>
      <c r="T3990" s="15">
        <f>AVERAGEIF(performance_data[inflow_flag],performance_data[[#This Row],[inflow_flag]],performance_data[return_percentage])</f>
        <v>5.0457846277021572</v>
      </c>
      <c r="U3990" s="17">
        <f>IF(performance_data[[#This Row],[return_percentage]]&lt;performance_data[[#This Row],[benchmark_return]],1,0)</f>
        <v>0</v>
      </c>
      <c r="V3990" s="17">
        <f>COUNTIFS(performance_data[portfolio_id],performance_data[[#This Row],[portfolio_id]])</f>
        <v>20</v>
      </c>
      <c r="W3990" s="17">
        <f>COUNTIFS(performance_data[portfolio_id],performance_data[[#This Row],[portfolio_id]],
          performance_data[return_flag],1)</f>
        <v>8</v>
      </c>
      <c r="X3990" s="15">
        <f>performance_data[[#This Row],[underperform_flag_count]]/performance_data[[#This Row],[totalportfoliocount]]</f>
        <v>0.4</v>
      </c>
    </row>
    <row r="3991" spans="1:24" x14ac:dyDescent="0.3">
      <c r="A3991">
        <v>8355</v>
      </c>
      <c r="B3991" s="1">
        <v>45380</v>
      </c>
      <c r="C3991">
        <v>250049.58</v>
      </c>
      <c r="D3991">
        <v>-0.93</v>
      </c>
      <c r="E3991">
        <v>-0.99</v>
      </c>
      <c r="F3991">
        <v>10312.41</v>
      </c>
      <c r="G3991">
        <v>18516.580000000002</v>
      </c>
      <c r="H3991" t="s">
        <v>2205</v>
      </c>
      <c r="I3991" t="s">
        <v>2206</v>
      </c>
      <c r="J3991">
        <v>3</v>
      </c>
      <c r="K3991" t="s">
        <v>2222</v>
      </c>
      <c r="L3991" t="str">
        <f>IF(performance_data[[#This Row],[return_percentage]]&gt;=performance_data[[#This Row],[benchmark_return]],"Higher","Lower")</f>
        <v>Higher</v>
      </c>
      <c r="M3991" s="14">
        <f xml:space="preserve"> _xlfn.MAXIFS(performance_data[date],performance_data[portfolio_id],performance_data[[#This Row],[portfolio_id]])</f>
        <v>45509</v>
      </c>
      <c r="N3991" s="14">
        <f xml:space="preserve"> _xlfn.MINIFS(performance_data[date],performance_data[portfolio_id],performance_data[[#This Row],[portfolio_id]])</f>
        <v>44838</v>
      </c>
      <c r="O3991" s="15">
        <f>_xlfn.MAXIFS(performance_data[portfolio_value],performance_data[portfolio_id],performance_data[[#This Row],[portfolio_id]],performance_data[date],performance_data[[#This Row],[latest_date]])</f>
        <v>145396.64000000001</v>
      </c>
      <c r="P3991" s="15">
        <f>_xlfn.MAXIFS(performance_data[portfolio_value],performance_data[portfolio_id],performance_data[[#This Row],[portfolio_id]],performance_data[date],performance_data[[#This Row],[starting_date]])</f>
        <v>335539.78000000003</v>
      </c>
      <c r="Q3991" s="15">
        <f>performance_data[[#This Row],[latest_value]]-performance_data[[#This Row],[starting_value]]</f>
        <v>-190143.14</v>
      </c>
      <c r="R3991" s="15">
        <f>performance_data[[#This Row],[net_inflows]]-performance_data[[#This Row],[net_outflows]]</f>
        <v>-8204.1700000000019</v>
      </c>
      <c r="S3991" s="15" t="str">
        <f>IF(performance_data[[#This Row],[net_inflows]]&gt;AVERAGE(performance_data[net_inflows]),"High","Low")</f>
        <v>High</v>
      </c>
      <c r="T3991" s="15">
        <f>AVERAGEIF(performance_data[inflow_flag],performance_data[[#This Row],[inflow_flag]],performance_data[return_percentage])</f>
        <v>4.8467905675459724</v>
      </c>
      <c r="U3991" s="17">
        <f>IF(performance_data[[#This Row],[return_percentage]]&lt;performance_data[[#This Row],[benchmark_return]],1,0)</f>
        <v>0</v>
      </c>
      <c r="V3991" s="17">
        <f>COUNTIFS(performance_data[portfolio_id],performance_data[[#This Row],[portfolio_id]])</f>
        <v>20</v>
      </c>
      <c r="W3991" s="17">
        <f>COUNTIFS(performance_data[portfolio_id],performance_data[[#This Row],[portfolio_id]],
          performance_data[return_flag],1)</f>
        <v>8</v>
      </c>
      <c r="X3991" s="15">
        <f>performance_data[[#This Row],[underperform_flag_count]]/performance_data[[#This Row],[totalportfoliocount]]</f>
        <v>0.4</v>
      </c>
    </row>
    <row r="3992" spans="1:24" x14ac:dyDescent="0.3">
      <c r="A3992">
        <v>8355</v>
      </c>
      <c r="B3992" s="1">
        <v>44851</v>
      </c>
      <c r="C3992">
        <v>451597</v>
      </c>
      <c r="D3992">
        <v>8.02</v>
      </c>
      <c r="E3992">
        <v>8.9700000000000006</v>
      </c>
      <c r="F3992">
        <v>11355.88</v>
      </c>
      <c r="G3992">
        <v>15084.46</v>
      </c>
      <c r="H3992" t="s">
        <v>2220</v>
      </c>
      <c r="I3992" t="s">
        <v>2217</v>
      </c>
      <c r="J3992">
        <v>10</v>
      </c>
      <c r="K3992" t="s">
        <v>2224</v>
      </c>
      <c r="L3992" t="str">
        <f>IF(performance_data[[#This Row],[return_percentage]]&gt;=performance_data[[#This Row],[benchmark_return]],"Higher","Lower")</f>
        <v>Lower</v>
      </c>
      <c r="M3992" s="14">
        <f xml:space="preserve"> _xlfn.MAXIFS(performance_data[date],performance_data[portfolio_id],performance_data[[#This Row],[portfolio_id]])</f>
        <v>45509</v>
      </c>
      <c r="N3992" s="14">
        <f xml:space="preserve"> _xlfn.MINIFS(performance_data[date],performance_data[portfolio_id],performance_data[[#This Row],[portfolio_id]])</f>
        <v>44838</v>
      </c>
      <c r="O3992" s="15">
        <f>_xlfn.MAXIFS(performance_data[portfolio_value],performance_data[portfolio_id],performance_data[[#This Row],[portfolio_id]],performance_data[date],performance_data[[#This Row],[latest_date]])</f>
        <v>145396.64000000001</v>
      </c>
      <c r="P3992" s="15">
        <f>_xlfn.MAXIFS(performance_data[portfolio_value],performance_data[portfolio_id],performance_data[[#This Row],[portfolio_id]],performance_data[date],performance_data[[#This Row],[starting_date]])</f>
        <v>335539.78000000003</v>
      </c>
      <c r="Q3992" s="15">
        <f>performance_data[[#This Row],[latest_value]]-performance_data[[#This Row],[starting_value]]</f>
        <v>-190143.14</v>
      </c>
      <c r="R3992" s="15">
        <f>performance_data[[#This Row],[net_inflows]]-performance_data[[#This Row],[net_outflows]]</f>
        <v>-3728.58</v>
      </c>
      <c r="S3992" s="15" t="str">
        <f>IF(performance_data[[#This Row],[net_inflows]]&gt;AVERAGE(performance_data[net_inflows]),"High","Low")</f>
        <v>High</v>
      </c>
      <c r="T3992" s="15">
        <f>AVERAGEIF(performance_data[inflow_flag],performance_data[[#This Row],[inflow_flag]],performance_data[return_percentage])</f>
        <v>4.8467905675459724</v>
      </c>
      <c r="U3992" s="17">
        <f>IF(performance_data[[#This Row],[return_percentage]]&lt;performance_data[[#This Row],[benchmark_return]],1,0)</f>
        <v>1</v>
      </c>
      <c r="V3992" s="17">
        <f>COUNTIFS(performance_data[portfolio_id],performance_data[[#This Row],[portfolio_id]])</f>
        <v>20</v>
      </c>
      <c r="W3992" s="17">
        <f>COUNTIFS(performance_data[portfolio_id],performance_data[[#This Row],[portfolio_id]],
          performance_data[return_flag],1)</f>
        <v>8</v>
      </c>
      <c r="X3992" s="15">
        <f>performance_data[[#This Row],[underperform_flag_count]]/performance_data[[#This Row],[totalportfoliocount]]</f>
        <v>0.4</v>
      </c>
    </row>
    <row r="3993" spans="1:24" x14ac:dyDescent="0.3">
      <c r="A3993">
        <v>8355</v>
      </c>
      <c r="B3993" s="1">
        <v>45509</v>
      </c>
      <c r="C3993">
        <v>145396.64000000001</v>
      </c>
      <c r="D3993">
        <v>3.21</v>
      </c>
      <c r="E3993">
        <v>3.14</v>
      </c>
      <c r="F3993">
        <v>8748.68</v>
      </c>
      <c r="G3993">
        <v>13512.5</v>
      </c>
      <c r="H3993" t="s">
        <v>2205</v>
      </c>
      <c r="I3993" t="s">
        <v>2209</v>
      </c>
      <c r="J3993">
        <v>8</v>
      </c>
      <c r="K3993" t="s">
        <v>2214</v>
      </c>
      <c r="L3993" t="str">
        <f>IF(performance_data[[#This Row],[return_percentage]]&gt;=performance_data[[#This Row],[benchmark_return]],"Higher","Lower")</f>
        <v>Higher</v>
      </c>
      <c r="M3993" s="14">
        <f xml:space="preserve"> _xlfn.MAXIFS(performance_data[date],performance_data[portfolio_id],performance_data[[#This Row],[portfolio_id]])</f>
        <v>45509</v>
      </c>
      <c r="N3993" s="14">
        <f xml:space="preserve"> _xlfn.MINIFS(performance_data[date],performance_data[portfolio_id],performance_data[[#This Row],[portfolio_id]])</f>
        <v>44838</v>
      </c>
      <c r="O3993" s="15">
        <f>_xlfn.MAXIFS(performance_data[portfolio_value],performance_data[portfolio_id],performance_data[[#This Row],[portfolio_id]],performance_data[date],performance_data[[#This Row],[latest_date]])</f>
        <v>145396.64000000001</v>
      </c>
      <c r="P3993" s="15">
        <f>_xlfn.MAXIFS(performance_data[portfolio_value],performance_data[portfolio_id],performance_data[[#This Row],[portfolio_id]],performance_data[date],performance_data[[#This Row],[starting_date]])</f>
        <v>335539.78000000003</v>
      </c>
      <c r="Q3993" s="15">
        <f>performance_data[[#This Row],[latest_value]]-performance_data[[#This Row],[starting_value]]</f>
        <v>-190143.14</v>
      </c>
      <c r="R3993" s="15">
        <f>performance_data[[#This Row],[net_inflows]]-performance_data[[#This Row],[net_outflows]]</f>
        <v>-4763.82</v>
      </c>
      <c r="S3993" s="15" t="str">
        <f>IF(performance_data[[#This Row],[net_inflows]]&gt;AVERAGE(performance_data[net_inflows]),"High","Low")</f>
        <v>Low</v>
      </c>
      <c r="T3993" s="15">
        <f>AVERAGEIF(performance_data[inflow_flag],performance_data[[#This Row],[inflow_flag]],performance_data[return_percentage])</f>
        <v>5.0457846277021572</v>
      </c>
      <c r="U3993" s="17">
        <f>IF(performance_data[[#This Row],[return_percentage]]&lt;performance_data[[#This Row],[benchmark_return]],1,0)</f>
        <v>0</v>
      </c>
      <c r="V3993" s="17">
        <f>COUNTIFS(performance_data[portfolio_id],performance_data[[#This Row],[portfolio_id]])</f>
        <v>20</v>
      </c>
      <c r="W3993" s="17">
        <f>COUNTIFS(performance_data[portfolio_id],performance_data[[#This Row],[portfolio_id]],
          performance_data[return_flag],1)</f>
        <v>8</v>
      </c>
      <c r="X3993" s="15">
        <f>performance_data[[#This Row],[underperform_flag_count]]/performance_data[[#This Row],[totalportfoliocount]]</f>
        <v>0.4</v>
      </c>
    </row>
    <row r="3994" spans="1:24" x14ac:dyDescent="0.3">
      <c r="A3994">
        <v>8355</v>
      </c>
      <c r="B3994" s="1">
        <v>45169</v>
      </c>
      <c r="C3994">
        <v>13708.74</v>
      </c>
      <c r="D3994">
        <v>9.86</v>
      </c>
      <c r="E3994">
        <v>10.74</v>
      </c>
      <c r="F3994">
        <v>17636.25</v>
      </c>
      <c r="G3994">
        <v>4700.7299999999996</v>
      </c>
      <c r="H3994" t="s">
        <v>2213</v>
      </c>
      <c r="I3994" t="s">
        <v>2209</v>
      </c>
      <c r="J3994">
        <v>8</v>
      </c>
      <c r="K3994" t="s">
        <v>2214</v>
      </c>
      <c r="L3994" t="str">
        <f>IF(performance_data[[#This Row],[return_percentage]]&gt;=performance_data[[#This Row],[benchmark_return]],"Higher","Lower")</f>
        <v>Lower</v>
      </c>
      <c r="M3994" s="14">
        <f xml:space="preserve"> _xlfn.MAXIFS(performance_data[date],performance_data[portfolio_id],performance_data[[#This Row],[portfolio_id]])</f>
        <v>45509</v>
      </c>
      <c r="N3994" s="14">
        <f xml:space="preserve"> _xlfn.MINIFS(performance_data[date],performance_data[portfolio_id],performance_data[[#This Row],[portfolio_id]])</f>
        <v>44838</v>
      </c>
      <c r="O3994" s="15">
        <f>_xlfn.MAXIFS(performance_data[portfolio_value],performance_data[portfolio_id],performance_data[[#This Row],[portfolio_id]],performance_data[date],performance_data[[#This Row],[latest_date]])</f>
        <v>145396.64000000001</v>
      </c>
      <c r="P3994" s="15">
        <f>_xlfn.MAXIFS(performance_data[portfolio_value],performance_data[portfolio_id],performance_data[[#This Row],[portfolio_id]],performance_data[date],performance_data[[#This Row],[starting_date]])</f>
        <v>335539.78000000003</v>
      </c>
      <c r="Q3994" s="15">
        <f>performance_data[[#This Row],[latest_value]]-performance_data[[#This Row],[starting_value]]</f>
        <v>-190143.14</v>
      </c>
      <c r="R3994" s="15">
        <f>performance_data[[#This Row],[net_inflows]]-performance_data[[#This Row],[net_outflows]]</f>
        <v>12935.52</v>
      </c>
      <c r="S3994" s="15" t="str">
        <f>IF(performance_data[[#This Row],[net_inflows]]&gt;AVERAGE(performance_data[net_inflows]),"High","Low")</f>
        <v>High</v>
      </c>
      <c r="T3994" s="15">
        <f>AVERAGEIF(performance_data[inflow_flag],performance_data[[#This Row],[inflow_flag]],performance_data[return_percentage])</f>
        <v>4.8467905675459724</v>
      </c>
      <c r="U3994" s="17">
        <f>IF(performance_data[[#This Row],[return_percentage]]&lt;performance_data[[#This Row],[benchmark_return]],1,0)</f>
        <v>1</v>
      </c>
      <c r="V3994" s="17">
        <f>COUNTIFS(performance_data[portfolio_id],performance_data[[#This Row],[portfolio_id]])</f>
        <v>20</v>
      </c>
      <c r="W3994" s="17">
        <f>COUNTIFS(performance_data[portfolio_id],performance_data[[#This Row],[portfolio_id]],
          performance_data[return_flag],1)</f>
        <v>8</v>
      </c>
      <c r="X3994" s="15">
        <f>performance_data[[#This Row],[underperform_flag_count]]/performance_data[[#This Row],[totalportfoliocount]]</f>
        <v>0.4</v>
      </c>
    </row>
    <row r="3995" spans="1:24" x14ac:dyDescent="0.3">
      <c r="A3995">
        <v>8355</v>
      </c>
      <c r="B3995" s="1">
        <v>45156</v>
      </c>
      <c r="C3995">
        <v>347916.78</v>
      </c>
      <c r="D3995">
        <v>-3.76</v>
      </c>
      <c r="E3995">
        <v>-4.47</v>
      </c>
      <c r="F3995">
        <v>15453.65</v>
      </c>
      <c r="G3995">
        <v>14571.67</v>
      </c>
      <c r="H3995" t="s">
        <v>2213</v>
      </c>
      <c r="I3995" t="s">
        <v>2209</v>
      </c>
      <c r="J3995">
        <v>8</v>
      </c>
      <c r="K3995" t="s">
        <v>2214</v>
      </c>
      <c r="L3995" t="str">
        <f>IF(performance_data[[#This Row],[return_percentage]]&gt;=performance_data[[#This Row],[benchmark_return]],"Higher","Lower")</f>
        <v>Higher</v>
      </c>
      <c r="M3995" s="14">
        <f xml:space="preserve"> _xlfn.MAXIFS(performance_data[date],performance_data[portfolio_id],performance_data[[#This Row],[portfolio_id]])</f>
        <v>45509</v>
      </c>
      <c r="N3995" s="14">
        <f xml:space="preserve"> _xlfn.MINIFS(performance_data[date],performance_data[portfolio_id],performance_data[[#This Row],[portfolio_id]])</f>
        <v>44838</v>
      </c>
      <c r="O3995" s="15">
        <f>_xlfn.MAXIFS(performance_data[portfolio_value],performance_data[portfolio_id],performance_data[[#This Row],[portfolio_id]],performance_data[date],performance_data[[#This Row],[latest_date]])</f>
        <v>145396.64000000001</v>
      </c>
      <c r="P3995" s="15">
        <f>_xlfn.MAXIFS(performance_data[portfolio_value],performance_data[portfolio_id],performance_data[[#This Row],[portfolio_id]],performance_data[date],performance_data[[#This Row],[starting_date]])</f>
        <v>335539.78000000003</v>
      </c>
      <c r="Q3995" s="15">
        <f>performance_data[[#This Row],[latest_value]]-performance_data[[#This Row],[starting_value]]</f>
        <v>-190143.14</v>
      </c>
      <c r="R3995" s="15">
        <f>performance_data[[#This Row],[net_inflows]]-performance_data[[#This Row],[net_outflows]]</f>
        <v>881.97999999999956</v>
      </c>
      <c r="S3995" s="15" t="str">
        <f>IF(performance_data[[#This Row],[net_inflows]]&gt;AVERAGE(performance_data[net_inflows]),"High","Low")</f>
        <v>High</v>
      </c>
      <c r="T3995" s="15">
        <f>AVERAGEIF(performance_data[inflow_flag],performance_data[[#This Row],[inflow_flag]],performance_data[return_percentage])</f>
        <v>4.8467905675459724</v>
      </c>
      <c r="U3995" s="17">
        <f>IF(performance_data[[#This Row],[return_percentage]]&lt;performance_data[[#This Row],[benchmark_return]],1,0)</f>
        <v>0</v>
      </c>
      <c r="V3995" s="17">
        <f>COUNTIFS(performance_data[portfolio_id],performance_data[[#This Row],[portfolio_id]])</f>
        <v>20</v>
      </c>
      <c r="W3995" s="17">
        <f>COUNTIFS(performance_data[portfolio_id],performance_data[[#This Row],[portfolio_id]],
          performance_data[return_flag],1)</f>
        <v>8</v>
      </c>
      <c r="X3995" s="15">
        <f>performance_data[[#This Row],[underperform_flag_count]]/performance_data[[#This Row],[totalportfoliocount]]</f>
        <v>0.4</v>
      </c>
    </row>
    <row r="3996" spans="1:24" x14ac:dyDescent="0.3">
      <c r="A3996">
        <v>8355</v>
      </c>
      <c r="B3996" s="1">
        <v>45224</v>
      </c>
      <c r="C3996">
        <v>203942.2</v>
      </c>
      <c r="D3996">
        <v>19.46</v>
      </c>
      <c r="E3996">
        <v>17.329999999999998</v>
      </c>
      <c r="F3996">
        <v>5229.2</v>
      </c>
      <c r="G3996">
        <v>480.15</v>
      </c>
      <c r="H3996" t="s">
        <v>2213</v>
      </c>
      <c r="I3996" t="s">
        <v>2217</v>
      </c>
      <c r="J3996">
        <v>10</v>
      </c>
      <c r="K3996" t="s">
        <v>2224</v>
      </c>
      <c r="L3996" t="str">
        <f>IF(performance_data[[#This Row],[return_percentage]]&gt;=performance_data[[#This Row],[benchmark_return]],"Higher","Lower")</f>
        <v>Higher</v>
      </c>
      <c r="M3996" s="14">
        <f xml:space="preserve"> _xlfn.MAXIFS(performance_data[date],performance_data[portfolio_id],performance_data[[#This Row],[portfolio_id]])</f>
        <v>45509</v>
      </c>
      <c r="N3996" s="14">
        <f xml:space="preserve"> _xlfn.MINIFS(performance_data[date],performance_data[portfolio_id],performance_data[[#This Row],[portfolio_id]])</f>
        <v>44838</v>
      </c>
      <c r="O3996" s="15">
        <f>_xlfn.MAXIFS(performance_data[portfolio_value],performance_data[portfolio_id],performance_data[[#This Row],[portfolio_id]],performance_data[date],performance_data[[#This Row],[latest_date]])</f>
        <v>145396.64000000001</v>
      </c>
      <c r="P3996" s="15">
        <f>_xlfn.MAXIFS(performance_data[portfolio_value],performance_data[portfolio_id],performance_data[[#This Row],[portfolio_id]],performance_data[date],performance_data[[#This Row],[starting_date]])</f>
        <v>335539.78000000003</v>
      </c>
      <c r="Q3996" s="15">
        <f>performance_data[[#This Row],[latest_value]]-performance_data[[#This Row],[starting_value]]</f>
        <v>-190143.14</v>
      </c>
      <c r="R3996" s="15">
        <f>performance_data[[#This Row],[net_inflows]]-performance_data[[#This Row],[net_outflows]]</f>
        <v>4749.05</v>
      </c>
      <c r="S3996" s="15" t="str">
        <f>IF(performance_data[[#This Row],[net_inflows]]&gt;AVERAGE(performance_data[net_inflows]),"High","Low")</f>
        <v>Low</v>
      </c>
      <c r="T3996" s="15">
        <f>AVERAGEIF(performance_data[inflow_flag],performance_data[[#This Row],[inflow_flag]],performance_data[return_percentage])</f>
        <v>5.0457846277021572</v>
      </c>
      <c r="U3996" s="17">
        <f>IF(performance_data[[#This Row],[return_percentage]]&lt;performance_data[[#This Row],[benchmark_return]],1,0)</f>
        <v>0</v>
      </c>
      <c r="V3996" s="17">
        <f>COUNTIFS(performance_data[portfolio_id],performance_data[[#This Row],[portfolio_id]])</f>
        <v>20</v>
      </c>
      <c r="W3996" s="17">
        <f>COUNTIFS(performance_data[portfolio_id],performance_data[[#This Row],[portfolio_id]],
          performance_data[return_flag],1)</f>
        <v>8</v>
      </c>
      <c r="X3996" s="15">
        <f>performance_data[[#This Row],[underperform_flag_count]]/performance_data[[#This Row],[totalportfoliocount]]</f>
        <v>0.4</v>
      </c>
    </row>
    <row r="3997" spans="1:24" x14ac:dyDescent="0.3">
      <c r="A3997">
        <v>8355</v>
      </c>
      <c r="B3997" s="1">
        <v>44937</v>
      </c>
      <c r="C3997">
        <v>165742.87</v>
      </c>
      <c r="D3997">
        <v>3.45</v>
      </c>
      <c r="E3997">
        <v>3.49</v>
      </c>
      <c r="F3997">
        <v>2210.02</v>
      </c>
      <c r="G3997">
        <v>10006.23</v>
      </c>
      <c r="H3997" t="s">
        <v>2213</v>
      </c>
      <c r="I3997" t="s">
        <v>2206</v>
      </c>
      <c r="J3997">
        <v>1</v>
      </c>
      <c r="K3997" t="s">
        <v>2207</v>
      </c>
      <c r="L3997" t="str">
        <f>IF(performance_data[[#This Row],[return_percentage]]&gt;=performance_data[[#This Row],[benchmark_return]],"Higher","Lower")</f>
        <v>Lower</v>
      </c>
      <c r="M3997" s="14">
        <f xml:space="preserve"> _xlfn.MAXIFS(performance_data[date],performance_data[portfolio_id],performance_data[[#This Row],[portfolio_id]])</f>
        <v>45509</v>
      </c>
      <c r="N3997" s="14">
        <f xml:space="preserve"> _xlfn.MINIFS(performance_data[date],performance_data[portfolio_id],performance_data[[#This Row],[portfolio_id]])</f>
        <v>44838</v>
      </c>
      <c r="O3997" s="15">
        <f>_xlfn.MAXIFS(performance_data[portfolio_value],performance_data[portfolio_id],performance_data[[#This Row],[portfolio_id]],performance_data[date],performance_data[[#This Row],[latest_date]])</f>
        <v>145396.64000000001</v>
      </c>
      <c r="P3997" s="15">
        <f>_xlfn.MAXIFS(performance_data[portfolio_value],performance_data[portfolio_id],performance_data[[#This Row],[portfolio_id]],performance_data[date],performance_data[[#This Row],[starting_date]])</f>
        <v>335539.78000000003</v>
      </c>
      <c r="Q3997" s="15">
        <f>performance_data[[#This Row],[latest_value]]-performance_data[[#This Row],[starting_value]]</f>
        <v>-190143.14</v>
      </c>
      <c r="R3997" s="15">
        <f>performance_data[[#This Row],[net_inflows]]-performance_data[[#This Row],[net_outflows]]</f>
        <v>-7796.2099999999991</v>
      </c>
      <c r="S3997" s="15" t="str">
        <f>IF(performance_data[[#This Row],[net_inflows]]&gt;AVERAGE(performance_data[net_inflows]),"High","Low")</f>
        <v>Low</v>
      </c>
      <c r="T3997" s="15">
        <f>AVERAGEIF(performance_data[inflow_flag],performance_data[[#This Row],[inflow_flag]],performance_data[return_percentage])</f>
        <v>5.0457846277021572</v>
      </c>
      <c r="U3997" s="17">
        <f>IF(performance_data[[#This Row],[return_percentage]]&lt;performance_data[[#This Row],[benchmark_return]],1,0)</f>
        <v>1</v>
      </c>
      <c r="V3997" s="17">
        <f>COUNTIFS(performance_data[portfolio_id],performance_data[[#This Row],[portfolio_id]])</f>
        <v>20</v>
      </c>
      <c r="W3997" s="17">
        <f>COUNTIFS(performance_data[portfolio_id],performance_data[[#This Row],[portfolio_id]],
          performance_data[return_flag],1)</f>
        <v>8</v>
      </c>
      <c r="X3997" s="15">
        <f>performance_data[[#This Row],[underperform_flag_count]]/performance_data[[#This Row],[totalportfoliocount]]</f>
        <v>0.4</v>
      </c>
    </row>
    <row r="3998" spans="1:24" x14ac:dyDescent="0.3">
      <c r="A3998">
        <v>8356</v>
      </c>
      <c r="B3998" s="1">
        <v>45407</v>
      </c>
      <c r="C3998">
        <v>489422.91</v>
      </c>
      <c r="D3998">
        <v>17.63</v>
      </c>
      <c r="E3998">
        <v>20.05</v>
      </c>
      <c r="F3998">
        <v>10222.049999999999</v>
      </c>
      <c r="G3998">
        <v>10724.54</v>
      </c>
      <c r="H3998" t="s">
        <v>2205</v>
      </c>
      <c r="I3998" t="s">
        <v>2211</v>
      </c>
      <c r="J3998">
        <v>4</v>
      </c>
      <c r="K3998" t="s">
        <v>2216</v>
      </c>
      <c r="L3998" t="str">
        <f>IF(performance_data[[#This Row],[return_percentage]]&gt;=performance_data[[#This Row],[benchmark_return]],"Higher","Lower")</f>
        <v>Lower</v>
      </c>
      <c r="M3998" s="14">
        <f xml:space="preserve"> _xlfn.MAXIFS(performance_data[date],performance_data[portfolio_id],performance_data[[#This Row],[portfolio_id]])</f>
        <v>45537</v>
      </c>
      <c r="N3998" s="14">
        <f xml:space="preserve"> _xlfn.MINIFS(performance_data[date],performance_data[portfolio_id],performance_data[[#This Row],[portfolio_id]])</f>
        <v>44863</v>
      </c>
      <c r="O3998" s="15">
        <f>_xlfn.MAXIFS(performance_data[portfolio_value],performance_data[portfolio_id],performance_data[[#This Row],[portfolio_id]],performance_data[date],performance_data[[#This Row],[latest_date]])</f>
        <v>45210.37</v>
      </c>
      <c r="P3998" s="15">
        <f>_xlfn.MAXIFS(performance_data[portfolio_value],performance_data[portfolio_id],performance_data[[#This Row],[portfolio_id]],performance_data[date],performance_data[[#This Row],[starting_date]])</f>
        <v>234755.25</v>
      </c>
      <c r="Q3998" s="15">
        <f>performance_data[[#This Row],[latest_value]]-performance_data[[#This Row],[starting_value]]</f>
        <v>-189544.88</v>
      </c>
      <c r="R3998" s="15">
        <f>performance_data[[#This Row],[net_inflows]]-performance_data[[#This Row],[net_outflows]]</f>
        <v>-502.4900000000016</v>
      </c>
      <c r="S3998" s="15" t="str">
        <f>IF(performance_data[[#This Row],[net_inflows]]&gt;AVERAGE(performance_data[net_inflows]),"High","Low")</f>
        <v>High</v>
      </c>
      <c r="T3998" s="15">
        <f>AVERAGEIF(performance_data[inflow_flag],performance_data[[#This Row],[inflow_flag]],performance_data[return_percentage])</f>
        <v>4.8467905675459724</v>
      </c>
      <c r="U3998" s="17">
        <f>IF(performance_data[[#This Row],[return_percentage]]&lt;performance_data[[#This Row],[benchmark_return]],1,0)</f>
        <v>1</v>
      </c>
      <c r="V3998" s="17">
        <f>COUNTIFS(performance_data[portfolio_id],performance_data[[#This Row],[portfolio_id]])</f>
        <v>21</v>
      </c>
      <c r="W3998" s="17">
        <f>COUNTIFS(performance_data[portfolio_id],performance_data[[#This Row],[portfolio_id]],
          performance_data[return_flag],1)</f>
        <v>11</v>
      </c>
      <c r="X3998" s="15">
        <f>performance_data[[#This Row],[underperform_flag_count]]/performance_data[[#This Row],[totalportfoliocount]]</f>
        <v>0.52380952380952384</v>
      </c>
    </row>
    <row r="3999" spans="1:24" x14ac:dyDescent="0.3">
      <c r="A3999">
        <v>8356</v>
      </c>
      <c r="B3999" s="1">
        <v>45380</v>
      </c>
      <c r="C3999">
        <v>42470.46</v>
      </c>
      <c r="D3999">
        <v>16.190000000000001</v>
      </c>
      <c r="E3999">
        <v>18.260000000000002</v>
      </c>
      <c r="F3999">
        <v>19311.849999999999</v>
      </c>
      <c r="G3999">
        <v>10405.700000000001</v>
      </c>
      <c r="H3999" t="s">
        <v>2205</v>
      </c>
      <c r="I3999" t="s">
        <v>2206</v>
      </c>
      <c r="J3999">
        <v>3</v>
      </c>
      <c r="K3999" t="s">
        <v>2222</v>
      </c>
      <c r="L3999" t="str">
        <f>IF(performance_data[[#This Row],[return_percentage]]&gt;=performance_data[[#This Row],[benchmark_return]],"Higher","Lower")</f>
        <v>Lower</v>
      </c>
      <c r="M3999" s="14">
        <f xml:space="preserve"> _xlfn.MAXIFS(performance_data[date],performance_data[portfolio_id],performance_data[[#This Row],[portfolio_id]])</f>
        <v>45537</v>
      </c>
      <c r="N3999" s="14">
        <f xml:space="preserve"> _xlfn.MINIFS(performance_data[date],performance_data[portfolio_id],performance_data[[#This Row],[portfolio_id]])</f>
        <v>44863</v>
      </c>
      <c r="O3999" s="15">
        <f>_xlfn.MAXIFS(performance_data[portfolio_value],performance_data[portfolio_id],performance_data[[#This Row],[portfolio_id]],performance_data[date],performance_data[[#This Row],[latest_date]])</f>
        <v>45210.37</v>
      </c>
      <c r="P3999" s="15">
        <f>_xlfn.MAXIFS(performance_data[portfolio_value],performance_data[portfolio_id],performance_data[[#This Row],[portfolio_id]],performance_data[date],performance_data[[#This Row],[starting_date]])</f>
        <v>234755.25</v>
      </c>
      <c r="Q3999" s="15">
        <f>performance_data[[#This Row],[latest_value]]-performance_data[[#This Row],[starting_value]]</f>
        <v>-189544.88</v>
      </c>
      <c r="R3999" s="15">
        <f>performance_data[[#This Row],[net_inflows]]-performance_data[[#This Row],[net_outflows]]</f>
        <v>8906.1499999999978</v>
      </c>
      <c r="S3999" s="15" t="str">
        <f>IF(performance_data[[#This Row],[net_inflows]]&gt;AVERAGE(performance_data[net_inflows]),"High","Low")</f>
        <v>High</v>
      </c>
      <c r="T3999" s="15">
        <f>AVERAGEIF(performance_data[inflow_flag],performance_data[[#This Row],[inflow_flag]],performance_data[return_percentage])</f>
        <v>4.8467905675459724</v>
      </c>
      <c r="U3999" s="17">
        <f>IF(performance_data[[#This Row],[return_percentage]]&lt;performance_data[[#This Row],[benchmark_return]],1,0)</f>
        <v>1</v>
      </c>
      <c r="V3999" s="17">
        <f>COUNTIFS(performance_data[portfolio_id],performance_data[[#This Row],[portfolio_id]])</f>
        <v>21</v>
      </c>
      <c r="W3999" s="17">
        <f>COUNTIFS(performance_data[portfolio_id],performance_data[[#This Row],[portfolio_id]],
          performance_data[return_flag],1)</f>
        <v>11</v>
      </c>
      <c r="X3999" s="15">
        <f>performance_data[[#This Row],[underperform_flag_count]]/performance_data[[#This Row],[totalportfoliocount]]</f>
        <v>0.52380952380952384</v>
      </c>
    </row>
    <row r="4000" spans="1:24" x14ac:dyDescent="0.3">
      <c r="A4000">
        <v>8356</v>
      </c>
      <c r="B4000" s="1">
        <v>45455</v>
      </c>
      <c r="C4000">
        <v>180648.64</v>
      </c>
      <c r="D4000">
        <v>10.75</v>
      </c>
      <c r="E4000">
        <v>10.78</v>
      </c>
      <c r="F4000">
        <v>13892.23</v>
      </c>
      <c r="G4000">
        <v>16606.2</v>
      </c>
      <c r="H4000" t="s">
        <v>2205</v>
      </c>
      <c r="I4000" t="s">
        <v>2211</v>
      </c>
      <c r="J4000">
        <v>6</v>
      </c>
      <c r="K4000" t="s">
        <v>2212</v>
      </c>
      <c r="L4000" t="str">
        <f>IF(performance_data[[#This Row],[return_percentage]]&gt;=performance_data[[#This Row],[benchmark_return]],"Higher","Lower")</f>
        <v>Lower</v>
      </c>
      <c r="M4000" s="14">
        <f xml:space="preserve"> _xlfn.MAXIFS(performance_data[date],performance_data[portfolio_id],performance_data[[#This Row],[portfolio_id]])</f>
        <v>45537</v>
      </c>
      <c r="N4000" s="14">
        <f xml:space="preserve"> _xlfn.MINIFS(performance_data[date],performance_data[portfolio_id],performance_data[[#This Row],[portfolio_id]])</f>
        <v>44863</v>
      </c>
      <c r="O4000" s="15">
        <f>_xlfn.MAXIFS(performance_data[portfolio_value],performance_data[portfolio_id],performance_data[[#This Row],[portfolio_id]],performance_data[date],performance_data[[#This Row],[latest_date]])</f>
        <v>45210.37</v>
      </c>
      <c r="P4000" s="15">
        <f>_xlfn.MAXIFS(performance_data[portfolio_value],performance_data[portfolio_id],performance_data[[#This Row],[portfolio_id]],performance_data[date],performance_data[[#This Row],[starting_date]])</f>
        <v>234755.25</v>
      </c>
      <c r="Q4000" s="15">
        <f>performance_data[[#This Row],[latest_value]]-performance_data[[#This Row],[starting_value]]</f>
        <v>-189544.88</v>
      </c>
      <c r="R4000" s="15">
        <f>performance_data[[#This Row],[net_inflows]]-performance_data[[#This Row],[net_outflows]]</f>
        <v>-2713.9700000000012</v>
      </c>
      <c r="S4000" s="15" t="str">
        <f>IF(performance_data[[#This Row],[net_inflows]]&gt;AVERAGE(performance_data[net_inflows]),"High","Low")</f>
        <v>High</v>
      </c>
      <c r="T4000" s="15">
        <f>AVERAGEIF(performance_data[inflow_flag],performance_data[[#This Row],[inflow_flag]],performance_data[return_percentage])</f>
        <v>4.8467905675459724</v>
      </c>
      <c r="U4000" s="17">
        <f>IF(performance_data[[#This Row],[return_percentage]]&lt;performance_data[[#This Row],[benchmark_return]],1,0)</f>
        <v>1</v>
      </c>
      <c r="V4000" s="17">
        <f>COUNTIFS(performance_data[portfolio_id],performance_data[[#This Row],[portfolio_id]])</f>
        <v>21</v>
      </c>
      <c r="W4000" s="17">
        <f>COUNTIFS(performance_data[portfolio_id],performance_data[[#This Row],[portfolio_id]],
          performance_data[return_flag],1)</f>
        <v>11</v>
      </c>
      <c r="X4000" s="15">
        <f>performance_data[[#This Row],[underperform_flag_count]]/performance_data[[#This Row],[totalportfoliocount]]</f>
        <v>0.52380952380952384</v>
      </c>
    </row>
    <row r="4001" spans="1:24" x14ac:dyDescent="0.3">
      <c r="A4001">
        <v>8356</v>
      </c>
      <c r="B4001" s="1">
        <v>45070</v>
      </c>
      <c r="C4001">
        <v>334929.49</v>
      </c>
      <c r="D4001">
        <v>17.95</v>
      </c>
      <c r="E4001">
        <v>17.38</v>
      </c>
      <c r="F4001">
        <v>3249.45</v>
      </c>
      <c r="G4001">
        <v>3403.23</v>
      </c>
      <c r="H4001" t="s">
        <v>2213</v>
      </c>
      <c r="I4001" t="s">
        <v>2211</v>
      </c>
      <c r="J4001">
        <v>5</v>
      </c>
      <c r="K4001" t="s">
        <v>2223</v>
      </c>
      <c r="L4001" t="str">
        <f>IF(performance_data[[#This Row],[return_percentage]]&gt;=performance_data[[#This Row],[benchmark_return]],"Higher","Lower")</f>
        <v>Higher</v>
      </c>
      <c r="M4001" s="14">
        <f xml:space="preserve"> _xlfn.MAXIFS(performance_data[date],performance_data[portfolio_id],performance_data[[#This Row],[portfolio_id]])</f>
        <v>45537</v>
      </c>
      <c r="N4001" s="14">
        <f xml:space="preserve"> _xlfn.MINIFS(performance_data[date],performance_data[portfolio_id],performance_data[[#This Row],[portfolio_id]])</f>
        <v>44863</v>
      </c>
      <c r="O4001" s="15">
        <f>_xlfn.MAXIFS(performance_data[portfolio_value],performance_data[portfolio_id],performance_data[[#This Row],[portfolio_id]],performance_data[date],performance_data[[#This Row],[latest_date]])</f>
        <v>45210.37</v>
      </c>
      <c r="P4001" s="15">
        <f>_xlfn.MAXIFS(performance_data[portfolio_value],performance_data[portfolio_id],performance_data[[#This Row],[portfolio_id]],performance_data[date],performance_data[[#This Row],[starting_date]])</f>
        <v>234755.25</v>
      </c>
      <c r="Q4001" s="15">
        <f>performance_data[[#This Row],[latest_value]]-performance_data[[#This Row],[starting_value]]</f>
        <v>-189544.88</v>
      </c>
      <c r="R4001" s="15">
        <f>performance_data[[#This Row],[net_inflows]]-performance_data[[#This Row],[net_outflows]]</f>
        <v>-153.7800000000002</v>
      </c>
      <c r="S4001" s="15" t="str">
        <f>IF(performance_data[[#This Row],[net_inflows]]&gt;AVERAGE(performance_data[net_inflows]),"High","Low")</f>
        <v>Low</v>
      </c>
      <c r="T4001" s="15">
        <f>AVERAGEIF(performance_data[inflow_flag],performance_data[[#This Row],[inflow_flag]],performance_data[return_percentage])</f>
        <v>5.0457846277021572</v>
      </c>
      <c r="U4001" s="17">
        <f>IF(performance_data[[#This Row],[return_percentage]]&lt;performance_data[[#This Row],[benchmark_return]],1,0)</f>
        <v>0</v>
      </c>
      <c r="V4001" s="17">
        <f>COUNTIFS(performance_data[portfolio_id],performance_data[[#This Row],[portfolio_id]])</f>
        <v>21</v>
      </c>
      <c r="W4001" s="17">
        <f>COUNTIFS(performance_data[portfolio_id],performance_data[[#This Row],[portfolio_id]],
          performance_data[return_flag],1)</f>
        <v>11</v>
      </c>
      <c r="X4001" s="15">
        <f>performance_data[[#This Row],[underperform_flag_count]]/performance_data[[#This Row],[totalportfoliocount]]</f>
        <v>0.52380952380952384</v>
      </c>
    </row>
    <row r="4002" spans="1:24" x14ac:dyDescent="0.3">
      <c r="A4002">
        <v>8356</v>
      </c>
      <c r="B4002" s="1">
        <v>44968</v>
      </c>
      <c r="C4002">
        <v>145563.15</v>
      </c>
      <c r="D4002">
        <v>11.39</v>
      </c>
      <c r="E4002">
        <v>12.25</v>
      </c>
      <c r="F4002">
        <v>16583.23</v>
      </c>
      <c r="G4002">
        <v>2744.88</v>
      </c>
      <c r="H4002" t="s">
        <v>2213</v>
      </c>
      <c r="I4002" t="s">
        <v>2206</v>
      </c>
      <c r="J4002">
        <v>2</v>
      </c>
      <c r="K4002" t="s">
        <v>2226</v>
      </c>
      <c r="L4002" t="str">
        <f>IF(performance_data[[#This Row],[return_percentage]]&gt;=performance_data[[#This Row],[benchmark_return]],"Higher","Lower")</f>
        <v>Lower</v>
      </c>
      <c r="M4002" s="14">
        <f xml:space="preserve"> _xlfn.MAXIFS(performance_data[date],performance_data[portfolio_id],performance_data[[#This Row],[portfolio_id]])</f>
        <v>45537</v>
      </c>
      <c r="N4002" s="14">
        <f xml:space="preserve"> _xlfn.MINIFS(performance_data[date],performance_data[portfolio_id],performance_data[[#This Row],[portfolio_id]])</f>
        <v>44863</v>
      </c>
      <c r="O4002" s="15">
        <f>_xlfn.MAXIFS(performance_data[portfolio_value],performance_data[portfolio_id],performance_data[[#This Row],[portfolio_id]],performance_data[date],performance_data[[#This Row],[latest_date]])</f>
        <v>45210.37</v>
      </c>
      <c r="P4002" s="15">
        <f>_xlfn.MAXIFS(performance_data[portfolio_value],performance_data[portfolio_id],performance_data[[#This Row],[portfolio_id]],performance_data[date],performance_data[[#This Row],[starting_date]])</f>
        <v>234755.25</v>
      </c>
      <c r="Q4002" s="15">
        <f>performance_data[[#This Row],[latest_value]]-performance_data[[#This Row],[starting_value]]</f>
        <v>-189544.88</v>
      </c>
      <c r="R4002" s="15">
        <f>performance_data[[#This Row],[net_inflows]]-performance_data[[#This Row],[net_outflows]]</f>
        <v>13838.349999999999</v>
      </c>
      <c r="S4002" s="15" t="str">
        <f>IF(performance_data[[#This Row],[net_inflows]]&gt;AVERAGE(performance_data[net_inflows]),"High","Low")</f>
        <v>High</v>
      </c>
      <c r="T4002" s="15">
        <f>AVERAGEIF(performance_data[inflow_flag],performance_data[[#This Row],[inflow_flag]],performance_data[return_percentage])</f>
        <v>4.8467905675459724</v>
      </c>
      <c r="U4002" s="17">
        <f>IF(performance_data[[#This Row],[return_percentage]]&lt;performance_data[[#This Row],[benchmark_return]],1,0)</f>
        <v>1</v>
      </c>
      <c r="V4002" s="17">
        <f>COUNTIFS(performance_data[portfolio_id],performance_data[[#This Row],[portfolio_id]])</f>
        <v>21</v>
      </c>
      <c r="W4002" s="17">
        <f>COUNTIFS(performance_data[portfolio_id],performance_data[[#This Row],[portfolio_id]],
          performance_data[return_flag],1)</f>
        <v>11</v>
      </c>
      <c r="X4002" s="15">
        <f>performance_data[[#This Row],[underperform_flag_count]]/performance_data[[#This Row],[totalportfoliocount]]</f>
        <v>0.52380952380952384</v>
      </c>
    </row>
    <row r="4003" spans="1:24" x14ac:dyDescent="0.3">
      <c r="A4003">
        <v>8356</v>
      </c>
      <c r="B4003" s="1">
        <v>45031</v>
      </c>
      <c r="C4003">
        <v>221039.41</v>
      </c>
      <c r="D4003">
        <v>-6.68</v>
      </c>
      <c r="E4003">
        <v>-6.14</v>
      </c>
      <c r="F4003">
        <v>6167.93</v>
      </c>
      <c r="G4003">
        <v>16117.54</v>
      </c>
      <c r="H4003" t="s">
        <v>2213</v>
      </c>
      <c r="I4003" t="s">
        <v>2211</v>
      </c>
      <c r="J4003">
        <v>4</v>
      </c>
      <c r="K4003" t="s">
        <v>2216</v>
      </c>
      <c r="L4003" t="str">
        <f>IF(performance_data[[#This Row],[return_percentage]]&gt;=performance_data[[#This Row],[benchmark_return]],"Higher","Lower")</f>
        <v>Lower</v>
      </c>
      <c r="M4003" s="14">
        <f xml:space="preserve"> _xlfn.MAXIFS(performance_data[date],performance_data[portfolio_id],performance_data[[#This Row],[portfolio_id]])</f>
        <v>45537</v>
      </c>
      <c r="N4003" s="14">
        <f xml:space="preserve"> _xlfn.MINIFS(performance_data[date],performance_data[portfolio_id],performance_data[[#This Row],[portfolio_id]])</f>
        <v>44863</v>
      </c>
      <c r="O4003" s="15">
        <f>_xlfn.MAXIFS(performance_data[portfolio_value],performance_data[portfolio_id],performance_data[[#This Row],[portfolio_id]],performance_data[date],performance_data[[#This Row],[latest_date]])</f>
        <v>45210.37</v>
      </c>
      <c r="P4003" s="15">
        <f>_xlfn.MAXIFS(performance_data[portfolio_value],performance_data[portfolio_id],performance_data[[#This Row],[portfolio_id]],performance_data[date],performance_data[[#This Row],[starting_date]])</f>
        <v>234755.25</v>
      </c>
      <c r="Q4003" s="15">
        <f>performance_data[[#This Row],[latest_value]]-performance_data[[#This Row],[starting_value]]</f>
        <v>-189544.88</v>
      </c>
      <c r="R4003" s="15">
        <f>performance_data[[#This Row],[net_inflows]]-performance_data[[#This Row],[net_outflows]]</f>
        <v>-9949.61</v>
      </c>
      <c r="S4003" s="15" t="str">
        <f>IF(performance_data[[#This Row],[net_inflows]]&gt;AVERAGE(performance_data[net_inflows]),"High","Low")</f>
        <v>Low</v>
      </c>
      <c r="T4003" s="15">
        <f>AVERAGEIF(performance_data[inflow_flag],performance_data[[#This Row],[inflow_flag]],performance_data[return_percentage])</f>
        <v>5.0457846277021572</v>
      </c>
      <c r="U4003" s="17">
        <f>IF(performance_data[[#This Row],[return_percentage]]&lt;performance_data[[#This Row],[benchmark_return]],1,0)</f>
        <v>1</v>
      </c>
      <c r="V4003" s="17">
        <f>COUNTIFS(performance_data[portfolio_id],performance_data[[#This Row],[portfolio_id]])</f>
        <v>21</v>
      </c>
      <c r="W4003" s="17">
        <f>COUNTIFS(performance_data[portfolio_id],performance_data[[#This Row],[portfolio_id]],
          performance_data[return_flag],1)</f>
        <v>11</v>
      </c>
      <c r="X4003" s="15">
        <f>performance_data[[#This Row],[underperform_flag_count]]/performance_data[[#This Row],[totalportfoliocount]]</f>
        <v>0.52380952380952384</v>
      </c>
    </row>
    <row r="4004" spans="1:24" x14ac:dyDescent="0.3">
      <c r="A4004">
        <v>8356</v>
      </c>
      <c r="B4004" s="1">
        <v>44937</v>
      </c>
      <c r="C4004">
        <v>251679.03</v>
      </c>
      <c r="D4004">
        <v>16.72</v>
      </c>
      <c r="E4004">
        <v>16.66</v>
      </c>
      <c r="F4004">
        <v>15019.57</v>
      </c>
      <c r="G4004">
        <v>7338.91</v>
      </c>
      <c r="H4004" t="s">
        <v>2213</v>
      </c>
      <c r="I4004" t="s">
        <v>2206</v>
      </c>
      <c r="J4004">
        <v>1</v>
      </c>
      <c r="K4004" t="s">
        <v>2207</v>
      </c>
      <c r="L4004" t="str">
        <f>IF(performance_data[[#This Row],[return_percentage]]&gt;=performance_data[[#This Row],[benchmark_return]],"Higher","Lower")</f>
        <v>Higher</v>
      </c>
      <c r="M4004" s="14">
        <f xml:space="preserve"> _xlfn.MAXIFS(performance_data[date],performance_data[portfolio_id],performance_data[[#This Row],[portfolio_id]])</f>
        <v>45537</v>
      </c>
      <c r="N4004" s="14">
        <f xml:space="preserve"> _xlfn.MINIFS(performance_data[date],performance_data[portfolio_id],performance_data[[#This Row],[portfolio_id]])</f>
        <v>44863</v>
      </c>
      <c r="O4004" s="15">
        <f>_xlfn.MAXIFS(performance_data[portfolio_value],performance_data[portfolio_id],performance_data[[#This Row],[portfolio_id]],performance_data[date],performance_data[[#This Row],[latest_date]])</f>
        <v>45210.37</v>
      </c>
      <c r="P4004" s="15">
        <f>_xlfn.MAXIFS(performance_data[portfolio_value],performance_data[portfolio_id],performance_data[[#This Row],[portfolio_id]],performance_data[date],performance_data[[#This Row],[starting_date]])</f>
        <v>234755.25</v>
      </c>
      <c r="Q4004" s="15">
        <f>performance_data[[#This Row],[latest_value]]-performance_data[[#This Row],[starting_value]]</f>
        <v>-189544.88</v>
      </c>
      <c r="R4004" s="15">
        <f>performance_data[[#This Row],[net_inflows]]-performance_data[[#This Row],[net_outflows]]</f>
        <v>7680.66</v>
      </c>
      <c r="S4004" s="15" t="str">
        <f>IF(performance_data[[#This Row],[net_inflows]]&gt;AVERAGE(performance_data[net_inflows]),"High","Low")</f>
        <v>High</v>
      </c>
      <c r="T4004" s="15">
        <f>AVERAGEIF(performance_data[inflow_flag],performance_data[[#This Row],[inflow_flag]],performance_data[return_percentage])</f>
        <v>4.8467905675459724</v>
      </c>
      <c r="U4004" s="17">
        <f>IF(performance_data[[#This Row],[return_percentage]]&lt;performance_data[[#This Row],[benchmark_return]],1,0)</f>
        <v>0</v>
      </c>
      <c r="V4004" s="17">
        <f>COUNTIFS(performance_data[portfolio_id],performance_data[[#This Row],[portfolio_id]])</f>
        <v>21</v>
      </c>
      <c r="W4004" s="17">
        <f>COUNTIFS(performance_data[portfolio_id],performance_data[[#This Row],[portfolio_id]],
          performance_data[return_flag],1)</f>
        <v>11</v>
      </c>
      <c r="X4004" s="15">
        <f>performance_data[[#This Row],[underperform_flag_count]]/performance_data[[#This Row],[totalportfoliocount]]</f>
        <v>0.52380952380952384</v>
      </c>
    </row>
    <row r="4005" spans="1:24" x14ac:dyDescent="0.3">
      <c r="A4005">
        <v>8356</v>
      </c>
      <c r="B4005" s="1">
        <v>45103</v>
      </c>
      <c r="C4005">
        <v>236290.82</v>
      </c>
      <c r="D4005">
        <v>10.69</v>
      </c>
      <c r="E4005">
        <v>11.14</v>
      </c>
      <c r="F4005">
        <v>13176.29</v>
      </c>
      <c r="G4005">
        <v>4415.37</v>
      </c>
      <c r="H4005" t="s">
        <v>2213</v>
      </c>
      <c r="I4005" t="s">
        <v>2211</v>
      </c>
      <c r="J4005">
        <v>6</v>
      </c>
      <c r="K4005" t="s">
        <v>2212</v>
      </c>
      <c r="L4005" t="str">
        <f>IF(performance_data[[#This Row],[return_percentage]]&gt;=performance_data[[#This Row],[benchmark_return]],"Higher","Lower")</f>
        <v>Lower</v>
      </c>
      <c r="M4005" s="14">
        <f xml:space="preserve"> _xlfn.MAXIFS(performance_data[date],performance_data[portfolio_id],performance_data[[#This Row],[portfolio_id]])</f>
        <v>45537</v>
      </c>
      <c r="N4005" s="14">
        <f xml:space="preserve"> _xlfn.MINIFS(performance_data[date],performance_data[portfolio_id],performance_data[[#This Row],[portfolio_id]])</f>
        <v>44863</v>
      </c>
      <c r="O4005" s="15">
        <f>_xlfn.MAXIFS(performance_data[portfolio_value],performance_data[portfolio_id],performance_data[[#This Row],[portfolio_id]],performance_data[date],performance_data[[#This Row],[latest_date]])</f>
        <v>45210.37</v>
      </c>
      <c r="P4005" s="15">
        <f>_xlfn.MAXIFS(performance_data[portfolio_value],performance_data[portfolio_id],performance_data[[#This Row],[portfolio_id]],performance_data[date],performance_data[[#This Row],[starting_date]])</f>
        <v>234755.25</v>
      </c>
      <c r="Q4005" s="15">
        <f>performance_data[[#This Row],[latest_value]]-performance_data[[#This Row],[starting_value]]</f>
        <v>-189544.88</v>
      </c>
      <c r="R4005" s="15">
        <f>performance_data[[#This Row],[net_inflows]]-performance_data[[#This Row],[net_outflows]]</f>
        <v>8760.9200000000019</v>
      </c>
      <c r="S4005" s="15" t="str">
        <f>IF(performance_data[[#This Row],[net_inflows]]&gt;AVERAGE(performance_data[net_inflows]),"High","Low")</f>
        <v>High</v>
      </c>
      <c r="T4005" s="15">
        <f>AVERAGEIF(performance_data[inflow_flag],performance_data[[#This Row],[inflow_flag]],performance_data[return_percentage])</f>
        <v>4.8467905675459724</v>
      </c>
      <c r="U4005" s="17">
        <f>IF(performance_data[[#This Row],[return_percentage]]&lt;performance_data[[#This Row],[benchmark_return]],1,0)</f>
        <v>1</v>
      </c>
      <c r="V4005" s="17">
        <f>COUNTIFS(performance_data[portfolio_id],performance_data[[#This Row],[portfolio_id]])</f>
        <v>21</v>
      </c>
      <c r="W4005" s="17">
        <f>COUNTIFS(performance_data[portfolio_id],performance_data[[#This Row],[portfolio_id]],
          performance_data[return_flag],1)</f>
        <v>11</v>
      </c>
      <c r="X4005" s="15">
        <f>performance_data[[#This Row],[underperform_flag_count]]/performance_data[[#This Row],[totalportfoliocount]]</f>
        <v>0.52380952380952384</v>
      </c>
    </row>
    <row r="4006" spans="1:24" x14ac:dyDescent="0.3">
      <c r="A4006">
        <v>8356</v>
      </c>
      <c r="B4006" s="1">
        <v>45376</v>
      </c>
      <c r="C4006">
        <v>51922.26</v>
      </c>
      <c r="D4006">
        <v>7.47</v>
      </c>
      <c r="E4006">
        <v>6.95</v>
      </c>
      <c r="F4006">
        <v>12686.63</v>
      </c>
      <c r="G4006">
        <v>18318.47</v>
      </c>
      <c r="H4006" t="s">
        <v>2205</v>
      </c>
      <c r="I4006" t="s">
        <v>2206</v>
      </c>
      <c r="J4006">
        <v>3</v>
      </c>
      <c r="K4006" t="s">
        <v>2222</v>
      </c>
      <c r="L4006" t="str">
        <f>IF(performance_data[[#This Row],[return_percentage]]&gt;=performance_data[[#This Row],[benchmark_return]],"Higher","Lower")</f>
        <v>Higher</v>
      </c>
      <c r="M4006" s="14">
        <f xml:space="preserve"> _xlfn.MAXIFS(performance_data[date],performance_data[portfolio_id],performance_data[[#This Row],[portfolio_id]])</f>
        <v>45537</v>
      </c>
      <c r="N4006" s="14">
        <f xml:space="preserve"> _xlfn.MINIFS(performance_data[date],performance_data[portfolio_id],performance_data[[#This Row],[portfolio_id]])</f>
        <v>44863</v>
      </c>
      <c r="O4006" s="15">
        <f>_xlfn.MAXIFS(performance_data[portfolio_value],performance_data[portfolio_id],performance_data[[#This Row],[portfolio_id]],performance_data[date],performance_data[[#This Row],[latest_date]])</f>
        <v>45210.37</v>
      </c>
      <c r="P4006" s="15">
        <f>_xlfn.MAXIFS(performance_data[portfolio_value],performance_data[portfolio_id],performance_data[[#This Row],[portfolio_id]],performance_data[date],performance_data[[#This Row],[starting_date]])</f>
        <v>234755.25</v>
      </c>
      <c r="Q4006" s="15">
        <f>performance_data[[#This Row],[latest_value]]-performance_data[[#This Row],[starting_value]]</f>
        <v>-189544.88</v>
      </c>
      <c r="R4006" s="15">
        <f>performance_data[[#This Row],[net_inflows]]-performance_data[[#This Row],[net_outflows]]</f>
        <v>-5631.840000000002</v>
      </c>
      <c r="S4006" s="15" t="str">
        <f>IF(performance_data[[#This Row],[net_inflows]]&gt;AVERAGE(performance_data[net_inflows]),"High","Low")</f>
        <v>High</v>
      </c>
      <c r="T4006" s="15">
        <f>AVERAGEIF(performance_data[inflow_flag],performance_data[[#This Row],[inflow_flag]],performance_data[return_percentage])</f>
        <v>4.8467905675459724</v>
      </c>
      <c r="U4006" s="17">
        <f>IF(performance_data[[#This Row],[return_percentage]]&lt;performance_data[[#This Row],[benchmark_return]],1,0)</f>
        <v>0</v>
      </c>
      <c r="V4006" s="17">
        <f>COUNTIFS(performance_data[portfolio_id],performance_data[[#This Row],[portfolio_id]])</f>
        <v>21</v>
      </c>
      <c r="W4006" s="17">
        <f>COUNTIFS(performance_data[portfolio_id],performance_data[[#This Row],[portfolio_id]],
          performance_data[return_flag],1)</f>
        <v>11</v>
      </c>
      <c r="X4006" s="15">
        <f>performance_data[[#This Row],[underperform_flag_count]]/performance_data[[#This Row],[totalportfoliocount]]</f>
        <v>0.52380952380952384</v>
      </c>
    </row>
    <row r="4007" spans="1:24" x14ac:dyDescent="0.3">
      <c r="A4007">
        <v>8356</v>
      </c>
      <c r="B4007" s="1">
        <v>45234</v>
      </c>
      <c r="C4007">
        <v>359832.14</v>
      </c>
      <c r="D4007">
        <v>0.72</v>
      </c>
      <c r="E4007">
        <v>0.72</v>
      </c>
      <c r="F4007">
        <v>760</v>
      </c>
      <c r="G4007">
        <v>8179.89</v>
      </c>
      <c r="H4007" t="s">
        <v>2213</v>
      </c>
      <c r="I4007" t="s">
        <v>2217</v>
      </c>
      <c r="J4007">
        <v>11</v>
      </c>
      <c r="K4007" t="s">
        <v>2219</v>
      </c>
      <c r="L4007" t="str">
        <f>IF(performance_data[[#This Row],[return_percentage]]&gt;=performance_data[[#This Row],[benchmark_return]],"Higher","Lower")</f>
        <v>Higher</v>
      </c>
      <c r="M4007" s="14">
        <f xml:space="preserve"> _xlfn.MAXIFS(performance_data[date],performance_data[portfolio_id],performance_data[[#This Row],[portfolio_id]])</f>
        <v>45537</v>
      </c>
      <c r="N4007" s="14">
        <f xml:space="preserve"> _xlfn.MINIFS(performance_data[date],performance_data[portfolio_id],performance_data[[#This Row],[portfolio_id]])</f>
        <v>44863</v>
      </c>
      <c r="O4007" s="15">
        <f>_xlfn.MAXIFS(performance_data[portfolio_value],performance_data[portfolio_id],performance_data[[#This Row],[portfolio_id]],performance_data[date],performance_data[[#This Row],[latest_date]])</f>
        <v>45210.37</v>
      </c>
      <c r="P4007" s="15">
        <f>_xlfn.MAXIFS(performance_data[portfolio_value],performance_data[portfolio_id],performance_data[[#This Row],[portfolio_id]],performance_data[date],performance_data[[#This Row],[starting_date]])</f>
        <v>234755.25</v>
      </c>
      <c r="Q4007" s="15">
        <f>performance_data[[#This Row],[latest_value]]-performance_data[[#This Row],[starting_value]]</f>
        <v>-189544.88</v>
      </c>
      <c r="R4007" s="15">
        <f>performance_data[[#This Row],[net_inflows]]-performance_data[[#This Row],[net_outflows]]</f>
        <v>-7419.89</v>
      </c>
      <c r="S4007" s="15" t="str">
        <f>IF(performance_data[[#This Row],[net_inflows]]&gt;AVERAGE(performance_data[net_inflows]),"High","Low")</f>
        <v>Low</v>
      </c>
      <c r="T4007" s="15">
        <f>AVERAGEIF(performance_data[inflow_flag],performance_data[[#This Row],[inflow_flag]],performance_data[return_percentage])</f>
        <v>5.0457846277021572</v>
      </c>
      <c r="U4007" s="17">
        <f>IF(performance_data[[#This Row],[return_percentage]]&lt;performance_data[[#This Row],[benchmark_return]],1,0)</f>
        <v>0</v>
      </c>
      <c r="V4007" s="17">
        <f>COUNTIFS(performance_data[portfolio_id],performance_data[[#This Row],[portfolio_id]])</f>
        <v>21</v>
      </c>
      <c r="W4007" s="17">
        <f>COUNTIFS(performance_data[portfolio_id],performance_data[[#This Row],[portfolio_id]],
          performance_data[return_flag],1)</f>
        <v>11</v>
      </c>
      <c r="X4007" s="15">
        <f>performance_data[[#This Row],[underperform_flag_count]]/performance_data[[#This Row],[totalportfoliocount]]</f>
        <v>0.52380952380952384</v>
      </c>
    </row>
    <row r="4008" spans="1:24" x14ac:dyDescent="0.3">
      <c r="A4008">
        <v>8356</v>
      </c>
      <c r="B4008" s="1">
        <v>45062</v>
      </c>
      <c r="C4008">
        <v>123371.04</v>
      </c>
      <c r="D4008">
        <v>-1.1599999999999999</v>
      </c>
      <c r="E4008">
        <v>-1.1399999999999999</v>
      </c>
      <c r="F4008">
        <v>18367.34</v>
      </c>
      <c r="G4008">
        <v>7376.71</v>
      </c>
      <c r="H4008" t="s">
        <v>2213</v>
      </c>
      <c r="I4008" t="s">
        <v>2211</v>
      </c>
      <c r="J4008">
        <v>5</v>
      </c>
      <c r="K4008" t="s">
        <v>2223</v>
      </c>
      <c r="L4008" t="str">
        <f>IF(performance_data[[#This Row],[return_percentage]]&gt;=performance_data[[#This Row],[benchmark_return]],"Higher","Lower")</f>
        <v>Lower</v>
      </c>
      <c r="M4008" s="14">
        <f xml:space="preserve"> _xlfn.MAXIFS(performance_data[date],performance_data[portfolio_id],performance_data[[#This Row],[portfolio_id]])</f>
        <v>45537</v>
      </c>
      <c r="N4008" s="14">
        <f xml:space="preserve"> _xlfn.MINIFS(performance_data[date],performance_data[portfolio_id],performance_data[[#This Row],[portfolio_id]])</f>
        <v>44863</v>
      </c>
      <c r="O4008" s="15">
        <f>_xlfn.MAXIFS(performance_data[portfolio_value],performance_data[portfolio_id],performance_data[[#This Row],[portfolio_id]],performance_data[date],performance_data[[#This Row],[latest_date]])</f>
        <v>45210.37</v>
      </c>
      <c r="P4008" s="15">
        <f>_xlfn.MAXIFS(performance_data[portfolio_value],performance_data[portfolio_id],performance_data[[#This Row],[portfolio_id]],performance_data[date],performance_data[[#This Row],[starting_date]])</f>
        <v>234755.25</v>
      </c>
      <c r="Q4008" s="15">
        <f>performance_data[[#This Row],[latest_value]]-performance_data[[#This Row],[starting_value]]</f>
        <v>-189544.88</v>
      </c>
      <c r="R4008" s="15">
        <f>performance_data[[#This Row],[net_inflows]]-performance_data[[#This Row],[net_outflows]]</f>
        <v>10990.630000000001</v>
      </c>
      <c r="S4008" s="15" t="str">
        <f>IF(performance_data[[#This Row],[net_inflows]]&gt;AVERAGE(performance_data[net_inflows]),"High","Low")</f>
        <v>High</v>
      </c>
      <c r="T4008" s="15">
        <f>AVERAGEIF(performance_data[inflow_flag],performance_data[[#This Row],[inflow_flag]],performance_data[return_percentage])</f>
        <v>4.8467905675459724</v>
      </c>
      <c r="U4008" s="17">
        <f>IF(performance_data[[#This Row],[return_percentage]]&lt;performance_data[[#This Row],[benchmark_return]],1,0)</f>
        <v>1</v>
      </c>
      <c r="V4008" s="17">
        <f>COUNTIFS(performance_data[portfolio_id],performance_data[[#This Row],[portfolio_id]])</f>
        <v>21</v>
      </c>
      <c r="W4008" s="17">
        <f>COUNTIFS(performance_data[portfolio_id],performance_data[[#This Row],[portfolio_id]],
          performance_data[return_flag],1)</f>
        <v>11</v>
      </c>
      <c r="X4008" s="15">
        <f>performance_data[[#This Row],[underperform_flag_count]]/performance_data[[#This Row],[totalportfoliocount]]</f>
        <v>0.52380952380952384</v>
      </c>
    </row>
    <row r="4009" spans="1:24" x14ac:dyDescent="0.3">
      <c r="A4009">
        <v>8356</v>
      </c>
      <c r="B4009" s="1">
        <v>45079</v>
      </c>
      <c r="C4009">
        <v>180630.04</v>
      </c>
      <c r="D4009">
        <v>-9.44</v>
      </c>
      <c r="E4009">
        <v>-9.01</v>
      </c>
      <c r="F4009">
        <v>7580.16</v>
      </c>
      <c r="G4009">
        <v>6523.63</v>
      </c>
      <c r="H4009" t="s">
        <v>2213</v>
      </c>
      <c r="I4009" t="s">
        <v>2211</v>
      </c>
      <c r="J4009">
        <v>6</v>
      </c>
      <c r="K4009" t="s">
        <v>2212</v>
      </c>
      <c r="L4009" t="str">
        <f>IF(performance_data[[#This Row],[return_percentage]]&gt;=performance_data[[#This Row],[benchmark_return]],"Higher","Lower")</f>
        <v>Lower</v>
      </c>
      <c r="M4009" s="14">
        <f xml:space="preserve"> _xlfn.MAXIFS(performance_data[date],performance_data[portfolio_id],performance_data[[#This Row],[portfolio_id]])</f>
        <v>45537</v>
      </c>
      <c r="N4009" s="14">
        <f xml:space="preserve"> _xlfn.MINIFS(performance_data[date],performance_data[portfolio_id],performance_data[[#This Row],[portfolio_id]])</f>
        <v>44863</v>
      </c>
      <c r="O4009" s="15">
        <f>_xlfn.MAXIFS(performance_data[portfolio_value],performance_data[portfolio_id],performance_data[[#This Row],[portfolio_id]],performance_data[date],performance_data[[#This Row],[latest_date]])</f>
        <v>45210.37</v>
      </c>
      <c r="P4009" s="15">
        <f>_xlfn.MAXIFS(performance_data[portfolio_value],performance_data[portfolio_id],performance_data[[#This Row],[portfolio_id]],performance_data[date],performance_data[[#This Row],[starting_date]])</f>
        <v>234755.25</v>
      </c>
      <c r="Q4009" s="15">
        <f>performance_data[[#This Row],[latest_value]]-performance_data[[#This Row],[starting_value]]</f>
        <v>-189544.88</v>
      </c>
      <c r="R4009" s="15">
        <f>performance_data[[#This Row],[net_inflows]]-performance_data[[#This Row],[net_outflows]]</f>
        <v>1056.5299999999997</v>
      </c>
      <c r="S4009" s="15" t="str">
        <f>IF(performance_data[[#This Row],[net_inflows]]&gt;AVERAGE(performance_data[net_inflows]),"High","Low")</f>
        <v>Low</v>
      </c>
      <c r="T4009" s="15">
        <f>AVERAGEIF(performance_data[inflow_flag],performance_data[[#This Row],[inflow_flag]],performance_data[return_percentage])</f>
        <v>5.0457846277021572</v>
      </c>
      <c r="U4009" s="17">
        <f>IF(performance_data[[#This Row],[return_percentage]]&lt;performance_data[[#This Row],[benchmark_return]],1,0)</f>
        <v>1</v>
      </c>
      <c r="V4009" s="17">
        <f>COUNTIFS(performance_data[portfolio_id],performance_data[[#This Row],[portfolio_id]])</f>
        <v>21</v>
      </c>
      <c r="W4009" s="17">
        <f>COUNTIFS(performance_data[portfolio_id],performance_data[[#This Row],[portfolio_id]],
          performance_data[return_flag],1)</f>
        <v>11</v>
      </c>
      <c r="X4009" s="15">
        <f>performance_data[[#This Row],[underperform_flag_count]]/performance_data[[#This Row],[totalportfoliocount]]</f>
        <v>0.52380952380952384</v>
      </c>
    </row>
    <row r="4010" spans="1:24" x14ac:dyDescent="0.3">
      <c r="A4010">
        <v>8356</v>
      </c>
      <c r="B4010" s="1">
        <v>45025</v>
      </c>
      <c r="C4010">
        <v>264259.73</v>
      </c>
      <c r="D4010">
        <v>8.93</v>
      </c>
      <c r="E4010">
        <v>8.7799999999999994</v>
      </c>
      <c r="F4010">
        <v>11124.13</v>
      </c>
      <c r="G4010">
        <v>10461.15</v>
      </c>
      <c r="H4010" t="s">
        <v>2213</v>
      </c>
      <c r="I4010" t="s">
        <v>2211</v>
      </c>
      <c r="J4010">
        <v>4</v>
      </c>
      <c r="K4010" t="s">
        <v>2216</v>
      </c>
      <c r="L4010" t="str">
        <f>IF(performance_data[[#This Row],[return_percentage]]&gt;=performance_data[[#This Row],[benchmark_return]],"Higher","Lower")</f>
        <v>Higher</v>
      </c>
      <c r="M4010" s="14">
        <f xml:space="preserve"> _xlfn.MAXIFS(performance_data[date],performance_data[portfolio_id],performance_data[[#This Row],[portfolio_id]])</f>
        <v>45537</v>
      </c>
      <c r="N4010" s="14">
        <f xml:space="preserve"> _xlfn.MINIFS(performance_data[date],performance_data[portfolio_id],performance_data[[#This Row],[portfolio_id]])</f>
        <v>44863</v>
      </c>
      <c r="O4010" s="15">
        <f>_xlfn.MAXIFS(performance_data[portfolio_value],performance_data[portfolio_id],performance_data[[#This Row],[portfolio_id]],performance_data[date],performance_data[[#This Row],[latest_date]])</f>
        <v>45210.37</v>
      </c>
      <c r="P4010" s="15">
        <f>_xlfn.MAXIFS(performance_data[portfolio_value],performance_data[portfolio_id],performance_data[[#This Row],[portfolio_id]],performance_data[date],performance_data[[#This Row],[starting_date]])</f>
        <v>234755.25</v>
      </c>
      <c r="Q4010" s="15">
        <f>performance_data[[#This Row],[latest_value]]-performance_data[[#This Row],[starting_value]]</f>
        <v>-189544.88</v>
      </c>
      <c r="R4010" s="15">
        <f>performance_data[[#This Row],[net_inflows]]-performance_data[[#This Row],[net_outflows]]</f>
        <v>662.97999999999956</v>
      </c>
      <c r="S4010" s="15" t="str">
        <f>IF(performance_data[[#This Row],[net_inflows]]&gt;AVERAGE(performance_data[net_inflows]),"High","Low")</f>
        <v>High</v>
      </c>
      <c r="T4010" s="15">
        <f>AVERAGEIF(performance_data[inflow_flag],performance_data[[#This Row],[inflow_flag]],performance_data[return_percentage])</f>
        <v>4.8467905675459724</v>
      </c>
      <c r="U4010" s="17">
        <f>IF(performance_data[[#This Row],[return_percentage]]&lt;performance_data[[#This Row],[benchmark_return]],1,0)</f>
        <v>0</v>
      </c>
      <c r="V4010" s="17">
        <f>COUNTIFS(performance_data[portfolio_id],performance_data[[#This Row],[portfolio_id]])</f>
        <v>21</v>
      </c>
      <c r="W4010" s="17">
        <f>COUNTIFS(performance_data[portfolio_id],performance_data[[#This Row],[portfolio_id]],
          performance_data[return_flag],1)</f>
        <v>11</v>
      </c>
      <c r="X4010" s="15">
        <f>performance_data[[#This Row],[underperform_flag_count]]/performance_data[[#This Row],[totalportfoliocount]]</f>
        <v>0.52380952380952384</v>
      </c>
    </row>
    <row r="4011" spans="1:24" x14ac:dyDescent="0.3">
      <c r="A4011">
        <v>8356</v>
      </c>
      <c r="B4011" s="1">
        <v>45159</v>
      </c>
      <c r="C4011">
        <v>387316.85</v>
      </c>
      <c r="D4011">
        <v>17.71</v>
      </c>
      <c r="E4011">
        <v>14.97</v>
      </c>
      <c r="F4011">
        <v>9300.34</v>
      </c>
      <c r="G4011">
        <v>11150.23</v>
      </c>
      <c r="H4011" t="s">
        <v>2213</v>
      </c>
      <c r="I4011" t="s">
        <v>2209</v>
      </c>
      <c r="J4011">
        <v>8</v>
      </c>
      <c r="K4011" t="s">
        <v>2214</v>
      </c>
      <c r="L4011" t="str">
        <f>IF(performance_data[[#This Row],[return_percentage]]&gt;=performance_data[[#This Row],[benchmark_return]],"Higher","Lower")</f>
        <v>Higher</v>
      </c>
      <c r="M4011" s="14">
        <f xml:space="preserve"> _xlfn.MAXIFS(performance_data[date],performance_data[portfolio_id],performance_data[[#This Row],[portfolio_id]])</f>
        <v>45537</v>
      </c>
      <c r="N4011" s="14">
        <f xml:space="preserve"> _xlfn.MINIFS(performance_data[date],performance_data[portfolio_id],performance_data[[#This Row],[portfolio_id]])</f>
        <v>44863</v>
      </c>
      <c r="O4011" s="15">
        <f>_xlfn.MAXIFS(performance_data[portfolio_value],performance_data[portfolio_id],performance_data[[#This Row],[portfolio_id]],performance_data[date],performance_data[[#This Row],[latest_date]])</f>
        <v>45210.37</v>
      </c>
      <c r="P4011" s="15">
        <f>_xlfn.MAXIFS(performance_data[portfolio_value],performance_data[portfolio_id],performance_data[[#This Row],[portfolio_id]],performance_data[date],performance_data[[#This Row],[starting_date]])</f>
        <v>234755.25</v>
      </c>
      <c r="Q4011" s="15">
        <f>performance_data[[#This Row],[latest_value]]-performance_data[[#This Row],[starting_value]]</f>
        <v>-189544.88</v>
      </c>
      <c r="R4011" s="15">
        <f>performance_data[[#This Row],[net_inflows]]-performance_data[[#This Row],[net_outflows]]</f>
        <v>-1849.8899999999994</v>
      </c>
      <c r="S4011" s="15" t="str">
        <f>IF(performance_data[[#This Row],[net_inflows]]&gt;AVERAGE(performance_data[net_inflows]),"High","Low")</f>
        <v>Low</v>
      </c>
      <c r="T4011" s="15">
        <f>AVERAGEIF(performance_data[inflow_flag],performance_data[[#This Row],[inflow_flag]],performance_data[return_percentage])</f>
        <v>5.0457846277021572</v>
      </c>
      <c r="U4011" s="17">
        <f>IF(performance_data[[#This Row],[return_percentage]]&lt;performance_data[[#This Row],[benchmark_return]],1,0)</f>
        <v>0</v>
      </c>
      <c r="V4011" s="17">
        <f>COUNTIFS(performance_data[portfolio_id],performance_data[[#This Row],[portfolio_id]])</f>
        <v>21</v>
      </c>
      <c r="W4011" s="17">
        <f>COUNTIFS(performance_data[portfolio_id],performance_data[[#This Row],[portfolio_id]],
          performance_data[return_flag],1)</f>
        <v>11</v>
      </c>
      <c r="X4011" s="15">
        <f>performance_data[[#This Row],[underperform_flag_count]]/performance_data[[#This Row],[totalportfoliocount]]</f>
        <v>0.52380952380952384</v>
      </c>
    </row>
    <row r="4012" spans="1:24" x14ac:dyDescent="0.3">
      <c r="A4012">
        <v>8356</v>
      </c>
      <c r="B4012" s="1">
        <v>45263</v>
      </c>
      <c r="C4012">
        <v>164807.41</v>
      </c>
      <c r="D4012">
        <v>-0.17</v>
      </c>
      <c r="E4012">
        <v>-0.14000000000000001</v>
      </c>
      <c r="F4012">
        <v>10539.25</v>
      </c>
      <c r="G4012">
        <v>5619.04</v>
      </c>
      <c r="H4012" t="s">
        <v>2213</v>
      </c>
      <c r="I4012" t="s">
        <v>2217</v>
      </c>
      <c r="J4012">
        <v>12</v>
      </c>
      <c r="K4012" t="s">
        <v>2218</v>
      </c>
      <c r="L4012" t="str">
        <f>IF(performance_data[[#This Row],[return_percentage]]&gt;=performance_data[[#This Row],[benchmark_return]],"Higher","Lower")</f>
        <v>Lower</v>
      </c>
      <c r="M4012" s="14">
        <f xml:space="preserve"> _xlfn.MAXIFS(performance_data[date],performance_data[portfolio_id],performance_data[[#This Row],[portfolio_id]])</f>
        <v>45537</v>
      </c>
      <c r="N4012" s="14">
        <f xml:space="preserve"> _xlfn.MINIFS(performance_data[date],performance_data[portfolio_id],performance_data[[#This Row],[portfolio_id]])</f>
        <v>44863</v>
      </c>
      <c r="O4012" s="15">
        <f>_xlfn.MAXIFS(performance_data[portfolio_value],performance_data[portfolio_id],performance_data[[#This Row],[portfolio_id]],performance_data[date],performance_data[[#This Row],[latest_date]])</f>
        <v>45210.37</v>
      </c>
      <c r="P4012" s="15">
        <f>_xlfn.MAXIFS(performance_data[portfolio_value],performance_data[portfolio_id],performance_data[[#This Row],[portfolio_id]],performance_data[date],performance_data[[#This Row],[starting_date]])</f>
        <v>234755.25</v>
      </c>
      <c r="Q4012" s="15">
        <f>performance_data[[#This Row],[latest_value]]-performance_data[[#This Row],[starting_value]]</f>
        <v>-189544.88</v>
      </c>
      <c r="R4012" s="15">
        <f>performance_data[[#This Row],[net_inflows]]-performance_data[[#This Row],[net_outflows]]</f>
        <v>4920.21</v>
      </c>
      <c r="S4012" s="15" t="str">
        <f>IF(performance_data[[#This Row],[net_inflows]]&gt;AVERAGE(performance_data[net_inflows]),"High","Low")</f>
        <v>High</v>
      </c>
      <c r="T4012" s="15">
        <f>AVERAGEIF(performance_data[inflow_flag],performance_data[[#This Row],[inflow_flag]],performance_data[return_percentage])</f>
        <v>4.8467905675459724</v>
      </c>
      <c r="U4012" s="17">
        <f>IF(performance_data[[#This Row],[return_percentage]]&lt;performance_data[[#This Row],[benchmark_return]],1,0)</f>
        <v>1</v>
      </c>
      <c r="V4012" s="17">
        <f>COUNTIFS(performance_data[portfolio_id],performance_data[[#This Row],[portfolio_id]])</f>
        <v>21</v>
      </c>
      <c r="W4012" s="17">
        <f>COUNTIFS(performance_data[portfolio_id],performance_data[[#This Row],[portfolio_id]],
          performance_data[return_flag],1)</f>
        <v>11</v>
      </c>
      <c r="X4012" s="15">
        <f>performance_data[[#This Row],[underperform_flag_count]]/performance_data[[#This Row],[totalportfoliocount]]</f>
        <v>0.52380952380952384</v>
      </c>
    </row>
    <row r="4013" spans="1:24" x14ac:dyDescent="0.3">
      <c r="A4013">
        <v>8356</v>
      </c>
      <c r="B4013" s="1">
        <v>45537</v>
      </c>
      <c r="C4013">
        <v>45210.37</v>
      </c>
      <c r="D4013">
        <v>-2.0699999999999998</v>
      </c>
      <c r="E4013">
        <v>-2.2599999999999998</v>
      </c>
      <c r="F4013">
        <v>713.29</v>
      </c>
      <c r="G4013">
        <v>13347.83</v>
      </c>
      <c r="H4013" t="s">
        <v>2205</v>
      </c>
      <c r="I4013" t="s">
        <v>2209</v>
      </c>
      <c r="J4013">
        <v>9</v>
      </c>
      <c r="K4013" t="s">
        <v>2221</v>
      </c>
      <c r="L4013" t="str">
        <f>IF(performance_data[[#This Row],[return_percentage]]&gt;=performance_data[[#This Row],[benchmark_return]],"Higher","Lower")</f>
        <v>Higher</v>
      </c>
      <c r="M4013" s="14">
        <f xml:space="preserve"> _xlfn.MAXIFS(performance_data[date],performance_data[portfolio_id],performance_data[[#This Row],[portfolio_id]])</f>
        <v>45537</v>
      </c>
      <c r="N4013" s="14">
        <f xml:space="preserve"> _xlfn.MINIFS(performance_data[date],performance_data[portfolio_id],performance_data[[#This Row],[portfolio_id]])</f>
        <v>44863</v>
      </c>
      <c r="O4013" s="15">
        <f>_xlfn.MAXIFS(performance_data[portfolio_value],performance_data[portfolio_id],performance_data[[#This Row],[portfolio_id]],performance_data[date],performance_data[[#This Row],[latest_date]])</f>
        <v>45210.37</v>
      </c>
      <c r="P4013" s="15">
        <f>_xlfn.MAXIFS(performance_data[portfolio_value],performance_data[portfolio_id],performance_data[[#This Row],[portfolio_id]],performance_data[date],performance_data[[#This Row],[starting_date]])</f>
        <v>234755.25</v>
      </c>
      <c r="Q4013" s="15">
        <f>performance_data[[#This Row],[latest_value]]-performance_data[[#This Row],[starting_value]]</f>
        <v>-189544.88</v>
      </c>
      <c r="R4013" s="15">
        <f>performance_data[[#This Row],[net_inflows]]-performance_data[[#This Row],[net_outflows]]</f>
        <v>-12634.54</v>
      </c>
      <c r="S4013" s="15" t="str">
        <f>IF(performance_data[[#This Row],[net_inflows]]&gt;AVERAGE(performance_data[net_inflows]),"High","Low")</f>
        <v>Low</v>
      </c>
      <c r="T4013" s="15">
        <f>AVERAGEIF(performance_data[inflow_flag],performance_data[[#This Row],[inflow_flag]],performance_data[return_percentage])</f>
        <v>5.0457846277021572</v>
      </c>
      <c r="U4013" s="17">
        <f>IF(performance_data[[#This Row],[return_percentage]]&lt;performance_data[[#This Row],[benchmark_return]],1,0)</f>
        <v>0</v>
      </c>
      <c r="V4013" s="17">
        <f>COUNTIFS(performance_data[portfolio_id],performance_data[[#This Row],[portfolio_id]])</f>
        <v>21</v>
      </c>
      <c r="W4013" s="17">
        <f>COUNTIFS(performance_data[portfolio_id],performance_data[[#This Row],[portfolio_id]],
          performance_data[return_flag],1)</f>
        <v>11</v>
      </c>
      <c r="X4013" s="15">
        <f>performance_data[[#This Row],[underperform_flag_count]]/performance_data[[#This Row],[totalportfoliocount]]</f>
        <v>0.52380952380952384</v>
      </c>
    </row>
    <row r="4014" spans="1:24" x14ac:dyDescent="0.3">
      <c r="A4014">
        <v>8356</v>
      </c>
      <c r="B4014" s="1">
        <v>45242</v>
      </c>
      <c r="C4014">
        <v>51364.85</v>
      </c>
      <c r="D4014">
        <v>-9.2799999999999994</v>
      </c>
      <c r="E4014">
        <v>-10.28</v>
      </c>
      <c r="F4014">
        <v>11749.18</v>
      </c>
      <c r="G4014">
        <v>9704.49</v>
      </c>
      <c r="H4014" t="s">
        <v>2213</v>
      </c>
      <c r="I4014" t="s">
        <v>2217</v>
      </c>
      <c r="J4014">
        <v>11</v>
      </c>
      <c r="K4014" t="s">
        <v>2219</v>
      </c>
      <c r="L4014" t="str">
        <f>IF(performance_data[[#This Row],[return_percentage]]&gt;=performance_data[[#This Row],[benchmark_return]],"Higher","Lower")</f>
        <v>Higher</v>
      </c>
      <c r="M4014" s="14">
        <f xml:space="preserve"> _xlfn.MAXIFS(performance_data[date],performance_data[portfolio_id],performance_data[[#This Row],[portfolio_id]])</f>
        <v>45537</v>
      </c>
      <c r="N4014" s="14">
        <f xml:space="preserve"> _xlfn.MINIFS(performance_data[date],performance_data[portfolio_id],performance_data[[#This Row],[portfolio_id]])</f>
        <v>44863</v>
      </c>
      <c r="O4014" s="15">
        <f>_xlfn.MAXIFS(performance_data[portfolio_value],performance_data[portfolio_id],performance_data[[#This Row],[portfolio_id]],performance_data[date],performance_data[[#This Row],[latest_date]])</f>
        <v>45210.37</v>
      </c>
      <c r="P4014" s="15">
        <f>_xlfn.MAXIFS(performance_data[portfolio_value],performance_data[portfolio_id],performance_data[[#This Row],[portfolio_id]],performance_data[date],performance_data[[#This Row],[starting_date]])</f>
        <v>234755.25</v>
      </c>
      <c r="Q4014" s="15">
        <f>performance_data[[#This Row],[latest_value]]-performance_data[[#This Row],[starting_value]]</f>
        <v>-189544.88</v>
      </c>
      <c r="R4014" s="15">
        <f>performance_data[[#This Row],[net_inflows]]-performance_data[[#This Row],[net_outflows]]</f>
        <v>2044.6900000000005</v>
      </c>
      <c r="S4014" s="15" t="str">
        <f>IF(performance_data[[#This Row],[net_inflows]]&gt;AVERAGE(performance_data[net_inflows]),"High","Low")</f>
        <v>High</v>
      </c>
      <c r="T4014" s="15">
        <f>AVERAGEIF(performance_data[inflow_flag],performance_data[[#This Row],[inflow_flag]],performance_data[return_percentage])</f>
        <v>4.8467905675459724</v>
      </c>
      <c r="U4014" s="17">
        <f>IF(performance_data[[#This Row],[return_percentage]]&lt;performance_data[[#This Row],[benchmark_return]],1,0)</f>
        <v>0</v>
      </c>
      <c r="V4014" s="17">
        <f>COUNTIFS(performance_data[portfolio_id],performance_data[[#This Row],[portfolio_id]])</f>
        <v>21</v>
      </c>
      <c r="W4014" s="17">
        <f>COUNTIFS(performance_data[portfolio_id],performance_data[[#This Row],[portfolio_id]],
          performance_data[return_flag],1)</f>
        <v>11</v>
      </c>
      <c r="X4014" s="15">
        <f>performance_data[[#This Row],[underperform_flag_count]]/performance_data[[#This Row],[totalportfoliocount]]</f>
        <v>0.52380952380952384</v>
      </c>
    </row>
    <row r="4015" spans="1:24" x14ac:dyDescent="0.3">
      <c r="A4015">
        <v>8356</v>
      </c>
      <c r="B4015" s="1">
        <v>45272</v>
      </c>
      <c r="C4015">
        <v>98979.97</v>
      </c>
      <c r="D4015">
        <v>9.27</v>
      </c>
      <c r="E4015">
        <v>8.9700000000000006</v>
      </c>
      <c r="F4015">
        <v>13157.26</v>
      </c>
      <c r="G4015">
        <v>5612.32</v>
      </c>
      <c r="H4015" t="s">
        <v>2213</v>
      </c>
      <c r="I4015" t="s">
        <v>2217</v>
      </c>
      <c r="J4015">
        <v>12</v>
      </c>
      <c r="K4015" t="s">
        <v>2218</v>
      </c>
      <c r="L4015" t="str">
        <f>IF(performance_data[[#This Row],[return_percentage]]&gt;=performance_data[[#This Row],[benchmark_return]],"Higher","Lower")</f>
        <v>Higher</v>
      </c>
      <c r="M4015" s="14">
        <f xml:space="preserve"> _xlfn.MAXIFS(performance_data[date],performance_data[portfolio_id],performance_data[[#This Row],[portfolio_id]])</f>
        <v>45537</v>
      </c>
      <c r="N4015" s="14">
        <f xml:space="preserve"> _xlfn.MINIFS(performance_data[date],performance_data[portfolio_id],performance_data[[#This Row],[portfolio_id]])</f>
        <v>44863</v>
      </c>
      <c r="O4015" s="15">
        <f>_xlfn.MAXIFS(performance_data[portfolio_value],performance_data[portfolio_id],performance_data[[#This Row],[portfolio_id]],performance_data[date],performance_data[[#This Row],[latest_date]])</f>
        <v>45210.37</v>
      </c>
      <c r="P4015" s="15">
        <f>_xlfn.MAXIFS(performance_data[portfolio_value],performance_data[portfolio_id],performance_data[[#This Row],[portfolio_id]],performance_data[date],performance_data[[#This Row],[starting_date]])</f>
        <v>234755.25</v>
      </c>
      <c r="Q4015" s="15">
        <f>performance_data[[#This Row],[latest_value]]-performance_data[[#This Row],[starting_value]]</f>
        <v>-189544.88</v>
      </c>
      <c r="R4015" s="15">
        <f>performance_data[[#This Row],[net_inflows]]-performance_data[[#This Row],[net_outflows]]</f>
        <v>7544.9400000000005</v>
      </c>
      <c r="S4015" s="15" t="str">
        <f>IF(performance_data[[#This Row],[net_inflows]]&gt;AVERAGE(performance_data[net_inflows]),"High","Low")</f>
        <v>High</v>
      </c>
      <c r="T4015" s="15">
        <f>AVERAGEIF(performance_data[inflow_flag],performance_data[[#This Row],[inflow_flag]],performance_data[return_percentage])</f>
        <v>4.8467905675459724</v>
      </c>
      <c r="U4015" s="17">
        <f>IF(performance_data[[#This Row],[return_percentage]]&lt;performance_data[[#This Row],[benchmark_return]],1,0)</f>
        <v>0</v>
      </c>
      <c r="V4015" s="17">
        <f>COUNTIFS(performance_data[portfolio_id],performance_data[[#This Row],[portfolio_id]])</f>
        <v>21</v>
      </c>
      <c r="W4015" s="17">
        <f>COUNTIFS(performance_data[portfolio_id],performance_data[[#This Row],[portfolio_id]],
          performance_data[return_flag],1)</f>
        <v>11</v>
      </c>
      <c r="X4015" s="15">
        <f>performance_data[[#This Row],[underperform_flag_count]]/performance_data[[#This Row],[totalportfoliocount]]</f>
        <v>0.52380952380952384</v>
      </c>
    </row>
    <row r="4016" spans="1:24" x14ac:dyDescent="0.3">
      <c r="A4016">
        <v>8356</v>
      </c>
      <c r="B4016" s="1">
        <v>45022</v>
      </c>
      <c r="C4016">
        <v>260751.07</v>
      </c>
      <c r="D4016">
        <v>5.65</v>
      </c>
      <c r="E4016">
        <v>6.53</v>
      </c>
      <c r="F4016">
        <v>12613.81</v>
      </c>
      <c r="G4016">
        <v>16667.39</v>
      </c>
      <c r="H4016" t="s">
        <v>2213</v>
      </c>
      <c r="I4016" t="s">
        <v>2211</v>
      </c>
      <c r="J4016">
        <v>4</v>
      </c>
      <c r="K4016" t="s">
        <v>2216</v>
      </c>
      <c r="L4016" t="str">
        <f>IF(performance_data[[#This Row],[return_percentage]]&gt;=performance_data[[#This Row],[benchmark_return]],"Higher","Lower")</f>
        <v>Lower</v>
      </c>
      <c r="M4016" s="14">
        <f xml:space="preserve"> _xlfn.MAXIFS(performance_data[date],performance_data[portfolio_id],performance_data[[#This Row],[portfolio_id]])</f>
        <v>45537</v>
      </c>
      <c r="N4016" s="14">
        <f xml:space="preserve"> _xlfn.MINIFS(performance_data[date],performance_data[portfolio_id],performance_data[[#This Row],[portfolio_id]])</f>
        <v>44863</v>
      </c>
      <c r="O4016" s="15">
        <f>_xlfn.MAXIFS(performance_data[portfolio_value],performance_data[portfolio_id],performance_data[[#This Row],[portfolio_id]],performance_data[date],performance_data[[#This Row],[latest_date]])</f>
        <v>45210.37</v>
      </c>
      <c r="P4016" s="15">
        <f>_xlfn.MAXIFS(performance_data[portfolio_value],performance_data[portfolio_id],performance_data[[#This Row],[portfolio_id]],performance_data[date],performance_data[[#This Row],[starting_date]])</f>
        <v>234755.25</v>
      </c>
      <c r="Q4016" s="15">
        <f>performance_data[[#This Row],[latest_value]]-performance_data[[#This Row],[starting_value]]</f>
        <v>-189544.88</v>
      </c>
      <c r="R4016" s="15">
        <f>performance_data[[#This Row],[net_inflows]]-performance_data[[#This Row],[net_outflows]]</f>
        <v>-4053.58</v>
      </c>
      <c r="S4016" s="15" t="str">
        <f>IF(performance_data[[#This Row],[net_inflows]]&gt;AVERAGE(performance_data[net_inflows]),"High","Low")</f>
        <v>High</v>
      </c>
      <c r="T4016" s="15">
        <f>AVERAGEIF(performance_data[inflow_flag],performance_data[[#This Row],[inflow_flag]],performance_data[return_percentage])</f>
        <v>4.8467905675459724</v>
      </c>
      <c r="U4016" s="17">
        <f>IF(performance_data[[#This Row],[return_percentage]]&lt;performance_data[[#This Row],[benchmark_return]],1,0)</f>
        <v>1</v>
      </c>
      <c r="V4016" s="17">
        <f>COUNTIFS(performance_data[portfolio_id],performance_data[[#This Row],[portfolio_id]])</f>
        <v>21</v>
      </c>
      <c r="W4016" s="17">
        <f>COUNTIFS(performance_data[portfolio_id],performance_data[[#This Row],[portfolio_id]],
          performance_data[return_flag],1)</f>
        <v>11</v>
      </c>
      <c r="X4016" s="15">
        <f>performance_data[[#This Row],[underperform_flag_count]]/performance_data[[#This Row],[totalportfoliocount]]</f>
        <v>0.52380952380952384</v>
      </c>
    </row>
    <row r="4017" spans="1:24" x14ac:dyDescent="0.3">
      <c r="A4017">
        <v>8356</v>
      </c>
      <c r="B4017" s="1">
        <v>44981</v>
      </c>
      <c r="C4017">
        <v>79496.19</v>
      </c>
      <c r="D4017">
        <v>-6.48</v>
      </c>
      <c r="E4017">
        <v>-5.36</v>
      </c>
      <c r="F4017">
        <v>14989.2</v>
      </c>
      <c r="G4017">
        <v>14217.56</v>
      </c>
      <c r="H4017" t="s">
        <v>2213</v>
      </c>
      <c r="I4017" t="s">
        <v>2206</v>
      </c>
      <c r="J4017">
        <v>2</v>
      </c>
      <c r="K4017" t="s">
        <v>2226</v>
      </c>
      <c r="L4017" t="str">
        <f>IF(performance_data[[#This Row],[return_percentage]]&gt;=performance_data[[#This Row],[benchmark_return]],"Higher","Lower")</f>
        <v>Lower</v>
      </c>
      <c r="M4017" s="14">
        <f xml:space="preserve"> _xlfn.MAXIFS(performance_data[date],performance_data[portfolio_id],performance_data[[#This Row],[portfolio_id]])</f>
        <v>45537</v>
      </c>
      <c r="N4017" s="14">
        <f xml:space="preserve"> _xlfn.MINIFS(performance_data[date],performance_data[portfolio_id],performance_data[[#This Row],[portfolio_id]])</f>
        <v>44863</v>
      </c>
      <c r="O4017" s="15">
        <f>_xlfn.MAXIFS(performance_data[portfolio_value],performance_data[portfolio_id],performance_data[[#This Row],[portfolio_id]],performance_data[date],performance_data[[#This Row],[latest_date]])</f>
        <v>45210.37</v>
      </c>
      <c r="P4017" s="15">
        <f>_xlfn.MAXIFS(performance_data[portfolio_value],performance_data[portfolio_id],performance_data[[#This Row],[portfolio_id]],performance_data[date],performance_data[[#This Row],[starting_date]])</f>
        <v>234755.25</v>
      </c>
      <c r="Q4017" s="15">
        <f>performance_data[[#This Row],[latest_value]]-performance_data[[#This Row],[starting_value]]</f>
        <v>-189544.88</v>
      </c>
      <c r="R4017" s="15">
        <f>performance_data[[#This Row],[net_inflows]]-performance_data[[#This Row],[net_outflows]]</f>
        <v>771.64000000000124</v>
      </c>
      <c r="S4017" s="15" t="str">
        <f>IF(performance_data[[#This Row],[net_inflows]]&gt;AVERAGE(performance_data[net_inflows]),"High","Low")</f>
        <v>High</v>
      </c>
      <c r="T4017" s="15">
        <f>AVERAGEIF(performance_data[inflow_flag],performance_data[[#This Row],[inflow_flag]],performance_data[return_percentage])</f>
        <v>4.8467905675459724</v>
      </c>
      <c r="U4017" s="17">
        <f>IF(performance_data[[#This Row],[return_percentage]]&lt;performance_data[[#This Row],[benchmark_return]],1,0)</f>
        <v>1</v>
      </c>
      <c r="V4017" s="17">
        <f>COUNTIFS(performance_data[portfolio_id],performance_data[[#This Row],[portfolio_id]])</f>
        <v>21</v>
      </c>
      <c r="W4017" s="17">
        <f>COUNTIFS(performance_data[portfolio_id],performance_data[[#This Row],[portfolio_id]],
          performance_data[return_flag],1)</f>
        <v>11</v>
      </c>
      <c r="X4017" s="15">
        <f>performance_data[[#This Row],[underperform_flag_count]]/performance_data[[#This Row],[totalportfoliocount]]</f>
        <v>0.52380952380952384</v>
      </c>
    </row>
    <row r="4018" spans="1:24" x14ac:dyDescent="0.3">
      <c r="A4018">
        <v>8356</v>
      </c>
      <c r="B4018" s="1">
        <v>44863</v>
      </c>
      <c r="C4018">
        <v>234755.25</v>
      </c>
      <c r="D4018">
        <v>3.95</v>
      </c>
      <c r="E4018">
        <v>3.77</v>
      </c>
      <c r="F4018">
        <v>18244.169999999998</v>
      </c>
      <c r="G4018">
        <v>19460.07</v>
      </c>
      <c r="H4018" t="s">
        <v>2220</v>
      </c>
      <c r="I4018" t="s">
        <v>2217</v>
      </c>
      <c r="J4018">
        <v>10</v>
      </c>
      <c r="K4018" t="s">
        <v>2224</v>
      </c>
      <c r="L4018" t="str">
        <f>IF(performance_data[[#This Row],[return_percentage]]&gt;=performance_data[[#This Row],[benchmark_return]],"Higher","Lower")</f>
        <v>Higher</v>
      </c>
      <c r="M4018" s="14">
        <f xml:space="preserve"> _xlfn.MAXIFS(performance_data[date],performance_data[portfolio_id],performance_data[[#This Row],[portfolio_id]])</f>
        <v>45537</v>
      </c>
      <c r="N4018" s="14">
        <f xml:space="preserve"> _xlfn.MINIFS(performance_data[date],performance_data[portfolio_id],performance_data[[#This Row],[portfolio_id]])</f>
        <v>44863</v>
      </c>
      <c r="O4018" s="15">
        <f>_xlfn.MAXIFS(performance_data[portfolio_value],performance_data[portfolio_id],performance_data[[#This Row],[portfolio_id]],performance_data[date],performance_data[[#This Row],[latest_date]])</f>
        <v>45210.37</v>
      </c>
      <c r="P4018" s="15">
        <f>_xlfn.MAXIFS(performance_data[portfolio_value],performance_data[portfolio_id],performance_data[[#This Row],[portfolio_id]],performance_data[date],performance_data[[#This Row],[starting_date]])</f>
        <v>234755.25</v>
      </c>
      <c r="Q4018" s="15">
        <f>performance_data[[#This Row],[latest_value]]-performance_data[[#This Row],[starting_value]]</f>
        <v>-189544.88</v>
      </c>
      <c r="R4018" s="15">
        <f>performance_data[[#This Row],[net_inflows]]-performance_data[[#This Row],[net_outflows]]</f>
        <v>-1215.9000000000015</v>
      </c>
      <c r="S4018" s="15" t="str">
        <f>IF(performance_data[[#This Row],[net_inflows]]&gt;AVERAGE(performance_data[net_inflows]),"High","Low")</f>
        <v>High</v>
      </c>
      <c r="T4018" s="15">
        <f>AVERAGEIF(performance_data[inflow_flag],performance_data[[#This Row],[inflow_flag]],performance_data[return_percentage])</f>
        <v>4.8467905675459724</v>
      </c>
      <c r="U4018" s="17">
        <f>IF(performance_data[[#This Row],[return_percentage]]&lt;performance_data[[#This Row],[benchmark_return]],1,0)</f>
        <v>0</v>
      </c>
      <c r="V4018" s="17">
        <f>COUNTIFS(performance_data[portfolio_id],performance_data[[#This Row],[portfolio_id]])</f>
        <v>21</v>
      </c>
      <c r="W4018" s="17">
        <f>COUNTIFS(performance_data[portfolio_id],performance_data[[#This Row],[portfolio_id]],
          performance_data[return_flag],1)</f>
        <v>11</v>
      </c>
      <c r="X4018" s="15">
        <f>performance_data[[#This Row],[underperform_flag_count]]/performance_data[[#This Row],[totalportfoliocount]]</f>
        <v>0.52380952380952384</v>
      </c>
    </row>
    <row r="4019" spans="1:24" x14ac:dyDescent="0.3">
      <c r="A4019">
        <v>8368</v>
      </c>
      <c r="B4019" s="1">
        <v>44904</v>
      </c>
      <c r="C4019">
        <v>265588.07</v>
      </c>
      <c r="D4019">
        <v>-2.41</v>
      </c>
      <c r="E4019">
        <v>-2.63</v>
      </c>
      <c r="F4019">
        <v>19019.98</v>
      </c>
      <c r="G4019">
        <v>7203.63</v>
      </c>
      <c r="H4019" t="s">
        <v>2220</v>
      </c>
      <c r="I4019" t="s">
        <v>2217</v>
      </c>
      <c r="J4019">
        <v>12</v>
      </c>
      <c r="K4019" t="s">
        <v>2218</v>
      </c>
      <c r="L4019" t="str">
        <f>IF(performance_data[[#This Row],[return_percentage]]&gt;=performance_data[[#This Row],[benchmark_return]],"Higher","Lower")</f>
        <v>Higher</v>
      </c>
      <c r="M4019" s="14">
        <f xml:space="preserve"> _xlfn.MAXIFS(performance_data[date],performance_data[portfolio_id],performance_data[[#This Row],[portfolio_id]])</f>
        <v>45467</v>
      </c>
      <c r="N4019" s="14">
        <f xml:space="preserve"> _xlfn.MINIFS(performance_data[date],performance_data[portfolio_id],performance_data[[#This Row],[portfolio_id]])</f>
        <v>44855</v>
      </c>
      <c r="O4019" s="15">
        <f>_xlfn.MAXIFS(performance_data[portfolio_value],performance_data[portfolio_id],performance_data[[#This Row],[portfolio_id]],performance_data[date],performance_data[[#This Row],[latest_date]])</f>
        <v>455224.86</v>
      </c>
      <c r="P4019" s="15">
        <f>_xlfn.MAXIFS(performance_data[portfolio_value],performance_data[portfolio_id],performance_data[[#This Row],[portfolio_id]],performance_data[date],performance_data[[#This Row],[starting_date]])</f>
        <v>282115.42</v>
      </c>
      <c r="Q4019" s="15">
        <f>performance_data[[#This Row],[latest_value]]-performance_data[[#This Row],[starting_value]]</f>
        <v>173109.44</v>
      </c>
      <c r="R4019" s="15">
        <f>performance_data[[#This Row],[net_inflows]]-performance_data[[#This Row],[net_outflows]]</f>
        <v>11816.349999999999</v>
      </c>
      <c r="S4019" s="15" t="str">
        <f>IF(performance_data[[#This Row],[net_inflows]]&gt;AVERAGE(performance_data[net_inflows]),"High","Low")</f>
        <v>High</v>
      </c>
      <c r="T4019" s="15">
        <f>AVERAGEIF(performance_data[inflow_flag],performance_data[[#This Row],[inflow_flag]],performance_data[return_percentage])</f>
        <v>4.8467905675459724</v>
      </c>
      <c r="U4019" s="17">
        <f>IF(performance_data[[#This Row],[return_percentage]]&lt;performance_data[[#This Row],[benchmark_return]],1,0)</f>
        <v>0</v>
      </c>
      <c r="V4019" s="17">
        <f>COUNTIFS(performance_data[portfolio_id],performance_data[[#This Row],[portfolio_id]])</f>
        <v>21</v>
      </c>
      <c r="W4019" s="17">
        <f>COUNTIFS(performance_data[portfolio_id],performance_data[[#This Row],[portfolio_id]],
          performance_data[return_flag],1)</f>
        <v>10</v>
      </c>
      <c r="X4019" s="15">
        <f>performance_data[[#This Row],[underperform_flag_count]]/performance_data[[#This Row],[totalportfoliocount]]</f>
        <v>0.47619047619047616</v>
      </c>
    </row>
    <row r="4020" spans="1:24" x14ac:dyDescent="0.3">
      <c r="A4020">
        <v>8368</v>
      </c>
      <c r="B4020" s="1">
        <v>45399</v>
      </c>
      <c r="C4020">
        <v>138814.97</v>
      </c>
      <c r="D4020">
        <v>1.31</v>
      </c>
      <c r="E4020">
        <v>1.29</v>
      </c>
      <c r="F4020">
        <v>3287.65</v>
      </c>
      <c r="G4020">
        <v>17126.25</v>
      </c>
      <c r="H4020" t="s">
        <v>2205</v>
      </c>
      <c r="I4020" t="s">
        <v>2211</v>
      </c>
      <c r="J4020">
        <v>4</v>
      </c>
      <c r="K4020" t="s">
        <v>2216</v>
      </c>
      <c r="L4020" t="str">
        <f>IF(performance_data[[#This Row],[return_percentage]]&gt;=performance_data[[#This Row],[benchmark_return]],"Higher","Lower")</f>
        <v>Higher</v>
      </c>
      <c r="M4020" s="14">
        <f xml:space="preserve"> _xlfn.MAXIFS(performance_data[date],performance_data[portfolio_id],performance_data[[#This Row],[portfolio_id]])</f>
        <v>45467</v>
      </c>
      <c r="N4020" s="14">
        <f xml:space="preserve"> _xlfn.MINIFS(performance_data[date],performance_data[portfolio_id],performance_data[[#This Row],[portfolio_id]])</f>
        <v>44855</v>
      </c>
      <c r="O4020" s="15">
        <f>_xlfn.MAXIFS(performance_data[portfolio_value],performance_data[portfolio_id],performance_data[[#This Row],[portfolio_id]],performance_data[date],performance_data[[#This Row],[latest_date]])</f>
        <v>455224.86</v>
      </c>
      <c r="P4020" s="15">
        <f>_xlfn.MAXIFS(performance_data[portfolio_value],performance_data[portfolio_id],performance_data[[#This Row],[portfolio_id]],performance_data[date],performance_data[[#This Row],[starting_date]])</f>
        <v>282115.42</v>
      </c>
      <c r="Q4020" s="15">
        <f>performance_data[[#This Row],[latest_value]]-performance_data[[#This Row],[starting_value]]</f>
        <v>173109.44</v>
      </c>
      <c r="R4020" s="15">
        <f>performance_data[[#This Row],[net_inflows]]-performance_data[[#This Row],[net_outflows]]</f>
        <v>-13838.6</v>
      </c>
      <c r="S4020" s="15" t="str">
        <f>IF(performance_data[[#This Row],[net_inflows]]&gt;AVERAGE(performance_data[net_inflows]),"High","Low")</f>
        <v>Low</v>
      </c>
      <c r="T4020" s="15">
        <f>AVERAGEIF(performance_data[inflow_flag],performance_data[[#This Row],[inflow_flag]],performance_data[return_percentage])</f>
        <v>5.0457846277021572</v>
      </c>
      <c r="U4020" s="17">
        <f>IF(performance_data[[#This Row],[return_percentage]]&lt;performance_data[[#This Row],[benchmark_return]],1,0)</f>
        <v>0</v>
      </c>
      <c r="V4020" s="17">
        <f>COUNTIFS(performance_data[portfolio_id],performance_data[[#This Row],[portfolio_id]])</f>
        <v>21</v>
      </c>
      <c r="W4020" s="17">
        <f>COUNTIFS(performance_data[portfolio_id],performance_data[[#This Row],[portfolio_id]],
          performance_data[return_flag],1)</f>
        <v>10</v>
      </c>
      <c r="X4020" s="15">
        <f>performance_data[[#This Row],[underperform_flag_count]]/performance_data[[#This Row],[totalportfoliocount]]</f>
        <v>0.47619047619047616</v>
      </c>
    </row>
    <row r="4021" spans="1:24" x14ac:dyDescent="0.3">
      <c r="A4021">
        <v>8368</v>
      </c>
      <c r="B4021" s="1">
        <v>44939</v>
      </c>
      <c r="C4021">
        <v>174967.64</v>
      </c>
      <c r="D4021">
        <v>12.7</v>
      </c>
      <c r="E4021">
        <v>12.98</v>
      </c>
      <c r="F4021">
        <v>13531.29</v>
      </c>
      <c r="G4021">
        <v>16071.56</v>
      </c>
      <c r="H4021" t="s">
        <v>2213</v>
      </c>
      <c r="I4021" t="s">
        <v>2206</v>
      </c>
      <c r="J4021">
        <v>1</v>
      </c>
      <c r="K4021" t="s">
        <v>2207</v>
      </c>
      <c r="L4021" t="str">
        <f>IF(performance_data[[#This Row],[return_percentage]]&gt;=performance_data[[#This Row],[benchmark_return]],"Higher","Lower")</f>
        <v>Lower</v>
      </c>
      <c r="M4021" s="14">
        <f xml:space="preserve"> _xlfn.MAXIFS(performance_data[date],performance_data[portfolio_id],performance_data[[#This Row],[portfolio_id]])</f>
        <v>45467</v>
      </c>
      <c r="N4021" s="14">
        <f xml:space="preserve"> _xlfn.MINIFS(performance_data[date],performance_data[portfolio_id],performance_data[[#This Row],[portfolio_id]])</f>
        <v>44855</v>
      </c>
      <c r="O4021" s="15">
        <f>_xlfn.MAXIFS(performance_data[portfolio_value],performance_data[portfolio_id],performance_data[[#This Row],[portfolio_id]],performance_data[date],performance_data[[#This Row],[latest_date]])</f>
        <v>455224.86</v>
      </c>
      <c r="P4021" s="15">
        <f>_xlfn.MAXIFS(performance_data[portfolio_value],performance_data[portfolio_id],performance_data[[#This Row],[portfolio_id]],performance_data[date],performance_data[[#This Row],[starting_date]])</f>
        <v>282115.42</v>
      </c>
      <c r="Q4021" s="15">
        <f>performance_data[[#This Row],[latest_value]]-performance_data[[#This Row],[starting_value]]</f>
        <v>173109.44</v>
      </c>
      <c r="R4021" s="15">
        <f>performance_data[[#This Row],[net_inflows]]-performance_data[[#This Row],[net_outflows]]</f>
        <v>-2540.2699999999986</v>
      </c>
      <c r="S4021" s="15" t="str">
        <f>IF(performance_data[[#This Row],[net_inflows]]&gt;AVERAGE(performance_data[net_inflows]),"High","Low")</f>
        <v>High</v>
      </c>
      <c r="T4021" s="15">
        <f>AVERAGEIF(performance_data[inflow_flag],performance_data[[#This Row],[inflow_flag]],performance_data[return_percentage])</f>
        <v>4.8467905675459724</v>
      </c>
      <c r="U4021" s="17">
        <f>IF(performance_data[[#This Row],[return_percentage]]&lt;performance_data[[#This Row],[benchmark_return]],1,0)</f>
        <v>1</v>
      </c>
      <c r="V4021" s="17">
        <f>COUNTIFS(performance_data[portfolio_id],performance_data[[#This Row],[portfolio_id]])</f>
        <v>21</v>
      </c>
      <c r="W4021" s="17">
        <f>COUNTIFS(performance_data[portfolio_id],performance_data[[#This Row],[portfolio_id]],
          performance_data[return_flag],1)</f>
        <v>10</v>
      </c>
      <c r="X4021" s="15">
        <f>performance_data[[#This Row],[underperform_flag_count]]/performance_data[[#This Row],[totalportfoliocount]]</f>
        <v>0.47619047619047616</v>
      </c>
    </row>
    <row r="4022" spans="1:24" x14ac:dyDescent="0.3">
      <c r="A4022">
        <v>8368</v>
      </c>
      <c r="B4022" s="1">
        <v>45393</v>
      </c>
      <c r="C4022">
        <v>364621.52</v>
      </c>
      <c r="D4022">
        <v>9.3699999999999992</v>
      </c>
      <c r="E4022">
        <v>9.8000000000000007</v>
      </c>
      <c r="F4022">
        <v>5402.73</v>
      </c>
      <c r="G4022">
        <v>7038.17</v>
      </c>
      <c r="H4022" t="s">
        <v>2205</v>
      </c>
      <c r="I4022" t="s">
        <v>2211</v>
      </c>
      <c r="J4022">
        <v>4</v>
      </c>
      <c r="K4022" t="s">
        <v>2216</v>
      </c>
      <c r="L4022" t="str">
        <f>IF(performance_data[[#This Row],[return_percentage]]&gt;=performance_data[[#This Row],[benchmark_return]],"Higher","Lower")</f>
        <v>Lower</v>
      </c>
      <c r="M4022" s="14">
        <f xml:space="preserve"> _xlfn.MAXIFS(performance_data[date],performance_data[portfolio_id],performance_data[[#This Row],[portfolio_id]])</f>
        <v>45467</v>
      </c>
      <c r="N4022" s="14">
        <f xml:space="preserve"> _xlfn.MINIFS(performance_data[date],performance_data[portfolio_id],performance_data[[#This Row],[portfolio_id]])</f>
        <v>44855</v>
      </c>
      <c r="O4022" s="15">
        <f>_xlfn.MAXIFS(performance_data[portfolio_value],performance_data[portfolio_id],performance_data[[#This Row],[portfolio_id]],performance_data[date],performance_data[[#This Row],[latest_date]])</f>
        <v>455224.86</v>
      </c>
      <c r="P4022" s="15">
        <f>_xlfn.MAXIFS(performance_data[portfolio_value],performance_data[portfolio_id],performance_data[[#This Row],[portfolio_id]],performance_data[date],performance_data[[#This Row],[starting_date]])</f>
        <v>282115.42</v>
      </c>
      <c r="Q4022" s="15">
        <f>performance_data[[#This Row],[latest_value]]-performance_data[[#This Row],[starting_value]]</f>
        <v>173109.44</v>
      </c>
      <c r="R4022" s="15">
        <f>performance_data[[#This Row],[net_inflows]]-performance_data[[#This Row],[net_outflows]]</f>
        <v>-1635.4400000000005</v>
      </c>
      <c r="S4022" s="15" t="str">
        <f>IF(performance_data[[#This Row],[net_inflows]]&gt;AVERAGE(performance_data[net_inflows]),"High","Low")</f>
        <v>Low</v>
      </c>
      <c r="T4022" s="15">
        <f>AVERAGEIF(performance_data[inflow_flag],performance_data[[#This Row],[inflow_flag]],performance_data[return_percentage])</f>
        <v>5.0457846277021572</v>
      </c>
      <c r="U4022" s="17">
        <f>IF(performance_data[[#This Row],[return_percentage]]&lt;performance_data[[#This Row],[benchmark_return]],1,0)</f>
        <v>1</v>
      </c>
      <c r="V4022" s="17">
        <f>COUNTIFS(performance_data[portfolio_id],performance_data[[#This Row],[portfolio_id]])</f>
        <v>21</v>
      </c>
      <c r="W4022" s="17">
        <f>COUNTIFS(performance_data[portfolio_id],performance_data[[#This Row],[portfolio_id]],
          performance_data[return_flag],1)</f>
        <v>10</v>
      </c>
      <c r="X4022" s="15">
        <f>performance_data[[#This Row],[underperform_flag_count]]/performance_data[[#This Row],[totalportfoliocount]]</f>
        <v>0.47619047619047616</v>
      </c>
    </row>
    <row r="4023" spans="1:24" x14ac:dyDescent="0.3">
      <c r="A4023">
        <v>8368</v>
      </c>
      <c r="B4023" s="1">
        <v>45059</v>
      </c>
      <c r="C4023">
        <v>321557.44</v>
      </c>
      <c r="D4023">
        <v>0.85</v>
      </c>
      <c r="E4023">
        <v>0.73</v>
      </c>
      <c r="F4023">
        <v>10086.06</v>
      </c>
      <c r="G4023">
        <v>544.96</v>
      </c>
      <c r="H4023" t="s">
        <v>2213</v>
      </c>
      <c r="I4023" t="s">
        <v>2211</v>
      </c>
      <c r="J4023">
        <v>5</v>
      </c>
      <c r="K4023" t="s">
        <v>2223</v>
      </c>
      <c r="L4023" t="str">
        <f>IF(performance_data[[#This Row],[return_percentage]]&gt;=performance_data[[#This Row],[benchmark_return]],"Higher","Lower")</f>
        <v>Higher</v>
      </c>
      <c r="M4023" s="14">
        <f xml:space="preserve"> _xlfn.MAXIFS(performance_data[date],performance_data[portfolio_id],performance_data[[#This Row],[portfolio_id]])</f>
        <v>45467</v>
      </c>
      <c r="N4023" s="14">
        <f xml:space="preserve"> _xlfn.MINIFS(performance_data[date],performance_data[portfolio_id],performance_data[[#This Row],[portfolio_id]])</f>
        <v>44855</v>
      </c>
      <c r="O4023" s="15">
        <f>_xlfn.MAXIFS(performance_data[portfolio_value],performance_data[portfolio_id],performance_data[[#This Row],[portfolio_id]],performance_data[date],performance_data[[#This Row],[latest_date]])</f>
        <v>455224.86</v>
      </c>
      <c r="P4023" s="15">
        <f>_xlfn.MAXIFS(performance_data[portfolio_value],performance_data[portfolio_id],performance_data[[#This Row],[portfolio_id]],performance_data[date],performance_data[[#This Row],[starting_date]])</f>
        <v>282115.42</v>
      </c>
      <c r="Q4023" s="15">
        <f>performance_data[[#This Row],[latest_value]]-performance_data[[#This Row],[starting_value]]</f>
        <v>173109.44</v>
      </c>
      <c r="R4023" s="15">
        <f>performance_data[[#This Row],[net_inflows]]-performance_data[[#This Row],[net_outflows]]</f>
        <v>9541.0999999999985</v>
      </c>
      <c r="S4023" s="15" t="str">
        <f>IF(performance_data[[#This Row],[net_inflows]]&gt;AVERAGE(performance_data[net_inflows]),"High","Low")</f>
        <v>High</v>
      </c>
      <c r="T4023" s="15">
        <f>AVERAGEIF(performance_data[inflow_flag],performance_data[[#This Row],[inflow_flag]],performance_data[return_percentage])</f>
        <v>4.8467905675459724</v>
      </c>
      <c r="U4023" s="17">
        <f>IF(performance_data[[#This Row],[return_percentage]]&lt;performance_data[[#This Row],[benchmark_return]],1,0)</f>
        <v>0</v>
      </c>
      <c r="V4023" s="17">
        <f>COUNTIFS(performance_data[portfolio_id],performance_data[[#This Row],[portfolio_id]])</f>
        <v>21</v>
      </c>
      <c r="W4023" s="17">
        <f>COUNTIFS(performance_data[portfolio_id],performance_data[[#This Row],[portfolio_id]],
          performance_data[return_flag],1)</f>
        <v>10</v>
      </c>
      <c r="X4023" s="15">
        <f>performance_data[[#This Row],[underperform_flag_count]]/performance_data[[#This Row],[totalportfoliocount]]</f>
        <v>0.47619047619047616</v>
      </c>
    </row>
    <row r="4024" spans="1:24" x14ac:dyDescent="0.3">
      <c r="A4024">
        <v>8368</v>
      </c>
      <c r="B4024" s="1">
        <v>45318</v>
      </c>
      <c r="C4024">
        <v>498478.36</v>
      </c>
      <c r="D4024">
        <v>-2.44</v>
      </c>
      <c r="E4024">
        <v>-2.17</v>
      </c>
      <c r="F4024">
        <v>15883.33</v>
      </c>
      <c r="G4024">
        <v>9284.7099999999991</v>
      </c>
      <c r="H4024" t="s">
        <v>2205</v>
      </c>
      <c r="I4024" t="s">
        <v>2206</v>
      </c>
      <c r="J4024">
        <v>1</v>
      </c>
      <c r="K4024" t="s">
        <v>2207</v>
      </c>
      <c r="L4024" t="str">
        <f>IF(performance_data[[#This Row],[return_percentage]]&gt;=performance_data[[#This Row],[benchmark_return]],"Higher","Lower")</f>
        <v>Lower</v>
      </c>
      <c r="M4024" s="14">
        <f xml:space="preserve"> _xlfn.MAXIFS(performance_data[date],performance_data[portfolio_id],performance_data[[#This Row],[portfolio_id]])</f>
        <v>45467</v>
      </c>
      <c r="N4024" s="14">
        <f xml:space="preserve"> _xlfn.MINIFS(performance_data[date],performance_data[portfolio_id],performance_data[[#This Row],[portfolio_id]])</f>
        <v>44855</v>
      </c>
      <c r="O4024" s="15">
        <f>_xlfn.MAXIFS(performance_data[portfolio_value],performance_data[portfolio_id],performance_data[[#This Row],[portfolio_id]],performance_data[date],performance_data[[#This Row],[latest_date]])</f>
        <v>455224.86</v>
      </c>
      <c r="P4024" s="15">
        <f>_xlfn.MAXIFS(performance_data[portfolio_value],performance_data[portfolio_id],performance_data[[#This Row],[portfolio_id]],performance_data[date],performance_data[[#This Row],[starting_date]])</f>
        <v>282115.42</v>
      </c>
      <c r="Q4024" s="15">
        <f>performance_data[[#This Row],[latest_value]]-performance_data[[#This Row],[starting_value]]</f>
        <v>173109.44</v>
      </c>
      <c r="R4024" s="15">
        <f>performance_data[[#This Row],[net_inflows]]-performance_data[[#This Row],[net_outflows]]</f>
        <v>6598.6200000000008</v>
      </c>
      <c r="S4024" s="15" t="str">
        <f>IF(performance_data[[#This Row],[net_inflows]]&gt;AVERAGE(performance_data[net_inflows]),"High","Low")</f>
        <v>High</v>
      </c>
      <c r="T4024" s="15">
        <f>AVERAGEIF(performance_data[inflow_flag],performance_data[[#This Row],[inflow_flag]],performance_data[return_percentage])</f>
        <v>4.8467905675459724</v>
      </c>
      <c r="U4024" s="17">
        <f>IF(performance_data[[#This Row],[return_percentage]]&lt;performance_data[[#This Row],[benchmark_return]],1,0)</f>
        <v>1</v>
      </c>
      <c r="V4024" s="17">
        <f>COUNTIFS(performance_data[portfolio_id],performance_data[[#This Row],[portfolio_id]])</f>
        <v>21</v>
      </c>
      <c r="W4024" s="17">
        <f>COUNTIFS(performance_data[portfolio_id],performance_data[[#This Row],[portfolio_id]],
          performance_data[return_flag],1)</f>
        <v>10</v>
      </c>
      <c r="X4024" s="15">
        <f>performance_data[[#This Row],[underperform_flag_count]]/performance_data[[#This Row],[totalportfoliocount]]</f>
        <v>0.47619047619047616</v>
      </c>
    </row>
    <row r="4025" spans="1:24" x14ac:dyDescent="0.3">
      <c r="A4025">
        <v>8368</v>
      </c>
      <c r="B4025" s="1">
        <v>44933</v>
      </c>
      <c r="C4025">
        <v>166886.57</v>
      </c>
      <c r="D4025">
        <v>5.84</v>
      </c>
      <c r="E4025">
        <v>6.25</v>
      </c>
      <c r="F4025">
        <v>4816.1499999999996</v>
      </c>
      <c r="G4025">
        <v>4237.3599999999997</v>
      </c>
      <c r="H4025" t="s">
        <v>2213</v>
      </c>
      <c r="I4025" t="s">
        <v>2206</v>
      </c>
      <c r="J4025">
        <v>1</v>
      </c>
      <c r="K4025" t="s">
        <v>2207</v>
      </c>
      <c r="L4025" t="str">
        <f>IF(performance_data[[#This Row],[return_percentage]]&gt;=performance_data[[#This Row],[benchmark_return]],"Higher","Lower")</f>
        <v>Lower</v>
      </c>
      <c r="M4025" s="14">
        <f xml:space="preserve"> _xlfn.MAXIFS(performance_data[date],performance_data[portfolio_id],performance_data[[#This Row],[portfolio_id]])</f>
        <v>45467</v>
      </c>
      <c r="N4025" s="14">
        <f xml:space="preserve"> _xlfn.MINIFS(performance_data[date],performance_data[portfolio_id],performance_data[[#This Row],[portfolio_id]])</f>
        <v>44855</v>
      </c>
      <c r="O4025" s="15">
        <f>_xlfn.MAXIFS(performance_data[portfolio_value],performance_data[portfolio_id],performance_data[[#This Row],[portfolio_id]],performance_data[date],performance_data[[#This Row],[latest_date]])</f>
        <v>455224.86</v>
      </c>
      <c r="P4025" s="15">
        <f>_xlfn.MAXIFS(performance_data[portfolio_value],performance_data[portfolio_id],performance_data[[#This Row],[portfolio_id]],performance_data[date],performance_data[[#This Row],[starting_date]])</f>
        <v>282115.42</v>
      </c>
      <c r="Q4025" s="15">
        <f>performance_data[[#This Row],[latest_value]]-performance_data[[#This Row],[starting_value]]</f>
        <v>173109.44</v>
      </c>
      <c r="R4025" s="15">
        <f>performance_data[[#This Row],[net_inflows]]-performance_data[[#This Row],[net_outflows]]</f>
        <v>578.79</v>
      </c>
      <c r="S4025" s="15" t="str">
        <f>IF(performance_data[[#This Row],[net_inflows]]&gt;AVERAGE(performance_data[net_inflows]),"High","Low")</f>
        <v>Low</v>
      </c>
      <c r="T4025" s="15">
        <f>AVERAGEIF(performance_data[inflow_flag],performance_data[[#This Row],[inflow_flag]],performance_data[return_percentage])</f>
        <v>5.0457846277021572</v>
      </c>
      <c r="U4025" s="17">
        <f>IF(performance_data[[#This Row],[return_percentage]]&lt;performance_data[[#This Row],[benchmark_return]],1,0)</f>
        <v>1</v>
      </c>
      <c r="V4025" s="17">
        <f>COUNTIFS(performance_data[portfolio_id],performance_data[[#This Row],[portfolio_id]])</f>
        <v>21</v>
      </c>
      <c r="W4025" s="17">
        <f>COUNTIFS(performance_data[portfolio_id],performance_data[[#This Row],[portfolio_id]],
          performance_data[return_flag],1)</f>
        <v>10</v>
      </c>
      <c r="X4025" s="15">
        <f>performance_data[[#This Row],[underperform_flag_count]]/performance_data[[#This Row],[totalportfoliocount]]</f>
        <v>0.47619047619047616</v>
      </c>
    </row>
    <row r="4026" spans="1:24" x14ac:dyDescent="0.3">
      <c r="A4026">
        <v>8368</v>
      </c>
      <c r="B4026" s="1">
        <v>44855</v>
      </c>
      <c r="C4026">
        <v>282115.42</v>
      </c>
      <c r="D4026">
        <v>-3.16</v>
      </c>
      <c r="E4026">
        <v>-3.04</v>
      </c>
      <c r="F4026">
        <v>9185.58</v>
      </c>
      <c r="G4026">
        <v>19794.97</v>
      </c>
      <c r="H4026" t="s">
        <v>2220</v>
      </c>
      <c r="I4026" t="s">
        <v>2217</v>
      </c>
      <c r="J4026">
        <v>10</v>
      </c>
      <c r="K4026" t="s">
        <v>2224</v>
      </c>
      <c r="L4026" t="str">
        <f>IF(performance_data[[#This Row],[return_percentage]]&gt;=performance_data[[#This Row],[benchmark_return]],"Higher","Lower")</f>
        <v>Lower</v>
      </c>
      <c r="M4026" s="14">
        <f xml:space="preserve"> _xlfn.MAXIFS(performance_data[date],performance_data[portfolio_id],performance_data[[#This Row],[portfolio_id]])</f>
        <v>45467</v>
      </c>
      <c r="N4026" s="14">
        <f xml:space="preserve"> _xlfn.MINIFS(performance_data[date],performance_data[portfolio_id],performance_data[[#This Row],[portfolio_id]])</f>
        <v>44855</v>
      </c>
      <c r="O4026" s="15">
        <f>_xlfn.MAXIFS(performance_data[portfolio_value],performance_data[portfolio_id],performance_data[[#This Row],[portfolio_id]],performance_data[date],performance_data[[#This Row],[latest_date]])</f>
        <v>455224.86</v>
      </c>
      <c r="P4026" s="15">
        <f>_xlfn.MAXIFS(performance_data[portfolio_value],performance_data[portfolio_id],performance_data[[#This Row],[portfolio_id]],performance_data[date],performance_data[[#This Row],[starting_date]])</f>
        <v>282115.42</v>
      </c>
      <c r="Q4026" s="15">
        <f>performance_data[[#This Row],[latest_value]]-performance_data[[#This Row],[starting_value]]</f>
        <v>173109.44</v>
      </c>
      <c r="R4026" s="15">
        <f>performance_data[[#This Row],[net_inflows]]-performance_data[[#This Row],[net_outflows]]</f>
        <v>-10609.390000000001</v>
      </c>
      <c r="S4026" s="15" t="str">
        <f>IF(performance_data[[#This Row],[net_inflows]]&gt;AVERAGE(performance_data[net_inflows]),"High","Low")</f>
        <v>Low</v>
      </c>
      <c r="T4026" s="15">
        <f>AVERAGEIF(performance_data[inflow_flag],performance_data[[#This Row],[inflow_flag]],performance_data[return_percentage])</f>
        <v>5.0457846277021572</v>
      </c>
      <c r="U4026" s="17">
        <f>IF(performance_data[[#This Row],[return_percentage]]&lt;performance_data[[#This Row],[benchmark_return]],1,0)</f>
        <v>1</v>
      </c>
      <c r="V4026" s="17">
        <f>COUNTIFS(performance_data[portfolio_id],performance_data[[#This Row],[portfolio_id]])</f>
        <v>21</v>
      </c>
      <c r="W4026" s="17">
        <f>COUNTIFS(performance_data[portfolio_id],performance_data[[#This Row],[portfolio_id]],
          performance_data[return_flag],1)</f>
        <v>10</v>
      </c>
      <c r="X4026" s="15">
        <f>performance_data[[#This Row],[underperform_flag_count]]/performance_data[[#This Row],[totalportfoliocount]]</f>
        <v>0.47619047619047616</v>
      </c>
    </row>
    <row r="4027" spans="1:24" x14ac:dyDescent="0.3">
      <c r="A4027">
        <v>8368</v>
      </c>
      <c r="B4027" s="1">
        <v>45127</v>
      </c>
      <c r="C4027">
        <v>446950.95</v>
      </c>
      <c r="D4027">
        <v>3.58</v>
      </c>
      <c r="E4027">
        <v>4.25</v>
      </c>
      <c r="F4027">
        <v>11774.17</v>
      </c>
      <c r="G4027">
        <v>8863.6</v>
      </c>
      <c r="H4027" t="s">
        <v>2213</v>
      </c>
      <c r="I4027" t="s">
        <v>2209</v>
      </c>
      <c r="J4027">
        <v>7</v>
      </c>
      <c r="K4027" t="s">
        <v>2210</v>
      </c>
      <c r="L4027" t="str">
        <f>IF(performance_data[[#This Row],[return_percentage]]&gt;=performance_data[[#This Row],[benchmark_return]],"Higher","Lower")</f>
        <v>Lower</v>
      </c>
      <c r="M4027" s="14">
        <f xml:space="preserve"> _xlfn.MAXIFS(performance_data[date],performance_data[portfolio_id],performance_data[[#This Row],[portfolio_id]])</f>
        <v>45467</v>
      </c>
      <c r="N4027" s="14">
        <f xml:space="preserve"> _xlfn.MINIFS(performance_data[date],performance_data[portfolio_id],performance_data[[#This Row],[portfolio_id]])</f>
        <v>44855</v>
      </c>
      <c r="O4027" s="15">
        <f>_xlfn.MAXIFS(performance_data[portfolio_value],performance_data[portfolio_id],performance_data[[#This Row],[portfolio_id]],performance_data[date],performance_data[[#This Row],[latest_date]])</f>
        <v>455224.86</v>
      </c>
      <c r="P4027" s="15">
        <f>_xlfn.MAXIFS(performance_data[portfolio_value],performance_data[portfolio_id],performance_data[[#This Row],[portfolio_id]],performance_data[date],performance_data[[#This Row],[starting_date]])</f>
        <v>282115.42</v>
      </c>
      <c r="Q4027" s="15">
        <f>performance_data[[#This Row],[latest_value]]-performance_data[[#This Row],[starting_value]]</f>
        <v>173109.44</v>
      </c>
      <c r="R4027" s="15">
        <f>performance_data[[#This Row],[net_inflows]]-performance_data[[#This Row],[net_outflows]]</f>
        <v>2910.5699999999997</v>
      </c>
      <c r="S4027" s="15" t="str">
        <f>IF(performance_data[[#This Row],[net_inflows]]&gt;AVERAGE(performance_data[net_inflows]),"High","Low")</f>
        <v>High</v>
      </c>
      <c r="T4027" s="15">
        <f>AVERAGEIF(performance_data[inflow_flag],performance_data[[#This Row],[inflow_flag]],performance_data[return_percentage])</f>
        <v>4.8467905675459724</v>
      </c>
      <c r="U4027" s="17">
        <f>IF(performance_data[[#This Row],[return_percentage]]&lt;performance_data[[#This Row],[benchmark_return]],1,0)</f>
        <v>1</v>
      </c>
      <c r="V4027" s="17">
        <f>COUNTIFS(performance_data[portfolio_id],performance_data[[#This Row],[portfolio_id]])</f>
        <v>21</v>
      </c>
      <c r="W4027" s="17">
        <f>COUNTIFS(performance_data[portfolio_id],performance_data[[#This Row],[portfolio_id]],
          performance_data[return_flag],1)</f>
        <v>10</v>
      </c>
      <c r="X4027" s="15">
        <f>performance_data[[#This Row],[underperform_flag_count]]/performance_data[[#This Row],[totalportfoliocount]]</f>
        <v>0.47619047619047616</v>
      </c>
    </row>
    <row r="4028" spans="1:24" x14ac:dyDescent="0.3">
      <c r="A4028">
        <v>8368</v>
      </c>
      <c r="B4028" s="1">
        <v>45201</v>
      </c>
      <c r="C4028">
        <v>187245.16</v>
      </c>
      <c r="D4028">
        <v>-2.77</v>
      </c>
      <c r="E4028">
        <v>-2.38</v>
      </c>
      <c r="F4028">
        <v>8334.4699999999993</v>
      </c>
      <c r="G4028">
        <v>12182.83</v>
      </c>
      <c r="H4028" t="s">
        <v>2213</v>
      </c>
      <c r="I4028" t="s">
        <v>2217</v>
      </c>
      <c r="J4028">
        <v>10</v>
      </c>
      <c r="K4028" t="s">
        <v>2224</v>
      </c>
      <c r="L4028" t="str">
        <f>IF(performance_data[[#This Row],[return_percentage]]&gt;=performance_data[[#This Row],[benchmark_return]],"Higher","Lower")</f>
        <v>Lower</v>
      </c>
      <c r="M4028" s="14">
        <f xml:space="preserve"> _xlfn.MAXIFS(performance_data[date],performance_data[portfolio_id],performance_data[[#This Row],[portfolio_id]])</f>
        <v>45467</v>
      </c>
      <c r="N4028" s="14">
        <f xml:space="preserve"> _xlfn.MINIFS(performance_data[date],performance_data[portfolio_id],performance_data[[#This Row],[portfolio_id]])</f>
        <v>44855</v>
      </c>
      <c r="O4028" s="15">
        <f>_xlfn.MAXIFS(performance_data[portfolio_value],performance_data[portfolio_id],performance_data[[#This Row],[portfolio_id]],performance_data[date],performance_data[[#This Row],[latest_date]])</f>
        <v>455224.86</v>
      </c>
      <c r="P4028" s="15">
        <f>_xlfn.MAXIFS(performance_data[portfolio_value],performance_data[portfolio_id],performance_data[[#This Row],[portfolio_id]],performance_data[date],performance_data[[#This Row],[starting_date]])</f>
        <v>282115.42</v>
      </c>
      <c r="Q4028" s="15">
        <f>performance_data[[#This Row],[latest_value]]-performance_data[[#This Row],[starting_value]]</f>
        <v>173109.44</v>
      </c>
      <c r="R4028" s="15">
        <f>performance_data[[#This Row],[net_inflows]]-performance_data[[#This Row],[net_outflows]]</f>
        <v>-3848.3600000000006</v>
      </c>
      <c r="S4028" s="15" t="str">
        <f>IF(performance_data[[#This Row],[net_inflows]]&gt;AVERAGE(performance_data[net_inflows]),"High","Low")</f>
        <v>Low</v>
      </c>
      <c r="T4028" s="15">
        <f>AVERAGEIF(performance_data[inflow_flag],performance_data[[#This Row],[inflow_flag]],performance_data[return_percentage])</f>
        <v>5.0457846277021572</v>
      </c>
      <c r="U4028" s="17">
        <f>IF(performance_data[[#This Row],[return_percentage]]&lt;performance_data[[#This Row],[benchmark_return]],1,0)</f>
        <v>1</v>
      </c>
      <c r="V4028" s="17">
        <f>COUNTIFS(performance_data[portfolio_id],performance_data[[#This Row],[portfolio_id]])</f>
        <v>21</v>
      </c>
      <c r="W4028" s="17">
        <f>COUNTIFS(performance_data[portfolio_id],performance_data[[#This Row],[portfolio_id]],
          performance_data[return_flag],1)</f>
        <v>10</v>
      </c>
      <c r="X4028" s="15">
        <f>performance_data[[#This Row],[underperform_flag_count]]/performance_data[[#This Row],[totalportfoliocount]]</f>
        <v>0.47619047619047616</v>
      </c>
    </row>
    <row r="4029" spans="1:24" x14ac:dyDescent="0.3">
      <c r="A4029">
        <v>8368</v>
      </c>
      <c r="B4029" s="1">
        <v>45034</v>
      </c>
      <c r="C4029">
        <v>228340.41</v>
      </c>
      <c r="D4029">
        <v>6.46</v>
      </c>
      <c r="E4029">
        <v>5.63</v>
      </c>
      <c r="F4029">
        <v>14512.56</v>
      </c>
      <c r="G4029">
        <v>7550.2</v>
      </c>
      <c r="H4029" t="s">
        <v>2213</v>
      </c>
      <c r="I4029" t="s">
        <v>2211</v>
      </c>
      <c r="J4029">
        <v>4</v>
      </c>
      <c r="K4029" t="s">
        <v>2216</v>
      </c>
      <c r="L4029" t="str">
        <f>IF(performance_data[[#This Row],[return_percentage]]&gt;=performance_data[[#This Row],[benchmark_return]],"Higher","Lower")</f>
        <v>Higher</v>
      </c>
      <c r="M4029" s="14">
        <f xml:space="preserve"> _xlfn.MAXIFS(performance_data[date],performance_data[portfolio_id],performance_data[[#This Row],[portfolio_id]])</f>
        <v>45467</v>
      </c>
      <c r="N4029" s="14">
        <f xml:space="preserve"> _xlfn.MINIFS(performance_data[date],performance_data[portfolio_id],performance_data[[#This Row],[portfolio_id]])</f>
        <v>44855</v>
      </c>
      <c r="O4029" s="15">
        <f>_xlfn.MAXIFS(performance_data[portfolio_value],performance_data[portfolio_id],performance_data[[#This Row],[portfolio_id]],performance_data[date],performance_data[[#This Row],[latest_date]])</f>
        <v>455224.86</v>
      </c>
      <c r="P4029" s="15">
        <f>_xlfn.MAXIFS(performance_data[portfolio_value],performance_data[portfolio_id],performance_data[[#This Row],[portfolio_id]],performance_data[date],performance_data[[#This Row],[starting_date]])</f>
        <v>282115.42</v>
      </c>
      <c r="Q4029" s="15">
        <f>performance_data[[#This Row],[latest_value]]-performance_data[[#This Row],[starting_value]]</f>
        <v>173109.44</v>
      </c>
      <c r="R4029" s="15">
        <f>performance_data[[#This Row],[net_inflows]]-performance_data[[#This Row],[net_outflows]]</f>
        <v>6962.36</v>
      </c>
      <c r="S4029" s="15" t="str">
        <f>IF(performance_data[[#This Row],[net_inflows]]&gt;AVERAGE(performance_data[net_inflows]),"High","Low")</f>
        <v>High</v>
      </c>
      <c r="T4029" s="15">
        <f>AVERAGEIF(performance_data[inflow_flag],performance_data[[#This Row],[inflow_flag]],performance_data[return_percentage])</f>
        <v>4.8467905675459724</v>
      </c>
      <c r="U4029" s="17">
        <f>IF(performance_data[[#This Row],[return_percentage]]&lt;performance_data[[#This Row],[benchmark_return]],1,0)</f>
        <v>0</v>
      </c>
      <c r="V4029" s="17">
        <f>COUNTIFS(performance_data[portfolio_id],performance_data[[#This Row],[portfolio_id]])</f>
        <v>21</v>
      </c>
      <c r="W4029" s="17">
        <f>COUNTIFS(performance_data[portfolio_id],performance_data[[#This Row],[portfolio_id]],
          performance_data[return_flag],1)</f>
        <v>10</v>
      </c>
      <c r="X4029" s="15">
        <f>performance_data[[#This Row],[underperform_flag_count]]/performance_data[[#This Row],[totalportfoliocount]]</f>
        <v>0.47619047619047616</v>
      </c>
    </row>
    <row r="4030" spans="1:24" x14ac:dyDescent="0.3">
      <c r="A4030">
        <v>8368</v>
      </c>
      <c r="B4030" s="1">
        <v>44990</v>
      </c>
      <c r="C4030">
        <v>49113.34</v>
      </c>
      <c r="D4030">
        <v>12.3</v>
      </c>
      <c r="E4030">
        <v>13.44</v>
      </c>
      <c r="F4030">
        <v>13728.13</v>
      </c>
      <c r="G4030">
        <v>2952.04</v>
      </c>
      <c r="H4030" t="s">
        <v>2213</v>
      </c>
      <c r="I4030" t="s">
        <v>2206</v>
      </c>
      <c r="J4030">
        <v>3</v>
      </c>
      <c r="K4030" t="s">
        <v>2222</v>
      </c>
      <c r="L4030" t="str">
        <f>IF(performance_data[[#This Row],[return_percentage]]&gt;=performance_data[[#This Row],[benchmark_return]],"Higher","Lower")</f>
        <v>Lower</v>
      </c>
      <c r="M4030" s="14">
        <f xml:space="preserve"> _xlfn.MAXIFS(performance_data[date],performance_data[portfolio_id],performance_data[[#This Row],[portfolio_id]])</f>
        <v>45467</v>
      </c>
      <c r="N4030" s="14">
        <f xml:space="preserve"> _xlfn.MINIFS(performance_data[date],performance_data[portfolio_id],performance_data[[#This Row],[portfolio_id]])</f>
        <v>44855</v>
      </c>
      <c r="O4030" s="15">
        <f>_xlfn.MAXIFS(performance_data[portfolio_value],performance_data[portfolio_id],performance_data[[#This Row],[portfolio_id]],performance_data[date],performance_data[[#This Row],[latest_date]])</f>
        <v>455224.86</v>
      </c>
      <c r="P4030" s="15">
        <f>_xlfn.MAXIFS(performance_data[portfolio_value],performance_data[portfolio_id],performance_data[[#This Row],[portfolio_id]],performance_data[date],performance_data[[#This Row],[starting_date]])</f>
        <v>282115.42</v>
      </c>
      <c r="Q4030" s="15">
        <f>performance_data[[#This Row],[latest_value]]-performance_data[[#This Row],[starting_value]]</f>
        <v>173109.44</v>
      </c>
      <c r="R4030" s="15">
        <f>performance_data[[#This Row],[net_inflows]]-performance_data[[#This Row],[net_outflows]]</f>
        <v>10776.09</v>
      </c>
      <c r="S4030" s="15" t="str">
        <f>IF(performance_data[[#This Row],[net_inflows]]&gt;AVERAGE(performance_data[net_inflows]),"High","Low")</f>
        <v>High</v>
      </c>
      <c r="T4030" s="15">
        <f>AVERAGEIF(performance_data[inflow_flag],performance_data[[#This Row],[inflow_flag]],performance_data[return_percentage])</f>
        <v>4.8467905675459724</v>
      </c>
      <c r="U4030" s="17">
        <f>IF(performance_data[[#This Row],[return_percentage]]&lt;performance_data[[#This Row],[benchmark_return]],1,0)</f>
        <v>1</v>
      </c>
      <c r="V4030" s="17">
        <f>COUNTIFS(performance_data[portfolio_id],performance_data[[#This Row],[portfolio_id]])</f>
        <v>21</v>
      </c>
      <c r="W4030" s="17">
        <f>COUNTIFS(performance_data[portfolio_id],performance_data[[#This Row],[portfolio_id]],
          performance_data[return_flag],1)</f>
        <v>10</v>
      </c>
      <c r="X4030" s="15">
        <f>performance_data[[#This Row],[underperform_flag_count]]/performance_data[[#This Row],[totalportfoliocount]]</f>
        <v>0.47619047619047616</v>
      </c>
    </row>
    <row r="4031" spans="1:24" x14ac:dyDescent="0.3">
      <c r="A4031">
        <v>8368</v>
      </c>
      <c r="B4031" s="1">
        <v>45168</v>
      </c>
      <c r="C4031">
        <v>39019.72</v>
      </c>
      <c r="D4031">
        <v>19.73</v>
      </c>
      <c r="E4031">
        <v>18.260000000000002</v>
      </c>
      <c r="F4031">
        <v>16631.29</v>
      </c>
      <c r="G4031">
        <v>7248.18</v>
      </c>
      <c r="H4031" t="s">
        <v>2213</v>
      </c>
      <c r="I4031" t="s">
        <v>2209</v>
      </c>
      <c r="J4031">
        <v>8</v>
      </c>
      <c r="K4031" t="s">
        <v>2214</v>
      </c>
      <c r="L4031" t="str">
        <f>IF(performance_data[[#This Row],[return_percentage]]&gt;=performance_data[[#This Row],[benchmark_return]],"Higher","Lower")</f>
        <v>Higher</v>
      </c>
      <c r="M4031" s="14">
        <f xml:space="preserve"> _xlfn.MAXIFS(performance_data[date],performance_data[portfolio_id],performance_data[[#This Row],[portfolio_id]])</f>
        <v>45467</v>
      </c>
      <c r="N4031" s="14">
        <f xml:space="preserve"> _xlfn.MINIFS(performance_data[date],performance_data[portfolio_id],performance_data[[#This Row],[portfolio_id]])</f>
        <v>44855</v>
      </c>
      <c r="O4031" s="15">
        <f>_xlfn.MAXIFS(performance_data[portfolio_value],performance_data[portfolio_id],performance_data[[#This Row],[portfolio_id]],performance_data[date],performance_data[[#This Row],[latest_date]])</f>
        <v>455224.86</v>
      </c>
      <c r="P4031" s="15">
        <f>_xlfn.MAXIFS(performance_data[portfolio_value],performance_data[portfolio_id],performance_data[[#This Row],[portfolio_id]],performance_data[date],performance_data[[#This Row],[starting_date]])</f>
        <v>282115.42</v>
      </c>
      <c r="Q4031" s="15">
        <f>performance_data[[#This Row],[latest_value]]-performance_data[[#This Row],[starting_value]]</f>
        <v>173109.44</v>
      </c>
      <c r="R4031" s="15">
        <f>performance_data[[#This Row],[net_inflows]]-performance_data[[#This Row],[net_outflows]]</f>
        <v>9383.11</v>
      </c>
      <c r="S4031" s="15" t="str">
        <f>IF(performance_data[[#This Row],[net_inflows]]&gt;AVERAGE(performance_data[net_inflows]),"High","Low")</f>
        <v>High</v>
      </c>
      <c r="T4031" s="15">
        <f>AVERAGEIF(performance_data[inflow_flag],performance_data[[#This Row],[inflow_flag]],performance_data[return_percentage])</f>
        <v>4.8467905675459724</v>
      </c>
      <c r="U4031" s="17">
        <f>IF(performance_data[[#This Row],[return_percentage]]&lt;performance_data[[#This Row],[benchmark_return]],1,0)</f>
        <v>0</v>
      </c>
      <c r="V4031" s="17">
        <f>COUNTIFS(performance_data[portfolio_id],performance_data[[#This Row],[portfolio_id]])</f>
        <v>21</v>
      </c>
      <c r="W4031" s="17">
        <f>COUNTIFS(performance_data[portfolio_id],performance_data[[#This Row],[portfolio_id]],
          performance_data[return_flag],1)</f>
        <v>10</v>
      </c>
      <c r="X4031" s="15">
        <f>performance_data[[#This Row],[underperform_flag_count]]/performance_data[[#This Row],[totalportfoliocount]]</f>
        <v>0.47619047619047616</v>
      </c>
    </row>
    <row r="4032" spans="1:24" x14ac:dyDescent="0.3">
      <c r="A4032">
        <v>8368</v>
      </c>
      <c r="B4032" s="1">
        <v>45467</v>
      </c>
      <c r="C4032">
        <v>455224.86</v>
      </c>
      <c r="D4032">
        <v>16.73</v>
      </c>
      <c r="E4032">
        <v>14.58</v>
      </c>
      <c r="F4032">
        <v>5032.84</v>
      </c>
      <c r="G4032">
        <v>10668.67</v>
      </c>
      <c r="H4032" t="s">
        <v>2205</v>
      </c>
      <c r="I4032" t="s">
        <v>2211</v>
      </c>
      <c r="J4032">
        <v>6</v>
      </c>
      <c r="K4032" t="s">
        <v>2212</v>
      </c>
      <c r="L4032" t="str">
        <f>IF(performance_data[[#This Row],[return_percentage]]&gt;=performance_data[[#This Row],[benchmark_return]],"Higher","Lower")</f>
        <v>Higher</v>
      </c>
      <c r="M4032" s="14">
        <f xml:space="preserve"> _xlfn.MAXIFS(performance_data[date],performance_data[portfolio_id],performance_data[[#This Row],[portfolio_id]])</f>
        <v>45467</v>
      </c>
      <c r="N4032" s="14">
        <f xml:space="preserve"> _xlfn.MINIFS(performance_data[date],performance_data[portfolio_id],performance_data[[#This Row],[portfolio_id]])</f>
        <v>44855</v>
      </c>
      <c r="O4032" s="15">
        <f>_xlfn.MAXIFS(performance_data[portfolio_value],performance_data[portfolio_id],performance_data[[#This Row],[portfolio_id]],performance_data[date],performance_data[[#This Row],[latest_date]])</f>
        <v>455224.86</v>
      </c>
      <c r="P4032" s="15">
        <f>_xlfn.MAXIFS(performance_data[portfolio_value],performance_data[portfolio_id],performance_data[[#This Row],[portfolio_id]],performance_data[date],performance_data[[#This Row],[starting_date]])</f>
        <v>282115.42</v>
      </c>
      <c r="Q4032" s="15">
        <f>performance_data[[#This Row],[latest_value]]-performance_data[[#This Row],[starting_value]]</f>
        <v>173109.44</v>
      </c>
      <c r="R4032" s="15">
        <f>performance_data[[#This Row],[net_inflows]]-performance_data[[#This Row],[net_outflows]]</f>
        <v>-5635.83</v>
      </c>
      <c r="S4032" s="15" t="str">
        <f>IF(performance_data[[#This Row],[net_inflows]]&gt;AVERAGE(performance_data[net_inflows]),"High","Low")</f>
        <v>Low</v>
      </c>
      <c r="T4032" s="15">
        <f>AVERAGEIF(performance_data[inflow_flag],performance_data[[#This Row],[inflow_flag]],performance_data[return_percentage])</f>
        <v>5.0457846277021572</v>
      </c>
      <c r="U4032" s="17">
        <f>IF(performance_data[[#This Row],[return_percentage]]&lt;performance_data[[#This Row],[benchmark_return]],1,0)</f>
        <v>0</v>
      </c>
      <c r="V4032" s="17">
        <f>COUNTIFS(performance_data[portfolio_id],performance_data[[#This Row],[portfolio_id]])</f>
        <v>21</v>
      </c>
      <c r="W4032" s="17">
        <f>COUNTIFS(performance_data[portfolio_id],performance_data[[#This Row],[portfolio_id]],
          performance_data[return_flag],1)</f>
        <v>10</v>
      </c>
      <c r="X4032" s="15">
        <f>performance_data[[#This Row],[underperform_flag_count]]/performance_data[[#This Row],[totalportfoliocount]]</f>
        <v>0.47619047619047616</v>
      </c>
    </row>
    <row r="4033" spans="1:24" x14ac:dyDescent="0.3">
      <c r="A4033">
        <v>8368</v>
      </c>
      <c r="B4033" s="1">
        <v>45411</v>
      </c>
      <c r="C4033">
        <v>238702.69</v>
      </c>
      <c r="D4033">
        <v>-6.96</v>
      </c>
      <c r="E4033">
        <v>-8.2899999999999991</v>
      </c>
      <c r="F4033">
        <v>5630.26</v>
      </c>
      <c r="G4033">
        <v>15869.28</v>
      </c>
      <c r="H4033" t="s">
        <v>2205</v>
      </c>
      <c r="I4033" t="s">
        <v>2211</v>
      </c>
      <c r="J4033">
        <v>4</v>
      </c>
      <c r="K4033" t="s">
        <v>2216</v>
      </c>
      <c r="L4033" t="str">
        <f>IF(performance_data[[#This Row],[return_percentage]]&gt;=performance_data[[#This Row],[benchmark_return]],"Higher","Lower")</f>
        <v>Higher</v>
      </c>
      <c r="M4033" s="14">
        <f xml:space="preserve"> _xlfn.MAXIFS(performance_data[date],performance_data[portfolio_id],performance_data[[#This Row],[portfolio_id]])</f>
        <v>45467</v>
      </c>
      <c r="N4033" s="14">
        <f xml:space="preserve"> _xlfn.MINIFS(performance_data[date],performance_data[portfolio_id],performance_data[[#This Row],[portfolio_id]])</f>
        <v>44855</v>
      </c>
      <c r="O4033" s="15">
        <f>_xlfn.MAXIFS(performance_data[portfolio_value],performance_data[portfolio_id],performance_data[[#This Row],[portfolio_id]],performance_data[date],performance_data[[#This Row],[latest_date]])</f>
        <v>455224.86</v>
      </c>
      <c r="P4033" s="15">
        <f>_xlfn.MAXIFS(performance_data[portfolio_value],performance_data[portfolio_id],performance_data[[#This Row],[portfolio_id]],performance_data[date],performance_data[[#This Row],[starting_date]])</f>
        <v>282115.42</v>
      </c>
      <c r="Q4033" s="15">
        <f>performance_data[[#This Row],[latest_value]]-performance_data[[#This Row],[starting_value]]</f>
        <v>173109.44</v>
      </c>
      <c r="R4033" s="15">
        <f>performance_data[[#This Row],[net_inflows]]-performance_data[[#This Row],[net_outflows]]</f>
        <v>-10239.02</v>
      </c>
      <c r="S4033" s="15" t="str">
        <f>IF(performance_data[[#This Row],[net_inflows]]&gt;AVERAGE(performance_data[net_inflows]),"High","Low")</f>
        <v>Low</v>
      </c>
      <c r="T4033" s="15">
        <f>AVERAGEIF(performance_data[inflow_flag],performance_data[[#This Row],[inflow_flag]],performance_data[return_percentage])</f>
        <v>5.0457846277021572</v>
      </c>
      <c r="U4033" s="17">
        <f>IF(performance_data[[#This Row],[return_percentage]]&lt;performance_data[[#This Row],[benchmark_return]],1,0)</f>
        <v>0</v>
      </c>
      <c r="V4033" s="17">
        <f>COUNTIFS(performance_data[portfolio_id],performance_data[[#This Row],[portfolio_id]])</f>
        <v>21</v>
      </c>
      <c r="W4033" s="17">
        <f>COUNTIFS(performance_data[portfolio_id],performance_data[[#This Row],[portfolio_id]],
          performance_data[return_flag],1)</f>
        <v>10</v>
      </c>
      <c r="X4033" s="15">
        <f>performance_data[[#This Row],[underperform_flag_count]]/performance_data[[#This Row],[totalportfoliocount]]</f>
        <v>0.47619047619047616</v>
      </c>
    </row>
    <row r="4034" spans="1:24" x14ac:dyDescent="0.3">
      <c r="A4034">
        <v>8368</v>
      </c>
      <c r="B4034" s="1">
        <v>44876</v>
      </c>
      <c r="C4034">
        <v>252241.65</v>
      </c>
      <c r="D4034">
        <v>19.27</v>
      </c>
      <c r="E4034">
        <v>20.28</v>
      </c>
      <c r="F4034">
        <v>2246.73</v>
      </c>
      <c r="G4034">
        <v>837.78</v>
      </c>
      <c r="H4034" t="s">
        <v>2220</v>
      </c>
      <c r="I4034" t="s">
        <v>2217</v>
      </c>
      <c r="J4034">
        <v>11</v>
      </c>
      <c r="K4034" t="s">
        <v>2219</v>
      </c>
      <c r="L4034" t="str">
        <f>IF(performance_data[[#This Row],[return_percentage]]&gt;=performance_data[[#This Row],[benchmark_return]],"Higher","Lower")</f>
        <v>Lower</v>
      </c>
      <c r="M4034" s="14">
        <f xml:space="preserve"> _xlfn.MAXIFS(performance_data[date],performance_data[portfolio_id],performance_data[[#This Row],[portfolio_id]])</f>
        <v>45467</v>
      </c>
      <c r="N4034" s="14">
        <f xml:space="preserve"> _xlfn.MINIFS(performance_data[date],performance_data[portfolio_id],performance_data[[#This Row],[portfolio_id]])</f>
        <v>44855</v>
      </c>
      <c r="O4034" s="15">
        <f>_xlfn.MAXIFS(performance_data[portfolio_value],performance_data[portfolio_id],performance_data[[#This Row],[portfolio_id]],performance_data[date],performance_data[[#This Row],[latest_date]])</f>
        <v>455224.86</v>
      </c>
      <c r="P4034" s="15">
        <f>_xlfn.MAXIFS(performance_data[portfolio_value],performance_data[portfolio_id],performance_data[[#This Row],[portfolio_id]],performance_data[date],performance_data[[#This Row],[starting_date]])</f>
        <v>282115.42</v>
      </c>
      <c r="Q4034" s="15">
        <f>performance_data[[#This Row],[latest_value]]-performance_data[[#This Row],[starting_value]]</f>
        <v>173109.44</v>
      </c>
      <c r="R4034" s="15">
        <f>performance_data[[#This Row],[net_inflows]]-performance_data[[#This Row],[net_outflows]]</f>
        <v>1408.95</v>
      </c>
      <c r="S4034" s="15" t="str">
        <f>IF(performance_data[[#This Row],[net_inflows]]&gt;AVERAGE(performance_data[net_inflows]),"High","Low")</f>
        <v>Low</v>
      </c>
      <c r="T4034" s="15">
        <f>AVERAGEIF(performance_data[inflow_flag],performance_data[[#This Row],[inflow_flag]],performance_data[return_percentage])</f>
        <v>5.0457846277021572</v>
      </c>
      <c r="U4034" s="17">
        <f>IF(performance_data[[#This Row],[return_percentage]]&lt;performance_data[[#This Row],[benchmark_return]],1,0)</f>
        <v>1</v>
      </c>
      <c r="V4034" s="17">
        <f>COUNTIFS(performance_data[portfolio_id],performance_data[[#This Row],[portfolio_id]])</f>
        <v>21</v>
      </c>
      <c r="W4034" s="17">
        <f>COUNTIFS(performance_data[portfolio_id],performance_data[[#This Row],[portfolio_id]],
          performance_data[return_flag],1)</f>
        <v>10</v>
      </c>
      <c r="X4034" s="15">
        <f>performance_data[[#This Row],[underperform_flag_count]]/performance_data[[#This Row],[totalportfoliocount]]</f>
        <v>0.47619047619047616</v>
      </c>
    </row>
    <row r="4035" spans="1:24" x14ac:dyDescent="0.3">
      <c r="A4035">
        <v>8368</v>
      </c>
      <c r="B4035" s="1">
        <v>45095</v>
      </c>
      <c r="C4035">
        <v>201496.85</v>
      </c>
      <c r="D4035">
        <v>16.3</v>
      </c>
      <c r="E4035">
        <v>16.03</v>
      </c>
      <c r="F4035">
        <v>8110.52</v>
      </c>
      <c r="G4035">
        <v>11442.31</v>
      </c>
      <c r="H4035" t="s">
        <v>2213</v>
      </c>
      <c r="I4035" t="s">
        <v>2211</v>
      </c>
      <c r="J4035">
        <v>6</v>
      </c>
      <c r="K4035" t="s">
        <v>2212</v>
      </c>
      <c r="L4035" t="str">
        <f>IF(performance_data[[#This Row],[return_percentage]]&gt;=performance_data[[#This Row],[benchmark_return]],"Higher","Lower")</f>
        <v>Higher</v>
      </c>
      <c r="M4035" s="14">
        <f xml:space="preserve"> _xlfn.MAXIFS(performance_data[date],performance_data[portfolio_id],performance_data[[#This Row],[portfolio_id]])</f>
        <v>45467</v>
      </c>
      <c r="N4035" s="14">
        <f xml:space="preserve"> _xlfn.MINIFS(performance_data[date],performance_data[portfolio_id],performance_data[[#This Row],[portfolio_id]])</f>
        <v>44855</v>
      </c>
      <c r="O4035" s="15">
        <f>_xlfn.MAXIFS(performance_data[portfolio_value],performance_data[portfolio_id],performance_data[[#This Row],[portfolio_id]],performance_data[date],performance_data[[#This Row],[latest_date]])</f>
        <v>455224.86</v>
      </c>
      <c r="P4035" s="15">
        <f>_xlfn.MAXIFS(performance_data[portfolio_value],performance_data[portfolio_id],performance_data[[#This Row],[portfolio_id]],performance_data[date],performance_data[[#This Row],[starting_date]])</f>
        <v>282115.42</v>
      </c>
      <c r="Q4035" s="15">
        <f>performance_data[[#This Row],[latest_value]]-performance_data[[#This Row],[starting_value]]</f>
        <v>173109.44</v>
      </c>
      <c r="R4035" s="15">
        <f>performance_data[[#This Row],[net_inflows]]-performance_data[[#This Row],[net_outflows]]</f>
        <v>-3331.7899999999991</v>
      </c>
      <c r="S4035" s="15" t="str">
        <f>IF(performance_data[[#This Row],[net_inflows]]&gt;AVERAGE(performance_data[net_inflows]),"High","Low")</f>
        <v>Low</v>
      </c>
      <c r="T4035" s="15">
        <f>AVERAGEIF(performance_data[inflow_flag],performance_data[[#This Row],[inflow_flag]],performance_data[return_percentage])</f>
        <v>5.0457846277021572</v>
      </c>
      <c r="U4035" s="17">
        <f>IF(performance_data[[#This Row],[return_percentage]]&lt;performance_data[[#This Row],[benchmark_return]],1,0)</f>
        <v>0</v>
      </c>
      <c r="V4035" s="17">
        <f>COUNTIFS(performance_data[portfolio_id],performance_data[[#This Row],[portfolio_id]])</f>
        <v>21</v>
      </c>
      <c r="W4035" s="17">
        <f>COUNTIFS(performance_data[portfolio_id],performance_data[[#This Row],[portfolio_id]],
          performance_data[return_flag],1)</f>
        <v>10</v>
      </c>
      <c r="X4035" s="15">
        <f>performance_data[[#This Row],[underperform_flag_count]]/performance_data[[#This Row],[totalportfoliocount]]</f>
        <v>0.47619047619047616</v>
      </c>
    </row>
    <row r="4036" spans="1:24" x14ac:dyDescent="0.3">
      <c r="A4036">
        <v>8368</v>
      </c>
      <c r="B4036" s="1">
        <v>45091</v>
      </c>
      <c r="C4036">
        <v>366200.83</v>
      </c>
      <c r="D4036">
        <v>-5.98</v>
      </c>
      <c r="E4036">
        <v>-6.83</v>
      </c>
      <c r="F4036">
        <v>4793.6899999999996</v>
      </c>
      <c r="G4036">
        <v>12096.73</v>
      </c>
      <c r="H4036" t="s">
        <v>2213</v>
      </c>
      <c r="I4036" t="s">
        <v>2211</v>
      </c>
      <c r="J4036">
        <v>6</v>
      </c>
      <c r="K4036" t="s">
        <v>2212</v>
      </c>
      <c r="L4036" t="str">
        <f>IF(performance_data[[#This Row],[return_percentage]]&gt;=performance_data[[#This Row],[benchmark_return]],"Higher","Lower")</f>
        <v>Higher</v>
      </c>
      <c r="M4036" s="14">
        <f xml:space="preserve"> _xlfn.MAXIFS(performance_data[date],performance_data[portfolio_id],performance_data[[#This Row],[portfolio_id]])</f>
        <v>45467</v>
      </c>
      <c r="N4036" s="14">
        <f xml:space="preserve"> _xlfn.MINIFS(performance_data[date],performance_data[portfolio_id],performance_data[[#This Row],[portfolio_id]])</f>
        <v>44855</v>
      </c>
      <c r="O4036" s="15">
        <f>_xlfn.MAXIFS(performance_data[portfolio_value],performance_data[portfolio_id],performance_data[[#This Row],[portfolio_id]],performance_data[date],performance_data[[#This Row],[latest_date]])</f>
        <v>455224.86</v>
      </c>
      <c r="P4036" s="15">
        <f>_xlfn.MAXIFS(performance_data[portfolio_value],performance_data[portfolio_id],performance_data[[#This Row],[portfolio_id]],performance_data[date],performance_data[[#This Row],[starting_date]])</f>
        <v>282115.42</v>
      </c>
      <c r="Q4036" s="15">
        <f>performance_data[[#This Row],[latest_value]]-performance_data[[#This Row],[starting_value]]</f>
        <v>173109.44</v>
      </c>
      <c r="R4036" s="15">
        <f>performance_data[[#This Row],[net_inflows]]-performance_data[[#This Row],[net_outflows]]</f>
        <v>-7303.04</v>
      </c>
      <c r="S4036" s="15" t="str">
        <f>IF(performance_data[[#This Row],[net_inflows]]&gt;AVERAGE(performance_data[net_inflows]),"High","Low")</f>
        <v>Low</v>
      </c>
      <c r="T4036" s="15">
        <f>AVERAGEIF(performance_data[inflow_flag],performance_data[[#This Row],[inflow_flag]],performance_data[return_percentage])</f>
        <v>5.0457846277021572</v>
      </c>
      <c r="U4036" s="17">
        <f>IF(performance_data[[#This Row],[return_percentage]]&lt;performance_data[[#This Row],[benchmark_return]],1,0)</f>
        <v>0</v>
      </c>
      <c r="V4036" s="17">
        <f>COUNTIFS(performance_data[portfolio_id],performance_data[[#This Row],[portfolio_id]])</f>
        <v>21</v>
      </c>
      <c r="W4036" s="17">
        <f>COUNTIFS(performance_data[portfolio_id],performance_data[[#This Row],[portfolio_id]],
          performance_data[return_flag],1)</f>
        <v>10</v>
      </c>
      <c r="X4036" s="15">
        <f>performance_data[[#This Row],[underperform_flag_count]]/performance_data[[#This Row],[totalportfoliocount]]</f>
        <v>0.47619047619047616</v>
      </c>
    </row>
    <row r="4037" spans="1:24" x14ac:dyDescent="0.3">
      <c r="A4037">
        <v>8368</v>
      </c>
      <c r="B4037" s="1">
        <v>45459</v>
      </c>
      <c r="C4037">
        <v>317249.71999999997</v>
      </c>
      <c r="D4037">
        <v>-8.81</v>
      </c>
      <c r="E4037">
        <v>-10.31</v>
      </c>
      <c r="F4037">
        <v>18406.78</v>
      </c>
      <c r="G4037">
        <v>1663.86</v>
      </c>
      <c r="H4037" t="s">
        <v>2205</v>
      </c>
      <c r="I4037" t="s">
        <v>2211</v>
      </c>
      <c r="J4037">
        <v>6</v>
      </c>
      <c r="K4037" t="s">
        <v>2212</v>
      </c>
      <c r="L4037" t="str">
        <f>IF(performance_data[[#This Row],[return_percentage]]&gt;=performance_data[[#This Row],[benchmark_return]],"Higher","Lower")</f>
        <v>Higher</v>
      </c>
      <c r="M4037" s="14">
        <f xml:space="preserve"> _xlfn.MAXIFS(performance_data[date],performance_data[portfolio_id],performance_data[[#This Row],[portfolio_id]])</f>
        <v>45467</v>
      </c>
      <c r="N4037" s="14">
        <f xml:space="preserve"> _xlfn.MINIFS(performance_data[date],performance_data[portfolio_id],performance_data[[#This Row],[portfolio_id]])</f>
        <v>44855</v>
      </c>
      <c r="O4037" s="15">
        <f>_xlfn.MAXIFS(performance_data[portfolio_value],performance_data[portfolio_id],performance_data[[#This Row],[portfolio_id]],performance_data[date],performance_data[[#This Row],[latest_date]])</f>
        <v>455224.86</v>
      </c>
      <c r="P4037" s="15">
        <f>_xlfn.MAXIFS(performance_data[portfolio_value],performance_data[portfolio_id],performance_data[[#This Row],[portfolio_id]],performance_data[date],performance_data[[#This Row],[starting_date]])</f>
        <v>282115.42</v>
      </c>
      <c r="Q4037" s="15">
        <f>performance_data[[#This Row],[latest_value]]-performance_data[[#This Row],[starting_value]]</f>
        <v>173109.44</v>
      </c>
      <c r="R4037" s="15">
        <f>performance_data[[#This Row],[net_inflows]]-performance_data[[#This Row],[net_outflows]]</f>
        <v>16742.919999999998</v>
      </c>
      <c r="S4037" s="15" t="str">
        <f>IF(performance_data[[#This Row],[net_inflows]]&gt;AVERAGE(performance_data[net_inflows]),"High","Low")</f>
        <v>High</v>
      </c>
      <c r="T4037" s="15">
        <f>AVERAGEIF(performance_data[inflow_flag],performance_data[[#This Row],[inflow_flag]],performance_data[return_percentage])</f>
        <v>4.8467905675459724</v>
      </c>
      <c r="U4037" s="17">
        <f>IF(performance_data[[#This Row],[return_percentage]]&lt;performance_data[[#This Row],[benchmark_return]],1,0)</f>
        <v>0</v>
      </c>
      <c r="V4037" s="17">
        <f>COUNTIFS(performance_data[portfolio_id],performance_data[[#This Row],[portfolio_id]])</f>
        <v>21</v>
      </c>
      <c r="W4037" s="17">
        <f>COUNTIFS(performance_data[portfolio_id],performance_data[[#This Row],[portfolio_id]],
          performance_data[return_flag],1)</f>
        <v>10</v>
      </c>
      <c r="X4037" s="15">
        <f>performance_data[[#This Row],[underperform_flag_count]]/performance_data[[#This Row],[totalportfoliocount]]</f>
        <v>0.47619047619047616</v>
      </c>
    </row>
    <row r="4038" spans="1:24" x14ac:dyDescent="0.3">
      <c r="A4038">
        <v>8368</v>
      </c>
      <c r="B4038" s="1">
        <v>45300</v>
      </c>
      <c r="C4038">
        <v>439646.91</v>
      </c>
      <c r="D4038">
        <v>-9.89</v>
      </c>
      <c r="E4038">
        <v>-8.16</v>
      </c>
      <c r="F4038">
        <v>19694.55</v>
      </c>
      <c r="G4038">
        <v>19285.18</v>
      </c>
      <c r="H4038" t="s">
        <v>2205</v>
      </c>
      <c r="I4038" t="s">
        <v>2206</v>
      </c>
      <c r="J4038">
        <v>1</v>
      </c>
      <c r="K4038" t="s">
        <v>2207</v>
      </c>
      <c r="L4038" t="str">
        <f>IF(performance_data[[#This Row],[return_percentage]]&gt;=performance_data[[#This Row],[benchmark_return]],"Higher","Lower")</f>
        <v>Lower</v>
      </c>
      <c r="M4038" s="14">
        <f xml:space="preserve"> _xlfn.MAXIFS(performance_data[date],performance_data[portfolio_id],performance_data[[#This Row],[portfolio_id]])</f>
        <v>45467</v>
      </c>
      <c r="N4038" s="14">
        <f xml:space="preserve"> _xlfn.MINIFS(performance_data[date],performance_data[portfolio_id],performance_data[[#This Row],[portfolio_id]])</f>
        <v>44855</v>
      </c>
      <c r="O4038" s="15">
        <f>_xlfn.MAXIFS(performance_data[portfolio_value],performance_data[portfolio_id],performance_data[[#This Row],[portfolio_id]],performance_data[date],performance_data[[#This Row],[latest_date]])</f>
        <v>455224.86</v>
      </c>
      <c r="P4038" s="15">
        <f>_xlfn.MAXIFS(performance_data[portfolio_value],performance_data[portfolio_id],performance_data[[#This Row],[portfolio_id]],performance_data[date],performance_data[[#This Row],[starting_date]])</f>
        <v>282115.42</v>
      </c>
      <c r="Q4038" s="15">
        <f>performance_data[[#This Row],[latest_value]]-performance_data[[#This Row],[starting_value]]</f>
        <v>173109.44</v>
      </c>
      <c r="R4038" s="15">
        <f>performance_data[[#This Row],[net_inflows]]-performance_data[[#This Row],[net_outflows]]</f>
        <v>409.36999999999898</v>
      </c>
      <c r="S4038" s="15" t="str">
        <f>IF(performance_data[[#This Row],[net_inflows]]&gt;AVERAGE(performance_data[net_inflows]),"High","Low")</f>
        <v>High</v>
      </c>
      <c r="T4038" s="15">
        <f>AVERAGEIF(performance_data[inflow_flag],performance_data[[#This Row],[inflow_flag]],performance_data[return_percentage])</f>
        <v>4.8467905675459724</v>
      </c>
      <c r="U4038" s="17">
        <f>IF(performance_data[[#This Row],[return_percentage]]&lt;performance_data[[#This Row],[benchmark_return]],1,0)</f>
        <v>1</v>
      </c>
      <c r="V4038" s="17">
        <f>COUNTIFS(performance_data[portfolio_id],performance_data[[#This Row],[portfolio_id]])</f>
        <v>21</v>
      </c>
      <c r="W4038" s="17">
        <f>COUNTIFS(performance_data[portfolio_id],performance_data[[#This Row],[portfolio_id]],
          performance_data[return_flag],1)</f>
        <v>10</v>
      </c>
      <c r="X4038" s="15">
        <f>performance_data[[#This Row],[underperform_flag_count]]/performance_data[[#This Row],[totalportfoliocount]]</f>
        <v>0.47619047619047616</v>
      </c>
    </row>
    <row r="4039" spans="1:24" x14ac:dyDescent="0.3">
      <c r="A4039">
        <v>8368</v>
      </c>
      <c r="B4039" s="1">
        <v>44921</v>
      </c>
      <c r="C4039">
        <v>277662.44</v>
      </c>
      <c r="D4039">
        <v>16.13</v>
      </c>
      <c r="E4039">
        <v>13.91</v>
      </c>
      <c r="F4039">
        <v>6966.81</v>
      </c>
      <c r="G4039">
        <v>13877.88</v>
      </c>
      <c r="H4039" t="s">
        <v>2220</v>
      </c>
      <c r="I4039" t="s">
        <v>2217</v>
      </c>
      <c r="J4039">
        <v>12</v>
      </c>
      <c r="K4039" t="s">
        <v>2218</v>
      </c>
      <c r="L4039" t="str">
        <f>IF(performance_data[[#This Row],[return_percentage]]&gt;=performance_data[[#This Row],[benchmark_return]],"Higher","Lower")</f>
        <v>Higher</v>
      </c>
      <c r="M4039" s="14">
        <f xml:space="preserve"> _xlfn.MAXIFS(performance_data[date],performance_data[portfolio_id],performance_data[[#This Row],[portfolio_id]])</f>
        <v>45467</v>
      </c>
      <c r="N4039" s="14">
        <f xml:space="preserve"> _xlfn.MINIFS(performance_data[date],performance_data[portfolio_id],performance_data[[#This Row],[portfolio_id]])</f>
        <v>44855</v>
      </c>
      <c r="O4039" s="15">
        <f>_xlfn.MAXIFS(performance_data[portfolio_value],performance_data[portfolio_id],performance_data[[#This Row],[portfolio_id]],performance_data[date],performance_data[[#This Row],[latest_date]])</f>
        <v>455224.86</v>
      </c>
      <c r="P4039" s="15">
        <f>_xlfn.MAXIFS(performance_data[portfolio_value],performance_data[portfolio_id],performance_data[[#This Row],[portfolio_id]],performance_data[date],performance_data[[#This Row],[starting_date]])</f>
        <v>282115.42</v>
      </c>
      <c r="Q4039" s="15">
        <f>performance_data[[#This Row],[latest_value]]-performance_data[[#This Row],[starting_value]]</f>
        <v>173109.44</v>
      </c>
      <c r="R4039" s="15">
        <f>performance_data[[#This Row],[net_inflows]]-performance_data[[#This Row],[net_outflows]]</f>
        <v>-6911.0699999999988</v>
      </c>
      <c r="S4039" s="15" t="str">
        <f>IF(performance_data[[#This Row],[net_inflows]]&gt;AVERAGE(performance_data[net_inflows]),"High","Low")</f>
        <v>Low</v>
      </c>
      <c r="T4039" s="15">
        <f>AVERAGEIF(performance_data[inflow_flag],performance_data[[#This Row],[inflow_flag]],performance_data[return_percentage])</f>
        <v>5.0457846277021572</v>
      </c>
      <c r="U4039" s="17">
        <f>IF(performance_data[[#This Row],[return_percentage]]&lt;performance_data[[#This Row],[benchmark_return]],1,0)</f>
        <v>0</v>
      </c>
      <c r="V4039" s="17">
        <f>COUNTIFS(performance_data[portfolio_id],performance_data[[#This Row],[portfolio_id]])</f>
        <v>21</v>
      </c>
      <c r="W4039" s="17">
        <f>COUNTIFS(performance_data[portfolio_id],performance_data[[#This Row],[portfolio_id]],
          performance_data[return_flag],1)</f>
        <v>10</v>
      </c>
      <c r="X4039" s="15">
        <f>performance_data[[#This Row],[underperform_flag_count]]/performance_data[[#This Row],[totalportfoliocount]]</f>
        <v>0.47619047619047616</v>
      </c>
    </row>
    <row r="4040" spans="1:24" x14ac:dyDescent="0.3">
      <c r="A4040">
        <v>8371</v>
      </c>
      <c r="B4040" s="1">
        <v>45107</v>
      </c>
      <c r="C4040">
        <v>309653.40000000002</v>
      </c>
      <c r="D4040">
        <v>10.66</v>
      </c>
      <c r="E4040">
        <v>9.26</v>
      </c>
      <c r="F4040">
        <v>17834.3</v>
      </c>
      <c r="G4040">
        <v>18617.54</v>
      </c>
      <c r="H4040" t="s">
        <v>2213</v>
      </c>
      <c r="I4040" t="s">
        <v>2211</v>
      </c>
      <c r="J4040">
        <v>6</v>
      </c>
      <c r="K4040" t="s">
        <v>2212</v>
      </c>
      <c r="L4040" t="str">
        <f>IF(performance_data[[#This Row],[return_percentage]]&gt;=performance_data[[#This Row],[benchmark_return]],"Higher","Lower")</f>
        <v>Higher</v>
      </c>
      <c r="M4040" s="14">
        <f xml:space="preserve"> _xlfn.MAXIFS(performance_data[date],performance_data[portfolio_id],performance_data[[#This Row],[portfolio_id]])</f>
        <v>45553</v>
      </c>
      <c r="N4040" s="14">
        <f xml:space="preserve"> _xlfn.MINIFS(performance_data[date],performance_data[portfolio_id],performance_data[[#This Row],[portfolio_id]])</f>
        <v>44853</v>
      </c>
      <c r="O4040" s="15">
        <f>_xlfn.MAXIFS(performance_data[portfolio_value],performance_data[portfolio_id],performance_data[[#This Row],[portfolio_id]],performance_data[date],performance_data[[#This Row],[latest_date]])</f>
        <v>472895.16</v>
      </c>
      <c r="P4040" s="15">
        <f>_xlfn.MAXIFS(performance_data[portfolio_value],performance_data[portfolio_id],performance_data[[#This Row],[portfolio_id]],performance_data[date],performance_data[[#This Row],[starting_date]])</f>
        <v>349231.22</v>
      </c>
      <c r="Q4040" s="15">
        <f>performance_data[[#This Row],[latest_value]]-performance_data[[#This Row],[starting_value]]</f>
        <v>123663.94</v>
      </c>
      <c r="R4040" s="15">
        <f>performance_data[[#This Row],[net_inflows]]-performance_data[[#This Row],[net_outflows]]</f>
        <v>-783.2400000000016</v>
      </c>
      <c r="S4040" s="15" t="str">
        <f>IF(performance_data[[#This Row],[net_inflows]]&gt;AVERAGE(performance_data[net_inflows]),"High","Low")</f>
        <v>High</v>
      </c>
      <c r="T4040" s="15">
        <f>AVERAGEIF(performance_data[inflow_flag],performance_data[[#This Row],[inflow_flag]],performance_data[return_percentage])</f>
        <v>4.8467905675459724</v>
      </c>
      <c r="U4040" s="17">
        <f>IF(performance_data[[#This Row],[return_percentage]]&lt;performance_data[[#This Row],[benchmark_return]],1,0)</f>
        <v>0</v>
      </c>
      <c r="V4040" s="17">
        <f>COUNTIFS(performance_data[portfolio_id],performance_data[[#This Row],[portfolio_id]])</f>
        <v>29</v>
      </c>
      <c r="W4040" s="17">
        <f>COUNTIFS(performance_data[portfolio_id],performance_data[[#This Row],[portfolio_id]],
          performance_data[return_flag],1)</f>
        <v>8</v>
      </c>
      <c r="X4040" s="15">
        <f>performance_data[[#This Row],[underperform_flag_count]]/performance_data[[#This Row],[totalportfoliocount]]</f>
        <v>0.27586206896551724</v>
      </c>
    </row>
    <row r="4041" spans="1:24" x14ac:dyDescent="0.3">
      <c r="A4041">
        <v>8371</v>
      </c>
      <c r="B4041" s="1">
        <v>44906</v>
      </c>
      <c r="C4041">
        <v>193438.44</v>
      </c>
      <c r="D4041">
        <v>-7.3</v>
      </c>
      <c r="E4041">
        <v>-8.2899999999999991</v>
      </c>
      <c r="F4041">
        <v>819.72</v>
      </c>
      <c r="G4041">
        <v>10682.64</v>
      </c>
      <c r="H4041" t="s">
        <v>2220</v>
      </c>
      <c r="I4041" t="s">
        <v>2217</v>
      </c>
      <c r="J4041">
        <v>12</v>
      </c>
      <c r="K4041" t="s">
        <v>2218</v>
      </c>
      <c r="L4041" t="str">
        <f>IF(performance_data[[#This Row],[return_percentage]]&gt;=performance_data[[#This Row],[benchmark_return]],"Higher","Lower")</f>
        <v>Higher</v>
      </c>
      <c r="M4041" s="14">
        <f xml:space="preserve"> _xlfn.MAXIFS(performance_data[date],performance_data[portfolio_id],performance_data[[#This Row],[portfolio_id]])</f>
        <v>45553</v>
      </c>
      <c r="N4041" s="14">
        <f xml:space="preserve"> _xlfn.MINIFS(performance_data[date],performance_data[portfolio_id],performance_data[[#This Row],[portfolio_id]])</f>
        <v>44853</v>
      </c>
      <c r="O4041" s="15">
        <f>_xlfn.MAXIFS(performance_data[portfolio_value],performance_data[portfolio_id],performance_data[[#This Row],[portfolio_id]],performance_data[date],performance_data[[#This Row],[latest_date]])</f>
        <v>472895.16</v>
      </c>
      <c r="P4041" s="15">
        <f>_xlfn.MAXIFS(performance_data[portfolio_value],performance_data[portfolio_id],performance_data[[#This Row],[portfolio_id]],performance_data[date],performance_data[[#This Row],[starting_date]])</f>
        <v>349231.22</v>
      </c>
      <c r="Q4041" s="15">
        <f>performance_data[[#This Row],[latest_value]]-performance_data[[#This Row],[starting_value]]</f>
        <v>123663.94</v>
      </c>
      <c r="R4041" s="15">
        <f>performance_data[[#This Row],[net_inflows]]-performance_data[[#This Row],[net_outflows]]</f>
        <v>-9862.92</v>
      </c>
      <c r="S4041" s="15" t="str">
        <f>IF(performance_data[[#This Row],[net_inflows]]&gt;AVERAGE(performance_data[net_inflows]),"High","Low")</f>
        <v>Low</v>
      </c>
      <c r="T4041" s="15">
        <f>AVERAGEIF(performance_data[inflow_flag],performance_data[[#This Row],[inflow_flag]],performance_data[return_percentage])</f>
        <v>5.0457846277021572</v>
      </c>
      <c r="U4041" s="17">
        <f>IF(performance_data[[#This Row],[return_percentage]]&lt;performance_data[[#This Row],[benchmark_return]],1,0)</f>
        <v>0</v>
      </c>
      <c r="V4041" s="17">
        <f>COUNTIFS(performance_data[portfolio_id],performance_data[[#This Row],[portfolio_id]])</f>
        <v>29</v>
      </c>
      <c r="W4041" s="17">
        <f>COUNTIFS(performance_data[portfolio_id],performance_data[[#This Row],[portfolio_id]],
          performance_data[return_flag],1)</f>
        <v>8</v>
      </c>
      <c r="X4041" s="15">
        <f>performance_data[[#This Row],[underperform_flag_count]]/performance_data[[#This Row],[totalportfoliocount]]</f>
        <v>0.27586206896551724</v>
      </c>
    </row>
    <row r="4042" spans="1:24" x14ac:dyDescent="0.3">
      <c r="A4042">
        <v>8371</v>
      </c>
      <c r="B4042" s="1">
        <v>44914</v>
      </c>
      <c r="C4042">
        <v>215626.36</v>
      </c>
      <c r="D4042">
        <v>-3.71</v>
      </c>
      <c r="E4042">
        <v>-4.29</v>
      </c>
      <c r="F4042">
        <v>7236.25</v>
      </c>
      <c r="G4042">
        <v>8029.5</v>
      </c>
      <c r="H4042" t="s">
        <v>2220</v>
      </c>
      <c r="I4042" t="s">
        <v>2217</v>
      </c>
      <c r="J4042">
        <v>12</v>
      </c>
      <c r="K4042" t="s">
        <v>2218</v>
      </c>
      <c r="L4042" t="str">
        <f>IF(performance_data[[#This Row],[return_percentage]]&gt;=performance_data[[#This Row],[benchmark_return]],"Higher","Lower")</f>
        <v>Higher</v>
      </c>
      <c r="M4042" s="14">
        <f xml:space="preserve"> _xlfn.MAXIFS(performance_data[date],performance_data[portfolio_id],performance_data[[#This Row],[portfolio_id]])</f>
        <v>45553</v>
      </c>
      <c r="N4042" s="14">
        <f xml:space="preserve"> _xlfn.MINIFS(performance_data[date],performance_data[portfolio_id],performance_data[[#This Row],[portfolio_id]])</f>
        <v>44853</v>
      </c>
      <c r="O4042" s="15">
        <f>_xlfn.MAXIFS(performance_data[portfolio_value],performance_data[portfolio_id],performance_data[[#This Row],[portfolio_id]],performance_data[date],performance_data[[#This Row],[latest_date]])</f>
        <v>472895.16</v>
      </c>
      <c r="P4042" s="15">
        <f>_xlfn.MAXIFS(performance_data[portfolio_value],performance_data[portfolio_id],performance_data[[#This Row],[portfolio_id]],performance_data[date],performance_data[[#This Row],[starting_date]])</f>
        <v>349231.22</v>
      </c>
      <c r="Q4042" s="15">
        <f>performance_data[[#This Row],[latest_value]]-performance_data[[#This Row],[starting_value]]</f>
        <v>123663.94</v>
      </c>
      <c r="R4042" s="15">
        <f>performance_data[[#This Row],[net_inflows]]-performance_data[[#This Row],[net_outflows]]</f>
        <v>-793.25</v>
      </c>
      <c r="S4042" s="15" t="str">
        <f>IF(performance_data[[#This Row],[net_inflows]]&gt;AVERAGE(performance_data[net_inflows]),"High","Low")</f>
        <v>Low</v>
      </c>
      <c r="T4042" s="15">
        <f>AVERAGEIF(performance_data[inflow_flag],performance_data[[#This Row],[inflow_flag]],performance_data[return_percentage])</f>
        <v>5.0457846277021572</v>
      </c>
      <c r="U4042" s="17">
        <f>IF(performance_data[[#This Row],[return_percentage]]&lt;performance_data[[#This Row],[benchmark_return]],1,0)</f>
        <v>0</v>
      </c>
      <c r="V4042" s="17">
        <f>COUNTIFS(performance_data[portfolio_id],performance_data[[#This Row],[portfolio_id]])</f>
        <v>29</v>
      </c>
      <c r="W4042" s="17">
        <f>COUNTIFS(performance_data[portfolio_id],performance_data[[#This Row],[portfolio_id]],
          performance_data[return_flag],1)</f>
        <v>8</v>
      </c>
      <c r="X4042" s="15">
        <f>performance_data[[#This Row],[underperform_flag_count]]/performance_data[[#This Row],[totalportfoliocount]]</f>
        <v>0.27586206896551724</v>
      </c>
    </row>
    <row r="4043" spans="1:24" x14ac:dyDescent="0.3">
      <c r="A4043">
        <v>8371</v>
      </c>
      <c r="B4043" s="1">
        <v>45443</v>
      </c>
      <c r="C4043">
        <v>426425.05</v>
      </c>
      <c r="D4043">
        <v>14.16</v>
      </c>
      <c r="E4043">
        <v>13.18</v>
      </c>
      <c r="F4043">
        <v>5868.86</v>
      </c>
      <c r="G4043">
        <v>6107.68</v>
      </c>
      <c r="H4043" t="s">
        <v>2205</v>
      </c>
      <c r="I4043" t="s">
        <v>2211</v>
      </c>
      <c r="J4043">
        <v>5</v>
      </c>
      <c r="K4043" t="s">
        <v>2223</v>
      </c>
      <c r="L4043" t="str">
        <f>IF(performance_data[[#This Row],[return_percentage]]&gt;=performance_data[[#This Row],[benchmark_return]],"Higher","Lower")</f>
        <v>Higher</v>
      </c>
      <c r="M4043" s="14">
        <f xml:space="preserve"> _xlfn.MAXIFS(performance_data[date],performance_data[portfolio_id],performance_data[[#This Row],[portfolio_id]])</f>
        <v>45553</v>
      </c>
      <c r="N4043" s="14">
        <f xml:space="preserve"> _xlfn.MINIFS(performance_data[date],performance_data[portfolio_id],performance_data[[#This Row],[portfolio_id]])</f>
        <v>44853</v>
      </c>
      <c r="O4043" s="15">
        <f>_xlfn.MAXIFS(performance_data[portfolio_value],performance_data[portfolio_id],performance_data[[#This Row],[portfolio_id]],performance_data[date],performance_data[[#This Row],[latest_date]])</f>
        <v>472895.16</v>
      </c>
      <c r="P4043" s="15">
        <f>_xlfn.MAXIFS(performance_data[portfolio_value],performance_data[portfolio_id],performance_data[[#This Row],[portfolio_id]],performance_data[date],performance_data[[#This Row],[starting_date]])</f>
        <v>349231.22</v>
      </c>
      <c r="Q4043" s="15">
        <f>performance_data[[#This Row],[latest_value]]-performance_data[[#This Row],[starting_value]]</f>
        <v>123663.94</v>
      </c>
      <c r="R4043" s="15">
        <f>performance_data[[#This Row],[net_inflows]]-performance_data[[#This Row],[net_outflows]]</f>
        <v>-238.82000000000062</v>
      </c>
      <c r="S4043" s="15" t="str">
        <f>IF(performance_data[[#This Row],[net_inflows]]&gt;AVERAGE(performance_data[net_inflows]),"High","Low")</f>
        <v>Low</v>
      </c>
      <c r="T4043" s="15">
        <f>AVERAGEIF(performance_data[inflow_flag],performance_data[[#This Row],[inflow_flag]],performance_data[return_percentage])</f>
        <v>5.0457846277021572</v>
      </c>
      <c r="U4043" s="17">
        <f>IF(performance_data[[#This Row],[return_percentage]]&lt;performance_data[[#This Row],[benchmark_return]],1,0)</f>
        <v>0</v>
      </c>
      <c r="V4043" s="17">
        <f>COUNTIFS(performance_data[portfolio_id],performance_data[[#This Row],[portfolio_id]])</f>
        <v>29</v>
      </c>
      <c r="W4043" s="17">
        <f>COUNTIFS(performance_data[portfolio_id],performance_data[[#This Row],[portfolio_id]],
          performance_data[return_flag],1)</f>
        <v>8</v>
      </c>
      <c r="X4043" s="15">
        <f>performance_data[[#This Row],[underperform_flag_count]]/performance_data[[#This Row],[totalportfoliocount]]</f>
        <v>0.27586206896551724</v>
      </c>
    </row>
    <row r="4044" spans="1:24" x14ac:dyDescent="0.3">
      <c r="A4044">
        <v>8371</v>
      </c>
      <c r="B4044" s="1">
        <v>45314</v>
      </c>
      <c r="C4044">
        <v>135042.9</v>
      </c>
      <c r="D4044">
        <v>15.99</v>
      </c>
      <c r="E4044">
        <v>15.62</v>
      </c>
      <c r="F4044">
        <v>18317.57</v>
      </c>
      <c r="G4044">
        <v>8170.42</v>
      </c>
      <c r="H4044" t="s">
        <v>2205</v>
      </c>
      <c r="I4044" t="s">
        <v>2206</v>
      </c>
      <c r="J4044">
        <v>1</v>
      </c>
      <c r="K4044" t="s">
        <v>2207</v>
      </c>
      <c r="L4044" t="str">
        <f>IF(performance_data[[#This Row],[return_percentage]]&gt;=performance_data[[#This Row],[benchmark_return]],"Higher","Lower")</f>
        <v>Higher</v>
      </c>
      <c r="M4044" s="14">
        <f xml:space="preserve"> _xlfn.MAXIFS(performance_data[date],performance_data[portfolio_id],performance_data[[#This Row],[portfolio_id]])</f>
        <v>45553</v>
      </c>
      <c r="N4044" s="14">
        <f xml:space="preserve"> _xlfn.MINIFS(performance_data[date],performance_data[portfolio_id],performance_data[[#This Row],[portfolio_id]])</f>
        <v>44853</v>
      </c>
      <c r="O4044" s="15">
        <f>_xlfn.MAXIFS(performance_data[portfolio_value],performance_data[portfolio_id],performance_data[[#This Row],[portfolio_id]],performance_data[date],performance_data[[#This Row],[latest_date]])</f>
        <v>472895.16</v>
      </c>
      <c r="P4044" s="15">
        <f>_xlfn.MAXIFS(performance_data[portfolio_value],performance_data[portfolio_id],performance_data[[#This Row],[portfolio_id]],performance_data[date],performance_data[[#This Row],[starting_date]])</f>
        <v>349231.22</v>
      </c>
      <c r="Q4044" s="15">
        <f>performance_data[[#This Row],[latest_value]]-performance_data[[#This Row],[starting_value]]</f>
        <v>123663.94</v>
      </c>
      <c r="R4044" s="15">
        <f>performance_data[[#This Row],[net_inflows]]-performance_data[[#This Row],[net_outflows]]</f>
        <v>10147.15</v>
      </c>
      <c r="S4044" s="15" t="str">
        <f>IF(performance_data[[#This Row],[net_inflows]]&gt;AVERAGE(performance_data[net_inflows]),"High","Low")</f>
        <v>High</v>
      </c>
      <c r="T4044" s="15">
        <f>AVERAGEIF(performance_data[inflow_flag],performance_data[[#This Row],[inflow_flag]],performance_data[return_percentage])</f>
        <v>4.8467905675459724</v>
      </c>
      <c r="U4044" s="17">
        <f>IF(performance_data[[#This Row],[return_percentage]]&lt;performance_data[[#This Row],[benchmark_return]],1,0)</f>
        <v>0</v>
      </c>
      <c r="V4044" s="17">
        <f>COUNTIFS(performance_data[portfolio_id],performance_data[[#This Row],[portfolio_id]])</f>
        <v>29</v>
      </c>
      <c r="W4044" s="17">
        <f>COUNTIFS(performance_data[portfolio_id],performance_data[[#This Row],[portfolio_id]],
          performance_data[return_flag],1)</f>
        <v>8</v>
      </c>
      <c r="X4044" s="15">
        <f>performance_data[[#This Row],[underperform_flag_count]]/performance_data[[#This Row],[totalportfoliocount]]</f>
        <v>0.27586206896551724</v>
      </c>
    </row>
    <row r="4045" spans="1:24" x14ac:dyDescent="0.3">
      <c r="A4045">
        <v>8371</v>
      </c>
      <c r="B4045" s="1">
        <v>45281</v>
      </c>
      <c r="C4045">
        <v>54297.36</v>
      </c>
      <c r="D4045">
        <v>-0.32</v>
      </c>
      <c r="E4045">
        <v>-0.28000000000000003</v>
      </c>
      <c r="F4045">
        <v>10750.16</v>
      </c>
      <c r="G4045">
        <v>1494.38</v>
      </c>
      <c r="H4045" t="s">
        <v>2213</v>
      </c>
      <c r="I4045" t="s">
        <v>2217</v>
      </c>
      <c r="J4045">
        <v>12</v>
      </c>
      <c r="K4045" t="s">
        <v>2218</v>
      </c>
      <c r="L4045" t="str">
        <f>IF(performance_data[[#This Row],[return_percentage]]&gt;=performance_data[[#This Row],[benchmark_return]],"Higher","Lower")</f>
        <v>Lower</v>
      </c>
      <c r="M4045" s="14">
        <f xml:space="preserve"> _xlfn.MAXIFS(performance_data[date],performance_data[portfolio_id],performance_data[[#This Row],[portfolio_id]])</f>
        <v>45553</v>
      </c>
      <c r="N4045" s="14">
        <f xml:space="preserve"> _xlfn.MINIFS(performance_data[date],performance_data[portfolio_id],performance_data[[#This Row],[portfolio_id]])</f>
        <v>44853</v>
      </c>
      <c r="O4045" s="15">
        <f>_xlfn.MAXIFS(performance_data[portfolio_value],performance_data[portfolio_id],performance_data[[#This Row],[portfolio_id]],performance_data[date],performance_data[[#This Row],[latest_date]])</f>
        <v>472895.16</v>
      </c>
      <c r="P4045" s="15">
        <f>_xlfn.MAXIFS(performance_data[portfolio_value],performance_data[portfolio_id],performance_data[[#This Row],[portfolio_id]],performance_data[date],performance_data[[#This Row],[starting_date]])</f>
        <v>349231.22</v>
      </c>
      <c r="Q4045" s="15">
        <f>performance_data[[#This Row],[latest_value]]-performance_data[[#This Row],[starting_value]]</f>
        <v>123663.94</v>
      </c>
      <c r="R4045" s="15">
        <f>performance_data[[#This Row],[net_inflows]]-performance_data[[#This Row],[net_outflows]]</f>
        <v>9255.7799999999988</v>
      </c>
      <c r="S4045" s="15" t="str">
        <f>IF(performance_data[[#This Row],[net_inflows]]&gt;AVERAGE(performance_data[net_inflows]),"High","Low")</f>
        <v>High</v>
      </c>
      <c r="T4045" s="15">
        <f>AVERAGEIF(performance_data[inflow_flag],performance_data[[#This Row],[inflow_flag]],performance_data[return_percentage])</f>
        <v>4.8467905675459724</v>
      </c>
      <c r="U4045" s="17">
        <f>IF(performance_data[[#This Row],[return_percentage]]&lt;performance_data[[#This Row],[benchmark_return]],1,0)</f>
        <v>1</v>
      </c>
      <c r="V4045" s="17">
        <f>COUNTIFS(performance_data[portfolio_id],performance_data[[#This Row],[portfolio_id]])</f>
        <v>29</v>
      </c>
      <c r="W4045" s="17">
        <f>COUNTIFS(performance_data[portfolio_id],performance_data[[#This Row],[portfolio_id]],
          performance_data[return_flag],1)</f>
        <v>8</v>
      </c>
      <c r="X4045" s="15">
        <f>performance_data[[#This Row],[underperform_flag_count]]/performance_data[[#This Row],[totalportfoliocount]]</f>
        <v>0.27586206896551724</v>
      </c>
    </row>
    <row r="4046" spans="1:24" x14ac:dyDescent="0.3">
      <c r="A4046">
        <v>8371</v>
      </c>
      <c r="B4046" s="1">
        <v>44991</v>
      </c>
      <c r="C4046">
        <v>469905.91999999998</v>
      </c>
      <c r="D4046">
        <v>0.13</v>
      </c>
      <c r="E4046">
        <v>0.1</v>
      </c>
      <c r="F4046">
        <v>7629.57</v>
      </c>
      <c r="G4046">
        <v>19193.78</v>
      </c>
      <c r="H4046" t="s">
        <v>2213</v>
      </c>
      <c r="I4046" t="s">
        <v>2206</v>
      </c>
      <c r="J4046">
        <v>3</v>
      </c>
      <c r="K4046" t="s">
        <v>2222</v>
      </c>
      <c r="L4046" t="str">
        <f>IF(performance_data[[#This Row],[return_percentage]]&gt;=performance_data[[#This Row],[benchmark_return]],"Higher","Lower")</f>
        <v>Higher</v>
      </c>
      <c r="M4046" s="14">
        <f xml:space="preserve"> _xlfn.MAXIFS(performance_data[date],performance_data[portfolio_id],performance_data[[#This Row],[portfolio_id]])</f>
        <v>45553</v>
      </c>
      <c r="N4046" s="14">
        <f xml:space="preserve"> _xlfn.MINIFS(performance_data[date],performance_data[portfolio_id],performance_data[[#This Row],[portfolio_id]])</f>
        <v>44853</v>
      </c>
      <c r="O4046" s="15">
        <f>_xlfn.MAXIFS(performance_data[portfolio_value],performance_data[portfolio_id],performance_data[[#This Row],[portfolio_id]],performance_data[date],performance_data[[#This Row],[latest_date]])</f>
        <v>472895.16</v>
      </c>
      <c r="P4046" s="15">
        <f>_xlfn.MAXIFS(performance_data[portfolio_value],performance_data[portfolio_id],performance_data[[#This Row],[portfolio_id]],performance_data[date],performance_data[[#This Row],[starting_date]])</f>
        <v>349231.22</v>
      </c>
      <c r="Q4046" s="15">
        <f>performance_data[[#This Row],[latest_value]]-performance_data[[#This Row],[starting_value]]</f>
        <v>123663.94</v>
      </c>
      <c r="R4046" s="15">
        <f>performance_data[[#This Row],[net_inflows]]-performance_data[[#This Row],[net_outflows]]</f>
        <v>-11564.21</v>
      </c>
      <c r="S4046" s="15" t="str">
        <f>IF(performance_data[[#This Row],[net_inflows]]&gt;AVERAGE(performance_data[net_inflows]),"High","Low")</f>
        <v>Low</v>
      </c>
      <c r="T4046" s="15">
        <f>AVERAGEIF(performance_data[inflow_flag],performance_data[[#This Row],[inflow_flag]],performance_data[return_percentage])</f>
        <v>5.0457846277021572</v>
      </c>
      <c r="U4046" s="17">
        <f>IF(performance_data[[#This Row],[return_percentage]]&lt;performance_data[[#This Row],[benchmark_return]],1,0)</f>
        <v>0</v>
      </c>
      <c r="V4046" s="17">
        <f>COUNTIFS(performance_data[portfolio_id],performance_data[[#This Row],[portfolio_id]])</f>
        <v>29</v>
      </c>
      <c r="W4046" s="17">
        <f>COUNTIFS(performance_data[portfolio_id],performance_data[[#This Row],[portfolio_id]],
          performance_data[return_flag],1)</f>
        <v>8</v>
      </c>
      <c r="X4046" s="15">
        <f>performance_data[[#This Row],[underperform_flag_count]]/performance_data[[#This Row],[totalportfoliocount]]</f>
        <v>0.27586206896551724</v>
      </c>
    </row>
    <row r="4047" spans="1:24" x14ac:dyDescent="0.3">
      <c r="A4047">
        <v>8371</v>
      </c>
      <c r="B4047" s="1">
        <v>45210</v>
      </c>
      <c r="C4047">
        <v>304555.68</v>
      </c>
      <c r="D4047">
        <v>-3.57</v>
      </c>
      <c r="E4047">
        <v>-4.01</v>
      </c>
      <c r="F4047">
        <v>11874.05</v>
      </c>
      <c r="G4047">
        <v>8150.84</v>
      </c>
      <c r="H4047" t="s">
        <v>2213</v>
      </c>
      <c r="I4047" t="s">
        <v>2217</v>
      </c>
      <c r="J4047">
        <v>10</v>
      </c>
      <c r="K4047" t="s">
        <v>2224</v>
      </c>
      <c r="L4047" t="str">
        <f>IF(performance_data[[#This Row],[return_percentage]]&gt;=performance_data[[#This Row],[benchmark_return]],"Higher","Lower")</f>
        <v>Higher</v>
      </c>
      <c r="M4047" s="14">
        <f xml:space="preserve"> _xlfn.MAXIFS(performance_data[date],performance_data[portfolio_id],performance_data[[#This Row],[portfolio_id]])</f>
        <v>45553</v>
      </c>
      <c r="N4047" s="14">
        <f xml:space="preserve"> _xlfn.MINIFS(performance_data[date],performance_data[portfolio_id],performance_data[[#This Row],[portfolio_id]])</f>
        <v>44853</v>
      </c>
      <c r="O4047" s="15">
        <f>_xlfn.MAXIFS(performance_data[portfolio_value],performance_data[portfolio_id],performance_data[[#This Row],[portfolio_id]],performance_data[date],performance_data[[#This Row],[latest_date]])</f>
        <v>472895.16</v>
      </c>
      <c r="P4047" s="15">
        <f>_xlfn.MAXIFS(performance_data[portfolio_value],performance_data[portfolio_id],performance_data[[#This Row],[portfolio_id]],performance_data[date],performance_data[[#This Row],[starting_date]])</f>
        <v>349231.22</v>
      </c>
      <c r="Q4047" s="15">
        <f>performance_data[[#This Row],[latest_value]]-performance_data[[#This Row],[starting_value]]</f>
        <v>123663.94</v>
      </c>
      <c r="R4047" s="15">
        <f>performance_data[[#This Row],[net_inflows]]-performance_data[[#This Row],[net_outflows]]</f>
        <v>3723.2099999999991</v>
      </c>
      <c r="S4047" s="15" t="str">
        <f>IF(performance_data[[#This Row],[net_inflows]]&gt;AVERAGE(performance_data[net_inflows]),"High","Low")</f>
        <v>High</v>
      </c>
      <c r="T4047" s="15">
        <f>AVERAGEIF(performance_data[inflow_flag],performance_data[[#This Row],[inflow_flag]],performance_data[return_percentage])</f>
        <v>4.8467905675459724</v>
      </c>
      <c r="U4047" s="17">
        <f>IF(performance_data[[#This Row],[return_percentage]]&lt;performance_data[[#This Row],[benchmark_return]],1,0)</f>
        <v>0</v>
      </c>
      <c r="V4047" s="17">
        <f>COUNTIFS(performance_data[portfolio_id],performance_data[[#This Row],[portfolio_id]])</f>
        <v>29</v>
      </c>
      <c r="W4047" s="17">
        <f>COUNTIFS(performance_data[portfolio_id],performance_data[[#This Row],[portfolio_id]],
          performance_data[return_flag],1)</f>
        <v>8</v>
      </c>
      <c r="X4047" s="15">
        <f>performance_data[[#This Row],[underperform_flag_count]]/performance_data[[#This Row],[totalportfoliocount]]</f>
        <v>0.27586206896551724</v>
      </c>
    </row>
    <row r="4048" spans="1:24" x14ac:dyDescent="0.3">
      <c r="A4048">
        <v>8371</v>
      </c>
      <c r="B4048" s="1">
        <v>44952</v>
      </c>
      <c r="C4048">
        <v>305202.28000000003</v>
      </c>
      <c r="D4048">
        <v>-8.1300000000000008</v>
      </c>
      <c r="E4048">
        <v>-9.0500000000000007</v>
      </c>
      <c r="F4048">
        <v>10079.549999999999</v>
      </c>
      <c r="G4048">
        <v>11552.42</v>
      </c>
      <c r="H4048" t="s">
        <v>2213</v>
      </c>
      <c r="I4048" t="s">
        <v>2206</v>
      </c>
      <c r="J4048">
        <v>1</v>
      </c>
      <c r="K4048" t="s">
        <v>2207</v>
      </c>
      <c r="L4048" t="str">
        <f>IF(performance_data[[#This Row],[return_percentage]]&gt;=performance_data[[#This Row],[benchmark_return]],"Higher","Lower")</f>
        <v>Higher</v>
      </c>
      <c r="M4048" s="14">
        <f xml:space="preserve"> _xlfn.MAXIFS(performance_data[date],performance_data[portfolio_id],performance_data[[#This Row],[portfolio_id]])</f>
        <v>45553</v>
      </c>
      <c r="N4048" s="14">
        <f xml:space="preserve"> _xlfn.MINIFS(performance_data[date],performance_data[portfolio_id],performance_data[[#This Row],[portfolio_id]])</f>
        <v>44853</v>
      </c>
      <c r="O4048" s="15">
        <f>_xlfn.MAXIFS(performance_data[portfolio_value],performance_data[portfolio_id],performance_data[[#This Row],[portfolio_id]],performance_data[date],performance_data[[#This Row],[latest_date]])</f>
        <v>472895.16</v>
      </c>
      <c r="P4048" s="15">
        <f>_xlfn.MAXIFS(performance_data[portfolio_value],performance_data[portfolio_id],performance_data[[#This Row],[portfolio_id]],performance_data[date],performance_data[[#This Row],[starting_date]])</f>
        <v>349231.22</v>
      </c>
      <c r="Q4048" s="15">
        <f>performance_data[[#This Row],[latest_value]]-performance_data[[#This Row],[starting_value]]</f>
        <v>123663.94</v>
      </c>
      <c r="R4048" s="15">
        <f>performance_data[[#This Row],[net_inflows]]-performance_data[[#This Row],[net_outflows]]</f>
        <v>-1472.8700000000008</v>
      </c>
      <c r="S4048" s="15" t="str">
        <f>IF(performance_data[[#This Row],[net_inflows]]&gt;AVERAGE(performance_data[net_inflows]),"High","Low")</f>
        <v>High</v>
      </c>
      <c r="T4048" s="15">
        <f>AVERAGEIF(performance_data[inflow_flag],performance_data[[#This Row],[inflow_flag]],performance_data[return_percentage])</f>
        <v>4.8467905675459724</v>
      </c>
      <c r="U4048" s="17">
        <f>IF(performance_data[[#This Row],[return_percentage]]&lt;performance_data[[#This Row],[benchmark_return]],1,0)</f>
        <v>0</v>
      </c>
      <c r="V4048" s="17">
        <f>COUNTIFS(performance_data[portfolio_id],performance_data[[#This Row],[portfolio_id]])</f>
        <v>29</v>
      </c>
      <c r="W4048" s="17">
        <f>COUNTIFS(performance_data[portfolio_id],performance_data[[#This Row],[portfolio_id]],
          performance_data[return_flag],1)</f>
        <v>8</v>
      </c>
      <c r="X4048" s="15">
        <f>performance_data[[#This Row],[underperform_flag_count]]/performance_data[[#This Row],[totalportfoliocount]]</f>
        <v>0.27586206896551724</v>
      </c>
    </row>
    <row r="4049" spans="1:24" x14ac:dyDescent="0.3">
      <c r="A4049">
        <v>8371</v>
      </c>
      <c r="B4049" s="1">
        <v>45449</v>
      </c>
      <c r="C4049">
        <v>391669.06</v>
      </c>
      <c r="D4049">
        <v>10.38</v>
      </c>
      <c r="E4049">
        <v>8.34</v>
      </c>
      <c r="F4049">
        <v>1924.99</v>
      </c>
      <c r="G4049">
        <v>12385.48</v>
      </c>
      <c r="H4049" t="s">
        <v>2205</v>
      </c>
      <c r="I4049" t="s">
        <v>2211</v>
      </c>
      <c r="J4049">
        <v>6</v>
      </c>
      <c r="K4049" t="s">
        <v>2212</v>
      </c>
      <c r="L4049" t="str">
        <f>IF(performance_data[[#This Row],[return_percentage]]&gt;=performance_data[[#This Row],[benchmark_return]],"Higher","Lower")</f>
        <v>Higher</v>
      </c>
      <c r="M4049" s="14">
        <f xml:space="preserve"> _xlfn.MAXIFS(performance_data[date],performance_data[portfolio_id],performance_data[[#This Row],[portfolio_id]])</f>
        <v>45553</v>
      </c>
      <c r="N4049" s="14">
        <f xml:space="preserve"> _xlfn.MINIFS(performance_data[date],performance_data[portfolio_id],performance_data[[#This Row],[portfolio_id]])</f>
        <v>44853</v>
      </c>
      <c r="O4049" s="15">
        <f>_xlfn.MAXIFS(performance_data[portfolio_value],performance_data[portfolio_id],performance_data[[#This Row],[portfolio_id]],performance_data[date],performance_data[[#This Row],[latest_date]])</f>
        <v>472895.16</v>
      </c>
      <c r="P4049" s="15">
        <f>_xlfn.MAXIFS(performance_data[portfolio_value],performance_data[portfolio_id],performance_data[[#This Row],[portfolio_id]],performance_data[date],performance_data[[#This Row],[starting_date]])</f>
        <v>349231.22</v>
      </c>
      <c r="Q4049" s="15">
        <f>performance_data[[#This Row],[latest_value]]-performance_data[[#This Row],[starting_value]]</f>
        <v>123663.94</v>
      </c>
      <c r="R4049" s="15">
        <f>performance_data[[#This Row],[net_inflows]]-performance_data[[#This Row],[net_outflows]]</f>
        <v>-10460.49</v>
      </c>
      <c r="S4049" s="15" t="str">
        <f>IF(performance_data[[#This Row],[net_inflows]]&gt;AVERAGE(performance_data[net_inflows]),"High","Low")</f>
        <v>Low</v>
      </c>
      <c r="T4049" s="15">
        <f>AVERAGEIF(performance_data[inflow_flag],performance_data[[#This Row],[inflow_flag]],performance_data[return_percentage])</f>
        <v>5.0457846277021572</v>
      </c>
      <c r="U4049" s="17">
        <f>IF(performance_data[[#This Row],[return_percentage]]&lt;performance_data[[#This Row],[benchmark_return]],1,0)</f>
        <v>0</v>
      </c>
      <c r="V4049" s="17">
        <f>COUNTIFS(performance_data[portfolio_id],performance_data[[#This Row],[portfolio_id]])</f>
        <v>29</v>
      </c>
      <c r="W4049" s="17">
        <f>COUNTIFS(performance_data[portfolio_id],performance_data[[#This Row],[portfolio_id]],
          performance_data[return_flag],1)</f>
        <v>8</v>
      </c>
      <c r="X4049" s="15">
        <f>performance_data[[#This Row],[underperform_flag_count]]/performance_data[[#This Row],[totalportfoliocount]]</f>
        <v>0.27586206896551724</v>
      </c>
    </row>
    <row r="4050" spans="1:24" x14ac:dyDescent="0.3">
      <c r="A4050">
        <v>8371</v>
      </c>
      <c r="B4050" s="1">
        <v>45499</v>
      </c>
      <c r="C4050">
        <v>139684.07999999999</v>
      </c>
      <c r="D4050">
        <v>11.4</v>
      </c>
      <c r="E4050">
        <v>12.51</v>
      </c>
      <c r="F4050">
        <v>6192.35</v>
      </c>
      <c r="G4050">
        <v>10282.77</v>
      </c>
      <c r="H4050" t="s">
        <v>2205</v>
      </c>
      <c r="I4050" t="s">
        <v>2209</v>
      </c>
      <c r="J4050">
        <v>7</v>
      </c>
      <c r="K4050" t="s">
        <v>2210</v>
      </c>
      <c r="L4050" t="str">
        <f>IF(performance_data[[#This Row],[return_percentage]]&gt;=performance_data[[#This Row],[benchmark_return]],"Higher","Lower")</f>
        <v>Lower</v>
      </c>
      <c r="M4050" s="14">
        <f xml:space="preserve"> _xlfn.MAXIFS(performance_data[date],performance_data[portfolio_id],performance_data[[#This Row],[portfolio_id]])</f>
        <v>45553</v>
      </c>
      <c r="N4050" s="14">
        <f xml:space="preserve"> _xlfn.MINIFS(performance_data[date],performance_data[portfolio_id],performance_data[[#This Row],[portfolio_id]])</f>
        <v>44853</v>
      </c>
      <c r="O4050" s="15">
        <f>_xlfn.MAXIFS(performance_data[portfolio_value],performance_data[portfolio_id],performance_data[[#This Row],[portfolio_id]],performance_data[date],performance_data[[#This Row],[latest_date]])</f>
        <v>472895.16</v>
      </c>
      <c r="P4050" s="15">
        <f>_xlfn.MAXIFS(performance_data[portfolio_value],performance_data[portfolio_id],performance_data[[#This Row],[portfolio_id]],performance_data[date],performance_data[[#This Row],[starting_date]])</f>
        <v>349231.22</v>
      </c>
      <c r="Q4050" s="15">
        <f>performance_data[[#This Row],[latest_value]]-performance_data[[#This Row],[starting_value]]</f>
        <v>123663.94</v>
      </c>
      <c r="R4050" s="15">
        <f>performance_data[[#This Row],[net_inflows]]-performance_data[[#This Row],[net_outflows]]</f>
        <v>-4090.42</v>
      </c>
      <c r="S4050" s="15" t="str">
        <f>IF(performance_data[[#This Row],[net_inflows]]&gt;AVERAGE(performance_data[net_inflows]),"High","Low")</f>
        <v>Low</v>
      </c>
      <c r="T4050" s="15">
        <f>AVERAGEIF(performance_data[inflow_flag],performance_data[[#This Row],[inflow_flag]],performance_data[return_percentage])</f>
        <v>5.0457846277021572</v>
      </c>
      <c r="U4050" s="17">
        <f>IF(performance_data[[#This Row],[return_percentage]]&lt;performance_data[[#This Row],[benchmark_return]],1,0)</f>
        <v>1</v>
      </c>
      <c r="V4050" s="17">
        <f>COUNTIFS(performance_data[portfolio_id],performance_data[[#This Row],[portfolio_id]])</f>
        <v>29</v>
      </c>
      <c r="W4050" s="17">
        <f>COUNTIFS(performance_data[portfolio_id],performance_data[[#This Row],[portfolio_id]],
          performance_data[return_flag],1)</f>
        <v>8</v>
      </c>
      <c r="X4050" s="15">
        <f>performance_data[[#This Row],[underperform_flag_count]]/performance_data[[#This Row],[totalportfoliocount]]</f>
        <v>0.27586206896551724</v>
      </c>
    </row>
    <row r="4051" spans="1:24" x14ac:dyDescent="0.3">
      <c r="A4051">
        <v>8371</v>
      </c>
      <c r="B4051" s="1">
        <v>44933</v>
      </c>
      <c r="C4051">
        <v>14375.16</v>
      </c>
      <c r="D4051">
        <v>3.23</v>
      </c>
      <c r="E4051">
        <v>2.99</v>
      </c>
      <c r="F4051">
        <v>6356.69</v>
      </c>
      <c r="G4051">
        <v>11615.01</v>
      </c>
      <c r="H4051" t="s">
        <v>2213</v>
      </c>
      <c r="I4051" t="s">
        <v>2206</v>
      </c>
      <c r="J4051">
        <v>1</v>
      </c>
      <c r="K4051" t="s">
        <v>2207</v>
      </c>
      <c r="L4051" t="str">
        <f>IF(performance_data[[#This Row],[return_percentage]]&gt;=performance_data[[#This Row],[benchmark_return]],"Higher","Lower")</f>
        <v>Higher</v>
      </c>
      <c r="M4051" s="14">
        <f xml:space="preserve"> _xlfn.MAXIFS(performance_data[date],performance_data[portfolio_id],performance_data[[#This Row],[portfolio_id]])</f>
        <v>45553</v>
      </c>
      <c r="N4051" s="14">
        <f xml:space="preserve"> _xlfn.MINIFS(performance_data[date],performance_data[portfolio_id],performance_data[[#This Row],[portfolio_id]])</f>
        <v>44853</v>
      </c>
      <c r="O4051" s="15">
        <f>_xlfn.MAXIFS(performance_data[portfolio_value],performance_data[portfolio_id],performance_data[[#This Row],[portfolio_id]],performance_data[date],performance_data[[#This Row],[latest_date]])</f>
        <v>472895.16</v>
      </c>
      <c r="P4051" s="15">
        <f>_xlfn.MAXIFS(performance_data[portfolio_value],performance_data[portfolio_id],performance_data[[#This Row],[portfolio_id]],performance_data[date],performance_data[[#This Row],[starting_date]])</f>
        <v>349231.22</v>
      </c>
      <c r="Q4051" s="15">
        <f>performance_data[[#This Row],[latest_value]]-performance_data[[#This Row],[starting_value]]</f>
        <v>123663.94</v>
      </c>
      <c r="R4051" s="15">
        <f>performance_data[[#This Row],[net_inflows]]-performance_data[[#This Row],[net_outflows]]</f>
        <v>-5258.3200000000006</v>
      </c>
      <c r="S4051" s="15" t="str">
        <f>IF(performance_data[[#This Row],[net_inflows]]&gt;AVERAGE(performance_data[net_inflows]),"High","Low")</f>
        <v>Low</v>
      </c>
      <c r="T4051" s="15">
        <f>AVERAGEIF(performance_data[inflow_flag],performance_data[[#This Row],[inflow_flag]],performance_data[return_percentage])</f>
        <v>5.0457846277021572</v>
      </c>
      <c r="U4051" s="17">
        <f>IF(performance_data[[#This Row],[return_percentage]]&lt;performance_data[[#This Row],[benchmark_return]],1,0)</f>
        <v>0</v>
      </c>
      <c r="V4051" s="17">
        <f>COUNTIFS(performance_data[portfolio_id],performance_data[[#This Row],[portfolio_id]])</f>
        <v>29</v>
      </c>
      <c r="W4051" s="17">
        <f>COUNTIFS(performance_data[portfolio_id],performance_data[[#This Row],[portfolio_id]],
          performance_data[return_flag],1)</f>
        <v>8</v>
      </c>
      <c r="X4051" s="15">
        <f>performance_data[[#This Row],[underperform_flag_count]]/performance_data[[#This Row],[totalportfoliocount]]</f>
        <v>0.27586206896551724</v>
      </c>
    </row>
    <row r="4052" spans="1:24" x14ac:dyDescent="0.3">
      <c r="A4052">
        <v>8371</v>
      </c>
      <c r="B4052" s="1">
        <v>45374</v>
      </c>
      <c r="C4052">
        <v>386539.82</v>
      </c>
      <c r="D4052">
        <v>4.6500000000000004</v>
      </c>
      <c r="E4052">
        <v>5.13</v>
      </c>
      <c r="F4052">
        <v>4967.83</v>
      </c>
      <c r="G4052">
        <v>877.39</v>
      </c>
      <c r="H4052" t="s">
        <v>2205</v>
      </c>
      <c r="I4052" t="s">
        <v>2206</v>
      </c>
      <c r="J4052">
        <v>3</v>
      </c>
      <c r="K4052" t="s">
        <v>2222</v>
      </c>
      <c r="L4052" t="str">
        <f>IF(performance_data[[#This Row],[return_percentage]]&gt;=performance_data[[#This Row],[benchmark_return]],"Higher","Lower")</f>
        <v>Lower</v>
      </c>
      <c r="M4052" s="14">
        <f xml:space="preserve"> _xlfn.MAXIFS(performance_data[date],performance_data[portfolio_id],performance_data[[#This Row],[portfolio_id]])</f>
        <v>45553</v>
      </c>
      <c r="N4052" s="14">
        <f xml:space="preserve"> _xlfn.MINIFS(performance_data[date],performance_data[portfolio_id],performance_data[[#This Row],[portfolio_id]])</f>
        <v>44853</v>
      </c>
      <c r="O4052" s="15">
        <f>_xlfn.MAXIFS(performance_data[portfolio_value],performance_data[portfolio_id],performance_data[[#This Row],[portfolio_id]],performance_data[date],performance_data[[#This Row],[latest_date]])</f>
        <v>472895.16</v>
      </c>
      <c r="P4052" s="15">
        <f>_xlfn.MAXIFS(performance_data[portfolio_value],performance_data[portfolio_id],performance_data[[#This Row],[portfolio_id]],performance_data[date],performance_data[[#This Row],[starting_date]])</f>
        <v>349231.22</v>
      </c>
      <c r="Q4052" s="15">
        <f>performance_data[[#This Row],[latest_value]]-performance_data[[#This Row],[starting_value]]</f>
        <v>123663.94</v>
      </c>
      <c r="R4052" s="15">
        <f>performance_data[[#This Row],[net_inflows]]-performance_data[[#This Row],[net_outflows]]</f>
        <v>4090.44</v>
      </c>
      <c r="S4052" s="15" t="str">
        <f>IF(performance_data[[#This Row],[net_inflows]]&gt;AVERAGE(performance_data[net_inflows]),"High","Low")</f>
        <v>Low</v>
      </c>
      <c r="T4052" s="15">
        <f>AVERAGEIF(performance_data[inflow_flag],performance_data[[#This Row],[inflow_flag]],performance_data[return_percentage])</f>
        <v>5.0457846277021572</v>
      </c>
      <c r="U4052" s="17">
        <f>IF(performance_data[[#This Row],[return_percentage]]&lt;performance_data[[#This Row],[benchmark_return]],1,0)</f>
        <v>1</v>
      </c>
      <c r="V4052" s="17">
        <f>COUNTIFS(performance_data[portfolio_id],performance_data[[#This Row],[portfolio_id]])</f>
        <v>29</v>
      </c>
      <c r="W4052" s="17">
        <f>COUNTIFS(performance_data[portfolio_id],performance_data[[#This Row],[portfolio_id]],
          performance_data[return_flag],1)</f>
        <v>8</v>
      </c>
      <c r="X4052" s="15">
        <f>performance_data[[#This Row],[underperform_flag_count]]/performance_data[[#This Row],[totalportfoliocount]]</f>
        <v>0.27586206896551724</v>
      </c>
    </row>
    <row r="4053" spans="1:24" x14ac:dyDescent="0.3">
      <c r="A4053">
        <v>8371</v>
      </c>
      <c r="B4053" s="1">
        <v>45298</v>
      </c>
      <c r="C4053">
        <v>406987.7</v>
      </c>
      <c r="D4053">
        <v>-6.28</v>
      </c>
      <c r="E4053">
        <v>-7.11</v>
      </c>
      <c r="F4053">
        <v>19725.53</v>
      </c>
      <c r="G4053">
        <v>12664.23</v>
      </c>
      <c r="H4053" t="s">
        <v>2205</v>
      </c>
      <c r="I4053" t="s">
        <v>2206</v>
      </c>
      <c r="J4053">
        <v>1</v>
      </c>
      <c r="K4053" t="s">
        <v>2207</v>
      </c>
      <c r="L4053" t="str">
        <f>IF(performance_data[[#This Row],[return_percentage]]&gt;=performance_data[[#This Row],[benchmark_return]],"Higher","Lower")</f>
        <v>Higher</v>
      </c>
      <c r="M4053" s="14">
        <f xml:space="preserve"> _xlfn.MAXIFS(performance_data[date],performance_data[portfolio_id],performance_data[[#This Row],[portfolio_id]])</f>
        <v>45553</v>
      </c>
      <c r="N4053" s="14">
        <f xml:space="preserve"> _xlfn.MINIFS(performance_data[date],performance_data[portfolio_id],performance_data[[#This Row],[portfolio_id]])</f>
        <v>44853</v>
      </c>
      <c r="O4053" s="15">
        <f>_xlfn.MAXIFS(performance_data[portfolio_value],performance_data[portfolio_id],performance_data[[#This Row],[portfolio_id]],performance_data[date],performance_data[[#This Row],[latest_date]])</f>
        <v>472895.16</v>
      </c>
      <c r="P4053" s="15">
        <f>_xlfn.MAXIFS(performance_data[portfolio_value],performance_data[portfolio_id],performance_data[[#This Row],[portfolio_id]],performance_data[date],performance_data[[#This Row],[starting_date]])</f>
        <v>349231.22</v>
      </c>
      <c r="Q4053" s="15">
        <f>performance_data[[#This Row],[latest_value]]-performance_data[[#This Row],[starting_value]]</f>
        <v>123663.94</v>
      </c>
      <c r="R4053" s="15">
        <f>performance_data[[#This Row],[net_inflows]]-performance_data[[#This Row],[net_outflows]]</f>
        <v>7061.2999999999993</v>
      </c>
      <c r="S4053" s="15" t="str">
        <f>IF(performance_data[[#This Row],[net_inflows]]&gt;AVERAGE(performance_data[net_inflows]),"High","Low")</f>
        <v>High</v>
      </c>
      <c r="T4053" s="15">
        <f>AVERAGEIF(performance_data[inflow_flag],performance_data[[#This Row],[inflow_flag]],performance_data[return_percentage])</f>
        <v>4.8467905675459724</v>
      </c>
      <c r="U4053" s="17">
        <f>IF(performance_data[[#This Row],[return_percentage]]&lt;performance_data[[#This Row],[benchmark_return]],1,0)</f>
        <v>0</v>
      </c>
      <c r="V4053" s="17">
        <f>COUNTIFS(performance_data[portfolio_id],performance_data[[#This Row],[portfolio_id]])</f>
        <v>29</v>
      </c>
      <c r="W4053" s="17">
        <f>COUNTIFS(performance_data[portfolio_id],performance_data[[#This Row],[portfolio_id]],
          performance_data[return_flag],1)</f>
        <v>8</v>
      </c>
      <c r="X4053" s="15">
        <f>performance_data[[#This Row],[underperform_flag_count]]/performance_data[[#This Row],[totalportfoliocount]]</f>
        <v>0.27586206896551724</v>
      </c>
    </row>
    <row r="4054" spans="1:24" x14ac:dyDescent="0.3">
      <c r="A4054">
        <v>8371</v>
      </c>
      <c r="B4054" s="1">
        <v>45195</v>
      </c>
      <c r="C4054">
        <v>308466.94</v>
      </c>
      <c r="D4054">
        <v>-2.74</v>
      </c>
      <c r="E4054">
        <v>-2.5299999999999998</v>
      </c>
      <c r="F4054">
        <v>15694.87</v>
      </c>
      <c r="G4054">
        <v>7345.07</v>
      </c>
      <c r="H4054" t="s">
        <v>2213</v>
      </c>
      <c r="I4054" t="s">
        <v>2209</v>
      </c>
      <c r="J4054">
        <v>9</v>
      </c>
      <c r="K4054" t="s">
        <v>2221</v>
      </c>
      <c r="L4054" t="str">
        <f>IF(performance_data[[#This Row],[return_percentage]]&gt;=performance_data[[#This Row],[benchmark_return]],"Higher","Lower")</f>
        <v>Lower</v>
      </c>
      <c r="M4054" s="14">
        <f xml:space="preserve"> _xlfn.MAXIFS(performance_data[date],performance_data[portfolio_id],performance_data[[#This Row],[portfolio_id]])</f>
        <v>45553</v>
      </c>
      <c r="N4054" s="14">
        <f xml:space="preserve"> _xlfn.MINIFS(performance_data[date],performance_data[portfolio_id],performance_data[[#This Row],[portfolio_id]])</f>
        <v>44853</v>
      </c>
      <c r="O4054" s="15">
        <f>_xlfn.MAXIFS(performance_data[portfolio_value],performance_data[portfolio_id],performance_data[[#This Row],[portfolio_id]],performance_data[date],performance_data[[#This Row],[latest_date]])</f>
        <v>472895.16</v>
      </c>
      <c r="P4054" s="15">
        <f>_xlfn.MAXIFS(performance_data[portfolio_value],performance_data[portfolio_id],performance_data[[#This Row],[portfolio_id]],performance_data[date],performance_data[[#This Row],[starting_date]])</f>
        <v>349231.22</v>
      </c>
      <c r="Q4054" s="15">
        <f>performance_data[[#This Row],[latest_value]]-performance_data[[#This Row],[starting_value]]</f>
        <v>123663.94</v>
      </c>
      <c r="R4054" s="15">
        <f>performance_data[[#This Row],[net_inflows]]-performance_data[[#This Row],[net_outflows]]</f>
        <v>8349.8000000000011</v>
      </c>
      <c r="S4054" s="15" t="str">
        <f>IF(performance_data[[#This Row],[net_inflows]]&gt;AVERAGE(performance_data[net_inflows]),"High","Low")</f>
        <v>High</v>
      </c>
      <c r="T4054" s="15">
        <f>AVERAGEIF(performance_data[inflow_flag],performance_data[[#This Row],[inflow_flag]],performance_data[return_percentage])</f>
        <v>4.8467905675459724</v>
      </c>
      <c r="U4054" s="17">
        <f>IF(performance_data[[#This Row],[return_percentage]]&lt;performance_data[[#This Row],[benchmark_return]],1,0)</f>
        <v>1</v>
      </c>
      <c r="V4054" s="17">
        <f>COUNTIFS(performance_data[portfolio_id],performance_data[[#This Row],[portfolio_id]])</f>
        <v>29</v>
      </c>
      <c r="W4054" s="17">
        <f>COUNTIFS(performance_data[portfolio_id],performance_data[[#This Row],[portfolio_id]],
          performance_data[return_flag],1)</f>
        <v>8</v>
      </c>
      <c r="X4054" s="15">
        <f>performance_data[[#This Row],[underperform_flag_count]]/performance_data[[#This Row],[totalportfoliocount]]</f>
        <v>0.27586206896551724</v>
      </c>
    </row>
    <row r="4055" spans="1:24" x14ac:dyDescent="0.3">
      <c r="A4055">
        <v>8371</v>
      </c>
      <c r="B4055" s="1">
        <v>45236</v>
      </c>
      <c r="C4055">
        <v>478274.33</v>
      </c>
      <c r="D4055">
        <v>2.65</v>
      </c>
      <c r="E4055">
        <v>2.37</v>
      </c>
      <c r="F4055">
        <v>1267.75</v>
      </c>
      <c r="G4055">
        <v>15880.89</v>
      </c>
      <c r="H4055" t="s">
        <v>2213</v>
      </c>
      <c r="I4055" t="s">
        <v>2217</v>
      </c>
      <c r="J4055">
        <v>11</v>
      </c>
      <c r="K4055" t="s">
        <v>2219</v>
      </c>
      <c r="L4055" t="str">
        <f>IF(performance_data[[#This Row],[return_percentage]]&gt;=performance_data[[#This Row],[benchmark_return]],"Higher","Lower")</f>
        <v>Higher</v>
      </c>
      <c r="M4055" s="14">
        <f xml:space="preserve"> _xlfn.MAXIFS(performance_data[date],performance_data[portfolio_id],performance_data[[#This Row],[portfolio_id]])</f>
        <v>45553</v>
      </c>
      <c r="N4055" s="14">
        <f xml:space="preserve"> _xlfn.MINIFS(performance_data[date],performance_data[portfolio_id],performance_data[[#This Row],[portfolio_id]])</f>
        <v>44853</v>
      </c>
      <c r="O4055" s="15">
        <f>_xlfn.MAXIFS(performance_data[portfolio_value],performance_data[portfolio_id],performance_data[[#This Row],[portfolio_id]],performance_data[date],performance_data[[#This Row],[latest_date]])</f>
        <v>472895.16</v>
      </c>
      <c r="P4055" s="15">
        <f>_xlfn.MAXIFS(performance_data[portfolio_value],performance_data[portfolio_id],performance_data[[#This Row],[portfolio_id]],performance_data[date],performance_data[[#This Row],[starting_date]])</f>
        <v>349231.22</v>
      </c>
      <c r="Q4055" s="15">
        <f>performance_data[[#This Row],[latest_value]]-performance_data[[#This Row],[starting_value]]</f>
        <v>123663.94</v>
      </c>
      <c r="R4055" s="15">
        <f>performance_data[[#This Row],[net_inflows]]-performance_data[[#This Row],[net_outflows]]</f>
        <v>-14613.14</v>
      </c>
      <c r="S4055" s="15" t="str">
        <f>IF(performance_data[[#This Row],[net_inflows]]&gt;AVERAGE(performance_data[net_inflows]),"High","Low")</f>
        <v>Low</v>
      </c>
      <c r="T4055" s="15">
        <f>AVERAGEIF(performance_data[inflow_flag],performance_data[[#This Row],[inflow_flag]],performance_data[return_percentage])</f>
        <v>5.0457846277021572</v>
      </c>
      <c r="U4055" s="17">
        <f>IF(performance_data[[#This Row],[return_percentage]]&lt;performance_data[[#This Row],[benchmark_return]],1,0)</f>
        <v>0</v>
      </c>
      <c r="V4055" s="17">
        <f>COUNTIFS(performance_data[portfolio_id],performance_data[[#This Row],[portfolio_id]])</f>
        <v>29</v>
      </c>
      <c r="W4055" s="17">
        <f>COUNTIFS(performance_data[portfolio_id],performance_data[[#This Row],[portfolio_id]],
          performance_data[return_flag],1)</f>
        <v>8</v>
      </c>
      <c r="X4055" s="15">
        <f>performance_data[[#This Row],[underperform_flag_count]]/performance_data[[#This Row],[totalportfoliocount]]</f>
        <v>0.27586206896551724</v>
      </c>
    </row>
    <row r="4056" spans="1:24" x14ac:dyDescent="0.3">
      <c r="A4056">
        <v>8371</v>
      </c>
      <c r="B4056" s="1">
        <v>45093</v>
      </c>
      <c r="C4056">
        <v>450324.82</v>
      </c>
      <c r="D4056">
        <v>1.84</v>
      </c>
      <c r="E4056">
        <v>2.17</v>
      </c>
      <c r="F4056">
        <v>5999.74</v>
      </c>
      <c r="G4056">
        <v>7826.3</v>
      </c>
      <c r="H4056" t="s">
        <v>2213</v>
      </c>
      <c r="I4056" t="s">
        <v>2211</v>
      </c>
      <c r="J4056">
        <v>6</v>
      </c>
      <c r="K4056" t="s">
        <v>2212</v>
      </c>
      <c r="L4056" t="str">
        <f>IF(performance_data[[#This Row],[return_percentage]]&gt;=performance_data[[#This Row],[benchmark_return]],"Higher","Lower")</f>
        <v>Lower</v>
      </c>
      <c r="M4056" s="14">
        <f xml:space="preserve"> _xlfn.MAXIFS(performance_data[date],performance_data[portfolio_id],performance_data[[#This Row],[portfolio_id]])</f>
        <v>45553</v>
      </c>
      <c r="N4056" s="14">
        <f xml:space="preserve"> _xlfn.MINIFS(performance_data[date],performance_data[portfolio_id],performance_data[[#This Row],[portfolio_id]])</f>
        <v>44853</v>
      </c>
      <c r="O4056" s="15">
        <f>_xlfn.MAXIFS(performance_data[portfolio_value],performance_data[portfolio_id],performance_data[[#This Row],[portfolio_id]],performance_data[date],performance_data[[#This Row],[latest_date]])</f>
        <v>472895.16</v>
      </c>
      <c r="P4056" s="15">
        <f>_xlfn.MAXIFS(performance_data[portfolio_value],performance_data[portfolio_id],performance_data[[#This Row],[portfolio_id]],performance_data[date],performance_data[[#This Row],[starting_date]])</f>
        <v>349231.22</v>
      </c>
      <c r="Q4056" s="15">
        <f>performance_data[[#This Row],[latest_value]]-performance_data[[#This Row],[starting_value]]</f>
        <v>123663.94</v>
      </c>
      <c r="R4056" s="15">
        <f>performance_data[[#This Row],[net_inflows]]-performance_data[[#This Row],[net_outflows]]</f>
        <v>-1826.5600000000004</v>
      </c>
      <c r="S4056" s="15" t="str">
        <f>IF(performance_data[[#This Row],[net_inflows]]&gt;AVERAGE(performance_data[net_inflows]),"High","Low")</f>
        <v>Low</v>
      </c>
      <c r="T4056" s="15">
        <f>AVERAGEIF(performance_data[inflow_flag],performance_data[[#This Row],[inflow_flag]],performance_data[return_percentage])</f>
        <v>5.0457846277021572</v>
      </c>
      <c r="U4056" s="17">
        <f>IF(performance_data[[#This Row],[return_percentage]]&lt;performance_data[[#This Row],[benchmark_return]],1,0)</f>
        <v>1</v>
      </c>
      <c r="V4056" s="17">
        <f>COUNTIFS(performance_data[portfolio_id],performance_data[[#This Row],[portfolio_id]])</f>
        <v>29</v>
      </c>
      <c r="W4056" s="17">
        <f>COUNTIFS(performance_data[portfolio_id],performance_data[[#This Row],[portfolio_id]],
          performance_data[return_flag],1)</f>
        <v>8</v>
      </c>
      <c r="X4056" s="15">
        <f>performance_data[[#This Row],[underperform_flag_count]]/performance_data[[#This Row],[totalportfoliocount]]</f>
        <v>0.27586206896551724</v>
      </c>
    </row>
    <row r="4057" spans="1:24" x14ac:dyDescent="0.3">
      <c r="A4057">
        <v>8371</v>
      </c>
      <c r="B4057" s="1">
        <v>45553</v>
      </c>
      <c r="C4057">
        <v>472895.16</v>
      </c>
      <c r="D4057">
        <v>14.17</v>
      </c>
      <c r="E4057">
        <v>13.04</v>
      </c>
      <c r="F4057">
        <v>13843.29</v>
      </c>
      <c r="G4057">
        <v>10680.28</v>
      </c>
      <c r="H4057" t="s">
        <v>2205</v>
      </c>
      <c r="I4057" t="s">
        <v>2209</v>
      </c>
      <c r="J4057">
        <v>9</v>
      </c>
      <c r="K4057" t="s">
        <v>2221</v>
      </c>
      <c r="L4057" t="str">
        <f>IF(performance_data[[#This Row],[return_percentage]]&gt;=performance_data[[#This Row],[benchmark_return]],"Higher","Lower")</f>
        <v>Higher</v>
      </c>
      <c r="M4057" s="14">
        <f xml:space="preserve"> _xlfn.MAXIFS(performance_data[date],performance_data[portfolio_id],performance_data[[#This Row],[portfolio_id]])</f>
        <v>45553</v>
      </c>
      <c r="N4057" s="14">
        <f xml:space="preserve"> _xlfn.MINIFS(performance_data[date],performance_data[portfolio_id],performance_data[[#This Row],[portfolio_id]])</f>
        <v>44853</v>
      </c>
      <c r="O4057" s="15">
        <f>_xlfn.MAXIFS(performance_data[portfolio_value],performance_data[portfolio_id],performance_data[[#This Row],[portfolio_id]],performance_data[date],performance_data[[#This Row],[latest_date]])</f>
        <v>472895.16</v>
      </c>
      <c r="P4057" s="15">
        <f>_xlfn.MAXIFS(performance_data[portfolio_value],performance_data[portfolio_id],performance_data[[#This Row],[portfolio_id]],performance_data[date],performance_data[[#This Row],[starting_date]])</f>
        <v>349231.22</v>
      </c>
      <c r="Q4057" s="15">
        <f>performance_data[[#This Row],[latest_value]]-performance_data[[#This Row],[starting_value]]</f>
        <v>123663.94</v>
      </c>
      <c r="R4057" s="15">
        <f>performance_data[[#This Row],[net_inflows]]-performance_data[[#This Row],[net_outflows]]</f>
        <v>3163.01</v>
      </c>
      <c r="S4057" s="15" t="str">
        <f>IF(performance_data[[#This Row],[net_inflows]]&gt;AVERAGE(performance_data[net_inflows]),"High","Low")</f>
        <v>High</v>
      </c>
      <c r="T4057" s="15">
        <f>AVERAGEIF(performance_data[inflow_flag],performance_data[[#This Row],[inflow_flag]],performance_data[return_percentage])</f>
        <v>4.8467905675459724</v>
      </c>
      <c r="U4057" s="17">
        <f>IF(performance_data[[#This Row],[return_percentage]]&lt;performance_data[[#This Row],[benchmark_return]],1,0)</f>
        <v>0</v>
      </c>
      <c r="V4057" s="17">
        <f>COUNTIFS(performance_data[portfolio_id],performance_data[[#This Row],[portfolio_id]])</f>
        <v>29</v>
      </c>
      <c r="W4057" s="17">
        <f>COUNTIFS(performance_data[portfolio_id],performance_data[[#This Row],[portfolio_id]],
          performance_data[return_flag],1)</f>
        <v>8</v>
      </c>
      <c r="X4057" s="15">
        <f>performance_data[[#This Row],[underperform_flag_count]]/performance_data[[#This Row],[totalportfoliocount]]</f>
        <v>0.27586206896551724</v>
      </c>
    </row>
    <row r="4058" spans="1:24" x14ac:dyDescent="0.3">
      <c r="A4058">
        <v>8371</v>
      </c>
      <c r="B4058" s="1">
        <v>45518</v>
      </c>
      <c r="C4058">
        <v>293172.84000000003</v>
      </c>
      <c r="D4058">
        <v>7.84</v>
      </c>
      <c r="E4058">
        <v>7.27</v>
      </c>
      <c r="F4058">
        <v>8312.56</v>
      </c>
      <c r="G4058">
        <v>3877.22</v>
      </c>
      <c r="H4058" t="s">
        <v>2205</v>
      </c>
      <c r="I4058" t="s">
        <v>2209</v>
      </c>
      <c r="J4058">
        <v>8</v>
      </c>
      <c r="K4058" t="s">
        <v>2214</v>
      </c>
      <c r="L4058" t="str">
        <f>IF(performance_data[[#This Row],[return_percentage]]&gt;=performance_data[[#This Row],[benchmark_return]],"Higher","Lower")</f>
        <v>Higher</v>
      </c>
      <c r="M4058" s="14">
        <f xml:space="preserve"> _xlfn.MAXIFS(performance_data[date],performance_data[portfolio_id],performance_data[[#This Row],[portfolio_id]])</f>
        <v>45553</v>
      </c>
      <c r="N4058" s="14">
        <f xml:space="preserve"> _xlfn.MINIFS(performance_data[date],performance_data[portfolio_id],performance_data[[#This Row],[portfolio_id]])</f>
        <v>44853</v>
      </c>
      <c r="O4058" s="15">
        <f>_xlfn.MAXIFS(performance_data[portfolio_value],performance_data[portfolio_id],performance_data[[#This Row],[portfolio_id]],performance_data[date],performance_data[[#This Row],[latest_date]])</f>
        <v>472895.16</v>
      </c>
      <c r="P4058" s="15">
        <f>_xlfn.MAXIFS(performance_data[portfolio_value],performance_data[portfolio_id],performance_data[[#This Row],[portfolio_id]],performance_data[date],performance_data[[#This Row],[starting_date]])</f>
        <v>349231.22</v>
      </c>
      <c r="Q4058" s="15">
        <f>performance_data[[#This Row],[latest_value]]-performance_data[[#This Row],[starting_value]]</f>
        <v>123663.94</v>
      </c>
      <c r="R4058" s="15">
        <f>performance_data[[#This Row],[net_inflows]]-performance_data[[#This Row],[net_outflows]]</f>
        <v>4435.34</v>
      </c>
      <c r="S4058" s="15" t="str">
        <f>IF(performance_data[[#This Row],[net_inflows]]&gt;AVERAGE(performance_data[net_inflows]),"High","Low")</f>
        <v>Low</v>
      </c>
      <c r="T4058" s="15">
        <f>AVERAGEIF(performance_data[inflow_flag],performance_data[[#This Row],[inflow_flag]],performance_data[return_percentage])</f>
        <v>5.0457846277021572</v>
      </c>
      <c r="U4058" s="17">
        <f>IF(performance_data[[#This Row],[return_percentage]]&lt;performance_data[[#This Row],[benchmark_return]],1,0)</f>
        <v>0</v>
      </c>
      <c r="V4058" s="17">
        <f>COUNTIFS(performance_data[portfolio_id],performance_data[[#This Row],[portfolio_id]])</f>
        <v>29</v>
      </c>
      <c r="W4058" s="17">
        <f>COUNTIFS(performance_data[portfolio_id],performance_data[[#This Row],[portfolio_id]],
          performance_data[return_flag],1)</f>
        <v>8</v>
      </c>
      <c r="X4058" s="15">
        <f>performance_data[[#This Row],[underperform_flag_count]]/performance_data[[#This Row],[totalportfoliocount]]</f>
        <v>0.27586206896551724</v>
      </c>
    </row>
    <row r="4059" spans="1:24" x14ac:dyDescent="0.3">
      <c r="A4059">
        <v>8371</v>
      </c>
      <c r="B4059" s="1">
        <v>45367</v>
      </c>
      <c r="C4059">
        <v>369782.95</v>
      </c>
      <c r="D4059">
        <v>-7.57</v>
      </c>
      <c r="E4059">
        <v>-8.16</v>
      </c>
      <c r="F4059">
        <v>16382.2</v>
      </c>
      <c r="G4059">
        <v>10411.57</v>
      </c>
      <c r="H4059" t="s">
        <v>2205</v>
      </c>
      <c r="I4059" t="s">
        <v>2206</v>
      </c>
      <c r="J4059">
        <v>3</v>
      </c>
      <c r="K4059" t="s">
        <v>2222</v>
      </c>
      <c r="L4059" t="str">
        <f>IF(performance_data[[#This Row],[return_percentage]]&gt;=performance_data[[#This Row],[benchmark_return]],"Higher","Lower")</f>
        <v>Higher</v>
      </c>
      <c r="M4059" s="14">
        <f xml:space="preserve"> _xlfn.MAXIFS(performance_data[date],performance_data[portfolio_id],performance_data[[#This Row],[portfolio_id]])</f>
        <v>45553</v>
      </c>
      <c r="N4059" s="14">
        <f xml:space="preserve"> _xlfn.MINIFS(performance_data[date],performance_data[portfolio_id],performance_data[[#This Row],[portfolio_id]])</f>
        <v>44853</v>
      </c>
      <c r="O4059" s="15">
        <f>_xlfn.MAXIFS(performance_data[portfolio_value],performance_data[portfolio_id],performance_data[[#This Row],[portfolio_id]],performance_data[date],performance_data[[#This Row],[latest_date]])</f>
        <v>472895.16</v>
      </c>
      <c r="P4059" s="15">
        <f>_xlfn.MAXIFS(performance_data[portfolio_value],performance_data[portfolio_id],performance_data[[#This Row],[portfolio_id]],performance_data[date],performance_data[[#This Row],[starting_date]])</f>
        <v>349231.22</v>
      </c>
      <c r="Q4059" s="15">
        <f>performance_data[[#This Row],[latest_value]]-performance_data[[#This Row],[starting_value]]</f>
        <v>123663.94</v>
      </c>
      <c r="R4059" s="15">
        <f>performance_data[[#This Row],[net_inflows]]-performance_data[[#This Row],[net_outflows]]</f>
        <v>5970.630000000001</v>
      </c>
      <c r="S4059" s="15" t="str">
        <f>IF(performance_data[[#This Row],[net_inflows]]&gt;AVERAGE(performance_data[net_inflows]),"High","Low")</f>
        <v>High</v>
      </c>
      <c r="T4059" s="15">
        <f>AVERAGEIF(performance_data[inflow_flag],performance_data[[#This Row],[inflow_flag]],performance_data[return_percentage])</f>
        <v>4.8467905675459724</v>
      </c>
      <c r="U4059" s="17">
        <f>IF(performance_data[[#This Row],[return_percentage]]&lt;performance_data[[#This Row],[benchmark_return]],1,0)</f>
        <v>0</v>
      </c>
      <c r="V4059" s="17">
        <f>COUNTIFS(performance_data[portfolio_id],performance_data[[#This Row],[portfolio_id]])</f>
        <v>29</v>
      </c>
      <c r="W4059" s="17">
        <f>COUNTIFS(performance_data[portfolio_id],performance_data[[#This Row],[portfolio_id]],
          performance_data[return_flag],1)</f>
        <v>8</v>
      </c>
      <c r="X4059" s="15">
        <f>performance_data[[#This Row],[underperform_flag_count]]/performance_data[[#This Row],[totalportfoliocount]]</f>
        <v>0.27586206896551724</v>
      </c>
    </row>
    <row r="4060" spans="1:24" x14ac:dyDescent="0.3">
      <c r="A4060">
        <v>8371</v>
      </c>
      <c r="B4060" s="1">
        <v>45518</v>
      </c>
      <c r="C4060">
        <v>129573.77</v>
      </c>
      <c r="D4060">
        <v>-1.55</v>
      </c>
      <c r="E4060">
        <v>-1.8</v>
      </c>
      <c r="F4060">
        <v>4160.32</v>
      </c>
      <c r="G4060">
        <v>2377.0300000000002</v>
      </c>
      <c r="H4060" t="s">
        <v>2205</v>
      </c>
      <c r="I4060" t="s">
        <v>2209</v>
      </c>
      <c r="J4060">
        <v>8</v>
      </c>
      <c r="K4060" t="s">
        <v>2214</v>
      </c>
      <c r="L4060" t="str">
        <f>IF(performance_data[[#This Row],[return_percentage]]&gt;=performance_data[[#This Row],[benchmark_return]],"Higher","Lower")</f>
        <v>Higher</v>
      </c>
      <c r="M4060" s="14">
        <f xml:space="preserve"> _xlfn.MAXIFS(performance_data[date],performance_data[portfolio_id],performance_data[[#This Row],[portfolio_id]])</f>
        <v>45553</v>
      </c>
      <c r="N4060" s="14">
        <f xml:space="preserve"> _xlfn.MINIFS(performance_data[date],performance_data[portfolio_id],performance_data[[#This Row],[portfolio_id]])</f>
        <v>44853</v>
      </c>
      <c r="O4060" s="15">
        <f>_xlfn.MAXIFS(performance_data[portfolio_value],performance_data[portfolio_id],performance_data[[#This Row],[portfolio_id]],performance_data[date],performance_data[[#This Row],[latest_date]])</f>
        <v>472895.16</v>
      </c>
      <c r="P4060" s="15">
        <f>_xlfn.MAXIFS(performance_data[portfolio_value],performance_data[portfolio_id],performance_data[[#This Row],[portfolio_id]],performance_data[date],performance_data[[#This Row],[starting_date]])</f>
        <v>349231.22</v>
      </c>
      <c r="Q4060" s="15">
        <f>performance_data[[#This Row],[latest_value]]-performance_data[[#This Row],[starting_value]]</f>
        <v>123663.94</v>
      </c>
      <c r="R4060" s="15">
        <f>performance_data[[#This Row],[net_inflows]]-performance_data[[#This Row],[net_outflows]]</f>
        <v>1783.2899999999995</v>
      </c>
      <c r="S4060" s="15" t="str">
        <f>IF(performance_data[[#This Row],[net_inflows]]&gt;AVERAGE(performance_data[net_inflows]),"High","Low")</f>
        <v>Low</v>
      </c>
      <c r="T4060" s="15">
        <f>AVERAGEIF(performance_data[inflow_flag],performance_data[[#This Row],[inflow_flag]],performance_data[return_percentage])</f>
        <v>5.0457846277021572</v>
      </c>
      <c r="U4060" s="17">
        <f>IF(performance_data[[#This Row],[return_percentage]]&lt;performance_data[[#This Row],[benchmark_return]],1,0)</f>
        <v>0</v>
      </c>
      <c r="V4060" s="17">
        <f>COUNTIFS(performance_data[portfolio_id],performance_data[[#This Row],[portfolio_id]])</f>
        <v>29</v>
      </c>
      <c r="W4060" s="17">
        <f>COUNTIFS(performance_data[portfolio_id],performance_data[[#This Row],[portfolio_id]],
          performance_data[return_flag],1)</f>
        <v>8</v>
      </c>
      <c r="X4060" s="15">
        <f>performance_data[[#This Row],[underperform_flag_count]]/performance_data[[#This Row],[totalportfoliocount]]</f>
        <v>0.27586206896551724</v>
      </c>
    </row>
    <row r="4061" spans="1:24" x14ac:dyDescent="0.3">
      <c r="A4061">
        <v>8371</v>
      </c>
      <c r="B4061" s="1">
        <v>45431</v>
      </c>
      <c r="C4061">
        <v>85072.08</v>
      </c>
      <c r="D4061">
        <v>10.83</v>
      </c>
      <c r="E4061">
        <v>12.9</v>
      </c>
      <c r="F4061">
        <v>19694.900000000001</v>
      </c>
      <c r="G4061">
        <v>18796.759999999998</v>
      </c>
      <c r="H4061" t="s">
        <v>2205</v>
      </c>
      <c r="I4061" t="s">
        <v>2211</v>
      </c>
      <c r="J4061">
        <v>5</v>
      </c>
      <c r="K4061" t="s">
        <v>2223</v>
      </c>
      <c r="L4061" t="str">
        <f>IF(performance_data[[#This Row],[return_percentage]]&gt;=performance_data[[#This Row],[benchmark_return]],"Higher","Lower")</f>
        <v>Lower</v>
      </c>
      <c r="M4061" s="14">
        <f xml:space="preserve"> _xlfn.MAXIFS(performance_data[date],performance_data[portfolio_id],performance_data[[#This Row],[portfolio_id]])</f>
        <v>45553</v>
      </c>
      <c r="N4061" s="14">
        <f xml:space="preserve"> _xlfn.MINIFS(performance_data[date],performance_data[portfolio_id],performance_data[[#This Row],[portfolio_id]])</f>
        <v>44853</v>
      </c>
      <c r="O4061" s="15">
        <f>_xlfn.MAXIFS(performance_data[portfolio_value],performance_data[portfolio_id],performance_data[[#This Row],[portfolio_id]],performance_data[date],performance_data[[#This Row],[latest_date]])</f>
        <v>472895.16</v>
      </c>
      <c r="P4061" s="15">
        <f>_xlfn.MAXIFS(performance_data[portfolio_value],performance_data[portfolio_id],performance_data[[#This Row],[portfolio_id]],performance_data[date],performance_data[[#This Row],[starting_date]])</f>
        <v>349231.22</v>
      </c>
      <c r="Q4061" s="15">
        <f>performance_data[[#This Row],[latest_value]]-performance_data[[#This Row],[starting_value]]</f>
        <v>123663.94</v>
      </c>
      <c r="R4061" s="15">
        <f>performance_data[[#This Row],[net_inflows]]-performance_data[[#This Row],[net_outflows]]</f>
        <v>898.14000000000306</v>
      </c>
      <c r="S4061" s="15" t="str">
        <f>IF(performance_data[[#This Row],[net_inflows]]&gt;AVERAGE(performance_data[net_inflows]),"High","Low")</f>
        <v>High</v>
      </c>
      <c r="T4061" s="15">
        <f>AVERAGEIF(performance_data[inflow_flag],performance_data[[#This Row],[inflow_flag]],performance_data[return_percentage])</f>
        <v>4.8467905675459724</v>
      </c>
      <c r="U4061" s="17">
        <f>IF(performance_data[[#This Row],[return_percentage]]&lt;performance_data[[#This Row],[benchmark_return]],1,0)</f>
        <v>1</v>
      </c>
      <c r="V4061" s="17">
        <f>COUNTIFS(performance_data[portfolio_id],performance_data[[#This Row],[portfolio_id]])</f>
        <v>29</v>
      </c>
      <c r="W4061" s="17">
        <f>COUNTIFS(performance_data[portfolio_id],performance_data[[#This Row],[portfolio_id]],
          performance_data[return_flag],1)</f>
        <v>8</v>
      </c>
      <c r="X4061" s="15">
        <f>performance_data[[#This Row],[underperform_flag_count]]/performance_data[[#This Row],[totalportfoliocount]]</f>
        <v>0.27586206896551724</v>
      </c>
    </row>
    <row r="4062" spans="1:24" x14ac:dyDescent="0.3">
      <c r="A4062">
        <v>8371</v>
      </c>
      <c r="B4062" s="1">
        <v>45229</v>
      </c>
      <c r="C4062">
        <v>147659.38</v>
      </c>
      <c r="D4062">
        <v>-7.05</v>
      </c>
      <c r="E4062">
        <v>-8.1199999999999992</v>
      </c>
      <c r="F4062">
        <v>2995.45</v>
      </c>
      <c r="G4062">
        <v>18091.310000000001</v>
      </c>
      <c r="H4062" t="s">
        <v>2213</v>
      </c>
      <c r="I4062" t="s">
        <v>2217</v>
      </c>
      <c r="J4062">
        <v>10</v>
      </c>
      <c r="K4062" t="s">
        <v>2224</v>
      </c>
      <c r="L4062" t="str">
        <f>IF(performance_data[[#This Row],[return_percentage]]&gt;=performance_data[[#This Row],[benchmark_return]],"Higher","Lower")</f>
        <v>Higher</v>
      </c>
      <c r="M4062" s="14">
        <f xml:space="preserve"> _xlfn.MAXIFS(performance_data[date],performance_data[portfolio_id],performance_data[[#This Row],[portfolio_id]])</f>
        <v>45553</v>
      </c>
      <c r="N4062" s="14">
        <f xml:space="preserve"> _xlfn.MINIFS(performance_data[date],performance_data[portfolio_id],performance_data[[#This Row],[portfolio_id]])</f>
        <v>44853</v>
      </c>
      <c r="O4062" s="15">
        <f>_xlfn.MAXIFS(performance_data[portfolio_value],performance_data[portfolio_id],performance_data[[#This Row],[portfolio_id]],performance_data[date],performance_data[[#This Row],[latest_date]])</f>
        <v>472895.16</v>
      </c>
      <c r="P4062" s="15">
        <f>_xlfn.MAXIFS(performance_data[portfolio_value],performance_data[portfolio_id],performance_data[[#This Row],[portfolio_id]],performance_data[date],performance_data[[#This Row],[starting_date]])</f>
        <v>349231.22</v>
      </c>
      <c r="Q4062" s="15">
        <f>performance_data[[#This Row],[latest_value]]-performance_data[[#This Row],[starting_value]]</f>
        <v>123663.94</v>
      </c>
      <c r="R4062" s="15">
        <f>performance_data[[#This Row],[net_inflows]]-performance_data[[#This Row],[net_outflows]]</f>
        <v>-15095.86</v>
      </c>
      <c r="S4062" s="15" t="str">
        <f>IF(performance_data[[#This Row],[net_inflows]]&gt;AVERAGE(performance_data[net_inflows]),"High","Low")</f>
        <v>Low</v>
      </c>
      <c r="T4062" s="15">
        <f>AVERAGEIF(performance_data[inflow_flag],performance_data[[#This Row],[inflow_flag]],performance_data[return_percentage])</f>
        <v>5.0457846277021572</v>
      </c>
      <c r="U4062" s="17">
        <f>IF(performance_data[[#This Row],[return_percentage]]&lt;performance_data[[#This Row],[benchmark_return]],1,0)</f>
        <v>0</v>
      </c>
      <c r="V4062" s="17">
        <f>COUNTIFS(performance_data[portfolio_id],performance_data[[#This Row],[portfolio_id]])</f>
        <v>29</v>
      </c>
      <c r="W4062" s="17">
        <f>COUNTIFS(performance_data[portfolio_id],performance_data[[#This Row],[portfolio_id]],
          performance_data[return_flag],1)</f>
        <v>8</v>
      </c>
      <c r="X4062" s="15">
        <f>performance_data[[#This Row],[underperform_flag_count]]/performance_data[[#This Row],[totalportfoliocount]]</f>
        <v>0.27586206896551724</v>
      </c>
    </row>
    <row r="4063" spans="1:24" x14ac:dyDescent="0.3">
      <c r="A4063">
        <v>8371</v>
      </c>
      <c r="B4063" s="1">
        <v>44853</v>
      </c>
      <c r="C4063">
        <v>349231.22</v>
      </c>
      <c r="D4063">
        <v>-4.93</v>
      </c>
      <c r="E4063">
        <v>-5.4</v>
      </c>
      <c r="F4063">
        <v>8248.59</v>
      </c>
      <c r="G4063">
        <v>7782.79</v>
      </c>
      <c r="H4063" t="s">
        <v>2220</v>
      </c>
      <c r="I4063" t="s">
        <v>2217</v>
      </c>
      <c r="J4063">
        <v>10</v>
      </c>
      <c r="K4063" t="s">
        <v>2224</v>
      </c>
      <c r="L4063" t="str">
        <f>IF(performance_data[[#This Row],[return_percentage]]&gt;=performance_data[[#This Row],[benchmark_return]],"Higher","Lower")</f>
        <v>Higher</v>
      </c>
      <c r="M4063" s="14">
        <f xml:space="preserve"> _xlfn.MAXIFS(performance_data[date],performance_data[portfolio_id],performance_data[[#This Row],[portfolio_id]])</f>
        <v>45553</v>
      </c>
      <c r="N4063" s="14">
        <f xml:space="preserve"> _xlfn.MINIFS(performance_data[date],performance_data[portfolio_id],performance_data[[#This Row],[portfolio_id]])</f>
        <v>44853</v>
      </c>
      <c r="O4063" s="15">
        <f>_xlfn.MAXIFS(performance_data[portfolio_value],performance_data[portfolio_id],performance_data[[#This Row],[portfolio_id]],performance_data[date],performance_data[[#This Row],[latest_date]])</f>
        <v>472895.16</v>
      </c>
      <c r="P4063" s="15">
        <f>_xlfn.MAXIFS(performance_data[portfolio_value],performance_data[portfolio_id],performance_data[[#This Row],[portfolio_id]],performance_data[date],performance_data[[#This Row],[starting_date]])</f>
        <v>349231.22</v>
      </c>
      <c r="Q4063" s="15">
        <f>performance_data[[#This Row],[latest_value]]-performance_data[[#This Row],[starting_value]]</f>
        <v>123663.94</v>
      </c>
      <c r="R4063" s="15">
        <f>performance_data[[#This Row],[net_inflows]]-performance_data[[#This Row],[net_outflows]]</f>
        <v>465.80000000000018</v>
      </c>
      <c r="S4063" s="15" t="str">
        <f>IF(performance_data[[#This Row],[net_inflows]]&gt;AVERAGE(performance_data[net_inflows]),"High","Low")</f>
        <v>Low</v>
      </c>
      <c r="T4063" s="15">
        <f>AVERAGEIF(performance_data[inflow_flag],performance_data[[#This Row],[inflow_flag]],performance_data[return_percentage])</f>
        <v>5.0457846277021572</v>
      </c>
      <c r="U4063" s="17">
        <f>IF(performance_data[[#This Row],[return_percentage]]&lt;performance_data[[#This Row],[benchmark_return]],1,0)</f>
        <v>0</v>
      </c>
      <c r="V4063" s="17">
        <f>COUNTIFS(performance_data[portfolio_id],performance_data[[#This Row],[portfolio_id]])</f>
        <v>29</v>
      </c>
      <c r="W4063" s="17">
        <f>COUNTIFS(performance_data[portfolio_id],performance_data[[#This Row],[portfolio_id]],
          performance_data[return_flag],1)</f>
        <v>8</v>
      </c>
      <c r="X4063" s="15">
        <f>performance_data[[#This Row],[underperform_flag_count]]/performance_data[[#This Row],[totalportfoliocount]]</f>
        <v>0.27586206896551724</v>
      </c>
    </row>
    <row r="4064" spans="1:24" x14ac:dyDescent="0.3">
      <c r="A4064">
        <v>8371</v>
      </c>
      <c r="B4064" s="1">
        <v>45120</v>
      </c>
      <c r="C4064">
        <v>311355.17</v>
      </c>
      <c r="D4064">
        <v>13.28</v>
      </c>
      <c r="E4064">
        <v>11.73</v>
      </c>
      <c r="F4064">
        <v>4639.24</v>
      </c>
      <c r="G4064">
        <v>7262.28</v>
      </c>
      <c r="H4064" t="s">
        <v>2213</v>
      </c>
      <c r="I4064" t="s">
        <v>2209</v>
      </c>
      <c r="J4064">
        <v>7</v>
      </c>
      <c r="K4064" t="s">
        <v>2210</v>
      </c>
      <c r="L4064" t="str">
        <f>IF(performance_data[[#This Row],[return_percentage]]&gt;=performance_data[[#This Row],[benchmark_return]],"Higher","Lower")</f>
        <v>Higher</v>
      </c>
      <c r="M4064" s="14">
        <f xml:space="preserve"> _xlfn.MAXIFS(performance_data[date],performance_data[portfolio_id],performance_data[[#This Row],[portfolio_id]])</f>
        <v>45553</v>
      </c>
      <c r="N4064" s="14">
        <f xml:space="preserve"> _xlfn.MINIFS(performance_data[date],performance_data[portfolio_id],performance_data[[#This Row],[portfolio_id]])</f>
        <v>44853</v>
      </c>
      <c r="O4064" s="15">
        <f>_xlfn.MAXIFS(performance_data[portfolio_value],performance_data[portfolio_id],performance_data[[#This Row],[portfolio_id]],performance_data[date],performance_data[[#This Row],[latest_date]])</f>
        <v>472895.16</v>
      </c>
      <c r="P4064" s="15">
        <f>_xlfn.MAXIFS(performance_data[portfolio_value],performance_data[portfolio_id],performance_data[[#This Row],[portfolio_id]],performance_data[date],performance_data[[#This Row],[starting_date]])</f>
        <v>349231.22</v>
      </c>
      <c r="Q4064" s="15">
        <f>performance_data[[#This Row],[latest_value]]-performance_data[[#This Row],[starting_value]]</f>
        <v>123663.94</v>
      </c>
      <c r="R4064" s="15">
        <f>performance_data[[#This Row],[net_inflows]]-performance_data[[#This Row],[net_outflows]]</f>
        <v>-2623.04</v>
      </c>
      <c r="S4064" s="15" t="str">
        <f>IF(performance_data[[#This Row],[net_inflows]]&gt;AVERAGE(performance_data[net_inflows]),"High","Low")</f>
        <v>Low</v>
      </c>
      <c r="T4064" s="15">
        <f>AVERAGEIF(performance_data[inflow_flag],performance_data[[#This Row],[inflow_flag]],performance_data[return_percentage])</f>
        <v>5.0457846277021572</v>
      </c>
      <c r="U4064" s="17">
        <f>IF(performance_data[[#This Row],[return_percentage]]&lt;performance_data[[#This Row],[benchmark_return]],1,0)</f>
        <v>0</v>
      </c>
      <c r="V4064" s="17">
        <f>COUNTIFS(performance_data[portfolio_id],performance_data[[#This Row],[portfolio_id]])</f>
        <v>29</v>
      </c>
      <c r="W4064" s="17">
        <f>COUNTIFS(performance_data[portfolio_id],performance_data[[#This Row],[portfolio_id]],
          performance_data[return_flag],1)</f>
        <v>8</v>
      </c>
      <c r="X4064" s="15">
        <f>performance_data[[#This Row],[underperform_flag_count]]/performance_data[[#This Row],[totalportfoliocount]]</f>
        <v>0.27586206896551724</v>
      </c>
    </row>
    <row r="4065" spans="1:24" x14ac:dyDescent="0.3">
      <c r="A4065">
        <v>8371</v>
      </c>
      <c r="B4065" s="1">
        <v>45432</v>
      </c>
      <c r="C4065">
        <v>142468.87</v>
      </c>
      <c r="D4065">
        <v>2.23</v>
      </c>
      <c r="E4065">
        <v>1.84</v>
      </c>
      <c r="F4065">
        <v>10948.55</v>
      </c>
      <c r="G4065">
        <v>13252.85</v>
      </c>
      <c r="H4065" t="s">
        <v>2205</v>
      </c>
      <c r="I4065" t="s">
        <v>2211</v>
      </c>
      <c r="J4065">
        <v>5</v>
      </c>
      <c r="K4065" t="s">
        <v>2223</v>
      </c>
      <c r="L4065" t="str">
        <f>IF(performance_data[[#This Row],[return_percentage]]&gt;=performance_data[[#This Row],[benchmark_return]],"Higher","Lower")</f>
        <v>Higher</v>
      </c>
      <c r="M4065" s="14">
        <f xml:space="preserve"> _xlfn.MAXIFS(performance_data[date],performance_data[portfolio_id],performance_data[[#This Row],[portfolio_id]])</f>
        <v>45553</v>
      </c>
      <c r="N4065" s="14">
        <f xml:space="preserve"> _xlfn.MINIFS(performance_data[date],performance_data[portfolio_id],performance_data[[#This Row],[portfolio_id]])</f>
        <v>44853</v>
      </c>
      <c r="O4065" s="15">
        <f>_xlfn.MAXIFS(performance_data[portfolio_value],performance_data[portfolio_id],performance_data[[#This Row],[portfolio_id]],performance_data[date],performance_data[[#This Row],[latest_date]])</f>
        <v>472895.16</v>
      </c>
      <c r="P4065" s="15">
        <f>_xlfn.MAXIFS(performance_data[portfolio_value],performance_data[portfolio_id],performance_data[[#This Row],[portfolio_id]],performance_data[date],performance_data[[#This Row],[starting_date]])</f>
        <v>349231.22</v>
      </c>
      <c r="Q4065" s="15">
        <f>performance_data[[#This Row],[latest_value]]-performance_data[[#This Row],[starting_value]]</f>
        <v>123663.94</v>
      </c>
      <c r="R4065" s="15">
        <f>performance_data[[#This Row],[net_inflows]]-performance_data[[#This Row],[net_outflows]]</f>
        <v>-2304.3000000000011</v>
      </c>
      <c r="S4065" s="15" t="str">
        <f>IF(performance_data[[#This Row],[net_inflows]]&gt;AVERAGE(performance_data[net_inflows]),"High","Low")</f>
        <v>High</v>
      </c>
      <c r="T4065" s="15">
        <f>AVERAGEIF(performance_data[inflow_flag],performance_data[[#This Row],[inflow_flag]],performance_data[return_percentage])</f>
        <v>4.8467905675459724</v>
      </c>
      <c r="U4065" s="17">
        <f>IF(performance_data[[#This Row],[return_percentage]]&lt;performance_data[[#This Row],[benchmark_return]],1,0)</f>
        <v>0</v>
      </c>
      <c r="V4065" s="17">
        <f>COUNTIFS(performance_data[portfolio_id],performance_data[[#This Row],[portfolio_id]])</f>
        <v>29</v>
      </c>
      <c r="W4065" s="17">
        <f>COUNTIFS(performance_data[portfolio_id],performance_data[[#This Row],[portfolio_id]],
          performance_data[return_flag],1)</f>
        <v>8</v>
      </c>
      <c r="X4065" s="15">
        <f>performance_data[[#This Row],[underperform_flag_count]]/performance_data[[#This Row],[totalportfoliocount]]</f>
        <v>0.27586206896551724</v>
      </c>
    </row>
    <row r="4066" spans="1:24" x14ac:dyDescent="0.3">
      <c r="A4066">
        <v>8371</v>
      </c>
      <c r="B4066" s="1">
        <v>45499</v>
      </c>
      <c r="C4066">
        <v>129027.24</v>
      </c>
      <c r="D4066">
        <v>14.6</v>
      </c>
      <c r="E4066">
        <v>16.03</v>
      </c>
      <c r="F4066">
        <v>7490.15</v>
      </c>
      <c r="G4066">
        <v>12868.22</v>
      </c>
      <c r="H4066" t="s">
        <v>2205</v>
      </c>
      <c r="I4066" t="s">
        <v>2209</v>
      </c>
      <c r="J4066">
        <v>7</v>
      </c>
      <c r="K4066" t="s">
        <v>2210</v>
      </c>
      <c r="L4066" t="str">
        <f>IF(performance_data[[#This Row],[return_percentage]]&gt;=performance_data[[#This Row],[benchmark_return]],"Higher","Lower")</f>
        <v>Lower</v>
      </c>
      <c r="M4066" s="14">
        <f xml:space="preserve"> _xlfn.MAXIFS(performance_data[date],performance_data[portfolio_id],performance_data[[#This Row],[portfolio_id]])</f>
        <v>45553</v>
      </c>
      <c r="N4066" s="14">
        <f xml:space="preserve"> _xlfn.MINIFS(performance_data[date],performance_data[portfolio_id],performance_data[[#This Row],[portfolio_id]])</f>
        <v>44853</v>
      </c>
      <c r="O4066" s="15">
        <f>_xlfn.MAXIFS(performance_data[portfolio_value],performance_data[portfolio_id],performance_data[[#This Row],[portfolio_id]],performance_data[date],performance_data[[#This Row],[latest_date]])</f>
        <v>472895.16</v>
      </c>
      <c r="P4066" s="15">
        <f>_xlfn.MAXIFS(performance_data[portfolio_value],performance_data[portfolio_id],performance_data[[#This Row],[portfolio_id]],performance_data[date],performance_data[[#This Row],[starting_date]])</f>
        <v>349231.22</v>
      </c>
      <c r="Q4066" s="15">
        <f>performance_data[[#This Row],[latest_value]]-performance_data[[#This Row],[starting_value]]</f>
        <v>123663.94</v>
      </c>
      <c r="R4066" s="15">
        <f>performance_data[[#This Row],[net_inflows]]-performance_data[[#This Row],[net_outflows]]</f>
        <v>-5378.07</v>
      </c>
      <c r="S4066" s="15" t="str">
        <f>IF(performance_data[[#This Row],[net_inflows]]&gt;AVERAGE(performance_data[net_inflows]),"High","Low")</f>
        <v>Low</v>
      </c>
      <c r="T4066" s="15">
        <f>AVERAGEIF(performance_data[inflow_flag],performance_data[[#This Row],[inflow_flag]],performance_data[return_percentage])</f>
        <v>5.0457846277021572</v>
      </c>
      <c r="U4066" s="17">
        <f>IF(performance_data[[#This Row],[return_percentage]]&lt;performance_data[[#This Row],[benchmark_return]],1,0)</f>
        <v>1</v>
      </c>
      <c r="V4066" s="17">
        <f>COUNTIFS(performance_data[portfolio_id],performance_data[[#This Row],[portfolio_id]])</f>
        <v>29</v>
      </c>
      <c r="W4066" s="17">
        <f>COUNTIFS(performance_data[portfolio_id],performance_data[[#This Row],[portfolio_id]],
          performance_data[return_flag],1)</f>
        <v>8</v>
      </c>
      <c r="X4066" s="15">
        <f>performance_data[[#This Row],[underperform_flag_count]]/performance_data[[#This Row],[totalportfoliocount]]</f>
        <v>0.27586206896551724</v>
      </c>
    </row>
    <row r="4067" spans="1:24" x14ac:dyDescent="0.3">
      <c r="A4067">
        <v>8371</v>
      </c>
      <c r="B4067" s="1">
        <v>45206</v>
      </c>
      <c r="C4067">
        <v>123777.91</v>
      </c>
      <c r="D4067">
        <v>17.350000000000001</v>
      </c>
      <c r="E4067">
        <v>19.149999999999999</v>
      </c>
      <c r="F4067">
        <v>12118.14</v>
      </c>
      <c r="G4067">
        <v>10825.5</v>
      </c>
      <c r="H4067" t="s">
        <v>2213</v>
      </c>
      <c r="I4067" t="s">
        <v>2217</v>
      </c>
      <c r="J4067">
        <v>10</v>
      </c>
      <c r="K4067" t="s">
        <v>2224</v>
      </c>
      <c r="L4067" t="str">
        <f>IF(performance_data[[#This Row],[return_percentage]]&gt;=performance_data[[#This Row],[benchmark_return]],"Higher","Lower")</f>
        <v>Lower</v>
      </c>
      <c r="M4067" s="14">
        <f xml:space="preserve"> _xlfn.MAXIFS(performance_data[date],performance_data[portfolio_id],performance_data[[#This Row],[portfolio_id]])</f>
        <v>45553</v>
      </c>
      <c r="N4067" s="14">
        <f xml:space="preserve"> _xlfn.MINIFS(performance_data[date],performance_data[portfolio_id],performance_data[[#This Row],[portfolio_id]])</f>
        <v>44853</v>
      </c>
      <c r="O4067" s="15">
        <f>_xlfn.MAXIFS(performance_data[portfolio_value],performance_data[portfolio_id],performance_data[[#This Row],[portfolio_id]],performance_data[date],performance_data[[#This Row],[latest_date]])</f>
        <v>472895.16</v>
      </c>
      <c r="P4067" s="15">
        <f>_xlfn.MAXIFS(performance_data[portfolio_value],performance_data[portfolio_id],performance_data[[#This Row],[portfolio_id]],performance_data[date],performance_data[[#This Row],[starting_date]])</f>
        <v>349231.22</v>
      </c>
      <c r="Q4067" s="15">
        <f>performance_data[[#This Row],[latest_value]]-performance_data[[#This Row],[starting_value]]</f>
        <v>123663.94</v>
      </c>
      <c r="R4067" s="15">
        <f>performance_data[[#This Row],[net_inflows]]-performance_data[[#This Row],[net_outflows]]</f>
        <v>1292.6399999999994</v>
      </c>
      <c r="S4067" s="15" t="str">
        <f>IF(performance_data[[#This Row],[net_inflows]]&gt;AVERAGE(performance_data[net_inflows]),"High","Low")</f>
        <v>High</v>
      </c>
      <c r="T4067" s="15">
        <f>AVERAGEIF(performance_data[inflow_flag],performance_data[[#This Row],[inflow_flag]],performance_data[return_percentage])</f>
        <v>4.8467905675459724</v>
      </c>
      <c r="U4067" s="17">
        <f>IF(performance_data[[#This Row],[return_percentage]]&lt;performance_data[[#This Row],[benchmark_return]],1,0)</f>
        <v>1</v>
      </c>
      <c r="V4067" s="17">
        <f>COUNTIFS(performance_data[portfolio_id],performance_data[[#This Row],[portfolio_id]])</f>
        <v>29</v>
      </c>
      <c r="W4067" s="17">
        <f>COUNTIFS(performance_data[portfolio_id],performance_data[[#This Row],[portfolio_id]],
          performance_data[return_flag],1)</f>
        <v>8</v>
      </c>
      <c r="X4067" s="15">
        <f>performance_data[[#This Row],[underperform_flag_count]]/performance_data[[#This Row],[totalportfoliocount]]</f>
        <v>0.27586206896551724</v>
      </c>
    </row>
    <row r="4068" spans="1:24" x14ac:dyDescent="0.3">
      <c r="A4068">
        <v>8371</v>
      </c>
      <c r="B4068" s="1">
        <v>45393</v>
      </c>
      <c r="C4068">
        <v>127879.92</v>
      </c>
      <c r="D4068">
        <v>16.53</v>
      </c>
      <c r="E4068">
        <v>15.37</v>
      </c>
      <c r="F4068">
        <v>16023.35</v>
      </c>
      <c r="G4068">
        <v>10536.55</v>
      </c>
      <c r="H4068" t="s">
        <v>2205</v>
      </c>
      <c r="I4068" t="s">
        <v>2211</v>
      </c>
      <c r="J4068">
        <v>4</v>
      </c>
      <c r="K4068" t="s">
        <v>2216</v>
      </c>
      <c r="L4068" t="str">
        <f>IF(performance_data[[#This Row],[return_percentage]]&gt;=performance_data[[#This Row],[benchmark_return]],"Higher","Lower")</f>
        <v>Higher</v>
      </c>
      <c r="M4068" s="14">
        <f xml:space="preserve"> _xlfn.MAXIFS(performance_data[date],performance_data[portfolio_id],performance_data[[#This Row],[portfolio_id]])</f>
        <v>45553</v>
      </c>
      <c r="N4068" s="14">
        <f xml:space="preserve"> _xlfn.MINIFS(performance_data[date],performance_data[portfolio_id],performance_data[[#This Row],[portfolio_id]])</f>
        <v>44853</v>
      </c>
      <c r="O4068" s="15">
        <f>_xlfn.MAXIFS(performance_data[portfolio_value],performance_data[portfolio_id],performance_data[[#This Row],[portfolio_id]],performance_data[date],performance_data[[#This Row],[latest_date]])</f>
        <v>472895.16</v>
      </c>
      <c r="P4068" s="15">
        <f>_xlfn.MAXIFS(performance_data[portfolio_value],performance_data[portfolio_id],performance_data[[#This Row],[portfolio_id]],performance_data[date],performance_data[[#This Row],[starting_date]])</f>
        <v>349231.22</v>
      </c>
      <c r="Q4068" s="15">
        <f>performance_data[[#This Row],[latest_value]]-performance_data[[#This Row],[starting_value]]</f>
        <v>123663.94</v>
      </c>
      <c r="R4068" s="15">
        <f>performance_data[[#This Row],[net_inflows]]-performance_data[[#This Row],[net_outflows]]</f>
        <v>5486.8000000000011</v>
      </c>
      <c r="S4068" s="15" t="str">
        <f>IF(performance_data[[#This Row],[net_inflows]]&gt;AVERAGE(performance_data[net_inflows]),"High","Low")</f>
        <v>High</v>
      </c>
      <c r="T4068" s="15">
        <f>AVERAGEIF(performance_data[inflow_flag],performance_data[[#This Row],[inflow_flag]],performance_data[return_percentage])</f>
        <v>4.8467905675459724</v>
      </c>
      <c r="U4068" s="17">
        <f>IF(performance_data[[#This Row],[return_percentage]]&lt;performance_data[[#This Row],[benchmark_return]],1,0)</f>
        <v>0</v>
      </c>
      <c r="V4068" s="17">
        <f>COUNTIFS(performance_data[portfolio_id],performance_data[[#This Row],[portfolio_id]])</f>
        <v>29</v>
      </c>
      <c r="W4068" s="17">
        <f>COUNTIFS(performance_data[portfolio_id],performance_data[[#This Row],[portfolio_id]],
          performance_data[return_flag],1)</f>
        <v>8</v>
      </c>
      <c r="X4068" s="15">
        <f>performance_data[[#This Row],[underperform_flag_count]]/performance_data[[#This Row],[totalportfoliocount]]</f>
        <v>0.27586206896551724</v>
      </c>
    </row>
    <row r="4069" spans="1:24" x14ac:dyDescent="0.3">
      <c r="A4069">
        <v>8503</v>
      </c>
      <c r="B4069" s="1">
        <v>45005</v>
      </c>
      <c r="C4069">
        <v>27347.63</v>
      </c>
      <c r="D4069">
        <v>-1.64</v>
      </c>
      <c r="E4069">
        <v>-1.57</v>
      </c>
      <c r="F4069">
        <v>13505.08</v>
      </c>
      <c r="G4069">
        <v>7484.88</v>
      </c>
      <c r="H4069" t="s">
        <v>2213</v>
      </c>
      <c r="I4069" t="s">
        <v>2206</v>
      </c>
      <c r="J4069">
        <v>3</v>
      </c>
      <c r="K4069" t="s">
        <v>2222</v>
      </c>
      <c r="L4069" t="str">
        <f>IF(performance_data[[#This Row],[return_percentage]]&gt;=performance_data[[#This Row],[benchmark_return]],"Higher","Lower")</f>
        <v>Lower</v>
      </c>
      <c r="M4069" s="14">
        <f xml:space="preserve"> _xlfn.MAXIFS(performance_data[date],performance_data[portfolio_id],performance_data[[#This Row],[portfolio_id]])</f>
        <v>45513</v>
      </c>
      <c r="N4069" s="14">
        <f xml:space="preserve"> _xlfn.MINIFS(performance_data[date],performance_data[portfolio_id],performance_data[[#This Row],[portfolio_id]])</f>
        <v>44866</v>
      </c>
      <c r="O4069" s="15">
        <f>_xlfn.MAXIFS(performance_data[portfolio_value],performance_data[portfolio_id],performance_data[[#This Row],[portfolio_id]],performance_data[date],performance_data[[#This Row],[latest_date]])</f>
        <v>322800.13</v>
      </c>
      <c r="P4069" s="15">
        <f>_xlfn.MAXIFS(performance_data[portfolio_value],performance_data[portfolio_id],performance_data[[#This Row],[portfolio_id]],performance_data[date],performance_data[[#This Row],[starting_date]])</f>
        <v>278316.13</v>
      </c>
      <c r="Q4069" s="15">
        <f>performance_data[[#This Row],[latest_value]]-performance_data[[#This Row],[starting_value]]</f>
        <v>44484</v>
      </c>
      <c r="R4069" s="15">
        <f>performance_data[[#This Row],[net_inflows]]-performance_data[[#This Row],[net_outflows]]</f>
        <v>6020.2</v>
      </c>
      <c r="S4069" s="15" t="str">
        <f>IF(performance_data[[#This Row],[net_inflows]]&gt;AVERAGE(performance_data[net_inflows]),"High","Low")</f>
        <v>High</v>
      </c>
      <c r="T4069" s="15">
        <f>AVERAGEIF(performance_data[inflow_flag],performance_data[[#This Row],[inflow_flag]],performance_data[return_percentage])</f>
        <v>4.8467905675459724</v>
      </c>
      <c r="U4069" s="17">
        <f>IF(performance_data[[#This Row],[return_percentage]]&lt;performance_data[[#This Row],[benchmark_return]],1,0)</f>
        <v>1</v>
      </c>
      <c r="V4069" s="17">
        <f>COUNTIFS(performance_data[portfolio_id],performance_data[[#This Row],[portfolio_id]])</f>
        <v>20</v>
      </c>
      <c r="W4069" s="17">
        <f>COUNTIFS(performance_data[portfolio_id],performance_data[[#This Row],[portfolio_id]],
          performance_data[return_flag],1)</f>
        <v>10</v>
      </c>
      <c r="X4069" s="15">
        <f>performance_data[[#This Row],[underperform_flag_count]]/performance_data[[#This Row],[totalportfoliocount]]</f>
        <v>0.5</v>
      </c>
    </row>
    <row r="4070" spans="1:24" x14ac:dyDescent="0.3">
      <c r="A4070">
        <v>8503</v>
      </c>
      <c r="B4070" s="1">
        <v>45513</v>
      </c>
      <c r="C4070">
        <v>322800.13</v>
      </c>
      <c r="D4070">
        <v>11.19</v>
      </c>
      <c r="E4070">
        <v>13.34</v>
      </c>
      <c r="F4070">
        <v>13130.31</v>
      </c>
      <c r="G4070">
        <v>7871.46</v>
      </c>
      <c r="H4070" t="s">
        <v>2205</v>
      </c>
      <c r="I4070" t="s">
        <v>2209</v>
      </c>
      <c r="J4070">
        <v>8</v>
      </c>
      <c r="K4070" t="s">
        <v>2214</v>
      </c>
      <c r="L4070" t="str">
        <f>IF(performance_data[[#This Row],[return_percentage]]&gt;=performance_data[[#This Row],[benchmark_return]],"Higher","Lower")</f>
        <v>Lower</v>
      </c>
      <c r="M4070" s="14">
        <f xml:space="preserve"> _xlfn.MAXIFS(performance_data[date],performance_data[portfolio_id],performance_data[[#This Row],[portfolio_id]])</f>
        <v>45513</v>
      </c>
      <c r="N4070" s="14">
        <f xml:space="preserve"> _xlfn.MINIFS(performance_data[date],performance_data[portfolio_id],performance_data[[#This Row],[portfolio_id]])</f>
        <v>44866</v>
      </c>
      <c r="O4070" s="15">
        <f>_xlfn.MAXIFS(performance_data[portfolio_value],performance_data[portfolio_id],performance_data[[#This Row],[portfolio_id]],performance_data[date],performance_data[[#This Row],[latest_date]])</f>
        <v>322800.13</v>
      </c>
      <c r="P4070" s="15">
        <f>_xlfn.MAXIFS(performance_data[portfolio_value],performance_data[portfolio_id],performance_data[[#This Row],[portfolio_id]],performance_data[date],performance_data[[#This Row],[starting_date]])</f>
        <v>278316.13</v>
      </c>
      <c r="Q4070" s="15">
        <f>performance_data[[#This Row],[latest_value]]-performance_data[[#This Row],[starting_value]]</f>
        <v>44484</v>
      </c>
      <c r="R4070" s="15">
        <f>performance_data[[#This Row],[net_inflows]]-performance_data[[#This Row],[net_outflows]]</f>
        <v>5258.8499999999995</v>
      </c>
      <c r="S4070" s="15" t="str">
        <f>IF(performance_data[[#This Row],[net_inflows]]&gt;AVERAGE(performance_data[net_inflows]),"High","Low")</f>
        <v>High</v>
      </c>
      <c r="T4070" s="15">
        <f>AVERAGEIF(performance_data[inflow_flag],performance_data[[#This Row],[inflow_flag]],performance_data[return_percentage])</f>
        <v>4.8467905675459724</v>
      </c>
      <c r="U4070" s="17">
        <f>IF(performance_data[[#This Row],[return_percentage]]&lt;performance_data[[#This Row],[benchmark_return]],1,0)</f>
        <v>1</v>
      </c>
      <c r="V4070" s="17">
        <f>COUNTIFS(performance_data[portfolio_id],performance_data[[#This Row],[portfolio_id]])</f>
        <v>20</v>
      </c>
      <c r="W4070" s="17">
        <f>COUNTIFS(performance_data[portfolio_id],performance_data[[#This Row],[portfolio_id]],
          performance_data[return_flag],1)</f>
        <v>10</v>
      </c>
      <c r="X4070" s="15">
        <f>performance_data[[#This Row],[underperform_flag_count]]/performance_data[[#This Row],[totalportfoliocount]]</f>
        <v>0.5</v>
      </c>
    </row>
    <row r="4071" spans="1:24" x14ac:dyDescent="0.3">
      <c r="A4071">
        <v>8503</v>
      </c>
      <c r="B4071" s="1">
        <v>45113</v>
      </c>
      <c r="C4071">
        <v>370161.14</v>
      </c>
      <c r="D4071">
        <v>5.92</v>
      </c>
      <c r="E4071">
        <v>5.9</v>
      </c>
      <c r="F4071">
        <v>9397.34</v>
      </c>
      <c r="G4071">
        <v>15183.46</v>
      </c>
      <c r="H4071" t="s">
        <v>2213</v>
      </c>
      <c r="I4071" t="s">
        <v>2209</v>
      </c>
      <c r="J4071">
        <v>7</v>
      </c>
      <c r="K4071" t="s">
        <v>2210</v>
      </c>
      <c r="L4071" t="str">
        <f>IF(performance_data[[#This Row],[return_percentage]]&gt;=performance_data[[#This Row],[benchmark_return]],"Higher","Lower")</f>
        <v>Higher</v>
      </c>
      <c r="M4071" s="14">
        <f xml:space="preserve"> _xlfn.MAXIFS(performance_data[date],performance_data[portfolio_id],performance_data[[#This Row],[portfolio_id]])</f>
        <v>45513</v>
      </c>
      <c r="N4071" s="14">
        <f xml:space="preserve"> _xlfn.MINIFS(performance_data[date],performance_data[portfolio_id],performance_data[[#This Row],[portfolio_id]])</f>
        <v>44866</v>
      </c>
      <c r="O4071" s="15">
        <f>_xlfn.MAXIFS(performance_data[portfolio_value],performance_data[portfolio_id],performance_data[[#This Row],[portfolio_id]],performance_data[date],performance_data[[#This Row],[latest_date]])</f>
        <v>322800.13</v>
      </c>
      <c r="P4071" s="15">
        <f>_xlfn.MAXIFS(performance_data[portfolio_value],performance_data[portfolio_id],performance_data[[#This Row],[portfolio_id]],performance_data[date],performance_data[[#This Row],[starting_date]])</f>
        <v>278316.13</v>
      </c>
      <c r="Q4071" s="15">
        <f>performance_data[[#This Row],[latest_value]]-performance_data[[#This Row],[starting_value]]</f>
        <v>44484</v>
      </c>
      <c r="R4071" s="15">
        <f>performance_data[[#This Row],[net_inflows]]-performance_data[[#This Row],[net_outflows]]</f>
        <v>-5786.119999999999</v>
      </c>
      <c r="S4071" s="15" t="str">
        <f>IF(performance_data[[#This Row],[net_inflows]]&gt;AVERAGE(performance_data[net_inflows]),"High","Low")</f>
        <v>Low</v>
      </c>
      <c r="T4071" s="15">
        <f>AVERAGEIF(performance_data[inflow_flag],performance_data[[#This Row],[inflow_flag]],performance_data[return_percentage])</f>
        <v>5.0457846277021572</v>
      </c>
      <c r="U4071" s="17">
        <f>IF(performance_data[[#This Row],[return_percentage]]&lt;performance_data[[#This Row],[benchmark_return]],1,0)</f>
        <v>0</v>
      </c>
      <c r="V4071" s="17">
        <f>COUNTIFS(performance_data[portfolio_id],performance_data[[#This Row],[portfolio_id]])</f>
        <v>20</v>
      </c>
      <c r="W4071" s="17">
        <f>COUNTIFS(performance_data[portfolio_id],performance_data[[#This Row],[portfolio_id]],
          performance_data[return_flag],1)</f>
        <v>10</v>
      </c>
      <c r="X4071" s="15">
        <f>performance_data[[#This Row],[underperform_flag_count]]/performance_data[[#This Row],[totalportfoliocount]]</f>
        <v>0.5</v>
      </c>
    </row>
    <row r="4072" spans="1:24" x14ac:dyDescent="0.3">
      <c r="A4072">
        <v>8503</v>
      </c>
      <c r="B4072" s="1">
        <v>44947</v>
      </c>
      <c r="C4072">
        <v>390456.26</v>
      </c>
      <c r="D4072">
        <v>19.71</v>
      </c>
      <c r="E4072">
        <v>23.24</v>
      </c>
      <c r="F4072">
        <v>12782.85</v>
      </c>
      <c r="G4072">
        <v>5122.1899999999996</v>
      </c>
      <c r="H4072" t="s">
        <v>2213</v>
      </c>
      <c r="I4072" t="s">
        <v>2206</v>
      </c>
      <c r="J4072">
        <v>1</v>
      </c>
      <c r="K4072" t="s">
        <v>2207</v>
      </c>
      <c r="L4072" t="str">
        <f>IF(performance_data[[#This Row],[return_percentage]]&gt;=performance_data[[#This Row],[benchmark_return]],"Higher","Lower")</f>
        <v>Lower</v>
      </c>
      <c r="M4072" s="14">
        <f xml:space="preserve"> _xlfn.MAXIFS(performance_data[date],performance_data[portfolio_id],performance_data[[#This Row],[portfolio_id]])</f>
        <v>45513</v>
      </c>
      <c r="N4072" s="14">
        <f xml:space="preserve"> _xlfn.MINIFS(performance_data[date],performance_data[portfolio_id],performance_data[[#This Row],[portfolio_id]])</f>
        <v>44866</v>
      </c>
      <c r="O4072" s="15">
        <f>_xlfn.MAXIFS(performance_data[portfolio_value],performance_data[portfolio_id],performance_data[[#This Row],[portfolio_id]],performance_data[date],performance_data[[#This Row],[latest_date]])</f>
        <v>322800.13</v>
      </c>
      <c r="P4072" s="15">
        <f>_xlfn.MAXIFS(performance_data[portfolio_value],performance_data[portfolio_id],performance_data[[#This Row],[portfolio_id]],performance_data[date],performance_data[[#This Row],[starting_date]])</f>
        <v>278316.13</v>
      </c>
      <c r="Q4072" s="15">
        <f>performance_data[[#This Row],[latest_value]]-performance_data[[#This Row],[starting_value]]</f>
        <v>44484</v>
      </c>
      <c r="R4072" s="15">
        <f>performance_data[[#This Row],[net_inflows]]-performance_data[[#This Row],[net_outflows]]</f>
        <v>7660.6600000000008</v>
      </c>
      <c r="S4072" s="15" t="str">
        <f>IF(performance_data[[#This Row],[net_inflows]]&gt;AVERAGE(performance_data[net_inflows]),"High","Low")</f>
        <v>High</v>
      </c>
      <c r="T4072" s="15">
        <f>AVERAGEIF(performance_data[inflow_flag],performance_data[[#This Row],[inflow_flag]],performance_data[return_percentage])</f>
        <v>4.8467905675459724</v>
      </c>
      <c r="U4072" s="17">
        <f>IF(performance_data[[#This Row],[return_percentage]]&lt;performance_data[[#This Row],[benchmark_return]],1,0)</f>
        <v>1</v>
      </c>
      <c r="V4072" s="17">
        <f>COUNTIFS(performance_data[portfolio_id],performance_data[[#This Row],[portfolio_id]])</f>
        <v>20</v>
      </c>
      <c r="W4072" s="17">
        <f>COUNTIFS(performance_data[portfolio_id],performance_data[[#This Row],[portfolio_id]],
          performance_data[return_flag],1)</f>
        <v>10</v>
      </c>
      <c r="X4072" s="15">
        <f>performance_data[[#This Row],[underperform_flag_count]]/performance_data[[#This Row],[totalportfoliocount]]</f>
        <v>0.5</v>
      </c>
    </row>
    <row r="4073" spans="1:24" x14ac:dyDescent="0.3">
      <c r="A4073">
        <v>8503</v>
      </c>
      <c r="B4073" s="1">
        <v>45344</v>
      </c>
      <c r="C4073">
        <v>123329.57</v>
      </c>
      <c r="D4073">
        <v>16.149999999999999</v>
      </c>
      <c r="E4073">
        <v>18.09</v>
      </c>
      <c r="F4073">
        <v>4522.67</v>
      </c>
      <c r="G4073">
        <v>16786.150000000001</v>
      </c>
      <c r="H4073" t="s">
        <v>2205</v>
      </c>
      <c r="I4073" t="s">
        <v>2206</v>
      </c>
      <c r="J4073">
        <v>2</v>
      </c>
      <c r="K4073" t="s">
        <v>2226</v>
      </c>
      <c r="L4073" t="str">
        <f>IF(performance_data[[#This Row],[return_percentage]]&gt;=performance_data[[#This Row],[benchmark_return]],"Higher","Lower")</f>
        <v>Lower</v>
      </c>
      <c r="M4073" s="14">
        <f xml:space="preserve"> _xlfn.MAXIFS(performance_data[date],performance_data[portfolio_id],performance_data[[#This Row],[portfolio_id]])</f>
        <v>45513</v>
      </c>
      <c r="N4073" s="14">
        <f xml:space="preserve"> _xlfn.MINIFS(performance_data[date],performance_data[portfolio_id],performance_data[[#This Row],[portfolio_id]])</f>
        <v>44866</v>
      </c>
      <c r="O4073" s="15">
        <f>_xlfn.MAXIFS(performance_data[portfolio_value],performance_data[portfolio_id],performance_data[[#This Row],[portfolio_id]],performance_data[date],performance_data[[#This Row],[latest_date]])</f>
        <v>322800.13</v>
      </c>
      <c r="P4073" s="15">
        <f>_xlfn.MAXIFS(performance_data[portfolio_value],performance_data[portfolio_id],performance_data[[#This Row],[portfolio_id]],performance_data[date],performance_data[[#This Row],[starting_date]])</f>
        <v>278316.13</v>
      </c>
      <c r="Q4073" s="15">
        <f>performance_data[[#This Row],[latest_value]]-performance_data[[#This Row],[starting_value]]</f>
        <v>44484</v>
      </c>
      <c r="R4073" s="15">
        <f>performance_data[[#This Row],[net_inflows]]-performance_data[[#This Row],[net_outflows]]</f>
        <v>-12263.480000000001</v>
      </c>
      <c r="S4073" s="15" t="str">
        <f>IF(performance_data[[#This Row],[net_inflows]]&gt;AVERAGE(performance_data[net_inflows]),"High","Low")</f>
        <v>Low</v>
      </c>
      <c r="T4073" s="15">
        <f>AVERAGEIF(performance_data[inflow_flag],performance_data[[#This Row],[inflow_flag]],performance_data[return_percentage])</f>
        <v>5.0457846277021572</v>
      </c>
      <c r="U4073" s="17">
        <f>IF(performance_data[[#This Row],[return_percentage]]&lt;performance_data[[#This Row],[benchmark_return]],1,0)</f>
        <v>1</v>
      </c>
      <c r="V4073" s="17">
        <f>COUNTIFS(performance_data[portfolio_id],performance_data[[#This Row],[portfolio_id]])</f>
        <v>20</v>
      </c>
      <c r="W4073" s="17">
        <f>COUNTIFS(performance_data[portfolio_id],performance_data[[#This Row],[portfolio_id]],
          performance_data[return_flag],1)</f>
        <v>10</v>
      </c>
      <c r="X4073" s="15">
        <f>performance_data[[#This Row],[underperform_flag_count]]/performance_data[[#This Row],[totalportfoliocount]]</f>
        <v>0.5</v>
      </c>
    </row>
    <row r="4074" spans="1:24" x14ac:dyDescent="0.3">
      <c r="A4074">
        <v>8503</v>
      </c>
      <c r="B4074" s="1">
        <v>44890</v>
      </c>
      <c r="C4074">
        <v>185685.5</v>
      </c>
      <c r="D4074">
        <v>17.62</v>
      </c>
      <c r="E4074">
        <v>18.68</v>
      </c>
      <c r="F4074">
        <v>18269.63</v>
      </c>
      <c r="G4074">
        <v>6087.08</v>
      </c>
      <c r="H4074" t="s">
        <v>2220</v>
      </c>
      <c r="I4074" t="s">
        <v>2217</v>
      </c>
      <c r="J4074">
        <v>11</v>
      </c>
      <c r="K4074" t="s">
        <v>2219</v>
      </c>
      <c r="L4074" t="str">
        <f>IF(performance_data[[#This Row],[return_percentage]]&gt;=performance_data[[#This Row],[benchmark_return]],"Higher","Lower")</f>
        <v>Lower</v>
      </c>
      <c r="M4074" s="14">
        <f xml:space="preserve"> _xlfn.MAXIFS(performance_data[date],performance_data[portfolio_id],performance_data[[#This Row],[portfolio_id]])</f>
        <v>45513</v>
      </c>
      <c r="N4074" s="14">
        <f xml:space="preserve"> _xlfn.MINIFS(performance_data[date],performance_data[portfolio_id],performance_data[[#This Row],[portfolio_id]])</f>
        <v>44866</v>
      </c>
      <c r="O4074" s="15">
        <f>_xlfn.MAXIFS(performance_data[portfolio_value],performance_data[portfolio_id],performance_data[[#This Row],[portfolio_id]],performance_data[date],performance_data[[#This Row],[latest_date]])</f>
        <v>322800.13</v>
      </c>
      <c r="P4074" s="15">
        <f>_xlfn.MAXIFS(performance_data[portfolio_value],performance_data[portfolio_id],performance_data[[#This Row],[portfolio_id]],performance_data[date],performance_data[[#This Row],[starting_date]])</f>
        <v>278316.13</v>
      </c>
      <c r="Q4074" s="15">
        <f>performance_data[[#This Row],[latest_value]]-performance_data[[#This Row],[starting_value]]</f>
        <v>44484</v>
      </c>
      <c r="R4074" s="15">
        <f>performance_data[[#This Row],[net_inflows]]-performance_data[[#This Row],[net_outflows]]</f>
        <v>12182.550000000001</v>
      </c>
      <c r="S4074" s="15" t="str">
        <f>IF(performance_data[[#This Row],[net_inflows]]&gt;AVERAGE(performance_data[net_inflows]),"High","Low")</f>
        <v>High</v>
      </c>
      <c r="T4074" s="15">
        <f>AVERAGEIF(performance_data[inflow_flag],performance_data[[#This Row],[inflow_flag]],performance_data[return_percentage])</f>
        <v>4.8467905675459724</v>
      </c>
      <c r="U4074" s="17">
        <f>IF(performance_data[[#This Row],[return_percentage]]&lt;performance_data[[#This Row],[benchmark_return]],1,0)</f>
        <v>1</v>
      </c>
      <c r="V4074" s="17">
        <f>COUNTIFS(performance_data[portfolio_id],performance_data[[#This Row],[portfolio_id]])</f>
        <v>20</v>
      </c>
      <c r="W4074" s="17">
        <f>COUNTIFS(performance_data[portfolio_id],performance_data[[#This Row],[portfolio_id]],
          performance_data[return_flag],1)</f>
        <v>10</v>
      </c>
      <c r="X4074" s="15">
        <f>performance_data[[#This Row],[underperform_flag_count]]/performance_data[[#This Row],[totalportfoliocount]]</f>
        <v>0.5</v>
      </c>
    </row>
    <row r="4075" spans="1:24" x14ac:dyDescent="0.3">
      <c r="A4075">
        <v>8503</v>
      </c>
      <c r="B4075" s="1">
        <v>44892</v>
      </c>
      <c r="C4075">
        <v>258000.32</v>
      </c>
      <c r="D4075">
        <v>-7.58</v>
      </c>
      <c r="E4075">
        <v>-8.61</v>
      </c>
      <c r="F4075">
        <v>14510.54</v>
      </c>
      <c r="G4075">
        <v>3598.11</v>
      </c>
      <c r="H4075" t="s">
        <v>2220</v>
      </c>
      <c r="I4075" t="s">
        <v>2217</v>
      </c>
      <c r="J4075">
        <v>11</v>
      </c>
      <c r="K4075" t="s">
        <v>2219</v>
      </c>
      <c r="L4075" t="str">
        <f>IF(performance_data[[#This Row],[return_percentage]]&gt;=performance_data[[#This Row],[benchmark_return]],"Higher","Lower")</f>
        <v>Higher</v>
      </c>
      <c r="M4075" s="14">
        <f xml:space="preserve"> _xlfn.MAXIFS(performance_data[date],performance_data[portfolio_id],performance_data[[#This Row],[portfolio_id]])</f>
        <v>45513</v>
      </c>
      <c r="N4075" s="14">
        <f xml:space="preserve"> _xlfn.MINIFS(performance_data[date],performance_data[portfolio_id],performance_data[[#This Row],[portfolio_id]])</f>
        <v>44866</v>
      </c>
      <c r="O4075" s="15">
        <f>_xlfn.MAXIFS(performance_data[portfolio_value],performance_data[portfolio_id],performance_data[[#This Row],[portfolio_id]],performance_data[date],performance_data[[#This Row],[latest_date]])</f>
        <v>322800.13</v>
      </c>
      <c r="P4075" s="15">
        <f>_xlfn.MAXIFS(performance_data[portfolio_value],performance_data[portfolio_id],performance_data[[#This Row],[portfolio_id]],performance_data[date],performance_data[[#This Row],[starting_date]])</f>
        <v>278316.13</v>
      </c>
      <c r="Q4075" s="15">
        <f>performance_data[[#This Row],[latest_value]]-performance_data[[#This Row],[starting_value]]</f>
        <v>44484</v>
      </c>
      <c r="R4075" s="15">
        <f>performance_data[[#This Row],[net_inflows]]-performance_data[[#This Row],[net_outflows]]</f>
        <v>10912.43</v>
      </c>
      <c r="S4075" s="15" t="str">
        <f>IF(performance_data[[#This Row],[net_inflows]]&gt;AVERAGE(performance_data[net_inflows]),"High","Low")</f>
        <v>High</v>
      </c>
      <c r="T4075" s="15">
        <f>AVERAGEIF(performance_data[inflow_flag],performance_data[[#This Row],[inflow_flag]],performance_data[return_percentage])</f>
        <v>4.8467905675459724</v>
      </c>
      <c r="U4075" s="17">
        <f>IF(performance_data[[#This Row],[return_percentage]]&lt;performance_data[[#This Row],[benchmark_return]],1,0)</f>
        <v>0</v>
      </c>
      <c r="V4075" s="17">
        <f>COUNTIFS(performance_data[portfolio_id],performance_data[[#This Row],[portfolio_id]])</f>
        <v>20</v>
      </c>
      <c r="W4075" s="17">
        <f>COUNTIFS(performance_data[portfolio_id],performance_data[[#This Row],[portfolio_id]],
          performance_data[return_flag],1)</f>
        <v>10</v>
      </c>
      <c r="X4075" s="15">
        <f>performance_data[[#This Row],[underperform_flag_count]]/performance_data[[#This Row],[totalportfoliocount]]</f>
        <v>0.5</v>
      </c>
    </row>
    <row r="4076" spans="1:24" x14ac:dyDescent="0.3">
      <c r="A4076">
        <v>8503</v>
      </c>
      <c r="B4076" s="1">
        <v>45446</v>
      </c>
      <c r="C4076">
        <v>324774.89</v>
      </c>
      <c r="D4076">
        <v>2.68</v>
      </c>
      <c r="E4076">
        <v>3.13</v>
      </c>
      <c r="F4076">
        <v>14356.52</v>
      </c>
      <c r="G4076">
        <v>12180.14</v>
      </c>
      <c r="H4076" t="s">
        <v>2205</v>
      </c>
      <c r="I4076" t="s">
        <v>2211</v>
      </c>
      <c r="J4076">
        <v>6</v>
      </c>
      <c r="K4076" t="s">
        <v>2212</v>
      </c>
      <c r="L4076" t="str">
        <f>IF(performance_data[[#This Row],[return_percentage]]&gt;=performance_data[[#This Row],[benchmark_return]],"Higher","Lower")</f>
        <v>Lower</v>
      </c>
      <c r="M4076" s="14">
        <f xml:space="preserve"> _xlfn.MAXIFS(performance_data[date],performance_data[portfolio_id],performance_data[[#This Row],[portfolio_id]])</f>
        <v>45513</v>
      </c>
      <c r="N4076" s="14">
        <f xml:space="preserve"> _xlfn.MINIFS(performance_data[date],performance_data[portfolio_id],performance_data[[#This Row],[portfolio_id]])</f>
        <v>44866</v>
      </c>
      <c r="O4076" s="15">
        <f>_xlfn.MAXIFS(performance_data[portfolio_value],performance_data[portfolio_id],performance_data[[#This Row],[portfolio_id]],performance_data[date],performance_data[[#This Row],[latest_date]])</f>
        <v>322800.13</v>
      </c>
      <c r="P4076" s="15">
        <f>_xlfn.MAXIFS(performance_data[portfolio_value],performance_data[portfolio_id],performance_data[[#This Row],[portfolio_id]],performance_data[date],performance_data[[#This Row],[starting_date]])</f>
        <v>278316.13</v>
      </c>
      <c r="Q4076" s="15">
        <f>performance_data[[#This Row],[latest_value]]-performance_data[[#This Row],[starting_value]]</f>
        <v>44484</v>
      </c>
      <c r="R4076" s="15">
        <f>performance_data[[#This Row],[net_inflows]]-performance_data[[#This Row],[net_outflows]]</f>
        <v>2176.380000000001</v>
      </c>
      <c r="S4076" s="15" t="str">
        <f>IF(performance_data[[#This Row],[net_inflows]]&gt;AVERAGE(performance_data[net_inflows]),"High","Low")</f>
        <v>High</v>
      </c>
      <c r="T4076" s="15">
        <f>AVERAGEIF(performance_data[inflow_flag],performance_data[[#This Row],[inflow_flag]],performance_data[return_percentage])</f>
        <v>4.8467905675459724</v>
      </c>
      <c r="U4076" s="17">
        <f>IF(performance_data[[#This Row],[return_percentage]]&lt;performance_data[[#This Row],[benchmark_return]],1,0)</f>
        <v>1</v>
      </c>
      <c r="V4076" s="17">
        <f>COUNTIFS(performance_data[portfolio_id],performance_data[[#This Row],[portfolio_id]])</f>
        <v>20</v>
      </c>
      <c r="W4076" s="17">
        <f>COUNTIFS(performance_data[portfolio_id],performance_data[[#This Row],[portfolio_id]],
          performance_data[return_flag],1)</f>
        <v>10</v>
      </c>
      <c r="X4076" s="15">
        <f>performance_data[[#This Row],[underperform_flag_count]]/performance_data[[#This Row],[totalportfoliocount]]</f>
        <v>0.5</v>
      </c>
    </row>
    <row r="4077" spans="1:24" x14ac:dyDescent="0.3">
      <c r="A4077">
        <v>8503</v>
      </c>
      <c r="B4077" s="1">
        <v>45422</v>
      </c>
      <c r="C4077">
        <v>225060.7</v>
      </c>
      <c r="D4077">
        <v>-0.87</v>
      </c>
      <c r="E4077">
        <v>-0.87</v>
      </c>
      <c r="F4077">
        <v>1374.9</v>
      </c>
      <c r="G4077">
        <v>19248.96</v>
      </c>
      <c r="H4077" t="s">
        <v>2205</v>
      </c>
      <c r="I4077" t="s">
        <v>2211</v>
      </c>
      <c r="J4077">
        <v>5</v>
      </c>
      <c r="K4077" t="s">
        <v>2223</v>
      </c>
      <c r="L4077" t="str">
        <f>IF(performance_data[[#This Row],[return_percentage]]&gt;=performance_data[[#This Row],[benchmark_return]],"Higher","Lower")</f>
        <v>Higher</v>
      </c>
      <c r="M4077" s="14">
        <f xml:space="preserve"> _xlfn.MAXIFS(performance_data[date],performance_data[portfolio_id],performance_data[[#This Row],[portfolio_id]])</f>
        <v>45513</v>
      </c>
      <c r="N4077" s="14">
        <f xml:space="preserve"> _xlfn.MINIFS(performance_data[date],performance_data[portfolio_id],performance_data[[#This Row],[portfolio_id]])</f>
        <v>44866</v>
      </c>
      <c r="O4077" s="15">
        <f>_xlfn.MAXIFS(performance_data[portfolio_value],performance_data[portfolio_id],performance_data[[#This Row],[portfolio_id]],performance_data[date],performance_data[[#This Row],[latest_date]])</f>
        <v>322800.13</v>
      </c>
      <c r="P4077" s="15">
        <f>_xlfn.MAXIFS(performance_data[portfolio_value],performance_data[portfolio_id],performance_data[[#This Row],[portfolio_id]],performance_data[date],performance_data[[#This Row],[starting_date]])</f>
        <v>278316.13</v>
      </c>
      <c r="Q4077" s="15">
        <f>performance_data[[#This Row],[latest_value]]-performance_data[[#This Row],[starting_value]]</f>
        <v>44484</v>
      </c>
      <c r="R4077" s="15">
        <f>performance_data[[#This Row],[net_inflows]]-performance_data[[#This Row],[net_outflows]]</f>
        <v>-17874.059999999998</v>
      </c>
      <c r="S4077" s="15" t="str">
        <f>IF(performance_data[[#This Row],[net_inflows]]&gt;AVERAGE(performance_data[net_inflows]),"High","Low")</f>
        <v>Low</v>
      </c>
      <c r="T4077" s="15">
        <f>AVERAGEIF(performance_data[inflow_flag],performance_data[[#This Row],[inflow_flag]],performance_data[return_percentage])</f>
        <v>5.0457846277021572</v>
      </c>
      <c r="U4077" s="17">
        <f>IF(performance_data[[#This Row],[return_percentage]]&lt;performance_data[[#This Row],[benchmark_return]],1,0)</f>
        <v>0</v>
      </c>
      <c r="V4077" s="17">
        <f>COUNTIFS(performance_data[portfolio_id],performance_data[[#This Row],[portfolio_id]])</f>
        <v>20</v>
      </c>
      <c r="W4077" s="17">
        <f>COUNTIFS(performance_data[portfolio_id],performance_data[[#This Row],[portfolio_id]],
          performance_data[return_flag],1)</f>
        <v>10</v>
      </c>
      <c r="X4077" s="15">
        <f>performance_data[[#This Row],[underperform_flag_count]]/performance_data[[#This Row],[totalportfoliocount]]</f>
        <v>0.5</v>
      </c>
    </row>
    <row r="4078" spans="1:24" x14ac:dyDescent="0.3">
      <c r="A4078">
        <v>8503</v>
      </c>
      <c r="B4078" s="1">
        <v>45283</v>
      </c>
      <c r="C4078">
        <v>47073.87</v>
      </c>
      <c r="D4078">
        <v>2.06</v>
      </c>
      <c r="E4078">
        <v>1.74</v>
      </c>
      <c r="F4078">
        <v>19718.240000000002</v>
      </c>
      <c r="G4078">
        <v>10206.51</v>
      </c>
      <c r="H4078" t="s">
        <v>2213</v>
      </c>
      <c r="I4078" t="s">
        <v>2217</v>
      </c>
      <c r="J4078">
        <v>12</v>
      </c>
      <c r="K4078" t="s">
        <v>2218</v>
      </c>
      <c r="L4078" t="str">
        <f>IF(performance_data[[#This Row],[return_percentage]]&gt;=performance_data[[#This Row],[benchmark_return]],"Higher","Lower")</f>
        <v>Higher</v>
      </c>
      <c r="M4078" s="14">
        <f xml:space="preserve"> _xlfn.MAXIFS(performance_data[date],performance_data[portfolio_id],performance_data[[#This Row],[portfolio_id]])</f>
        <v>45513</v>
      </c>
      <c r="N4078" s="14">
        <f xml:space="preserve"> _xlfn.MINIFS(performance_data[date],performance_data[portfolio_id],performance_data[[#This Row],[portfolio_id]])</f>
        <v>44866</v>
      </c>
      <c r="O4078" s="15">
        <f>_xlfn.MAXIFS(performance_data[portfolio_value],performance_data[portfolio_id],performance_data[[#This Row],[portfolio_id]],performance_data[date],performance_data[[#This Row],[latest_date]])</f>
        <v>322800.13</v>
      </c>
      <c r="P4078" s="15">
        <f>_xlfn.MAXIFS(performance_data[portfolio_value],performance_data[portfolio_id],performance_data[[#This Row],[portfolio_id]],performance_data[date],performance_data[[#This Row],[starting_date]])</f>
        <v>278316.13</v>
      </c>
      <c r="Q4078" s="15">
        <f>performance_data[[#This Row],[latest_value]]-performance_data[[#This Row],[starting_value]]</f>
        <v>44484</v>
      </c>
      <c r="R4078" s="15">
        <f>performance_data[[#This Row],[net_inflows]]-performance_data[[#This Row],[net_outflows]]</f>
        <v>9511.7300000000014</v>
      </c>
      <c r="S4078" s="15" t="str">
        <f>IF(performance_data[[#This Row],[net_inflows]]&gt;AVERAGE(performance_data[net_inflows]),"High","Low")</f>
        <v>High</v>
      </c>
      <c r="T4078" s="15">
        <f>AVERAGEIF(performance_data[inflow_flag],performance_data[[#This Row],[inflow_flag]],performance_data[return_percentage])</f>
        <v>4.8467905675459724</v>
      </c>
      <c r="U4078" s="17">
        <f>IF(performance_data[[#This Row],[return_percentage]]&lt;performance_data[[#This Row],[benchmark_return]],1,0)</f>
        <v>0</v>
      </c>
      <c r="V4078" s="17">
        <f>COUNTIFS(performance_data[portfolio_id],performance_data[[#This Row],[portfolio_id]])</f>
        <v>20</v>
      </c>
      <c r="W4078" s="17">
        <f>COUNTIFS(performance_data[portfolio_id],performance_data[[#This Row],[portfolio_id]],
          performance_data[return_flag],1)</f>
        <v>10</v>
      </c>
      <c r="X4078" s="15">
        <f>performance_data[[#This Row],[underperform_flag_count]]/performance_data[[#This Row],[totalportfoliocount]]</f>
        <v>0.5</v>
      </c>
    </row>
    <row r="4079" spans="1:24" x14ac:dyDescent="0.3">
      <c r="A4079">
        <v>8503</v>
      </c>
      <c r="B4079" s="1">
        <v>44901</v>
      </c>
      <c r="C4079">
        <v>386077.74</v>
      </c>
      <c r="D4079">
        <v>1.0900000000000001</v>
      </c>
      <c r="E4079">
        <v>1.07</v>
      </c>
      <c r="F4079">
        <v>7301.65</v>
      </c>
      <c r="G4079">
        <v>11974.21</v>
      </c>
      <c r="H4079" t="s">
        <v>2220</v>
      </c>
      <c r="I4079" t="s">
        <v>2217</v>
      </c>
      <c r="J4079">
        <v>12</v>
      </c>
      <c r="K4079" t="s">
        <v>2218</v>
      </c>
      <c r="L4079" t="str">
        <f>IF(performance_data[[#This Row],[return_percentage]]&gt;=performance_data[[#This Row],[benchmark_return]],"Higher","Lower")</f>
        <v>Higher</v>
      </c>
      <c r="M4079" s="14">
        <f xml:space="preserve"> _xlfn.MAXIFS(performance_data[date],performance_data[portfolio_id],performance_data[[#This Row],[portfolio_id]])</f>
        <v>45513</v>
      </c>
      <c r="N4079" s="14">
        <f xml:space="preserve"> _xlfn.MINIFS(performance_data[date],performance_data[portfolio_id],performance_data[[#This Row],[portfolio_id]])</f>
        <v>44866</v>
      </c>
      <c r="O4079" s="15">
        <f>_xlfn.MAXIFS(performance_data[portfolio_value],performance_data[portfolio_id],performance_data[[#This Row],[portfolio_id]],performance_data[date],performance_data[[#This Row],[latest_date]])</f>
        <v>322800.13</v>
      </c>
      <c r="P4079" s="15">
        <f>_xlfn.MAXIFS(performance_data[portfolio_value],performance_data[portfolio_id],performance_data[[#This Row],[portfolio_id]],performance_data[date],performance_data[[#This Row],[starting_date]])</f>
        <v>278316.13</v>
      </c>
      <c r="Q4079" s="15">
        <f>performance_data[[#This Row],[latest_value]]-performance_data[[#This Row],[starting_value]]</f>
        <v>44484</v>
      </c>
      <c r="R4079" s="15">
        <f>performance_data[[#This Row],[net_inflows]]-performance_data[[#This Row],[net_outflows]]</f>
        <v>-4672.5599999999995</v>
      </c>
      <c r="S4079" s="15" t="str">
        <f>IF(performance_data[[#This Row],[net_inflows]]&gt;AVERAGE(performance_data[net_inflows]),"High","Low")</f>
        <v>Low</v>
      </c>
      <c r="T4079" s="15">
        <f>AVERAGEIF(performance_data[inflow_flag],performance_data[[#This Row],[inflow_flag]],performance_data[return_percentage])</f>
        <v>5.0457846277021572</v>
      </c>
      <c r="U4079" s="17">
        <f>IF(performance_data[[#This Row],[return_percentage]]&lt;performance_data[[#This Row],[benchmark_return]],1,0)</f>
        <v>0</v>
      </c>
      <c r="V4079" s="17">
        <f>COUNTIFS(performance_data[portfolio_id],performance_data[[#This Row],[portfolio_id]])</f>
        <v>20</v>
      </c>
      <c r="W4079" s="17">
        <f>COUNTIFS(performance_data[portfolio_id],performance_data[[#This Row],[portfolio_id]],
          performance_data[return_flag],1)</f>
        <v>10</v>
      </c>
      <c r="X4079" s="15">
        <f>performance_data[[#This Row],[underperform_flag_count]]/performance_data[[#This Row],[totalportfoliocount]]</f>
        <v>0.5</v>
      </c>
    </row>
    <row r="4080" spans="1:24" x14ac:dyDescent="0.3">
      <c r="A4080">
        <v>8503</v>
      </c>
      <c r="B4080" s="1">
        <v>45265</v>
      </c>
      <c r="C4080">
        <v>289705.92</v>
      </c>
      <c r="D4080">
        <v>14.64</v>
      </c>
      <c r="E4080">
        <v>12.53</v>
      </c>
      <c r="F4080">
        <v>17043.830000000002</v>
      </c>
      <c r="G4080">
        <v>5327.24</v>
      </c>
      <c r="H4080" t="s">
        <v>2213</v>
      </c>
      <c r="I4080" t="s">
        <v>2217</v>
      </c>
      <c r="J4080">
        <v>12</v>
      </c>
      <c r="K4080" t="s">
        <v>2218</v>
      </c>
      <c r="L4080" t="str">
        <f>IF(performance_data[[#This Row],[return_percentage]]&gt;=performance_data[[#This Row],[benchmark_return]],"Higher","Lower")</f>
        <v>Higher</v>
      </c>
      <c r="M4080" s="14">
        <f xml:space="preserve"> _xlfn.MAXIFS(performance_data[date],performance_data[portfolio_id],performance_data[[#This Row],[portfolio_id]])</f>
        <v>45513</v>
      </c>
      <c r="N4080" s="14">
        <f xml:space="preserve"> _xlfn.MINIFS(performance_data[date],performance_data[portfolio_id],performance_data[[#This Row],[portfolio_id]])</f>
        <v>44866</v>
      </c>
      <c r="O4080" s="15">
        <f>_xlfn.MAXIFS(performance_data[portfolio_value],performance_data[portfolio_id],performance_data[[#This Row],[portfolio_id]],performance_data[date],performance_data[[#This Row],[latest_date]])</f>
        <v>322800.13</v>
      </c>
      <c r="P4080" s="15">
        <f>_xlfn.MAXIFS(performance_data[portfolio_value],performance_data[portfolio_id],performance_data[[#This Row],[portfolio_id]],performance_data[date],performance_data[[#This Row],[starting_date]])</f>
        <v>278316.13</v>
      </c>
      <c r="Q4080" s="15">
        <f>performance_data[[#This Row],[latest_value]]-performance_data[[#This Row],[starting_value]]</f>
        <v>44484</v>
      </c>
      <c r="R4080" s="15">
        <f>performance_data[[#This Row],[net_inflows]]-performance_data[[#This Row],[net_outflows]]</f>
        <v>11716.590000000002</v>
      </c>
      <c r="S4080" s="15" t="str">
        <f>IF(performance_data[[#This Row],[net_inflows]]&gt;AVERAGE(performance_data[net_inflows]),"High","Low")</f>
        <v>High</v>
      </c>
      <c r="T4080" s="15">
        <f>AVERAGEIF(performance_data[inflow_flag],performance_data[[#This Row],[inflow_flag]],performance_data[return_percentage])</f>
        <v>4.8467905675459724</v>
      </c>
      <c r="U4080" s="17">
        <f>IF(performance_data[[#This Row],[return_percentage]]&lt;performance_data[[#This Row],[benchmark_return]],1,0)</f>
        <v>0</v>
      </c>
      <c r="V4080" s="17">
        <f>COUNTIFS(performance_data[portfolio_id],performance_data[[#This Row],[portfolio_id]])</f>
        <v>20</v>
      </c>
      <c r="W4080" s="17">
        <f>COUNTIFS(performance_data[portfolio_id],performance_data[[#This Row],[portfolio_id]],
          performance_data[return_flag],1)</f>
        <v>10</v>
      </c>
      <c r="X4080" s="15">
        <f>performance_data[[#This Row],[underperform_flag_count]]/performance_data[[#This Row],[totalportfoliocount]]</f>
        <v>0.5</v>
      </c>
    </row>
    <row r="4081" spans="1:24" x14ac:dyDescent="0.3">
      <c r="A4081">
        <v>8503</v>
      </c>
      <c r="B4081" s="1">
        <v>45259</v>
      </c>
      <c r="C4081">
        <v>207686.32</v>
      </c>
      <c r="D4081">
        <v>4.28</v>
      </c>
      <c r="E4081">
        <v>5.09</v>
      </c>
      <c r="F4081">
        <v>8089.13</v>
      </c>
      <c r="G4081">
        <v>8811.82</v>
      </c>
      <c r="H4081" t="s">
        <v>2213</v>
      </c>
      <c r="I4081" t="s">
        <v>2217</v>
      </c>
      <c r="J4081">
        <v>11</v>
      </c>
      <c r="K4081" t="s">
        <v>2219</v>
      </c>
      <c r="L4081" t="str">
        <f>IF(performance_data[[#This Row],[return_percentage]]&gt;=performance_data[[#This Row],[benchmark_return]],"Higher","Lower")</f>
        <v>Lower</v>
      </c>
      <c r="M4081" s="14">
        <f xml:space="preserve"> _xlfn.MAXIFS(performance_data[date],performance_data[portfolio_id],performance_data[[#This Row],[portfolio_id]])</f>
        <v>45513</v>
      </c>
      <c r="N4081" s="14">
        <f xml:space="preserve"> _xlfn.MINIFS(performance_data[date],performance_data[portfolio_id],performance_data[[#This Row],[portfolio_id]])</f>
        <v>44866</v>
      </c>
      <c r="O4081" s="15">
        <f>_xlfn.MAXIFS(performance_data[portfolio_value],performance_data[portfolio_id],performance_data[[#This Row],[portfolio_id]],performance_data[date],performance_data[[#This Row],[latest_date]])</f>
        <v>322800.13</v>
      </c>
      <c r="P4081" s="15">
        <f>_xlfn.MAXIFS(performance_data[portfolio_value],performance_data[portfolio_id],performance_data[[#This Row],[portfolio_id]],performance_data[date],performance_data[[#This Row],[starting_date]])</f>
        <v>278316.13</v>
      </c>
      <c r="Q4081" s="15">
        <f>performance_data[[#This Row],[latest_value]]-performance_data[[#This Row],[starting_value]]</f>
        <v>44484</v>
      </c>
      <c r="R4081" s="15">
        <f>performance_data[[#This Row],[net_inflows]]-performance_data[[#This Row],[net_outflows]]</f>
        <v>-722.6899999999996</v>
      </c>
      <c r="S4081" s="15" t="str">
        <f>IF(performance_data[[#This Row],[net_inflows]]&gt;AVERAGE(performance_data[net_inflows]),"High","Low")</f>
        <v>Low</v>
      </c>
      <c r="T4081" s="15">
        <f>AVERAGEIF(performance_data[inflow_flag],performance_data[[#This Row],[inflow_flag]],performance_data[return_percentage])</f>
        <v>5.0457846277021572</v>
      </c>
      <c r="U4081" s="17">
        <f>IF(performance_data[[#This Row],[return_percentage]]&lt;performance_data[[#This Row],[benchmark_return]],1,0)</f>
        <v>1</v>
      </c>
      <c r="V4081" s="17">
        <f>COUNTIFS(performance_data[portfolio_id],performance_data[[#This Row],[portfolio_id]])</f>
        <v>20</v>
      </c>
      <c r="W4081" s="17">
        <f>COUNTIFS(performance_data[portfolio_id],performance_data[[#This Row],[portfolio_id]],
          performance_data[return_flag],1)</f>
        <v>10</v>
      </c>
      <c r="X4081" s="15">
        <f>performance_data[[#This Row],[underperform_flag_count]]/performance_data[[#This Row],[totalportfoliocount]]</f>
        <v>0.5</v>
      </c>
    </row>
    <row r="4082" spans="1:24" x14ac:dyDescent="0.3">
      <c r="A4082">
        <v>8503</v>
      </c>
      <c r="B4082" s="1">
        <v>45465</v>
      </c>
      <c r="C4082">
        <v>52044.04</v>
      </c>
      <c r="D4082">
        <v>-4.22</v>
      </c>
      <c r="E4082">
        <v>-4.3499999999999996</v>
      </c>
      <c r="F4082">
        <v>18162.599999999999</v>
      </c>
      <c r="G4082">
        <v>12638.11</v>
      </c>
      <c r="H4082" t="s">
        <v>2205</v>
      </c>
      <c r="I4082" t="s">
        <v>2211</v>
      </c>
      <c r="J4082">
        <v>6</v>
      </c>
      <c r="K4082" t="s">
        <v>2212</v>
      </c>
      <c r="L4082" t="str">
        <f>IF(performance_data[[#This Row],[return_percentage]]&gt;=performance_data[[#This Row],[benchmark_return]],"Higher","Lower")</f>
        <v>Higher</v>
      </c>
      <c r="M4082" s="14">
        <f xml:space="preserve"> _xlfn.MAXIFS(performance_data[date],performance_data[portfolio_id],performance_data[[#This Row],[portfolio_id]])</f>
        <v>45513</v>
      </c>
      <c r="N4082" s="14">
        <f xml:space="preserve"> _xlfn.MINIFS(performance_data[date],performance_data[portfolio_id],performance_data[[#This Row],[portfolio_id]])</f>
        <v>44866</v>
      </c>
      <c r="O4082" s="15">
        <f>_xlfn.MAXIFS(performance_data[portfolio_value],performance_data[portfolio_id],performance_data[[#This Row],[portfolio_id]],performance_data[date],performance_data[[#This Row],[latest_date]])</f>
        <v>322800.13</v>
      </c>
      <c r="P4082" s="15">
        <f>_xlfn.MAXIFS(performance_data[portfolio_value],performance_data[portfolio_id],performance_data[[#This Row],[portfolio_id]],performance_data[date],performance_data[[#This Row],[starting_date]])</f>
        <v>278316.13</v>
      </c>
      <c r="Q4082" s="15">
        <f>performance_data[[#This Row],[latest_value]]-performance_data[[#This Row],[starting_value]]</f>
        <v>44484</v>
      </c>
      <c r="R4082" s="15">
        <f>performance_data[[#This Row],[net_inflows]]-performance_data[[#This Row],[net_outflows]]</f>
        <v>5524.489999999998</v>
      </c>
      <c r="S4082" s="15" t="str">
        <f>IF(performance_data[[#This Row],[net_inflows]]&gt;AVERAGE(performance_data[net_inflows]),"High","Low")</f>
        <v>High</v>
      </c>
      <c r="T4082" s="15">
        <f>AVERAGEIF(performance_data[inflow_flag],performance_data[[#This Row],[inflow_flag]],performance_data[return_percentage])</f>
        <v>4.8467905675459724</v>
      </c>
      <c r="U4082" s="17">
        <f>IF(performance_data[[#This Row],[return_percentage]]&lt;performance_data[[#This Row],[benchmark_return]],1,0)</f>
        <v>0</v>
      </c>
      <c r="V4082" s="17">
        <f>COUNTIFS(performance_data[portfolio_id],performance_data[[#This Row],[portfolio_id]])</f>
        <v>20</v>
      </c>
      <c r="W4082" s="17">
        <f>COUNTIFS(performance_data[portfolio_id],performance_data[[#This Row],[portfolio_id]],
          performance_data[return_flag],1)</f>
        <v>10</v>
      </c>
      <c r="X4082" s="15">
        <f>performance_data[[#This Row],[underperform_flag_count]]/performance_data[[#This Row],[totalportfoliocount]]</f>
        <v>0.5</v>
      </c>
    </row>
    <row r="4083" spans="1:24" x14ac:dyDescent="0.3">
      <c r="A4083">
        <v>8503</v>
      </c>
      <c r="B4083" s="1">
        <v>45190</v>
      </c>
      <c r="C4083">
        <v>31698.66</v>
      </c>
      <c r="D4083">
        <v>-1.33</v>
      </c>
      <c r="E4083">
        <v>-1.51</v>
      </c>
      <c r="F4083">
        <v>12285.89</v>
      </c>
      <c r="G4083">
        <v>6763.79</v>
      </c>
      <c r="H4083" t="s">
        <v>2213</v>
      </c>
      <c r="I4083" t="s">
        <v>2209</v>
      </c>
      <c r="J4083">
        <v>9</v>
      </c>
      <c r="K4083" t="s">
        <v>2221</v>
      </c>
      <c r="L4083" t="str">
        <f>IF(performance_data[[#This Row],[return_percentage]]&gt;=performance_data[[#This Row],[benchmark_return]],"Higher","Lower")</f>
        <v>Higher</v>
      </c>
      <c r="M4083" s="14">
        <f xml:space="preserve"> _xlfn.MAXIFS(performance_data[date],performance_data[portfolio_id],performance_data[[#This Row],[portfolio_id]])</f>
        <v>45513</v>
      </c>
      <c r="N4083" s="14">
        <f xml:space="preserve"> _xlfn.MINIFS(performance_data[date],performance_data[portfolio_id],performance_data[[#This Row],[portfolio_id]])</f>
        <v>44866</v>
      </c>
      <c r="O4083" s="15">
        <f>_xlfn.MAXIFS(performance_data[portfolio_value],performance_data[portfolio_id],performance_data[[#This Row],[portfolio_id]],performance_data[date],performance_data[[#This Row],[latest_date]])</f>
        <v>322800.13</v>
      </c>
      <c r="P4083" s="15">
        <f>_xlfn.MAXIFS(performance_data[portfolio_value],performance_data[portfolio_id],performance_data[[#This Row],[portfolio_id]],performance_data[date],performance_data[[#This Row],[starting_date]])</f>
        <v>278316.13</v>
      </c>
      <c r="Q4083" s="15">
        <f>performance_data[[#This Row],[latest_value]]-performance_data[[#This Row],[starting_value]]</f>
        <v>44484</v>
      </c>
      <c r="R4083" s="15">
        <f>performance_data[[#This Row],[net_inflows]]-performance_data[[#This Row],[net_outflows]]</f>
        <v>5522.0999999999995</v>
      </c>
      <c r="S4083" s="15" t="str">
        <f>IF(performance_data[[#This Row],[net_inflows]]&gt;AVERAGE(performance_data[net_inflows]),"High","Low")</f>
        <v>High</v>
      </c>
      <c r="T4083" s="15">
        <f>AVERAGEIF(performance_data[inflow_flag],performance_data[[#This Row],[inflow_flag]],performance_data[return_percentage])</f>
        <v>4.8467905675459724</v>
      </c>
      <c r="U4083" s="17">
        <f>IF(performance_data[[#This Row],[return_percentage]]&lt;performance_data[[#This Row],[benchmark_return]],1,0)</f>
        <v>0</v>
      </c>
      <c r="V4083" s="17">
        <f>COUNTIFS(performance_data[portfolio_id],performance_data[[#This Row],[portfolio_id]])</f>
        <v>20</v>
      </c>
      <c r="W4083" s="17">
        <f>COUNTIFS(performance_data[portfolio_id],performance_data[[#This Row],[portfolio_id]],
          performance_data[return_flag],1)</f>
        <v>10</v>
      </c>
      <c r="X4083" s="15">
        <f>performance_data[[#This Row],[underperform_flag_count]]/performance_data[[#This Row],[totalportfoliocount]]</f>
        <v>0.5</v>
      </c>
    </row>
    <row r="4084" spans="1:24" x14ac:dyDescent="0.3">
      <c r="A4084">
        <v>8503</v>
      </c>
      <c r="B4084" s="1">
        <v>44904</v>
      </c>
      <c r="C4084">
        <v>399149.97</v>
      </c>
      <c r="D4084">
        <v>-8.44</v>
      </c>
      <c r="E4084">
        <v>-8.94</v>
      </c>
      <c r="F4084">
        <v>14448.46</v>
      </c>
      <c r="G4084">
        <v>14156.32</v>
      </c>
      <c r="H4084" t="s">
        <v>2220</v>
      </c>
      <c r="I4084" t="s">
        <v>2217</v>
      </c>
      <c r="J4084">
        <v>12</v>
      </c>
      <c r="K4084" t="s">
        <v>2218</v>
      </c>
      <c r="L4084" t="str">
        <f>IF(performance_data[[#This Row],[return_percentage]]&gt;=performance_data[[#This Row],[benchmark_return]],"Higher","Lower")</f>
        <v>Higher</v>
      </c>
      <c r="M4084" s="14">
        <f xml:space="preserve"> _xlfn.MAXIFS(performance_data[date],performance_data[portfolio_id],performance_data[[#This Row],[portfolio_id]])</f>
        <v>45513</v>
      </c>
      <c r="N4084" s="14">
        <f xml:space="preserve"> _xlfn.MINIFS(performance_data[date],performance_data[portfolio_id],performance_data[[#This Row],[portfolio_id]])</f>
        <v>44866</v>
      </c>
      <c r="O4084" s="15">
        <f>_xlfn.MAXIFS(performance_data[portfolio_value],performance_data[portfolio_id],performance_data[[#This Row],[portfolio_id]],performance_data[date],performance_data[[#This Row],[latest_date]])</f>
        <v>322800.13</v>
      </c>
      <c r="P4084" s="15">
        <f>_xlfn.MAXIFS(performance_data[portfolio_value],performance_data[portfolio_id],performance_data[[#This Row],[portfolio_id]],performance_data[date],performance_data[[#This Row],[starting_date]])</f>
        <v>278316.13</v>
      </c>
      <c r="Q4084" s="15">
        <f>performance_data[[#This Row],[latest_value]]-performance_data[[#This Row],[starting_value]]</f>
        <v>44484</v>
      </c>
      <c r="R4084" s="15">
        <f>performance_data[[#This Row],[net_inflows]]-performance_data[[#This Row],[net_outflows]]</f>
        <v>292.13999999999942</v>
      </c>
      <c r="S4084" s="15" t="str">
        <f>IF(performance_data[[#This Row],[net_inflows]]&gt;AVERAGE(performance_data[net_inflows]),"High","Low")</f>
        <v>High</v>
      </c>
      <c r="T4084" s="15">
        <f>AVERAGEIF(performance_data[inflow_flag],performance_data[[#This Row],[inflow_flag]],performance_data[return_percentage])</f>
        <v>4.8467905675459724</v>
      </c>
      <c r="U4084" s="17">
        <f>IF(performance_data[[#This Row],[return_percentage]]&lt;performance_data[[#This Row],[benchmark_return]],1,0)</f>
        <v>0</v>
      </c>
      <c r="V4084" s="17">
        <f>COUNTIFS(performance_data[portfolio_id],performance_data[[#This Row],[portfolio_id]])</f>
        <v>20</v>
      </c>
      <c r="W4084" s="17">
        <f>COUNTIFS(performance_data[portfolio_id],performance_data[[#This Row],[portfolio_id]],
          performance_data[return_flag],1)</f>
        <v>10</v>
      </c>
      <c r="X4084" s="15">
        <f>performance_data[[#This Row],[underperform_flag_count]]/performance_data[[#This Row],[totalportfoliocount]]</f>
        <v>0.5</v>
      </c>
    </row>
    <row r="4085" spans="1:24" x14ac:dyDescent="0.3">
      <c r="A4085">
        <v>8503</v>
      </c>
      <c r="B4085" s="1">
        <v>44875</v>
      </c>
      <c r="C4085">
        <v>287065.25</v>
      </c>
      <c r="D4085">
        <v>-0.47</v>
      </c>
      <c r="E4085">
        <v>-0.51</v>
      </c>
      <c r="F4085">
        <v>43.04</v>
      </c>
      <c r="G4085">
        <v>19136.59</v>
      </c>
      <c r="H4085" t="s">
        <v>2220</v>
      </c>
      <c r="I4085" t="s">
        <v>2217</v>
      </c>
      <c r="J4085">
        <v>11</v>
      </c>
      <c r="K4085" t="s">
        <v>2219</v>
      </c>
      <c r="L4085" t="str">
        <f>IF(performance_data[[#This Row],[return_percentage]]&gt;=performance_data[[#This Row],[benchmark_return]],"Higher","Lower")</f>
        <v>Higher</v>
      </c>
      <c r="M4085" s="14">
        <f xml:space="preserve"> _xlfn.MAXIFS(performance_data[date],performance_data[portfolio_id],performance_data[[#This Row],[portfolio_id]])</f>
        <v>45513</v>
      </c>
      <c r="N4085" s="14">
        <f xml:space="preserve"> _xlfn.MINIFS(performance_data[date],performance_data[portfolio_id],performance_data[[#This Row],[portfolio_id]])</f>
        <v>44866</v>
      </c>
      <c r="O4085" s="15">
        <f>_xlfn.MAXIFS(performance_data[portfolio_value],performance_data[portfolio_id],performance_data[[#This Row],[portfolio_id]],performance_data[date],performance_data[[#This Row],[latest_date]])</f>
        <v>322800.13</v>
      </c>
      <c r="P4085" s="15">
        <f>_xlfn.MAXIFS(performance_data[portfolio_value],performance_data[portfolio_id],performance_data[[#This Row],[portfolio_id]],performance_data[date],performance_data[[#This Row],[starting_date]])</f>
        <v>278316.13</v>
      </c>
      <c r="Q4085" s="15">
        <f>performance_data[[#This Row],[latest_value]]-performance_data[[#This Row],[starting_value]]</f>
        <v>44484</v>
      </c>
      <c r="R4085" s="15">
        <f>performance_data[[#This Row],[net_inflows]]-performance_data[[#This Row],[net_outflows]]</f>
        <v>-19093.55</v>
      </c>
      <c r="S4085" s="15" t="str">
        <f>IF(performance_data[[#This Row],[net_inflows]]&gt;AVERAGE(performance_data[net_inflows]),"High","Low")</f>
        <v>Low</v>
      </c>
      <c r="T4085" s="15">
        <f>AVERAGEIF(performance_data[inflow_flag],performance_data[[#This Row],[inflow_flag]],performance_data[return_percentage])</f>
        <v>5.0457846277021572</v>
      </c>
      <c r="U4085" s="17">
        <f>IF(performance_data[[#This Row],[return_percentage]]&lt;performance_data[[#This Row],[benchmark_return]],1,0)</f>
        <v>0</v>
      </c>
      <c r="V4085" s="17">
        <f>COUNTIFS(performance_data[portfolio_id],performance_data[[#This Row],[portfolio_id]])</f>
        <v>20</v>
      </c>
      <c r="W4085" s="17">
        <f>COUNTIFS(performance_data[portfolio_id],performance_data[[#This Row],[portfolio_id]],
          performance_data[return_flag],1)</f>
        <v>10</v>
      </c>
      <c r="X4085" s="15">
        <f>performance_data[[#This Row],[underperform_flag_count]]/performance_data[[#This Row],[totalportfoliocount]]</f>
        <v>0.5</v>
      </c>
    </row>
    <row r="4086" spans="1:24" x14ac:dyDescent="0.3">
      <c r="A4086">
        <v>8503</v>
      </c>
      <c r="B4086" s="1">
        <v>45415</v>
      </c>
      <c r="C4086">
        <v>433112.17</v>
      </c>
      <c r="D4086">
        <v>19.510000000000002</v>
      </c>
      <c r="E4086">
        <v>19.98</v>
      </c>
      <c r="F4086">
        <v>11337.86</v>
      </c>
      <c r="G4086">
        <v>3669.71</v>
      </c>
      <c r="H4086" t="s">
        <v>2205</v>
      </c>
      <c r="I4086" t="s">
        <v>2211</v>
      </c>
      <c r="J4086">
        <v>5</v>
      </c>
      <c r="K4086" t="s">
        <v>2223</v>
      </c>
      <c r="L4086" t="str">
        <f>IF(performance_data[[#This Row],[return_percentage]]&gt;=performance_data[[#This Row],[benchmark_return]],"Higher","Lower")</f>
        <v>Lower</v>
      </c>
      <c r="M4086" s="14">
        <f xml:space="preserve"> _xlfn.MAXIFS(performance_data[date],performance_data[portfolio_id],performance_data[[#This Row],[portfolio_id]])</f>
        <v>45513</v>
      </c>
      <c r="N4086" s="14">
        <f xml:space="preserve"> _xlfn.MINIFS(performance_data[date],performance_data[portfolio_id],performance_data[[#This Row],[portfolio_id]])</f>
        <v>44866</v>
      </c>
      <c r="O4086" s="15">
        <f>_xlfn.MAXIFS(performance_data[portfolio_value],performance_data[portfolio_id],performance_data[[#This Row],[portfolio_id]],performance_data[date],performance_data[[#This Row],[latest_date]])</f>
        <v>322800.13</v>
      </c>
      <c r="P4086" s="15">
        <f>_xlfn.MAXIFS(performance_data[portfolio_value],performance_data[portfolio_id],performance_data[[#This Row],[portfolio_id]],performance_data[date],performance_data[[#This Row],[starting_date]])</f>
        <v>278316.13</v>
      </c>
      <c r="Q4086" s="15">
        <f>performance_data[[#This Row],[latest_value]]-performance_data[[#This Row],[starting_value]]</f>
        <v>44484</v>
      </c>
      <c r="R4086" s="15">
        <f>performance_data[[#This Row],[net_inflows]]-performance_data[[#This Row],[net_outflows]]</f>
        <v>7668.1500000000005</v>
      </c>
      <c r="S4086" s="15" t="str">
        <f>IF(performance_data[[#This Row],[net_inflows]]&gt;AVERAGE(performance_data[net_inflows]),"High","Low")</f>
        <v>High</v>
      </c>
      <c r="T4086" s="15">
        <f>AVERAGEIF(performance_data[inflow_flag],performance_data[[#This Row],[inflow_flag]],performance_data[return_percentage])</f>
        <v>4.8467905675459724</v>
      </c>
      <c r="U4086" s="17">
        <f>IF(performance_data[[#This Row],[return_percentage]]&lt;performance_data[[#This Row],[benchmark_return]],1,0)</f>
        <v>1</v>
      </c>
      <c r="V4086" s="17">
        <f>COUNTIFS(performance_data[portfolio_id],performance_data[[#This Row],[portfolio_id]])</f>
        <v>20</v>
      </c>
      <c r="W4086" s="17">
        <f>COUNTIFS(performance_data[portfolio_id],performance_data[[#This Row],[portfolio_id]],
          performance_data[return_flag],1)</f>
        <v>10</v>
      </c>
      <c r="X4086" s="15">
        <f>performance_data[[#This Row],[underperform_flag_count]]/performance_data[[#This Row],[totalportfoliocount]]</f>
        <v>0.5</v>
      </c>
    </row>
    <row r="4087" spans="1:24" x14ac:dyDescent="0.3">
      <c r="A4087">
        <v>8503</v>
      </c>
      <c r="B4087" s="1">
        <v>45182</v>
      </c>
      <c r="C4087">
        <v>86467.75</v>
      </c>
      <c r="D4087">
        <v>2.0499999999999998</v>
      </c>
      <c r="E4087">
        <v>2.23</v>
      </c>
      <c r="F4087">
        <v>13341.36</v>
      </c>
      <c r="G4087">
        <v>9000.39</v>
      </c>
      <c r="H4087" t="s">
        <v>2213</v>
      </c>
      <c r="I4087" t="s">
        <v>2209</v>
      </c>
      <c r="J4087">
        <v>9</v>
      </c>
      <c r="K4087" t="s">
        <v>2221</v>
      </c>
      <c r="L4087" t="str">
        <f>IF(performance_data[[#This Row],[return_percentage]]&gt;=performance_data[[#This Row],[benchmark_return]],"Higher","Lower")</f>
        <v>Lower</v>
      </c>
      <c r="M4087" s="14">
        <f xml:space="preserve"> _xlfn.MAXIFS(performance_data[date],performance_data[portfolio_id],performance_data[[#This Row],[portfolio_id]])</f>
        <v>45513</v>
      </c>
      <c r="N4087" s="14">
        <f xml:space="preserve"> _xlfn.MINIFS(performance_data[date],performance_data[portfolio_id],performance_data[[#This Row],[portfolio_id]])</f>
        <v>44866</v>
      </c>
      <c r="O4087" s="15">
        <f>_xlfn.MAXIFS(performance_data[portfolio_value],performance_data[portfolio_id],performance_data[[#This Row],[portfolio_id]],performance_data[date],performance_data[[#This Row],[latest_date]])</f>
        <v>322800.13</v>
      </c>
      <c r="P4087" s="15">
        <f>_xlfn.MAXIFS(performance_data[portfolio_value],performance_data[portfolio_id],performance_data[[#This Row],[portfolio_id]],performance_data[date],performance_data[[#This Row],[starting_date]])</f>
        <v>278316.13</v>
      </c>
      <c r="Q4087" s="15">
        <f>performance_data[[#This Row],[latest_value]]-performance_data[[#This Row],[starting_value]]</f>
        <v>44484</v>
      </c>
      <c r="R4087" s="15">
        <f>performance_data[[#This Row],[net_inflows]]-performance_data[[#This Row],[net_outflows]]</f>
        <v>4340.9700000000012</v>
      </c>
      <c r="S4087" s="15" t="str">
        <f>IF(performance_data[[#This Row],[net_inflows]]&gt;AVERAGE(performance_data[net_inflows]),"High","Low")</f>
        <v>High</v>
      </c>
      <c r="T4087" s="15">
        <f>AVERAGEIF(performance_data[inflow_flag],performance_data[[#This Row],[inflow_flag]],performance_data[return_percentage])</f>
        <v>4.8467905675459724</v>
      </c>
      <c r="U4087" s="17">
        <f>IF(performance_data[[#This Row],[return_percentage]]&lt;performance_data[[#This Row],[benchmark_return]],1,0)</f>
        <v>1</v>
      </c>
      <c r="V4087" s="17">
        <f>COUNTIFS(performance_data[portfolio_id],performance_data[[#This Row],[portfolio_id]])</f>
        <v>20</v>
      </c>
      <c r="W4087" s="17">
        <f>COUNTIFS(performance_data[portfolio_id],performance_data[[#This Row],[portfolio_id]],
          performance_data[return_flag],1)</f>
        <v>10</v>
      </c>
      <c r="X4087" s="15">
        <f>performance_data[[#This Row],[underperform_flag_count]]/performance_data[[#This Row],[totalportfoliocount]]</f>
        <v>0.5</v>
      </c>
    </row>
    <row r="4088" spans="1:24" x14ac:dyDescent="0.3">
      <c r="A4088">
        <v>8503</v>
      </c>
      <c r="B4088" s="1">
        <v>44866</v>
      </c>
      <c r="C4088">
        <v>278316.13</v>
      </c>
      <c r="D4088">
        <v>4</v>
      </c>
      <c r="E4088">
        <v>4.54</v>
      </c>
      <c r="F4088">
        <v>14481.89</v>
      </c>
      <c r="G4088">
        <v>15286.85</v>
      </c>
      <c r="H4088" t="s">
        <v>2220</v>
      </c>
      <c r="I4088" t="s">
        <v>2217</v>
      </c>
      <c r="J4088">
        <v>11</v>
      </c>
      <c r="K4088" t="s">
        <v>2219</v>
      </c>
      <c r="L4088" t="str">
        <f>IF(performance_data[[#This Row],[return_percentage]]&gt;=performance_data[[#This Row],[benchmark_return]],"Higher","Lower")</f>
        <v>Lower</v>
      </c>
      <c r="M4088" s="14">
        <f xml:space="preserve"> _xlfn.MAXIFS(performance_data[date],performance_data[portfolio_id],performance_data[[#This Row],[portfolio_id]])</f>
        <v>45513</v>
      </c>
      <c r="N4088" s="14">
        <f xml:space="preserve"> _xlfn.MINIFS(performance_data[date],performance_data[portfolio_id],performance_data[[#This Row],[portfolio_id]])</f>
        <v>44866</v>
      </c>
      <c r="O4088" s="15">
        <f>_xlfn.MAXIFS(performance_data[portfolio_value],performance_data[portfolio_id],performance_data[[#This Row],[portfolio_id]],performance_data[date],performance_data[[#This Row],[latest_date]])</f>
        <v>322800.13</v>
      </c>
      <c r="P4088" s="15">
        <f>_xlfn.MAXIFS(performance_data[portfolio_value],performance_data[portfolio_id],performance_data[[#This Row],[portfolio_id]],performance_data[date],performance_data[[#This Row],[starting_date]])</f>
        <v>278316.13</v>
      </c>
      <c r="Q4088" s="15">
        <f>performance_data[[#This Row],[latest_value]]-performance_data[[#This Row],[starting_value]]</f>
        <v>44484</v>
      </c>
      <c r="R4088" s="15">
        <f>performance_data[[#This Row],[net_inflows]]-performance_data[[#This Row],[net_outflows]]</f>
        <v>-804.96000000000095</v>
      </c>
      <c r="S4088" s="15" t="str">
        <f>IF(performance_data[[#This Row],[net_inflows]]&gt;AVERAGE(performance_data[net_inflows]),"High","Low")</f>
        <v>High</v>
      </c>
      <c r="T4088" s="15">
        <f>AVERAGEIF(performance_data[inflow_flag],performance_data[[#This Row],[inflow_flag]],performance_data[return_percentage])</f>
        <v>4.8467905675459724</v>
      </c>
      <c r="U4088" s="17">
        <f>IF(performance_data[[#This Row],[return_percentage]]&lt;performance_data[[#This Row],[benchmark_return]],1,0)</f>
        <v>1</v>
      </c>
      <c r="V4088" s="17">
        <f>COUNTIFS(performance_data[portfolio_id],performance_data[[#This Row],[portfolio_id]])</f>
        <v>20</v>
      </c>
      <c r="W4088" s="17">
        <f>COUNTIFS(performance_data[portfolio_id],performance_data[[#This Row],[portfolio_id]],
          performance_data[return_flag],1)</f>
        <v>10</v>
      </c>
      <c r="X4088" s="15">
        <f>performance_data[[#This Row],[underperform_flag_count]]/performance_data[[#This Row],[totalportfoliocount]]</f>
        <v>0.5</v>
      </c>
    </row>
    <row r="4089" spans="1:24" x14ac:dyDescent="0.3">
      <c r="A4089">
        <v>8550</v>
      </c>
      <c r="B4089" s="1">
        <v>45522</v>
      </c>
      <c r="C4089">
        <v>83792.67</v>
      </c>
      <c r="D4089">
        <v>1.32</v>
      </c>
      <c r="E4089">
        <v>1.06</v>
      </c>
      <c r="F4089">
        <v>9966.41</v>
      </c>
      <c r="G4089">
        <v>16857.080000000002</v>
      </c>
      <c r="H4089" t="s">
        <v>2205</v>
      </c>
      <c r="I4089" t="s">
        <v>2209</v>
      </c>
      <c r="J4089">
        <v>8</v>
      </c>
      <c r="K4089" t="s">
        <v>2214</v>
      </c>
      <c r="L4089" t="str">
        <f>IF(performance_data[[#This Row],[return_percentage]]&gt;=performance_data[[#This Row],[benchmark_return]],"Higher","Lower")</f>
        <v>Higher</v>
      </c>
      <c r="M4089" s="14">
        <f xml:space="preserve"> _xlfn.MAXIFS(performance_data[date],performance_data[portfolio_id],performance_data[[#This Row],[portfolio_id]])</f>
        <v>45559</v>
      </c>
      <c r="N4089" s="14">
        <f xml:space="preserve"> _xlfn.MINIFS(performance_data[date],performance_data[portfolio_id],performance_data[[#This Row],[portfolio_id]])</f>
        <v>44927</v>
      </c>
      <c r="O4089" s="15">
        <f>_xlfn.MAXIFS(performance_data[portfolio_value],performance_data[portfolio_id],performance_data[[#This Row],[portfolio_id]],performance_data[date],performance_data[[#This Row],[latest_date]])</f>
        <v>308241.62</v>
      </c>
      <c r="P4089" s="15">
        <f>_xlfn.MAXIFS(performance_data[portfolio_value],performance_data[portfolio_id],performance_data[[#This Row],[portfolio_id]],performance_data[date],performance_data[[#This Row],[starting_date]])</f>
        <v>37731.800000000003</v>
      </c>
      <c r="Q4089" s="15">
        <f>performance_data[[#This Row],[latest_value]]-performance_data[[#This Row],[starting_value]]</f>
        <v>270509.82</v>
      </c>
      <c r="R4089" s="15">
        <f>performance_data[[#This Row],[net_inflows]]-performance_data[[#This Row],[net_outflows]]</f>
        <v>-6890.6700000000019</v>
      </c>
      <c r="S4089" s="15" t="str">
        <f>IF(performance_data[[#This Row],[net_inflows]]&gt;AVERAGE(performance_data[net_inflows]),"High","Low")</f>
        <v>Low</v>
      </c>
      <c r="T4089" s="15">
        <f>AVERAGEIF(performance_data[inflow_flag],performance_data[[#This Row],[inflow_flag]],performance_data[return_percentage])</f>
        <v>5.0457846277021572</v>
      </c>
      <c r="U4089" s="17">
        <f>IF(performance_data[[#This Row],[return_percentage]]&lt;performance_data[[#This Row],[benchmark_return]],1,0)</f>
        <v>0</v>
      </c>
      <c r="V4089" s="17">
        <f>COUNTIFS(performance_data[portfolio_id],performance_data[[#This Row],[portfolio_id]])</f>
        <v>15</v>
      </c>
      <c r="W4089" s="17">
        <f>COUNTIFS(performance_data[portfolio_id],performance_data[[#This Row],[portfolio_id]],
          performance_data[return_flag],1)</f>
        <v>8</v>
      </c>
      <c r="X4089" s="15">
        <f>performance_data[[#This Row],[underperform_flag_count]]/performance_data[[#This Row],[totalportfoliocount]]</f>
        <v>0.53333333333333333</v>
      </c>
    </row>
    <row r="4090" spans="1:24" x14ac:dyDescent="0.3">
      <c r="A4090">
        <v>8550</v>
      </c>
      <c r="B4090" s="1">
        <v>45307</v>
      </c>
      <c r="C4090">
        <v>232316.65</v>
      </c>
      <c r="D4090">
        <v>11.11</v>
      </c>
      <c r="E4090">
        <v>9.19</v>
      </c>
      <c r="F4090">
        <v>16665.25</v>
      </c>
      <c r="G4090">
        <v>11706.87</v>
      </c>
      <c r="H4090" t="s">
        <v>2205</v>
      </c>
      <c r="I4090" t="s">
        <v>2206</v>
      </c>
      <c r="J4090">
        <v>1</v>
      </c>
      <c r="K4090" t="s">
        <v>2207</v>
      </c>
      <c r="L4090" t="str">
        <f>IF(performance_data[[#This Row],[return_percentage]]&gt;=performance_data[[#This Row],[benchmark_return]],"Higher","Lower")</f>
        <v>Higher</v>
      </c>
      <c r="M4090" s="14">
        <f xml:space="preserve"> _xlfn.MAXIFS(performance_data[date],performance_data[portfolio_id],performance_data[[#This Row],[portfolio_id]])</f>
        <v>45559</v>
      </c>
      <c r="N4090" s="14">
        <f xml:space="preserve"> _xlfn.MINIFS(performance_data[date],performance_data[portfolio_id],performance_data[[#This Row],[portfolio_id]])</f>
        <v>44927</v>
      </c>
      <c r="O4090" s="15">
        <f>_xlfn.MAXIFS(performance_data[portfolio_value],performance_data[portfolio_id],performance_data[[#This Row],[portfolio_id]],performance_data[date],performance_data[[#This Row],[latest_date]])</f>
        <v>308241.62</v>
      </c>
      <c r="P4090" s="15">
        <f>_xlfn.MAXIFS(performance_data[portfolio_value],performance_data[portfolio_id],performance_data[[#This Row],[portfolio_id]],performance_data[date],performance_data[[#This Row],[starting_date]])</f>
        <v>37731.800000000003</v>
      </c>
      <c r="Q4090" s="15">
        <f>performance_data[[#This Row],[latest_value]]-performance_data[[#This Row],[starting_value]]</f>
        <v>270509.82</v>
      </c>
      <c r="R4090" s="15">
        <f>performance_data[[#This Row],[net_inflows]]-performance_data[[#This Row],[net_outflows]]</f>
        <v>4958.3799999999992</v>
      </c>
      <c r="S4090" s="15" t="str">
        <f>IF(performance_data[[#This Row],[net_inflows]]&gt;AVERAGE(performance_data[net_inflows]),"High","Low")</f>
        <v>High</v>
      </c>
      <c r="T4090" s="15">
        <f>AVERAGEIF(performance_data[inflow_flag],performance_data[[#This Row],[inflow_flag]],performance_data[return_percentage])</f>
        <v>4.8467905675459724</v>
      </c>
      <c r="U4090" s="17">
        <f>IF(performance_data[[#This Row],[return_percentage]]&lt;performance_data[[#This Row],[benchmark_return]],1,0)</f>
        <v>0</v>
      </c>
      <c r="V4090" s="17">
        <f>COUNTIFS(performance_data[portfolio_id],performance_data[[#This Row],[portfolio_id]])</f>
        <v>15</v>
      </c>
      <c r="W4090" s="17">
        <f>COUNTIFS(performance_data[portfolio_id],performance_data[[#This Row],[portfolio_id]],
          performance_data[return_flag],1)</f>
        <v>8</v>
      </c>
      <c r="X4090" s="15">
        <f>performance_data[[#This Row],[underperform_flag_count]]/performance_data[[#This Row],[totalportfoliocount]]</f>
        <v>0.53333333333333333</v>
      </c>
    </row>
    <row r="4091" spans="1:24" x14ac:dyDescent="0.3">
      <c r="A4091">
        <v>8550</v>
      </c>
      <c r="B4091" s="1">
        <v>45096</v>
      </c>
      <c r="C4091">
        <v>387124.71</v>
      </c>
      <c r="D4091">
        <v>14.51</v>
      </c>
      <c r="E4091">
        <v>11.97</v>
      </c>
      <c r="F4091">
        <v>18804.75</v>
      </c>
      <c r="G4091">
        <v>10622.79</v>
      </c>
      <c r="H4091" t="s">
        <v>2213</v>
      </c>
      <c r="I4091" t="s">
        <v>2211</v>
      </c>
      <c r="J4091">
        <v>6</v>
      </c>
      <c r="K4091" t="s">
        <v>2212</v>
      </c>
      <c r="L4091" t="str">
        <f>IF(performance_data[[#This Row],[return_percentage]]&gt;=performance_data[[#This Row],[benchmark_return]],"Higher","Lower")</f>
        <v>Higher</v>
      </c>
      <c r="M4091" s="14">
        <f xml:space="preserve"> _xlfn.MAXIFS(performance_data[date],performance_data[portfolio_id],performance_data[[#This Row],[portfolio_id]])</f>
        <v>45559</v>
      </c>
      <c r="N4091" s="14">
        <f xml:space="preserve"> _xlfn.MINIFS(performance_data[date],performance_data[portfolio_id],performance_data[[#This Row],[portfolio_id]])</f>
        <v>44927</v>
      </c>
      <c r="O4091" s="15">
        <f>_xlfn.MAXIFS(performance_data[portfolio_value],performance_data[portfolio_id],performance_data[[#This Row],[portfolio_id]],performance_data[date],performance_data[[#This Row],[latest_date]])</f>
        <v>308241.62</v>
      </c>
      <c r="P4091" s="15">
        <f>_xlfn.MAXIFS(performance_data[portfolio_value],performance_data[portfolio_id],performance_data[[#This Row],[portfolio_id]],performance_data[date],performance_data[[#This Row],[starting_date]])</f>
        <v>37731.800000000003</v>
      </c>
      <c r="Q4091" s="15">
        <f>performance_data[[#This Row],[latest_value]]-performance_data[[#This Row],[starting_value]]</f>
        <v>270509.82</v>
      </c>
      <c r="R4091" s="15">
        <f>performance_data[[#This Row],[net_inflows]]-performance_data[[#This Row],[net_outflows]]</f>
        <v>8181.9599999999991</v>
      </c>
      <c r="S4091" s="15" t="str">
        <f>IF(performance_data[[#This Row],[net_inflows]]&gt;AVERAGE(performance_data[net_inflows]),"High","Low")</f>
        <v>High</v>
      </c>
      <c r="T4091" s="15">
        <f>AVERAGEIF(performance_data[inflow_flag],performance_data[[#This Row],[inflow_flag]],performance_data[return_percentage])</f>
        <v>4.8467905675459724</v>
      </c>
      <c r="U4091" s="17">
        <f>IF(performance_data[[#This Row],[return_percentage]]&lt;performance_data[[#This Row],[benchmark_return]],1,0)</f>
        <v>0</v>
      </c>
      <c r="V4091" s="17">
        <f>COUNTIFS(performance_data[portfolio_id],performance_data[[#This Row],[portfolio_id]])</f>
        <v>15</v>
      </c>
      <c r="W4091" s="17">
        <f>COUNTIFS(performance_data[portfolio_id],performance_data[[#This Row],[portfolio_id]],
          performance_data[return_flag],1)</f>
        <v>8</v>
      </c>
      <c r="X4091" s="15">
        <f>performance_data[[#This Row],[underperform_flag_count]]/performance_data[[#This Row],[totalportfoliocount]]</f>
        <v>0.53333333333333333</v>
      </c>
    </row>
    <row r="4092" spans="1:24" x14ac:dyDescent="0.3">
      <c r="A4092">
        <v>8550</v>
      </c>
      <c r="B4092" s="1">
        <v>45249</v>
      </c>
      <c r="C4092">
        <v>234461.11</v>
      </c>
      <c r="D4092">
        <v>16.559999999999999</v>
      </c>
      <c r="E4092">
        <v>17.760000000000002</v>
      </c>
      <c r="F4092">
        <v>1947.28</v>
      </c>
      <c r="G4092">
        <v>3128.18</v>
      </c>
      <c r="H4092" t="s">
        <v>2213</v>
      </c>
      <c r="I4092" t="s">
        <v>2217</v>
      </c>
      <c r="J4092">
        <v>11</v>
      </c>
      <c r="K4092" t="s">
        <v>2219</v>
      </c>
      <c r="L4092" t="str">
        <f>IF(performance_data[[#This Row],[return_percentage]]&gt;=performance_data[[#This Row],[benchmark_return]],"Higher","Lower")</f>
        <v>Lower</v>
      </c>
      <c r="M4092" s="14">
        <f xml:space="preserve"> _xlfn.MAXIFS(performance_data[date],performance_data[portfolio_id],performance_data[[#This Row],[portfolio_id]])</f>
        <v>45559</v>
      </c>
      <c r="N4092" s="14">
        <f xml:space="preserve"> _xlfn.MINIFS(performance_data[date],performance_data[portfolio_id],performance_data[[#This Row],[portfolio_id]])</f>
        <v>44927</v>
      </c>
      <c r="O4092" s="15">
        <f>_xlfn.MAXIFS(performance_data[portfolio_value],performance_data[portfolio_id],performance_data[[#This Row],[portfolio_id]],performance_data[date],performance_data[[#This Row],[latest_date]])</f>
        <v>308241.62</v>
      </c>
      <c r="P4092" s="15">
        <f>_xlfn.MAXIFS(performance_data[portfolio_value],performance_data[portfolio_id],performance_data[[#This Row],[portfolio_id]],performance_data[date],performance_data[[#This Row],[starting_date]])</f>
        <v>37731.800000000003</v>
      </c>
      <c r="Q4092" s="15">
        <f>performance_data[[#This Row],[latest_value]]-performance_data[[#This Row],[starting_value]]</f>
        <v>270509.82</v>
      </c>
      <c r="R4092" s="15">
        <f>performance_data[[#This Row],[net_inflows]]-performance_data[[#This Row],[net_outflows]]</f>
        <v>-1180.8999999999999</v>
      </c>
      <c r="S4092" s="15" t="str">
        <f>IF(performance_data[[#This Row],[net_inflows]]&gt;AVERAGE(performance_data[net_inflows]),"High","Low")</f>
        <v>Low</v>
      </c>
      <c r="T4092" s="15">
        <f>AVERAGEIF(performance_data[inflow_flag],performance_data[[#This Row],[inflow_flag]],performance_data[return_percentage])</f>
        <v>5.0457846277021572</v>
      </c>
      <c r="U4092" s="17">
        <f>IF(performance_data[[#This Row],[return_percentage]]&lt;performance_data[[#This Row],[benchmark_return]],1,0)</f>
        <v>1</v>
      </c>
      <c r="V4092" s="17">
        <f>COUNTIFS(performance_data[portfolio_id],performance_data[[#This Row],[portfolio_id]])</f>
        <v>15</v>
      </c>
      <c r="W4092" s="17">
        <f>COUNTIFS(performance_data[portfolio_id],performance_data[[#This Row],[portfolio_id]],
          performance_data[return_flag],1)</f>
        <v>8</v>
      </c>
      <c r="X4092" s="15">
        <f>performance_data[[#This Row],[underperform_flag_count]]/performance_data[[#This Row],[totalportfoliocount]]</f>
        <v>0.53333333333333333</v>
      </c>
    </row>
    <row r="4093" spans="1:24" x14ac:dyDescent="0.3">
      <c r="A4093">
        <v>8550</v>
      </c>
      <c r="B4093" s="1">
        <v>45436</v>
      </c>
      <c r="C4093">
        <v>160194.96</v>
      </c>
      <c r="D4093">
        <v>-3.94</v>
      </c>
      <c r="E4093">
        <v>-3.17</v>
      </c>
      <c r="F4093">
        <v>18849.45</v>
      </c>
      <c r="G4093">
        <v>11982.46</v>
      </c>
      <c r="H4093" t="s">
        <v>2205</v>
      </c>
      <c r="I4093" t="s">
        <v>2211</v>
      </c>
      <c r="J4093">
        <v>5</v>
      </c>
      <c r="K4093" t="s">
        <v>2223</v>
      </c>
      <c r="L4093" t="str">
        <f>IF(performance_data[[#This Row],[return_percentage]]&gt;=performance_data[[#This Row],[benchmark_return]],"Higher","Lower")</f>
        <v>Lower</v>
      </c>
      <c r="M4093" s="14">
        <f xml:space="preserve"> _xlfn.MAXIFS(performance_data[date],performance_data[portfolio_id],performance_data[[#This Row],[portfolio_id]])</f>
        <v>45559</v>
      </c>
      <c r="N4093" s="14">
        <f xml:space="preserve"> _xlfn.MINIFS(performance_data[date],performance_data[portfolio_id],performance_data[[#This Row],[portfolio_id]])</f>
        <v>44927</v>
      </c>
      <c r="O4093" s="15">
        <f>_xlfn.MAXIFS(performance_data[portfolio_value],performance_data[portfolio_id],performance_data[[#This Row],[portfolio_id]],performance_data[date],performance_data[[#This Row],[latest_date]])</f>
        <v>308241.62</v>
      </c>
      <c r="P4093" s="15">
        <f>_xlfn.MAXIFS(performance_data[portfolio_value],performance_data[portfolio_id],performance_data[[#This Row],[portfolio_id]],performance_data[date],performance_data[[#This Row],[starting_date]])</f>
        <v>37731.800000000003</v>
      </c>
      <c r="Q4093" s="15">
        <f>performance_data[[#This Row],[latest_value]]-performance_data[[#This Row],[starting_value]]</f>
        <v>270509.82</v>
      </c>
      <c r="R4093" s="15">
        <f>performance_data[[#This Row],[net_inflows]]-performance_data[[#This Row],[net_outflows]]</f>
        <v>6866.9900000000016</v>
      </c>
      <c r="S4093" s="15" t="str">
        <f>IF(performance_data[[#This Row],[net_inflows]]&gt;AVERAGE(performance_data[net_inflows]),"High","Low")</f>
        <v>High</v>
      </c>
      <c r="T4093" s="15">
        <f>AVERAGEIF(performance_data[inflow_flag],performance_data[[#This Row],[inflow_flag]],performance_data[return_percentage])</f>
        <v>4.8467905675459724</v>
      </c>
      <c r="U4093" s="17">
        <f>IF(performance_data[[#This Row],[return_percentage]]&lt;performance_data[[#This Row],[benchmark_return]],1,0)</f>
        <v>1</v>
      </c>
      <c r="V4093" s="17">
        <f>COUNTIFS(performance_data[portfolio_id],performance_data[[#This Row],[portfolio_id]])</f>
        <v>15</v>
      </c>
      <c r="W4093" s="17">
        <f>COUNTIFS(performance_data[portfolio_id],performance_data[[#This Row],[portfolio_id]],
          performance_data[return_flag],1)</f>
        <v>8</v>
      </c>
      <c r="X4093" s="15">
        <f>performance_data[[#This Row],[underperform_flag_count]]/performance_data[[#This Row],[totalportfoliocount]]</f>
        <v>0.53333333333333333</v>
      </c>
    </row>
    <row r="4094" spans="1:24" x14ac:dyDescent="0.3">
      <c r="A4094">
        <v>8550</v>
      </c>
      <c r="B4094" s="1">
        <v>45188</v>
      </c>
      <c r="C4094">
        <v>10232.799999999999</v>
      </c>
      <c r="D4094">
        <v>10.44</v>
      </c>
      <c r="E4094">
        <v>11.7</v>
      </c>
      <c r="F4094">
        <v>10859.05</v>
      </c>
      <c r="G4094">
        <v>7131.61</v>
      </c>
      <c r="H4094" t="s">
        <v>2213</v>
      </c>
      <c r="I4094" t="s">
        <v>2209</v>
      </c>
      <c r="J4094">
        <v>9</v>
      </c>
      <c r="K4094" t="s">
        <v>2221</v>
      </c>
      <c r="L4094" t="str">
        <f>IF(performance_data[[#This Row],[return_percentage]]&gt;=performance_data[[#This Row],[benchmark_return]],"Higher","Lower")</f>
        <v>Lower</v>
      </c>
      <c r="M4094" s="14">
        <f xml:space="preserve"> _xlfn.MAXIFS(performance_data[date],performance_data[portfolio_id],performance_data[[#This Row],[portfolio_id]])</f>
        <v>45559</v>
      </c>
      <c r="N4094" s="14">
        <f xml:space="preserve"> _xlfn.MINIFS(performance_data[date],performance_data[portfolio_id],performance_data[[#This Row],[portfolio_id]])</f>
        <v>44927</v>
      </c>
      <c r="O4094" s="15">
        <f>_xlfn.MAXIFS(performance_data[portfolio_value],performance_data[portfolio_id],performance_data[[#This Row],[portfolio_id]],performance_data[date],performance_data[[#This Row],[latest_date]])</f>
        <v>308241.62</v>
      </c>
      <c r="P4094" s="15">
        <f>_xlfn.MAXIFS(performance_data[portfolio_value],performance_data[portfolio_id],performance_data[[#This Row],[portfolio_id]],performance_data[date],performance_data[[#This Row],[starting_date]])</f>
        <v>37731.800000000003</v>
      </c>
      <c r="Q4094" s="15">
        <f>performance_data[[#This Row],[latest_value]]-performance_data[[#This Row],[starting_value]]</f>
        <v>270509.82</v>
      </c>
      <c r="R4094" s="15">
        <f>performance_data[[#This Row],[net_inflows]]-performance_data[[#This Row],[net_outflows]]</f>
        <v>3727.4399999999996</v>
      </c>
      <c r="S4094" s="15" t="str">
        <f>IF(performance_data[[#This Row],[net_inflows]]&gt;AVERAGE(performance_data[net_inflows]),"High","Low")</f>
        <v>High</v>
      </c>
      <c r="T4094" s="15">
        <f>AVERAGEIF(performance_data[inflow_flag],performance_data[[#This Row],[inflow_flag]],performance_data[return_percentage])</f>
        <v>4.8467905675459724</v>
      </c>
      <c r="U4094" s="17">
        <f>IF(performance_data[[#This Row],[return_percentage]]&lt;performance_data[[#This Row],[benchmark_return]],1,0)</f>
        <v>1</v>
      </c>
      <c r="V4094" s="17">
        <f>COUNTIFS(performance_data[portfolio_id],performance_data[[#This Row],[portfolio_id]])</f>
        <v>15</v>
      </c>
      <c r="W4094" s="17">
        <f>COUNTIFS(performance_data[portfolio_id],performance_data[[#This Row],[portfolio_id]],
          performance_data[return_flag],1)</f>
        <v>8</v>
      </c>
      <c r="X4094" s="15">
        <f>performance_data[[#This Row],[underperform_flag_count]]/performance_data[[#This Row],[totalportfoliocount]]</f>
        <v>0.53333333333333333</v>
      </c>
    </row>
    <row r="4095" spans="1:24" x14ac:dyDescent="0.3">
      <c r="A4095">
        <v>8550</v>
      </c>
      <c r="B4095" s="1">
        <v>45216</v>
      </c>
      <c r="C4095">
        <v>96390.62</v>
      </c>
      <c r="D4095">
        <v>15.03</v>
      </c>
      <c r="E4095">
        <v>13.14</v>
      </c>
      <c r="F4095">
        <v>1844.72</v>
      </c>
      <c r="G4095">
        <v>9160.7000000000007</v>
      </c>
      <c r="H4095" t="s">
        <v>2213</v>
      </c>
      <c r="I4095" t="s">
        <v>2217</v>
      </c>
      <c r="J4095">
        <v>10</v>
      </c>
      <c r="K4095" t="s">
        <v>2224</v>
      </c>
      <c r="L4095" t="str">
        <f>IF(performance_data[[#This Row],[return_percentage]]&gt;=performance_data[[#This Row],[benchmark_return]],"Higher","Lower")</f>
        <v>Higher</v>
      </c>
      <c r="M4095" s="14">
        <f xml:space="preserve"> _xlfn.MAXIFS(performance_data[date],performance_data[portfolio_id],performance_data[[#This Row],[portfolio_id]])</f>
        <v>45559</v>
      </c>
      <c r="N4095" s="14">
        <f xml:space="preserve"> _xlfn.MINIFS(performance_data[date],performance_data[portfolio_id],performance_data[[#This Row],[portfolio_id]])</f>
        <v>44927</v>
      </c>
      <c r="O4095" s="15">
        <f>_xlfn.MAXIFS(performance_data[portfolio_value],performance_data[portfolio_id],performance_data[[#This Row],[portfolio_id]],performance_data[date],performance_data[[#This Row],[latest_date]])</f>
        <v>308241.62</v>
      </c>
      <c r="P4095" s="15">
        <f>_xlfn.MAXIFS(performance_data[portfolio_value],performance_data[portfolio_id],performance_data[[#This Row],[portfolio_id]],performance_data[date],performance_data[[#This Row],[starting_date]])</f>
        <v>37731.800000000003</v>
      </c>
      <c r="Q4095" s="15">
        <f>performance_data[[#This Row],[latest_value]]-performance_data[[#This Row],[starting_value]]</f>
        <v>270509.82</v>
      </c>
      <c r="R4095" s="15">
        <f>performance_data[[#This Row],[net_inflows]]-performance_data[[#This Row],[net_outflows]]</f>
        <v>-7315.9800000000005</v>
      </c>
      <c r="S4095" s="15" t="str">
        <f>IF(performance_data[[#This Row],[net_inflows]]&gt;AVERAGE(performance_data[net_inflows]),"High","Low")</f>
        <v>Low</v>
      </c>
      <c r="T4095" s="15">
        <f>AVERAGEIF(performance_data[inflow_flag],performance_data[[#This Row],[inflow_flag]],performance_data[return_percentage])</f>
        <v>5.0457846277021572</v>
      </c>
      <c r="U4095" s="17">
        <f>IF(performance_data[[#This Row],[return_percentage]]&lt;performance_data[[#This Row],[benchmark_return]],1,0)</f>
        <v>0</v>
      </c>
      <c r="V4095" s="17">
        <f>COUNTIFS(performance_data[portfolio_id],performance_data[[#This Row],[portfolio_id]])</f>
        <v>15</v>
      </c>
      <c r="W4095" s="17">
        <f>COUNTIFS(performance_data[portfolio_id],performance_data[[#This Row],[portfolio_id]],
          performance_data[return_flag],1)</f>
        <v>8</v>
      </c>
      <c r="X4095" s="15">
        <f>performance_data[[#This Row],[underperform_flag_count]]/performance_data[[#This Row],[totalportfoliocount]]</f>
        <v>0.53333333333333333</v>
      </c>
    </row>
    <row r="4096" spans="1:24" x14ac:dyDescent="0.3">
      <c r="A4096">
        <v>8550</v>
      </c>
      <c r="B4096" s="1">
        <v>45408</v>
      </c>
      <c r="C4096">
        <v>7315.79</v>
      </c>
      <c r="D4096">
        <v>-9.09</v>
      </c>
      <c r="E4096">
        <v>-7.65</v>
      </c>
      <c r="F4096">
        <v>14044.93</v>
      </c>
      <c r="G4096">
        <v>14719.04</v>
      </c>
      <c r="H4096" t="s">
        <v>2205</v>
      </c>
      <c r="I4096" t="s">
        <v>2211</v>
      </c>
      <c r="J4096">
        <v>4</v>
      </c>
      <c r="K4096" t="s">
        <v>2216</v>
      </c>
      <c r="L4096" t="str">
        <f>IF(performance_data[[#This Row],[return_percentage]]&gt;=performance_data[[#This Row],[benchmark_return]],"Higher","Lower")</f>
        <v>Lower</v>
      </c>
      <c r="M4096" s="14">
        <f xml:space="preserve"> _xlfn.MAXIFS(performance_data[date],performance_data[portfolio_id],performance_data[[#This Row],[portfolio_id]])</f>
        <v>45559</v>
      </c>
      <c r="N4096" s="14">
        <f xml:space="preserve"> _xlfn.MINIFS(performance_data[date],performance_data[portfolio_id],performance_data[[#This Row],[portfolio_id]])</f>
        <v>44927</v>
      </c>
      <c r="O4096" s="15">
        <f>_xlfn.MAXIFS(performance_data[portfolio_value],performance_data[portfolio_id],performance_data[[#This Row],[portfolio_id]],performance_data[date],performance_data[[#This Row],[latest_date]])</f>
        <v>308241.62</v>
      </c>
      <c r="P4096" s="15">
        <f>_xlfn.MAXIFS(performance_data[portfolio_value],performance_data[portfolio_id],performance_data[[#This Row],[portfolio_id]],performance_data[date],performance_data[[#This Row],[starting_date]])</f>
        <v>37731.800000000003</v>
      </c>
      <c r="Q4096" s="15">
        <f>performance_data[[#This Row],[latest_value]]-performance_data[[#This Row],[starting_value]]</f>
        <v>270509.82</v>
      </c>
      <c r="R4096" s="15">
        <f>performance_data[[#This Row],[net_inflows]]-performance_data[[#This Row],[net_outflows]]</f>
        <v>-674.11000000000058</v>
      </c>
      <c r="S4096" s="15" t="str">
        <f>IF(performance_data[[#This Row],[net_inflows]]&gt;AVERAGE(performance_data[net_inflows]),"High","Low")</f>
        <v>High</v>
      </c>
      <c r="T4096" s="15">
        <f>AVERAGEIF(performance_data[inflow_flag],performance_data[[#This Row],[inflow_flag]],performance_data[return_percentage])</f>
        <v>4.8467905675459724</v>
      </c>
      <c r="U4096" s="17">
        <f>IF(performance_data[[#This Row],[return_percentage]]&lt;performance_data[[#This Row],[benchmark_return]],1,0)</f>
        <v>1</v>
      </c>
      <c r="V4096" s="17">
        <f>COUNTIFS(performance_data[portfolio_id],performance_data[[#This Row],[portfolio_id]])</f>
        <v>15</v>
      </c>
      <c r="W4096" s="17">
        <f>COUNTIFS(performance_data[portfolio_id],performance_data[[#This Row],[portfolio_id]],
          performance_data[return_flag],1)</f>
        <v>8</v>
      </c>
      <c r="X4096" s="15">
        <f>performance_data[[#This Row],[underperform_flag_count]]/performance_data[[#This Row],[totalportfoliocount]]</f>
        <v>0.53333333333333333</v>
      </c>
    </row>
    <row r="4097" spans="1:24" x14ac:dyDescent="0.3">
      <c r="A4097">
        <v>8550</v>
      </c>
      <c r="B4097" s="1">
        <v>44927</v>
      </c>
      <c r="C4097">
        <v>37731.800000000003</v>
      </c>
      <c r="D4097">
        <v>10.64</v>
      </c>
      <c r="E4097">
        <v>12.3</v>
      </c>
      <c r="F4097">
        <v>12548.4</v>
      </c>
      <c r="G4097">
        <v>13813.19</v>
      </c>
      <c r="H4097" t="s">
        <v>2213</v>
      </c>
      <c r="I4097" t="s">
        <v>2206</v>
      </c>
      <c r="J4097">
        <v>1</v>
      </c>
      <c r="K4097" t="s">
        <v>2207</v>
      </c>
      <c r="L4097" t="str">
        <f>IF(performance_data[[#This Row],[return_percentage]]&gt;=performance_data[[#This Row],[benchmark_return]],"Higher","Lower")</f>
        <v>Lower</v>
      </c>
      <c r="M4097" s="14">
        <f xml:space="preserve"> _xlfn.MAXIFS(performance_data[date],performance_data[portfolio_id],performance_data[[#This Row],[portfolio_id]])</f>
        <v>45559</v>
      </c>
      <c r="N4097" s="14">
        <f xml:space="preserve"> _xlfn.MINIFS(performance_data[date],performance_data[portfolio_id],performance_data[[#This Row],[portfolio_id]])</f>
        <v>44927</v>
      </c>
      <c r="O4097" s="15">
        <f>_xlfn.MAXIFS(performance_data[portfolio_value],performance_data[portfolio_id],performance_data[[#This Row],[portfolio_id]],performance_data[date],performance_data[[#This Row],[latest_date]])</f>
        <v>308241.62</v>
      </c>
      <c r="P4097" s="15">
        <f>_xlfn.MAXIFS(performance_data[portfolio_value],performance_data[portfolio_id],performance_data[[#This Row],[portfolio_id]],performance_data[date],performance_data[[#This Row],[starting_date]])</f>
        <v>37731.800000000003</v>
      </c>
      <c r="Q4097" s="15">
        <f>performance_data[[#This Row],[latest_value]]-performance_data[[#This Row],[starting_value]]</f>
        <v>270509.82</v>
      </c>
      <c r="R4097" s="15">
        <f>performance_data[[#This Row],[net_inflows]]-performance_data[[#This Row],[net_outflows]]</f>
        <v>-1264.7900000000009</v>
      </c>
      <c r="S4097" s="15" t="str">
        <f>IF(performance_data[[#This Row],[net_inflows]]&gt;AVERAGE(performance_data[net_inflows]),"High","Low")</f>
        <v>High</v>
      </c>
      <c r="T4097" s="15">
        <f>AVERAGEIF(performance_data[inflow_flag],performance_data[[#This Row],[inflow_flag]],performance_data[return_percentage])</f>
        <v>4.8467905675459724</v>
      </c>
      <c r="U4097" s="17">
        <f>IF(performance_data[[#This Row],[return_percentage]]&lt;performance_data[[#This Row],[benchmark_return]],1,0)</f>
        <v>1</v>
      </c>
      <c r="V4097" s="17">
        <f>COUNTIFS(performance_data[portfolio_id],performance_data[[#This Row],[portfolio_id]])</f>
        <v>15</v>
      </c>
      <c r="W4097" s="17">
        <f>COUNTIFS(performance_data[portfolio_id],performance_data[[#This Row],[portfolio_id]],
          performance_data[return_flag],1)</f>
        <v>8</v>
      </c>
      <c r="X4097" s="15">
        <f>performance_data[[#This Row],[underperform_flag_count]]/performance_data[[#This Row],[totalportfoliocount]]</f>
        <v>0.53333333333333333</v>
      </c>
    </row>
    <row r="4098" spans="1:24" x14ac:dyDescent="0.3">
      <c r="A4098">
        <v>8550</v>
      </c>
      <c r="B4098" s="1">
        <v>45476</v>
      </c>
      <c r="C4098">
        <v>122337.86</v>
      </c>
      <c r="D4098">
        <v>6.35</v>
      </c>
      <c r="E4098">
        <v>7.57</v>
      </c>
      <c r="F4098">
        <v>7462.81</v>
      </c>
      <c r="G4098">
        <v>728.08</v>
      </c>
      <c r="H4098" t="s">
        <v>2205</v>
      </c>
      <c r="I4098" t="s">
        <v>2209</v>
      </c>
      <c r="J4098">
        <v>7</v>
      </c>
      <c r="K4098" t="s">
        <v>2210</v>
      </c>
      <c r="L4098" t="str">
        <f>IF(performance_data[[#This Row],[return_percentage]]&gt;=performance_data[[#This Row],[benchmark_return]],"Higher","Lower")</f>
        <v>Lower</v>
      </c>
      <c r="M4098" s="14">
        <f xml:space="preserve"> _xlfn.MAXIFS(performance_data[date],performance_data[portfolio_id],performance_data[[#This Row],[portfolio_id]])</f>
        <v>45559</v>
      </c>
      <c r="N4098" s="14">
        <f xml:space="preserve"> _xlfn.MINIFS(performance_data[date],performance_data[portfolio_id],performance_data[[#This Row],[portfolio_id]])</f>
        <v>44927</v>
      </c>
      <c r="O4098" s="15">
        <f>_xlfn.MAXIFS(performance_data[portfolio_value],performance_data[portfolio_id],performance_data[[#This Row],[portfolio_id]],performance_data[date],performance_data[[#This Row],[latest_date]])</f>
        <v>308241.62</v>
      </c>
      <c r="P4098" s="15">
        <f>_xlfn.MAXIFS(performance_data[portfolio_value],performance_data[portfolio_id],performance_data[[#This Row],[portfolio_id]],performance_data[date],performance_data[[#This Row],[starting_date]])</f>
        <v>37731.800000000003</v>
      </c>
      <c r="Q4098" s="15">
        <f>performance_data[[#This Row],[latest_value]]-performance_data[[#This Row],[starting_value]]</f>
        <v>270509.82</v>
      </c>
      <c r="R4098" s="15">
        <f>performance_data[[#This Row],[net_inflows]]-performance_data[[#This Row],[net_outflows]]</f>
        <v>6734.7300000000005</v>
      </c>
      <c r="S4098" s="15" t="str">
        <f>IF(performance_data[[#This Row],[net_inflows]]&gt;AVERAGE(performance_data[net_inflows]),"High","Low")</f>
        <v>Low</v>
      </c>
      <c r="T4098" s="15">
        <f>AVERAGEIF(performance_data[inflow_flag],performance_data[[#This Row],[inflow_flag]],performance_data[return_percentage])</f>
        <v>5.0457846277021572</v>
      </c>
      <c r="U4098" s="17">
        <f>IF(performance_data[[#This Row],[return_percentage]]&lt;performance_data[[#This Row],[benchmark_return]],1,0)</f>
        <v>1</v>
      </c>
      <c r="V4098" s="17">
        <f>COUNTIFS(performance_data[portfolio_id],performance_data[[#This Row],[portfolio_id]])</f>
        <v>15</v>
      </c>
      <c r="W4098" s="17">
        <f>COUNTIFS(performance_data[portfolio_id],performance_data[[#This Row],[portfolio_id]],
          performance_data[return_flag],1)</f>
        <v>8</v>
      </c>
      <c r="X4098" s="15">
        <f>performance_data[[#This Row],[underperform_flag_count]]/performance_data[[#This Row],[totalportfoliocount]]</f>
        <v>0.53333333333333333</v>
      </c>
    </row>
    <row r="4099" spans="1:24" x14ac:dyDescent="0.3">
      <c r="A4099">
        <v>8550</v>
      </c>
      <c r="B4099" s="1">
        <v>45442</v>
      </c>
      <c r="C4099">
        <v>273847.78000000003</v>
      </c>
      <c r="D4099">
        <v>-7.82</v>
      </c>
      <c r="E4099">
        <v>-6.65</v>
      </c>
      <c r="F4099">
        <v>14414.07</v>
      </c>
      <c r="G4099">
        <v>19572.79</v>
      </c>
      <c r="H4099" t="s">
        <v>2205</v>
      </c>
      <c r="I4099" t="s">
        <v>2211</v>
      </c>
      <c r="J4099">
        <v>5</v>
      </c>
      <c r="K4099" t="s">
        <v>2223</v>
      </c>
      <c r="L4099" t="str">
        <f>IF(performance_data[[#This Row],[return_percentage]]&gt;=performance_data[[#This Row],[benchmark_return]],"Higher","Lower")</f>
        <v>Lower</v>
      </c>
      <c r="M4099" s="14">
        <f xml:space="preserve"> _xlfn.MAXIFS(performance_data[date],performance_data[portfolio_id],performance_data[[#This Row],[portfolio_id]])</f>
        <v>45559</v>
      </c>
      <c r="N4099" s="14">
        <f xml:space="preserve"> _xlfn.MINIFS(performance_data[date],performance_data[portfolio_id],performance_data[[#This Row],[portfolio_id]])</f>
        <v>44927</v>
      </c>
      <c r="O4099" s="15">
        <f>_xlfn.MAXIFS(performance_data[portfolio_value],performance_data[portfolio_id],performance_data[[#This Row],[portfolio_id]],performance_data[date],performance_data[[#This Row],[latest_date]])</f>
        <v>308241.62</v>
      </c>
      <c r="P4099" s="15">
        <f>_xlfn.MAXIFS(performance_data[portfolio_value],performance_data[portfolio_id],performance_data[[#This Row],[portfolio_id]],performance_data[date],performance_data[[#This Row],[starting_date]])</f>
        <v>37731.800000000003</v>
      </c>
      <c r="Q4099" s="15">
        <f>performance_data[[#This Row],[latest_value]]-performance_data[[#This Row],[starting_value]]</f>
        <v>270509.82</v>
      </c>
      <c r="R4099" s="15">
        <f>performance_data[[#This Row],[net_inflows]]-performance_data[[#This Row],[net_outflows]]</f>
        <v>-5158.7200000000012</v>
      </c>
      <c r="S4099" s="15" t="str">
        <f>IF(performance_data[[#This Row],[net_inflows]]&gt;AVERAGE(performance_data[net_inflows]),"High","Low")</f>
        <v>High</v>
      </c>
      <c r="T4099" s="15">
        <f>AVERAGEIF(performance_data[inflow_flag],performance_data[[#This Row],[inflow_flag]],performance_data[return_percentage])</f>
        <v>4.8467905675459724</v>
      </c>
      <c r="U4099" s="17">
        <f>IF(performance_data[[#This Row],[return_percentage]]&lt;performance_data[[#This Row],[benchmark_return]],1,0)</f>
        <v>1</v>
      </c>
      <c r="V4099" s="17">
        <f>COUNTIFS(performance_data[portfolio_id],performance_data[[#This Row],[portfolio_id]])</f>
        <v>15</v>
      </c>
      <c r="W4099" s="17">
        <f>COUNTIFS(performance_data[portfolio_id],performance_data[[#This Row],[portfolio_id]],
          performance_data[return_flag],1)</f>
        <v>8</v>
      </c>
      <c r="X4099" s="15">
        <f>performance_data[[#This Row],[underperform_flag_count]]/performance_data[[#This Row],[totalportfoliocount]]</f>
        <v>0.53333333333333333</v>
      </c>
    </row>
    <row r="4100" spans="1:24" x14ac:dyDescent="0.3">
      <c r="A4100">
        <v>8550</v>
      </c>
      <c r="B4100" s="1">
        <v>45074</v>
      </c>
      <c r="C4100">
        <v>93839.360000000001</v>
      </c>
      <c r="D4100">
        <v>1.05</v>
      </c>
      <c r="E4100">
        <v>1.04</v>
      </c>
      <c r="F4100">
        <v>18029.28</v>
      </c>
      <c r="G4100">
        <v>5804.28</v>
      </c>
      <c r="H4100" t="s">
        <v>2213</v>
      </c>
      <c r="I4100" t="s">
        <v>2211</v>
      </c>
      <c r="J4100">
        <v>5</v>
      </c>
      <c r="K4100" t="s">
        <v>2223</v>
      </c>
      <c r="L4100" t="str">
        <f>IF(performance_data[[#This Row],[return_percentage]]&gt;=performance_data[[#This Row],[benchmark_return]],"Higher","Lower")</f>
        <v>Higher</v>
      </c>
      <c r="M4100" s="14">
        <f xml:space="preserve"> _xlfn.MAXIFS(performance_data[date],performance_data[portfolio_id],performance_data[[#This Row],[portfolio_id]])</f>
        <v>45559</v>
      </c>
      <c r="N4100" s="14">
        <f xml:space="preserve"> _xlfn.MINIFS(performance_data[date],performance_data[portfolio_id],performance_data[[#This Row],[portfolio_id]])</f>
        <v>44927</v>
      </c>
      <c r="O4100" s="15">
        <f>_xlfn.MAXIFS(performance_data[portfolio_value],performance_data[portfolio_id],performance_data[[#This Row],[portfolio_id]],performance_data[date],performance_data[[#This Row],[latest_date]])</f>
        <v>308241.62</v>
      </c>
      <c r="P4100" s="15">
        <f>_xlfn.MAXIFS(performance_data[portfolio_value],performance_data[portfolio_id],performance_data[[#This Row],[portfolio_id]],performance_data[date],performance_data[[#This Row],[starting_date]])</f>
        <v>37731.800000000003</v>
      </c>
      <c r="Q4100" s="15">
        <f>performance_data[[#This Row],[latest_value]]-performance_data[[#This Row],[starting_value]]</f>
        <v>270509.82</v>
      </c>
      <c r="R4100" s="15">
        <f>performance_data[[#This Row],[net_inflows]]-performance_data[[#This Row],[net_outflows]]</f>
        <v>12225</v>
      </c>
      <c r="S4100" s="15" t="str">
        <f>IF(performance_data[[#This Row],[net_inflows]]&gt;AVERAGE(performance_data[net_inflows]),"High","Low")</f>
        <v>High</v>
      </c>
      <c r="T4100" s="15">
        <f>AVERAGEIF(performance_data[inflow_flag],performance_data[[#This Row],[inflow_flag]],performance_data[return_percentage])</f>
        <v>4.8467905675459724</v>
      </c>
      <c r="U4100" s="17">
        <f>IF(performance_data[[#This Row],[return_percentage]]&lt;performance_data[[#This Row],[benchmark_return]],1,0)</f>
        <v>0</v>
      </c>
      <c r="V4100" s="17">
        <f>COUNTIFS(performance_data[portfolio_id],performance_data[[#This Row],[portfolio_id]])</f>
        <v>15</v>
      </c>
      <c r="W4100" s="17">
        <f>COUNTIFS(performance_data[portfolio_id],performance_data[[#This Row],[portfolio_id]],
          performance_data[return_flag],1)</f>
        <v>8</v>
      </c>
      <c r="X4100" s="15">
        <f>performance_data[[#This Row],[underperform_flag_count]]/performance_data[[#This Row],[totalportfoliocount]]</f>
        <v>0.53333333333333333</v>
      </c>
    </row>
    <row r="4101" spans="1:24" x14ac:dyDescent="0.3">
      <c r="A4101">
        <v>8550</v>
      </c>
      <c r="B4101" s="1">
        <v>45447</v>
      </c>
      <c r="C4101">
        <v>60651.23</v>
      </c>
      <c r="D4101">
        <v>12.52</v>
      </c>
      <c r="E4101">
        <v>10.46</v>
      </c>
      <c r="F4101">
        <v>16278.45</v>
      </c>
      <c r="G4101">
        <v>19424.05</v>
      </c>
      <c r="H4101" t="s">
        <v>2205</v>
      </c>
      <c r="I4101" t="s">
        <v>2211</v>
      </c>
      <c r="J4101">
        <v>6</v>
      </c>
      <c r="K4101" t="s">
        <v>2212</v>
      </c>
      <c r="L4101" t="str">
        <f>IF(performance_data[[#This Row],[return_percentage]]&gt;=performance_data[[#This Row],[benchmark_return]],"Higher","Lower")</f>
        <v>Higher</v>
      </c>
      <c r="M4101" s="14">
        <f xml:space="preserve"> _xlfn.MAXIFS(performance_data[date],performance_data[portfolio_id],performance_data[[#This Row],[portfolio_id]])</f>
        <v>45559</v>
      </c>
      <c r="N4101" s="14">
        <f xml:space="preserve"> _xlfn.MINIFS(performance_data[date],performance_data[portfolio_id],performance_data[[#This Row],[portfolio_id]])</f>
        <v>44927</v>
      </c>
      <c r="O4101" s="15">
        <f>_xlfn.MAXIFS(performance_data[portfolio_value],performance_data[portfolio_id],performance_data[[#This Row],[portfolio_id]],performance_data[date],performance_data[[#This Row],[latest_date]])</f>
        <v>308241.62</v>
      </c>
      <c r="P4101" s="15">
        <f>_xlfn.MAXIFS(performance_data[portfolio_value],performance_data[portfolio_id],performance_data[[#This Row],[portfolio_id]],performance_data[date],performance_data[[#This Row],[starting_date]])</f>
        <v>37731.800000000003</v>
      </c>
      <c r="Q4101" s="15">
        <f>performance_data[[#This Row],[latest_value]]-performance_data[[#This Row],[starting_value]]</f>
        <v>270509.82</v>
      </c>
      <c r="R4101" s="15">
        <f>performance_data[[#This Row],[net_inflows]]-performance_data[[#This Row],[net_outflows]]</f>
        <v>-3145.5999999999985</v>
      </c>
      <c r="S4101" s="15" t="str">
        <f>IF(performance_data[[#This Row],[net_inflows]]&gt;AVERAGE(performance_data[net_inflows]),"High","Low")</f>
        <v>High</v>
      </c>
      <c r="T4101" s="15">
        <f>AVERAGEIF(performance_data[inflow_flag],performance_data[[#This Row],[inflow_flag]],performance_data[return_percentage])</f>
        <v>4.8467905675459724</v>
      </c>
      <c r="U4101" s="17">
        <f>IF(performance_data[[#This Row],[return_percentage]]&lt;performance_data[[#This Row],[benchmark_return]],1,0)</f>
        <v>0</v>
      </c>
      <c r="V4101" s="17">
        <f>COUNTIFS(performance_data[portfolio_id],performance_data[[#This Row],[portfolio_id]])</f>
        <v>15</v>
      </c>
      <c r="W4101" s="17">
        <f>COUNTIFS(performance_data[portfolio_id],performance_data[[#This Row],[portfolio_id]],
          performance_data[return_flag],1)</f>
        <v>8</v>
      </c>
      <c r="X4101" s="15">
        <f>performance_data[[#This Row],[underperform_flag_count]]/performance_data[[#This Row],[totalportfoliocount]]</f>
        <v>0.53333333333333333</v>
      </c>
    </row>
    <row r="4102" spans="1:24" x14ac:dyDescent="0.3">
      <c r="A4102">
        <v>8550</v>
      </c>
      <c r="B4102" s="1">
        <v>45520</v>
      </c>
      <c r="C4102">
        <v>16358.16</v>
      </c>
      <c r="D4102">
        <v>3.59</v>
      </c>
      <c r="E4102">
        <v>2.94</v>
      </c>
      <c r="F4102">
        <v>9051.4</v>
      </c>
      <c r="G4102">
        <v>6427.94</v>
      </c>
      <c r="H4102" t="s">
        <v>2205</v>
      </c>
      <c r="I4102" t="s">
        <v>2209</v>
      </c>
      <c r="J4102">
        <v>8</v>
      </c>
      <c r="K4102" t="s">
        <v>2214</v>
      </c>
      <c r="L4102" t="str">
        <f>IF(performance_data[[#This Row],[return_percentage]]&gt;=performance_data[[#This Row],[benchmark_return]],"Higher","Lower")</f>
        <v>Higher</v>
      </c>
      <c r="M4102" s="14">
        <f xml:space="preserve"> _xlfn.MAXIFS(performance_data[date],performance_data[portfolio_id],performance_data[[#This Row],[portfolio_id]])</f>
        <v>45559</v>
      </c>
      <c r="N4102" s="14">
        <f xml:space="preserve"> _xlfn.MINIFS(performance_data[date],performance_data[portfolio_id],performance_data[[#This Row],[portfolio_id]])</f>
        <v>44927</v>
      </c>
      <c r="O4102" s="15">
        <f>_xlfn.MAXIFS(performance_data[portfolio_value],performance_data[portfolio_id],performance_data[[#This Row],[portfolio_id]],performance_data[date],performance_data[[#This Row],[latest_date]])</f>
        <v>308241.62</v>
      </c>
      <c r="P4102" s="15">
        <f>_xlfn.MAXIFS(performance_data[portfolio_value],performance_data[portfolio_id],performance_data[[#This Row],[portfolio_id]],performance_data[date],performance_data[[#This Row],[starting_date]])</f>
        <v>37731.800000000003</v>
      </c>
      <c r="Q4102" s="15">
        <f>performance_data[[#This Row],[latest_value]]-performance_data[[#This Row],[starting_value]]</f>
        <v>270509.82</v>
      </c>
      <c r="R4102" s="15">
        <f>performance_data[[#This Row],[net_inflows]]-performance_data[[#This Row],[net_outflows]]</f>
        <v>2623.46</v>
      </c>
      <c r="S4102" s="15" t="str">
        <f>IF(performance_data[[#This Row],[net_inflows]]&gt;AVERAGE(performance_data[net_inflows]),"High","Low")</f>
        <v>Low</v>
      </c>
      <c r="T4102" s="15">
        <f>AVERAGEIF(performance_data[inflow_flag],performance_data[[#This Row],[inflow_flag]],performance_data[return_percentage])</f>
        <v>5.0457846277021572</v>
      </c>
      <c r="U4102" s="17">
        <f>IF(performance_data[[#This Row],[return_percentage]]&lt;performance_data[[#This Row],[benchmark_return]],1,0)</f>
        <v>0</v>
      </c>
      <c r="V4102" s="17">
        <f>COUNTIFS(performance_data[portfolio_id],performance_data[[#This Row],[portfolio_id]])</f>
        <v>15</v>
      </c>
      <c r="W4102" s="17">
        <f>COUNTIFS(performance_data[portfolio_id],performance_data[[#This Row],[portfolio_id]],
          performance_data[return_flag],1)</f>
        <v>8</v>
      </c>
      <c r="X4102" s="15">
        <f>performance_data[[#This Row],[underperform_flag_count]]/performance_data[[#This Row],[totalportfoliocount]]</f>
        <v>0.53333333333333333</v>
      </c>
    </row>
    <row r="4103" spans="1:24" x14ac:dyDescent="0.3">
      <c r="A4103">
        <v>8550</v>
      </c>
      <c r="B4103" s="1">
        <v>45559</v>
      </c>
      <c r="C4103">
        <v>308241.62</v>
      </c>
      <c r="D4103">
        <v>10.49</v>
      </c>
      <c r="E4103">
        <v>10.82</v>
      </c>
      <c r="F4103">
        <v>3351.97</v>
      </c>
      <c r="G4103">
        <v>17463.98</v>
      </c>
      <c r="H4103" t="s">
        <v>2205</v>
      </c>
      <c r="I4103" t="s">
        <v>2209</v>
      </c>
      <c r="J4103">
        <v>9</v>
      </c>
      <c r="K4103" t="s">
        <v>2221</v>
      </c>
      <c r="L4103" t="str">
        <f>IF(performance_data[[#This Row],[return_percentage]]&gt;=performance_data[[#This Row],[benchmark_return]],"Higher","Lower")</f>
        <v>Lower</v>
      </c>
      <c r="M4103" s="14">
        <f xml:space="preserve"> _xlfn.MAXIFS(performance_data[date],performance_data[portfolio_id],performance_data[[#This Row],[portfolio_id]])</f>
        <v>45559</v>
      </c>
      <c r="N4103" s="14">
        <f xml:space="preserve"> _xlfn.MINIFS(performance_data[date],performance_data[portfolio_id],performance_data[[#This Row],[portfolio_id]])</f>
        <v>44927</v>
      </c>
      <c r="O4103" s="15">
        <f>_xlfn.MAXIFS(performance_data[portfolio_value],performance_data[portfolio_id],performance_data[[#This Row],[portfolio_id]],performance_data[date],performance_data[[#This Row],[latest_date]])</f>
        <v>308241.62</v>
      </c>
      <c r="P4103" s="15">
        <f>_xlfn.MAXIFS(performance_data[portfolio_value],performance_data[portfolio_id],performance_data[[#This Row],[portfolio_id]],performance_data[date],performance_data[[#This Row],[starting_date]])</f>
        <v>37731.800000000003</v>
      </c>
      <c r="Q4103" s="15">
        <f>performance_data[[#This Row],[latest_value]]-performance_data[[#This Row],[starting_value]]</f>
        <v>270509.82</v>
      </c>
      <c r="R4103" s="15">
        <f>performance_data[[#This Row],[net_inflows]]-performance_data[[#This Row],[net_outflows]]</f>
        <v>-14112.01</v>
      </c>
      <c r="S4103" s="15" t="str">
        <f>IF(performance_data[[#This Row],[net_inflows]]&gt;AVERAGE(performance_data[net_inflows]),"High","Low")</f>
        <v>Low</v>
      </c>
      <c r="T4103" s="15">
        <f>AVERAGEIF(performance_data[inflow_flag],performance_data[[#This Row],[inflow_flag]],performance_data[return_percentage])</f>
        <v>5.0457846277021572</v>
      </c>
      <c r="U4103" s="17">
        <f>IF(performance_data[[#This Row],[return_percentage]]&lt;performance_data[[#This Row],[benchmark_return]],1,0)</f>
        <v>1</v>
      </c>
      <c r="V4103" s="17">
        <f>COUNTIFS(performance_data[portfolio_id],performance_data[[#This Row],[portfolio_id]])</f>
        <v>15</v>
      </c>
      <c r="W4103" s="17">
        <f>COUNTIFS(performance_data[portfolio_id],performance_data[[#This Row],[portfolio_id]],
          performance_data[return_flag],1)</f>
        <v>8</v>
      </c>
      <c r="X4103" s="15">
        <f>performance_data[[#This Row],[underperform_flag_count]]/performance_data[[#This Row],[totalportfoliocount]]</f>
        <v>0.53333333333333333</v>
      </c>
    </row>
    <row r="4104" spans="1:24" x14ac:dyDescent="0.3">
      <c r="A4104">
        <v>8582</v>
      </c>
      <c r="B4104" s="1">
        <v>45212</v>
      </c>
      <c r="C4104">
        <v>415140.66</v>
      </c>
      <c r="D4104">
        <v>12.05</v>
      </c>
      <c r="E4104">
        <v>10.07</v>
      </c>
      <c r="F4104">
        <v>18864.189999999999</v>
      </c>
      <c r="G4104">
        <v>12589.79</v>
      </c>
      <c r="H4104" t="s">
        <v>2213</v>
      </c>
      <c r="I4104" t="s">
        <v>2217</v>
      </c>
      <c r="J4104">
        <v>10</v>
      </c>
      <c r="K4104" t="s">
        <v>2224</v>
      </c>
      <c r="L4104" t="str">
        <f>IF(performance_data[[#This Row],[return_percentage]]&gt;=performance_data[[#This Row],[benchmark_return]],"Higher","Lower")</f>
        <v>Higher</v>
      </c>
      <c r="M4104" s="14">
        <f xml:space="preserve"> _xlfn.MAXIFS(performance_data[date],performance_data[portfolio_id],performance_data[[#This Row],[portfolio_id]])</f>
        <v>45558</v>
      </c>
      <c r="N4104" s="14">
        <f xml:space="preserve"> _xlfn.MINIFS(performance_data[date],performance_data[portfolio_id],performance_data[[#This Row],[portfolio_id]])</f>
        <v>44846</v>
      </c>
      <c r="O4104" s="15">
        <f>_xlfn.MAXIFS(performance_data[portfolio_value],performance_data[portfolio_id],performance_data[[#This Row],[portfolio_id]],performance_data[date],performance_data[[#This Row],[latest_date]])</f>
        <v>478504.1</v>
      </c>
      <c r="P4104" s="15">
        <f>_xlfn.MAXIFS(performance_data[portfolio_value],performance_data[portfolio_id],performance_data[[#This Row],[portfolio_id]],performance_data[date],performance_data[[#This Row],[starting_date]])</f>
        <v>446574.38</v>
      </c>
      <c r="Q4104" s="15">
        <f>performance_data[[#This Row],[latest_value]]-performance_data[[#This Row],[starting_value]]</f>
        <v>31929.719999999972</v>
      </c>
      <c r="R4104" s="15">
        <f>performance_data[[#This Row],[net_inflows]]-performance_data[[#This Row],[net_outflows]]</f>
        <v>6274.3999999999978</v>
      </c>
      <c r="S4104" s="15" t="str">
        <f>IF(performance_data[[#This Row],[net_inflows]]&gt;AVERAGE(performance_data[net_inflows]),"High","Low")</f>
        <v>High</v>
      </c>
      <c r="T4104" s="15">
        <f>AVERAGEIF(performance_data[inflow_flag],performance_data[[#This Row],[inflow_flag]],performance_data[return_percentage])</f>
        <v>4.8467905675459724</v>
      </c>
      <c r="U4104" s="17">
        <f>IF(performance_data[[#This Row],[return_percentage]]&lt;performance_data[[#This Row],[benchmark_return]],1,0)</f>
        <v>0</v>
      </c>
      <c r="V4104" s="17">
        <f>COUNTIFS(performance_data[portfolio_id],performance_data[[#This Row],[portfolio_id]])</f>
        <v>57</v>
      </c>
      <c r="W4104" s="17">
        <f>COUNTIFS(performance_data[portfolio_id],performance_data[[#This Row],[portfolio_id]],
          performance_data[return_flag],1)</f>
        <v>32</v>
      </c>
      <c r="X4104" s="15">
        <f>performance_data[[#This Row],[underperform_flag_count]]/performance_data[[#This Row],[totalportfoliocount]]</f>
        <v>0.56140350877192979</v>
      </c>
    </row>
    <row r="4105" spans="1:24" x14ac:dyDescent="0.3">
      <c r="A4105">
        <v>8582</v>
      </c>
      <c r="B4105" s="1">
        <v>44865</v>
      </c>
      <c r="C4105">
        <v>252383.8</v>
      </c>
      <c r="D4105">
        <v>11.18</v>
      </c>
      <c r="E4105">
        <v>9.93</v>
      </c>
      <c r="F4105">
        <v>13760.94</v>
      </c>
      <c r="G4105">
        <v>7989.58</v>
      </c>
      <c r="H4105" t="s">
        <v>2220</v>
      </c>
      <c r="I4105" t="s">
        <v>2217</v>
      </c>
      <c r="J4105">
        <v>10</v>
      </c>
      <c r="K4105" t="s">
        <v>2224</v>
      </c>
      <c r="L4105" t="str">
        <f>IF(performance_data[[#This Row],[return_percentage]]&gt;=performance_data[[#This Row],[benchmark_return]],"Higher","Lower")</f>
        <v>Higher</v>
      </c>
      <c r="M4105" s="14">
        <f xml:space="preserve"> _xlfn.MAXIFS(performance_data[date],performance_data[portfolio_id],performance_data[[#This Row],[portfolio_id]])</f>
        <v>45558</v>
      </c>
      <c r="N4105" s="14">
        <f xml:space="preserve"> _xlfn.MINIFS(performance_data[date],performance_data[portfolio_id],performance_data[[#This Row],[portfolio_id]])</f>
        <v>44846</v>
      </c>
      <c r="O4105" s="15">
        <f>_xlfn.MAXIFS(performance_data[portfolio_value],performance_data[portfolio_id],performance_data[[#This Row],[portfolio_id]],performance_data[date],performance_data[[#This Row],[latest_date]])</f>
        <v>478504.1</v>
      </c>
      <c r="P4105" s="15">
        <f>_xlfn.MAXIFS(performance_data[portfolio_value],performance_data[portfolio_id],performance_data[[#This Row],[portfolio_id]],performance_data[date],performance_data[[#This Row],[starting_date]])</f>
        <v>446574.38</v>
      </c>
      <c r="Q4105" s="15">
        <f>performance_data[[#This Row],[latest_value]]-performance_data[[#This Row],[starting_value]]</f>
        <v>31929.719999999972</v>
      </c>
      <c r="R4105" s="15">
        <f>performance_data[[#This Row],[net_inflows]]-performance_data[[#This Row],[net_outflows]]</f>
        <v>5771.3600000000006</v>
      </c>
      <c r="S4105" s="15" t="str">
        <f>IF(performance_data[[#This Row],[net_inflows]]&gt;AVERAGE(performance_data[net_inflows]),"High","Low")</f>
        <v>High</v>
      </c>
      <c r="T4105" s="15">
        <f>AVERAGEIF(performance_data[inflow_flag],performance_data[[#This Row],[inflow_flag]],performance_data[return_percentage])</f>
        <v>4.8467905675459724</v>
      </c>
      <c r="U4105" s="17">
        <f>IF(performance_data[[#This Row],[return_percentage]]&lt;performance_data[[#This Row],[benchmark_return]],1,0)</f>
        <v>0</v>
      </c>
      <c r="V4105" s="17">
        <f>COUNTIFS(performance_data[portfolio_id],performance_data[[#This Row],[portfolio_id]])</f>
        <v>57</v>
      </c>
      <c r="W4105" s="17">
        <f>COUNTIFS(performance_data[portfolio_id],performance_data[[#This Row],[portfolio_id]],
          performance_data[return_flag],1)</f>
        <v>32</v>
      </c>
      <c r="X4105" s="15">
        <f>performance_data[[#This Row],[underperform_flag_count]]/performance_data[[#This Row],[totalportfoliocount]]</f>
        <v>0.56140350877192979</v>
      </c>
    </row>
    <row r="4106" spans="1:24" x14ac:dyDescent="0.3">
      <c r="A4106">
        <v>8582</v>
      </c>
      <c r="B4106" s="1">
        <v>45069</v>
      </c>
      <c r="C4106">
        <v>112021.89</v>
      </c>
      <c r="D4106">
        <v>-7.78</v>
      </c>
      <c r="E4106">
        <v>-6.79</v>
      </c>
      <c r="F4106">
        <v>11382.15</v>
      </c>
      <c r="G4106">
        <v>9109.3799999999992</v>
      </c>
      <c r="H4106" t="s">
        <v>2213</v>
      </c>
      <c r="I4106" t="s">
        <v>2211</v>
      </c>
      <c r="J4106">
        <v>5</v>
      </c>
      <c r="K4106" t="s">
        <v>2223</v>
      </c>
      <c r="L4106" t="str">
        <f>IF(performance_data[[#This Row],[return_percentage]]&gt;=performance_data[[#This Row],[benchmark_return]],"Higher","Lower")</f>
        <v>Lower</v>
      </c>
      <c r="M4106" s="14">
        <f xml:space="preserve"> _xlfn.MAXIFS(performance_data[date],performance_data[portfolio_id],performance_data[[#This Row],[portfolio_id]])</f>
        <v>45558</v>
      </c>
      <c r="N4106" s="14">
        <f xml:space="preserve"> _xlfn.MINIFS(performance_data[date],performance_data[portfolio_id],performance_data[[#This Row],[portfolio_id]])</f>
        <v>44846</v>
      </c>
      <c r="O4106" s="15">
        <f>_xlfn.MAXIFS(performance_data[portfolio_value],performance_data[portfolio_id],performance_data[[#This Row],[portfolio_id]],performance_data[date],performance_data[[#This Row],[latest_date]])</f>
        <v>478504.1</v>
      </c>
      <c r="P4106" s="15">
        <f>_xlfn.MAXIFS(performance_data[portfolio_value],performance_data[portfolio_id],performance_data[[#This Row],[portfolio_id]],performance_data[date],performance_data[[#This Row],[starting_date]])</f>
        <v>446574.38</v>
      </c>
      <c r="Q4106" s="15">
        <f>performance_data[[#This Row],[latest_value]]-performance_data[[#This Row],[starting_value]]</f>
        <v>31929.719999999972</v>
      </c>
      <c r="R4106" s="15">
        <f>performance_data[[#This Row],[net_inflows]]-performance_data[[#This Row],[net_outflows]]</f>
        <v>2272.7700000000004</v>
      </c>
      <c r="S4106" s="15" t="str">
        <f>IF(performance_data[[#This Row],[net_inflows]]&gt;AVERAGE(performance_data[net_inflows]),"High","Low")</f>
        <v>High</v>
      </c>
      <c r="T4106" s="15">
        <f>AVERAGEIF(performance_data[inflow_flag],performance_data[[#This Row],[inflow_flag]],performance_data[return_percentage])</f>
        <v>4.8467905675459724</v>
      </c>
      <c r="U4106" s="17">
        <f>IF(performance_data[[#This Row],[return_percentage]]&lt;performance_data[[#This Row],[benchmark_return]],1,0)</f>
        <v>1</v>
      </c>
      <c r="V4106" s="17">
        <f>COUNTIFS(performance_data[portfolio_id],performance_data[[#This Row],[portfolio_id]])</f>
        <v>57</v>
      </c>
      <c r="W4106" s="17">
        <f>COUNTIFS(performance_data[portfolio_id],performance_data[[#This Row],[portfolio_id]],
          performance_data[return_flag],1)</f>
        <v>32</v>
      </c>
      <c r="X4106" s="15">
        <f>performance_data[[#This Row],[underperform_flag_count]]/performance_data[[#This Row],[totalportfoliocount]]</f>
        <v>0.56140350877192979</v>
      </c>
    </row>
    <row r="4107" spans="1:24" x14ac:dyDescent="0.3">
      <c r="A4107">
        <v>8582</v>
      </c>
      <c r="B4107" s="1">
        <v>44931</v>
      </c>
      <c r="C4107">
        <v>478531.33</v>
      </c>
      <c r="D4107">
        <v>13.07</v>
      </c>
      <c r="E4107">
        <v>11.95</v>
      </c>
      <c r="F4107">
        <v>5916.01</v>
      </c>
      <c r="G4107">
        <v>6076.84</v>
      </c>
      <c r="H4107" t="s">
        <v>2213</v>
      </c>
      <c r="I4107" t="s">
        <v>2206</v>
      </c>
      <c r="J4107">
        <v>1</v>
      </c>
      <c r="K4107" t="s">
        <v>2207</v>
      </c>
      <c r="L4107" t="str">
        <f>IF(performance_data[[#This Row],[return_percentage]]&gt;=performance_data[[#This Row],[benchmark_return]],"Higher","Lower")</f>
        <v>Higher</v>
      </c>
      <c r="M4107" s="14">
        <f xml:space="preserve"> _xlfn.MAXIFS(performance_data[date],performance_data[portfolio_id],performance_data[[#This Row],[portfolio_id]])</f>
        <v>45558</v>
      </c>
      <c r="N4107" s="14">
        <f xml:space="preserve"> _xlfn.MINIFS(performance_data[date],performance_data[portfolio_id],performance_data[[#This Row],[portfolio_id]])</f>
        <v>44846</v>
      </c>
      <c r="O4107" s="15">
        <f>_xlfn.MAXIFS(performance_data[portfolio_value],performance_data[portfolio_id],performance_data[[#This Row],[portfolio_id]],performance_data[date],performance_data[[#This Row],[latest_date]])</f>
        <v>478504.1</v>
      </c>
      <c r="P4107" s="15">
        <f>_xlfn.MAXIFS(performance_data[portfolio_value],performance_data[portfolio_id],performance_data[[#This Row],[portfolio_id]],performance_data[date],performance_data[[#This Row],[starting_date]])</f>
        <v>446574.38</v>
      </c>
      <c r="Q4107" s="15">
        <f>performance_data[[#This Row],[latest_value]]-performance_data[[#This Row],[starting_value]]</f>
        <v>31929.719999999972</v>
      </c>
      <c r="R4107" s="15">
        <f>performance_data[[#This Row],[net_inflows]]-performance_data[[#This Row],[net_outflows]]</f>
        <v>-160.82999999999993</v>
      </c>
      <c r="S4107" s="15" t="str">
        <f>IF(performance_data[[#This Row],[net_inflows]]&gt;AVERAGE(performance_data[net_inflows]),"High","Low")</f>
        <v>Low</v>
      </c>
      <c r="T4107" s="15">
        <f>AVERAGEIF(performance_data[inflow_flag],performance_data[[#This Row],[inflow_flag]],performance_data[return_percentage])</f>
        <v>5.0457846277021572</v>
      </c>
      <c r="U4107" s="17">
        <f>IF(performance_data[[#This Row],[return_percentage]]&lt;performance_data[[#This Row],[benchmark_return]],1,0)</f>
        <v>0</v>
      </c>
      <c r="V4107" s="17">
        <f>COUNTIFS(performance_data[portfolio_id],performance_data[[#This Row],[portfolio_id]])</f>
        <v>57</v>
      </c>
      <c r="W4107" s="17">
        <f>COUNTIFS(performance_data[portfolio_id],performance_data[[#This Row],[portfolio_id]],
          performance_data[return_flag],1)</f>
        <v>32</v>
      </c>
      <c r="X4107" s="15">
        <f>performance_data[[#This Row],[underperform_flag_count]]/performance_data[[#This Row],[totalportfoliocount]]</f>
        <v>0.56140350877192979</v>
      </c>
    </row>
    <row r="4108" spans="1:24" x14ac:dyDescent="0.3">
      <c r="A4108">
        <v>8582</v>
      </c>
      <c r="B4108" s="1">
        <v>44991</v>
      </c>
      <c r="C4108">
        <v>410246.82</v>
      </c>
      <c r="D4108">
        <v>1.37</v>
      </c>
      <c r="E4108">
        <v>1.49</v>
      </c>
      <c r="F4108">
        <v>5788.44</v>
      </c>
      <c r="G4108">
        <v>19962.91</v>
      </c>
      <c r="H4108" t="s">
        <v>2213</v>
      </c>
      <c r="I4108" t="s">
        <v>2206</v>
      </c>
      <c r="J4108">
        <v>3</v>
      </c>
      <c r="K4108" t="s">
        <v>2222</v>
      </c>
      <c r="L4108" t="str">
        <f>IF(performance_data[[#This Row],[return_percentage]]&gt;=performance_data[[#This Row],[benchmark_return]],"Higher","Lower")</f>
        <v>Lower</v>
      </c>
      <c r="M4108" s="14">
        <f xml:space="preserve"> _xlfn.MAXIFS(performance_data[date],performance_data[portfolio_id],performance_data[[#This Row],[portfolio_id]])</f>
        <v>45558</v>
      </c>
      <c r="N4108" s="14">
        <f xml:space="preserve"> _xlfn.MINIFS(performance_data[date],performance_data[portfolio_id],performance_data[[#This Row],[portfolio_id]])</f>
        <v>44846</v>
      </c>
      <c r="O4108" s="15">
        <f>_xlfn.MAXIFS(performance_data[portfolio_value],performance_data[portfolio_id],performance_data[[#This Row],[portfolio_id]],performance_data[date],performance_data[[#This Row],[latest_date]])</f>
        <v>478504.1</v>
      </c>
      <c r="P4108" s="15">
        <f>_xlfn.MAXIFS(performance_data[portfolio_value],performance_data[portfolio_id],performance_data[[#This Row],[portfolio_id]],performance_data[date],performance_data[[#This Row],[starting_date]])</f>
        <v>446574.38</v>
      </c>
      <c r="Q4108" s="15">
        <f>performance_data[[#This Row],[latest_value]]-performance_data[[#This Row],[starting_value]]</f>
        <v>31929.719999999972</v>
      </c>
      <c r="R4108" s="15">
        <f>performance_data[[#This Row],[net_inflows]]-performance_data[[#This Row],[net_outflows]]</f>
        <v>-14174.470000000001</v>
      </c>
      <c r="S4108" s="15" t="str">
        <f>IF(performance_data[[#This Row],[net_inflows]]&gt;AVERAGE(performance_data[net_inflows]),"High","Low")</f>
        <v>Low</v>
      </c>
      <c r="T4108" s="15">
        <f>AVERAGEIF(performance_data[inflow_flag],performance_data[[#This Row],[inflow_flag]],performance_data[return_percentage])</f>
        <v>5.0457846277021572</v>
      </c>
      <c r="U4108" s="17">
        <f>IF(performance_data[[#This Row],[return_percentage]]&lt;performance_data[[#This Row],[benchmark_return]],1,0)</f>
        <v>1</v>
      </c>
      <c r="V4108" s="17">
        <f>COUNTIFS(performance_data[portfolio_id],performance_data[[#This Row],[portfolio_id]])</f>
        <v>57</v>
      </c>
      <c r="W4108" s="17">
        <f>COUNTIFS(performance_data[portfolio_id],performance_data[[#This Row],[portfolio_id]],
          performance_data[return_flag],1)</f>
        <v>32</v>
      </c>
      <c r="X4108" s="15">
        <f>performance_data[[#This Row],[underperform_flag_count]]/performance_data[[#This Row],[totalportfoliocount]]</f>
        <v>0.56140350877192979</v>
      </c>
    </row>
    <row r="4109" spans="1:24" x14ac:dyDescent="0.3">
      <c r="A4109">
        <v>8582</v>
      </c>
      <c r="B4109" s="1">
        <v>45558</v>
      </c>
      <c r="C4109">
        <v>478504.1</v>
      </c>
      <c r="D4109">
        <v>4.6100000000000003</v>
      </c>
      <c r="E4109">
        <v>4.75</v>
      </c>
      <c r="F4109">
        <v>6775.81</v>
      </c>
      <c r="G4109">
        <v>19402.34</v>
      </c>
      <c r="H4109" t="s">
        <v>2205</v>
      </c>
      <c r="I4109" t="s">
        <v>2209</v>
      </c>
      <c r="J4109">
        <v>9</v>
      </c>
      <c r="K4109" t="s">
        <v>2221</v>
      </c>
      <c r="L4109" t="str">
        <f>IF(performance_data[[#This Row],[return_percentage]]&gt;=performance_data[[#This Row],[benchmark_return]],"Higher","Lower")</f>
        <v>Lower</v>
      </c>
      <c r="M4109" s="14">
        <f xml:space="preserve"> _xlfn.MAXIFS(performance_data[date],performance_data[portfolio_id],performance_data[[#This Row],[portfolio_id]])</f>
        <v>45558</v>
      </c>
      <c r="N4109" s="14">
        <f xml:space="preserve"> _xlfn.MINIFS(performance_data[date],performance_data[portfolio_id],performance_data[[#This Row],[portfolio_id]])</f>
        <v>44846</v>
      </c>
      <c r="O4109" s="15">
        <f>_xlfn.MAXIFS(performance_data[portfolio_value],performance_data[portfolio_id],performance_data[[#This Row],[portfolio_id]],performance_data[date],performance_data[[#This Row],[latest_date]])</f>
        <v>478504.1</v>
      </c>
      <c r="P4109" s="15">
        <f>_xlfn.MAXIFS(performance_data[portfolio_value],performance_data[portfolio_id],performance_data[[#This Row],[portfolio_id]],performance_data[date],performance_data[[#This Row],[starting_date]])</f>
        <v>446574.38</v>
      </c>
      <c r="Q4109" s="15">
        <f>performance_data[[#This Row],[latest_value]]-performance_data[[#This Row],[starting_value]]</f>
        <v>31929.719999999972</v>
      </c>
      <c r="R4109" s="15">
        <f>performance_data[[#This Row],[net_inflows]]-performance_data[[#This Row],[net_outflows]]</f>
        <v>-12626.529999999999</v>
      </c>
      <c r="S4109" s="15" t="str">
        <f>IF(performance_data[[#This Row],[net_inflows]]&gt;AVERAGE(performance_data[net_inflows]),"High","Low")</f>
        <v>Low</v>
      </c>
      <c r="T4109" s="15">
        <f>AVERAGEIF(performance_data[inflow_flag],performance_data[[#This Row],[inflow_flag]],performance_data[return_percentage])</f>
        <v>5.0457846277021572</v>
      </c>
      <c r="U4109" s="17">
        <f>IF(performance_data[[#This Row],[return_percentage]]&lt;performance_data[[#This Row],[benchmark_return]],1,0)</f>
        <v>1</v>
      </c>
      <c r="V4109" s="17">
        <f>COUNTIFS(performance_data[portfolio_id],performance_data[[#This Row],[portfolio_id]])</f>
        <v>57</v>
      </c>
      <c r="W4109" s="17">
        <f>COUNTIFS(performance_data[portfolio_id],performance_data[[#This Row],[portfolio_id]],
          performance_data[return_flag],1)</f>
        <v>32</v>
      </c>
      <c r="X4109" s="15">
        <f>performance_data[[#This Row],[underperform_flag_count]]/performance_data[[#This Row],[totalportfoliocount]]</f>
        <v>0.56140350877192979</v>
      </c>
    </row>
    <row r="4110" spans="1:24" x14ac:dyDescent="0.3">
      <c r="A4110">
        <v>8582</v>
      </c>
      <c r="B4110" s="1">
        <v>45098</v>
      </c>
      <c r="C4110">
        <v>274338.8</v>
      </c>
      <c r="D4110">
        <v>-4.76</v>
      </c>
      <c r="E4110">
        <v>-4.3</v>
      </c>
      <c r="F4110">
        <v>975.1</v>
      </c>
      <c r="G4110">
        <v>6190.87</v>
      </c>
      <c r="H4110" t="s">
        <v>2213</v>
      </c>
      <c r="I4110" t="s">
        <v>2211</v>
      </c>
      <c r="J4110">
        <v>6</v>
      </c>
      <c r="K4110" t="s">
        <v>2212</v>
      </c>
      <c r="L4110" t="str">
        <f>IF(performance_data[[#This Row],[return_percentage]]&gt;=performance_data[[#This Row],[benchmark_return]],"Higher","Lower")</f>
        <v>Lower</v>
      </c>
      <c r="M4110" s="14">
        <f xml:space="preserve"> _xlfn.MAXIFS(performance_data[date],performance_data[portfolio_id],performance_data[[#This Row],[portfolio_id]])</f>
        <v>45558</v>
      </c>
      <c r="N4110" s="14">
        <f xml:space="preserve"> _xlfn.MINIFS(performance_data[date],performance_data[portfolio_id],performance_data[[#This Row],[portfolio_id]])</f>
        <v>44846</v>
      </c>
      <c r="O4110" s="15">
        <f>_xlfn.MAXIFS(performance_data[portfolio_value],performance_data[portfolio_id],performance_data[[#This Row],[portfolio_id]],performance_data[date],performance_data[[#This Row],[latest_date]])</f>
        <v>478504.1</v>
      </c>
      <c r="P4110" s="15">
        <f>_xlfn.MAXIFS(performance_data[portfolio_value],performance_data[portfolio_id],performance_data[[#This Row],[portfolio_id]],performance_data[date],performance_data[[#This Row],[starting_date]])</f>
        <v>446574.38</v>
      </c>
      <c r="Q4110" s="15">
        <f>performance_data[[#This Row],[latest_value]]-performance_data[[#This Row],[starting_value]]</f>
        <v>31929.719999999972</v>
      </c>
      <c r="R4110" s="15">
        <f>performance_data[[#This Row],[net_inflows]]-performance_data[[#This Row],[net_outflows]]</f>
        <v>-5215.7699999999995</v>
      </c>
      <c r="S4110" s="15" t="str">
        <f>IF(performance_data[[#This Row],[net_inflows]]&gt;AVERAGE(performance_data[net_inflows]),"High","Low")</f>
        <v>Low</v>
      </c>
      <c r="T4110" s="15">
        <f>AVERAGEIF(performance_data[inflow_flag],performance_data[[#This Row],[inflow_flag]],performance_data[return_percentage])</f>
        <v>5.0457846277021572</v>
      </c>
      <c r="U4110" s="17">
        <f>IF(performance_data[[#This Row],[return_percentage]]&lt;performance_data[[#This Row],[benchmark_return]],1,0)</f>
        <v>1</v>
      </c>
      <c r="V4110" s="17">
        <f>COUNTIFS(performance_data[portfolio_id],performance_data[[#This Row],[portfolio_id]])</f>
        <v>57</v>
      </c>
      <c r="W4110" s="17">
        <f>COUNTIFS(performance_data[portfolio_id],performance_data[[#This Row],[portfolio_id]],
          performance_data[return_flag],1)</f>
        <v>32</v>
      </c>
      <c r="X4110" s="15">
        <f>performance_data[[#This Row],[underperform_flag_count]]/performance_data[[#This Row],[totalportfoliocount]]</f>
        <v>0.56140350877192979</v>
      </c>
    </row>
    <row r="4111" spans="1:24" x14ac:dyDescent="0.3">
      <c r="A4111">
        <v>8582</v>
      </c>
      <c r="B4111" s="1">
        <v>45081</v>
      </c>
      <c r="C4111">
        <v>368279.7</v>
      </c>
      <c r="D4111">
        <v>-1.73</v>
      </c>
      <c r="E4111">
        <v>-1.81</v>
      </c>
      <c r="F4111">
        <v>7227.9</v>
      </c>
      <c r="G4111">
        <v>15672.48</v>
      </c>
      <c r="H4111" t="s">
        <v>2213</v>
      </c>
      <c r="I4111" t="s">
        <v>2211</v>
      </c>
      <c r="J4111">
        <v>6</v>
      </c>
      <c r="K4111" t="s">
        <v>2212</v>
      </c>
      <c r="L4111" t="str">
        <f>IF(performance_data[[#This Row],[return_percentage]]&gt;=performance_data[[#This Row],[benchmark_return]],"Higher","Lower")</f>
        <v>Higher</v>
      </c>
      <c r="M4111" s="14">
        <f xml:space="preserve"> _xlfn.MAXIFS(performance_data[date],performance_data[portfolio_id],performance_data[[#This Row],[portfolio_id]])</f>
        <v>45558</v>
      </c>
      <c r="N4111" s="14">
        <f xml:space="preserve"> _xlfn.MINIFS(performance_data[date],performance_data[portfolio_id],performance_data[[#This Row],[portfolio_id]])</f>
        <v>44846</v>
      </c>
      <c r="O4111" s="15">
        <f>_xlfn.MAXIFS(performance_data[portfolio_value],performance_data[portfolio_id],performance_data[[#This Row],[portfolio_id]],performance_data[date],performance_data[[#This Row],[latest_date]])</f>
        <v>478504.1</v>
      </c>
      <c r="P4111" s="15">
        <f>_xlfn.MAXIFS(performance_data[portfolio_value],performance_data[portfolio_id],performance_data[[#This Row],[portfolio_id]],performance_data[date],performance_data[[#This Row],[starting_date]])</f>
        <v>446574.38</v>
      </c>
      <c r="Q4111" s="15">
        <f>performance_data[[#This Row],[latest_value]]-performance_data[[#This Row],[starting_value]]</f>
        <v>31929.719999999972</v>
      </c>
      <c r="R4111" s="15">
        <f>performance_data[[#This Row],[net_inflows]]-performance_data[[#This Row],[net_outflows]]</f>
        <v>-8444.58</v>
      </c>
      <c r="S4111" s="15" t="str">
        <f>IF(performance_data[[#This Row],[net_inflows]]&gt;AVERAGE(performance_data[net_inflows]),"High","Low")</f>
        <v>Low</v>
      </c>
      <c r="T4111" s="15">
        <f>AVERAGEIF(performance_data[inflow_flag],performance_data[[#This Row],[inflow_flag]],performance_data[return_percentage])</f>
        <v>5.0457846277021572</v>
      </c>
      <c r="U4111" s="17">
        <f>IF(performance_data[[#This Row],[return_percentage]]&lt;performance_data[[#This Row],[benchmark_return]],1,0)</f>
        <v>0</v>
      </c>
      <c r="V4111" s="17">
        <f>COUNTIFS(performance_data[portfolio_id],performance_data[[#This Row],[portfolio_id]])</f>
        <v>57</v>
      </c>
      <c r="W4111" s="17">
        <f>COUNTIFS(performance_data[portfolio_id],performance_data[[#This Row],[portfolio_id]],
          performance_data[return_flag],1)</f>
        <v>32</v>
      </c>
      <c r="X4111" s="15">
        <f>performance_data[[#This Row],[underperform_flag_count]]/performance_data[[#This Row],[totalportfoliocount]]</f>
        <v>0.56140350877192979</v>
      </c>
    </row>
    <row r="4112" spans="1:24" x14ac:dyDescent="0.3">
      <c r="A4112">
        <v>8582</v>
      </c>
      <c r="B4112" s="1">
        <v>45452</v>
      </c>
      <c r="C4112">
        <v>228502.15</v>
      </c>
      <c r="D4112">
        <v>-8.0299999999999994</v>
      </c>
      <c r="E4112">
        <v>-6.63</v>
      </c>
      <c r="F4112">
        <v>12160.04</v>
      </c>
      <c r="G4112">
        <v>862.06</v>
      </c>
      <c r="H4112" t="s">
        <v>2205</v>
      </c>
      <c r="I4112" t="s">
        <v>2211</v>
      </c>
      <c r="J4112">
        <v>6</v>
      </c>
      <c r="K4112" t="s">
        <v>2212</v>
      </c>
      <c r="L4112" t="str">
        <f>IF(performance_data[[#This Row],[return_percentage]]&gt;=performance_data[[#This Row],[benchmark_return]],"Higher","Lower")</f>
        <v>Lower</v>
      </c>
      <c r="M4112" s="14">
        <f xml:space="preserve"> _xlfn.MAXIFS(performance_data[date],performance_data[portfolio_id],performance_data[[#This Row],[portfolio_id]])</f>
        <v>45558</v>
      </c>
      <c r="N4112" s="14">
        <f xml:space="preserve"> _xlfn.MINIFS(performance_data[date],performance_data[portfolio_id],performance_data[[#This Row],[portfolio_id]])</f>
        <v>44846</v>
      </c>
      <c r="O4112" s="15">
        <f>_xlfn.MAXIFS(performance_data[portfolio_value],performance_data[portfolio_id],performance_data[[#This Row],[portfolio_id]],performance_data[date],performance_data[[#This Row],[latest_date]])</f>
        <v>478504.1</v>
      </c>
      <c r="P4112" s="15">
        <f>_xlfn.MAXIFS(performance_data[portfolio_value],performance_data[portfolio_id],performance_data[[#This Row],[portfolio_id]],performance_data[date],performance_data[[#This Row],[starting_date]])</f>
        <v>446574.38</v>
      </c>
      <c r="Q4112" s="15">
        <f>performance_data[[#This Row],[latest_value]]-performance_data[[#This Row],[starting_value]]</f>
        <v>31929.719999999972</v>
      </c>
      <c r="R4112" s="15">
        <f>performance_data[[#This Row],[net_inflows]]-performance_data[[#This Row],[net_outflows]]</f>
        <v>11297.980000000001</v>
      </c>
      <c r="S4112" s="15" t="str">
        <f>IF(performance_data[[#This Row],[net_inflows]]&gt;AVERAGE(performance_data[net_inflows]),"High","Low")</f>
        <v>High</v>
      </c>
      <c r="T4112" s="15">
        <f>AVERAGEIF(performance_data[inflow_flag],performance_data[[#This Row],[inflow_flag]],performance_data[return_percentage])</f>
        <v>4.8467905675459724</v>
      </c>
      <c r="U4112" s="17">
        <f>IF(performance_data[[#This Row],[return_percentage]]&lt;performance_data[[#This Row],[benchmark_return]],1,0)</f>
        <v>1</v>
      </c>
      <c r="V4112" s="17">
        <f>COUNTIFS(performance_data[portfolio_id],performance_data[[#This Row],[portfolio_id]])</f>
        <v>57</v>
      </c>
      <c r="W4112" s="17">
        <f>COUNTIFS(performance_data[portfolio_id],performance_data[[#This Row],[portfolio_id]],
          performance_data[return_flag],1)</f>
        <v>32</v>
      </c>
      <c r="X4112" s="15">
        <f>performance_data[[#This Row],[underperform_flag_count]]/performance_data[[#This Row],[totalportfoliocount]]</f>
        <v>0.56140350877192979</v>
      </c>
    </row>
    <row r="4113" spans="1:24" x14ac:dyDescent="0.3">
      <c r="A4113">
        <v>8582</v>
      </c>
      <c r="B4113" s="1">
        <v>45475</v>
      </c>
      <c r="C4113">
        <v>113836.66</v>
      </c>
      <c r="D4113">
        <v>2.69</v>
      </c>
      <c r="E4113">
        <v>2.86</v>
      </c>
      <c r="F4113">
        <v>6798.32</v>
      </c>
      <c r="G4113">
        <v>6853.92</v>
      </c>
      <c r="H4113" t="s">
        <v>2205</v>
      </c>
      <c r="I4113" t="s">
        <v>2209</v>
      </c>
      <c r="J4113">
        <v>7</v>
      </c>
      <c r="K4113" t="s">
        <v>2210</v>
      </c>
      <c r="L4113" t="str">
        <f>IF(performance_data[[#This Row],[return_percentage]]&gt;=performance_data[[#This Row],[benchmark_return]],"Higher","Lower")</f>
        <v>Lower</v>
      </c>
      <c r="M4113" s="14">
        <f xml:space="preserve"> _xlfn.MAXIFS(performance_data[date],performance_data[portfolio_id],performance_data[[#This Row],[portfolio_id]])</f>
        <v>45558</v>
      </c>
      <c r="N4113" s="14">
        <f xml:space="preserve"> _xlfn.MINIFS(performance_data[date],performance_data[portfolio_id],performance_data[[#This Row],[portfolio_id]])</f>
        <v>44846</v>
      </c>
      <c r="O4113" s="15">
        <f>_xlfn.MAXIFS(performance_data[portfolio_value],performance_data[portfolio_id],performance_data[[#This Row],[portfolio_id]],performance_data[date],performance_data[[#This Row],[latest_date]])</f>
        <v>478504.1</v>
      </c>
      <c r="P4113" s="15">
        <f>_xlfn.MAXIFS(performance_data[portfolio_value],performance_data[portfolio_id],performance_data[[#This Row],[portfolio_id]],performance_data[date],performance_data[[#This Row],[starting_date]])</f>
        <v>446574.38</v>
      </c>
      <c r="Q4113" s="15">
        <f>performance_data[[#This Row],[latest_value]]-performance_data[[#This Row],[starting_value]]</f>
        <v>31929.719999999972</v>
      </c>
      <c r="R4113" s="15">
        <f>performance_data[[#This Row],[net_inflows]]-performance_data[[#This Row],[net_outflows]]</f>
        <v>-55.600000000000364</v>
      </c>
      <c r="S4113" s="15" t="str">
        <f>IF(performance_data[[#This Row],[net_inflows]]&gt;AVERAGE(performance_data[net_inflows]),"High","Low")</f>
        <v>Low</v>
      </c>
      <c r="T4113" s="15">
        <f>AVERAGEIF(performance_data[inflow_flag],performance_data[[#This Row],[inflow_flag]],performance_data[return_percentage])</f>
        <v>5.0457846277021572</v>
      </c>
      <c r="U4113" s="17">
        <f>IF(performance_data[[#This Row],[return_percentage]]&lt;performance_data[[#This Row],[benchmark_return]],1,0)</f>
        <v>1</v>
      </c>
      <c r="V4113" s="17">
        <f>COUNTIFS(performance_data[portfolio_id],performance_data[[#This Row],[portfolio_id]])</f>
        <v>57</v>
      </c>
      <c r="W4113" s="17">
        <f>COUNTIFS(performance_data[portfolio_id],performance_data[[#This Row],[portfolio_id]],
          performance_data[return_flag],1)</f>
        <v>32</v>
      </c>
      <c r="X4113" s="15">
        <f>performance_data[[#This Row],[underperform_flag_count]]/performance_data[[#This Row],[totalportfoliocount]]</f>
        <v>0.56140350877192979</v>
      </c>
    </row>
    <row r="4114" spans="1:24" x14ac:dyDescent="0.3">
      <c r="A4114">
        <v>8582</v>
      </c>
      <c r="B4114" s="1">
        <v>44974</v>
      </c>
      <c r="C4114">
        <v>98662.91</v>
      </c>
      <c r="D4114">
        <v>-9.44</v>
      </c>
      <c r="E4114">
        <v>-8.8699999999999992</v>
      </c>
      <c r="F4114">
        <v>8321.77</v>
      </c>
      <c r="G4114">
        <v>8362.92</v>
      </c>
      <c r="H4114" t="s">
        <v>2213</v>
      </c>
      <c r="I4114" t="s">
        <v>2206</v>
      </c>
      <c r="J4114">
        <v>2</v>
      </c>
      <c r="K4114" t="s">
        <v>2226</v>
      </c>
      <c r="L4114" t="str">
        <f>IF(performance_data[[#This Row],[return_percentage]]&gt;=performance_data[[#This Row],[benchmark_return]],"Higher","Lower")</f>
        <v>Lower</v>
      </c>
      <c r="M4114" s="14">
        <f xml:space="preserve"> _xlfn.MAXIFS(performance_data[date],performance_data[portfolio_id],performance_data[[#This Row],[portfolio_id]])</f>
        <v>45558</v>
      </c>
      <c r="N4114" s="14">
        <f xml:space="preserve"> _xlfn.MINIFS(performance_data[date],performance_data[portfolio_id],performance_data[[#This Row],[portfolio_id]])</f>
        <v>44846</v>
      </c>
      <c r="O4114" s="15">
        <f>_xlfn.MAXIFS(performance_data[portfolio_value],performance_data[portfolio_id],performance_data[[#This Row],[portfolio_id]],performance_data[date],performance_data[[#This Row],[latest_date]])</f>
        <v>478504.1</v>
      </c>
      <c r="P4114" s="15">
        <f>_xlfn.MAXIFS(performance_data[portfolio_value],performance_data[portfolio_id],performance_data[[#This Row],[portfolio_id]],performance_data[date],performance_data[[#This Row],[starting_date]])</f>
        <v>446574.38</v>
      </c>
      <c r="Q4114" s="15">
        <f>performance_data[[#This Row],[latest_value]]-performance_data[[#This Row],[starting_value]]</f>
        <v>31929.719999999972</v>
      </c>
      <c r="R4114" s="15">
        <f>performance_data[[#This Row],[net_inflows]]-performance_data[[#This Row],[net_outflows]]</f>
        <v>-41.149999999999636</v>
      </c>
      <c r="S4114" s="15" t="str">
        <f>IF(performance_data[[#This Row],[net_inflows]]&gt;AVERAGE(performance_data[net_inflows]),"High","Low")</f>
        <v>Low</v>
      </c>
      <c r="T4114" s="15">
        <f>AVERAGEIF(performance_data[inflow_flag],performance_data[[#This Row],[inflow_flag]],performance_data[return_percentage])</f>
        <v>5.0457846277021572</v>
      </c>
      <c r="U4114" s="17">
        <f>IF(performance_data[[#This Row],[return_percentage]]&lt;performance_data[[#This Row],[benchmark_return]],1,0)</f>
        <v>1</v>
      </c>
      <c r="V4114" s="17">
        <f>COUNTIFS(performance_data[portfolio_id],performance_data[[#This Row],[portfolio_id]])</f>
        <v>57</v>
      </c>
      <c r="W4114" s="17">
        <f>COUNTIFS(performance_data[portfolio_id],performance_data[[#This Row],[portfolio_id]],
          performance_data[return_flag],1)</f>
        <v>32</v>
      </c>
      <c r="X4114" s="15">
        <f>performance_data[[#This Row],[underperform_flag_count]]/performance_data[[#This Row],[totalportfoliocount]]</f>
        <v>0.56140350877192979</v>
      </c>
    </row>
    <row r="4115" spans="1:24" x14ac:dyDescent="0.3">
      <c r="A4115">
        <v>8582</v>
      </c>
      <c r="B4115" s="1">
        <v>45421</v>
      </c>
      <c r="C4115">
        <v>453985.16</v>
      </c>
      <c r="D4115">
        <v>-9.8000000000000007</v>
      </c>
      <c r="E4115">
        <v>-7.97</v>
      </c>
      <c r="F4115">
        <v>13951.35</v>
      </c>
      <c r="G4115">
        <v>15325.02</v>
      </c>
      <c r="H4115" t="s">
        <v>2205</v>
      </c>
      <c r="I4115" t="s">
        <v>2211</v>
      </c>
      <c r="J4115">
        <v>5</v>
      </c>
      <c r="K4115" t="s">
        <v>2223</v>
      </c>
      <c r="L4115" t="str">
        <f>IF(performance_data[[#This Row],[return_percentage]]&gt;=performance_data[[#This Row],[benchmark_return]],"Higher","Lower")</f>
        <v>Lower</v>
      </c>
      <c r="M4115" s="14">
        <f xml:space="preserve"> _xlfn.MAXIFS(performance_data[date],performance_data[portfolio_id],performance_data[[#This Row],[portfolio_id]])</f>
        <v>45558</v>
      </c>
      <c r="N4115" s="14">
        <f xml:space="preserve"> _xlfn.MINIFS(performance_data[date],performance_data[portfolio_id],performance_data[[#This Row],[portfolio_id]])</f>
        <v>44846</v>
      </c>
      <c r="O4115" s="15">
        <f>_xlfn.MAXIFS(performance_data[portfolio_value],performance_data[portfolio_id],performance_data[[#This Row],[portfolio_id]],performance_data[date],performance_data[[#This Row],[latest_date]])</f>
        <v>478504.1</v>
      </c>
      <c r="P4115" s="15">
        <f>_xlfn.MAXIFS(performance_data[portfolio_value],performance_data[portfolio_id],performance_data[[#This Row],[portfolio_id]],performance_data[date],performance_data[[#This Row],[starting_date]])</f>
        <v>446574.38</v>
      </c>
      <c r="Q4115" s="15">
        <f>performance_data[[#This Row],[latest_value]]-performance_data[[#This Row],[starting_value]]</f>
        <v>31929.719999999972</v>
      </c>
      <c r="R4115" s="15">
        <f>performance_data[[#This Row],[net_inflows]]-performance_data[[#This Row],[net_outflows]]</f>
        <v>-1373.67</v>
      </c>
      <c r="S4115" s="15" t="str">
        <f>IF(performance_data[[#This Row],[net_inflows]]&gt;AVERAGE(performance_data[net_inflows]),"High","Low")</f>
        <v>High</v>
      </c>
      <c r="T4115" s="15">
        <f>AVERAGEIF(performance_data[inflow_flag],performance_data[[#This Row],[inflow_flag]],performance_data[return_percentage])</f>
        <v>4.8467905675459724</v>
      </c>
      <c r="U4115" s="17">
        <f>IF(performance_data[[#This Row],[return_percentage]]&lt;performance_data[[#This Row],[benchmark_return]],1,0)</f>
        <v>1</v>
      </c>
      <c r="V4115" s="17">
        <f>COUNTIFS(performance_data[portfolio_id],performance_data[[#This Row],[portfolio_id]])</f>
        <v>57</v>
      </c>
      <c r="W4115" s="17">
        <f>COUNTIFS(performance_data[portfolio_id],performance_data[[#This Row],[portfolio_id]],
          performance_data[return_flag],1)</f>
        <v>32</v>
      </c>
      <c r="X4115" s="15">
        <f>performance_data[[#This Row],[underperform_flag_count]]/performance_data[[#This Row],[totalportfoliocount]]</f>
        <v>0.56140350877192979</v>
      </c>
    </row>
    <row r="4116" spans="1:24" x14ac:dyDescent="0.3">
      <c r="A4116">
        <v>8582</v>
      </c>
      <c r="B4116" s="1">
        <v>44864</v>
      </c>
      <c r="C4116">
        <v>344246.54</v>
      </c>
      <c r="D4116">
        <v>15.28</v>
      </c>
      <c r="E4116">
        <v>16.89</v>
      </c>
      <c r="F4116">
        <v>16118.77</v>
      </c>
      <c r="G4116">
        <v>12698.52</v>
      </c>
      <c r="H4116" t="s">
        <v>2220</v>
      </c>
      <c r="I4116" t="s">
        <v>2217</v>
      </c>
      <c r="J4116">
        <v>10</v>
      </c>
      <c r="K4116" t="s">
        <v>2224</v>
      </c>
      <c r="L4116" t="str">
        <f>IF(performance_data[[#This Row],[return_percentage]]&gt;=performance_data[[#This Row],[benchmark_return]],"Higher","Lower")</f>
        <v>Lower</v>
      </c>
      <c r="M4116" s="14">
        <f xml:space="preserve"> _xlfn.MAXIFS(performance_data[date],performance_data[portfolio_id],performance_data[[#This Row],[portfolio_id]])</f>
        <v>45558</v>
      </c>
      <c r="N4116" s="14">
        <f xml:space="preserve"> _xlfn.MINIFS(performance_data[date],performance_data[portfolio_id],performance_data[[#This Row],[portfolio_id]])</f>
        <v>44846</v>
      </c>
      <c r="O4116" s="15">
        <f>_xlfn.MAXIFS(performance_data[portfolio_value],performance_data[portfolio_id],performance_data[[#This Row],[portfolio_id]],performance_data[date],performance_data[[#This Row],[latest_date]])</f>
        <v>478504.1</v>
      </c>
      <c r="P4116" s="15">
        <f>_xlfn.MAXIFS(performance_data[portfolio_value],performance_data[portfolio_id],performance_data[[#This Row],[portfolio_id]],performance_data[date],performance_data[[#This Row],[starting_date]])</f>
        <v>446574.38</v>
      </c>
      <c r="Q4116" s="15">
        <f>performance_data[[#This Row],[latest_value]]-performance_data[[#This Row],[starting_value]]</f>
        <v>31929.719999999972</v>
      </c>
      <c r="R4116" s="15">
        <f>performance_data[[#This Row],[net_inflows]]-performance_data[[#This Row],[net_outflows]]</f>
        <v>3420.25</v>
      </c>
      <c r="S4116" s="15" t="str">
        <f>IF(performance_data[[#This Row],[net_inflows]]&gt;AVERAGE(performance_data[net_inflows]),"High","Low")</f>
        <v>High</v>
      </c>
      <c r="T4116" s="15">
        <f>AVERAGEIF(performance_data[inflow_flag],performance_data[[#This Row],[inflow_flag]],performance_data[return_percentage])</f>
        <v>4.8467905675459724</v>
      </c>
      <c r="U4116" s="17">
        <f>IF(performance_data[[#This Row],[return_percentage]]&lt;performance_data[[#This Row],[benchmark_return]],1,0)</f>
        <v>1</v>
      </c>
      <c r="V4116" s="17">
        <f>COUNTIFS(performance_data[portfolio_id],performance_data[[#This Row],[portfolio_id]])</f>
        <v>57</v>
      </c>
      <c r="W4116" s="17">
        <f>COUNTIFS(performance_data[portfolio_id],performance_data[[#This Row],[portfolio_id]],
          performance_data[return_flag],1)</f>
        <v>32</v>
      </c>
      <c r="X4116" s="15">
        <f>performance_data[[#This Row],[underperform_flag_count]]/performance_data[[#This Row],[totalportfoliocount]]</f>
        <v>0.56140350877192979</v>
      </c>
    </row>
    <row r="4117" spans="1:24" x14ac:dyDescent="0.3">
      <c r="A4117">
        <v>8582</v>
      </c>
      <c r="B4117" s="1">
        <v>45493</v>
      </c>
      <c r="C4117">
        <v>226444.46</v>
      </c>
      <c r="D4117">
        <v>-9.77</v>
      </c>
      <c r="E4117">
        <v>-11.27</v>
      </c>
      <c r="F4117">
        <v>7519.83</v>
      </c>
      <c r="G4117">
        <v>6846.59</v>
      </c>
      <c r="H4117" t="s">
        <v>2205</v>
      </c>
      <c r="I4117" t="s">
        <v>2209</v>
      </c>
      <c r="J4117">
        <v>7</v>
      </c>
      <c r="K4117" t="s">
        <v>2210</v>
      </c>
      <c r="L4117" t="str">
        <f>IF(performance_data[[#This Row],[return_percentage]]&gt;=performance_data[[#This Row],[benchmark_return]],"Higher","Lower")</f>
        <v>Higher</v>
      </c>
      <c r="M4117" s="14">
        <f xml:space="preserve"> _xlfn.MAXIFS(performance_data[date],performance_data[portfolio_id],performance_data[[#This Row],[portfolio_id]])</f>
        <v>45558</v>
      </c>
      <c r="N4117" s="14">
        <f xml:space="preserve"> _xlfn.MINIFS(performance_data[date],performance_data[portfolio_id],performance_data[[#This Row],[portfolio_id]])</f>
        <v>44846</v>
      </c>
      <c r="O4117" s="15">
        <f>_xlfn.MAXIFS(performance_data[portfolio_value],performance_data[portfolio_id],performance_data[[#This Row],[portfolio_id]],performance_data[date],performance_data[[#This Row],[latest_date]])</f>
        <v>478504.1</v>
      </c>
      <c r="P4117" s="15">
        <f>_xlfn.MAXIFS(performance_data[portfolio_value],performance_data[portfolio_id],performance_data[[#This Row],[portfolio_id]],performance_data[date],performance_data[[#This Row],[starting_date]])</f>
        <v>446574.38</v>
      </c>
      <c r="Q4117" s="15">
        <f>performance_data[[#This Row],[latest_value]]-performance_data[[#This Row],[starting_value]]</f>
        <v>31929.719999999972</v>
      </c>
      <c r="R4117" s="15">
        <f>performance_data[[#This Row],[net_inflows]]-performance_data[[#This Row],[net_outflows]]</f>
        <v>673.23999999999978</v>
      </c>
      <c r="S4117" s="15" t="str">
        <f>IF(performance_data[[#This Row],[net_inflows]]&gt;AVERAGE(performance_data[net_inflows]),"High","Low")</f>
        <v>Low</v>
      </c>
      <c r="T4117" s="15">
        <f>AVERAGEIF(performance_data[inflow_flag],performance_data[[#This Row],[inflow_flag]],performance_data[return_percentage])</f>
        <v>5.0457846277021572</v>
      </c>
      <c r="U4117" s="17">
        <f>IF(performance_data[[#This Row],[return_percentage]]&lt;performance_data[[#This Row],[benchmark_return]],1,0)</f>
        <v>0</v>
      </c>
      <c r="V4117" s="17">
        <f>COUNTIFS(performance_data[portfolio_id],performance_data[[#This Row],[portfolio_id]])</f>
        <v>57</v>
      </c>
      <c r="W4117" s="17">
        <f>COUNTIFS(performance_data[portfolio_id],performance_data[[#This Row],[portfolio_id]],
          performance_data[return_flag],1)</f>
        <v>32</v>
      </c>
      <c r="X4117" s="15">
        <f>performance_data[[#This Row],[underperform_flag_count]]/performance_data[[#This Row],[totalportfoliocount]]</f>
        <v>0.56140350877192979</v>
      </c>
    </row>
    <row r="4118" spans="1:24" x14ac:dyDescent="0.3">
      <c r="A4118">
        <v>8582</v>
      </c>
      <c r="B4118" s="1">
        <v>44943</v>
      </c>
      <c r="C4118">
        <v>225059.34</v>
      </c>
      <c r="D4118">
        <v>6.28</v>
      </c>
      <c r="E4118">
        <v>7.28</v>
      </c>
      <c r="F4118">
        <v>2316.1799999999998</v>
      </c>
      <c r="G4118">
        <v>4704.05</v>
      </c>
      <c r="H4118" t="s">
        <v>2213</v>
      </c>
      <c r="I4118" t="s">
        <v>2206</v>
      </c>
      <c r="J4118">
        <v>1</v>
      </c>
      <c r="K4118" t="s">
        <v>2207</v>
      </c>
      <c r="L4118" t="str">
        <f>IF(performance_data[[#This Row],[return_percentage]]&gt;=performance_data[[#This Row],[benchmark_return]],"Higher","Lower")</f>
        <v>Lower</v>
      </c>
      <c r="M4118" s="14">
        <f xml:space="preserve"> _xlfn.MAXIFS(performance_data[date],performance_data[portfolio_id],performance_data[[#This Row],[portfolio_id]])</f>
        <v>45558</v>
      </c>
      <c r="N4118" s="14">
        <f xml:space="preserve"> _xlfn.MINIFS(performance_data[date],performance_data[portfolio_id],performance_data[[#This Row],[portfolio_id]])</f>
        <v>44846</v>
      </c>
      <c r="O4118" s="15">
        <f>_xlfn.MAXIFS(performance_data[portfolio_value],performance_data[portfolio_id],performance_data[[#This Row],[portfolio_id]],performance_data[date],performance_data[[#This Row],[latest_date]])</f>
        <v>478504.1</v>
      </c>
      <c r="P4118" s="15">
        <f>_xlfn.MAXIFS(performance_data[portfolio_value],performance_data[portfolio_id],performance_data[[#This Row],[portfolio_id]],performance_data[date],performance_data[[#This Row],[starting_date]])</f>
        <v>446574.38</v>
      </c>
      <c r="Q4118" s="15">
        <f>performance_data[[#This Row],[latest_value]]-performance_data[[#This Row],[starting_value]]</f>
        <v>31929.719999999972</v>
      </c>
      <c r="R4118" s="15">
        <f>performance_data[[#This Row],[net_inflows]]-performance_data[[#This Row],[net_outflows]]</f>
        <v>-2387.8700000000003</v>
      </c>
      <c r="S4118" s="15" t="str">
        <f>IF(performance_data[[#This Row],[net_inflows]]&gt;AVERAGE(performance_data[net_inflows]),"High","Low")</f>
        <v>Low</v>
      </c>
      <c r="T4118" s="15">
        <f>AVERAGEIF(performance_data[inflow_flag],performance_data[[#This Row],[inflow_flag]],performance_data[return_percentage])</f>
        <v>5.0457846277021572</v>
      </c>
      <c r="U4118" s="17">
        <f>IF(performance_data[[#This Row],[return_percentage]]&lt;performance_data[[#This Row],[benchmark_return]],1,0)</f>
        <v>1</v>
      </c>
      <c r="V4118" s="17">
        <f>COUNTIFS(performance_data[portfolio_id],performance_data[[#This Row],[portfolio_id]])</f>
        <v>57</v>
      </c>
      <c r="W4118" s="17">
        <f>COUNTIFS(performance_data[portfolio_id],performance_data[[#This Row],[portfolio_id]],
          performance_data[return_flag],1)</f>
        <v>32</v>
      </c>
      <c r="X4118" s="15">
        <f>performance_data[[#This Row],[underperform_flag_count]]/performance_data[[#This Row],[totalportfoliocount]]</f>
        <v>0.56140350877192979</v>
      </c>
    </row>
    <row r="4119" spans="1:24" x14ac:dyDescent="0.3">
      <c r="A4119">
        <v>8582</v>
      </c>
      <c r="B4119" s="1">
        <v>45167</v>
      </c>
      <c r="C4119">
        <v>415616.59</v>
      </c>
      <c r="D4119">
        <v>3.76</v>
      </c>
      <c r="E4119">
        <v>3.16</v>
      </c>
      <c r="F4119">
        <v>16224.55</v>
      </c>
      <c r="G4119">
        <v>17480.61</v>
      </c>
      <c r="H4119" t="s">
        <v>2213</v>
      </c>
      <c r="I4119" t="s">
        <v>2209</v>
      </c>
      <c r="J4119">
        <v>8</v>
      </c>
      <c r="K4119" t="s">
        <v>2214</v>
      </c>
      <c r="L4119" t="str">
        <f>IF(performance_data[[#This Row],[return_percentage]]&gt;=performance_data[[#This Row],[benchmark_return]],"Higher","Lower")</f>
        <v>Higher</v>
      </c>
      <c r="M4119" s="14">
        <f xml:space="preserve"> _xlfn.MAXIFS(performance_data[date],performance_data[portfolio_id],performance_data[[#This Row],[portfolio_id]])</f>
        <v>45558</v>
      </c>
      <c r="N4119" s="14">
        <f xml:space="preserve"> _xlfn.MINIFS(performance_data[date],performance_data[portfolio_id],performance_data[[#This Row],[portfolio_id]])</f>
        <v>44846</v>
      </c>
      <c r="O4119" s="15">
        <f>_xlfn.MAXIFS(performance_data[portfolio_value],performance_data[portfolio_id],performance_data[[#This Row],[portfolio_id]],performance_data[date],performance_data[[#This Row],[latest_date]])</f>
        <v>478504.1</v>
      </c>
      <c r="P4119" s="15">
        <f>_xlfn.MAXIFS(performance_data[portfolio_value],performance_data[portfolio_id],performance_data[[#This Row],[portfolio_id]],performance_data[date],performance_data[[#This Row],[starting_date]])</f>
        <v>446574.38</v>
      </c>
      <c r="Q4119" s="15">
        <f>performance_data[[#This Row],[latest_value]]-performance_data[[#This Row],[starting_value]]</f>
        <v>31929.719999999972</v>
      </c>
      <c r="R4119" s="15">
        <f>performance_data[[#This Row],[net_inflows]]-performance_data[[#This Row],[net_outflows]]</f>
        <v>-1256.0600000000013</v>
      </c>
      <c r="S4119" s="15" t="str">
        <f>IF(performance_data[[#This Row],[net_inflows]]&gt;AVERAGE(performance_data[net_inflows]),"High","Low")</f>
        <v>High</v>
      </c>
      <c r="T4119" s="15">
        <f>AVERAGEIF(performance_data[inflow_flag],performance_data[[#This Row],[inflow_flag]],performance_data[return_percentage])</f>
        <v>4.8467905675459724</v>
      </c>
      <c r="U4119" s="17">
        <f>IF(performance_data[[#This Row],[return_percentage]]&lt;performance_data[[#This Row],[benchmark_return]],1,0)</f>
        <v>0</v>
      </c>
      <c r="V4119" s="17">
        <f>COUNTIFS(performance_data[portfolio_id],performance_data[[#This Row],[portfolio_id]])</f>
        <v>57</v>
      </c>
      <c r="W4119" s="17">
        <f>COUNTIFS(performance_data[portfolio_id],performance_data[[#This Row],[portfolio_id]],
          performance_data[return_flag],1)</f>
        <v>32</v>
      </c>
      <c r="X4119" s="15">
        <f>performance_data[[#This Row],[underperform_flag_count]]/performance_data[[#This Row],[totalportfoliocount]]</f>
        <v>0.56140350877192979</v>
      </c>
    </row>
    <row r="4120" spans="1:24" x14ac:dyDescent="0.3">
      <c r="A4120">
        <v>8582</v>
      </c>
      <c r="B4120" s="1">
        <v>45486</v>
      </c>
      <c r="C4120">
        <v>254572.35</v>
      </c>
      <c r="D4120">
        <v>0.91</v>
      </c>
      <c r="E4120">
        <v>0.95</v>
      </c>
      <c r="F4120">
        <v>6413.88</v>
      </c>
      <c r="G4120">
        <v>6339.46</v>
      </c>
      <c r="H4120" t="s">
        <v>2205</v>
      </c>
      <c r="I4120" t="s">
        <v>2209</v>
      </c>
      <c r="J4120">
        <v>7</v>
      </c>
      <c r="K4120" t="s">
        <v>2210</v>
      </c>
      <c r="L4120" t="str">
        <f>IF(performance_data[[#This Row],[return_percentage]]&gt;=performance_data[[#This Row],[benchmark_return]],"Higher","Lower")</f>
        <v>Lower</v>
      </c>
      <c r="M4120" s="14">
        <f xml:space="preserve"> _xlfn.MAXIFS(performance_data[date],performance_data[portfolio_id],performance_data[[#This Row],[portfolio_id]])</f>
        <v>45558</v>
      </c>
      <c r="N4120" s="14">
        <f xml:space="preserve"> _xlfn.MINIFS(performance_data[date],performance_data[portfolio_id],performance_data[[#This Row],[portfolio_id]])</f>
        <v>44846</v>
      </c>
      <c r="O4120" s="15">
        <f>_xlfn.MAXIFS(performance_data[portfolio_value],performance_data[portfolio_id],performance_data[[#This Row],[portfolio_id]],performance_data[date],performance_data[[#This Row],[latest_date]])</f>
        <v>478504.1</v>
      </c>
      <c r="P4120" s="15">
        <f>_xlfn.MAXIFS(performance_data[portfolio_value],performance_data[portfolio_id],performance_data[[#This Row],[portfolio_id]],performance_data[date],performance_data[[#This Row],[starting_date]])</f>
        <v>446574.38</v>
      </c>
      <c r="Q4120" s="15">
        <f>performance_data[[#This Row],[latest_value]]-performance_data[[#This Row],[starting_value]]</f>
        <v>31929.719999999972</v>
      </c>
      <c r="R4120" s="15">
        <f>performance_data[[#This Row],[net_inflows]]-performance_data[[#This Row],[net_outflows]]</f>
        <v>74.420000000000073</v>
      </c>
      <c r="S4120" s="15" t="str">
        <f>IF(performance_data[[#This Row],[net_inflows]]&gt;AVERAGE(performance_data[net_inflows]),"High","Low")</f>
        <v>Low</v>
      </c>
      <c r="T4120" s="15">
        <f>AVERAGEIF(performance_data[inflow_flag],performance_data[[#This Row],[inflow_flag]],performance_data[return_percentage])</f>
        <v>5.0457846277021572</v>
      </c>
      <c r="U4120" s="17">
        <f>IF(performance_data[[#This Row],[return_percentage]]&lt;performance_data[[#This Row],[benchmark_return]],1,0)</f>
        <v>1</v>
      </c>
      <c r="V4120" s="17">
        <f>COUNTIFS(performance_data[portfolio_id],performance_data[[#This Row],[portfolio_id]])</f>
        <v>57</v>
      </c>
      <c r="W4120" s="17">
        <f>COUNTIFS(performance_data[portfolio_id],performance_data[[#This Row],[portfolio_id]],
          performance_data[return_flag],1)</f>
        <v>32</v>
      </c>
      <c r="X4120" s="15">
        <f>performance_data[[#This Row],[underperform_flag_count]]/performance_data[[#This Row],[totalportfoliocount]]</f>
        <v>0.56140350877192979</v>
      </c>
    </row>
    <row r="4121" spans="1:24" x14ac:dyDescent="0.3">
      <c r="A4121">
        <v>8582</v>
      </c>
      <c r="B4121" s="1">
        <v>45314</v>
      </c>
      <c r="C4121">
        <v>284608.18</v>
      </c>
      <c r="D4121">
        <v>3.64</v>
      </c>
      <c r="E4121">
        <v>3.76</v>
      </c>
      <c r="F4121">
        <v>1768.64</v>
      </c>
      <c r="G4121">
        <v>1482.4</v>
      </c>
      <c r="H4121" t="s">
        <v>2205</v>
      </c>
      <c r="I4121" t="s">
        <v>2206</v>
      </c>
      <c r="J4121">
        <v>1</v>
      </c>
      <c r="K4121" t="s">
        <v>2207</v>
      </c>
      <c r="L4121" t="str">
        <f>IF(performance_data[[#This Row],[return_percentage]]&gt;=performance_data[[#This Row],[benchmark_return]],"Higher","Lower")</f>
        <v>Lower</v>
      </c>
      <c r="M4121" s="14">
        <f xml:space="preserve"> _xlfn.MAXIFS(performance_data[date],performance_data[portfolio_id],performance_data[[#This Row],[portfolio_id]])</f>
        <v>45558</v>
      </c>
      <c r="N4121" s="14">
        <f xml:space="preserve"> _xlfn.MINIFS(performance_data[date],performance_data[portfolio_id],performance_data[[#This Row],[portfolio_id]])</f>
        <v>44846</v>
      </c>
      <c r="O4121" s="15">
        <f>_xlfn.MAXIFS(performance_data[portfolio_value],performance_data[portfolio_id],performance_data[[#This Row],[portfolio_id]],performance_data[date],performance_data[[#This Row],[latest_date]])</f>
        <v>478504.1</v>
      </c>
      <c r="P4121" s="15">
        <f>_xlfn.MAXIFS(performance_data[portfolio_value],performance_data[portfolio_id],performance_data[[#This Row],[portfolio_id]],performance_data[date],performance_data[[#This Row],[starting_date]])</f>
        <v>446574.38</v>
      </c>
      <c r="Q4121" s="15">
        <f>performance_data[[#This Row],[latest_value]]-performance_data[[#This Row],[starting_value]]</f>
        <v>31929.719999999972</v>
      </c>
      <c r="R4121" s="15">
        <f>performance_data[[#This Row],[net_inflows]]-performance_data[[#This Row],[net_outflows]]</f>
        <v>286.24</v>
      </c>
      <c r="S4121" s="15" t="str">
        <f>IF(performance_data[[#This Row],[net_inflows]]&gt;AVERAGE(performance_data[net_inflows]),"High","Low")</f>
        <v>Low</v>
      </c>
      <c r="T4121" s="15">
        <f>AVERAGEIF(performance_data[inflow_flag],performance_data[[#This Row],[inflow_flag]],performance_data[return_percentage])</f>
        <v>5.0457846277021572</v>
      </c>
      <c r="U4121" s="17">
        <f>IF(performance_data[[#This Row],[return_percentage]]&lt;performance_data[[#This Row],[benchmark_return]],1,0)</f>
        <v>1</v>
      </c>
      <c r="V4121" s="17">
        <f>COUNTIFS(performance_data[portfolio_id],performance_data[[#This Row],[portfolio_id]])</f>
        <v>57</v>
      </c>
      <c r="W4121" s="17">
        <f>COUNTIFS(performance_data[portfolio_id],performance_data[[#This Row],[portfolio_id]],
          performance_data[return_flag],1)</f>
        <v>32</v>
      </c>
      <c r="X4121" s="15">
        <f>performance_data[[#This Row],[underperform_flag_count]]/performance_data[[#This Row],[totalportfoliocount]]</f>
        <v>0.56140350877192979</v>
      </c>
    </row>
    <row r="4122" spans="1:24" x14ac:dyDescent="0.3">
      <c r="A4122">
        <v>8582</v>
      </c>
      <c r="B4122" s="1">
        <v>45253</v>
      </c>
      <c r="C4122">
        <v>302761.8</v>
      </c>
      <c r="D4122">
        <v>-7.64</v>
      </c>
      <c r="E4122">
        <v>-6.94</v>
      </c>
      <c r="F4122">
        <v>17374.48</v>
      </c>
      <c r="G4122">
        <v>12286.39</v>
      </c>
      <c r="H4122" t="s">
        <v>2213</v>
      </c>
      <c r="I4122" t="s">
        <v>2217</v>
      </c>
      <c r="J4122">
        <v>11</v>
      </c>
      <c r="K4122" t="s">
        <v>2219</v>
      </c>
      <c r="L4122" t="str">
        <f>IF(performance_data[[#This Row],[return_percentage]]&gt;=performance_data[[#This Row],[benchmark_return]],"Higher","Lower")</f>
        <v>Lower</v>
      </c>
      <c r="M4122" s="14">
        <f xml:space="preserve"> _xlfn.MAXIFS(performance_data[date],performance_data[portfolio_id],performance_data[[#This Row],[portfolio_id]])</f>
        <v>45558</v>
      </c>
      <c r="N4122" s="14">
        <f xml:space="preserve"> _xlfn.MINIFS(performance_data[date],performance_data[portfolio_id],performance_data[[#This Row],[portfolio_id]])</f>
        <v>44846</v>
      </c>
      <c r="O4122" s="15">
        <f>_xlfn.MAXIFS(performance_data[portfolio_value],performance_data[portfolio_id],performance_data[[#This Row],[portfolio_id]],performance_data[date],performance_data[[#This Row],[latest_date]])</f>
        <v>478504.1</v>
      </c>
      <c r="P4122" s="15">
        <f>_xlfn.MAXIFS(performance_data[portfolio_value],performance_data[portfolio_id],performance_data[[#This Row],[portfolio_id]],performance_data[date],performance_data[[#This Row],[starting_date]])</f>
        <v>446574.38</v>
      </c>
      <c r="Q4122" s="15">
        <f>performance_data[[#This Row],[latest_value]]-performance_data[[#This Row],[starting_value]]</f>
        <v>31929.719999999972</v>
      </c>
      <c r="R4122" s="15">
        <f>performance_data[[#This Row],[net_inflows]]-performance_data[[#This Row],[net_outflows]]</f>
        <v>5088.09</v>
      </c>
      <c r="S4122" s="15" t="str">
        <f>IF(performance_data[[#This Row],[net_inflows]]&gt;AVERAGE(performance_data[net_inflows]),"High","Low")</f>
        <v>High</v>
      </c>
      <c r="T4122" s="15">
        <f>AVERAGEIF(performance_data[inflow_flag],performance_data[[#This Row],[inflow_flag]],performance_data[return_percentage])</f>
        <v>4.8467905675459724</v>
      </c>
      <c r="U4122" s="17">
        <f>IF(performance_data[[#This Row],[return_percentage]]&lt;performance_data[[#This Row],[benchmark_return]],1,0)</f>
        <v>1</v>
      </c>
      <c r="V4122" s="17">
        <f>COUNTIFS(performance_data[portfolio_id],performance_data[[#This Row],[portfolio_id]])</f>
        <v>57</v>
      </c>
      <c r="W4122" s="17">
        <f>COUNTIFS(performance_data[portfolio_id],performance_data[[#This Row],[portfolio_id]],
          performance_data[return_flag],1)</f>
        <v>32</v>
      </c>
      <c r="X4122" s="15">
        <f>performance_data[[#This Row],[underperform_flag_count]]/performance_data[[#This Row],[totalportfoliocount]]</f>
        <v>0.56140350877192979</v>
      </c>
    </row>
    <row r="4123" spans="1:24" x14ac:dyDescent="0.3">
      <c r="A4123">
        <v>8582</v>
      </c>
      <c r="B4123" s="1">
        <v>45267</v>
      </c>
      <c r="C4123">
        <v>54299.72</v>
      </c>
      <c r="D4123">
        <v>-0.08</v>
      </c>
      <c r="E4123">
        <v>-7.0000000000000007E-2</v>
      </c>
      <c r="F4123">
        <v>19078.27</v>
      </c>
      <c r="G4123">
        <v>11692.26</v>
      </c>
      <c r="H4123" t="s">
        <v>2213</v>
      </c>
      <c r="I4123" t="s">
        <v>2217</v>
      </c>
      <c r="J4123">
        <v>12</v>
      </c>
      <c r="K4123" t="s">
        <v>2218</v>
      </c>
      <c r="L4123" t="str">
        <f>IF(performance_data[[#This Row],[return_percentage]]&gt;=performance_data[[#This Row],[benchmark_return]],"Higher","Lower")</f>
        <v>Lower</v>
      </c>
      <c r="M4123" s="14">
        <f xml:space="preserve"> _xlfn.MAXIFS(performance_data[date],performance_data[portfolio_id],performance_data[[#This Row],[portfolio_id]])</f>
        <v>45558</v>
      </c>
      <c r="N4123" s="14">
        <f xml:space="preserve"> _xlfn.MINIFS(performance_data[date],performance_data[portfolio_id],performance_data[[#This Row],[portfolio_id]])</f>
        <v>44846</v>
      </c>
      <c r="O4123" s="15">
        <f>_xlfn.MAXIFS(performance_data[portfolio_value],performance_data[portfolio_id],performance_data[[#This Row],[portfolio_id]],performance_data[date],performance_data[[#This Row],[latest_date]])</f>
        <v>478504.1</v>
      </c>
      <c r="P4123" s="15">
        <f>_xlfn.MAXIFS(performance_data[portfolio_value],performance_data[portfolio_id],performance_data[[#This Row],[portfolio_id]],performance_data[date],performance_data[[#This Row],[starting_date]])</f>
        <v>446574.38</v>
      </c>
      <c r="Q4123" s="15">
        <f>performance_data[[#This Row],[latest_value]]-performance_data[[#This Row],[starting_value]]</f>
        <v>31929.719999999972</v>
      </c>
      <c r="R4123" s="15">
        <f>performance_data[[#This Row],[net_inflows]]-performance_data[[#This Row],[net_outflows]]</f>
        <v>7386.01</v>
      </c>
      <c r="S4123" s="15" t="str">
        <f>IF(performance_data[[#This Row],[net_inflows]]&gt;AVERAGE(performance_data[net_inflows]),"High","Low")</f>
        <v>High</v>
      </c>
      <c r="T4123" s="15">
        <f>AVERAGEIF(performance_data[inflow_flag],performance_data[[#This Row],[inflow_flag]],performance_data[return_percentage])</f>
        <v>4.8467905675459724</v>
      </c>
      <c r="U4123" s="17">
        <f>IF(performance_data[[#This Row],[return_percentage]]&lt;performance_data[[#This Row],[benchmark_return]],1,0)</f>
        <v>1</v>
      </c>
      <c r="V4123" s="17">
        <f>COUNTIFS(performance_data[portfolio_id],performance_data[[#This Row],[portfolio_id]])</f>
        <v>57</v>
      </c>
      <c r="W4123" s="17">
        <f>COUNTIFS(performance_data[portfolio_id],performance_data[[#This Row],[portfolio_id]],
          performance_data[return_flag],1)</f>
        <v>32</v>
      </c>
      <c r="X4123" s="15">
        <f>performance_data[[#This Row],[underperform_flag_count]]/performance_data[[#This Row],[totalportfoliocount]]</f>
        <v>0.56140350877192979</v>
      </c>
    </row>
    <row r="4124" spans="1:24" x14ac:dyDescent="0.3">
      <c r="A4124">
        <v>8582</v>
      </c>
      <c r="B4124" s="1">
        <v>45064</v>
      </c>
      <c r="C4124">
        <v>64333.34</v>
      </c>
      <c r="D4124">
        <v>4.3499999999999996</v>
      </c>
      <c r="E4124">
        <v>4.72</v>
      </c>
      <c r="F4124">
        <v>18160.419999999998</v>
      </c>
      <c r="G4124">
        <v>16966.060000000001</v>
      </c>
      <c r="H4124" t="s">
        <v>2213</v>
      </c>
      <c r="I4124" t="s">
        <v>2211</v>
      </c>
      <c r="J4124">
        <v>5</v>
      </c>
      <c r="K4124" t="s">
        <v>2223</v>
      </c>
      <c r="L4124" t="str">
        <f>IF(performance_data[[#This Row],[return_percentage]]&gt;=performance_data[[#This Row],[benchmark_return]],"Higher","Lower")</f>
        <v>Lower</v>
      </c>
      <c r="M4124" s="14">
        <f xml:space="preserve"> _xlfn.MAXIFS(performance_data[date],performance_data[portfolio_id],performance_data[[#This Row],[portfolio_id]])</f>
        <v>45558</v>
      </c>
      <c r="N4124" s="14">
        <f xml:space="preserve"> _xlfn.MINIFS(performance_data[date],performance_data[portfolio_id],performance_data[[#This Row],[portfolio_id]])</f>
        <v>44846</v>
      </c>
      <c r="O4124" s="15">
        <f>_xlfn.MAXIFS(performance_data[portfolio_value],performance_data[portfolio_id],performance_data[[#This Row],[portfolio_id]],performance_data[date],performance_data[[#This Row],[latest_date]])</f>
        <v>478504.1</v>
      </c>
      <c r="P4124" s="15">
        <f>_xlfn.MAXIFS(performance_data[portfolio_value],performance_data[portfolio_id],performance_data[[#This Row],[portfolio_id]],performance_data[date],performance_data[[#This Row],[starting_date]])</f>
        <v>446574.38</v>
      </c>
      <c r="Q4124" s="15">
        <f>performance_data[[#This Row],[latest_value]]-performance_data[[#This Row],[starting_value]]</f>
        <v>31929.719999999972</v>
      </c>
      <c r="R4124" s="15">
        <f>performance_data[[#This Row],[net_inflows]]-performance_data[[#This Row],[net_outflows]]</f>
        <v>1194.3599999999969</v>
      </c>
      <c r="S4124" s="15" t="str">
        <f>IF(performance_data[[#This Row],[net_inflows]]&gt;AVERAGE(performance_data[net_inflows]),"High","Low")</f>
        <v>High</v>
      </c>
      <c r="T4124" s="15">
        <f>AVERAGEIF(performance_data[inflow_flag],performance_data[[#This Row],[inflow_flag]],performance_data[return_percentage])</f>
        <v>4.8467905675459724</v>
      </c>
      <c r="U4124" s="17">
        <f>IF(performance_data[[#This Row],[return_percentage]]&lt;performance_data[[#This Row],[benchmark_return]],1,0)</f>
        <v>1</v>
      </c>
      <c r="V4124" s="17">
        <f>COUNTIFS(performance_data[portfolio_id],performance_data[[#This Row],[portfolio_id]])</f>
        <v>57</v>
      </c>
      <c r="W4124" s="17">
        <f>COUNTIFS(performance_data[portfolio_id],performance_data[[#This Row],[portfolio_id]],
          performance_data[return_flag],1)</f>
        <v>32</v>
      </c>
      <c r="X4124" s="15">
        <f>performance_data[[#This Row],[underperform_flag_count]]/performance_data[[#This Row],[totalportfoliocount]]</f>
        <v>0.56140350877192979</v>
      </c>
    </row>
    <row r="4125" spans="1:24" x14ac:dyDescent="0.3">
      <c r="A4125">
        <v>8582</v>
      </c>
      <c r="B4125" s="1">
        <v>45430</v>
      </c>
      <c r="C4125">
        <v>110615.16</v>
      </c>
      <c r="D4125">
        <v>-4.7699999999999996</v>
      </c>
      <c r="E4125">
        <v>-4.7699999999999996</v>
      </c>
      <c r="F4125">
        <v>14662.54</v>
      </c>
      <c r="G4125">
        <v>3658.99</v>
      </c>
      <c r="H4125" t="s">
        <v>2205</v>
      </c>
      <c r="I4125" t="s">
        <v>2211</v>
      </c>
      <c r="J4125">
        <v>5</v>
      </c>
      <c r="K4125" t="s">
        <v>2223</v>
      </c>
      <c r="L4125" t="str">
        <f>IF(performance_data[[#This Row],[return_percentage]]&gt;=performance_data[[#This Row],[benchmark_return]],"Higher","Lower")</f>
        <v>Higher</v>
      </c>
      <c r="M4125" s="14">
        <f xml:space="preserve"> _xlfn.MAXIFS(performance_data[date],performance_data[portfolio_id],performance_data[[#This Row],[portfolio_id]])</f>
        <v>45558</v>
      </c>
      <c r="N4125" s="14">
        <f xml:space="preserve"> _xlfn.MINIFS(performance_data[date],performance_data[portfolio_id],performance_data[[#This Row],[portfolio_id]])</f>
        <v>44846</v>
      </c>
      <c r="O4125" s="15">
        <f>_xlfn.MAXIFS(performance_data[portfolio_value],performance_data[portfolio_id],performance_data[[#This Row],[portfolio_id]],performance_data[date],performance_data[[#This Row],[latest_date]])</f>
        <v>478504.1</v>
      </c>
      <c r="P4125" s="15">
        <f>_xlfn.MAXIFS(performance_data[portfolio_value],performance_data[portfolio_id],performance_data[[#This Row],[portfolio_id]],performance_data[date],performance_data[[#This Row],[starting_date]])</f>
        <v>446574.38</v>
      </c>
      <c r="Q4125" s="15">
        <f>performance_data[[#This Row],[latest_value]]-performance_data[[#This Row],[starting_value]]</f>
        <v>31929.719999999972</v>
      </c>
      <c r="R4125" s="15">
        <f>performance_data[[#This Row],[net_inflows]]-performance_data[[#This Row],[net_outflows]]</f>
        <v>11003.550000000001</v>
      </c>
      <c r="S4125" s="15" t="str">
        <f>IF(performance_data[[#This Row],[net_inflows]]&gt;AVERAGE(performance_data[net_inflows]),"High","Low")</f>
        <v>High</v>
      </c>
      <c r="T4125" s="15">
        <f>AVERAGEIF(performance_data[inflow_flag],performance_data[[#This Row],[inflow_flag]],performance_data[return_percentage])</f>
        <v>4.8467905675459724</v>
      </c>
      <c r="U4125" s="17">
        <f>IF(performance_data[[#This Row],[return_percentage]]&lt;performance_data[[#This Row],[benchmark_return]],1,0)</f>
        <v>0</v>
      </c>
      <c r="V4125" s="17">
        <f>COUNTIFS(performance_data[portfolio_id],performance_data[[#This Row],[portfolio_id]])</f>
        <v>57</v>
      </c>
      <c r="W4125" s="17">
        <f>COUNTIFS(performance_data[portfolio_id],performance_data[[#This Row],[portfolio_id]],
          performance_data[return_flag],1)</f>
        <v>32</v>
      </c>
      <c r="X4125" s="15">
        <f>performance_data[[#This Row],[underperform_flag_count]]/performance_data[[#This Row],[totalportfoliocount]]</f>
        <v>0.56140350877192979</v>
      </c>
    </row>
    <row r="4126" spans="1:24" x14ac:dyDescent="0.3">
      <c r="A4126">
        <v>8582</v>
      </c>
      <c r="B4126" s="1">
        <v>45293</v>
      </c>
      <c r="C4126">
        <v>237730.95</v>
      </c>
      <c r="D4126">
        <v>2.42</v>
      </c>
      <c r="E4126">
        <v>2.86</v>
      </c>
      <c r="F4126">
        <v>16035.61</v>
      </c>
      <c r="G4126">
        <v>16330.5</v>
      </c>
      <c r="H4126" t="s">
        <v>2205</v>
      </c>
      <c r="I4126" t="s">
        <v>2206</v>
      </c>
      <c r="J4126">
        <v>1</v>
      </c>
      <c r="K4126" t="s">
        <v>2207</v>
      </c>
      <c r="L4126" t="str">
        <f>IF(performance_data[[#This Row],[return_percentage]]&gt;=performance_data[[#This Row],[benchmark_return]],"Higher","Lower")</f>
        <v>Lower</v>
      </c>
      <c r="M4126" s="14">
        <f xml:space="preserve"> _xlfn.MAXIFS(performance_data[date],performance_data[portfolio_id],performance_data[[#This Row],[portfolio_id]])</f>
        <v>45558</v>
      </c>
      <c r="N4126" s="14">
        <f xml:space="preserve"> _xlfn.MINIFS(performance_data[date],performance_data[portfolio_id],performance_data[[#This Row],[portfolio_id]])</f>
        <v>44846</v>
      </c>
      <c r="O4126" s="15">
        <f>_xlfn.MAXIFS(performance_data[portfolio_value],performance_data[portfolio_id],performance_data[[#This Row],[portfolio_id]],performance_data[date],performance_data[[#This Row],[latest_date]])</f>
        <v>478504.1</v>
      </c>
      <c r="P4126" s="15">
        <f>_xlfn.MAXIFS(performance_data[portfolio_value],performance_data[portfolio_id],performance_data[[#This Row],[portfolio_id]],performance_data[date],performance_data[[#This Row],[starting_date]])</f>
        <v>446574.38</v>
      </c>
      <c r="Q4126" s="15">
        <f>performance_data[[#This Row],[latest_value]]-performance_data[[#This Row],[starting_value]]</f>
        <v>31929.719999999972</v>
      </c>
      <c r="R4126" s="15">
        <f>performance_data[[#This Row],[net_inflows]]-performance_data[[#This Row],[net_outflows]]</f>
        <v>-294.88999999999942</v>
      </c>
      <c r="S4126" s="15" t="str">
        <f>IF(performance_data[[#This Row],[net_inflows]]&gt;AVERAGE(performance_data[net_inflows]),"High","Low")</f>
        <v>High</v>
      </c>
      <c r="T4126" s="15">
        <f>AVERAGEIF(performance_data[inflow_flag],performance_data[[#This Row],[inflow_flag]],performance_data[return_percentage])</f>
        <v>4.8467905675459724</v>
      </c>
      <c r="U4126" s="17">
        <f>IF(performance_data[[#This Row],[return_percentage]]&lt;performance_data[[#This Row],[benchmark_return]],1,0)</f>
        <v>1</v>
      </c>
      <c r="V4126" s="17">
        <f>COUNTIFS(performance_data[portfolio_id],performance_data[[#This Row],[portfolio_id]])</f>
        <v>57</v>
      </c>
      <c r="W4126" s="17">
        <f>COUNTIFS(performance_data[portfolio_id],performance_data[[#This Row],[portfolio_id]],
          performance_data[return_flag],1)</f>
        <v>32</v>
      </c>
      <c r="X4126" s="15">
        <f>performance_data[[#This Row],[underperform_flag_count]]/performance_data[[#This Row],[totalportfoliocount]]</f>
        <v>0.56140350877192979</v>
      </c>
    </row>
    <row r="4127" spans="1:24" x14ac:dyDescent="0.3">
      <c r="A4127">
        <v>8582</v>
      </c>
      <c r="B4127" s="1">
        <v>45555</v>
      </c>
      <c r="C4127">
        <v>477693.23</v>
      </c>
      <c r="D4127">
        <v>4.18</v>
      </c>
      <c r="E4127">
        <v>4.5</v>
      </c>
      <c r="F4127">
        <v>13719.97</v>
      </c>
      <c r="G4127">
        <v>5614.52</v>
      </c>
      <c r="H4127" t="s">
        <v>2205</v>
      </c>
      <c r="I4127" t="s">
        <v>2209</v>
      </c>
      <c r="J4127">
        <v>9</v>
      </c>
      <c r="K4127" t="s">
        <v>2221</v>
      </c>
      <c r="L4127" t="str">
        <f>IF(performance_data[[#This Row],[return_percentage]]&gt;=performance_data[[#This Row],[benchmark_return]],"Higher","Lower")</f>
        <v>Lower</v>
      </c>
      <c r="M4127" s="14">
        <f xml:space="preserve"> _xlfn.MAXIFS(performance_data[date],performance_data[portfolio_id],performance_data[[#This Row],[portfolio_id]])</f>
        <v>45558</v>
      </c>
      <c r="N4127" s="14">
        <f xml:space="preserve"> _xlfn.MINIFS(performance_data[date],performance_data[portfolio_id],performance_data[[#This Row],[portfolio_id]])</f>
        <v>44846</v>
      </c>
      <c r="O4127" s="15">
        <f>_xlfn.MAXIFS(performance_data[portfolio_value],performance_data[portfolio_id],performance_data[[#This Row],[portfolio_id]],performance_data[date],performance_data[[#This Row],[latest_date]])</f>
        <v>478504.1</v>
      </c>
      <c r="P4127" s="15">
        <f>_xlfn.MAXIFS(performance_data[portfolio_value],performance_data[portfolio_id],performance_data[[#This Row],[portfolio_id]],performance_data[date],performance_data[[#This Row],[starting_date]])</f>
        <v>446574.38</v>
      </c>
      <c r="Q4127" s="15">
        <f>performance_data[[#This Row],[latest_value]]-performance_data[[#This Row],[starting_value]]</f>
        <v>31929.719999999972</v>
      </c>
      <c r="R4127" s="15">
        <f>performance_data[[#This Row],[net_inflows]]-performance_data[[#This Row],[net_outflows]]</f>
        <v>8105.4499999999989</v>
      </c>
      <c r="S4127" s="15" t="str">
        <f>IF(performance_data[[#This Row],[net_inflows]]&gt;AVERAGE(performance_data[net_inflows]),"High","Low")</f>
        <v>High</v>
      </c>
      <c r="T4127" s="15">
        <f>AVERAGEIF(performance_data[inflow_flag],performance_data[[#This Row],[inflow_flag]],performance_data[return_percentage])</f>
        <v>4.8467905675459724</v>
      </c>
      <c r="U4127" s="17">
        <f>IF(performance_data[[#This Row],[return_percentage]]&lt;performance_data[[#This Row],[benchmark_return]],1,0)</f>
        <v>1</v>
      </c>
      <c r="V4127" s="17">
        <f>COUNTIFS(performance_data[portfolio_id],performance_data[[#This Row],[portfolio_id]])</f>
        <v>57</v>
      </c>
      <c r="W4127" s="17">
        <f>COUNTIFS(performance_data[portfolio_id],performance_data[[#This Row],[portfolio_id]],
          performance_data[return_flag],1)</f>
        <v>32</v>
      </c>
      <c r="X4127" s="15">
        <f>performance_data[[#This Row],[underperform_flag_count]]/performance_data[[#This Row],[totalportfoliocount]]</f>
        <v>0.56140350877192979</v>
      </c>
    </row>
    <row r="4128" spans="1:24" x14ac:dyDescent="0.3">
      <c r="A4128">
        <v>8582</v>
      </c>
      <c r="B4128" s="1">
        <v>45403</v>
      </c>
      <c r="C4128">
        <v>259745.91</v>
      </c>
      <c r="D4128">
        <v>-0.12</v>
      </c>
      <c r="E4128">
        <v>-0.13</v>
      </c>
      <c r="F4128">
        <v>6564.76</v>
      </c>
      <c r="G4128">
        <v>6199.71</v>
      </c>
      <c r="H4128" t="s">
        <v>2205</v>
      </c>
      <c r="I4128" t="s">
        <v>2211</v>
      </c>
      <c r="J4128">
        <v>4</v>
      </c>
      <c r="K4128" t="s">
        <v>2216</v>
      </c>
      <c r="L4128" t="str">
        <f>IF(performance_data[[#This Row],[return_percentage]]&gt;=performance_data[[#This Row],[benchmark_return]],"Higher","Lower")</f>
        <v>Higher</v>
      </c>
      <c r="M4128" s="14">
        <f xml:space="preserve"> _xlfn.MAXIFS(performance_data[date],performance_data[portfolio_id],performance_data[[#This Row],[portfolio_id]])</f>
        <v>45558</v>
      </c>
      <c r="N4128" s="14">
        <f xml:space="preserve"> _xlfn.MINIFS(performance_data[date],performance_data[portfolio_id],performance_data[[#This Row],[portfolio_id]])</f>
        <v>44846</v>
      </c>
      <c r="O4128" s="15">
        <f>_xlfn.MAXIFS(performance_data[portfolio_value],performance_data[portfolio_id],performance_data[[#This Row],[portfolio_id]],performance_data[date],performance_data[[#This Row],[latest_date]])</f>
        <v>478504.1</v>
      </c>
      <c r="P4128" s="15">
        <f>_xlfn.MAXIFS(performance_data[portfolio_value],performance_data[portfolio_id],performance_data[[#This Row],[portfolio_id]],performance_data[date],performance_data[[#This Row],[starting_date]])</f>
        <v>446574.38</v>
      </c>
      <c r="Q4128" s="15">
        <f>performance_data[[#This Row],[latest_value]]-performance_data[[#This Row],[starting_value]]</f>
        <v>31929.719999999972</v>
      </c>
      <c r="R4128" s="15">
        <f>performance_data[[#This Row],[net_inflows]]-performance_data[[#This Row],[net_outflows]]</f>
        <v>365.05000000000018</v>
      </c>
      <c r="S4128" s="15" t="str">
        <f>IF(performance_data[[#This Row],[net_inflows]]&gt;AVERAGE(performance_data[net_inflows]),"High","Low")</f>
        <v>Low</v>
      </c>
      <c r="T4128" s="15">
        <f>AVERAGEIF(performance_data[inflow_flag],performance_data[[#This Row],[inflow_flag]],performance_data[return_percentage])</f>
        <v>5.0457846277021572</v>
      </c>
      <c r="U4128" s="17">
        <f>IF(performance_data[[#This Row],[return_percentage]]&lt;performance_data[[#This Row],[benchmark_return]],1,0)</f>
        <v>0</v>
      </c>
      <c r="V4128" s="17">
        <f>COUNTIFS(performance_data[portfolio_id],performance_data[[#This Row],[portfolio_id]])</f>
        <v>57</v>
      </c>
      <c r="W4128" s="17">
        <f>COUNTIFS(performance_data[portfolio_id],performance_data[[#This Row],[portfolio_id]],
          performance_data[return_flag],1)</f>
        <v>32</v>
      </c>
      <c r="X4128" s="15">
        <f>performance_data[[#This Row],[underperform_flag_count]]/performance_data[[#This Row],[totalportfoliocount]]</f>
        <v>0.56140350877192979</v>
      </c>
    </row>
    <row r="4129" spans="1:24" x14ac:dyDescent="0.3">
      <c r="A4129">
        <v>8582</v>
      </c>
      <c r="B4129" s="1">
        <v>45529</v>
      </c>
      <c r="C4129">
        <v>371230.92</v>
      </c>
      <c r="D4129">
        <v>-1.28</v>
      </c>
      <c r="E4129">
        <v>-1.4</v>
      </c>
      <c r="F4129">
        <v>10567.47</v>
      </c>
      <c r="G4129">
        <v>14276.03</v>
      </c>
      <c r="H4129" t="s">
        <v>2205</v>
      </c>
      <c r="I4129" t="s">
        <v>2209</v>
      </c>
      <c r="J4129">
        <v>8</v>
      </c>
      <c r="K4129" t="s">
        <v>2214</v>
      </c>
      <c r="L4129" t="str">
        <f>IF(performance_data[[#This Row],[return_percentage]]&gt;=performance_data[[#This Row],[benchmark_return]],"Higher","Lower")</f>
        <v>Higher</v>
      </c>
      <c r="M4129" s="14">
        <f xml:space="preserve"> _xlfn.MAXIFS(performance_data[date],performance_data[portfolio_id],performance_data[[#This Row],[portfolio_id]])</f>
        <v>45558</v>
      </c>
      <c r="N4129" s="14">
        <f xml:space="preserve"> _xlfn.MINIFS(performance_data[date],performance_data[portfolio_id],performance_data[[#This Row],[portfolio_id]])</f>
        <v>44846</v>
      </c>
      <c r="O4129" s="15">
        <f>_xlfn.MAXIFS(performance_data[portfolio_value],performance_data[portfolio_id],performance_data[[#This Row],[portfolio_id]],performance_data[date],performance_data[[#This Row],[latest_date]])</f>
        <v>478504.1</v>
      </c>
      <c r="P4129" s="15">
        <f>_xlfn.MAXIFS(performance_data[portfolio_value],performance_data[portfolio_id],performance_data[[#This Row],[portfolio_id]],performance_data[date],performance_data[[#This Row],[starting_date]])</f>
        <v>446574.38</v>
      </c>
      <c r="Q4129" s="15">
        <f>performance_data[[#This Row],[latest_value]]-performance_data[[#This Row],[starting_value]]</f>
        <v>31929.719999999972</v>
      </c>
      <c r="R4129" s="15">
        <f>performance_data[[#This Row],[net_inflows]]-performance_data[[#This Row],[net_outflows]]</f>
        <v>-3708.5600000000013</v>
      </c>
      <c r="S4129" s="15" t="str">
        <f>IF(performance_data[[#This Row],[net_inflows]]&gt;AVERAGE(performance_data[net_inflows]),"High","Low")</f>
        <v>High</v>
      </c>
      <c r="T4129" s="15">
        <f>AVERAGEIF(performance_data[inflow_flag],performance_data[[#This Row],[inflow_flag]],performance_data[return_percentage])</f>
        <v>4.8467905675459724</v>
      </c>
      <c r="U4129" s="17">
        <f>IF(performance_data[[#This Row],[return_percentage]]&lt;performance_data[[#This Row],[benchmark_return]],1,0)</f>
        <v>0</v>
      </c>
      <c r="V4129" s="17">
        <f>COUNTIFS(performance_data[portfolio_id],performance_data[[#This Row],[portfolio_id]])</f>
        <v>57</v>
      </c>
      <c r="W4129" s="17">
        <f>COUNTIFS(performance_data[portfolio_id],performance_data[[#This Row],[portfolio_id]],
          performance_data[return_flag],1)</f>
        <v>32</v>
      </c>
      <c r="X4129" s="15">
        <f>performance_data[[#This Row],[underperform_flag_count]]/performance_data[[#This Row],[totalportfoliocount]]</f>
        <v>0.56140350877192979</v>
      </c>
    </row>
    <row r="4130" spans="1:24" x14ac:dyDescent="0.3">
      <c r="A4130">
        <v>8582</v>
      </c>
      <c r="B4130" s="1">
        <v>44846</v>
      </c>
      <c r="C4130">
        <v>446574.38</v>
      </c>
      <c r="D4130">
        <v>-9.14</v>
      </c>
      <c r="E4130">
        <v>-8.65</v>
      </c>
      <c r="F4130">
        <v>5522.96</v>
      </c>
      <c r="G4130">
        <v>8274.2900000000009</v>
      </c>
      <c r="H4130" t="s">
        <v>2220</v>
      </c>
      <c r="I4130" t="s">
        <v>2217</v>
      </c>
      <c r="J4130">
        <v>10</v>
      </c>
      <c r="K4130" t="s">
        <v>2224</v>
      </c>
      <c r="L4130" t="str">
        <f>IF(performance_data[[#This Row],[return_percentage]]&gt;=performance_data[[#This Row],[benchmark_return]],"Higher","Lower")</f>
        <v>Lower</v>
      </c>
      <c r="M4130" s="14">
        <f xml:space="preserve"> _xlfn.MAXIFS(performance_data[date],performance_data[portfolio_id],performance_data[[#This Row],[portfolio_id]])</f>
        <v>45558</v>
      </c>
      <c r="N4130" s="14">
        <f xml:space="preserve"> _xlfn.MINIFS(performance_data[date],performance_data[portfolio_id],performance_data[[#This Row],[portfolio_id]])</f>
        <v>44846</v>
      </c>
      <c r="O4130" s="15">
        <f>_xlfn.MAXIFS(performance_data[portfolio_value],performance_data[portfolio_id],performance_data[[#This Row],[portfolio_id]],performance_data[date],performance_data[[#This Row],[latest_date]])</f>
        <v>478504.1</v>
      </c>
      <c r="P4130" s="15">
        <f>_xlfn.MAXIFS(performance_data[portfolio_value],performance_data[portfolio_id],performance_data[[#This Row],[portfolio_id]],performance_data[date],performance_data[[#This Row],[starting_date]])</f>
        <v>446574.38</v>
      </c>
      <c r="Q4130" s="15">
        <f>performance_data[[#This Row],[latest_value]]-performance_data[[#This Row],[starting_value]]</f>
        <v>31929.719999999972</v>
      </c>
      <c r="R4130" s="15">
        <f>performance_data[[#This Row],[net_inflows]]-performance_data[[#This Row],[net_outflows]]</f>
        <v>-2751.3300000000008</v>
      </c>
      <c r="S4130" s="15" t="str">
        <f>IF(performance_data[[#This Row],[net_inflows]]&gt;AVERAGE(performance_data[net_inflows]),"High","Low")</f>
        <v>Low</v>
      </c>
      <c r="T4130" s="15">
        <f>AVERAGEIF(performance_data[inflow_flag],performance_data[[#This Row],[inflow_flag]],performance_data[return_percentage])</f>
        <v>5.0457846277021572</v>
      </c>
      <c r="U4130" s="17">
        <f>IF(performance_data[[#This Row],[return_percentage]]&lt;performance_data[[#This Row],[benchmark_return]],1,0)</f>
        <v>1</v>
      </c>
      <c r="V4130" s="17">
        <f>COUNTIFS(performance_data[portfolio_id],performance_data[[#This Row],[portfolio_id]])</f>
        <v>57</v>
      </c>
      <c r="W4130" s="17">
        <f>COUNTIFS(performance_data[portfolio_id],performance_data[[#This Row],[portfolio_id]],
          performance_data[return_flag],1)</f>
        <v>32</v>
      </c>
      <c r="X4130" s="15">
        <f>performance_data[[#This Row],[underperform_flag_count]]/performance_data[[#This Row],[totalportfoliocount]]</f>
        <v>0.56140350877192979</v>
      </c>
    </row>
    <row r="4131" spans="1:24" x14ac:dyDescent="0.3">
      <c r="A4131">
        <v>8582</v>
      </c>
      <c r="B4131" s="1">
        <v>45338</v>
      </c>
      <c r="C4131">
        <v>418016.89</v>
      </c>
      <c r="D4131">
        <v>9</v>
      </c>
      <c r="E4131">
        <v>10.34</v>
      </c>
      <c r="F4131">
        <v>8169.39</v>
      </c>
      <c r="G4131">
        <v>19610.61</v>
      </c>
      <c r="H4131" t="s">
        <v>2205</v>
      </c>
      <c r="I4131" t="s">
        <v>2206</v>
      </c>
      <c r="J4131">
        <v>2</v>
      </c>
      <c r="K4131" t="s">
        <v>2226</v>
      </c>
      <c r="L4131" t="str">
        <f>IF(performance_data[[#This Row],[return_percentage]]&gt;=performance_data[[#This Row],[benchmark_return]],"Higher","Lower")</f>
        <v>Lower</v>
      </c>
      <c r="M4131" s="14">
        <f xml:space="preserve"> _xlfn.MAXIFS(performance_data[date],performance_data[portfolio_id],performance_data[[#This Row],[portfolio_id]])</f>
        <v>45558</v>
      </c>
      <c r="N4131" s="14">
        <f xml:space="preserve"> _xlfn.MINIFS(performance_data[date],performance_data[portfolio_id],performance_data[[#This Row],[portfolio_id]])</f>
        <v>44846</v>
      </c>
      <c r="O4131" s="15">
        <f>_xlfn.MAXIFS(performance_data[portfolio_value],performance_data[portfolio_id],performance_data[[#This Row],[portfolio_id]],performance_data[date],performance_data[[#This Row],[latest_date]])</f>
        <v>478504.1</v>
      </c>
      <c r="P4131" s="15">
        <f>_xlfn.MAXIFS(performance_data[portfolio_value],performance_data[portfolio_id],performance_data[[#This Row],[portfolio_id]],performance_data[date],performance_data[[#This Row],[starting_date]])</f>
        <v>446574.38</v>
      </c>
      <c r="Q4131" s="15">
        <f>performance_data[[#This Row],[latest_value]]-performance_data[[#This Row],[starting_value]]</f>
        <v>31929.719999999972</v>
      </c>
      <c r="R4131" s="15">
        <f>performance_data[[#This Row],[net_inflows]]-performance_data[[#This Row],[net_outflows]]</f>
        <v>-11441.220000000001</v>
      </c>
      <c r="S4131" s="15" t="str">
        <f>IF(performance_data[[#This Row],[net_inflows]]&gt;AVERAGE(performance_data[net_inflows]),"High","Low")</f>
        <v>Low</v>
      </c>
      <c r="T4131" s="15">
        <f>AVERAGEIF(performance_data[inflow_flag],performance_data[[#This Row],[inflow_flag]],performance_data[return_percentage])</f>
        <v>5.0457846277021572</v>
      </c>
      <c r="U4131" s="17">
        <f>IF(performance_data[[#This Row],[return_percentage]]&lt;performance_data[[#This Row],[benchmark_return]],1,0)</f>
        <v>1</v>
      </c>
      <c r="V4131" s="17">
        <f>COUNTIFS(performance_data[portfolio_id],performance_data[[#This Row],[portfolio_id]])</f>
        <v>57</v>
      </c>
      <c r="W4131" s="17">
        <f>COUNTIFS(performance_data[portfolio_id],performance_data[[#This Row],[portfolio_id]],
          performance_data[return_flag],1)</f>
        <v>32</v>
      </c>
      <c r="X4131" s="15">
        <f>performance_data[[#This Row],[underperform_flag_count]]/performance_data[[#This Row],[totalportfoliocount]]</f>
        <v>0.56140350877192979</v>
      </c>
    </row>
    <row r="4132" spans="1:24" x14ac:dyDescent="0.3">
      <c r="A4132">
        <v>8582</v>
      </c>
      <c r="B4132" s="1">
        <v>45546</v>
      </c>
      <c r="C4132">
        <v>371530.03</v>
      </c>
      <c r="D4132">
        <v>12.82</v>
      </c>
      <c r="E4132">
        <v>11.09</v>
      </c>
      <c r="F4132">
        <v>8840.2900000000009</v>
      </c>
      <c r="G4132">
        <v>5756.47</v>
      </c>
      <c r="H4132" t="s">
        <v>2205</v>
      </c>
      <c r="I4132" t="s">
        <v>2209</v>
      </c>
      <c r="J4132">
        <v>9</v>
      </c>
      <c r="K4132" t="s">
        <v>2221</v>
      </c>
      <c r="L4132" t="str">
        <f>IF(performance_data[[#This Row],[return_percentage]]&gt;=performance_data[[#This Row],[benchmark_return]],"Higher","Lower")</f>
        <v>Higher</v>
      </c>
      <c r="M4132" s="14">
        <f xml:space="preserve"> _xlfn.MAXIFS(performance_data[date],performance_data[portfolio_id],performance_data[[#This Row],[portfolio_id]])</f>
        <v>45558</v>
      </c>
      <c r="N4132" s="14">
        <f xml:space="preserve"> _xlfn.MINIFS(performance_data[date],performance_data[portfolio_id],performance_data[[#This Row],[portfolio_id]])</f>
        <v>44846</v>
      </c>
      <c r="O4132" s="15">
        <f>_xlfn.MAXIFS(performance_data[portfolio_value],performance_data[portfolio_id],performance_data[[#This Row],[portfolio_id]],performance_data[date],performance_data[[#This Row],[latest_date]])</f>
        <v>478504.1</v>
      </c>
      <c r="P4132" s="15">
        <f>_xlfn.MAXIFS(performance_data[portfolio_value],performance_data[portfolio_id],performance_data[[#This Row],[portfolio_id]],performance_data[date],performance_data[[#This Row],[starting_date]])</f>
        <v>446574.38</v>
      </c>
      <c r="Q4132" s="15">
        <f>performance_data[[#This Row],[latest_value]]-performance_data[[#This Row],[starting_value]]</f>
        <v>31929.719999999972</v>
      </c>
      <c r="R4132" s="15">
        <f>performance_data[[#This Row],[net_inflows]]-performance_data[[#This Row],[net_outflows]]</f>
        <v>3083.8200000000006</v>
      </c>
      <c r="S4132" s="15" t="str">
        <f>IF(performance_data[[#This Row],[net_inflows]]&gt;AVERAGE(performance_data[net_inflows]),"High","Low")</f>
        <v>Low</v>
      </c>
      <c r="T4132" s="15">
        <f>AVERAGEIF(performance_data[inflow_flag],performance_data[[#This Row],[inflow_flag]],performance_data[return_percentage])</f>
        <v>5.0457846277021572</v>
      </c>
      <c r="U4132" s="17">
        <f>IF(performance_data[[#This Row],[return_percentage]]&lt;performance_data[[#This Row],[benchmark_return]],1,0)</f>
        <v>0</v>
      </c>
      <c r="V4132" s="17">
        <f>COUNTIFS(performance_data[portfolio_id],performance_data[[#This Row],[portfolio_id]])</f>
        <v>57</v>
      </c>
      <c r="W4132" s="17">
        <f>COUNTIFS(performance_data[portfolio_id],performance_data[[#This Row],[portfolio_id]],
          performance_data[return_flag],1)</f>
        <v>32</v>
      </c>
      <c r="X4132" s="15">
        <f>performance_data[[#This Row],[underperform_flag_count]]/performance_data[[#This Row],[totalportfoliocount]]</f>
        <v>0.56140350877192979</v>
      </c>
    </row>
    <row r="4133" spans="1:24" x14ac:dyDescent="0.3">
      <c r="A4133">
        <v>8582</v>
      </c>
      <c r="B4133" s="1">
        <v>45381</v>
      </c>
      <c r="C4133">
        <v>397803.86</v>
      </c>
      <c r="D4133">
        <v>-7.36</v>
      </c>
      <c r="E4133">
        <v>-8.39</v>
      </c>
      <c r="F4133">
        <v>11696.15</v>
      </c>
      <c r="G4133">
        <v>13904.06</v>
      </c>
      <c r="H4133" t="s">
        <v>2205</v>
      </c>
      <c r="I4133" t="s">
        <v>2206</v>
      </c>
      <c r="J4133">
        <v>3</v>
      </c>
      <c r="K4133" t="s">
        <v>2222</v>
      </c>
      <c r="L4133" t="str">
        <f>IF(performance_data[[#This Row],[return_percentage]]&gt;=performance_data[[#This Row],[benchmark_return]],"Higher","Lower")</f>
        <v>Higher</v>
      </c>
      <c r="M4133" s="14">
        <f xml:space="preserve"> _xlfn.MAXIFS(performance_data[date],performance_data[portfolio_id],performance_data[[#This Row],[portfolio_id]])</f>
        <v>45558</v>
      </c>
      <c r="N4133" s="14">
        <f xml:space="preserve"> _xlfn.MINIFS(performance_data[date],performance_data[portfolio_id],performance_data[[#This Row],[portfolio_id]])</f>
        <v>44846</v>
      </c>
      <c r="O4133" s="15">
        <f>_xlfn.MAXIFS(performance_data[portfolio_value],performance_data[portfolio_id],performance_data[[#This Row],[portfolio_id]],performance_data[date],performance_data[[#This Row],[latest_date]])</f>
        <v>478504.1</v>
      </c>
      <c r="P4133" s="15">
        <f>_xlfn.MAXIFS(performance_data[portfolio_value],performance_data[portfolio_id],performance_data[[#This Row],[portfolio_id]],performance_data[date],performance_data[[#This Row],[starting_date]])</f>
        <v>446574.38</v>
      </c>
      <c r="Q4133" s="15">
        <f>performance_data[[#This Row],[latest_value]]-performance_data[[#This Row],[starting_value]]</f>
        <v>31929.719999999972</v>
      </c>
      <c r="R4133" s="15">
        <f>performance_data[[#This Row],[net_inflows]]-performance_data[[#This Row],[net_outflows]]</f>
        <v>-2207.91</v>
      </c>
      <c r="S4133" s="15" t="str">
        <f>IF(performance_data[[#This Row],[net_inflows]]&gt;AVERAGE(performance_data[net_inflows]),"High","Low")</f>
        <v>High</v>
      </c>
      <c r="T4133" s="15">
        <f>AVERAGEIF(performance_data[inflow_flag],performance_data[[#This Row],[inflow_flag]],performance_data[return_percentage])</f>
        <v>4.8467905675459724</v>
      </c>
      <c r="U4133" s="17">
        <f>IF(performance_data[[#This Row],[return_percentage]]&lt;performance_data[[#This Row],[benchmark_return]],1,0)</f>
        <v>0</v>
      </c>
      <c r="V4133" s="17">
        <f>COUNTIFS(performance_data[portfolio_id],performance_data[[#This Row],[portfolio_id]])</f>
        <v>57</v>
      </c>
      <c r="W4133" s="17">
        <f>COUNTIFS(performance_data[portfolio_id],performance_data[[#This Row],[portfolio_id]],
          performance_data[return_flag],1)</f>
        <v>32</v>
      </c>
      <c r="X4133" s="15">
        <f>performance_data[[#This Row],[underperform_flag_count]]/performance_data[[#This Row],[totalportfoliocount]]</f>
        <v>0.56140350877192979</v>
      </c>
    </row>
    <row r="4134" spans="1:24" x14ac:dyDescent="0.3">
      <c r="A4134">
        <v>8582</v>
      </c>
      <c r="B4134" s="1">
        <v>45124</v>
      </c>
      <c r="C4134">
        <v>65618.429999999993</v>
      </c>
      <c r="D4134">
        <v>-9.18</v>
      </c>
      <c r="E4134">
        <v>-9.48</v>
      </c>
      <c r="F4134">
        <v>2859.8</v>
      </c>
      <c r="G4134">
        <v>3112.55</v>
      </c>
      <c r="H4134" t="s">
        <v>2213</v>
      </c>
      <c r="I4134" t="s">
        <v>2209</v>
      </c>
      <c r="J4134">
        <v>7</v>
      </c>
      <c r="K4134" t="s">
        <v>2210</v>
      </c>
      <c r="L4134" t="str">
        <f>IF(performance_data[[#This Row],[return_percentage]]&gt;=performance_data[[#This Row],[benchmark_return]],"Higher","Lower")</f>
        <v>Higher</v>
      </c>
      <c r="M4134" s="14">
        <f xml:space="preserve"> _xlfn.MAXIFS(performance_data[date],performance_data[portfolio_id],performance_data[[#This Row],[portfolio_id]])</f>
        <v>45558</v>
      </c>
      <c r="N4134" s="14">
        <f xml:space="preserve"> _xlfn.MINIFS(performance_data[date],performance_data[portfolio_id],performance_data[[#This Row],[portfolio_id]])</f>
        <v>44846</v>
      </c>
      <c r="O4134" s="15">
        <f>_xlfn.MAXIFS(performance_data[portfolio_value],performance_data[portfolio_id],performance_data[[#This Row],[portfolio_id]],performance_data[date],performance_data[[#This Row],[latest_date]])</f>
        <v>478504.1</v>
      </c>
      <c r="P4134" s="15">
        <f>_xlfn.MAXIFS(performance_data[portfolio_value],performance_data[portfolio_id],performance_data[[#This Row],[portfolio_id]],performance_data[date],performance_data[[#This Row],[starting_date]])</f>
        <v>446574.38</v>
      </c>
      <c r="Q4134" s="15">
        <f>performance_data[[#This Row],[latest_value]]-performance_data[[#This Row],[starting_value]]</f>
        <v>31929.719999999972</v>
      </c>
      <c r="R4134" s="15">
        <f>performance_data[[#This Row],[net_inflows]]-performance_data[[#This Row],[net_outflows]]</f>
        <v>-252.75</v>
      </c>
      <c r="S4134" s="15" t="str">
        <f>IF(performance_data[[#This Row],[net_inflows]]&gt;AVERAGE(performance_data[net_inflows]),"High","Low")</f>
        <v>Low</v>
      </c>
      <c r="T4134" s="15">
        <f>AVERAGEIF(performance_data[inflow_flag],performance_data[[#This Row],[inflow_flag]],performance_data[return_percentage])</f>
        <v>5.0457846277021572</v>
      </c>
      <c r="U4134" s="17">
        <f>IF(performance_data[[#This Row],[return_percentage]]&lt;performance_data[[#This Row],[benchmark_return]],1,0)</f>
        <v>0</v>
      </c>
      <c r="V4134" s="17">
        <f>COUNTIFS(performance_data[portfolio_id],performance_data[[#This Row],[portfolio_id]])</f>
        <v>57</v>
      </c>
      <c r="W4134" s="17">
        <f>COUNTIFS(performance_data[portfolio_id],performance_data[[#This Row],[portfolio_id]],
          performance_data[return_flag],1)</f>
        <v>32</v>
      </c>
      <c r="X4134" s="15">
        <f>performance_data[[#This Row],[underperform_flag_count]]/performance_data[[#This Row],[totalportfoliocount]]</f>
        <v>0.56140350877192979</v>
      </c>
    </row>
    <row r="4135" spans="1:24" x14ac:dyDescent="0.3">
      <c r="A4135">
        <v>8582</v>
      </c>
      <c r="B4135" s="1">
        <v>45356</v>
      </c>
      <c r="C4135">
        <v>300752.57</v>
      </c>
      <c r="D4135">
        <v>-8.75</v>
      </c>
      <c r="E4135">
        <v>-8.02</v>
      </c>
      <c r="F4135">
        <v>15745.34</v>
      </c>
      <c r="G4135">
        <v>2972.3</v>
      </c>
      <c r="H4135" t="s">
        <v>2205</v>
      </c>
      <c r="I4135" t="s">
        <v>2206</v>
      </c>
      <c r="J4135">
        <v>3</v>
      </c>
      <c r="K4135" t="s">
        <v>2222</v>
      </c>
      <c r="L4135" t="str">
        <f>IF(performance_data[[#This Row],[return_percentage]]&gt;=performance_data[[#This Row],[benchmark_return]],"Higher","Lower")</f>
        <v>Lower</v>
      </c>
      <c r="M4135" s="14">
        <f xml:space="preserve"> _xlfn.MAXIFS(performance_data[date],performance_data[portfolio_id],performance_data[[#This Row],[portfolio_id]])</f>
        <v>45558</v>
      </c>
      <c r="N4135" s="14">
        <f xml:space="preserve"> _xlfn.MINIFS(performance_data[date],performance_data[portfolio_id],performance_data[[#This Row],[portfolio_id]])</f>
        <v>44846</v>
      </c>
      <c r="O4135" s="15">
        <f>_xlfn.MAXIFS(performance_data[portfolio_value],performance_data[portfolio_id],performance_data[[#This Row],[portfolio_id]],performance_data[date],performance_data[[#This Row],[latest_date]])</f>
        <v>478504.1</v>
      </c>
      <c r="P4135" s="15">
        <f>_xlfn.MAXIFS(performance_data[portfolio_value],performance_data[portfolio_id],performance_data[[#This Row],[portfolio_id]],performance_data[date],performance_data[[#This Row],[starting_date]])</f>
        <v>446574.38</v>
      </c>
      <c r="Q4135" s="15">
        <f>performance_data[[#This Row],[latest_value]]-performance_data[[#This Row],[starting_value]]</f>
        <v>31929.719999999972</v>
      </c>
      <c r="R4135" s="15">
        <f>performance_data[[#This Row],[net_inflows]]-performance_data[[#This Row],[net_outflows]]</f>
        <v>12773.04</v>
      </c>
      <c r="S4135" s="15" t="str">
        <f>IF(performance_data[[#This Row],[net_inflows]]&gt;AVERAGE(performance_data[net_inflows]),"High","Low")</f>
        <v>High</v>
      </c>
      <c r="T4135" s="15">
        <f>AVERAGEIF(performance_data[inflow_flag],performance_data[[#This Row],[inflow_flag]],performance_data[return_percentage])</f>
        <v>4.8467905675459724</v>
      </c>
      <c r="U4135" s="17">
        <f>IF(performance_data[[#This Row],[return_percentage]]&lt;performance_data[[#This Row],[benchmark_return]],1,0)</f>
        <v>1</v>
      </c>
      <c r="V4135" s="17">
        <f>COUNTIFS(performance_data[portfolio_id],performance_data[[#This Row],[portfolio_id]])</f>
        <v>57</v>
      </c>
      <c r="W4135" s="17">
        <f>COUNTIFS(performance_data[portfolio_id],performance_data[[#This Row],[portfolio_id]],
          performance_data[return_flag],1)</f>
        <v>32</v>
      </c>
      <c r="X4135" s="15">
        <f>performance_data[[#This Row],[underperform_flag_count]]/performance_data[[#This Row],[totalportfoliocount]]</f>
        <v>0.56140350877192979</v>
      </c>
    </row>
    <row r="4136" spans="1:24" x14ac:dyDescent="0.3">
      <c r="A4136">
        <v>8582</v>
      </c>
      <c r="B4136" s="1">
        <v>45015</v>
      </c>
      <c r="C4136">
        <v>438183.34</v>
      </c>
      <c r="D4136">
        <v>-7.67</v>
      </c>
      <c r="E4136">
        <v>-6.25</v>
      </c>
      <c r="F4136">
        <v>12937.89</v>
      </c>
      <c r="G4136">
        <v>3746.99</v>
      </c>
      <c r="H4136" t="s">
        <v>2213</v>
      </c>
      <c r="I4136" t="s">
        <v>2206</v>
      </c>
      <c r="J4136">
        <v>3</v>
      </c>
      <c r="K4136" t="s">
        <v>2222</v>
      </c>
      <c r="L4136" t="str">
        <f>IF(performance_data[[#This Row],[return_percentage]]&gt;=performance_data[[#This Row],[benchmark_return]],"Higher","Lower")</f>
        <v>Lower</v>
      </c>
      <c r="M4136" s="14">
        <f xml:space="preserve"> _xlfn.MAXIFS(performance_data[date],performance_data[portfolio_id],performance_data[[#This Row],[portfolio_id]])</f>
        <v>45558</v>
      </c>
      <c r="N4136" s="14">
        <f xml:space="preserve"> _xlfn.MINIFS(performance_data[date],performance_data[portfolio_id],performance_data[[#This Row],[portfolio_id]])</f>
        <v>44846</v>
      </c>
      <c r="O4136" s="15">
        <f>_xlfn.MAXIFS(performance_data[portfolio_value],performance_data[portfolio_id],performance_data[[#This Row],[portfolio_id]],performance_data[date],performance_data[[#This Row],[latest_date]])</f>
        <v>478504.1</v>
      </c>
      <c r="P4136" s="15">
        <f>_xlfn.MAXIFS(performance_data[portfolio_value],performance_data[portfolio_id],performance_data[[#This Row],[portfolio_id]],performance_data[date],performance_data[[#This Row],[starting_date]])</f>
        <v>446574.38</v>
      </c>
      <c r="Q4136" s="15">
        <f>performance_data[[#This Row],[latest_value]]-performance_data[[#This Row],[starting_value]]</f>
        <v>31929.719999999972</v>
      </c>
      <c r="R4136" s="15">
        <f>performance_data[[#This Row],[net_inflows]]-performance_data[[#This Row],[net_outflows]]</f>
        <v>9190.9</v>
      </c>
      <c r="S4136" s="15" t="str">
        <f>IF(performance_data[[#This Row],[net_inflows]]&gt;AVERAGE(performance_data[net_inflows]),"High","Low")</f>
        <v>High</v>
      </c>
      <c r="T4136" s="15">
        <f>AVERAGEIF(performance_data[inflow_flag],performance_data[[#This Row],[inflow_flag]],performance_data[return_percentage])</f>
        <v>4.8467905675459724</v>
      </c>
      <c r="U4136" s="17">
        <f>IF(performance_data[[#This Row],[return_percentage]]&lt;performance_data[[#This Row],[benchmark_return]],1,0)</f>
        <v>1</v>
      </c>
      <c r="V4136" s="17">
        <f>COUNTIFS(performance_data[portfolio_id],performance_data[[#This Row],[portfolio_id]])</f>
        <v>57</v>
      </c>
      <c r="W4136" s="17">
        <f>COUNTIFS(performance_data[portfolio_id],performance_data[[#This Row],[portfolio_id]],
          performance_data[return_flag],1)</f>
        <v>32</v>
      </c>
      <c r="X4136" s="15">
        <f>performance_data[[#This Row],[underperform_flag_count]]/performance_data[[#This Row],[totalportfoliocount]]</f>
        <v>0.56140350877192979</v>
      </c>
    </row>
    <row r="4137" spans="1:24" x14ac:dyDescent="0.3">
      <c r="A4137">
        <v>8582</v>
      </c>
      <c r="B4137" s="1">
        <v>45335</v>
      </c>
      <c r="C4137">
        <v>262324</v>
      </c>
      <c r="D4137">
        <v>-2.69</v>
      </c>
      <c r="E4137">
        <v>-2.93</v>
      </c>
      <c r="F4137">
        <v>4382.0200000000004</v>
      </c>
      <c r="G4137">
        <v>19238.55</v>
      </c>
      <c r="H4137" t="s">
        <v>2205</v>
      </c>
      <c r="I4137" t="s">
        <v>2206</v>
      </c>
      <c r="J4137">
        <v>2</v>
      </c>
      <c r="K4137" t="s">
        <v>2226</v>
      </c>
      <c r="L4137" t="str">
        <f>IF(performance_data[[#This Row],[return_percentage]]&gt;=performance_data[[#This Row],[benchmark_return]],"Higher","Lower")</f>
        <v>Higher</v>
      </c>
      <c r="M4137" s="14">
        <f xml:space="preserve"> _xlfn.MAXIFS(performance_data[date],performance_data[portfolio_id],performance_data[[#This Row],[portfolio_id]])</f>
        <v>45558</v>
      </c>
      <c r="N4137" s="14">
        <f xml:space="preserve"> _xlfn.MINIFS(performance_data[date],performance_data[portfolio_id],performance_data[[#This Row],[portfolio_id]])</f>
        <v>44846</v>
      </c>
      <c r="O4137" s="15">
        <f>_xlfn.MAXIFS(performance_data[portfolio_value],performance_data[portfolio_id],performance_data[[#This Row],[portfolio_id]],performance_data[date],performance_data[[#This Row],[latest_date]])</f>
        <v>478504.1</v>
      </c>
      <c r="P4137" s="15">
        <f>_xlfn.MAXIFS(performance_data[portfolio_value],performance_data[portfolio_id],performance_data[[#This Row],[portfolio_id]],performance_data[date],performance_data[[#This Row],[starting_date]])</f>
        <v>446574.38</v>
      </c>
      <c r="Q4137" s="15">
        <f>performance_data[[#This Row],[latest_value]]-performance_data[[#This Row],[starting_value]]</f>
        <v>31929.719999999972</v>
      </c>
      <c r="R4137" s="15">
        <f>performance_data[[#This Row],[net_inflows]]-performance_data[[#This Row],[net_outflows]]</f>
        <v>-14856.529999999999</v>
      </c>
      <c r="S4137" s="15" t="str">
        <f>IF(performance_data[[#This Row],[net_inflows]]&gt;AVERAGE(performance_data[net_inflows]),"High","Low")</f>
        <v>Low</v>
      </c>
      <c r="T4137" s="15">
        <f>AVERAGEIF(performance_data[inflow_flag],performance_data[[#This Row],[inflow_flag]],performance_data[return_percentage])</f>
        <v>5.0457846277021572</v>
      </c>
      <c r="U4137" s="17">
        <f>IF(performance_data[[#This Row],[return_percentage]]&lt;performance_data[[#This Row],[benchmark_return]],1,0)</f>
        <v>0</v>
      </c>
      <c r="V4137" s="17">
        <f>COUNTIFS(performance_data[portfolio_id],performance_data[[#This Row],[portfolio_id]])</f>
        <v>57</v>
      </c>
      <c r="W4137" s="17">
        <f>COUNTIFS(performance_data[portfolio_id],performance_data[[#This Row],[portfolio_id]],
          performance_data[return_flag],1)</f>
        <v>32</v>
      </c>
      <c r="X4137" s="15">
        <f>performance_data[[#This Row],[underperform_flag_count]]/performance_data[[#This Row],[totalportfoliocount]]</f>
        <v>0.56140350877192979</v>
      </c>
    </row>
    <row r="4138" spans="1:24" x14ac:dyDescent="0.3">
      <c r="A4138">
        <v>8582</v>
      </c>
      <c r="B4138" s="1">
        <v>45537</v>
      </c>
      <c r="C4138">
        <v>62424.89</v>
      </c>
      <c r="D4138">
        <v>-4.3099999999999996</v>
      </c>
      <c r="E4138">
        <v>-4.0999999999999996</v>
      </c>
      <c r="F4138">
        <v>6587.34</v>
      </c>
      <c r="G4138">
        <v>13781.98</v>
      </c>
      <c r="H4138" t="s">
        <v>2205</v>
      </c>
      <c r="I4138" t="s">
        <v>2209</v>
      </c>
      <c r="J4138">
        <v>9</v>
      </c>
      <c r="K4138" t="s">
        <v>2221</v>
      </c>
      <c r="L4138" t="str">
        <f>IF(performance_data[[#This Row],[return_percentage]]&gt;=performance_data[[#This Row],[benchmark_return]],"Higher","Lower")</f>
        <v>Lower</v>
      </c>
      <c r="M4138" s="14">
        <f xml:space="preserve"> _xlfn.MAXIFS(performance_data[date],performance_data[portfolio_id],performance_data[[#This Row],[portfolio_id]])</f>
        <v>45558</v>
      </c>
      <c r="N4138" s="14">
        <f xml:space="preserve"> _xlfn.MINIFS(performance_data[date],performance_data[portfolio_id],performance_data[[#This Row],[portfolio_id]])</f>
        <v>44846</v>
      </c>
      <c r="O4138" s="15">
        <f>_xlfn.MAXIFS(performance_data[portfolio_value],performance_data[portfolio_id],performance_data[[#This Row],[portfolio_id]],performance_data[date],performance_data[[#This Row],[latest_date]])</f>
        <v>478504.1</v>
      </c>
      <c r="P4138" s="15">
        <f>_xlfn.MAXIFS(performance_data[portfolio_value],performance_data[portfolio_id],performance_data[[#This Row],[portfolio_id]],performance_data[date],performance_data[[#This Row],[starting_date]])</f>
        <v>446574.38</v>
      </c>
      <c r="Q4138" s="15">
        <f>performance_data[[#This Row],[latest_value]]-performance_data[[#This Row],[starting_value]]</f>
        <v>31929.719999999972</v>
      </c>
      <c r="R4138" s="15">
        <f>performance_data[[#This Row],[net_inflows]]-performance_data[[#This Row],[net_outflows]]</f>
        <v>-7194.6399999999994</v>
      </c>
      <c r="S4138" s="15" t="str">
        <f>IF(performance_data[[#This Row],[net_inflows]]&gt;AVERAGE(performance_data[net_inflows]),"High","Low")</f>
        <v>Low</v>
      </c>
      <c r="T4138" s="15">
        <f>AVERAGEIF(performance_data[inflow_flag],performance_data[[#This Row],[inflow_flag]],performance_data[return_percentage])</f>
        <v>5.0457846277021572</v>
      </c>
      <c r="U4138" s="17">
        <f>IF(performance_data[[#This Row],[return_percentage]]&lt;performance_data[[#This Row],[benchmark_return]],1,0)</f>
        <v>1</v>
      </c>
      <c r="V4138" s="17">
        <f>COUNTIFS(performance_data[portfolio_id],performance_data[[#This Row],[portfolio_id]])</f>
        <v>57</v>
      </c>
      <c r="W4138" s="17">
        <f>COUNTIFS(performance_data[portfolio_id],performance_data[[#This Row],[portfolio_id]],
          performance_data[return_flag],1)</f>
        <v>32</v>
      </c>
      <c r="X4138" s="15">
        <f>performance_data[[#This Row],[underperform_flag_count]]/performance_data[[#This Row],[totalportfoliocount]]</f>
        <v>0.56140350877192979</v>
      </c>
    </row>
    <row r="4139" spans="1:24" x14ac:dyDescent="0.3">
      <c r="A4139">
        <v>8582</v>
      </c>
      <c r="B4139" s="1">
        <v>45306</v>
      </c>
      <c r="C4139">
        <v>237289.47</v>
      </c>
      <c r="D4139">
        <v>12.52</v>
      </c>
      <c r="E4139">
        <v>11.63</v>
      </c>
      <c r="F4139">
        <v>6793.92</v>
      </c>
      <c r="G4139">
        <v>12955.79</v>
      </c>
      <c r="H4139" t="s">
        <v>2205</v>
      </c>
      <c r="I4139" t="s">
        <v>2206</v>
      </c>
      <c r="J4139">
        <v>1</v>
      </c>
      <c r="K4139" t="s">
        <v>2207</v>
      </c>
      <c r="L4139" t="str">
        <f>IF(performance_data[[#This Row],[return_percentage]]&gt;=performance_data[[#This Row],[benchmark_return]],"Higher","Lower")</f>
        <v>Higher</v>
      </c>
      <c r="M4139" s="14">
        <f xml:space="preserve"> _xlfn.MAXIFS(performance_data[date],performance_data[portfolio_id],performance_data[[#This Row],[portfolio_id]])</f>
        <v>45558</v>
      </c>
      <c r="N4139" s="14">
        <f xml:space="preserve"> _xlfn.MINIFS(performance_data[date],performance_data[portfolio_id],performance_data[[#This Row],[portfolio_id]])</f>
        <v>44846</v>
      </c>
      <c r="O4139" s="15">
        <f>_xlfn.MAXIFS(performance_data[portfolio_value],performance_data[portfolio_id],performance_data[[#This Row],[portfolio_id]],performance_data[date],performance_data[[#This Row],[latest_date]])</f>
        <v>478504.1</v>
      </c>
      <c r="P4139" s="15">
        <f>_xlfn.MAXIFS(performance_data[portfolio_value],performance_data[portfolio_id],performance_data[[#This Row],[portfolio_id]],performance_data[date],performance_data[[#This Row],[starting_date]])</f>
        <v>446574.38</v>
      </c>
      <c r="Q4139" s="15">
        <f>performance_data[[#This Row],[latest_value]]-performance_data[[#This Row],[starting_value]]</f>
        <v>31929.719999999972</v>
      </c>
      <c r="R4139" s="15">
        <f>performance_data[[#This Row],[net_inflows]]-performance_data[[#This Row],[net_outflows]]</f>
        <v>-6161.8700000000008</v>
      </c>
      <c r="S4139" s="15" t="str">
        <f>IF(performance_data[[#This Row],[net_inflows]]&gt;AVERAGE(performance_data[net_inflows]),"High","Low")</f>
        <v>Low</v>
      </c>
      <c r="T4139" s="15">
        <f>AVERAGEIF(performance_data[inflow_flag],performance_data[[#This Row],[inflow_flag]],performance_data[return_percentage])</f>
        <v>5.0457846277021572</v>
      </c>
      <c r="U4139" s="17">
        <f>IF(performance_data[[#This Row],[return_percentage]]&lt;performance_data[[#This Row],[benchmark_return]],1,0)</f>
        <v>0</v>
      </c>
      <c r="V4139" s="17">
        <f>COUNTIFS(performance_data[portfolio_id],performance_data[[#This Row],[portfolio_id]])</f>
        <v>57</v>
      </c>
      <c r="W4139" s="17">
        <f>COUNTIFS(performance_data[portfolio_id],performance_data[[#This Row],[portfolio_id]],
          performance_data[return_flag],1)</f>
        <v>32</v>
      </c>
      <c r="X4139" s="15">
        <f>performance_data[[#This Row],[underperform_flag_count]]/performance_data[[#This Row],[totalportfoliocount]]</f>
        <v>0.56140350877192979</v>
      </c>
    </row>
    <row r="4140" spans="1:24" x14ac:dyDescent="0.3">
      <c r="A4140">
        <v>8582</v>
      </c>
      <c r="B4140" s="1">
        <v>45355</v>
      </c>
      <c r="C4140">
        <v>462178.78</v>
      </c>
      <c r="D4140">
        <v>-0.92</v>
      </c>
      <c r="E4140">
        <v>-1.05</v>
      </c>
      <c r="F4140">
        <v>11093.19</v>
      </c>
      <c r="G4140">
        <v>15319.74</v>
      </c>
      <c r="H4140" t="s">
        <v>2205</v>
      </c>
      <c r="I4140" t="s">
        <v>2206</v>
      </c>
      <c r="J4140">
        <v>3</v>
      </c>
      <c r="K4140" t="s">
        <v>2222</v>
      </c>
      <c r="L4140" t="str">
        <f>IF(performance_data[[#This Row],[return_percentage]]&gt;=performance_data[[#This Row],[benchmark_return]],"Higher","Lower")</f>
        <v>Higher</v>
      </c>
      <c r="M4140" s="14">
        <f xml:space="preserve"> _xlfn.MAXIFS(performance_data[date],performance_data[portfolio_id],performance_data[[#This Row],[portfolio_id]])</f>
        <v>45558</v>
      </c>
      <c r="N4140" s="14">
        <f xml:space="preserve"> _xlfn.MINIFS(performance_data[date],performance_data[portfolio_id],performance_data[[#This Row],[portfolio_id]])</f>
        <v>44846</v>
      </c>
      <c r="O4140" s="15">
        <f>_xlfn.MAXIFS(performance_data[portfolio_value],performance_data[portfolio_id],performance_data[[#This Row],[portfolio_id]],performance_data[date],performance_data[[#This Row],[latest_date]])</f>
        <v>478504.1</v>
      </c>
      <c r="P4140" s="15">
        <f>_xlfn.MAXIFS(performance_data[portfolio_value],performance_data[portfolio_id],performance_data[[#This Row],[portfolio_id]],performance_data[date],performance_data[[#This Row],[starting_date]])</f>
        <v>446574.38</v>
      </c>
      <c r="Q4140" s="15">
        <f>performance_data[[#This Row],[latest_value]]-performance_data[[#This Row],[starting_value]]</f>
        <v>31929.719999999972</v>
      </c>
      <c r="R4140" s="15">
        <f>performance_data[[#This Row],[net_inflows]]-performance_data[[#This Row],[net_outflows]]</f>
        <v>-4226.5499999999993</v>
      </c>
      <c r="S4140" s="15" t="str">
        <f>IF(performance_data[[#This Row],[net_inflows]]&gt;AVERAGE(performance_data[net_inflows]),"High","Low")</f>
        <v>High</v>
      </c>
      <c r="T4140" s="15">
        <f>AVERAGEIF(performance_data[inflow_flag],performance_data[[#This Row],[inflow_flag]],performance_data[return_percentage])</f>
        <v>4.8467905675459724</v>
      </c>
      <c r="U4140" s="17">
        <f>IF(performance_data[[#This Row],[return_percentage]]&lt;performance_data[[#This Row],[benchmark_return]],1,0)</f>
        <v>0</v>
      </c>
      <c r="V4140" s="17">
        <f>COUNTIFS(performance_data[portfolio_id],performance_data[[#This Row],[portfolio_id]])</f>
        <v>57</v>
      </c>
      <c r="W4140" s="17">
        <f>COUNTIFS(performance_data[portfolio_id],performance_data[[#This Row],[portfolio_id]],
          performance_data[return_flag],1)</f>
        <v>32</v>
      </c>
      <c r="X4140" s="15">
        <f>performance_data[[#This Row],[underperform_flag_count]]/performance_data[[#This Row],[totalportfoliocount]]</f>
        <v>0.56140350877192979</v>
      </c>
    </row>
    <row r="4141" spans="1:24" x14ac:dyDescent="0.3">
      <c r="A4141">
        <v>8582</v>
      </c>
      <c r="B4141" s="1">
        <v>45425</v>
      </c>
      <c r="C4141">
        <v>313004.34999999998</v>
      </c>
      <c r="D4141">
        <v>15.35</v>
      </c>
      <c r="E4141">
        <v>16.579999999999998</v>
      </c>
      <c r="F4141">
        <v>13154.43</v>
      </c>
      <c r="G4141">
        <v>4641.78</v>
      </c>
      <c r="H4141" t="s">
        <v>2205</v>
      </c>
      <c r="I4141" t="s">
        <v>2211</v>
      </c>
      <c r="J4141">
        <v>5</v>
      </c>
      <c r="K4141" t="s">
        <v>2223</v>
      </c>
      <c r="L4141" t="str">
        <f>IF(performance_data[[#This Row],[return_percentage]]&gt;=performance_data[[#This Row],[benchmark_return]],"Higher","Lower")</f>
        <v>Lower</v>
      </c>
      <c r="M4141" s="14">
        <f xml:space="preserve"> _xlfn.MAXIFS(performance_data[date],performance_data[portfolio_id],performance_data[[#This Row],[portfolio_id]])</f>
        <v>45558</v>
      </c>
      <c r="N4141" s="14">
        <f xml:space="preserve"> _xlfn.MINIFS(performance_data[date],performance_data[portfolio_id],performance_data[[#This Row],[portfolio_id]])</f>
        <v>44846</v>
      </c>
      <c r="O4141" s="15">
        <f>_xlfn.MAXIFS(performance_data[portfolio_value],performance_data[portfolio_id],performance_data[[#This Row],[portfolio_id]],performance_data[date],performance_data[[#This Row],[latest_date]])</f>
        <v>478504.1</v>
      </c>
      <c r="P4141" s="15">
        <f>_xlfn.MAXIFS(performance_data[portfolio_value],performance_data[portfolio_id],performance_data[[#This Row],[portfolio_id]],performance_data[date],performance_data[[#This Row],[starting_date]])</f>
        <v>446574.38</v>
      </c>
      <c r="Q4141" s="15">
        <f>performance_data[[#This Row],[latest_value]]-performance_data[[#This Row],[starting_value]]</f>
        <v>31929.719999999972</v>
      </c>
      <c r="R4141" s="15">
        <f>performance_data[[#This Row],[net_inflows]]-performance_data[[#This Row],[net_outflows]]</f>
        <v>8512.6500000000015</v>
      </c>
      <c r="S4141" s="15" t="str">
        <f>IF(performance_data[[#This Row],[net_inflows]]&gt;AVERAGE(performance_data[net_inflows]),"High","Low")</f>
        <v>High</v>
      </c>
      <c r="T4141" s="15">
        <f>AVERAGEIF(performance_data[inflow_flag],performance_data[[#This Row],[inflow_flag]],performance_data[return_percentage])</f>
        <v>4.8467905675459724</v>
      </c>
      <c r="U4141" s="17">
        <f>IF(performance_data[[#This Row],[return_percentage]]&lt;performance_data[[#This Row],[benchmark_return]],1,0)</f>
        <v>1</v>
      </c>
      <c r="V4141" s="17">
        <f>COUNTIFS(performance_data[portfolio_id],performance_data[[#This Row],[portfolio_id]])</f>
        <v>57</v>
      </c>
      <c r="W4141" s="17">
        <f>COUNTIFS(performance_data[portfolio_id],performance_data[[#This Row],[portfolio_id]],
          performance_data[return_flag],1)</f>
        <v>32</v>
      </c>
      <c r="X4141" s="15">
        <f>performance_data[[#This Row],[underperform_flag_count]]/performance_data[[#This Row],[totalportfoliocount]]</f>
        <v>0.56140350877192979</v>
      </c>
    </row>
    <row r="4142" spans="1:24" x14ac:dyDescent="0.3">
      <c r="A4142">
        <v>8582</v>
      </c>
      <c r="B4142" s="1">
        <v>45185</v>
      </c>
      <c r="C4142">
        <v>174072.19</v>
      </c>
      <c r="D4142">
        <v>6.28</v>
      </c>
      <c r="E4142">
        <v>6.09</v>
      </c>
      <c r="F4142">
        <v>14565.29</v>
      </c>
      <c r="G4142">
        <v>16858.21</v>
      </c>
      <c r="H4142" t="s">
        <v>2213</v>
      </c>
      <c r="I4142" t="s">
        <v>2209</v>
      </c>
      <c r="J4142">
        <v>9</v>
      </c>
      <c r="K4142" t="s">
        <v>2221</v>
      </c>
      <c r="L4142" t="str">
        <f>IF(performance_data[[#This Row],[return_percentage]]&gt;=performance_data[[#This Row],[benchmark_return]],"Higher","Lower")</f>
        <v>Higher</v>
      </c>
      <c r="M4142" s="14">
        <f xml:space="preserve"> _xlfn.MAXIFS(performance_data[date],performance_data[portfolio_id],performance_data[[#This Row],[portfolio_id]])</f>
        <v>45558</v>
      </c>
      <c r="N4142" s="14">
        <f xml:space="preserve"> _xlfn.MINIFS(performance_data[date],performance_data[portfolio_id],performance_data[[#This Row],[portfolio_id]])</f>
        <v>44846</v>
      </c>
      <c r="O4142" s="15">
        <f>_xlfn.MAXIFS(performance_data[portfolio_value],performance_data[portfolio_id],performance_data[[#This Row],[portfolio_id]],performance_data[date],performance_data[[#This Row],[latest_date]])</f>
        <v>478504.1</v>
      </c>
      <c r="P4142" s="15">
        <f>_xlfn.MAXIFS(performance_data[portfolio_value],performance_data[portfolio_id],performance_data[[#This Row],[portfolio_id]],performance_data[date],performance_data[[#This Row],[starting_date]])</f>
        <v>446574.38</v>
      </c>
      <c r="Q4142" s="15">
        <f>performance_data[[#This Row],[latest_value]]-performance_data[[#This Row],[starting_value]]</f>
        <v>31929.719999999972</v>
      </c>
      <c r="R4142" s="15">
        <f>performance_data[[#This Row],[net_inflows]]-performance_data[[#This Row],[net_outflows]]</f>
        <v>-2292.9199999999983</v>
      </c>
      <c r="S4142" s="15" t="str">
        <f>IF(performance_data[[#This Row],[net_inflows]]&gt;AVERAGE(performance_data[net_inflows]),"High","Low")</f>
        <v>High</v>
      </c>
      <c r="T4142" s="15">
        <f>AVERAGEIF(performance_data[inflow_flag],performance_data[[#This Row],[inflow_flag]],performance_data[return_percentage])</f>
        <v>4.8467905675459724</v>
      </c>
      <c r="U4142" s="17">
        <f>IF(performance_data[[#This Row],[return_percentage]]&lt;performance_data[[#This Row],[benchmark_return]],1,0)</f>
        <v>0</v>
      </c>
      <c r="V4142" s="17">
        <f>COUNTIFS(performance_data[portfolio_id],performance_data[[#This Row],[portfolio_id]])</f>
        <v>57</v>
      </c>
      <c r="W4142" s="17">
        <f>COUNTIFS(performance_data[portfolio_id],performance_data[[#This Row],[portfolio_id]],
          performance_data[return_flag],1)</f>
        <v>32</v>
      </c>
      <c r="X4142" s="15">
        <f>performance_data[[#This Row],[underperform_flag_count]]/performance_data[[#This Row],[totalportfoliocount]]</f>
        <v>0.56140350877192979</v>
      </c>
    </row>
    <row r="4143" spans="1:24" x14ac:dyDescent="0.3">
      <c r="A4143">
        <v>8582</v>
      </c>
      <c r="B4143" s="1">
        <v>45399</v>
      </c>
      <c r="C4143">
        <v>85082.74</v>
      </c>
      <c r="D4143">
        <v>14.17</v>
      </c>
      <c r="E4143">
        <v>14.82</v>
      </c>
      <c r="F4143">
        <v>9725.27</v>
      </c>
      <c r="G4143">
        <v>12182.79</v>
      </c>
      <c r="H4143" t="s">
        <v>2205</v>
      </c>
      <c r="I4143" t="s">
        <v>2211</v>
      </c>
      <c r="J4143">
        <v>4</v>
      </c>
      <c r="K4143" t="s">
        <v>2216</v>
      </c>
      <c r="L4143" t="str">
        <f>IF(performance_data[[#This Row],[return_percentage]]&gt;=performance_data[[#This Row],[benchmark_return]],"Higher","Lower")</f>
        <v>Lower</v>
      </c>
      <c r="M4143" s="14">
        <f xml:space="preserve"> _xlfn.MAXIFS(performance_data[date],performance_data[portfolio_id],performance_data[[#This Row],[portfolio_id]])</f>
        <v>45558</v>
      </c>
      <c r="N4143" s="14">
        <f xml:space="preserve"> _xlfn.MINIFS(performance_data[date],performance_data[portfolio_id],performance_data[[#This Row],[portfolio_id]])</f>
        <v>44846</v>
      </c>
      <c r="O4143" s="15">
        <f>_xlfn.MAXIFS(performance_data[portfolio_value],performance_data[portfolio_id],performance_data[[#This Row],[portfolio_id]],performance_data[date],performance_data[[#This Row],[latest_date]])</f>
        <v>478504.1</v>
      </c>
      <c r="P4143" s="15">
        <f>_xlfn.MAXIFS(performance_data[portfolio_value],performance_data[portfolio_id],performance_data[[#This Row],[portfolio_id]],performance_data[date],performance_data[[#This Row],[starting_date]])</f>
        <v>446574.38</v>
      </c>
      <c r="Q4143" s="15">
        <f>performance_data[[#This Row],[latest_value]]-performance_data[[#This Row],[starting_value]]</f>
        <v>31929.719999999972</v>
      </c>
      <c r="R4143" s="15">
        <f>performance_data[[#This Row],[net_inflows]]-performance_data[[#This Row],[net_outflows]]</f>
        <v>-2457.5200000000004</v>
      </c>
      <c r="S4143" s="15" t="str">
        <f>IF(performance_data[[#This Row],[net_inflows]]&gt;AVERAGE(performance_data[net_inflows]),"High","Low")</f>
        <v>Low</v>
      </c>
      <c r="T4143" s="15">
        <f>AVERAGEIF(performance_data[inflow_flag],performance_data[[#This Row],[inflow_flag]],performance_data[return_percentage])</f>
        <v>5.0457846277021572</v>
      </c>
      <c r="U4143" s="17">
        <f>IF(performance_data[[#This Row],[return_percentage]]&lt;performance_data[[#This Row],[benchmark_return]],1,0)</f>
        <v>1</v>
      </c>
      <c r="V4143" s="17">
        <f>COUNTIFS(performance_data[portfolio_id],performance_data[[#This Row],[portfolio_id]])</f>
        <v>57</v>
      </c>
      <c r="W4143" s="17">
        <f>COUNTIFS(performance_data[portfolio_id],performance_data[[#This Row],[portfolio_id]],
          performance_data[return_flag],1)</f>
        <v>32</v>
      </c>
      <c r="X4143" s="15">
        <f>performance_data[[#This Row],[underperform_flag_count]]/performance_data[[#This Row],[totalportfoliocount]]</f>
        <v>0.56140350877192979</v>
      </c>
    </row>
    <row r="4144" spans="1:24" x14ac:dyDescent="0.3">
      <c r="A4144">
        <v>8582</v>
      </c>
      <c r="B4144" s="1">
        <v>45221</v>
      </c>
      <c r="C4144">
        <v>476689.01</v>
      </c>
      <c r="D4144">
        <v>-4.54</v>
      </c>
      <c r="E4144">
        <v>-4.6500000000000004</v>
      </c>
      <c r="F4144">
        <v>13587.14</v>
      </c>
      <c r="G4144">
        <v>4656.51</v>
      </c>
      <c r="H4144" t="s">
        <v>2213</v>
      </c>
      <c r="I4144" t="s">
        <v>2217</v>
      </c>
      <c r="J4144">
        <v>10</v>
      </c>
      <c r="K4144" t="s">
        <v>2224</v>
      </c>
      <c r="L4144" t="str">
        <f>IF(performance_data[[#This Row],[return_percentage]]&gt;=performance_data[[#This Row],[benchmark_return]],"Higher","Lower")</f>
        <v>Higher</v>
      </c>
      <c r="M4144" s="14">
        <f xml:space="preserve"> _xlfn.MAXIFS(performance_data[date],performance_data[portfolio_id],performance_data[[#This Row],[portfolio_id]])</f>
        <v>45558</v>
      </c>
      <c r="N4144" s="14">
        <f xml:space="preserve"> _xlfn.MINIFS(performance_data[date],performance_data[portfolio_id],performance_data[[#This Row],[portfolio_id]])</f>
        <v>44846</v>
      </c>
      <c r="O4144" s="15">
        <f>_xlfn.MAXIFS(performance_data[portfolio_value],performance_data[portfolio_id],performance_data[[#This Row],[portfolio_id]],performance_data[date],performance_data[[#This Row],[latest_date]])</f>
        <v>478504.1</v>
      </c>
      <c r="P4144" s="15">
        <f>_xlfn.MAXIFS(performance_data[portfolio_value],performance_data[portfolio_id],performance_data[[#This Row],[portfolio_id]],performance_data[date],performance_data[[#This Row],[starting_date]])</f>
        <v>446574.38</v>
      </c>
      <c r="Q4144" s="15">
        <f>performance_data[[#This Row],[latest_value]]-performance_data[[#This Row],[starting_value]]</f>
        <v>31929.719999999972</v>
      </c>
      <c r="R4144" s="15">
        <f>performance_data[[#This Row],[net_inflows]]-performance_data[[#This Row],[net_outflows]]</f>
        <v>8930.6299999999992</v>
      </c>
      <c r="S4144" s="15" t="str">
        <f>IF(performance_data[[#This Row],[net_inflows]]&gt;AVERAGE(performance_data[net_inflows]),"High","Low")</f>
        <v>High</v>
      </c>
      <c r="T4144" s="15">
        <f>AVERAGEIF(performance_data[inflow_flag],performance_data[[#This Row],[inflow_flag]],performance_data[return_percentage])</f>
        <v>4.8467905675459724</v>
      </c>
      <c r="U4144" s="17">
        <f>IF(performance_data[[#This Row],[return_percentage]]&lt;performance_data[[#This Row],[benchmark_return]],1,0)</f>
        <v>0</v>
      </c>
      <c r="V4144" s="17">
        <f>COUNTIFS(performance_data[portfolio_id],performance_data[[#This Row],[portfolio_id]])</f>
        <v>57</v>
      </c>
      <c r="W4144" s="17">
        <f>COUNTIFS(performance_data[portfolio_id],performance_data[[#This Row],[portfolio_id]],
          performance_data[return_flag],1)</f>
        <v>32</v>
      </c>
      <c r="X4144" s="15">
        <f>performance_data[[#This Row],[underperform_flag_count]]/performance_data[[#This Row],[totalportfoliocount]]</f>
        <v>0.56140350877192979</v>
      </c>
    </row>
    <row r="4145" spans="1:24" x14ac:dyDescent="0.3">
      <c r="A4145">
        <v>8582</v>
      </c>
      <c r="B4145" s="1">
        <v>45131</v>
      </c>
      <c r="C4145">
        <v>330059.52000000002</v>
      </c>
      <c r="D4145">
        <v>6.62</v>
      </c>
      <c r="E4145">
        <v>5.6</v>
      </c>
      <c r="F4145">
        <v>18441.009999999998</v>
      </c>
      <c r="G4145">
        <v>18187.04</v>
      </c>
      <c r="H4145" t="s">
        <v>2213</v>
      </c>
      <c r="I4145" t="s">
        <v>2209</v>
      </c>
      <c r="J4145">
        <v>7</v>
      </c>
      <c r="K4145" t="s">
        <v>2210</v>
      </c>
      <c r="L4145" t="str">
        <f>IF(performance_data[[#This Row],[return_percentage]]&gt;=performance_data[[#This Row],[benchmark_return]],"Higher","Lower")</f>
        <v>Higher</v>
      </c>
      <c r="M4145" s="14">
        <f xml:space="preserve"> _xlfn.MAXIFS(performance_data[date],performance_data[portfolio_id],performance_data[[#This Row],[portfolio_id]])</f>
        <v>45558</v>
      </c>
      <c r="N4145" s="14">
        <f xml:space="preserve"> _xlfn.MINIFS(performance_data[date],performance_data[portfolio_id],performance_data[[#This Row],[portfolio_id]])</f>
        <v>44846</v>
      </c>
      <c r="O4145" s="15">
        <f>_xlfn.MAXIFS(performance_data[portfolio_value],performance_data[portfolio_id],performance_data[[#This Row],[portfolio_id]],performance_data[date],performance_data[[#This Row],[latest_date]])</f>
        <v>478504.1</v>
      </c>
      <c r="P4145" s="15">
        <f>_xlfn.MAXIFS(performance_data[portfolio_value],performance_data[portfolio_id],performance_data[[#This Row],[portfolio_id]],performance_data[date],performance_data[[#This Row],[starting_date]])</f>
        <v>446574.38</v>
      </c>
      <c r="Q4145" s="15">
        <f>performance_data[[#This Row],[latest_value]]-performance_data[[#This Row],[starting_value]]</f>
        <v>31929.719999999972</v>
      </c>
      <c r="R4145" s="15">
        <f>performance_data[[#This Row],[net_inflows]]-performance_data[[#This Row],[net_outflows]]</f>
        <v>253.96999999999753</v>
      </c>
      <c r="S4145" s="15" t="str">
        <f>IF(performance_data[[#This Row],[net_inflows]]&gt;AVERAGE(performance_data[net_inflows]),"High","Low")</f>
        <v>High</v>
      </c>
      <c r="T4145" s="15">
        <f>AVERAGEIF(performance_data[inflow_flag],performance_data[[#This Row],[inflow_flag]],performance_data[return_percentage])</f>
        <v>4.8467905675459724</v>
      </c>
      <c r="U4145" s="17">
        <f>IF(performance_data[[#This Row],[return_percentage]]&lt;performance_data[[#This Row],[benchmark_return]],1,0)</f>
        <v>0</v>
      </c>
      <c r="V4145" s="17">
        <f>COUNTIFS(performance_data[portfolio_id],performance_data[[#This Row],[portfolio_id]])</f>
        <v>57</v>
      </c>
      <c r="W4145" s="17">
        <f>COUNTIFS(performance_data[portfolio_id],performance_data[[#This Row],[portfolio_id]],
          performance_data[return_flag],1)</f>
        <v>32</v>
      </c>
      <c r="X4145" s="15">
        <f>performance_data[[#This Row],[underperform_flag_count]]/performance_data[[#This Row],[totalportfoliocount]]</f>
        <v>0.56140350877192979</v>
      </c>
    </row>
    <row r="4146" spans="1:24" x14ac:dyDescent="0.3">
      <c r="A4146">
        <v>8582</v>
      </c>
      <c r="B4146" s="1">
        <v>45329</v>
      </c>
      <c r="C4146">
        <v>84880.05</v>
      </c>
      <c r="D4146">
        <v>-9.7100000000000009</v>
      </c>
      <c r="E4146">
        <v>-7.99</v>
      </c>
      <c r="F4146">
        <v>17145.36</v>
      </c>
      <c r="G4146">
        <v>18228.599999999999</v>
      </c>
      <c r="H4146" t="s">
        <v>2205</v>
      </c>
      <c r="I4146" t="s">
        <v>2206</v>
      </c>
      <c r="J4146">
        <v>2</v>
      </c>
      <c r="K4146" t="s">
        <v>2226</v>
      </c>
      <c r="L4146" t="str">
        <f>IF(performance_data[[#This Row],[return_percentage]]&gt;=performance_data[[#This Row],[benchmark_return]],"Higher","Lower")</f>
        <v>Lower</v>
      </c>
      <c r="M4146" s="14">
        <f xml:space="preserve"> _xlfn.MAXIFS(performance_data[date],performance_data[portfolio_id],performance_data[[#This Row],[portfolio_id]])</f>
        <v>45558</v>
      </c>
      <c r="N4146" s="14">
        <f xml:space="preserve"> _xlfn.MINIFS(performance_data[date],performance_data[portfolio_id],performance_data[[#This Row],[portfolio_id]])</f>
        <v>44846</v>
      </c>
      <c r="O4146" s="15">
        <f>_xlfn.MAXIFS(performance_data[portfolio_value],performance_data[portfolio_id],performance_data[[#This Row],[portfolio_id]],performance_data[date],performance_data[[#This Row],[latest_date]])</f>
        <v>478504.1</v>
      </c>
      <c r="P4146" s="15">
        <f>_xlfn.MAXIFS(performance_data[portfolio_value],performance_data[portfolio_id],performance_data[[#This Row],[portfolio_id]],performance_data[date],performance_data[[#This Row],[starting_date]])</f>
        <v>446574.38</v>
      </c>
      <c r="Q4146" s="15">
        <f>performance_data[[#This Row],[latest_value]]-performance_data[[#This Row],[starting_value]]</f>
        <v>31929.719999999972</v>
      </c>
      <c r="R4146" s="15">
        <f>performance_data[[#This Row],[net_inflows]]-performance_data[[#This Row],[net_outflows]]</f>
        <v>-1083.239999999998</v>
      </c>
      <c r="S4146" s="15" t="str">
        <f>IF(performance_data[[#This Row],[net_inflows]]&gt;AVERAGE(performance_data[net_inflows]),"High","Low")</f>
        <v>High</v>
      </c>
      <c r="T4146" s="15">
        <f>AVERAGEIF(performance_data[inflow_flag],performance_data[[#This Row],[inflow_flag]],performance_data[return_percentage])</f>
        <v>4.8467905675459724</v>
      </c>
      <c r="U4146" s="17">
        <f>IF(performance_data[[#This Row],[return_percentage]]&lt;performance_data[[#This Row],[benchmark_return]],1,0)</f>
        <v>1</v>
      </c>
      <c r="V4146" s="17">
        <f>COUNTIFS(performance_data[portfolio_id],performance_data[[#This Row],[portfolio_id]])</f>
        <v>57</v>
      </c>
      <c r="W4146" s="17">
        <f>COUNTIFS(performance_data[portfolio_id],performance_data[[#This Row],[portfolio_id]],
          performance_data[return_flag],1)</f>
        <v>32</v>
      </c>
      <c r="X4146" s="15">
        <f>performance_data[[#This Row],[underperform_flag_count]]/performance_data[[#This Row],[totalportfoliocount]]</f>
        <v>0.56140350877192979</v>
      </c>
    </row>
    <row r="4147" spans="1:24" x14ac:dyDescent="0.3">
      <c r="A4147">
        <v>8582</v>
      </c>
      <c r="B4147" s="1">
        <v>45123</v>
      </c>
      <c r="C4147">
        <v>235033.48</v>
      </c>
      <c r="D4147">
        <v>1.9</v>
      </c>
      <c r="E4147">
        <v>2</v>
      </c>
      <c r="F4147">
        <v>13024.97</v>
      </c>
      <c r="G4147">
        <v>13960.22</v>
      </c>
      <c r="H4147" t="s">
        <v>2213</v>
      </c>
      <c r="I4147" t="s">
        <v>2209</v>
      </c>
      <c r="J4147">
        <v>7</v>
      </c>
      <c r="K4147" t="s">
        <v>2210</v>
      </c>
      <c r="L4147" t="str">
        <f>IF(performance_data[[#This Row],[return_percentage]]&gt;=performance_data[[#This Row],[benchmark_return]],"Higher","Lower")</f>
        <v>Lower</v>
      </c>
      <c r="M4147" s="14">
        <f xml:space="preserve"> _xlfn.MAXIFS(performance_data[date],performance_data[portfolio_id],performance_data[[#This Row],[portfolio_id]])</f>
        <v>45558</v>
      </c>
      <c r="N4147" s="14">
        <f xml:space="preserve"> _xlfn.MINIFS(performance_data[date],performance_data[portfolio_id],performance_data[[#This Row],[portfolio_id]])</f>
        <v>44846</v>
      </c>
      <c r="O4147" s="15">
        <f>_xlfn.MAXIFS(performance_data[portfolio_value],performance_data[portfolio_id],performance_data[[#This Row],[portfolio_id]],performance_data[date],performance_data[[#This Row],[latest_date]])</f>
        <v>478504.1</v>
      </c>
      <c r="P4147" s="15">
        <f>_xlfn.MAXIFS(performance_data[portfolio_value],performance_data[portfolio_id],performance_data[[#This Row],[portfolio_id]],performance_data[date],performance_data[[#This Row],[starting_date]])</f>
        <v>446574.38</v>
      </c>
      <c r="Q4147" s="15">
        <f>performance_data[[#This Row],[latest_value]]-performance_data[[#This Row],[starting_value]]</f>
        <v>31929.719999999972</v>
      </c>
      <c r="R4147" s="15">
        <f>performance_data[[#This Row],[net_inflows]]-performance_data[[#This Row],[net_outflows]]</f>
        <v>-935.25</v>
      </c>
      <c r="S4147" s="15" t="str">
        <f>IF(performance_data[[#This Row],[net_inflows]]&gt;AVERAGE(performance_data[net_inflows]),"High","Low")</f>
        <v>High</v>
      </c>
      <c r="T4147" s="15">
        <f>AVERAGEIF(performance_data[inflow_flag],performance_data[[#This Row],[inflow_flag]],performance_data[return_percentage])</f>
        <v>4.8467905675459724</v>
      </c>
      <c r="U4147" s="17">
        <f>IF(performance_data[[#This Row],[return_percentage]]&lt;performance_data[[#This Row],[benchmark_return]],1,0)</f>
        <v>1</v>
      </c>
      <c r="V4147" s="17">
        <f>COUNTIFS(performance_data[portfolio_id],performance_data[[#This Row],[portfolio_id]])</f>
        <v>57</v>
      </c>
      <c r="W4147" s="17">
        <f>COUNTIFS(performance_data[portfolio_id],performance_data[[#This Row],[portfolio_id]],
          performance_data[return_flag],1)</f>
        <v>32</v>
      </c>
      <c r="X4147" s="15">
        <f>performance_data[[#This Row],[underperform_flag_count]]/performance_data[[#This Row],[totalportfoliocount]]</f>
        <v>0.56140350877192979</v>
      </c>
    </row>
    <row r="4148" spans="1:24" x14ac:dyDescent="0.3">
      <c r="A4148">
        <v>8582</v>
      </c>
      <c r="B4148" s="1">
        <v>45367</v>
      </c>
      <c r="C4148">
        <v>105427.84</v>
      </c>
      <c r="D4148">
        <v>-9.58</v>
      </c>
      <c r="E4148">
        <v>-9.3800000000000008</v>
      </c>
      <c r="F4148">
        <v>14299.19</v>
      </c>
      <c r="G4148">
        <v>11289.84</v>
      </c>
      <c r="H4148" t="s">
        <v>2205</v>
      </c>
      <c r="I4148" t="s">
        <v>2206</v>
      </c>
      <c r="J4148">
        <v>3</v>
      </c>
      <c r="K4148" t="s">
        <v>2222</v>
      </c>
      <c r="L4148" t="str">
        <f>IF(performance_data[[#This Row],[return_percentage]]&gt;=performance_data[[#This Row],[benchmark_return]],"Higher","Lower")</f>
        <v>Lower</v>
      </c>
      <c r="M4148" s="14">
        <f xml:space="preserve"> _xlfn.MAXIFS(performance_data[date],performance_data[portfolio_id],performance_data[[#This Row],[portfolio_id]])</f>
        <v>45558</v>
      </c>
      <c r="N4148" s="14">
        <f xml:space="preserve"> _xlfn.MINIFS(performance_data[date],performance_data[portfolio_id],performance_data[[#This Row],[portfolio_id]])</f>
        <v>44846</v>
      </c>
      <c r="O4148" s="15">
        <f>_xlfn.MAXIFS(performance_data[portfolio_value],performance_data[portfolio_id],performance_data[[#This Row],[portfolio_id]],performance_data[date],performance_data[[#This Row],[latest_date]])</f>
        <v>478504.1</v>
      </c>
      <c r="P4148" s="15">
        <f>_xlfn.MAXIFS(performance_data[portfolio_value],performance_data[portfolio_id],performance_data[[#This Row],[portfolio_id]],performance_data[date],performance_data[[#This Row],[starting_date]])</f>
        <v>446574.38</v>
      </c>
      <c r="Q4148" s="15">
        <f>performance_data[[#This Row],[latest_value]]-performance_data[[#This Row],[starting_value]]</f>
        <v>31929.719999999972</v>
      </c>
      <c r="R4148" s="15">
        <f>performance_data[[#This Row],[net_inflows]]-performance_data[[#This Row],[net_outflows]]</f>
        <v>3009.3500000000004</v>
      </c>
      <c r="S4148" s="15" t="str">
        <f>IF(performance_data[[#This Row],[net_inflows]]&gt;AVERAGE(performance_data[net_inflows]),"High","Low")</f>
        <v>High</v>
      </c>
      <c r="T4148" s="15">
        <f>AVERAGEIF(performance_data[inflow_flag],performance_data[[#This Row],[inflow_flag]],performance_data[return_percentage])</f>
        <v>4.8467905675459724</v>
      </c>
      <c r="U4148" s="17">
        <f>IF(performance_data[[#This Row],[return_percentage]]&lt;performance_data[[#This Row],[benchmark_return]],1,0)</f>
        <v>1</v>
      </c>
      <c r="V4148" s="17">
        <f>COUNTIFS(performance_data[portfolio_id],performance_data[[#This Row],[portfolio_id]])</f>
        <v>57</v>
      </c>
      <c r="W4148" s="17">
        <f>COUNTIFS(performance_data[portfolio_id],performance_data[[#This Row],[portfolio_id]],
          performance_data[return_flag],1)</f>
        <v>32</v>
      </c>
      <c r="X4148" s="15">
        <f>performance_data[[#This Row],[underperform_flag_count]]/performance_data[[#This Row],[totalportfoliocount]]</f>
        <v>0.56140350877192979</v>
      </c>
    </row>
    <row r="4149" spans="1:24" x14ac:dyDescent="0.3">
      <c r="A4149">
        <v>8582</v>
      </c>
      <c r="B4149" s="1">
        <v>45164</v>
      </c>
      <c r="C4149">
        <v>250801.17</v>
      </c>
      <c r="D4149">
        <v>12.09</v>
      </c>
      <c r="E4149">
        <v>10.71</v>
      </c>
      <c r="F4149">
        <v>1262.45</v>
      </c>
      <c r="G4149">
        <v>2518.16</v>
      </c>
      <c r="H4149" t="s">
        <v>2213</v>
      </c>
      <c r="I4149" t="s">
        <v>2209</v>
      </c>
      <c r="J4149">
        <v>8</v>
      </c>
      <c r="K4149" t="s">
        <v>2214</v>
      </c>
      <c r="L4149" t="str">
        <f>IF(performance_data[[#This Row],[return_percentage]]&gt;=performance_data[[#This Row],[benchmark_return]],"Higher","Lower")</f>
        <v>Higher</v>
      </c>
      <c r="M4149" s="14">
        <f xml:space="preserve"> _xlfn.MAXIFS(performance_data[date],performance_data[portfolio_id],performance_data[[#This Row],[portfolio_id]])</f>
        <v>45558</v>
      </c>
      <c r="N4149" s="14">
        <f xml:space="preserve"> _xlfn.MINIFS(performance_data[date],performance_data[portfolio_id],performance_data[[#This Row],[portfolio_id]])</f>
        <v>44846</v>
      </c>
      <c r="O4149" s="15">
        <f>_xlfn.MAXIFS(performance_data[portfolio_value],performance_data[portfolio_id],performance_data[[#This Row],[portfolio_id]],performance_data[date],performance_data[[#This Row],[latest_date]])</f>
        <v>478504.1</v>
      </c>
      <c r="P4149" s="15">
        <f>_xlfn.MAXIFS(performance_data[portfolio_value],performance_data[portfolio_id],performance_data[[#This Row],[portfolio_id]],performance_data[date],performance_data[[#This Row],[starting_date]])</f>
        <v>446574.38</v>
      </c>
      <c r="Q4149" s="15">
        <f>performance_data[[#This Row],[latest_value]]-performance_data[[#This Row],[starting_value]]</f>
        <v>31929.719999999972</v>
      </c>
      <c r="R4149" s="15">
        <f>performance_data[[#This Row],[net_inflows]]-performance_data[[#This Row],[net_outflows]]</f>
        <v>-1255.7099999999998</v>
      </c>
      <c r="S4149" s="15" t="str">
        <f>IF(performance_data[[#This Row],[net_inflows]]&gt;AVERAGE(performance_data[net_inflows]),"High","Low")</f>
        <v>Low</v>
      </c>
      <c r="T4149" s="15">
        <f>AVERAGEIF(performance_data[inflow_flag],performance_data[[#This Row],[inflow_flag]],performance_data[return_percentage])</f>
        <v>5.0457846277021572</v>
      </c>
      <c r="U4149" s="17">
        <f>IF(performance_data[[#This Row],[return_percentage]]&lt;performance_data[[#This Row],[benchmark_return]],1,0)</f>
        <v>0</v>
      </c>
      <c r="V4149" s="17">
        <f>COUNTIFS(performance_data[portfolio_id],performance_data[[#This Row],[portfolio_id]])</f>
        <v>57</v>
      </c>
      <c r="W4149" s="17">
        <f>COUNTIFS(performance_data[portfolio_id],performance_data[[#This Row],[portfolio_id]],
          performance_data[return_flag],1)</f>
        <v>32</v>
      </c>
      <c r="X4149" s="15">
        <f>performance_data[[#This Row],[underperform_flag_count]]/performance_data[[#This Row],[totalportfoliocount]]</f>
        <v>0.56140350877192979</v>
      </c>
    </row>
    <row r="4150" spans="1:24" x14ac:dyDescent="0.3">
      <c r="A4150">
        <v>8582</v>
      </c>
      <c r="B4150" s="1">
        <v>45463</v>
      </c>
      <c r="C4150">
        <v>483770.76</v>
      </c>
      <c r="D4150">
        <v>2.12</v>
      </c>
      <c r="E4150">
        <v>2.5</v>
      </c>
      <c r="F4150">
        <v>14172.85</v>
      </c>
      <c r="G4150">
        <v>3903.08</v>
      </c>
      <c r="H4150" t="s">
        <v>2205</v>
      </c>
      <c r="I4150" t="s">
        <v>2211</v>
      </c>
      <c r="J4150">
        <v>6</v>
      </c>
      <c r="K4150" t="s">
        <v>2212</v>
      </c>
      <c r="L4150" t="str">
        <f>IF(performance_data[[#This Row],[return_percentage]]&gt;=performance_data[[#This Row],[benchmark_return]],"Higher","Lower")</f>
        <v>Lower</v>
      </c>
      <c r="M4150" s="14">
        <f xml:space="preserve"> _xlfn.MAXIFS(performance_data[date],performance_data[portfolio_id],performance_data[[#This Row],[portfolio_id]])</f>
        <v>45558</v>
      </c>
      <c r="N4150" s="14">
        <f xml:space="preserve"> _xlfn.MINIFS(performance_data[date],performance_data[portfolio_id],performance_data[[#This Row],[portfolio_id]])</f>
        <v>44846</v>
      </c>
      <c r="O4150" s="15">
        <f>_xlfn.MAXIFS(performance_data[portfolio_value],performance_data[portfolio_id],performance_data[[#This Row],[portfolio_id]],performance_data[date],performance_data[[#This Row],[latest_date]])</f>
        <v>478504.1</v>
      </c>
      <c r="P4150" s="15">
        <f>_xlfn.MAXIFS(performance_data[portfolio_value],performance_data[portfolio_id],performance_data[[#This Row],[portfolio_id]],performance_data[date],performance_data[[#This Row],[starting_date]])</f>
        <v>446574.38</v>
      </c>
      <c r="Q4150" s="15">
        <f>performance_data[[#This Row],[latest_value]]-performance_data[[#This Row],[starting_value]]</f>
        <v>31929.719999999972</v>
      </c>
      <c r="R4150" s="15">
        <f>performance_data[[#This Row],[net_inflows]]-performance_data[[#This Row],[net_outflows]]</f>
        <v>10269.77</v>
      </c>
      <c r="S4150" s="15" t="str">
        <f>IF(performance_data[[#This Row],[net_inflows]]&gt;AVERAGE(performance_data[net_inflows]),"High","Low")</f>
        <v>High</v>
      </c>
      <c r="T4150" s="15">
        <f>AVERAGEIF(performance_data[inflow_flag],performance_data[[#This Row],[inflow_flag]],performance_data[return_percentage])</f>
        <v>4.8467905675459724</v>
      </c>
      <c r="U4150" s="17">
        <f>IF(performance_data[[#This Row],[return_percentage]]&lt;performance_data[[#This Row],[benchmark_return]],1,0)</f>
        <v>1</v>
      </c>
      <c r="V4150" s="17">
        <f>COUNTIFS(performance_data[portfolio_id],performance_data[[#This Row],[portfolio_id]])</f>
        <v>57</v>
      </c>
      <c r="W4150" s="17">
        <f>COUNTIFS(performance_data[portfolio_id],performance_data[[#This Row],[portfolio_id]],
          performance_data[return_flag],1)</f>
        <v>32</v>
      </c>
      <c r="X4150" s="15">
        <f>performance_data[[#This Row],[underperform_flag_count]]/performance_data[[#This Row],[totalportfoliocount]]</f>
        <v>0.56140350877192979</v>
      </c>
    </row>
    <row r="4151" spans="1:24" x14ac:dyDescent="0.3">
      <c r="A4151">
        <v>8582</v>
      </c>
      <c r="B4151" s="1">
        <v>45179</v>
      </c>
      <c r="C4151">
        <v>429709.68</v>
      </c>
      <c r="D4151">
        <v>2.65</v>
      </c>
      <c r="E4151">
        <v>2.93</v>
      </c>
      <c r="F4151">
        <v>10321.77</v>
      </c>
      <c r="G4151">
        <v>2495.5700000000002</v>
      </c>
      <c r="H4151" t="s">
        <v>2213</v>
      </c>
      <c r="I4151" t="s">
        <v>2209</v>
      </c>
      <c r="J4151">
        <v>9</v>
      </c>
      <c r="K4151" t="s">
        <v>2221</v>
      </c>
      <c r="L4151" t="str">
        <f>IF(performance_data[[#This Row],[return_percentage]]&gt;=performance_data[[#This Row],[benchmark_return]],"Higher","Lower")</f>
        <v>Lower</v>
      </c>
      <c r="M4151" s="14">
        <f xml:space="preserve"> _xlfn.MAXIFS(performance_data[date],performance_data[portfolio_id],performance_data[[#This Row],[portfolio_id]])</f>
        <v>45558</v>
      </c>
      <c r="N4151" s="14">
        <f xml:space="preserve"> _xlfn.MINIFS(performance_data[date],performance_data[portfolio_id],performance_data[[#This Row],[portfolio_id]])</f>
        <v>44846</v>
      </c>
      <c r="O4151" s="15">
        <f>_xlfn.MAXIFS(performance_data[portfolio_value],performance_data[portfolio_id],performance_data[[#This Row],[portfolio_id]],performance_data[date],performance_data[[#This Row],[latest_date]])</f>
        <v>478504.1</v>
      </c>
      <c r="P4151" s="15">
        <f>_xlfn.MAXIFS(performance_data[portfolio_value],performance_data[portfolio_id],performance_data[[#This Row],[portfolio_id]],performance_data[date],performance_data[[#This Row],[starting_date]])</f>
        <v>446574.38</v>
      </c>
      <c r="Q4151" s="15">
        <f>performance_data[[#This Row],[latest_value]]-performance_data[[#This Row],[starting_value]]</f>
        <v>31929.719999999972</v>
      </c>
      <c r="R4151" s="15">
        <f>performance_data[[#This Row],[net_inflows]]-performance_data[[#This Row],[net_outflows]]</f>
        <v>7826.2000000000007</v>
      </c>
      <c r="S4151" s="15" t="str">
        <f>IF(performance_data[[#This Row],[net_inflows]]&gt;AVERAGE(performance_data[net_inflows]),"High","Low")</f>
        <v>High</v>
      </c>
      <c r="T4151" s="15">
        <f>AVERAGEIF(performance_data[inflow_flag],performance_data[[#This Row],[inflow_flag]],performance_data[return_percentage])</f>
        <v>4.8467905675459724</v>
      </c>
      <c r="U4151" s="17">
        <f>IF(performance_data[[#This Row],[return_percentage]]&lt;performance_data[[#This Row],[benchmark_return]],1,0)</f>
        <v>1</v>
      </c>
      <c r="V4151" s="17">
        <f>COUNTIFS(performance_data[portfolio_id],performance_data[[#This Row],[portfolio_id]])</f>
        <v>57</v>
      </c>
      <c r="W4151" s="17">
        <f>COUNTIFS(performance_data[portfolio_id],performance_data[[#This Row],[portfolio_id]],
          performance_data[return_flag],1)</f>
        <v>32</v>
      </c>
      <c r="X4151" s="15">
        <f>performance_data[[#This Row],[underperform_flag_count]]/performance_data[[#This Row],[totalportfoliocount]]</f>
        <v>0.56140350877192979</v>
      </c>
    </row>
    <row r="4152" spans="1:24" x14ac:dyDescent="0.3">
      <c r="A4152">
        <v>8582</v>
      </c>
      <c r="B4152" s="1">
        <v>45533</v>
      </c>
      <c r="C4152">
        <v>146650.16</v>
      </c>
      <c r="D4152">
        <v>14.19</v>
      </c>
      <c r="E4152">
        <v>13.35</v>
      </c>
      <c r="F4152">
        <v>12639.39</v>
      </c>
      <c r="G4152">
        <v>4180.3599999999997</v>
      </c>
      <c r="H4152" t="s">
        <v>2205</v>
      </c>
      <c r="I4152" t="s">
        <v>2209</v>
      </c>
      <c r="J4152">
        <v>8</v>
      </c>
      <c r="K4152" t="s">
        <v>2214</v>
      </c>
      <c r="L4152" t="str">
        <f>IF(performance_data[[#This Row],[return_percentage]]&gt;=performance_data[[#This Row],[benchmark_return]],"Higher","Lower")</f>
        <v>Higher</v>
      </c>
      <c r="M4152" s="14">
        <f xml:space="preserve"> _xlfn.MAXIFS(performance_data[date],performance_data[portfolio_id],performance_data[[#This Row],[portfolio_id]])</f>
        <v>45558</v>
      </c>
      <c r="N4152" s="14">
        <f xml:space="preserve"> _xlfn.MINIFS(performance_data[date],performance_data[portfolio_id],performance_data[[#This Row],[portfolio_id]])</f>
        <v>44846</v>
      </c>
      <c r="O4152" s="15">
        <f>_xlfn.MAXIFS(performance_data[portfolio_value],performance_data[portfolio_id],performance_data[[#This Row],[portfolio_id]],performance_data[date],performance_data[[#This Row],[latest_date]])</f>
        <v>478504.1</v>
      </c>
      <c r="P4152" s="15">
        <f>_xlfn.MAXIFS(performance_data[portfolio_value],performance_data[portfolio_id],performance_data[[#This Row],[portfolio_id]],performance_data[date],performance_data[[#This Row],[starting_date]])</f>
        <v>446574.38</v>
      </c>
      <c r="Q4152" s="15">
        <f>performance_data[[#This Row],[latest_value]]-performance_data[[#This Row],[starting_value]]</f>
        <v>31929.719999999972</v>
      </c>
      <c r="R4152" s="15">
        <f>performance_data[[#This Row],[net_inflows]]-performance_data[[#This Row],[net_outflows]]</f>
        <v>8459.0299999999988</v>
      </c>
      <c r="S4152" s="15" t="str">
        <f>IF(performance_data[[#This Row],[net_inflows]]&gt;AVERAGE(performance_data[net_inflows]),"High","Low")</f>
        <v>High</v>
      </c>
      <c r="T4152" s="15">
        <f>AVERAGEIF(performance_data[inflow_flag],performance_data[[#This Row],[inflow_flag]],performance_data[return_percentage])</f>
        <v>4.8467905675459724</v>
      </c>
      <c r="U4152" s="17">
        <f>IF(performance_data[[#This Row],[return_percentage]]&lt;performance_data[[#This Row],[benchmark_return]],1,0)</f>
        <v>0</v>
      </c>
      <c r="V4152" s="17">
        <f>COUNTIFS(performance_data[portfolio_id],performance_data[[#This Row],[portfolio_id]])</f>
        <v>57</v>
      </c>
      <c r="W4152" s="17">
        <f>COUNTIFS(performance_data[portfolio_id],performance_data[[#This Row],[portfolio_id]],
          performance_data[return_flag],1)</f>
        <v>32</v>
      </c>
      <c r="X4152" s="15">
        <f>performance_data[[#This Row],[underperform_flag_count]]/performance_data[[#This Row],[totalportfoliocount]]</f>
        <v>0.56140350877192979</v>
      </c>
    </row>
    <row r="4153" spans="1:24" x14ac:dyDescent="0.3">
      <c r="A4153">
        <v>8582</v>
      </c>
      <c r="B4153" s="1">
        <v>45192</v>
      </c>
      <c r="C4153">
        <v>182083.59</v>
      </c>
      <c r="D4153">
        <v>-0.38</v>
      </c>
      <c r="E4153">
        <v>-0.42</v>
      </c>
      <c r="F4153">
        <v>14956.28</v>
      </c>
      <c r="G4153">
        <v>12343.37</v>
      </c>
      <c r="H4153" t="s">
        <v>2213</v>
      </c>
      <c r="I4153" t="s">
        <v>2209</v>
      </c>
      <c r="J4153">
        <v>9</v>
      </c>
      <c r="K4153" t="s">
        <v>2221</v>
      </c>
      <c r="L4153" t="str">
        <f>IF(performance_data[[#This Row],[return_percentage]]&gt;=performance_data[[#This Row],[benchmark_return]],"Higher","Lower")</f>
        <v>Higher</v>
      </c>
      <c r="M4153" s="14">
        <f xml:space="preserve"> _xlfn.MAXIFS(performance_data[date],performance_data[portfolio_id],performance_data[[#This Row],[portfolio_id]])</f>
        <v>45558</v>
      </c>
      <c r="N4153" s="14">
        <f xml:space="preserve"> _xlfn.MINIFS(performance_data[date],performance_data[portfolio_id],performance_data[[#This Row],[portfolio_id]])</f>
        <v>44846</v>
      </c>
      <c r="O4153" s="15">
        <f>_xlfn.MAXIFS(performance_data[portfolio_value],performance_data[portfolio_id],performance_data[[#This Row],[portfolio_id]],performance_data[date],performance_data[[#This Row],[latest_date]])</f>
        <v>478504.1</v>
      </c>
      <c r="P4153" s="15">
        <f>_xlfn.MAXIFS(performance_data[portfolio_value],performance_data[portfolio_id],performance_data[[#This Row],[portfolio_id]],performance_data[date],performance_data[[#This Row],[starting_date]])</f>
        <v>446574.38</v>
      </c>
      <c r="Q4153" s="15">
        <f>performance_data[[#This Row],[latest_value]]-performance_data[[#This Row],[starting_value]]</f>
        <v>31929.719999999972</v>
      </c>
      <c r="R4153" s="15">
        <f>performance_data[[#This Row],[net_inflows]]-performance_data[[#This Row],[net_outflows]]</f>
        <v>2612.91</v>
      </c>
      <c r="S4153" s="15" t="str">
        <f>IF(performance_data[[#This Row],[net_inflows]]&gt;AVERAGE(performance_data[net_inflows]),"High","Low")</f>
        <v>High</v>
      </c>
      <c r="T4153" s="15">
        <f>AVERAGEIF(performance_data[inflow_flag],performance_data[[#This Row],[inflow_flag]],performance_data[return_percentage])</f>
        <v>4.8467905675459724</v>
      </c>
      <c r="U4153" s="17">
        <f>IF(performance_data[[#This Row],[return_percentage]]&lt;performance_data[[#This Row],[benchmark_return]],1,0)</f>
        <v>0</v>
      </c>
      <c r="V4153" s="17">
        <f>COUNTIFS(performance_data[portfolio_id],performance_data[[#This Row],[portfolio_id]])</f>
        <v>57</v>
      </c>
      <c r="W4153" s="17">
        <f>COUNTIFS(performance_data[portfolio_id],performance_data[[#This Row],[portfolio_id]],
          performance_data[return_flag],1)</f>
        <v>32</v>
      </c>
      <c r="X4153" s="15">
        <f>performance_data[[#This Row],[underperform_flag_count]]/performance_data[[#This Row],[totalportfoliocount]]</f>
        <v>0.56140350877192979</v>
      </c>
    </row>
    <row r="4154" spans="1:24" x14ac:dyDescent="0.3">
      <c r="A4154">
        <v>8582</v>
      </c>
      <c r="B4154" s="1">
        <v>45025</v>
      </c>
      <c r="C4154">
        <v>14922.45</v>
      </c>
      <c r="D4154">
        <v>6.83</v>
      </c>
      <c r="E4154">
        <v>7.88</v>
      </c>
      <c r="F4154">
        <v>16352.1</v>
      </c>
      <c r="G4154">
        <v>4677.9399999999996</v>
      </c>
      <c r="H4154" t="s">
        <v>2213</v>
      </c>
      <c r="I4154" t="s">
        <v>2211</v>
      </c>
      <c r="J4154">
        <v>4</v>
      </c>
      <c r="K4154" t="s">
        <v>2216</v>
      </c>
      <c r="L4154" t="str">
        <f>IF(performance_data[[#This Row],[return_percentage]]&gt;=performance_data[[#This Row],[benchmark_return]],"Higher","Lower")</f>
        <v>Lower</v>
      </c>
      <c r="M4154" s="14">
        <f xml:space="preserve"> _xlfn.MAXIFS(performance_data[date],performance_data[portfolio_id],performance_data[[#This Row],[portfolio_id]])</f>
        <v>45558</v>
      </c>
      <c r="N4154" s="14">
        <f xml:space="preserve"> _xlfn.MINIFS(performance_data[date],performance_data[portfolio_id],performance_data[[#This Row],[portfolio_id]])</f>
        <v>44846</v>
      </c>
      <c r="O4154" s="15">
        <f>_xlfn.MAXIFS(performance_data[portfolio_value],performance_data[portfolio_id],performance_data[[#This Row],[portfolio_id]],performance_data[date],performance_data[[#This Row],[latest_date]])</f>
        <v>478504.1</v>
      </c>
      <c r="P4154" s="15">
        <f>_xlfn.MAXIFS(performance_data[portfolio_value],performance_data[portfolio_id],performance_data[[#This Row],[portfolio_id]],performance_data[date],performance_data[[#This Row],[starting_date]])</f>
        <v>446574.38</v>
      </c>
      <c r="Q4154" s="15">
        <f>performance_data[[#This Row],[latest_value]]-performance_data[[#This Row],[starting_value]]</f>
        <v>31929.719999999972</v>
      </c>
      <c r="R4154" s="15">
        <f>performance_data[[#This Row],[net_inflows]]-performance_data[[#This Row],[net_outflows]]</f>
        <v>11674.16</v>
      </c>
      <c r="S4154" s="15" t="str">
        <f>IF(performance_data[[#This Row],[net_inflows]]&gt;AVERAGE(performance_data[net_inflows]),"High","Low")</f>
        <v>High</v>
      </c>
      <c r="T4154" s="15">
        <f>AVERAGEIF(performance_data[inflow_flag],performance_data[[#This Row],[inflow_flag]],performance_data[return_percentage])</f>
        <v>4.8467905675459724</v>
      </c>
      <c r="U4154" s="17">
        <f>IF(performance_data[[#This Row],[return_percentage]]&lt;performance_data[[#This Row],[benchmark_return]],1,0)</f>
        <v>1</v>
      </c>
      <c r="V4154" s="17">
        <f>COUNTIFS(performance_data[portfolio_id],performance_data[[#This Row],[portfolio_id]])</f>
        <v>57</v>
      </c>
      <c r="W4154" s="17">
        <f>COUNTIFS(performance_data[portfolio_id],performance_data[[#This Row],[portfolio_id]],
          performance_data[return_flag],1)</f>
        <v>32</v>
      </c>
      <c r="X4154" s="15">
        <f>performance_data[[#This Row],[underperform_flag_count]]/performance_data[[#This Row],[totalportfoliocount]]</f>
        <v>0.56140350877192979</v>
      </c>
    </row>
    <row r="4155" spans="1:24" x14ac:dyDescent="0.3">
      <c r="A4155">
        <v>8582</v>
      </c>
      <c r="B4155" s="1">
        <v>45169</v>
      </c>
      <c r="C4155">
        <v>267873.07</v>
      </c>
      <c r="D4155">
        <v>5.91</v>
      </c>
      <c r="E4155">
        <v>5.68</v>
      </c>
      <c r="F4155">
        <v>5161.41</v>
      </c>
      <c r="G4155">
        <v>13490.8</v>
      </c>
      <c r="H4155" t="s">
        <v>2213</v>
      </c>
      <c r="I4155" t="s">
        <v>2209</v>
      </c>
      <c r="J4155">
        <v>8</v>
      </c>
      <c r="K4155" t="s">
        <v>2214</v>
      </c>
      <c r="L4155" t="str">
        <f>IF(performance_data[[#This Row],[return_percentage]]&gt;=performance_data[[#This Row],[benchmark_return]],"Higher","Lower")</f>
        <v>Higher</v>
      </c>
      <c r="M4155" s="14">
        <f xml:space="preserve"> _xlfn.MAXIFS(performance_data[date],performance_data[portfolio_id],performance_data[[#This Row],[portfolio_id]])</f>
        <v>45558</v>
      </c>
      <c r="N4155" s="14">
        <f xml:space="preserve"> _xlfn.MINIFS(performance_data[date],performance_data[portfolio_id],performance_data[[#This Row],[portfolio_id]])</f>
        <v>44846</v>
      </c>
      <c r="O4155" s="15">
        <f>_xlfn.MAXIFS(performance_data[portfolio_value],performance_data[portfolio_id],performance_data[[#This Row],[portfolio_id]],performance_data[date],performance_data[[#This Row],[latest_date]])</f>
        <v>478504.1</v>
      </c>
      <c r="P4155" s="15">
        <f>_xlfn.MAXIFS(performance_data[portfolio_value],performance_data[portfolio_id],performance_data[[#This Row],[portfolio_id]],performance_data[date],performance_data[[#This Row],[starting_date]])</f>
        <v>446574.38</v>
      </c>
      <c r="Q4155" s="15">
        <f>performance_data[[#This Row],[latest_value]]-performance_data[[#This Row],[starting_value]]</f>
        <v>31929.719999999972</v>
      </c>
      <c r="R4155" s="15">
        <f>performance_data[[#This Row],[net_inflows]]-performance_data[[#This Row],[net_outflows]]</f>
        <v>-8329.39</v>
      </c>
      <c r="S4155" s="15" t="str">
        <f>IF(performance_data[[#This Row],[net_inflows]]&gt;AVERAGE(performance_data[net_inflows]),"High","Low")</f>
        <v>Low</v>
      </c>
      <c r="T4155" s="15">
        <f>AVERAGEIF(performance_data[inflow_flag],performance_data[[#This Row],[inflow_flag]],performance_data[return_percentage])</f>
        <v>5.0457846277021572</v>
      </c>
      <c r="U4155" s="17">
        <f>IF(performance_data[[#This Row],[return_percentage]]&lt;performance_data[[#This Row],[benchmark_return]],1,0)</f>
        <v>0</v>
      </c>
      <c r="V4155" s="17">
        <f>COUNTIFS(performance_data[portfolio_id],performance_data[[#This Row],[portfolio_id]])</f>
        <v>57</v>
      </c>
      <c r="W4155" s="17">
        <f>COUNTIFS(performance_data[portfolio_id],performance_data[[#This Row],[portfolio_id]],
          performance_data[return_flag],1)</f>
        <v>32</v>
      </c>
      <c r="X4155" s="15">
        <f>performance_data[[#This Row],[underperform_flag_count]]/performance_data[[#This Row],[totalportfoliocount]]</f>
        <v>0.56140350877192979</v>
      </c>
    </row>
    <row r="4156" spans="1:24" x14ac:dyDescent="0.3">
      <c r="A4156">
        <v>8582</v>
      </c>
      <c r="B4156" s="1">
        <v>44974</v>
      </c>
      <c r="C4156">
        <v>186000.9</v>
      </c>
      <c r="D4156">
        <v>16.36</v>
      </c>
      <c r="E4156">
        <v>16.149999999999999</v>
      </c>
      <c r="F4156">
        <v>7106.86</v>
      </c>
      <c r="G4156">
        <v>11786.53</v>
      </c>
      <c r="H4156" t="s">
        <v>2213</v>
      </c>
      <c r="I4156" t="s">
        <v>2206</v>
      </c>
      <c r="J4156">
        <v>2</v>
      </c>
      <c r="K4156" t="s">
        <v>2226</v>
      </c>
      <c r="L4156" t="str">
        <f>IF(performance_data[[#This Row],[return_percentage]]&gt;=performance_data[[#This Row],[benchmark_return]],"Higher","Lower")</f>
        <v>Higher</v>
      </c>
      <c r="M4156" s="14">
        <f xml:space="preserve"> _xlfn.MAXIFS(performance_data[date],performance_data[portfolio_id],performance_data[[#This Row],[portfolio_id]])</f>
        <v>45558</v>
      </c>
      <c r="N4156" s="14">
        <f xml:space="preserve"> _xlfn.MINIFS(performance_data[date],performance_data[portfolio_id],performance_data[[#This Row],[portfolio_id]])</f>
        <v>44846</v>
      </c>
      <c r="O4156" s="15">
        <f>_xlfn.MAXIFS(performance_data[portfolio_value],performance_data[portfolio_id],performance_data[[#This Row],[portfolio_id]],performance_data[date],performance_data[[#This Row],[latest_date]])</f>
        <v>478504.1</v>
      </c>
      <c r="P4156" s="15">
        <f>_xlfn.MAXIFS(performance_data[portfolio_value],performance_data[portfolio_id],performance_data[[#This Row],[portfolio_id]],performance_data[date],performance_data[[#This Row],[starting_date]])</f>
        <v>446574.38</v>
      </c>
      <c r="Q4156" s="15">
        <f>performance_data[[#This Row],[latest_value]]-performance_data[[#This Row],[starting_value]]</f>
        <v>31929.719999999972</v>
      </c>
      <c r="R4156" s="15">
        <f>performance_data[[#This Row],[net_inflows]]-performance_data[[#This Row],[net_outflows]]</f>
        <v>-4679.670000000001</v>
      </c>
      <c r="S4156" s="15" t="str">
        <f>IF(performance_data[[#This Row],[net_inflows]]&gt;AVERAGE(performance_data[net_inflows]),"High","Low")</f>
        <v>Low</v>
      </c>
      <c r="T4156" s="15">
        <f>AVERAGEIF(performance_data[inflow_flag],performance_data[[#This Row],[inflow_flag]],performance_data[return_percentage])</f>
        <v>5.0457846277021572</v>
      </c>
      <c r="U4156" s="17">
        <f>IF(performance_data[[#This Row],[return_percentage]]&lt;performance_data[[#This Row],[benchmark_return]],1,0)</f>
        <v>0</v>
      </c>
      <c r="V4156" s="17">
        <f>COUNTIFS(performance_data[portfolio_id],performance_data[[#This Row],[portfolio_id]])</f>
        <v>57</v>
      </c>
      <c r="W4156" s="17">
        <f>COUNTIFS(performance_data[portfolio_id],performance_data[[#This Row],[portfolio_id]],
          performance_data[return_flag],1)</f>
        <v>32</v>
      </c>
      <c r="X4156" s="15">
        <f>performance_data[[#This Row],[underperform_flag_count]]/performance_data[[#This Row],[totalportfoliocount]]</f>
        <v>0.56140350877192979</v>
      </c>
    </row>
    <row r="4157" spans="1:24" x14ac:dyDescent="0.3">
      <c r="A4157">
        <v>8582</v>
      </c>
      <c r="B4157" s="1">
        <v>45077</v>
      </c>
      <c r="C4157">
        <v>362220.08</v>
      </c>
      <c r="D4157">
        <v>0.27</v>
      </c>
      <c r="E4157">
        <v>0.27</v>
      </c>
      <c r="F4157">
        <v>8727.01</v>
      </c>
      <c r="G4157">
        <v>9798.59</v>
      </c>
      <c r="H4157" t="s">
        <v>2213</v>
      </c>
      <c r="I4157" t="s">
        <v>2211</v>
      </c>
      <c r="J4157">
        <v>5</v>
      </c>
      <c r="K4157" t="s">
        <v>2223</v>
      </c>
      <c r="L4157" t="str">
        <f>IF(performance_data[[#This Row],[return_percentage]]&gt;=performance_data[[#This Row],[benchmark_return]],"Higher","Lower")</f>
        <v>Higher</v>
      </c>
      <c r="M4157" s="14">
        <f xml:space="preserve"> _xlfn.MAXIFS(performance_data[date],performance_data[portfolio_id],performance_data[[#This Row],[portfolio_id]])</f>
        <v>45558</v>
      </c>
      <c r="N4157" s="14">
        <f xml:space="preserve"> _xlfn.MINIFS(performance_data[date],performance_data[portfolio_id],performance_data[[#This Row],[portfolio_id]])</f>
        <v>44846</v>
      </c>
      <c r="O4157" s="15">
        <f>_xlfn.MAXIFS(performance_data[portfolio_value],performance_data[portfolio_id],performance_data[[#This Row],[portfolio_id]],performance_data[date],performance_data[[#This Row],[latest_date]])</f>
        <v>478504.1</v>
      </c>
      <c r="P4157" s="15">
        <f>_xlfn.MAXIFS(performance_data[portfolio_value],performance_data[portfolio_id],performance_data[[#This Row],[portfolio_id]],performance_data[date],performance_data[[#This Row],[starting_date]])</f>
        <v>446574.38</v>
      </c>
      <c r="Q4157" s="15">
        <f>performance_data[[#This Row],[latest_value]]-performance_data[[#This Row],[starting_value]]</f>
        <v>31929.719999999972</v>
      </c>
      <c r="R4157" s="15">
        <f>performance_data[[#This Row],[net_inflows]]-performance_data[[#This Row],[net_outflows]]</f>
        <v>-1071.58</v>
      </c>
      <c r="S4157" s="15" t="str">
        <f>IF(performance_data[[#This Row],[net_inflows]]&gt;AVERAGE(performance_data[net_inflows]),"High","Low")</f>
        <v>Low</v>
      </c>
      <c r="T4157" s="15">
        <f>AVERAGEIF(performance_data[inflow_flag],performance_data[[#This Row],[inflow_flag]],performance_data[return_percentage])</f>
        <v>5.0457846277021572</v>
      </c>
      <c r="U4157" s="17">
        <f>IF(performance_data[[#This Row],[return_percentage]]&lt;performance_data[[#This Row],[benchmark_return]],1,0)</f>
        <v>0</v>
      </c>
      <c r="V4157" s="17">
        <f>COUNTIFS(performance_data[portfolio_id],performance_data[[#This Row],[portfolio_id]])</f>
        <v>57</v>
      </c>
      <c r="W4157" s="17">
        <f>COUNTIFS(performance_data[portfolio_id],performance_data[[#This Row],[portfolio_id]],
          performance_data[return_flag],1)</f>
        <v>32</v>
      </c>
      <c r="X4157" s="15">
        <f>performance_data[[#This Row],[underperform_flag_count]]/performance_data[[#This Row],[totalportfoliocount]]</f>
        <v>0.56140350877192979</v>
      </c>
    </row>
    <row r="4158" spans="1:24" x14ac:dyDescent="0.3">
      <c r="A4158">
        <v>8582</v>
      </c>
      <c r="B4158" s="1">
        <v>45469</v>
      </c>
      <c r="C4158">
        <v>384846.52</v>
      </c>
      <c r="D4158">
        <v>3.88</v>
      </c>
      <c r="E4158">
        <v>4.25</v>
      </c>
      <c r="F4158">
        <v>11508.32</v>
      </c>
      <c r="G4158">
        <v>2446.46</v>
      </c>
      <c r="H4158" t="s">
        <v>2205</v>
      </c>
      <c r="I4158" t="s">
        <v>2211</v>
      </c>
      <c r="J4158">
        <v>6</v>
      </c>
      <c r="K4158" t="s">
        <v>2212</v>
      </c>
      <c r="L4158" t="str">
        <f>IF(performance_data[[#This Row],[return_percentage]]&gt;=performance_data[[#This Row],[benchmark_return]],"Higher","Lower")</f>
        <v>Lower</v>
      </c>
      <c r="M4158" s="14">
        <f xml:space="preserve"> _xlfn.MAXIFS(performance_data[date],performance_data[portfolio_id],performance_data[[#This Row],[portfolio_id]])</f>
        <v>45558</v>
      </c>
      <c r="N4158" s="14">
        <f xml:space="preserve"> _xlfn.MINIFS(performance_data[date],performance_data[portfolio_id],performance_data[[#This Row],[portfolio_id]])</f>
        <v>44846</v>
      </c>
      <c r="O4158" s="15">
        <f>_xlfn.MAXIFS(performance_data[portfolio_value],performance_data[portfolio_id],performance_data[[#This Row],[portfolio_id]],performance_data[date],performance_data[[#This Row],[latest_date]])</f>
        <v>478504.1</v>
      </c>
      <c r="P4158" s="15">
        <f>_xlfn.MAXIFS(performance_data[portfolio_value],performance_data[portfolio_id],performance_data[[#This Row],[portfolio_id]],performance_data[date],performance_data[[#This Row],[starting_date]])</f>
        <v>446574.38</v>
      </c>
      <c r="Q4158" s="15">
        <f>performance_data[[#This Row],[latest_value]]-performance_data[[#This Row],[starting_value]]</f>
        <v>31929.719999999972</v>
      </c>
      <c r="R4158" s="15">
        <f>performance_data[[#This Row],[net_inflows]]-performance_data[[#This Row],[net_outflows]]</f>
        <v>9061.86</v>
      </c>
      <c r="S4158" s="15" t="str">
        <f>IF(performance_data[[#This Row],[net_inflows]]&gt;AVERAGE(performance_data[net_inflows]),"High","Low")</f>
        <v>High</v>
      </c>
      <c r="T4158" s="15">
        <f>AVERAGEIF(performance_data[inflow_flag],performance_data[[#This Row],[inflow_flag]],performance_data[return_percentage])</f>
        <v>4.8467905675459724</v>
      </c>
      <c r="U4158" s="17">
        <f>IF(performance_data[[#This Row],[return_percentage]]&lt;performance_data[[#This Row],[benchmark_return]],1,0)</f>
        <v>1</v>
      </c>
      <c r="V4158" s="17">
        <f>COUNTIFS(performance_data[portfolio_id],performance_data[[#This Row],[portfolio_id]])</f>
        <v>57</v>
      </c>
      <c r="W4158" s="17">
        <f>COUNTIFS(performance_data[portfolio_id],performance_data[[#This Row],[portfolio_id]],
          performance_data[return_flag],1)</f>
        <v>32</v>
      </c>
      <c r="X4158" s="15">
        <f>performance_data[[#This Row],[underperform_flag_count]]/performance_data[[#This Row],[totalportfoliocount]]</f>
        <v>0.56140350877192979</v>
      </c>
    </row>
    <row r="4159" spans="1:24" x14ac:dyDescent="0.3">
      <c r="A4159">
        <v>8582</v>
      </c>
      <c r="B4159" s="1">
        <v>45420</v>
      </c>
      <c r="C4159">
        <v>59741.24</v>
      </c>
      <c r="D4159">
        <v>-3.57</v>
      </c>
      <c r="E4159">
        <v>-4.16</v>
      </c>
      <c r="F4159">
        <v>19273.46</v>
      </c>
      <c r="G4159">
        <v>9045.23</v>
      </c>
      <c r="H4159" t="s">
        <v>2205</v>
      </c>
      <c r="I4159" t="s">
        <v>2211</v>
      </c>
      <c r="J4159">
        <v>5</v>
      </c>
      <c r="K4159" t="s">
        <v>2223</v>
      </c>
      <c r="L4159" t="str">
        <f>IF(performance_data[[#This Row],[return_percentage]]&gt;=performance_data[[#This Row],[benchmark_return]],"Higher","Lower")</f>
        <v>Higher</v>
      </c>
      <c r="M4159" s="14">
        <f xml:space="preserve"> _xlfn.MAXIFS(performance_data[date],performance_data[portfolio_id],performance_data[[#This Row],[portfolio_id]])</f>
        <v>45558</v>
      </c>
      <c r="N4159" s="14">
        <f xml:space="preserve"> _xlfn.MINIFS(performance_data[date],performance_data[portfolio_id],performance_data[[#This Row],[portfolio_id]])</f>
        <v>44846</v>
      </c>
      <c r="O4159" s="15">
        <f>_xlfn.MAXIFS(performance_data[portfolio_value],performance_data[portfolio_id],performance_data[[#This Row],[portfolio_id]],performance_data[date],performance_data[[#This Row],[latest_date]])</f>
        <v>478504.1</v>
      </c>
      <c r="P4159" s="15">
        <f>_xlfn.MAXIFS(performance_data[portfolio_value],performance_data[portfolio_id],performance_data[[#This Row],[portfolio_id]],performance_data[date],performance_data[[#This Row],[starting_date]])</f>
        <v>446574.38</v>
      </c>
      <c r="Q4159" s="15">
        <f>performance_data[[#This Row],[latest_value]]-performance_data[[#This Row],[starting_value]]</f>
        <v>31929.719999999972</v>
      </c>
      <c r="R4159" s="15">
        <f>performance_data[[#This Row],[net_inflows]]-performance_data[[#This Row],[net_outflows]]</f>
        <v>10228.23</v>
      </c>
      <c r="S4159" s="15" t="str">
        <f>IF(performance_data[[#This Row],[net_inflows]]&gt;AVERAGE(performance_data[net_inflows]),"High","Low")</f>
        <v>High</v>
      </c>
      <c r="T4159" s="15">
        <f>AVERAGEIF(performance_data[inflow_flag],performance_data[[#This Row],[inflow_flag]],performance_data[return_percentage])</f>
        <v>4.8467905675459724</v>
      </c>
      <c r="U4159" s="17">
        <f>IF(performance_data[[#This Row],[return_percentage]]&lt;performance_data[[#This Row],[benchmark_return]],1,0)</f>
        <v>0</v>
      </c>
      <c r="V4159" s="17">
        <f>COUNTIFS(performance_data[portfolio_id],performance_data[[#This Row],[portfolio_id]])</f>
        <v>57</v>
      </c>
      <c r="W4159" s="17">
        <f>COUNTIFS(performance_data[portfolio_id],performance_data[[#This Row],[portfolio_id]],
          performance_data[return_flag],1)</f>
        <v>32</v>
      </c>
      <c r="X4159" s="15">
        <f>performance_data[[#This Row],[underperform_flag_count]]/performance_data[[#This Row],[totalportfoliocount]]</f>
        <v>0.56140350877192979</v>
      </c>
    </row>
    <row r="4160" spans="1:24" x14ac:dyDescent="0.3">
      <c r="A4160">
        <v>8582</v>
      </c>
      <c r="B4160" s="1">
        <v>45525</v>
      </c>
      <c r="C4160">
        <v>463524.5</v>
      </c>
      <c r="D4160">
        <v>8.89</v>
      </c>
      <c r="E4160">
        <v>8.91</v>
      </c>
      <c r="F4160">
        <v>7904.53</v>
      </c>
      <c r="G4160">
        <v>14637.64</v>
      </c>
      <c r="H4160" t="s">
        <v>2205</v>
      </c>
      <c r="I4160" t="s">
        <v>2209</v>
      </c>
      <c r="J4160">
        <v>8</v>
      </c>
      <c r="K4160" t="s">
        <v>2214</v>
      </c>
      <c r="L4160" t="str">
        <f>IF(performance_data[[#This Row],[return_percentage]]&gt;=performance_data[[#This Row],[benchmark_return]],"Higher","Lower")</f>
        <v>Lower</v>
      </c>
      <c r="M4160" s="14">
        <f xml:space="preserve"> _xlfn.MAXIFS(performance_data[date],performance_data[portfolio_id],performance_data[[#This Row],[portfolio_id]])</f>
        <v>45558</v>
      </c>
      <c r="N4160" s="14">
        <f xml:space="preserve"> _xlfn.MINIFS(performance_data[date],performance_data[portfolio_id],performance_data[[#This Row],[portfolio_id]])</f>
        <v>44846</v>
      </c>
      <c r="O4160" s="15">
        <f>_xlfn.MAXIFS(performance_data[portfolio_value],performance_data[portfolio_id],performance_data[[#This Row],[portfolio_id]],performance_data[date],performance_data[[#This Row],[latest_date]])</f>
        <v>478504.1</v>
      </c>
      <c r="P4160" s="15">
        <f>_xlfn.MAXIFS(performance_data[portfolio_value],performance_data[portfolio_id],performance_data[[#This Row],[portfolio_id]],performance_data[date],performance_data[[#This Row],[starting_date]])</f>
        <v>446574.38</v>
      </c>
      <c r="Q4160" s="15">
        <f>performance_data[[#This Row],[latest_value]]-performance_data[[#This Row],[starting_value]]</f>
        <v>31929.719999999972</v>
      </c>
      <c r="R4160" s="15">
        <f>performance_data[[#This Row],[net_inflows]]-performance_data[[#This Row],[net_outflows]]</f>
        <v>-6733.11</v>
      </c>
      <c r="S4160" s="15" t="str">
        <f>IF(performance_data[[#This Row],[net_inflows]]&gt;AVERAGE(performance_data[net_inflows]),"High","Low")</f>
        <v>Low</v>
      </c>
      <c r="T4160" s="15">
        <f>AVERAGEIF(performance_data[inflow_flag],performance_data[[#This Row],[inflow_flag]],performance_data[return_percentage])</f>
        <v>5.0457846277021572</v>
      </c>
      <c r="U4160" s="17">
        <f>IF(performance_data[[#This Row],[return_percentage]]&lt;performance_data[[#This Row],[benchmark_return]],1,0)</f>
        <v>1</v>
      </c>
      <c r="V4160" s="17">
        <f>COUNTIFS(performance_data[portfolio_id],performance_data[[#This Row],[portfolio_id]])</f>
        <v>57</v>
      </c>
      <c r="W4160" s="17">
        <f>COUNTIFS(performance_data[portfolio_id],performance_data[[#This Row],[portfolio_id]],
          performance_data[return_flag],1)</f>
        <v>32</v>
      </c>
      <c r="X4160" s="15">
        <f>performance_data[[#This Row],[underperform_flag_count]]/performance_data[[#This Row],[totalportfoliocount]]</f>
        <v>0.56140350877192979</v>
      </c>
    </row>
    <row r="4161" spans="1:24" x14ac:dyDescent="0.3">
      <c r="A4161">
        <v>8616</v>
      </c>
      <c r="B4161" s="1">
        <v>45279</v>
      </c>
      <c r="C4161">
        <v>278542.77</v>
      </c>
      <c r="D4161">
        <v>-9.73</v>
      </c>
      <c r="E4161">
        <v>-10.59</v>
      </c>
      <c r="F4161">
        <v>3506.8</v>
      </c>
      <c r="G4161">
        <v>2858.48</v>
      </c>
      <c r="H4161" t="s">
        <v>2213</v>
      </c>
      <c r="I4161" t="s">
        <v>2217</v>
      </c>
      <c r="J4161">
        <v>12</v>
      </c>
      <c r="K4161" t="s">
        <v>2218</v>
      </c>
      <c r="L4161" t="str">
        <f>IF(performance_data[[#This Row],[return_percentage]]&gt;=performance_data[[#This Row],[benchmark_return]],"Higher","Lower")</f>
        <v>Higher</v>
      </c>
      <c r="M4161" s="14">
        <f xml:space="preserve"> _xlfn.MAXIFS(performance_data[date],performance_data[portfolio_id],performance_data[[#This Row],[portfolio_id]])</f>
        <v>45550</v>
      </c>
      <c r="N4161" s="14">
        <f xml:space="preserve"> _xlfn.MINIFS(performance_data[date],performance_data[portfolio_id],performance_data[[#This Row],[portfolio_id]])</f>
        <v>44845</v>
      </c>
      <c r="O4161" s="15">
        <f>_xlfn.MAXIFS(performance_data[portfolio_value],performance_data[portfolio_id],performance_data[[#This Row],[portfolio_id]],performance_data[date],performance_data[[#This Row],[latest_date]])</f>
        <v>270067.53999999998</v>
      </c>
      <c r="P4161" s="15">
        <f>_xlfn.MAXIFS(performance_data[portfolio_value],performance_data[portfolio_id],performance_data[[#This Row],[portfolio_id]],performance_data[date],performance_data[[#This Row],[starting_date]])</f>
        <v>226546.42</v>
      </c>
      <c r="Q4161" s="15">
        <f>performance_data[[#This Row],[latest_value]]-performance_data[[#This Row],[starting_value]]</f>
        <v>43521.119999999966</v>
      </c>
      <c r="R4161" s="15">
        <f>performance_data[[#This Row],[net_inflows]]-performance_data[[#This Row],[net_outflows]]</f>
        <v>648.32000000000016</v>
      </c>
      <c r="S4161" s="15" t="str">
        <f>IF(performance_data[[#This Row],[net_inflows]]&gt;AVERAGE(performance_data[net_inflows]),"High","Low")</f>
        <v>Low</v>
      </c>
      <c r="T4161" s="15">
        <f>AVERAGEIF(performance_data[inflow_flag],performance_data[[#This Row],[inflow_flag]],performance_data[return_percentage])</f>
        <v>5.0457846277021572</v>
      </c>
      <c r="U4161" s="17">
        <f>IF(performance_data[[#This Row],[return_percentage]]&lt;performance_data[[#This Row],[benchmark_return]],1,0)</f>
        <v>0</v>
      </c>
      <c r="V4161" s="17">
        <f>COUNTIFS(performance_data[portfolio_id],performance_data[[#This Row],[portfolio_id]])</f>
        <v>27</v>
      </c>
      <c r="W4161" s="17">
        <f>COUNTIFS(performance_data[portfolio_id],performance_data[[#This Row],[portfolio_id]],
          performance_data[return_flag],1)</f>
        <v>11</v>
      </c>
      <c r="X4161" s="15">
        <f>performance_data[[#This Row],[underperform_flag_count]]/performance_data[[#This Row],[totalportfoliocount]]</f>
        <v>0.40740740740740738</v>
      </c>
    </row>
    <row r="4162" spans="1:24" x14ac:dyDescent="0.3">
      <c r="A4162">
        <v>8616</v>
      </c>
      <c r="B4162" s="1">
        <v>45146</v>
      </c>
      <c r="C4162">
        <v>497675.99</v>
      </c>
      <c r="D4162">
        <v>-8.16</v>
      </c>
      <c r="E4162">
        <v>-8.59</v>
      </c>
      <c r="F4162">
        <v>15171.38</v>
      </c>
      <c r="G4162">
        <v>577.34</v>
      </c>
      <c r="H4162" t="s">
        <v>2213</v>
      </c>
      <c r="I4162" t="s">
        <v>2209</v>
      </c>
      <c r="J4162">
        <v>8</v>
      </c>
      <c r="K4162" t="s">
        <v>2214</v>
      </c>
      <c r="L4162" t="str">
        <f>IF(performance_data[[#This Row],[return_percentage]]&gt;=performance_data[[#This Row],[benchmark_return]],"Higher","Lower")</f>
        <v>Higher</v>
      </c>
      <c r="M4162" s="14">
        <f xml:space="preserve"> _xlfn.MAXIFS(performance_data[date],performance_data[portfolio_id],performance_data[[#This Row],[portfolio_id]])</f>
        <v>45550</v>
      </c>
      <c r="N4162" s="14">
        <f xml:space="preserve"> _xlfn.MINIFS(performance_data[date],performance_data[portfolio_id],performance_data[[#This Row],[portfolio_id]])</f>
        <v>44845</v>
      </c>
      <c r="O4162" s="15">
        <f>_xlfn.MAXIFS(performance_data[portfolio_value],performance_data[portfolio_id],performance_data[[#This Row],[portfolio_id]],performance_data[date],performance_data[[#This Row],[latest_date]])</f>
        <v>270067.53999999998</v>
      </c>
      <c r="P4162" s="15">
        <f>_xlfn.MAXIFS(performance_data[portfolio_value],performance_data[portfolio_id],performance_data[[#This Row],[portfolio_id]],performance_data[date],performance_data[[#This Row],[starting_date]])</f>
        <v>226546.42</v>
      </c>
      <c r="Q4162" s="15">
        <f>performance_data[[#This Row],[latest_value]]-performance_data[[#This Row],[starting_value]]</f>
        <v>43521.119999999966</v>
      </c>
      <c r="R4162" s="15">
        <f>performance_data[[#This Row],[net_inflows]]-performance_data[[#This Row],[net_outflows]]</f>
        <v>14594.039999999999</v>
      </c>
      <c r="S4162" s="15" t="str">
        <f>IF(performance_data[[#This Row],[net_inflows]]&gt;AVERAGE(performance_data[net_inflows]),"High","Low")</f>
        <v>High</v>
      </c>
      <c r="T4162" s="15">
        <f>AVERAGEIF(performance_data[inflow_flag],performance_data[[#This Row],[inflow_flag]],performance_data[return_percentage])</f>
        <v>4.8467905675459724</v>
      </c>
      <c r="U4162" s="17">
        <f>IF(performance_data[[#This Row],[return_percentage]]&lt;performance_data[[#This Row],[benchmark_return]],1,0)</f>
        <v>0</v>
      </c>
      <c r="V4162" s="17">
        <f>COUNTIFS(performance_data[portfolio_id],performance_data[[#This Row],[portfolio_id]])</f>
        <v>27</v>
      </c>
      <c r="W4162" s="17">
        <f>COUNTIFS(performance_data[portfolio_id],performance_data[[#This Row],[portfolio_id]],
          performance_data[return_flag],1)</f>
        <v>11</v>
      </c>
      <c r="X4162" s="15">
        <f>performance_data[[#This Row],[underperform_flag_count]]/performance_data[[#This Row],[totalportfoliocount]]</f>
        <v>0.40740740740740738</v>
      </c>
    </row>
    <row r="4163" spans="1:24" x14ac:dyDescent="0.3">
      <c r="A4163">
        <v>8616</v>
      </c>
      <c r="B4163" s="1">
        <v>45132</v>
      </c>
      <c r="C4163">
        <v>382603.37</v>
      </c>
      <c r="D4163">
        <v>1.25</v>
      </c>
      <c r="E4163">
        <v>1.43</v>
      </c>
      <c r="F4163">
        <v>3686.75</v>
      </c>
      <c r="G4163">
        <v>5707.69</v>
      </c>
      <c r="H4163" t="s">
        <v>2213</v>
      </c>
      <c r="I4163" t="s">
        <v>2209</v>
      </c>
      <c r="J4163">
        <v>7</v>
      </c>
      <c r="K4163" t="s">
        <v>2210</v>
      </c>
      <c r="L4163" t="str">
        <f>IF(performance_data[[#This Row],[return_percentage]]&gt;=performance_data[[#This Row],[benchmark_return]],"Higher","Lower")</f>
        <v>Lower</v>
      </c>
      <c r="M4163" s="14">
        <f xml:space="preserve"> _xlfn.MAXIFS(performance_data[date],performance_data[portfolio_id],performance_data[[#This Row],[portfolio_id]])</f>
        <v>45550</v>
      </c>
      <c r="N4163" s="14">
        <f xml:space="preserve"> _xlfn.MINIFS(performance_data[date],performance_data[portfolio_id],performance_data[[#This Row],[portfolio_id]])</f>
        <v>44845</v>
      </c>
      <c r="O4163" s="15">
        <f>_xlfn.MAXIFS(performance_data[portfolio_value],performance_data[portfolio_id],performance_data[[#This Row],[portfolio_id]],performance_data[date],performance_data[[#This Row],[latest_date]])</f>
        <v>270067.53999999998</v>
      </c>
      <c r="P4163" s="15">
        <f>_xlfn.MAXIFS(performance_data[portfolio_value],performance_data[portfolio_id],performance_data[[#This Row],[portfolio_id]],performance_data[date],performance_data[[#This Row],[starting_date]])</f>
        <v>226546.42</v>
      </c>
      <c r="Q4163" s="15">
        <f>performance_data[[#This Row],[latest_value]]-performance_data[[#This Row],[starting_value]]</f>
        <v>43521.119999999966</v>
      </c>
      <c r="R4163" s="15">
        <f>performance_data[[#This Row],[net_inflows]]-performance_data[[#This Row],[net_outflows]]</f>
        <v>-2020.9399999999996</v>
      </c>
      <c r="S4163" s="15" t="str">
        <f>IF(performance_data[[#This Row],[net_inflows]]&gt;AVERAGE(performance_data[net_inflows]),"High","Low")</f>
        <v>Low</v>
      </c>
      <c r="T4163" s="15">
        <f>AVERAGEIF(performance_data[inflow_flag],performance_data[[#This Row],[inflow_flag]],performance_data[return_percentage])</f>
        <v>5.0457846277021572</v>
      </c>
      <c r="U4163" s="17">
        <f>IF(performance_data[[#This Row],[return_percentage]]&lt;performance_data[[#This Row],[benchmark_return]],1,0)</f>
        <v>1</v>
      </c>
      <c r="V4163" s="17">
        <f>COUNTIFS(performance_data[portfolio_id],performance_data[[#This Row],[portfolio_id]])</f>
        <v>27</v>
      </c>
      <c r="W4163" s="17">
        <f>COUNTIFS(performance_data[portfolio_id],performance_data[[#This Row],[portfolio_id]],
          performance_data[return_flag],1)</f>
        <v>11</v>
      </c>
      <c r="X4163" s="15">
        <f>performance_data[[#This Row],[underperform_flag_count]]/performance_data[[#This Row],[totalportfoliocount]]</f>
        <v>0.40740740740740738</v>
      </c>
    </row>
    <row r="4164" spans="1:24" x14ac:dyDescent="0.3">
      <c r="A4164">
        <v>8616</v>
      </c>
      <c r="B4164" s="1">
        <v>44932</v>
      </c>
      <c r="C4164">
        <v>83155.89</v>
      </c>
      <c r="D4164">
        <v>6.4</v>
      </c>
      <c r="E4164">
        <v>7.41</v>
      </c>
      <c r="F4164">
        <v>10313.77</v>
      </c>
      <c r="G4164">
        <v>3486.53</v>
      </c>
      <c r="H4164" t="s">
        <v>2213</v>
      </c>
      <c r="I4164" t="s">
        <v>2206</v>
      </c>
      <c r="J4164">
        <v>1</v>
      </c>
      <c r="K4164" t="s">
        <v>2207</v>
      </c>
      <c r="L4164" t="str">
        <f>IF(performance_data[[#This Row],[return_percentage]]&gt;=performance_data[[#This Row],[benchmark_return]],"Higher","Lower")</f>
        <v>Lower</v>
      </c>
      <c r="M4164" s="14">
        <f xml:space="preserve"> _xlfn.MAXIFS(performance_data[date],performance_data[portfolio_id],performance_data[[#This Row],[portfolio_id]])</f>
        <v>45550</v>
      </c>
      <c r="N4164" s="14">
        <f xml:space="preserve"> _xlfn.MINIFS(performance_data[date],performance_data[portfolio_id],performance_data[[#This Row],[portfolio_id]])</f>
        <v>44845</v>
      </c>
      <c r="O4164" s="15">
        <f>_xlfn.MAXIFS(performance_data[portfolio_value],performance_data[portfolio_id],performance_data[[#This Row],[portfolio_id]],performance_data[date],performance_data[[#This Row],[latest_date]])</f>
        <v>270067.53999999998</v>
      </c>
      <c r="P4164" s="15">
        <f>_xlfn.MAXIFS(performance_data[portfolio_value],performance_data[portfolio_id],performance_data[[#This Row],[portfolio_id]],performance_data[date],performance_data[[#This Row],[starting_date]])</f>
        <v>226546.42</v>
      </c>
      <c r="Q4164" s="15">
        <f>performance_data[[#This Row],[latest_value]]-performance_data[[#This Row],[starting_value]]</f>
        <v>43521.119999999966</v>
      </c>
      <c r="R4164" s="15">
        <f>performance_data[[#This Row],[net_inflows]]-performance_data[[#This Row],[net_outflows]]</f>
        <v>6827.24</v>
      </c>
      <c r="S4164" s="15" t="str">
        <f>IF(performance_data[[#This Row],[net_inflows]]&gt;AVERAGE(performance_data[net_inflows]),"High","Low")</f>
        <v>High</v>
      </c>
      <c r="T4164" s="15">
        <f>AVERAGEIF(performance_data[inflow_flag],performance_data[[#This Row],[inflow_flag]],performance_data[return_percentage])</f>
        <v>4.8467905675459724</v>
      </c>
      <c r="U4164" s="17">
        <f>IF(performance_data[[#This Row],[return_percentage]]&lt;performance_data[[#This Row],[benchmark_return]],1,0)</f>
        <v>1</v>
      </c>
      <c r="V4164" s="17">
        <f>COUNTIFS(performance_data[portfolio_id],performance_data[[#This Row],[portfolio_id]])</f>
        <v>27</v>
      </c>
      <c r="W4164" s="17">
        <f>COUNTIFS(performance_data[portfolio_id],performance_data[[#This Row],[portfolio_id]],
          performance_data[return_flag],1)</f>
        <v>11</v>
      </c>
      <c r="X4164" s="15">
        <f>performance_data[[#This Row],[underperform_flag_count]]/performance_data[[#This Row],[totalportfoliocount]]</f>
        <v>0.40740740740740738</v>
      </c>
    </row>
    <row r="4165" spans="1:24" x14ac:dyDescent="0.3">
      <c r="A4165">
        <v>8616</v>
      </c>
      <c r="B4165" s="1">
        <v>45102</v>
      </c>
      <c r="C4165">
        <v>370843.93</v>
      </c>
      <c r="D4165">
        <v>-1.39</v>
      </c>
      <c r="E4165">
        <v>-1.39</v>
      </c>
      <c r="F4165">
        <v>12135.98</v>
      </c>
      <c r="G4165">
        <v>14097.12</v>
      </c>
      <c r="H4165" t="s">
        <v>2213</v>
      </c>
      <c r="I4165" t="s">
        <v>2211</v>
      </c>
      <c r="J4165">
        <v>6</v>
      </c>
      <c r="K4165" t="s">
        <v>2212</v>
      </c>
      <c r="L4165" t="str">
        <f>IF(performance_data[[#This Row],[return_percentage]]&gt;=performance_data[[#This Row],[benchmark_return]],"Higher","Lower")</f>
        <v>Higher</v>
      </c>
      <c r="M4165" s="14">
        <f xml:space="preserve"> _xlfn.MAXIFS(performance_data[date],performance_data[portfolio_id],performance_data[[#This Row],[portfolio_id]])</f>
        <v>45550</v>
      </c>
      <c r="N4165" s="14">
        <f xml:space="preserve"> _xlfn.MINIFS(performance_data[date],performance_data[portfolio_id],performance_data[[#This Row],[portfolio_id]])</f>
        <v>44845</v>
      </c>
      <c r="O4165" s="15">
        <f>_xlfn.MAXIFS(performance_data[portfolio_value],performance_data[portfolio_id],performance_data[[#This Row],[portfolio_id]],performance_data[date],performance_data[[#This Row],[latest_date]])</f>
        <v>270067.53999999998</v>
      </c>
      <c r="P4165" s="15">
        <f>_xlfn.MAXIFS(performance_data[portfolio_value],performance_data[portfolio_id],performance_data[[#This Row],[portfolio_id]],performance_data[date],performance_data[[#This Row],[starting_date]])</f>
        <v>226546.42</v>
      </c>
      <c r="Q4165" s="15">
        <f>performance_data[[#This Row],[latest_value]]-performance_data[[#This Row],[starting_value]]</f>
        <v>43521.119999999966</v>
      </c>
      <c r="R4165" s="15">
        <f>performance_data[[#This Row],[net_inflows]]-performance_data[[#This Row],[net_outflows]]</f>
        <v>-1961.1400000000012</v>
      </c>
      <c r="S4165" s="15" t="str">
        <f>IF(performance_data[[#This Row],[net_inflows]]&gt;AVERAGE(performance_data[net_inflows]),"High","Low")</f>
        <v>High</v>
      </c>
      <c r="T4165" s="15">
        <f>AVERAGEIF(performance_data[inflow_flag],performance_data[[#This Row],[inflow_flag]],performance_data[return_percentage])</f>
        <v>4.8467905675459724</v>
      </c>
      <c r="U4165" s="17">
        <f>IF(performance_data[[#This Row],[return_percentage]]&lt;performance_data[[#This Row],[benchmark_return]],1,0)</f>
        <v>0</v>
      </c>
      <c r="V4165" s="17">
        <f>COUNTIFS(performance_data[portfolio_id],performance_data[[#This Row],[portfolio_id]])</f>
        <v>27</v>
      </c>
      <c r="W4165" s="17">
        <f>COUNTIFS(performance_data[portfolio_id],performance_data[[#This Row],[portfolio_id]],
          performance_data[return_flag],1)</f>
        <v>11</v>
      </c>
      <c r="X4165" s="15">
        <f>performance_data[[#This Row],[underperform_flag_count]]/performance_data[[#This Row],[totalportfoliocount]]</f>
        <v>0.40740740740740738</v>
      </c>
    </row>
    <row r="4166" spans="1:24" x14ac:dyDescent="0.3">
      <c r="A4166">
        <v>8616</v>
      </c>
      <c r="B4166" s="1">
        <v>45003</v>
      </c>
      <c r="C4166">
        <v>143514.15</v>
      </c>
      <c r="D4166">
        <v>11.25</v>
      </c>
      <c r="E4166">
        <v>12</v>
      </c>
      <c r="F4166">
        <v>11642.5</v>
      </c>
      <c r="G4166">
        <v>2909.03</v>
      </c>
      <c r="H4166" t="s">
        <v>2213</v>
      </c>
      <c r="I4166" t="s">
        <v>2206</v>
      </c>
      <c r="J4166">
        <v>3</v>
      </c>
      <c r="K4166" t="s">
        <v>2222</v>
      </c>
      <c r="L4166" t="str">
        <f>IF(performance_data[[#This Row],[return_percentage]]&gt;=performance_data[[#This Row],[benchmark_return]],"Higher","Lower")</f>
        <v>Lower</v>
      </c>
      <c r="M4166" s="14">
        <f xml:space="preserve"> _xlfn.MAXIFS(performance_data[date],performance_data[portfolio_id],performance_data[[#This Row],[portfolio_id]])</f>
        <v>45550</v>
      </c>
      <c r="N4166" s="14">
        <f xml:space="preserve"> _xlfn.MINIFS(performance_data[date],performance_data[portfolio_id],performance_data[[#This Row],[portfolio_id]])</f>
        <v>44845</v>
      </c>
      <c r="O4166" s="15">
        <f>_xlfn.MAXIFS(performance_data[portfolio_value],performance_data[portfolio_id],performance_data[[#This Row],[portfolio_id]],performance_data[date],performance_data[[#This Row],[latest_date]])</f>
        <v>270067.53999999998</v>
      </c>
      <c r="P4166" s="15">
        <f>_xlfn.MAXIFS(performance_data[portfolio_value],performance_data[portfolio_id],performance_data[[#This Row],[portfolio_id]],performance_data[date],performance_data[[#This Row],[starting_date]])</f>
        <v>226546.42</v>
      </c>
      <c r="Q4166" s="15">
        <f>performance_data[[#This Row],[latest_value]]-performance_data[[#This Row],[starting_value]]</f>
        <v>43521.119999999966</v>
      </c>
      <c r="R4166" s="15">
        <f>performance_data[[#This Row],[net_inflows]]-performance_data[[#This Row],[net_outflows]]</f>
        <v>8733.4699999999993</v>
      </c>
      <c r="S4166" s="15" t="str">
        <f>IF(performance_data[[#This Row],[net_inflows]]&gt;AVERAGE(performance_data[net_inflows]),"High","Low")</f>
        <v>High</v>
      </c>
      <c r="T4166" s="15">
        <f>AVERAGEIF(performance_data[inflow_flag],performance_data[[#This Row],[inflow_flag]],performance_data[return_percentage])</f>
        <v>4.8467905675459724</v>
      </c>
      <c r="U4166" s="17">
        <f>IF(performance_data[[#This Row],[return_percentage]]&lt;performance_data[[#This Row],[benchmark_return]],1,0)</f>
        <v>1</v>
      </c>
      <c r="V4166" s="17">
        <f>COUNTIFS(performance_data[portfolio_id],performance_data[[#This Row],[portfolio_id]])</f>
        <v>27</v>
      </c>
      <c r="W4166" s="17">
        <f>COUNTIFS(performance_data[portfolio_id],performance_data[[#This Row],[portfolio_id]],
          performance_data[return_flag],1)</f>
        <v>11</v>
      </c>
      <c r="X4166" s="15">
        <f>performance_data[[#This Row],[underperform_flag_count]]/performance_data[[#This Row],[totalportfoliocount]]</f>
        <v>0.40740740740740738</v>
      </c>
    </row>
    <row r="4167" spans="1:24" x14ac:dyDescent="0.3">
      <c r="A4167">
        <v>8616</v>
      </c>
      <c r="B4167" s="1">
        <v>44883</v>
      </c>
      <c r="C4167">
        <v>194103.15</v>
      </c>
      <c r="D4167">
        <v>8.4700000000000006</v>
      </c>
      <c r="E4167">
        <v>9.7100000000000009</v>
      </c>
      <c r="F4167">
        <v>11844.69</v>
      </c>
      <c r="G4167">
        <v>12182.14</v>
      </c>
      <c r="H4167" t="s">
        <v>2220</v>
      </c>
      <c r="I4167" t="s">
        <v>2217</v>
      </c>
      <c r="J4167">
        <v>11</v>
      </c>
      <c r="K4167" t="s">
        <v>2219</v>
      </c>
      <c r="L4167" t="str">
        <f>IF(performance_data[[#This Row],[return_percentage]]&gt;=performance_data[[#This Row],[benchmark_return]],"Higher","Lower")</f>
        <v>Lower</v>
      </c>
      <c r="M4167" s="14">
        <f xml:space="preserve"> _xlfn.MAXIFS(performance_data[date],performance_data[portfolio_id],performance_data[[#This Row],[portfolio_id]])</f>
        <v>45550</v>
      </c>
      <c r="N4167" s="14">
        <f xml:space="preserve"> _xlfn.MINIFS(performance_data[date],performance_data[portfolio_id],performance_data[[#This Row],[portfolio_id]])</f>
        <v>44845</v>
      </c>
      <c r="O4167" s="15">
        <f>_xlfn.MAXIFS(performance_data[portfolio_value],performance_data[portfolio_id],performance_data[[#This Row],[portfolio_id]],performance_data[date],performance_data[[#This Row],[latest_date]])</f>
        <v>270067.53999999998</v>
      </c>
      <c r="P4167" s="15">
        <f>_xlfn.MAXIFS(performance_data[portfolio_value],performance_data[portfolio_id],performance_data[[#This Row],[portfolio_id]],performance_data[date],performance_data[[#This Row],[starting_date]])</f>
        <v>226546.42</v>
      </c>
      <c r="Q4167" s="15">
        <f>performance_data[[#This Row],[latest_value]]-performance_data[[#This Row],[starting_value]]</f>
        <v>43521.119999999966</v>
      </c>
      <c r="R4167" s="15">
        <f>performance_data[[#This Row],[net_inflows]]-performance_data[[#This Row],[net_outflows]]</f>
        <v>-337.44999999999891</v>
      </c>
      <c r="S4167" s="15" t="str">
        <f>IF(performance_data[[#This Row],[net_inflows]]&gt;AVERAGE(performance_data[net_inflows]),"High","Low")</f>
        <v>High</v>
      </c>
      <c r="T4167" s="15">
        <f>AVERAGEIF(performance_data[inflow_flag],performance_data[[#This Row],[inflow_flag]],performance_data[return_percentage])</f>
        <v>4.8467905675459724</v>
      </c>
      <c r="U4167" s="17">
        <f>IF(performance_data[[#This Row],[return_percentage]]&lt;performance_data[[#This Row],[benchmark_return]],1,0)</f>
        <v>1</v>
      </c>
      <c r="V4167" s="17">
        <f>COUNTIFS(performance_data[portfolio_id],performance_data[[#This Row],[portfolio_id]])</f>
        <v>27</v>
      </c>
      <c r="W4167" s="17">
        <f>COUNTIFS(performance_data[portfolio_id],performance_data[[#This Row],[portfolio_id]],
          performance_data[return_flag],1)</f>
        <v>11</v>
      </c>
      <c r="X4167" s="15">
        <f>performance_data[[#This Row],[underperform_flag_count]]/performance_data[[#This Row],[totalportfoliocount]]</f>
        <v>0.40740740740740738</v>
      </c>
    </row>
    <row r="4168" spans="1:24" x14ac:dyDescent="0.3">
      <c r="A4168">
        <v>8616</v>
      </c>
      <c r="B4168" s="1">
        <v>45196</v>
      </c>
      <c r="C4168">
        <v>412058.28</v>
      </c>
      <c r="D4168">
        <v>15.22</v>
      </c>
      <c r="E4168">
        <v>13.11</v>
      </c>
      <c r="F4168">
        <v>9650.9699999999993</v>
      </c>
      <c r="G4168">
        <v>3020.93</v>
      </c>
      <c r="H4168" t="s">
        <v>2213</v>
      </c>
      <c r="I4168" t="s">
        <v>2209</v>
      </c>
      <c r="J4168">
        <v>9</v>
      </c>
      <c r="K4168" t="s">
        <v>2221</v>
      </c>
      <c r="L4168" t="str">
        <f>IF(performance_data[[#This Row],[return_percentage]]&gt;=performance_data[[#This Row],[benchmark_return]],"Higher","Lower")</f>
        <v>Higher</v>
      </c>
      <c r="M4168" s="14">
        <f xml:space="preserve"> _xlfn.MAXIFS(performance_data[date],performance_data[portfolio_id],performance_data[[#This Row],[portfolio_id]])</f>
        <v>45550</v>
      </c>
      <c r="N4168" s="14">
        <f xml:space="preserve"> _xlfn.MINIFS(performance_data[date],performance_data[portfolio_id],performance_data[[#This Row],[portfolio_id]])</f>
        <v>44845</v>
      </c>
      <c r="O4168" s="15">
        <f>_xlfn.MAXIFS(performance_data[portfolio_value],performance_data[portfolio_id],performance_data[[#This Row],[portfolio_id]],performance_data[date],performance_data[[#This Row],[latest_date]])</f>
        <v>270067.53999999998</v>
      </c>
      <c r="P4168" s="15">
        <f>_xlfn.MAXIFS(performance_data[portfolio_value],performance_data[portfolio_id],performance_data[[#This Row],[portfolio_id]],performance_data[date],performance_data[[#This Row],[starting_date]])</f>
        <v>226546.42</v>
      </c>
      <c r="Q4168" s="15">
        <f>performance_data[[#This Row],[latest_value]]-performance_data[[#This Row],[starting_value]]</f>
        <v>43521.119999999966</v>
      </c>
      <c r="R4168" s="15">
        <f>performance_data[[#This Row],[net_inflows]]-performance_data[[#This Row],[net_outflows]]</f>
        <v>6630.0399999999991</v>
      </c>
      <c r="S4168" s="15" t="str">
        <f>IF(performance_data[[#This Row],[net_inflows]]&gt;AVERAGE(performance_data[net_inflows]),"High","Low")</f>
        <v>Low</v>
      </c>
      <c r="T4168" s="15">
        <f>AVERAGEIF(performance_data[inflow_flag],performance_data[[#This Row],[inflow_flag]],performance_data[return_percentage])</f>
        <v>5.0457846277021572</v>
      </c>
      <c r="U4168" s="17">
        <f>IF(performance_data[[#This Row],[return_percentage]]&lt;performance_data[[#This Row],[benchmark_return]],1,0)</f>
        <v>0</v>
      </c>
      <c r="V4168" s="17">
        <f>COUNTIFS(performance_data[portfolio_id],performance_data[[#This Row],[portfolio_id]])</f>
        <v>27</v>
      </c>
      <c r="W4168" s="17">
        <f>COUNTIFS(performance_data[portfolio_id],performance_data[[#This Row],[portfolio_id]],
          performance_data[return_flag],1)</f>
        <v>11</v>
      </c>
      <c r="X4168" s="15">
        <f>performance_data[[#This Row],[underperform_flag_count]]/performance_data[[#This Row],[totalportfoliocount]]</f>
        <v>0.40740740740740738</v>
      </c>
    </row>
    <row r="4169" spans="1:24" x14ac:dyDescent="0.3">
      <c r="A4169">
        <v>8616</v>
      </c>
      <c r="B4169" s="1">
        <v>44983</v>
      </c>
      <c r="C4169">
        <v>75265</v>
      </c>
      <c r="D4169">
        <v>-5.89</v>
      </c>
      <c r="E4169">
        <v>-5.32</v>
      </c>
      <c r="F4169">
        <v>9473.09</v>
      </c>
      <c r="G4169">
        <v>2220.46</v>
      </c>
      <c r="H4169" t="s">
        <v>2213</v>
      </c>
      <c r="I4169" t="s">
        <v>2206</v>
      </c>
      <c r="J4169">
        <v>2</v>
      </c>
      <c r="K4169" t="s">
        <v>2226</v>
      </c>
      <c r="L4169" t="str">
        <f>IF(performance_data[[#This Row],[return_percentage]]&gt;=performance_data[[#This Row],[benchmark_return]],"Higher","Lower")</f>
        <v>Lower</v>
      </c>
      <c r="M4169" s="14">
        <f xml:space="preserve"> _xlfn.MAXIFS(performance_data[date],performance_data[portfolio_id],performance_data[[#This Row],[portfolio_id]])</f>
        <v>45550</v>
      </c>
      <c r="N4169" s="14">
        <f xml:space="preserve"> _xlfn.MINIFS(performance_data[date],performance_data[portfolio_id],performance_data[[#This Row],[portfolio_id]])</f>
        <v>44845</v>
      </c>
      <c r="O4169" s="15">
        <f>_xlfn.MAXIFS(performance_data[portfolio_value],performance_data[portfolio_id],performance_data[[#This Row],[portfolio_id]],performance_data[date],performance_data[[#This Row],[latest_date]])</f>
        <v>270067.53999999998</v>
      </c>
      <c r="P4169" s="15">
        <f>_xlfn.MAXIFS(performance_data[portfolio_value],performance_data[portfolio_id],performance_data[[#This Row],[portfolio_id]],performance_data[date],performance_data[[#This Row],[starting_date]])</f>
        <v>226546.42</v>
      </c>
      <c r="Q4169" s="15">
        <f>performance_data[[#This Row],[latest_value]]-performance_data[[#This Row],[starting_value]]</f>
        <v>43521.119999999966</v>
      </c>
      <c r="R4169" s="15">
        <f>performance_data[[#This Row],[net_inflows]]-performance_data[[#This Row],[net_outflows]]</f>
        <v>7252.63</v>
      </c>
      <c r="S4169" s="15" t="str">
        <f>IF(performance_data[[#This Row],[net_inflows]]&gt;AVERAGE(performance_data[net_inflows]),"High","Low")</f>
        <v>Low</v>
      </c>
      <c r="T4169" s="15">
        <f>AVERAGEIF(performance_data[inflow_flag],performance_data[[#This Row],[inflow_flag]],performance_data[return_percentage])</f>
        <v>5.0457846277021572</v>
      </c>
      <c r="U4169" s="17">
        <f>IF(performance_data[[#This Row],[return_percentage]]&lt;performance_data[[#This Row],[benchmark_return]],1,0)</f>
        <v>1</v>
      </c>
      <c r="V4169" s="17">
        <f>COUNTIFS(performance_data[portfolio_id],performance_data[[#This Row],[portfolio_id]])</f>
        <v>27</v>
      </c>
      <c r="W4169" s="17">
        <f>COUNTIFS(performance_data[portfolio_id],performance_data[[#This Row],[portfolio_id]],
          performance_data[return_flag],1)</f>
        <v>11</v>
      </c>
      <c r="X4169" s="15">
        <f>performance_data[[#This Row],[underperform_flag_count]]/performance_data[[#This Row],[totalportfoliocount]]</f>
        <v>0.40740740740740738</v>
      </c>
    </row>
    <row r="4170" spans="1:24" x14ac:dyDescent="0.3">
      <c r="A4170">
        <v>8616</v>
      </c>
      <c r="B4170" s="1">
        <v>45381</v>
      </c>
      <c r="C4170">
        <v>254154.83</v>
      </c>
      <c r="D4170">
        <v>7.02</v>
      </c>
      <c r="E4170">
        <v>5.71</v>
      </c>
      <c r="F4170">
        <v>7264.74</v>
      </c>
      <c r="G4170">
        <v>1292.6099999999999</v>
      </c>
      <c r="H4170" t="s">
        <v>2205</v>
      </c>
      <c r="I4170" t="s">
        <v>2206</v>
      </c>
      <c r="J4170">
        <v>3</v>
      </c>
      <c r="K4170" t="s">
        <v>2222</v>
      </c>
      <c r="L4170" t="str">
        <f>IF(performance_data[[#This Row],[return_percentage]]&gt;=performance_data[[#This Row],[benchmark_return]],"Higher","Lower")</f>
        <v>Higher</v>
      </c>
      <c r="M4170" s="14">
        <f xml:space="preserve"> _xlfn.MAXIFS(performance_data[date],performance_data[portfolio_id],performance_data[[#This Row],[portfolio_id]])</f>
        <v>45550</v>
      </c>
      <c r="N4170" s="14">
        <f xml:space="preserve"> _xlfn.MINIFS(performance_data[date],performance_data[portfolio_id],performance_data[[#This Row],[portfolio_id]])</f>
        <v>44845</v>
      </c>
      <c r="O4170" s="15">
        <f>_xlfn.MAXIFS(performance_data[portfolio_value],performance_data[portfolio_id],performance_data[[#This Row],[portfolio_id]],performance_data[date],performance_data[[#This Row],[latest_date]])</f>
        <v>270067.53999999998</v>
      </c>
      <c r="P4170" s="15">
        <f>_xlfn.MAXIFS(performance_data[portfolio_value],performance_data[portfolio_id],performance_data[[#This Row],[portfolio_id]],performance_data[date],performance_data[[#This Row],[starting_date]])</f>
        <v>226546.42</v>
      </c>
      <c r="Q4170" s="15">
        <f>performance_data[[#This Row],[latest_value]]-performance_data[[#This Row],[starting_value]]</f>
        <v>43521.119999999966</v>
      </c>
      <c r="R4170" s="15">
        <f>performance_data[[#This Row],[net_inflows]]-performance_data[[#This Row],[net_outflows]]</f>
        <v>5972.13</v>
      </c>
      <c r="S4170" s="15" t="str">
        <f>IF(performance_data[[#This Row],[net_inflows]]&gt;AVERAGE(performance_data[net_inflows]),"High","Low")</f>
        <v>Low</v>
      </c>
      <c r="T4170" s="15">
        <f>AVERAGEIF(performance_data[inflow_flag],performance_data[[#This Row],[inflow_flag]],performance_data[return_percentage])</f>
        <v>5.0457846277021572</v>
      </c>
      <c r="U4170" s="17">
        <f>IF(performance_data[[#This Row],[return_percentage]]&lt;performance_data[[#This Row],[benchmark_return]],1,0)</f>
        <v>0</v>
      </c>
      <c r="V4170" s="17">
        <f>COUNTIFS(performance_data[portfolio_id],performance_data[[#This Row],[portfolio_id]])</f>
        <v>27</v>
      </c>
      <c r="W4170" s="17">
        <f>COUNTIFS(performance_data[portfolio_id],performance_data[[#This Row],[portfolio_id]],
          performance_data[return_flag],1)</f>
        <v>11</v>
      </c>
      <c r="X4170" s="15">
        <f>performance_data[[#This Row],[underperform_flag_count]]/performance_data[[#This Row],[totalportfoliocount]]</f>
        <v>0.40740740740740738</v>
      </c>
    </row>
    <row r="4171" spans="1:24" x14ac:dyDescent="0.3">
      <c r="A4171">
        <v>8616</v>
      </c>
      <c r="B4171" s="1">
        <v>45345</v>
      </c>
      <c r="C4171">
        <v>242071.98</v>
      </c>
      <c r="D4171">
        <v>-5.86</v>
      </c>
      <c r="E4171">
        <v>-6</v>
      </c>
      <c r="F4171">
        <v>2639.08</v>
      </c>
      <c r="G4171">
        <v>1894.84</v>
      </c>
      <c r="H4171" t="s">
        <v>2205</v>
      </c>
      <c r="I4171" t="s">
        <v>2206</v>
      </c>
      <c r="J4171">
        <v>2</v>
      </c>
      <c r="K4171" t="s">
        <v>2226</v>
      </c>
      <c r="L4171" t="str">
        <f>IF(performance_data[[#This Row],[return_percentage]]&gt;=performance_data[[#This Row],[benchmark_return]],"Higher","Lower")</f>
        <v>Higher</v>
      </c>
      <c r="M4171" s="14">
        <f xml:space="preserve"> _xlfn.MAXIFS(performance_data[date],performance_data[portfolio_id],performance_data[[#This Row],[portfolio_id]])</f>
        <v>45550</v>
      </c>
      <c r="N4171" s="14">
        <f xml:space="preserve"> _xlfn.MINIFS(performance_data[date],performance_data[portfolio_id],performance_data[[#This Row],[portfolio_id]])</f>
        <v>44845</v>
      </c>
      <c r="O4171" s="15">
        <f>_xlfn.MAXIFS(performance_data[portfolio_value],performance_data[portfolio_id],performance_data[[#This Row],[portfolio_id]],performance_data[date],performance_data[[#This Row],[latest_date]])</f>
        <v>270067.53999999998</v>
      </c>
      <c r="P4171" s="15">
        <f>_xlfn.MAXIFS(performance_data[portfolio_value],performance_data[portfolio_id],performance_data[[#This Row],[portfolio_id]],performance_data[date],performance_data[[#This Row],[starting_date]])</f>
        <v>226546.42</v>
      </c>
      <c r="Q4171" s="15">
        <f>performance_data[[#This Row],[latest_value]]-performance_data[[#This Row],[starting_value]]</f>
        <v>43521.119999999966</v>
      </c>
      <c r="R4171" s="15">
        <f>performance_data[[#This Row],[net_inflows]]-performance_data[[#This Row],[net_outflows]]</f>
        <v>744.24</v>
      </c>
      <c r="S4171" s="15" t="str">
        <f>IF(performance_data[[#This Row],[net_inflows]]&gt;AVERAGE(performance_data[net_inflows]),"High","Low")</f>
        <v>Low</v>
      </c>
      <c r="T4171" s="15">
        <f>AVERAGEIF(performance_data[inflow_flag],performance_data[[#This Row],[inflow_flag]],performance_data[return_percentage])</f>
        <v>5.0457846277021572</v>
      </c>
      <c r="U4171" s="17">
        <f>IF(performance_data[[#This Row],[return_percentage]]&lt;performance_data[[#This Row],[benchmark_return]],1,0)</f>
        <v>0</v>
      </c>
      <c r="V4171" s="17">
        <f>COUNTIFS(performance_data[portfolio_id],performance_data[[#This Row],[portfolio_id]])</f>
        <v>27</v>
      </c>
      <c r="W4171" s="17">
        <f>COUNTIFS(performance_data[portfolio_id],performance_data[[#This Row],[portfolio_id]],
          performance_data[return_flag],1)</f>
        <v>11</v>
      </c>
      <c r="X4171" s="15">
        <f>performance_data[[#This Row],[underperform_flag_count]]/performance_data[[#This Row],[totalportfoliocount]]</f>
        <v>0.40740740740740738</v>
      </c>
    </row>
    <row r="4172" spans="1:24" x14ac:dyDescent="0.3">
      <c r="A4172">
        <v>8616</v>
      </c>
      <c r="B4172" s="1">
        <v>45145</v>
      </c>
      <c r="C4172">
        <v>292164.64</v>
      </c>
      <c r="D4172">
        <v>8.85</v>
      </c>
      <c r="E4172">
        <v>8.0500000000000007</v>
      </c>
      <c r="F4172">
        <v>7538.42</v>
      </c>
      <c r="G4172">
        <v>9609.4699999999993</v>
      </c>
      <c r="H4172" t="s">
        <v>2213</v>
      </c>
      <c r="I4172" t="s">
        <v>2209</v>
      </c>
      <c r="J4172">
        <v>8</v>
      </c>
      <c r="K4172" t="s">
        <v>2214</v>
      </c>
      <c r="L4172" t="str">
        <f>IF(performance_data[[#This Row],[return_percentage]]&gt;=performance_data[[#This Row],[benchmark_return]],"Higher","Lower")</f>
        <v>Higher</v>
      </c>
      <c r="M4172" s="14">
        <f xml:space="preserve"> _xlfn.MAXIFS(performance_data[date],performance_data[portfolio_id],performance_data[[#This Row],[portfolio_id]])</f>
        <v>45550</v>
      </c>
      <c r="N4172" s="14">
        <f xml:space="preserve"> _xlfn.MINIFS(performance_data[date],performance_data[portfolio_id],performance_data[[#This Row],[portfolio_id]])</f>
        <v>44845</v>
      </c>
      <c r="O4172" s="15">
        <f>_xlfn.MAXIFS(performance_data[portfolio_value],performance_data[portfolio_id],performance_data[[#This Row],[portfolio_id]],performance_data[date],performance_data[[#This Row],[latest_date]])</f>
        <v>270067.53999999998</v>
      </c>
      <c r="P4172" s="15">
        <f>_xlfn.MAXIFS(performance_data[portfolio_value],performance_data[portfolio_id],performance_data[[#This Row],[portfolio_id]],performance_data[date],performance_data[[#This Row],[starting_date]])</f>
        <v>226546.42</v>
      </c>
      <c r="Q4172" s="15">
        <f>performance_data[[#This Row],[latest_value]]-performance_data[[#This Row],[starting_value]]</f>
        <v>43521.119999999966</v>
      </c>
      <c r="R4172" s="15">
        <f>performance_data[[#This Row],[net_inflows]]-performance_data[[#This Row],[net_outflows]]</f>
        <v>-2071.0499999999993</v>
      </c>
      <c r="S4172" s="15" t="str">
        <f>IF(performance_data[[#This Row],[net_inflows]]&gt;AVERAGE(performance_data[net_inflows]),"High","Low")</f>
        <v>Low</v>
      </c>
      <c r="T4172" s="15">
        <f>AVERAGEIF(performance_data[inflow_flag],performance_data[[#This Row],[inflow_flag]],performance_data[return_percentage])</f>
        <v>5.0457846277021572</v>
      </c>
      <c r="U4172" s="17">
        <f>IF(performance_data[[#This Row],[return_percentage]]&lt;performance_data[[#This Row],[benchmark_return]],1,0)</f>
        <v>0</v>
      </c>
      <c r="V4172" s="17">
        <f>COUNTIFS(performance_data[portfolio_id],performance_data[[#This Row],[portfolio_id]])</f>
        <v>27</v>
      </c>
      <c r="W4172" s="17">
        <f>COUNTIFS(performance_data[portfolio_id],performance_data[[#This Row],[portfolio_id]],
          performance_data[return_flag],1)</f>
        <v>11</v>
      </c>
      <c r="X4172" s="15">
        <f>performance_data[[#This Row],[underperform_flag_count]]/performance_data[[#This Row],[totalportfoliocount]]</f>
        <v>0.40740740740740738</v>
      </c>
    </row>
    <row r="4173" spans="1:24" x14ac:dyDescent="0.3">
      <c r="A4173">
        <v>8616</v>
      </c>
      <c r="B4173" s="1">
        <v>45403</v>
      </c>
      <c r="C4173">
        <v>354078.71999999997</v>
      </c>
      <c r="D4173">
        <v>-6.97</v>
      </c>
      <c r="E4173">
        <v>-5.94</v>
      </c>
      <c r="F4173">
        <v>897.4</v>
      </c>
      <c r="G4173">
        <v>16904.57</v>
      </c>
      <c r="H4173" t="s">
        <v>2205</v>
      </c>
      <c r="I4173" t="s">
        <v>2211</v>
      </c>
      <c r="J4173">
        <v>4</v>
      </c>
      <c r="K4173" t="s">
        <v>2216</v>
      </c>
      <c r="L4173" t="str">
        <f>IF(performance_data[[#This Row],[return_percentage]]&gt;=performance_data[[#This Row],[benchmark_return]],"Higher","Lower")</f>
        <v>Lower</v>
      </c>
      <c r="M4173" s="14">
        <f xml:space="preserve"> _xlfn.MAXIFS(performance_data[date],performance_data[portfolio_id],performance_data[[#This Row],[portfolio_id]])</f>
        <v>45550</v>
      </c>
      <c r="N4173" s="14">
        <f xml:space="preserve"> _xlfn.MINIFS(performance_data[date],performance_data[portfolio_id],performance_data[[#This Row],[portfolio_id]])</f>
        <v>44845</v>
      </c>
      <c r="O4173" s="15">
        <f>_xlfn.MAXIFS(performance_data[portfolio_value],performance_data[portfolio_id],performance_data[[#This Row],[portfolio_id]],performance_data[date],performance_data[[#This Row],[latest_date]])</f>
        <v>270067.53999999998</v>
      </c>
      <c r="P4173" s="15">
        <f>_xlfn.MAXIFS(performance_data[portfolio_value],performance_data[portfolio_id],performance_data[[#This Row],[portfolio_id]],performance_data[date],performance_data[[#This Row],[starting_date]])</f>
        <v>226546.42</v>
      </c>
      <c r="Q4173" s="15">
        <f>performance_data[[#This Row],[latest_value]]-performance_data[[#This Row],[starting_value]]</f>
        <v>43521.119999999966</v>
      </c>
      <c r="R4173" s="15">
        <f>performance_data[[#This Row],[net_inflows]]-performance_data[[#This Row],[net_outflows]]</f>
        <v>-16007.17</v>
      </c>
      <c r="S4173" s="15" t="str">
        <f>IF(performance_data[[#This Row],[net_inflows]]&gt;AVERAGE(performance_data[net_inflows]),"High","Low")</f>
        <v>Low</v>
      </c>
      <c r="T4173" s="15">
        <f>AVERAGEIF(performance_data[inflow_flag],performance_data[[#This Row],[inflow_flag]],performance_data[return_percentage])</f>
        <v>5.0457846277021572</v>
      </c>
      <c r="U4173" s="17">
        <f>IF(performance_data[[#This Row],[return_percentage]]&lt;performance_data[[#This Row],[benchmark_return]],1,0)</f>
        <v>1</v>
      </c>
      <c r="V4173" s="17">
        <f>COUNTIFS(performance_data[portfolio_id],performance_data[[#This Row],[portfolio_id]])</f>
        <v>27</v>
      </c>
      <c r="W4173" s="17">
        <f>COUNTIFS(performance_data[portfolio_id],performance_data[[#This Row],[portfolio_id]],
          performance_data[return_flag],1)</f>
        <v>11</v>
      </c>
      <c r="X4173" s="15">
        <f>performance_data[[#This Row],[underperform_flag_count]]/performance_data[[#This Row],[totalportfoliocount]]</f>
        <v>0.40740740740740738</v>
      </c>
    </row>
    <row r="4174" spans="1:24" x14ac:dyDescent="0.3">
      <c r="A4174">
        <v>8616</v>
      </c>
      <c r="B4174" s="1">
        <v>44845</v>
      </c>
      <c r="C4174">
        <v>226546.42</v>
      </c>
      <c r="D4174">
        <v>-3.69</v>
      </c>
      <c r="E4174">
        <v>-4.34</v>
      </c>
      <c r="F4174">
        <v>6170.8</v>
      </c>
      <c r="G4174">
        <v>12833.38</v>
      </c>
      <c r="H4174" t="s">
        <v>2220</v>
      </c>
      <c r="I4174" t="s">
        <v>2217</v>
      </c>
      <c r="J4174">
        <v>10</v>
      </c>
      <c r="K4174" t="s">
        <v>2224</v>
      </c>
      <c r="L4174" t="str">
        <f>IF(performance_data[[#This Row],[return_percentage]]&gt;=performance_data[[#This Row],[benchmark_return]],"Higher","Lower")</f>
        <v>Higher</v>
      </c>
      <c r="M4174" s="14">
        <f xml:space="preserve"> _xlfn.MAXIFS(performance_data[date],performance_data[portfolio_id],performance_data[[#This Row],[portfolio_id]])</f>
        <v>45550</v>
      </c>
      <c r="N4174" s="14">
        <f xml:space="preserve"> _xlfn.MINIFS(performance_data[date],performance_data[portfolio_id],performance_data[[#This Row],[portfolio_id]])</f>
        <v>44845</v>
      </c>
      <c r="O4174" s="15">
        <f>_xlfn.MAXIFS(performance_data[portfolio_value],performance_data[portfolio_id],performance_data[[#This Row],[portfolio_id]],performance_data[date],performance_data[[#This Row],[latest_date]])</f>
        <v>270067.53999999998</v>
      </c>
      <c r="P4174" s="15">
        <f>_xlfn.MAXIFS(performance_data[portfolio_value],performance_data[portfolio_id],performance_data[[#This Row],[portfolio_id]],performance_data[date],performance_data[[#This Row],[starting_date]])</f>
        <v>226546.42</v>
      </c>
      <c r="Q4174" s="15">
        <f>performance_data[[#This Row],[latest_value]]-performance_data[[#This Row],[starting_value]]</f>
        <v>43521.119999999966</v>
      </c>
      <c r="R4174" s="15">
        <f>performance_data[[#This Row],[net_inflows]]-performance_data[[#This Row],[net_outflows]]</f>
        <v>-6662.579999999999</v>
      </c>
      <c r="S4174" s="15" t="str">
        <f>IF(performance_data[[#This Row],[net_inflows]]&gt;AVERAGE(performance_data[net_inflows]),"High","Low")</f>
        <v>Low</v>
      </c>
      <c r="T4174" s="15">
        <f>AVERAGEIF(performance_data[inflow_flag],performance_data[[#This Row],[inflow_flag]],performance_data[return_percentage])</f>
        <v>5.0457846277021572</v>
      </c>
      <c r="U4174" s="17">
        <f>IF(performance_data[[#This Row],[return_percentage]]&lt;performance_data[[#This Row],[benchmark_return]],1,0)</f>
        <v>0</v>
      </c>
      <c r="V4174" s="17">
        <f>COUNTIFS(performance_data[portfolio_id],performance_data[[#This Row],[portfolio_id]])</f>
        <v>27</v>
      </c>
      <c r="W4174" s="17">
        <f>COUNTIFS(performance_data[portfolio_id],performance_data[[#This Row],[portfolio_id]],
          performance_data[return_flag],1)</f>
        <v>11</v>
      </c>
      <c r="X4174" s="15">
        <f>performance_data[[#This Row],[underperform_flag_count]]/performance_data[[#This Row],[totalportfoliocount]]</f>
        <v>0.40740740740740738</v>
      </c>
    </row>
    <row r="4175" spans="1:24" x14ac:dyDescent="0.3">
      <c r="A4175">
        <v>8616</v>
      </c>
      <c r="B4175" s="1">
        <v>45052</v>
      </c>
      <c r="C4175">
        <v>268961.7</v>
      </c>
      <c r="D4175">
        <v>5.16</v>
      </c>
      <c r="E4175">
        <v>5.16</v>
      </c>
      <c r="F4175">
        <v>10468.959999999999</v>
      </c>
      <c r="G4175">
        <v>7447.75</v>
      </c>
      <c r="H4175" t="s">
        <v>2213</v>
      </c>
      <c r="I4175" t="s">
        <v>2211</v>
      </c>
      <c r="J4175">
        <v>5</v>
      </c>
      <c r="K4175" t="s">
        <v>2223</v>
      </c>
      <c r="L4175" t="str">
        <f>IF(performance_data[[#This Row],[return_percentage]]&gt;=performance_data[[#This Row],[benchmark_return]],"Higher","Lower")</f>
        <v>Higher</v>
      </c>
      <c r="M4175" s="14">
        <f xml:space="preserve"> _xlfn.MAXIFS(performance_data[date],performance_data[portfolio_id],performance_data[[#This Row],[portfolio_id]])</f>
        <v>45550</v>
      </c>
      <c r="N4175" s="14">
        <f xml:space="preserve"> _xlfn.MINIFS(performance_data[date],performance_data[portfolio_id],performance_data[[#This Row],[portfolio_id]])</f>
        <v>44845</v>
      </c>
      <c r="O4175" s="15">
        <f>_xlfn.MAXIFS(performance_data[portfolio_value],performance_data[portfolio_id],performance_data[[#This Row],[portfolio_id]],performance_data[date],performance_data[[#This Row],[latest_date]])</f>
        <v>270067.53999999998</v>
      </c>
      <c r="P4175" s="15">
        <f>_xlfn.MAXIFS(performance_data[portfolio_value],performance_data[portfolio_id],performance_data[[#This Row],[portfolio_id]],performance_data[date],performance_data[[#This Row],[starting_date]])</f>
        <v>226546.42</v>
      </c>
      <c r="Q4175" s="15">
        <f>performance_data[[#This Row],[latest_value]]-performance_data[[#This Row],[starting_value]]</f>
        <v>43521.119999999966</v>
      </c>
      <c r="R4175" s="15">
        <f>performance_data[[#This Row],[net_inflows]]-performance_data[[#This Row],[net_outflows]]</f>
        <v>3021.2099999999991</v>
      </c>
      <c r="S4175" s="15" t="str">
        <f>IF(performance_data[[#This Row],[net_inflows]]&gt;AVERAGE(performance_data[net_inflows]),"High","Low")</f>
        <v>High</v>
      </c>
      <c r="T4175" s="15">
        <f>AVERAGEIF(performance_data[inflow_flag],performance_data[[#This Row],[inflow_flag]],performance_data[return_percentage])</f>
        <v>4.8467905675459724</v>
      </c>
      <c r="U4175" s="17">
        <f>IF(performance_data[[#This Row],[return_percentage]]&lt;performance_data[[#This Row],[benchmark_return]],1,0)</f>
        <v>0</v>
      </c>
      <c r="V4175" s="17">
        <f>COUNTIFS(performance_data[portfolio_id],performance_data[[#This Row],[portfolio_id]])</f>
        <v>27</v>
      </c>
      <c r="W4175" s="17">
        <f>COUNTIFS(performance_data[portfolio_id],performance_data[[#This Row],[portfolio_id]],
          performance_data[return_flag],1)</f>
        <v>11</v>
      </c>
      <c r="X4175" s="15">
        <f>performance_data[[#This Row],[underperform_flag_count]]/performance_data[[#This Row],[totalportfoliocount]]</f>
        <v>0.40740740740740738</v>
      </c>
    </row>
    <row r="4176" spans="1:24" x14ac:dyDescent="0.3">
      <c r="A4176">
        <v>8616</v>
      </c>
      <c r="B4176" s="1">
        <v>44928</v>
      </c>
      <c r="C4176">
        <v>288801.28999999998</v>
      </c>
      <c r="D4176">
        <v>17.97</v>
      </c>
      <c r="E4176">
        <v>19.940000000000001</v>
      </c>
      <c r="F4176">
        <v>15578.9</v>
      </c>
      <c r="G4176">
        <v>1330.25</v>
      </c>
      <c r="H4176" t="s">
        <v>2213</v>
      </c>
      <c r="I4176" t="s">
        <v>2206</v>
      </c>
      <c r="J4176">
        <v>1</v>
      </c>
      <c r="K4176" t="s">
        <v>2207</v>
      </c>
      <c r="L4176" t="str">
        <f>IF(performance_data[[#This Row],[return_percentage]]&gt;=performance_data[[#This Row],[benchmark_return]],"Higher","Lower")</f>
        <v>Lower</v>
      </c>
      <c r="M4176" s="14">
        <f xml:space="preserve"> _xlfn.MAXIFS(performance_data[date],performance_data[portfolio_id],performance_data[[#This Row],[portfolio_id]])</f>
        <v>45550</v>
      </c>
      <c r="N4176" s="14">
        <f xml:space="preserve"> _xlfn.MINIFS(performance_data[date],performance_data[portfolio_id],performance_data[[#This Row],[portfolio_id]])</f>
        <v>44845</v>
      </c>
      <c r="O4176" s="15">
        <f>_xlfn.MAXIFS(performance_data[portfolio_value],performance_data[portfolio_id],performance_data[[#This Row],[portfolio_id]],performance_data[date],performance_data[[#This Row],[latest_date]])</f>
        <v>270067.53999999998</v>
      </c>
      <c r="P4176" s="15">
        <f>_xlfn.MAXIFS(performance_data[portfolio_value],performance_data[portfolio_id],performance_data[[#This Row],[portfolio_id]],performance_data[date],performance_data[[#This Row],[starting_date]])</f>
        <v>226546.42</v>
      </c>
      <c r="Q4176" s="15">
        <f>performance_data[[#This Row],[latest_value]]-performance_data[[#This Row],[starting_value]]</f>
        <v>43521.119999999966</v>
      </c>
      <c r="R4176" s="15">
        <f>performance_data[[#This Row],[net_inflows]]-performance_data[[#This Row],[net_outflows]]</f>
        <v>14248.65</v>
      </c>
      <c r="S4176" s="15" t="str">
        <f>IF(performance_data[[#This Row],[net_inflows]]&gt;AVERAGE(performance_data[net_inflows]),"High","Low")</f>
        <v>High</v>
      </c>
      <c r="T4176" s="15">
        <f>AVERAGEIF(performance_data[inflow_flag],performance_data[[#This Row],[inflow_flag]],performance_data[return_percentage])</f>
        <v>4.8467905675459724</v>
      </c>
      <c r="U4176" s="17">
        <f>IF(performance_data[[#This Row],[return_percentage]]&lt;performance_data[[#This Row],[benchmark_return]],1,0)</f>
        <v>1</v>
      </c>
      <c r="V4176" s="17">
        <f>COUNTIFS(performance_data[portfolio_id],performance_data[[#This Row],[portfolio_id]])</f>
        <v>27</v>
      </c>
      <c r="W4176" s="17">
        <f>COUNTIFS(performance_data[portfolio_id],performance_data[[#This Row],[portfolio_id]],
          performance_data[return_flag],1)</f>
        <v>11</v>
      </c>
      <c r="X4176" s="15">
        <f>performance_data[[#This Row],[underperform_flag_count]]/performance_data[[#This Row],[totalportfoliocount]]</f>
        <v>0.40740740740740738</v>
      </c>
    </row>
    <row r="4177" spans="1:24" x14ac:dyDescent="0.3">
      <c r="A4177">
        <v>8616</v>
      </c>
      <c r="B4177" s="1">
        <v>44860</v>
      </c>
      <c r="C4177">
        <v>356072.12</v>
      </c>
      <c r="D4177">
        <v>6.71</v>
      </c>
      <c r="E4177">
        <v>5.5</v>
      </c>
      <c r="F4177">
        <v>9374.18</v>
      </c>
      <c r="G4177">
        <v>622.15</v>
      </c>
      <c r="H4177" t="s">
        <v>2220</v>
      </c>
      <c r="I4177" t="s">
        <v>2217</v>
      </c>
      <c r="J4177">
        <v>10</v>
      </c>
      <c r="K4177" t="s">
        <v>2224</v>
      </c>
      <c r="L4177" t="str">
        <f>IF(performance_data[[#This Row],[return_percentage]]&gt;=performance_data[[#This Row],[benchmark_return]],"Higher","Lower")</f>
        <v>Higher</v>
      </c>
      <c r="M4177" s="14">
        <f xml:space="preserve"> _xlfn.MAXIFS(performance_data[date],performance_data[portfolio_id],performance_data[[#This Row],[portfolio_id]])</f>
        <v>45550</v>
      </c>
      <c r="N4177" s="14">
        <f xml:space="preserve"> _xlfn.MINIFS(performance_data[date],performance_data[portfolio_id],performance_data[[#This Row],[portfolio_id]])</f>
        <v>44845</v>
      </c>
      <c r="O4177" s="15">
        <f>_xlfn.MAXIFS(performance_data[portfolio_value],performance_data[portfolio_id],performance_data[[#This Row],[portfolio_id]],performance_data[date],performance_data[[#This Row],[latest_date]])</f>
        <v>270067.53999999998</v>
      </c>
      <c r="P4177" s="15">
        <f>_xlfn.MAXIFS(performance_data[portfolio_value],performance_data[portfolio_id],performance_data[[#This Row],[portfolio_id]],performance_data[date],performance_data[[#This Row],[starting_date]])</f>
        <v>226546.42</v>
      </c>
      <c r="Q4177" s="15">
        <f>performance_data[[#This Row],[latest_value]]-performance_data[[#This Row],[starting_value]]</f>
        <v>43521.119999999966</v>
      </c>
      <c r="R4177" s="15">
        <f>performance_data[[#This Row],[net_inflows]]-performance_data[[#This Row],[net_outflows]]</f>
        <v>8752.0300000000007</v>
      </c>
      <c r="S4177" s="15" t="str">
        <f>IF(performance_data[[#This Row],[net_inflows]]&gt;AVERAGE(performance_data[net_inflows]),"High","Low")</f>
        <v>Low</v>
      </c>
      <c r="T4177" s="15">
        <f>AVERAGEIF(performance_data[inflow_flag],performance_data[[#This Row],[inflow_flag]],performance_data[return_percentage])</f>
        <v>5.0457846277021572</v>
      </c>
      <c r="U4177" s="17">
        <f>IF(performance_data[[#This Row],[return_percentage]]&lt;performance_data[[#This Row],[benchmark_return]],1,0)</f>
        <v>0</v>
      </c>
      <c r="V4177" s="17">
        <f>COUNTIFS(performance_data[portfolio_id],performance_data[[#This Row],[portfolio_id]])</f>
        <v>27</v>
      </c>
      <c r="W4177" s="17">
        <f>COUNTIFS(performance_data[portfolio_id],performance_data[[#This Row],[portfolio_id]],
          performance_data[return_flag],1)</f>
        <v>11</v>
      </c>
      <c r="X4177" s="15">
        <f>performance_data[[#This Row],[underperform_flag_count]]/performance_data[[#This Row],[totalportfoliocount]]</f>
        <v>0.40740740740740738</v>
      </c>
    </row>
    <row r="4178" spans="1:24" x14ac:dyDescent="0.3">
      <c r="A4178">
        <v>8616</v>
      </c>
      <c r="B4178" s="1">
        <v>44949</v>
      </c>
      <c r="C4178">
        <v>457133.54</v>
      </c>
      <c r="D4178">
        <v>-7.05</v>
      </c>
      <c r="E4178">
        <v>-8.17</v>
      </c>
      <c r="F4178">
        <v>14012.88</v>
      </c>
      <c r="G4178">
        <v>5857.48</v>
      </c>
      <c r="H4178" t="s">
        <v>2213</v>
      </c>
      <c r="I4178" t="s">
        <v>2206</v>
      </c>
      <c r="J4178">
        <v>1</v>
      </c>
      <c r="K4178" t="s">
        <v>2207</v>
      </c>
      <c r="L4178" t="str">
        <f>IF(performance_data[[#This Row],[return_percentage]]&gt;=performance_data[[#This Row],[benchmark_return]],"Higher","Lower")</f>
        <v>Higher</v>
      </c>
      <c r="M4178" s="14">
        <f xml:space="preserve"> _xlfn.MAXIFS(performance_data[date],performance_data[portfolio_id],performance_data[[#This Row],[portfolio_id]])</f>
        <v>45550</v>
      </c>
      <c r="N4178" s="14">
        <f xml:space="preserve"> _xlfn.MINIFS(performance_data[date],performance_data[portfolio_id],performance_data[[#This Row],[portfolio_id]])</f>
        <v>44845</v>
      </c>
      <c r="O4178" s="15">
        <f>_xlfn.MAXIFS(performance_data[portfolio_value],performance_data[portfolio_id],performance_data[[#This Row],[portfolio_id]],performance_data[date],performance_data[[#This Row],[latest_date]])</f>
        <v>270067.53999999998</v>
      </c>
      <c r="P4178" s="15">
        <f>_xlfn.MAXIFS(performance_data[portfolio_value],performance_data[portfolio_id],performance_data[[#This Row],[portfolio_id]],performance_data[date],performance_data[[#This Row],[starting_date]])</f>
        <v>226546.42</v>
      </c>
      <c r="Q4178" s="15">
        <f>performance_data[[#This Row],[latest_value]]-performance_data[[#This Row],[starting_value]]</f>
        <v>43521.119999999966</v>
      </c>
      <c r="R4178" s="15">
        <f>performance_data[[#This Row],[net_inflows]]-performance_data[[#This Row],[net_outflows]]</f>
        <v>8155.4</v>
      </c>
      <c r="S4178" s="15" t="str">
        <f>IF(performance_data[[#This Row],[net_inflows]]&gt;AVERAGE(performance_data[net_inflows]),"High","Low")</f>
        <v>High</v>
      </c>
      <c r="T4178" s="15">
        <f>AVERAGEIF(performance_data[inflow_flag],performance_data[[#This Row],[inflow_flag]],performance_data[return_percentage])</f>
        <v>4.8467905675459724</v>
      </c>
      <c r="U4178" s="17">
        <f>IF(performance_data[[#This Row],[return_percentage]]&lt;performance_data[[#This Row],[benchmark_return]],1,0)</f>
        <v>0</v>
      </c>
      <c r="V4178" s="17">
        <f>COUNTIFS(performance_data[portfolio_id],performance_data[[#This Row],[portfolio_id]])</f>
        <v>27</v>
      </c>
      <c r="W4178" s="17">
        <f>COUNTIFS(performance_data[portfolio_id],performance_data[[#This Row],[portfolio_id]],
          performance_data[return_flag],1)</f>
        <v>11</v>
      </c>
      <c r="X4178" s="15">
        <f>performance_data[[#This Row],[underperform_flag_count]]/performance_data[[#This Row],[totalportfoliocount]]</f>
        <v>0.40740740740740738</v>
      </c>
    </row>
    <row r="4179" spans="1:24" x14ac:dyDescent="0.3">
      <c r="A4179">
        <v>8616</v>
      </c>
      <c r="B4179" s="1">
        <v>44941</v>
      </c>
      <c r="C4179">
        <v>303588.56</v>
      </c>
      <c r="D4179">
        <v>-1.72</v>
      </c>
      <c r="E4179">
        <v>-1.62</v>
      </c>
      <c r="F4179">
        <v>11575.26</v>
      </c>
      <c r="G4179">
        <v>10886.57</v>
      </c>
      <c r="H4179" t="s">
        <v>2213</v>
      </c>
      <c r="I4179" t="s">
        <v>2206</v>
      </c>
      <c r="J4179">
        <v>1</v>
      </c>
      <c r="K4179" t="s">
        <v>2207</v>
      </c>
      <c r="L4179" t="str">
        <f>IF(performance_data[[#This Row],[return_percentage]]&gt;=performance_data[[#This Row],[benchmark_return]],"Higher","Lower")</f>
        <v>Lower</v>
      </c>
      <c r="M4179" s="14">
        <f xml:space="preserve"> _xlfn.MAXIFS(performance_data[date],performance_data[portfolio_id],performance_data[[#This Row],[portfolio_id]])</f>
        <v>45550</v>
      </c>
      <c r="N4179" s="14">
        <f xml:space="preserve"> _xlfn.MINIFS(performance_data[date],performance_data[portfolio_id],performance_data[[#This Row],[portfolio_id]])</f>
        <v>44845</v>
      </c>
      <c r="O4179" s="15">
        <f>_xlfn.MAXIFS(performance_data[portfolio_value],performance_data[portfolio_id],performance_data[[#This Row],[portfolio_id]],performance_data[date],performance_data[[#This Row],[latest_date]])</f>
        <v>270067.53999999998</v>
      </c>
      <c r="P4179" s="15">
        <f>_xlfn.MAXIFS(performance_data[portfolio_value],performance_data[portfolio_id],performance_data[[#This Row],[portfolio_id]],performance_data[date],performance_data[[#This Row],[starting_date]])</f>
        <v>226546.42</v>
      </c>
      <c r="Q4179" s="15">
        <f>performance_data[[#This Row],[latest_value]]-performance_data[[#This Row],[starting_value]]</f>
        <v>43521.119999999966</v>
      </c>
      <c r="R4179" s="15">
        <f>performance_data[[#This Row],[net_inflows]]-performance_data[[#This Row],[net_outflows]]</f>
        <v>688.69000000000051</v>
      </c>
      <c r="S4179" s="15" t="str">
        <f>IF(performance_data[[#This Row],[net_inflows]]&gt;AVERAGE(performance_data[net_inflows]),"High","Low")</f>
        <v>High</v>
      </c>
      <c r="T4179" s="15">
        <f>AVERAGEIF(performance_data[inflow_flag],performance_data[[#This Row],[inflow_flag]],performance_data[return_percentage])</f>
        <v>4.8467905675459724</v>
      </c>
      <c r="U4179" s="17">
        <f>IF(performance_data[[#This Row],[return_percentage]]&lt;performance_data[[#This Row],[benchmark_return]],1,0)</f>
        <v>1</v>
      </c>
      <c r="V4179" s="17">
        <f>COUNTIFS(performance_data[portfolio_id],performance_data[[#This Row],[portfolio_id]])</f>
        <v>27</v>
      </c>
      <c r="W4179" s="17">
        <f>COUNTIFS(performance_data[portfolio_id],performance_data[[#This Row],[portfolio_id]],
          performance_data[return_flag],1)</f>
        <v>11</v>
      </c>
      <c r="X4179" s="15">
        <f>performance_data[[#This Row],[underperform_flag_count]]/performance_data[[#This Row],[totalportfoliocount]]</f>
        <v>0.40740740740740738</v>
      </c>
    </row>
    <row r="4180" spans="1:24" x14ac:dyDescent="0.3">
      <c r="A4180">
        <v>8616</v>
      </c>
      <c r="B4180" s="1">
        <v>45029</v>
      </c>
      <c r="C4180">
        <v>262810.61</v>
      </c>
      <c r="D4180">
        <v>17.57</v>
      </c>
      <c r="E4180">
        <v>17.03</v>
      </c>
      <c r="F4180">
        <v>4925.92</v>
      </c>
      <c r="G4180">
        <v>7709.28</v>
      </c>
      <c r="H4180" t="s">
        <v>2213</v>
      </c>
      <c r="I4180" t="s">
        <v>2211</v>
      </c>
      <c r="J4180">
        <v>4</v>
      </c>
      <c r="K4180" t="s">
        <v>2216</v>
      </c>
      <c r="L4180" t="str">
        <f>IF(performance_data[[#This Row],[return_percentage]]&gt;=performance_data[[#This Row],[benchmark_return]],"Higher","Lower")</f>
        <v>Higher</v>
      </c>
      <c r="M4180" s="14">
        <f xml:space="preserve"> _xlfn.MAXIFS(performance_data[date],performance_data[portfolio_id],performance_data[[#This Row],[portfolio_id]])</f>
        <v>45550</v>
      </c>
      <c r="N4180" s="14">
        <f xml:space="preserve"> _xlfn.MINIFS(performance_data[date],performance_data[portfolio_id],performance_data[[#This Row],[portfolio_id]])</f>
        <v>44845</v>
      </c>
      <c r="O4180" s="15">
        <f>_xlfn.MAXIFS(performance_data[portfolio_value],performance_data[portfolio_id],performance_data[[#This Row],[portfolio_id]],performance_data[date],performance_data[[#This Row],[latest_date]])</f>
        <v>270067.53999999998</v>
      </c>
      <c r="P4180" s="15">
        <f>_xlfn.MAXIFS(performance_data[portfolio_value],performance_data[portfolio_id],performance_data[[#This Row],[portfolio_id]],performance_data[date],performance_data[[#This Row],[starting_date]])</f>
        <v>226546.42</v>
      </c>
      <c r="Q4180" s="15">
        <f>performance_data[[#This Row],[latest_value]]-performance_data[[#This Row],[starting_value]]</f>
        <v>43521.119999999966</v>
      </c>
      <c r="R4180" s="15">
        <f>performance_data[[#This Row],[net_inflows]]-performance_data[[#This Row],[net_outflows]]</f>
        <v>-2783.3599999999997</v>
      </c>
      <c r="S4180" s="15" t="str">
        <f>IF(performance_data[[#This Row],[net_inflows]]&gt;AVERAGE(performance_data[net_inflows]),"High","Low")</f>
        <v>Low</v>
      </c>
      <c r="T4180" s="15">
        <f>AVERAGEIF(performance_data[inflow_flag],performance_data[[#This Row],[inflow_flag]],performance_data[return_percentage])</f>
        <v>5.0457846277021572</v>
      </c>
      <c r="U4180" s="17">
        <f>IF(performance_data[[#This Row],[return_percentage]]&lt;performance_data[[#This Row],[benchmark_return]],1,0)</f>
        <v>0</v>
      </c>
      <c r="V4180" s="17">
        <f>COUNTIFS(performance_data[portfolio_id],performance_data[[#This Row],[portfolio_id]])</f>
        <v>27</v>
      </c>
      <c r="W4180" s="17">
        <f>COUNTIFS(performance_data[portfolio_id],performance_data[[#This Row],[portfolio_id]],
          performance_data[return_flag],1)</f>
        <v>11</v>
      </c>
      <c r="X4180" s="15">
        <f>performance_data[[#This Row],[underperform_flag_count]]/performance_data[[#This Row],[totalportfoliocount]]</f>
        <v>0.40740740740740738</v>
      </c>
    </row>
    <row r="4181" spans="1:24" x14ac:dyDescent="0.3">
      <c r="A4181">
        <v>8616</v>
      </c>
      <c r="B4181" s="1">
        <v>45550</v>
      </c>
      <c r="C4181">
        <v>270067.53999999998</v>
      </c>
      <c r="D4181">
        <v>10.57</v>
      </c>
      <c r="E4181">
        <v>8.59</v>
      </c>
      <c r="F4181">
        <v>2675.21</v>
      </c>
      <c r="G4181">
        <v>14163.63</v>
      </c>
      <c r="H4181" t="s">
        <v>2205</v>
      </c>
      <c r="I4181" t="s">
        <v>2209</v>
      </c>
      <c r="J4181">
        <v>9</v>
      </c>
      <c r="K4181" t="s">
        <v>2221</v>
      </c>
      <c r="L4181" t="str">
        <f>IF(performance_data[[#This Row],[return_percentage]]&gt;=performance_data[[#This Row],[benchmark_return]],"Higher","Lower")</f>
        <v>Higher</v>
      </c>
      <c r="M4181" s="14">
        <f xml:space="preserve"> _xlfn.MAXIFS(performance_data[date],performance_data[portfolio_id],performance_data[[#This Row],[portfolio_id]])</f>
        <v>45550</v>
      </c>
      <c r="N4181" s="14">
        <f xml:space="preserve"> _xlfn.MINIFS(performance_data[date],performance_data[portfolio_id],performance_data[[#This Row],[portfolio_id]])</f>
        <v>44845</v>
      </c>
      <c r="O4181" s="15">
        <f>_xlfn.MAXIFS(performance_data[portfolio_value],performance_data[portfolio_id],performance_data[[#This Row],[portfolio_id]],performance_data[date],performance_data[[#This Row],[latest_date]])</f>
        <v>270067.53999999998</v>
      </c>
      <c r="P4181" s="15">
        <f>_xlfn.MAXIFS(performance_data[portfolio_value],performance_data[portfolio_id],performance_data[[#This Row],[portfolio_id]],performance_data[date],performance_data[[#This Row],[starting_date]])</f>
        <v>226546.42</v>
      </c>
      <c r="Q4181" s="15">
        <f>performance_data[[#This Row],[latest_value]]-performance_data[[#This Row],[starting_value]]</f>
        <v>43521.119999999966</v>
      </c>
      <c r="R4181" s="15">
        <f>performance_data[[#This Row],[net_inflows]]-performance_data[[#This Row],[net_outflows]]</f>
        <v>-11488.419999999998</v>
      </c>
      <c r="S4181" s="15" t="str">
        <f>IF(performance_data[[#This Row],[net_inflows]]&gt;AVERAGE(performance_data[net_inflows]),"High","Low")</f>
        <v>Low</v>
      </c>
      <c r="T4181" s="15">
        <f>AVERAGEIF(performance_data[inflow_flag],performance_data[[#This Row],[inflow_flag]],performance_data[return_percentage])</f>
        <v>5.0457846277021572</v>
      </c>
      <c r="U4181" s="17">
        <f>IF(performance_data[[#This Row],[return_percentage]]&lt;performance_data[[#This Row],[benchmark_return]],1,0)</f>
        <v>0</v>
      </c>
      <c r="V4181" s="17">
        <f>COUNTIFS(performance_data[portfolio_id],performance_data[[#This Row],[portfolio_id]])</f>
        <v>27</v>
      </c>
      <c r="W4181" s="17">
        <f>COUNTIFS(performance_data[portfolio_id],performance_data[[#This Row],[portfolio_id]],
          performance_data[return_flag],1)</f>
        <v>11</v>
      </c>
      <c r="X4181" s="15">
        <f>performance_data[[#This Row],[underperform_flag_count]]/performance_data[[#This Row],[totalportfoliocount]]</f>
        <v>0.40740740740740738</v>
      </c>
    </row>
    <row r="4182" spans="1:24" x14ac:dyDescent="0.3">
      <c r="A4182">
        <v>8616</v>
      </c>
      <c r="B4182" s="1">
        <v>45251</v>
      </c>
      <c r="C4182">
        <v>290383.62</v>
      </c>
      <c r="D4182">
        <v>-5.36</v>
      </c>
      <c r="E4182">
        <v>-4.43</v>
      </c>
      <c r="F4182">
        <v>14522.63</v>
      </c>
      <c r="G4182">
        <v>3673.45</v>
      </c>
      <c r="H4182" t="s">
        <v>2213</v>
      </c>
      <c r="I4182" t="s">
        <v>2217</v>
      </c>
      <c r="J4182">
        <v>11</v>
      </c>
      <c r="K4182" t="s">
        <v>2219</v>
      </c>
      <c r="L4182" t="str">
        <f>IF(performance_data[[#This Row],[return_percentage]]&gt;=performance_data[[#This Row],[benchmark_return]],"Higher","Lower")</f>
        <v>Lower</v>
      </c>
      <c r="M4182" s="14">
        <f xml:space="preserve"> _xlfn.MAXIFS(performance_data[date],performance_data[portfolio_id],performance_data[[#This Row],[portfolio_id]])</f>
        <v>45550</v>
      </c>
      <c r="N4182" s="14">
        <f xml:space="preserve"> _xlfn.MINIFS(performance_data[date],performance_data[portfolio_id],performance_data[[#This Row],[portfolio_id]])</f>
        <v>44845</v>
      </c>
      <c r="O4182" s="15">
        <f>_xlfn.MAXIFS(performance_data[portfolio_value],performance_data[portfolio_id],performance_data[[#This Row],[portfolio_id]],performance_data[date],performance_data[[#This Row],[latest_date]])</f>
        <v>270067.53999999998</v>
      </c>
      <c r="P4182" s="15">
        <f>_xlfn.MAXIFS(performance_data[portfolio_value],performance_data[portfolio_id],performance_data[[#This Row],[portfolio_id]],performance_data[date],performance_data[[#This Row],[starting_date]])</f>
        <v>226546.42</v>
      </c>
      <c r="Q4182" s="15">
        <f>performance_data[[#This Row],[latest_value]]-performance_data[[#This Row],[starting_value]]</f>
        <v>43521.119999999966</v>
      </c>
      <c r="R4182" s="15">
        <f>performance_data[[#This Row],[net_inflows]]-performance_data[[#This Row],[net_outflows]]</f>
        <v>10849.18</v>
      </c>
      <c r="S4182" s="15" t="str">
        <f>IF(performance_data[[#This Row],[net_inflows]]&gt;AVERAGE(performance_data[net_inflows]),"High","Low")</f>
        <v>High</v>
      </c>
      <c r="T4182" s="15">
        <f>AVERAGEIF(performance_data[inflow_flag],performance_data[[#This Row],[inflow_flag]],performance_data[return_percentage])</f>
        <v>4.8467905675459724</v>
      </c>
      <c r="U4182" s="17">
        <f>IF(performance_data[[#This Row],[return_percentage]]&lt;performance_data[[#This Row],[benchmark_return]],1,0)</f>
        <v>1</v>
      </c>
      <c r="V4182" s="17">
        <f>COUNTIFS(performance_data[portfolio_id],performance_data[[#This Row],[portfolio_id]])</f>
        <v>27</v>
      </c>
      <c r="W4182" s="17">
        <f>COUNTIFS(performance_data[portfolio_id],performance_data[[#This Row],[portfolio_id]],
          performance_data[return_flag],1)</f>
        <v>11</v>
      </c>
      <c r="X4182" s="15">
        <f>performance_data[[#This Row],[underperform_flag_count]]/performance_data[[#This Row],[totalportfoliocount]]</f>
        <v>0.40740740740740738</v>
      </c>
    </row>
    <row r="4183" spans="1:24" x14ac:dyDescent="0.3">
      <c r="A4183">
        <v>8616</v>
      </c>
      <c r="B4183" s="1">
        <v>45209</v>
      </c>
      <c r="C4183">
        <v>268639.31</v>
      </c>
      <c r="D4183">
        <v>13.95</v>
      </c>
      <c r="E4183">
        <v>13.82</v>
      </c>
      <c r="F4183">
        <v>13302.05</v>
      </c>
      <c r="G4183">
        <v>19275.990000000002</v>
      </c>
      <c r="H4183" t="s">
        <v>2213</v>
      </c>
      <c r="I4183" t="s">
        <v>2217</v>
      </c>
      <c r="J4183">
        <v>10</v>
      </c>
      <c r="K4183" t="s">
        <v>2224</v>
      </c>
      <c r="L4183" t="str">
        <f>IF(performance_data[[#This Row],[return_percentage]]&gt;=performance_data[[#This Row],[benchmark_return]],"Higher","Lower")</f>
        <v>Higher</v>
      </c>
      <c r="M4183" s="14">
        <f xml:space="preserve"> _xlfn.MAXIFS(performance_data[date],performance_data[portfolio_id],performance_data[[#This Row],[portfolio_id]])</f>
        <v>45550</v>
      </c>
      <c r="N4183" s="14">
        <f xml:space="preserve"> _xlfn.MINIFS(performance_data[date],performance_data[portfolio_id],performance_data[[#This Row],[portfolio_id]])</f>
        <v>44845</v>
      </c>
      <c r="O4183" s="15">
        <f>_xlfn.MAXIFS(performance_data[portfolio_value],performance_data[portfolio_id],performance_data[[#This Row],[portfolio_id]],performance_data[date],performance_data[[#This Row],[latest_date]])</f>
        <v>270067.53999999998</v>
      </c>
      <c r="P4183" s="15">
        <f>_xlfn.MAXIFS(performance_data[portfolio_value],performance_data[portfolio_id],performance_data[[#This Row],[portfolio_id]],performance_data[date],performance_data[[#This Row],[starting_date]])</f>
        <v>226546.42</v>
      </c>
      <c r="Q4183" s="15">
        <f>performance_data[[#This Row],[latest_value]]-performance_data[[#This Row],[starting_value]]</f>
        <v>43521.119999999966</v>
      </c>
      <c r="R4183" s="15">
        <f>performance_data[[#This Row],[net_inflows]]-performance_data[[#This Row],[net_outflows]]</f>
        <v>-5973.9400000000023</v>
      </c>
      <c r="S4183" s="15" t="str">
        <f>IF(performance_data[[#This Row],[net_inflows]]&gt;AVERAGE(performance_data[net_inflows]),"High","Low")</f>
        <v>High</v>
      </c>
      <c r="T4183" s="15">
        <f>AVERAGEIF(performance_data[inflow_flag],performance_data[[#This Row],[inflow_flag]],performance_data[return_percentage])</f>
        <v>4.8467905675459724</v>
      </c>
      <c r="U4183" s="17">
        <f>IF(performance_data[[#This Row],[return_percentage]]&lt;performance_data[[#This Row],[benchmark_return]],1,0)</f>
        <v>0</v>
      </c>
      <c r="V4183" s="17">
        <f>COUNTIFS(performance_data[portfolio_id],performance_data[[#This Row],[portfolio_id]])</f>
        <v>27</v>
      </c>
      <c r="W4183" s="17">
        <f>COUNTIFS(performance_data[portfolio_id],performance_data[[#This Row],[portfolio_id]],
          performance_data[return_flag],1)</f>
        <v>11</v>
      </c>
      <c r="X4183" s="15">
        <f>performance_data[[#This Row],[underperform_flag_count]]/performance_data[[#This Row],[totalportfoliocount]]</f>
        <v>0.40740740740740738</v>
      </c>
    </row>
    <row r="4184" spans="1:24" x14ac:dyDescent="0.3">
      <c r="A4184">
        <v>8616</v>
      </c>
      <c r="B4184" s="1">
        <v>44968</v>
      </c>
      <c r="C4184">
        <v>136881.69</v>
      </c>
      <c r="D4184">
        <v>19.91</v>
      </c>
      <c r="E4184">
        <v>18.37</v>
      </c>
      <c r="F4184">
        <v>7520.34</v>
      </c>
      <c r="G4184">
        <v>11070.58</v>
      </c>
      <c r="H4184" t="s">
        <v>2213</v>
      </c>
      <c r="I4184" t="s">
        <v>2206</v>
      </c>
      <c r="J4184">
        <v>2</v>
      </c>
      <c r="K4184" t="s">
        <v>2226</v>
      </c>
      <c r="L4184" t="str">
        <f>IF(performance_data[[#This Row],[return_percentage]]&gt;=performance_data[[#This Row],[benchmark_return]],"Higher","Lower")</f>
        <v>Higher</v>
      </c>
      <c r="M4184" s="14">
        <f xml:space="preserve"> _xlfn.MAXIFS(performance_data[date],performance_data[portfolio_id],performance_data[[#This Row],[portfolio_id]])</f>
        <v>45550</v>
      </c>
      <c r="N4184" s="14">
        <f xml:space="preserve"> _xlfn.MINIFS(performance_data[date],performance_data[portfolio_id],performance_data[[#This Row],[portfolio_id]])</f>
        <v>44845</v>
      </c>
      <c r="O4184" s="15">
        <f>_xlfn.MAXIFS(performance_data[portfolio_value],performance_data[portfolio_id],performance_data[[#This Row],[portfolio_id]],performance_data[date],performance_data[[#This Row],[latest_date]])</f>
        <v>270067.53999999998</v>
      </c>
      <c r="P4184" s="15">
        <f>_xlfn.MAXIFS(performance_data[portfolio_value],performance_data[portfolio_id],performance_data[[#This Row],[portfolio_id]],performance_data[date],performance_data[[#This Row],[starting_date]])</f>
        <v>226546.42</v>
      </c>
      <c r="Q4184" s="15">
        <f>performance_data[[#This Row],[latest_value]]-performance_data[[#This Row],[starting_value]]</f>
        <v>43521.119999999966</v>
      </c>
      <c r="R4184" s="15">
        <f>performance_data[[#This Row],[net_inflows]]-performance_data[[#This Row],[net_outflows]]</f>
        <v>-3550.24</v>
      </c>
      <c r="S4184" s="15" t="str">
        <f>IF(performance_data[[#This Row],[net_inflows]]&gt;AVERAGE(performance_data[net_inflows]),"High","Low")</f>
        <v>Low</v>
      </c>
      <c r="T4184" s="15">
        <f>AVERAGEIF(performance_data[inflow_flag],performance_data[[#This Row],[inflow_flag]],performance_data[return_percentage])</f>
        <v>5.0457846277021572</v>
      </c>
      <c r="U4184" s="17">
        <f>IF(performance_data[[#This Row],[return_percentage]]&lt;performance_data[[#This Row],[benchmark_return]],1,0)</f>
        <v>0</v>
      </c>
      <c r="V4184" s="17">
        <f>COUNTIFS(performance_data[portfolio_id],performance_data[[#This Row],[portfolio_id]])</f>
        <v>27</v>
      </c>
      <c r="W4184" s="17">
        <f>COUNTIFS(performance_data[portfolio_id],performance_data[[#This Row],[portfolio_id]],
          performance_data[return_flag],1)</f>
        <v>11</v>
      </c>
      <c r="X4184" s="15">
        <f>performance_data[[#This Row],[underperform_flag_count]]/performance_data[[#This Row],[totalportfoliocount]]</f>
        <v>0.40740740740740738</v>
      </c>
    </row>
    <row r="4185" spans="1:24" x14ac:dyDescent="0.3">
      <c r="A4185">
        <v>8616</v>
      </c>
      <c r="B4185" s="1">
        <v>45512</v>
      </c>
      <c r="C4185">
        <v>333300.01</v>
      </c>
      <c r="D4185">
        <v>18.170000000000002</v>
      </c>
      <c r="E4185">
        <v>15.63</v>
      </c>
      <c r="F4185">
        <v>12405.48</v>
      </c>
      <c r="G4185">
        <v>16390.009999999998</v>
      </c>
      <c r="H4185" t="s">
        <v>2205</v>
      </c>
      <c r="I4185" t="s">
        <v>2209</v>
      </c>
      <c r="J4185">
        <v>8</v>
      </c>
      <c r="K4185" t="s">
        <v>2214</v>
      </c>
      <c r="L4185" t="str">
        <f>IF(performance_data[[#This Row],[return_percentage]]&gt;=performance_data[[#This Row],[benchmark_return]],"Higher","Lower")</f>
        <v>Higher</v>
      </c>
      <c r="M4185" s="14">
        <f xml:space="preserve"> _xlfn.MAXIFS(performance_data[date],performance_data[portfolio_id],performance_data[[#This Row],[portfolio_id]])</f>
        <v>45550</v>
      </c>
      <c r="N4185" s="14">
        <f xml:space="preserve"> _xlfn.MINIFS(performance_data[date],performance_data[portfolio_id],performance_data[[#This Row],[portfolio_id]])</f>
        <v>44845</v>
      </c>
      <c r="O4185" s="15">
        <f>_xlfn.MAXIFS(performance_data[portfolio_value],performance_data[portfolio_id],performance_data[[#This Row],[portfolio_id]],performance_data[date],performance_data[[#This Row],[latest_date]])</f>
        <v>270067.53999999998</v>
      </c>
      <c r="P4185" s="15">
        <f>_xlfn.MAXIFS(performance_data[portfolio_value],performance_data[portfolio_id],performance_data[[#This Row],[portfolio_id]],performance_data[date],performance_data[[#This Row],[starting_date]])</f>
        <v>226546.42</v>
      </c>
      <c r="Q4185" s="15">
        <f>performance_data[[#This Row],[latest_value]]-performance_data[[#This Row],[starting_value]]</f>
        <v>43521.119999999966</v>
      </c>
      <c r="R4185" s="15">
        <f>performance_data[[#This Row],[net_inflows]]-performance_data[[#This Row],[net_outflows]]</f>
        <v>-3984.5299999999988</v>
      </c>
      <c r="S4185" s="15" t="str">
        <f>IF(performance_data[[#This Row],[net_inflows]]&gt;AVERAGE(performance_data[net_inflows]),"High","Low")</f>
        <v>High</v>
      </c>
      <c r="T4185" s="15">
        <f>AVERAGEIF(performance_data[inflow_flag],performance_data[[#This Row],[inflow_flag]],performance_data[return_percentage])</f>
        <v>4.8467905675459724</v>
      </c>
      <c r="U4185" s="17">
        <f>IF(performance_data[[#This Row],[return_percentage]]&lt;performance_data[[#This Row],[benchmark_return]],1,0)</f>
        <v>0</v>
      </c>
      <c r="V4185" s="17">
        <f>COUNTIFS(performance_data[portfolio_id],performance_data[[#This Row],[portfolio_id]])</f>
        <v>27</v>
      </c>
      <c r="W4185" s="17">
        <f>COUNTIFS(performance_data[portfolio_id],performance_data[[#This Row],[portfolio_id]],
          performance_data[return_flag],1)</f>
        <v>11</v>
      </c>
      <c r="X4185" s="15">
        <f>performance_data[[#This Row],[underperform_flag_count]]/performance_data[[#This Row],[totalportfoliocount]]</f>
        <v>0.40740740740740738</v>
      </c>
    </row>
    <row r="4186" spans="1:24" x14ac:dyDescent="0.3">
      <c r="A4186">
        <v>8616</v>
      </c>
      <c r="B4186" s="1">
        <v>45166</v>
      </c>
      <c r="C4186">
        <v>437918.03</v>
      </c>
      <c r="D4186">
        <v>-5.48</v>
      </c>
      <c r="E4186">
        <v>-5.27</v>
      </c>
      <c r="F4186">
        <v>19450.8</v>
      </c>
      <c r="G4186">
        <v>9363.81</v>
      </c>
      <c r="H4186" t="s">
        <v>2213</v>
      </c>
      <c r="I4186" t="s">
        <v>2209</v>
      </c>
      <c r="J4186">
        <v>8</v>
      </c>
      <c r="K4186" t="s">
        <v>2214</v>
      </c>
      <c r="L4186" t="str">
        <f>IF(performance_data[[#This Row],[return_percentage]]&gt;=performance_data[[#This Row],[benchmark_return]],"Higher","Lower")</f>
        <v>Lower</v>
      </c>
      <c r="M4186" s="14">
        <f xml:space="preserve"> _xlfn.MAXIFS(performance_data[date],performance_data[portfolio_id],performance_data[[#This Row],[portfolio_id]])</f>
        <v>45550</v>
      </c>
      <c r="N4186" s="14">
        <f xml:space="preserve"> _xlfn.MINIFS(performance_data[date],performance_data[portfolio_id],performance_data[[#This Row],[portfolio_id]])</f>
        <v>44845</v>
      </c>
      <c r="O4186" s="15">
        <f>_xlfn.MAXIFS(performance_data[portfolio_value],performance_data[portfolio_id],performance_data[[#This Row],[portfolio_id]],performance_data[date],performance_data[[#This Row],[latest_date]])</f>
        <v>270067.53999999998</v>
      </c>
      <c r="P4186" s="15">
        <f>_xlfn.MAXIFS(performance_data[portfolio_value],performance_data[portfolio_id],performance_data[[#This Row],[portfolio_id]],performance_data[date],performance_data[[#This Row],[starting_date]])</f>
        <v>226546.42</v>
      </c>
      <c r="Q4186" s="15">
        <f>performance_data[[#This Row],[latest_value]]-performance_data[[#This Row],[starting_value]]</f>
        <v>43521.119999999966</v>
      </c>
      <c r="R4186" s="15">
        <f>performance_data[[#This Row],[net_inflows]]-performance_data[[#This Row],[net_outflows]]</f>
        <v>10086.99</v>
      </c>
      <c r="S4186" s="15" t="str">
        <f>IF(performance_data[[#This Row],[net_inflows]]&gt;AVERAGE(performance_data[net_inflows]),"High","Low")</f>
        <v>High</v>
      </c>
      <c r="T4186" s="15">
        <f>AVERAGEIF(performance_data[inflow_flag],performance_data[[#This Row],[inflow_flag]],performance_data[return_percentage])</f>
        <v>4.8467905675459724</v>
      </c>
      <c r="U4186" s="17">
        <f>IF(performance_data[[#This Row],[return_percentage]]&lt;performance_data[[#This Row],[benchmark_return]],1,0)</f>
        <v>1</v>
      </c>
      <c r="V4186" s="17">
        <f>COUNTIFS(performance_data[portfolio_id],performance_data[[#This Row],[portfolio_id]])</f>
        <v>27</v>
      </c>
      <c r="W4186" s="17">
        <f>COUNTIFS(performance_data[portfolio_id],performance_data[[#This Row],[portfolio_id]],
          performance_data[return_flag],1)</f>
        <v>11</v>
      </c>
      <c r="X4186" s="15">
        <f>performance_data[[#This Row],[underperform_flag_count]]/performance_data[[#This Row],[totalportfoliocount]]</f>
        <v>0.40740740740740738</v>
      </c>
    </row>
    <row r="4187" spans="1:24" x14ac:dyDescent="0.3">
      <c r="A4187">
        <v>8616</v>
      </c>
      <c r="B4187" s="1">
        <v>45028</v>
      </c>
      <c r="C4187">
        <v>306046.68</v>
      </c>
      <c r="D4187">
        <v>3.09</v>
      </c>
      <c r="E4187">
        <v>3.25</v>
      </c>
      <c r="F4187">
        <v>19914.78</v>
      </c>
      <c r="G4187">
        <v>3229.81</v>
      </c>
      <c r="H4187" t="s">
        <v>2213</v>
      </c>
      <c r="I4187" t="s">
        <v>2211</v>
      </c>
      <c r="J4187">
        <v>4</v>
      </c>
      <c r="K4187" t="s">
        <v>2216</v>
      </c>
      <c r="L4187" t="str">
        <f>IF(performance_data[[#This Row],[return_percentage]]&gt;=performance_data[[#This Row],[benchmark_return]],"Higher","Lower")</f>
        <v>Lower</v>
      </c>
      <c r="M4187" s="14">
        <f xml:space="preserve"> _xlfn.MAXIFS(performance_data[date],performance_data[portfolio_id],performance_data[[#This Row],[portfolio_id]])</f>
        <v>45550</v>
      </c>
      <c r="N4187" s="14">
        <f xml:space="preserve"> _xlfn.MINIFS(performance_data[date],performance_data[portfolio_id],performance_data[[#This Row],[portfolio_id]])</f>
        <v>44845</v>
      </c>
      <c r="O4187" s="15">
        <f>_xlfn.MAXIFS(performance_data[portfolio_value],performance_data[portfolio_id],performance_data[[#This Row],[portfolio_id]],performance_data[date],performance_data[[#This Row],[latest_date]])</f>
        <v>270067.53999999998</v>
      </c>
      <c r="P4187" s="15">
        <f>_xlfn.MAXIFS(performance_data[portfolio_value],performance_data[portfolio_id],performance_data[[#This Row],[portfolio_id]],performance_data[date],performance_data[[#This Row],[starting_date]])</f>
        <v>226546.42</v>
      </c>
      <c r="Q4187" s="15">
        <f>performance_data[[#This Row],[latest_value]]-performance_data[[#This Row],[starting_value]]</f>
        <v>43521.119999999966</v>
      </c>
      <c r="R4187" s="15">
        <f>performance_data[[#This Row],[net_inflows]]-performance_data[[#This Row],[net_outflows]]</f>
        <v>16684.969999999998</v>
      </c>
      <c r="S4187" s="15" t="str">
        <f>IF(performance_data[[#This Row],[net_inflows]]&gt;AVERAGE(performance_data[net_inflows]),"High","Low")</f>
        <v>High</v>
      </c>
      <c r="T4187" s="15">
        <f>AVERAGEIF(performance_data[inflow_flag],performance_data[[#This Row],[inflow_flag]],performance_data[return_percentage])</f>
        <v>4.8467905675459724</v>
      </c>
      <c r="U4187" s="17">
        <f>IF(performance_data[[#This Row],[return_percentage]]&lt;performance_data[[#This Row],[benchmark_return]],1,0)</f>
        <v>1</v>
      </c>
      <c r="V4187" s="17">
        <f>COUNTIFS(performance_data[portfolio_id],performance_data[[#This Row],[portfolio_id]])</f>
        <v>27</v>
      </c>
      <c r="W4187" s="17">
        <f>COUNTIFS(performance_data[portfolio_id],performance_data[[#This Row],[portfolio_id]],
          performance_data[return_flag],1)</f>
        <v>11</v>
      </c>
      <c r="X4187" s="15">
        <f>performance_data[[#This Row],[underperform_flag_count]]/performance_data[[#This Row],[totalportfoliocount]]</f>
        <v>0.40740740740740738</v>
      </c>
    </row>
    <row r="4188" spans="1:24" x14ac:dyDescent="0.3">
      <c r="A4188">
        <v>8625</v>
      </c>
      <c r="B4188" s="1">
        <v>45457</v>
      </c>
      <c r="C4188">
        <v>133614.04999999999</v>
      </c>
      <c r="D4188">
        <v>17.489999999999998</v>
      </c>
      <c r="E4188">
        <v>19.239999999999998</v>
      </c>
      <c r="F4188">
        <v>3775.82</v>
      </c>
      <c r="G4188">
        <v>2923.66</v>
      </c>
      <c r="H4188" t="s">
        <v>2205</v>
      </c>
      <c r="I4188" t="s">
        <v>2211</v>
      </c>
      <c r="J4188">
        <v>6</v>
      </c>
      <c r="K4188" t="s">
        <v>2212</v>
      </c>
      <c r="L4188" t="str">
        <f>IF(performance_data[[#This Row],[return_percentage]]&gt;=performance_data[[#This Row],[benchmark_return]],"Higher","Lower")</f>
        <v>Lower</v>
      </c>
      <c r="M4188" s="14">
        <f xml:space="preserve"> _xlfn.MAXIFS(performance_data[date],performance_data[portfolio_id],performance_data[[#This Row],[portfolio_id]])</f>
        <v>45546</v>
      </c>
      <c r="N4188" s="14">
        <f xml:space="preserve"> _xlfn.MINIFS(performance_data[date],performance_data[portfolio_id],performance_data[[#This Row],[portfolio_id]])</f>
        <v>44929</v>
      </c>
      <c r="O4188" s="15">
        <f>_xlfn.MAXIFS(performance_data[portfolio_value],performance_data[portfolio_id],performance_data[[#This Row],[portfolio_id]],performance_data[date],performance_data[[#This Row],[latest_date]])</f>
        <v>51206.85</v>
      </c>
      <c r="P4188" s="15">
        <f>_xlfn.MAXIFS(performance_data[portfolio_value],performance_data[portfolio_id],performance_data[[#This Row],[portfolio_id]],performance_data[date],performance_data[[#This Row],[starting_date]])</f>
        <v>30418.68</v>
      </c>
      <c r="Q4188" s="15">
        <f>performance_data[[#This Row],[latest_value]]-performance_data[[#This Row],[starting_value]]</f>
        <v>20788.169999999998</v>
      </c>
      <c r="R4188" s="15">
        <f>performance_data[[#This Row],[net_inflows]]-performance_data[[#This Row],[net_outflows]]</f>
        <v>852.16000000000031</v>
      </c>
      <c r="S4188" s="15" t="str">
        <f>IF(performance_data[[#This Row],[net_inflows]]&gt;AVERAGE(performance_data[net_inflows]),"High","Low")</f>
        <v>Low</v>
      </c>
      <c r="T4188" s="15">
        <f>AVERAGEIF(performance_data[inflow_flag],performance_data[[#This Row],[inflow_flag]],performance_data[return_percentage])</f>
        <v>5.0457846277021572</v>
      </c>
      <c r="U4188" s="17">
        <f>IF(performance_data[[#This Row],[return_percentage]]&lt;performance_data[[#This Row],[benchmark_return]],1,0)</f>
        <v>1</v>
      </c>
      <c r="V4188" s="17">
        <f>COUNTIFS(performance_data[portfolio_id],performance_data[[#This Row],[portfolio_id]])</f>
        <v>22</v>
      </c>
      <c r="W4188" s="17">
        <f>COUNTIFS(performance_data[portfolio_id],performance_data[[#This Row],[portfolio_id]],
          performance_data[return_flag],1)</f>
        <v>12</v>
      </c>
      <c r="X4188" s="15">
        <f>performance_data[[#This Row],[underperform_flag_count]]/performance_data[[#This Row],[totalportfoliocount]]</f>
        <v>0.54545454545454541</v>
      </c>
    </row>
    <row r="4189" spans="1:24" x14ac:dyDescent="0.3">
      <c r="A4189">
        <v>8625</v>
      </c>
      <c r="B4189" s="1">
        <v>45183</v>
      </c>
      <c r="C4189">
        <v>224146.85</v>
      </c>
      <c r="D4189">
        <v>7.59</v>
      </c>
      <c r="E4189">
        <v>7.98</v>
      </c>
      <c r="F4189">
        <v>19038.330000000002</v>
      </c>
      <c r="G4189">
        <v>12387.87</v>
      </c>
      <c r="H4189" t="s">
        <v>2213</v>
      </c>
      <c r="I4189" t="s">
        <v>2209</v>
      </c>
      <c r="J4189">
        <v>9</v>
      </c>
      <c r="K4189" t="s">
        <v>2221</v>
      </c>
      <c r="L4189" t="str">
        <f>IF(performance_data[[#This Row],[return_percentage]]&gt;=performance_data[[#This Row],[benchmark_return]],"Higher","Lower")</f>
        <v>Lower</v>
      </c>
      <c r="M4189" s="14">
        <f xml:space="preserve"> _xlfn.MAXIFS(performance_data[date],performance_data[portfolio_id],performance_data[[#This Row],[portfolio_id]])</f>
        <v>45546</v>
      </c>
      <c r="N4189" s="14">
        <f xml:space="preserve"> _xlfn.MINIFS(performance_data[date],performance_data[portfolio_id],performance_data[[#This Row],[portfolio_id]])</f>
        <v>44929</v>
      </c>
      <c r="O4189" s="15">
        <f>_xlfn.MAXIFS(performance_data[portfolio_value],performance_data[portfolio_id],performance_data[[#This Row],[portfolio_id]],performance_data[date],performance_data[[#This Row],[latest_date]])</f>
        <v>51206.85</v>
      </c>
      <c r="P4189" s="15">
        <f>_xlfn.MAXIFS(performance_data[portfolio_value],performance_data[portfolio_id],performance_data[[#This Row],[portfolio_id]],performance_data[date],performance_data[[#This Row],[starting_date]])</f>
        <v>30418.68</v>
      </c>
      <c r="Q4189" s="15">
        <f>performance_data[[#This Row],[latest_value]]-performance_data[[#This Row],[starting_value]]</f>
        <v>20788.169999999998</v>
      </c>
      <c r="R4189" s="15">
        <f>performance_data[[#This Row],[net_inflows]]-performance_data[[#This Row],[net_outflows]]</f>
        <v>6650.4600000000009</v>
      </c>
      <c r="S4189" s="15" t="str">
        <f>IF(performance_data[[#This Row],[net_inflows]]&gt;AVERAGE(performance_data[net_inflows]),"High","Low")</f>
        <v>High</v>
      </c>
      <c r="T4189" s="15">
        <f>AVERAGEIF(performance_data[inflow_flag],performance_data[[#This Row],[inflow_flag]],performance_data[return_percentage])</f>
        <v>4.8467905675459724</v>
      </c>
      <c r="U4189" s="17">
        <f>IF(performance_data[[#This Row],[return_percentage]]&lt;performance_data[[#This Row],[benchmark_return]],1,0)</f>
        <v>1</v>
      </c>
      <c r="V4189" s="17">
        <f>COUNTIFS(performance_data[portfolio_id],performance_data[[#This Row],[portfolio_id]])</f>
        <v>22</v>
      </c>
      <c r="W4189" s="17">
        <f>COUNTIFS(performance_data[portfolio_id],performance_data[[#This Row],[portfolio_id]],
          performance_data[return_flag],1)</f>
        <v>12</v>
      </c>
      <c r="X4189" s="15">
        <f>performance_data[[#This Row],[underperform_flag_count]]/performance_data[[#This Row],[totalportfoliocount]]</f>
        <v>0.54545454545454541</v>
      </c>
    </row>
    <row r="4190" spans="1:24" x14ac:dyDescent="0.3">
      <c r="A4190">
        <v>8625</v>
      </c>
      <c r="B4190" s="1">
        <v>44970</v>
      </c>
      <c r="C4190">
        <v>439671.92</v>
      </c>
      <c r="D4190">
        <v>-7.15</v>
      </c>
      <c r="E4190">
        <v>-8.39</v>
      </c>
      <c r="F4190">
        <v>13680.87</v>
      </c>
      <c r="G4190">
        <v>3056.34</v>
      </c>
      <c r="H4190" t="s">
        <v>2213</v>
      </c>
      <c r="I4190" t="s">
        <v>2206</v>
      </c>
      <c r="J4190">
        <v>2</v>
      </c>
      <c r="K4190" t="s">
        <v>2226</v>
      </c>
      <c r="L4190" t="str">
        <f>IF(performance_data[[#This Row],[return_percentage]]&gt;=performance_data[[#This Row],[benchmark_return]],"Higher","Lower")</f>
        <v>Higher</v>
      </c>
      <c r="M4190" s="14">
        <f xml:space="preserve"> _xlfn.MAXIFS(performance_data[date],performance_data[portfolio_id],performance_data[[#This Row],[portfolio_id]])</f>
        <v>45546</v>
      </c>
      <c r="N4190" s="14">
        <f xml:space="preserve"> _xlfn.MINIFS(performance_data[date],performance_data[portfolio_id],performance_data[[#This Row],[portfolio_id]])</f>
        <v>44929</v>
      </c>
      <c r="O4190" s="15">
        <f>_xlfn.MAXIFS(performance_data[portfolio_value],performance_data[portfolio_id],performance_data[[#This Row],[portfolio_id]],performance_data[date],performance_data[[#This Row],[latest_date]])</f>
        <v>51206.85</v>
      </c>
      <c r="P4190" s="15">
        <f>_xlfn.MAXIFS(performance_data[portfolio_value],performance_data[portfolio_id],performance_data[[#This Row],[portfolio_id]],performance_data[date],performance_data[[#This Row],[starting_date]])</f>
        <v>30418.68</v>
      </c>
      <c r="Q4190" s="15">
        <f>performance_data[[#This Row],[latest_value]]-performance_data[[#This Row],[starting_value]]</f>
        <v>20788.169999999998</v>
      </c>
      <c r="R4190" s="15">
        <f>performance_data[[#This Row],[net_inflows]]-performance_data[[#This Row],[net_outflows]]</f>
        <v>10624.53</v>
      </c>
      <c r="S4190" s="15" t="str">
        <f>IF(performance_data[[#This Row],[net_inflows]]&gt;AVERAGE(performance_data[net_inflows]),"High","Low")</f>
        <v>High</v>
      </c>
      <c r="T4190" s="15">
        <f>AVERAGEIF(performance_data[inflow_flag],performance_data[[#This Row],[inflow_flag]],performance_data[return_percentage])</f>
        <v>4.8467905675459724</v>
      </c>
      <c r="U4190" s="17">
        <f>IF(performance_data[[#This Row],[return_percentage]]&lt;performance_data[[#This Row],[benchmark_return]],1,0)</f>
        <v>0</v>
      </c>
      <c r="V4190" s="17">
        <f>COUNTIFS(performance_data[portfolio_id],performance_data[[#This Row],[portfolio_id]])</f>
        <v>22</v>
      </c>
      <c r="W4190" s="17">
        <f>COUNTIFS(performance_data[portfolio_id],performance_data[[#This Row],[portfolio_id]],
          performance_data[return_flag],1)</f>
        <v>12</v>
      </c>
      <c r="X4190" s="15">
        <f>performance_data[[#This Row],[underperform_flag_count]]/performance_data[[#This Row],[totalportfoliocount]]</f>
        <v>0.54545454545454541</v>
      </c>
    </row>
    <row r="4191" spans="1:24" x14ac:dyDescent="0.3">
      <c r="A4191">
        <v>8625</v>
      </c>
      <c r="B4191" s="1">
        <v>45235</v>
      </c>
      <c r="C4191">
        <v>369785.03</v>
      </c>
      <c r="D4191">
        <v>14.71</v>
      </c>
      <c r="E4191">
        <v>13.39</v>
      </c>
      <c r="F4191">
        <v>8519.2199999999993</v>
      </c>
      <c r="G4191">
        <v>5574.18</v>
      </c>
      <c r="H4191" t="s">
        <v>2213</v>
      </c>
      <c r="I4191" t="s">
        <v>2217</v>
      </c>
      <c r="J4191">
        <v>11</v>
      </c>
      <c r="K4191" t="s">
        <v>2219</v>
      </c>
      <c r="L4191" t="str">
        <f>IF(performance_data[[#This Row],[return_percentage]]&gt;=performance_data[[#This Row],[benchmark_return]],"Higher","Lower")</f>
        <v>Higher</v>
      </c>
      <c r="M4191" s="14">
        <f xml:space="preserve"> _xlfn.MAXIFS(performance_data[date],performance_data[portfolio_id],performance_data[[#This Row],[portfolio_id]])</f>
        <v>45546</v>
      </c>
      <c r="N4191" s="14">
        <f xml:space="preserve"> _xlfn.MINIFS(performance_data[date],performance_data[portfolio_id],performance_data[[#This Row],[portfolio_id]])</f>
        <v>44929</v>
      </c>
      <c r="O4191" s="15">
        <f>_xlfn.MAXIFS(performance_data[portfolio_value],performance_data[portfolio_id],performance_data[[#This Row],[portfolio_id]],performance_data[date],performance_data[[#This Row],[latest_date]])</f>
        <v>51206.85</v>
      </c>
      <c r="P4191" s="15">
        <f>_xlfn.MAXIFS(performance_data[portfolio_value],performance_data[portfolio_id],performance_data[[#This Row],[portfolio_id]],performance_data[date],performance_data[[#This Row],[starting_date]])</f>
        <v>30418.68</v>
      </c>
      <c r="Q4191" s="15">
        <f>performance_data[[#This Row],[latest_value]]-performance_data[[#This Row],[starting_value]]</f>
        <v>20788.169999999998</v>
      </c>
      <c r="R4191" s="15">
        <f>performance_data[[#This Row],[net_inflows]]-performance_data[[#This Row],[net_outflows]]</f>
        <v>2945.0399999999991</v>
      </c>
      <c r="S4191" s="15" t="str">
        <f>IF(performance_data[[#This Row],[net_inflows]]&gt;AVERAGE(performance_data[net_inflows]),"High","Low")</f>
        <v>Low</v>
      </c>
      <c r="T4191" s="15">
        <f>AVERAGEIF(performance_data[inflow_flag],performance_data[[#This Row],[inflow_flag]],performance_data[return_percentage])</f>
        <v>5.0457846277021572</v>
      </c>
      <c r="U4191" s="17">
        <f>IF(performance_data[[#This Row],[return_percentage]]&lt;performance_data[[#This Row],[benchmark_return]],1,0)</f>
        <v>0</v>
      </c>
      <c r="V4191" s="17">
        <f>COUNTIFS(performance_data[portfolio_id],performance_data[[#This Row],[portfolio_id]])</f>
        <v>22</v>
      </c>
      <c r="W4191" s="17">
        <f>COUNTIFS(performance_data[portfolio_id],performance_data[[#This Row],[portfolio_id]],
          performance_data[return_flag],1)</f>
        <v>12</v>
      </c>
      <c r="X4191" s="15">
        <f>performance_data[[#This Row],[underperform_flag_count]]/performance_data[[#This Row],[totalportfoliocount]]</f>
        <v>0.54545454545454541</v>
      </c>
    </row>
    <row r="4192" spans="1:24" x14ac:dyDescent="0.3">
      <c r="A4192">
        <v>8625</v>
      </c>
      <c r="B4192" s="1">
        <v>44952</v>
      </c>
      <c r="C4192">
        <v>43693.11</v>
      </c>
      <c r="D4192">
        <v>4.1900000000000004</v>
      </c>
      <c r="E4192">
        <v>4.95</v>
      </c>
      <c r="F4192">
        <v>8004.05</v>
      </c>
      <c r="G4192">
        <v>3780.11</v>
      </c>
      <c r="H4192" t="s">
        <v>2213</v>
      </c>
      <c r="I4192" t="s">
        <v>2206</v>
      </c>
      <c r="J4192">
        <v>1</v>
      </c>
      <c r="K4192" t="s">
        <v>2207</v>
      </c>
      <c r="L4192" t="str">
        <f>IF(performance_data[[#This Row],[return_percentage]]&gt;=performance_data[[#This Row],[benchmark_return]],"Higher","Lower")</f>
        <v>Lower</v>
      </c>
      <c r="M4192" s="14">
        <f xml:space="preserve"> _xlfn.MAXIFS(performance_data[date],performance_data[portfolio_id],performance_data[[#This Row],[portfolio_id]])</f>
        <v>45546</v>
      </c>
      <c r="N4192" s="14">
        <f xml:space="preserve"> _xlfn.MINIFS(performance_data[date],performance_data[portfolio_id],performance_data[[#This Row],[portfolio_id]])</f>
        <v>44929</v>
      </c>
      <c r="O4192" s="15">
        <f>_xlfn.MAXIFS(performance_data[portfolio_value],performance_data[portfolio_id],performance_data[[#This Row],[portfolio_id]],performance_data[date],performance_data[[#This Row],[latest_date]])</f>
        <v>51206.85</v>
      </c>
      <c r="P4192" s="15">
        <f>_xlfn.MAXIFS(performance_data[portfolio_value],performance_data[portfolio_id],performance_data[[#This Row],[portfolio_id]],performance_data[date],performance_data[[#This Row],[starting_date]])</f>
        <v>30418.68</v>
      </c>
      <c r="Q4192" s="15">
        <f>performance_data[[#This Row],[latest_value]]-performance_data[[#This Row],[starting_value]]</f>
        <v>20788.169999999998</v>
      </c>
      <c r="R4192" s="15">
        <f>performance_data[[#This Row],[net_inflows]]-performance_data[[#This Row],[net_outflows]]</f>
        <v>4223.9400000000005</v>
      </c>
      <c r="S4192" s="15" t="str">
        <f>IF(performance_data[[#This Row],[net_inflows]]&gt;AVERAGE(performance_data[net_inflows]),"High","Low")</f>
        <v>Low</v>
      </c>
      <c r="T4192" s="15">
        <f>AVERAGEIF(performance_data[inflow_flag],performance_data[[#This Row],[inflow_flag]],performance_data[return_percentage])</f>
        <v>5.0457846277021572</v>
      </c>
      <c r="U4192" s="17">
        <f>IF(performance_data[[#This Row],[return_percentage]]&lt;performance_data[[#This Row],[benchmark_return]],1,0)</f>
        <v>1</v>
      </c>
      <c r="V4192" s="17">
        <f>COUNTIFS(performance_data[portfolio_id],performance_data[[#This Row],[portfolio_id]])</f>
        <v>22</v>
      </c>
      <c r="W4192" s="17">
        <f>COUNTIFS(performance_data[portfolio_id],performance_data[[#This Row],[portfolio_id]],
          performance_data[return_flag],1)</f>
        <v>12</v>
      </c>
      <c r="X4192" s="15">
        <f>performance_data[[#This Row],[underperform_flag_count]]/performance_data[[#This Row],[totalportfoliocount]]</f>
        <v>0.54545454545454541</v>
      </c>
    </row>
    <row r="4193" spans="1:24" x14ac:dyDescent="0.3">
      <c r="A4193">
        <v>8625</v>
      </c>
      <c r="B4193" s="1">
        <v>45111</v>
      </c>
      <c r="C4193">
        <v>296350.51</v>
      </c>
      <c r="D4193">
        <v>2.17</v>
      </c>
      <c r="E4193">
        <v>2.5499999999999998</v>
      </c>
      <c r="F4193">
        <v>19485.97</v>
      </c>
      <c r="G4193">
        <v>14501.41</v>
      </c>
      <c r="H4193" t="s">
        <v>2213</v>
      </c>
      <c r="I4193" t="s">
        <v>2209</v>
      </c>
      <c r="J4193">
        <v>7</v>
      </c>
      <c r="K4193" t="s">
        <v>2210</v>
      </c>
      <c r="L4193" t="str">
        <f>IF(performance_data[[#This Row],[return_percentage]]&gt;=performance_data[[#This Row],[benchmark_return]],"Higher","Lower")</f>
        <v>Lower</v>
      </c>
      <c r="M4193" s="14">
        <f xml:space="preserve"> _xlfn.MAXIFS(performance_data[date],performance_data[portfolio_id],performance_data[[#This Row],[portfolio_id]])</f>
        <v>45546</v>
      </c>
      <c r="N4193" s="14">
        <f xml:space="preserve"> _xlfn.MINIFS(performance_data[date],performance_data[portfolio_id],performance_data[[#This Row],[portfolio_id]])</f>
        <v>44929</v>
      </c>
      <c r="O4193" s="15">
        <f>_xlfn.MAXIFS(performance_data[portfolio_value],performance_data[portfolio_id],performance_data[[#This Row],[portfolio_id]],performance_data[date],performance_data[[#This Row],[latest_date]])</f>
        <v>51206.85</v>
      </c>
      <c r="P4193" s="15">
        <f>_xlfn.MAXIFS(performance_data[portfolio_value],performance_data[portfolio_id],performance_data[[#This Row],[portfolio_id]],performance_data[date],performance_data[[#This Row],[starting_date]])</f>
        <v>30418.68</v>
      </c>
      <c r="Q4193" s="15">
        <f>performance_data[[#This Row],[latest_value]]-performance_data[[#This Row],[starting_value]]</f>
        <v>20788.169999999998</v>
      </c>
      <c r="R4193" s="15">
        <f>performance_data[[#This Row],[net_inflows]]-performance_data[[#This Row],[net_outflows]]</f>
        <v>4984.5600000000013</v>
      </c>
      <c r="S4193" s="15" t="str">
        <f>IF(performance_data[[#This Row],[net_inflows]]&gt;AVERAGE(performance_data[net_inflows]),"High","Low")</f>
        <v>High</v>
      </c>
      <c r="T4193" s="15">
        <f>AVERAGEIF(performance_data[inflow_flag],performance_data[[#This Row],[inflow_flag]],performance_data[return_percentage])</f>
        <v>4.8467905675459724</v>
      </c>
      <c r="U4193" s="17">
        <f>IF(performance_data[[#This Row],[return_percentage]]&lt;performance_data[[#This Row],[benchmark_return]],1,0)</f>
        <v>1</v>
      </c>
      <c r="V4193" s="17">
        <f>COUNTIFS(performance_data[portfolio_id],performance_data[[#This Row],[portfolio_id]])</f>
        <v>22</v>
      </c>
      <c r="W4193" s="17">
        <f>COUNTIFS(performance_data[portfolio_id],performance_data[[#This Row],[portfolio_id]],
          performance_data[return_flag],1)</f>
        <v>12</v>
      </c>
      <c r="X4193" s="15">
        <f>performance_data[[#This Row],[underperform_flag_count]]/performance_data[[#This Row],[totalportfoliocount]]</f>
        <v>0.54545454545454541</v>
      </c>
    </row>
    <row r="4194" spans="1:24" x14ac:dyDescent="0.3">
      <c r="A4194">
        <v>8625</v>
      </c>
      <c r="B4194" s="1">
        <v>45546</v>
      </c>
      <c r="C4194">
        <v>51206.85</v>
      </c>
      <c r="D4194">
        <v>16.59</v>
      </c>
      <c r="E4194">
        <v>17.13</v>
      </c>
      <c r="F4194">
        <v>11899.99</v>
      </c>
      <c r="G4194">
        <v>7484.1</v>
      </c>
      <c r="H4194" t="s">
        <v>2205</v>
      </c>
      <c r="I4194" t="s">
        <v>2209</v>
      </c>
      <c r="J4194">
        <v>9</v>
      </c>
      <c r="K4194" t="s">
        <v>2221</v>
      </c>
      <c r="L4194" t="str">
        <f>IF(performance_data[[#This Row],[return_percentage]]&gt;=performance_data[[#This Row],[benchmark_return]],"Higher","Lower")</f>
        <v>Lower</v>
      </c>
      <c r="M4194" s="14">
        <f xml:space="preserve"> _xlfn.MAXIFS(performance_data[date],performance_data[portfolio_id],performance_data[[#This Row],[portfolio_id]])</f>
        <v>45546</v>
      </c>
      <c r="N4194" s="14">
        <f xml:space="preserve"> _xlfn.MINIFS(performance_data[date],performance_data[portfolio_id],performance_data[[#This Row],[portfolio_id]])</f>
        <v>44929</v>
      </c>
      <c r="O4194" s="15">
        <f>_xlfn.MAXIFS(performance_data[portfolio_value],performance_data[portfolio_id],performance_data[[#This Row],[portfolio_id]],performance_data[date],performance_data[[#This Row],[latest_date]])</f>
        <v>51206.85</v>
      </c>
      <c r="P4194" s="15">
        <f>_xlfn.MAXIFS(performance_data[portfolio_value],performance_data[portfolio_id],performance_data[[#This Row],[portfolio_id]],performance_data[date],performance_data[[#This Row],[starting_date]])</f>
        <v>30418.68</v>
      </c>
      <c r="Q4194" s="15">
        <f>performance_data[[#This Row],[latest_value]]-performance_data[[#This Row],[starting_value]]</f>
        <v>20788.169999999998</v>
      </c>
      <c r="R4194" s="15">
        <f>performance_data[[#This Row],[net_inflows]]-performance_data[[#This Row],[net_outflows]]</f>
        <v>4415.8899999999994</v>
      </c>
      <c r="S4194" s="15" t="str">
        <f>IF(performance_data[[#This Row],[net_inflows]]&gt;AVERAGE(performance_data[net_inflows]),"High","Low")</f>
        <v>High</v>
      </c>
      <c r="T4194" s="15">
        <f>AVERAGEIF(performance_data[inflow_flag],performance_data[[#This Row],[inflow_flag]],performance_data[return_percentage])</f>
        <v>4.8467905675459724</v>
      </c>
      <c r="U4194" s="17">
        <f>IF(performance_data[[#This Row],[return_percentage]]&lt;performance_data[[#This Row],[benchmark_return]],1,0)</f>
        <v>1</v>
      </c>
      <c r="V4194" s="17">
        <f>COUNTIFS(performance_data[portfolio_id],performance_data[[#This Row],[portfolio_id]])</f>
        <v>22</v>
      </c>
      <c r="W4194" s="17">
        <f>COUNTIFS(performance_data[portfolio_id],performance_data[[#This Row],[portfolio_id]],
          performance_data[return_flag],1)</f>
        <v>12</v>
      </c>
      <c r="X4194" s="15">
        <f>performance_data[[#This Row],[underperform_flag_count]]/performance_data[[#This Row],[totalportfoliocount]]</f>
        <v>0.54545454545454541</v>
      </c>
    </row>
    <row r="4195" spans="1:24" x14ac:dyDescent="0.3">
      <c r="A4195">
        <v>8625</v>
      </c>
      <c r="B4195" s="1">
        <v>45288</v>
      </c>
      <c r="C4195">
        <v>210506.84</v>
      </c>
      <c r="D4195">
        <v>13.79</v>
      </c>
      <c r="E4195">
        <v>12.15</v>
      </c>
      <c r="F4195">
        <v>2543.7600000000002</v>
      </c>
      <c r="G4195">
        <v>18243.150000000001</v>
      </c>
      <c r="H4195" t="s">
        <v>2213</v>
      </c>
      <c r="I4195" t="s">
        <v>2217</v>
      </c>
      <c r="J4195">
        <v>12</v>
      </c>
      <c r="K4195" t="s">
        <v>2218</v>
      </c>
      <c r="L4195" t="str">
        <f>IF(performance_data[[#This Row],[return_percentage]]&gt;=performance_data[[#This Row],[benchmark_return]],"Higher","Lower")</f>
        <v>Higher</v>
      </c>
      <c r="M4195" s="14">
        <f xml:space="preserve"> _xlfn.MAXIFS(performance_data[date],performance_data[portfolio_id],performance_data[[#This Row],[portfolio_id]])</f>
        <v>45546</v>
      </c>
      <c r="N4195" s="14">
        <f xml:space="preserve"> _xlfn.MINIFS(performance_data[date],performance_data[portfolio_id],performance_data[[#This Row],[portfolio_id]])</f>
        <v>44929</v>
      </c>
      <c r="O4195" s="15">
        <f>_xlfn.MAXIFS(performance_data[portfolio_value],performance_data[portfolio_id],performance_data[[#This Row],[portfolio_id]],performance_data[date],performance_data[[#This Row],[latest_date]])</f>
        <v>51206.85</v>
      </c>
      <c r="P4195" s="15">
        <f>_xlfn.MAXIFS(performance_data[portfolio_value],performance_data[portfolio_id],performance_data[[#This Row],[portfolio_id]],performance_data[date],performance_data[[#This Row],[starting_date]])</f>
        <v>30418.68</v>
      </c>
      <c r="Q4195" s="15">
        <f>performance_data[[#This Row],[latest_value]]-performance_data[[#This Row],[starting_value]]</f>
        <v>20788.169999999998</v>
      </c>
      <c r="R4195" s="15">
        <f>performance_data[[#This Row],[net_inflows]]-performance_data[[#This Row],[net_outflows]]</f>
        <v>-15699.390000000001</v>
      </c>
      <c r="S4195" s="15" t="str">
        <f>IF(performance_data[[#This Row],[net_inflows]]&gt;AVERAGE(performance_data[net_inflows]),"High","Low")</f>
        <v>Low</v>
      </c>
      <c r="T4195" s="15">
        <f>AVERAGEIF(performance_data[inflow_flag],performance_data[[#This Row],[inflow_flag]],performance_data[return_percentage])</f>
        <v>5.0457846277021572</v>
      </c>
      <c r="U4195" s="17">
        <f>IF(performance_data[[#This Row],[return_percentage]]&lt;performance_data[[#This Row],[benchmark_return]],1,0)</f>
        <v>0</v>
      </c>
      <c r="V4195" s="17">
        <f>COUNTIFS(performance_data[portfolio_id],performance_data[[#This Row],[portfolio_id]])</f>
        <v>22</v>
      </c>
      <c r="W4195" s="17">
        <f>COUNTIFS(performance_data[portfolio_id],performance_data[[#This Row],[portfolio_id]],
          performance_data[return_flag],1)</f>
        <v>12</v>
      </c>
      <c r="X4195" s="15">
        <f>performance_data[[#This Row],[underperform_flag_count]]/performance_data[[#This Row],[totalportfoliocount]]</f>
        <v>0.54545454545454541</v>
      </c>
    </row>
    <row r="4196" spans="1:24" x14ac:dyDescent="0.3">
      <c r="A4196">
        <v>8625</v>
      </c>
      <c r="B4196" s="1">
        <v>44929</v>
      </c>
      <c r="C4196">
        <v>30418.68</v>
      </c>
      <c r="D4196">
        <v>17.96</v>
      </c>
      <c r="E4196">
        <v>17.149999999999999</v>
      </c>
      <c r="F4196">
        <v>5939.49</v>
      </c>
      <c r="G4196">
        <v>15882.8</v>
      </c>
      <c r="H4196" t="s">
        <v>2213</v>
      </c>
      <c r="I4196" t="s">
        <v>2206</v>
      </c>
      <c r="J4196">
        <v>1</v>
      </c>
      <c r="K4196" t="s">
        <v>2207</v>
      </c>
      <c r="L4196" t="str">
        <f>IF(performance_data[[#This Row],[return_percentage]]&gt;=performance_data[[#This Row],[benchmark_return]],"Higher","Lower")</f>
        <v>Higher</v>
      </c>
      <c r="M4196" s="14">
        <f xml:space="preserve"> _xlfn.MAXIFS(performance_data[date],performance_data[portfolio_id],performance_data[[#This Row],[portfolio_id]])</f>
        <v>45546</v>
      </c>
      <c r="N4196" s="14">
        <f xml:space="preserve"> _xlfn.MINIFS(performance_data[date],performance_data[portfolio_id],performance_data[[#This Row],[portfolio_id]])</f>
        <v>44929</v>
      </c>
      <c r="O4196" s="15">
        <f>_xlfn.MAXIFS(performance_data[portfolio_value],performance_data[portfolio_id],performance_data[[#This Row],[portfolio_id]],performance_data[date],performance_data[[#This Row],[latest_date]])</f>
        <v>51206.85</v>
      </c>
      <c r="P4196" s="15">
        <f>_xlfn.MAXIFS(performance_data[portfolio_value],performance_data[portfolio_id],performance_data[[#This Row],[portfolio_id]],performance_data[date],performance_data[[#This Row],[starting_date]])</f>
        <v>30418.68</v>
      </c>
      <c r="Q4196" s="15">
        <f>performance_data[[#This Row],[latest_value]]-performance_data[[#This Row],[starting_value]]</f>
        <v>20788.169999999998</v>
      </c>
      <c r="R4196" s="15">
        <f>performance_data[[#This Row],[net_inflows]]-performance_data[[#This Row],[net_outflows]]</f>
        <v>-9943.31</v>
      </c>
      <c r="S4196" s="15" t="str">
        <f>IF(performance_data[[#This Row],[net_inflows]]&gt;AVERAGE(performance_data[net_inflows]),"High","Low")</f>
        <v>Low</v>
      </c>
      <c r="T4196" s="15">
        <f>AVERAGEIF(performance_data[inflow_flag],performance_data[[#This Row],[inflow_flag]],performance_data[return_percentage])</f>
        <v>5.0457846277021572</v>
      </c>
      <c r="U4196" s="17">
        <f>IF(performance_data[[#This Row],[return_percentage]]&lt;performance_data[[#This Row],[benchmark_return]],1,0)</f>
        <v>0</v>
      </c>
      <c r="V4196" s="17">
        <f>COUNTIFS(performance_data[portfolio_id],performance_data[[#This Row],[portfolio_id]])</f>
        <v>22</v>
      </c>
      <c r="W4196" s="17">
        <f>COUNTIFS(performance_data[portfolio_id],performance_data[[#This Row],[portfolio_id]],
          performance_data[return_flag],1)</f>
        <v>12</v>
      </c>
      <c r="X4196" s="15">
        <f>performance_data[[#This Row],[underperform_flag_count]]/performance_data[[#This Row],[totalportfoliocount]]</f>
        <v>0.54545454545454541</v>
      </c>
    </row>
    <row r="4197" spans="1:24" x14ac:dyDescent="0.3">
      <c r="A4197">
        <v>8625</v>
      </c>
      <c r="B4197" s="1">
        <v>45545</v>
      </c>
      <c r="C4197">
        <v>304354.65000000002</v>
      </c>
      <c r="D4197">
        <v>-7.53</v>
      </c>
      <c r="E4197">
        <v>-6.05</v>
      </c>
      <c r="F4197">
        <v>8915.82</v>
      </c>
      <c r="G4197">
        <v>15959.29</v>
      </c>
      <c r="H4197" t="s">
        <v>2205</v>
      </c>
      <c r="I4197" t="s">
        <v>2209</v>
      </c>
      <c r="J4197">
        <v>9</v>
      </c>
      <c r="K4197" t="s">
        <v>2221</v>
      </c>
      <c r="L4197" t="str">
        <f>IF(performance_data[[#This Row],[return_percentage]]&gt;=performance_data[[#This Row],[benchmark_return]],"Higher","Lower")</f>
        <v>Lower</v>
      </c>
      <c r="M4197" s="14">
        <f xml:space="preserve"> _xlfn.MAXIFS(performance_data[date],performance_data[portfolio_id],performance_data[[#This Row],[portfolio_id]])</f>
        <v>45546</v>
      </c>
      <c r="N4197" s="14">
        <f xml:space="preserve"> _xlfn.MINIFS(performance_data[date],performance_data[portfolio_id],performance_data[[#This Row],[portfolio_id]])</f>
        <v>44929</v>
      </c>
      <c r="O4197" s="15">
        <f>_xlfn.MAXIFS(performance_data[portfolio_value],performance_data[portfolio_id],performance_data[[#This Row],[portfolio_id]],performance_data[date],performance_data[[#This Row],[latest_date]])</f>
        <v>51206.85</v>
      </c>
      <c r="P4197" s="15">
        <f>_xlfn.MAXIFS(performance_data[portfolio_value],performance_data[portfolio_id],performance_data[[#This Row],[portfolio_id]],performance_data[date],performance_data[[#This Row],[starting_date]])</f>
        <v>30418.68</v>
      </c>
      <c r="Q4197" s="15">
        <f>performance_data[[#This Row],[latest_value]]-performance_data[[#This Row],[starting_value]]</f>
        <v>20788.169999999998</v>
      </c>
      <c r="R4197" s="15">
        <f>performance_data[[#This Row],[net_inflows]]-performance_data[[#This Row],[net_outflows]]</f>
        <v>-7043.4700000000012</v>
      </c>
      <c r="S4197" s="15" t="str">
        <f>IF(performance_data[[#This Row],[net_inflows]]&gt;AVERAGE(performance_data[net_inflows]),"High","Low")</f>
        <v>Low</v>
      </c>
      <c r="T4197" s="15">
        <f>AVERAGEIF(performance_data[inflow_flag],performance_data[[#This Row],[inflow_flag]],performance_data[return_percentage])</f>
        <v>5.0457846277021572</v>
      </c>
      <c r="U4197" s="17">
        <f>IF(performance_data[[#This Row],[return_percentage]]&lt;performance_data[[#This Row],[benchmark_return]],1,0)</f>
        <v>1</v>
      </c>
      <c r="V4197" s="17">
        <f>COUNTIFS(performance_data[portfolio_id],performance_data[[#This Row],[portfolio_id]])</f>
        <v>22</v>
      </c>
      <c r="W4197" s="17">
        <f>COUNTIFS(performance_data[portfolio_id],performance_data[[#This Row],[portfolio_id]],
          performance_data[return_flag],1)</f>
        <v>12</v>
      </c>
      <c r="X4197" s="15">
        <f>performance_data[[#This Row],[underperform_flag_count]]/performance_data[[#This Row],[totalportfoliocount]]</f>
        <v>0.54545454545454541</v>
      </c>
    </row>
    <row r="4198" spans="1:24" x14ac:dyDescent="0.3">
      <c r="A4198">
        <v>8625</v>
      </c>
      <c r="B4198" s="1">
        <v>45035</v>
      </c>
      <c r="C4198">
        <v>152587.38</v>
      </c>
      <c r="D4198">
        <v>11.73</v>
      </c>
      <c r="E4198">
        <v>9.6300000000000008</v>
      </c>
      <c r="F4198">
        <v>3654.6</v>
      </c>
      <c r="G4198">
        <v>788.75</v>
      </c>
      <c r="H4198" t="s">
        <v>2213</v>
      </c>
      <c r="I4198" t="s">
        <v>2211</v>
      </c>
      <c r="J4198">
        <v>4</v>
      </c>
      <c r="K4198" t="s">
        <v>2216</v>
      </c>
      <c r="L4198" t="str">
        <f>IF(performance_data[[#This Row],[return_percentage]]&gt;=performance_data[[#This Row],[benchmark_return]],"Higher","Lower")</f>
        <v>Higher</v>
      </c>
      <c r="M4198" s="14">
        <f xml:space="preserve"> _xlfn.MAXIFS(performance_data[date],performance_data[portfolio_id],performance_data[[#This Row],[portfolio_id]])</f>
        <v>45546</v>
      </c>
      <c r="N4198" s="14">
        <f xml:space="preserve"> _xlfn.MINIFS(performance_data[date],performance_data[portfolio_id],performance_data[[#This Row],[portfolio_id]])</f>
        <v>44929</v>
      </c>
      <c r="O4198" s="15">
        <f>_xlfn.MAXIFS(performance_data[portfolio_value],performance_data[portfolio_id],performance_data[[#This Row],[portfolio_id]],performance_data[date],performance_data[[#This Row],[latest_date]])</f>
        <v>51206.85</v>
      </c>
      <c r="P4198" s="15">
        <f>_xlfn.MAXIFS(performance_data[portfolio_value],performance_data[portfolio_id],performance_data[[#This Row],[portfolio_id]],performance_data[date],performance_data[[#This Row],[starting_date]])</f>
        <v>30418.68</v>
      </c>
      <c r="Q4198" s="15">
        <f>performance_data[[#This Row],[latest_value]]-performance_data[[#This Row],[starting_value]]</f>
        <v>20788.169999999998</v>
      </c>
      <c r="R4198" s="15">
        <f>performance_data[[#This Row],[net_inflows]]-performance_data[[#This Row],[net_outflows]]</f>
        <v>2865.85</v>
      </c>
      <c r="S4198" s="15" t="str">
        <f>IF(performance_data[[#This Row],[net_inflows]]&gt;AVERAGE(performance_data[net_inflows]),"High","Low")</f>
        <v>Low</v>
      </c>
      <c r="T4198" s="15">
        <f>AVERAGEIF(performance_data[inflow_flag],performance_data[[#This Row],[inflow_flag]],performance_data[return_percentage])</f>
        <v>5.0457846277021572</v>
      </c>
      <c r="U4198" s="17">
        <f>IF(performance_data[[#This Row],[return_percentage]]&lt;performance_data[[#This Row],[benchmark_return]],1,0)</f>
        <v>0</v>
      </c>
      <c r="V4198" s="17">
        <f>COUNTIFS(performance_data[portfolio_id],performance_data[[#This Row],[portfolio_id]])</f>
        <v>22</v>
      </c>
      <c r="W4198" s="17">
        <f>COUNTIFS(performance_data[portfolio_id],performance_data[[#This Row],[portfolio_id]],
          performance_data[return_flag],1)</f>
        <v>12</v>
      </c>
      <c r="X4198" s="15">
        <f>performance_data[[#This Row],[underperform_flag_count]]/performance_data[[#This Row],[totalportfoliocount]]</f>
        <v>0.54545454545454541</v>
      </c>
    </row>
    <row r="4199" spans="1:24" x14ac:dyDescent="0.3">
      <c r="A4199">
        <v>8625</v>
      </c>
      <c r="B4199" s="1">
        <v>44943</v>
      </c>
      <c r="C4199">
        <v>113130.78</v>
      </c>
      <c r="D4199">
        <v>7.92</v>
      </c>
      <c r="E4199">
        <v>8.61</v>
      </c>
      <c r="F4199">
        <v>5005.71</v>
      </c>
      <c r="G4199">
        <v>11551.78</v>
      </c>
      <c r="H4199" t="s">
        <v>2213</v>
      </c>
      <c r="I4199" t="s">
        <v>2206</v>
      </c>
      <c r="J4199">
        <v>1</v>
      </c>
      <c r="K4199" t="s">
        <v>2207</v>
      </c>
      <c r="L4199" t="str">
        <f>IF(performance_data[[#This Row],[return_percentage]]&gt;=performance_data[[#This Row],[benchmark_return]],"Higher","Lower")</f>
        <v>Lower</v>
      </c>
      <c r="M4199" s="14">
        <f xml:space="preserve"> _xlfn.MAXIFS(performance_data[date],performance_data[portfolio_id],performance_data[[#This Row],[portfolio_id]])</f>
        <v>45546</v>
      </c>
      <c r="N4199" s="14">
        <f xml:space="preserve"> _xlfn.MINIFS(performance_data[date],performance_data[portfolio_id],performance_data[[#This Row],[portfolio_id]])</f>
        <v>44929</v>
      </c>
      <c r="O4199" s="15">
        <f>_xlfn.MAXIFS(performance_data[portfolio_value],performance_data[portfolio_id],performance_data[[#This Row],[portfolio_id]],performance_data[date],performance_data[[#This Row],[latest_date]])</f>
        <v>51206.85</v>
      </c>
      <c r="P4199" s="15">
        <f>_xlfn.MAXIFS(performance_data[portfolio_value],performance_data[portfolio_id],performance_data[[#This Row],[portfolio_id]],performance_data[date],performance_data[[#This Row],[starting_date]])</f>
        <v>30418.68</v>
      </c>
      <c r="Q4199" s="15">
        <f>performance_data[[#This Row],[latest_value]]-performance_data[[#This Row],[starting_value]]</f>
        <v>20788.169999999998</v>
      </c>
      <c r="R4199" s="15">
        <f>performance_data[[#This Row],[net_inflows]]-performance_data[[#This Row],[net_outflows]]</f>
        <v>-6546.0700000000006</v>
      </c>
      <c r="S4199" s="15" t="str">
        <f>IF(performance_data[[#This Row],[net_inflows]]&gt;AVERAGE(performance_data[net_inflows]),"High","Low")</f>
        <v>Low</v>
      </c>
      <c r="T4199" s="15">
        <f>AVERAGEIF(performance_data[inflow_flag],performance_data[[#This Row],[inflow_flag]],performance_data[return_percentage])</f>
        <v>5.0457846277021572</v>
      </c>
      <c r="U4199" s="17">
        <f>IF(performance_data[[#This Row],[return_percentage]]&lt;performance_data[[#This Row],[benchmark_return]],1,0)</f>
        <v>1</v>
      </c>
      <c r="V4199" s="17">
        <f>COUNTIFS(performance_data[portfolio_id],performance_data[[#This Row],[portfolio_id]])</f>
        <v>22</v>
      </c>
      <c r="W4199" s="17">
        <f>COUNTIFS(performance_data[portfolio_id],performance_data[[#This Row],[portfolio_id]],
          performance_data[return_flag],1)</f>
        <v>12</v>
      </c>
      <c r="X4199" s="15">
        <f>performance_data[[#This Row],[underperform_flag_count]]/performance_data[[#This Row],[totalportfoliocount]]</f>
        <v>0.54545454545454541</v>
      </c>
    </row>
    <row r="4200" spans="1:24" x14ac:dyDescent="0.3">
      <c r="A4200">
        <v>8625</v>
      </c>
      <c r="B4200" s="1">
        <v>45341</v>
      </c>
      <c r="C4200">
        <v>148948.63</v>
      </c>
      <c r="D4200">
        <v>-9.2100000000000009</v>
      </c>
      <c r="E4200">
        <v>-10.06</v>
      </c>
      <c r="F4200">
        <v>2312.77</v>
      </c>
      <c r="G4200">
        <v>11717.68</v>
      </c>
      <c r="H4200" t="s">
        <v>2205</v>
      </c>
      <c r="I4200" t="s">
        <v>2206</v>
      </c>
      <c r="J4200">
        <v>2</v>
      </c>
      <c r="K4200" t="s">
        <v>2226</v>
      </c>
      <c r="L4200" t="str">
        <f>IF(performance_data[[#This Row],[return_percentage]]&gt;=performance_data[[#This Row],[benchmark_return]],"Higher","Lower")</f>
        <v>Higher</v>
      </c>
      <c r="M4200" s="14">
        <f xml:space="preserve"> _xlfn.MAXIFS(performance_data[date],performance_data[portfolio_id],performance_data[[#This Row],[portfolio_id]])</f>
        <v>45546</v>
      </c>
      <c r="N4200" s="14">
        <f xml:space="preserve"> _xlfn.MINIFS(performance_data[date],performance_data[portfolio_id],performance_data[[#This Row],[portfolio_id]])</f>
        <v>44929</v>
      </c>
      <c r="O4200" s="15">
        <f>_xlfn.MAXIFS(performance_data[portfolio_value],performance_data[portfolio_id],performance_data[[#This Row],[portfolio_id]],performance_data[date],performance_data[[#This Row],[latest_date]])</f>
        <v>51206.85</v>
      </c>
      <c r="P4200" s="15">
        <f>_xlfn.MAXIFS(performance_data[portfolio_value],performance_data[portfolio_id],performance_data[[#This Row],[portfolio_id]],performance_data[date],performance_data[[#This Row],[starting_date]])</f>
        <v>30418.68</v>
      </c>
      <c r="Q4200" s="15">
        <f>performance_data[[#This Row],[latest_value]]-performance_data[[#This Row],[starting_value]]</f>
        <v>20788.169999999998</v>
      </c>
      <c r="R4200" s="15">
        <f>performance_data[[#This Row],[net_inflows]]-performance_data[[#This Row],[net_outflows]]</f>
        <v>-9404.91</v>
      </c>
      <c r="S4200" s="15" t="str">
        <f>IF(performance_data[[#This Row],[net_inflows]]&gt;AVERAGE(performance_data[net_inflows]),"High","Low")</f>
        <v>Low</v>
      </c>
      <c r="T4200" s="15">
        <f>AVERAGEIF(performance_data[inflow_flag],performance_data[[#This Row],[inflow_flag]],performance_data[return_percentage])</f>
        <v>5.0457846277021572</v>
      </c>
      <c r="U4200" s="17">
        <f>IF(performance_data[[#This Row],[return_percentage]]&lt;performance_data[[#This Row],[benchmark_return]],1,0)</f>
        <v>0</v>
      </c>
      <c r="V4200" s="17">
        <f>COUNTIFS(performance_data[portfolio_id],performance_data[[#This Row],[portfolio_id]])</f>
        <v>22</v>
      </c>
      <c r="W4200" s="17">
        <f>COUNTIFS(performance_data[portfolio_id],performance_data[[#This Row],[portfolio_id]],
          performance_data[return_flag],1)</f>
        <v>12</v>
      </c>
      <c r="X4200" s="15">
        <f>performance_data[[#This Row],[underperform_flag_count]]/performance_data[[#This Row],[totalportfoliocount]]</f>
        <v>0.54545454545454541</v>
      </c>
    </row>
    <row r="4201" spans="1:24" x14ac:dyDescent="0.3">
      <c r="A4201">
        <v>8625</v>
      </c>
      <c r="B4201" s="1">
        <v>45164</v>
      </c>
      <c r="C4201">
        <v>92356.31</v>
      </c>
      <c r="D4201">
        <v>11.78</v>
      </c>
      <c r="E4201">
        <v>9.52</v>
      </c>
      <c r="F4201">
        <v>1278.01</v>
      </c>
      <c r="G4201">
        <v>14672.08</v>
      </c>
      <c r="H4201" t="s">
        <v>2213</v>
      </c>
      <c r="I4201" t="s">
        <v>2209</v>
      </c>
      <c r="J4201">
        <v>8</v>
      </c>
      <c r="K4201" t="s">
        <v>2214</v>
      </c>
      <c r="L4201" t="str">
        <f>IF(performance_data[[#This Row],[return_percentage]]&gt;=performance_data[[#This Row],[benchmark_return]],"Higher","Lower")</f>
        <v>Higher</v>
      </c>
      <c r="M4201" s="14">
        <f xml:space="preserve"> _xlfn.MAXIFS(performance_data[date],performance_data[portfolio_id],performance_data[[#This Row],[portfolio_id]])</f>
        <v>45546</v>
      </c>
      <c r="N4201" s="14">
        <f xml:space="preserve"> _xlfn.MINIFS(performance_data[date],performance_data[portfolio_id],performance_data[[#This Row],[portfolio_id]])</f>
        <v>44929</v>
      </c>
      <c r="O4201" s="15">
        <f>_xlfn.MAXIFS(performance_data[portfolio_value],performance_data[portfolio_id],performance_data[[#This Row],[portfolio_id]],performance_data[date],performance_data[[#This Row],[latest_date]])</f>
        <v>51206.85</v>
      </c>
      <c r="P4201" s="15">
        <f>_xlfn.MAXIFS(performance_data[portfolio_value],performance_data[portfolio_id],performance_data[[#This Row],[portfolio_id]],performance_data[date],performance_data[[#This Row],[starting_date]])</f>
        <v>30418.68</v>
      </c>
      <c r="Q4201" s="15">
        <f>performance_data[[#This Row],[latest_value]]-performance_data[[#This Row],[starting_value]]</f>
        <v>20788.169999999998</v>
      </c>
      <c r="R4201" s="15">
        <f>performance_data[[#This Row],[net_inflows]]-performance_data[[#This Row],[net_outflows]]</f>
        <v>-13394.07</v>
      </c>
      <c r="S4201" s="15" t="str">
        <f>IF(performance_data[[#This Row],[net_inflows]]&gt;AVERAGE(performance_data[net_inflows]),"High","Low")</f>
        <v>Low</v>
      </c>
      <c r="T4201" s="15">
        <f>AVERAGEIF(performance_data[inflow_flag],performance_data[[#This Row],[inflow_flag]],performance_data[return_percentage])</f>
        <v>5.0457846277021572</v>
      </c>
      <c r="U4201" s="17">
        <f>IF(performance_data[[#This Row],[return_percentage]]&lt;performance_data[[#This Row],[benchmark_return]],1,0)</f>
        <v>0</v>
      </c>
      <c r="V4201" s="17">
        <f>COUNTIFS(performance_data[portfolio_id],performance_data[[#This Row],[portfolio_id]])</f>
        <v>22</v>
      </c>
      <c r="W4201" s="17">
        <f>COUNTIFS(performance_data[portfolio_id],performance_data[[#This Row],[portfolio_id]],
          performance_data[return_flag],1)</f>
        <v>12</v>
      </c>
      <c r="X4201" s="15">
        <f>performance_data[[#This Row],[underperform_flag_count]]/performance_data[[#This Row],[totalportfoliocount]]</f>
        <v>0.54545454545454541</v>
      </c>
    </row>
    <row r="4202" spans="1:24" x14ac:dyDescent="0.3">
      <c r="A4202">
        <v>8625</v>
      </c>
      <c r="B4202" s="1">
        <v>45431</v>
      </c>
      <c r="C4202">
        <v>495121.32</v>
      </c>
      <c r="D4202">
        <v>10.3</v>
      </c>
      <c r="E4202">
        <v>9.33</v>
      </c>
      <c r="F4202">
        <v>6288.93</v>
      </c>
      <c r="G4202">
        <v>779.36</v>
      </c>
      <c r="H4202" t="s">
        <v>2205</v>
      </c>
      <c r="I4202" t="s">
        <v>2211</v>
      </c>
      <c r="J4202">
        <v>5</v>
      </c>
      <c r="K4202" t="s">
        <v>2223</v>
      </c>
      <c r="L4202" t="str">
        <f>IF(performance_data[[#This Row],[return_percentage]]&gt;=performance_data[[#This Row],[benchmark_return]],"Higher","Lower")</f>
        <v>Higher</v>
      </c>
      <c r="M4202" s="14">
        <f xml:space="preserve"> _xlfn.MAXIFS(performance_data[date],performance_data[portfolio_id],performance_data[[#This Row],[portfolio_id]])</f>
        <v>45546</v>
      </c>
      <c r="N4202" s="14">
        <f xml:space="preserve"> _xlfn.MINIFS(performance_data[date],performance_data[portfolio_id],performance_data[[#This Row],[portfolio_id]])</f>
        <v>44929</v>
      </c>
      <c r="O4202" s="15">
        <f>_xlfn.MAXIFS(performance_data[portfolio_value],performance_data[portfolio_id],performance_data[[#This Row],[portfolio_id]],performance_data[date],performance_data[[#This Row],[latest_date]])</f>
        <v>51206.85</v>
      </c>
      <c r="P4202" s="15">
        <f>_xlfn.MAXIFS(performance_data[portfolio_value],performance_data[portfolio_id],performance_data[[#This Row],[portfolio_id]],performance_data[date],performance_data[[#This Row],[starting_date]])</f>
        <v>30418.68</v>
      </c>
      <c r="Q4202" s="15">
        <f>performance_data[[#This Row],[latest_value]]-performance_data[[#This Row],[starting_value]]</f>
        <v>20788.169999999998</v>
      </c>
      <c r="R4202" s="15">
        <f>performance_data[[#This Row],[net_inflows]]-performance_data[[#This Row],[net_outflows]]</f>
        <v>5509.5700000000006</v>
      </c>
      <c r="S4202" s="15" t="str">
        <f>IF(performance_data[[#This Row],[net_inflows]]&gt;AVERAGE(performance_data[net_inflows]),"High","Low")</f>
        <v>Low</v>
      </c>
      <c r="T4202" s="15">
        <f>AVERAGEIF(performance_data[inflow_flag],performance_data[[#This Row],[inflow_flag]],performance_data[return_percentage])</f>
        <v>5.0457846277021572</v>
      </c>
      <c r="U4202" s="17">
        <f>IF(performance_data[[#This Row],[return_percentage]]&lt;performance_data[[#This Row],[benchmark_return]],1,0)</f>
        <v>0</v>
      </c>
      <c r="V4202" s="17">
        <f>COUNTIFS(performance_data[portfolio_id],performance_data[[#This Row],[portfolio_id]])</f>
        <v>22</v>
      </c>
      <c r="W4202" s="17">
        <f>COUNTIFS(performance_data[portfolio_id],performance_data[[#This Row],[portfolio_id]],
          performance_data[return_flag],1)</f>
        <v>12</v>
      </c>
      <c r="X4202" s="15">
        <f>performance_data[[#This Row],[underperform_flag_count]]/performance_data[[#This Row],[totalportfoliocount]]</f>
        <v>0.54545454545454541</v>
      </c>
    </row>
    <row r="4203" spans="1:24" x14ac:dyDescent="0.3">
      <c r="A4203">
        <v>8625</v>
      </c>
      <c r="B4203" s="1">
        <v>45297</v>
      </c>
      <c r="C4203">
        <v>433818.36</v>
      </c>
      <c r="D4203">
        <v>-7.19</v>
      </c>
      <c r="E4203">
        <v>-6.1</v>
      </c>
      <c r="F4203">
        <v>9852.2000000000007</v>
      </c>
      <c r="G4203">
        <v>8846.51</v>
      </c>
      <c r="H4203" t="s">
        <v>2205</v>
      </c>
      <c r="I4203" t="s">
        <v>2206</v>
      </c>
      <c r="J4203">
        <v>1</v>
      </c>
      <c r="K4203" t="s">
        <v>2207</v>
      </c>
      <c r="L4203" t="str">
        <f>IF(performance_data[[#This Row],[return_percentage]]&gt;=performance_data[[#This Row],[benchmark_return]],"Higher","Lower")</f>
        <v>Lower</v>
      </c>
      <c r="M4203" s="14">
        <f xml:space="preserve"> _xlfn.MAXIFS(performance_data[date],performance_data[portfolio_id],performance_data[[#This Row],[portfolio_id]])</f>
        <v>45546</v>
      </c>
      <c r="N4203" s="14">
        <f xml:space="preserve"> _xlfn.MINIFS(performance_data[date],performance_data[portfolio_id],performance_data[[#This Row],[portfolio_id]])</f>
        <v>44929</v>
      </c>
      <c r="O4203" s="15">
        <f>_xlfn.MAXIFS(performance_data[portfolio_value],performance_data[portfolio_id],performance_data[[#This Row],[portfolio_id]],performance_data[date],performance_data[[#This Row],[latest_date]])</f>
        <v>51206.85</v>
      </c>
      <c r="P4203" s="15">
        <f>_xlfn.MAXIFS(performance_data[portfolio_value],performance_data[portfolio_id],performance_data[[#This Row],[portfolio_id]],performance_data[date],performance_data[[#This Row],[starting_date]])</f>
        <v>30418.68</v>
      </c>
      <c r="Q4203" s="15">
        <f>performance_data[[#This Row],[latest_value]]-performance_data[[#This Row],[starting_value]]</f>
        <v>20788.169999999998</v>
      </c>
      <c r="R4203" s="15">
        <f>performance_data[[#This Row],[net_inflows]]-performance_data[[#This Row],[net_outflows]]</f>
        <v>1005.6900000000005</v>
      </c>
      <c r="S4203" s="15" t="str">
        <f>IF(performance_data[[#This Row],[net_inflows]]&gt;AVERAGE(performance_data[net_inflows]),"High","Low")</f>
        <v>Low</v>
      </c>
      <c r="T4203" s="15">
        <f>AVERAGEIF(performance_data[inflow_flag],performance_data[[#This Row],[inflow_flag]],performance_data[return_percentage])</f>
        <v>5.0457846277021572</v>
      </c>
      <c r="U4203" s="17">
        <f>IF(performance_data[[#This Row],[return_percentage]]&lt;performance_data[[#This Row],[benchmark_return]],1,0)</f>
        <v>1</v>
      </c>
      <c r="V4203" s="17">
        <f>COUNTIFS(performance_data[portfolio_id],performance_data[[#This Row],[portfolio_id]])</f>
        <v>22</v>
      </c>
      <c r="W4203" s="17">
        <f>COUNTIFS(performance_data[portfolio_id],performance_data[[#This Row],[portfolio_id]],
          performance_data[return_flag],1)</f>
        <v>12</v>
      </c>
      <c r="X4203" s="15">
        <f>performance_data[[#This Row],[underperform_flag_count]]/performance_data[[#This Row],[totalportfoliocount]]</f>
        <v>0.54545454545454541</v>
      </c>
    </row>
    <row r="4204" spans="1:24" x14ac:dyDescent="0.3">
      <c r="A4204">
        <v>8625</v>
      </c>
      <c r="B4204" s="1">
        <v>45463</v>
      </c>
      <c r="C4204">
        <v>40980.959999999999</v>
      </c>
      <c r="D4204">
        <v>-7.82</v>
      </c>
      <c r="E4204">
        <v>-6.63</v>
      </c>
      <c r="F4204">
        <v>19928.2</v>
      </c>
      <c r="G4204">
        <v>3269.58</v>
      </c>
      <c r="H4204" t="s">
        <v>2205</v>
      </c>
      <c r="I4204" t="s">
        <v>2211</v>
      </c>
      <c r="J4204">
        <v>6</v>
      </c>
      <c r="K4204" t="s">
        <v>2212</v>
      </c>
      <c r="L4204" t="str">
        <f>IF(performance_data[[#This Row],[return_percentage]]&gt;=performance_data[[#This Row],[benchmark_return]],"Higher","Lower")</f>
        <v>Lower</v>
      </c>
      <c r="M4204" s="14">
        <f xml:space="preserve"> _xlfn.MAXIFS(performance_data[date],performance_data[portfolio_id],performance_data[[#This Row],[portfolio_id]])</f>
        <v>45546</v>
      </c>
      <c r="N4204" s="14">
        <f xml:space="preserve"> _xlfn.MINIFS(performance_data[date],performance_data[portfolio_id],performance_data[[#This Row],[portfolio_id]])</f>
        <v>44929</v>
      </c>
      <c r="O4204" s="15">
        <f>_xlfn.MAXIFS(performance_data[portfolio_value],performance_data[portfolio_id],performance_data[[#This Row],[portfolio_id]],performance_data[date],performance_data[[#This Row],[latest_date]])</f>
        <v>51206.85</v>
      </c>
      <c r="P4204" s="15">
        <f>_xlfn.MAXIFS(performance_data[portfolio_value],performance_data[portfolio_id],performance_data[[#This Row],[portfolio_id]],performance_data[date],performance_data[[#This Row],[starting_date]])</f>
        <v>30418.68</v>
      </c>
      <c r="Q4204" s="15">
        <f>performance_data[[#This Row],[latest_value]]-performance_data[[#This Row],[starting_value]]</f>
        <v>20788.169999999998</v>
      </c>
      <c r="R4204" s="15">
        <f>performance_data[[#This Row],[net_inflows]]-performance_data[[#This Row],[net_outflows]]</f>
        <v>16658.620000000003</v>
      </c>
      <c r="S4204" s="15" t="str">
        <f>IF(performance_data[[#This Row],[net_inflows]]&gt;AVERAGE(performance_data[net_inflows]),"High","Low")</f>
        <v>High</v>
      </c>
      <c r="T4204" s="15">
        <f>AVERAGEIF(performance_data[inflow_flag],performance_data[[#This Row],[inflow_flag]],performance_data[return_percentage])</f>
        <v>4.8467905675459724</v>
      </c>
      <c r="U4204" s="17">
        <f>IF(performance_data[[#This Row],[return_percentage]]&lt;performance_data[[#This Row],[benchmark_return]],1,0)</f>
        <v>1</v>
      </c>
      <c r="V4204" s="17">
        <f>COUNTIFS(performance_data[portfolio_id],performance_data[[#This Row],[portfolio_id]])</f>
        <v>22</v>
      </c>
      <c r="W4204" s="17">
        <f>COUNTIFS(performance_data[portfolio_id],performance_data[[#This Row],[portfolio_id]],
          performance_data[return_flag],1)</f>
        <v>12</v>
      </c>
      <c r="X4204" s="15">
        <f>performance_data[[#This Row],[underperform_flag_count]]/performance_data[[#This Row],[totalportfoliocount]]</f>
        <v>0.54545454545454541</v>
      </c>
    </row>
    <row r="4205" spans="1:24" x14ac:dyDescent="0.3">
      <c r="A4205">
        <v>8625</v>
      </c>
      <c r="B4205" s="1">
        <v>45100</v>
      </c>
      <c r="C4205">
        <v>467979.6</v>
      </c>
      <c r="D4205">
        <v>-9.24</v>
      </c>
      <c r="E4205">
        <v>-8.07</v>
      </c>
      <c r="F4205">
        <v>13499.74</v>
      </c>
      <c r="G4205">
        <v>1817.26</v>
      </c>
      <c r="H4205" t="s">
        <v>2213</v>
      </c>
      <c r="I4205" t="s">
        <v>2211</v>
      </c>
      <c r="J4205">
        <v>6</v>
      </c>
      <c r="K4205" t="s">
        <v>2212</v>
      </c>
      <c r="L4205" t="str">
        <f>IF(performance_data[[#This Row],[return_percentage]]&gt;=performance_data[[#This Row],[benchmark_return]],"Higher","Lower")</f>
        <v>Lower</v>
      </c>
      <c r="M4205" s="14">
        <f xml:space="preserve"> _xlfn.MAXIFS(performance_data[date],performance_data[portfolio_id],performance_data[[#This Row],[portfolio_id]])</f>
        <v>45546</v>
      </c>
      <c r="N4205" s="14">
        <f xml:space="preserve"> _xlfn.MINIFS(performance_data[date],performance_data[portfolio_id],performance_data[[#This Row],[portfolio_id]])</f>
        <v>44929</v>
      </c>
      <c r="O4205" s="15">
        <f>_xlfn.MAXIFS(performance_data[portfolio_value],performance_data[portfolio_id],performance_data[[#This Row],[portfolio_id]],performance_data[date],performance_data[[#This Row],[latest_date]])</f>
        <v>51206.85</v>
      </c>
      <c r="P4205" s="15">
        <f>_xlfn.MAXIFS(performance_data[portfolio_value],performance_data[portfolio_id],performance_data[[#This Row],[portfolio_id]],performance_data[date],performance_data[[#This Row],[starting_date]])</f>
        <v>30418.68</v>
      </c>
      <c r="Q4205" s="15">
        <f>performance_data[[#This Row],[latest_value]]-performance_data[[#This Row],[starting_value]]</f>
        <v>20788.169999999998</v>
      </c>
      <c r="R4205" s="15">
        <f>performance_data[[#This Row],[net_inflows]]-performance_data[[#This Row],[net_outflows]]</f>
        <v>11682.48</v>
      </c>
      <c r="S4205" s="15" t="str">
        <f>IF(performance_data[[#This Row],[net_inflows]]&gt;AVERAGE(performance_data[net_inflows]),"High","Low")</f>
        <v>High</v>
      </c>
      <c r="T4205" s="15">
        <f>AVERAGEIF(performance_data[inflow_flag],performance_data[[#This Row],[inflow_flag]],performance_data[return_percentage])</f>
        <v>4.8467905675459724</v>
      </c>
      <c r="U4205" s="17">
        <f>IF(performance_data[[#This Row],[return_percentage]]&lt;performance_data[[#This Row],[benchmark_return]],1,0)</f>
        <v>1</v>
      </c>
      <c r="V4205" s="17">
        <f>COUNTIFS(performance_data[portfolio_id],performance_data[[#This Row],[portfolio_id]])</f>
        <v>22</v>
      </c>
      <c r="W4205" s="17">
        <f>COUNTIFS(performance_data[portfolio_id],performance_data[[#This Row],[portfolio_id]],
          performance_data[return_flag],1)</f>
        <v>12</v>
      </c>
      <c r="X4205" s="15">
        <f>performance_data[[#This Row],[underperform_flag_count]]/performance_data[[#This Row],[totalportfoliocount]]</f>
        <v>0.54545454545454541</v>
      </c>
    </row>
    <row r="4206" spans="1:24" x14ac:dyDescent="0.3">
      <c r="A4206">
        <v>8625</v>
      </c>
      <c r="B4206" s="1">
        <v>45079</v>
      </c>
      <c r="C4206">
        <v>120934.15</v>
      </c>
      <c r="D4206">
        <v>-2.1800000000000002</v>
      </c>
      <c r="E4206">
        <v>-2.2000000000000002</v>
      </c>
      <c r="F4206">
        <v>7164.56</v>
      </c>
      <c r="G4206">
        <v>15528.97</v>
      </c>
      <c r="H4206" t="s">
        <v>2213</v>
      </c>
      <c r="I4206" t="s">
        <v>2211</v>
      </c>
      <c r="J4206">
        <v>6</v>
      </c>
      <c r="K4206" t="s">
        <v>2212</v>
      </c>
      <c r="L4206" t="str">
        <f>IF(performance_data[[#This Row],[return_percentage]]&gt;=performance_data[[#This Row],[benchmark_return]],"Higher","Lower")</f>
        <v>Higher</v>
      </c>
      <c r="M4206" s="14">
        <f xml:space="preserve"> _xlfn.MAXIFS(performance_data[date],performance_data[portfolio_id],performance_data[[#This Row],[portfolio_id]])</f>
        <v>45546</v>
      </c>
      <c r="N4206" s="14">
        <f xml:space="preserve"> _xlfn.MINIFS(performance_data[date],performance_data[portfolio_id],performance_data[[#This Row],[portfolio_id]])</f>
        <v>44929</v>
      </c>
      <c r="O4206" s="15">
        <f>_xlfn.MAXIFS(performance_data[portfolio_value],performance_data[portfolio_id],performance_data[[#This Row],[portfolio_id]],performance_data[date],performance_data[[#This Row],[latest_date]])</f>
        <v>51206.85</v>
      </c>
      <c r="P4206" s="15">
        <f>_xlfn.MAXIFS(performance_data[portfolio_value],performance_data[portfolio_id],performance_data[[#This Row],[portfolio_id]],performance_data[date],performance_data[[#This Row],[starting_date]])</f>
        <v>30418.68</v>
      </c>
      <c r="Q4206" s="15">
        <f>performance_data[[#This Row],[latest_value]]-performance_data[[#This Row],[starting_value]]</f>
        <v>20788.169999999998</v>
      </c>
      <c r="R4206" s="15">
        <f>performance_data[[#This Row],[net_inflows]]-performance_data[[#This Row],[net_outflows]]</f>
        <v>-8364.41</v>
      </c>
      <c r="S4206" s="15" t="str">
        <f>IF(performance_data[[#This Row],[net_inflows]]&gt;AVERAGE(performance_data[net_inflows]),"High","Low")</f>
        <v>Low</v>
      </c>
      <c r="T4206" s="15">
        <f>AVERAGEIF(performance_data[inflow_flag],performance_data[[#This Row],[inflow_flag]],performance_data[return_percentage])</f>
        <v>5.0457846277021572</v>
      </c>
      <c r="U4206" s="17">
        <f>IF(performance_data[[#This Row],[return_percentage]]&lt;performance_data[[#This Row],[benchmark_return]],1,0)</f>
        <v>0</v>
      </c>
      <c r="V4206" s="17">
        <f>COUNTIFS(performance_data[portfolio_id],performance_data[[#This Row],[portfolio_id]])</f>
        <v>22</v>
      </c>
      <c r="W4206" s="17">
        <f>COUNTIFS(performance_data[portfolio_id],performance_data[[#This Row],[portfolio_id]],
          performance_data[return_flag],1)</f>
        <v>12</v>
      </c>
      <c r="X4206" s="15">
        <f>performance_data[[#This Row],[underperform_flag_count]]/performance_data[[#This Row],[totalportfoliocount]]</f>
        <v>0.54545454545454541</v>
      </c>
    </row>
    <row r="4207" spans="1:24" x14ac:dyDescent="0.3">
      <c r="A4207">
        <v>8625</v>
      </c>
      <c r="B4207" s="1">
        <v>45107</v>
      </c>
      <c r="C4207">
        <v>466269.35</v>
      </c>
      <c r="D4207">
        <v>-3.08</v>
      </c>
      <c r="E4207">
        <v>-2.59</v>
      </c>
      <c r="F4207">
        <v>262.27</v>
      </c>
      <c r="G4207">
        <v>15251.53</v>
      </c>
      <c r="H4207" t="s">
        <v>2213</v>
      </c>
      <c r="I4207" t="s">
        <v>2211</v>
      </c>
      <c r="J4207">
        <v>6</v>
      </c>
      <c r="K4207" t="s">
        <v>2212</v>
      </c>
      <c r="L4207" t="str">
        <f>IF(performance_data[[#This Row],[return_percentage]]&gt;=performance_data[[#This Row],[benchmark_return]],"Higher","Lower")</f>
        <v>Lower</v>
      </c>
      <c r="M4207" s="14">
        <f xml:space="preserve"> _xlfn.MAXIFS(performance_data[date],performance_data[portfolio_id],performance_data[[#This Row],[portfolio_id]])</f>
        <v>45546</v>
      </c>
      <c r="N4207" s="14">
        <f xml:space="preserve"> _xlfn.MINIFS(performance_data[date],performance_data[portfolio_id],performance_data[[#This Row],[portfolio_id]])</f>
        <v>44929</v>
      </c>
      <c r="O4207" s="15">
        <f>_xlfn.MAXIFS(performance_data[portfolio_value],performance_data[portfolio_id],performance_data[[#This Row],[portfolio_id]],performance_data[date],performance_data[[#This Row],[latest_date]])</f>
        <v>51206.85</v>
      </c>
      <c r="P4207" s="15">
        <f>_xlfn.MAXIFS(performance_data[portfolio_value],performance_data[portfolio_id],performance_data[[#This Row],[portfolio_id]],performance_data[date],performance_data[[#This Row],[starting_date]])</f>
        <v>30418.68</v>
      </c>
      <c r="Q4207" s="15">
        <f>performance_data[[#This Row],[latest_value]]-performance_data[[#This Row],[starting_value]]</f>
        <v>20788.169999999998</v>
      </c>
      <c r="R4207" s="15">
        <f>performance_data[[#This Row],[net_inflows]]-performance_data[[#This Row],[net_outflows]]</f>
        <v>-14989.26</v>
      </c>
      <c r="S4207" s="15" t="str">
        <f>IF(performance_data[[#This Row],[net_inflows]]&gt;AVERAGE(performance_data[net_inflows]),"High","Low")</f>
        <v>Low</v>
      </c>
      <c r="T4207" s="15">
        <f>AVERAGEIF(performance_data[inflow_flag],performance_data[[#This Row],[inflow_flag]],performance_data[return_percentage])</f>
        <v>5.0457846277021572</v>
      </c>
      <c r="U4207" s="17">
        <f>IF(performance_data[[#This Row],[return_percentage]]&lt;performance_data[[#This Row],[benchmark_return]],1,0)</f>
        <v>1</v>
      </c>
      <c r="V4207" s="17">
        <f>COUNTIFS(performance_data[portfolio_id],performance_data[[#This Row],[portfolio_id]])</f>
        <v>22</v>
      </c>
      <c r="W4207" s="17">
        <f>COUNTIFS(performance_data[portfolio_id],performance_data[[#This Row],[portfolio_id]],
          performance_data[return_flag],1)</f>
        <v>12</v>
      </c>
      <c r="X4207" s="15">
        <f>performance_data[[#This Row],[underperform_flag_count]]/performance_data[[#This Row],[totalportfoliocount]]</f>
        <v>0.54545454545454541</v>
      </c>
    </row>
    <row r="4208" spans="1:24" x14ac:dyDescent="0.3">
      <c r="A4208">
        <v>8625</v>
      </c>
      <c r="B4208" s="1">
        <v>44968</v>
      </c>
      <c r="C4208">
        <v>442065.75</v>
      </c>
      <c r="D4208">
        <v>1.67</v>
      </c>
      <c r="E4208">
        <v>1.59</v>
      </c>
      <c r="F4208">
        <v>15546.89</v>
      </c>
      <c r="G4208">
        <v>19231.580000000002</v>
      </c>
      <c r="H4208" t="s">
        <v>2213</v>
      </c>
      <c r="I4208" t="s">
        <v>2206</v>
      </c>
      <c r="J4208">
        <v>2</v>
      </c>
      <c r="K4208" t="s">
        <v>2226</v>
      </c>
      <c r="L4208" t="str">
        <f>IF(performance_data[[#This Row],[return_percentage]]&gt;=performance_data[[#This Row],[benchmark_return]],"Higher","Lower")</f>
        <v>Higher</v>
      </c>
      <c r="M4208" s="14">
        <f xml:space="preserve"> _xlfn.MAXIFS(performance_data[date],performance_data[portfolio_id],performance_data[[#This Row],[portfolio_id]])</f>
        <v>45546</v>
      </c>
      <c r="N4208" s="14">
        <f xml:space="preserve"> _xlfn.MINIFS(performance_data[date],performance_data[portfolio_id],performance_data[[#This Row],[portfolio_id]])</f>
        <v>44929</v>
      </c>
      <c r="O4208" s="15">
        <f>_xlfn.MAXIFS(performance_data[portfolio_value],performance_data[portfolio_id],performance_data[[#This Row],[portfolio_id]],performance_data[date],performance_data[[#This Row],[latest_date]])</f>
        <v>51206.85</v>
      </c>
      <c r="P4208" s="15">
        <f>_xlfn.MAXIFS(performance_data[portfolio_value],performance_data[portfolio_id],performance_data[[#This Row],[portfolio_id]],performance_data[date],performance_data[[#This Row],[starting_date]])</f>
        <v>30418.68</v>
      </c>
      <c r="Q4208" s="15">
        <f>performance_data[[#This Row],[latest_value]]-performance_data[[#This Row],[starting_value]]</f>
        <v>20788.169999999998</v>
      </c>
      <c r="R4208" s="15">
        <f>performance_data[[#This Row],[net_inflows]]-performance_data[[#This Row],[net_outflows]]</f>
        <v>-3684.6900000000023</v>
      </c>
      <c r="S4208" s="15" t="str">
        <f>IF(performance_data[[#This Row],[net_inflows]]&gt;AVERAGE(performance_data[net_inflows]),"High","Low")</f>
        <v>High</v>
      </c>
      <c r="T4208" s="15">
        <f>AVERAGEIF(performance_data[inflow_flag],performance_data[[#This Row],[inflow_flag]],performance_data[return_percentage])</f>
        <v>4.8467905675459724</v>
      </c>
      <c r="U4208" s="17">
        <f>IF(performance_data[[#This Row],[return_percentage]]&lt;performance_data[[#This Row],[benchmark_return]],1,0)</f>
        <v>0</v>
      </c>
      <c r="V4208" s="17">
        <f>COUNTIFS(performance_data[portfolio_id],performance_data[[#This Row],[portfolio_id]])</f>
        <v>22</v>
      </c>
      <c r="W4208" s="17">
        <f>COUNTIFS(performance_data[portfolio_id],performance_data[[#This Row],[portfolio_id]],
          performance_data[return_flag],1)</f>
        <v>12</v>
      </c>
      <c r="X4208" s="15">
        <f>performance_data[[#This Row],[underperform_flag_count]]/performance_data[[#This Row],[totalportfoliocount]]</f>
        <v>0.54545454545454541</v>
      </c>
    </row>
    <row r="4209" spans="1:24" x14ac:dyDescent="0.3">
      <c r="A4209">
        <v>8625</v>
      </c>
      <c r="B4209" s="1">
        <v>44950</v>
      </c>
      <c r="C4209">
        <v>283459.02</v>
      </c>
      <c r="D4209">
        <v>0.52</v>
      </c>
      <c r="E4209">
        <v>0.56999999999999995</v>
      </c>
      <c r="F4209">
        <v>4691.3999999999996</v>
      </c>
      <c r="G4209">
        <v>12789.18</v>
      </c>
      <c r="H4209" t="s">
        <v>2213</v>
      </c>
      <c r="I4209" t="s">
        <v>2206</v>
      </c>
      <c r="J4209">
        <v>1</v>
      </c>
      <c r="K4209" t="s">
        <v>2207</v>
      </c>
      <c r="L4209" t="str">
        <f>IF(performance_data[[#This Row],[return_percentage]]&gt;=performance_data[[#This Row],[benchmark_return]],"Higher","Lower")</f>
        <v>Lower</v>
      </c>
      <c r="M4209" s="14">
        <f xml:space="preserve"> _xlfn.MAXIFS(performance_data[date],performance_data[portfolio_id],performance_data[[#This Row],[portfolio_id]])</f>
        <v>45546</v>
      </c>
      <c r="N4209" s="14">
        <f xml:space="preserve"> _xlfn.MINIFS(performance_data[date],performance_data[portfolio_id],performance_data[[#This Row],[portfolio_id]])</f>
        <v>44929</v>
      </c>
      <c r="O4209" s="15">
        <f>_xlfn.MAXIFS(performance_data[portfolio_value],performance_data[portfolio_id],performance_data[[#This Row],[portfolio_id]],performance_data[date],performance_data[[#This Row],[latest_date]])</f>
        <v>51206.85</v>
      </c>
      <c r="P4209" s="15">
        <f>_xlfn.MAXIFS(performance_data[portfolio_value],performance_data[portfolio_id],performance_data[[#This Row],[portfolio_id]],performance_data[date],performance_data[[#This Row],[starting_date]])</f>
        <v>30418.68</v>
      </c>
      <c r="Q4209" s="15">
        <f>performance_data[[#This Row],[latest_value]]-performance_data[[#This Row],[starting_value]]</f>
        <v>20788.169999999998</v>
      </c>
      <c r="R4209" s="15">
        <f>performance_data[[#This Row],[net_inflows]]-performance_data[[#This Row],[net_outflows]]</f>
        <v>-8097.7800000000007</v>
      </c>
      <c r="S4209" s="15" t="str">
        <f>IF(performance_data[[#This Row],[net_inflows]]&gt;AVERAGE(performance_data[net_inflows]),"High","Low")</f>
        <v>Low</v>
      </c>
      <c r="T4209" s="15">
        <f>AVERAGEIF(performance_data[inflow_flag],performance_data[[#This Row],[inflow_flag]],performance_data[return_percentage])</f>
        <v>5.0457846277021572</v>
      </c>
      <c r="U4209" s="17">
        <f>IF(performance_data[[#This Row],[return_percentage]]&lt;performance_data[[#This Row],[benchmark_return]],1,0)</f>
        <v>1</v>
      </c>
      <c r="V4209" s="17">
        <f>COUNTIFS(performance_data[portfolio_id],performance_data[[#This Row],[portfolio_id]])</f>
        <v>22</v>
      </c>
      <c r="W4209" s="17">
        <f>COUNTIFS(performance_data[portfolio_id],performance_data[[#This Row],[portfolio_id]],
          performance_data[return_flag],1)</f>
        <v>12</v>
      </c>
      <c r="X4209" s="15">
        <f>performance_data[[#This Row],[underperform_flag_count]]/performance_data[[#This Row],[totalportfoliocount]]</f>
        <v>0.54545454545454541</v>
      </c>
    </row>
    <row r="4210" spans="1:24" x14ac:dyDescent="0.3">
      <c r="A4210">
        <v>8661</v>
      </c>
      <c r="B4210" s="1">
        <v>45193</v>
      </c>
      <c r="C4210">
        <v>223066.9</v>
      </c>
      <c r="D4210">
        <v>13.42</v>
      </c>
      <c r="E4210">
        <v>10.76</v>
      </c>
      <c r="F4210">
        <v>12151.16</v>
      </c>
      <c r="G4210">
        <v>18961.939999999999</v>
      </c>
      <c r="H4210" t="s">
        <v>2213</v>
      </c>
      <c r="I4210" t="s">
        <v>2209</v>
      </c>
      <c r="J4210">
        <v>9</v>
      </c>
      <c r="K4210" t="s">
        <v>2221</v>
      </c>
      <c r="L4210" t="str">
        <f>IF(performance_data[[#This Row],[return_percentage]]&gt;=performance_data[[#This Row],[benchmark_return]],"Higher","Lower")</f>
        <v>Higher</v>
      </c>
      <c r="M4210" s="14">
        <f xml:space="preserve"> _xlfn.MAXIFS(performance_data[date],performance_data[portfolio_id],performance_data[[#This Row],[portfolio_id]])</f>
        <v>45518</v>
      </c>
      <c r="N4210" s="14">
        <f xml:space="preserve"> _xlfn.MINIFS(performance_data[date],performance_data[portfolio_id],performance_data[[#This Row],[portfolio_id]])</f>
        <v>44833</v>
      </c>
      <c r="O4210" s="15">
        <f>_xlfn.MAXIFS(performance_data[portfolio_value],performance_data[portfolio_id],performance_data[[#This Row],[portfolio_id]],performance_data[date],performance_data[[#This Row],[latest_date]])</f>
        <v>281572.82</v>
      </c>
      <c r="P4210" s="15">
        <f>_xlfn.MAXIFS(performance_data[portfolio_value],performance_data[portfolio_id],performance_data[[#This Row],[portfolio_id]],performance_data[date],performance_data[[#This Row],[starting_date]])</f>
        <v>445776.07</v>
      </c>
      <c r="Q4210" s="15">
        <f>performance_data[[#This Row],[latest_value]]-performance_data[[#This Row],[starting_value]]</f>
        <v>-164203.25</v>
      </c>
      <c r="R4210" s="15">
        <f>performance_data[[#This Row],[net_inflows]]-performance_data[[#This Row],[net_outflows]]</f>
        <v>-6810.7799999999988</v>
      </c>
      <c r="S4210" s="15" t="str">
        <f>IF(performance_data[[#This Row],[net_inflows]]&gt;AVERAGE(performance_data[net_inflows]),"High","Low")</f>
        <v>High</v>
      </c>
      <c r="T4210" s="15">
        <f>AVERAGEIF(performance_data[inflow_flag],performance_data[[#This Row],[inflow_flag]],performance_data[return_percentage])</f>
        <v>4.8467905675459724</v>
      </c>
      <c r="U4210" s="17">
        <f>IF(performance_data[[#This Row],[return_percentage]]&lt;performance_data[[#This Row],[benchmark_return]],1,0)</f>
        <v>0</v>
      </c>
      <c r="V4210" s="17">
        <f>COUNTIFS(performance_data[portfolio_id],performance_data[[#This Row],[portfolio_id]])</f>
        <v>26</v>
      </c>
      <c r="W4210" s="17">
        <f>COUNTIFS(performance_data[portfolio_id],performance_data[[#This Row],[portfolio_id]],
          performance_data[return_flag],1)</f>
        <v>15</v>
      </c>
      <c r="X4210" s="15">
        <f>performance_data[[#This Row],[underperform_flag_count]]/performance_data[[#This Row],[totalportfoliocount]]</f>
        <v>0.57692307692307687</v>
      </c>
    </row>
    <row r="4211" spans="1:24" x14ac:dyDescent="0.3">
      <c r="A4211">
        <v>8661</v>
      </c>
      <c r="B4211" s="1">
        <v>44893</v>
      </c>
      <c r="C4211">
        <v>337408.93</v>
      </c>
      <c r="D4211">
        <v>7.92</v>
      </c>
      <c r="E4211">
        <v>8.66</v>
      </c>
      <c r="F4211">
        <v>6619.1</v>
      </c>
      <c r="G4211">
        <v>6459.58</v>
      </c>
      <c r="H4211" t="s">
        <v>2220</v>
      </c>
      <c r="I4211" t="s">
        <v>2217</v>
      </c>
      <c r="J4211">
        <v>11</v>
      </c>
      <c r="K4211" t="s">
        <v>2219</v>
      </c>
      <c r="L4211" t="str">
        <f>IF(performance_data[[#This Row],[return_percentage]]&gt;=performance_data[[#This Row],[benchmark_return]],"Higher","Lower")</f>
        <v>Lower</v>
      </c>
      <c r="M4211" s="14">
        <f xml:space="preserve"> _xlfn.MAXIFS(performance_data[date],performance_data[portfolio_id],performance_data[[#This Row],[portfolio_id]])</f>
        <v>45518</v>
      </c>
      <c r="N4211" s="14">
        <f xml:space="preserve"> _xlfn.MINIFS(performance_data[date],performance_data[portfolio_id],performance_data[[#This Row],[portfolio_id]])</f>
        <v>44833</v>
      </c>
      <c r="O4211" s="15">
        <f>_xlfn.MAXIFS(performance_data[portfolio_value],performance_data[portfolio_id],performance_data[[#This Row],[portfolio_id]],performance_data[date],performance_data[[#This Row],[latest_date]])</f>
        <v>281572.82</v>
      </c>
      <c r="P4211" s="15">
        <f>_xlfn.MAXIFS(performance_data[portfolio_value],performance_data[portfolio_id],performance_data[[#This Row],[portfolio_id]],performance_data[date],performance_data[[#This Row],[starting_date]])</f>
        <v>445776.07</v>
      </c>
      <c r="Q4211" s="15">
        <f>performance_data[[#This Row],[latest_value]]-performance_data[[#This Row],[starting_value]]</f>
        <v>-164203.25</v>
      </c>
      <c r="R4211" s="15">
        <f>performance_data[[#This Row],[net_inflows]]-performance_data[[#This Row],[net_outflows]]</f>
        <v>159.52000000000044</v>
      </c>
      <c r="S4211" s="15" t="str">
        <f>IF(performance_data[[#This Row],[net_inflows]]&gt;AVERAGE(performance_data[net_inflows]),"High","Low")</f>
        <v>Low</v>
      </c>
      <c r="T4211" s="15">
        <f>AVERAGEIF(performance_data[inflow_flag],performance_data[[#This Row],[inflow_flag]],performance_data[return_percentage])</f>
        <v>5.0457846277021572</v>
      </c>
      <c r="U4211" s="17">
        <f>IF(performance_data[[#This Row],[return_percentage]]&lt;performance_data[[#This Row],[benchmark_return]],1,0)</f>
        <v>1</v>
      </c>
      <c r="V4211" s="17">
        <f>COUNTIFS(performance_data[portfolio_id],performance_data[[#This Row],[portfolio_id]])</f>
        <v>26</v>
      </c>
      <c r="W4211" s="17">
        <f>COUNTIFS(performance_data[portfolio_id],performance_data[[#This Row],[portfolio_id]],
          performance_data[return_flag],1)</f>
        <v>15</v>
      </c>
      <c r="X4211" s="15">
        <f>performance_data[[#This Row],[underperform_flag_count]]/performance_data[[#This Row],[totalportfoliocount]]</f>
        <v>0.57692307692307687</v>
      </c>
    </row>
    <row r="4212" spans="1:24" x14ac:dyDescent="0.3">
      <c r="A4212">
        <v>8661</v>
      </c>
      <c r="B4212" s="1">
        <v>45417</v>
      </c>
      <c r="C4212">
        <v>186102.71</v>
      </c>
      <c r="D4212">
        <v>-7.0000000000000007E-2</v>
      </c>
      <c r="E4212">
        <v>-0.06</v>
      </c>
      <c r="F4212">
        <v>16307.58</v>
      </c>
      <c r="G4212">
        <v>6367.91</v>
      </c>
      <c r="H4212" t="s">
        <v>2205</v>
      </c>
      <c r="I4212" t="s">
        <v>2211</v>
      </c>
      <c r="J4212">
        <v>5</v>
      </c>
      <c r="K4212" t="s">
        <v>2223</v>
      </c>
      <c r="L4212" t="str">
        <f>IF(performance_data[[#This Row],[return_percentage]]&gt;=performance_data[[#This Row],[benchmark_return]],"Higher","Lower")</f>
        <v>Lower</v>
      </c>
      <c r="M4212" s="14">
        <f xml:space="preserve"> _xlfn.MAXIFS(performance_data[date],performance_data[portfolio_id],performance_data[[#This Row],[portfolio_id]])</f>
        <v>45518</v>
      </c>
      <c r="N4212" s="14">
        <f xml:space="preserve"> _xlfn.MINIFS(performance_data[date],performance_data[portfolio_id],performance_data[[#This Row],[portfolio_id]])</f>
        <v>44833</v>
      </c>
      <c r="O4212" s="15">
        <f>_xlfn.MAXIFS(performance_data[portfolio_value],performance_data[portfolio_id],performance_data[[#This Row],[portfolio_id]],performance_data[date],performance_data[[#This Row],[latest_date]])</f>
        <v>281572.82</v>
      </c>
      <c r="P4212" s="15">
        <f>_xlfn.MAXIFS(performance_data[portfolio_value],performance_data[portfolio_id],performance_data[[#This Row],[portfolio_id]],performance_data[date],performance_data[[#This Row],[starting_date]])</f>
        <v>445776.07</v>
      </c>
      <c r="Q4212" s="15">
        <f>performance_data[[#This Row],[latest_value]]-performance_data[[#This Row],[starting_value]]</f>
        <v>-164203.25</v>
      </c>
      <c r="R4212" s="15">
        <f>performance_data[[#This Row],[net_inflows]]-performance_data[[#This Row],[net_outflows]]</f>
        <v>9939.67</v>
      </c>
      <c r="S4212" s="15" t="str">
        <f>IF(performance_data[[#This Row],[net_inflows]]&gt;AVERAGE(performance_data[net_inflows]),"High","Low")</f>
        <v>High</v>
      </c>
      <c r="T4212" s="15">
        <f>AVERAGEIF(performance_data[inflow_flag],performance_data[[#This Row],[inflow_flag]],performance_data[return_percentage])</f>
        <v>4.8467905675459724</v>
      </c>
      <c r="U4212" s="17">
        <f>IF(performance_data[[#This Row],[return_percentage]]&lt;performance_data[[#This Row],[benchmark_return]],1,0)</f>
        <v>1</v>
      </c>
      <c r="V4212" s="17">
        <f>COUNTIFS(performance_data[portfolio_id],performance_data[[#This Row],[portfolio_id]])</f>
        <v>26</v>
      </c>
      <c r="W4212" s="17">
        <f>COUNTIFS(performance_data[portfolio_id],performance_data[[#This Row],[portfolio_id]],
          performance_data[return_flag],1)</f>
        <v>15</v>
      </c>
      <c r="X4212" s="15">
        <f>performance_data[[#This Row],[underperform_flag_count]]/performance_data[[#This Row],[totalportfoliocount]]</f>
        <v>0.57692307692307687</v>
      </c>
    </row>
    <row r="4213" spans="1:24" x14ac:dyDescent="0.3">
      <c r="A4213">
        <v>8661</v>
      </c>
      <c r="B4213" s="1">
        <v>45346</v>
      </c>
      <c r="C4213">
        <v>68856.56</v>
      </c>
      <c r="D4213">
        <v>12.04</v>
      </c>
      <c r="E4213">
        <v>13.79</v>
      </c>
      <c r="F4213">
        <v>13298.97</v>
      </c>
      <c r="G4213">
        <v>460.06</v>
      </c>
      <c r="H4213" t="s">
        <v>2205</v>
      </c>
      <c r="I4213" t="s">
        <v>2206</v>
      </c>
      <c r="J4213">
        <v>2</v>
      </c>
      <c r="K4213" t="s">
        <v>2226</v>
      </c>
      <c r="L4213" t="str">
        <f>IF(performance_data[[#This Row],[return_percentage]]&gt;=performance_data[[#This Row],[benchmark_return]],"Higher","Lower")</f>
        <v>Lower</v>
      </c>
      <c r="M4213" s="14">
        <f xml:space="preserve"> _xlfn.MAXIFS(performance_data[date],performance_data[portfolio_id],performance_data[[#This Row],[portfolio_id]])</f>
        <v>45518</v>
      </c>
      <c r="N4213" s="14">
        <f xml:space="preserve"> _xlfn.MINIFS(performance_data[date],performance_data[portfolio_id],performance_data[[#This Row],[portfolio_id]])</f>
        <v>44833</v>
      </c>
      <c r="O4213" s="15">
        <f>_xlfn.MAXIFS(performance_data[portfolio_value],performance_data[portfolio_id],performance_data[[#This Row],[portfolio_id]],performance_data[date],performance_data[[#This Row],[latest_date]])</f>
        <v>281572.82</v>
      </c>
      <c r="P4213" s="15">
        <f>_xlfn.MAXIFS(performance_data[portfolio_value],performance_data[portfolio_id],performance_data[[#This Row],[portfolio_id]],performance_data[date],performance_data[[#This Row],[starting_date]])</f>
        <v>445776.07</v>
      </c>
      <c r="Q4213" s="15">
        <f>performance_data[[#This Row],[latest_value]]-performance_data[[#This Row],[starting_value]]</f>
        <v>-164203.25</v>
      </c>
      <c r="R4213" s="15">
        <f>performance_data[[#This Row],[net_inflows]]-performance_data[[#This Row],[net_outflows]]</f>
        <v>12838.91</v>
      </c>
      <c r="S4213" s="15" t="str">
        <f>IF(performance_data[[#This Row],[net_inflows]]&gt;AVERAGE(performance_data[net_inflows]),"High","Low")</f>
        <v>High</v>
      </c>
      <c r="T4213" s="15">
        <f>AVERAGEIF(performance_data[inflow_flag],performance_data[[#This Row],[inflow_flag]],performance_data[return_percentage])</f>
        <v>4.8467905675459724</v>
      </c>
      <c r="U4213" s="17">
        <f>IF(performance_data[[#This Row],[return_percentage]]&lt;performance_data[[#This Row],[benchmark_return]],1,0)</f>
        <v>1</v>
      </c>
      <c r="V4213" s="17">
        <f>COUNTIFS(performance_data[portfolio_id],performance_data[[#This Row],[portfolio_id]])</f>
        <v>26</v>
      </c>
      <c r="W4213" s="17">
        <f>COUNTIFS(performance_data[portfolio_id],performance_data[[#This Row],[portfolio_id]],
          performance_data[return_flag],1)</f>
        <v>15</v>
      </c>
      <c r="X4213" s="15">
        <f>performance_data[[#This Row],[underperform_flag_count]]/performance_data[[#This Row],[totalportfoliocount]]</f>
        <v>0.57692307692307687</v>
      </c>
    </row>
    <row r="4214" spans="1:24" x14ac:dyDescent="0.3">
      <c r="A4214">
        <v>8661</v>
      </c>
      <c r="B4214" s="1">
        <v>45417</v>
      </c>
      <c r="C4214">
        <v>383566.63</v>
      </c>
      <c r="D4214">
        <v>-9.82</v>
      </c>
      <c r="E4214">
        <v>-9.4499999999999993</v>
      </c>
      <c r="F4214">
        <v>10253.57</v>
      </c>
      <c r="G4214">
        <v>1205.54</v>
      </c>
      <c r="H4214" t="s">
        <v>2205</v>
      </c>
      <c r="I4214" t="s">
        <v>2211</v>
      </c>
      <c r="J4214">
        <v>5</v>
      </c>
      <c r="K4214" t="s">
        <v>2223</v>
      </c>
      <c r="L4214" t="str">
        <f>IF(performance_data[[#This Row],[return_percentage]]&gt;=performance_data[[#This Row],[benchmark_return]],"Higher","Lower")</f>
        <v>Lower</v>
      </c>
      <c r="M4214" s="14">
        <f xml:space="preserve"> _xlfn.MAXIFS(performance_data[date],performance_data[portfolio_id],performance_data[[#This Row],[portfolio_id]])</f>
        <v>45518</v>
      </c>
      <c r="N4214" s="14">
        <f xml:space="preserve"> _xlfn.MINIFS(performance_data[date],performance_data[portfolio_id],performance_data[[#This Row],[portfolio_id]])</f>
        <v>44833</v>
      </c>
      <c r="O4214" s="15">
        <f>_xlfn.MAXIFS(performance_data[portfolio_value],performance_data[portfolio_id],performance_data[[#This Row],[portfolio_id]],performance_data[date],performance_data[[#This Row],[latest_date]])</f>
        <v>281572.82</v>
      </c>
      <c r="P4214" s="15">
        <f>_xlfn.MAXIFS(performance_data[portfolio_value],performance_data[portfolio_id],performance_data[[#This Row],[portfolio_id]],performance_data[date],performance_data[[#This Row],[starting_date]])</f>
        <v>445776.07</v>
      </c>
      <c r="Q4214" s="15">
        <f>performance_data[[#This Row],[latest_value]]-performance_data[[#This Row],[starting_value]]</f>
        <v>-164203.25</v>
      </c>
      <c r="R4214" s="15">
        <f>performance_data[[#This Row],[net_inflows]]-performance_data[[#This Row],[net_outflows]]</f>
        <v>9048.0299999999988</v>
      </c>
      <c r="S4214" s="15" t="str">
        <f>IF(performance_data[[#This Row],[net_inflows]]&gt;AVERAGE(performance_data[net_inflows]),"High","Low")</f>
        <v>High</v>
      </c>
      <c r="T4214" s="15">
        <f>AVERAGEIF(performance_data[inflow_flag],performance_data[[#This Row],[inflow_flag]],performance_data[return_percentage])</f>
        <v>4.8467905675459724</v>
      </c>
      <c r="U4214" s="17">
        <f>IF(performance_data[[#This Row],[return_percentage]]&lt;performance_data[[#This Row],[benchmark_return]],1,0)</f>
        <v>1</v>
      </c>
      <c r="V4214" s="17">
        <f>COUNTIFS(performance_data[portfolio_id],performance_data[[#This Row],[portfolio_id]])</f>
        <v>26</v>
      </c>
      <c r="W4214" s="17">
        <f>COUNTIFS(performance_data[portfolio_id],performance_data[[#This Row],[portfolio_id]],
          performance_data[return_flag],1)</f>
        <v>15</v>
      </c>
      <c r="X4214" s="15">
        <f>performance_data[[#This Row],[underperform_flag_count]]/performance_data[[#This Row],[totalportfoliocount]]</f>
        <v>0.57692307692307687</v>
      </c>
    </row>
    <row r="4215" spans="1:24" x14ac:dyDescent="0.3">
      <c r="A4215">
        <v>8661</v>
      </c>
      <c r="B4215" s="1">
        <v>45517</v>
      </c>
      <c r="C4215">
        <v>62267.51</v>
      </c>
      <c r="D4215">
        <v>5.9</v>
      </c>
      <c r="E4215">
        <v>5.93</v>
      </c>
      <c r="F4215">
        <v>6562.56</v>
      </c>
      <c r="G4215">
        <v>8674.98</v>
      </c>
      <c r="H4215" t="s">
        <v>2205</v>
      </c>
      <c r="I4215" t="s">
        <v>2209</v>
      </c>
      <c r="J4215">
        <v>8</v>
      </c>
      <c r="K4215" t="s">
        <v>2214</v>
      </c>
      <c r="L4215" t="str">
        <f>IF(performance_data[[#This Row],[return_percentage]]&gt;=performance_data[[#This Row],[benchmark_return]],"Higher","Lower")</f>
        <v>Lower</v>
      </c>
      <c r="M4215" s="14">
        <f xml:space="preserve"> _xlfn.MAXIFS(performance_data[date],performance_data[portfolio_id],performance_data[[#This Row],[portfolio_id]])</f>
        <v>45518</v>
      </c>
      <c r="N4215" s="14">
        <f xml:space="preserve"> _xlfn.MINIFS(performance_data[date],performance_data[portfolio_id],performance_data[[#This Row],[portfolio_id]])</f>
        <v>44833</v>
      </c>
      <c r="O4215" s="15">
        <f>_xlfn.MAXIFS(performance_data[portfolio_value],performance_data[portfolio_id],performance_data[[#This Row],[portfolio_id]],performance_data[date],performance_data[[#This Row],[latest_date]])</f>
        <v>281572.82</v>
      </c>
      <c r="P4215" s="15">
        <f>_xlfn.MAXIFS(performance_data[portfolio_value],performance_data[portfolio_id],performance_data[[#This Row],[portfolio_id]],performance_data[date],performance_data[[#This Row],[starting_date]])</f>
        <v>445776.07</v>
      </c>
      <c r="Q4215" s="15">
        <f>performance_data[[#This Row],[latest_value]]-performance_data[[#This Row],[starting_value]]</f>
        <v>-164203.25</v>
      </c>
      <c r="R4215" s="15">
        <f>performance_data[[#This Row],[net_inflows]]-performance_data[[#This Row],[net_outflows]]</f>
        <v>-2112.4199999999992</v>
      </c>
      <c r="S4215" s="15" t="str">
        <f>IF(performance_data[[#This Row],[net_inflows]]&gt;AVERAGE(performance_data[net_inflows]),"High","Low")</f>
        <v>Low</v>
      </c>
      <c r="T4215" s="15">
        <f>AVERAGEIF(performance_data[inflow_flag],performance_data[[#This Row],[inflow_flag]],performance_data[return_percentage])</f>
        <v>5.0457846277021572</v>
      </c>
      <c r="U4215" s="17">
        <f>IF(performance_data[[#This Row],[return_percentage]]&lt;performance_data[[#This Row],[benchmark_return]],1,0)</f>
        <v>1</v>
      </c>
      <c r="V4215" s="17">
        <f>COUNTIFS(performance_data[portfolio_id],performance_data[[#This Row],[portfolio_id]])</f>
        <v>26</v>
      </c>
      <c r="W4215" s="17">
        <f>COUNTIFS(performance_data[portfolio_id],performance_data[[#This Row],[portfolio_id]],
          performance_data[return_flag],1)</f>
        <v>15</v>
      </c>
      <c r="X4215" s="15">
        <f>performance_data[[#This Row],[underperform_flag_count]]/performance_data[[#This Row],[totalportfoliocount]]</f>
        <v>0.57692307692307687</v>
      </c>
    </row>
    <row r="4216" spans="1:24" x14ac:dyDescent="0.3">
      <c r="A4216">
        <v>8661</v>
      </c>
      <c r="B4216" s="1">
        <v>45094</v>
      </c>
      <c r="C4216">
        <v>499232.94</v>
      </c>
      <c r="D4216">
        <v>-8.2899999999999991</v>
      </c>
      <c r="E4216">
        <v>-8.59</v>
      </c>
      <c r="F4216">
        <v>8653.17</v>
      </c>
      <c r="G4216">
        <v>10944.23</v>
      </c>
      <c r="H4216" t="s">
        <v>2213</v>
      </c>
      <c r="I4216" t="s">
        <v>2211</v>
      </c>
      <c r="J4216">
        <v>6</v>
      </c>
      <c r="K4216" t="s">
        <v>2212</v>
      </c>
      <c r="L4216" t="str">
        <f>IF(performance_data[[#This Row],[return_percentage]]&gt;=performance_data[[#This Row],[benchmark_return]],"Higher","Lower")</f>
        <v>Higher</v>
      </c>
      <c r="M4216" s="14">
        <f xml:space="preserve"> _xlfn.MAXIFS(performance_data[date],performance_data[portfolio_id],performance_data[[#This Row],[portfolio_id]])</f>
        <v>45518</v>
      </c>
      <c r="N4216" s="14">
        <f xml:space="preserve"> _xlfn.MINIFS(performance_data[date],performance_data[portfolio_id],performance_data[[#This Row],[portfolio_id]])</f>
        <v>44833</v>
      </c>
      <c r="O4216" s="15">
        <f>_xlfn.MAXIFS(performance_data[portfolio_value],performance_data[portfolio_id],performance_data[[#This Row],[portfolio_id]],performance_data[date],performance_data[[#This Row],[latest_date]])</f>
        <v>281572.82</v>
      </c>
      <c r="P4216" s="15">
        <f>_xlfn.MAXIFS(performance_data[portfolio_value],performance_data[portfolio_id],performance_data[[#This Row],[portfolio_id]],performance_data[date],performance_data[[#This Row],[starting_date]])</f>
        <v>445776.07</v>
      </c>
      <c r="Q4216" s="15">
        <f>performance_data[[#This Row],[latest_value]]-performance_data[[#This Row],[starting_value]]</f>
        <v>-164203.25</v>
      </c>
      <c r="R4216" s="15">
        <f>performance_data[[#This Row],[net_inflows]]-performance_data[[#This Row],[net_outflows]]</f>
        <v>-2291.0599999999995</v>
      </c>
      <c r="S4216" s="15" t="str">
        <f>IF(performance_data[[#This Row],[net_inflows]]&gt;AVERAGE(performance_data[net_inflows]),"High","Low")</f>
        <v>Low</v>
      </c>
      <c r="T4216" s="15">
        <f>AVERAGEIF(performance_data[inflow_flag],performance_data[[#This Row],[inflow_flag]],performance_data[return_percentage])</f>
        <v>5.0457846277021572</v>
      </c>
      <c r="U4216" s="17">
        <f>IF(performance_data[[#This Row],[return_percentage]]&lt;performance_data[[#This Row],[benchmark_return]],1,0)</f>
        <v>0</v>
      </c>
      <c r="V4216" s="17">
        <f>COUNTIFS(performance_data[portfolio_id],performance_data[[#This Row],[portfolio_id]])</f>
        <v>26</v>
      </c>
      <c r="W4216" s="17">
        <f>COUNTIFS(performance_data[portfolio_id],performance_data[[#This Row],[portfolio_id]],
          performance_data[return_flag],1)</f>
        <v>15</v>
      </c>
      <c r="X4216" s="15">
        <f>performance_data[[#This Row],[underperform_flag_count]]/performance_data[[#This Row],[totalportfoliocount]]</f>
        <v>0.57692307692307687</v>
      </c>
    </row>
    <row r="4217" spans="1:24" x14ac:dyDescent="0.3">
      <c r="A4217">
        <v>8661</v>
      </c>
      <c r="B4217" s="1">
        <v>45492</v>
      </c>
      <c r="C4217">
        <v>143482.19</v>
      </c>
      <c r="D4217">
        <v>-8.93</v>
      </c>
      <c r="E4217">
        <v>-9.2100000000000009</v>
      </c>
      <c r="F4217">
        <v>2758.78</v>
      </c>
      <c r="G4217">
        <v>1474.09</v>
      </c>
      <c r="H4217" t="s">
        <v>2205</v>
      </c>
      <c r="I4217" t="s">
        <v>2209</v>
      </c>
      <c r="J4217">
        <v>7</v>
      </c>
      <c r="K4217" t="s">
        <v>2210</v>
      </c>
      <c r="L4217" t="str">
        <f>IF(performance_data[[#This Row],[return_percentage]]&gt;=performance_data[[#This Row],[benchmark_return]],"Higher","Lower")</f>
        <v>Higher</v>
      </c>
      <c r="M4217" s="14">
        <f xml:space="preserve"> _xlfn.MAXIFS(performance_data[date],performance_data[portfolio_id],performance_data[[#This Row],[portfolio_id]])</f>
        <v>45518</v>
      </c>
      <c r="N4217" s="14">
        <f xml:space="preserve"> _xlfn.MINIFS(performance_data[date],performance_data[portfolio_id],performance_data[[#This Row],[portfolio_id]])</f>
        <v>44833</v>
      </c>
      <c r="O4217" s="15">
        <f>_xlfn.MAXIFS(performance_data[portfolio_value],performance_data[portfolio_id],performance_data[[#This Row],[portfolio_id]],performance_data[date],performance_data[[#This Row],[latest_date]])</f>
        <v>281572.82</v>
      </c>
      <c r="P4217" s="15">
        <f>_xlfn.MAXIFS(performance_data[portfolio_value],performance_data[portfolio_id],performance_data[[#This Row],[portfolio_id]],performance_data[date],performance_data[[#This Row],[starting_date]])</f>
        <v>445776.07</v>
      </c>
      <c r="Q4217" s="15">
        <f>performance_data[[#This Row],[latest_value]]-performance_data[[#This Row],[starting_value]]</f>
        <v>-164203.25</v>
      </c>
      <c r="R4217" s="15">
        <f>performance_data[[#This Row],[net_inflows]]-performance_data[[#This Row],[net_outflows]]</f>
        <v>1284.6900000000003</v>
      </c>
      <c r="S4217" s="15" t="str">
        <f>IF(performance_data[[#This Row],[net_inflows]]&gt;AVERAGE(performance_data[net_inflows]),"High","Low")</f>
        <v>Low</v>
      </c>
      <c r="T4217" s="15">
        <f>AVERAGEIF(performance_data[inflow_flag],performance_data[[#This Row],[inflow_flag]],performance_data[return_percentage])</f>
        <v>5.0457846277021572</v>
      </c>
      <c r="U4217" s="17">
        <f>IF(performance_data[[#This Row],[return_percentage]]&lt;performance_data[[#This Row],[benchmark_return]],1,0)</f>
        <v>0</v>
      </c>
      <c r="V4217" s="17">
        <f>COUNTIFS(performance_data[portfolio_id],performance_data[[#This Row],[portfolio_id]])</f>
        <v>26</v>
      </c>
      <c r="W4217" s="17">
        <f>COUNTIFS(performance_data[portfolio_id],performance_data[[#This Row],[portfolio_id]],
          performance_data[return_flag],1)</f>
        <v>15</v>
      </c>
      <c r="X4217" s="15">
        <f>performance_data[[#This Row],[underperform_flag_count]]/performance_data[[#This Row],[totalportfoliocount]]</f>
        <v>0.57692307692307687</v>
      </c>
    </row>
    <row r="4218" spans="1:24" x14ac:dyDescent="0.3">
      <c r="A4218">
        <v>8661</v>
      </c>
      <c r="B4218" s="1">
        <v>45039</v>
      </c>
      <c r="C4218">
        <v>488778.23</v>
      </c>
      <c r="D4218">
        <v>5.7</v>
      </c>
      <c r="E4218">
        <v>5.74</v>
      </c>
      <c r="F4218">
        <v>13618.39</v>
      </c>
      <c r="G4218">
        <v>4992.26</v>
      </c>
      <c r="H4218" t="s">
        <v>2213</v>
      </c>
      <c r="I4218" t="s">
        <v>2211</v>
      </c>
      <c r="J4218">
        <v>4</v>
      </c>
      <c r="K4218" t="s">
        <v>2216</v>
      </c>
      <c r="L4218" t="str">
        <f>IF(performance_data[[#This Row],[return_percentage]]&gt;=performance_data[[#This Row],[benchmark_return]],"Higher","Lower")</f>
        <v>Lower</v>
      </c>
      <c r="M4218" s="14">
        <f xml:space="preserve"> _xlfn.MAXIFS(performance_data[date],performance_data[portfolio_id],performance_data[[#This Row],[portfolio_id]])</f>
        <v>45518</v>
      </c>
      <c r="N4218" s="14">
        <f xml:space="preserve"> _xlfn.MINIFS(performance_data[date],performance_data[portfolio_id],performance_data[[#This Row],[portfolio_id]])</f>
        <v>44833</v>
      </c>
      <c r="O4218" s="15">
        <f>_xlfn.MAXIFS(performance_data[portfolio_value],performance_data[portfolio_id],performance_data[[#This Row],[portfolio_id]],performance_data[date],performance_data[[#This Row],[latest_date]])</f>
        <v>281572.82</v>
      </c>
      <c r="P4218" s="15">
        <f>_xlfn.MAXIFS(performance_data[portfolio_value],performance_data[portfolio_id],performance_data[[#This Row],[portfolio_id]],performance_data[date],performance_data[[#This Row],[starting_date]])</f>
        <v>445776.07</v>
      </c>
      <c r="Q4218" s="15">
        <f>performance_data[[#This Row],[latest_value]]-performance_data[[#This Row],[starting_value]]</f>
        <v>-164203.25</v>
      </c>
      <c r="R4218" s="15">
        <f>performance_data[[#This Row],[net_inflows]]-performance_data[[#This Row],[net_outflows]]</f>
        <v>8626.1299999999992</v>
      </c>
      <c r="S4218" s="15" t="str">
        <f>IF(performance_data[[#This Row],[net_inflows]]&gt;AVERAGE(performance_data[net_inflows]),"High","Low")</f>
        <v>High</v>
      </c>
      <c r="T4218" s="15">
        <f>AVERAGEIF(performance_data[inflow_flag],performance_data[[#This Row],[inflow_flag]],performance_data[return_percentage])</f>
        <v>4.8467905675459724</v>
      </c>
      <c r="U4218" s="17">
        <f>IF(performance_data[[#This Row],[return_percentage]]&lt;performance_data[[#This Row],[benchmark_return]],1,0)</f>
        <v>1</v>
      </c>
      <c r="V4218" s="17">
        <f>COUNTIFS(performance_data[portfolio_id],performance_data[[#This Row],[portfolio_id]])</f>
        <v>26</v>
      </c>
      <c r="W4218" s="17">
        <f>COUNTIFS(performance_data[portfolio_id],performance_data[[#This Row],[portfolio_id]],
          performance_data[return_flag],1)</f>
        <v>15</v>
      </c>
      <c r="X4218" s="15">
        <f>performance_data[[#This Row],[underperform_flag_count]]/performance_data[[#This Row],[totalportfoliocount]]</f>
        <v>0.57692307692307687</v>
      </c>
    </row>
    <row r="4219" spans="1:24" x14ac:dyDescent="0.3">
      <c r="A4219">
        <v>8661</v>
      </c>
      <c r="B4219" s="1">
        <v>45401</v>
      </c>
      <c r="C4219">
        <v>343005.98</v>
      </c>
      <c r="D4219">
        <v>4.78</v>
      </c>
      <c r="E4219">
        <v>4.0999999999999996</v>
      </c>
      <c r="F4219">
        <v>3703.93</v>
      </c>
      <c r="G4219">
        <v>11883.5</v>
      </c>
      <c r="H4219" t="s">
        <v>2205</v>
      </c>
      <c r="I4219" t="s">
        <v>2211</v>
      </c>
      <c r="J4219">
        <v>4</v>
      </c>
      <c r="K4219" t="s">
        <v>2216</v>
      </c>
      <c r="L4219" t="str">
        <f>IF(performance_data[[#This Row],[return_percentage]]&gt;=performance_data[[#This Row],[benchmark_return]],"Higher","Lower")</f>
        <v>Higher</v>
      </c>
      <c r="M4219" s="14">
        <f xml:space="preserve"> _xlfn.MAXIFS(performance_data[date],performance_data[portfolio_id],performance_data[[#This Row],[portfolio_id]])</f>
        <v>45518</v>
      </c>
      <c r="N4219" s="14">
        <f xml:space="preserve"> _xlfn.MINIFS(performance_data[date],performance_data[portfolio_id],performance_data[[#This Row],[portfolio_id]])</f>
        <v>44833</v>
      </c>
      <c r="O4219" s="15">
        <f>_xlfn.MAXIFS(performance_data[portfolio_value],performance_data[portfolio_id],performance_data[[#This Row],[portfolio_id]],performance_data[date],performance_data[[#This Row],[latest_date]])</f>
        <v>281572.82</v>
      </c>
      <c r="P4219" s="15">
        <f>_xlfn.MAXIFS(performance_data[portfolio_value],performance_data[portfolio_id],performance_data[[#This Row],[portfolio_id]],performance_data[date],performance_data[[#This Row],[starting_date]])</f>
        <v>445776.07</v>
      </c>
      <c r="Q4219" s="15">
        <f>performance_data[[#This Row],[latest_value]]-performance_data[[#This Row],[starting_value]]</f>
        <v>-164203.25</v>
      </c>
      <c r="R4219" s="15">
        <f>performance_data[[#This Row],[net_inflows]]-performance_data[[#This Row],[net_outflows]]</f>
        <v>-8179.57</v>
      </c>
      <c r="S4219" s="15" t="str">
        <f>IF(performance_data[[#This Row],[net_inflows]]&gt;AVERAGE(performance_data[net_inflows]),"High","Low")</f>
        <v>Low</v>
      </c>
      <c r="T4219" s="15">
        <f>AVERAGEIF(performance_data[inflow_flag],performance_data[[#This Row],[inflow_flag]],performance_data[return_percentage])</f>
        <v>5.0457846277021572</v>
      </c>
      <c r="U4219" s="17">
        <f>IF(performance_data[[#This Row],[return_percentage]]&lt;performance_data[[#This Row],[benchmark_return]],1,0)</f>
        <v>0</v>
      </c>
      <c r="V4219" s="17">
        <f>COUNTIFS(performance_data[portfolio_id],performance_data[[#This Row],[portfolio_id]])</f>
        <v>26</v>
      </c>
      <c r="W4219" s="17">
        <f>COUNTIFS(performance_data[portfolio_id],performance_data[[#This Row],[portfolio_id]],
          performance_data[return_flag],1)</f>
        <v>15</v>
      </c>
      <c r="X4219" s="15">
        <f>performance_data[[#This Row],[underperform_flag_count]]/performance_data[[#This Row],[totalportfoliocount]]</f>
        <v>0.57692307692307687</v>
      </c>
    </row>
    <row r="4220" spans="1:24" x14ac:dyDescent="0.3">
      <c r="A4220">
        <v>8661</v>
      </c>
      <c r="B4220" s="1">
        <v>44920</v>
      </c>
      <c r="C4220">
        <v>493354.56</v>
      </c>
      <c r="D4220">
        <v>-1.66</v>
      </c>
      <c r="E4220">
        <v>-1.81</v>
      </c>
      <c r="F4220">
        <v>19262.59</v>
      </c>
      <c r="G4220">
        <v>8610.1200000000008</v>
      </c>
      <c r="H4220" t="s">
        <v>2220</v>
      </c>
      <c r="I4220" t="s">
        <v>2217</v>
      </c>
      <c r="J4220">
        <v>12</v>
      </c>
      <c r="K4220" t="s">
        <v>2218</v>
      </c>
      <c r="L4220" t="str">
        <f>IF(performance_data[[#This Row],[return_percentage]]&gt;=performance_data[[#This Row],[benchmark_return]],"Higher","Lower")</f>
        <v>Higher</v>
      </c>
      <c r="M4220" s="14">
        <f xml:space="preserve"> _xlfn.MAXIFS(performance_data[date],performance_data[portfolio_id],performance_data[[#This Row],[portfolio_id]])</f>
        <v>45518</v>
      </c>
      <c r="N4220" s="14">
        <f xml:space="preserve"> _xlfn.MINIFS(performance_data[date],performance_data[portfolio_id],performance_data[[#This Row],[portfolio_id]])</f>
        <v>44833</v>
      </c>
      <c r="O4220" s="15">
        <f>_xlfn.MAXIFS(performance_data[portfolio_value],performance_data[portfolio_id],performance_data[[#This Row],[portfolio_id]],performance_data[date],performance_data[[#This Row],[latest_date]])</f>
        <v>281572.82</v>
      </c>
      <c r="P4220" s="15">
        <f>_xlfn.MAXIFS(performance_data[portfolio_value],performance_data[portfolio_id],performance_data[[#This Row],[portfolio_id]],performance_data[date],performance_data[[#This Row],[starting_date]])</f>
        <v>445776.07</v>
      </c>
      <c r="Q4220" s="15">
        <f>performance_data[[#This Row],[latest_value]]-performance_data[[#This Row],[starting_value]]</f>
        <v>-164203.25</v>
      </c>
      <c r="R4220" s="15">
        <f>performance_data[[#This Row],[net_inflows]]-performance_data[[#This Row],[net_outflows]]</f>
        <v>10652.47</v>
      </c>
      <c r="S4220" s="15" t="str">
        <f>IF(performance_data[[#This Row],[net_inflows]]&gt;AVERAGE(performance_data[net_inflows]),"High","Low")</f>
        <v>High</v>
      </c>
      <c r="T4220" s="15">
        <f>AVERAGEIF(performance_data[inflow_flag],performance_data[[#This Row],[inflow_flag]],performance_data[return_percentage])</f>
        <v>4.8467905675459724</v>
      </c>
      <c r="U4220" s="17">
        <f>IF(performance_data[[#This Row],[return_percentage]]&lt;performance_data[[#This Row],[benchmark_return]],1,0)</f>
        <v>0</v>
      </c>
      <c r="V4220" s="17">
        <f>COUNTIFS(performance_data[portfolio_id],performance_data[[#This Row],[portfolio_id]])</f>
        <v>26</v>
      </c>
      <c r="W4220" s="17">
        <f>COUNTIFS(performance_data[portfolio_id],performance_data[[#This Row],[portfolio_id]],
          performance_data[return_flag],1)</f>
        <v>15</v>
      </c>
      <c r="X4220" s="15">
        <f>performance_data[[#This Row],[underperform_flag_count]]/performance_data[[#This Row],[totalportfoliocount]]</f>
        <v>0.57692307692307687</v>
      </c>
    </row>
    <row r="4221" spans="1:24" x14ac:dyDescent="0.3">
      <c r="A4221">
        <v>8661</v>
      </c>
      <c r="B4221" s="1">
        <v>45238</v>
      </c>
      <c r="C4221">
        <v>285485.37</v>
      </c>
      <c r="D4221">
        <v>-2.81</v>
      </c>
      <c r="E4221">
        <v>-2.92</v>
      </c>
      <c r="F4221">
        <v>2787.77</v>
      </c>
      <c r="G4221">
        <v>9856.09</v>
      </c>
      <c r="H4221" t="s">
        <v>2213</v>
      </c>
      <c r="I4221" t="s">
        <v>2217</v>
      </c>
      <c r="J4221">
        <v>11</v>
      </c>
      <c r="K4221" t="s">
        <v>2219</v>
      </c>
      <c r="L4221" t="str">
        <f>IF(performance_data[[#This Row],[return_percentage]]&gt;=performance_data[[#This Row],[benchmark_return]],"Higher","Lower")</f>
        <v>Higher</v>
      </c>
      <c r="M4221" s="14">
        <f xml:space="preserve"> _xlfn.MAXIFS(performance_data[date],performance_data[portfolio_id],performance_data[[#This Row],[portfolio_id]])</f>
        <v>45518</v>
      </c>
      <c r="N4221" s="14">
        <f xml:space="preserve"> _xlfn.MINIFS(performance_data[date],performance_data[portfolio_id],performance_data[[#This Row],[portfolio_id]])</f>
        <v>44833</v>
      </c>
      <c r="O4221" s="15">
        <f>_xlfn.MAXIFS(performance_data[portfolio_value],performance_data[portfolio_id],performance_data[[#This Row],[portfolio_id]],performance_data[date],performance_data[[#This Row],[latest_date]])</f>
        <v>281572.82</v>
      </c>
      <c r="P4221" s="15">
        <f>_xlfn.MAXIFS(performance_data[portfolio_value],performance_data[portfolio_id],performance_data[[#This Row],[portfolio_id]],performance_data[date],performance_data[[#This Row],[starting_date]])</f>
        <v>445776.07</v>
      </c>
      <c r="Q4221" s="15">
        <f>performance_data[[#This Row],[latest_value]]-performance_data[[#This Row],[starting_value]]</f>
        <v>-164203.25</v>
      </c>
      <c r="R4221" s="15">
        <f>performance_data[[#This Row],[net_inflows]]-performance_data[[#This Row],[net_outflows]]</f>
        <v>-7068.32</v>
      </c>
      <c r="S4221" s="15" t="str">
        <f>IF(performance_data[[#This Row],[net_inflows]]&gt;AVERAGE(performance_data[net_inflows]),"High","Low")</f>
        <v>Low</v>
      </c>
      <c r="T4221" s="15">
        <f>AVERAGEIF(performance_data[inflow_flag],performance_data[[#This Row],[inflow_flag]],performance_data[return_percentage])</f>
        <v>5.0457846277021572</v>
      </c>
      <c r="U4221" s="17">
        <f>IF(performance_data[[#This Row],[return_percentage]]&lt;performance_data[[#This Row],[benchmark_return]],1,0)</f>
        <v>0</v>
      </c>
      <c r="V4221" s="17">
        <f>COUNTIFS(performance_data[portfolio_id],performance_data[[#This Row],[portfolio_id]])</f>
        <v>26</v>
      </c>
      <c r="W4221" s="17">
        <f>COUNTIFS(performance_data[portfolio_id],performance_data[[#This Row],[portfolio_id]],
          performance_data[return_flag],1)</f>
        <v>15</v>
      </c>
      <c r="X4221" s="15">
        <f>performance_data[[#This Row],[underperform_flag_count]]/performance_data[[#This Row],[totalportfoliocount]]</f>
        <v>0.57692307692307687</v>
      </c>
    </row>
    <row r="4222" spans="1:24" x14ac:dyDescent="0.3">
      <c r="A4222">
        <v>8661</v>
      </c>
      <c r="B4222" s="1">
        <v>44896</v>
      </c>
      <c r="C4222">
        <v>352434.85</v>
      </c>
      <c r="D4222">
        <v>11.06</v>
      </c>
      <c r="E4222">
        <v>11.92</v>
      </c>
      <c r="F4222">
        <v>4187.8999999999996</v>
      </c>
      <c r="G4222">
        <v>6999.06</v>
      </c>
      <c r="H4222" t="s">
        <v>2220</v>
      </c>
      <c r="I4222" t="s">
        <v>2217</v>
      </c>
      <c r="J4222">
        <v>12</v>
      </c>
      <c r="K4222" t="s">
        <v>2218</v>
      </c>
      <c r="L4222" t="str">
        <f>IF(performance_data[[#This Row],[return_percentage]]&gt;=performance_data[[#This Row],[benchmark_return]],"Higher","Lower")</f>
        <v>Lower</v>
      </c>
      <c r="M4222" s="14">
        <f xml:space="preserve"> _xlfn.MAXIFS(performance_data[date],performance_data[portfolio_id],performance_data[[#This Row],[portfolio_id]])</f>
        <v>45518</v>
      </c>
      <c r="N4222" s="14">
        <f xml:space="preserve"> _xlfn.MINIFS(performance_data[date],performance_data[portfolio_id],performance_data[[#This Row],[portfolio_id]])</f>
        <v>44833</v>
      </c>
      <c r="O4222" s="15">
        <f>_xlfn.MAXIFS(performance_data[portfolio_value],performance_data[portfolio_id],performance_data[[#This Row],[portfolio_id]],performance_data[date],performance_data[[#This Row],[latest_date]])</f>
        <v>281572.82</v>
      </c>
      <c r="P4222" s="15">
        <f>_xlfn.MAXIFS(performance_data[portfolio_value],performance_data[portfolio_id],performance_data[[#This Row],[portfolio_id]],performance_data[date],performance_data[[#This Row],[starting_date]])</f>
        <v>445776.07</v>
      </c>
      <c r="Q4222" s="15">
        <f>performance_data[[#This Row],[latest_value]]-performance_data[[#This Row],[starting_value]]</f>
        <v>-164203.25</v>
      </c>
      <c r="R4222" s="15">
        <f>performance_data[[#This Row],[net_inflows]]-performance_data[[#This Row],[net_outflows]]</f>
        <v>-2811.1600000000008</v>
      </c>
      <c r="S4222" s="15" t="str">
        <f>IF(performance_data[[#This Row],[net_inflows]]&gt;AVERAGE(performance_data[net_inflows]),"High","Low")</f>
        <v>Low</v>
      </c>
      <c r="T4222" s="15">
        <f>AVERAGEIF(performance_data[inflow_flag],performance_data[[#This Row],[inflow_flag]],performance_data[return_percentage])</f>
        <v>5.0457846277021572</v>
      </c>
      <c r="U4222" s="17">
        <f>IF(performance_data[[#This Row],[return_percentage]]&lt;performance_data[[#This Row],[benchmark_return]],1,0)</f>
        <v>1</v>
      </c>
      <c r="V4222" s="17">
        <f>COUNTIFS(performance_data[portfolio_id],performance_data[[#This Row],[portfolio_id]])</f>
        <v>26</v>
      </c>
      <c r="W4222" s="17">
        <f>COUNTIFS(performance_data[portfolio_id],performance_data[[#This Row],[portfolio_id]],
          performance_data[return_flag],1)</f>
        <v>15</v>
      </c>
      <c r="X4222" s="15">
        <f>performance_data[[#This Row],[underperform_flag_count]]/performance_data[[#This Row],[totalportfoliocount]]</f>
        <v>0.57692307692307687</v>
      </c>
    </row>
    <row r="4223" spans="1:24" x14ac:dyDescent="0.3">
      <c r="A4223">
        <v>8661</v>
      </c>
      <c r="B4223" s="1">
        <v>45260</v>
      </c>
      <c r="C4223">
        <v>359320.94</v>
      </c>
      <c r="D4223">
        <v>-7.12</v>
      </c>
      <c r="E4223">
        <v>-5.92</v>
      </c>
      <c r="F4223">
        <v>2747.36</v>
      </c>
      <c r="G4223">
        <v>18322.27</v>
      </c>
      <c r="H4223" t="s">
        <v>2213</v>
      </c>
      <c r="I4223" t="s">
        <v>2217</v>
      </c>
      <c r="J4223">
        <v>11</v>
      </c>
      <c r="K4223" t="s">
        <v>2219</v>
      </c>
      <c r="L4223" t="str">
        <f>IF(performance_data[[#This Row],[return_percentage]]&gt;=performance_data[[#This Row],[benchmark_return]],"Higher","Lower")</f>
        <v>Lower</v>
      </c>
      <c r="M4223" s="14">
        <f xml:space="preserve"> _xlfn.MAXIFS(performance_data[date],performance_data[portfolio_id],performance_data[[#This Row],[portfolio_id]])</f>
        <v>45518</v>
      </c>
      <c r="N4223" s="14">
        <f xml:space="preserve"> _xlfn.MINIFS(performance_data[date],performance_data[portfolio_id],performance_data[[#This Row],[portfolio_id]])</f>
        <v>44833</v>
      </c>
      <c r="O4223" s="15">
        <f>_xlfn.MAXIFS(performance_data[portfolio_value],performance_data[portfolio_id],performance_data[[#This Row],[portfolio_id]],performance_data[date],performance_data[[#This Row],[latest_date]])</f>
        <v>281572.82</v>
      </c>
      <c r="P4223" s="15">
        <f>_xlfn.MAXIFS(performance_data[portfolio_value],performance_data[portfolio_id],performance_data[[#This Row],[portfolio_id]],performance_data[date],performance_data[[#This Row],[starting_date]])</f>
        <v>445776.07</v>
      </c>
      <c r="Q4223" s="15">
        <f>performance_data[[#This Row],[latest_value]]-performance_data[[#This Row],[starting_value]]</f>
        <v>-164203.25</v>
      </c>
      <c r="R4223" s="15">
        <f>performance_data[[#This Row],[net_inflows]]-performance_data[[#This Row],[net_outflows]]</f>
        <v>-15574.91</v>
      </c>
      <c r="S4223" s="15" t="str">
        <f>IF(performance_data[[#This Row],[net_inflows]]&gt;AVERAGE(performance_data[net_inflows]),"High","Low")</f>
        <v>Low</v>
      </c>
      <c r="T4223" s="15">
        <f>AVERAGEIF(performance_data[inflow_flag],performance_data[[#This Row],[inflow_flag]],performance_data[return_percentage])</f>
        <v>5.0457846277021572</v>
      </c>
      <c r="U4223" s="17">
        <f>IF(performance_data[[#This Row],[return_percentage]]&lt;performance_data[[#This Row],[benchmark_return]],1,0)</f>
        <v>1</v>
      </c>
      <c r="V4223" s="17">
        <f>COUNTIFS(performance_data[portfolio_id],performance_data[[#This Row],[portfolio_id]])</f>
        <v>26</v>
      </c>
      <c r="W4223" s="17">
        <f>COUNTIFS(performance_data[portfolio_id],performance_data[[#This Row],[portfolio_id]],
          performance_data[return_flag],1)</f>
        <v>15</v>
      </c>
      <c r="X4223" s="15">
        <f>performance_data[[#This Row],[underperform_flag_count]]/performance_data[[#This Row],[totalportfoliocount]]</f>
        <v>0.57692307692307687</v>
      </c>
    </row>
    <row r="4224" spans="1:24" x14ac:dyDescent="0.3">
      <c r="A4224">
        <v>8661</v>
      </c>
      <c r="B4224" s="1">
        <v>45517</v>
      </c>
      <c r="C4224">
        <v>148115.07999999999</v>
      </c>
      <c r="D4224">
        <v>5.82</v>
      </c>
      <c r="E4224">
        <v>6.45</v>
      </c>
      <c r="F4224">
        <v>19220.310000000001</v>
      </c>
      <c r="G4224">
        <v>2340.71</v>
      </c>
      <c r="H4224" t="s">
        <v>2205</v>
      </c>
      <c r="I4224" t="s">
        <v>2209</v>
      </c>
      <c r="J4224">
        <v>8</v>
      </c>
      <c r="K4224" t="s">
        <v>2214</v>
      </c>
      <c r="L4224" t="str">
        <f>IF(performance_data[[#This Row],[return_percentage]]&gt;=performance_data[[#This Row],[benchmark_return]],"Higher","Lower")</f>
        <v>Lower</v>
      </c>
      <c r="M4224" s="14">
        <f xml:space="preserve"> _xlfn.MAXIFS(performance_data[date],performance_data[portfolio_id],performance_data[[#This Row],[portfolio_id]])</f>
        <v>45518</v>
      </c>
      <c r="N4224" s="14">
        <f xml:space="preserve"> _xlfn.MINIFS(performance_data[date],performance_data[portfolio_id],performance_data[[#This Row],[portfolio_id]])</f>
        <v>44833</v>
      </c>
      <c r="O4224" s="15">
        <f>_xlfn.MAXIFS(performance_data[portfolio_value],performance_data[portfolio_id],performance_data[[#This Row],[portfolio_id]],performance_data[date],performance_data[[#This Row],[latest_date]])</f>
        <v>281572.82</v>
      </c>
      <c r="P4224" s="15">
        <f>_xlfn.MAXIFS(performance_data[portfolio_value],performance_data[portfolio_id],performance_data[[#This Row],[portfolio_id]],performance_data[date],performance_data[[#This Row],[starting_date]])</f>
        <v>445776.07</v>
      </c>
      <c r="Q4224" s="15">
        <f>performance_data[[#This Row],[latest_value]]-performance_data[[#This Row],[starting_value]]</f>
        <v>-164203.25</v>
      </c>
      <c r="R4224" s="15">
        <f>performance_data[[#This Row],[net_inflows]]-performance_data[[#This Row],[net_outflows]]</f>
        <v>16879.600000000002</v>
      </c>
      <c r="S4224" s="15" t="str">
        <f>IF(performance_data[[#This Row],[net_inflows]]&gt;AVERAGE(performance_data[net_inflows]),"High","Low")</f>
        <v>High</v>
      </c>
      <c r="T4224" s="15">
        <f>AVERAGEIF(performance_data[inflow_flag],performance_data[[#This Row],[inflow_flag]],performance_data[return_percentage])</f>
        <v>4.8467905675459724</v>
      </c>
      <c r="U4224" s="17">
        <f>IF(performance_data[[#This Row],[return_percentage]]&lt;performance_data[[#This Row],[benchmark_return]],1,0)</f>
        <v>1</v>
      </c>
      <c r="V4224" s="17">
        <f>COUNTIFS(performance_data[portfolio_id],performance_data[[#This Row],[portfolio_id]])</f>
        <v>26</v>
      </c>
      <c r="W4224" s="17">
        <f>COUNTIFS(performance_data[portfolio_id],performance_data[[#This Row],[portfolio_id]],
          performance_data[return_flag],1)</f>
        <v>15</v>
      </c>
      <c r="X4224" s="15">
        <f>performance_data[[#This Row],[underperform_flag_count]]/performance_data[[#This Row],[totalportfoliocount]]</f>
        <v>0.57692307692307687</v>
      </c>
    </row>
    <row r="4225" spans="1:24" x14ac:dyDescent="0.3">
      <c r="A4225">
        <v>8661</v>
      </c>
      <c r="B4225" s="1">
        <v>45124</v>
      </c>
      <c r="C4225">
        <v>102452.29</v>
      </c>
      <c r="D4225">
        <v>-7.31</v>
      </c>
      <c r="E4225">
        <v>-7.36</v>
      </c>
      <c r="F4225">
        <v>5761.21</v>
      </c>
      <c r="G4225">
        <v>14889.95</v>
      </c>
      <c r="H4225" t="s">
        <v>2213</v>
      </c>
      <c r="I4225" t="s">
        <v>2209</v>
      </c>
      <c r="J4225">
        <v>7</v>
      </c>
      <c r="K4225" t="s">
        <v>2210</v>
      </c>
      <c r="L4225" t="str">
        <f>IF(performance_data[[#This Row],[return_percentage]]&gt;=performance_data[[#This Row],[benchmark_return]],"Higher","Lower")</f>
        <v>Higher</v>
      </c>
      <c r="M4225" s="14">
        <f xml:space="preserve"> _xlfn.MAXIFS(performance_data[date],performance_data[portfolio_id],performance_data[[#This Row],[portfolio_id]])</f>
        <v>45518</v>
      </c>
      <c r="N4225" s="14">
        <f xml:space="preserve"> _xlfn.MINIFS(performance_data[date],performance_data[portfolio_id],performance_data[[#This Row],[portfolio_id]])</f>
        <v>44833</v>
      </c>
      <c r="O4225" s="15">
        <f>_xlfn.MAXIFS(performance_data[portfolio_value],performance_data[portfolio_id],performance_data[[#This Row],[portfolio_id]],performance_data[date],performance_data[[#This Row],[latest_date]])</f>
        <v>281572.82</v>
      </c>
      <c r="P4225" s="15">
        <f>_xlfn.MAXIFS(performance_data[portfolio_value],performance_data[portfolio_id],performance_data[[#This Row],[portfolio_id]],performance_data[date],performance_data[[#This Row],[starting_date]])</f>
        <v>445776.07</v>
      </c>
      <c r="Q4225" s="15">
        <f>performance_data[[#This Row],[latest_value]]-performance_data[[#This Row],[starting_value]]</f>
        <v>-164203.25</v>
      </c>
      <c r="R4225" s="15">
        <f>performance_data[[#This Row],[net_inflows]]-performance_data[[#This Row],[net_outflows]]</f>
        <v>-9128.7400000000016</v>
      </c>
      <c r="S4225" s="15" t="str">
        <f>IF(performance_data[[#This Row],[net_inflows]]&gt;AVERAGE(performance_data[net_inflows]),"High","Low")</f>
        <v>Low</v>
      </c>
      <c r="T4225" s="15">
        <f>AVERAGEIF(performance_data[inflow_flag],performance_data[[#This Row],[inflow_flag]],performance_data[return_percentage])</f>
        <v>5.0457846277021572</v>
      </c>
      <c r="U4225" s="17">
        <f>IF(performance_data[[#This Row],[return_percentage]]&lt;performance_data[[#This Row],[benchmark_return]],1,0)</f>
        <v>0</v>
      </c>
      <c r="V4225" s="17">
        <f>COUNTIFS(performance_data[portfolio_id],performance_data[[#This Row],[portfolio_id]])</f>
        <v>26</v>
      </c>
      <c r="W4225" s="17">
        <f>COUNTIFS(performance_data[portfolio_id],performance_data[[#This Row],[portfolio_id]],
          performance_data[return_flag],1)</f>
        <v>15</v>
      </c>
      <c r="X4225" s="15">
        <f>performance_data[[#This Row],[underperform_flag_count]]/performance_data[[#This Row],[totalportfoliocount]]</f>
        <v>0.57692307692307687</v>
      </c>
    </row>
    <row r="4226" spans="1:24" x14ac:dyDescent="0.3">
      <c r="A4226">
        <v>8661</v>
      </c>
      <c r="B4226" s="1">
        <v>45143</v>
      </c>
      <c r="C4226">
        <v>216355.74</v>
      </c>
      <c r="D4226">
        <v>-8.49</v>
      </c>
      <c r="E4226">
        <v>-7.94</v>
      </c>
      <c r="F4226">
        <v>5670.75</v>
      </c>
      <c r="G4226">
        <v>17839.87</v>
      </c>
      <c r="H4226" t="s">
        <v>2213</v>
      </c>
      <c r="I4226" t="s">
        <v>2209</v>
      </c>
      <c r="J4226">
        <v>8</v>
      </c>
      <c r="K4226" t="s">
        <v>2214</v>
      </c>
      <c r="L4226" t="str">
        <f>IF(performance_data[[#This Row],[return_percentage]]&gt;=performance_data[[#This Row],[benchmark_return]],"Higher","Lower")</f>
        <v>Lower</v>
      </c>
      <c r="M4226" s="14">
        <f xml:space="preserve"> _xlfn.MAXIFS(performance_data[date],performance_data[portfolio_id],performance_data[[#This Row],[portfolio_id]])</f>
        <v>45518</v>
      </c>
      <c r="N4226" s="14">
        <f xml:space="preserve"> _xlfn.MINIFS(performance_data[date],performance_data[portfolio_id],performance_data[[#This Row],[portfolio_id]])</f>
        <v>44833</v>
      </c>
      <c r="O4226" s="15">
        <f>_xlfn.MAXIFS(performance_data[portfolio_value],performance_data[portfolio_id],performance_data[[#This Row],[portfolio_id]],performance_data[date],performance_data[[#This Row],[latest_date]])</f>
        <v>281572.82</v>
      </c>
      <c r="P4226" s="15">
        <f>_xlfn.MAXIFS(performance_data[portfolio_value],performance_data[portfolio_id],performance_data[[#This Row],[portfolio_id]],performance_data[date],performance_data[[#This Row],[starting_date]])</f>
        <v>445776.07</v>
      </c>
      <c r="Q4226" s="15">
        <f>performance_data[[#This Row],[latest_value]]-performance_data[[#This Row],[starting_value]]</f>
        <v>-164203.25</v>
      </c>
      <c r="R4226" s="15">
        <f>performance_data[[#This Row],[net_inflows]]-performance_data[[#This Row],[net_outflows]]</f>
        <v>-12169.119999999999</v>
      </c>
      <c r="S4226" s="15" t="str">
        <f>IF(performance_data[[#This Row],[net_inflows]]&gt;AVERAGE(performance_data[net_inflows]),"High","Low")</f>
        <v>Low</v>
      </c>
      <c r="T4226" s="15">
        <f>AVERAGEIF(performance_data[inflow_flag],performance_data[[#This Row],[inflow_flag]],performance_data[return_percentage])</f>
        <v>5.0457846277021572</v>
      </c>
      <c r="U4226" s="17">
        <f>IF(performance_data[[#This Row],[return_percentage]]&lt;performance_data[[#This Row],[benchmark_return]],1,0)</f>
        <v>1</v>
      </c>
      <c r="V4226" s="17">
        <f>COUNTIFS(performance_data[portfolio_id],performance_data[[#This Row],[portfolio_id]])</f>
        <v>26</v>
      </c>
      <c r="W4226" s="17">
        <f>COUNTIFS(performance_data[portfolio_id],performance_data[[#This Row],[portfolio_id]],
          performance_data[return_flag],1)</f>
        <v>15</v>
      </c>
      <c r="X4226" s="15">
        <f>performance_data[[#This Row],[underperform_flag_count]]/performance_data[[#This Row],[totalportfoliocount]]</f>
        <v>0.57692307692307687</v>
      </c>
    </row>
    <row r="4227" spans="1:24" x14ac:dyDescent="0.3">
      <c r="A4227">
        <v>8661</v>
      </c>
      <c r="B4227" s="1">
        <v>45002</v>
      </c>
      <c r="C4227">
        <v>205660.64</v>
      </c>
      <c r="D4227">
        <v>-1.89</v>
      </c>
      <c r="E4227">
        <v>-1.9</v>
      </c>
      <c r="F4227">
        <v>2773.19</v>
      </c>
      <c r="G4227">
        <v>16453.98</v>
      </c>
      <c r="H4227" t="s">
        <v>2213</v>
      </c>
      <c r="I4227" t="s">
        <v>2206</v>
      </c>
      <c r="J4227">
        <v>3</v>
      </c>
      <c r="K4227" t="s">
        <v>2222</v>
      </c>
      <c r="L4227" t="str">
        <f>IF(performance_data[[#This Row],[return_percentage]]&gt;=performance_data[[#This Row],[benchmark_return]],"Higher","Lower")</f>
        <v>Higher</v>
      </c>
      <c r="M4227" s="14">
        <f xml:space="preserve"> _xlfn.MAXIFS(performance_data[date],performance_data[portfolio_id],performance_data[[#This Row],[portfolio_id]])</f>
        <v>45518</v>
      </c>
      <c r="N4227" s="14">
        <f xml:space="preserve"> _xlfn.MINIFS(performance_data[date],performance_data[portfolio_id],performance_data[[#This Row],[portfolio_id]])</f>
        <v>44833</v>
      </c>
      <c r="O4227" s="15">
        <f>_xlfn.MAXIFS(performance_data[portfolio_value],performance_data[portfolio_id],performance_data[[#This Row],[portfolio_id]],performance_data[date],performance_data[[#This Row],[latest_date]])</f>
        <v>281572.82</v>
      </c>
      <c r="P4227" s="15">
        <f>_xlfn.MAXIFS(performance_data[portfolio_value],performance_data[portfolio_id],performance_data[[#This Row],[portfolio_id]],performance_data[date],performance_data[[#This Row],[starting_date]])</f>
        <v>445776.07</v>
      </c>
      <c r="Q4227" s="15">
        <f>performance_data[[#This Row],[latest_value]]-performance_data[[#This Row],[starting_value]]</f>
        <v>-164203.25</v>
      </c>
      <c r="R4227" s="15">
        <f>performance_data[[#This Row],[net_inflows]]-performance_data[[#This Row],[net_outflows]]</f>
        <v>-13680.789999999999</v>
      </c>
      <c r="S4227" s="15" t="str">
        <f>IF(performance_data[[#This Row],[net_inflows]]&gt;AVERAGE(performance_data[net_inflows]),"High","Low")</f>
        <v>Low</v>
      </c>
      <c r="T4227" s="15">
        <f>AVERAGEIF(performance_data[inflow_flag],performance_data[[#This Row],[inflow_flag]],performance_data[return_percentage])</f>
        <v>5.0457846277021572</v>
      </c>
      <c r="U4227" s="17">
        <f>IF(performance_data[[#This Row],[return_percentage]]&lt;performance_data[[#This Row],[benchmark_return]],1,0)</f>
        <v>0</v>
      </c>
      <c r="V4227" s="17">
        <f>COUNTIFS(performance_data[portfolio_id],performance_data[[#This Row],[portfolio_id]])</f>
        <v>26</v>
      </c>
      <c r="W4227" s="17">
        <f>COUNTIFS(performance_data[portfolio_id],performance_data[[#This Row],[portfolio_id]],
          performance_data[return_flag],1)</f>
        <v>15</v>
      </c>
      <c r="X4227" s="15">
        <f>performance_data[[#This Row],[underperform_flag_count]]/performance_data[[#This Row],[totalportfoliocount]]</f>
        <v>0.57692307692307687</v>
      </c>
    </row>
    <row r="4228" spans="1:24" x14ac:dyDescent="0.3">
      <c r="A4228">
        <v>8661</v>
      </c>
      <c r="B4228" s="1">
        <v>45518</v>
      </c>
      <c r="C4228">
        <v>25074.68</v>
      </c>
      <c r="D4228">
        <v>12.85</v>
      </c>
      <c r="E4228">
        <v>11.31</v>
      </c>
      <c r="F4228">
        <v>16225.07</v>
      </c>
      <c r="G4228">
        <v>13627.78</v>
      </c>
      <c r="H4228" t="s">
        <v>2205</v>
      </c>
      <c r="I4228" t="s">
        <v>2209</v>
      </c>
      <c r="J4228">
        <v>8</v>
      </c>
      <c r="K4228" t="s">
        <v>2214</v>
      </c>
      <c r="L4228" t="str">
        <f>IF(performance_data[[#This Row],[return_percentage]]&gt;=performance_data[[#This Row],[benchmark_return]],"Higher","Lower")</f>
        <v>Higher</v>
      </c>
      <c r="M4228" s="14">
        <f xml:space="preserve"> _xlfn.MAXIFS(performance_data[date],performance_data[portfolio_id],performance_data[[#This Row],[portfolio_id]])</f>
        <v>45518</v>
      </c>
      <c r="N4228" s="14">
        <f xml:space="preserve"> _xlfn.MINIFS(performance_data[date],performance_data[portfolio_id],performance_data[[#This Row],[portfolio_id]])</f>
        <v>44833</v>
      </c>
      <c r="O4228" s="15">
        <f>_xlfn.MAXIFS(performance_data[portfolio_value],performance_data[portfolio_id],performance_data[[#This Row],[portfolio_id]],performance_data[date],performance_data[[#This Row],[latest_date]])</f>
        <v>281572.82</v>
      </c>
      <c r="P4228" s="15">
        <f>_xlfn.MAXIFS(performance_data[portfolio_value],performance_data[portfolio_id],performance_data[[#This Row],[portfolio_id]],performance_data[date],performance_data[[#This Row],[starting_date]])</f>
        <v>445776.07</v>
      </c>
      <c r="Q4228" s="15">
        <f>performance_data[[#This Row],[latest_value]]-performance_data[[#This Row],[starting_value]]</f>
        <v>-164203.25</v>
      </c>
      <c r="R4228" s="15">
        <f>performance_data[[#This Row],[net_inflows]]-performance_data[[#This Row],[net_outflows]]</f>
        <v>2597.2899999999991</v>
      </c>
      <c r="S4228" s="15" t="str">
        <f>IF(performance_data[[#This Row],[net_inflows]]&gt;AVERAGE(performance_data[net_inflows]),"High","Low")</f>
        <v>High</v>
      </c>
      <c r="T4228" s="15">
        <f>AVERAGEIF(performance_data[inflow_flag],performance_data[[#This Row],[inflow_flag]],performance_data[return_percentage])</f>
        <v>4.8467905675459724</v>
      </c>
      <c r="U4228" s="17">
        <f>IF(performance_data[[#This Row],[return_percentage]]&lt;performance_data[[#This Row],[benchmark_return]],1,0)</f>
        <v>0</v>
      </c>
      <c r="V4228" s="17">
        <f>COUNTIFS(performance_data[portfolio_id],performance_data[[#This Row],[portfolio_id]])</f>
        <v>26</v>
      </c>
      <c r="W4228" s="17">
        <f>COUNTIFS(performance_data[portfolio_id],performance_data[[#This Row],[portfolio_id]],
          performance_data[return_flag],1)</f>
        <v>15</v>
      </c>
      <c r="X4228" s="15">
        <f>performance_data[[#This Row],[underperform_flag_count]]/performance_data[[#This Row],[totalportfoliocount]]</f>
        <v>0.57692307692307687</v>
      </c>
    </row>
    <row r="4229" spans="1:24" x14ac:dyDescent="0.3">
      <c r="A4229">
        <v>8661</v>
      </c>
      <c r="B4229" s="1">
        <v>45488</v>
      </c>
      <c r="C4229">
        <v>233208.36</v>
      </c>
      <c r="D4229">
        <v>-1.83</v>
      </c>
      <c r="E4229">
        <v>-1.68</v>
      </c>
      <c r="F4229">
        <v>18610.72</v>
      </c>
      <c r="G4229">
        <v>1230.1300000000001</v>
      </c>
      <c r="H4229" t="s">
        <v>2205</v>
      </c>
      <c r="I4229" t="s">
        <v>2209</v>
      </c>
      <c r="J4229">
        <v>7</v>
      </c>
      <c r="K4229" t="s">
        <v>2210</v>
      </c>
      <c r="L4229" t="str">
        <f>IF(performance_data[[#This Row],[return_percentage]]&gt;=performance_data[[#This Row],[benchmark_return]],"Higher","Lower")</f>
        <v>Lower</v>
      </c>
      <c r="M4229" s="14">
        <f xml:space="preserve"> _xlfn.MAXIFS(performance_data[date],performance_data[portfolio_id],performance_data[[#This Row],[portfolio_id]])</f>
        <v>45518</v>
      </c>
      <c r="N4229" s="14">
        <f xml:space="preserve"> _xlfn.MINIFS(performance_data[date],performance_data[portfolio_id],performance_data[[#This Row],[portfolio_id]])</f>
        <v>44833</v>
      </c>
      <c r="O4229" s="15">
        <f>_xlfn.MAXIFS(performance_data[portfolio_value],performance_data[portfolio_id],performance_data[[#This Row],[portfolio_id]],performance_data[date],performance_data[[#This Row],[latest_date]])</f>
        <v>281572.82</v>
      </c>
      <c r="P4229" s="15">
        <f>_xlfn.MAXIFS(performance_data[portfolio_value],performance_data[portfolio_id],performance_data[[#This Row],[portfolio_id]],performance_data[date],performance_data[[#This Row],[starting_date]])</f>
        <v>445776.07</v>
      </c>
      <c r="Q4229" s="15">
        <f>performance_data[[#This Row],[latest_value]]-performance_data[[#This Row],[starting_value]]</f>
        <v>-164203.25</v>
      </c>
      <c r="R4229" s="15">
        <f>performance_data[[#This Row],[net_inflows]]-performance_data[[#This Row],[net_outflows]]</f>
        <v>17380.59</v>
      </c>
      <c r="S4229" s="15" t="str">
        <f>IF(performance_data[[#This Row],[net_inflows]]&gt;AVERAGE(performance_data[net_inflows]),"High","Low")</f>
        <v>High</v>
      </c>
      <c r="T4229" s="15">
        <f>AVERAGEIF(performance_data[inflow_flag],performance_data[[#This Row],[inflow_flag]],performance_data[return_percentage])</f>
        <v>4.8467905675459724</v>
      </c>
      <c r="U4229" s="17">
        <f>IF(performance_data[[#This Row],[return_percentage]]&lt;performance_data[[#This Row],[benchmark_return]],1,0)</f>
        <v>1</v>
      </c>
      <c r="V4229" s="17">
        <f>COUNTIFS(performance_data[portfolio_id],performance_data[[#This Row],[portfolio_id]])</f>
        <v>26</v>
      </c>
      <c r="W4229" s="17">
        <f>COUNTIFS(performance_data[portfolio_id],performance_data[[#This Row],[portfolio_id]],
          performance_data[return_flag],1)</f>
        <v>15</v>
      </c>
      <c r="X4229" s="15">
        <f>performance_data[[#This Row],[underperform_flag_count]]/performance_data[[#This Row],[totalportfoliocount]]</f>
        <v>0.57692307692307687</v>
      </c>
    </row>
    <row r="4230" spans="1:24" x14ac:dyDescent="0.3">
      <c r="A4230">
        <v>8661</v>
      </c>
      <c r="B4230" s="1">
        <v>45408</v>
      </c>
      <c r="C4230">
        <v>54710.82</v>
      </c>
      <c r="D4230">
        <v>-4.45</v>
      </c>
      <c r="E4230">
        <v>-3.69</v>
      </c>
      <c r="F4230">
        <v>296.18</v>
      </c>
      <c r="G4230">
        <v>5191.22</v>
      </c>
      <c r="H4230" t="s">
        <v>2205</v>
      </c>
      <c r="I4230" t="s">
        <v>2211</v>
      </c>
      <c r="J4230">
        <v>4</v>
      </c>
      <c r="K4230" t="s">
        <v>2216</v>
      </c>
      <c r="L4230" t="str">
        <f>IF(performance_data[[#This Row],[return_percentage]]&gt;=performance_data[[#This Row],[benchmark_return]],"Higher","Lower")</f>
        <v>Lower</v>
      </c>
      <c r="M4230" s="14">
        <f xml:space="preserve"> _xlfn.MAXIFS(performance_data[date],performance_data[portfolio_id],performance_data[[#This Row],[portfolio_id]])</f>
        <v>45518</v>
      </c>
      <c r="N4230" s="14">
        <f xml:space="preserve"> _xlfn.MINIFS(performance_data[date],performance_data[portfolio_id],performance_data[[#This Row],[portfolio_id]])</f>
        <v>44833</v>
      </c>
      <c r="O4230" s="15">
        <f>_xlfn.MAXIFS(performance_data[portfolio_value],performance_data[portfolio_id],performance_data[[#This Row],[portfolio_id]],performance_data[date],performance_data[[#This Row],[latest_date]])</f>
        <v>281572.82</v>
      </c>
      <c r="P4230" s="15">
        <f>_xlfn.MAXIFS(performance_data[portfolio_value],performance_data[portfolio_id],performance_data[[#This Row],[portfolio_id]],performance_data[date],performance_data[[#This Row],[starting_date]])</f>
        <v>445776.07</v>
      </c>
      <c r="Q4230" s="15">
        <f>performance_data[[#This Row],[latest_value]]-performance_data[[#This Row],[starting_value]]</f>
        <v>-164203.25</v>
      </c>
      <c r="R4230" s="15">
        <f>performance_data[[#This Row],[net_inflows]]-performance_data[[#This Row],[net_outflows]]</f>
        <v>-4895.04</v>
      </c>
      <c r="S4230" s="15" t="str">
        <f>IF(performance_data[[#This Row],[net_inflows]]&gt;AVERAGE(performance_data[net_inflows]),"High","Low")</f>
        <v>Low</v>
      </c>
      <c r="T4230" s="15">
        <f>AVERAGEIF(performance_data[inflow_flag],performance_data[[#This Row],[inflow_flag]],performance_data[return_percentage])</f>
        <v>5.0457846277021572</v>
      </c>
      <c r="U4230" s="17">
        <f>IF(performance_data[[#This Row],[return_percentage]]&lt;performance_data[[#This Row],[benchmark_return]],1,0)</f>
        <v>1</v>
      </c>
      <c r="V4230" s="17">
        <f>COUNTIFS(performance_data[portfolio_id],performance_data[[#This Row],[portfolio_id]])</f>
        <v>26</v>
      </c>
      <c r="W4230" s="17">
        <f>COUNTIFS(performance_data[portfolio_id],performance_data[[#This Row],[portfolio_id]],
          performance_data[return_flag],1)</f>
        <v>15</v>
      </c>
      <c r="X4230" s="15">
        <f>performance_data[[#This Row],[underperform_flag_count]]/performance_data[[#This Row],[totalportfoliocount]]</f>
        <v>0.57692307692307687</v>
      </c>
    </row>
    <row r="4231" spans="1:24" x14ac:dyDescent="0.3">
      <c r="A4231">
        <v>8661</v>
      </c>
      <c r="B4231" s="1">
        <v>45230</v>
      </c>
      <c r="C4231">
        <v>57445.94</v>
      </c>
      <c r="D4231">
        <v>18.03</v>
      </c>
      <c r="E4231">
        <v>19.88</v>
      </c>
      <c r="F4231">
        <v>18005.18</v>
      </c>
      <c r="G4231">
        <v>5074.82</v>
      </c>
      <c r="H4231" t="s">
        <v>2213</v>
      </c>
      <c r="I4231" t="s">
        <v>2217</v>
      </c>
      <c r="J4231">
        <v>10</v>
      </c>
      <c r="K4231" t="s">
        <v>2224</v>
      </c>
      <c r="L4231" t="str">
        <f>IF(performance_data[[#This Row],[return_percentage]]&gt;=performance_data[[#This Row],[benchmark_return]],"Higher","Lower")</f>
        <v>Lower</v>
      </c>
      <c r="M4231" s="14">
        <f xml:space="preserve"> _xlfn.MAXIFS(performance_data[date],performance_data[portfolio_id],performance_data[[#This Row],[portfolio_id]])</f>
        <v>45518</v>
      </c>
      <c r="N4231" s="14">
        <f xml:space="preserve"> _xlfn.MINIFS(performance_data[date],performance_data[portfolio_id],performance_data[[#This Row],[portfolio_id]])</f>
        <v>44833</v>
      </c>
      <c r="O4231" s="15">
        <f>_xlfn.MAXIFS(performance_data[portfolio_value],performance_data[portfolio_id],performance_data[[#This Row],[portfolio_id]],performance_data[date],performance_data[[#This Row],[latest_date]])</f>
        <v>281572.82</v>
      </c>
      <c r="P4231" s="15">
        <f>_xlfn.MAXIFS(performance_data[portfolio_value],performance_data[portfolio_id],performance_data[[#This Row],[portfolio_id]],performance_data[date],performance_data[[#This Row],[starting_date]])</f>
        <v>445776.07</v>
      </c>
      <c r="Q4231" s="15">
        <f>performance_data[[#This Row],[latest_value]]-performance_data[[#This Row],[starting_value]]</f>
        <v>-164203.25</v>
      </c>
      <c r="R4231" s="15">
        <f>performance_data[[#This Row],[net_inflows]]-performance_data[[#This Row],[net_outflows]]</f>
        <v>12930.36</v>
      </c>
      <c r="S4231" s="15" t="str">
        <f>IF(performance_data[[#This Row],[net_inflows]]&gt;AVERAGE(performance_data[net_inflows]),"High","Low")</f>
        <v>High</v>
      </c>
      <c r="T4231" s="15">
        <f>AVERAGEIF(performance_data[inflow_flag],performance_data[[#This Row],[inflow_flag]],performance_data[return_percentage])</f>
        <v>4.8467905675459724</v>
      </c>
      <c r="U4231" s="17">
        <f>IF(performance_data[[#This Row],[return_percentage]]&lt;performance_data[[#This Row],[benchmark_return]],1,0)</f>
        <v>1</v>
      </c>
      <c r="V4231" s="17">
        <f>COUNTIFS(performance_data[portfolio_id],performance_data[[#This Row],[portfolio_id]])</f>
        <v>26</v>
      </c>
      <c r="W4231" s="17">
        <f>COUNTIFS(performance_data[portfolio_id],performance_data[[#This Row],[portfolio_id]],
          performance_data[return_flag],1)</f>
        <v>15</v>
      </c>
      <c r="X4231" s="15">
        <f>performance_data[[#This Row],[underperform_flag_count]]/performance_data[[#This Row],[totalportfoliocount]]</f>
        <v>0.57692307692307687</v>
      </c>
    </row>
    <row r="4232" spans="1:24" x14ac:dyDescent="0.3">
      <c r="A4232">
        <v>8661</v>
      </c>
      <c r="B4232" s="1">
        <v>45518</v>
      </c>
      <c r="C4232">
        <v>281572.82</v>
      </c>
      <c r="D4232">
        <v>6.69</v>
      </c>
      <c r="E4232">
        <v>5.75</v>
      </c>
      <c r="F4232">
        <v>15249.18</v>
      </c>
      <c r="G4232">
        <v>19855.259999999998</v>
      </c>
      <c r="H4232" t="s">
        <v>2205</v>
      </c>
      <c r="I4232" t="s">
        <v>2209</v>
      </c>
      <c r="J4232">
        <v>8</v>
      </c>
      <c r="K4232" t="s">
        <v>2214</v>
      </c>
      <c r="L4232" t="str">
        <f>IF(performance_data[[#This Row],[return_percentage]]&gt;=performance_data[[#This Row],[benchmark_return]],"Higher","Lower")</f>
        <v>Higher</v>
      </c>
      <c r="M4232" s="14">
        <f xml:space="preserve"> _xlfn.MAXIFS(performance_data[date],performance_data[portfolio_id],performance_data[[#This Row],[portfolio_id]])</f>
        <v>45518</v>
      </c>
      <c r="N4232" s="14">
        <f xml:space="preserve"> _xlfn.MINIFS(performance_data[date],performance_data[portfolio_id],performance_data[[#This Row],[portfolio_id]])</f>
        <v>44833</v>
      </c>
      <c r="O4232" s="15">
        <f>_xlfn.MAXIFS(performance_data[portfolio_value],performance_data[portfolio_id],performance_data[[#This Row],[portfolio_id]],performance_data[date],performance_data[[#This Row],[latest_date]])</f>
        <v>281572.82</v>
      </c>
      <c r="P4232" s="15">
        <f>_xlfn.MAXIFS(performance_data[portfolio_value],performance_data[portfolio_id],performance_data[[#This Row],[portfolio_id]],performance_data[date],performance_data[[#This Row],[starting_date]])</f>
        <v>445776.07</v>
      </c>
      <c r="Q4232" s="15">
        <f>performance_data[[#This Row],[latest_value]]-performance_data[[#This Row],[starting_value]]</f>
        <v>-164203.25</v>
      </c>
      <c r="R4232" s="15">
        <f>performance_data[[#This Row],[net_inflows]]-performance_data[[#This Row],[net_outflows]]</f>
        <v>-4606.0799999999981</v>
      </c>
      <c r="S4232" s="15" t="str">
        <f>IF(performance_data[[#This Row],[net_inflows]]&gt;AVERAGE(performance_data[net_inflows]),"High","Low")</f>
        <v>High</v>
      </c>
      <c r="T4232" s="15">
        <f>AVERAGEIF(performance_data[inflow_flag],performance_data[[#This Row],[inflow_flag]],performance_data[return_percentage])</f>
        <v>4.8467905675459724</v>
      </c>
      <c r="U4232" s="17">
        <f>IF(performance_data[[#This Row],[return_percentage]]&lt;performance_data[[#This Row],[benchmark_return]],1,0)</f>
        <v>0</v>
      </c>
      <c r="V4232" s="17">
        <f>COUNTIFS(performance_data[portfolio_id],performance_data[[#This Row],[portfolio_id]])</f>
        <v>26</v>
      </c>
      <c r="W4232" s="17">
        <f>COUNTIFS(performance_data[portfolio_id],performance_data[[#This Row],[portfolio_id]],
          performance_data[return_flag],1)</f>
        <v>15</v>
      </c>
      <c r="X4232" s="15">
        <f>performance_data[[#This Row],[underperform_flag_count]]/performance_data[[#This Row],[totalportfoliocount]]</f>
        <v>0.57692307692307687</v>
      </c>
    </row>
    <row r="4233" spans="1:24" x14ac:dyDescent="0.3">
      <c r="A4233">
        <v>8661</v>
      </c>
      <c r="B4233" s="1">
        <v>45341</v>
      </c>
      <c r="C4233">
        <v>143937.24</v>
      </c>
      <c r="D4233">
        <v>1.4</v>
      </c>
      <c r="E4233">
        <v>1.67</v>
      </c>
      <c r="F4233">
        <v>13219.95</v>
      </c>
      <c r="G4233">
        <v>16357.02</v>
      </c>
      <c r="H4233" t="s">
        <v>2205</v>
      </c>
      <c r="I4233" t="s">
        <v>2206</v>
      </c>
      <c r="J4233">
        <v>2</v>
      </c>
      <c r="K4233" t="s">
        <v>2226</v>
      </c>
      <c r="L4233" t="str">
        <f>IF(performance_data[[#This Row],[return_percentage]]&gt;=performance_data[[#This Row],[benchmark_return]],"Higher","Lower")</f>
        <v>Lower</v>
      </c>
      <c r="M4233" s="14">
        <f xml:space="preserve"> _xlfn.MAXIFS(performance_data[date],performance_data[portfolio_id],performance_data[[#This Row],[portfolio_id]])</f>
        <v>45518</v>
      </c>
      <c r="N4233" s="14">
        <f xml:space="preserve"> _xlfn.MINIFS(performance_data[date],performance_data[portfolio_id],performance_data[[#This Row],[portfolio_id]])</f>
        <v>44833</v>
      </c>
      <c r="O4233" s="15">
        <f>_xlfn.MAXIFS(performance_data[portfolio_value],performance_data[portfolio_id],performance_data[[#This Row],[portfolio_id]],performance_data[date],performance_data[[#This Row],[latest_date]])</f>
        <v>281572.82</v>
      </c>
      <c r="P4233" s="15">
        <f>_xlfn.MAXIFS(performance_data[portfolio_value],performance_data[portfolio_id],performance_data[[#This Row],[portfolio_id]],performance_data[date],performance_data[[#This Row],[starting_date]])</f>
        <v>445776.07</v>
      </c>
      <c r="Q4233" s="15">
        <f>performance_data[[#This Row],[latest_value]]-performance_data[[#This Row],[starting_value]]</f>
        <v>-164203.25</v>
      </c>
      <c r="R4233" s="15">
        <f>performance_data[[#This Row],[net_inflows]]-performance_data[[#This Row],[net_outflows]]</f>
        <v>-3137.0699999999997</v>
      </c>
      <c r="S4233" s="15" t="str">
        <f>IF(performance_data[[#This Row],[net_inflows]]&gt;AVERAGE(performance_data[net_inflows]),"High","Low")</f>
        <v>High</v>
      </c>
      <c r="T4233" s="15">
        <f>AVERAGEIF(performance_data[inflow_flag],performance_data[[#This Row],[inflow_flag]],performance_data[return_percentage])</f>
        <v>4.8467905675459724</v>
      </c>
      <c r="U4233" s="17">
        <f>IF(performance_data[[#This Row],[return_percentage]]&lt;performance_data[[#This Row],[benchmark_return]],1,0)</f>
        <v>1</v>
      </c>
      <c r="V4233" s="17">
        <f>COUNTIFS(performance_data[portfolio_id],performance_data[[#This Row],[portfolio_id]])</f>
        <v>26</v>
      </c>
      <c r="W4233" s="17">
        <f>COUNTIFS(performance_data[portfolio_id],performance_data[[#This Row],[portfolio_id]],
          performance_data[return_flag],1)</f>
        <v>15</v>
      </c>
      <c r="X4233" s="15">
        <f>performance_data[[#This Row],[underperform_flag_count]]/performance_data[[#This Row],[totalportfoliocount]]</f>
        <v>0.57692307692307687</v>
      </c>
    </row>
    <row r="4234" spans="1:24" x14ac:dyDescent="0.3">
      <c r="A4234">
        <v>8661</v>
      </c>
      <c r="B4234" s="1">
        <v>44875</v>
      </c>
      <c r="C4234">
        <v>416185.47</v>
      </c>
      <c r="D4234">
        <v>-2.86</v>
      </c>
      <c r="E4234">
        <v>-3.12</v>
      </c>
      <c r="F4234">
        <v>11528.41</v>
      </c>
      <c r="G4234">
        <v>18675.740000000002</v>
      </c>
      <c r="H4234" t="s">
        <v>2220</v>
      </c>
      <c r="I4234" t="s">
        <v>2217</v>
      </c>
      <c r="J4234">
        <v>11</v>
      </c>
      <c r="K4234" t="s">
        <v>2219</v>
      </c>
      <c r="L4234" t="str">
        <f>IF(performance_data[[#This Row],[return_percentage]]&gt;=performance_data[[#This Row],[benchmark_return]],"Higher","Lower")</f>
        <v>Higher</v>
      </c>
      <c r="M4234" s="14">
        <f xml:space="preserve"> _xlfn.MAXIFS(performance_data[date],performance_data[portfolio_id],performance_data[[#This Row],[portfolio_id]])</f>
        <v>45518</v>
      </c>
      <c r="N4234" s="14">
        <f xml:space="preserve"> _xlfn.MINIFS(performance_data[date],performance_data[portfolio_id],performance_data[[#This Row],[portfolio_id]])</f>
        <v>44833</v>
      </c>
      <c r="O4234" s="15">
        <f>_xlfn.MAXIFS(performance_data[portfolio_value],performance_data[portfolio_id],performance_data[[#This Row],[portfolio_id]],performance_data[date],performance_data[[#This Row],[latest_date]])</f>
        <v>281572.82</v>
      </c>
      <c r="P4234" s="15">
        <f>_xlfn.MAXIFS(performance_data[portfolio_value],performance_data[portfolio_id],performance_data[[#This Row],[portfolio_id]],performance_data[date],performance_data[[#This Row],[starting_date]])</f>
        <v>445776.07</v>
      </c>
      <c r="Q4234" s="15">
        <f>performance_data[[#This Row],[latest_value]]-performance_data[[#This Row],[starting_value]]</f>
        <v>-164203.25</v>
      </c>
      <c r="R4234" s="15">
        <f>performance_data[[#This Row],[net_inflows]]-performance_data[[#This Row],[net_outflows]]</f>
        <v>-7147.3300000000017</v>
      </c>
      <c r="S4234" s="15" t="str">
        <f>IF(performance_data[[#This Row],[net_inflows]]&gt;AVERAGE(performance_data[net_inflows]),"High","Low")</f>
        <v>High</v>
      </c>
      <c r="T4234" s="15">
        <f>AVERAGEIF(performance_data[inflow_flag],performance_data[[#This Row],[inflow_flag]],performance_data[return_percentage])</f>
        <v>4.8467905675459724</v>
      </c>
      <c r="U4234" s="17">
        <f>IF(performance_data[[#This Row],[return_percentage]]&lt;performance_data[[#This Row],[benchmark_return]],1,0)</f>
        <v>0</v>
      </c>
      <c r="V4234" s="17">
        <f>COUNTIFS(performance_data[portfolio_id],performance_data[[#This Row],[portfolio_id]])</f>
        <v>26</v>
      </c>
      <c r="W4234" s="17">
        <f>COUNTIFS(performance_data[portfolio_id],performance_data[[#This Row],[portfolio_id]],
          performance_data[return_flag],1)</f>
        <v>15</v>
      </c>
      <c r="X4234" s="15">
        <f>performance_data[[#This Row],[underperform_flag_count]]/performance_data[[#This Row],[totalportfoliocount]]</f>
        <v>0.57692307692307687</v>
      </c>
    </row>
    <row r="4235" spans="1:24" x14ac:dyDescent="0.3">
      <c r="A4235">
        <v>8661</v>
      </c>
      <c r="B4235" s="1">
        <v>44833</v>
      </c>
      <c r="C4235">
        <v>445776.07</v>
      </c>
      <c r="D4235">
        <v>5.62</v>
      </c>
      <c r="E4235">
        <v>6.03</v>
      </c>
      <c r="F4235">
        <v>3970.66</v>
      </c>
      <c r="G4235">
        <v>15658.04</v>
      </c>
      <c r="H4235" t="s">
        <v>2220</v>
      </c>
      <c r="I4235" t="s">
        <v>2209</v>
      </c>
      <c r="J4235">
        <v>9</v>
      </c>
      <c r="K4235" t="s">
        <v>2221</v>
      </c>
      <c r="L4235" t="str">
        <f>IF(performance_data[[#This Row],[return_percentage]]&gt;=performance_data[[#This Row],[benchmark_return]],"Higher","Lower")</f>
        <v>Lower</v>
      </c>
      <c r="M4235" s="14">
        <f xml:space="preserve"> _xlfn.MAXIFS(performance_data[date],performance_data[portfolio_id],performance_data[[#This Row],[portfolio_id]])</f>
        <v>45518</v>
      </c>
      <c r="N4235" s="14">
        <f xml:space="preserve"> _xlfn.MINIFS(performance_data[date],performance_data[portfolio_id],performance_data[[#This Row],[portfolio_id]])</f>
        <v>44833</v>
      </c>
      <c r="O4235" s="15">
        <f>_xlfn.MAXIFS(performance_data[portfolio_value],performance_data[portfolio_id],performance_data[[#This Row],[portfolio_id]],performance_data[date],performance_data[[#This Row],[latest_date]])</f>
        <v>281572.82</v>
      </c>
      <c r="P4235" s="15">
        <f>_xlfn.MAXIFS(performance_data[portfolio_value],performance_data[portfolio_id],performance_data[[#This Row],[portfolio_id]],performance_data[date],performance_data[[#This Row],[starting_date]])</f>
        <v>445776.07</v>
      </c>
      <c r="Q4235" s="15">
        <f>performance_data[[#This Row],[latest_value]]-performance_data[[#This Row],[starting_value]]</f>
        <v>-164203.25</v>
      </c>
      <c r="R4235" s="15">
        <f>performance_data[[#This Row],[net_inflows]]-performance_data[[#This Row],[net_outflows]]</f>
        <v>-11687.380000000001</v>
      </c>
      <c r="S4235" s="15" t="str">
        <f>IF(performance_data[[#This Row],[net_inflows]]&gt;AVERAGE(performance_data[net_inflows]),"High","Low")</f>
        <v>Low</v>
      </c>
      <c r="T4235" s="15">
        <f>AVERAGEIF(performance_data[inflow_flag],performance_data[[#This Row],[inflow_flag]],performance_data[return_percentage])</f>
        <v>5.0457846277021572</v>
      </c>
      <c r="U4235" s="17">
        <f>IF(performance_data[[#This Row],[return_percentage]]&lt;performance_data[[#This Row],[benchmark_return]],1,0)</f>
        <v>1</v>
      </c>
      <c r="V4235" s="17">
        <f>COUNTIFS(performance_data[portfolio_id],performance_data[[#This Row],[portfolio_id]])</f>
        <v>26</v>
      </c>
      <c r="W4235" s="17">
        <f>COUNTIFS(performance_data[portfolio_id],performance_data[[#This Row],[portfolio_id]],
          performance_data[return_flag],1)</f>
        <v>15</v>
      </c>
      <c r="X4235" s="15">
        <f>performance_data[[#This Row],[underperform_flag_count]]/performance_data[[#This Row],[totalportfoliocount]]</f>
        <v>0.57692307692307687</v>
      </c>
    </row>
    <row r="4236" spans="1:24" x14ac:dyDescent="0.3">
      <c r="A4236">
        <v>8853</v>
      </c>
      <c r="B4236" s="1">
        <v>45246</v>
      </c>
      <c r="C4236">
        <v>384598.25</v>
      </c>
      <c r="D4236">
        <v>-6.57</v>
      </c>
      <c r="E4236">
        <v>-5.87</v>
      </c>
      <c r="F4236">
        <v>9346.2999999999993</v>
      </c>
      <c r="G4236">
        <v>332.12</v>
      </c>
      <c r="H4236" t="s">
        <v>2213</v>
      </c>
      <c r="I4236" t="s">
        <v>2217</v>
      </c>
      <c r="J4236">
        <v>11</v>
      </c>
      <c r="K4236" t="s">
        <v>2219</v>
      </c>
      <c r="L4236" t="str">
        <f>IF(performance_data[[#This Row],[return_percentage]]&gt;=performance_data[[#This Row],[benchmark_return]],"Higher","Lower")</f>
        <v>Lower</v>
      </c>
      <c r="M4236" s="14">
        <f xml:space="preserve"> _xlfn.MAXIFS(performance_data[date],performance_data[portfolio_id],performance_data[[#This Row],[portfolio_id]])</f>
        <v>45554</v>
      </c>
      <c r="N4236" s="14">
        <f xml:space="preserve"> _xlfn.MINIFS(performance_data[date],performance_data[portfolio_id],performance_data[[#This Row],[portfolio_id]])</f>
        <v>44836</v>
      </c>
      <c r="O4236" s="15">
        <f>_xlfn.MAXIFS(performance_data[portfolio_value],performance_data[portfolio_id],performance_data[[#This Row],[portfolio_id]],performance_data[date],performance_data[[#This Row],[latest_date]])</f>
        <v>364190.77</v>
      </c>
      <c r="P4236" s="15">
        <f>_xlfn.MAXIFS(performance_data[portfolio_value],performance_data[portfolio_id],performance_data[[#This Row],[portfolio_id]],performance_data[date],performance_data[[#This Row],[starting_date]])</f>
        <v>76048.2</v>
      </c>
      <c r="Q4236" s="15">
        <f>performance_data[[#This Row],[latest_value]]-performance_data[[#This Row],[starting_value]]</f>
        <v>288142.57</v>
      </c>
      <c r="R4236" s="15">
        <f>performance_data[[#This Row],[net_inflows]]-performance_data[[#This Row],[net_outflows]]</f>
        <v>9014.1799999999985</v>
      </c>
      <c r="S4236" s="15" t="str">
        <f>IF(performance_data[[#This Row],[net_inflows]]&gt;AVERAGE(performance_data[net_inflows]),"High","Low")</f>
        <v>Low</v>
      </c>
      <c r="T4236" s="15">
        <f>AVERAGEIF(performance_data[inflow_flag],performance_data[[#This Row],[inflow_flag]],performance_data[return_percentage])</f>
        <v>5.0457846277021572</v>
      </c>
      <c r="U4236" s="17">
        <f>IF(performance_data[[#This Row],[return_percentage]]&lt;performance_data[[#This Row],[benchmark_return]],1,0)</f>
        <v>1</v>
      </c>
      <c r="V4236" s="17">
        <f>COUNTIFS(performance_data[portfolio_id],performance_data[[#This Row],[portfolio_id]])</f>
        <v>26</v>
      </c>
      <c r="W4236" s="17">
        <f>COUNTIFS(performance_data[portfolio_id],performance_data[[#This Row],[portfolio_id]],
          performance_data[return_flag],1)</f>
        <v>10</v>
      </c>
      <c r="X4236" s="15">
        <f>performance_data[[#This Row],[underperform_flag_count]]/performance_data[[#This Row],[totalportfoliocount]]</f>
        <v>0.38461538461538464</v>
      </c>
    </row>
    <row r="4237" spans="1:24" x14ac:dyDescent="0.3">
      <c r="A4237">
        <v>8853</v>
      </c>
      <c r="B4237" s="1">
        <v>45298</v>
      </c>
      <c r="C4237">
        <v>346781.67</v>
      </c>
      <c r="D4237">
        <v>-9.68</v>
      </c>
      <c r="E4237">
        <v>-10.78</v>
      </c>
      <c r="F4237">
        <v>13305.07</v>
      </c>
      <c r="G4237">
        <v>11596.29</v>
      </c>
      <c r="H4237" t="s">
        <v>2205</v>
      </c>
      <c r="I4237" t="s">
        <v>2206</v>
      </c>
      <c r="J4237">
        <v>1</v>
      </c>
      <c r="K4237" t="s">
        <v>2207</v>
      </c>
      <c r="L4237" t="str">
        <f>IF(performance_data[[#This Row],[return_percentage]]&gt;=performance_data[[#This Row],[benchmark_return]],"Higher","Lower")</f>
        <v>Higher</v>
      </c>
      <c r="M4237" s="14">
        <f xml:space="preserve"> _xlfn.MAXIFS(performance_data[date],performance_data[portfolio_id],performance_data[[#This Row],[portfolio_id]])</f>
        <v>45554</v>
      </c>
      <c r="N4237" s="14">
        <f xml:space="preserve"> _xlfn.MINIFS(performance_data[date],performance_data[portfolio_id],performance_data[[#This Row],[portfolio_id]])</f>
        <v>44836</v>
      </c>
      <c r="O4237" s="15">
        <f>_xlfn.MAXIFS(performance_data[portfolio_value],performance_data[portfolio_id],performance_data[[#This Row],[portfolio_id]],performance_data[date],performance_data[[#This Row],[latest_date]])</f>
        <v>364190.77</v>
      </c>
      <c r="P4237" s="15">
        <f>_xlfn.MAXIFS(performance_data[portfolio_value],performance_data[portfolio_id],performance_data[[#This Row],[portfolio_id]],performance_data[date],performance_data[[#This Row],[starting_date]])</f>
        <v>76048.2</v>
      </c>
      <c r="Q4237" s="15">
        <f>performance_data[[#This Row],[latest_value]]-performance_data[[#This Row],[starting_value]]</f>
        <v>288142.57</v>
      </c>
      <c r="R4237" s="15">
        <f>performance_data[[#This Row],[net_inflows]]-performance_data[[#This Row],[net_outflows]]</f>
        <v>1708.7799999999988</v>
      </c>
      <c r="S4237" s="15" t="str">
        <f>IF(performance_data[[#This Row],[net_inflows]]&gt;AVERAGE(performance_data[net_inflows]),"High","Low")</f>
        <v>High</v>
      </c>
      <c r="T4237" s="15">
        <f>AVERAGEIF(performance_data[inflow_flag],performance_data[[#This Row],[inflow_flag]],performance_data[return_percentage])</f>
        <v>4.8467905675459724</v>
      </c>
      <c r="U4237" s="17">
        <f>IF(performance_data[[#This Row],[return_percentage]]&lt;performance_data[[#This Row],[benchmark_return]],1,0)</f>
        <v>0</v>
      </c>
      <c r="V4237" s="17">
        <f>COUNTIFS(performance_data[portfolio_id],performance_data[[#This Row],[portfolio_id]])</f>
        <v>26</v>
      </c>
      <c r="W4237" s="17">
        <f>COUNTIFS(performance_data[portfolio_id],performance_data[[#This Row],[portfolio_id]],
          performance_data[return_flag],1)</f>
        <v>10</v>
      </c>
      <c r="X4237" s="15">
        <f>performance_data[[#This Row],[underperform_flag_count]]/performance_data[[#This Row],[totalportfoliocount]]</f>
        <v>0.38461538461538464</v>
      </c>
    </row>
    <row r="4238" spans="1:24" x14ac:dyDescent="0.3">
      <c r="A4238">
        <v>8853</v>
      </c>
      <c r="B4238" s="1">
        <v>44932</v>
      </c>
      <c r="C4238">
        <v>399262.48</v>
      </c>
      <c r="D4238">
        <v>12.67</v>
      </c>
      <c r="E4238">
        <v>11.52</v>
      </c>
      <c r="F4238">
        <v>12336.96</v>
      </c>
      <c r="G4238">
        <v>4365.0200000000004</v>
      </c>
      <c r="H4238" t="s">
        <v>2213</v>
      </c>
      <c r="I4238" t="s">
        <v>2206</v>
      </c>
      <c r="J4238">
        <v>1</v>
      </c>
      <c r="K4238" t="s">
        <v>2207</v>
      </c>
      <c r="L4238" t="str">
        <f>IF(performance_data[[#This Row],[return_percentage]]&gt;=performance_data[[#This Row],[benchmark_return]],"Higher","Lower")</f>
        <v>Higher</v>
      </c>
      <c r="M4238" s="14">
        <f xml:space="preserve"> _xlfn.MAXIFS(performance_data[date],performance_data[portfolio_id],performance_data[[#This Row],[portfolio_id]])</f>
        <v>45554</v>
      </c>
      <c r="N4238" s="14">
        <f xml:space="preserve"> _xlfn.MINIFS(performance_data[date],performance_data[portfolio_id],performance_data[[#This Row],[portfolio_id]])</f>
        <v>44836</v>
      </c>
      <c r="O4238" s="15">
        <f>_xlfn.MAXIFS(performance_data[portfolio_value],performance_data[portfolio_id],performance_data[[#This Row],[portfolio_id]],performance_data[date],performance_data[[#This Row],[latest_date]])</f>
        <v>364190.77</v>
      </c>
      <c r="P4238" s="15">
        <f>_xlfn.MAXIFS(performance_data[portfolio_value],performance_data[portfolio_id],performance_data[[#This Row],[portfolio_id]],performance_data[date],performance_data[[#This Row],[starting_date]])</f>
        <v>76048.2</v>
      </c>
      <c r="Q4238" s="15">
        <f>performance_data[[#This Row],[latest_value]]-performance_data[[#This Row],[starting_value]]</f>
        <v>288142.57</v>
      </c>
      <c r="R4238" s="15">
        <f>performance_data[[#This Row],[net_inflows]]-performance_data[[#This Row],[net_outflows]]</f>
        <v>7971.9399999999987</v>
      </c>
      <c r="S4238" s="15" t="str">
        <f>IF(performance_data[[#This Row],[net_inflows]]&gt;AVERAGE(performance_data[net_inflows]),"High","Low")</f>
        <v>High</v>
      </c>
      <c r="T4238" s="15">
        <f>AVERAGEIF(performance_data[inflow_flag],performance_data[[#This Row],[inflow_flag]],performance_data[return_percentage])</f>
        <v>4.8467905675459724</v>
      </c>
      <c r="U4238" s="17">
        <f>IF(performance_data[[#This Row],[return_percentage]]&lt;performance_data[[#This Row],[benchmark_return]],1,0)</f>
        <v>0</v>
      </c>
      <c r="V4238" s="17">
        <f>COUNTIFS(performance_data[portfolio_id],performance_data[[#This Row],[portfolio_id]])</f>
        <v>26</v>
      </c>
      <c r="W4238" s="17">
        <f>COUNTIFS(performance_data[portfolio_id],performance_data[[#This Row],[portfolio_id]],
          performance_data[return_flag],1)</f>
        <v>10</v>
      </c>
      <c r="X4238" s="15">
        <f>performance_data[[#This Row],[underperform_flag_count]]/performance_data[[#This Row],[totalportfoliocount]]</f>
        <v>0.38461538461538464</v>
      </c>
    </row>
    <row r="4239" spans="1:24" x14ac:dyDescent="0.3">
      <c r="A4239">
        <v>8853</v>
      </c>
      <c r="B4239" s="1">
        <v>45304</v>
      </c>
      <c r="C4239">
        <v>47093.43</v>
      </c>
      <c r="D4239">
        <v>-8.2100000000000009</v>
      </c>
      <c r="E4239">
        <v>-8.85</v>
      </c>
      <c r="F4239">
        <v>13022.31</v>
      </c>
      <c r="G4239">
        <v>1033.33</v>
      </c>
      <c r="H4239" t="s">
        <v>2205</v>
      </c>
      <c r="I4239" t="s">
        <v>2206</v>
      </c>
      <c r="J4239">
        <v>1</v>
      </c>
      <c r="K4239" t="s">
        <v>2207</v>
      </c>
      <c r="L4239" t="str">
        <f>IF(performance_data[[#This Row],[return_percentage]]&gt;=performance_data[[#This Row],[benchmark_return]],"Higher","Lower")</f>
        <v>Higher</v>
      </c>
      <c r="M4239" s="14">
        <f xml:space="preserve"> _xlfn.MAXIFS(performance_data[date],performance_data[portfolio_id],performance_data[[#This Row],[portfolio_id]])</f>
        <v>45554</v>
      </c>
      <c r="N4239" s="14">
        <f xml:space="preserve"> _xlfn.MINIFS(performance_data[date],performance_data[portfolio_id],performance_data[[#This Row],[portfolio_id]])</f>
        <v>44836</v>
      </c>
      <c r="O4239" s="15">
        <f>_xlfn.MAXIFS(performance_data[portfolio_value],performance_data[portfolio_id],performance_data[[#This Row],[portfolio_id]],performance_data[date],performance_data[[#This Row],[latest_date]])</f>
        <v>364190.77</v>
      </c>
      <c r="P4239" s="15">
        <f>_xlfn.MAXIFS(performance_data[portfolio_value],performance_data[portfolio_id],performance_data[[#This Row],[portfolio_id]],performance_data[date],performance_data[[#This Row],[starting_date]])</f>
        <v>76048.2</v>
      </c>
      <c r="Q4239" s="15">
        <f>performance_data[[#This Row],[latest_value]]-performance_data[[#This Row],[starting_value]]</f>
        <v>288142.57</v>
      </c>
      <c r="R4239" s="15">
        <f>performance_data[[#This Row],[net_inflows]]-performance_data[[#This Row],[net_outflows]]</f>
        <v>11988.98</v>
      </c>
      <c r="S4239" s="15" t="str">
        <f>IF(performance_data[[#This Row],[net_inflows]]&gt;AVERAGE(performance_data[net_inflows]),"High","Low")</f>
        <v>High</v>
      </c>
      <c r="T4239" s="15">
        <f>AVERAGEIF(performance_data[inflow_flag],performance_data[[#This Row],[inflow_flag]],performance_data[return_percentage])</f>
        <v>4.8467905675459724</v>
      </c>
      <c r="U4239" s="17">
        <f>IF(performance_data[[#This Row],[return_percentage]]&lt;performance_data[[#This Row],[benchmark_return]],1,0)</f>
        <v>0</v>
      </c>
      <c r="V4239" s="17">
        <f>COUNTIFS(performance_data[portfolio_id],performance_data[[#This Row],[portfolio_id]])</f>
        <v>26</v>
      </c>
      <c r="W4239" s="17">
        <f>COUNTIFS(performance_data[portfolio_id],performance_data[[#This Row],[portfolio_id]],
          performance_data[return_flag],1)</f>
        <v>10</v>
      </c>
      <c r="X4239" s="15">
        <f>performance_data[[#This Row],[underperform_flag_count]]/performance_data[[#This Row],[totalportfoliocount]]</f>
        <v>0.38461538461538464</v>
      </c>
    </row>
    <row r="4240" spans="1:24" x14ac:dyDescent="0.3">
      <c r="A4240">
        <v>8853</v>
      </c>
      <c r="B4240" s="1">
        <v>44893</v>
      </c>
      <c r="C4240">
        <v>439073.18</v>
      </c>
      <c r="D4240">
        <v>-6.37</v>
      </c>
      <c r="E4240">
        <v>-5.25</v>
      </c>
      <c r="F4240">
        <v>2929.7</v>
      </c>
      <c r="G4240">
        <v>12207.01</v>
      </c>
      <c r="H4240" t="s">
        <v>2220</v>
      </c>
      <c r="I4240" t="s">
        <v>2217</v>
      </c>
      <c r="J4240">
        <v>11</v>
      </c>
      <c r="K4240" t="s">
        <v>2219</v>
      </c>
      <c r="L4240" t="str">
        <f>IF(performance_data[[#This Row],[return_percentage]]&gt;=performance_data[[#This Row],[benchmark_return]],"Higher","Lower")</f>
        <v>Lower</v>
      </c>
      <c r="M4240" s="14">
        <f xml:space="preserve"> _xlfn.MAXIFS(performance_data[date],performance_data[portfolio_id],performance_data[[#This Row],[portfolio_id]])</f>
        <v>45554</v>
      </c>
      <c r="N4240" s="14">
        <f xml:space="preserve"> _xlfn.MINIFS(performance_data[date],performance_data[portfolio_id],performance_data[[#This Row],[portfolio_id]])</f>
        <v>44836</v>
      </c>
      <c r="O4240" s="15">
        <f>_xlfn.MAXIFS(performance_data[portfolio_value],performance_data[portfolio_id],performance_data[[#This Row],[portfolio_id]],performance_data[date],performance_data[[#This Row],[latest_date]])</f>
        <v>364190.77</v>
      </c>
      <c r="P4240" s="15">
        <f>_xlfn.MAXIFS(performance_data[portfolio_value],performance_data[portfolio_id],performance_data[[#This Row],[portfolio_id]],performance_data[date],performance_data[[#This Row],[starting_date]])</f>
        <v>76048.2</v>
      </c>
      <c r="Q4240" s="15">
        <f>performance_data[[#This Row],[latest_value]]-performance_data[[#This Row],[starting_value]]</f>
        <v>288142.57</v>
      </c>
      <c r="R4240" s="15">
        <f>performance_data[[#This Row],[net_inflows]]-performance_data[[#This Row],[net_outflows]]</f>
        <v>-9277.3100000000013</v>
      </c>
      <c r="S4240" s="15" t="str">
        <f>IF(performance_data[[#This Row],[net_inflows]]&gt;AVERAGE(performance_data[net_inflows]),"High","Low")</f>
        <v>Low</v>
      </c>
      <c r="T4240" s="15">
        <f>AVERAGEIF(performance_data[inflow_flag],performance_data[[#This Row],[inflow_flag]],performance_data[return_percentage])</f>
        <v>5.0457846277021572</v>
      </c>
      <c r="U4240" s="17">
        <f>IF(performance_data[[#This Row],[return_percentage]]&lt;performance_data[[#This Row],[benchmark_return]],1,0)</f>
        <v>1</v>
      </c>
      <c r="V4240" s="17">
        <f>COUNTIFS(performance_data[portfolio_id],performance_data[[#This Row],[portfolio_id]])</f>
        <v>26</v>
      </c>
      <c r="W4240" s="17">
        <f>COUNTIFS(performance_data[portfolio_id],performance_data[[#This Row],[portfolio_id]],
          performance_data[return_flag],1)</f>
        <v>10</v>
      </c>
      <c r="X4240" s="15">
        <f>performance_data[[#This Row],[underperform_flag_count]]/performance_data[[#This Row],[totalportfoliocount]]</f>
        <v>0.38461538461538464</v>
      </c>
    </row>
    <row r="4241" spans="1:24" x14ac:dyDescent="0.3">
      <c r="A4241">
        <v>8853</v>
      </c>
      <c r="B4241" s="1">
        <v>45071</v>
      </c>
      <c r="C4241">
        <v>213405.52</v>
      </c>
      <c r="D4241">
        <v>-9.14</v>
      </c>
      <c r="E4241">
        <v>-10.85</v>
      </c>
      <c r="F4241">
        <v>3081.34</v>
      </c>
      <c r="G4241">
        <v>17929.63</v>
      </c>
      <c r="H4241" t="s">
        <v>2213</v>
      </c>
      <c r="I4241" t="s">
        <v>2211</v>
      </c>
      <c r="J4241">
        <v>5</v>
      </c>
      <c r="K4241" t="s">
        <v>2223</v>
      </c>
      <c r="L4241" t="str">
        <f>IF(performance_data[[#This Row],[return_percentage]]&gt;=performance_data[[#This Row],[benchmark_return]],"Higher","Lower")</f>
        <v>Higher</v>
      </c>
      <c r="M4241" s="14">
        <f xml:space="preserve"> _xlfn.MAXIFS(performance_data[date],performance_data[portfolio_id],performance_data[[#This Row],[portfolio_id]])</f>
        <v>45554</v>
      </c>
      <c r="N4241" s="14">
        <f xml:space="preserve"> _xlfn.MINIFS(performance_data[date],performance_data[portfolio_id],performance_data[[#This Row],[portfolio_id]])</f>
        <v>44836</v>
      </c>
      <c r="O4241" s="15">
        <f>_xlfn.MAXIFS(performance_data[portfolio_value],performance_data[portfolio_id],performance_data[[#This Row],[portfolio_id]],performance_data[date],performance_data[[#This Row],[latest_date]])</f>
        <v>364190.77</v>
      </c>
      <c r="P4241" s="15">
        <f>_xlfn.MAXIFS(performance_data[portfolio_value],performance_data[portfolio_id],performance_data[[#This Row],[portfolio_id]],performance_data[date],performance_data[[#This Row],[starting_date]])</f>
        <v>76048.2</v>
      </c>
      <c r="Q4241" s="15">
        <f>performance_data[[#This Row],[latest_value]]-performance_data[[#This Row],[starting_value]]</f>
        <v>288142.57</v>
      </c>
      <c r="R4241" s="15">
        <f>performance_data[[#This Row],[net_inflows]]-performance_data[[#This Row],[net_outflows]]</f>
        <v>-14848.29</v>
      </c>
      <c r="S4241" s="15" t="str">
        <f>IF(performance_data[[#This Row],[net_inflows]]&gt;AVERAGE(performance_data[net_inflows]),"High","Low")</f>
        <v>Low</v>
      </c>
      <c r="T4241" s="15">
        <f>AVERAGEIF(performance_data[inflow_flag],performance_data[[#This Row],[inflow_flag]],performance_data[return_percentage])</f>
        <v>5.0457846277021572</v>
      </c>
      <c r="U4241" s="17">
        <f>IF(performance_data[[#This Row],[return_percentage]]&lt;performance_data[[#This Row],[benchmark_return]],1,0)</f>
        <v>0</v>
      </c>
      <c r="V4241" s="17">
        <f>COUNTIFS(performance_data[portfolio_id],performance_data[[#This Row],[portfolio_id]])</f>
        <v>26</v>
      </c>
      <c r="W4241" s="17">
        <f>COUNTIFS(performance_data[portfolio_id],performance_data[[#This Row],[portfolio_id]],
          performance_data[return_flag],1)</f>
        <v>10</v>
      </c>
      <c r="X4241" s="15">
        <f>performance_data[[#This Row],[underperform_flag_count]]/performance_data[[#This Row],[totalportfoliocount]]</f>
        <v>0.38461538461538464</v>
      </c>
    </row>
    <row r="4242" spans="1:24" x14ac:dyDescent="0.3">
      <c r="A4242">
        <v>8853</v>
      </c>
      <c r="B4242" s="1">
        <v>45046</v>
      </c>
      <c r="C4242">
        <v>14788.1</v>
      </c>
      <c r="D4242">
        <v>12.91</v>
      </c>
      <c r="E4242">
        <v>11.49</v>
      </c>
      <c r="F4242">
        <v>14426.83</v>
      </c>
      <c r="G4242">
        <v>14176.66</v>
      </c>
      <c r="H4242" t="s">
        <v>2213</v>
      </c>
      <c r="I4242" t="s">
        <v>2211</v>
      </c>
      <c r="J4242">
        <v>4</v>
      </c>
      <c r="K4242" t="s">
        <v>2216</v>
      </c>
      <c r="L4242" t="str">
        <f>IF(performance_data[[#This Row],[return_percentage]]&gt;=performance_data[[#This Row],[benchmark_return]],"Higher","Lower")</f>
        <v>Higher</v>
      </c>
      <c r="M4242" s="14">
        <f xml:space="preserve"> _xlfn.MAXIFS(performance_data[date],performance_data[portfolio_id],performance_data[[#This Row],[portfolio_id]])</f>
        <v>45554</v>
      </c>
      <c r="N4242" s="14">
        <f xml:space="preserve"> _xlfn.MINIFS(performance_data[date],performance_data[portfolio_id],performance_data[[#This Row],[portfolio_id]])</f>
        <v>44836</v>
      </c>
      <c r="O4242" s="15">
        <f>_xlfn.MAXIFS(performance_data[portfolio_value],performance_data[portfolio_id],performance_data[[#This Row],[portfolio_id]],performance_data[date],performance_data[[#This Row],[latest_date]])</f>
        <v>364190.77</v>
      </c>
      <c r="P4242" s="15">
        <f>_xlfn.MAXIFS(performance_data[portfolio_value],performance_data[portfolio_id],performance_data[[#This Row],[portfolio_id]],performance_data[date],performance_data[[#This Row],[starting_date]])</f>
        <v>76048.2</v>
      </c>
      <c r="Q4242" s="15">
        <f>performance_data[[#This Row],[latest_value]]-performance_data[[#This Row],[starting_value]]</f>
        <v>288142.57</v>
      </c>
      <c r="R4242" s="15">
        <f>performance_data[[#This Row],[net_inflows]]-performance_data[[#This Row],[net_outflows]]</f>
        <v>250.17000000000007</v>
      </c>
      <c r="S4242" s="15" t="str">
        <f>IF(performance_data[[#This Row],[net_inflows]]&gt;AVERAGE(performance_data[net_inflows]),"High","Low")</f>
        <v>High</v>
      </c>
      <c r="T4242" s="15">
        <f>AVERAGEIF(performance_data[inflow_flag],performance_data[[#This Row],[inflow_flag]],performance_data[return_percentage])</f>
        <v>4.8467905675459724</v>
      </c>
      <c r="U4242" s="17">
        <f>IF(performance_data[[#This Row],[return_percentage]]&lt;performance_data[[#This Row],[benchmark_return]],1,0)</f>
        <v>0</v>
      </c>
      <c r="V4242" s="17">
        <f>COUNTIFS(performance_data[portfolio_id],performance_data[[#This Row],[portfolio_id]])</f>
        <v>26</v>
      </c>
      <c r="W4242" s="17">
        <f>COUNTIFS(performance_data[portfolio_id],performance_data[[#This Row],[portfolio_id]],
          performance_data[return_flag],1)</f>
        <v>10</v>
      </c>
      <c r="X4242" s="15">
        <f>performance_data[[#This Row],[underperform_flag_count]]/performance_data[[#This Row],[totalportfoliocount]]</f>
        <v>0.38461538461538464</v>
      </c>
    </row>
    <row r="4243" spans="1:24" x14ac:dyDescent="0.3">
      <c r="A4243">
        <v>8853</v>
      </c>
      <c r="B4243" s="1">
        <v>45338</v>
      </c>
      <c r="C4243">
        <v>27878.17</v>
      </c>
      <c r="D4243">
        <v>2.27</v>
      </c>
      <c r="E4243">
        <v>2.08</v>
      </c>
      <c r="F4243">
        <v>17099.189999999999</v>
      </c>
      <c r="G4243">
        <v>6277.63</v>
      </c>
      <c r="H4243" t="s">
        <v>2205</v>
      </c>
      <c r="I4243" t="s">
        <v>2206</v>
      </c>
      <c r="J4243">
        <v>2</v>
      </c>
      <c r="K4243" t="s">
        <v>2226</v>
      </c>
      <c r="L4243" t="str">
        <f>IF(performance_data[[#This Row],[return_percentage]]&gt;=performance_data[[#This Row],[benchmark_return]],"Higher","Lower")</f>
        <v>Higher</v>
      </c>
      <c r="M4243" s="14">
        <f xml:space="preserve"> _xlfn.MAXIFS(performance_data[date],performance_data[portfolio_id],performance_data[[#This Row],[portfolio_id]])</f>
        <v>45554</v>
      </c>
      <c r="N4243" s="14">
        <f xml:space="preserve"> _xlfn.MINIFS(performance_data[date],performance_data[portfolio_id],performance_data[[#This Row],[portfolio_id]])</f>
        <v>44836</v>
      </c>
      <c r="O4243" s="15">
        <f>_xlfn.MAXIFS(performance_data[portfolio_value],performance_data[portfolio_id],performance_data[[#This Row],[portfolio_id]],performance_data[date],performance_data[[#This Row],[latest_date]])</f>
        <v>364190.77</v>
      </c>
      <c r="P4243" s="15">
        <f>_xlfn.MAXIFS(performance_data[portfolio_value],performance_data[portfolio_id],performance_data[[#This Row],[portfolio_id]],performance_data[date],performance_data[[#This Row],[starting_date]])</f>
        <v>76048.2</v>
      </c>
      <c r="Q4243" s="15">
        <f>performance_data[[#This Row],[latest_value]]-performance_data[[#This Row],[starting_value]]</f>
        <v>288142.57</v>
      </c>
      <c r="R4243" s="15">
        <f>performance_data[[#This Row],[net_inflows]]-performance_data[[#This Row],[net_outflows]]</f>
        <v>10821.559999999998</v>
      </c>
      <c r="S4243" s="15" t="str">
        <f>IF(performance_data[[#This Row],[net_inflows]]&gt;AVERAGE(performance_data[net_inflows]),"High","Low")</f>
        <v>High</v>
      </c>
      <c r="T4243" s="15">
        <f>AVERAGEIF(performance_data[inflow_flag],performance_data[[#This Row],[inflow_flag]],performance_data[return_percentage])</f>
        <v>4.8467905675459724</v>
      </c>
      <c r="U4243" s="17">
        <f>IF(performance_data[[#This Row],[return_percentage]]&lt;performance_data[[#This Row],[benchmark_return]],1,0)</f>
        <v>0</v>
      </c>
      <c r="V4243" s="17">
        <f>COUNTIFS(performance_data[portfolio_id],performance_data[[#This Row],[portfolio_id]])</f>
        <v>26</v>
      </c>
      <c r="W4243" s="17">
        <f>COUNTIFS(performance_data[portfolio_id],performance_data[[#This Row],[portfolio_id]],
          performance_data[return_flag],1)</f>
        <v>10</v>
      </c>
      <c r="X4243" s="15">
        <f>performance_data[[#This Row],[underperform_flag_count]]/performance_data[[#This Row],[totalportfoliocount]]</f>
        <v>0.38461538461538464</v>
      </c>
    </row>
    <row r="4244" spans="1:24" x14ac:dyDescent="0.3">
      <c r="A4244">
        <v>8853</v>
      </c>
      <c r="B4244" s="1">
        <v>44854</v>
      </c>
      <c r="C4244">
        <v>81538.75</v>
      </c>
      <c r="D4244">
        <v>9.41</v>
      </c>
      <c r="E4244">
        <v>10.39</v>
      </c>
      <c r="F4244">
        <v>7975.81</v>
      </c>
      <c r="G4244">
        <v>7117.29</v>
      </c>
      <c r="H4244" t="s">
        <v>2220</v>
      </c>
      <c r="I4244" t="s">
        <v>2217</v>
      </c>
      <c r="J4244">
        <v>10</v>
      </c>
      <c r="K4244" t="s">
        <v>2224</v>
      </c>
      <c r="L4244" t="str">
        <f>IF(performance_data[[#This Row],[return_percentage]]&gt;=performance_data[[#This Row],[benchmark_return]],"Higher","Lower")</f>
        <v>Lower</v>
      </c>
      <c r="M4244" s="14">
        <f xml:space="preserve"> _xlfn.MAXIFS(performance_data[date],performance_data[portfolio_id],performance_data[[#This Row],[portfolio_id]])</f>
        <v>45554</v>
      </c>
      <c r="N4244" s="14">
        <f xml:space="preserve"> _xlfn.MINIFS(performance_data[date],performance_data[portfolio_id],performance_data[[#This Row],[portfolio_id]])</f>
        <v>44836</v>
      </c>
      <c r="O4244" s="15">
        <f>_xlfn.MAXIFS(performance_data[portfolio_value],performance_data[portfolio_id],performance_data[[#This Row],[portfolio_id]],performance_data[date],performance_data[[#This Row],[latest_date]])</f>
        <v>364190.77</v>
      </c>
      <c r="P4244" s="15">
        <f>_xlfn.MAXIFS(performance_data[portfolio_value],performance_data[portfolio_id],performance_data[[#This Row],[portfolio_id]],performance_data[date],performance_data[[#This Row],[starting_date]])</f>
        <v>76048.2</v>
      </c>
      <c r="Q4244" s="15">
        <f>performance_data[[#This Row],[latest_value]]-performance_data[[#This Row],[starting_value]]</f>
        <v>288142.57</v>
      </c>
      <c r="R4244" s="15">
        <f>performance_data[[#This Row],[net_inflows]]-performance_data[[#This Row],[net_outflows]]</f>
        <v>858.52000000000044</v>
      </c>
      <c r="S4244" s="15" t="str">
        <f>IF(performance_data[[#This Row],[net_inflows]]&gt;AVERAGE(performance_data[net_inflows]),"High","Low")</f>
        <v>Low</v>
      </c>
      <c r="T4244" s="15">
        <f>AVERAGEIF(performance_data[inflow_flag],performance_data[[#This Row],[inflow_flag]],performance_data[return_percentage])</f>
        <v>5.0457846277021572</v>
      </c>
      <c r="U4244" s="17">
        <f>IF(performance_data[[#This Row],[return_percentage]]&lt;performance_data[[#This Row],[benchmark_return]],1,0)</f>
        <v>1</v>
      </c>
      <c r="V4244" s="17">
        <f>COUNTIFS(performance_data[portfolio_id],performance_data[[#This Row],[portfolio_id]])</f>
        <v>26</v>
      </c>
      <c r="W4244" s="17">
        <f>COUNTIFS(performance_data[portfolio_id],performance_data[[#This Row],[portfolio_id]],
          performance_data[return_flag],1)</f>
        <v>10</v>
      </c>
      <c r="X4244" s="15">
        <f>performance_data[[#This Row],[underperform_flag_count]]/performance_data[[#This Row],[totalportfoliocount]]</f>
        <v>0.38461538461538464</v>
      </c>
    </row>
    <row r="4245" spans="1:24" x14ac:dyDescent="0.3">
      <c r="A4245">
        <v>8853</v>
      </c>
      <c r="B4245" s="1">
        <v>44892</v>
      </c>
      <c r="C4245">
        <v>303389.40000000002</v>
      </c>
      <c r="D4245">
        <v>-1.88</v>
      </c>
      <c r="E4245">
        <v>-1.9</v>
      </c>
      <c r="F4245">
        <v>10146.59</v>
      </c>
      <c r="G4245">
        <v>3556.12</v>
      </c>
      <c r="H4245" t="s">
        <v>2220</v>
      </c>
      <c r="I4245" t="s">
        <v>2217</v>
      </c>
      <c r="J4245">
        <v>11</v>
      </c>
      <c r="K4245" t="s">
        <v>2219</v>
      </c>
      <c r="L4245" t="str">
        <f>IF(performance_data[[#This Row],[return_percentage]]&gt;=performance_data[[#This Row],[benchmark_return]],"Higher","Lower")</f>
        <v>Higher</v>
      </c>
      <c r="M4245" s="14">
        <f xml:space="preserve"> _xlfn.MAXIFS(performance_data[date],performance_data[portfolio_id],performance_data[[#This Row],[portfolio_id]])</f>
        <v>45554</v>
      </c>
      <c r="N4245" s="14">
        <f xml:space="preserve"> _xlfn.MINIFS(performance_data[date],performance_data[portfolio_id],performance_data[[#This Row],[portfolio_id]])</f>
        <v>44836</v>
      </c>
      <c r="O4245" s="15">
        <f>_xlfn.MAXIFS(performance_data[portfolio_value],performance_data[portfolio_id],performance_data[[#This Row],[portfolio_id]],performance_data[date],performance_data[[#This Row],[latest_date]])</f>
        <v>364190.77</v>
      </c>
      <c r="P4245" s="15">
        <f>_xlfn.MAXIFS(performance_data[portfolio_value],performance_data[portfolio_id],performance_data[[#This Row],[portfolio_id]],performance_data[date],performance_data[[#This Row],[starting_date]])</f>
        <v>76048.2</v>
      </c>
      <c r="Q4245" s="15">
        <f>performance_data[[#This Row],[latest_value]]-performance_data[[#This Row],[starting_value]]</f>
        <v>288142.57</v>
      </c>
      <c r="R4245" s="15">
        <f>performance_data[[#This Row],[net_inflows]]-performance_data[[#This Row],[net_outflows]]</f>
        <v>6590.47</v>
      </c>
      <c r="S4245" s="15" t="str">
        <f>IF(performance_data[[#This Row],[net_inflows]]&gt;AVERAGE(performance_data[net_inflows]),"High","Low")</f>
        <v>High</v>
      </c>
      <c r="T4245" s="15">
        <f>AVERAGEIF(performance_data[inflow_flag],performance_data[[#This Row],[inflow_flag]],performance_data[return_percentage])</f>
        <v>4.8467905675459724</v>
      </c>
      <c r="U4245" s="17">
        <f>IF(performance_data[[#This Row],[return_percentage]]&lt;performance_data[[#This Row],[benchmark_return]],1,0)</f>
        <v>0</v>
      </c>
      <c r="V4245" s="17">
        <f>COUNTIFS(performance_data[portfolio_id],performance_data[[#This Row],[portfolio_id]])</f>
        <v>26</v>
      </c>
      <c r="W4245" s="17">
        <f>COUNTIFS(performance_data[portfolio_id],performance_data[[#This Row],[portfolio_id]],
          performance_data[return_flag],1)</f>
        <v>10</v>
      </c>
      <c r="X4245" s="15">
        <f>performance_data[[#This Row],[underperform_flag_count]]/performance_data[[#This Row],[totalportfoliocount]]</f>
        <v>0.38461538461538464</v>
      </c>
    </row>
    <row r="4246" spans="1:24" x14ac:dyDescent="0.3">
      <c r="A4246">
        <v>8853</v>
      </c>
      <c r="B4246" s="1">
        <v>44836</v>
      </c>
      <c r="C4246">
        <v>76048.2</v>
      </c>
      <c r="D4246">
        <v>17.62</v>
      </c>
      <c r="E4246">
        <v>17.350000000000001</v>
      </c>
      <c r="F4246">
        <v>17515.560000000001</v>
      </c>
      <c r="G4246">
        <v>5694.34</v>
      </c>
      <c r="H4246" t="s">
        <v>2220</v>
      </c>
      <c r="I4246" t="s">
        <v>2217</v>
      </c>
      <c r="J4246">
        <v>10</v>
      </c>
      <c r="K4246" t="s">
        <v>2224</v>
      </c>
      <c r="L4246" t="str">
        <f>IF(performance_data[[#This Row],[return_percentage]]&gt;=performance_data[[#This Row],[benchmark_return]],"Higher","Lower")</f>
        <v>Higher</v>
      </c>
      <c r="M4246" s="14">
        <f xml:space="preserve"> _xlfn.MAXIFS(performance_data[date],performance_data[portfolio_id],performance_data[[#This Row],[portfolio_id]])</f>
        <v>45554</v>
      </c>
      <c r="N4246" s="14">
        <f xml:space="preserve"> _xlfn.MINIFS(performance_data[date],performance_data[portfolio_id],performance_data[[#This Row],[portfolio_id]])</f>
        <v>44836</v>
      </c>
      <c r="O4246" s="15">
        <f>_xlfn.MAXIFS(performance_data[portfolio_value],performance_data[portfolio_id],performance_data[[#This Row],[portfolio_id]],performance_data[date],performance_data[[#This Row],[latest_date]])</f>
        <v>364190.77</v>
      </c>
      <c r="P4246" s="15">
        <f>_xlfn.MAXIFS(performance_data[portfolio_value],performance_data[portfolio_id],performance_data[[#This Row],[portfolio_id]],performance_data[date],performance_data[[#This Row],[starting_date]])</f>
        <v>76048.2</v>
      </c>
      <c r="Q4246" s="15">
        <f>performance_data[[#This Row],[latest_value]]-performance_data[[#This Row],[starting_value]]</f>
        <v>288142.57</v>
      </c>
      <c r="R4246" s="15">
        <f>performance_data[[#This Row],[net_inflows]]-performance_data[[#This Row],[net_outflows]]</f>
        <v>11821.220000000001</v>
      </c>
      <c r="S4246" s="15" t="str">
        <f>IF(performance_data[[#This Row],[net_inflows]]&gt;AVERAGE(performance_data[net_inflows]),"High","Low")</f>
        <v>High</v>
      </c>
      <c r="T4246" s="15">
        <f>AVERAGEIF(performance_data[inflow_flag],performance_data[[#This Row],[inflow_flag]],performance_data[return_percentage])</f>
        <v>4.8467905675459724</v>
      </c>
      <c r="U4246" s="17">
        <f>IF(performance_data[[#This Row],[return_percentage]]&lt;performance_data[[#This Row],[benchmark_return]],1,0)</f>
        <v>0</v>
      </c>
      <c r="V4246" s="17">
        <f>COUNTIFS(performance_data[portfolio_id],performance_data[[#This Row],[portfolio_id]])</f>
        <v>26</v>
      </c>
      <c r="W4246" s="17">
        <f>COUNTIFS(performance_data[portfolio_id],performance_data[[#This Row],[portfolio_id]],
          performance_data[return_flag],1)</f>
        <v>10</v>
      </c>
      <c r="X4246" s="15">
        <f>performance_data[[#This Row],[underperform_flag_count]]/performance_data[[#This Row],[totalportfoliocount]]</f>
        <v>0.38461538461538464</v>
      </c>
    </row>
    <row r="4247" spans="1:24" x14ac:dyDescent="0.3">
      <c r="A4247">
        <v>8853</v>
      </c>
      <c r="B4247" s="1">
        <v>45009</v>
      </c>
      <c r="C4247">
        <v>76375.97</v>
      </c>
      <c r="D4247">
        <v>4.87</v>
      </c>
      <c r="E4247">
        <v>5.83</v>
      </c>
      <c r="F4247">
        <v>3102.83</v>
      </c>
      <c r="G4247">
        <v>16859.18</v>
      </c>
      <c r="H4247" t="s">
        <v>2213</v>
      </c>
      <c r="I4247" t="s">
        <v>2206</v>
      </c>
      <c r="J4247">
        <v>3</v>
      </c>
      <c r="K4247" t="s">
        <v>2222</v>
      </c>
      <c r="L4247" t="str">
        <f>IF(performance_data[[#This Row],[return_percentage]]&gt;=performance_data[[#This Row],[benchmark_return]],"Higher","Lower")</f>
        <v>Lower</v>
      </c>
      <c r="M4247" s="14">
        <f xml:space="preserve"> _xlfn.MAXIFS(performance_data[date],performance_data[portfolio_id],performance_data[[#This Row],[portfolio_id]])</f>
        <v>45554</v>
      </c>
      <c r="N4247" s="14">
        <f xml:space="preserve"> _xlfn.MINIFS(performance_data[date],performance_data[portfolio_id],performance_data[[#This Row],[portfolio_id]])</f>
        <v>44836</v>
      </c>
      <c r="O4247" s="15">
        <f>_xlfn.MAXIFS(performance_data[portfolio_value],performance_data[portfolio_id],performance_data[[#This Row],[portfolio_id]],performance_data[date],performance_data[[#This Row],[latest_date]])</f>
        <v>364190.77</v>
      </c>
      <c r="P4247" s="15">
        <f>_xlfn.MAXIFS(performance_data[portfolio_value],performance_data[portfolio_id],performance_data[[#This Row],[portfolio_id]],performance_data[date],performance_data[[#This Row],[starting_date]])</f>
        <v>76048.2</v>
      </c>
      <c r="Q4247" s="15">
        <f>performance_data[[#This Row],[latest_value]]-performance_data[[#This Row],[starting_value]]</f>
        <v>288142.57</v>
      </c>
      <c r="R4247" s="15">
        <f>performance_data[[#This Row],[net_inflows]]-performance_data[[#This Row],[net_outflows]]</f>
        <v>-13756.35</v>
      </c>
      <c r="S4247" s="15" t="str">
        <f>IF(performance_data[[#This Row],[net_inflows]]&gt;AVERAGE(performance_data[net_inflows]),"High","Low")</f>
        <v>Low</v>
      </c>
      <c r="T4247" s="15">
        <f>AVERAGEIF(performance_data[inflow_flag],performance_data[[#This Row],[inflow_flag]],performance_data[return_percentage])</f>
        <v>5.0457846277021572</v>
      </c>
      <c r="U4247" s="17">
        <f>IF(performance_data[[#This Row],[return_percentage]]&lt;performance_data[[#This Row],[benchmark_return]],1,0)</f>
        <v>1</v>
      </c>
      <c r="V4247" s="17">
        <f>COUNTIFS(performance_data[portfolio_id],performance_data[[#This Row],[portfolio_id]])</f>
        <v>26</v>
      </c>
      <c r="W4247" s="17">
        <f>COUNTIFS(performance_data[portfolio_id],performance_data[[#This Row],[portfolio_id]],
          performance_data[return_flag],1)</f>
        <v>10</v>
      </c>
      <c r="X4247" s="15">
        <f>performance_data[[#This Row],[underperform_flag_count]]/performance_data[[#This Row],[totalportfoliocount]]</f>
        <v>0.38461538461538464</v>
      </c>
    </row>
    <row r="4248" spans="1:24" x14ac:dyDescent="0.3">
      <c r="A4248">
        <v>8853</v>
      </c>
      <c r="B4248" s="1">
        <v>45509</v>
      </c>
      <c r="C4248">
        <v>135808.59</v>
      </c>
      <c r="D4248">
        <v>-6.01</v>
      </c>
      <c r="E4248">
        <v>-6.17</v>
      </c>
      <c r="F4248">
        <v>4593.78</v>
      </c>
      <c r="G4248">
        <v>7110.87</v>
      </c>
      <c r="H4248" t="s">
        <v>2205</v>
      </c>
      <c r="I4248" t="s">
        <v>2209</v>
      </c>
      <c r="J4248">
        <v>8</v>
      </c>
      <c r="K4248" t="s">
        <v>2214</v>
      </c>
      <c r="L4248" t="str">
        <f>IF(performance_data[[#This Row],[return_percentage]]&gt;=performance_data[[#This Row],[benchmark_return]],"Higher","Lower")</f>
        <v>Higher</v>
      </c>
      <c r="M4248" s="14">
        <f xml:space="preserve"> _xlfn.MAXIFS(performance_data[date],performance_data[portfolio_id],performance_data[[#This Row],[portfolio_id]])</f>
        <v>45554</v>
      </c>
      <c r="N4248" s="14">
        <f xml:space="preserve"> _xlfn.MINIFS(performance_data[date],performance_data[portfolio_id],performance_data[[#This Row],[portfolio_id]])</f>
        <v>44836</v>
      </c>
      <c r="O4248" s="15">
        <f>_xlfn.MAXIFS(performance_data[portfolio_value],performance_data[portfolio_id],performance_data[[#This Row],[portfolio_id]],performance_data[date],performance_data[[#This Row],[latest_date]])</f>
        <v>364190.77</v>
      </c>
      <c r="P4248" s="15">
        <f>_xlfn.MAXIFS(performance_data[portfolio_value],performance_data[portfolio_id],performance_data[[#This Row],[portfolio_id]],performance_data[date],performance_data[[#This Row],[starting_date]])</f>
        <v>76048.2</v>
      </c>
      <c r="Q4248" s="15">
        <f>performance_data[[#This Row],[latest_value]]-performance_data[[#This Row],[starting_value]]</f>
        <v>288142.57</v>
      </c>
      <c r="R4248" s="15">
        <f>performance_data[[#This Row],[net_inflows]]-performance_data[[#This Row],[net_outflows]]</f>
        <v>-2517.09</v>
      </c>
      <c r="S4248" s="15" t="str">
        <f>IF(performance_data[[#This Row],[net_inflows]]&gt;AVERAGE(performance_data[net_inflows]),"High","Low")</f>
        <v>Low</v>
      </c>
      <c r="T4248" s="15">
        <f>AVERAGEIF(performance_data[inflow_flag],performance_data[[#This Row],[inflow_flag]],performance_data[return_percentage])</f>
        <v>5.0457846277021572</v>
      </c>
      <c r="U4248" s="17">
        <f>IF(performance_data[[#This Row],[return_percentage]]&lt;performance_data[[#This Row],[benchmark_return]],1,0)</f>
        <v>0</v>
      </c>
      <c r="V4248" s="17">
        <f>COUNTIFS(performance_data[portfolio_id],performance_data[[#This Row],[portfolio_id]])</f>
        <v>26</v>
      </c>
      <c r="W4248" s="17">
        <f>COUNTIFS(performance_data[portfolio_id],performance_data[[#This Row],[portfolio_id]],
          performance_data[return_flag],1)</f>
        <v>10</v>
      </c>
      <c r="X4248" s="15">
        <f>performance_data[[#This Row],[underperform_flag_count]]/performance_data[[#This Row],[totalportfoliocount]]</f>
        <v>0.38461538461538464</v>
      </c>
    </row>
    <row r="4249" spans="1:24" x14ac:dyDescent="0.3">
      <c r="A4249">
        <v>8853</v>
      </c>
      <c r="B4249" s="1">
        <v>45250</v>
      </c>
      <c r="C4249">
        <v>109314.82</v>
      </c>
      <c r="D4249">
        <v>-5.68</v>
      </c>
      <c r="E4249">
        <v>-5.83</v>
      </c>
      <c r="F4249">
        <v>6431.26</v>
      </c>
      <c r="G4249">
        <v>19806.77</v>
      </c>
      <c r="H4249" t="s">
        <v>2213</v>
      </c>
      <c r="I4249" t="s">
        <v>2217</v>
      </c>
      <c r="J4249">
        <v>11</v>
      </c>
      <c r="K4249" t="s">
        <v>2219</v>
      </c>
      <c r="L4249" t="str">
        <f>IF(performance_data[[#This Row],[return_percentage]]&gt;=performance_data[[#This Row],[benchmark_return]],"Higher","Lower")</f>
        <v>Higher</v>
      </c>
      <c r="M4249" s="14">
        <f xml:space="preserve"> _xlfn.MAXIFS(performance_data[date],performance_data[portfolio_id],performance_data[[#This Row],[portfolio_id]])</f>
        <v>45554</v>
      </c>
      <c r="N4249" s="14">
        <f xml:space="preserve"> _xlfn.MINIFS(performance_data[date],performance_data[portfolio_id],performance_data[[#This Row],[portfolio_id]])</f>
        <v>44836</v>
      </c>
      <c r="O4249" s="15">
        <f>_xlfn.MAXIFS(performance_data[portfolio_value],performance_data[portfolio_id],performance_data[[#This Row],[portfolio_id]],performance_data[date],performance_data[[#This Row],[latest_date]])</f>
        <v>364190.77</v>
      </c>
      <c r="P4249" s="15">
        <f>_xlfn.MAXIFS(performance_data[portfolio_value],performance_data[portfolio_id],performance_data[[#This Row],[portfolio_id]],performance_data[date],performance_data[[#This Row],[starting_date]])</f>
        <v>76048.2</v>
      </c>
      <c r="Q4249" s="15">
        <f>performance_data[[#This Row],[latest_value]]-performance_data[[#This Row],[starting_value]]</f>
        <v>288142.57</v>
      </c>
      <c r="R4249" s="15">
        <f>performance_data[[#This Row],[net_inflows]]-performance_data[[#This Row],[net_outflows]]</f>
        <v>-13375.51</v>
      </c>
      <c r="S4249" s="15" t="str">
        <f>IF(performance_data[[#This Row],[net_inflows]]&gt;AVERAGE(performance_data[net_inflows]),"High","Low")</f>
        <v>Low</v>
      </c>
      <c r="T4249" s="15">
        <f>AVERAGEIF(performance_data[inflow_flag],performance_data[[#This Row],[inflow_flag]],performance_data[return_percentage])</f>
        <v>5.0457846277021572</v>
      </c>
      <c r="U4249" s="17">
        <f>IF(performance_data[[#This Row],[return_percentage]]&lt;performance_data[[#This Row],[benchmark_return]],1,0)</f>
        <v>0</v>
      </c>
      <c r="V4249" s="17">
        <f>COUNTIFS(performance_data[portfolio_id],performance_data[[#This Row],[portfolio_id]])</f>
        <v>26</v>
      </c>
      <c r="W4249" s="17">
        <f>COUNTIFS(performance_data[portfolio_id],performance_data[[#This Row],[portfolio_id]],
          performance_data[return_flag],1)</f>
        <v>10</v>
      </c>
      <c r="X4249" s="15">
        <f>performance_data[[#This Row],[underperform_flag_count]]/performance_data[[#This Row],[totalportfoliocount]]</f>
        <v>0.38461538461538464</v>
      </c>
    </row>
    <row r="4250" spans="1:24" x14ac:dyDescent="0.3">
      <c r="A4250">
        <v>8853</v>
      </c>
      <c r="B4250" s="1">
        <v>44931</v>
      </c>
      <c r="C4250">
        <v>367259.36</v>
      </c>
      <c r="D4250">
        <v>18.64</v>
      </c>
      <c r="E4250">
        <v>17.39</v>
      </c>
      <c r="F4250">
        <v>12236.9</v>
      </c>
      <c r="G4250">
        <v>13073.9</v>
      </c>
      <c r="H4250" t="s">
        <v>2213</v>
      </c>
      <c r="I4250" t="s">
        <v>2206</v>
      </c>
      <c r="J4250">
        <v>1</v>
      </c>
      <c r="K4250" t="s">
        <v>2207</v>
      </c>
      <c r="L4250" t="str">
        <f>IF(performance_data[[#This Row],[return_percentage]]&gt;=performance_data[[#This Row],[benchmark_return]],"Higher","Lower")</f>
        <v>Higher</v>
      </c>
      <c r="M4250" s="14">
        <f xml:space="preserve"> _xlfn.MAXIFS(performance_data[date],performance_data[portfolio_id],performance_data[[#This Row],[portfolio_id]])</f>
        <v>45554</v>
      </c>
      <c r="N4250" s="14">
        <f xml:space="preserve"> _xlfn.MINIFS(performance_data[date],performance_data[portfolio_id],performance_data[[#This Row],[portfolio_id]])</f>
        <v>44836</v>
      </c>
      <c r="O4250" s="15">
        <f>_xlfn.MAXIFS(performance_data[portfolio_value],performance_data[portfolio_id],performance_data[[#This Row],[portfolio_id]],performance_data[date],performance_data[[#This Row],[latest_date]])</f>
        <v>364190.77</v>
      </c>
      <c r="P4250" s="15">
        <f>_xlfn.MAXIFS(performance_data[portfolio_value],performance_data[portfolio_id],performance_data[[#This Row],[portfolio_id]],performance_data[date],performance_data[[#This Row],[starting_date]])</f>
        <v>76048.2</v>
      </c>
      <c r="Q4250" s="15">
        <f>performance_data[[#This Row],[latest_value]]-performance_data[[#This Row],[starting_value]]</f>
        <v>288142.57</v>
      </c>
      <c r="R4250" s="15">
        <f>performance_data[[#This Row],[net_inflows]]-performance_data[[#This Row],[net_outflows]]</f>
        <v>-837</v>
      </c>
      <c r="S4250" s="15" t="str">
        <f>IF(performance_data[[#This Row],[net_inflows]]&gt;AVERAGE(performance_data[net_inflows]),"High","Low")</f>
        <v>High</v>
      </c>
      <c r="T4250" s="15">
        <f>AVERAGEIF(performance_data[inflow_flag],performance_data[[#This Row],[inflow_flag]],performance_data[return_percentage])</f>
        <v>4.8467905675459724</v>
      </c>
      <c r="U4250" s="17">
        <f>IF(performance_data[[#This Row],[return_percentage]]&lt;performance_data[[#This Row],[benchmark_return]],1,0)</f>
        <v>0</v>
      </c>
      <c r="V4250" s="17">
        <f>COUNTIFS(performance_data[portfolio_id],performance_data[[#This Row],[portfolio_id]])</f>
        <v>26</v>
      </c>
      <c r="W4250" s="17">
        <f>COUNTIFS(performance_data[portfolio_id],performance_data[[#This Row],[portfolio_id]],
          performance_data[return_flag],1)</f>
        <v>10</v>
      </c>
      <c r="X4250" s="15">
        <f>performance_data[[#This Row],[underperform_flag_count]]/performance_data[[#This Row],[totalportfoliocount]]</f>
        <v>0.38461538461538464</v>
      </c>
    </row>
    <row r="4251" spans="1:24" x14ac:dyDescent="0.3">
      <c r="A4251">
        <v>8853</v>
      </c>
      <c r="B4251" s="1">
        <v>45304</v>
      </c>
      <c r="C4251">
        <v>354135.98</v>
      </c>
      <c r="D4251">
        <v>18.77</v>
      </c>
      <c r="E4251">
        <v>15.84</v>
      </c>
      <c r="F4251">
        <v>14498.27</v>
      </c>
      <c r="G4251">
        <v>13421.67</v>
      </c>
      <c r="H4251" t="s">
        <v>2205</v>
      </c>
      <c r="I4251" t="s">
        <v>2206</v>
      </c>
      <c r="J4251">
        <v>1</v>
      </c>
      <c r="K4251" t="s">
        <v>2207</v>
      </c>
      <c r="L4251" t="str">
        <f>IF(performance_data[[#This Row],[return_percentage]]&gt;=performance_data[[#This Row],[benchmark_return]],"Higher","Lower")</f>
        <v>Higher</v>
      </c>
      <c r="M4251" s="14">
        <f xml:space="preserve"> _xlfn.MAXIFS(performance_data[date],performance_data[portfolio_id],performance_data[[#This Row],[portfolio_id]])</f>
        <v>45554</v>
      </c>
      <c r="N4251" s="14">
        <f xml:space="preserve"> _xlfn.MINIFS(performance_data[date],performance_data[portfolio_id],performance_data[[#This Row],[portfolio_id]])</f>
        <v>44836</v>
      </c>
      <c r="O4251" s="15">
        <f>_xlfn.MAXIFS(performance_data[portfolio_value],performance_data[portfolio_id],performance_data[[#This Row],[portfolio_id]],performance_data[date],performance_data[[#This Row],[latest_date]])</f>
        <v>364190.77</v>
      </c>
      <c r="P4251" s="15">
        <f>_xlfn.MAXIFS(performance_data[portfolio_value],performance_data[portfolio_id],performance_data[[#This Row],[portfolio_id]],performance_data[date],performance_data[[#This Row],[starting_date]])</f>
        <v>76048.2</v>
      </c>
      <c r="Q4251" s="15">
        <f>performance_data[[#This Row],[latest_value]]-performance_data[[#This Row],[starting_value]]</f>
        <v>288142.57</v>
      </c>
      <c r="R4251" s="15">
        <f>performance_data[[#This Row],[net_inflows]]-performance_data[[#This Row],[net_outflows]]</f>
        <v>1076.6000000000004</v>
      </c>
      <c r="S4251" s="15" t="str">
        <f>IF(performance_data[[#This Row],[net_inflows]]&gt;AVERAGE(performance_data[net_inflows]),"High","Low")</f>
        <v>High</v>
      </c>
      <c r="T4251" s="15">
        <f>AVERAGEIF(performance_data[inflow_flag],performance_data[[#This Row],[inflow_flag]],performance_data[return_percentage])</f>
        <v>4.8467905675459724</v>
      </c>
      <c r="U4251" s="17">
        <f>IF(performance_data[[#This Row],[return_percentage]]&lt;performance_data[[#This Row],[benchmark_return]],1,0)</f>
        <v>0</v>
      </c>
      <c r="V4251" s="17">
        <f>COUNTIFS(performance_data[portfolio_id],performance_data[[#This Row],[portfolio_id]])</f>
        <v>26</v>
      </c>
      <c r="W4251" s="17">
        <f>COUNTIFS(performance_data[portfolio_id],performance_data[[#This Row],[portfolio_id]],
          performance_data[return_flag],1)</f>
        <v>10</v>
      </c>
      <c r="X4251" s="15">
        <f>performance_data[[#This Row],[underperform_flag_count]]/performance_data[[#This Row],[totalportfoliocount]]</f>
        <v>0.38461538461538464</v>
      </c>
    </row>
    <row r="4252" spans="1:24" x14ac:dyDescent="0.3">
      <c r="A4252">
        <v>8853</v>
      </c>
      <c r="B4252" s="1">
        <v>45431</v>
      </c>
      <c r="C4252">
        <v>105686.56</v>
      </c>
      <c r="D4252">
        <v>7.51</v>
      </c>
      <c r="E4252">
        <v>8.5</v>
      </c>
      <c r="F4252">
        <v>11342.07</v>
      </c>
      <c r="G4252">
        <v>17802.490000000002</v>
      </c>
      <c r="H4252" t="s">
        <v>2205</v>
      </c>
      <c r="I4252" t="s">
        <v>2211</v>
      </c>
      <c r="J4252">
        <v>5</v>
      </c>
      <c r="K4252" t="s">
        <v>2223</v>
      </c>
      <c r="L4252" t="str">
        <f>IF(performance_data[[#This Row],[return_percentage]]&gt;=performance_data[[#This Row],[benchmark_return]],"Higher","Lower")</f>
        <v>Lower</v>
      </c>
      <c r="M4252" s="14">
        <f xml:space="preserve"> _xlfn.MAXIFS(performance_data[date],performance_data[portfolio_id],performance_data[[#This Row],[portfolio_id]])</f>
        <v>45554</v>
      </c>
      <c r="N4252" s="14">
        <f xml:space="preserve"> _xlfn.MINIFS(performance_data[date],performance_data[portfolio_id],performance_data[[#This Row],[portfolio_id]])</f>
        <v>44836</v>
      </c>
      <c r="O4252" s="15">
        <f>_xlfn.MAXIFS(performance_data[portfolio_value],performance_data[portfolio_id],performance_data[[#This Row],[portfolio_id]],performance_data[date],performance_data[[#This Row],[latest_date]])</f>
        <v>364190.77</v>
      </c>
      <c r="P4252" s="15">
        <f>_xlfn.MAXIFS(performance_data[portfolio_value],performance_data[portfolio_id],performance_data[[#This Row],[portfolio_id]],performance_data[date],performance_data[[#This Row],[starting_date]])</f>
        <v>76048.2</v>
      </c>
      <c r="Q4252" s="15">
        <f>performance_data[[#This Row],[latest_value]]-performance_data[[#This Row],[starting_value]]</f>
        <v>288142.57</v>
      </c>
      <c r="R4252" s="15">
        <f>performance_data[[#This Row],[net_inflows]]-performance_data[[#This Row],[net_outflows]]</f>
        <v>-6460.4200000000019</v>
      </c>
      <c r="S4252" s="15" t="str">
        <f>IF(performance_data[[#This Row],[net_inflows]]&gt;AVERAGE(performance_data[net_inflows]),"High","Low")</f>
        <v>High</v>
      </c>
      <c r="T4252" s="15">
        <f>AVERAGEIF(performance_data[inflow_flag],performance_data[[#This Row],[inflow_flag]],performance_data[return_percentage])</f>
        <v>4.8467905675459724</v>
      </c>
      <c r="U4252" s="17">
        <f>IF(performance_data[[#This Row],[return_percentage]]&lt;performance_data[[#This Row],[benchmark_return]],1,0)</f>
        <v>1</v>
      </c>
      <c r="V4252" s="17">
        <f>COUNTIFS(performance_data[portfolio_id],performance_data[[#This Row],[portfolio_id]])</f>
        <v>26</v>
      </c>
      <c r="W4252" s="17">
        <f>COUNTIFS(performance_data[portfolio_id],performance_data[[#This Row],[portfolio_id]],
          performance_data[return_flag],1)</f>
        <v>10</v>
      </c>
      <c r="X4252" s="15">
        <f>performance_data[[#This Row],[underperform_flag_count]]/performance_data[[#This Row],[totalportfoliocount]]</f>
        <v>0.38461538461538464</v>
      </c>
    </row>
    <row r="4253" spans="1:24" x14ac:dyDescent="0.3">
      <c r="A4253">
        <v>8853</v>
      </c>
      <c r="B4253" s="1">
        <v>45554</v>
      </c>
      <c r="C4253">
        <v>364190.77</v>
      </c>
      <c r="D4253">
        <v>19.18</v>
      </c>
      <c r="E4253">
        <v>15.67</v>
      </c>
      <c r="F4253">
        <v>4240.1400000000003</v>
      </c>
      <c r="G4253">
        <v>16075.8</v>
      </c>
      <c r="H4253" t="s">
        <v>2205</v>
      </c>
      <c r="I4253" t="s">
        <v>2209</v>
      </c>
      <c r="J4253">
        <v>9</v>
      </c>
      <c r="K4253" t="s">
        <v>2221</v>
      </c>
      <c r="L4253" t="str">
        <f>IF(performance_data[[#This Row],[return_percentage]]&gt;=performance_data[[#This Row],[benchmark_return]],"Higher","Lower")</f>
        <v>Higher</v>
      </c>
      <c r="M4253" s="14">
        <f xml:space="preserve"> _xlfn.MAXIFS(performance_data[date],performance_data[portfolio_id],performance_data[[#This Row],[portfolio_id]])</f>
        <v>45554</v>
      </c>
      <c r="N4253" s="14">
        <f xml:space="preserve"> _xlfn.MINIFS(performance_data[date],performance_data[portfolio_id],performance_data[[#This Row],[portfolio_id]])</f>
        <v>44836</v>
      </c>
      <c r="O4253" s="15">
        <f>_xlfn.MAXIFS(performance_data[portfolio_value],performance_data[portfolio_id],performance_data[[#This Row],[portfolio_id]],performance_data[date],performance_data[[#This Row],[latest_date]])</f>
        <v>364190.77</v>
      </c>
      <c r="P4253" s="15">
        <f>_xlfn.MAXIFS(performance_data[portfolio_value],performance_data[portfolio_id],performance_data[[#This Row],[portfolio_id]],performance_data[date],performance_data[[#This Row],[starting_date]])</f>
        <v>76048.2</v>
      </c>
      <c r="Q4253" s="15">
        <f>performance_data[[#This Row],[latest_value]]-performance_data[[#This Row],[starting_value]]</f>
        <v>288142.57</v>
      </c>
      <c r="R4253" s="15">
        <f>performance_data[[#This Row],[net_inflows]]-performance_data[[#This Row],[net_outflows]]</f>
        <v>-11835.66</v>
      </c>
      <c r="S4253" s="15" t="str">
        <f>IF(performance_data[[#This Row],[net_inflows]]&gt;AVERAGE(performance_data[net_inflows]),"High","Low")</f>
        <v>Low</v>
      </c>
      <c r="T4253" s="15">
        <f>AVERAGEIF(performance_data[inflow_flag],performance_data[[#This Row],[inflow_flag]],performance_data[return_percentage])</f>
        <v>5.0457846277021572</v>
      </c>
      <c r="U4253" s="17">
        <f>IF(performance_data[[#This Row],[return_percentage]]&lt;performance_data[[#This Row],[benchmark_return]],1,0)</f>
        <v>0</v>
      </c>
      <c r="V4253" s="17">
        <f>COUNTIFS(performance_data[portfolio_id],performance_data[[#This Row],[portfolio_id]])</f>
        <v>26</v>
      </c>
      <c r="W4253" s="17">
        <f>COUNTIFS(performance_data[portfolio_id],performance_data[[#This Row],[portfolio_id]],
          performance_data[return_flag],1)</f>
        <v>10</v>
      </c>
      <c r="X4253" s="15">
        <f>performance_data[[#This Row],[underperform_flag_count]]/performance_data[[#This Row],[totalportfoliocount]]</f>
        <v>0.38461538461538464</v>
      </c>
    </row>
    <row r="4254" spans="1:24" x14ac:dyDescent="0.3">
      <c r="A4254">
        <v>8853</v>
      </c>
      <c r="B4254" s="1">
        <v>45372</v>
      </c>
      <c r="C4254">
        <v>446465.89</v>
      </c>
      <c r="D4254">
        <v>17.25</v>
      </c>
      <c r="E4254">
        <v>15.19</v>
      </c>
      <c r="F4254">
        <v>7558.32</v>
      </c>
      <c r="G4254">
        <v>4296.9799999999996</v>
      </c>
      <c r="H4254" t="s">
        <v>2205</v>
      </c>
      <c r="I4254" t="s">
        <v>2206</v>
      </c>
      <c r="J4254">
        <v>3</v>
      </c>
      <c r="K4254" t="s">
        <v>2222</v>
      </c>
      <c r="L4254" t="str">
        <f>IF(performance_data[[#This Row],[return_percentage]]&gt;=performance_data[[#This Row],[benchmark_return]],"Higher","Lower")</f>
        <v>Higher</v>
      </c>
      <c r="M4254" s="14">
        <f xml:space="preserve"> _xlfn.MAXIFS(performance_data[date],performance_data[portfolio_id],performance_data[[#This Row],[portfolio_id]])</f>
        <v>45554</v>
      </c>
      <c r="N4254" s="14">
        <f xml:space="preserve"> _xlfn.MINIFS(performance_data[date],performance_data[portfolio_id],performance_data[[#This Row],[portfolio_id]])</f>
        <v>44836</v>
      </c>
      <c r="O4254" s="15">
        <f>_xlfn.MAXIFS(performance_data[portfolio_value],performance_data[portfolio_id],performance_data[[#This Row],[portfolio_id]],performance_data[date],performance_data[[#This Row],[latest_date]])</f>
        <v>364190.77</v>
      </c>
      <c r="P4254" s="15">
        <f>_xlfn.MAXIFS(performance_data[portfolio_value],performance_data[portfolio_id],performance_data[[#This Row],[portfolio_id]],performance_data[date],performance_data[[#This Row],[starting_date]])</f>
        <v>76048.2</v>
      </c>
      <c r="Q4254" s="15">
        <f>performance_data[[#This Row],[latest_value]]-performance_data[[#This Row],[starting_value]]</f>
        <v>288142.57</v>
      </c>
      <c r="R4254" s="15">
        <f>performance_data[[#This Row],[net_inflows]]-performance_data[[#This Row],[net_outflows]]</f>
        <v>3261.34</v>
      </c>
      <c r="S4254" s="15" t="str">
        <f>IF(performance_data[[#This Row],[net_inflows]]&gt;AVERAGE(performance_data[net_inflows]),"High","Low")</f>
        <v>Low</v>
      </c>
      <c r="T4254" s="15">
        <f>AVERAGEIF(performance_data[inflow_flag],performance_data[[#This Row],[inflow_flag]],performance_data[return_percentage])</f>
        <v>5.0457846277021572</v>
      </c>
      <c r="U4254" s="17">
        <f>IF(performance_data[[#This Row],[return_percentage]]&lt;performance_data[[#This Row],[benchmark_return]],1,0)</f>
        <v>0</v>
      </c>
      <c r="V4254" s="17">
        <f>COUNTIFS(performance_data[portfolio_id],performance_data[[#This Row],[portfolio_id]])</f>
        <v>26</v>
      </c>
      <c r="W4254" s="17">
        <f>COUNTIFS(performance_data[portfolio_id],performance_data[[#This Row],[portfolio_id]],
          performance_data[return_flag],1)</f>
        <v>10</v>
      </c>
      <c r="X4254" s="15">
        <f>performance_data[[#This Row],[underperform_flag_count]]/performance_data[[#This Row],[totalportfoliocount]]</f>
        <v>0.38461538461538464</v>
      </c>
    </row>
    <row r="4255" spans="1:24" x14ac:dyDescent="0.3">
      <c r="A4255">
        <v>8853</v>
      </c>
      <c r="B4255" s="1">
        <v>44849</v>
      </c>
      <c r="C4255">
        <v>70770.17</v>
      </c>
      <c r="D4255">
        <v>-0.28999999999999998</v>
      </c>
      <c r="E4255">
        <v>-0.27</v>
      </c>
      <c r="F4255">
        <v>1938.14</v>
      </c>
      <c r="G4255">
        <v>16643.72</v>
      </c>
      <c r="H4255" t="s">
        <v>2220</v>
      </c>
      <c r="I4255" t="s">
        <v>2217</v>
      </c>
      <c r="J4255">
        <v>10</v>
      </c>
      <c r="K4255" t="s">
        <v>2224</v>
      </c>
      <c r="L4255" t="str">
        <f>IF(performance_data[[#This Row],[return_percentage]]&gt;=performance_data[[#This Row],[benchmark_return]],"Higher","Lower")</f>
        <v>Lower</v>
      </c>
      <c r="M4255" s="14">
        <f xml:space="preserve"> _xlfn.MAXIFS(performance_data[date],performance_data[portfolio_id],performance_data[[#This Row],[portfolio_id]])</f>
        <v>45554</v>
      </c>
      <c r="N4255" s="14">
        <f xml:space="preserve"> _xlfn.MINIFS(performance_data[date],performance_data[portfolio_id],performance_data[[#This Row],[portfolio_id]])</f>
        <v>44836</v>
      </c>
      <c r="O4255" s="15">
        <f>_xlfn.MAXIFS(performance_data[portfolio_value],performance_data[portfolio_id],performance_data[[#This Row],[portfolio_id]],performance_data[date],performance_data[[#This Row],[latest_date]])</f>
        <v>364190.77</v>
      </c>
      <c r="P4255" s="15">
        <f>_xlfn.MAXIFS(performance_data[portfolio_value],performance_data[portfolio_id],performance_data[[#This Row],[portfolio_id]],performance_data[date],performance_data[[#This Row],[starting_date]])</f>
        <v>76048.2</v>
      </c>
      <c r="Q4255" s="15">
        <f>performance_data[[#This Row],[latest_value]]-performance_data[[#This Row],[starting_value]]</f>
        <v>288142.57</v>
      </c>
      <c r="R4255" s="15">
        <f>performance_data[[#This Row],[net_inflows]]-performance_data[[#This Row],[net_outflows]]</f>
        <v>-14705.580000000002</v>
      </c>
      <c r="S4255" s="15" t="str">
        <f>IF(performance_data[[#This Row],[net_inflows]]&gt;AVERAGE(performance_data[net_inflows]),"High","Low")</f>
        <v>Low</v>
      </c>
      <c r="T4255" s="15">
        <f>AVERAGEIF(performance_data[inflow_flag],performance_data[[#This Row],[inflow_flag]],performance_data[return_percentage])</f>
        <v>5.0457846277021572</v>
      </c>
      <c r="U4255" s="17">
        <f>IF(performance_data[[#This Row],[return_percentage]]&lt;performance_data[[#This Row],[benchmark_return]],1,0)</f>
        <v>1</v>
      </c>
      <c r="V4255" s="17">
        <f>COUNTIFS(performance_data[portfolio_id],performance_data[[#This Row],[portfolio_id]])</f>
        <v>26</v>
      </c>
      <c r="W4255" s="17">
        <f>COUNTIFS(performance_data[portfolio_id],performance_data[[#This Row],[portfolio_id]],
          performance_data[return_flag],1)</f>
        <v>10</v>
      </c>
      <c r="X4255" s="15">
        <f>performance_data[[#This Row],[underperform_flag_count]]/performance_data[[#This Row],[totalportfoliocount]]</f>
        <v>0.38461538461538464</v>
      </c>
    </row>
    <row r="4256" spans="1:24" x14ac:dyDescent="0.3">
      <c r="A4256">
        <v>8853</v>
      </c>
      <c r="B4256" s="1">
        <v>45074</v>
      </c>
      <c r="C4256">
        <v>54307.040000000001</v>
      </c>
      <c r="D4256">
        <v>9.69</v>
      </c>
      <c r="E4256">
        <v>10.65</v>
      </c>
      <c r="F4256">
        <v>1415.28</v>
      </c>
      <c r="G4256">
        <v>14482.09</v>
      </c>
      <c r="H4256" t="s">
        <v>2213</v>
      </c>
      <c r="I4256" t="s">
        <v>2211</v>
      </c>
      <c r="J4256">
        <v>5</v>
      </c>
      <c r="K4256" t="s">
        <v>2223</v>
      </c>
      <c r="L4256" t="str">
        <f>IF(performance_data[[#This Row],[return_percentage]]&gt;=performance_data[[#This Row],[benchmark_return]],"Higher","Lower")</f>
        <v>Lower</v>
      </c>
      <c r="M4256" s="14">
        <f xml:space="preserve"> _xlfn.MAXIFS(performance_data[date],performance_data[portfolio_id],performance_data[[#This Row],[portfolio_id]])</f>
        <v>45554</v>
      </c>
      <c r="N4256" s="14">
        <f xml:space="preserve"> _xlfn.MINIFS(performance_data[date],performance_data[portfolio_id],performance_data[[#This Row],[portfolio_id]])</f>
        <v>44836</v>
      </c>
      <c r="O4256" s="15">
        <f>_xlfn.MAXIFS(performance_data[portfolio_value],performance_data[portfolio_id],performance_data[[#This Row],[portfolio_id]],performance_data[date],performance_data[[#This Row],[latest_date]])</f>
        <v>364190.77</v>
      </c>
      <c r="P4256" s="15">
        <f>_xlfn.MAXIFS(performance_data[portfolio_value],performance_data[portfolio_id],performance_data[[#This Row],[portfolio_id]],performance_data[date],performance_data[[#This Row],[starting_date]])</f>
        <v>76048.2</v>
      </c>
      <c r="Q4256" s="15">
        <f>performance_data[[#This Row],[latest_value]]-performance_data[[#This Row],[starting_value]]</f>
        <v>288142.57</v>
      </c>
      <c r="R4256" s="15">
        <f>performance_data[[#This Row],[net_inflows]]-performance_data[[#This Row],[net_outflows]]</f>
        <v>-13066.81</v>
      </c>
      <c r="S4256" s="15" t="str">
        <f>IF(performance_data[[#This Row],[net_inflows]]&gt;AVERAGE(performance_data[net_inflows]),"High","Low")</f>
        <v>Low</v>
      </c>
      <c r="T4256" s="15">
        <f>AVERAGEIF(performance_data[inflow_flag],performance_data[[#This Row],[inflow_flag]],performance_data[return_percentage])</f>
        <v>5.0457846277021572</v>
      </c>
      <c r="U4256" s="17">
        <f>IF(performance_data[[#This Row],[return_percentage]]&lt;performance_data[[#This Row],[benchmark_return]],1,0)</f>
        <v>1</v>
      </c>
      <c r="V4256" s="17">
        <f>COUNTIFS(performance_data[portfolio_id],performance_data[[#This Row],[portfolio_id]])</f>
        <v>26</v>
      </c>
      <c r="W4256" s="17">
        <f>COUNTIFS(performance_data[portfolio_id],performance_data[[#This Row],[portfolio_id]],
          performance_data[return_flag],1)</f>
        <v>10</v>
      </c>
      <c r="X4256" s="15">
        <f>performance_data[[#This Row],[underperform_flag_count]]/performance_data[[#This Row],[totalportfoliocount]]</f>
        <v>0.38461538461538464</v>
      </c>
    </row>
    <row r="4257" spans="1:24" x14ac:dyDescent="0.3">
      <c r="A4257">
        <v>8853</v>
      </c>
      <c r="B4257" s="1">
        <v>45364</v>
      </c>
      <c r="C4257">
        <v>385278.87</v>
      </c>
      <c r="D4257">
        <v>-1.62</v>
      </c>
      <c r="E4257">
        <v>-1.61</v>
      </c>
      <c r="F4257">
        <v>6368.44</v>
      </c>
      <c r="G4257">
        <v>3345.01</v>
      </c>
      <c r="H4257" t="s">
        <v>2205</v>
      </c>
      <c r="I4257" t="s">
        <v>2206</v>
      </c>
      <c r="J4257">
        <v>3</v>
      </c>
      <c r="K4257" t="s">
        <v>2222</v>
      </c>
      <c r="L4257" t="str">
        <f>IF(performance_data[[#This Row],[return_percentage]]&gt;=performance_data[[#This Row],[benchmark_return]],"Higher","Lower")</f>
        <v>Lower</v>
      </c>
      <c r="M4257" s="14">
        <f xml:space="preserve"> _xlfn.MAXIFS(performance_data[date],performance_data[portfolio_id],performance_data[[#This Row],[portfolio_id]])</f>
        <v>45554</v>
      </c>
      <c r="N4257" s="14">
        <f xml:space="preserve"> _xlfn.MINIFS(performance_data[date],performance_data[portfolio_id],performance_data[[#This Row],[portfolio_id]])</f>
        <v>44836</v>
      </c>
      <c r="O4257" s="15">
        <f>_xlfn.MAXIFS(performance_data[portfolio_value],performance_data[portfolio_id],performance_data[[#This Row],[portfolio_id]],performance_data[date],performance_data[[#This Row],[latest_date]])</f>
        <v>364190.77</v>
      </c>
      <c r="P4257" s="15">
        <f>_xlfn.MAXIFS(performance_data[portfolio_value],performance_data[portfolio_id],performance_data[[#This Row],[portfolio_id]],performance_data[date],performance_data[[#This Row],[starting_date]])</f>
        <v>76048.2</v>
      </c>
      <c r="Q4257" s="15">
        <f>performance_data[[#This Row],[latest_value]]-performance_data[[#This Row],[starting_value]]</f>
        <v>288142.57</v>
      </c>
      <c r="R4257" s="15">
        <f>performance_data[[#This Row],[net_inflows]]-performance_data[[#This Row],[net_outflows]]</f>
        <v>3023.4299999999994</v>
      </c>
      <c r="S4257" s="15" t="str">
        <f>IF(performance_data[[#This Row],[net_inflows]]&gt;AVERAGE(performance_data[net_inflows]),"High","Low")</f>
        <v>Low</v>
      </c>
      <c r="T4257" s="15">
        <f>AVERAGEIF(performance_data[inflow_flag],performance_data[[#This Row],[inflow_flag]],performance_data[return_percentage])</f>
        <v>5.0457846277021572</v>
      </c>
      <c r="U4257" s="17">
        <f>IF(performance_data[[#This Row],[return_percentage]]&lt;performance_data[[#This Row],[benchmark_return]],1,0)</f>
        <v>1</v>
      </c>
      <c r="V4257" s="17">
        <f>COUNTIFS(performance_data[portfolio_id],performance_data[[#This Row],[portfolio_id]])</f>
        <v>26</v>
      </c>
      <c r="W4257" s="17">
        <f>COUNTIFS(performance_data[portfolio_id],performance_data[[#This Row],[portfolio_id]],
          performance_data[return_flag],1)</f>
        <v>10</v>
      </c>
      <c r="X4257" s="15">
        <f>performance_data[[#This Row],[underperform_flag_count]]/performance_data[[#This Row],[totalportfoliocount]]</f>
        <v>0.38461538461538464</v>
      </c>
    </row>
    <row r="4258" spans="1:24" x14ac:dyDescent="0.3">
      <c r="A4258">
        <v>8853</v>
      </c>
      <c r="B4258" s="1">
        <v>45351</v>
      </c>
      <c r="C4258">
        <v>179267.03</v>
      </c>
      <c r="D4258">
        <v>8.93</v>
      </c>
      <c r="E4258">
        <v>10.15</v>
      </c>
      <c r="F4258">
        <v>16498.53</v>
      </c>
      <c r="G4258">
        <v>11005.3</v>
      </c>
      <c r="H4258" t="s">
        <v>2205</v>
      </c>
      <c r="I4258" t="s">
        <v>2206</v>
      </c>
      <c r="J4258">
        <v>2</v>
      </c>
      <c r="K4258" t="s">
        <v>2226</v>
      </c>
      <c r="L4258" t="str">
        <f>IF(performance_data[[#This Row],[return_percentage]]&gt;=performance_data[[#This Row],[benchmark_return]],"Higher","Lower")</f>
        <v>Lower</v>
      </c>
      <c r="M4258" s="14">
        <f xml:space="preserve"> _xlfn.MAXIFS(performance_data[date],performance_data[portfolio_id],performance_data[[#This Row],[portfolio_id]])</f>
        <v>45554</v>
      </c>
      <c r="N4258" s="14">
        <f xml:space="preserve"> _xlfn.MINIFS(performance_data[date],performance_data[portfolio_id],performance_data[[#This Row],[portfolio_id]])</f>
        <v>44836</v>
      </c>
      <c r="O4258" s="15">
        <f>_xlfn.MAXIFS(performance_data[portfolio_value],performance_data[portfolio_id],performance_data[[#This Row],[portfolio_id]],performance_data[date],performance_data[[#This Row],[latest_date]])</f>
        <v>364190.77</v>
      </c>
      <c r="P4258" s="15">
        <f>_xlfn.MAXIFS(performance_data[portfolio_value],performance_data[portfolio_id],performance_data[[#This Row],[portfolio_id]],performance_data[date],performance_data[[#This Row],[starting_date]])</f>
        <v>76048.2</v>
      </c>
      <c r="Q4258" s="15">
        <f>performance_data[[#This Row],[latest_value]]-performance_data[[#This Row],[starting_value]]</f>
        <v>288142.57</v>
      </c>
      <c r="R4258" s="15">
        <f>performance_data[[#This Row],[net_inflows]]-performance_data[[#This Row],[net_outflows]]</f>
        <v>5493.23</v>
      </c>
      <c r="S4258" s="15" t="str">
        <f>IF(performance_data[[#This Row],[net_inflows]]&gt;AVERAGE(performance_data[net_inflows]),"High","Low")</f>
        <v>High</v>
      </c>
      <c r="T4258" s="15">
        <f>AVERAGEIF(performance_data[inflow_flag],performance_data[[#This Row],[inflow_flag]],performance_data[return_percentage])</f>
        <v>4.8467905675459724</v>
      </c>
      <c r="U4258" s="17">
        <f>IF(performance_data[[#This Row],[return_percentage]]&lt;performance_data[[#This Row],[benchmark_return]],1,0)</f>
        <v>1</v>
      </c>
      <c r="V4258" s="17">
        <f>COUNTIFS(performance_data[portfolio_id],performance_data[[#This Row],[portfolio_id]])</f>
        <v>26</v>
      </c>
      <c r="W4258" s="17">
        <f>COUNTIFS(performance_data[portfolio_id],performance_data[[#This Row],[portfolio_id]],
          performance_data[return_flag],1)</f>
        <v>10</v>
      </c>
      <c r="X4258" s="15">
        <f>performance_data[[#This Row],[underperform_flag_count]]/performance_data[[#This Row],[totalportfoliocount]]</f>
        <v>0.38461538461538464</v>
      </c>
    </row>
    <row r="4259" spans="1:24" x14ac:dyDescent="0.3">
      <c r="A4259">
        <v>8853</v>
      </c>
      <c r="B4259" s="1">
        <v>45444</v>
      </c>
      <c r="C4259">
        <v>10753.86</v>
      </c>
      <c r="D4259">
        <v>16.989999999999998</v>
      </c>
      <c r="E4259">
        <v>15.01</v>
      </c>
      <c r="F4259">
        <v>6923.58</v>
      </c>
      <c r="G4259">
        <v>3636.53</v>
      </c>
      <c r="H4259" t="s">
        <v>2205</v>
      </c>
      <c r="I4259" t="s">
        <v>2211</v>
      </c>
      <c r="J4259">
        <v>6</v>
      </c>
      <c r="K4259" t="s">
        <v>2212</v>
      </c>
      <c r="L4259" t="str">
        <f>IF(performance_data[[#This Row],[return_percentage]]&gt;=performance_data[[#This Row],[benchmark_return]],"Higher","Lower")</f>
        <v>Higher</v>
      </c>
      <c r="M4259" s="14">
        <f xml:space="preserve"> _xlfn.MAXIFS(performance_data[date],performance_data[portfolio_id],performance_data[[#This Row],[portfolio_id]])</f>
        <v>45554</v>
      </c>
      <c r="N4259" s="14">
        <f xml:space="preserve"> _xlfn.MINIFS(performance_data[date],performance_data[portfolio_id],performance_data[[#This Row],[portfolio_id]])</f>
        <v>44836</v>
      </c>
      <c r="O4259" s="15">
        <f>_xlfn.MAXIFS(performance_data[portfolio_value],performance_data[portfolio_id],performance_data[[#This Row],[portfolio_id]],performance_data[date],performance_data[[#This Row],[latest_date]])</f>
        <v>364190.77</v>
      </c>
      <c r="P4259" s="15">
        <f>_xlfn.MAXIFS(performance_data[portfolio_value],performance_data[portfolio_id],performance_data[[#This Row],[portfolio_id]],performance_data[date],performance_data[[#This Row],[starting_date]])</f>
        <v>76048.2</v>
      </c>
      <c r="Q4259" s="15">
        <f>performance_data[[#This Row],[latest_value]]-performance_data[[#This Row],[starting_value]]</f>
        <v>288142.57</v>
      </c>
      <c r="R4259" s="15">
        <f>performance_data[[#This Row],[net_inflows]]-performance_data[[#This Row],[net_outflows]]</f>
        <v>3287.0499999999997</v>
      </c>
      <c r="S4259" s="15" t="str">
        <f>IF(performance_data[[#This Row],[net_inflows]]&gt;AVERAGE(performance_data[net_inflows]),"High","Low")</f>
        <v>Low</v>
      </c>
      <c r="T4259" s="15">
        <f>AVERAGEIF(performance_data[inflow_flag],performance_data[[#This Row],[inflow_flag]],performance_data[return_percentage])</f>
        <v>5.0457846277021572</v>
      </c>
      <c r="U4259" s="17">
        <f>IF(performance_data[[#This Row],[return_percentage]]&lt;performance_data[[#This Row],[benchmark_return]],1,0)</f>
        <v>0</v>
      </c>
      <c r="V4259" s="17">
        <f>COUNTIFS(performance_data[portfolio_id],performance_data[[#This Row],[portfolio_id]])</f>
        <v>26</v>
      </c>
      <c r="W4259" s="17">
        <f>COUNTIFS(performance_data[portfolio_id],performance_data[[#This Row],[portfolio_id]],
          performance_data[return_flag],1)</f>
        <v>10</v>
      </c>
      <c r="X4259" s="15">
        <f>performance_data[[#This Row],[underperform_flag_count]]/performance_data[[#This Row],[totalportfoliocount]]</f>
        <v>0.38461538461538464</v>
      </c>
    </row>
    <row r="4260" spans="1:24" x14ac:dyDescent="0.3">
      <c r="A4260">
        <v>8853</v>
      </c>
      <c r="B4260" s="1">
        <v>44927</v>
      </c>
      <c r="C4260">
        <v>310519.67999999999</v>
      </c>
      <c r="D4260">
        <v>-9.0299999999999994</v>
      </c>
      <c r="E4260">
        <v>-8.68</v>
      </c>
      <c r="F4260">
        <v>11384.58</v>
      </c>
      <c r="G4260">
        <v>16104.74</v>
      </c>
      <c r="H4260" t="s">
        <v>2213</v>
      </c>
      <c r="I4260" t="s">
        <v>2206</v>
      </c>
      <c r="J4260">
        <v>1</v>
      </c>
      <c r="K4260" t="s">
        <v>2207</v>
      </c>
      <c r="L4260" t="str">
        <f>IF(performance_data[[#This Row],[return_percentage]]&gt;=performance_data[[#This Row],[benchmark_return]],"Higher","Lower")</f>
        <v>Lower</v>
      </c>
      <c r="M4260" s="14">
        <f xml:space="preserve"> _xlfn.MAXIFS(performance_data[date],performance_data[portfolio_id],performance_data[[#This Row],[portfolio_id]])</f>
        <v>45554</v>
      </c>
      <c r="N4260" s="14">
        <f xml:space="preserve"> _xlfn.MINIFS(performance_data[date],performance_data[portfolio_id],performance_data[[#This Row],[portfolio_id]])</f>
        <v>44836</v>
      </c>
      <c r="O4260" s="15">
        <f>_xlfn.MAXIFS(performance_data[portfolio_value],performance_data[portfolio_id],performance_data[[#This Row],[portfolio_id]],performance_data[date],performance_data[[#This Row],[latest_date]])</f>
        <v>364190.77</v>
      </c>
      <c r="P4260" s="15">
        <f>_xlfn.MAXIFS(performance_data[portfolio_value],performance_data[portfolio_id],performance_data[[#This Row],[portfolio_id]],performance_data[date],performance_data[[#This Row],[starting_date]])</f>
        <v>76048.2</v>
      </c>
      <c r="Q4260" s="15">
        <f>performance_data[[#This Row],[latest_value]]-performance_data[[#This Row],[starting_value]]</f>
        <v>288142.57</v>
      </c>
      <c r="R4260" s="15">
        <f>performance_data[[#This Row],[net_inflows]]-performance_data[[#This Row],[net_outflows]]</f>
        <v>-4720.16</v>
      </c>
      <c r="S4260" s="15" t="str">
        <f>IF(performance_data[[#This Row],[net_inflows]]&gt;AVERAGE(performance_data[net_inflows]),"High","Low")</f>
        <v>High</v>
      </c>
      <c r="T4260" s="15">
        <f>AVERAGEIF(performance_data[inflow_flag],performance_data[[#This Row],[inflow_flag]],performance_data[return_percentage])</f>
        <v>4.8467905675459724</v>
      </c>
      <c r="U4260" s="17">
        <f>IF(performance_data[[#This Row],[return_percentage]]&lt;performance_data[[#This Row],[benchmark_return]],1,0)</f>
        <v>1</v>
      </c>
      <c r="V4260" s="17">
        <f>COUNTIFS(performance_data[portfolio_id],performance_data[[#This Row],[portfolio_id]])</f>
        <v>26</v>
      </c>
      <c r="W4260" s="17">
        <f>COUNTIFS(performance_data[portfolio_id],performance_data[[#This Row],[portfolio_id]],
          performance_data[return_flag],1)</f>
        <v>10</v>
      </c>
      <c r="X4260" s="15">
        <f>performance_data[[#This Row],[underperform_flag_count]]/performance_data[[#This Row],[totalportfoliocount]]</f>
        <v>0.38461538461538464</v>
      </c>
    </row>
    <row r="4261" spans="1:24" x14ac:dyDescent="0.3">
      <c r="A4261">
        <v>8853</v>
      </c>
      <c r="B4261" s="1">
        <v>45202</v>
      </c>
      <c r="C4261">
        <v>377211.77</v>
      </c>
      <c r="D4261">
        <v>1.99</v>
      </c>
      <c r="E4261">
        <v>1.87</v>
      </c>
      <c r="F4261">
        <v>16427.580000000002</v>
      </c>
      <c r="G4261">
        <v>5231.24</v>
      </c>
      <c r="H4261" t="s">
        <v>2213</v>
      </c>
      <c r="I4261" t="s">
        <v>2217</v>
      </c>
      <c r="J4261">
        <v>10</v>
      </c>
      <c r="K4261" t="s">
        <v>2224</v>
      </c>
      <c r="L4261" t="str">
        <f>IF(performance_data[[#This Row],[return_percentage]]&gt;=performance_data[[#This Row],[benchmark_return]],"Higher","Lower")</f>
        <v>Higher</v>
      </c>
      <c r="M4261" s="14">
        <f xml:space="preserve"> _xlfn.MAXIFS(performance_data[date],performance_data[portfolio_id],performance_data[[#This Row],[portfolio_id]])</f>
        <v>45554</v>
      </c>
      <c r="N4261" s="14">
        <f xml:space="preserve"> _xlfn.MINIFS(performance_data[date],performance_data[portfolio_id],performance_data[[#This Row],[portfolio_id]])</f>
        <v>44836</v>
      </c>
      <c r="O4261" s="15">
        <f>_xlfn.MAXIFS(performance_data[portfolio_value],performance_data[portfolio_id],performance_data[[#This Row],[portfolio_id]],performance_data[date],performance_data[[#This Row],[latest_date]])</f>
        <v>364190.77</v>
      </c>
      <c r="P4261" s="15">
        <f>_xlfn.MAXIFS(performance_data[portfolio_value],performance_data[portfolio_id],performance_data[[#This Row],[portfolio_id]],performance_data[date],performance_data[[#This Row],[starting_date]])</f>
        <v>76048.2</v>
      </c>
      <c r="Q4261" s="15">
        <f>performance_data[[#This Row],[latest_value]]-performance_data[[#This Row],[starting_value]]</f>
        <v>288142.57</v>
      </c>
      <c r="R4261" s="15">
        <f>performance_data[[#This Row],[net_inflows]]-performance_data[[#This Row],[net_outflows]]</f>
        <v>11196.340000000002</v>
      </c>
      <c r="S4261" s="15" t="str">
        <f>IF(performance_data[[#This Row],[net_inflows]]&gt;AVERAGE(performance_data[net_inflows]),"High","Low")</f>
        <v>High</v>
      </c>
      <c r="T4261" s="15">
        <f>AVERAGEIF(performance_data[inflow_flag],performance_data[[#This Row],[inflow_flag]],performance_data[return_percentage])</f>
        <v>4.8467905675459724</v>
      </c>
      <c r="U4261" s="17">
        <f>IF(performance_data[[#This Row],[return_percentage]]&lt;performance_data[[#This Row],[benchmark_return]],1,0)</f>
        <v>0</v>
      </c>
      <c r="V4261" s="17">
        <f>COUNTIFS(performance_data[portfolio_id],performance_data[[#This Row],[portfolio_id]])</f>
        <v>26</v>
      </c>
      <c r="W4261" s="17">
        <f>COUNTIFS(performance_data[portfolio_id],performance_data[[#This Row],[portfolio_id]],
          performance_data[return_flag],1)</f>
        <v>10</v>
      </c>
      <c r="X4261" s="15">
        <f>performance_data[[#This Row],[underperform_flag_count]]/performance_data[[#This Row],[totalportfoliocount]]</f>
        <v>0.38461538461538464</v>
      </c>
    </row>
    <row r="4262" spans="1:24" x14ac:dyDescent="0.3">
      <c r="A4262">
        <v>8907</v>
      </c>
      <c r="B4262" s="1">
        <v>44958</v>
      </c>
      <c r="C4262">
        <v>227528.16</v>
      </c>
      <c r="D4262">
        <v>9.42</v>
      </c>
      <c r="E4262">
        <v>9.17</v>
      </c>
      <c r="F4262">
        <v>11479.65</v>
      </c>
      <c r="G4262">
        <v>18220.04</v>
      </c>
      <c r="H4262" t="s">
        <v>2213</v>
      </c>
      <c r="I4262" t="s">
        <v>2206</v>
      </c>
      <c r="J4262">
        <v>2</v>
      </c>
      <c r="K4262" t="s">
        <v>2226</v>
      </c>
      <c r="L4262" t="str">
        <f>IF(performance_data[[#This Row],[return_percentage]]&gt;=performance_data[[#This Row],[benchmark_return]],"Higher","Lower")</f>
        <v>Higher</v>
      </c>
      <c r="M4262" s="14">
        <f xml:space="preserve"> _xlfn.MAXIFS(performance_data[date],performance_data[portfolio_id],performance_data[[#This Row],[portfolio_id]])</f>
        <v>45537</v>
      </c>
      <c r="N4262" s="14">
        <f xml:space="preserve"> _xlfn.MINIFS(performance_data[date],performance_data[portfolio_id],performance_data[[#This Row],[portfolio_id]])</f>
        <v>44864</v>
      </c>
      <c r="O4262" s="15">
        <f>_xlfn.MAXIFS(performance_data[portfolio_value],performance_data[portfolio_id],performance_data[[#This Row],[portfolio_id]],performance_data[date],performance_data[[#This Row],[latest_date]])</f>
        <v>491381.32</v>
      </c>
      <c r="P4262" s="15">
        <f>_xlfn.MAXIFS(performance_data[portfolio_value],performance_data[portfolio_id],performance_data[[#This Row],[portfolio_id]],performance_data[date],performance_data[[#This Row],[starting_date]])</f>
        <v>354499</v>
      </c>
      <c r="Q4262" s="15">
        <f>performance_data[[#This Row],[latest_value]]-performance_data[[#This Row],[starting_value]]</f>
        <v>136882.32</v>
      </c>
      <c r="R4262" s="15">
        <f>performance_data[[#This Row],[net_inflows]]-performance_data[[#This Row],[net_outflows]]</f>
        <v>-6740.3900000000012</v>
      </c>
      <c r="S4262" s="15" t="str">
        <f>IF(performance_data[[#This Row],[net_inflows]]&gt;AVERAGE(performance_data[net_inflows]),"High","Low")</f>
        <v>High</v>
      </c>
      <c r="T4262" s="15">
        <f>AVERAGEIF(performance_data[inflow_flag],performance_data[[#This Row],[inflow_flag]],performance_data[return_percentage])</f>
        <v>4.8467905675459724</v>
      </c>
      <c r="U4262" s="17">
        <f>IF(performance_data[[#This Row],[return_percentage]]&lt;performance_data[[#This Row],[benchmark_return]],1,0)</f>
        <v>0</v>
      </c>
      <c r="V4262" s="17">
        <f>COUNTIFS(performance_data[portfolio_id],performance_data[[#This Row],[portfolio_id]])</f>
        <v>36</v>
      </c>
      <c r="W4262" s="17">
        <f>COUNTIFS(performance_data[portfolio_id],performance_data[[#This Row],[portfolio_id]],
          performance_data[return_flag],1)</f>
        <v>16</v>
      </c>
      <c r="X4262" s="15">
        <f>performance_data[[#This Row],[underperform_flag_count]]/performance_data[[#This Row],[totalportfoliocount]]</f>
        <v>0.44444444444444442</v>
      </c>
    </row>
    <row r="4263" spans="1:24" x14ac:dyDescent="0.3">
      <c r="A4263">
        <v>8907</v>
      </c>
      <c r="B4263" s="1">
        <v>45361</v>
      </c>
      <c r="C4263">
        <v>11784.06</v>
      </c>
      <c r="D4263">
        <v>13.83</v>
      </c>
      <c r="E4263">
        <v>15.8</v>
      </c>
      <c r="F4263">
        <v>18037.240000000002</v>
      </c>
      <c r="G4263">
        <v>3403.09</v>
      </c>
      <c r="H4263" t="s">
        <v>2205</v>
      </c>
      <c r="I4263" t="s">
        <v>2206</v>
      </c>
      <c r="J4263">
        <v>3</v>
      </c>
      <c r="K4263" t="s">
        <v>2222</v>
      </c>
      <c r="L4263" t="str">
        <f>IF(performance_data[[#This Row],[return_percentage]]&gt;=performance_data[[#This Row],[benchmark_return]],"Higher","Lower")</f>
        <v>Lower</v>
      </c>
      <c r="M4263" s="14">
        <f xml:space="preserve"> _xlfn.MAXIFS(performance_data[date],performance_data[portfolio_id],performance_data[[#This Row],[portfolio_id]])</f>
        <v>45537</v>
      </c>
      <c r="N4263" s="14">
        <f xml:space="preserve"> _xlfn.MINIFS(performance_data[date],performance_data[portfolio_id],performance_data[[#This Row],[portfolio_id]])</f>
        <v>44864</v>
      </c>
      <c r="O4263" s="15">
        <f>_xlfn.MAXIFS(performance_data[portfolio_value],performance_data[portfolio_id],performance_data[[#This Row],[portfolio_id]],performance_data[date],performance_data[[#This Row],[latest_date]])</f>
        <v>491381.32</v>
      </c>
      <c r="P4263" s="15">
        <f>_xlfn.MAXIFS(performance_data[portfolio_value],performance_data[portfolio_id],performance_data[[#This Row],[portfolio_id]],performance_data[date],performance_data[[#This Row],[starting_date]])</f>
        <v>354499</v>
      </c>
      <c r="Q4263" s="15">
        <f>performance_data[[#This Row],[latest_value]]-performance_data[[#This Row],[starting_value]]</f>
        <v>136882.32</v>
      </c>
      <c r="R4263" s="15">
        <f>performance_data[[#This Row],[net_inflows]]-performance_data[[#This Row],[net_outflows]]</f>
        <v>14634.150000000001</v>
      </c>
      <c r="S4263" s="15" t="str">
        <f>IF(performance_data[[#This Row],[net_inflows]]&gt;AVERAGE(performance_data[net_inflows]),"High","Low")</f>
        <v>High</v>
      </c>
      <c r="T4263" s="15">
        <f>AVERAGEIF(performance_data[inflow_flag],performance_data[[#This Row],[inflow_flag]],performance_data[return_percentage])</f>
        <v>4.8467905675459724</v>
      </c>
      <c r="U4263" s="17">
        <f>IF(performance_data[[#This Row],[return_percentage]]&lt;performance_data[[#This Row],[benchmark_return]],1,0)</f>
        <v>1</v>
      </c>
      <c r="V4263" s="17">
        <f>COUNTIFS(performance_data[portfolio_id],performance_data[[#This Row],[portfolio_id]])</f>
        <v>36</v>
      </c>
      <c r="W4263" s="17">
        <f>COUNTIFS(performance_data[portfolio_id],performance_data[[#This Row],[portfolio_id]],
          performance_data[return_flag],1)</f>
        <v>16</v>
      </c>
      <c r="X4263" s="15">
        <f>performance_data[[#This Row],[underperform_flag_count]]/performance_data[[#This Row],[totalportfoliocount]]</f>
        <v>0.44444444444444442</v>
      </c>
    </row>
    <row r="4264" spans="1:24" x14ac:dyDescent="0.3">
      <c r="A4264">
        <v>8907</v>
      </c>
      <c r="B4264" s="1">
        <v>45013</v>
      </c>
      <c r="C4264">
        <v>29891.19</v>
      </c>
      <c r="D4264">
        <v>10.35</v>
      </c>
      <c r="E4264">
        <v>9.92</v>
      </c>
      <c r="F4264">
        <v>7239.27</v>
      </c>
      <c r="G4264">
        <v>967.26</v>
      </c>
      <c r="H4264" t="s">
        <v>2213</v>
      </c>
      <c r="I4264" t="s">
        <v>2206</v>
      </c>
      <c r="J4264">
        <v>3</v>
      </c>
      <c r="K4264" t="s">
        <v>2222</v>
      </c>
      <c r="L4264" t="str">
        <f>IF(performance_data[[#This Row],[return_percentage]]&gt;=performance_data[[#This Row],[benchmark_return]],"Higher","Lower")</f>
        <v>Higher</v>
      </c>
      <c r="M4264" s="14">
        <f xml:space="preserve"> _xlfn.MAXIFS(performance_data[date],performance_data[portfolio_id],performance_data[[#This Row],[portfolio_id]])</f>
        <v>45537</v>
      </c>
      <c r="N4264" s="14">
        <f xml:space="preserve"> _xlfn.MINIFS(performance_data[date],performance_data[portfolio_id],performance_data[[#This Row],[portfolio_id]])</f>
        <v>44864</v>
      </c>
      <c r="O4264" s="15">
        <f>_xlfn.MAXIFS(performance_data[portfolio_value],performance_data[portfolio_id],performance_data[[#This Row],[portfolio_id]],performance_data[date],performance_data[[#This Row],[latest_date]])</f>
        <v>491381.32</v>
      </c>
      <c r="P4264" s="15">
        <f>_xlfn.MAXIFS(performance_data[portfolio_value],performance_data[portfolio_id],performance_data[[#This Row],[portfolio_id]],performance_data[date],performance_data[[#This Row],[starting_date]])</f>
        <v>354499</v>
      </c>
      <c r="Q4264" s="15">
        <f>performance_data[[#This Row],[latest_value]]-performance_data[[#This Row],[starting_value]]</f>
        <v>136882.32</v>
      </c>
      <c r="R4264" s="15">
        <f>performance_data[[#This Row],[net_inflows]]-performance_data[[#This Row],[net_outflows]]</f>
        <v>6272.01</v>
      </c>
      <c r="S4264" s="15" t="str">
        <f>IF(performance_data[[#This Row],[net_inflows]]&gt;AVERAGE(performance_data[net_inflows]),"High","Low")</f>
        <v>Low</v>
      </c>
      <c r="T4264" s="15">
        <f>AVERAGEIF(performance_data[inflow_flag],performance_data[[#This Row],[inflow_flag]],performance_data[return_percentage])</f>
        <v>5.0457846277021572</v>
      </c>
      <c r="U4264" s="17">
        <f>IF(performance_data[[#This Row],[return_percentage]]&lt;performance_data[[#This Row],[benchmark_return]],1,0)</f>
        <v>0</v>
      </c>
      <c r="V4264" s="17">
        <f>COUNTIFS(performance_data[portfolio_id],performance_data[[#This Row],[portfolio_id]])</f>
        <v>36</v>
      </c>
      <c r="W4264" s="17">
        <f>COUNTIFS(performance_data[portfolio_id],performance_data[[#This Row],[portfolio_id]],
          performance_data[return_flag],1)</f>
        <v>16</v>
      </c>
      <c r="X4264" s="15">
        <f>performance_data[[#This Row],[underperform_flag_count]]/performance_data[[#This Row],[totalportfoliocount]]</f>
        <v>0.44444444444444442</v>
      </c>
    </row>
    <row r="4265" spans="1:24" x14ac:dyDescent="0.3">
      <c r="A4265">
        <v>8907</v>
      </c>
      <c r="B4265" s="1">
        <v>45172</v>
      </c>
      <c r="C4265">
        <v>386524.27</v>
      </c>
      <c r="D4265">
        <v>-3.1</v>
      </c>
      <c r="E4265">
        <v>-3.68</v>
      </c>
      <c r="F4265">
        <v>11704.56</v>
      </c>
      <c r="G4265">
        <v>18927.48</v>
      </c>
      <c r="H4265" t="s">
        <v>2213</v>
      </c>
      <c r="I4265" t="s">
        <v>2209</v>
      </c>
      <c r="J4265">
        <v>9</v>
      </c>
      <c r="K4265" t="s">
        <v>2221</v>
      </c>
      <c r="L4265" t="str">
        <f>IF(performance_data[[#This Row],[return_percentage]]&gt;=performance_data[[#This Row],[benchmark_return]],"Higher","Lower")</f>
        <v>Higher</v>
      </c>
      <c r="M4265" s="14">
        <f xml:space="preserve"> _xlfn.MAXIFS(performance_data[date],performance_data[portfolio_id],performance_data[[#This Row],[portfolio_id]])</f>
        <v>45537</v>
      </c>
      <c r="N4265" s="14">
        <f xml:space="preserve"> _xlfn.MINIFS(performance_data[date],performance_data[portfolio_id],performance_data[[#This Row],[portfolio_id]])</f>
        <v>44864</v>
      </c>
      <c r="O4265" s="15">
        <f>_xlfn.MAXIFS(performance_data[portfolio_value],performance_data[portfolio_id],performance_data[[#This Row],[portfolio_id]],performance_data[date],performance_data[[#This Row],[latest_date]])</f>
        <v>491381.32</v>
      </c>
      <c r="P4265" s="15">
        <f>_xlfn.MAXIFS(performance_data[portfolio_value],performance_data[portfolio_id],performance_data[[#This Row],[portfolio_id]],performance_data[date],performance_data[[#This Row],[starting_date]])</f>
        <v>354499</v>
      </c>
      <c r="Q4265" s="15">
        <f>performance_data[[#This Row],[latest_value]]-performance_data[[#This Row],[starting_value]]</f>
        <v>136882.32</v>
      </c>
      <c r="R4265" s="15">
        <f>performance_data[[#This Row],[net_inflows]]-performance_data[[#This Row],[net_outflows]]</f>
        <v>-7222.92</v>
      </c>
      <c r="S4265" s="15" t="str">
        <f>IF(performance_data[[#This Row],[net_inflows]]&gt;AVERAGE(performance_data[net_inflows]),"High","Low")</f>
        <v>High</v>
      </c>
      <c r="T4265" s="15">
        <f>AVERAGEIF(performance_data[inflow_flag],performance_data[[#This Row],[inflow_flag]],performance_data[return_percentage])</f>
        <v>4.8467905675459724</v>
      </c>
      <c r="U4265" s="17">
        <f>IF(performance_data[[#This Row],[return_percentage]]&lt;performance_data[[#This Row],[benchmark_return]],1,0)</f>
        <v>0</v>
      </c>
      <c r="V4265" s="17">
        <f>COUNTIFS(performance_data[portfolio_id],performance_data[[#This Row],[portfolio_id]])</f>
        <v>36</v>
      </c>
      <c r="W4265" s="17">
        <f>COUNTIFS(performance_data[portfolio_id],performance_data[[#This Row],[portfolio_id]],
          performance_data[return_flag],1)</f>
        <v>16</v>
      </c>
      <c r="X4265" s="15">
        <f>performance_data[[#This Row],[underperform_flag_count]]/performance_data[[#This Row],[totalportfoliocount]]</f>
        <v>0.44444444444444442</v>
      </c>
    </row>
    <row r="4266" spans="1:24" x14ac:dyDescent="0.3">
      <c r="A4266">
        <v>8907</v>
      </c>
      <c r="B4266" s="1">
        <v>45235</v>
      </c>
      <c r="C4266">
        <v>381959.45</v>
      </c>
      <c r="D4266">
        <v>9.9600000000000009</v>
      </c>
      <c r="E4266">
        <v>9.65</v>
      </c>
      <c r="F4266">
        <v>4611.5</v>
      </c>
      <c r="G4266">
        <v>17430.11</v>
      </c>
      <c r="H4266" t="s">
        <v>2213</v>
      </c>
      <c r="I4266" t="s">
        <v>2217</v>
      </c>
      <c r="J4266">
        <v>11</v>
      </c>
      <c r="K4266" t="s">
        <v>2219</v>
      </c>
      <c r="L4266" t="str">
        <f>IF(performance_data[[#This Row],[return_percentage]]&gt;=performance_data[[#This Row],[benchmark_return]],"Higher","Lower")</f>
        <v>Higher</v>
      </c>
      <c r="M4266" s="14">
        <f xml:space="preserve"> _xlfn.MAXIFS(performance_data[date],performance_data[portfolio_id],performance_data[[#This Row],[portfolio_id]])</f>
        <v>45537</v>
      </c>
      <c r="N4266" s="14">
        <f xml:space="preserve"> _xlfn.MINIFS(performance_data[date],performance_data[portfolio_id],performance_data[[#This Row],[portfolio_id]])</f>
        <v>44864</v>
      </c>
      <c r="O4266" s="15">
        <f>_xlfn.MAXIFS(performance_data[portfolio_value],performance_data[portfolio_id],performance_data[[#This Row],[portfolio_id]],performance_data[date],performance_data[[#This Row],[latest_date]])</f>
        <v>491381.32</v>
      </c>
      <c r="P4266" s="15">
        <f>_xlfn.MAXIFS(performance_data[portfolio_value],performance_data[portfolio_id],performance_data[[#This Row],[portfolio_id]],performance_data[date],performance_data[[#This Row],[starting_date]])</f>
        <v>354499</v>
      </c>
      <c r="Q4266" s="15">
        <f>performance_data[[#This Row],[latest_value]]-performance_data[[#This Row],[starting_value]]</f>
        <v>136882.32</v>
      </c>
      <c r="R4266" s="15">
        <f>performance_data[[#This Row],[net_inflows]]-performance_data[[#This Row],[net_outflows]]</f>
        <v>-12818.61</v>
      </c>
      <c r="S4266" s="15" t="str">
        <f>IF(performance_data[[#This Row],[net_inflows]]&gt;AVERAGE(performance_data[net_inflows]),"High","Low")</f>
        <v>Low</v>
      </c>
      <c r="T4266" s="15">
        <f>AVERAGEIF(performance_data[inflow_flag],performance_data[[#This Row],[inflow_flag]],performance_data[return_percentage])</f>
        <v>5.0457846277021572</v>
      </c>
      <c r="U4266" s="17">
        <f>IF(performance_data[[#This Row],[return_percentage]]&lt;performance_data[[#This Row],[benchmark_return]],1,0)</f>
        <v>0</v>
      </c>
      <c r="V4266" s="17">
        <f>COUNTIFS(performance_data[portfolio_id],performance_data[[#This Row],[portfolio_id]])</f>
        <v>36</v>
      </c>
      <c r="W4266" s="17">
        <f>COUNTIFS(performance_data[portfolio_id],performance_data[[#This Row],[portfolio_id]],
          performance_data[return_flag],1)</f>
        <v>16</v>
      </c>
      <c r="X4266" s="15">
        <f>performance_data[[#This Row],[underperform_flag_count]]/performance_data[[#This Row],[totalportfoliocount]]</f>
        <v>0.44444444444444442</v>
      </c>
    </row>
    <row r="4267" spans="1:24" x14ac:dyDescent="0.3">
      <c r="A4267">
        <v>8907</v>
      </c>
      <c r="B4267" s="1">
        <v>44962</v>
      </c>
      <c r="C4267">
        <v>14563.55</v>
      </c>
      <c r="D4267">
        <v>-0.8</v>
      </c>
      <c r="E4267">
        <v>-0.92</v>
      </c>
      <c r="F4267">
        <v>8895.1200000000008</v>
      </c>
      <c r="G4267">
        <v>10776.6</v>
      </c>
      <c r="H4267" t="s">
        <v>2213</v>
      </c>
      <c r="I4267" t="s">
        <v>2206</v>
      </c>
      <c r="J4267">
        <v>2</v>
      </c>
      <c r="K4267" t="s">
        <v>2226</v>
      </c>
      <c r="L4267" t="str">
        <f>IF(performance_data[[#This Row],[return_percentage]]&gt;=performance_data[[#This Row],[benchmark_return]],"Higher","Lower")</f>
        <v>Higher</v>
      </c>
      <c r="M4267" s="14">
        <f xml:space="preserve"> _xlfn.MAXIFS(performance_data[date],performance_data[portfolio_id],performance_data[[#This Row],[portfolio_id]])</f>
        <v>45537</v>
      </c>
      <c r="N4267" s="14">
        <f xml:space="preserve"> _xlfn.MINIFS(performance_data[date],performance_data[portfolio_id],performance_data[[#This Row],[portfolio_id]])</f>
        <v>44864</v>
      </c>
      <c r="O4267" s="15">
        <f>_xlfn.MAXIFS(performance_data[portfolio_value],performance_data[portfolio_id],performance_data[[#This Row],[portfolio_id]],performance_data[date],performance_data[[#This Row],[latest_date]])</f>
        <v>491381.32</v>
      </c>
      <c r="P4267" s="15">
        <f>_xlfn.MAXIFS(performance_data[portfolio_value],performance_data[portfolio_id],performance_data[[#This Row],[portfolio_id]],performance_data[date],performance_data[[#This Row],[starting_date]])</f>
        <v>354499</v>
      </c>
      <c r="Q4267" s="15">
        <f>performance_data[[#This Row],[latest_value]]-performance_data[[#This Row],[starting_value]]</f>
        <v>136882.32</v>
      </c>
      <c r="R4267" s="15">
        <f>performance_data[[#This Row],[net_inflows]]-performance_data[[#This Row],[net_outflows]]</f>
        <v>-1881.4799999999996</v>
      </c>
      <c r="S4267" s="15" t="str">
        <f>IF(performance_data[[#This Row],[net_inflows]]&gt;AVERAGE(performance_data[net_inflows]),"High","Low")</f>
        <v>Low</v>
      </c>
      <c r="T4267" s="15">
        <f>AVERAGEIF(performance_data[inflow_flag],performance_data[[#This Row],[inflow_flag]],performance_data[return_percentage])</f>
        <v>5.0457846277021572</v>
      </c>
      <c r="U4267" s="17">
        <f>IF(performance_data[[#This Row],[return_percentage]]&lt;performance_data[[#This Row],[benchmark_return]],1,0)</f>
        <v>0</v>
      </c>
      <c r="V4267" s="17">
        <f>COUNTIFS(performance_data[portfolio_id],performance_data[[#This Row],[portfolio_id]])</f>
        <v>36</v>
      </c>
      <c r="W4267" s="17">
        <f>COUNTIFS(performance_data[portfolio_id],performance_data[[#This Row],[portfolio_id]],
          performance_data[return_flag],1)</f>
        <v>16</v>
      </c>
      <c r="X4267" s="15">
        <f>performance_data[[#This Row],[underperform_flag_count]]/performance_data[[#This Row],[totalportfoliocount]]</f>
        <v>0.44444444444444442</v>
      </c>
    </row>
    <row r="4268" spans="1:24" x14ac:dyDescent="0.3">
      <c r="A4268">
        <v>8907</v>
      </c>
      <c r="B4268" s="1">
        <v>44864</v>
      </c>
      <c r="C4268">
        <v>354499</v>
      </c>
      <c r="D4268">
        <v>13.47</v>
      </c>
      <c r="E4268">
        <v>11.31</v>
      </c>
      <c r="F4268">
        <v>16693.93</v>
      </c>
      <c r="G4268">
        <v>14199.63</v>
      </c>
      <c r="H4268" t="s">
        <v>2220</v>
      </c>
      <c r="I4268" t="s">
        <v>2217</v>
      </c>
      <c r="J4268">
        <v>10</v>
      </c>
      <c r="K4268" t="s">
        <v>2224</v>
      </c>
      <c r="L4268" t="str">
        <f>IF(performance_data[[#This Row],[return_percentage]]&gt;=performance_data[[#This Row],[benchmark_return]],"Higher","Lower")</f>
        <v>Higher</v>
      </c>
      <c r="M4268" s="14">
        <f xml:space="preserve"> _xlfn.MAXIFS(performance_data[date],performance_data[portfolio_id],performance_data[[#This Row],[portfolio_id]])</f>
        <v>45537</v>
      </c>
      <c r="N4268" s="14">
        <f xml:space="preserve"> _xlfn.MINIFS(performance_data[date],performance_data[portfolio_id],performance_data[[#This Row],[portfolio_id]])</f>
        <v>44864</v>
      </c>
      <c r="O4268" s="15">
        <f>_xlfn.MAXIFS(performance_data[portfolio_value],performance_data[portfolio_id],performance_data[[#This Row],[portfolio_id]],performance_data[date],performance_data[[#This Row],[latest_date]])</f>
        <v>491381.32</v>
      </c>
      <c r="P4268" s="15">
        <f>_xlfn.MAXIFS(performance_data[portfolio_value],performance_data[portfolio_id],performance_data[[#This Row],[portfolio_id]],performance_data[date],performance_data[[#This Row],[starting_date]])</f>
        <v>354499</v>
      </c>
      <c r="Q4268" s="15">
        <f>performance_data[[#This Row],[latest_value]]-performance_data[[#This Row],[starting_value]]</f>
        <v>136882.32</v>
      </c>
      <c r="R4268" s="15">
        <f>performance_data[[#This Row],[net_inflows]]-performance_data[[#This Row],[net_outflows]]</f>
        <v>2494.3000000000011</v>
      </c>
      <c r="S4268" s="15" t="str">
        <f>IF(performance_data[[#This Row],[net_inflows]]&gt;AVERAGE(performance_data[net_inflows]),"High","Low")</f>
        <v>High</v>
      </c>
      <c r="T4268" s="15">
        <f>AVERAGEIF(performance_data[inflow_flag],performance_data[[#This Row],[inflow_flag]],performance_data[return_percentage])</f>
        <v>4.8467905675459724</v>
      </c>
      <c r="U4268" s="17">
        <f>IF(performance_data[[#This Row],[return_percentage]]&lt;performance_data[[#This Row],[benchmark_return]],1,0)</f>
        <v>0</v>
      </c>
      <c r="V4268" s="17">
        <f>COUNTIFS(performance_data[portfolio_id],performance_data[[#This Row],[portfolio_id]])</f>
        <v>36</v>
      </c>
      <c r="W4268" s="17">
        <f>COUNTIFS(performance_data[portfolio_id],performance_data[[#This Row],[portfolio_id]],
          performance_data[return_flag],1)</f>
        <v>16</v>
      </c>
      <c r="X4268" s="15">
        <f>performance_data[[#This Row],[underperform_flag_count]]/performance_data[[#This Row],[totalportfoliocount]]</f>
        <v>0.44444444444444442</v>
      </c>
    </row>
    <row r="4269" spans="1:24" x14ac:dyDescent="0.3">
      <c r="A4269">
        <v>8907</v>
      </c>
      <c r="B4269" s="1">
        <v>45318</v>
      </c>
      <c r="C4269">
        <v>158932.1</v>
      </c>
      <c r="D4269">
        <v>-9.0500000000000007</v>
      </c>
      <c r="E4269">
        <v>-7.45</v>
      </c>
      <c r="F4269">
        <v>1931.35</v>
      </c>
      <c r="G4269">
        <v>7161.54</v>
      </c>
      <c r="H4269" t="s">
        <v>2205</v>
      </c>
      <c r="I4269" t="s">
        <v>2206</v>
      </c>
      <c r="J4269">
        <v>1</v>
      </c>
      <c r="K4269" t="s">
        <v>2207</v>
      </c>
      <c r="L4269" t="str">
        <f>IF(performance_data[[#This Row],[return_percentage]]&gt;=performance_data[[#This Row],[benchmark_return]],"Higher","Lower")</f>
        <v>Lower</v>
      </c>
      <c r="M4269" s="14">
        <f xml:space="preserve"> _xlfn.MAXIFS(performance_data[date],performance_data[portfolio_id],performance_data[[#This Row],[portfolio_id]])</f>
        <v>45537</v>
      </c>
      <c r="N4269" s="14">
        <f xml:space="preserve"> _xlfn.MINIFS(performance_data[date],performance_data[portfolio_id],performance_data[[#This Row],[portfolio_id]])</f>
        <v>44864</v>
      </c>
      <c r="O4269" s="15">
        <f>_xlfn.MAXIFS(performance_data[portfolio_value],performance_data[portfolio_id],performance_data[[#This Row],[portfolio_id]],performance_data[date],performance_data[[#This Row],[latest_date]])</f>
        <v>491381.32</v>
      </c>
      <c r="P4269" s="15">
        <f>_xlfn.MAXIFS(performance_data[portfolio_value],performance_data[portfolio_id],performance_data[[#This Row],[portfolio_id]],performance_data[date],performance_data[[#This Row],[starting_date]])</f>
        <v>354499</v>
      </c>
      <c r="Q4269" s="15">
        <f>performance_data[[#This Row],[latest_value]]-performance_data[[#This Row],[starting_value]]</f>
        <v>136882.32</v>
      </c>
      <c r="R4269" s="15">
        <f>performance_data[[#This Row],[net_inflows]]-performance_data[[#This Row],[net_outflows]]</f>
        <v>-5230.1900000000005</v>
      </c>
      <c r="S4269" s="15" t="str">
        <f>IF(performance_data[[#This Row],[net_inflows]]&gt;AVERAGE(performance_data[net_inflows]),"High","Low")</f>
        <v>Low</v>
      </c>
      <c r="T4269" s="15">
        <f>AVERAGEIF(performance_data[inflow_flag],performance_data[[#This Row],[inflow_flag]],performance_data[return_percentage])</f>
        <v>5.0457846277021572</v>
      </c>
      <c r="U4269" s="17">
        <f>IF(performance_data[[#This Row],[return_percentage]]&lt;performance_data[[#This Row],[benchmark_return]],1,0)</f>
        <v>1</v>
      </c>
      <c r="V4269" s="17">
        <f>COUNTIFS(performance_data[portfolio_id],performance_data[[#This Row],[portfolio_id]])</f>
        <v>36</v>
      </c>
      <c r="W4269" s="17">
        <f>COUNTIFS(performance_data[portfolio_id],performance_data[[#This Row],[portfolio_id]],
          performance_data[return_flag],1)</f>
        <v>16</v>
      </c>
      <c r="X4269" s="15">
        <f>performance_data[[#This Row],[underperform_flag_count]]/performance_data[[#This Row],[totalportfoliocount]]</f>
        <v>0.44444444444444442</v>
      </c>
    </row>
    <row r="4270" spans="1:24" x14ac:dyDescent="0.3">
      <c r="A4270">
        <v>8907</v>
      </c>
      <c r="B4270" s="1">
        <v>45197</v>
      </c>
      <c r="C4270">
        <v>312793.51</v>
      </c>
      <c r="D4270">
        <v>-3.65</v>
      </c>
      <c r="E4270">
        <v>-3.19</v>
      </c>
      <c r="F4270">
        <v>7256.32</v>
      </c>
      <c r="G4270">
        <v>18334.099999999999</v>
      </c>
      <c r="H4270" t="s">
        <v>2213</v>
      </c>
      <c r="I4270" t="s">
        <v>2209</v>
      </c>
      <c r="J4270">
        <v>9</v>
      </c>
      <c r="K4270" t="s">
        <v>2221</v>
      </c>
      <c r="L4270" t="str">
        <f>IF(performance_data[[#This Row],[return_percentage]]&gt;=performance_data[[#This Row],[benchmark_return]],"Higher","Lower")</f>
        <v>Lower</v>
      </c>
      <c r="M4270" s="14">
        <f xml:space="preserve"> _xlfn.MAXIFS(performance_data[date],performance_data[portfolio_id],performance_data[[#This Row],[portfolio_id]])</f>
        <v>45537</v>
      </c>
      <c r="N4270" s="14">
        <f xml:space="preserve"> _xlfn.MINIFS(performance_data[date],performance_data[portfolio_id],performance_data[[#This Row],[portfolio_id]])</f>
        <v>44864</v>
      </c>
      <c r="O4270" s="15">
        <f>_xlfn.MAXIFS(performance_data[portfolio_value],performance_data[portfolio_id],performance_data[[#This Row],[portfolio_id]],performance_data[date],performance_data[[#This Row],[latest_date]])</f>
        <v>491381.32</v>
      </c>
      <c r="P4270" s="15">
        <f>_xlfn.MAXIFS(performance_data[portfolio_value],performance_data[portfolio_id],performance_data[[#This Row],[portfolio_id]],performance_data[date],performance_data[[#This Row],[starting_date]])</f>
        <v>354499</v>
      </c>
      <c r="Q4270" s="15">
        <f>performance_data[[#This Row],[latest_value]]-performance_data[[#This Row],[starting_value]]</f>
        <v>136882.32</v>
      </c>
      <c r="R4270" s="15">
        <f>performance_data[[#This Row],[net_inflows]]-performance_data[[#This Row],[net_outflows]]</f>
        <v>-11077.779999999999</v>
      </c>
      <c r="S4270" s="15" t="str">
        <f>IF(performance_data[[#This Row],[net_inflows]]&gt;AVERAGE(performance_data[net_inflows]),"High","Low")</f>
        <v>Low</v>
      </c>
      <c r="T4270" s="15">
        <f>AVERAGEIF(performance_data[inflow_flag],performance_data[[#This Row],[inflow_flag]],performance_data[return_percentage])</f>
        <v>5.0457846277021572</v>
      </c>
      <c r="U4270" s="17">
        <f>IF(performance_data[[#This Row],[return_percentage]]&lt;performance_data[[#This Row],[benchmark_return]],1,0)</f>
        <v>1</v>
      </c>
      <c r="V4270" s="17">
        <f>COUNTIFS(performance_data[portfolio_id],performance_data[[#This Row],[portfolio_id]])</f>
        <v>36</v>
      </c>
      <c r="W4270" s="17">
        <f>COUNTIFS(performance_data[portfolio_id],performance_data[[#This Row],[portfolio_id]],
          performance_data[return_flag],1)</f>
        <v>16</v>
      </c>
      <c r="X4270" s="15">
        <f>performance_data[[#This Row],[underperform_flag_count]]/performance_data[[#This Row],[totalportfoliocount]]</f>
        <v>0.44444444444444442</v>
      </c>
    </row>
    <row r="4271" spans="1:24" x14ac:dyDescent="0.3">
      <c r="A4271">
        <v>8907</v>
      </c>
      <c r="B4271" s="1">
        <v>45152</v>
      </c>
      <c r="C4271">
        <v>387713.28000000003</v>
      </c>
      <c r="D4271">
        <v>8.67</v>
      </c>
      <c r="E4271">
        <v>7.97</v>
      </c>
      <c r="F4271">
        <v>18592.91</v>
      </c>
      <c r="G4271">
        <v>701.31</v>
      </c>
      <c r="H4271" t="s">
        <v>2213</v>
      </c>
      <c r="I4271" t="s">
        <v>2209</v>
      </c>
      <c r="J4271">
        <v>8</v>
      </c>
      <c r="K4271" t="s">
        <v>2214</v>
      </c>
      <c r="L4271" t="str">
        <f>IF(performance_data[[#This Row],[return_percentage]]&gt;=performance_data[[#This Row],[benchmark_return]],"Higher","Lower")</f>
        <v>Higher</v>
      </c>
      <c r="M4271" s="14">
        <f xml:space="preserve"> _xlfn.MAXIFS(performance_data[date],performance_data[portfolio_id],performance_data[[#This Row],[portfolio_id]])</f>
        <v>45537</v>
      </c>
      <c r="N4271" s="14">
        <f xml:space="preserve"> _xlfn.MINIFS(performance_data[date],performance_data[portfolio_id],performance_data[[#This Row],[portfolio_id]])</f>
        <v>44864</v>
      </c>
      <c r="O4271" s="15">
        <f>_xlfn.MAXIFS(performance_data[portfolio_value],performance_data[portfolio_id],performance_data[[#This Row],[portfolio_id]],performance_data[date],performance_data[[#This Row],[latest_date]])</f>
        <v>491381.32</v>
      </c>
      <c r="P4271" s="15">
        <f>_xlfn.MAXIFS(performance_data[portfolio_value],performance_data[portfolio_id],performance_data[[#This Row],[portfolio_id]],performance_data[date],performance_data[[#This Row],[starting_date]])</f>
        <v>354499</v>
      </c>
      <c r="Q4271" s="15">
        <f>performance_data[[#This Row],[latest_value]]-performance_data[[#This Row],[starting_value]]</f>
        <v>136882.32</v>
      </c>
      <c r="R4271" s="15">
        <f>performance_data[[#This Row],[net_inflows]]-performance_data[[#This Row],[net_outflows]]</f>
        <v>17891.599999999999</v>
      </c>
      <c r="S4271" s="15" t="str">
        <f>IF(performance_data[[#This Row],[net_inflows]]&gt;AVERAGE(performance_data[net_inflows]),"High","Low")</f>
        <v>High</v>
      </c>
      <c r="T4271" s="15">
        <f>AVERAGEIF(performance_data[inflow_flag],performance_data[[#This Row],[inflow_flag]],performance_data[return_percentage])</f>
        <v>4.8467905675459724</v>
      </c>
      <c r="U4271" s="17">
        <f>IF(performance_data[[#This Row],[return_percentage]]&lt;performance_data[[#This Row],[benchmark_return]],1,0)</f>
        <v>0</v>
      </c>
      <c r="V4271" s="17">
        <f>COUNTIFS(performance_data[portfolio_id],performance_data[[#This Row],[portfolio_id]])</f>
        <v>36</v>
      </c>
      <c r="W4271" s="17">
        <f>COUNTIFS(performance_data[portfolio_id],performance_data[[#This Row],[portfolio_id]],
          performance_data[return_flag],1)</f>
        <v>16</v>
      </c>
      <c r="X4271" s="15">
        <f>performance_data[[#This Row],[underperform_flag_count]]/performance_data[[#This Row],[totalportfoliocount]]</f>
        <v>0.44444444444444442</v>
      </c>
    </row>
    <row r="4272" spans="1:24" x14ac:dyDescent="0.3">
      <c r="A4272">
        <v>8907</v>
      </c>
      <c r="B4272" s="1">
        <v>45379</v>
      </c>
      <c r="C4272">
        <v>222179.01</v>
      </c>
      <c r="D4272">
        <v>13.85</v>
      </c>
      <c r="E4272">
        <v>14.79</v>
      </c>
      <c r="F4272">
        <v>8396.5499999999993</v>
      </c>
      <c r="G4272">
        <v>8942.49</v>
      </c>
      <c r="H4272" t="s">
        <v>2205</v>
      </c>
      <c r="I4272" t="s">
        <v>2206</v>
      </c>
      <c r="J4272">
        <v>3</v>
      </c>
      <c r="K4272" t="s">
        <v>2222</v>
      </c>
      <c r="L4272" t="str">
        <f>IF(performance_data[[#This Row],[return_percentage]]&gt;=performance_data[[#This Row],[benchmark_return]],"Higher","Lower")</f>
        <v>Lower</v>
      </c>
      <c r="M4272" s="14">
        <f xml:space="preserve"> _xlfn.MAXIFS(performance_data[date],performance_data[portfolio_id],performance_data[[#This Row],[portfolio_id]])</f>
        <v>45537</v>
      </c>
      <c r="N4272" s="14">
        <f xml:space="preserve"> _xlfn.MINIFS(performance_data[date],performance_data[portfolio_id],performance_data[[#This Row],[portfolio_id]])</f>
        <v>44864</v>
      </c>
      <c r="O4272" s="15">
        <f>_xlfn.MAXIFS(performance_data[portfolio_value],performance_data[portfolio_id],performance_data[[#This Row],[portfolio_id]],performance_data[date],performance_data[[#This Row],[latest_date]])</f>
        <v>491381.32</v>
      </c>
      <c r="P4272" s="15">
        <f>_xlfn.MAXIFS(performance_data[portfolio_value],performance_data[portfolio_id],performance_data[[#This Row],[portfolio_id]],performance_data[date],performance_data[[#This Row],[starting_date]])</f>
        <v>354499</v>
      </c>
      <c r="Q4272" s="15">
        <f>performance_data[[#This Row],[latest_value]]-performance_data[[#This Row],[starting_value]]</f>
        <v>136882.32</v>
      </c>
      <c r="R4272" s="15">
        <f>performance_data[[#This Row],[net_inflows]]-performance_data[[#This Row],[net_outflows]]</f>
        <v>-545.94000000000051</v>
      </c>
      <c r="S4272" s="15" t="str">
        <f>IF(performance_data[[#This Row],[net_inflows]]&gt;AVERAGE(performance_data[net_inflows]),"High","Low")</f>
        <v>Low</v>
      </c>
      <c r="T4272" s="15">
        <f>AVERAGEIF(performance_data[inflow_flag],performance_data[[#This Row],[inflow_flag]],performance_data[return_percentage])</f>
        <v>5.0457846277021572</v>
      </c>
      <c r="U4272" s="17">
        <f>IF(performance_data[[#This Row],[return_percentage]]&lt;performance_data[[#This Row],[benchmark_return]],1,0)</f>
        <v>1</v>
      </c>
      <c r="V4272" s="17">
        <f>COUNTIFS(performance_data[portfolio_id],performance_data[[#This Row],[portfolio_id]])</f>
        <v>36</v>
      </c>
      <c r="W4272" s="17">
        <f>COUNTIFS(performance_data[portfolio_id],performance_data[[#This Row],[portfolio_id]],
          performance_data[return_flag],1)</f>
        <v>16</v>
      </c>
      <c r="X4272" s="15">
        <f>performance_data[[#This Row],[underperform_flag_count]]/performance_data[[#This Row],[totalportfoliocount]]</f>
        <v>0.44444444444444442</v>
      </c>
    </row>
    <row r="4273" spans="1:24" x14ac:dyDescent="0.3">
      <c r="A4273">
        <v>8907</v>
      </c>
      <c r="B4273" s="1">
        <v>45094</v>
      </c>
      <c r="C4273">
        <v>270370.7</v>
      </c>
      <c r="D4273">
        <v>11.96</v>
      </c>
      <c r="E4273">
        <v>11.45</v>
      </c>
      <c r="F4273">
        <v>8076.5</v>
      </c>
      <c r="G4273">
        <v>7375.46</v>
      </c>
      <c r="H4273" t="s">
        <v>2213</v>
      </c>
      <c r="I4273" t="s">
        <v>2211</v>
      </c>
      <c r="J4273">
        <v>6</v>
      </c>
      <c r="K4273" t="s">
        <v>2212</v>
      </c>
      <c r="L4273" t="str">
        <f>IF(performance_data[[#This Row],[return_percentage]]&gt;=performance_data[[#This Row],[benchmark_return]],"Higher","Lower")</f>
        <v>Higher</v>
      </c>
      <c r="M4273" s="14">
        <f xml:space="preserve"> _xlfn.MAXIFS(performance_data[date],performance_data[portfolio_id],performance_data[[#This Row],[portfolio_id]])</f>
        <v>45537</v>
      </c>
      <c r="N4273" s="14">
        <f xml:space="preserve"> _xlfn.MINIFS(performance_data[date],performance_data[portfolio_id],performance_data[[#This Row],[portfolio_id]])</f>
        <v>44864</v>
      </c>
      <c r="O4273" s="15">
        <f>_xlfn.MAXIFS(performance_data[portfolio_value],performance_data[portfolio_id],performance_data[[#This Row],[portfolio_id]],performance_data[date],performance_data[[#This Row],[latest_date]])</f>
        <v>491381.32</v>
      </c>
      <c r="P4273" s="15">
        <f>_xlfn.MAXIFS(performance_data[portfolio_value],performance_data[portfolio_id],performance_data[[#This Row],[portfolio_id]],performance_data[date],performance_data[[#This Row],[starting_date]])</f>
        <v>354499</v>
      </c>
      <c r="Q4273" s="15">
        <f>performance_data[[#This Row],[latest_value]]-performance_data[[#This Row],[starting_value]]</f>
        <v>136882.32</v>
      </c>
      <c r="R4273" s="15">
        <f>performance_data[[#This Row],[net_inflows]]-performance_data[[#This Row],[net_outflows]]</f>
        <v>701.04</v>
      </c>
      <c r="S4273" s="15" t="str">
        <f>IF(performance_data[[#This Row],[net_inflows]]&gt;AVERAGE(performance_data[net_inflows]),"High","Low")</f>
        <v>Low</v>
      </c>
      <c r="T4273" s="15">
        <f>AVERAGEIF(performance_data[inflow_flag],performance_data[[#This Row],[inflow_flag]],performance_data[return_percentage])</f>
        <v>5.0457846277021572</v>
      </c>
      <c r="U4273" s="17">
        <f>IF(performance_data[[#This Row],[return_percentage]]&lt;performance_data[[#This Row],[benchmark_return]],1,0)</f>
        <v>0</v>
      </c>
      <c r="V4273" s="17">
        <f>COUNTIFS(performance_data[portfolio_id],performance_data[[#This Row],[portfolio_id]])</f>
        <v>36</v>
      </c>
      <c r="W4273" s="17">
        <f>COUNTIFS(performance_data[portfolio_id],performance_data[[#This Row],[portfolio_id]],
          performance_data[return_flag],1)</f>
        <v>16</v>
      </c>
      <c r="X4273" s="15">
        <f>performance_data[[#This Row],[underperform_flag_count]]/performance_data[[#This Row],[totalportfoliocount]]</f>
        <v>0.44444444444444442</v>
      </c>
    </row>
    <row r="4274" spans="1:24" x14ac:dyDescent="0.3">
      <c r="A4274">
        <v>8907</v>
      </c>
      <c r="B4274" s="1">
        <v>45166</v>
      </c>
      <c r="C4274">
        <v>120408.28</v>
      </c>
      <c r="D4274">
        <v>7.39</v>
      </c>
      <c r="E4274">
        <v>7.73</v>
      </c>
      <c r="F4274">
        <v>15175.85</v>
      </c>
      <c r="G4274">
        <v>2616.88</v>
      </c>
      <c r="H4274" t="s">
        <v>2213</v>
      </c>
      <c r="I4274" t="s">
        <v>2209</v>
      </c>
      <c r="J4274">
        <v>8</v>
      </c>
      <c r="K4274" t="s">
        <v>2214</v>
      </c>
      <c r="L4274" t="str">
        <f>IF(performance_data[[#This Row],[return_percentage]]&gt;=performance_data[[#This Row],[benchmark_return]],"Higher","Lower")</f>
        <v>Lower</v>
      </c>
      <c r="M4274" s="14">
        <f xml:space="preserve"> _xlfn.MAXIFS(performance_data[date],performance_data[portfolio_id],performance_data[[#This Row],[portfolio_id]])</f>
        <v>45537</v>
      </c>
      <c r="N4274" s="14">
        <f xml:space="preserve"> _xlfn.MINIFS(performance_data[date],performance_data[portfolio_id],performance_data[[#This Row],[portfolio_id]])</f>
        <v>44864</v>
      </c>
      <c r="O4274" s="15">
        <f>_xlfn.MAXIFS(performance_data[portfolio_value],performance_data[portfolio_id],performance_data[[#This Row],[portfolio_id]],performance_data[date],performance_data[[#This Row],[latest_date]])</f>
        <v>491381.32</v>
      </c>
      <c r="P4274" s="15">
        <f>_xlfn.MAXIFS(performance_data[portfolio_value],performance_data[portfolio_id],performance_data[[#This Row],[portfolio_id]],performance_data[date],performance_data[[#This Row],[starting_date]])</f>
        <v>354499</v>
      </c>
      <c r="Q4274" s="15">
        <f>performance_data[[#This Row],[latest_value]]-performance_data[[#This Row],[starting_value]]</f>
        <v>136882.32</v>
      </c>
      <c r="R4274" s="15">
        <f>performance_data[[#This Row],[net_inflows]]-performance_data[[#This Row],[net_outflows]]</f>
        <v>12558.970000000001</v>
      </c>
      <c r="S4274" s="15" t="str">
        <f>IF(performance_data[[#This Row],[net_inflows]]&gt;AVERAGE(performance_data[net_inflows]),"High","Low")</f>
        <v>High</v>
      </c>
      <c r="T4274" s="15">
        <f>AVERAGEIF(performance_data[inflow_flag],performance_data[[#This Row],[inflow_flag]],performance_data[return_percentage])</f>
        <v>4.8467905675459724</v>
      </c>
      <c r="U4274" s="17">
        <f>IF(performance_data[[#This Row],[return_percentage]]&lt;performance_data[[#This Row],[benchmark_return]],1,0)</f>
        <v>1</v>
      </c>
      <c r="V4274" s="17">
        <f>COUNTIFS(performance_data[portfolio_id],performance_data[[#This Row],[portfolio_id]])</f>
        <v>36</v>
      </c>
      <c r="W4274" s="17">
        <f>COUNTIFS(performance_data[portfolio_id],performance_data[[#This Row],[portfolio_id]],
          performance_data[return_flag],1)</f>
        <v>16</v>
      </c>
      <c r="X4274" s="15">
        <f>performance_data[[#This Row],[underperform_flag_count]]/performance_data[[#This Row],[totalportfoliocount]]</f>
        <v>0.44444444444444442</v>
      </c>
    </row>
    <row r="4275" spans="1:24" x14ac:dyDescent="0.3">
      <c r="A4275">
        <v>8907</v>
      </c>
      <c r="B4275" s="1">
        <v>45127</v>
      </c>
      <c r="C4275">
        <v>35030.15</v>
      </c>
      <c r="D4275">
        <v>-7.88</v>
      </c>
      <c r="E4275">
        <v>-6.69</v>
      </c>
      <c r="F4275">
        <v>18710.79</v>
      </c>
      <c r="G4275">
        <v>5194.8500000000004</v>
      </c>
      <c r="H4275" t="s">
        <v>2213</v>
      </c>
      <c r="I4275" t="s">
        <v>2209</v>
      </c>
      <c r="J4275">
        <v>7</v>
      </c>
      <c r="K4275" t="s">
        <v>2210</v>
      </c>
      <c r="L4275" t="str">
        <f>IF(performance_data[[#This Row],[return_percentage]]&gt;=performance_data[[#This Row],[benchmark_return]],"Higher","Lower")</f>
        <v>Lower</v>
      </c>
      <c r="M4275" s="14">
        <f xml:space="preserve"> _xlfn.MAXIFS(performance_data[date],performance_data[portfolio_id],performance_data[[#This Row],[portfolio_id]])</f>
        <v>45537</v>
      </c>
      <c r="N4275" s="14">
        <f xml:space="preserve"> _xlfn.MINIFS(performance_data[date],performance_data[portfolio_id],performance_data[[#This Row],[portfolio_id]])</f>
        <v>44864</v>
      </c>
      <c r="O4275" s="15">
        <f>_xlfn.MAXIFS(performance_data[portfolio_value],performance_data[portfolio_id],performance_data[[#This Row],[portfolio_id]],performance_data[date],performance_data[[#This Row],[latest_date]])</f>
        <v>491381.32</v>
      </c>
      <c r="P4275" s="15">
        <f>_xlfn.MAXIFS(performance_data[portfolio_value],performance_data[portfolio_id],performance_data[[#This Row],[portfolio_id]],performance_data[date],performance_data[[#This Row],[starting_date]])</f>
        <v>354499</v>
      </c>
      <c r="Q4275" s="15">
        <f>performance_data[[#This Row],[latest_value]]-performance_data[[#This Row],[starting_value]]</f>
        <v>136882.32</v>
      </c>
      <c r="R4275" s="15">
        <f>performance_data[[#This Row],[net_inflows]]-performance_data[[#This Row],[net_outflows]]</f>
        <v>13515.94</v>
      </c>
      <c r="S4275" s="15" t="str">
        <f>IF(performance_data[[#This Row],[net_inflows]]&gt;AVERAGE(performance_data[net_inflows]),"High","Low")</f>
        <v>High</v>
      </c>
      <c r="T4275" s="15">
        <f>AVERAGEIF(performance_data[inflow_flag],performance_data[[#This Row],[inflow_flag]],performance_data[return_percentage])</f>
        <v>4.8467905675459724</v>
      </c>
      <c r="U4275" s="17">
        <f>IF(performance_data[[#This Row],[return_percentage]]&lt;performance_data[[#This Row],[benchmark_return]],1,0)</f>
        <v>1</v>
      </c>
      <c r="V4275" s="17">
        <f>COUNTIFS(performance_data[portfolio_id],performance_data[[#This Row],[portfolio_id]])</f>
        <v>36</v>
      </c>
      <c r="W4275" s="17">
        <f>COUNTIFS(performance_data[portfolio_id],performance_data[[#This Row],[portfolio_id]],
          performance_data[return_flag],1)</f>
        <v>16</v>
      </c>
      <c r="X4275" s="15">
        <f>performance_data[[#This Row],[underperform_flag_count]]/performance_data[[#This Row],[totalportfoliocount]]</f>
        <v>0.44444444444444442</v>
      </c>
    </row>
    <row r="4276" spans="1:24" x14ac:dyDescent="0.3">
      <c r="A4276">
        <v>8907</v>
      </c>
      <c r="B4276" s="1">
        <v>45475</v>
      </c>
      <c r="C4276">
        <v>87081.23</v>
      </c>
      <c r="D4276">
        <v>5.8</v>
      </c>
      <c r="E4276">
        <v>5.34</v>
      </c>
      <c r="F4276">
        <v>1192.8499999999999</v>
      </c>
      <c r="G4276">
        <v>5187.96</v>
      </c>
      <c r="H4276" t="s">
        <v>2205</v>
      </c>
      <c r="I4276" t="s">
        <v>2209</v>
      </c>
      <c r="J4276">
        <v>7</v>
      </c>
      <c r="K4276" t="s">
        <v>2210</v>
      </c>
      <c r="L4276" t="str">
        <f>IF(performance_data[[#This Row],[return_percentage]]&gt;=performance_data[[#This Row],[benchmark_return]],"Higher","Lower")</f>
        <v>Higher</v>
      </c>
      <c r="M4276" s="14">
        <f xml:space="preserve"> _xlfn.MAXIFS(performance_data[date],performance_data[portfolio_id],performance_data[[#This Row],[portfolio_id]])</f>
        <v>45537</v>
      </c>
      <c r="N4276" s="14">
        <f xml:space="preserve"> _xlfn.MINIFS(performance_data[date],performance_data[portfolio_id],performance_data[[#This Row],[portfolio_id]])</f>
        <v>44864</v>
      </c>
      <c r="O4276" s="15">
        <f>_xlfn.MAXIFS(performance_data[portfolio_value],performance_data[portfolio_id],performance_data[[#This Row],[portfolio_id]],performance_data[date],performance_data[[#This Row],[latest_date]])</f>
        <v>491381.32</v>
      </c>
      <c r="P4276" s="15">
        <f>_xlfn.MAXIFS(performance_data[portfolio_value],performance_data[portfolio_id],performance_data[[#This Row],[portfolio_id]],performance_data[date],performance_data[[#This Row],[starting_date]])</f>
        <v>354499</v>
      </c>
      <c r="Q4276" s="15">
        <f>performance_data[[#This Row],[latest_value]]-performance_data[[#This Row],[starting_value]]</f>
        <v>136882.32</v>
      </c>
      <c r="R4276" s="15">
        <f>performance_data[[#This Row],[net_inflows]]-performance_data[[#This Row],[net_outflows]]</f>
        <v>-3995.11</v>
      </c>
      <c r="S4276" s="15" t="str">
        <f>IF(performance_data[[#This Row],[net_inflows]]&gt;AVERAGE(performance_data[net_inflows]),"High","Low")</f>
        <v>Low</v>
      </c>
      <c r="T4276" s="15">
        <f>AVERAGEIF(performance_data[inflow_flag],performance_data[[#This Row],[inflow_flag]],performance_data[return_percentage])</f>
        <v>5.0457846277021572</v>
      </c>
      <c r="U4276" s="17">
        <f>IF(performance_data[[#This Row],[return_percentage]]&lt;performance_data[[#This Row],[benchmark_return]],1,0)</f>
        <v>0</v>
      </c>
      <c r="V4276" s="17">
        <f>COUNTIFS(performance_data[portfolio_id],performance_data[[#This Row],[portfolio_id]])</f>
        <v>36</v>
      </c>
      <c r="W4276" s="17">
        <f>COUNTIFS(performance_data[portfolio_id],performance_data[[#This Row],[portfolio_id]],
          performance_data[return_flag],1)</f>
        <v>16</v>
      </c>
      <c r="X4276" s="15">
        <f>performance_data[[#This Row],[underperform_flag_count]]/performance_data[[#This Row],[totalportfoliocount]]</f>
        <v>0.44444444444444442</v>
      </c>
    </row>
    <row r="4277" spans="1:24" x14ac:dyDescent="0.3">
      <c r="A4277">
        <v>8907</v>
      </c>
      <c r="B4277" s="1">
        <v>45415</v>
      </c>
      <c r="C4277">
        <v>48550.68</v>
      </c>
      <c r="D4277">
        <v>-7.91</v>
      </c>
      <c r="E4277">
        <v>-9.39</v>
      </c>
      <c r="F4277">
        <v>6279.2</v>
      </c>
      <c r="G4277">
        <v>7653.58</v>
      </c>
      <c r="H4277" t="s">
        <v>2205</v>
      </c>
      <c r="I4277" t="s">
        <v>2211</v>
      </c>
      <c r="J4277">
        <v>5</v>
      </c>
      <c r="K4277" t="s">
        <v>2223</v>
      </c>
      <c r="L4277" t="str">
        <f>IF(performance_data[[#This Row],[return_percentage]]&gt;=performance_data[[#This Row],[benchmark_return]],"Higher","Lower")</f>
        <v>Higher</v>
      </c>
      <c r="M4277" s="14">
        <f xml:space="preserve"> _xlfn.MAXIFS(performance_data[date],performance_data[portfolio_id],performance_data[[#This Row],[portfolio_id]])</f>
        <v>45537</v>
      </c>
      <c r="N4277" s="14">
        <f xml:space="preserve"> _xlfn.MINIFS(performance_data[date],performance_data[portfolio_id],performance_data[[#This Row],[portfolio_id]])</f>
        <v>44864</v>
      </c>
      <c r="O4277" s="15">
        <f>_xlfn.MAXIFS(performance_data[portfolio_value],performance_data[portfolio_id],performance_data[[#This Row],[portfolio_id]],performance_data[date],performance_data[[#This Row],[latest_date]])</f>
        <v>491381.32</v>
      </c>
      <c r="P4277" s="15">
        <f>_xlfn.MAXIFS(performance_data[portfolio_value],performance_data[portfolio_id],performance_data[[#This Row],[portfolio_id]],performance_data[date],performance_data[[#This Row],[starting_date]])</f>
        <v>354499</v>
      </c>
      <c r="Q4277" s="15">
        <f>performance_data[[#This Row],[latest_value]]-performance_data[[#This Row],[starting_value]]</f>
        <v>136882.32</v>
      </c>
      <c r="R4277" s="15">
        <f>performance_data[[#This Row],[net_inflows]]-performance_data[[#This Row],[net_outflows]]</f>
        <v>-1374.38</v>
      </c>
      <c r="S4277" s="15" t="str">
        <f>IF(performance_data[[#This Row],[net_inflows]]&gt;AVERAGE(performance_data[net_inflows]),"High","Low")</f>
        <v>Low</v>
      </c>
      <c r="T4277" s="15">
        <f>AVERAGEIF(performance_data[inflow_flag],performance_data[[#This Row],[inflow_flag]],performance_data[return_percentage])</f>
        <v>5.0457846277021572</v>
      </c>
      <c r="U4277" s="17">
        <f>IF(performance_data[[#This Row],[return_percentage]]&lt;performance_data[[#This Row],[benchmark_return]],1,0)</f>
        <v>0</v>
      </c>
      <c r="V4277" s="17">
        <f>COUNTIFS(performance_data[portfolio_id],performance_data[[#This Row],[portfolio_id]])</f>
        <v>36</v>
      </c>
      <c r="W4277" s="17">
        <f>COUNTIFS(performance_data[portfolio_id],performance_data[[#This Row],[portfolio_id]],
          performance_data[return_flag],1)</f>
        <v>16</v>
      </c>
      <c r="X4277" s="15">
        <f>performance_data[[#This Row],[underperform_flag_count]]/performance_data[[#This Row],[totalportfoliocount]]</f>
        <v>0.44444444444444442</v>
      </c>
    </row>
    <row r="4278" spans="1:24" x14ac:dyDescent="0.3">
      <c r="A4278">
        <v>8907</v>
      </c>
      <c r="B4278" s="1">
        <v>45204</v>
      </c>
      <c r="C4278">
        <v>80891.12</v>
      </c>
      <c r="D4278">
        <v>13.15</v>
      </c>
      <c r="E4278">
        <v>11.96</v>
      </c>
      <c r="F4278">
        <v>10855.12</v>
      </c>
      <c r="G4278">
        <v>15756.38</v>
      </c>
      <c r="H4278" t="s">
        <v>2213</v>
      </c>
      <c r="I4278" t="s">
        <v>2217</v>
      </c>
      <c r="J4278">
        <v>10</v>
      </c>
      <c r="K4278" t="s">
        <v>2224</v>
      </c>
      <c r="L4278" t="str">
        <f>IF(performance_data[[#This Row],[return_percentage]]&gt;=performance_data[[#This Row],[benchmark_return]],"Higher","Lower")</f>
        <v>Higher</v>
      </c>
      <c r="M4278" s="14">
        <f xml:space="preserve"> _xlfn.MAXIFS(performance_data[date],performance_data[portfolio_id],performance_data[[#This Row],[portfolio_id]])</f>
        <v>45537</v>
      </c>
      <c r="N4278" s="14">
        <f xml:space="preserve"> _xlfn.MINIFS(performance_data[date],performance_data[portfolio_id],performance_data[[#This Row],[portfolio_id]])</f>
        <v>44864</v>
      </c>
      <c r="O4278" s="15">
        <f>_xlfn.MAXIFS(performance_data[portfolio_value],performance_data[portfolio_id],performance_data[[#This Row],[portfolio_id]],performance_data[date],performance_data[[#This Row],[latest_date]])</f>
        <v>491381.32</v>
      </c>
      <c r="P4278" s="15">
        <f>_xlfn.MAXIFS(performance_data[portfolio_value],performance_data[portfolio_id],performance_data[[#This Row],[portfolio_id]],performance_data[date],performance_data[[#This Row],[starting_date]])</f>
        <v>354499</v>
      </c>
      <c r="Q4278" s="15">
        <f>performance_data[[#This Row],[latest_value]]-performance_data[[#This Row],[starting_value]]</f>
        <v>136882.32</v>
      </c>
      <c r="R4278" s="15">
        <f>performance_data[[#This Row],[net_inflows]]-performance_data[[#This Row],[net_outflows]]</f>
        <v>-4901.2599999999984</v>
      </c>
      <c r="S4278" s="15" t="str">
        <f>IF(performance_data[[#This Row],[net_inflows]]&gt;AVERAGE(performance_data[net_inflows]),"High","Low")</f>
        <v>High</v>
      </c>
      <c r="T4278" s="15">
        <f>AVERAGEIF(performance_data[inflow_flag],performance_data[[#This Row],[inflow_flag]],performance_data[return_percentage])</f>
        <v>4.8467905675459724</v>
      </c>
      <c r="U4278" s="17">
        <f>IF(performance_data[[#This Row],[return_percentage]]&lt;performance_data[[#This Row],[benchmark_return]],1,0)</f>
        <v>0</v>
      </c>
      <c r="V4278" s="17">
        <f>COUNTIFS(performance_data[portfolio_id],performance_data[[#This Row],[portfolio_id]])</f>
        <v>36</v>
      </c>
      <c r="W4278" s="17">
        <f>COUNTIFS(performance_data[portfolio_id],performance_data[[#This Row],[portfolio_id]],
          performance_data[return_flag],1)</f>
        <v>16</v>
      </c>
      <c r="X4278" s="15">
        <f>performance_data[[#This Row],[underperform_flag_count]]/performance_data[[#This Row],[totalportfoliocount]]</f>
        <v>0.44444444444444442</v>
      </c>
    </row>
    <row r="4279" spans="1:24" x14ac:dyDescent="0.3">
      <c r="A4279">
        <v>8907</v>
      </c>
      <c r="B4279" s="1">
        <v>45145</v>
      </c>
      <c r="C4279">
        <v>8791.58</v>
      </c>
      <c r="D4279">
        <v>5.86</v>
      </c>
      <c r="E4279">
        <v>5.62</v>
      </c>
      <c r="F4279">
        <v>9388.4500000000007</v>
      </c>
      <c r="G4279">
        <v>10423.26</v>
      </c>
      <c r="H4279" t="s">
        <v>2213</v>
      </c>
      <c r="I4279" t="s">
        <v>2209</v>
      </c>
      <c r="J4279">
        <v>8</v>
      </c>
      <c r="K4279" t="s">
        <v>2214</v>
      </c>
      <c r="L4279" t="str">
        <f>IF(performance_data[[#This Row],[return_percentage]]&gt;=performance_data[[#This Row],[benchmark_return]],"Higher","Lower")</f>
        <v>Higher</v>
      </c>
      <c r="M4279" s="14">
        <f xml:space="preserve"> _xlfn.MAXIFS(performance_data[date],performance_data[portfolio_id],performance_data[[#This Row],[portfolio_id]])</f>
        <v>45537</v>
      </c>
      <c r="N4279" s="14">
        <f xml:space="preserve"> _xlfn.MINIFS(performance_data[date],performance_data[portfolio_id],performance_data[[#This Row],[portfolio_id]])</f>
        <v>44864</v>
      </c>
      <c r="O4279" s="15">
        <f>_xlfn.MAXIFS(performance_data[portfolio_value],performance_data[portfolio_id],performance_data[[#This Row],[portfolio_id]],performance_data[date],performance_data[[#This Row],[latest_date]])</f>
        <v>491381.32</v>
      </c>
      <c r="P4279" s="15">
        <f>_xlfn.MAXIFS(performance_data[portfolio_value],performance_data[portfolio_id],performance_data[[#This Row],[portfolio_id]],performance_data[date],performance_data[[#This Row],[starting_date]])</f>
        <v>354499</v>
      </c>
      <c r="Q4279" s="15">
        <f>performance_data[[#This Row],[latest_value]]-performance_data[[#This Row],[starting_value]]</f>
        <v>136882.32</v>
      </c>
      <c r="R4279" s="15">
        <f>performance_data[[#This Row],[net_inflows]]-performance_data[[#This Row],[net_outflows]]</f>
        <v>-1034.8099999999995</v>
      </c>
      <c r="S4279" s="15" t="str">
        <f>IF(performance_data[[#This Row],[net_inflows]]&gt;AVERAGE(performance_data[net_inflows]),"High","Low")</f>
        <v>Low</v>
      </c>
      <c r="T4279" s="15">
        <f>AVERAGEIF(performance_data[inflow_flag],performance_data[[#This Row],[inflow_flag]],performance_data[return_percentage])</f>
        <v>5.0457846277021572</v>
      </c>
      <c r="U4279" s="17">
        <f>IF(performance_data[[#This Row],[return_percentage]]&lt;performance_data[[#This Row],[benchmark_return]],1,0)</f>
        <v>0</v>
      </c>
      <c r="V4279" s="17">
        <f>COUNTIFS(performance_data[portfolio_id],performance_data[[#This Row],[portfolio_id]])</f>
        <v>36</v>
      </c>
      <c r="W4279" s="17">
        <f>COUNTIFS(performance_data[portfolio_id],performance_data[[#This Row],[portfolio_id]],
          performance_data[return_flag],1)</f>
        <v>16</v>
      </c>
      <c r="X4279" s="15">
        <f>performance_data[[#This Row],[underperform_flag_count]]/performance_data[[#This Row],[totalportfoliocount]]</f>
        <v>0.44444444444444442</v>
      </c>
    </row>
    <row r="4280" spans="1:24" x14ac:dyDescent="0.3">
      <c r="A4280">
        <v>8907</v>
      </c>
      <c r="B4280" s="1">
        <v>45317</v>
      </c>
      <c r="C4280">
        <v>174025.56</v>
      </c>
      <c r="D4280">
        <v>-6.38</v>
      </c>
      <c r="E4280">
        <v>-5.49</v>
      </c>
      <c r="F4280">
        <v>17177.810000000001</v>
      </c>
      <c r="G4280">
        <v>18551.87</v>
      </c>
      <c r="H4280" t="s">
        <v>2205</v>
      </c>
      <c r="I4280" t="s">
        <v>2206</v>
      </c>
      <c r="J4280">
        <v>1</v>
      </c>
      <c r="K4280" t="s">
        <v>2207</v>
      </c>
      <c r="L4280" t="str">
        <f>IF(performance_data[[#This Row],[return_percentage]]&gt;=performance_data[[#This Row],[benchmark_return]],"Higher","Lower")</f>
        <v>Lower</v>
      </c>
      <c r="M4280" s="14">
        <f xml:space="preserve"> _xlfn.MAXIFS(performance_data[date],performance_data[portfolio_id],performance_data[[#This Row],[portfolio_id]])</f>
        <v>45537</v>
      </c>
      <c r="N4280" s="14">
        <f xml:space="preserve"> _xlfn.MINIFS(performance_data[date],performance_data[portfolio_id],performance_data[[#This Row],[portfolio_id]])</f>
        <v>44864</v>
      </c>
      <c r="O4280" s="15">
        <f>_xlfn.MAXIFS(performance_data[portfolio_value],performance_data[portfolio_id],performance_data[[#This Row],[portfolio_id]],performance_data[date],performance_data[[#This Row],[latest_date]])</f>
        <v>491381.32</v>
      </c>
      <c r="P4280" s="15">
        <f>_xlfn.MAXIFS(performance_data[portfolio_value],performance_data[portfolio_id],performance_data[[#This Row],[portfolio_id]],performance_data[date],performance_data[[#This Row],[starting_date]])</f>
        <v>354499</v>
      </c>
      <c r="Q4280" s="15">
        <f>performance_data[[#This Row],[latest_value]]-performance_data[[#This Row],[starting_value]]</f>
        <v>136882.32</v>
      </c>
      <c r="R4280" s="15">
        <f>performance_data[[#This Row],[net_inflows]]-performance_data[[#This Row],[net_outflows]]</f>
        <v>-1374.0599999999977</v>
      </c>
      <c r="S4280" s="15" t="str">
        <f>IF(performance_data[[#This Row],[net_inflows]]&gt;AVERAGE(performance_data[net_inflows]),"High","Low")</f>
        <v>High</v>
      </c>
      <c r="T4280" s="15">
        <f>AVERAGEIF(performance_data[inflow_flag],performance_data[[#This Row],[inflow_flag]],performance_data[return_percentage])</f>
        <v>4.8467905675459724</v>
      </c>
      <c r="U4280" s="17">
        <f>IF(performance_data[[#This Row],[return_percentage]]&lt;performance_data[[#This Row],[benchmark_return]],1,0)</f>
        <v>1</v>
      </c>
      <c r="V4280" s="17">
        <f>COUNTIFS(performance_data[portfolio_id],performance_data[[#This Row],[portfolio_id]])</f>
        <v>36</v>
      </c>
      <c r="W4280" s="17">
        <f>COUNTIFS(performance_data[portfolio_id],performance_data[[#This Row],[portfolio_id]],
          performance_data[return_flag],1)</f>
        <v>16</v>
      </c>
      <c r="X4280" s="15">
        <f>performance_data[[#This Row],[underperform_flag_count]]/performance_data[[#This Row],[totalportfoliocount]]</f>
        <v>0.44444444444444442</v>
      </c>
    </row>
    <row r="4281" spans="1:24" x14ac:dyDescent="0.3">
      <c r="A4281">
        <v>8907</v>
      </c>
      <c r="B4281" s="1">
        <v>45157</v>
      </c>
      <c r="C4281">
        <v>115466.37</v>
      </c>
      <c r="D4281">
        <v>-9.81</v>
      </c>
      <c r="E4281">
        <v>-11.53</v>
      </c>
      <c r="F4281">
        <v>2088.75</v>
      </c>
      <c r="G4281">
        <v>19029.72</v>
      </c>
      <c r="H4281" t="s">
        <v>2213</v>
      </c>
      <c r="I4281" t="s">
        <v>2209</v>
      </c>
      <c r="J4281">
        <v>8</v>
      </c>
      <c r="K4281" t="s">
        <v>2214</v>
      </c>
      <c r="L4281" t="str">
        <f>IF(performance_data[[#This Row],[return_percentage]]&gt;=performance_data[[#This Row],[benchmark_return]],"Higher","Lower")</f>
        <v>Higher</v>
      </c>
      <c r="M4281" s="14">
        <f xml:space="preserve"> _xlfn.MAXIFS(performance_data[date],performance_data[portfolio_id],performance_data[[#This Row],[portfolio_id]])</f>
        <v>45537</v>
      </c>
      <c r="N4281" s="14">
        <f xml:space="preserve"> _xlfn.MINIFS(performance_data[date],performance_data[portfolio_id],performance_data[[#This Row],[portfolio_id]])</f>
        <v>44864</v>
      </c>
      <c r="O4281" s="15">
        <f>_xlfn.MAXIFS(performance_data[portfolio_value],performance_data[portfolio_id],performance_data[[#This Row],[portfolio_id]],performance_data[date],performance_data[[#This Row],[latest_date]])</f>
        <v>491381.32</v>
      </c>
      <c r="P4281" s="15">
        <f>_xlfn.MAXIFS(performance_data[portfolio_value],performance_data[portfolio_id],performance_data[[#This Row],[portfolio_id]],performance_data[date],performance_data[[#This Row],[starting_date]])</f>
        <v>354499</v>
      </c>
      <c r="Q4281" s="15">
        <f>performance_data[[#This Row],[latest_value]]-performance_data[[#This Row],[starting_value]]</f>
        <v>136882.32</v>
      </c>
      <c r="R4281" s="15">
        <f>performance_data[[#This Row],[net_inflows]]-performance_data[[#This Row],[net_outflows]]</f>
        <v>-16940.97</v>
      </c>
      <c r="S4281" s="15" t="str">
        <f>IF(performance_data[[#This Row],[net_inflows]]&gt;AVERAGE(performance_data[net_inflows]),"High","Low")</f>
        <v>Low</v>
      </c>
      <c r="T4281" s="15">
        <f>AVERAGEIF(performance_data[inflow_flag],performance_data[[#This Row],[inflow_flag]],performance_data[return_percentage])</f>
        <v>5.0457846277021572</v>
      </c>
      <c r="U4281" s="17">
        <f>IF(performance_data[[#This Row],[return_percentage]]&lt;performance_data[[#This Row],[benchmark_return]],1,0)</f>
        <v>0</v>
      </c>
      <c r="V4281" s="17">
        <f>COUNTIFS(performance_data[portfolio_id],performance_data[[#This Row],[portfolio_id]])</f>
        <v>36</v>
      </c>
      <c r="W4281" s="17">
        <f>COUNTIFS(performance_data[portfolio_id],performance_data[[#This Row],[portfolio_id]],
          performance_data[return_flag],1)</f>
        <v>16</v>
      </c>
      <c r="X4281" s="15">
        <f>performance_data[[#This Row],[underperform_flag_count]]/performance_data[[#This Row],[totalportfoliocount]]</f>
        <v>0.44444444444444442</v>
      </c>
    </row>
    <row r="4282" spans="1:24" x14ac:dyDescent="0.3">
      <c r="A4282">
        <v>8907</v>
      </c>
      <c r="B4282" s="1">
        <v>45219</v>
      </c>
      <c r="C4282">
        <v>338170.14</v>
      </c>
      <c r="D4282">
        <v>18.39</v>
      </c>
      <c r="E4282">
        <v>20.94</v>
      </c>
      <c r="F4282">
        <v>3877.78</v>
      </c>
      <c r="G4282">
        <v>1357.31</v>
      </c>
      <c r="H4282" t="s">
        <v>2213</v>
      </c>
      <c r="I4282" t="s">
        <v>2217</v>
      </c>
      <c r="J4282">
        <v>10</v>
      </c>
      <c r="K4282" t="s">
        <v>2224</v>
      </c>
      <c r="L4282" t="str">
        <f>IF(performance_data[[#This Row],[return_percentage]]&gt;=performance_data[[#This Row],[benchmark_return]],"Higher","Lower")</f>
        <v>Lower</v>
      </c>
      <c r="M4282" s="14">
        <f xml:space="preserve"> _xlfn.MAXIFS(performance_data[date],performance_data[portfolio_id],performance_data[[#This Row],[portfolio_id]])</f>
        <v>45537</v>
      </c>
      <c r="N4282" s="14">
        <f xml:space="preserve"> _xlfn.MINIFS(performance_data[date],performance_data[portfolio_id],performance_data[[#This Row],[portfolio_id]])</f>
        <v>44864</v>
      </c>
      <c r="O4282" s="15">
        <f>_xlfn.MAXIFS(performance_data[portfolio_value],performance_data[portfolio_id],performance_data[[#This Row],[portfolio_id]],performance_data[date],performance_data[[#This Row],[latest_date]])</f>
        <v>491381.32</v>
      </c>
      <c r="P4282" s="15">
        <f>_xlfn.MAXIFS(performance_data[portfolio_value],performance_data[portfolio_id],performance_data[[#This Row],[portfolio_id]],performance_data[date],performance_data[[#This Row],[starting_date]])</f>
        <v>354499</v>
      </c>
      <c r="Q4282" s="15">
        <f>performance_data[[#This Row],[latest_value]]-performance_data[[#This Row],[starting_value]]</f>
        <v>136882.32</v>
      </c>
      <c r="R4282" s="15">
        <f>performance_data[[#This Row],[net_inflows]]-performance_data[[#This Row],[net_outflows]]</f>
        <v>2520.4700000000003</v>
      </c>
      <c r="S4282" s="15" t="str">
        <f>IF(performance_data[[#This Row],[net_inflows]]&gt;AVERAGE(performance_data[net_inflows]),"High","Low")</f>
        <v>Low</v>
      </c>
      <c r="T4282" s="15">
        <f>AVERAGEIF(performance_data[inflow_flag],performance_data[[#This Row],[inflow_flag]],performance_data[return_percentage])</f>
        <v>5.0457846277021572</v>
      </c>
      <c r="U4282" s="17">
        <f>IF(performance_data[[#This Row],[return_percentage]]&lt;performance_data[[#This Row],[benchmark_return]],1,0)</f>
        <v>1</v>
      </c>
      <c r="V4282" s="17">
        <f>COUNTIFS(performance_data[portfolio_id],performance_data[[#This Row],[portfolio_id]])</f>
        <v>36</v>
      </c>
      <c r="W4282" s="17">
        <f>COUNTIFS(performance_data[portfolio_id],performance_data[[#This Row],[portfolio_id]],
          performance_data[return_flag],1)</f>
        <v>16</v>
      </c>
      <c r="X4282" s="15">
        <f>performance_data[[#This Row],[underperform_flag_count]]/performance_data[[#This Row],[totalportfoliocount]]</f>
        <v>0.44444444444444442</v>
      </c>
    </row>
    <row r="4283" spans="1:24" x14ac:dyDescent="0.3">
      <c r="A4283">
        <v>8907</v>
      </c>
      <c r="B4283" s="1">
        <v>44887</v>
      </c>
      <c r="C4283">
        <v>105429.21</v>
      </c>
      <c r="D4283">
        <v>-6</v>
      </c>
      <c r="E4283">
        <v>-5.34</v>
      </c>
      <c r="F4283">
        <v>18103.25</v>
      </c>
      <c r="G4283">
        <v>19908.03</v>
      </c>
      <c r="H4283" t="s">
        <v>2220</v>
      </c>
      <c r="I4283" t="s">
        <v>2217</v>
      </c>
      <c r="J4283">
        <v>11</v>
      </c>
      <c r="K4283" t="s">
        <v>2219</v>
      </c>
      <c r="L4283" t="str">
        <f>IF(performance_data[[#This Row],[return_percentage]]&gt;=performance_data[[#This Row],[benchmark_return]],"Higher","Lower")</f>
        <v>Lower</v>
      </c>
      <c r="M4283" s="14">
        <f xml:space="preserve"> _xlfn.MAXIFS(performance_data[date],performance_data[portfolio_id],performance_data[[#This Row],[portfolio_id]])</f>
        <v>45537</v>
      </c>
      <c r="N4283" s="14">
        <f xml:space="preserve"> _xlfn.MINIFS(performance_data[date],performance_data[portfolio_id],performance_data[[#This Row],[portfolio_id]])</f>
        <v>44864</v>
      </c>
      <c r="O4283" s="15">
        <f>_xlfn.MAXIFS(performance_data[portfolio_value],performance_data[portfolio_id],performance_data[[#This Row],[portfolio_id]],performance_data[date],performance_data[[#This Row],[latest_date]])</f>
        <v>491381.32</v>
      </c>
      <c r="P4283" s="15">
        <f>_xlfn.MAXIFS(performance_data[portfolio_value],performance_data[portfolio_id],performance_data[[#This Row],[portfolio_id]],performance_data[date],performance_data[[#This Row],[starting_date]])</f>
        <v>354499</v>
      </c>
      <c r="Q4283" s="15">
        <f>performance_data[[#This Row],[latest_value]]-performance_data[[#This Row],[starting_value]]</f>
        <v>136882.32</v>
      </c>
      <c r="R4283" s="15">
        <f>performance_data[[#This Row],[net_inflows]]-performance_data[[#This Row],[net_outflows]]</f>
        <v>-1804.7799999999988</v>
      </c>
      <c r="S4283" s="15" t="str">
        <f>IF(performance_data[[#This Row],[net_inflows]]&gt;AVERAGE(performance_data[net_inflows]),"High","Low")</f>
        <v>High</v>
      </c>
      <c r="T4283" s="15">
        <f>AVERAGEIF(performance_data[inflow_flag],performance_data[[#This Row],[inflow_flag]],performance_data[return_percentage])</f>
        <v>4.8467905675459724</v>
      </c>
      <c r="U4283" s="17">
        <f>IF(performance_data[[#This Row],[return_percentage]]&lt;performance_data[[#This Row],[benchmark_return]],1,0)</f>
        <v>1</v>
      </c>
      <c r="V4283" s="17">
        <f>COUNTIFS(performance_data[portfolio_id],performance_data[[#This Row],[portfolio_id]])</f>
        <v>36</v>
      </c>
      <c r="W4283" s="17">
        <f>COUNTIFS(performance_data[portfolio_id],performance_data[[#This Row],[portfolio_id]],
          performance_data[return_flag],1)</f>
        <v>16</v>
      </c>
      <c r="X4283" s="15">
        <f>performance_data[[#This Row],[underperform_flag_count]]/performance_data[[#This Row],[totalportfoliocount]]</f>
        <v>0.44444444444444442</v>
      </c>
    </row>
    <row r="4284" spans="1:24" x14ac:dyDescent="0.3">
      <c r="A4284">
        <v>8907</v>
      </c>
      <c r="B4284" s="1">
        <v>45355</v>
      </c>
      <c r="C4284">
        <v>269740.81</v>
      </c>
      <c r="D4284">
        <v>-0.88</v>
      </c>
      <c r="E4284">
        <v>-0.87</v>
      </c>
      <c r="F4284">
        <v>7614.5</v>
      </c>
      <c r="G4284">
        <v>8246.82</v>
      </c>
      <c r="H4284" t="s">
        <v>2205</v>
      </c>
      <c r="I4284" t="s">
        <v>2206</v>
      </c>
      <c r="J4284">
        <v>3</v>
      </c>
      <c r="K4284" t="s">
        <v>2222</v>
      </c>
      <c r="L4284" t="str">
        <f>IF(performance_data[[#This Row],[return_percentage]]&gt;=performance_data[[#This Row],[benchmark_return]],"Higher","Lower")</f>
        <v>Lower</v>
      </c>
      <c r="M4284" s="14">
        <f xml:space="preserve"> _xlfn.MAXIFS(performance_data[date],performance_data[portfolio_id],performance_data[[#This Row],[portfolio_id]])</f>
        <v>45537</v>
      </c>
      <c r="N4284" s="14">
        <f xml:space="preserve"> _xlfn.MINIFS(performance_data[date],performance_data[portfolio_id],performance_data[[#This Row],[portfolio_id]])</f>
        <v>44864</v>
      </c>
      <c r="O4284" s="15">
        <f>_xlfn.MAXIFS(performance_data[portfolio_value],performance_data[portfolio_id],performance_data[[#This Row],[portfolio_id]],performance_data[date],performance_data[[#This Row],[latest_date]])</f>
        <v>491381.32</v>
      </c>
      <c r="P4284" s="15">
        <f>_xlfn.MAXIFS(performance_data[portfolio_value],performance_data[portfolio_id],performance_data[[#This Row],[portfolio_id]],performance_data[date],performance_data[[#This Row],[starting_date]])</f>
        <v>354499</v>
      </c>
      <c r="Q4284" s="15">
        <f>performance_data[[#This Row],[latest_value]]-performance_data[[#This Row],[starting_value]]</f>
        <v>136882.32</v>
      </c>
      <c r="R4284" s="15">
        <f>performance_data[[#This Row],[net_inflows]]-performance_data[[#This Row],[net_outflows]]</f>
        <v>-632.31999999999971</v>
      </c>
      <c r="S4284" s="15" t="str">
        <f>IF(performance_data[[#This Row],[net_inflows]]&gt;AVERAGE(performance_data[net_inflows]),"High","Low")</f>
        <v>Low</v>
      </c>
      <c r="T4284" s="15">
        <f>AVERAGEIF(performance_data[inflow_flag],performance_data[[#This Row],[inflow_flag]],performance_data[return_percentage])</f>
        <v>5.0457846277021572</v>
      </c>
      <c r="U4284" s="17">
        <f>IF(performance_data[[#This Row],[return_percentage]]&lt;performance_data[[#This Row],[benchmark_return]],1,0)</f>
        <v>1</v>
      </c>
      <c r="V4284" s="17">
        <f>COUNTIFS(performance_data[portfolio_id],performance_data[[#This Row],[portfolio_id]])</f>
        <v>36</v>
      </c>
      <c r="W4284" s="17">
        <f>COUNTIFS(performance_data[portfolio_id],performance_data[[#This Row],[portfolio_id]],
          performance_data[return_flag],1)</f>
        <v>16</v>
      </c>
      <c r="X4284" s="15">
        <f>performance_data[[#This Row],[underperform_flag_count]]/performance_data[[#This Row],[totalportfoliocount]]</f>
        <v>0.44444444444444442</v>
      </c>
    </row>
    <row r="4285" spans="1:24" x14ac:dyDescent="0.3">
      <c r="A4285">
        <v>8907</v>
      </c>
      <c r="B4285" s="1">
        <v>45247</v>
      </c>
      <c r="C4285">
        <v>194683.41</v>
      </c>
      <c r="D4285">
        <v>-9.98</v>
      </c>
      <c r="E4285">
        <v>-9.19</v>
      </c>
      <c r="F4285">
        <v>13573.12</v>
      </c>
      <c r="G4285">
        <v>16682.28</v>
      </c>
      <c r="H4285" t="s">
        <v>2213</v>
      </c>
      <c r="I4285" t="s">
        <v>2217</v>
      </c>
      <c r="J4285">
        <v>11</v>
      </c>
      <c r="K4285" t="s">
        <v>2219</v>
      </c>
      <c r="L4285" t="str">
        <f>IF(performance_data[[#This Row],[return_percentage]]&gt;=performance_data[[#This Row],[benchmark_return]],"Higher","Lower")</f>
        <v>Lower</v>
      </c>
      <c r="M4285" s="14">
        <f xml:space="preserve"> _xlfn.MAXIFS(performance_data[date],performance_data[portfolio_id],performance_data[[#This Row],[portfolio_id]])</f>
        <v>45537</v>
      </c>
      <c r="N4285" s="14">
        <f xml:space="preserve"> _xlfn.MINIFS(performance_data[date],performance_data[portfolio_id],performance_data[[#This Row],[portfolio_id]])</f>
        <v>44864</v>
      </c>
      <c r="O4285" s="15">
        <f>_xlfn.MAXIFS(performance_data[portfolio_value],performance_data[portfolio_id],performance_data[[#This Row],[portfolio_id]],performance_data[date],performance_data[[#This Row],[latest_date]])</f>
        <v>491381.32</v>
      </c>
      <c r="P4285" s="15">
        <f>_xlfn.MAXIFS(performance_data[portfolio_value],performance_data[portfolio_id],performance_data[[#This Row],[portfolio_id]],performance_data[date],performance_data[[#This Row],[starting_date]])</f>
        <v>354499</v>
      </c>
      <c r="Q4285" s="15">
        <f>performance_data[[#This Row],[latest_value]]-performance_data[[#This Row],[starting_value]]</f>
        <v>136882.32</v>
      </c>
      <c r="R4285" s="15">
        <f>performance_data[[#This Row],[net_inflows]]-performance_data[[#This Row],[net_outflows]]</f>
        <v>-3109.159999999998</v>
      </c>
      <c r="S4285" s="15" t="str">
        <f>IF(performance_data[[#This Row],[net_inflows]]&gt;AVERAGE(performance_data[net_inflows]),"High","Low")</f>
        <v>High</v>
      </c>
      <c r="T4285" s="15">
        <f>AVERAGEIF(performance_data[inflow_flag],performance_data[[#This Row],[inflow_flag]],performance_data[return_percentage])</f>
        <v>4.8467905675459724</v>
      </c>
      <c r="U4285" s="17">
        <f>IF(performance_data[[#This Row],[return_percentage]]&lt;performance_data[[#This Row],[benchmark_return]],1,0)</f>
        <v>1</v>
      </c>
      <c r="V4285" s="17">
        <f>COUNTIFS(performance_data[portfolio_id],performance_data[[#This Row],[portfolio_id]])</f>
        <v>36</v>
      </c>
      <c r="W4285" s="17">
        <f>COUNTIFS(performance_data[portfolio_id],performance_data[[#This Row],[portfolio_id]],
          performance_data[return_flag],1)</f>
        <v>16</v>
      </c>
      <c r="X4285" s="15">
        <f>performance_data[[#This Row],[underperform_flag_count]]/performance_data[[#This Row],[totalportfoliocount]]</f>
        <v>0.44444444444444442</v>
      </c>
    </row>
    <row r="4286" spans="1:24" x14ac:dyDescent="0.3">
      <c r="A4286">
        <v>8907</v>
      </c>
      <c r="B4286" s="1">
        <v>45212</v>
      </c>
      <c r="C4286">
        <v>108566.81</v>
      </c>
      <c r="D4286">
        <v>-3.33</v>
      </c>
      <c r="E4286">
        <v>-2.92</v>
      </c>
      <c r="F4286">
        <v>7008.71</v>
      </c>
      <c r="G4286">
        <v>943.57</v>
      </c>
      <c r="H4286" t="s">
        <v>2213</v>
      </c>
      <c r="I4286" t="s">
        <v>2217</v>
      </c>
      <c r="J4286">
        <v>10</v>
      </c>
      <c r="K4286" t="s">
        <v>2224</v>
      </c>
      <c r="L4286" t="str">
        <f>IF(performance_data[[#This Row],[return_percentage]]&gt;=performance_data[[#This Row],[benchmark_return]],"Higher","Lower")</f>
        <v>Lower</v>
      </c>
      <c r="M4286" s="14">
        <f xml:space="preserve"> _xlfn.MAXIFS(performance_data[date],performance_data[portfolio_id],performance_data[[#This Row],[portfolio_id]])</f>
        <v>45537</v>
      </c>
      <c r="N4286" s="14">
        <f xml:space="preserve"> _xlfn.MINIFS(performance_data[date],performance_data[portfolio_id],performance_data[[#This Row],[portfolio_id]])</f>
        <v>44864</v>
      </c>
      <c r="O4286" s="15">
        <f>_xlfn.MAXIFS(performance_data[portfolio_value],performance_data[portfolio_id],performance_data[[#This Row],[portfolio_id]],performance_data[date],performance_data[[#This Row],[latest_date]])</f>
        <v>491381.32</v>
      </c>
      <c r="P4286" s="15">
        <f>_xlfn.MAXIFS(performance_data[portfolio_value],performance_data[portfolio_id],performance_data[[#This Row],[portfolio_id]],performance_data[date],performance_data[[#This Row],[starting_date]])</f>
        <v>354499</v>
      </c>
      <c r="Q4286" s="15">
        <f>performance_data[[#This Row],[latest_value]]-performance_data[[#This Row],[starting_value]]</f>
        <v>136882.32</v>
      </c>
      <c r="R4286" s="15">
        <f>performance_data[[#This Row],[net_inflows]]-performance_data[[#This Row],[net_outflows]]</f>
        <v>6065.14</v>
      </c>
      <c r="S4286" s="15" t="str">
        <f>IF(performance_data[[#This Row],[net_inflows]]&gt;AVERAGE(performance_data[net_inflows]),"High","Low")</f>
        <v>Low</v>
      </c>
      <c r="T4286" s="15">
        <f>AVERAGEIF(performance_data[inflow_flag],performance_data[[#This Row],[inflow_flag]],performance_data[return_percentage])</f>
        <v>5.0457846277021572</v>
      </c>
      <c r="U4286" s="17">
        <f>IF(performance_data[[#This Row],[return_percentage]]&lt;performance_data[[#This Row],[benchmark_return]],1,0)</f>
        <v>1</v>
      </c>
      <c r="V4286" s="17">
        <f>COUNTIFS(performance_data[portfolio_id],performance_data[[#This Row],[portfolio_id]])</f>
        <v>36</v>
      </c>
      <c r="W4286" s="17">
        <f>COUNTIFS(performance_data[portfolio_id],performance_data[[#This Row],[portfolio_id]],
          performance_data[return_flag],1)</f>
        <v>16</v>
      </c>
      <c r="X4286" s="15">
        <f>performance_data[[#This Row],[underperform_flag_count]]/performance_data[[#This Row],[totalportfoliocount]]</f>
        <v>0.44444444444444442</v>
      </c>
    </row>
    <row r="4287" spans="1:24" x14ac:dyDescent="0.3">
      <c r="A4287">
        <v>8907</v>
      </c>
      <c r="B4287" s="1">
        <v>45395</v>
      </c>
      <c r="C4287">
        <v>294163.25</v>
      </c>
      <c r="D4287">
        <v>-5</v>
      </c>
      <c r="E4287">
        <v>-4.41</v>
      </c>
      <c r="F4287">
        <v>3047.46</v>
      </c>
      <c r="G4287">
        <v>3006.3</v>
      </c>
      <c r="H4287" t="s">
        <v>2205</v>
      </c>
      <c r="I4287" t="s">
        <v>2211</v>
      </c>
      <c r="J4287">
        <v>4</v>
      </c>
      <c r="K4287" t="s">
        <v>2216</v>
      </c>
      <c r="L4287" t="str">
        <f>IF(performance_data[[#This Row],[return_percentage]]&gt;=performance_data[[#This Row],[benchmark_return]],"Higher","Lower")</f>
        <v>Lower</v>
      </c>
      <c r="M4287" s="14">
        <f xml:space="preserve"> _xlfn.MAXIFS(performance_data[date],performance_data[portfolio_id],performance_data[[#This Row],[portfolio_id]])</f>
        <v>45537</v>
      </c>
      <c r="N4287" s="14">
        <f xml:space="preserve"> _xlfn.MINIFS(performance_data[date],performance_data[portfolio_id],performance_data[[#This Row],[portfolio_id]])</f>
        <v>44864</v>
      </c>
      <c r="O4287" s="15">
        <f>_xlfn.MAXIFS(performance_data[portfolio_value],performance_data[portfolio_id],performance_data[[#This Row],[portfolio_id]],performance_data[date],performance_data[[#This Row],[latest_date]])</f>
        <v>491381.32</v>
      </c>
      <c r="P4287" s="15">
        <f>_xlfn.MAXIFS(performance_data[portfolio_value],performance_data[portfolio_id],performance_data[[#This Row],[portfolio_id]],performance_data[date],performance_data[[#This Row],[starting_date]])</f>
        <v>354499</v>
      </c>
      <c r="Q4287" s="15">
        <f>performance_data[[#This Row],[latest_value]]-performance_data[[#This Row],[starting_value]]</f>
        <v>136882.32</v>
      </c>
      <c r="R4287" s="15">
        <f>performance_data[[#This Row],[net_inflows]]-performance_data[[#This Row],[net_outflows]]</f>
        <v>41.159999999999854</v>
      </c>
      <c r="S4287" s="15" t="str">
        <f>IF(performance_data[[#This Row],[net_inflows]]&gt;AVERAGE(performance_data[net_inflows]),"High","Low")</f>
        <v>Low</v>
      </c>
      <c r="T4287" s="15">
        <f>AVERAGEIF(performance_data[inflow_flag],performance_data[[#This Row],[inflow_flag]],performance_data[return_percentage])</f>
        <v>5.0457846277021572</v>
      </c>
      <c r="U4287" s="17">
        <f>IF(performance_data[[#This Row],[return_percentage]]&lt;performance_data[[#This Row],[benchmark_return]],1,0)</f>
        <v>1</v>
      </c>
      <c r="V4287" s="17">
        <f>COUNTIFS(performance_data[portfolio_id],performance_data[[#This Row],[portfolio_id]])</f>
        <v>36</v>
      </c>
      <c r="W4287" s="17">
        <f>COUNTIFS(performance_data[portfolio_id],performance_data[[#This Row],[portfolio_id]],
          performance_data[return_flag],1)</f>
        <v>16</v>
      </c>
      <c r="X4287" s="15">
        <f>performance_data[[#This Row],[underperform_flag_count]]/performance_data[[#This Row],[totalportfoliocount]]</f>
        <v>0.44444444444444442</v>
      </c>
    </row>
    <row r="4288" spans="1:24" x14ac:dyDescent="0.3">
      <c r="A4288">
        <v>8907</v>
      </c>
      <c r="B4288" s="1">
        <v>44991</v>
      </c>
      <c r="C4288">
        <v>14901.8</v>
      </c>
      <c r="D4288">
        <v>11.47</v>
      </c>
      <c r="E4288">
        <v>10</v>
      </c>
      <c r="F4288">
        <v>4609.12</v>
      </c>
      <c r="G4288">
        <v>19456.8</v>
      </c>
      <c r="H4288" t="s">
        <v>2213</v>
      </c>
      <c r="I4288" t="s">
        <v>2206</v>
      </c>
      <c r="J4288">
        <v>3</v>
      </c>
      <c r="K4288" t="s">
        <v>2222</v>
      </c>
      <c r="L4288" t="str">
        <f>IF(performance_data[[#This Row],[return_percentage]]&gt;=performance_data[[#This Row],[benchmark_return]],"Higher","Lower")</f>
        <v>Higher</v>
      </c>
      <c r="M4288" s="14">
        <f xml:space="preserve"> _xlfn.MAXIFS(performance_data[date],performance_data[portfolio_id],performance_data[[#This Row],[portfolio_id]])</f>
        <v>45537</v>
      </c>
      <c r="N4288" s="14">
        <f xml:space="preserve"> _xlfn.MINIFS(performance_data[date],performance_data[portfolio_id],performance_data[[#This Row],[portfolio_id]])</f>
        <v>44864</v>
      </c>
      <c r="O4288" s="15">
        <f>_xlfn.MAXIFS(performance_data[portfolio_value],performance_data[portfolio_id],performance_data[[#This Row],[portfolio_id]],performance_data[date],performance_data[[#This Row],[latest_date]])</f>
        <v>491381.32</v>
      </c>
      <c r="P4288" s="15">
        <f>_xlfn.MAXIFS(performance_data[portfolio_value],performance_data[portfolio_id],performance_data[[#This Row],[portfolio_id]],performance_data[date],performance_data[[#This Row],[starting_date]])</f>
        <v>354499</v>
      </c>
      <c r="Q4288" s="15">
        <f>performance_data[[#This Row],[latest_value]]-performance_data[[#This Row],[starting_value]]</f>
        <v>136882.32</v>
      </c>
      <c r="R4288" s="15">
        <f>performance_data[[#This Row],[net_inflows]]-performance_data[[#This Row],[net_outflows]]</f>
        <v>-14847.68</v>
      </c>
      <c r="S4288" s="15" t="str">
        <f>IF(performance_data[[#This Row],[net_inflows]]&gt;AVERAGE(performance_data[net_inflows]),"High","Low")</f>
        <v>Low</v>
      </c>
      <c r="T4288" s="15">
        <f>AVERAGEIF(performance_data[inflow_flag],performance_data[[#This Row],[inflow_flag]],performance_data[return_percentage])</f>
        <v>5.0457846277021572</v>
      </c>
      <c r="U4288" s="17">
        <f>IF(performance_data[[#This Row],[return_percentage]]&lt;performance_data[[#This Row],[benchmark_return]],1,0)</f>
        <v>0</v>
      </c>
      <c r="V4288" s="17">
        <f>COUNTIFS(performance_data[portfolio_id],performance_data[[#This Row],[portfolio_id]])</f>
        <v>36</v>
      </c>
      <c r="W4288" s="17">
        <f>COUNTIFS(performance_data[portfolio_id],performance_data[[#This Row],[portfolio_id]],
          performance_data[return_flag],1)</f>
        <v>16</v>
      </c>
      <c r="X4288" s="15">
        <f>performance_data[[#This Row],[underperform_flag_count]]/performance_data[[#This Row],[totalportfoliocount]]</f>
        <v>0.44444444444444442</v>
      </c>
    </row>
    <row r="4289" spans="1:24" x14ac:dyDescent="0.3">
      <c r="A4289">
        <v>8907</v>
      </c>
      <c r="B4289" s="1">
        <v>45144</v>
      </c>
      <c r="C4289">
        <v>154734.25</v>
      </c>
      <c r="D4289">
        <v>-5.45</v>
      </c>
      <c r="E4289">
        <v>-5.78</v>
      </c>
      <c r="F4289">
        <v>9914.2000000000007</v>
      </c>
      <c r="G4289">
        <v>1776.53</v>
      </c>
      <c r="H4289" t="s">
        <v>2213</v>
      </c>
      <c r="I4289" t="s">
        <v>2209</v>
      </c>
      <c r="J4289">
        <v>8</v>
      </c>
      <c r="K4289" t="s">
        <v>2214</v>
      </c>
      <c r="L4289" t="str">
        <f>IF(performance_data[[#This Row],[return_percentage]]&gt;=performance_data[[#This Row],[benchmark_return]],"Higher","Lower")</f>
        <v>Higher</v>
      </c>
      <c r="M4289" s="14">
        <f xml:space="preserve"> _xlfn.MAXIFS(performance_data[date],performance_data[portfolio_id],performance_data[[#This Row],[portfolio_id]])</f>
        <v>45537</v>
      </c>
      <c r="N4289" s="14">
        <f xml:space="preserve"> _xlfn.MINIFS(performance_data[date],performance_data[portfolio_id],performance_data[[#This Row],[portfolio_id]])</f>
        <v>44864</v>
      </c>
      <c r="O4289" s="15">
        <f>_xlfn.MAXIFS(performance_data[portfolio_value],performance_data[portfolio_id],performance_data[[#This Row],[portfolio_id]],performance_data[date],performance_data[[#This Row],[latest_date]])</f>
        <v>491381.32</v>
      </c>
      <c r="P4289" s="15">
        <f>_xlfn.MAXIFS(performance_data[portfolio_value],performance_data[portfolio_id],performance_data[[#This Row],[portfolio_id]],performance_data[date],performance_data[[#This Row],[starting_date]])</f>
        <v>354499</v>
      </c>
      <c r="Q4289" s="15">
        <f>performance_data[[#This Row],[latest_value]]-performance_data[[#This Row],[starting_value]]</f>
        <v>136882.32</v>
      </c>
      <c r="R4289" s="15">
        <f>performance_data[[#This Row],[net_inflows]]-performance_data[[#This Row],[net_outflows]]</f>
        <v>8137.670000000001</v>
      </c>
      <c r="S4289" s="15" t="str">
        <f>IF(performance_data[[#This Row],[net_inflows]]&gt;AVERAGE(performance_data[net_inflows]),"High","Low")</f>
        <v>Low</v>
      </c>
      <c r="T4289" s="15">
        <f>AVERAGEIF(performance_data[inflow_flag],performance_data[[#This Row],[inflow_flag]],performance_data[return_percentage])</f>
        <v>5.0457846277021572</v>
      </c>
      <c r="U4289" s="17">
        <f>IF(performance_data[[#This Row],[return_percentage]]&lt;performance_data[[#This Row],[benchmark_return]],1,0)</f>
        <v>0</v>
      </c>
      <c r="V4289" s="17">
        <f>COUNTIFS(performance_data[portfolio_id],performance_data[[#This Row],[portfolio_id]])</f>
        <v>36</v>
      </c>
      <c r="W4289" s="17">
        <f>COUNTIFS(performance_data[portfolio_id],performance_data[[#This Row],[portfolio_id]],
          performance_data[return_flag],1)</f>
        <v>16</v>
      </c>
      <c r="X4289" s="15">
        <f>performance_data[[#This Row],[underperform_flag_count]]/performance_data[[#This Row],[totalportfoliocount]]</f>
        <v>0.44444444444444442</v>
      </c>
    </row>
    <row r="4290" spans="1:24" x14ac:dyDescent="0.3">
      <c r="A4290">
        <v>8907</v>
      </c>
      <c r="B4290" s="1">
        <v>45252</v>
      </c>
      <c r="C4290">
        <v>314089.86</v>
      </c>
      <c r="D4290">
        <v>11.76</v>
      </c>
      <c r="E4290">
        <v>11.91</v>
      </c>
      <c r="F4290">
        <v>13494.12</v>
      </c>
      <c r="G4290">
        <v>17614.12</v>
      </c>
      <c r="H4290" t="s">
        <v>2213</v>
      </c>
      <c r="I4290" t="s">
        <v>2217</v>
      </c>
      <c r="J4290">
        <v>11</v>
      </c>
      <c r="K4290" t="s">
        <v>2219</v>
      </c>
      <c r="L4290" t="str">
        <f>IF(performance_data[[#This Row],[return_percentage]]&gt;=performance_data[[#This Row],[benchmark_return]],"Higher","Lower")</f>
        <v>Lower</v>
      </c>
      <c r="M4290" s="14">
        <f xml:space="preserve"> _xlfn.MAXIFS(performance_data[date],performance_data[portfolio_id],performance_data[[#This Row],[portfolio_id]])</f>
        <v>45537</v>
      </c>
      <c r="N4290" s="14">
        <f xml:space="preserve"> _xlfn.MINIFS(performance_data[date],performance_data[portfolio_id],performance_data[[#This Row],[portfolio_id]])</f>
        <v>44864</v>
      </c>
      <c r="O4290" s="15">
        <f>_xlfn.MAXIFS(performance_data[portfolio_value],performance_data[portfolio_id],performance_data[[#This Row],[portfolio_id]],performance_data[date],performance_data[[#This Row],[latest_date]])</f>
        <v>491381.32</v>
      </c>
      <c r="P4290" s="15">
        <f>_xlfn.MAXIFS(performance_data[portfolio_value],performance_data[portfolio_id],performance_data[[#This Row],[portfolio_id]],performance_data[date],performance_data[[#This Row],[starting_date]])</f>
        <v>354499</v>
      </c>
      <c r="Q4290" s="15">
        <f>performance_data[[#This Row],[latest_value]]-performance_data[[#This Row],[starting_value]]</f>
        <v>136882.32</v>
      </c>
      <c r="R4290" s="15">
        <f>performance_data[[#This Row],[net_inflows]]-performance_data[[#This Row],[net_outflows]]</f>
        <v>-4119.9999999999982</v>
      </c>
      <c r="S4290" s="15" t="str">
        <f>IF(performance_data[[#This Row],[net_inflows]]&gt;AVERAGE(performance_data[net_inflows]),"High","Low")</f>
        <v>High</v>
      </c>
      <c r="T4290" s="15">
        <f>AVERAGEIF(performance_data[inflow_flag],performance_data[[#This Row],[inflow_flag]],performance_data[return_percentage])</f>
        <v>4.8467905675459724</v>
      </c>
      <c r="U4290" s="17">
        <f>IF(performance_data[[#This Row],[return_percentage]]&lt;performance_data[[#This Row],[benchmark_return]],1,0)</f>
        <v>1</v>
      </c>
      <c r="V4290" s="17">
        <f>COUNTIFS(performance_data[portfolio_id],performance_data[[#This Row],[portfolio_id]])</f>
        <v>36</v>
      </c>
      <c r="W4290" s="17">
        <f>COUNTIFS(performance_data[portfolio_id],performance_data[[#This Row],[portfolio_id]],
          performance_data[return_flag],1)</f>
        <v>16</v>
      </c>
      <c r="X4290" s="15">
        <f>performance_data[[#This Row],[underperform_flag_count]]/performance_data[[#This Row],[totalportfoliocount]]</f>
        <v>0.44444444444444442</v>
      </c>
    </row>
    <row r="4291" spans="1:24" x14ac:dyDescent="0.3">
      <c r="A4291">
        <v>8907</v>
      </c>
      <c r="B4291" s="1">
        <v>45158</v>
      </c>
      <c r="C4291">
        <v>325290.65999999997</v>
      </c>
      <c r="D4291">
        <v>-2.66</v>
      </c>
      <c r="E4291">
        <v>-2.68</v>
      </c>
      <c r="F4291">
        <v>14332.82</v>
      </c>
      <c r="G4291">
        <v>19902.84</v>
      </c>
      <c r="H4291" t="s">
        <v>2213</v>
      </c>
      <c r="I4291" t="s">
        <v>2209</v>
      </c>
      <c r="J4291">
        <v>8</v>
      </c>
      <c r="K4291" t="s">
        <v>2214</v>
      </c>
      <c r="L4291" t="str">
        <f>IF(performance_data[[#This Row],[return_percentage]]&gt;=performance_data[[#This Row],[benchmark_return]],"Higher","Lower")</f>
        <v>Higher</v>
      </c>
      <c r="M4291" s="14">
        <f xml:space="preserve"> _xlfn.MAXIFS(performance_data[date],performance_data[portfolio_id],performance_data[[#This Row],[portfolio_id]])</f>
        <v>45537</v>
      </c>
      <c r="N4291" s="14">
        <f xml:space="preserve"> _xlfn.MINIFS(performance_data[date],performance_data[portfolio_id],performance_data[[#This Row],[portfolio_id]])</f>
        <v>44864</v>
      </c>
      <c r="O4291" s="15">
        <f>_xlfn.MAXIFS(performance_data[portfolio_value],performance_data[portfolio_id],performance_data[[#This Row],[portfolio_id]],performance_data[date],performance_data[[#This Row],[latest_date]])</f>
        <v>491381.32</v>
      </c>
      <c r="P4291" s="15">
        <f>_xlfn.MAXIFS(performance_data[portfolio_value],performance_data[portfolio_id],performance_data[[#This Row],[portfolio_id]],performance_data[date],performance_data[[#This Row],[starting_date]])</f>
        <v>354499</v>
      </c>
      <c r="Q4291" s="15">
        <f>performance_data[[#This Row],[latest_value]]-performance_data[[#This Row],[starting_value]]</f>
        <v>136882.32</v>
      </c>
      <c r="R4291" s="15">
        <f>performance_data[[#This Row],[net_inflows]]-performance_data[[#This Row],[net_outflows]]</f>
        <v>-5570.02</v>
      </c>
      <c r="S4291" s="15" t="str">
        <f>IF(performance_data[[#This Row],[net_inflows]]&gt;AVERAGE(performance_data[net_inflows]),"High","Low")</f>
        <v>High</v>
      </c>
      <c r="T4291" s="15">
        <f>AVERAGEIF(performance_data[inflow_flag],performance_data[[#This Row],[inflow_flag]],performance_data[return_percentage])</f>
        <v>4.8467905675459724</v>
      </c>
      <c r="U4291" s="17">
        <f>IF(performance_data[[#This Row],[return_percentage]]&lt;performance_data[[#This Row],[benchmark_return]],1,0)</f>
        <v>0</v>
      </c>
      <c r="V4291" s="17">
        <f>COUNTIFS(performance_data[portfolio_id],performance_data[[#This Row],[portfolio_id]])</f>
        <v>36</v>
      </c>
      <c r="W4291" s="17">
        <f>COUNTIFS(performance_data[portfolio_id],performance_data[[#This Row],[portfolio_id]],
          performance_data[return_flag],1)</f>
        <v>16</v>
      </c>
      <c r="X4291" s="15">
        <f>performance_data[[#This Row],[underperform_flag_count]]/performance_data[[#This Row],[totalportfoliocount]]</f>
        <v>0.44444444444444442</v>
      </c>
    </row>
    <row r="4292" spans="1:24" x14ac:dyDescent="0.3">
      <c r="A4292">
        <v>8907</v>
      </c>
      <c r="B4292" s="1">
        <v>44882</v>
      </c>
      <c r="C4292">
        <v>369436.01</v>
      </c>
      <c r="D4292">
        <v>7.68</v>
      </c>
      <c r="E4292">
        <v>6.48</v>
      </c>
      <c r="F4292">
        <v>17973.63</v>
      </c>
      <c r="G4292">
        <v>15831.92</v>
      </c>
      <c r="H4292" t="s">
        <v>2220</v>
      </c>
      <c r="I4292" t="s">
        <v>2217</v>
      </c>
      <c r="J4292">
        <v>11</v>
      </c>
      <c r="K4292" t="s">
        <v>2219</v>
      </c>
      <c r="L4292" t="str">
        <f>IF(performance_data[[#This Row],[return_percentage]]&gt;=performance_data[[#This Row],[benchmark_return]],"Higher","Lower")</f>
        <v>Higher</v>
      </c>
      <c r="M4292" s="14">
        <f xml:space="preserve"> _xlfn.MAXIFS(performance_data[date],performance_data[portfolio_id],performance_data[[#This Row],[portfolio_id]])</f>
        <v>45537</v>
      </c>
      <c r="N4292" s="14">
        <f xml:space="preserve"> _xlfn.MINIFS(performance_data[date],performance_data[portfolio_id],performance_data[[#This Row],[portfolio_id]])</f>
        <v>44864</v>
      </c>
      <c r="O4292" s="15">
        <f>_xlfn.MAXIFS(performance_data[portfolio_value],performance_data[portfolio_id],performance_data[[#This Row],[portfolio_id]],performance_data[date],performance_data[[#This Row],[latest_date]])</f>
        <v>491381.32</v>
      </c>
      <c r="P4292" s="15">
        <f>_xlfn.MAXIFS(performance_data[portfolio_value],performance_data[portfolio_id],performance_data[[#This Row],[portfolio_id]],performance_data[date],performance_data[[#This Row],[starting_date]])</f>
        <v>354499</v>
      </c>
      <c r="Q4292" s="15">
        <f>performance_data[[#This Row],[latest_value]]-performance_data[[#This Row],[starting_value]]</f>
        <v>136882.32</v>
      </c>
      <c r="R4292" s="15">
        <f>performance_data[[#This Row],[net_inflows]]-performance_data[[#This Row],[net_outflows]]</f>
        <v>2141.7100000000009</v>
      </c>
      <c r="S4292" s="15" t="str">
        <f>IF(performance_data[[#This Row],[net_inflows]]&gt;AVERAGE(performance_data[net_inflows]),"High","Low")</f>
        <v>High</v>
      </c>
      <c r="T4292" s="15">
        <f>AVERAGEIF(performance_data[inflow_flag],performance_data[[#This Row],[inflow_flag]],performance_data[return_percentage])</f>
        <v>4.8467905675459724</v>
      </c>
      <c r="U4292" s="17">
        <f>IF(performance_data[[#This Row],[return_percentage]]&lt;performance_data[[#This Row],[benchmark_return]],1,0)</f>
        <v>0</v>
      </c>
      <c r="V4292" s="17">
        <f>COUNTIFS(performance_data[portfolio_id],performance_data[[#This Row],[portfolio_id]])</f>
        <v>36</v>
      </c>
      <c r="W4292" s="17">
        <f>COUNTIFS(performance_data[portfolio_id],performance_data[[#This Row],[portfolio_id]],
          performance_data[return_flag],1)</f>
        <v>16</v>
      </c>
      <c r="X4292" s="15">
        <f>performance_data[[#This Row],[underperform_flag_count]]/performance_data[[#This Row],[totalportfoliocount]]</f>
        <v>0.44444444444444442</v>
      </c>
    </row>
    <row r="4293" spans="1:24" x14ac:dyDescent="0.3">
      <c r="A4293">
        <v>8907</v>
      </c>
      <c r="B4293" s="1">
        <v>45153</v>
      </c>
      <c r="C4293">
        <v>18390.330000000002</v>
      </c>
      <c r="D4293">
        <v>-2.4700000000000002</v>
      </c>
      <c r="E4293">
        <v>-2.66</v>
      </c>
      <c r="F4293">
        <v>3521.55</v>
      </c>
      <c r="G4293">
        <v>7307.87</v>
      </c>
      <c r="H4293" t="s">
        <v>2213</v>
      </c>
      <c r="I4293" t="s">
        <v>2209</v>
      </c>
      <c r="J4293">
        <v>8</v>
      </c>
      <c r="K4293" t="s">
        <v>2214</v>
      </c>
      <c r="L4293" t="str">
        <f>IF(performance_data[[#This Row],[return_percentage]]&gt;=performance_data[[#This Row],[benchmark_return]],"Higher","Lower")</f>
        <v>Higher</v>
      </c>
      <c r="M4293" s="14">
        <f xml:space="preserve"> _xlfn.MAXIFS(performance_data[date],performance_data[portfolio_id],performance_data[[#This Row],[portfolio_id]])</f>
        <v>45537</v>
      </c>
      <c r="N4293" s="14">
        <f xml:space="preserve"> _xlfn.MINIFS(performance_data[date],performance_data[portfolio_id],performance_data[[#This Row],[portfolio_id]])</f>
        <v>44864</v>
      </c>
      <c r="O4293" s="15">
        <f>_xlfn.MAXIFS(performance_data[portfolio_value],performance_data[portfolio_id],performance_data[[#This Row],[portfolio_id]],performance_data[date],performance_data[[#This Row],[latest_date]])</f>
        <v>491381.32</v>
      </c>
      <c r="P4293" s="15">
        <f>_xlfn.MAXIFS(performance_data[portfolio_value],performance_data[portfolio_id],performance_data[[#This Row],[portfolio_id]],performance_data[date],performance_data[[#This Row],[starting_date]])</f>
        <v>354499</v>
      </c>
      <c r="Q4293" s="15">
        <f>performance_data[[#This Row],[latest_value]]-performance_data[[#This Row],[starting_value]]</f>
        <v>136882.32</v>
      </c>
      <c r="R4293" s="15">
        <f>performance_data[[#This Row],[net_inflows]]-performance_data[[#This Row],[net_outflows]]</f>
        <v>-3786.3199999999997</v>
      </c>
      <c r="S4293" s="15" t="str">
        <f>IF(performance_data[[#This Row],[net_inflows]]&gt;AVERAGE(performance_data[net_inflows]),"High","Low")</f>
        <v>Low</v>
      </c>
      <c r="T4293" s="15">
        <f>AVERAGEIF(performance_data[inflow_flag],performance_data[[#This Row],[inflow_flag]],performance_data[return_percentage])</f>
        <v>5.0457846277021572</v>
      </c>
      <c r="U4293" s="17">
        <f>IF(performance_data[[#This Row],[return_percentage]]&lt;performance_data[[#This Row],[benchmark_return]],1,0)</f>
        <v>0</v>
      </c>
      <c r="V4293" s="17">
        <f>COUNTIFS(performance_data[portfolio_id],performance_data[[#This Row],[portfolio_id]])</f>
        <v>36</v>
      </c>
      <c r="W4293" s="17">
        <f>COUNTIFS(performance_data[portfolio_id],performance_data[[#This Row],[portfolio_id]],
          performance_data[return_flag],1)</f>
        <v>16</v>
      </c>
      <c r="X4293" s="15">
        <f>performance_data[[#This Row],[underperform_flag_count]]/performance_data[[#This Row],[totalportfoliocount]]</f>
        <v>0.44444444444444442</v>
      </c>
    </row>
    <row r="4294" spans="1:24" x14ac:dyDescent="0.3">
      <c r="A4294">
        <v>8907</v>
      </c>
      <c r="B4294" s="1">
        <v>45537</v>
      </c>
      <c r="C4294">
        <v>491381.32</v>
      </c>
      <c r="D4294">
        <v>15.98</v>
      </c>
      <c r="E4294">
        <v>16.440000000000001</v>
      </c>
      <c r="F4294">
        <v>7559.49</v>
      </c>
      <c r="G4294">
        <v>3960.34</v>
      </c>
      <c r="H4294" t="s">
        <v>2205</v>
      </c>
      <c r="I4294" t="s">
        <v>2209</v>
      </c>
      <c r="J4294">
        <v>9</v>
      </c>
      <c r="K4294" t="s">
        <v>2221</v>
      </c>
      <c r="L4294" t="str">
        <f>IF(performance_data[[#This Row],[return_percentage]]&gt;=performance_data[[#This Row],[benchmark_return]],"Higher","Lower")</f>
        <v>Lower</v>
      </c>
      <c r="M4294" s="14">
        <f xml:space="preserve"> _xlfn.MAXIFS(performance_data[date],performance_data[portfolio_id],performance_data[[#This Row],[portfolio_id]])</f>
        <v>45537</v>
      </c>
      <c r="N4294" s="14">
        <f xml:space="preserve"> _xlfn.MINIFS(performance_data[date],performance_data[portfolio_id],performance_data[[#This Row],[portfolio_id]])</f>
        <v>44864</v>
      </c>
      <c r="O4294" s="15">
        <f>_xlfn.MAXIFS(performance_data[portfolio_value],performance_data[portfolio_id],performance_data[[#This Row],[portfolio_id]],performance_data[date],performance_data[[#This Row],[latest_date]])</f>
        <v>491381.32</v>
      </c>
      <c r="P4294" s="15">
        <f>_xlfn.MAXIFS(performance_data[portfolio_value],performance_data[portfolio_id],performance_data[[#This Row],[portfolio_id]],performance_data[date],performance_data[[#This Row],[starting_date]])</f>
        <v>354499</v>
      </c>
      <c r="Q4294" s="15">
        <f>performance_data[[#This Row],[latest_value]]-performance_data[[#This Row],[starting_value]]</f>
        <v>136882.32</v>
      </c>
      <c r="R4294" s="15">
        <f>performance_data[[#This Row],[net_inflows]]-performance_data[[#This Row],[net_outflows]]</f>
        <v>3599.1499999999996</v>
      </c>
      <c r="S4294" s="15" t="str">
        <f>IF(performance_data[[#This Row],[net_inflows]]&gt;AVERAGE(performance_data[net_inflows]),"High","Low")</f>
        <v>Low</v>
      </c>
      <c r="T4294" s="15">
        <f>AVERAGEIF(performance_data[inflow_flag],performance_data[[#This Row],[inflow_flag]],performance_data[return_percentage])</f>
        <v>5.0457846277021572</v>
      </c>
      <c r="U4294" s="17">
        <f>IF(performance_data[[#This Row],[return_percentage]]&lt;performance_data[[#This Row],[benchmark_return]],1,0)</f>
        <v>1</v>
      </c>
      <c r="V4294" s="17">
        <f>COUNTIFS(performance_data[portfolio_id],performance_data[[#This Row],[portfolio_id]])</f>
        <v>36</v>
      </c>
      <c r="W4294" s="17">
        <f>COUNTIFS(performance_data[portfolio_id],performance_data[[#This Row],[portfolio_id]],
          performance_data[return_flag],1)</f>
        <v>16</v>
      </c>
      <c r="X4294" s="15">
        <f>performance_data[[#This Row],[underperform_flag_count]]/performance_data[[#This Row],[totalportfoliocount]]</f>
        <v>0.44444444444444442</v>
      </c>
    </row>
    <row r="4295" spans="1:24" x14ac:dyDescent="0.3">
      <c r="A4295">
        <v>8907</v>
      </c>
      <c r="B4295" s="1">
        <v>45184</v>
      </c>
      <c r="C4295">
        <v>95368.24</v>
      </c>
      <c r="D4295">
        <v>1.88</v>
      </c>
      <c r="E4295">
        <v>1.93</v>
      </c>
      <c r="F4295">
        <v>16615.11</v>
      </c>
      <c r="G4295">
        <v>8856.42</v>
      </c>
      <c r="H4295" t="s">
        <v>2213</v>
      </c>
      <c r="I4295" t="s">
        <v>2209</v>
      </c>
      <c r="J4295">
        <v>9</v>
      </c>
      <c r="K4295" t="s">
        <v>2221</v>
      </c>
      <c r="L4295" t="str">
        <f>IF(performance_data[[#This Row],[return_percentage]]&gt;=performance_data[[#This Row],[benchmark_return]],"Higher","Lower")</f>
        <v>Lower</v>
      </c>
      <c r="M4295" s="14">
        <f xml:space="preserve"> _xlfn.MAXIFS(performance_data[date],performance_data[portfolio_id],performance_data[[#This Row],[portfolio_id]])</f>
        <v>45537</v>
      </c>
      <c r="N4295" s="14">
        <f xml:space="preserve"> _xlfn.MINIFS(performance_data[date],performance_data[portfolio_id],performance_data[[#This Row],[portfolio_id]])</f>
        <v>44864</v>
      </c>
      <c r="O4295" s="15">
        <f>_xlfn.MAXIFS(performance_data[portfolio_value],performance_data[portfolio_id],performance_data[[#This Row],[portfolio_id]],performance_data[date],performance_data[[#This Row],[latest_date]])</f>
        <v>491381.32</v>
      </c>
      <c r="P4295" s="15">
        <f>_xlfn.MAXIFS(performance_data[portfolio_value],performance_data[portfolio_id],performance_data[[#This Row],[portfolio_id]],performance_data[date],performance_data[[#This Row],[starting_date]])</f>
        <v>354499</v>
      </c>
      <c r="Q4295" s="15">
        <f>performance_data[[#This Row],[latest_value]]-performance_data[[#This Row],[starting_value]]</f>
        <v>136882.32</v>
      </c>
      <c r="R4295" s="15">
        <f>performance_data[[#This Row],[net_inflows]]-performance_data[[#This Row],[net_outflows]]</f>
        <v>7758.6900000000005</v>
      </c>
      <c r="S4295" s="15" t="str">
        <f>IF(performance_data[[#This Row],[net_inflows]]&gt;AVERAGE(performance_data[net_inflows]),"High","Low")</f>
        <v>High</v>
      </c>
      <c r="T4295" s="15">
        <f>AVERAGEIF(performance_data[inflow_flag],performance_data[[#This Row],[inflow_flag]],performance_data[return_percentage])</f>
        <v>4.8467905675459724</v>
      </c>
      <c r="U4295" s="17">
        <f>IF(performance_data[[#This Row],[return_percentage]]&lt;performance_data[[#This Row],[benchmark_return]],1,0)</f>
        <v>1</v>
      </c>
      <c r="V4295" s="17">
        <f>COUNTIFS(performance_data[portfolio_id],performance_data[[#This Row],[portfolio_id]])</f>
        <v>36</v>
      </c>
      <c r="W4295" s="17">
        <f>COUNTIFS(performance_data[portfolio_id],performance_data[[#This Row],[portfolio_id]],
          performance_data[return_flag],1)</f>
        <v>16</v>
      </c>
      <c r="X4295" s="15">
        <f>performance_data[[#This Row],[underperform_flag_count]]/performance_data[[#This Row],[totalportfoliocount]]</f>
        <v>0.44444444444444442</v>
      </c>
    </row>
    <row r="4296" spans="1:24" x14ac:dyDescent="0.3">
      <c r="A4296">
        <v>8907</v>
      </c>
      <c r="B4296" s="1">
        <v>45302</v>
      </c>
      <c r="C4296">
        <v>254147.24</v>
      </c>
      <c r="D4296">
        <v>-4.1500000000000004</v>
      </c>
      <c r="E4296">
        <v>-4.4400000000000004</v>
      </c>
      <c r="F4296">
        <v>16175.81</v>
      </c>
      <c r="G4296">
        <v>6660.27</v>
      </c>
      <c r="H4296" t="s">
        <v>2205</v>
      </c>
      <c r="I4296" t="s">
        <v>2206</v>
      </c>
      <c r="J4296">
        <v>1</v>
      </c>
      <c r="K4296" t="s">
        <v>2207</v>
      </c>
      <c r="L4296" t="str">
        <f>IF(performance_data[[#This Row],[return_percentage]]&gt;=performance_data[[#This Row],[benchmark_return]],"Higher","Lower")</f>
        <v>Higher</v>
      </c>
      <c r="M4296" s="14">
        <f xml:space="preserve"> _xlfn.MAXIFS(performance_data[date],performance_data[portfolio_id],performance_data[[#This Row],[portfolio_id]])</f>
        <v>45537</v>
      </c>
      <c r="N4296" s="14">
        <f xml:space="preserve"> _xlfn.MINIFS(performance_data[date],performance_data[portfolio_id],performance_data[[#This Row],[portfolio_id]])</f>
        <v>44864</v>
      </c>
      <c r="O4296" s="15">
        <f>_xlfn.MAXIFS(performance_data[portfolio_value],performance_data[portfolio_id],performance_data[[#This Row],[portfolio_id]],performance_data[date],performance_data[[#This Row],[latest_date]])</f>
        <v>491381.32</v>
      </c>
      <c r="P4296" s="15">
        <f>_xlfn.MAXIFS(performance_data[portfolio_value],performance_data[portfolio_id],performance_data[[#This Row],[portfolio_id]],performance_data[date],performance_data[[#This Row],[starting_date]])</f>
        <v>354499</v>
      </c>
      <c r="Q4296" s="15">
        <f>performance_data[[#This Row],[latest_value]]-performance_data[[#This Row],[starting_value]]</f>
        <v>136882.32</v>
      </c>
      <c r="R4296" s="15">
        <f>performance_data[[#This Row],[net_inflows]]-performance_data[[#This Row],[net_outflows]]</f>
        <v>9515.5399999999991</v>
      </c>
      <c r="S4296" s="15" t="str">
        <f>IF(performance_data[[#This Row],[net_inflows]]&gt;AVERAGE(performance_data[net_inflows]),"High","Low")</f>
        <v>High</v>
      </c>
      <c r="T4296" s="15">
        <f>AVERAGEIF(performance_data[inflow_flag],performance_data[[#This Row],[inflow_flag]],performance_data[return_percentage])</f>
        <v>4.8467905675459724</v>
      </c>
      <c r="U4296" s="17">
        <f>IF(performance_data[[#This Row],[return_percentage]]&lt;performance_data[[#This Row],[benchmark_return]],1,0)</f>
        <v>0</v>
      </c>
      <c r="V4296" s="17">
        <f>COUNTIFS(performance_data[portfolio_id],performance_data[[#This Row],[portfolio_id]])</f>
        <v>36</v>
      </c>
      <c r="W4296" s="17">
        <f>COUNTIFS(performance_data[portfolio_id],performance_data[[#This Row],[portfolio_id]],
          performance_data[return_flag],1)</f>
        <v>16</v>
      </c>
      <c r="X4296" s="15">
        <f>performance_data[[#This Row],[underperform_flag_count]]/performance_data[[#This Row],[totalportfoliocount]]</f>
        <v>0.44444444444444442</v>
      </c>
    </row>
    <row r="4297" spans="1:24" x14ac:dyDescent="0.3">
      <c r="A4297">
        <v>8907</v>
      </c>
      <c r="B4297" s="1">
        <v>45391</v>
      </c>
      <c r="C4297">
        <v>137821</v>
      </c>
      <c r="D4297">
        <v>11.44</v>
      </c>
      <c r="E4297">
        <v>10.33</v>
      </c>
      <c r="F4297">
        <v>2494.83</v>
      </c>
      <c r="G4297">
        <v>7684.18</v>
      </c>
      <c r="H4297" t="s">
        <v>2205</v>
      </c>
      <c r="I4297" t="s">
        <v>2211</v>
      </c>
      <c r="J4297">
        <v>4</v>
      </c>
      <c r="K4297" t="s">
        <v>2216</v>
      </c>
      <c r="L4297" t="str">
        <f>IF(performance_data[[#This Row],[return_percentage]]&gt;=performance_data[[#This Row],[benchmark_return]],"Higher","Lower")</f>
        <v>Higher</v>
      </c>
      <c r="M4297" s="14">
        <f xml:space="preserve"> _xlfn.MAXIFS(performance_data[date],performance_data[portfolio_id],performance_data[[#This Row],[portfolio_id]])</f>
        <v>45537</v>
      </c>
      <c r="N4297" s="14">
        <f xml:space="preserve"> _xlfn.MINIFS(performance_data[date],performance_data[portfolio_id],performance_data[[#This Row],[portfolio_id]])</f>
        <v>44864</v>
      </c>
      <c r="O4297" s="15">
        <f>_xlfn.MAXIFS(performance_data[portfolio_value],performance_data[portfolio_id],performance_data[[#This Row],[portfolio_id]],performance_data[date],performance_data[[#This Row],[latest_date]])</f>
        <v>491381.32</v>
      </c>
      <c r="P4297" s="15">
        <f>_xlfn.MAXIFS(performance_data[portfolio_value],performance_data[portfolio_id],performance_data[[#This Row],[portfolio_id]],performance_data[date],performance_data[[#This Row],[starting_date]])</f>
        <v>354499</v>
      </c>
      <c r="Q4297" s="15">
        <f>performance_data[[#This Row],[latest_value]]-performance_data[[#This Row],[starting_value]]</f>
        <v>136882.32</v>
      </c>
      <c r="R4297" s="15">
        <f>performance_data[[#This Row],[net_inflows]]-performance_data[[#This Row],[net_outflows]]</f>
        <v>-5189.3500000000004</v>
      </c>
      <c r="S4297" s="15" t="str">
        <f>IF(performance_data[[#This Row],[net_inflows]]&gt;AVERAGE(performance_data[net_inflows]),"High","Low")</f>
        <v>Low</v>
      </c>
      <c r="T4297" s="15">
        <f>AVERAGEIF(performance_data[inflow_flag],performance_data[[#This Row],[inflow_flag]],performance_data[return_percentage])</f>
        <v>5.0457846277021572</v>
      </c>
      <c r="U4297" s="17">
        <f>IF(performance_data[[#This Row],[return_percentage]]&lt;performance_data[[#This Row],[benchmark_return]],1,0)</f>
        <v>0</v>
      </c>
      <c r="V4297" s="17">
        <f>COUNTIFS(performance_data[portfolio_id],performance_data[[#This Row],[portfolio_id]])</f>
        <v>36</v>
      </c>
      <c r="W4297" s="17">
        <f>COUNTIFS(performance_data[portfolio_id],performance_data[[#This Row],[portfolio_id]],
          performance_data[return_flag],1)</f>
        <v>16</v>
      </c>
      <c r="X4297" s="15">
        <f>performance_data[[#This Row],[underperform_flag_count]]/performance_data[[#This Row],[totalportfoliocount]]</f>
        <v>0.44444444444444442</v>
      </c>
    </row>
    <row r="4298" spans="1:24" x14ac:dyDescent="0.3">
      <c r="A4298">
        <v>8975</v>
      </c>
      <c r="B4298" s="1">
        <v>44929</v>
      </c>
      <c r="C4298">
        <v>164017.82</v>
      </c>
      <c r="D4298">
        <v>13.69</v>
      </c>
      <c r="E4298">
        <v>12.45</v>
      </c>
      <c r="F4298">
        <v>19729.25</v>
      </c>
      <c r="G4298">
        <v>9424.0300000000007</v>
      </c>
      <c r="H4298" t="s">
        <v>2213</v>
      </c>
      <c r="I4298" t="s">
        <v>2206</v>
      </c>
      <c r="J4298">
        <v>1</v>
      </c>
      <c r="K4298" t="s">
        <v>2207</v>
      </c>
      <c r="L4298" t="str">
        <f>IF(performance_data[[#This Row],[return_percentage]]&gt;=performance_data[[#This Row],[benchmark_return]],"Higher","Lower")</f>
        <v>Higher</v>
      </c>
      <c r="M4298" s="14">
        <f xml:space="preserve"> _xlfn.MAXIFS(performance_data[date],performance_data[portfolio_id],performance_data[[#This Row],[portfolio_id]])</f>
        <v>45555</v>
      </c>
      <c r="N4298" s="14">
        <f xml:space="preserve"> _xlfn.MINIFS(performance_data[date],performance_data[portfolio_id],performance_data[[#This Row],[portfolio_id]])</f>
        <v>44858</v>
      </c>
      <c r="O4298" s="15">
        <f>_xlfn.MAXIFS(performance_data[portfolio_value],performance_data[portfolio_id],performance_data[[#This Row],[portfolio_id]],performance_data[date],performance_data[[#This Row],[latest_date]])</f>
        <v>57823.32</v>
      </c>
      <c r="P4298" s="15">
        <f>_xlfn.MAXIFS(performance_data[portfolio_value],performance_data[portfolio_id],performance_data[[#This Row],[portfolio_id]],performance_data[date],performance_data[[#This Row],[starting_date]])</f>
        <v>22237.86</v>
      </c>
      <c r="Q4298" s="15">
        <f>performance_data[[#This Row],[latest_value]]-performance_data[[#This Row],[starting_value]]</f>
        <v>35585.46</v>
      </c>
      <c r="R4298" s="15">
        <f>performance_data[[#This Row],[net_inflows]]-performance_data[[#This Row],[net_outflows]]</f>
        <v>10305.219999999999</v>
      </c>
      <c r="S4298" s="15" t="str">
        <f>IF(performance_data[[#This Row],[net_inflows]]&gt;AVERAGE(performance_data[net_inflows]),"High","Low")</f>
        <v>High</v>
      </c>
      <c r="T4298" s="15">
        <f>AVERAGEIF(performance_data[inflow_flag],performance_data[[#This Row],[inflow_flag]],performance_data[return_percentage])</f>
        <v>4.8467905675459724</v>
      </c>
      <c r="U4298" s="17">
        <f>IF(performance_data[[#This Row],[return_percentage]]&lt;performance_data[[#This Row],[benchmark_return]],1,0)</f>
        <v>0</v>
      </c>
      <c r="V4298" s="17">
        <f>COUNTIFS(performance_data[portfolio_id],performance_data[[#This Row],[portfolio_id]])</f>
        <v>22</v>
      </c>
      <c r="W4298" s="17">
        <f>COUNTIFS(performance_data[portfolio_id],performance_data[[#This Row],[portfolio_id]],
          performance_data[return_flag],1)</f>
        <v>11</v>
      </c>
      <c r="X4298" s="15">
        <f>performance_data[[#This Row],[underperform_flag_count]]/performance_data[[#This Row],[totalportfoliocount]]</f>
        <v>0.5</v>
      </c>
    </row>
    <row r="4299" spans="1:24" x14ac:dyDescent="0.3">
      <c r="A4299">
        <v>8975</v>
      </c>
      <c r="B4299" s="1">
        <v>45235</v>
      </c>
      <c r="C4299">
        <v>236833.9</v>
      </c>
      <c r="D4299">
        <v>17</v>
      </c>
      <c r="E4299">
        <v>14.23</v>
      </c>
      <c r="F4299">
        <v>14429.36</v>
      </c>
      <c r="G4299">
        <v>1200.1600000000001</v>
      </c>
      <c r="H4299" t="s">
        <v>2213</v>
      </c>
      <c r="I4299" t="s">
        <v>2217</v>
      </c>
      <c r="J4299">
        <v>11</v>
      </c>
      <c r="K4299" t="s">
        <v>2219</v>
      </c>
      <c r="L4299" t="str">
        <f>IF(performance_data[[#This Row],[return_percentage]]&gt;=performance_data[[#This Row],[benchmark_return]],"Higher","Lower")</f>
        <v>Higher</v>
      </c>
      <c r="M4299" s="14">
        <f xml:space="preserve"> _xlfn.MAXIFS(performance_data[date],performance_data[portfolio_id],performance_data[[#This Row],[portfolio_id]])</f>
        <v>45555</v>
      </c>
      <c r="N4299" s="14">
        <f xml:space="preserve"> _xlfn.MINIFS(performance_data[date],performance_data[portfolio_id],performance_data[[#This Row],[portfolio_id]])</f>
        <v>44858</v>
      </c>
      <c r="O4299" s="15">
        <f>_xlfn.MAXIFS(performance_data[portfolio_value],performance_data[portfolio_id],performance_data[[#This Row],[portfolio_id]],performance_data[date],performance_data[[#This Row],[latest_date]])</f>
        <v>57823.32</v>
      </c>
      <c r="P4299" s="15">
        <f>_xlfn.MAXIFS(performance_data[portfolio_value],performance_data[portfolio_id],performance_data[[#This Row],[portfolio_id]],performance_data[date],performance_data[[#This Row],[starting_date]])</f>
        <v>22237.86</v>
      </c>
      <c r="Q4299" s="15">
        <f>performance_data[[#This Row],[latest_value]]-performance_data[[#This Row],[starting_value]]</f>
        <v>35585.46</v>
      </c>
      <c r="R4299" s="15">
        <f>performance_data[[#This Row],[net_inflows]]-performance_data[[#This Row],[net_outflows]]</f>
        <v>13229.2</v>
      </c>
      <c r="S4299" s="15" t="str">
        <f>IF(performance_data[[#This Row],[net_inflows]]&gt;AVERAGE(performance_data[net_inflows]),"High","Low")</f>
        <v>High</v>
      </c>
      <c r="T4299" s="15">
        <f>AVERAGEIF(performance_data[inflow_flag],performance_data[[#This Row],[inflow_flag]],performance_data[return_percentage])</f>
        <v>4.8467905675459724</v>
      </c>
      <c r="U4299" s="17">
        <f>IF(performance_data[[#This Row],[return_percentage]]&lt;performance_data[[#This Row],[benchmark_return]],1,0)</f>
        <v>0</v>
      </c>
      <c r="V4299" s="17">
        <f>COUNTIFS(performance_data[portfolio_id],performance_data[[#This Row],[portfolio_id]])</f>
        <v>22</v>
      </c>
      <c r="W4299" s="17">
        <f>COUNTIFS(performance_data[portfolio_id],performance_data[[#This Row],[portfolio_id]],
          performance_data[return_flag],1)</f>
        <v>11</v>
      </c>
      <c r="X4299" s="15">
        <f>performance_data[[#This Row],[underperform_flag_count]]/performance_data[[#This Row],[totalportfoliocount]]</f>
        <v>0.5</v>
      </c>
    </row>
    <row r="4300" spans="1:24" x14ac:dyDescent="0.3">
      <c r="A4300">
        <v>8975</v>
      </c>
      <c r="B4300" s="1">
        <v>45538</v>
      </c>
      <c r="C4300">
        <v>137130.49</v>
      </c>
      <c r="D4300">
        <v>19.88</v>
      </c>
      <c r="E4300">
        <v>19.989999999999998</v>
      </c>
      <c r="F4300">
        <v>10077.07</v>
      </c>
      <c r="G4300">
        <v>9467.76</v>
      </c>
      <c r="H4300" t="s">
        <v>2205</v>
      </c>
      <c r="I4300" t="s">
        <v>2209</v>
      </c>
      <c r="J4300">
        <v>9</v>
      </c>
      <c r="K4300" t="s">
        <v>2221</v>
      </c>
      <c r="L4300" t="str">
        <f>IF(performance_data[[#This Row],[return_percentage]]&gt;=performance_data[[#This Row],[benchmark_return]],"Higher","Lower")</f>
        <v>Lower</v>
      </c>
      <c r="M4300" s="14">
        <f xml:space="preserve"> _xlfn.MAXIFS(performance_data[date],performance_data[portfolio_id],performance_data[[#This Row],[portfolio_id]])</f>
        <v>45555</v>
      </c>
      <c r="N4300" s="14">
        <f xml:space="preserve"> _xlfn.MINIFS(performance_data[date],performance_data[portfolio_id],performance_data[[#This Row],[portfolio_id]])</f>
        <v>44858</v>
      </c>
      <c r="O4300" s="15">
        <f>_xlfn.MAXIFS(performance_data[portfolio_value],performance_data[portfolio_id],performance_data[[#This Row],[portfolio_id]],performance_data[date],performance_data[[#This Row],[latest_date]])</f>
        <v>57823.32</v>
      </c>
      <c r="P4300" s="15">
        <f>_xlfn.MAXIFS(performance_data[portfolio_value],performance_data[portfolio_id],performance_data[[#This Row],[portfolio_id]],performance_data[date],performance_data[[#This Row],[starting_date]])</f>
        <v>22237.86</v>
      </c>
      <c r="Q4300" s="15">
        <f>performance_data[[#This Row],[latest_value]]-performance_data[[#This Row],[starting_value]]</f>
        <v>35585.46</v>
      </c>
      <c r="R4300" s="15">
        <f>performance_data[[#This Row],[net_inflows]]-performance_data[[#This Row],[net_outflows]]</f>
        <v>609.30999999999949</v>
      </c>
      <c r="S4300" s="15" t="str">
        <f>IF(performance_data[[#This Row],[net_inflows]]&gt;AVERAGE(performance_data[net_inflows]),"High","Low")</f>
        <v>High</v>
      </c>
      <c r="T4300" s="15">
        <f>AVERAGEIF(performance_data[inflow_flag],performance_data[[#This Row],[inflow_flag]],performance_data[return_percentage])</f>
        <v>4.8467905675459724</v>
      </c>
      <c r="U4300" s="17">
        <f>IF(performance_data[[#This Row],[return_percentage]]&lt;performance_data[[#This Row],[benchmark_return]],1,0)</f>
        <v>1</v>
      </c>
      <c r="V4300" s="17">
        <f>COUNTIFS(performance_data[portfolio_id],performance_data[[#This Row],[portfolio_id]])</f>
        <v>22</v>
      </c>
      <c r="W4300" s="17">
        <f>COUNTIFS(performance_data[portfolio_id],performance_data[[#This Row],[portfolio_id]],
          performance_data[return_flag],1)</f>
        <v>11</v>
      </c>
      <c r="X4300" s="15">
        <f>performance_data[[#This Row],[underperform_flag_count]]/performance_data[[#This Row],[totalportfoliocount]]</f>
        <v>0.5</v>
      </c>
    </row>
    <row r="4301" spans="1:24" x14ac:dyDescent="0.3">
      <c r="A4301">
        <v>8975</v>
      </c>
      <c r="B4301" s="1">
        <v>45457</v>
      </c>
      <c r="C4301">
        <v>436854.19</v>
      </c>
      <c r="D4301">
        <v>5.2</v>
      </c>
      <c r="E4301">
        <v>5.9</v>
      </c>
      <c r="F4301">
        <v>7558.83</v>
      </c>
      <c r="G4301">
        <v>8440.2800000000007</v>
      </c>
      <c r="H4301" t="s">
        <v>2205</v>
      </c>
      <c r="I4301" t="s">
        <v>2211</v>
      </c>
      <c r="J4301">
        <v>6</v>
      </c>
      <c r="K4301" t="s">
        <v>2212</v>
      </c>
      <c r="L4301" t="str">
        <f>IF(performance_data[[#This Row],[return_percentage]]&gt;=performance_data[[#This Row],[benchmark_return]],"Higher","Lower")</f>
        <v>Lower</v>
      </c>
      <c r="M4301" s="14">
        <f xml:space="preserve"> _xlfn.MAXIFS(performance_data[date],performance_data[portfolio_id],performance_data[[#This Row],[portfolio_id]])</f>
        <v>45555</v>
      </c>
      <c r="N4301" s="14">
        <f xml:space="preserve"> _xlfn.MINIFS(performance_data[date],performance_data[portfolio_id],performance_data[[#This Row],[portfolio_id]])</f>
        <v>44858</v>
      </c>
      <c r="O4301" s="15">
        <f>_xlfn.MAXIFS(performance_data[portfolio_value],performance_data[portfolio_id],performance_data[[#This Row],[portfolio_id]],performance_data[date],performance_data[[#This Row],[latest_date]])</f>
        <v>57823.32</v>
      </c>
      <c r="P4301" s="15">
        <f>_xlfn.MAXIFS(performance_data[portfolio_value],performance_data[portfolio_id],performance_data[[#This Row],[portfolio_id]],performance_data[date],performance_data[[#This Row],[starting_date]])</f>
        <v>22237.86</v>
      </c>
      <c r="Q4301" s="15">
        <f>performance_data[[#This Row],[latest_value]]-performance_data[[#This Row],[starting_value]]</f>
        <v>35585.46</v>
      </c>
      <c r="R4301" s="15">
        <f>performance_data[[#This Row],[net_inflows]]-performance_data[[#This Row],[net_outflows]]</f>
        <v>-881.45000000000073</v>
      </c>
      <c r="S4301" s="15" t="str">
        <f>IF(performance_data[[#This Row],[net_inflows]]&gt;AVERAGE(performance_data[net_inflows]),"High","Low")</f>
        <v>Low</v>
      </c>
      <c r="T4301" s="15">
        <f>AVERAGEIF(performance_data[inflow_flag],performance_data[[#This Row],[inflow_flag]],performance_data[return_percentage])</f>
        <v>5.0457846277021572</v>
      </c>
      <c r="U4301" s="17">
        <f>IF(performance_data[[#This Row],[return_percentage]]&lt;performance_data[[#This Row],[benchmark_return]],1,0)</f>
        <v>1</v>
      </c>
      <c r="V4301" s="17">
        <f>COUNTIFS(performance_data[portfolio_id],performance_data[[#This Row],[portfolio_id]])</f>
        <v>22</v>
      </c>
      <c r="W4301" s="17">
        <f>COUNTIFS(performance_data[portfolio_id],performance_data[[#This Row],[portfolio_id]],
          performance_data[return_flag],1)</f>
        <v>11</v>
      </c>
      <c r="X4301" s="15">
        <f>performance_data[[#This Row],[underperform_flag_count]]/performance_data[[#This Row],[totalportfoliocount]]</f>
        <v>0.5</v>
      </c>
    </row>
    <row r="4302" spans="1:24" x14ac:dyDescent="0.3">
      <c r="A4302">
        <v>8975</v>
      </c>
      <c r="B4302" s="1">
        <v>45028</v>
      </c>
      <c r="C4302">
        <v>175843.61</v>
      </c>
      <c r="D4302">
        <v>6.83</v>
      </c>
      <c r="E4302">
        <v>7.11</v>
      </c>
      <c r="F4302">
        <v>7304.42</v>
      </c>
      <c r="G4302">
        <v>17213.63</v>
      </c>
      <c r="H4302" t="s">
        <v>2213</v>
      </c>
      <c r="I4302" t="s">
        <v>2211</v>
      </c>
      <c r="J4302">
        <v>4</v>
      </c>
      <c r="K4302" t="s">
        <v>2216</v>
      </c>
      <c r="L4302" t="str">
        <f>IF(performance_data[[#This Row],[return_percentage]]&gt;=performance_data[[#This Row],[benchmark_return]],"Higher","Lower")</f>
        <v>Lower</v>
      </c>
      <c r="M4302" s="14">
        <f xml:space="preserve"> _xlfn.MAXIFS(performance_data[date],performance_data[portfolio_id],performance_data[[#This Row],[portfolio_id]])</f>
        <v>45555</v>
      </c>
      <c r="N4302" s="14">
        <f xml:space="preserve"> _xlfn.MINIFS(performance_data[date],performance_data[portfolio_id],performance_data[[#This Row],[portfolio_id]])</f>
        <v>44858</v>
      </c>
      <c r="O4302" s="15">
        <f>_xlfn.MAXIFS(performance_data[portfolio_value],performance_data[portfolio_id],performance_data[[#This Row],[portfolio_id]],performance_data[date],performance_data[[#This Row],[latest_date]])</f>
        <v>57823.32</v>
      </c>
      <c r="P4302" s="15">
        <f>_xlfn.MAXIFS(performance_data[portfolio_value],performance_data[portfolio_id],performance_data[[#This Row],[portfolio_id]],performance_data[date],performance_data[[#This Row],[starting_date]])</f>
        <v>22237.86</v>
      </c>
      <c r="Q4302" s="15">
        <f>performance_data[[#This Row],[latest_value]]-performance_data[[#This Row],[starting_value]]</f>
        <v>35585.46</v>
      </c>
      <c r="R4302" s="15">
        <f>performance_data[[#This Row],[net_inflows]]-performance_data[[#This Row],[net_outflows]]</f>
        <v>-9909.2100000000009</v>
      </c>
      <c r="S4302" s="15" t="str">
        <f>IF(performance_data[[#This Row],[net_inflows]]&gt;AVERAGE(performance_data[net_inflows]),"High","Low")</f>
        <v>Low</v>
      </c>
      <c r="T4302" s="15">
        <f>AVERAGEIF(performance_data[inflow_flag],performance_data[[#This Row],[inflow_flag]],performance_data[return_percentage])</f>
        <v>5.0457846277021572</v>
      </c>
      <c r="U4302" s="17">
        <f>IF(performance_data[[#This Row],[return_percentage]]&lt;performance_data[[#This Row],[benchmark_return]],1,0)</f>
        <v>1</v>
      </c>
      <c r="V4302" s="17">
        <f>COUNTIFS(performance_data[portfolio_id],performance_data[[#This Row],[portfolio_id]])</f>
        <v>22</v>
      </c>
      <c r="W4302" s="17">
        <f>COUNTIFS(performance_data[portfolio_id],performance_data[[#This Row],[portfolio_id]],
          performance_data[return_flag],1)</f>
        <v>11</v>
      </c>
      <c r="X4302" s="15">
        <f>performance_data[[#This Row],[underperform_flag_count]]/performance_data[[#This Row],[totalportfoliocount]]</f>
        <v>0.5</v>
      </c>
    </row>
    <row r="4303" spans="1:24" x14ac:dyDescent="0.3">
      <c r="A4303">
        <v>8975</v>
      </c>
      <c r="B4303" s="1">
        <v>45284</v>
      </c>
      <c r="C4303">
        <v>243646.57</v>
      </c>
      <c r="D4303">
        <v>-0.45</v>
      </c>
      <c r="E4303">
        <v>-0.4</v>
      </c>
      <c r="F4303">
        <v>11156.47</v>
      </c>
      <c r="G4303">
        <v>12098.54</v>
      </c>
      <c r="H4303" t="s">
        <v>2213</v>
      </c>
      <c r="I4303" t="s">
        <v>2217</v>
      </c>
      <c r="J4303">
        <v>12</v>
      </c>
      <c r="K4303" t="s">
        <v>2218</v>
      </c>
      <c r="L4303" t="str">
        <f>IF(performance_data[[#This Row],[return_percentage]]&gt;=performance_data[[#This Row],[benchmark_return]],"Higher","Lower")</f>
        <v>Lower</v>
      </c>
      <c r="M4303" s="14">
        <f xml:space="preserve"> _xlfn.MAXIFS(performance_data[date],performance_data[portfolio_id],performance_data[[#This Row],[portfolio_id]])</f>
        <v>45555</v>
      </c>
      <c r="N4303" s="14">
        <f xml:space="preserve"> _xlfn.MINIFS(performance_data[date],performance_data[portfolio_id],performance_data[[#This Row],[portfolio_id]])</f>
        <v>44858</v>
      </c>
      <c r="O4303" s="15">
        <f>_xlfn.MAXIFS(performance_data[portfolio_value],performance_data[portfolio_id],performance_data[[#This Row],[portfolio_id]],performance_data[date],performance_data[[#This Row],[latest_date]])</f>
        <v>57823.32</v>
      </c>
      <c r="P4303" s="15">
        <f>_xlfn.MAXIFS(performance_data[portfolio_value],performance_data[portfolio_id],performance_data[[#This Row],[portfolio_id]],performance_data[date],performance_data[[#This Row],[starting_date]])</f>
        <v>22237.86</v>
      </c>
      <c r="Q4303" s="15">
        <f>performance_data[[#This Row],[latest_value]]-performance_data[[#This Row],[starting_value]]</f>
        <v>35585.46</v>
      </c>
      <c r="R4303" s="15">
        <f>performance_data[[#This Row],[net_inflows]]-performance_data[[#This Row],[net_outflows]]</f>
        <v>-942.07000000000153</v>
      </c>
      <c r="S4303" s="15" t="str">
        <f>IF(performance_data[[#This Row],[net_inflows]]&gt;AVERAGE(performance_data[net_inflows]),"High","Low")</f>
        <v>High</v>
      </c>
      <c r="T4303" s="15">
        <f>AVERAGEIF(performance_data[inflow_flag],performance_data[[#This Row],[inflow_flag]],performance_data[return_percentage])</f>
        <v>4.8467905675459724</v>
      </c>
      <c r="U4303" s="17">
        <f>IF(performance_data[[#This Row],[return_percentage]]&lt;performance_data[[#This Row],[benchmark_return]],1,0)</f>
        <v>1</v>
      </c>
      <c r="V4303" s="17">
        <f>COUNTIFS(performance_data[portfolio_id],performance_data[[#This Row],[portfolio_id]])</f>
        <v>22</v>
      </c>
      <c r="W4303" s="17">
        <f>COUNTIFS(performance_data[portfolio_id],performance_data[[#This Row],[portfolio_id]],
          performance_data[return_flag],1)</f>
        <v>11</v>
      </c>
      <c r="X4303" s="15">
        <f>performance_data[[#This Row],[underperform_flag_count]]/performance_data[[#This Row],[totalportfoliocount]]</f>
        <v>0.5</v>
      </c>
    </row>
    <row r="4304" spans="1:24" x14ac:dyDescent="0.3">
      <c r="A4304">
        <v>8975</v>
      </c>
      <c r="B4304" s="1">
        <v>45381</v>
      </c>
      <c r="C4304">
        <v>296708.51</v>
      </c>
      <c r="D4304">
        <v>10.39</v>
      </c>
      <c r="E4304">
        <v>12.33</v>
      </c>
      <c r="F4304">
        <v>5228.2700000000004</v>
      </c>
      <c r="G4304">
        <v>14822.27</v>
      </c>
      <c r="H4304" t="s">
        <v>2205</v>
      </c>
      <c r="I4304" t="s">
        <v>2206</v>
      </c>
      <c r="J4304">
        <v>3</v>
      </c>
      <c r="K4304" t="s">
        <v>2222</v>
      </c>
      <c r="L4304" t="str">
        <f>IF(performance_data[[#This Row],[return_percentage]]&gt;=performance_data[[#This Row],[benchmark_return]],"Higher","Lower")</f>
        <v>Lower</v>
      </c>
      <c r="M4304" s="14">
        <f xml:space="preserve"> _xlfn.MAXIFS(performance_data[date],performance_data[portfolio_id],performance_data[[#This Row],[portfolio_id]])</f>
        <v>45555</v>
      </c>
      <c r="N4304" s="14">
        <f xml:space="preserve"> _xlfn.MINIFS(performance_data[date],performance_data[portfolio_id],performance_data[[#This Row],[portfolio_id]])</f>
        <v>44858</v>
      </c>
      <c r="O4304" s="15">
        <f>_xlfn.MAXIFS(performance_data[portfolio_value],performance_data[portfolio_id],performance_data[[#This Row],[portfolio_id]],performance_data[date],performance_data[[#This Row],[latest_date]])</f>
        <v>57823.32</v>
      </c>
      <c r="P4304" s="15">
        <f>_xlfn.MAXIFS(performance_data[portfolio_value],performance_data[portfolio_id],performance_data[[#This Row],[portfolio_id]],performance_data[date],performance_data[[#This Row],[starting_date]])</f>
        <v>22237.86</v>
      </c>
      <c r="Q4304" s="15">
        <f>performance_data[[#This Row],[latest_value]]-performance_data[[#This Row],[starting_value]]</f>
        <v>35585.46</v>
      </c>
      <c r="R4304" s="15">
        <f>performance_data[[#This Row],[net_inflows]]-performance_data[[#This Row],[net_outflows]]</f>
        <v>-9594</v>
      </c>
      <c r="S4304" s="15" t="str">
        <f>IF(performance_data[[#This Row],[net_inflows]]&gt;AVERAGE(performance_data[net_inflows]),"High","Low")</f>
        <v>Low</v>
      </c>
      <c r="T4304" s="15">
        <f>AVERAGEIF(performance_data[inflow_flag],performance_data[[#This Row],[inflow_flag]],performance_data[return_percentage])</f>
        <v>5.0457846277021572</v>
      </c>
      <c r="U4304" s="17">
        <f>IF(performance_data[[#This Row],[return_percentage]]&lt;performance_data[[#This Row],[benchmark_return]],1,0)</f>
        <v>1</v>
      </c>
      <c r="V4304" s="17">
        <f>COUNTIFS(performance_data[portfolio_id],performance_data[[#This Row],[portfolio_id]])</f>
        <v>22</v>
      </c>
      <c r="W4304" s="17">
        <f>COUNTIFS(performance_data[portfolio_id],performance_data[[#This Row],[portfolio_id]],
          performance_data[return_flag],1)</f>
        <v>11</v>
      </c>
      <c r="X4304" s="15">
        <f>performance_data[[#This Row],[underperform_flag_count]]/performance_data[[#This Row],[totalportfoliocount]]</f>
        <v>0.5</v>
      </c>
    </row>
    <row r="4305" spans="1:24" x14ac:dyDescent="0.3">
      <c r="A4305">
        <v>8975</v>
      </c>
      <c r="B4305" s="1">
        <v>45237</v>
      </c>
      <c r="C4305">
        <v>468382.89</v>
      </c>
      <c r="D4305">
        <v>12.01</v>
      </c>
      <c r="E4305">
        <v>11.6</v>
      </c>
      <c r="F4305">
        <v>15006.3</v>
      </c>
      <c r="G4305">
        <v>19020.310000000001</v>
      </c>
      <c r="H4305" t="s">
        <v>2213</v>
      </c>
      <c r="I4305" t="s">
        <v>2217</v>
      </c>
      <c r="J4305">
        <v>11</v>
      </c>
      <c r="K4305" t="s">
        <v>2219</v>
      </c>
      <c r="L4305" t="str">
        <f>IF(performance_data[[#This Row],[return_percentage]]&gt;=performance_data[[#This Row],[benchmark_return]],"Higher","Lower")</f>
        <v>Higher</v>
      </c>
      <c r="M4305" s="14">
        <f xml:space="preserve"> _xlfn.MAXIFS(performance_data[date],performance_data[portfolio_id],performance_data[[#This Row],[portfolio_id]])</f>
        <v>45555</v>
      </c>
      <c r="N4305" s="14">
        <f xml:space="preserve"> _xlfn.MINIFS(performance_data[date],performance_data[portfolio_id],performance_data[[#This Row],[portfolio_id]])</f>
        <v>44858</v>
      </c>
      <c r="O4305" s="15">
        <f>_xlfn.MAXIFS(performance_data[portfolio_value],performance_data[portfolio_id],performance_data[[#This Row],[portfolio_id]],performance_data[date],performance_data[[#This Row],[latest_date]])</f>
        <v>57823.32</v>
      </c>
      <c r="P4305" s="15">
        <f>_xlfn.MAXIFS(performance_data[portfolio_value],performance_data[portfolio_id],performance_data[[#This Row],[portfolio_id]],performance_data[date],performance_data[[#This Row],[starting_date]])</f>
        <v>22237.86</v>
      </c>
      <c r="Q4305" s="15">
        <f>performance_data[[#This Row],[latest_value]]-performance_data[[#This Row],[starting_value]]</f>
        <v>35585.46</v>
      </c>
      <c r="R4305" s="15">
        <f>performance_data[[#This Row],[net_inflows]]-performance_data[[#This Row],[net_outflows]]</f>
        <v>-4014.010000000002</v>
      </c>
      <c r="S4305" s="15" t="str">
        <f>IF(performance_data[[#This Row],[net_inflows]]&gt;AVERAGE(performance_data[net_inflows]),"High","Low")</f>
        <v>High</v>
      </c>
      <c r="T4305" s="15">
        <f>AVERAGEIF(performance_data[inflow_flag],performance_data[[#This Row],[inflow_flag]],performance_data[return_percentage])</f>
        <v>4.8467905675459724</v>
      </c>
      <c r="U4305" s="17">
        <f>IF(performance_data[[#This Row],[return_percentage]]&lt;performance_data[[#This Row],[benchmark_return]],1,0)</f>
        <v>0</v>
      </c>
      <c r="V4305" s="17">
        <f>COUNTIFS(performance_data[portfolio_id],performance_data[[#This Row],[portfolio_id]])</f>
        <v>22</v>
      </c>
      <c r="W4305" s="17">
        <f>COUNTIFS(performance_data[portfolio_id],performance_data[[#This Row],[portfolio_id]],
          performance_data[return_flag],1)</f>
        <v>11</v>
      </c>
      <c r="X4305" s="15">
        <f>performance_data[[#This Row],[underperform_flag_count]]/performance_data[[#This Row],[totalportfoliocount]]</f>
        <v>0.5</v>
      </c>
    </row>
    <row r="4306" spans="1:24" x14ac:dyDescent="0.3">
      <c r="A4306">
        <v>8975</v>
      </c>
      <c r="B4306" s="1">
        <v>45555</v>
      </c>
      <c r="C4306">
        <v>57823.32</v>
      </c>
      <c r="D4306">
        <v>5.84</v>
      </c>
      <c r="E4306">
        <v>6.42</v>
      </c>
      <c r="F4306">
        <v>15011.31</v>
      </c>
      <c r="G4306">
        <v>8879.6200000000008</v>
      </c>
      <c r="H4306" t="s">
        <v>2205</v>
      </c>
      <c r="I4306" t="s">
        <v>2209</v>
      </c>
      <c r="J4306">
        <v>9</v>
      </c>
      <c r="K4306" t="s">
        <v>2221</v>
      </c>
      <c r="L4306" t="str">
        <f>IF(performance_data[[#This Row],[return_percentage]]&gt;=performance_data[[#This Row],[benchmark_return]],"Higher","Lower")</f>
        <v>Lower</v>
      </c>
      <c r="M4306" s="14">
        <f xml:space="preserve"> _xlfn.MAXIFS(performance_data[date],performance_data[portfolio_id],performance_data[[#This Row],[portfolio_id]])</f>
        <v>45555</v>
      </c>
      <c r="N4306" s="14">
        <f xml:space="preserve"> _xlfn.MINIFS(performance_data[date],performance_data[portfolio_id],performance_data[[#This Row],[portfolio_id]])</f>
        <v>44858</v>
      </c>
      <c r="O4306" s="15">
        <f>_xlfn.MAXIFS(performance_data[portfolio_value],performance_data[portfolio_id],performance_data[[#This Row],[portfolio_id]],performance_data[date],performance_data[[#This Row],[latest_date]])</f>
        <v>57823.32</v>
      </c>
      <c r="P4306" s="15">
        <f>_xlfn.MAXIFS(performance_data[portfolio_value],performance_data[portfolio_id],performance_data[[#This Row],[portfolio_id]],performance_data[date],performance_data[[#This Row],[starting_date]])</f>
        <v>22237.86</v>
      </c>
      <c r="Q4306" s="15">
        <f>performance_data[[#This Row],[latest_value]]-performance_data[[#This Row],[starting_value]]</f>
        <v>35585.46</v>
      </c>
      <c r="R4306" s="15">
        <f>performance_data[[#This Row],[net_inflows]]-performance_data[[#This Row],[net_outflows]]</f>
        <v>6131.6899999999987</v>
      </c>
      <c r="S4306" s="15" t="str">
        <f>IF(performance_data[[#This Row],[net_inflows]]&gt;AVERAGE(performance_data[net_inflows]),"High","Low")</f>
        <v>High</v>
      </c>
      <c r="T4306" s="15">
        <f>AVERAGEIF(performance_data[inflow_flag],performance_data[[#This Row],[inflow_flag]],performance_data[return_percentage])</f>
        <v>4.8467905675459724</v>
      </c>
      <c r="U4306" s="17">
        <f>IF(performance_data[[#This Row],[return_percentage]]&lt;performance_data[[#This Row],[benchmark_return]],1,0)</f>
        <v>1</v>
      </c>
      <c r="V4306" s="17">
        <f>COUNTIFS(performance_data[portfolio_id],performance_data[[#This Row],[portfolio_id]])</f>
        <v>22</v>
      </c>
      <c r="W4306" s="17">
        <f>COUNTIFS(performance_data[portfolio_id],performance_data[[#This Row],[portfolio_id]],
          performance_data[return_flag],1)</f>
        <v>11</v>
      </c>
      <c r="X4306" s="15">
        <f>performance_data[[#This Row],[underperform_flag_count]]/performance_data[[#This Row],[totalportfoliocount]]</f>
        <v>0.5</v>
      </c>
    </row>
    <row r="4307" spans="1:24" x14ac:dyDescent="0.3">
      <c r="A4307">
        <v>8975</v>
      </c>
      <c r="B4307" s="1">
        <v>45105</v>
      </c>
      <c r="C4307">
        <v>88817.71</v>
      </c>
      <c r="D4307">
        <v>-1.66</v>
      </c>
      <c r="E4307">
        <v>-1.81</v>
      </c>
      <c r="F4307">
        <v>5127.46</v>
      </c>
      <c r="G4307">
        <v>11689.08</v>
      </c>
      <c r="H4307" t="s">
        <v>2213</v>
      </c>
      <c r="I4307" t="s">
        <v>2211</v>
      </c>
      <c r="J4307">
        <v>6</v>
      </c>
      <c r="K4307" t="s">
        <v>2212</v>
      </c>
      <c r="L4307" t="str">
        <f>IF(performance_data[[#This Row],[return_percentage]]&gt;=performance_data[[#This Row],[benchmark_return]],"Higher","Lower")</f>
        <v>Higher</v>
      </c>
      <c r="M4307" s="14">
        <f xml:space="preserve"> _xlfn.MAXIFS(performance_data[date],performance_data[portfolio_id],performance_data[[#This Row],[portfolio_id]])</f>
        <v>45555</v>
      </c>
      <c r="N4307" s="14">
        <f xml:space="preserve"> _xlfn.MINIFS(performance_data[date],performance_data[portfolio_id],performance_data[[#This Row],[portfolio_id]])</f>
        <v>44858</v>
      </c>
      <c r="O4307" s="15">
        <f>_xlfn.MAXIFS(performance_data[portfolio_value],performance_data[portfolio_id],performance_data[[#This Row],[portfolio_id]],performance_data[date],performance_data[[#This Row],[latest_date]])</f>
        <v>57823.32</v>
      </c>
      <c r="P4307" s="15">
        <f>_xlfn.MAXIFS(performance_data[portfolio_value],performance_data[portfolio_id],performance_data[[#This Row],[portfolio_id]],performance_data[date],performance_data[[#This Row],[starting_date]])</f>
        <v>22237.86</v>
      </c>
      <c r="Q4307" s="15">
        <f>performance_data[[#This Row],[latest_value]]-performance_data[[#This Row],[starting_value]]</f>
        <v>35585.46</v>
      </c>
      <c r="R4307" s="15">
        <f>performance_data[[#This Row],[net_inflows]]-performance_data[[#This Row],[net_outflows]]</f>
        <v>-6561.62</v>
      </c>
      <c r="S4307" s="15" t="str">
        <f>IF(performance_data[[#This Row],[net_inflows]]&gt;AVERAGE(performance_data[net_inflows]),"High","Low")</f>
        <v>Low</v>
      </c>
      <c r="T4307" s="15">
        <f>AVERAGEIF(performance_data[inflow_flag],performance_data[[#This Row],[inflow_flag]],performance_data[return_percentage])</f>
        <v>5.0457846277021572</v>
      </c>
      <c r="U4307" s="17">
        <f>IF(performance_data[[#This Row],[return_percentage]]&lt;performance_data[[#This Row],[benchmark_return]],1,0)</f>
        <v>0</v>
      </c>
      <c r="V4307" s="17">
        <f>COUNTIFS(performance_data[portfolio_id],performance_data[[#This Row],[portfolio_id]])</f>
        <v>22</v>
      </c>
      <c r="W4307" s="17">
        <f>COUNTIFS(performance_data[portfolio_id],performance_data[[#This Row],[portfolio_id]],
          performance_data[return_flag],1)</f>
        <v>11</v>
      </c>
      <c r="X4307" s="15">
        <f>performance_data[[#This Row],[underperform_flag_count]]/performance_data[[#This Row],[totalportfoliocount]]</f>
        <v>0.5</v>
      </c>
    </row>
    <row r="4308" spans="1:24" x14ac:dyDescent="0.3">
      <c r="A4308">
        <v>8975</v>
      </c>
      <c r="B4308" s="1">
        <v>44915</v>
      </c>
      <c r="C4308">
        <v>322504.98</v>
      </c>
      <c r="D4308">
        <v>-1.89</v>
      </c>
      <c r="E4308">
        <v>-1.83</v>
      </c>
      <c r="F4308">
        <v>10904.81</v>
      </c>
      <c r="G4308">
        <v>3432.41</v>
      </c>
      <c r="H4308" t="s">
        <v>2220</v>
      </c>
      <c r="I4308" t="s">
        <v>2217</v>
      </c>
      <c r="J4308">
        <v>12</v>
      </c>
      <c r="K4308" t="s">
        <v>2218</v>
      </c>
      <c r="L4308" t="str">
        <f>IF(performance_data[[#This Row],[return_percentage]]&gt;=performance_data[[#This Row],[benchmark_return]],"Higher","Lower")</f>
        <v>Lower</v>
      </c>
      <c r="M4308" s="14">
        <f xml:space="preserve"> _xlfn.MAXIFS(performance_data[date],performance_data[portfolio_id],performance_data[[#This Row],[portfolio_id]])</f>
        <v>45555</v>
      </c>
      <c r="N4308" s="14">
        <f xml:space="preserve"> _xlfn.MINIFS(performance_data[date],performance_data[portfolio_id],performance_data[[#This Row],[portfolio_id]])</f>
        <v>44858</v>
      </c>
      <c r="O4308" s="15">
        <f>_xlfn.MAXIFS(performance_data[portfolio_value],performance_data[portfolio_id],performance_data[[#This Row],[portfolio_id]],performance_data[date],performance_data[[#This Row],[latest_date]])</f>
        <v>57823.32</v>
      </c>
      <c r="P4308" s="15">
        <f>_xlfn.MAXIFS(performance_data[portfolio_value],performance_data[portfolio_id],performance_data[[#This Row],[portfolio_id]],performance_data[date],performance_data[[#This Row],[starting_date]])</f>
        <v>22237.86</v>
      </c>
      <c r="Q4308" s="15">
        <f>performance_data[[#This Row],[latest_value]]-performance_data[[#This Row],[starting_value]]</f>
        <v>35585.46</v>
      </c>
      <c r="R4308" s="15">
        <f>performance_data[[#This Row],[net_inflows]]-performance_data[[#This Row],[net_outflows]]</f>
        <v>7472.4</v>
      </c>
      <c r="S4308" s="15" t="str">
        <f>IF(performance_data[[#This Row],[net_inflows]]&gt;AVERAGE(performance_data[net_inflows]),"High","Low")</f>
        <v>High</v>
      </c>
      <c r="T4308" s="15">
        <f>AVERAGEIF(performance_data[inflow_flag],performance_data[[#This Row],[inflow_flag]],performance_data[return_percentage])</f>
        <v>4.8467905675459724</v>
      </c>
      <c r="U4308" s="17">
        <f>IF(performance_data[[#This Row],[return_percentage]]&lt;performance_data[[#This Row],[benchmark_return]],1,0)</f>
        <v>1</v>
      </c>
      <c r="V4308" s="17">
        <f>COUNTIFS(performance_data[portfolio_id],performance_data[[#This Row],[portfolio_id]])</f>
        <v>22</v>
      </c>
      <c r="W4308" s="17">
        <f>COUNTIFS(performance_data[portfolio_id],performance_data[[#This Row],[portfolio_id]],
          performance_data[return_flag],1)</f>
        <v>11</v>
      </c>
      <c r="X4308" s="15">
        <f>performance_data[[#This Row],[underperform_flag_count]]/performance_data[[#This Row],[totalportfoliocount]]</f>
        <v>0.5</v>
      </c>
    </row>
    <row r="4309" spans="1:24" x14ac:dyDescent="0.3">
      <c r="A4309">
        <v>8975</v>
      </c>
      <c r="B4309" s="1">
        <v>45078</v>
      </c>
      <c r="C4309">
        <v>443889.15</v>
      </c>
      <c r="D4309">
        <v>19.239999999999998</v>
      </c>
      <c r="E4309">
        <v>18.32</v>
      </c>
      <c r="F4309">
        <v>6081.02</v>
      </c>
      <c r="G4309">
        <v>13043.39</v>
      </c>
      <c r="H4309" t="s">
        <v>2213</v>
      </c>
      <c r="I4309" t="s">
        <v>2211</v>
      </c>
      <c r="J4309">
        <v>6</v>
      </c>
      <c r="K4309" t="s">
        <v>2212</v>
      </c>
      <c r="L4309" t="str">
        <f>IF(performance_data[[#This Row],[return_percentage]]&gt;=performance_data[[#This Row],[benchmark_return]],"Higher","Lower")</f>
        <v>Higher</v>
      </c>
      <c r="M4309" s="14">
        <f xml:space="preserve"> _xlfn.MAXIFS(performance_data[date],performance_data[portfolio_id],performance_data[[#This Row],[portfolio_id]])</f>
        <v>45555</v>
      </c>
      <c r="N4309" s="14">
        <f xml:space="preserve"> _xlfn.MINIFS(performance_data[date],performance_data[portfolio_id],performance_data[[#This Row],[portfolio_id]])</f>
        <v>44858</v>
      </c>
      <c r="O4309" s="15">
        <f>_xlfn.MAXIFS(performance_data[portfolio_value],performance_data[portfolio_id],performance_data[[#This Row],[portfolio_id]],performance_data[date],performance_data[[#This Row],[latest_date]])</f>
        <v>57823.32</v>
      </c>
      <c r="P4309" s="15">
        <f>_xlfn.MAXIFS(performance_data[portfolio_value],performance_data[portfolio_id],performance_data[[#This Row],[portfolio_id]],performance_data[date],performance_data[[#This Row],[starting_date]])</f>
        <v>22237.86</v>
      </c>
      <c r="Q4309" s="15">
        <f>performance_data[[#This Row],[latest_value]]-performance_data[[#This Row],[starting_value]]</f>
        <v>35585.46</v>
      </c>
      <c r="R4309" s="15">
        <f>performance_data[[#This Row],[net_inflows]]-performance_data[[#This Row],[net_outflows]]</f>
        <v>-6962.369999999999</v>
      </c>
      <c r="S4309" s="15" t="str">
        <f>IF(performance_data[[#This Row],[net_inflows]]&gt;AVERAGE(performance_data[net_inflows]),"High","Low")</f>
        <v>Low</v>
      </c>
      <c r="T4309" s="15">
        <f>AVERAGEIF(performance_data[inflow_flag],performance_data[[#This Row],[inflow_flag]],performance_data[return_percentage])</f>
        <v>5.0457846277021572</v>
      </c>
      <c r="U4309" s="17">
        <f>IF(performance_data[[#This Row],[return_percentage]]&lt;performance_data[[#This Row],[benchmark_return]],1,0)</f>
        <v>0</v>
      </c>
      <c r="V4309" s="17">
        <f>COUNTIFS(performance_data[portfolio_id],performance_data[[#This Row],[portfolio_id]])</f>
        <v>22</v>
      </c>
      <c r="W4309" s="17">
        <f>COUNTIFS(performance_data[portfolio_id],performance_data[[#This Row],[portfolio_id]],
          performance_data[return_flag],1)</f>
        <v>11</v>
      </c>
      <c r="X4309" s="15">
        <f>performance_data[[#This Row],[underperform_flag_count]]/performance_data[[#This Row],[totalportfoliocount]]</f>
        <v>0.5</v>
      </c>
    </row>
    <row r="4310" spans="1:24" x14ac:dyDescent="0.3">
      <c r="A4310">
        <v>8975</v>
      </c>
      <c r="B4310" s="1">
        <v>44858</v>
      </c>
      <c r="C4310">
        <v>22237.86</v>
      </c>
      <c r="D4310">
        <v>-5</v>
      </c>
      <c r="E4310">
        <v>-5.99</v>
      </c>
      <c r="F4310">
        <v>2020.55</v>
      </c>
      <c r="G4310">
        <v>9902.0499999999993</v>
      </c>
      <c r="H4310" t="s">
        <v>2220</v>
      </c>
      <c r="I4310" t="s">
        <v>2217</v>
      </c>
      <c r="J4310">
        <v>10</v>
      </c>
      <c r="K4310" t="s">
        <v>2224</v>
      </c>
      <c r="L4310" t="str">
        <f>IF(performance_data[[#This Row],[return_percentage]]&gt;=performance_data[[#This Row],[benchmark_return]],"Higher","Lower")</f>
        <v>Higher</v>
      </c>
      <c r="M4310" s="14">
        <f xml:space="preserve"> _xlfn.MAXIFS(performance_data[date],performance_data[portfolio_id],performance_data[[#This Row],[portfolio_id]])</f>
        <v>45555</v>
      </c>
      <c r="N4310" s="14">
        <f xml:space="preserve"> _xlfn.MINIFS(performance_data[date],performance_data[portfolio_id],performance_data[[#This Row],[portfolio_id]])</f>
        <v>44858</v>
      </c>
      <c r="O4310" s="15">
        <f>_xlfn.MAXIFS(performance_data[portfolio_value],performance_data[portfolio_id],performance_data[[#This Row],[portfolio_id]],performance_data[date],performance_data[[#This Row],[latest_date]])</f>
        <v>57823.32</v>
      </c>
      <c r="P4310" s="15">
        <f>_xlfn.MAXIFS(performance_data[portfolio_value],performance_data[portfolio_id],performance_data[[#This Row],[portfolio_id]],performance_data[date],performance_data[[#This Row],[starting_date]])</f>
        <v>22237.86</v>
      </c>
      <c r="Q4310" s="15">
        <f>performance_data[[#This Row],[latest_value]]-performance_data[[#This Row],[starting_value]]</f>
        <v>35585.46</v>
      </c>
      <c r="R4310" s="15">
        <f>performance_data[[#This Row],[net_inflows]]-performance_data[[#This Row],[net_outflows]]</f>
        <v>-7881.4999999999991</v>
      </c>
      <c r="S4310" s="15" t="str">
        <f>IF(performance_data[[#This Row],[net_inflows]]&gt;AVERAGE(performance_data[net_inflows]),"High","Low")</f>
        <v>Low</v>
      </c>
      <c r="T4310" s="15">
        <f>AVERAGEIF(performance_data[inflow_flag],performance_data[[#This Row],[inflow_flag]],performance_data[return_percentage])</f>
        <v>5.0457846277021572</v>
      </c>
      <c r="U4310" s="17">
        <f>IF(performance_data[[#This Row],[return_percentage]]&lt;performance_data[[#This Row],[benchmark_return]],1,0)</f>
        <v>0</v>
      </c>
      <c r="V4310" s="17">
        <f>COUNTIFS(performance_data[portfolio_id],performance_data[[#This Row],[portfolio_id]])</f>
        <v>22</v>
      </c>
      <c r="W4310" s="17">
        <f>COUNTIFS(performance_data[portfolio_id],performance_data[[#This Row],[portfolio_id]],
          performance_data[return_flag],1)</f>
        <v>11</v>
      </c>
      <c r="X4310" s="15">
        <f>performance_data[[#This Row],[underperform_flag_count]]/performance_data[[#This Row],[totalportfoliocount]]</f>
        <v>0.5</v>
      </c>
    </row>
    <row r="4311" spans="1:24" x14ac:dyDescent="0.3">
      <c r="A4311">
        <v>8975</v>
      </c>
      <c r="B4311" s="1">
        <v>45549</v>
      </c>
      <c r="C4311">
        <v>73107.61</v>
      </c>
      <c r="D4311">
        <v>10.58</v>
      </c>
      <c r="E4311">
        <v>11.78</v>
      </c>
      <c r="F4311">
        <v>17480.43</v>
      </c>
      <c r="G4311">
        <v>3248.03</v>
      </c>
      <c r="H4311" t="s">
        <v>2205</v>
      </c>
      <c r="I4311" t="s">
        <v>2209</v>
      </c>
      <c r="J4311">
        <v>9</v>
      </c>
      <c r="K4311" t="s">
        <v>2221</v>
      </c>
      <c r="L4311" t="str">
        <f>IF(performance_data[[#This Row],[return_percentage]]&gt;=performance_data[[#This Row],[benchmark_return]],"Higher","Lower")</f>
        <v>Lower</v>
      </c>
      <c r="M4311" s="14">
        <f xml:space="preserve"> _xlfn.MAXIFS(performance_data[date],performance_data[portfolio_id],performance_data[[#This Row],[portfolio_id]])</f>
        <v>45555</v>
      </c>
      <c r="N4311" s="14">
        <f xml:space="preserve"> _xlfn.MINIFS(performance_data[date],performance_data[portfolio_id],performance_data[[#This Row],[portfolio_id]])</f>
        <v>44858</v>
      </c>
      <c r="O4311" s="15">
        <f>_xlfn.MAXIFS(performance_data[portfolio_value],performance_data[portfolio_id],performance_data[[#This Row],[portfolio_id]],performance_data[date],performance_data[[#This Row],[latest_date]])</f>
        <v>57823.32</v>
      </c>
      <c r="P4311" s="15">
        <f>_xlfn.MAXIFS(performance_data[portfolio_value],performance_data[portfolio_id],performance_data[[#This Row],[portfolio_id]],performance_data[date],performance_data[[#This Row],[starting_date]])</f>
        <v>22237.86</v>
      </c>
      <c r="Q4311" s="15">
        <f>performance_data[[#This Row],[latest_value]]-performance_data[[#This Row],[starting_value]]</f>
        <v>35585.46</v>
      </c>
      <c r="R4311" s="15">
        <f>performance_data[[#This Row],[net_inflows]]-performance_data[[#This Row],[net_outflows]]</f>
        <v>14232.4</v>
      </c>
      <c r="S4311" s="15" t="str">
        <f>IF(performance_data[[#This Row],[net_inflows]]&gt;AVERAGE(performance_data[net_inflows]),"High","Low")</f>
        <v>High</v>
      </c>
      <c r="T4311" s="15">
        <f>AVERAGEIF(performance_data[inflow_flag],performance_data[[#This Row],[inflow_flag]],performance_data[return_percentage])</f>
        <v>4.8467905675459724</v>
      </c>
      <c r="U4311" s="17">
        <f>IF(performance_data[[#This Row],[return_percentage]]&lt;performance_data[[#This Row],[benchmark_return]],1,0)</f>
        <v>1</v>
      </c>
      <c r="V4311" s="17">
        <f>COUNTIFS(performance_data[portfolio_id],performance_data[[#This Row],[portfolio_id]])</f>
        <v>22</v>
      </c>
      <c r="W4311" s="17">
        <f>COUNTIFS(performance_data[portfolio_id],performance_data[[#This Row],[portfolio_id]],
          performance_data[return_flag],1)</f>
        <v>11</v>
      </c>
      <c r="X4311" s="15">
        <f>performance_data[[#This Row],[underperform_flag_count]]/performance_data[[#This Row],[totalportfoliocount]]</f>
        <v>0.5</v>
      </c>
    </row>
    <row r="4312" spans="1:24" x14ac:dyDescent="0.3">
      <c r="A4312">
        <v>8975</v>
      </c>
      <c r="B4312" s="1">
        <v>45441</v>
      </c>
      <c r="C4312">
        <v>116213.38</v>
      </c>
      <c r="D4312">
        <v>-2.34</v>
      </c>
      <c r="E4312">
        <v>-2.52</v>
      </c>
      <c r="F4312">
        <v>15854.29</v>
      </c>
      <c r="G4312">
        <v>10670.13</v>
      </c>
      <c r="H4312" t="s">
        <v>2205</v>
      </c>
      <c r="I4312" t="s">
        <v>2211</v>
      </c>
      <c r="J4312">
        <v>5</v>
      </c>
      <c r="K4312" t="s">
        <v>2223</v>
      </c>
      <c r="L4312" t="str">
        <f>IF(performance_data[[#This Row],[return_percentage]]&gt;=performance_data[[#This Row],[benchmark_return]],"Higher","Lower")</f>
        <v>Higher</v>
      </c>
      <c r="M4312" s="14">
        <f xml:space="preserve"> _xlfn.MAXIFS(performance_data[date],performance_data[portfolio_id],performance_data[[#This Row],[portfolio_id]])</f>
        <v>45555</v>
      </c>
      <c r="N4312" s="14">
        <f xml:space="preserve"> _xlfn.MINIFS(performance_data[date],performance_data[portfolio_id],performance_data[[#This Row],[portfolio_id]])</f>
        <v>44858</v>
      </c>
      <c r="O4312" s="15">
        <f>_xlfn.MAXIFS(performance_data[portfolio_value],performance_data[portfolio_id],performance_data[[#This Row],[portfolio_id]],performance_data[date],performance_data[[#This Row],[latest_date]])</f>
        <v>57823.32</v>
      </c>
      <c r="P4312" s="15">
        <f>_xlfn.MAXIFS(performance_data[portfolio_value],performance_data[portfolio_id],performance_data[[#This Row],[portfolio_id]],performance_data[date],performance_data[[#This Row],[starting_date]])</f>
        <v>22237.86</v>
      </c>
      <c r="Q4312" s="15">
        <f>performance_data[[#This Row],[latest_value]]-performance_data[[#This Row],[starting_value]]</f>
        <v>35585.46</v>
      </c>
      <c r="R4312" s="15">
        <f>performance_data[[#This Row],[net_inflows]]-performance_data[[#This Row],[net_outflows]]</f>
        <v>5184.1600000000017</v>
      </c>
      <c r="S4312" s="15" t="str">
        <f>IF(performance_data[[#This Row],[net_inflows]]&gt;AVERAGE(performance_data[net_inflows]),"High","Low")</f>
        <v>High</v>
      </c>
      <c r="T4312" s="15">
        <f>AVERAGEIF(performance_data[inflow_flag],performance_data[[#This Row],[inflow_flag]],performance_data[return_percentage])</f>
        <v>4.8467905675459724</v>
      </c>
      <c r="U4312" s="17">
        <f>IF(performance_data[[#This Row],[return_percentage]]&lt;performance_data[[#This Row],[benchmark_return]],1,0)</f>
        <v>0</v>
      </c>
      <c r="V4312" s="17">
        <f>COUNTIFS(performance_data[portfolio_id],performance_data[[#This Row],[portfolio_id]])</f>
        <v>22</v>
      </c>
      <c r="W4312" s="17">
        <f>COUNTIFS(performance_data[portfolio_id],performance_data[[#This Row],[portfolio_id]],
          performance_data[return_flag],1)</f>
        <v>11</v>
      </c>
      <c r="X4312" s="15">
        <f>performance_data[[#This Row],[underperform_flag_count]]/performance_data[[#This Row],[totalportfoliocount]]</f>
        <v>0.5</v>
      </c>
    </row>
    <row r="4313" spans="1:24" x14ac:dyDescent="0.3">
      <c r="A4313">
        <v>8975</v>
      </c>
      <c r="B4313" s="1">
        <v>44958</v>
      </c>
      <c r="C4313">
        <v>489830.22</v>
      </c>
      <c r="D4313">
        <v>9.8800000000000008</v>
      </c>
      <c r="E4313">
        <v>10.73</v>
      </c>
      <c r="F4313">
        <v>187.19</v>
      </c>
      <c r="G4313">
        <v>15769.72</v>
      </c>
      <c r="H4313" t="s">
        <v>2213</v>
      </c>
      <c r="I4313" t="s">
        <v>2206</v>
      </c>
      <c r="J4313">
        <v>2</v>
      </c>
      <c r="K4313" t="s">
        <v>2226</v>
      </c>
      <c r="L4313" t="str">
        <f>IF(performance_data[[#This Row],[return_percentage]]&gt;=performance_data[[#This Row],[benchmark_return]],"Higher","Lower")</f>
        <v>Lower</v>
      </c>
      <c r="M4313" s="14">
        <f xml:space="preserve"> _xlfn.MAXIFS(performance_data[date],performance_data[portfolio_id],performance_data[[#This Row],[portfolio_id]])</f>
        <v>45555</v>
      </c>
      <c r="N4313" s="14">
        <f xml:space="preserve"> _xlfn.MINIFS(performance_data[date],performance_data[portfolio_id],performance_data[[#This Row],[portfolio_id]])</f>
        <v>44858</v>
      </c>
      <c r="O4313" s="15">
        <f>_xlfn.MAXIFS(performance_data[portfolio_value],performance_data[portfolio_id],performance_data[[#This Row],[portfolio_id]],performance_data[date],performance_data[[#This Row],[latest_date]])</f>
        <v>57823.32</v>
      </c>
      <c r="P4313" s="15">
        <f>_xlfn.MAXIFS(performance_data[portfolio_value],performance_data[portfolio_id],performance_data[[#This Row],[portfolio_id]],performance_data[date],performance_data[[#This Row],[starting_date]])</f>
        <v>22237.86</v>
      </c>
      <c r="Q4313" s="15">
        <f>performance_data[[#This Row],[latest_value]]-performance_data[[#This Row],[starting_value]]</f>
        <v>35585.46</v>
      </c>
      <c r="R4313" s="15">
        <f>performance_data[[#This Row],[net_inflows]]-performance_data[[#This Row],[net_outflows]]</f>
        <v>-15582.529999999999</v>
      </c>
      <c r="S4313" s="15" t="str">
        <f>IF(performance_data[[#This Row],[net_inflows]]&gt;AVERAGE(performance_data[net_inflows]),"High","Low")</f>
        <v>Low</v>
      </c>
      <c r="T4313" s="15">
        <f>AVERAGEIF(performance_data[inflow_flag],performance_data[[#This Row],[inflow_flag]],performance_data[return_percentage])</f>
        <v>5.0457846277021572</v>
      </c>
      <c r="U4313" s="17">
        <f>IF(performance_data[[#This Row],[return_percentage]]&lt;performance_data[[#This Row],[benchmark_return]],1,0)</f>
        <v>1</v>
      </c>
      <c r="V4313" s="17">
        <f>COUNTIFS(performance_data[portfolio_id],performance_data[[#This Row],[portfolio_id]])</f>
        <v>22</v>
      </c>
      <c r="W4313" s="17">
        <f>COUNTIFS(performance_data[portfolio_id],performance_data[[#This Row],[portfolio_id]],
          performance_data[return_flag],1)</f>
        <v>11</v>
      </c>
      <c r="X4313" s="15">
        <f>performance_data[[#This Row],[underperform_flag_count]]/performance_data[[#This Row],[totalportfoliocount]]</f>
        <v>0.5</v>
      </c>
    </row>
    <row r="4314" spans="1:24" x14ac:dyDescent="0.3">
      <c r="A4314">
        <v>8975</v>
      </c>
      <c r="B4314" s="1">
        <v>45059</v>
      </c>
      <c r="C4314">
        <v>465529.07</v>
      </c>
      <c r="D4314">
        <v>-7.6</v>
      </c>
      <c r="E4314">
        <v>-9.02</v>
      </c>
      <c r="F4314">
        <v>5724.1</v>
      </c>
      <c r="G4314">
        <v>13332.69</v>
      </c>
      <c r="H4314" t="s">
        <v>2213</v>
      </c>
      <c r="I4314" t="s">
        <v>2211</v>
      </c>
      <c r="J4314">
        <v>5</v>
      </c>
      <c r="K4314" t="s">
        <v>2223</v>
      </c>
      <c r="L4314" t="str">
        <f>IF(performance_data[[#This Row],[return_percentage]]&gt;=performance_data[[#This Row],[benchmark_return]],"Higher","Lower")</f>
        <v>Higher</v>
      </c>
      <c r="M4314" s="14">
        <f xml:space="preserve"> _xlfn.MAXIFS(performance_data[date],performance_data[portfolio_id],performance_data[[#This Row],[portfolio_id]])</f>
        <v>45555</v>
      </c>
      <c r="N4314" s="14">
        <f xml:space="preserve"> _xlfn.MINIFS(performance_data[date],performance_data[portfolio_id],performance_data[[#This Row],[portfolio_id]])</f>
        <v>44858</v>
      </c>
      <c r="O4314" s="15">
        <f>_xlfn.MAXIFS(performance_data[portfolio_value],performance_data[portfolio_id],performance_data[[#This Row],[portfolio_id]],performance_data[date],performance_data[[#This Row],[latest_date]])</f>
        <v>57823.32</v>
      </c>
      <c r="P4314" s="15">
        <f>_xlfn.MAXIFS(performance_data[portfolio_value],performance_data[portfolio_id],performance_data[[#This Row],[portfolio_id]],performance_data[date],performance_data[[#This Row],[starting_date]])</f>
        <v>22237.86</v>
      </c>
      <c r="Q4314" s="15">
        <f>performance_data[[#This Row],[latest_value]]-performance_data[[#This Row],[starting_value]]</f>
        <v>35585.46</v>
      </c>
      <c r="R4314" s="15">
        <f>performance_data[[#This Row],[net_inflows]]-performance_data[[#This Row],[net_outflows]]</f>
        <v>-7608.59</v>
      </c>
      <c r="S4314" s="15" t="str">
        <f>IF(performance_data[[#This Row],[net_inflows]]&gt;AVERAGE(performance_data[net_inflows]),"High","Low")</f>
        <v>Low</v>
      </c>
      <c r="T4314" s="15">
        <f>AVERAGEIF(performance_data[inflow_flag],performance_data[[#This Row],[inflow_flag]],performance_data[return_percentage])</f>
        <v>5.0457846277021572</v>
      </c>
      <c r="U4314" s="17">
        <f>IF(performance_data[[#This Row],[return_percentage]]&lt;performance_data[[#This Row],[benchmark_return]],1,0)</f>
        <v>0</v>
      </c>
      <c r="V4314" s="17">
        <f>COUNTIFS(performance_data[portfolio_id],performance_data[[#This Row],[portfolio_id]])</f>
        <v>22</v>
      </c>
      <c r="W4314" s="17">
        <f>COUNTIFS(performance_data[portfolio_id],performance_data[[#This Row],[portfolio_id]],
          performance_data[return_flag],1)</f>
        <v>11</v>
      </c>
      <c r="X4314" s="15">
        <f>performance_data[[#This Row],[underperform_flag_count]]/performance_data[[#This Row],[totalportfoliocount]]</f>
        <v>0.5</v>
      </c>
    </row>
    <row r="4315" spans="1:24" x14ac:dyDescent="0.3">
      <c r="A4315">
        <v>8975</v>
      </c>
      <c r="B4315" s="1">
        <v>45178</v>
      </c>
      <c r="C4315">
        <v>364974.95</v>
      </c>
      <c r="D4315">
        <v>18.96</v>
      </c>
      <c r="E4315">
        <v>21.63</v>
      </c>
      <c r="F4315">
        <v>19464.439999999999</v>
      </c>
      <c r="G4315">
        <v>3461.38</v>
      </c>
      <c r="H4315" t="s">
        <v>2213</v>
      </c>
      <c r="I4315" t="s">
        <v>2209</v>
      </c>
      <c r="J4315">
        <v>9</v>
      </c>
      <c r="K4315" t="s">
        <v>2221</v>
      </c>
      <c r="L4315" t="str">
        <f>IF(performance_data[[#This Row],[return_percentage]]&gt;=performance_data[[#This Row],[benchmark_return]],"Higher","Lower")</f>
        <v>Lower</v>
      </c>
      <c r="M4315" s="14">
        <f xml:space="preserve"> _xlfn.MAXIFS(performance_data[date],performance_data[portfolio_id],performance_data[[#This Row],[portfolio_id]])</f>
        <v>45555</v>
      </c>
      <c r="N4315" s="14">
        <f xml:space="preserve"> _xlfn.MINIFS(performance_data[date],performance_data[portfolio_id],performance_data[[#This Row],[portfolio_id]])</f>
        <v>44858</v>
      </c>
      <c r="O4315" s="15">
        <f>_xlfn.MAXIFS(performance_data[portfolio_value],performance_data[portfolio_id],performance_data[[#This Row],[portfolio_id]],performance_data[date],performance_data[[#This Row],[latest_date]])</f>
        <v>57823.32</v>
      </c>
      <c r="P4315" s="15">
        <f>_xlfn.MAXIFS(performance_data[portfolio_value],performance_data[portfolio_id],performance_data[[#This Row],[portfolio_id]],performance_data[date],performance_data[[#This Row],[starting_date]])</f>
        <v>22237.86</v>
      </c>
      <c r="Q4315" s="15">
        <f>performance_data[[#This Row],[latest_value]]-performance_data[[#This Row],[starting_value]]</f>
        <v>35585.46</v>
      </c>
      <c r="R4315" s="15">
        <f>performance_data[[#This Row],[net_inflows]]-performance_data[[#This Row],[net_outflows]]</f>
        <v>16003.059999999998</v>
      </c>
      <c r="S4315" s="15" t="str">
        <f>IF(performance_data[[#This Row],[net_inflows]]&gt;AVERAGE(performance_data[net_inflows]),"High","Low")</f>
        <v>High</v>
      </c>
      <c r="T4315" s="15">
        <f>AVERAGEIF(performance_data[inflow_flag],performance_data[[#This Row],[inflow_flag]],performance_data[return_percentage])</f>
        <v>4.8467905675459724</v>
      </c>
      <c r="U4315" s="17">
        <f>IF(performance_data[[#This Row],[return_percentage]]&lt;performance_data[[#This Row],[benchmark_return]],1,0)</f>
        <v>1</v>
      </c>
      <c r="V4315" s="17">
        <f>COUNTIFS(performance_data[portfolio_id],performance_data[[#This Row],[portfolio_id]])</f>
        <v>22</v>
      </c>
      <c r="W4315" s="17">
        <f>COUNTIFS(performance_data[portfolio_id],performance_data[[#This Row],[portfolio_id]],
          performance_data[return_flag],1)</f>
        <v>11</v>
      </c>
      <c r="X4315" s="15">
        <f>performance_data[[#This Row],[underperform_flag_count]]/performance_data[[#This Row],[totalportfoliocount]]</f>
        <v>0.5</v>
      </c>
    </row>
    <row r="4316" spans="1:24" x14ac:dyDescent="0.3">
      <c r="A4316">
        <v>8975</v>
      </c>
      <c r="B4316" s="1">
        <v>45023</v>
      </c>
      <c r="C4316">
        <v>56190.6</v>
      </c>
      <c r="D4316">
        <v>14.63</v>
      </c>
      <c r="E4316">
        <v>14.21</v>
      </c>
      <c r="F4316">
        <v>4.8600000000000003</v>
      </c>
      <c r="G4316">
        <v>4728.47</v>
      </c>
      <c r="H4316" t="s">
        <v>2213</v>
      </c>
      <c r="I4316" t="s">
        <v>2211</v>
      </c>
      <c r="J4316">
        <v>4</v>
      </c>
      <c r="K4316" t="s">
        <v>2216</v>
      </c>
      <c r="L4316" t="str">
        <f>IF(performance_data[[#This Row],[return_percentage]]&gt;=performance_data[[#This Row],[benchmark_return]],"Higher","Lower")</f>
        <v>Higher</v>
      </c>
      <c r="M4316" s="14">
        <f xml:space="preserve"> _xlfn.MAXIFS(performance_data[date],performance_data[portfolio_id],performance_data[[#This Row],[portfolio_id]])</f>
        <v>45555</v>
      </c>
      <c r="N4316" s="14">
        <f xml:space="preserve"> _xlfn.MINIFS(performance_data[date],performance_data[portfolio_id],performance_data[[#This Row],[portfolio_id]])</f>
        <v>44858</v>
      </c>
      <c r="O4316" s="15">
        <f>_xlfn.MAXIFS(performance_data[portfolio_value],performance_data[portfolio_id],performance_data[[#This Row],[portfolio_id]],performance_data[date],performance_data[[#This Row],[latest_date]])</f>
        <v>57823.32</v>
      </c>
      <c r="P4316" s="15">
        <f>_xlfn.MAXIFS(performance_data[portfolio_value],performance_data[portfolio_id],performance_data[[#This Row],[portfolio_id]],performance_data[date],performance_data[[#This Row],[starting_date]])</f>
        <v>22237.86</v>
      </c>
      <c r="Q4316" s="15">
        <f>performance_data[[#This Row],[latest_value]]-performance_data[[#This Row],[starting_value]]</f>
        <v>35585.46</v>
      </c>
      <c r="R4316" s="15">
        <f>performance_data[[#This Row],[net_inflows]]-performance_data[[#This Row],[net_outflows]]</f>
        <v>-4723.6100000000006</v>
      </c>
      <c r="S4316" s="15" t="str">
        <f>IF(performance_data[[#This Row],[net_inflows]]&gt;AVERAGE(performance_data[net_inflows]),"High","Low")</f>
        <v>Low</v>
      </c>
      <c r="T4316" s="15">
        <f>AVERAGEIF(performance_data[inflow_flag],performance_data[[#This Row],[inflow_flag]],performance_data[return_percentage])</f>
        <v>5.0457846277021572</v>
      </c>
      <c r="U4316" s="17">
        <f>IF(performance_data[[#This Row],[return_percentage]]&lt;performance_data[[#This Row],[benchmark_return]],1,0)</f>
        <v>0</v>
      </c>
      <c r="V4316" s="17">
        <f>COUNTIFS(performance_data[portfolio_id],performance_data[[#This Row],[portfolio_id]])</f>
        <v>22</v>
      </c>
      <c r="W4316" s="17">
        <f>COUNTIFS(performance_data[portfolio_id],performance_data[[#This Row],[portfolio_id]],
          performance_data[return_flag],1)</f>
        <v>11</v>
      </c>
      <c r="X4316" s="15">
        <f>performance_data[[#This Row],[underperform_flag_count]]/performance_data[[#This Row],[totalportfoliocount]]</f>
        <v>0.5</v>
      </c>
    </row>
    <row r="4317" spans="1:24" x14ac:dyDescent="0.3">
      <c r="A4317">
        <v>8975</v>
      </c>
      <c r="B4317" s="1">
        <v>45519</v>
      </c>
      <c r="C4317">
        <v>220864.28</v>
      </c>
      <c r="D4317">
        <v>7.21</v>
      </c>
      <c r="E4317">
        <v>8.16</v>
      </c>
      <c r="F4317">
        <v>7986.67</v>
      </c>
      <c r="G4317">
        <v>7010.02</v>
      </c>
      <c r="H4317" t="s">
        <v>2205</v>
      </c>
      <c r="I4317" t="s">
        <v>2209</v>
      </c>
      <c r="J4317">
        <v>8</v>
      </c>
      <c r="K4317" t="s">
        <v>2214</v>
      </c>
      <c r="L4317" t="str">
        <f>IF(performance_data[[#This Row],[return_percentage]]&gt;=performance_data[[#This Row],[benchmark_return]],"Higher","Lower")</f>
        <v>Lower</v>
      </c>
      <c r="M4317" s="14">
        <f xml:space="preserve"> _xlfn.MAXIFS(performance_data[date],performance_data[portfolio_id],performance_data[[#This Row],[portfolio_id]])</f>
        <v>45555</v>
      </c>
      <c r="N4317" s="14">
        <f xml:space="preserve"> _xlfn.MINIFS(performance_data[date],performance_data[portfolio_id],performance_data[[#This Row],[portfolio_id]])</f>
        <v>44858</v>
      </c>
      <c r="O4317" s="15">
        <f>_xlfn.MAXIFS(performance_data[portfolio_value],performance_data[portfolio_id],performance_data[[#This Row],[portfolio_id]],performance_data[date],performance_data[[#This Row],[latest_date]])</f>
        <v>57823.32</v>
      </c>
      <c r="P4317" s="15">
        <f>_xlfn.MAXIFS(performance_data[portfolio_value],performance_data[portfolio_id],performance_data[[#This Row],[portfolio_id]],performance_data[date],performance_data[[#This Row],[starting_date]])</f>
        <v>22237.86</v>
      </c>
      <c r="Q4317" s="15">
        <f>performance_data[[#This Row],[latest_value]]-performance_data[[#This Row],[starting_value]]</f>
        <v>35585.46</v>
      </c>
      <c r="R4317" s="15">
        <f>performance_data[[#This Row],[net_inflows]]-performance_data[[#This Row],[net_outflows]]</f>
        <v>976.64999999999964</v>
      </c>
      <c r="S4317" s="15" t="str">
        <f>IF(performance_data[[#This Row],[net_inflows]]&gt;AVERAGE(performance_data[net_inflows]),"High","Low")</f>
        <v>Low</v>
      </c>
      <c r="T4317" s="15">
        <f>AVERAGEIF(performance_data[inflow_flag],performance_data[[#This Row],[inflow_flag]],performance_data[return_percentage])</f>
        <v>5.0457846277021572</v>
      </c>
      <c r="U4317" s="17">
        <f>IF(performance_data[[#This Row],[return_percentage]]&lt;performance_data[[#This Row],[benchmark_return]],1,0)</f>
        <v>1</v>
      </c>
      <c r="V4317" s="17">
        <f>COUNTIFS(performance_data[portfolio_id],performance_data[[#This Row],[portfolio_id]])</f>
        <v>22</v>
      </c>
      <c r="W4317" s="17">
        <f>COUNTIFS(performance_data[portfolio_id],performance_data[[#This Row],[portfolio_id]],
          performance_data[return_flag],1)</f>
        <v>11</v>
      </c>
      <c r="X4317" s="15">
        <f>performance_data[[#This Row],[underperform_flag_count]]/performance_data[[#This Row],[totalportfoliocount]]</f>
        <v>0.5</v>
      </c>
    </row>
    <row r="4318" spans="1:24" x14ac:dyDescent="0.3">
      <c r="A4318">
        <v>8975</v>
      </c>
      <c r="B4318" s="1">
        <v>45349</v>
      </c>
      <c r="C4318">
        <v>6021.4</v>
      </c>
      <c r="D4318">
        <v>14.92</v>
      </c>
      <c r="E4318">
        <v>14.62</v>
      </c>
      <c r="F4318">
        <v>13365.69</v>
      </c>
      <c r="G4318">
        <v>15604.79</v>
      </c>
      <c r="H4318" t="s">
        <v>2205</v>
      </c>
      <c r="I4318" t="s">
        <v>2206</v>
      </c>
      <c r="J4318">
        <v>2</v>
      </c>
      <c r="K4318" t="s">
        <v>2226</v>
      </c>
      <c r="L4318" t="str">
        <f>IF(performance_data[[#This Row],[return_percentage]]&gt;=performance_data[[#This Row],[benchmark_return]],"Higher","Lower")</f>
        <v>Higher</v>
      </c>
      <c r="M4318" s="14">
        <f xml:space="preserve"> _xlfn.MAXIFS(performance_data[date],performance_data[portfolio_id],performance_data[[#This Row],[portfolio_id]])</f>
        <v>45555</v>
      </c>
      <c r="N4318" s="14">
        <f xml:space="preserve"> _xlfn.MINIFS(performance_data[date],performance_data[portfolio_id],performance_data[[#This Row],[portfolio_id]])</f>
        <v>44858</v>
      </c>
      <c r="O4318" s="15">
        <f>_xlfn.MAXIFS(performance_data[portfolio_value],performance_data[portfolio_id],performance_data[[#This Row],[portfolio_id]],performance_data[date],performance_data[[#This Row],[latest_date]])</f>
        <v>57823.32</v>
      </c>
      <c r="P4318" s="15">
        <f>_xlfn.MAXIFS(performance_data[portfolio_value],performance_data[portfolio_id],performance_data[[#This Row],[portfolio_id]],performance_data[date],performance_data[[#This Row],[starting_date]])</f>
        <v>22237.86</v>
      </c>
      <c r="Q4318" s="15">
        <f>performance_data[[#This Row],[latest_value]]-performance_data[[#This Row],[starting_value]]</f>
        <v>35585.46</v>
      </c>
      <c r="R4318" s="15">
        <f>performance_data[[#This Row],[net_inflows]]-performance_data[[#This Row],[net_outflows]]</f>
        <v>-2239.1000000000004</v>
      </c>
      <c r="S4318" s="15" t="str">
        <f>IF(performance_data[[#This Row],[net_inflows]]&gt;AVERAGE(performance_data[net_inflows]),"High","Low")</f>
        <v>High</v>
      </c>
      <c r="T4318" s="15">
        <f>AVERAGEIF(performance_data[inflow_flag],performance_data[[#This Row],[inflow_flag]],performance_data[return_percentage])</f>
        <v>4.8467905675459724</v>
      </c>
      <c r="U4318" s="17">
        <f>IF(performance_data[[#This Row],[return_percentage]]&lt;performance_data[[#This Row],[benchmark_return]],1,0)</f>
        <v>0</v>
      </c>
      <c r="V4318" s="17">
        <f>COUNTIFS(performance_data[portfolio_id],performance_data[[#This Row],[portfolio_id]])</f>
        <v>22</v>
      </c>
      <c r="W4318" s="17">
        <f>COUNTIFS(performance_data[portfolio_id],performance_data[[#This Row],[portfolio_id]],
          performance_data[return_flag],1)</f>
        <v>11</v>
      </c>
      <c r="X4318" s="15">
        <f>performance_data[[#This Row],[underperform_flag_count]]/performance_data[[#This Row],[totalportfoliocount]]</f>
        <v>0.5</v>
      </c>
    </row>
    <row r="4319" spans="1:24" x14ac:dyDescent="0.3">
      <c r="A4319">
        <v>8975</v>
      </c>
      <c r="B4319" s="1">
        <v>45516</v>
      </c>
      <c r="C4319">
        <v>100902.7</v>
      </c>
      <c r="D4319">
        <v>6.62</v>
      </c>
      <c r="E4319">
        <v>5.67</v>
      </c>
      <c r="F4319">
        <v>1779.34</v>
      </c>
      <c r="G4319">
        <v>11353.82</v>
      </c>
      <c r="H4319" t="s">
        <v>2205</v>
      </c>
      <c r="I4319" t="s">
        <v>2209</v>
      </c>
      <c r="J4319">
        <v>8</v>
      </c>
      <c r="K4319" t="s">
        <v>2214</v>
      </c>
      <c r="L4319" t="str">
        <f>IF(performance_data[[#This Row],[return_percentage]]&gt;=performance_data[[#This Row],[benchmark_return]],"Higher","Lower")</f>
        <v>Higher</v>
      </c>
      <c r="M4319" s="14">
        <f xml:space="preserve"> _xlfn.MAXIFS(performance_data[date],performance_data[portfolio_id],performance_data[[#This Row],[portfolio_id]])</f>
        <v>45555</v>
      </c>
      <c r="N4319" s="14">
        <f xml:space="preserve"> _xlfn.MINIFS(performance_data[date],performance_data[portfolio_id],performance_data[[#This Row],[portfolio_id]])</f>
        <v>44858</v>
      </c>
      <c r="O4319" s="15">
        <f>_xlfn.MAXIFS(performance_data[portfolio_value],performance_data[portfolio_id],performance_data[[#This Row],[portfolio_id]],performance_data[date],performance_data[[#This Row],[latest_date]])</f>
        <v>57823.32</v>
      </c>
      <c r="P4319" s="15">
        <f>_xlfn.MAXIFS(performance_data[portfolio_value],performance_data[portfolio_id],performance_data[[#This Row],[portfolio_id]],performance_data[date],performance_data[[#This Row],[starting_date]])</f>
        <v>22237.86</v>
      </c>
      <c r="Q4319" s="15">
        <f>performance_data[[#This Row],[latest_value]]-performance_data[[#This Row],[starting_value]]</f>
        <v>35585.46</v>
      </c>
      <c r="R4319" s="15">
        <f>performance_data[[#This Row],[net_inflows]]-performance_data[[#This Row],[net_outflows]]</f>
        <v>-9574.48</v>
      </c>
      <c r="S4319" s="15" t="str">
        <f>IF(performance_data[[#This Row],[net_inflows]]&gt;AVERAGE(performance_data[net_inflows]),"High","Low")</f>
        <v>Low</v>
      </c>
      <c r="T4319" s="15">
        <f>AVERAGEIF(performance_data[inflow_flag],performance_data[[#This Row],[inflow_flag]],performance_data[return_percentage])</f>
        <v>5.0457846277021572</v>
      </c>
      <c r="U4319" s="17">
        <f>IF(performance_data[[#This Row],[return_percentage]]&lt;performance_data[[#This Row],[benchmark_return]],1,0)</f>
        <v>0</v>
      </c>
      <c r="V4319" s="17">
        <f>COUNTIFS(performance_data[portfolio_id],performance_data[[#This Row],[portfolio_id]])</f>
        <v>22</v>
      </c>
      <c r="W4319" s="17">
        <f>COUNTIFS(performance_data[portfolio_id],performance_data[[#This Row],[portfolio_id]],
          performance_data[return_flag],1)</f>
        <v>11</v>
      </c>
      <c r="X4319" s="15">
        <f>performance_data[[#This Row],[underperform_flag_count]]/performance_data[[#This Row],[totalportfoliocount]]</f>
        <v>0.5</v>
      </c>
    </row>
    <row r="4320" spans="1:24" x14ac:dyDescent="0.3">
      <c r="A4320">
        <v>8977</v>
      </c>
      <c r="B4320" s="1">
        <v>45135</v>
      </c>
      <c r="C4320">
        <v>128634.34</v>
      </c>
      <c r="D4320">
        <v>-0.57999999999999996</v>
      </c>
      <c r="E4320">
        <v>-0.57999999999999996</v>
      </c>
      <c r="F4320">
        <v>9948.5</v>
      </c>
      <c r="G4320">
        <v>11264.75</v>
      </c>
      <c r="H4320" t="s">
        <v>2213</v>
      </c>
      <c r="I4320" t="s">
        <v>2209</v>
      </c>
      <c r="J4320">
        <v>7</v>
      </c>
      <c r="K4320" t="s">
        <v>2210</v>
      </c>
      <c r="L4320" t="str">
        <f>IF(performance_data[[#This Row],[return_percentage]]&gt;=performance_data[[#This Row],[benchmark_return]],"Higher","Lower")</f>
        <v>Higher</v>
      </c>
      <c r="M4320" s="14">
        <f xml:space="preserve"> _xlfn.MAXIFS(performance_data[date],performance_data[portfolio_id],performance_data[[#This Row],[portfolio_id]])</f>
        <v>45552</v>
      </c>
      <c r="N4320" s="14">
        <f xml:space="preserve"> _xlfn.MINIFS(performance_data[date],performance_data[portfolio_id],performance_data[[#This Row],[portfolio_id]])</f>
        <v>44921</v>
      </c>
      <c r="O4320" s="15">
        <f>_xlfn.MAXIFS(performance_data[portfolio_value],performance_data[portfolio_id],performance_data[[#This Row],[portfolio_id]],performance_data[date],performance_data[[#This Row],[latest_date]])</f>
        <v>27055.31</v>
      </c>
      <c r="P4320" s="15">
        <f>_xlfn.MAXIFS(performance_data[portfolio_value],performance_data[portfolio_id],performance_data[[#This Row],[portfolio_id]],performance_data[date],performance_data[[#This Row],[starting_date]])</f>
        <v>374590.01</v>
      </c>
      <c r="Q4320" s="15">
        <f>performance_data[[#This Row],[latest_value]]-performance_data[[#This Row],[starting_value]]</f>
        <v>-347534.7</v>
      </c>
      <c r="R4320" s="15">
        <f>performance_data[[#This Row],[net_inflows]]-performance_data[[#This Row],[net_outflows]]</f>
        <v>-1316.25</v>
      </c>
      <c r="S4320" s="15" t="str">
        <f>IF(performance_data[[#This Row],[net_inflows]]&gt;AVERAGE(performance_data[net_inflows]),"High","Low")</f>
        <v>Low</v>
      </c>
      <c r="T4320" s="15">
        <f>AVERAGEIF(performance_data[inflow_flag],performance_data[[#This Row],[inflow_flag]],performance_data[return_percentage])</f>
        <v>5.0457846277021572</v>
      </c>
      <c r="U4320" s="17">
        <f>IF(performance_data[[#This Row],[return_percentage]]&lt;performance_data[[#This Row],[benchmark_return]],1,0)</f>
        <v>0</v>
      </c>
      <c r="V4320" s="17">
        <f>COUNTIFS(performance_data[portfolio_id],performance_data[[#This Row],[portfolio_id]])</f>
        <v>23</v>
      </c>
      <c r="W4320" s="17">
        <f>COUNTIFS(performance_data[portfolio_id],performance_data[[#This Row],[portfolio_id]],
          performance_data[return_flag],1)</f>
        <v>13</v>
      </c>
      <c r="X4320" s="15">
        <f>performance_data[[#This Row],[underperform_flag_count]]/performance_data[[#This Row],[totalportfoliocount]]</f>
        <v>0.56521739130434778</v>
      </c>
    </row>
    <row r="4321" spans="1:24" x14ac:dyDescent="0.3">
      <c r="A4321">
        <v>8977</v>
      </c>
      <c r="B4321" s="1">
        <v>45269</v>
      </c>
      <c r="C4321">
        <v>204045.76</v>
      </c>
      <c r="D4321">
        <v>3.59</v>
      </c>
      <c r="E4321">
        <v>3.95</v>
      </c>
      <c r="F4321">
        <v>18736.189999999999</v>
      </c>
      <c r="G4321">
        <v>189.39</v>
      </c>
      <c r="H4321" t="s">
        <v>2213</v>
      </c>
      <c r="I4321" t="s">
        <v>2217</v>
      </c>
      <c r="J4321">
        <v>12</v>
      </c>
      <c r="K4321" t="s">
        <v>2218</v>
      </c>
      <c r="L4321" t="str">
        <f>IF(performance_data[[#This Row],[return_percentage]]&gt;=performance_data[[#This Row],[benchmark_return]],"Higher","Lower")</f>
        <v>Lower</v>
      </c>
      <c r="M4321" s="14">
        <f xml:space="preserve"> _xlfn.MAXIFS(performance_data[date],performance_data[portfolio_id],performance_data[[#This Row],[portfolio_id]])</f>
        <v>45552</v>
      </c>
      <c r="N4321" s="14">
        <f xml:space="preserve"> _xlfn.MINIFS(performance_data[date],performance_data[portfolio_id],performance_data[[#This Row],[portfolio_id]])</f>
        <v>44921</v>
      </c>
      <c r="O4321" s="15">
        <f>_xlfn.MAXIFS(performance_data[portfolio_value],performance_data[portfolio_id],performance_data[[#This Row],[portfolio_id]],performance_data[date],performance_data[[#This Row],[latest_date]])</f>
        <v>27055.31</v>
      </c>
      <c r="P4321" s="15">
        <f>_xlfn.MAXIFS(performance_data[portfolio_value],performance_data[portfolio_id],performance_data[[#This Row],[portfolio_id]],performance_data[date],performance_data[[#This Row],[starting_date]])</f>
        <v>374590.01</v>
      </c>
      <c r="Q4321" s="15">
        <f>performance_data[[#This Row],[latest_value]]-performance_data[[#This Row],[starting_value]]</f>
        <v>-347534.7</v>
      </c>
      <c r="R4321" s="15">
        <f>performance_data[[#This Row],[net_inflows]]-performance_data[[#This Row],[net_outflows]]</f>
        <v>18546.8</v>
      </c>
      <c r="S4321" s="15" t="str">
        <f>IF(performance_data[[#This Row],[net_inflows]]&gt;AVERAGE(performance_data[net_inflows]),"High","Low")</f>
        <v>High</v>
      </c>
      <c r="T4321" s="15">
        <f>AVERAGEIF(performance_data[inflow_flag],performance_data[[#This Row],[inflow_flag]],performance_data[return_percentage])</f>
        <v>4.8467905675459724</v>
      </c>
      <c r="U4321" s="17">
        <f>IF(performance_data[[#This Row],[return_percentage]]&lt;performance_data[[#This Row],[benchmark_return]],1,0)</f>
        <v>1</v>
      </c>
      <c r="V4321" s="17">
        <f>COUNTIFS(performance_data[portfolio_id],performance_data[[#This Row],[portfolio_id]])</f>
        <v>23</v>
      </c>
      <c r="W4321" s="17">
        <f>COUNTIFS(performance_data[portfolio_id],performance_data[[#This Row],[portfolio_id]],
          performance_data[return_flag],1)</f>
        <v>13</v>
      </c>
      <c r="X4321" s="15">
        <f>performance_data[[#This Row],[underperform_flag_count]]/performance_data[[#This Row],[totalportfoliocount]]</f>
        <v>0.56521739130434778</v>
      </c>
    </row>
    <row r="4322" spans="1:24" x14ac:dyDescent="0.3">
      <c r="A4322">
        <v>8977</v>
      </c>
      <c r="B4322" s="1">
        <v>44923</v>
      </c>
      <c r="C4322">
        <v>275207.5</v>
      </c>
      <c r="D4322">
        <v>-5.26</v>
      </c>
      <c r="E4322">
        <v>-4.4800000000000004</v>
      </c>
      <c r="F4322">
        <v>16822.330000000002</v>
      </c>
      <c r="G4322">
        <v>4059.03</v>
      </c>
      <c r="H4322" t="s">
        <v>2220</v>
      </c>
      <c r="I4322" t="s">
        <v>2217</v>
      </c>
      <c r="J4322">
        <v>12</v>
      </c>
      <c r="K4322" t="s">
        <v>2218</v>
      </c>
      <c r="L4322" t="str">
        <f>IF(performance_data[[#This Row],[return_percentage]]&gt;=performance_data[[#This Row],[benchmark_return]],"Higher","Lower")</f>
        <v>Lower</v>
      </c>
      <c r="M4322" s="14">
        <f xml:space="preserve"> _xlfn.MAXIFS(performance_data[date],performance_data[portfolio_id],performance_data[[#This Row],[portfolio_id]])</f>
        <v>45552</v>
      </c>
      <c r="N4322" s="14">
        <f xml:space="preserve"> _xlfn.MINIFS(performance_data[date],performance_data[portfolio_id],performance_data[[#This Row],[portfolio_id]])</f>
        <v>44921</v>
      </c>
      <c r="O4322" s="15">
        <f>_xlfn.MAXIFS(performance_data[portfolio_value],performance_data[portfolio_id],performance_data[[#This Row],[portfolio_id]],performance_data[date],performance_data[[#This Row],[latest_date]])</f>
        <v>27055.31</v>
      </c>
      <c r="P4322" s="15">
        <f>_xlfn.MAXIFS(performance_data[portfolio_value],performance_data[portfolio_id],performance_data[[#This Row],[portfolio_id]],performance_data[date],performance_data[[#This Row],[starting_date]])</f>
        <v>374590.01</v>
      </c>
      <c r="Q4322" s="15">
        <f>performance_data[[#This Row],[latest_value]]-performance_data[[#This Row],[starting_value]]</f>
        <v>-347534.7</v>
      </c>
      <c r="R4322" s="15">
        <f>performance_data[[#This Row],[net_inflows]]-performance_data[[#This Row],[net_outflows]]</f>
        <v>12763.300000000001</v>
      </c>
      <c r="S4322" s="15" t="str">
        <f>IF(performance_data[[#This Row],[net_inflows]]&gt;AVERAGE(performance_data[net_inflows]),"High","Low")</f>
        <v>High</v>
      </c>
      <c r="T4322" s="15">
        <f>AVERAGEIF(performance_data[inflow_flag],performance_data[[#This Row],[inflow_flag]],performance_data[return_percentage])</f>
        <v>4.8467905675459724</v>
      </c>
      <c r="U4322" s="17">
        <f>IF(performance_data[[#This Row],[return_percentage]]&lt;performance_data[[#This Row],[benchmark_return]],1,0)</f>
        <v>1</v>
      </c>
      <c r="V4322" s="17">
        <f>COUNTIFS(performance_data[portfolio_id],performance_data[[#This Row],[portfolio_id]])</f>
        <v>23</v>
      </c>
      <c r="W4322" s="17">
        <f>COUNTIFS(performance_data[portfolio_id],performance_data[[#This Row],[portfolio_id]],
          performance_data[return_flag],1)</f>
        <v>13</v>
      </c>
      <c r="X4322" s="15">
        <f>performance_data[[#This Row],[underperform_flag_count]]/performance_data[[#This Row],[totalportfoliocount]]</f>
        <v>0.56521739130434778</v>
      </c>
    </row>
    <row r="4323" spans="1:24" x14ac:dyDescent="0.3">
      <c r="A4323">
        <v>8977</v>
      </c>
      <c r="B4323" s="1">
        <v>45396</v>
      </c>
      <c r="C4323">
        <v>432662.93</v>
      </c>
      <c r="D4323">
        <v>5.86</v>
      </c>
      <c r="E4323">
        <v>6.97</v>
      </c>
      <c r="F4323">
        <v>9857.4</v>
      </c>
      <c r="G4323">
        <v>2503.83</v>
      </c>
      <c r="H4323" t="s">
        <v>2205</v>
      </c>
      <c r="I4323" t="s">
        <v>2211</v>
      </c>
      <c r="J4323">
        <v>4</v>
      </c>
      <c r="K4323" t="s">
        <v>2216</v>
      </c>
      <c r="L4323" t="str">
        <f>IF(performance_data[[#This Row],[return_percentage]]&gt;=performance_data[[#This Row],[benchmark_return]],"Higher","Lower")</f>
        <v>Lower</v>
      </c>
      <c r="M4323" s="14">
        <f xml:space="preserve"> _xlfn.MAXIFS(performance_data[date],performance_data[portfolio_id],performance_data[[#This Row],[portfolio_id]])</f>
        <v>45552</v>
      </c>
      <c r="N4323" s="14">
        <f xml:space="preserve"> _xlfn.MINIFS(performance_data[date],performance_data[portfolio_id],performance_data[[#This Row],[portfolio_id]])</f>
        <v>44921</v>
      </c>
      <c r="O4323" s="15">
        <f>_xlfn.MAXIFS(performance_data[portfolio_value],performance_data[portfolio_id],performance_data[[#This Row],[portfolio_id]],performance_data[date],performance_data[[#This Row],[latest_date]])</f>
        <v>27055.31</v>
      </c>
      <c r="P4323" s="15">
        <f>_xlfn.MAXIFS(performance_data[portfolio_value],performance_data[portfolio_id],performance_data[[#This Row],[portfolio_id]],performance_data[date],performance_data[[#This Row],[starting_date]])</f>
        <v>374590.01</v>
      </c>
      <c r="Q4323" s="15">
        <f>performance_data[[#This Row],[latest_value]]-performance_data[[#This Row],[starting_value]]</f>
        <v>-347534.7</v>
      </c>
      <c r="R4323" s="15">
        <f>performance_data[[#This Row],[net_inflows]]-performance_data[[#This Row],[net_outflows]]</f>
        <v>7353.57</v>
      </c>
      <c r="S4323" s="15" t="str">
        <f>IF(performance_data[[#This Row],[net_inflows]]&gt;AVERAGE(performance_data[net_inflows]),"High","Low")</f>
        <v>Low</v>
      </c>
      <c r="T4323" s="15">
        <f>AVERAGEIF(performance_data[inflow_flag],performance_data[[#This Row],[inflow_flag]],performance_data[return_percentage])</f>
        <v>5.0457846277021572</v>
      </c>
      <c r="U4323" s="17">
        <f>IF(performance_data[[#This Row],[return_percentage]]&lt;performance_data[[#This Row],[benchmark_return]],1,0)</f>
        <v>1</v>
      </c>
      <c r="V4323" s="17">
        <f>COUNTIFS(performance_data[portfolio_id],performance_data[[#This Row],[portfolio_id]])</f>
        <v>23</v>
      </c>
      <c r="W4323" s="17">
        <f>COUNTIFS(performance_data[portfolio_id],performance_data[[#This Row],[portfolio_id]],
          performance_data[return_flag],1)</f>
        <v>13</v>
      </c>
      <c r="X4323" s="15">
        <f>performance_data[[#This Row],[underperform_flag_count]]/performance_data[[#This Row],[totalportfoliocount]]</f>
        <v>0.56521739130434778</v>
      </c>
    </row>
    <row r="4324" spans="1:24" x14ac:dyDescent="0.3">
      <c r="A4324">
        <v>8977</v>
      </c>
      <c r="B4324" s="1">
        <v>45091</v>
      </c>
      <c r="C4324">
        <v>483792.56</v>
      </c>
      <c r="D4324">
        <v>-7.45</v>
      </c>
      <c r="E4324">
        <v>-8.68</v>
      </c>
      <c r="F4324">
        <v>14072.98</v>
      </c>
      <c r="G4324">
        <v>492.08</v>
      </c>
      <c r="H4324" t="s">
        <v>2213</v>
      </c>
      <c r="I4324" t="s">
        <v>2211</v>
      </c>
      <c r="J4324">
        <v>6</v>
      </c>
      <c r="K4324" t="s">
        <v>2212</v>
      </c>
      <c r="L4324" t="str">
        <f>IF(performance_data[[#This Row],[return_percentage]]&gt;=performance_data[[#This Row],[benchmark_return]],"Higher","Lower")</f>
        <v>Higher</v>
      </c>
      <c r="M4324" s="14">
        <f xml:space="preserve"> _xlfn.MAXIFS(performance_data[date],performance_data[portfolio_id],performance_data[[#This Row],[portfolio_id]])</f>
        <v>45552</v>
      </c>
      <c r="N4324" s="14">
        <f xml:space="preserve"> _xlfn.MINIFS(performance_data[date],performance_data[portfolio_id],performance_data[[#This Row],[portfolio_id]])</f>
        <v>44921</v>
      </c>
      <c r="O4324" s="15">
        <f>_xlfn.MAXIFS(performance_data[portfolio_value],performance_data[portfolio_id],performance_data[[#This Row],[portfolio_id]],performance_data[date],performance_data[[#This Row],[latest_date]])</f>
        <v>27055.31</v>
      </c>
      <c r="P4324" s="15">
        <f>_xlfn.MAXIFS(performance_data[portfolio_value],performance_data[portfolio_id],performance_data[[#This Row],[portfolio_id]],performance_data[date],performance_data[[#This Row],[starting_date]])</f>
        <v>374590.01</v>
      </c>
      <c r="Q4324" s="15">
        <f>performance_data[[#This Row],[latest_value]]-performance_data[[#This Row],[starting_value]]</f>
        <v>-347534.7</v>
      </c>
      <c r="R4324" s="15">
        <f>performance_data[[#This Row],[net_inflows]]-performance_data[[#This Row],[net_outflows]]</f>
        <v>13580.9</v>
      </c>
      <c r="S4324" s="15" t="str">
        <f>IF(performance_data[[#This Row],[net_inflows]]&gt;AVERAGE(performance_data[net_inflows]),"High","Low")</f>
        <v>High</v>
      </c>
      <c r="T4324" s="15">
        <f>AVERAGEIF(performance_data[inflow_flag],performance_data[[#This Row],[inflow_flag]],performance_data[return_percentage])</f>
        <v>4.8467905675459724</v>
      </c>
      <c r="U4324" s="17">
        <f>IF(performance_data[[#This Row],[return_percentage]]&lt;performance_data[[#This Row],[benchmark_return]],1,0)</f>
        <v>0</v>
      </c>
      <c r="V4324" s="17">
        <f>COUNTIFS(performance_data[portfolio_id],performance_data[[#This Row],[portfolio_id]])</f>
        <v>23</v>
      </c>
      <c r="W4324" s="17">
        <f>COUNTIFS(performance_data[portfolio_id],performance_data[[#This Row],[portfolio_id]],
          performance_data[return_flag],1)</f>
        <v>13</v>
      </c>
      <c r="X4324" s="15">
        <f>performance_data[[#This Row],[underperform_flag_count]]/performance_data[[#This Row],[totalportfoliocount]]</f>
        <v>0.56521739130434778</v>
      </c>
    </row>
    <row r="4325" spans="1:24" x14ac:dyDescent="0.3">
      <c r="A4325">
        <v>8977</v>
      </c>
      <c r="B4325" s="1">
        <v>45036</v>
      </c>
      <c r="C4325">
        <v>77349.61</v>
      </c>
      <c r="D4325">
        <v>-6.38</v>
      </c>
      <c r="E4325">
        <v>-5.44</v>
      </c>
      <c r="F4325">
        <v>18721.95</v>
      </c>
      <c r="G4325">
        <v>8127.74</v>
      </c>
      <c r="H4325" t="s">
        <v>2213</v>
      </c>
      <c r="I4325" t="s">
        <v>2211</v>
      </c>
      <c r="J4325">
        <v>4</v>
      </c>
      <c r="K4325" t="s">
        <v>2216</v>
      </c>
      <c r="L4325" t="str">
        <f>IF(performance_data[[#This Row],[return_percentage]]&gt;=performance_data[[#This Row],[benchmark_return]],"Higher","Lower")</f>
        <v>Lower</v>
      </c>
      <c r="M4325" s="14">
        <f xml:space="preserve"> _xlfn.MAXIFS(performance_data[date],performance_data[portfolio_id],performance_data[[#This Row],[portfolio_id]])</f>
        <v>45552</v>
      </c>
      <c r="N4325" s="14">
        <f xml:space="preserve"> _xlfn.MINIFS(performance_data[date],performance_data[portfolio_id],performance_data[[#This Row],[portfolio_id]])</f>
        <v>44921</v>
      </c>
      <c r="O4325" s="15">
        <f>_xlfn.MAXIFS(performance_data[portfolio_value],performance_data[portfolio_id],performance_data[[#This Row],[portfolio_id]],performance_data[date],performance_data[[#This Row],[latest_date]])</f>
        <v>27055.31</v>
      </c>
      <c r="P4325" s="15">
        <f>_xlfn.MAXIFS(performance_data[portfolio_value],performance_data[portfolio_id],performance_data[[#This Row],[portfolio_id]],performance_data[date],performance_data[[#This Row],[starting_date]])</f>
        <v>374590.01</v>
      </c>
      <c r="Q4325" s="15">
        <f>performance_data[[#This Row],[latest_value]]-performance_data[[#This Row],[starting_value]]</f>
        <v>-347534.7</v>
      </c>
      <c r="R4325" s="15">
        <f>performance_data[[#This Row],[net_inflows]]-performance_data[[#This Row],[net_outflows]]</f>
        <v>10594.210000000001</v>
      </c>
      <c r="S4325" s="15" t="str">
        <f>IF(performance_data[[#This Row],[net_inflows]]&gt;AVERAGE(performance_data[net_inflows]),"High","Low")</f>
        <v>High</v>
      </c>
      <c r="T4325" s="15">
        <f>AVERAGEIF(performance_data[inflow_flag],performance_data[[#This Row],[inflow_flag]],performance_data[return_percentage])</f>
        <v>4.8467905675459724</v>
      </c>
      <c r="U4325" s="17">
        <f>IF(performance_data[[#This Row],[return_percentage]]&lt;performance_data[[#This Row],[benchmark_return]],1,0)</f>
        <v>1</v>
      </c>
      <c r="V4325" s="17">
        <f>COUNTIFS(performance_data[portfolio_id],performance_data[[#This Row],[portfolio_id]])</f>
        <v>23</v>
      </c>
      <c r="W4325" s="17">
        <f>COUNTIFS(performance_data[portfolio_id],performance_data[[#This Row],[portfolio_id]],
          performance_data[return_flag],1)</f>
        <v>13</v>
      </c>
      <c r="X4325" s="15">
        <f>performance_data[[#This Row],[underperform_flag_count]]/performance_data[[#This Row],[totalportfoliocount]]</f>
        <v>0.56521739130434778</v>
      </c>
    </row>
    <row r="4326" spans="1:24" x14ac:dyDescent="0.3">
      <c r="A4326">
        <v>8977</v>
      </c>
      <c r="B4326" s="1">
        <v>45288</v>
      </c>
      <c r="C4326">
        <v>407407.32</v>
      </c>
      <c r="D4326">
        <v>-7.12</v>
      </c>
      <c r="E4326">
        <v>-7.26</v>
      </c>
      <c r="F4326">
        <v>8345.48</v>
      </c>
      <c r="G4326">
        <v>10754.06</v>
      </c>
      <c r="H4326" t="s">
        <v>2213</v>
      </c>
      <c r="I4326" t="s">
        <v>2217</v>
      </c>
      <c r="J4326">
        <v>12</v>
      </c>
      <c r="K4326" t="s">
        <v>2218</v>
      </c>
      <c r="L4326" t="str">
        <f>IF(performance_data[[#This Row],[return_percentage]]&gt;=performance_data[[#This Row],[benchmark_return]],"Higher","Lower")</f>
        <v>Higher</v>
      </c>
      <c r="M4326" s="14">
        <f xml:space="preserve"> _xlfn.MAXIFS(performance_data[date],performance_data[portfolio_id],performance_data[[#This Row],[portfolio_id]])</f>
        <v>45552</v>
      </c>
      <c r="N4326" s="14">
        <f xml:space="preserve"> _xlfn.MINIFS(performance_data[date],performance_data[portfolio_id],performance_data[[#This Row],[portfolio_id]])</f>
        <v>44921</v>
      </c>
      <c r="O4326" s="15">
        <f>_xlfn.MAXIFS(performance_data[portfolio_value],performance_data[portfolio_id],performance_data[[#This Row],[portfolio_id]],performance_data[date],performance_data[[#This Row],[latest_date]])</f>
        <v>27055.31</v>
      </c>
      <c r="P4326" s="15">
        <f>_xlfn.MAXIFS(performance_data[portfolio_value],performance_data[portfolio_id],performance_data[[#This Row],[portfolio_id]],performance_data[date],performance_data[[#This Row],[starting_date]])</f>
        <v>374590.01</v>
      </c>
      <c r="Q4326" s="15">
        <f>performance_data[[#This Row],[latest_value]]-performance_data[[#This Row],[starting_value]]</f>
        <v>-347534.7</v>
      </c>
      <c r="R4326" s="15">
        <f>performance_data[[#This Row],[net_inflows]]-performance_data[[#This Row],[net_outflows]]</f>
        <v>-2408.58</v>
      </c>
      <c r="S4326" s="15" t="str">
        <f>IF(performance_data[[#This Row],[net_inflows]]&gt;AVERAGE(performance_data[net_inflows]),"High","Low")</f>
        <v>Low</v>
      </c>
      <c r="T4326" s="15">
        <f>AVERAGEIF(performance_data[inflow_flag],performance_data[[#This Row],[inflow_flag]],performance_data[return_percentage])</f>
        <v>5.0457846277021572</v>
      </c>
      <c r="U4326" s="17">
        <f>IF(performance_data[[#This Row],[return_percentage]]&lt;performance_data[[#This Row],[benchmark_return]],1,0)</f>
        <v>0</v>
      </c>
      <c r="V4326" s="17">
        <f>COUNTIFS(performance_data[portfolio_id],performance_data[[#This Row],[portfolio_id]])</f>
        <v>23</v>
      </c>
      <c r="W4326" s="17">
        <f>COUNTIFS(performance_data[portfolio_id],performance_data[[#This Row],[portfolio_id]],
          performance_data[return_flag],1)</f>
        <v>13</v>
      </c>
      <c r="X4326" s="15">
        <f>performance_data[[#This Row],[underperform_flag_count]]/performance_data[[#This Row],[totalportfoliocount]]</f>
        <v>0.56521739130434778</v>
      </c>
    </row>
    <row r="4327" spans="1:24" x14ac:dyDescent="0.3">
      <c r="A4327">
        <v>8977</v>
      </c>
      <c r="B4327" s="1">
        <v>45161</v>
      </c>
      <c r="C4327">
        <v>183201.52</v>
      </c>
      <c r="D4327">
        <v>-0.25</v>
      </c>
      <c r="E4327">
        <v>-0.27</v>
      </c>
      <c r="F4327">
        <v>4075.41</v>
      </c>
      <c r="G4327">
        <v>3325.13</v>
      </c>
      <c r="H4327" t="s">
        <v>2213</v>
      </c>
      <c r="I4327" t="s">
        <v>2209</v>
      </c>
      <c r="J4327">
        <v>8</v>
      </c>
      <c r="K4327" t="s">
        <v>2214</v>
      </c>
      <c r="L4327" t="str">
        <f>IF(performance_data[[#This Row],[return_percentage]]&gt;=performance_data[[#This Row],[benchmark_return]],"Higher","Lower")</f>
        <v>Higher</v>
      </c>
      <c r="M4327" s="14">
        <f xml:space="preserve"> _xlfn.MAXIFS(performance_data[date],performance_data[portfolio_id],performance_data[[#This Row],[portfolio_id]])</f>
        <v>45552</v>
      </c>
      <c r="N4327" s="14">
        <f xml:space="preserve"> _xlfn.MINIFS(performance_data[date],performance_data[portfolio_id],performance_data[[#This Row],[portfolio_id]])</f>
        <v>44921</v>
      </c>
      <c r="O4327" s="15">
        <f>_xlfn.MAXIFS(performance_data[portfolio_value],performance_data[portfolio_id],performance_data[[#This Row],[portfolio_id]],performance_data[date],performance_data[[#This Row],[latest_date]])</f>
        <v>27055.31</v>
      </c>
      <c r="P4327" s="15">
        <f>_xlfn.MAXIFS(performance_data[portfolio_value],performance_data[portfolio_id],performance_data[[#This Row],[portfolio_id]],performance_data[date],performance_data[[#This Row],[starting_date]])</f>
        <v>374590.01</v>
      </c>
      <c r="Q4327" s="15">
        <f>performance_data[[#This Row],[latest_value]]-performance_data[[#This Row],[starting_value]]</f>
        <v>-347534.7</v>
      </c>
      <c r="R4327" s="15">
        <f>performance_data[[#This Row],[net_inflows]]-performance_data[[#This Row],[net_outflows]]</f>
        <v>750.27999999999975</v>
      </c>
      <c r="S4327" s="15" t="str">
        <f>IF(performance_data[[#This Row],[net_inflows]]&gt;AVERAGE(performance_data[net_inflows]),"High","Low")</f>
        <v>Low</v>
      </c>
      <c r="T4327" s="15">
        <f>AVERAGEIF(performance_data[inflow_flag],performance_data[[#This Row],[inflow_flag]],performance_data[return_percentage])</f>
        <v>5.0457846277021572</v>
      </c>
      <c r="U4327" s="17">
        <f>IF(performance_data[[#This Row],[return_percentage]]&lt;performance_data[[#This Row],[benchmark_return]],1,0)</f>
        <v>0</v>
      </c>
      <c r="V4327" s="17">
        <f>COUNTIFS(performance_data[portfolio_id],performance_data[[#This Row],[portfolio_id]])</f>
        <v>23</v>
      </c>
      <c r="W4327" s="17">
        <f>COUNTIFS(performance_data[portfolio_id],performance_data[[#This Row],[portfolio_id]],
          performance_data[return_flag],1)</f>
        <v>13</v>
      </c>
      <c r="X4327" s="15">
        <f>performance_data[[#This Row],[underperform_flag_count]]/performance_data[[#This Row],[totalportfoliocount]]</f>
        <v>0.56521739130434778</v>
      </c>
    </row>
    <row r="4328" spans="1:24" x14ac:dyDescent="0.3">
      <c r="A4328">
        <v>8977</v>
      </c>
      <c r="B4328" s="1">
        <v>44945</v>
      </c>
      <c r="C4328">
        <v>227123.9</v>
      </c>
      <c r="D4328">
        <v>-8.5</v>
      </c>
      <c r="E4328">
        <v>-7.82</v>
      </c>
      <c r="F4328">
        <v>14054.63</v>
      </c>
      <c r="G4328">
        <v>14785.7</v>
      </c>
      <c r="H4328" t="s">
        <v>2213</v>
      </c>
      <c r="I4328" t="s">
        <v>2206</v>
      </c>
      <c r="J4328">
        <v>1</v>
      </c>
      <c r="K4328" t="s">
        <v>2207</v>
      </c>
      <c r="L4328" t="str">
        <f>IF(performance_data[[#This Row],[return_percentage]]&gt;=performance_data[[#This Row],[benchmark_return]],"Higher","Lower")</f>
        <v>Lower</v>
      </c>
      <c r="M4328" s="14">
        <f xml:space="preserve"> _xlfn.MAXIFS(performance_data[date],performance_data[portfolio_id],performance_data[[#This Row],[portfolio_id]])</f>
        <v>45552</v>
      </c>
      <c r="N4328" s="14">
        <f xml:space="preserve"> _xlfn.MINIFS(performance_data[date],performance_data[portfolio_id],performance_data[[#This Row],[portfolio_id]])</f>
        <v>44921</v>
      </c>
      <c r="O4328" s="15">
        <f>_xlfn.MAXIFS(performance_data[portfolio_value],performance_data[portfolio_id],performance_data[[#This Row],[portfolio_id]],performance_data[date],performance_data[[#This Row],[latest_date]])</f>
        <v>27055.31</v>
      </c>
      <c r="P4328" s="15">
        <f>_xlfn.MAXIFS(performance_data[portfolio_value],performance_data[portfolio_id],performance_data[[#This Row],[portfolio_id]],performance_data[date],performance_data[[#This Row],[starting_date]])</f>
        <v>374590.01</v>
      </c>
      <c r="Q4328" s="15">
        <f>performance_data[[#This Row],[latest_value]]-performance_data[[#This Row],[starting_value]]</f>
        <v>-347534.7</v>
      </c>
      <c r="R4328" s="15">
        <f>performance_data[[#This Row],[net_inflows]]-performance_data[[#This Row],[net_outflows]]</f>
        <v>-731.07000000000153</v>
      </c>
      <c r="S4328" s="15" t="str">
        <f>IF(performance_data[[#This Row],[net_inflows]]&gt;AVERAGE(performance_data[net_inflows]),"High","Low")</f>
        <v>High</v>
      </c>
      <c r="T4328" s="15">
        <f>AVERAGEIF(performance_data[inflow_flag],performance_data[[#This Row],[inflow_flag]],performance_data[return_percentage])</f>
        <v>4.8467905675459724</v>
      </c>
      <c r="U4328" s="17">
        <f>IF(performance_data[[#This Row],[return_percentage]]&lt;performance_data[[#This Row],[benchmark_return]],1,0)</f>
        <v>1</v>
      </c>
      <c r="V4328" s="17">
        <f>COUNTIFS(performance_data[portfolio_id],performance_data[[#This Row],[portfolio_id]])</f>
        <v>23</v>
      </c>
      <c r="W4328" s="17">
        <f>COUNTIFS(performance_data[portfolio_id],performance_data[[#This Row],[portfolio_id]],
          performance_data[return_flag],1)</f>
        <v>13</v>
      </c>
      <c r="X4328" s="15">
        <f>performance_data[[#This Row],[underperform_flag_count]]/performance_data[[#This Row],[totalportfoliocount]]</f>
        <v>0.56521739130434778</v>
      </c>
    </row>
    <row r="4329" spans="1:24" x14ac:dyDescent="0.3">
      <c r="A4329">
        <v>8977</v>
      </c>
      <c r="B4329" s="1">
        <v>44979</v>
      </c>
      <c r="C4329">
        <v>17385.68</v>
      </c>
      <c r="D4329">
        <v>-3.01</v>
      </c>
      <c r="E4329">
        <v>-2.61</v>
      </c>
      <c r="F4329">
        <v>12227.26</v>
      </c>
      <c r="G4329">
        <v>2185.84</v>
      </c>
      <c r="H4329" t="s">
        <v>2213</v>
      </c>
      <c r="I4329" t="s">
        <v>2206</v>
      </c>
      <c r="J4329">
        <v>2</v>
      </c>
      <c r="K4329" t="s">
        <v>2226</v>
      </c>
      <c r="L4329" t="str">
        <f>IF(performance_data[[#This Row],[return_percentage]]&gt;=performance_data[[#This Row],[benchmark_return]],"Higher","Lower")</f>
        <v>Lower</v>
      </c>
      <c r="M4329" s="14">
        <f xml:space="preserve"> _xlfn.MAXIFS(performance_data[date],performance_data[portfolio_id],performance_data[[#This Row],[portfolio_id]])</f>
        <v>45552</v>
      </c>
      <c r="N4329" s="14">
        <f xml:space="preserve"> _xlfn.MINIFS(performance_data[date],performance_data[portfolio_id],performance_data[[#This Row],[portfolio_id]])</f>
        <v>44921</v>
      </c>
      <c r="O4329" s="15">
        <f>_xlfn.MAXIFS(performance_data[portfolio_value],performance_data[portfolio_id],performance_data[[#This Row],[portfolio_id]],performance_data[date],performance_data[[#This Row],[latest_date]])</f>
        <v>27055.31</v>
      </c>
      <c r="P4329" s="15">
        <f>_xlfn.MAXIFS(performance_data[portfolio_value],performance_data[portfolio_id],performance_data[[#This Row],[portfolio_id]],performance_data[date],performance_data[[#This Row],[starting_date]])</f>
        <v>374590.01</v>
      </c>
      <c r="Q4329" s="15">
        <f>performance_data[[#This Row],[latest_value]]-performance_data[[#This Row],[starting_value]]</f>
        <v>-347534.7</v>
      </c>
      <c r="R4329" s="15">
        <f>performance_data[[#This Row],[net_inflows]]-performance_data[[#This Row],[net_outflows]]</f>
        <v>10041.42</v>
      </c>
      <c r="S4329" s="15" t="str">
        <f>IF(performance_data[[#This Row],[net_inflows]]&gt;AVERAGE(performance_data[net_inflows]),"High","Low")</f>
        <v>High</v>
      </c>
      <c r="T4329" s="15">
        <f>AVERAGEIF(performance_data[inflow_flag],performance_data[[#This Row],[inflow_flag]],performance_data[return_percentage])</f>
        <v>4.8467905675459724</v>
      </c>
      <c r="U4329" s="17">
        <f>IF(performance_data[[#This Row],[return_percentage]]&lt;performance_data[[#This Row],[benchmark_return]],1,0)</f>
        <v>1</v>
      </c>
      <c r="V4329" s="17">
        <f>COUNTIFS(performance_data[portfolio_id],performance_data[[#This Row],[portfolio_id]])</f>
        <v>23</v>
      </c>
      <c r="W4329" s="17">
        <f>COUNTIFS(performance_data[portfolio_id],performance_data[[#This Row],[portfolio_id]],
          performance_data[return_flag],1)</f>
        <v>13</v>
      </c>
      <c r="X4329" s="15">
        <f>performance_data[[#This Row],[underperform_flag_count]]/performance_data[[#This Row],[totalportfoliocount]]</f>
        <v>0.56521739130434778</v>
      </c>
    </row>
    <row r="4330" spans="1:24" x14ac:dyDescent="0.3">
      <c r="A4330">
        <v>8977</v>
      </c>
      <c r="B4330" s="1">
        <v>45242</v>
      </c>
      <c r="C4330">
        <v>466331.7</v>
      </c>
      <c r="D4330">
        <v>15.21</v>
      </c>
      <c r="E4330">
        <v>16.14</v>
      </c>
      <c r="F4330">
        <v>14103.04</v>
      </c>
      <c r="G4330">
        <v>6615.28</v>
      </c>
      <c r="H4330" t="s">
        <v>2213</v>
      </c>
      <c r="I4330" t="s">
        <v>2217</v>
      </c>
      <c r="J4330">
        <v>11</v>
      </c>
      <c r="K4330" t="s">
        <v>2219</v>
      </c>
      <c r="L4330" t="str">
        <f>IF(performance_data[[#This Row],[return_percentage]]&gt;=performance_data[[#This Row],[benchmark_return]],"Higher","Lower")</f>
        <v>Lower</v>
      </c>
      <c r="M4330" s="14">
        <f xml:space="preserve"> _xlfn.MAXIFS(performance_data[date],performance_data[portfolio_id],performance_data[[#This Row],[portfolio_id]])</f>
        <v>45552</v>
      </c>
      <c r="N4330" s="14">
        <f xml:space="preserve"> _xlfn.MINIFS(performance_data[date],performance_data[portfolio_id],performance_data[[#This Row],[portfolio_id]])</f>
        <v>44921</v>
      </c>
      <c r="O4330" s="15">
        <f>_xlfn.MAXIFS(performance_data[portfolio_value],performance_data[portfolio_id],performance_data[[#This Row],[portfolio_id]],performance_data[date],performance_data[[#This Row],[latest_date]])</f>
        <v>27055.31</v>
      </c>
      <c r="P4330" s="15">
        <f>_xlfn.MAXIFS(performance_data[portfolio_value],performance_data[portfolio_id],performance_data[[#This Row],[portfolio_id]],performance_data[date],performance_data[[#This Row],[starting_date]])</f>
        <v>374590.01</v>
      </c>
      <c r="Q4330" s="15">
        <f>performance_data[[#This Row],[latest_value]]-performance_data[[#This Row],[starting_value]]</f>
        <v>-347534.7</v>
      </c>
      <c r="R4330" s="15">
        <f>performance_data[[#This Row],[net_inflows]]-performance_data[[#This Row],[net_outflows]]</f>
        <v>7487.7600000000011</v>
      </c>
      <c r="S4330" s="15" t="str">
        <f>IF(performance_data[[#This Row],[net_inflows]]&gt;AVERAGE(performance_data[net_inflows]),"High","Low")</f>
        <v>High</v>
      </c>
      <c r="T4330" s="15">
        <f>AVERAGEIF(performance_data[inflow_flag],performance_data[[#This Row],[inflow_flag]],performance_data[return_percentage])</f>
        <v>4.8467905675459724</v>
      </c>
      <c r="U4330" s="17">
        <f>IF(performance_data[[#This Row],[return_percentage]]&lt;performance_data[[#This Row],[benchmark_return]],1,0)</f>
        <v>1</v>
      </c>
      <c r="V4330" s="17">
        <f>COUNTIFS(performance_data[portfolio_id],performance_data[[#This Row],[portfolio_id]])</f>
        <v>23</v>
      </c>
      <c r="W4330" s="17">
        <f>COUNTIFS(performance_data[portfolio_id],performance_data[[#This Row],[portfolio_id]],
          performance_data[return_flag],1)</f>
        <v>13</v>
      </c>
      <c r="X4330" s="15">
        <f>performance_data[[#This Row],[underperform_flag_count]]/performance_data[[#This Row],[totalportfoliocount]]</f>
        <v>0.56521739130434778</v>
      </c>
    </row>
    <row r="4331" spans="1:24" x14ac:dyDescent="0.3">
      <c r="A4331">
        <v>8977</v>
      </c>
      <c r="B4331" s="1">
        <v>45552</v>
      </c>
      <c r="C4331">
        <v>27055.31</v>
      </c>
      <c r="D4331">
        <v>9.9</v>
      </c>
      <c r="E4331">
        <v>10.28</v>
      </c>
      <c r="F4331">
        <v>19169.939999999999</v>
      </c>
      <c r="G4331">
        <v>15972.31</v>
      </c>
      <c r="H4331" t="s">
        <v>2205</v>
      </c>
      <c r="I4331" t="s">
        <v>2209</v>
      </c>
      <c r="J4331">
        <v>9</v>
      </c>
      <c r="K4331" t="s">
        <v>2221</v>
      </c>
      <c r="L4331" t="str">
        <f>IF(performance_data[[#This Row],[return_percentage]]&gt;=performance_data[[#This Row],[benchmark_return]],"Higher","Lower")</f>
        <v>Lower</v>
      </c>
      <c r="M4331" s="14">
        <f xml:space="preserve"> _xlfn.MAXIFS(performance_data[date],performance_data[portfolio_id],performance_data[[#This Row],[portfolio_id]])</f>
        <v>45552</v>
      </c>
      <c r="N4331" s="14">
        <f xml:space="preserve"> _xlfn.MINIFS(performance_data[date],performance_data[portfolio_id],performance_data[[#This Row],[portfolio_id]])</f>
        <v>44921</v>
      </c>
      <c r="O4331" s="15">
        <f>_xlfn.MAXIFS(performance_data[portfolio_value],performance_data[portfolio_id],performance_data[[#This Row],[portfolio_id]],performance_data[date],performance_data[[#This Row],[latest_date]])</f>
        <v>27055.31</v>
      </c>
      <c r="P4331" s="15">
        <f>_xlfn.MAXIFS(performance_data[portfolio_value],performance_data[portfolio_id],performance_data[[#This Row],[portfolio_id]],performance_data[date],performance_data[[#This Row],[starting_date]])</f>
        <v>374590.01</v>
      </c>
      <c r="Q4331" s="15">
        <f>performance_data[[#This Row],[latest_value]]-performance_data[[#This Row],[starting_value]]</f>
        <v>-347534.7</v>
      </c>
      <c r="R4331" s="15">
        <f>performance_data[[#This Row],[net_inflows]]-performance_data[[#This Row],[net_outflows]]</f>
        <v>3197.6299999999992</v>
      </c>
      <c r="S4331" s="15" t="str">
        <f>IF(performance_data[[#This Row],[net_inflows]]&gt;AVERAGE(performance_data[net_inflows]),"High","Low")</f>
        <v>High</v>
      </c>
      <c r="T4331" s="15">
        <f>AVERAGEIF(performance_data[inflow_flag],performance_data[[#This Row],[inflow_flag]],performance_data[return_percentage])</f>
        <v>4.8467905675459724</v>
      </c>
      <c r="U4331" s="17">
        <f>IF(performance_data[[#This Row],[return_percentage]]&lt;performance_data[[#This Row],[benchmark_return]],1,0)</f>
        <v>1</v>
      </c>
      <c r="V4331" s="17">
        <f>COUNTIFS(performance_data[portfolio_id],performance_data[[#This Row],[portfolio_id]])</f>
        <v>23</v>
      </c>
      <c r="W4331" s="17">
        <f>COUNTIFS(performance_data[portfolio_id],performance_data[[#This Row],[portfolio_id]],
          performance_data[return_flag],1)</f>
        <v>13</v>
      </c>
      <c r="X4331" s="15">
        <f>performance_data[[#This Row],[underperform_flag_count]]/performance_data[[#This Row],[totalportfoliocount]]</f>
        <v>0.56521739130434778</v>
      </c>
    </row>
    <row r="4332" spans="1:24" x14ac:dyDescent="0.3">
      <c r="A4332">
        <v>8977</v>
      </c>
      <c r="B4332" s="1">
        <v>45330</v>
      </c>
      <c r="C4332">
        <v>375067.81</v>
      </c>
      <c r="D4332">
        <v>2.5099999999999998</v>
      </c>
      <c r="E4332">
        <v>2.39</v>
      </c>
      <c r="F4332">
        <v>12356.4</v>
      </c>
      <c r="G4332">
        <v>6433.62</v>
      </c>
      <c r="H4332" t="s">
        <v>2205</v>
      </c>
      <c r="I4332" t="s">
        <v>2206</v>
      </c>
      <c r="J4332">
        <v>2</v>
      </c>
      <c r="K4332" t="s">
        <v>2226</v>
      </c>
      <c r="L4332" t="str">
        <f>IF(performance_data[[#This Row],[return_percentage]]&gt;=performance_data[[#This Row],[benchmark_return]],"Higher","Lower")</f>
        <v>Higher</v>
      </c>
      <c r="M4332" s="14">
        <f xml:space="preserve"> _xlfn.MAXIFS(performance_data[date],performance_data[portfolio_id],performance_data[[#This Row],[portfolio_id]])</f>
        <v>45552</v>
      </c>
      <c r="N4332" s="14">
        <f xml:space="preserve"> _xlfn.MINIFS(performance_data[date],performance_data[portfolio_id],performance_data[[#This Row],[portfolio_id]])</f>
        <v>44921</v>
      </c>
      <c r="O4332" s="15">
        <f>_xlfn.MAXIFS(performance_data[portfolio_value],performance_data[portfolio_id],performance_data[[#This Row],[portfolio_id]],performance_data[date],performance_data[[#This Row],[latest_date]])</f>
        <v>27055.31</v>
      </c>
      <c r="P4332" s="15">
        <f>_xlfn.MAXIFS(performance_data[portfolio_value],performance_data[portfolio_id],performance_data[[#This Row],[portfolio_id]],performance_data[date],performance_data[[#This Row],[starting_date]])</f>
        <v>374590.01</v>
      </c>
      <c r="Q4332" s="15">
        <f>performance_data[[#This Row],[latest_value]]-performance_data[[#This Row],[starting_value]]</f>
        <v>-347534.7</v>
      </c>
      <c r="R4332" s="15">
        <f>performance_data[[#This Row],[net_inflows]]-performance_data[[#This Row],[net_outflows]]</f>
        <v>5922.78</v>
      </c>
      <c r="S4332" s="15" t="str">
        <f>IF(performance_data[[#This Row],[net_inflows]]&gt;AVERAGE(performance_data[net_inflows]),"High","Low")</f>
        <v>High</v>
      </c>
      <c r="T4332" s="15">
        <f>AVERAGEIF(performance_data[inflow_flag],performance_data[[#This Row],[inflow_flag]],performance_data[return_percentage])</f>
        <v>4.8467905675459724</v>
      </c>
      <c r="U4332" s="17">
        <f>IF(performance_data[[#This Row],[return_percentage]]&lt;performance_data[[#This Row],[benchmark_return]],1,0)</f>
        <v>0</v>
      </c>
      <c r="V4332" s="17">
        <f>COUNTIFS(performance_data[portfolio_id],performance_data[[#This Row],[portfolio_id]])</f>
        <v>23</v>
      </c>
      <c r="W4332" s="17">
        <f>COUNTIFS(performance_data[portfolio_id],performance_data[[#This Row],[portfolio_id]],
          performance_data[return_flag],1)</f>
        <v>13</v>
      </c>
      <c r="X4332" s="15">
        <f>performance_data[[#This Row],[underperform_flag_count]]/performance_data[[#This Row],[totalportfoliocount]]</f>
        <v>0.56521739130434778</v>
      </c>
    </row>
    <row r="4333" spans="1:24" x14ac:dyDescent="0.3">
      <c r="A4333">
        <v>8977</v>
      </c>
      <c r="B4333" s="1">
        <v>44957</v>
      </c>
      <c r="C4333">
        <v>217018.17</v>
      </c>
      <c r="D4333">
        <v>-8.23</v>
      </c>
      <c r="E4333">
        <v>-7.15</v>
      </c>
      <c r="F4333">
        <v>2289.04</v>
      </c>
      <c r="G4333">
        <v>19073.71</v>
      </c>
      <c r="H4333" t="s">
        <v>2213</v>
      </c>
      <c r="I4333" t="s">
        <v>2206</v>
      </c>
      <c r="J4333">
        <v>1</v>
      </c>
      <c r="K4333" t="s">
        <v>2207</v>
      </c>
      <c r="L4333" t="str">
        <f>IF(performance_data[[#This Row],[return_percentage]]&gt;=performance_data[[#This Row],[benchmark_return]],"Higher","Lower")</f>
        <v>Lower</v>
      </c>
      <c r="M4333" s="14">
        <f xml:space="preserve"> _xlfn.MAXIFS(performance_data[date],performance_data[portfolio_id],performance_data[[#This Row],[portfolio_id]])</f>
        <v>45552</v>
      </c>
      <c r="N4333" s="14">
        <f xml:space="preserve"> _xlfn.MINIFS(performance_data[date],performance_data[portfolio_id],performance_data[[#This Row],[portfolio_id]])</f>
        <v>44921</v>
      </c>
      <c r="O4333" s="15">
        <f>_xlfn.MAXIFS(performance_data[portfolio_value],performance_data[portfolio_id],performance_data[[#This Row],[portfolio_id]],performance_data[date],performance_data[[#This Row],[latest_date]])</f>
        <v>27055.31</v>
      </c>
      <c r="P4333" s="15">
        <f>_xlfn.MAXIFS(performance_data[portfolio_value],performance_data[portfolio_id],performance_data[[#This Row],[portfolio_id]],performance_data[date],performance_data[[#This Row],[starting_date]])</f>
        <v>374590.01</v>
      </c>
      <c r="Q4333" s="15">
        <f>performance_data[[#This Row],[latest_value]]-performance_data[[#This Row],[starting_value]]</f>
        <v>-347534.7</v>
      </c>
      <c r="R4333" s="15">
        <f>performance_data[[#This Row],[net_inflows]]-performance_data[[#This Row],[net_outflows]]</f>
        <v>-16784.669999999998</v>
      </c>
      <c r="S4333" s="15" t="str">
        <f>IF(performance_data[[#This Row],[net_inflows]]&gt;AVERAGE(performance_data[net_inflows]),"High","Low")</f>
        <v>Low</v>
      </c>
      <c r="T4333" s="15">
        <f>AVERAGEIF(performance_data[inflow_flag],performance_data[[#This Row],[inflow_flag]],performance_data[return_percentage])</f>
        <v>5.0457846277021572</v>
      </c>
      <c r="U4333" s="17">
        <f>IF(performance_data[[#This Row],[return_percentage]]&lt;performance_data[[#This Row],[benchmark_return]],1,0)</f>
        <v>1</v>
      </c>
      <c r="V4333" s="17">
        <f>COUNTIFS(performance_data[portfolio_id],performance_data[[#This Row],[portfolio_id]])</f>
        <v>23</v>
      </c>
      <c r="W4333" s="17">
        <f>COUNTIFS(performance_data[portfolio_id],performance_data[[#This Row],[portfolio_id]],
          performance_data[return_flag],1)</f>
        <v>13</v>
      </c>
      <c r="X4333" s="15">
        <f>performance_data[[#This Row],[underperform_flag_count]]/performance_data[[#This Row],[totalportfoliocount]]</f>
        <v>0.56521739130434778</v>
      </c>
    </row>
    <row r="4334" spans="1:24" x14ac:dyDescent="0.3">
      <c r="A4334">
        <v>8977</v>
      </c>
      <c r="B4334" s="1">
        <v>45115</v>
      </c>
      <c r="C4334">
        <v>468633.32</v>
      </c>
      <c r="D4334">
        <v>-2.19</v>
      </c>
      <c r="E4334">
        <v>-2.2400000000000002</v>
      </c>
      <c r="F4334">
        <v>11276.99</v>
      </c>
      <c r="G4334">
        <v>15727.73</v>
      </c>
      <c r="H4334" t="s">
        <v>2213</v>
      </c>
      <c r="I4334" t="s">
        <v>2209</v>
      </c>
      <c r="J4334">
        <v>7</v>
      </c>
      <c r="K4334" t="s">
        <v>2210</v>
      </c>
      <c r="L4334" t="str">
        <f>IF(performance_data[[#This Row],[return_percentage]]&gt;=performance_data[[#This Row],[benchmark_return]],"Higher","Lower")</f>
        <v>Higher</v>
      </c>
      <c r="M4334" s="14">
        <f xml:space="preserve"> _xlfn.MAXIFS(performance_data[date],performance_data[portfolio_id],performance_data[[#This Row],[portfolio_id]])</f>
        <v>45552</v>
      </c>
      <c r="N4334" s="14">
        <f xml:space="preserve"> _xlfn.MINIFS(performance_data[date],performance_data[portfolio_id],performance_data[[#This Row],[portfolio_id]])</f>
        <v>44921</v>
      </c>
      <c r="O4334" s="15">
        <f>_xlfn.MAXIFS(performance_data[portfolio_value],performance_data[portfolio_id],performance_data[[#This Row],[portfolio_id]],performance_data[date],performance_data[[#This Row],[latest_date]])</f>
        <v>27055.31</v>
      </c>
      <c r="P4334" s="15">
        <f>_xlfn.MAXIFS(performance_data[portfolio_value],performance_data[portfolio_id],performance_data[[#This Row],[portfolio_id]],performance_data[date],performance_data[[#This Row],[starting_date]])</f>
        <v>374590.01</v>
      </c>
      <c r="Q4334" s="15">
        <f>performance_data[[#This Row],[latest_value]]-performance_data[[#This Row],[starting_value]]</f>
        <v>-347534.7</v>
      </c>
      <c r="R4334" s="15">
        <f>performance_data[[#This Row],[net_inflows]]-performance_data[[#This Row],[net_outflows]]</f>
        <v>-4450.74</v>
      </c>
      <c r="S4334" s="15" t="str">
        <f>IF(performance_data[[#This Row],[net_inflows]]&gt;AVERAGE(performance_data[net_inflows]),"High","Low")</f>
        <v>High</v>
      </c>
      <c r="T4334" s="15">
        <f>AVERAGEIF(performance_data[inflow_flag],performance_data[[#This Row],[inflow_flag]],performance_data[return_percentage])</f>
        <v>4.8467905675459724</v>
      </c>
      <c r="U4334" s="17">
        <f>IF(performance_data[[#This Row],[return_percentage]]&lt;performance_data[[#This Row],[benchmark_return]],1,0)</f>
        <v>0</v>
      </c>
      <c r="V4334" s="17">
        <f>COUNTIFS(performance_data[portfolio_id],performance_data[[#This Row],[portfolio_id]])</f>
        <v>23</v>
      </c>
      <c r="W4334" s="17">
        <f>COUNTIFS(performance_data[portfolio_id],performance_data[[#This Row],[portfolio_id]],
          performance_data[return_flag],1)</f>
        <v>13</v>
      </c>
      <c r="X4334" s="15">
        <f>performance_data[[#This Row],[underperform_flag_count]]/performance_data[[#This Row],[totalportfoliocount]]</f>
        <v>0.56521739130434778</v>
      </c>
    </row>
    <row r="4335" spans="1:24" x14ac:dyDescent="0.3">
      <c r="A4335">
        <v>8977</v>
      </c>
      <c r="B4335" s="1">
        <v>45538</v>
      </c>
      <c r="C4335">
        <v>401451.17</v>
      </c>
      <c r="D4335">
        <v>12.46</v>
      </c>
      <c r="E4335">
        <v>11.66</v>
      </c>
      <c r="F4335">
        <v>17552.919999999998</v>
      </c>
      <c r="G4335">
        <v>16763.490000000002</v>
      </c>
      <c r="H4335" t="s">
        <v>2205</v>
      </c>
      <c r="I4335" t="s">
        <v>2209</v>
      </c>
      <c r="J4335">
        <v>9</v>
      </c>
      <c r="K4335" t="s">
        <v>2221</v>
      </c>
      <c r="L4335" t="str">
        <f>IF(performance_data[[#This Row],[return_percentage]]&gt;=performance_data[[#This Row],[benchmark_return]],"Higher","Lower")</f>
        <v>Higher</v>
      </c>
      <c r="M4335" s="14">
        <f xml:space="preserve"> _xlfn.MAXIFS(performance_data[date],performance_data[portfolio_id],performance_data[[#This Row],[portfolio_id]])</f>
        <v>45552</v>
      </c>
      <c r="N4335" s="14">
        <f xml:space="preserve"> _xlfn.MINIFS(performance_data[date],performance_data[portfolio_id],performance_data[[#This Row],[portfolio_id]])</f>
        <v>44921</v>
      </c>
      <c r="O4335" s="15">
        <f>_xlfn.MAXIFS(performance_data[portfolio_value],performance_data[portfolio_id],performance_data[[#This Row],[portfolio_id]],performance_data[date],performance_data[[#This Row],[latest_date]])</f>
        <v>27055.31</v>
      </c>
      <c r="P4335" s="15">
        <f>_xlfn.MAXIFS(performance_data[portfolio_value],performance_data[portfolio_id],performance_data[[#This Row],[portfolio_id]],performance_data[date],performance_data[[#This Row],[starting_date]])</f>
        <v>374590.01</v>
      </c>
      <c r="Q4335" s="15">
        <f>performance_data[[#This Row],[latest_value]]-performance_data[[#This Row],[starting_value]]</f>
        <v>-347534.7</v>
      </c>
      <c r="R4335" s="15">
        <f>performance_data[[#This Row],[net_inflows]]-performance_data[[#This Row],[net_outflows]]</f>
        <v>789.42999999999665</v>
      </c>
      <c r="S4335" s="15" t="str">
        <f>IF(performance_data[[#This Row],[net_inflows]]&gt;AVERAGE(performance_data[net_inflows]),"High","Low")</f>
        <v>High</v>
      </c>
      <c r="T4335" s="15">
        <f>AVERAGEIF(performance_data[inflow_flag],performance_data[[#This Row],[inflow_flag]],performance_data[return_percentage])</f>
        <v>4.8467905675459724</v>
      </c>
      <c r="U4335" s="17">
        <f>IF(performance_data[[#This Row],[return_percentage]]&lt;performance_data[[#This Row],[benchmark_return]],1,0)</f>
        <v>0</v>
      </c>
      <c r="V4335" s="17">
        <f>COUNTIFS(performance_data[portfolio_id],performance_data[[#This Row],[portfolio_id]])</f>
        <v>23</v>
      </c>
      <c r="W4335" s="17">
        <f>COUNTIFS(performance_data[portfolio_id],performance_data[[#This Row],[portfolio_id]],
          performance_data[return_flag],1)</f>
        <v>13</v>
      </c>
      <c r="X4335" s="15">
        <f>performance_data[[#This Row],[underperform_flag_count]]/performance_data[[#This Row],[totalportfoliocount]]</f>
        <v>0.56521739130434778</v>
      </c>
    </row>
    <row r="4336" spans="1:24" x14ac:dyDescent="0.3">
      <c r="A4336">
        <v>8977</v>
      </c>
      <c r="B4336" s="1">
        <v>45302</v>
      </c>
      <c r="C4336">
        <v>194165.43</v>
      </c>
      <c r="D4336">
        <v>16.829999999999998</v>
      </c>
      <c r="E4336">
        <v>19.89</v>
      </c>
      <c r="F4336">
        <v>19654.259999999998</v>
      </c>
      <c r="G4336">
        <v>2287.7800000000002</v>
      </c>
      <c r="H4336" t="s">
        <v>2205</v>
      </c>
      <c r="I4336" t="s">
        <v>2206</v>
      </c>
      <c r="J4336">
        <v>1</v>
      </c>
      <c r="K4336" t="s">
        <v>2207</v>
      </c>
      <c r="L4336" t="str">
        <f>IF(performance_data[[#This Row],[return_percentage]]&gt;=performance_data[[#This Row],[benchmark_return]],"Higher","Lower")</f>
        <v>Lower</v>
      </c>
      <c r="M4336" s="14">
        <f xml:space="preserve"> _xlfn.MAXIFS(performance_data[date],performance_data[portfolio_id],performance_data[[#This Row],[portfolio_id]])</f>
        <v>45552</v>
      </c>
      <c r="N4336" s="14">
        <f xml:space="preserve"> _xlfn.MINIFS(performance_data[date],performance_data[portfolio_id],performance_data[[#This Row],[portfolio_id]])</f>
        <v>44921</v>
      </c>
      <c r="O4336" s="15">
        <f>_xlfn.MAXIFS(performance_data[portfolio_value],performance_data[portfolio_id],performance_data[[#This Row],[portfolio_id]],performance_data[date],performance_data[[#This Row],[latest_date]])</f>
        <v>27055.31</v>
      </c>
      <c r="P4336" s="15">
        <f>_xlfn.MAXIFS(performance_data[portfolio_value],performance_data[portfolio_id],performance_data[[#This Row],[portfolio_id]],performance_data[date],performance_data[[#This Row],[starting_date]])</f>
        <v>374590.01</v>
      </c>
      <c r="Q4336" s="15">
        <f>performance_data[[#This Row],[latest_value]]-performance_data[[#This Row],[starting_value]]</f>
        <v>-347534.7</v>
      </c>
      <c r="R4336" s="15">
        <f>performance_data[[#This Row],[net_inflows]]-performance_data[[#This Row],[net_outflows]]</f>
        <v>17366.48</v>
      </c>
      <c r="S4336" s="15" t="str">
        <f>IF(performance_data[[#This Row],[net_inflows]]&gt;AVERAGE(performance_data[net_inflows]),"High","Low")</f>
        <v>High</v>
      </c>
      <c r="T4336" s="15">
        <f>AVERAGEIF(performance_data[inflow_flag],performance_data[[#This Row],[inflow_flag]],performance_data[return_percentage])</f>
        <v>4.8467905675459724</v>
      </c>
      <c r="U4336" s="17">
        <f>IF(performance_data[[#This Row],[return_percentage]]&lt;performance_data[[#This Row],[benchmark_return]],1,0)</f>
        <v>1</v>
      </c>
      <c r="V4336" s="17">
        <f>COUNTIFS(performance_data[portfolio_id],performance_data[[#This Row],[portfolio_id]])</f>
        <v>23</v>
      </c>
      <c r="W4336" s="17">
        <f>COUNTIFS(performance_data[portfolio_id],performance_data[[#This Row],[portfolio_id]],
          performance_data[return_flag],1)</f>
        <v>13</v>
      </c>
      <c r="X4336" s="15">
        <f>performance_data[[#This Row],[underperform_flag_count]]/performance_data[[#This Row],[totalportfoliocount]]</f>
        <v>0.56521739130434778</v>
      </c>
    </row>
    <row r="4337" spans="1:24" x14ac:dyDescent="0.3">
      <c r="A4337">
        <v>8977</v>
      </c>
      <c r="B4337" s="1">
        <v>45005</v>
      </c>
      <c r="C4337">
        <v>215594.88</v>
      </c>
      <c r="D4337">
        <v>18</v>
      </c>
      <c r="E4337">
        <v>16.53</v>
      </c>
      <c r="F4337">
        <v>7109.48</v>
      </c>
      <c r="G4337">
        <v>3393.92</v>
      </c>
      <c r="H4337" t="s">
        <v>2213</v>
      </c>
      <c r="I4337" t="s">
        <v>2206</v>
      </c>
      <c r="J4337">
        <v>3</v>
      </c>
      <c r="K4337" t="s">
        <v>2222</v>
      </c>
      <c r="L4337" t="str">
        <f>IF(performance_data[[#This Row],[return_percentage]]&gt;=performance_data[[#This Row],[benchmark_return]],"Higher","Lower")</f>
        <v>Higher</v>
      </c>
      <c r="M4337" s="14">
        <f xml:space="preserve"> _xlfn.MAXIFS(performance_data[date],performance_data[portfolio_id],performance_data[[#This Row],[portfolio_id]])</f>
        <v>45552</v>
      </c>
      <c r="N4337" s="14">
        <f xml:space="preserve"> _xlfn.MINIFS(performance_data[date],performance_data[portfolio_id],performance_data[[#This Row],[portfolio_id]])</f>
        <v>44921</v>
      </c>
      <c r="O4337" s="15">
        <f>_xlfn.MAXIFS(performance_data[portfolio_value],performance_data[portfolio_id],performance_data[[#This Row],[portfolio_id]],performance_data[date],performance_data[[#This Row],[latest_date]])</f>
        <v>27055.31</v>
      </c>
      <c r="P4337" s="15">
        <f>_xlfn.MAXIFS(performance_data[portfolio_value],performance_data[portfolio_id],performance_data[[#This Row],[portfolio_id]],performance_data[date],performance_data[[#This Row],[starting_date]])</f>
        <v>374590.01</v>
      </c>
      <c r="Q4337" s="15">
        <f>performance_data[[#This Row],[latest_value]]-performance_data[[#This Row],[starting_value]]</f>
        <v>-347534.7</v>
      </c>
      <c r="R4337" s="15">
        <f>performance_data[[#This Row],[net_inflows]]-performance_data[[#This Row],[net_outflows]]</f>
        <v>3715.5599999999995</v>
      </c>
      <c r="S4337" s="15" t="str">
        <f>IF(performance_data[[#This Row],[net_inflows]]&gt;AVERAGE(performance_data[net_inflows]),"High","Low")</f>
        <v>Low</v>
      </c>
      <c r="T4337" s="15">
        <f>AVERAGEIF(performance_data[inflow_flag],performance_data[[#This Row],[inflow_flag]],performance_data[return_percentage])</f>
        <v>5.0457846277021572</v>
      </c>
      <c r="U4337" s="17">
        <f>IF(performance_data[[#This Row],[return_percentage]]&lt;performance_data[[#This Row],[benchmark_return]],1,0)</f>
        <v>0</v>
      </c>
      <c r="V4337" s="17">
        <f>COUNTIFS(performance_data[portfolio_id],performance_data[[#This Row],[portfolio_id]])</f>
        <v>23</v>
      </c>
      <c r="W4337" s="17">
        <f>COUNTIFS(performance_data[portfolio_id],performance_data[[#This Row],[portfolio_id]],
          performance_data[return_flag],1)</f>
        <v>13</v>
      </c>
      <c r="X4337" s="15">
        <f>performance_data[[#This Row],[underperform_flag_count]]/performance_data[[#This Row],[totalportfoliocount]]</f>
        <v>0.56521739130434778</v>
      </c>
    </row>
    <row r="4338" spans="1:24" x14ac:dyDescent="0.3">
      <c r="A4338">
        <v>8977</v>
      </c>
      <c r="B4338" s="1">
        <v>45273</v>
      </c>
      <c r="C4338">
        <v>375455.12</v>
      </c>
      <c r="D4338">
        <v>-3.37</v>
      </c>
      <c r="E4338">
        <v>-3.62</v>
      </c>
      <c r="F4338">
        <v>12788.04</v>
      </c>
      <c r="G4338">
        <v>10577.08</v>
      </c>
      <c r="H4338" t="s">
        <v>2213</v>
      </c>
      <c r="I4338" t="s">
        <v>2217</v>
      </c>
      <c r="J4338">
        <v>12</v>
      </c>
      <c r="K4338" t="s">
        <v>2218</v>
      </c>
      <c r="L4338" t="str">
        <f>IF(performance_data[[#This Row],[return_percentage]]&gt;=performance_data[[#This Row],[benchmark_return]],"Higher","Lower")</f>
        <v>Higher</v>
      </c>
      <c r="M4338" s="14">
        <f xml:space="preserve"> _xlfn.MAXIFS(performance_data[date],performance_data[portfolio_id],performance_data[[#This Row],[portfolio_id]])</f>
        <v>45552</v>
      </c>
      <c r="N4338" s="14">
        <f xml:space="preserve"> _xlfn.MINIFS(performance_data[date],performance_data[portfolio_id],performance_data[[#This Row],[portfolio_id]])</f>
        <v>44921</v>
      </c>
      <c r="O4338" s="15">
        <f>_xlfn.MAXIFS(performance_data[portfolio_value],performance_data[portfolio_id],performance_data[[#This Row],[portfolio_id]],performance_data[date],performance_data[[#This Row],[latest_date]])</f>
        <v>27055.31</v>
      </c>
      <c r="P4338" s="15">
        <f>_xlfn.MAXIFS(performance_data[portfolio_value],performance_data[portfolio_id],performance_data[[#This Row],[portfolio_id]],performance_data[date],performance_data[[#This Row],[starting_date]])</f>
        <v>374590.01</v>
      </c>
      <c r="Q4338" s="15">
        <f>performance_data[[#This Row],[latest_value]]-performance_data[[#This Row],[starting_value]]</f>
        <v>-347534.7</v>
      </c>
      <c r="R4338" s="15">
        <f>performance_data[[#This Row],[net_inflows]]-performance_data[[#This Row],[net_outflows]]</f>
        <v>2210.9600000000009</v>
      </c>
      <c r="S4338" s="15" t="str">
        <f>IF(performance_data[[#This Row],[net_inflows]]&gt;AVERAGE(performance_data[net_inflows]),"High","Low")</f>
        <v>High</v>
      </c>
      <c r="T4338" s="15">
        <f>AVERAGEIF(performance_data[inflow_flag],performance_data[[#This Row],[inflow_flag]],performance_data[return_percentage])</f>
        <v>4.8467905675459724</v>
      </c>
      <c r="U4338" s="17">
        <f>IF(performance_data[[#This Row],[return_percentage]]&lt;performance_data[[#This Row],[benchmark_return]],1,0)</f>
        <v>0</v>
      </c>
      <c r="V4338" s="17">
        <f>COUNTIFS(performance_data[portfolio_id],performance_data[[#This Row],[portfolio_id]])</f>
        <v>23</v>
      </c>
      <c r="W4338" s="17">
        <f>COUNTIFS(performance_data[portfolio_id],performance_data[[#This Row],[portfolio_id]],
          performance_data[return_flag],1)</f>
        <v>13</v>
      </c>
      <c r="X4338" s="15">
        <f>performance_data[[#This Row],[underperform_flag_count]]/performance_data[[#This Row],[totalportfoliocount]]</f>
        <v>0.56521739130434778</v>
      </c>
    </row>
    <row r="4339" spans="1:24" x14ac:dyDescent="0.3">
      <c r="A4339">
        <v>8977</v>
      </c>
      <c r="B4339" s="1">
        <v>44921</v>
      </c>
      <c r="C4339">
        <v>374590.01</v>
      </c>
      <c r="D4339">
        <v>-2.59</v>
      </c>
      <c r="E4339">
        <v>-2.4</v>
      </c>
      <c r="F4339">
        <v>560.32000000000005</v>
      </c>
      <c r="G4339">
        <v>6839.82</v>
      </c>
      <c r="H4339" t="s">
        <v>2220</v>
      </c>
      <c r="I4339" t="s">
        <v>2217</v>
      </c>
      <c r="J4339">
        <v>12</v>
      </c>
      <c r="K4339" t="s">
        <v>2218</v>
      </c>
      <c r="L4339" t="str">
        <f>IF(performance_data[[#This Row],[return_percentage]]&gt;=performance_data[[#This Row],[benchmark_return]],"Higher","Lower")</f>
        <v>Lower</v>
      </c>
      <c r="M4339" s="14">
        <f xml:space="preserve"> _xlfn.MAXIFS(performance_data[date],performance_data[portfolio_id],performance_data[[#This Row],[portfolio_id]])</f>
        <v>45552</v>
      </c>
      <c r="N4339" s="14">
        <f xml:space="preserve"> _xlfn.MINIFS(performance_data[date],performance_data[portfolio_id],performance_data[[#This Row],[portfolio_id]])</f>
        <v>44921</v>
      </c>
      <c r="O4339" s="15">
        <f>_xlfn.MAXIFS(performance_data[portfolio_value],performance_data[portfolio_id],performance_data[[#This Row],[portfolio_id]],performance_data[date],performance_data[[#This Row],[latest_date]])</f>
        <v>27055.31</v>
      </c>
      <c r="P4339" s="15">
        <f>_xlfn.MAXIFS(performance_data[portfolio_value],performance_data[portfolio_id],performance_data[[#This Row],[portfolio_id]],performance_data[date],performance_data[[#This Row],[starting_date]])</f>
        <v>374590.01</v>
      </c>
      <c r="Q4339" s="15">
        <f>performance_data[[#This Row],[latest_value]]-performance_data[[#This Row],[starting_value]]</f>
        <v>-347534.7</v>
      </c>
      <c r="R4339" s="15">
        <f>performance_data[[#This Row],[net_inflows]]-performance_data[[#This Row],[net_outflows]]</f>
        <v>-6279.5</v>
      </c>
      <c r="S4339" s="15" t="str">
        <f>IF(performance_data[[#This Row],[net_inflows]]&gt;AVERAGE(performance_data[net_inflows]),"High","Low")</f>
        <v>Low</v>
      </c>
      <c r="T4339" s="15">
        <f>AVERAGEIF(performance_data[inflow_flag],performance_data[[#This Row],[inflow_flag]],performance_data[return_percentage])</f>
        <v>5.0457846277021572</v>
      </c>
      <c r="U4339" s="17">
        <f>IF(performance_data[[#This Row],[return_percentage]]&lt;performance_data[[#This Row],[benchmark_return]],1,0)</f>
        <v>1</v>
      </c>
      <c r="V4339" s="17">
        <f>COUNTIFS(performance_data[portfolio_id],performance_data[[#This Row],[portfolio_id]])</f>
        <v>23</v>
      </c>
      <c r="W4339" s="17">
        <f>COUNTIFS(performance_data[portfolio_id],performance_data[[#This Row],[portfolio_id]],
          performance_data[return_flag],1)</f>
        <v>13</v>
      </c>
      <c r="X4339" s="15">
        <f>performance_data[[#This Row],[underperform_flag_count]]/performance_data[[#This Row],[totalportfoliocount]]</f>
        <v>0.56521739130434778</v>
      </c>
    </row>
    <row r="4340" spans="1:24" x14ac:dyDescent="0.3">
      <c r="A4340">
        <v>8977</v>
      </c>
      <c r="B4340" s="1">
        <v>44925</v>
      </c>
      <c r="C4340">
        <v>462391.07</v>
      </c>
      <c r="D4340">
        <v>-3.4</v>
      </c>
      <c r="E4340">
        <v>-3.77</v>
      </c>
      <c r="F4340">
        <v>11147.68</v>
      </c>
      <c r="G4340">
        <v>6236.07</v>
      </c>
      <c r="H4340" t="s">
        <v>2220</v>
      </c>
      <c r="I4340" t="s">
        <v>2217</v>
      </c>
      <c r="J4340">
        <v>12</v>
      </c>
      <c r="K4340" t="s">
        <v>2218</v>
      </c>
      <c r="L4340" t="str">
        <f>IF(performance_data[[#This Row],[return_percentage]]&gt;=performance_data[[#This Row],[benchmark_return]],"Higher","Lower")</f>
        <v>Higher</v>
      </c>
      <c r="M4340" s="14">
        <f xml:space="preserve"> _xlfn.MAXIFS(performance_data[date],performance_data[portfolio_id],performance_data[[#This Row],[portfolio_id]])</f>
        <v>45552</v>
      </c>
      <c r="N4340" s="14">
        <f xml:space="preserve"> _xlfn.MINIFS(performance_data[date],performance_data[portfolio_id],performance_data[[#This Row],[portfolio_id]])</f>
        <v>44921</v>
      </c>
      <c r="O4340" s="15">
        <f>_xlfn.MAXIFS(performance_data[portfolio_value],performance_data[portfolio_id],performance_data[[#This Row],[portfolio_id]],performance_data[date],performance_data[[#This Row],[latest_date]])</f>
        <v>27055.31</v>
      </c>
      <c r="P4340" s="15">
        <f>_xlfn.MAXIFS(performance_data[portfolio_value],performance_data[portfolio_id],performance_data[[#This Row],[portfolio_id]],performance_data[date],performance_data[[#This Row],[starting_date]])</f>
        <v>374590.01</v>
      </c>
      <c r="Q4340" s="15">
        <f>performance_data[[#This Row],[latest_value]]-performance_data[[#This Row],[starting_value]]</f>
        <v>-347534.7</v>
      </c>
      <c r="R4340" s="15">
        <f>performance_data[[#This Row],[net_inflows]]-performance_data[[#This Row],[net_outflows]]</f>
        <v>4911.6100000000006</v>
      </c>
      <c r="S4340" s="15" t="str">
        <f>IF(performance_data[[#This Row],[net_inflows]]&gt;AVERAGE(performance_data[net_inflows]),"High","Low")</f>
        <v>High</v>
      </c>
      <c r="T4340" s="15">
        <f>AVERAGEIF(performance_data[inflow_flag],performance_data[[#This Row],[inflow_flag]],performance_data[return_percentage])</f>
        <v>4.8467905675459724</v>
      </c>
      <c r="U4340" s="17">
        <f>IF(performance_data[[#This Row],[return_percentage]]&lt;performance_data[[#This Row],[benchmark_return]],1,0)</f>
        <v>0</v>
      </c>
      <c r="V4340" s="17">
        <f>COUNTIFS(performance_data[portfolio_id],performance_data[[#This Row],[portfolio_id]])</f>
        <v>23</v>
      </c>
      <c r="W4340" s="17">
        <f>COUNTIFS(performance_data[portfolio_id],performance_data[[#This Row],[portfolio_id]],
          performance_data[return_flag],1)</f>
        <v>13</v>
      </c>
      <c r="X4340" s="15">
        <f>performance_data[[#This Row],[underperform_flag_count]]/performance_data[[#This Row],[totalportfoliocount]]</f>
        <v>0.56521739130434778</v>
      </c>
    </row>
    <row r="4341" spans="1:24" x14ac:dyDescent="0.3">
      <c r="A4341">
        <v>8977</v>
      </c>
      <c r="B4341" s="1">
        <v>45499</v>
      </c>
      <c r="C4341">
        <v>327038.15000000002</v>
      </c>
      <c r="D4341">
        <v>-5.28</v>
      </c>
      <c r="E4341">
        <v>-5.14</v>
      </c>
      <c r="F4341">
        <v>13973.06</v>
      </c>
      <c r="G4341">
        <v>15342.62</v>
      </c>
      <c r="H4341" t="s">
        <v>2205</v>
      </c>
      <c r="I4341" t="s">
        <v>2209</v>
      </c>
      <c r="J4341">
        <v>7</v>
      </c>
      <c r="K4341" t="s">
        <v>2210</v>
      </c>
      <c r="L4341" t="str">
        <f>IF(performance_data[[#This Row],[return_percentage]]&gt;=performance_data[[#This Row],[benchmark_return]],"Higher","Lower")</f>
        <v>Lower</v>
      </c>
      <c r="M4341" s="14">
        <f xml:space="preserve"> _xlfn.MAXIFS(performance_data[date],performance_data[portfolio_id],performance_data[[#This Row],[portfolio_id]])</f>
        <v>45552</v>
      </c>
      <c r="N4341" s="14">
        <f xml:space="preserve"> _xlfn.MINIFS(performance_data[date],performance_data[portfolio_id],performance_data[[#This Row],[portfolio_id]])</f>
        <v>44921</v>
      </c>
      <c r="O4341" s="15">
        <f>_xlfn.MAXIFS(performance_data[portfolio_value],performance_data[portfolio_id],performance_data[[#This Row],[portfolio_id]],performance_data[date],performance_data[[#This Row],[latest_date]])</f>
        <v>27055.31</v>
      </c>
      <c r="P4341" s="15">
        <f>_xlfn.MAXIFS(performance_data[portfolio_value],performance_data[portfolio_id],performance_data[[#This Row],[portfolio_id]],performance_data[date],performance_data[[#This Row],[starting_date]])</f>
        <v>374590.01</v>
      </c>
      <c r="Q4341" s="15">
        <f>performance_data[[#This Row],[latest_value]]-performance_data[[#This Row],[starting_value]]</f>
        <v>-347534.7</v>
      </c>
      <c r="R4341" s="15">
        <f>performance_data[[#This Row],[net_inflows]]-performance_data[[#This Row],[net_outflows]]</f>
        <v>-1369.5600000000013</v>
      </c>
      <c r="S4341" s="15" t="str">
        <f>IF(performance_data[[#This Row],[net_inflows]]&gt;AVERAGE(performance_data[net_inflows]),"High","Low")</f>
        <v>High</v>
      </c>
      <c r="T4341" s="15">
        <f>AVERAGEIF(performance_data[inflow_flag],performance_data[[#This Row],[inflow_flag]],performance_data[return_percentage])</f>
        <v>4.8467905675459724</v>
      </c>
      <c r="U4341" s="17">
        <f>IF(performance_data[[#This Row],[return_percentage]]&lt;performance_data[[#This Row],[benchmark_return]],1,0)</f>
        <v>1</v>
      </c>
      <c r="V4341" s="17">
        <f>COUNTIFS(performance_data[portfolio_id],performance_data[[#This Row],[portfolio_id]])</f>
        <v>23</v>
      </c>
      <c r="W4341" s="17">
        <f>COUNTIFS(performance_data[portfolio_id],performance_data[[#This Row],[portfolio_id]],
          performance_data[return_flag],1)</f>
        <v>13</v>
      </c>
      <c r="X4341" s="15">
        <f>performance_data[[#This Row],[underperform_flag_count]]/performance_data[[#This Row],[totalportfoliocount]]</f>
        <v>0.56521739130434778</v>
      </c>
    </row>
    <row r="4342" spans="1:24" x14ac:dyDescent="0.3">
      <c r="A4342">
        <v>8977</v>
      </c>
      <c r="B4342" s="1">
        <v>45327</v>
      </c>
      <c r="C4342">
        <v>17721.84</v>
      </c>
      <c r="D4342">
        <v>-9.94</v>
      </c>
      <c r="E4342">
        <v>-9.14</v>
      </c>
      <c r="F4342">
        <v>2138.75</v>
      </c>
      <c r="G4342">
        <v>8236.61</v>
      </c>
      <c r="H4342" t="s">
        <v>2205</v>
      </c>
      <c r="I4342" t="s">
        <v>2206</v>
      </c>
      <c r="J4342">
        <v>2</v>
      </c>
      <c r="K4342" t="s">
        <v>2226</v>
      </c>
      <c r="L4342" t="str">
        <f>IF(performance_data[[#This Row],[return_percentage]]&gt;=performance_data[[#This Row],[benchmark_return]],"Higher","Lower")</f>
        <v>Lower</v>
      </c>
      <c r="M4342" s="14">
        <f xml:space="preserve"> _xlfn.MAXIFS(performance_data[date],performance_data[portfolio_id],performance_data[[#This Row],[portfolio_id]])</f>
        <v>45552</v>
      </c>
      <c r="N4342" s="14">
        <f xml:space="preserve"> _xlfn.MINIFS(performance_data[date],performance_data[portfolio_id],performance_data[[#This Row],[portfolio_id]])</f>
        <v>44921</v>
      </c>
      <c r="O4342" s="15">
        <f>_xlfn.MAXIFS(performance_data[portfolio_value],performance_data[portfolio_id],performance_data[[#This Row],[portfolio_id]],performance_data[date],performance_data[[#This Row],[latest_date]])</f>
        <v>27055.31</v>
      </c>
      <c r="P4342" s="15">
        <f>_xlfn.MAXIFS(performance_data[portfolio_value],performance_data[portfolio_id],performance_data[[#This Row],[portfolio_id]],performance_data[date],performance_data[[#This Row],[starting_date]])</f>
        <v>374590.01</v>
      </c>
      <c r="Q4342" s="15">
        <f>performance_data[[#This Row],[latest_value]]-performance_data[[#This Row],[starting_value]]</f>
        <v>-347534.7</v>
      </c>
      <c r="R4342" s="15">
        <f>performance_data[[#This Row],[net_inflows]]-performance_data[[#This Row],[net_outflows]]</f>
        <v>-6097.8600000000006</v>
      </c>
      <c r="S4342" s="15" t="str">
        <f>IF(performance_data[[#This Row],[net_inflows]]&gt;AVERAGE(performance_data[net_inflows]),"High","Low")</f>
        <v>Low</v>
      </c>
      <c r="T4342" s="15">
        <f>AVERAGEIF(performance_data[inflow_flag],performance_data[[#This Row],[inflow_flag]],performance_data[return_percentage])</f>
        <v>5.0457846277021572</v>
      </c>
      <c r="U4342" s="17">
        <f>IF(performance_data[[#This Row],[return_percentage]]&lt;performance_data[[#This Row],[benchmark_return]],1,0)</f>
        <v>1</v>
      </c>
      <c r="V4342" s="17">
        <f>COUNTIFS(performance_data[portfolio_id],performance_data[[#This Row],[portfolio_id]])</f>
        <v>23</v>
      </c>
      <c r="W4342" s="17">
        <f>COUNTIFS(performance_data[portfolio_id],performance_data[[#This Row],[portfolio_id]],
          performance_data[return_flag],1)</f>
        <v>13</v>
      </c>
      <c r="X4342" s="15">
        <f>performance_data[[#This Row],[underperform_flag_count]]/performance_data[[#This Row],[totalportfoliocount]]</f>
        <v>0.56521739130434778</v>
      </c>
    </row>
    <row r="4343" spans="1:24" x14ac:dyDescent="0.3">
      <c r="A4343">
        <v>8994</v>
      </c>
      <c r="B4343" s="1">
        <v>45445</v>
      </c>
      <c r="C4343">
        <v>219961.22</v>
      </c>
      <c r="D4343">
        <v>12.93</v>
      </c>
      <c r="E4343">
        <v>11.77</v>
      </c>
      <c r="F4343">
        <v>10316.200000000001</v>
      </c>
      <c r="G4343">
        <v>12360.51</v>
      </c>
      <c r="H4343" t="s">
        <v>2205</v>
      </c>
      <c r="I4343" t="s">
        <v>2211</v>
      </c>
      <c r="J4343">
        <v>6</v>
      </c>
      <c r="K4343" t="s">
        <v>2212</v>
      </c>
      <c r="L4343" t="str">
        <f>IF(performance_data[[#This Row],[return_percentage]]&gt;=performance_data[[#This Row],[benchmark_return]],"Higher","Lower")</f>
        <v>Higher</v>
      </c>
      <c r="M4343" s="14">
        <f xml:space="preserve"> _xlfn.MAXIFS(performance_data[date],performance_data[portfolio_id],performance_data[[#This Row],[portfolio_id]])</f>
        <v>45551</v>
      </c>
      <c r="N4343" s="14">
        <f xml:space="preserve"> _xlfn.MINIFS(performance_data[date],performance_data[portfolio_id],performance_data[[#This Row],[portfolio_id]])</f>
        <v>44874</v>
      </c>
      <c r="O4343" s="15">
        <f>_xlfn.MAXIFS(performance_data[portfolio_value],performance_data[portfolio_id],performance_data[[#This Row],[portfolio_id]],performance_data[date],performance_data[[#This Row],[latest_date]])</f>
        <v>453631.71</v>
      </c>
      <c r="P4343" s="15">
        <f>_xlfn.MAXIFS(performance_data[portfolio_value],performance_data[portfolio_id],performance_data[[#This Row],[portfolio_id]],performance_data[date],performance_data[[#This Row],[starting_date]])</f>
        <v>103023.95</v>
      </c>
      <c r="Q4343" s="15">
        <f>performance_data[[#This Row],[latest_value]]-performance_data[[#This Row],[starting_value]]</f>
        <v>350607.76</v>
      </c>
      <c r="R4343" s="15">
        <f>performance_data[[#This Row],[net_inflows]]-performance_data[[#This Row],[net_outflows]]</f>
        <v>-2044.3099999999995</v>
      </c>
      <c r="S4343" s="15" t="str">
        <f>IF(performance_data[[#This Row],[net_inflows]]&gt;AVERAGE(performance_data[net_inflows]),"High","Low")</f>
        <v>High</v>
      </c>
      <c r="T4343" s="15">
        <f>AVERAGEIF(performance_data[inflow_flag],performance_data[[#This Row],[inflow_flag]],performance_data[return_percentage])</f>
        <v>4.8467905675459724</v>
      </c>
      <c r="U4343" s="17">
        <f>IF(performance_data[[#This Row],[return_percentage]]&lt;performance_data[[#This Row],[benchmark_return]],1,0)</f>
        <v>0</v>
      </c>
      <c r="V4343" s="17">
        <f>COUNTIFS(performance_data[portfolio_id],performance_data[[#This Row],[portfolio_id]])</f>
        <v>21</v>
      </c>
      <c r="W4343" s="17">
        <f>COUNTIFS(performance_data[portfolio_id],performance_data[[#This Row],[portfolio_id]],
          performance_data[return_flag],1)</f>
        <v>10</v>
      </c>
      <c r="X4343" s="15">
        <f>performance_data[[#This Row],[underperform_flag_count]]/performance_data[[#This Row],[totalportfoliocount]]</f>
        <v>0.47619047619047616</v>
      </c>
    </row>
    <row r="4344" spans="1:24" x14ac:dyDescent="0.3">
      <c r="A4344">
        <v>8994</v>
      </c>
      <c r="B4344" s="1">
        <v>45498</v>
      </c>
      <c r="C4344">
        <v>224164.87</v>
      </c>
      <c r="D4344">
        <v>-1.94</v>
      </c>
      <c r="E4344">
        <v>-2.11</v>
      </c>
      <c r="F4344">
        <v>15495.67</v>
      </c>
      <c r="G4344">
        <v>13736.65</v>
      </c>
      <c r="H4344" t="s">
        <v>2205</v>
      </c>
      <c r="I4344" t="s">
        <v>2209</v>
      </c>
      <c r="J4344">
        <v>7</v>
      </c>
      <c r="K4344" t="s">
        <v>2210</v>
      </c>
      <c r="L4344" t="str">
        <f>IF(performance_data[[#This Row],[return_percentage]]&gt;=performance_data[[#This Row],[benchmark_return]],"Higher","Lower")</f>
        <v>Higher</v>
      </c>
      <c r="M4344" s="14">
        <f xml:space="preserve"> _xlfn.MAXIFS(performance_data[date],performance_data[portfolio_id],performance_data[[#This Row],[portfolio_id]])</f>
        <v>45551</v>
      </c>
      <c r="N4344" s="14">
        <f xml:space="preserve"> _xlfn.MINIFS(performance_data[date],performance_data[portfolio_id],performance_data[[#This Row],[portfolio_id]])</f>
        <v>44874</v>
      </c>
      <c r="O4344" s="15">
        <f>_xlfn.MAXIFS(performance_data[portfolio_value],performance_data[portfolio_id],performance_data[[#This Row],[portfolio_id]],performance_data[date],performance_data[[#This Row],[latest_date]])</f>
        <v>453631.71</v>
      </c>
      <c r="P4344" s="15">
        <f>_xlfn.MAXIFS(performance_data[portfolio_value],performance_data[portfolio_id],performance_data[[#This Row],[portfolio_id]],performance_data[date],performance_data[[#This Row],[starting_date]])</f>
        <v>103023.95</v>
      </c>
      <c r="Q4344" s="15">
        <f>performance_data[[#This Row],[latest_value]]-performance_data[[#This Row],[starting_value]]</f>
        <v>350607.76</v>
      </c>
      <c r="R4344" s="15">
        <f>performance_data[[#This Row],[net_inflows]]-performance_data[[#This Row],[net_outflows]]</f>
        <v>1759.0200000000004</v>
      </c>
      <c r="S4344" s="15" t="str">
        <f>IF(performance_data[[#This Row],[net_inflows]]&gt;AVERAGE(performance_data[net_inflows]),"High","Low")</f>
        <v>High</v>
      </c>
      <c r="T4344" s="15">
        <f>AVERAGEIF(performance_data[inflow_flag],performance_data[[#This Row],[inflow_flag]],performance_data[return_percentage])</f>
        <v>4.8467905675459724</v>
      </c>
      <c r="U4344" s="17">
        <f>IF(performance_data[[#This Row],[return_percentage]]&lt;performance_data[[#This Row],[benchmark_return]],1,0)</f>
        <v>0</v>
      </c>
      <c r="V4344" s="17">
        <f>COUNTIFS(performance_data[portfolio_id],performance_data[[#This Row],[portfolio_id]])</f>
        <v>21</v>
      </c>
      <c r="W4344" s="17">
        <f>COUNTIFS(performance_data[portfolio_id],performance_data[[#This Row],[portfolio_id]],
          performance_data[return_flag],1)</f>
        <v>10</v>
      </c>
      <c r="X4344" s="15">
        <f>performance_data[[#This Row],[underperform_flag_count]]/performance_data[[#This Row],[totalportfoliocount]]</f>
        <v>0.47619047619047616</v>
      </c>
    </row>
    <row r="4345" spans="1:24" x14ac:dyDescent="0.3">
      <c r="A4345">
        <v>8994</v>
      </c>
      <c r="B4345" s="1">
        <v>45430</v>
      </c>
      <c r="C4345">
        <v>85135.49</v>
      </c>
      <c r="D4345">
        <v>-9.23</v>
      </c>
      <c r="E4345">
        <v>-10.91</v>
      </c>
      <c r="F4345">
        <v>5856.2</v>
      </c>
      <c r="G4345">
        <v>245.49</v>
      </c>
      <c r="H4345" t="s">
        <v>2205</v>
      </c>
      <c r="I4345" t="s">
        <v>2211</v>
      </c>
      <c r="J4345">
        <v>5</v>
      </c>
      <c r="K4345" t="s">
        <v>2223</v>
      </c>
      <c r="L4345" t="str">
        <f>IF(performance_data[[#This Row],[return_percentage]]&gt;=performance_data[[#This Row],[benchmark_return]],"Higher","Lower")</f>
        <v>Higher</v>
      </c>
      <c r="M4345" s="14">
        <f xml:space="preserve"> _xlfn.MAXIFS(performance_data[date],performance_data[portfolio_id],performance_data[[#This Row],[portfolio_id]])</f>
        <v>45551</v>
      </c>
      <c r="N4345" s="14">
        <f xml:space="preserve"> _xlfn.MINIFS(performance_data[date],performance_data[portfolio_id],performance_data[[#This Row],[portfolio_id]])</f>
        <v>44874</v>
      </c>
      <c r="O4345" s="15">
        <f>_xlfn.MAXIFS(performance_data[portfolio_value],performance_data[portfolio_id],performance_data[[#This Row],[portfolio_id]],performance_data[date],performance_data[[#This Row],[latest_date]])</f>
        <v>453631.71</v>
      </c>
      <c r="P4345" s="15">
        <f>_xlfn.MAXIFS(performance_data[portfolio_value],performance_data[portfolio_id],performance_data[[#This Row],[portfolio_id]],performance_data[date],performance_data[[#This Row],[starting_date]])</f>
        <v>103023.95</v>
      </c>
      <c r="Q4345" s="15">
        <f>performance_data[[#This Row],[latest_value]]-performance_data[[#This Row],[starting_value]]</f>
        <v>350607.76</v>
      </c>
      <c r="R4345" s="15">
        <f>performance_data[[#This Row],[net_inflows]]-performance_data[[#This Row],[net_outflows]]</f>
        <v>5610.71</v>
      </c>
      <c r="S4345" s="15" t="str">
        <f>IF(performance_data[[#This Row],[net_inflows]]&gt;AVERAGE(performance_data[net_inflows]),"High","Low")</f>
        <v>Low</v>
      </c>
      <c r="T4345" s="15">
        <f>AVERAGEIF(performance_data[inflow_flag],performance_data[[#This Row],[inflow_flag]],performance_data[return_percentage])</f>
        <v>5.0457846277021572</v>
      </c>
      <c r="U4345" s="17">
        <f>IF(performance_data[[#This Row],[return_percentage]]&lt;performance_data[[#This Row],[benchmark_return]],1,0)</f>
        <v>0</v>
      </c>
      <c r="V4345" s="17">
        <f>COUNTIFS(performance_data[portfolio_id],performance_data[[#This Row],[portfolio_id]])</f>
        <v>21</v>
      </c>
      <c r="W4345" s="17">
        <f>COUNTIFS(performance_data[portfolio_id],performance_data[[#This Row],[portfolio_id]],
          performance_data[return_flag],1)</f>
        <v>10</v>
      </c>
      <c r="X4345" s="15">
        <f>performance_data[[#This Row],[underperform_flag_count]]/performance_data[[#This Row],[totalportfoliocount]]</f>
        <v>0.47619047619047616</v>
      </c>
    </row>
    <row r="4346" spans="1:24" x14ac:dyDescent="0.3">
      <c r="A4346">
        <v>8994</v>
      </c>
      <c r="B4346" s="1">
        <v>45088</v>
      </c>
      <c r="C4346">
        <v>343377.81</v>
      </c>
      <c r="D4346">
        <v>8.0399999999999991</v>
      </c>
      <c r="E4346">
        <v>7.27</v>
      </c>
      <c r="F4346">
        <v>9396.23</v>
      </c>
      <c r="G4346">
        <v>19300.84</v>
      </c>
      <c r="H4346" t="s">
        <v>2213</v>
      </c>
      <c r="I4346" t="s">
        <v>2211</v>
      </c>
      <c r="J4346">
        <v>6</v>
      </c>
      <c r="K4346" t="s">
        <v>2212</v>
      </c>
      <c r="L4346" t="str">
        <f>IF(performance_data[[#This Row],[return_percentage]]&gt;=performance_data[[#This Row],[benchmark_return]],"Higher","Lower")</f>
        <v>Higher</v>
      </c>
      <c r="M4346" s="14">
        <f xml:space="preserve"> _xlfn.MAXIFS(performance_data[date],performance_data[portfolio_id],performance_data[[#This Row],[portfolio_id]])</f>
        <v>45551</v>
      </c>
      <c r="N4346" s="14">
        <f xml:space="preserve"> _xlfn.MINIFS(performance_data[date],performance_data[portfolio_id],performance_data[[#This Row],[portfolio_id]])</f>
        <v>44874</v>
      </c>
      <c r="O4346" s="15">
        <f>_xlfn.MAXIFS(performance_data[portfolio_value],performance_data[portfolio_id],performance_data[[#This Row],[portfolio_id]],performance_data[date],performance_data[[#This Row],[latest_date]])</f>
        <v>453631.71</v>
      </c>
      <c r="P4346" s="15">
        <f>_xlfn.MAXIFS(performance_data[portfolio_value],performance_data[portfolio_id],performance_data[[#This Row],[portfolio_id]],performance_data[date],performance_data[[#This Row],[starting_date]])</f>
        <v>103023.95</v>
      </c>
      <c r="Q4346" s="15">
        <f>performance_data[[#This Row],[latest_value]]-performance_data[[#This Row],[starting_value]]</f>
        <v>350607.76</v>
      </c>
      <c r="R4346" s="15">
        <f>performance_data[[#This Row],[net_inflows]]-performance_data[[#This Row],[net_outflows]]</f>
        <v>-9904.61</v>
      </c>
      <c r="S4346" s="15" t="str">
        <f>IF(performance_data[[#This Row],[net_inflows]]&gt;AVERAGE(performance_data[net_inflows]),"High","Low")</f>
        <v>Low</v>
      </c>
      <c r="T4346" s="15">
        <f>AVERAGEIF(performance_data[inflow_flag],performance_data[[#This Row],[inflow_flag]],performance_data[return_percentage])</f>
        <v>5.0457846277021572</v>
      </c>
      <c r="U4346" s="17">
        <f>IF(performance_data[[#This Row],[return_percentage]]&lt;performance_data[[#This Row],[benchmark_return]],1,0)</f>
        <v>0</v>
      </c>
      <c r="V4346" s="17">
        <f>COUNTIFS(performance_data[portfolio_id],performance_data[[#This Row],[portfolio_id]])</f>
        <v>21</v>
      </c>
      <c r="W4346" s="17">
        <f>COUNTIFS(performance_data[portfolio_id],performance_data[[#This Row],[portfolio_id]],
          performance_data[return_flag],1)</f>
        <v>10</v>
      </c>
      <c r="X4346" s="15">
        <f>performance_data[[#This Row],[underperform_flag_count]]/performance_data[[#This Row],[totalportfoliocount]]</f>
        <v>0.47619047619047616</v>
      </c>
    </row>
    <row r="4347" spans="1:24" x14ac:dyDescent="0.3">
      <c r="A4347">
        <v>8994</v>
      </c>
      <c r="B4347" s="1">
        <v>45005</v>
      </c>
      <c r="C4347">
        <v>89449.75</v>
      </c>
      <c r="D4347">
        <v>16.91</v>
      </c>
      <c r="E4347">
        <v>19.36</v>
      </c>
      <c r="F4347">
        <v>5768.31</v>
      </c>
      <c r="G4347">
        <v>14864.81</v>
      </c>
      <c r="H4347" t="s">
        <v>2213</v>
      </c>
      <c r="I4347" t="s">
        <v>2206</v>
      </c>
      <c r="J4347">
        <v>3</v>
      </c>
      <c r="K4347" t="s">
        <v>2222</v>
      </c>
      <c r="L4347" t="str">
        <f>IF(performance_data[[#This Row],[return_percentage]]&gt;=performance_data[[#This Row],[benchmark_return]],"Higher","Lower")</f>
        <v>Lower</v>
      </c>
      <c r="M4347" s="14">
        <f xml:space="preserve"> _xlfn.MAXIFS(performance_data[date],performance_data[portfolio_id],performance_data[[#This Row],[portfolio_id]])</f>
        <v>45551</v>
      </c>
      <c r="N4347" s="14">
        <f xml:space="preserve"> _xlfn.MINIFS(performance_data[date],performance_data[portfolio_id],performance_data[[#This Row],[portfolio_id]])</f>
        <v>44874</v>
      </c>
      <c r="O4347" s="15">
        <f>_xlfn.MAXIFS(performance_data[portfolio_value],performance_data[portfolio_id],performance_data[[#This Row],[portfolio_id]],performance_data[date],performance_data[[#This Row],[latest_date]])</f>
        <v>453631.71</v>
      </c>
      <c r="P4347" s="15">
        <f>_xlfn.MAXIFS(performance_data[portfolio_value],performance_data[portfolio_id],performance_data[[#This Row],[portfolio_id]],performance_data[date],performance_data[[#This Row],[starting_date]])</f>
        <v>103023.95</v>
      </c>
      <c r="Q4347" s="15">
        <f>performance_data[[#This Row],[latest_value]]-performance_data[[#This Row],[starting_value]]</f>
        <v>350607.76</v>
      </c>
      <c r="R4347" s="15">
        <f>performance_data[[#This Row],[net_inflows]]-performance_data[[#This Row],[net_outflows]]</f>
        <v>-9096.5</v>
      </c>
      <c r="S4347" s="15" t="str">
        <f>IF(performance_data[[#This Row],[net_inflows]]&gt;AVERAGE(performance_data[net_inflows]),"High","Low")</f>
        <v>Low</v>
      </c>
      <c r="T4347" s="15">
        <f>AVERAGEIF(performance_data[inflow_flag],performance_data[[#This Row],[inflow_flag]],performance_data[return_percentage])</f>
        <v>5.0457846277021572</v>
      </c>
      <c r="U4347" s="17">
        <f>IF(performance_data[[#This Row],[return_percentage]]&lt;performance_data[[#This Row],[benchmark_return]],1,0)</f>
        <v>1</v>
      </c>
      <c r="V4347" s="17">
        <f>COUNTIFS(performance_data[portfolio_id],performance_data[[#This Row],[portfolio_id]])</f>
        <v>21</v>
      </c>
      <c r="W4347" s="17">
        <f>COUNTIFS(performance_data[portfolio_id],performance_data[[#This Row],[portfolio_id]],
          performance_data[return_flag],1)</f>
        <v>10</v>
      </c>
      <c r="X4347" s="15">
        <f>performance_data[[#This Row],[underperform_flag_count]]/performance_data[[#This Row],[totalportfoliocount]]</f>
        <v>0.47619047619047616</v>
      </c>
    </row>
    <row r="4348" spans="1:24" x14ac:dyDescent="0.3">
      <c r="A4348">
        <v>8994</v>
      </c>
      <c r="B4348" s="1">
        <v>45099</v>
      </c>
      <c r="C4348">
        <v>36514.44</v>
      </c>
      <c r="D4348">
        <v>-3.41</v>
      </c>
      <c r="E4348">
        <v>-3.51</v>
      </c>
      <c r="F4348">
        <v>17288.02</v>
      </c>
      <c r="G4348">
        <v>7158.28</v>
      </c>
      <c r="H4348" t="s">
        <v>2213</v>
      </c>
      <c r="I4348" t="s">
        <v>2211</v>
      </c>
      <c r="J4348">
        <v>6</v>
      </c>
      <c r="K4348" t="s">
        <v>2212</v>
      </c>
      <c r="L4348" t="str">
        <f>IF(performance_data[[#This Row],[return_percentage]]&gt;=performance_data[[#This Row],[benchmark_return]],"Higher","Lower")</f>
        <v>Higher</v>
      </c>
      <c r="M4348" s="14">
        <f xml:space="preserve"> _xlfn.MAXIFS(performance_data[date],performance_data[portfolio_id],performance_data[[#This Row],[portfolio_id]])</f>
        <v>45551</v>
      </c>
      <c r="N4348" s="14">
        <f xml:space="preserve"> _xlfn.MINIFS(performance_data[date],performance_data[portfolio_id],performance_data[[#This Row],[portfolio_id]])</f>
        <v>44874</v>
      </c>
      <c r="O4348" s="15">
        <f>_xlfn.MAXIFS(performance_data[portfolio_value],performance_data[portfolio_id],performance_data[[#This Row],[portfolio_id]],performance_data[date],performance_data[[#This Row],[latest_date]])</f>
        <v>453631.71</v>
      </c>
      <c r="P4348" s="15">
        <f>_xlfn.MAXIFS(performance_data[portfolio_value],performance_data[portfolio_id],performance_data[[#This Row],[portfolio_id]],performance_data[date],performance_data[[#This Row],[starting_date]])</f>
        <v>103023.95</v>
      </c>
      <c r="Q4348" s="15">
        <f>performance_data[[#This Row],[latest_value]]-performance_data[[#This Row],[starting_value]]</f>
        <v>350607.76</v>
      </c>
      <c r="R4348" s="15">
        <f>performance_data[[#This Row],[net_inflows]]-performance_data[[#This Row],[net_outflows]]</f>
        <v>10129.740000000002</v>
      </c>
      <c r="S4348" s="15" t="str">
        <f>IF(performance_data[[#This Row],[net_inflows]]&gt;AVERAGE(performance_data[net_inflows]),"High","Low")</f>
        <v>High</v>
      </c>
      <c r="T4348" s="15">
        <f>AVERAGEIF(performance_data[inflow_flag],performance_data[[#This Row],[inflow_flag]],performance_data[return_percentage])</f>
        <v>4.8467905675459724</v>
      </c>
      <c r="U4348" s="17">
        <f>IF(performance_data[[#This Row],[return_percentage]]&lt;performance_data[[#This Row],[benchmark_return]],1,0)</f>
        <v>0</v>
      </c>
      <c r="V4348" s="17">
        <f>COUNTIFS(performance_data[portfolio_id],performance_data[[#This Row],[portfolio_id]])</f>
        <v>21</v>
      </c>
      <c r="W4348" s="17">
        <f>COUNTIFS(performance_data[portfolio_id],performance_data[[#This Row],[portfolio_id]],
          performance_data[return_flag],1)</f>
        <v>10</v>
      </c>
      <c r="X4348" s="15">
        <f>performance_data[[#This Row],[underperform_flag_count]]/performance_data[[#This Row],[totalportfoliocount]]</f>
        <v>0.47619047619047616</v>
      </c>
    </row>
    <row r="4349" spans="1:24" x14ac:dyDescent="0.3">
      <c r="A4349">
        <v>8994</v>
      </c>
      <c r="B4349" s="1">
        <v>44874</v>
      </c>
      <c r="C4349">
        <v>103023.95</v>
      </c>
      <c r="D4349">
        <v>8.99</v>
      </c>
      <c r="E4349">
        <v>8.92</v>
      </c>
      <c r="F4349">
        <v>17184.099999999999</v>
      </c>
      <c r="G4349">
        <v>3785.8</v>
      </c>
      <c r="H4349" t="s">
        <v>2220</v>
      </c>
      <c r="I4349" t="s">
        <v>2217</v>
      </c>
      <c r="J4349">
        <v>11</v>
      </c>
      <c r="K4349" t="s">
        <v>2219</v>
      </c>
      <c r="L4349" t="str">
        <f>IF(performance_data[[#This Row],[return_percentage]]&gt;=performance_data[[#This Row],[benchmark_return]],"Higher","Lower")</f>
        <v>Higher</v>
      </c>
      <c r="M4349" s="14">
        <f xml:space="preserve"> _xlfn.MAXIFS(performance_data[date],performance_data[portfolio_id],performance_data[[#This Row],[portfolio_id]])</f>
        <v>45551</v>
      </c>
      <c r="N4349" s="14">
        <f xml:space="preserve"> _xlfn.MINIFS(performance_data[date],performance_data[portfolio_id],performance_data[[#This Row],[portfolio_id]])</f>
        <v>44874</v>
      </c>
      <c r="O4349" s="15">
        <f>_xlfn.MAXIFS(performance_data[portfolio_value],performance_data[portfolio_id],performance_data[[#This Row],[portfolio_id]],performance_data[date],performance_data[[#This Row],[latest_date]])</f>
        <v>453631.71</v>
      </c>
      <c r="P4349" s="15">
        <f>_xlfn.MAXIFS(performance_data[portfolio_value],performance_data[portfolio_id],performance_data[[#This Row],[portfolio_id]],performance_data[date],performance_data[[#This Row],[starting_date]])</f>
        <v>103023.95</v>
      </c>
      <c r="Q4349" s="15">
        <f>performance_data[[#This Row],[latest_value]]-performance_data[[#This Row],[starting_value]]</f>
        <v>350607.76</v>
      </c>
      <c r="R4349" s="15">
        <f>performance_data[[#This Row],[net_inflows]]-performance_data[[#This Row],[net_outflows]]</f>
        <v>13398.3</v>
      </c>
      <c r="S4349" s="15" t="str">
        <f>IF(performance_data[[#This Row],[net_inflows]]&gt;AVERAGE(performance_data[net_inflows]),"High","Low")</f>
        <v>High</v>
      </c>
      <c r="T4349" s="15">
        <f>AVERAGEIF(performance_data[inflow_flag],performance_data[[#This Row],[inflow_flag]],performance_data[return_percentage])</f>
        <v>4.8467905675459724</v>
      </c>
      <c r="U4349" s="17">
        <f>IF(performance_data[[#This Row],[return_percentage]]&lt;performance_data[[#This Row],[benchmark_return]],1,0)</f>
        <v>0</v>
      </c>
      <c r="V4349" s="17">
        <f>COUNTIFS(performance_data[portfolio_id],performance_data[[#This Row],[portfolio_id]])</f>
        <v>21</v>
      </c>
      <c r="W4349" s="17">
        <f>COUNTIFS(performance_data[portfolio_id],performance_data[[#This Row],[portfolio_id]],
          performance_data[return_flag],1)</f>
        <v>10</v>
      </c>
      <c r="X4349" s="15">
        <f>performance_data[[#This Row],[underperform_flag_count]]/performance_data[[#This Row],[totalportfoliocount]]</f>
        <v>0.47619047619047616</v>
      </c>
    </row>
    <row r="4350" spans="1:24" x14ac:dyDescent="0.3">
      <c r="A4350">
        <v>8994</v>
      </c>
      <c r="B4350" s="1">
        <v>45405</v>
      </c>
      <c r="C4350">
        <v>72729.570000000007</v>
      </c>
      <c r="D4350">
        <v>11.89</v>
      </c>
      <c r="E4350">
        <v>13.71</v>
      </c>
      <c r="F4350">
        <v>607.88</v>
      </c>
      <c r="G4350">
        <v>15666.62</v>
      </c>
      <c r="H4350" t="s">
        <v>2205</v>
      </c>
      <c r="I4350" t="s">
        <v>2211</v>
      </c>
      <c r="J4350">
        <v>4</v>
      </c>
      <c r="K4350" t="s">
        <v>2216</v>
      </c>
      <c r="L4350" t="str">
        <f>IF(performance_data[[#This Row],[return_percentage]]&gt;=performance_data[[#This Row],[benchmark_return]],"Higher","Lower")</f>
        <v>Lower</v>
      </c>
      <c r="M4350" s="14">
        <f xml:space="preserve"> _xlfn.MAXIFS(performance_data[date],performance_data[portfolio_id],performance_data[[#This Row],[portfolio_id]])</f>
        <v>45551</v>
      </c>
      <c r="N4350" s="14">
        <f xml:space="preserve"> _xlfn.MINIFS(performance_data[date],performance_data[portfolio_id],performance_data[[#This Row],[portfolio_id]])</f>
        <v>44874</v>
      </c>
      <c r="O4350" s="15">
        <f>_xlfn.MAXIFS(performance_data[portfolio_value],performance_data[portfolio_id],performance_data[[#This Row],[portfolio_id]],performance_data[date],performance_data[[#This Row],[latest_date]])</f>
        <v>453631.71</v>
      </c>
      <c r="P4350" s="15">
        <f>_xlfn.MAXIFS(performance_data[portfolio_value],performance_data[portfolio_id],performance_data[[#This Row],[portfolio_id]],performance_data[date],performance_data[[#This Row],[starting_date]])</f>
        <v>103023.95</v>
      </c>
      <c r="Q4350" s="15">
        <f>performance_data[[#This Row],[latest_value]]-performance_data[[#This Row],[starting_value]]</f>
        <v>350607.76</v>
      </c>
      <c r="R4350" s="15">
        <f>performance_data[[#This Row],[net_inflows]]-performance_data[[#This Row],[net_outflows]]</f>
        <v>-15058.740000000002</v>
      </c>
      <c r="S4350" s="15" t="str">
        <f>IF(performance_data[[#This Row],[net_inflows]]&gt;AVERAGE(performance_data[net_inflows]),"High","Low")</f>
        <v>Low</v>
      </c>
      <c r="T4350" s="15">
        <f>AVERAGEIF(performance_data[inflow_flag],performance_data[[#This Row],[inflow_flag]],performance_data[return_percentage])</f>
        <v>5.0457846277021572</v>
      </c>
      <c r="U4350" s="17">
        <f>IF(performance_data[[#This Row],[return_percentage]]&lt;performance_data[[#This Row],[benchmark_return]],1,0)</f>
        <v>1</v>
      </c>
      <c r="V4350" s="17">
        <f>COUNTIFS(performance_data[portfolio_id],performance_data[[#This Row],[portfolio_id]])</f>
        <v>21</v>
      </c>
      <c r="W4350" s="17">
        <f>COUNTIFS(performance_data[portfolio_id],performance_data[[#This Row],[portfolio_id]],
          performance_data[return_flag],1)</f>
        <v>10</v>
      </c>
      <c r="X4350" s="15">
        <f>performance_data[[#This Row],[underperform_flag_count]]/performance_data[[#This Row],[totalportfoliocount]]</f>
        <v>0.47619047619047616</v>
      </c>
    </row>
    <row r="4351" spans="1:24" x14ac:dyDescent="0.3">
      <c r="A4351">
        <v>8994</v>
      </c>
      <c r="B4351" s="1">
        <v>44993</v>
      </c>
      <c r="C4351">
        <v>243987.27</v>
      </c>
      <c r="D4351">
        <v>7.65</v>
      </c>
      <c r="E4351">
        <v>8.6300000000000008</v>
      </c>
      <c r="F4351">
        <v>832.85</v>
      </c>
      <c r="G4351">
        <v>2164.36</v>
      </c>
      <c r="H4351" t="s">
        <v>2213</v>
      </c>
      <c r="I4351" t="s">
        <v>2206</v>
      </c>
      <c r="J4351">
        <v>3</v>
      </c>
      <c r="K4351" t="s">
        <v>2222</v>
      </c>
      <c r="L4351" t="str">
        <f>IF(performance_data[[#This Row],[return_percentage]]&gt;=performance_data[[#This Row],[benchmark_return]],"Higher","Lower")</f>
        <v>Lower</v>
      </c>
      <c r="M4351" s="14">
        <f xml:space="preserve"> _xlfn.MAXIFS(performance_data[date],performance_data[portfolio_id],performance_data[[#This Row],[portfolio_id]])</f>
        <v>45551</v>
      </c>
      <c r="N4351" s="14">
        <f xml:space="preserve"> _xlfn.MINIFS(performance_data[date],performance_data[portfolio_id],performance_data[[#This Row],[portfolio_id]])</f>
        <v>44874</v>
      </c>
      <c r="O4351" s="15">
        <f>_xlfn.MAXIFS(performance_data[portfolio_value],performance_data[portfolio_id],performance_data[[#This Row],[portfolio_id]],performance_data[date],performance_data[[#This Row],[latest_date]])</f>
        <v>453631.71</v>
      </c>
      <c r="P4351" s="15">
        <f>_xlfn.MAXIFS(performance_data[portfolio_value],performance_data[portfolio_id],performance_data[[#This Row],[portfolio_id]],performance_data[date],performance_data[[#This Row],[starting_date]])</f>
        <v>103023.95</v>
      </c>
      <c r="Q4351" s="15">
        <f>performance_data[[#This Row],[latest_value]]-performance_data[[#This Row],[starting_value]]</f>
        <v>350607.76</v>
      </c>
      <c r="R4351" s="15">
        <f>performance_data[[#This Row],[net_inflows]]-performance_data[[#This Row],[net_outflows]]</f>
        <v>-1331.5100000000002</v>
      </c>
      <c r="S4351" s="15" t="str">
        <f>IF(performance_data[[#This Row],[net_inflows]]&gt;AVERAGE(performance_data[net_inflows]),"High","Low")</f>
        <v>Low</v>
      </c>
      <c r="T4351" s="15">
        <f>AVERAGEIF(performance_data[inflow_flag],performance_data[[#This Row],[inflow_flag]],performance_data[return_percentage])</f>
        <v>5.0457846277021572</v>
      </c>
      <c r="U4351" s="17">
        <f>IF(performance_data[[#This Row],[return_percentage]]&lt;performance_data[[#This Row],[benchmark_return]],1,0)</f>
        <v>1</v>
      </c>
      <c r="V4351" s="17">
        <f>COUNTIFS(performance_data[portfolio_id],performance_data[[#This Row],[portfolio_id]])</f>
        <v>21</v>
      </c>
      <c r="W4351" s="17">
        <f>COUNTIFS(performance_data[portfolio_id],performance_data[[#This Row],[portfolio_id]],
          performance_data[return_flag],1)</f>
        <v>10</v>
      </c>
      <c r="X4351" s="15">
        <f>performance_data[[#This Row],[underperform_flag_count]]/performance_data[[#This Row],[totalportfoliocount]]</f>
        <v>0.47619047619047616</v>
      </c>
    </row>
    <row r="4352" spans="1:24" x14ac:dyDescent="0.3">
      <c r="A4352">
        <v>8994</v>
      </c>
      <c r="B4352" s="1">
        <v>45479</v>
      </c>
      <c r="C4352">
        <v>461299.13</v>
      </c>
      <c r="D4352">
        <v>-9.1999999999999993</v>
      </c>
      <c r="E4352">
        <v>-7.76</v>
      </c>
      <c r="F4352">
        <v>16518.38</v>
      </c>
      <c r="G4352">
        <v>2244.25</v>
      </c>
      <c r="H4352" t="s">
        <v>2205</v>
      </c>
      <c r="I4352" t="s">
        <v>2209</v>
      </c>
      <c r="J4352">
        <v>7</v>
      </c>
      <c r="K4352" t="s">
        <v>2210</v>
      </c>
      <c r="L4352" t="str">
        <f>IF(performance_data[[#This Row],[return_percentage]]&gt;=performance_data[[#This Row],[benchmark_return]],"Higher","Lower")</f>
        <v>Lower</v>
      </c>
      <c r="M4352" s="14">
        <f xml:space="preserve"> _xlfn.MAXIFS(performance_data[date],performance_data[portfolio_id],performance_data[[#This Row],[portfolio_id]])</f>
        <v>45551</v>
      </c>
      <c r="N4352" s="14">
        <f xml:space="preserve"> _xlfn.MINIFS(performance_data[date],performance_data[portfolio_id],performance_data[[#This Row],[portfolio_id]])</f>
        <v>44874</v>
      </c>
      <c r="O4352" s="15">
        <f>_xlfn.MAXIFS(performance_data[portfolio_value],performance_data[portfolio_id],performance_data[[#This Row],[portfolio_id]],performance_data[date],performance_data[[#This Row],[latest_date]])</f>
        <v>453631.71</v>
      </c>
      <c r="P4352" s="15">
        <f>_xlfn.MAXIFS(performance_data[portfolio_value],performance_data[portfolio_id],performance_data[[#This Row],[portfolio_id]],performance_data[date],performance_data[[#This Row],[starting_date]])</f>
        <v>103023.95</v>
      </c>
      <c r="Q4352" s="15">
        <f>performance_data[[#This Row],[latest_value]]-performance_data[[#This Row],[starting_value]]</f>
        <v>350607.76</v>
      </c>
      <c r="R4352" s="15">
        <f>performance_data[[#This Row],[net_inflows]]-performance_data[[#This Row],[net_outflows]]</f>
        <v>14274.130000000001</v>
      </c>
      <c r="S4352" s="15" t="str">
        <f>IF(performance_data[[#This Row],[net_inflows]]&gt;AVERAGE(performance_data[net_inflows]),"High","Low")</f>
        <v>High</v>
      </c>
      <c r="T4352" s="15">
        <f>AVERAGEIF(performance_data[inflow_flag],performance_data[[#This Row],[inflow_flag]],performance_data[return_percentage])</f>
        <v>4.8467905675459724</v>
      </c>
      <c r="U4352" s="17">
        <f>IF(performance_data[[#This Row],[return_percentage]]&lt;performance_data[[#This Row],[benchmark_return]],1,0)</f>
        <v>1</v>
      </c>
      <c r="V4352" s="17">
        <f>COUNTIFS(performance_data[portfolio_id],performance_data[[#This Row],[portfolio_id]])</f>
        <v>21</v>
      </c>
      <c r="W4352" s="17">
        <f>COUNTIFS(performance_data[portfolio_id],performance_data[[#This Row],[portfolio_id]],
          performance_data[return_flag],1)</f>
        <v>10</v>
      </c>
      <c r="X4352" s="15">
        <f>performance_data[[#This Row],[underperform_flag_count]]/performance_data[[#This Row],[totalportfoliocount]]</f>
        <v>0.47619047619047616</v>
      </c>
    </row>
    <row r="4353" spans="1:24" x14ac:dyDescent="0.3">
      <c r="A4353">
        <v>8994</v>
      </c>
      <c r="B4353" s="1">
        <v>45538</v>
      </c>
      <c r="C4353">
        <v>120765.97</v>
      </c>
      <c r="D4353">
        <v>9.1</v>
      </c>
      <c r="E4353">
        <v>10.72</v>
      </c>
      <c r="F4353">
        <v>17394.23</v>
      </c>
      <c r="G4353">
        <v>4884.3</v>
      </c>
      <c r="H4353" t="s">
        <v>2205</v>
      </c>
      <c r="I4353" t="s">
        <v>2209</v>
      </c>
      <c r="J4353">
        <v>9</v>
      </c>
      <c r="K4353" t="s">
        <v>2221</v>
      </c>
      <c r="L4353" t="str">
        <f>IF(performance_data[[#This Row],[return_percentage]]&gt;=performance_data[[#This Row],[benchmark_return]],"Higher","Lower")</f>
        <v>Lower</v>
      </c>
      <c r="M4353" s="14">
        <f xml:space="preserve"> _xlfn.MAXIFS(performance_data[date],performance_data[portfolio_id],performance_data[[#This Row],[portfolio_id]])</f>
        <v>45551</v>
      </c>
      <c r="N4353" s="14">
        <f xml:space="preserve"> _xlfn.MINIFS(performance_data[date],performance_data[portfolio_id],performance_data[[#This Row],[portfolio_id]])</f>
        <v>44874</v>
      </c>
      <c r="O4353" s="15">
        <f>_xlfn.MAXIFS(performance_data[portfolio_value],performance_data[portfolio_id],performance_data[[#This Row],[portfolio_id]],performance_data[date],performance_data[[#This Row],[latest_date]])</f>
        <v>453631.71</v>
      </c>
      <c r="P4353" s="15">
        <f>_xlfn.MAXIFS(performance_data[portfolio_value],performance_data[portfolio_id],performance_data[[#This Row],[portfolio_id]],performance_data[date],performance_data[[#This Row],[starting_date]])</f>
        <v>103023.95</v>
      </c>
      <c r="Q4353" s="15">
        <f>performance_data[[#This Row],[latest_value]]-performance_data[[#This Row],[starting_value]]</f>
        <v>350607.76</v>
      </c>
      <c r="R4353" s="15">
        <f>performance_data[[#This Row],[net_inflows]]-performance_data[[#This Row],[net_outflows]]</f>
        <v>12509.93</v>
      </c>
      <c r="S4353" s="15" t="str">
        <f>IF(performance_data[[#This Row],[net_inflows]]&gt;AVERAGE(performance_data[net_inflows]),"High","Low")</f>
        <v>High</v>
      </c>
      <c r="T4353" s="15">
        <f>AVERAGEIF(performance_data[inflow_flag],performance_data[[#This Row],[inflow_flag]],performance_data[return_percentage])</f>
        <v>4.8467905675459724</v>
      </c>
      <c r="U4353" s="17">
        <f>IF(performance_data[[#This Row],[return_percentage]]&lt;performance_data[[#This Row],[benchmark_return]],1,0)</f>
        <v>1</v>
      </c>
      <c r="V4353" s="17">
        <f>COUNTIFS(performance_data[portfolio_id],performance_data[[#This Row],[portfolio_id]])</f>
        <v>21</v>
      </c>
      <c r="W4353" s="17">
        <f>COUNTIFS(performance_data[portfolio_id],performance_data[[#This Row],[portfolio_id]],
          performance_data[return_flag],1)</f>
        <v>10</v>
      </c>
      <c r="X4353" s="15">
        <f>performance_data[[#This Row],[underperform_flag_count]]/performance_data[[#This Row],[totalportfoliocount]]</f>
        <v>0.47619047619047616</v>
      </c>
    </row>
    <row r="4354" spans="1:24" x14ac:dyDescent="0.3">
      <c r="A4354">
        <v>8994</v>
      </c>
      <c r="B4354" s="1">
        <v>45551</v>
      </c>
      <c r="C4354">
        <v>453631.71</v>
      </c>
      <c r="D4354">
        <v>8.65</v>
      </c>
      <c r="E4354">
        <v>9.09</v>
      </c>
      <c r="F4354">
        <v>7382.01</v>
      </c>
      <c r="G4354">
        <v>15127.81</v>
      </c>
      <c r="H4354" t="s">
        <v>2205</v>
      </c>
      <c r="I4354" t="s">
        <v>2209</v>
      </c>
      <c r="J4354">
        <v>9</v>
      </c>
      <c r="K4354" t="s">
        <v>2221</v>
      </c>
      <c r="L4354" t="str">
        <f>IF(performance_data[[#This Row],[return_percentage]]&gt;=performance_data[[#This Row],[benchmark_return]],"Higher","Lower")</f>
        <v>Lower</v>
      </c>
      <c r="M4354" s="14">
        <f xml:space="preserve"> _xlfn.MAXIFS(performance_data[date],performance_data[portfolio_id],performance_data[[#This Row],[portfolio_id]])</f>
        <v>45551</v>
      </c>
      <c r="N4354" s="14">
        <f xml:space="preserve"> _xlfn.MINIFS(performance_data[date],performance_data[portfolio_id],performance_data[[#This Row],[portfolio_id]])</f>
        <v>44874</v>
      </c>
      <c r="O4354" s="15">
        <f>_xlfn.MAXIFS(performance_data[portfolio_value],performance_data[portfolio_id],performance_data[[#This Row],[portfolio_id]],performance_data[date],performance_data[[#This Row],[latest_date]])</f>
        <v>453631.71</v>
      </c>
      <c r="P4354" s="15">
        <f>_xlfn.MAXIFS(performance_data[portfolio_value],performance_data[portfolio_id],performance_data[[#This Row],[portfolio_id]],performance_data[date],performance_data[[#This Row],[starting_date]])</f>
        <v>103023.95</v>
      </c>
      <c r="Q4354" s="15">
        <f>performance_data[[#This Row],[latest_value]]-performance_data[[#This Row],[starting_value]]</f>
        <v>350607.76</v>
      </c>
      <c r="R4354" s="15">
        <f>performance_data[[#This Row],[net_inflows]]-performance_data[[#This Row],[net_outflows]]</f>
        <v>-7745.7999999999993</v>
      </c>
      <c r="S4354" s="15" t="str">
        <f>IF(performance_data[[#This Row],[net_inflows]]&gt;AVERAGE(performance_data[net_inflows]),"High","Low")</f>
        <v>Low</v>
      </c>
      <c r="T4354" s="15">
        <f>AVERAGEIF(performance_data[inflow_flag],performance_data[[#This Row],[inflow_flag]],performance_data[return_percentage])</f>
        <v>5.0457846277021572</v>
      </c>
      <c r="U4354" s="17">
        <f>IF(performance_data[[#This Row],[return_percentage]]&lt;performance_data[[#This Row],[benchmark_return]],1,0)</f>
        <v>1</v>
      </c>
      <c r="V4354" s="17">
        <f>COUNTIFS(performance_data[portfolio_id],performance_data[[#This Row],[portfolio_id]])</f>
        <v>21</v>
      </c>
      <c r="W4354" s="17">
        <f>COUNTIFS(performance_data[portfolio_id],performance_data[[#This Row],[portfolio_id]],
          performance_data[return_flag],1)</f>
        <v>10</v>
      </c>
      <c r="X4354" s="15">
        <f>performance_data[[#This Row],[underperform_flag_count]]/performance_data[[#This Row],[totalportfoliocount]]</f>
        <v>0.47619047619047616</v>
      </c>
    </row>
    <row r="4355" spans="1:24" x14ac:dyDescent="0.3">
      <c r="A4355">
        <v>8994</v>
      </c>
      <c r="B4355" s="1">
        <v>45415</v>
      </c>
      <c r="C4355">
        <v>147149.92000000001</v>
      </c>
      <c r="D4355">
        <v>-4.38</v>
      </c>
      <c r="E4355">
        <v>-4.68</v>
      </c>
      <c r="F4355">
        <v>6612.22</v>
      </c>
      <c r="G4355">
        <v>774.42</v>
      </c>
      <c r="H4355" t="s">
        <v>2205</v>
      </c>
      <c r="I4355" t="s">
        <v>2211</v>
      </c>
      <c r="J4355">
        <v>5</v>
      </c>
      <c r="K4355" t="s">
        <v>2223</v>
      </c>
      <c r="L4355" t="str">
        <f>IF(performance_data[[#This Row],[return_percentage]]&gt;=performance_data[[#This Row],[benchmark_return]],"Higher","Lower")</f>
        <v>Higher</v>
      </c>
      <c r="M4355" s="14">
        <f xml:space="preserve"> _xlfn.MAXIFS(performance_data[date],performance_data[portfolio_id],performance_data[[#This Row],[portfolio_id]])</f>
        <v>45551</v>
      </c>
      <c r="N4355" s="14">
        <f xml:space="preserve"> _xlfn.MINIFS(performance_data[date],performance_data[portfolio_id],performance_data[[#This Row],[portfolio_id]])</f>
        <v>44874</v>
      </c>
      <c r="O4355" s="15">
        <f>_xlfn.MAXIFS(performance_data[portfolio_value],performance_data[portfolio_id],performance_data[[#This Row],[portfolio_id]],performance_data[date],performance_data[[#This Row],[latest_date]])</f>
        <v>453631.71</v>
      </c>
      <c r="P4355" s="15">
        <f>_xlfn.MAXIFS(performance_data[portfolio_value],performance_data[portfolio_id],performance_data[[#This Row],[portfolio_id]],performance_data[date],performance_data[[#This Row],[starting_date]])</f>
        <v>103023.95</v>
      </c>
      <c r="Q4355" s="15">
        <f>performance_data[[#This Row],[latest_value]]-performance_data[[#This Row],[starting_value]]</f>
        <v>350607.76</v>
      </c>
      <c r="R4355" s="15">
        <f>performance_data[[#This Row],[net_inflows]]-performance_data[[#This Row],[net_outflows]]</f>
        <v>5837.8</v>
      </c>
      <c r="S4355" s="15" t="str">
        <f>IF(performance_data[[#This Row],[net_inflows]]&gt;AVERAGE(performance_data[net_inflows]),"High","Low")</f>
        <v>Low</v>
      </c>
      <c r="T4355" s="15">
        <f>AVERAGEIF(performance_data[inflow_flag],performance_data[[#This Row],[inflow_flag]],performance_data[return_percentage])</f>
        <v>5.0457846277021572</v>
      </c>
      <c r="U4355" s="17">
        <f>IF(performance_data[[#This Row],[return_percentage]]&lt;performance_data[[#This Row],[benchmark_return]],1,0)</f>
        <v>0</v>
      </c>
      <c r="V4355" s="17">
        <f>COUNTIFS(performance_data[portfolio_id],performance_data[[#This Row],[portfolio_id]])</f>
        <v>21</v>
      </c>
      <c r="W4355" s="17">
        <f>COUNTIFS(performance_data[portfolio_id],performance_data[[#This Row],[portfolio_id]],
          performance_data[return_flag],1)</f>
        <v>10</v>
      </c>
      <c r="X4355" s="15">
        <f>performance_data[[#This Row],[underperform_flag_count]]/performance_data[[#This Row],[totalportfoliocount]]</f>
        <v>0.47619047619047616</v>
      </c>
    </row>
    <row r="4356" spans="1:24" x14ac:dyDescent="0.3">
      <c r="A4356">
        <v>8994</v>
      </c>
      <c r="B4356" s="1">
        <v>45186</v>
      </c>
      <c r="C4356">
        <v>259880.88</v>
      </c>
      <c r="D4356">
        <v>6.24</v>
      </c>
      <c r="E4356">
        <v>6.31</v>
      </c>
      <c r="F4356">
        <v>9306.82</v>
      </c>
      <c r="G4356">
        <v>7398.21</v>
      </c>
      <c r="H4356" t="s">
        <v>2213</v>
      </c>
      <c r="I4356" t="s">
        <v>2209</v>
      </c>
      <c r="J4356">
        <v>9</v>
      </c>
      <c r="K4356" t="s">
        <v>2221</v>
      </c>
      <c r="L4356" t="str">
        <f>IF(performance_data[[#This Row],[return_percentage]]&gt;=performance_data[[#This Row],[benchmark_return]],"Higher","Lower")</f>
        <v>Lower</v>
      </c>
      <c r="M4356" s="14">
        <f xml:space="preserve"> _xlfn.MAXIFS(performance_data[date],performance_data[portfolio_id],performance_data[[#This Row],[portfolio_id]])</f>
        <v>45551</v>
      </c>
      <c r="N4356" s="14">
        <f xml:space="preserve"> _xlfn.MINIFS(performance_data[date],performance_data[portfolio_id],performance_data[[#This Row],[portfolio_id]])</f>
        <v>44874</v>
      </c>
      <c r="O4356" s="15">
        <f>_xlfn.MAXIFS(performance_data[portfolio_value],performance_data[portfolio_id],performance_data[[#This Row],[portfolio_id]],performance_data[date],performance_data[[#This Row],[latest_date]])</f>
        <v>453631.71</v>
      </c>
      <c r="P4356" s="15">
        <f>_xlfn.MAXIFS(performance_data[portfolio_value],performance_data[portfolio_id],performance_data[[#This Row],[portfolio_id]],performance_data[date],performance_data[[#This Row],[starting_date]])</f>
        <v>103023.95</v>
      </c>
      <c r="Q4356" s="15">
        <f>performance_data[[#This Row],[latest_value]]-performance_data[[#This Row],[starting_value]]</f>
        <v>350607.76</v>
      </c>
      <c r="R4356" s="15">
        <f>performance_data[[#This Row],[net_inflows]]-performance_data[[#This Row],[net_outflows]]</f>
        <v>1908.6099999999997</v>
      </c>
      <c r="S4356" s="15" t="str">
        <f>IF(performance_data[[#This Row],[net_inflows]]&gt;AVERAGE(performance_data[net_inflows]),"High","Low")</f>
        <v>Low</v>
      </c>
      <c r="T4356" s="15">
        <f>AVERAGEIF(performance_data[inflow_flag],performance_data[[#This Row],[inflow_flag]],performance_data[return_percentage])</f>
        <v>5.0457846277021572</v>
      </c>
      <c r="U4356" s="17">
        <f>IF(performance_data[[#This Row],[return_percentage]]&lt;performance_data[[#This Row],[benchmark_return]],1,0)</f>
        <v>1</v>
      </c>
      <c r="V4356" s="17">
        <f>COUNTIFS(performance_data[portfolio_id],performance_data[[#This Row],[portfolio_id]])</f>
        <v>21</v>
      </c>
      <c r="W4356" s="17">
        <f>COUNTIFS(performance_data[portfolio_id],performance_data[[#This Row],[portfolio_id]],
          performance_data[return_flag],1)</f>
        <v>10</v>
      </c>
      <c r="X4356" s="15">
        <f>performance_data[[#This Row],[underperform_flag_count]]/performance_data[[#This Row],[totalportfoliocount]]</f>
        <v>0.47619047619047616</v>
      </c>
    </row>
    <row r="4357" spans="1:24" x14ac:dyDescent="0.3">
      <c r="A4357">
        <v>8994</v>
      </c>
      <c r="B4357" s="1">
        <v>45461</v>
      </c>
      <c r="C4357">
        <v>48953.42</v>
      </c>
      <c r="D4357">
        <v>-1.19</v>
      </c>
      <c r="E4357">
        <v>-1.37</v>
      </c>
      <c r="F4357">
        <v>3049.25</v>
      </c>
      <c r="G4357">
        <v>6573.96</v>
      </c>
      <c r="H4357" t="s">
        <v>2205</v>
      </c>
      <c r="I4357" t="s">
        <v>2211</v>
      </c>
      <c r="J4357">
        <v>6</v>
      </c>
      <c r="K4357" t="s">
        <v>2212</v>
      </c>
      <c r="L4357" t="str">
        <f>IF(performance_data[[#This Row],[return_percentage]]&gt;=performance_data[[#This Row],[benchmark_return]],"Higher","Lower")</f>
        <v>Higher</v>
      </c>
      <c r="M4357" s="14">
        <f xml:space="preserve"> _xlfn.MAXIFS(performance_data[date],performance_data[portfolio_id],performance_data[[#This Row],[portfolio_id]])</f>
        <v>45551</v>
      </c>
      <c r="N4357" s="14">
        <f xml:space="preserve"> _xlfn.MINIFS(performance_data[date],performance_data[portfolio_id],performance_data[[#This Row],[portfolio_id]])</f>
        <v>44874</v>
      </c>
      <c r="O4357" s="15">
        <f>_xlfn.MAXIFS(performance_data[portfolio_value],performance_data[portfolio_id],performance_data[[#This Row],[portfolio_id]],performance_data[date],performance_data[[#This Row],[latest_date]])</f>
        <v>453631.71</v>
      </c>
      <c r="P4357" s="15">
        <f>_xlfn.MAXIFS(performance_data[portfolio_value],performance_data[portfolio_id],performance_data[[#This Row],[portfolio_id]],performance_data[date],performance_data[[#This Row],[starting_date]])</f>
        <v>103023.95</v>
      </c>
      <c r="Q4357" s="15">
        <f>performance_data[[#This Row],[latest_value]]-performance_data[[#This Row],[starting_value]]</f>
        <v>350607.76</v>
      </c>
      <c r="R4357" s="15">
        <f>performance_data[[#This Row],[net_inflows]]-performance_data[[#This Row],[net_outflows]]</f>
        <v>-3524.71</v>
      </c>
      <c r="S4357" s="15" t="str">
        <f>IF(performance_data[[#This Row],[net_inflows]]&gt;AVERAGE(performance_data[net_inflows]),"High","Low")</f>
        <v>Low</v>
      </c>
      <c r="T4357" s="15">
        <f>AVERAGEIF(performance_data[inflow_flag],performance_data[[#This Row],[inflow_flag]],performance_data[return_percentage])</f>
        <v>5.0457846277021572</v>
      </c>
      <c r="U4357" s="17">
        <f>IF(performance_data[[#This Row],[return_percentage]]&lt;performance_data[[#This Row],[benchmark_return]],1,0)</f>
        <v>0</v>
      </c>
      <c r="V4357" s="17">
        <f>COUNTIFS(performance_data[portfolio_id],performance_data[[#This Row],[portfolio_id]])</f>
        <v>21</v>
      </c>
      <c r="W4357" s="17">
        <f>COUNTIFS(performance_data[portfolio_id],performance_data[[#This Row],[portfolio_id]],
          performance_data[return_flag],1)</f>
        <v>10</v>
      </c>
      <c r="X4357" s="15">
        <f>performance_data[[#This Row],[underperform_flag_count]]/performance_data[[#This Row],[totalportfoliocount]]</f>
        <v>0.47619047619047616</v>
      </c>
    </row>
    <row r="4358" spans="1:24" x14ac:dyDescent="0.3">
      <c r="A4358">
        <v>8994</v>
      </c>
      <c r="B4358" s="1">
        <v>45312</v>
      </c>
      <c r="C4358">
        <v>340292.46</v>
      </c>
      <c r="D4358">
        <v>19.04</v>
      </c>
      <c r="E4358">
        <v>21.95</v>
      </c>
      <c r="F4358">
        <v>16961.57</v>
      </c>
      <c r="G4358">
        <v>5132.3</v>
      </c>
      <c r="H4358" t="s">
        <v>2205</v>
      </c>
      <c r="I4358" t="s">
        <v>2206</v>
      </c>
      <c r="J4358">
        <v>1</v>
      </c>
      <c r="K4358" t="s">
        <v>2207</v>
      </c>
      <c r="L4358" t="str">
        <f>IF(performance_data[[#This Row],[return_percentage]]&gt;=performance_data[[#This Row],[benchmark_return]],"Higher","Lower")</f>
        <v>Lower</v>
      </c>
      <c r="M4358" s="14">
        <f xml:space="preserve"> _xlfn.MAXIFS(performance_data[date],performance_data[portfolio_id],performance_data[[#This Row],[portfolio_id]])</f>
        <v>45551</v>
      </c>
      <c r="N4358" s="14">
        <f xml:space="preserve"> _xlfn.MINIFS(performance_data[date],performance_data[portfolio_id],performance_data[[#This Row],[portfolio_id]])</f>
        <v>44874</v>
      </c>
      <c r="O4358" s="15">
        <f>_xlfn.MAXIFS(performance_data[portfolio_value],performance_data[portfolio_id],performance_data[[#This Row],[portfolio_id]],performance_data[date],performance_data[[#This Row],[latest_date]])</f>
        <v>453631.71</v>
      </c>
      <c r="P4358" s="15">
        <f>_xlfn.MAXIFS(performance_data[portfolio_value],performance_data[portfolio_id],performance_data[[#This Row],[portfolio_id]],performance_data[date],performance_data[[#This Row],[starting_date]])</f>
        <v>103023.95</v>
      </c>
      <c r="Q4358" s="15">
        <f>performance_data[[#This Row],[latest_value]]-performance_data[[#This Row],[starting_value]]</f>
        <v>350607.76</v>
      </c>
      <c r="R4358" s="15">
        <f>performance_data[[#This Row],[net_inflows]]-performance_data[[#This Row],[net_outflows]]</f>
        <v>11829.27</v>
      </c>
      <c r="S4358" s="15" t="str">
        <f>IF(performance_data[[#This Row],[net_inflows]]&gt;AVERAGE(performance_data[net_inflows]),"High","Low")</f>
        <v>High</v>
      </c>
      <c r="T4358" s="15">
        <f>AVERAGEIF(performance_data[inflow_flag],performance_data[[#This Row],[inflow_flag]],performance_data[return_percentage])</f>
        <v>4.8467905675459724</v>
      </c>
      <c r="U4358" s="17">
        <f>IF(performance_data[[#This Row],[return_percentage]]&lt;performance_data[[#This Row],[benchmark_return]],1,0)</f>
        <v>1</v>
      </c>
      <c r="V4358" s="17">
        <f>COUNTIFS(performance_data[portfolio_id],performance_data[[#This Row],[portfolio_id]])</f>
        <v>21</v>
      </c>
      <c r="W4358" s="17">
        <f>COUNTIFS(performance_data[portfolio_id],performance_data[[#This Row],[portfolio_id]],
          performance_data[return_flag],1)</f>
        <v>10</v>
      </c>
      <c r="X4358" s="15">
        <f>performance_data[[#This Row],[underperform_flag_count]]/performance_data[[#This Row],[totalportfoliocount]]</f>
        <v>0.47619047619047616</v>
      </c>
    </row>
    <row r="4359" spans="1:24" x14ac:dyDescent="0.3">
      <c r="A4359">
        <v>8994</v>
      </c>
      <c r="B4359" s="1">
        <v>45353</v>
      </c>
      <c r="C4359">
        <v>61591.29</v>
      </c>
      <c r="D4359">
        <v>5.53</v>
      </c>
      <c r="E4359">
        <v>5.46</v>
      </c>
      <c r="F4359">
        <v>4629.74</v>
      </c>
      <c r="G4359">
        <v>3729.62</v>
      </c>
      <c r="H4359" t="s">
        <v>2205</v>
      </c>
      <c r="I4359" t="s">
        <v>2206</v>
      </c>
      <c r="J4359">
        <v>3</v>
      </c>
      <c r="K4359" t="s">
        <v>2222</v>
      </c>
      <c r="L4359" t="str">
        <f>IF(performance_data[[#This Row],[return_percentage]]&gt;=performance_data[[#This Row],[benchmark_return]],"Higher","Lower")</f>
        <v>Higher</v>
      </c>
      <c r="M4359" s="14">
        <f xml:space="preserve"> _xlfn.MAXIFS(performance_data[date],performance_data[portfolio_id],performance_data[[#This Row],[portfolio_id]])</f>
        <v>45551</v>
      </c>
      <c r="N4359" s="14">
        <f xml:space="preserve"> _xlfn.MINIFS(performance_data[date],performance_data[portfolio_id],performance_data[[#This Row],[portfolio_id]])</f>
        <v>44874</v>
      </c>
      <c r="O4359" s="15">
        <f>_xlfn.MAXIFS(performance_data[portfolio_value],performance_data[portfolio_id],performance_data[[#This Row],[portfolio_id]],performance_data[date],performance_data[[#This Row],[latest_date]])</f>
        <v>453631.71</v>
      </c>
      <c r="P4359" s="15">
        <f>_xlfn.MAXIFS(performance_data[portfolio_value],performance_data[portfolio_id],performance_data[[#This Row],[portfolio_id]],performance_data[date],performance_data[[#This Row],[starting_date]])</f>
        <v>103023.95</v>
      </c>
      <c r="Q4359" s="15">
        <f>performance_data[[#This Row],[latest_value]]-performance_data[[#This Row],[starting_value]]</f>
        <v>350607.76</v>
      </c>
      <c r="R4359" s="15">
        <f>performance_data[[#This Row],[net_inflows]]-performance_data[[#This Row],[net_outflows]]</f>
        <v>900.11999999999989</v>
      </c>
      <c r="S4359" s="15" t="str">
        <f>IF(performance_data[[#This Row],[net_inflows]]&gt;AVERAGE(performance_data[net_inflows]),"High","Low")</f>
        <v>Low</v>
      </c>
      <c r="T4359" s="15">
        <f>AVERAGEIF(performance_data[inflow_flag],performance_data[[#This Row],[inflow_flag]],performance_data[return_percentage])</f>
        <v>5.0457846277021572</v>
      </c>
      <c r="U4359" s="17">
        <f>IF(performance_data[[#This Row],[return_percentage]]&lt;performance_data[[#This Row],[benchmark_return]],1,0)</f>
        <v>0</v>
      </c>
      <c r="V4359" s="17">
        <f>COUNTIFS(performance_data[portfolio_id],performance_data[[#This Row],[portfolio_id]])</f>
        <v>21</v>
      </c>
      <c r="W4359" s="17">
        <f>COUNTIFS(performance_data[portfolio_id],performance_data[[#This Row],[portfolio_id]],
          performance_data[return_flag],1)</f>
        <v>10</v>
      </c>
      <c r="X4359" s="15">
        <f>performance_data[[#This Row],[underperform_flag_count]]/performance_data[[#This Row],[totalportfoliocount]]</f>
        <v>0.47619047619047616</v>
      </c>
    </row>
    <row r="4360" spans="1:24" x14ac:dyDescent="0.3">
      <c r="A4360">
        <v>8994</v>
      </c>
      <c r="B4360" s="1">
        <v>44905</v>
      </c>
      <c r="C4360">
        <v>296004.78000000003</v>
      </c>
      <c r="D4360">
        <v>-3.12</v>
      </c>
      <c r="E4360">
        <v>-3.58</v>
      </c>
      <c r="F4360">
        <v>10297.68</v>
      </c>
      <c r="G4360">
        <v>19246.46</v>
      </c>
      <c r="H4360" t="s">
        <v>2220</v>
      </c>
      <c r="I4360" t="s">
        <v>2217</v>
      </c>
      <c r="J4360">
        <v>12</v>
      </c>
      <c r="K4360" t="s">
        <v>2218</v>
      </c>
      <c r="L4360" t="str">
        <f>IF(performance_data[[#This Row],[return_percentage]]&gt;=performance_data[[#This Row],[benchmark_return]],"Higher","Lower")</f>
        <v>Higher</v>
      </c>
      <c r="M4360" s="14">
        <f xml:space="preserve"> _xlfn.MAXIFS(performance_data[date],performance_data[portfolio_id],performance_data[[#This Row],[portfolio_id]])</f>
        <v>45551</v>
      </c>
      <c r="N4360" s="14">
        <f xml:space="preserve"> _xlfn.MINIFS(performance_data[date],performance_data[portfolio_id],performance_data[[#This Row],[portfolio_id]])</f>
        <v>44874</v>
      </c>
      <c r="O4360" s="15">
        <f>_xlfn.MAXIFS(performance_data[portfolio_value],performance_data[portfolio_id],performance_data[[#This Row],[portfolio_id]],performance_data[date],performance_data[[#This Row],[latest_date]])</f>
        <v>453631.71</v>
      </c>
      <c r="P4360" s="15">
        <f>_xlfn.MAXIFS(performance_data[portfolio_value],performance_data[portfolio_id],performance_data[[#This Row],[portfolio_id]],performance_data[date],performance_data[[#This Row],[starting_date]])</f>
        <v>103023.95</v>
      </c>
      <c r="Q4360" s="15">
        <f>performance_data[[#This Row],[latest_value]]-performance_data[[#This Row],[starting_value]]</f>
        <v>350607.76</v>
      </c>
      <c r="R4360" s="15">
        <f>performance_data[[#This Row],[net_inflows]]-performance_data[[#This Row],[net_outflows]]</f>
        <v>-8948.7799999999988</v>
      </c>
      <c r="S4360" s="15" t="str">
        <f>IF(performance_data[[#This Row],[net_inflows]]&gt;AVERAGE(performance_data[net_inflows]),"High","Low")</f>
        <v>High</v>
      </c>
      <c r="T4360" s="15">
        <f>AVERAGEIF(performance_data[inflow_flag],performance_data[[#This Row],[inflow_flag]],performance_data[return_percentage])</f>
        <v>4.8467905675459724</v>
      </c>
      <c r="U4360" s="17">
        <f>IF(performance_data[[#This Row],[return_percentage]]&lt;performance_data[[#This Row],[benchmark_return]],1,0)</f>
        <v>0</v>
      </c>
      <c r="V4360" s="17">
        <f>COUNTIFS(performance_data[portfolio_id],performance_data[[#This Row],[portfolio_id]])</f>
        <v>21</v>
      </c>
      <c r="W4360" s="17">
        <f>COUNTIFS(performance_data[portfolio_id],performance_data[[#This Row],[portfolio_id]],
          performance_data[return_flag],1)</f>
        <v>10</v>
      </c>
      <c r="X4360" s="15">
        <f>performance_data[[#This Row],[underperform_flag_count]]/performance_data[[#This Row],[totalportfoliocount]]</f>
        <v>0.47619047619047616</v>
      </c>
    </row>
    <row r="4361" spans="1:24" x14ac:dyDescent="0.3">
      <c r="A4361">
        <v>8994</v>
      </c>
      <c r="B4361" s="1">
        <v>45276</v>
      </c>
      <c r="C4361">
        <v>263981.51</v>
      </c>
      <c r="D4361">
        <v>13.58</v>
      </c>
      <c r="E4361">
        <v>14.91</v>
      </c>
      <c r="F4361">
        <v>19745.41</v>
      </c>
      <c r="G4361">
        <v>744.8</v>
      </c>
      <c r="H4361" t="s">
        <v>2213</v>
      </c>
      <c r="I4361" t="s">
        <v>2217</v>
      </c>
      <c r="J4361">
        <v>12</v>
      </c>
      <c r="K4361" t="s">
        <v>2218</v>
      </c>
      <c r="L4361" t="str">
        <f>IF(performance_data[[#This Row],[return_percentage]]&gt;=performance_data[[#This Row],[benchmark_return]],"Higher","Lower")</f>
        <v>Lower</v>
      </c>
      <c r="M4361" s="14">
        <f xml:space="preserve"> _xlfn.MAXIFS(performance_data[date],performance_data[portfolio_id],performance_data[[#This Row],[portfolio_id]])</f>
        <v>45551</v>
      </c>
      <c r="N4361" s="14">
        <f xml:space="preserve"> _xlfn.MINIFS(performance_data[date],performance_data[portfolio_id],performance_data[[#This Row],[portfolio_id]])</f>
        <v>44874</v>
      </c>
      <c r="O4361" s="15">
        <f>_xlfn.MAXIFS(performance_data[portfolio_value],performance_data[portfolio_id],performance_data[[#This Row],[portfolio_id]],performance_data[date],performance_data[[#This Row],[latest_date]])</f>
        <v>453631.71</v>
      </c>
      <c r="P4361" s="15">
        <f>_xlfn.MAXIFS(performance_data[portfolio_value],performance_data[portfolio_id],performance_data[[#This Row],[portfolio_id]],performance_data[date],performance_data[[#This Row],[starting_date]])</f>
        <v>103023.95</v>
      </c>
      <c r="Q4361" s="15">
        <f>performance_data[[#This Row],[latest_value]]-performance_data[[#This Row],[starting_value]]</f>
        <v>350607.76</v>
      </c>
      <c r="R4361" s="15">
        <f>performance_data[[#This Row],[net_inflows]]-performance_data[[#This Row],[net_outflows]]</f>
        <v>19000.61</v>
      </c>
      <c r="S4361" s="15" t="str">
        <f>IF(performance_data[[#This Row],[net_inflows]]&gt;AVERAGE(performance_data[net_inflows]),"High","Low")</f>
        <v>High</v>
      </c>
      <c r="T4361" s="15">
        <f>AVERAGEIF(performance_data[inflow_flag],performance_data[[#This Row],[inflow_flag]],performance_data[return_percentage])</f>
        <v>4.8467905675459724</v>
      </c>
      <c r="U4361" s="17">
        <f>IF(performance_data[[#This Row],[return_percentage]]&lt;performance_data[[#This Row],[benchmark_return]],1,0)</f>
        <v>1</v>
      </c>
      <c r="V4361" s="17">
        <f>COUNTIFS(performance_data[portfolio_id],performance_data[[#This Row],[portfolio_id]])</f>
        <v>21</v>
      </c>
      <c r="W4361" s="17">
        <f>COUNTIFS(performance_data[portfolio_id],performance_data[[#This Row],[portfolio_id]],
          performance_data[return_flag],1)</f>
        <v>10</v>
      </c>
      <c r="X4361" s="15">
        <f>performance_data[[#This Row],[underperform_flag_count]]/performance_data[[#This Row],[totalportfoliocount]]</f>
        <v>0.47619047619047616</v>
      </c>
    </row>
    <row r="4362" spans="1:24" x14ac:dyDescent="0.3">
      <c r="A4362">
        <v>8994</v>
      </c>
      <c r="B4362" s="1">
        <v>44955</v>
      </c>
      <c r="C4362">
        <v>286839.42</v>
      </c>
      <c r="D4362">
        <v>8.65</v>
      </c>
      <c r="E4362">
        <v>8.52</v>
      </c>
      <c r="F4362">
        <v>3099.75</v>
      </c>
      <c r="G4362">
        <v>9427.5300000000007</v>
      </c>
      <c r="H4362" t="s">
        <v>2213</v>
      </c>
      <c r="I4362" t="s">
        <v>2206</v>
      </c>
      <c r="J4362">
        <v>1</v>
      </c>
      <c r="K4362" t="s">
        <v>2207</v>
      </c>
      <c r="L4362" t="str">
        <f>IF(performance_data[[#This Row],[return_percentage]]&gt;=performance_data[[#This Row],[benchmark_return]],"Higher","Lower")</f>
        <v>Higher</v>
      </c>
      <c r="M4362" s="14">
        <f xml:space="preserve"> _xlfn.MAXIFS(performance_data[date],performance_data[portfolio_id],performance_data[[#This Row],[portfolio_id]])</f>
        <v>45551</v>
      </c>
      <c r="N4362" s="14">
        <f xml:space="preserve"> _xlfn.MINIFS(performance_data[date],performance_data[portfolio_id],performance_data[[#This Row],[portfolio_id]])</f>
        <v>44874</v>
      </c>
      <c r="O4362" s="15">
        <f>_xlfn.MAXIFS(performance_data[portfolio_value],performance_data[portfolio_id],performance_data[[#This Row],[portfolio_id]],performance_data[date],performance_data[[#This Row],[latest_date]])</f>
        <v>453631.71</v>
      </c>
      <c r="P4362" s="15">
        <f>_xlfn.MAXIFS(performance_data[portfolio_value],performance_data[portfolio_id],performance_data[[#This Row],[portfolio_id]],performance_data[date],performance_data[[#This Row],[starting_date]])</f>
        <v>103023.95</v>
      </c>
      <c r="Q4362" s="15">
        <f>performance_data[[#This Row],[latest_value]]-performance_data[[#This Row],[starting_value]]</f>
        <v>350607.76</v>
      </c>
      <c r="R4362" s="15">
        <f>performance_data[[#This Row],[net_inflows]]-performance_data[[#This Row],[net_outflows]]</f>
        <v>-6327.7800000000007</v>
      </c>
      <c r="S4362" s="15" t="str">
        <f>IF(performance_data[[#This Row],[net_inflows]]&gt;AVERAGE(performance_data[net_inflows]),"High","Low")</f>
        <v>Low</v>
      </c>
      <c r="T4362" s="15">
        <f>AVERAGEIF(performance_data[inflow_flag],performance_data[[#This Row],[inflow_flag]],performance_data[return_percentage])</f>
        <v>5.0457846277021572</v>
      </c>
      <c r="U4362" s="17">
        <f>IF(performance_data[[#This Row],[return_percentage]]&lt;performance_data[[#This Row],[benchmark_return]],1,0)</f>
        <v>0</v>
      </c>
      <c r="V4362" s="17">
        <f>COUNTIFS(performance_data[portfolio_id],performance_data[[#This Row],[portfolio_id]])</f>
        <v>21</v>
      </c>
      <c r="W4362" s="17">
        <f>COUNTIFS(performance_data[portfolio_id],performance_data[[#This Row],[portfolio_id]],
          performance_data[return_flag],1)</f>
        <v>10</v>
      </c>
      <c r="X4362" s="15">
        <f>performance_data[[#This Row],[underperform_flag_count]]/performance_data[[#This Row],[totalportfoliocount]]</f>
        <v>0.47619047619047616</v>
      </c>
    </row>
    <row r="4363" spans="1:24" x14ac:dyDescent="0.3">
      <c r="A4363">
        <v>8994</v>
      </c>
      <c r="B4363" s="1">
        <v>45378</v>
      </c>
      <c r="C4363">
        <v>52799.94</v>
      </c>
      <c r="D4363">
        <v>-4.6900000000000004</v>
      </c>
      <c r="E4363">
        <v>-4.4000000000000004</v>
      </c>
      <c r="F4363">
        <v>8461.0300000000007</v>
      </c>
      <c r="G4363">
        <v>17512.8</v>
      </c>
      <c r="H4363" t="s">
        <v>2205</v>
      </c>
      <c r="I4363" t="s">
        <v>2206</v>
      </c>
      <c r="J4363">
        <v>3</v>
      </c>
      <c r="K4363" t="s">
        <v>2222</v>
      </c>
      <c r="L4363" t="str">
        <f>IF(performance_data[[#This Row],[return_percentage]]&gt;=performance_data[[#This Row],[benchmark_return]],"Higher","Lower")</f>
        <v>Lower</v>
      </c>
      <c r="M4363" s="14">
        <f xml:space="preserve"> _xlfn.MAXIFS(performance_data[date],performance_data[portfolio_id],performance_data[[#This Row],[portfolio_id]])</f>
        <v>45551</v>
      </c>
      <c r="N4363" s="14">
        <f xml:space="preserve"> _xlfn.MINIFS(performance_data[date],performance_data[portfolio_id],performance_data[[#This Row],[portfolio_id]])</f>
        <v>44874</v>
      </c>
      <c r="O4363" s="15">
        <f>_xlfn.MAXIFS(performance_data[portfolio_value],performance_data[portfolio_id],performance_data[[#This Row],[portfolio_id]],performance_data[date],performance_data[[#This Row],[latest_date]])</f>
        <v>453631.71</v>
      </c>
      <c r="P4363" s="15">
        <f>_xlfn.MAXIFS(performance_data[portfolio_value],performance_data[portfolio_id],performance_data[[#This Row],[portfolio_id]],performance_data[date],performance_data[[#This Row],[starting_date]])</f>
        <v>103023.95</v>
      </c>
      <c r="Q4363" s="15">
        <f>performance_data[[#This Row],[latest_value]]-performance_data[[#This Row],[starting_value]]</f>
        <v>350607.76</v>
      </c>
      <c r="R4363" s="15">
        <f>performance_data[[#This Row],[net_inflows]]-performance_data[[#This Row],[net_outflows]]</f>
        <v>-9051.7699999999986</v>
      </c>
      <c r="S4363" s="15" t="str">
        <f>IF(performance_data[[#This Row],[net_inflows]]&gt;AVERAGE(performance_data[net_inflows]),"High","Low")</f>
        <v>Low</v>
      </c>
      <c r="T4363" s="15">
        <f>AVERAGEIF(performance_data[inflow_flag],performance_data[[#This Row],[inflow_flag]],performance_data[return_percentage])</f>
        <v>5.0457846277021572</v>
      </c>
      <c r="U4363" s="17">
        <f>IF(performance_data[[#This Row],[return_percentage]]&lt;performance_data[[#This Row],[benchmark_return]],1,0)</f>
        <v>1</v>
      </c>
      <c r="V4363" s="17">
        <f>COUNTIFS(performance_data[portfolio_id],performance_data[[#This Row],[portfolio_id]])</f>
        <v>21</v>
      </c>
      <c r="W4363" s="17">
        <f>COUNTIFS(performance_data[portfolio_id],performance_data[[#This Row],[portfolio_id]],
          performance_data[return_flag],1)</f>
        <v>10</v>
      </c>
      <c r="X4363" s="15">
        <f>performance_data[[#This Row],[underperform_flag_count]]/performance_data[[#This Row],[totalportfoliocount]]</f>
        <v>0.47619047619047616</v>
      </c>
    </row>
    <row r="4364" spans="1:24" x14ac:dyDescent="0.3">
      <c r="A4364">
        <v>8996</v>
      </c>
      <c r="B4364" s="1">
        <v>45549</v>
      </c>
      <c r="C4364">
        <v>405961.9</v>
      </c>
      <c r="D4364">
        <v>9.1999999999999993</v>
      </c>
      <c r="E4364">
        <v>9.4499999999999993</v>
      </c>
      <c r="F4364">
        <v>7013.98</v>
      </c>
      <c r="G4364">
        <v>12039.2</v>
      </c>
      <c r="H4364" t="s">
        <v>2205</v>
      </c>
      <c r="I4364" t="s">
        <v>2209</v>
      </c>
      <c r="J4364">
        <v>9</v>
      </c>
      <c r="K4364" t="s">
        <v>2221</v>
      </c>
      <c r="L4364" t="str">
        <f>IF(performance_data[[#This Row],[return_percentage]]&gt;=performance_data[[#This Row],[benchmark_return]],"Higher","Lower")</f>
        <v>Lower</v>
      </c>
      <c r="M4364" s="14">
        <f xml:space="preserve"> _xlfn.MAXIFS(performance_data[date],performance_data[portfolio_id],performance_data[[#This Row],[portfolio_id]])</f>
        <v>45549</v>
      </c>
      <c r="N4364" s="14">
        <f xml:space="preserve"> _xlfn.MINIFS(performance_data[date],performance_data[portfolio_id],performance_data[[#This Row],[portfolio_id]])</f>
        <v>44886</v>
      </c>
      <c r="O4364" s="15">
        <f>_xlfn.MAXIFS(performance_data[portfolio_value],performance_data[portfolio_id],performance_data[[#This Row],[portfolio_id]],performance_data[date],performance_data[[#This Row],[latest_date]])</f>
        <v>405961.9</v>
      </c>
      <c r="P4364" s="15">
        <f>_xlfn.MAXIFS(performance_data[portfolio_value],performance_data[portfolio_id],performance_data[[#This Row],[portfolio_id]],performance_data[date],performance_data[[#This Row],[starting_date]])</f>
        <v>335700.65</v>
      </c>
      <c r="Q4364" s="15">
        <f>performance_data[[#This Row],[latest_value]]-performance_data[[#This Row],[starting_value]]</f>
        <v>70261.25</v>
      </c>
      <c r="R4364" s="15">
        <f>performance_data[[#This Row],[net_inflows]]-performance_data[[#This Row],[net_outflows]]</f>
        <v>-5025.2200000000012</v>
      </c>
      <c r="S4364" s="15" t="str">
        <f>IF(performance_data[[#This Row],[net_inflows]]&gt;AVERAGE(performance_data[net_inflows]),"High","Low")</f>
        <v>Low</v>
      </c>
      <c r="T4364" s="15">
        <f>AVERAGEIF(performance_data[inflow_flag],performance_data[[#This Row],[inflow_flag]],performance_data[return_percentage])</f>
        <v>5.0457846277021572</v>
      </c>
      <c r="U4364" s="17">
        <f>IF(performance_data[[#This Row],[return_percentage]]&lt;performance_data[[#This Row],[benchmark_return]],1,0)</f>
        <v>1</v>
      </c>
      <c r="V4364" s="17">
        <f>COUNTIFS(performance_data[portfolio_id],performance_data[[#This Row],[portfolio_id]])</f>
        <v>30</v>
      </c>
      <c r="W4364" s="17">
        <f>COUNTIFS(performance_data[portfolio_id],performance_data[[#This Row],[portfolio_id]],
          performance_data[return_flag],1)</f>
        <v>13</v>
      </c>
      <c r="X4364" s="15">
        <f>performance_data[[#This Row],[underperform_flag_count]]/performance_data[[#This Row],[totalportfoliocount]]</f>
        <v>0.43333333333333335</v>
      </c>
    </row>
    <row r="4365" spans="1:24" x14ac:dyDescent="0.3">
      <c r="A4365">
        <v>8996</v>
      </c>
      <c r="B4365" s="1">
        <v>45171</v>
      </c>
      <c r="C4365">
        <v>272940.67</v>
      </c>
      <c r="D4365">
        <v>15.6</v>
      </c>
      <c r="E4365">
        <v>16.260000000000002</v>
      </c>
      <c r="F4365">
        <v>9766.07</v>
      </c>
      <c r="G4365">
        <v>5935.28</v>
      </c>
      <c r="H4365" t="s">
        <v>2213</v>
      </c>
      <c r="I4365" t="s">
        <v>2209</v>
      </c>
      <c r="J4365">
        <v>9</v>
      </c>
      <c r="K4365" t="s">
        <v>2221</v>
      </c>
      <c r="L4365" t="str">
        <f>IF(performance_data[[#This Row],[return_percentage]]&gt;=performance_data[[#This Row],[benchmark_return]],"Higher","Lower")</f>
        <v>Lower</v>
      </c>
      <c r="M4365" s="14">
        <f xml:space="preserve"> _xlfn.MAXIFS(performance_data[date],performance_data[portfolio_id],performance_data[[#This Row],[portfolio_id]])</f>
        <v>45549</v>
      </c>
      <c r="N4365" s="14">
        <f xml:space="preserve"> _xlfn.MINIFS(performance_data[date],performance_data[portfolio_id],performance_data[[#This Row],[portfolio_id]])</f>
        <v>44886</v>
      </c>
      <c r="O4365" s="15">
        <f>_xlfn.MAXIFS(performance_data[portfolio_value],performance_data[portfolio_id],performance_data[[#This Row],[portfolio_id]],performance_data[date],performance_data[[#This Row],[latest_date]])</f>
        <v>405961.9</v>
      </c>
      <c r="P4365" s="15">
        <f>_xlfn.MAXIFS(performance_data[portfolio_value],performance_data[portfolio_id],performance_data[[#This Row],[portfolio_id]],performance_data[date],performance_data[[#This Row],[starting_date]])</f>
        <v>335700.65</v>
      </c>
      <c r="Q4365" s="15">
        <f>performance_data[[#This Row],[latest_value]]-performance_data[[#This Row],[starting_value]]</f>
        <v>70261.25</v>
      </c>
      <c r="R4365" s="15">
        <f>performance_data[[#This Row],[net_inflows]]-performance_data[[#This Row],[net_outflows]]</f>
        <v>3830.79</v>
      </c>
      <c r="S4365" s="15" t="str">
        <f>IF(performance_data[[#This Row],[net_inflows]]&gt;AVERAGE(performance_data[net_inflows]),"High","Low")</f>
        <v>Low</v>
      </c>
      <c r="T4365" s="15">
        <f>AVERAGEIF(performance_data[inflow_flag],performance_data[[#This Row],[inflow_flag]],performance_data[return_percentage])</f>
        <v>5.0457846277021572</v>
      </c>
      <c r="U4365" s="17">
        <f>IF(performance_data[[#This Row],[return_percentage]]&lt;performance_data[[#This Row],[benchmark_return]],1,0)</f>
        <v>1</v>
      </c>
      <c r="V4365" s="17">
        <f>COUNTIFS(performance_data[portfolio_id],performance_data[[#This Row],[portfolio_id]])</f>
        <v>30</v>
      </c>
      <c r="W4365" s="17">
        <f>COUNTIFS(performance_data[portfolio_id],performance_data[[#This Row],[portfolio_id]],
          performance_data[return_flag],1)</f>
        <v>13</v>
      </c>
      <c r="X4365" s="15">
        <f>performance_data[[#This Row],[underperform_flag_count]]/performance_data[[#This Row],[totalportfoliocount]]</f>
        <v>0.43333333333333335</v>
      </c>
    </row>
    <row r="4366" spans="1:24" x14ac:dyDescent="0.3">
      <c r="A4366">
        <v>8996</v>
      </c>
      <c r="B4366" s="1">
        <v>45272</v>
      </c>
      <c r="C4366">
        <v>121689.1</v>
      </c>
      <c r="D4366">
        <v>-0.03</v>
      </c>
      <c r="E4366">
        <v>-0.03</v>
      </c>
      <c r="F4366">
        <v>3494.36</v>
      </c>
      <c r="G4366">
        <v>9619.65</v>
      </c>
      <c r="H4366" t="s">
        <v>2213</v>
      </c>
      <c r="I4366" t="s">
        <v>2217</v>
      </c>
      <c r="J4366">
        <v>12</v>
      </c>
      <c r="K4366" t="s">
        <v>2218</v>
      </c>
      <c r="L4366" t="str">
        <f>IF(performance_data[[#This Row],[return_percentage]]&gt;=performance_data[[#This Row],[benchmark_return]],"Higher","Lower")</f>
        <v>Higher</v>
      </c>
      <c r="M4366" s="14">
        <f xml:space="preserve"> _xlfn.MAXIFS(performance_data[date],performance_data[portfolio_id],performance_data[[#This Row],[portfolio_id]])</f>
        <v>45549</v>
      </c>
      <c r="N4366" s="14">
        <f xml:space="preserve"> _xlfn.MINIFS(performance_data[date],performance_data[portfolio_id],performance_data[[#This Row],[portfolio_id]])</f>
        <v>44886</v>
      </c>
      <c r="O4366" s="15">
        <f>_xlfn.MAXIFS(performance_data[portfolio_value],performance_data[portfolio_id],performance_data[[#This Row],[portfolio_id]],performance_data[date],performance_data[[#This Row],[latest_date]])</f>
        <v>405961.9</v>
      </c>
      <c r="P4366" s="15">
        <f>_xlfn.MAXIFS(performance_data[portfolio_value],performance_data[portfolio_id],performance_data[[#This Row],[portfolio_id]],performance_data[date],performance_data[[#This Row],[starting_date]])</f>
        <v>335700.65</v>
      </c>
      <c r="Q4366" s="15">
        <f>performance_data[[#This Row],[latest_value]]-performance_data[[#This Row],[starting_value]]</f>
        <v>70261.25</v>
      </c>
      <c r="R4366" s="15">
        <f>performance_data[[#This Row],[net_inflows]]-performance_data[[#This Row],[net_outflows]]</f>
        <v>-6125.2899999999991</v>
      </c>
      <c r="S4366" s="15" t="str">
        <f>IF(performance_data[[#This Row],[net_inflows]]&gt;AVERAGE(performance_data[net_inflows]),"High","Low")</f>
        <v>Low</v>
      </c>
      <c r="T4366" s="15">
        <f>AVERAGEIF(performance_data[inflow_flag],performance_data[[#This Row],[inflow_flag]],performance_data[return_percentage])</f>
        <v>5.0457846277021572</v>
      </c>
      <c r="U4366" s="17">
        <f>IF(performance_data[[#This Row],[return_percentage]]&lt;performance_data[[#This Row],[benchmark_return]],1,0)</f>
        <v>0</v>
      </c>
      <c r="V4366" s="17">
        <f>COUNTIFS(performance_data[portfolio_id],performance_data[[#This Row],[portfolio_id]])</f>
        <v>30</v>
      </c>
      <c r="W4366" s="17">
        <f>COUNTIFS(performance_data[portfolio_id],performance_data[[#This Row],[portfolio_id]],
          performance_data[return_flag],1)</f>
        <v>13</v>
      </c>
      <c r="X4366" s="15">
        <f>performance_data[[#This Row],[underperform_flag_count]]/performance_data[[#This Row],[totalportfoliocount]]</f>
        <v>0.43333333333333335</v>
      </c>
    </row>
    <row r="4367" spans="1:24" x14ac:dyDescent="0.3">
      <c r="A4367">
        <v>8996</v>
      </c>
      <c r="B4367" s="1">
        <v>44983</v>
      </c>
      <c r="C4367">
        <v>472315.64</v>
      </c>
      <c r="D4367">
        <v>-5.81</v>
      </c>
      <c r="E4367">
        <v>-5.18</v>
      </c>
      <c r="F4367">
        <v>19275.240000000002</v>
      </c>
      <c r="G4367">
        <v>7736.79</v>
      </c>
      <c r="H4367" t="s">
        <v>2213</v>
      </c>
      <c r="I4367" t="s">
        <v>2206</v>
      </c>
      <c r="J4367">
        <v>2</v>
      </c>
      <c r="K4367" t="s">
        <v>2226</v>
      </c>
      <c r="L4367" t="str">
        <f>IF(performance_data[[#This Row],[return_percentage]]&gt;=performance_data[[#This Row],[benchmark_return]],"Higher","Lower")</f>
        <v>Lower</v>
      </c>
      <c r="M4367" s="14">
        <f xml:space="preserve"> _xlfn.MAXIFS(performance_data[date],performance_data[portfolio_id],performance_data[[#This Row],[portfolio_id]])</f>
        <v>45549</v>
      </c>
      <c r="N4367" s="14">
        <f xml:space="preserve"> _xlfn.MINIFS(performance_data[date],performance_data[portfolio_id],performance_data[[#This Row],[portfolio_id]])</f>
        <v>44886</v>
      </c>
      <c r="O4367" s="15">
        <f>_xlfn.MAXIFS(performance_data[portfolio_value],performance_data[portfolio_id],performance_data[[#This Row],[portfolio_id]],performance_data[date],performance_data[[#This Row],[latest_date]])</f>
        <v>405961.9</v>
      </c>
      <c r="P4367" s="15">
        <f>_xlfn.MAXIFS(performance_data[portfolio_value],performance_data[portfolio_id],performance_data[[#This Row],[portfolio_id]],performance_data[date],performance_data[[#This Row],[starting_date]])</f>
        <v>335700.65</v>
      </c>
      <c r="Q4367" s="15">
        <f>performance_data[[#This Row],[latest_value]]-performance_data[[#This Row],[starting_value]]</f>
        <v>70261.25</v>
      </c>
      <c r="R4367" s="15">
        <f>performance_data[[#This Row],[net_inflows]]-performance_data[[#This Row],[net_outflows]]</f>
        <v>11538.45</v>
      </c>
      <c r="S4367" s="15" t="str">
        <f>IF(performance_data[[#This Row],[net_inflows]]&gt;AVERAGE(performance_data[net_inflows]),"High","Low")</f>
        <v>High</v>
      </c>
      <c r="T4367" s="15">
        <f>AVERAGEIF(performance_data[inflow_flag],performance_data[[#This Row],[inflow_flag]],performance_data[return_percentage])</f>
        <v>4.8467905675459724</v>
      </c>
      <c r="U4367" s="17">
        <f>IF(performance_data[[#This Row],[return_percentage]]&lt;performance_data[[#This Row],[benchmark_return]],1,0)</f>
        <v>1</v>
      </c>
      <c r="V4367" s="17">
        <f>COUNTIFS(performance_data[portfolio_id],performance_data[[#This Row],[portfolio_id]])</f>
        <v>30</v>
      </c>
      <c r="W4367" s="17">
        <f>COUNTIFS(performance_data[portfolio_id],performance_data[[#This Row],[portfolio_id]],
          performance_data[return_flag],1)</f>
        <v>13</v>
      </c>
      <c r="X4367" s="15">
        <f>performance_data[[#This Row],[underperform_flag_count]]/performance_data[[#This Row],[totalportfoliocount]]</f>
        <v>0.43333333333333335</v>
      </c>
    </row>
    <row r="4368" spans="1:24" x14ac:dyDescent="0.3">
      <c r="A4368">
        <v>8996</v>
      </c>
      <c r="B4368" s="1">
        <v>45024</v>
      </c>
      <c r="C4368">
        <v>65931.28</v>
      </c>
      <c r="D4368">
        <v>-8.94</v>
      </c>
      <c r="E4368">
        <v>-9.65</v>
      </c>
      <c r="F4368">
        <v>4944.01</v>
      </c>
      <c r="G4368">
        <v>17237.2</v>
      </c>
      <c r="H4368" t="s">
        <v>2213</v>
      </c>
      <c r="I4368" t="s">
        <v>2211</v>
      </c>
      <c r="J4368">
        <v>4</v>
      </c>
      <c r="K4368" t="s">
        <v>2216</v>
      </c>
      <c r="L4368" t="str">
        <f>IF(performance_data[[#This Row],[return_percentage]]&gt;=performance_data[[#This Row],[benchmark_return]],"Higher","Lower")</f>
        <v>Higher</v>
      </c>
      <c r="M4368" s="14">
        <f xml:space="preserve"> _xlfn.MAXIFS(performance_data[date],performance_data[portfolio_id],performance_data[[#This Row],[portfolio_id]])</f>
        <v>45549</v>
      </c>
      <c r="N4368" s="14">
        <f xml:space="preserve"> _xlfn.MINIFS(performance_data[date],performance_data[portfolio_id],performance_data[[#This Row],[portfolio_id]])</f>
        <v>44886</v>
      </c>
      <c r="O4368" s="15">
        <f>_xlfn.MAXIFS(performance_data[portfolio_value],performance_data[portfolio_id],performance_data[[#This Row],[portfolio_id]],performance_data[date],performance_data[[#This Row],[latest_date]])</f>
        <v>405961.9</v>
      </c>
      <c r="P4368" s="15">
        <f>_xlfn.MAXIFS(performance_data[portfolio_value],performance_data[portfolio_id],performance_data[[#This Row],[portfolio_id]],performance_data[date],performance_data[[#This Row],[starting_date]])</f>
        <v>335700.65</v>
      </c>
      <c r="Q4368" s="15">
        <f>performance_data[[#This Row],[latest_value]]-performance_data[[#This Row],[starting_value]]</f>
        <v>70261.25</v>
      </c>
      <c r="R4368" s="15">
        <f>performance_data[[#This Row],[net_inflows]]-performance_data[[#This Row],[net_outflows]]</f>
        <v>-12293.19</v>
      </c>
      <c r="S4368" s="15" t="str">
        <f>IF(performance_data[[#This Row],[net_inflows]]&gt;AVERAGE(performance_data[net_inflows]),"High","Low")</f>
        <v>Low</v>
      </c>
      <c r="T4368" s="15">
        <f>AVERAGEIF(performance_data[inflow_flag],performance_data[[#This Row],[inflow_flag]],performance_data[return_percentage])</f>
        <v>5.0457846277021572</v>
      </c>
      <c r="U4368" s="17">
        <f>IF(performance_data[[#This Row],[return_percentage]]&lt;performance_data[[#This Row],[benchmark_return]],1,0)</f>
        <v>0</v>
      </c>
      <c r="V4368" s="17">
        <f>COUNTIFS(performance_data[portfolio_id],performance_data[[#This Row],[portfolio_id]])</f>
        <v>30</v>
      </c>
      <c r="W4368" s="17">
        <f>COUNTIFS(performance_data[portfolio_id],performance_data[[#This Row],[portfolio_id]],
          performance_data[return_flag],1)</f>
        <v>13</v>
      </c>
      <c r="X4368" s="15">
        <f>performance_data[[#This Row],[underperform_flag_count]]/performance_data[[#This Row],[totalportfoliocount]]</f>
        <v>0.43333333333333335</v>
      </c>
    </row>
    <row r="4369" spans="1:24" x14ac:dyDescent="0.3">
      <c r="A4369">
        <v>8996</v>
      </c>
      <c r="B4369" s="1">
        <v>45393</v>
      </c>
      <c r="C4369">
        <v>237053.06</v>
      </c>
      <c r="D4369">
        <v>-4.07</v>
      </c>
      <c r="E4369">
        <v>-3.6</v>
      </c>
      <c r="F4369">
        <v>17110.18</v>
      </c>
      <c r="G4369">
        <v>19229.41</v>
      </c>
      <c r="H4369" t="s">
        <v>2205</v>
      </c>
      <c r="I4369" t="s">
        <v>2211</v>
      </c>
      <c r="J4369">
        <v>4</v>
      </c>
      <c r="K4369" t="s">
        <v>2216</v>
      </c>
      <c r="L4369" t="str">
        <f>IF(performance_data[[#This Row],[return_percentage]]&gt;=performance_data[[#This Row],[benchmark_return]],"Higher","Lower")</f>
        <v>Lower</v>
      </c>
      <c r="M4369" s="14">
        <f xml:space="preserve"> _xlfn.MAXIFS(performance_data[date],performance_data[portfolio_id],performance_data[[#This Row],[portfolio_id]])</f>
        <v>45549</v>
      </c>
      <c r="N4369" s="14">
        <f xml:space="preserve"> _xlfn.MINIFS(performance_data[date],performance_data[portfolio_id],performance_data[[#This Row],[portfolio_id]])</f>
        <v>44886</v>
      </c>
      <c r="O4369" s="15">
        <f>_xlfn.MAXIFS(performance_data[portfolio_value],performance_data[portfolio_id],performance_data[[#This Row],[portfolio_id]],performance_data[date],performance_data[[#This Row],[latest_date]])</f>
        <v>405961.9</v>
      </c>
      <c r="P4369" s="15">
        <f>_xlfn.MAXIFS(performance_data[portfolio_value],performance_data[portfolio_id],performance_data[[#This Row],[portfolio_id]],performance_data[date],performance_data[[#This Row],[starting_date]])</f>
        <v>335700.65</v>
      </c>
      <c r="Q4369" s="15">
        <f>performance_data[[#This Row],[latest_value]]-performance_data[[#This Row],[starting_value]]</f>
        <v>70261.25</v>
      </c>
      <c r="R4369" s="15">
        <f>performance_data[[#This Row],[net_inflows]]-performance_data[[#This Row],[net_outflows]]</f>
        <v>-2119.2299999999996</v>
      </c>
      <c r="S4369" s="15" t="str">
        <f>IF(performance_data[[#This Row],[net_inflows]]&gt;AVERAGE(performance_data[net_inflows]),"High","Low")</f>
        <v>High</v>
      </c>
      <c r="T4369" s="15">
        <f>AVERAGEIF(performance_data[inflow_flag],performance_data[[#This Row],[inflow_flag]],performance_data[return_percentage])</f>
        <v>4.8467905675459724</v>
      </c>
      <c r="U4369" s="17">
        <f>IF(performance_data[[#This Row],[return_percentage]]&lt;performance_data[[#This Row],[benchmark_return]],1,0)</f>
        <v>1</v>
      </c>
      <c r="V4369" s="17">
        <f>COUNTIFS(performance_data[portfolio_id],performance_data[[#This Row],[portfolio_id]])</f>
        <v>30</v>
      </c>
      <c r="W4369" s="17">
        <f>COUNTIFS(performance_data[portfolio_id],performance_data[[#This Row],[portfolio_id]],
          performance_data[return_flag],1)</f>
        <v>13</v>
      </c>
      <c r="X4369" s="15">
        <f>performance_data[[#This Row],[underperform_flag_count]]/performance_data[[#This Row],[totalportfoliocount]]</f>
        <v>0.43333333333333335</v>
      </c>
    </row>
    <row r="4370" spans="1:24" x14ac:dyDescent="0.3">
      <c r="A4370">
        <v>8996</v>
      </c>
      <c r="B4370" s="1">
        <v>45191</v>
      </c>
      <c r="C4370">
        <v>269659.52000000002</v>
      </c>
      <c r="D4370">
        <v>2.21</v>
      </c>
      <c r="E4370">
        <v>2.2200000000000002</v>
      </c>
      <c r="F4370">
        <v>730.06</v>
      </c>
      <c r="G4370">
        <v>18870.310000000001</v>
      </c>
      <c r="H4370" t="s">
        <v>2213</v>
      </c>
      <c r="I4370" t="s">
        <v>2209</v>
      </c>
      <c r="J4370">
        <v>9</v>
      </c>
      <c r="K4370" t="s">
        <v>2221</v>
      </c>
      <c r="L4370" t="str">
        <f>IF(performance_data[[#This Row],[return_percentage]]&gt;=performance_data[[#This Row],[benchmark_return]],"Higher","Lower")</f>
        <v>Lower</v>
      </c>
      <c r="M4370" s="14">
        <f xml:space="preserve"> _xlfn.MAXIFS(performance_data[date],performance_data[portfolio_id],performance_data[[#This Row],[portfolio_id]])</f>
        <v>45549</v>
      </c>
      <c r="N4370" s="14">
        <f xml:space="preserve"> _xlfn.MINIFS(performance_data[date],performance_data[portfolio_id],performance_data[[#This Row],[portfolio_id]])</f>
        <v>44886</v>
      </c>
      <c r="O4370" s="15">
        <f>_xlfn.MAXIFS(performance_data[portfolio_value],performance_data[portfolio_id],performance_data[[#This Row],[portfolio_id]],performance_data[date],performance_data[[#This Row],[latest_date]])</f>
        <v>405961.9</v>
      </c>
      <c r="P4370" s="15">
        <f>_xlfn.MAXIFS(performance_data[portfolio_value],performance_data[portfolio_id],performance_data[[#This Row],[portfolio_id]],performance_data[date],performance_data[[#This Row],[starting_date]])</f>
        <v>335700.65</v>
      </c>
      <c r="Q4370" s="15">
        <f>performance_data[[#This Row],[latest_value]]-performance_data[[#This Row],[starting_value]]</f>
        <v>70261.25</v>
      </c>
      <c r="R4370" s="15">
        <f>performance_data[[#This Row],[net_inflows]]-performance_data[[#This Row],[net_outflows]]</f>
        <v>-18140.25</v>
      </c>
      <c r="S4370" s="15" t="str">
        <f>IF(performance_data[[#This Row],[net_inflows]]&gt;AVERAGE(performance_data[net_inflows]),"High","Low")</f>
        <v>Low</v>
      </c>
      <c r="T4370" s="15">
        <f>AVERAGEIF(performance_data[inflow_flag],performance_data[[#This Row],[inflow_flag]],performance_data[return_percentage])</f>
        <v>5.0457846277021572</v>
      </c>
      <c r="U4370" s="17">
        <f>IF(performance_data[[#This Row],[return_percentage]]&lt;performance_data[[#This Row],[benchmark_return]],1,0)</f>
        <v>1</v>
      </c>
      <c r="V4370" s="17">
        <f>COUNTIFS(performance_data[portfolio_id],performance_data[[#This Row],[portfolio_id]])</f>
        <v>30</v>
      </c>
      <c r="W4370" s="17">
        <f>COUNTIFS(performance_data[portfolio_id],performance_data[[#This Row],[portfolio_id]],
          performance_data[return_flag],1)</f>
        <v>13</v>
      </c>
      <c r="X4370" s="15">
        <f>performance_data[[#This Row],[underperform_flag_count]]/performance_data[[#This Row],[totalportfoliocount]]</f>
        <v>0.43333333333333335</v>
      </c>
    </row>
    <row r="4371" spans="1:24" x14ac:dyDescent="0.3">
      <c r="A4371">
        <v>8996</v>
      </c>
      <c r="B4371" s="1">
        <v>45133</v>
      </c>
      <c r="C4371">
        <v>267620.86</v>
      </c>
      <c r="D4371">
        <v>1.83</v>
      </c>
      <c r="E4371">
        <v>2.15</v>
      </c>
      <c r="F4371">
        <v>16340.19</v>
      </c>
      <c r="G4371">
        <v>12946.64</v>
      </c>
      <c r="H4371" t="s">
        <v>2213</v>
      </c>
      <c r="I4371" t="s">
        <v>2209</v>
      </c>
      <c r="J4371">
        <v>7</v>
      </c>
      <c r="K4371" t="s">
        <v>2210</v>
      </c>
      <c r="L4371" t="str">
        <f>IF(performance_data[[#This Row],[return_percentage]]&gt;=performance_data[[#This Row],[benchmark_return]],"Higher","Lower")</f>
        <v>Lower</v>
      </c>
      <c r="M4371" s="14">
        <f xml:space="preserve"> _xlfn.MAXIFS(performance_data[date],performance_data[portfolio_id],performance_data[[#This Row],[portfolio_id]])</f>
        <v>45549</v>
      </c>
      <c r="N4371" s="14">
        <f xml:space="preserve"> _xlfn.MINIFS(performance_data[date],performance_data[portfolio_id],performance_data[[#This Row],[portfolio_id]])</f>
        <v>44886</v>
      </c>
      <c r="O4371" s="15">
        <f>_xlfn.MAXIFS(performance_data[portfolio_value],performance_data[portfolio_id],performance_data[[#This Row],[portfolio_id]],performance_data[date],performance_data[[#This Row],[latest_date]])</f>
        <v>405961.9</v>
      </c>
      <c r="P4371" s="15">
        <f>_xlfn.MAXIFS(performance_data[portfolio_value],performance_data[portfolio_id],performance_data[[#This Row],[portfolio_id]],performance_data[date],performance_data[[#This Row],[starting_date]])</f>
        <v>335700.65</v>
      </c>
      <c r="Q4371" s="15">
        <f>performance_data[[#This Row],[latest_value]]-performance_data[[#This Row],[starting_value]]</f>
        <v>70261.25</v>
      </c>
      <c r="R4371" s="15">
        <f>performance_data[[#This Row],[net_inflows]]-performance_data[[#This Row],[net_outflows]]</f>
        <v>3393.5500000000011</v>
      </c>
      <c r="S4371" s="15" t="str">
        <f>IF(performance_data[[#This Row],[net_inflows]]&gt;AVERAGE(performance_data[net_inflows]),"High","Low")</f>
        <v>High</v>
      </c>
      <c r="T4371" s="15">
        <f>AVERAGEIF(performance_data[inflow_flag],performance_data[[#This Row],[inflow_flag]],performance_data[return_percentage])</f>
        <v>4.8467905675459724</v>
      </c>
      <c r="U4371" s="17">
        <f>IF(performance_data[[#This Row],[return_percentage]]&lt;performance_data[[#This Row],[benchmark_return]],1,0)</f>
        <v>1</v>
      </c>
      <c r="V4371" s="17">
        <f>COUNTIFS(performance_data[portfolio_id],performance_data[[#This Row],[portfolio_id]])</f>
        <v>30</v>
      </c>
      <c r="W4371" s="17">
        <f>COUNTIFS(performance_data[portfolio_id],performance_data[[#This Row],[portfolio_id]],
          performance_data[return_flag],1)</f>
        <v>13</v>
      </c>
      <c r="X4371" s="15">
        <f>performance_data[[#This Row],[underperform_flag_count]]/performance_data[[#This Row],[totalportfoliocount]]</f>
        <v>0.43333333333333335</v>
      </c>
    </row>
    <row r="4372" spans="1:24" x14ac:dyDescent="0.3">
      <c r="A4372">
        <v>8996</v>
      </c>
      <c r="B4372" s="1">
        <v>44999</v>
      </c>
      <c r="C4372">
        <v>373348.9</v>
      </c>
      <c r="D4372">
        <v>3.83</v>
      </c>
      <c r="E4372">
        <v>3.36</v>
      </c>
      <c r="F4372">
        <v>215.48</v>
      </c>
      <c r="G4372">
        <v>8890.91</v>
      </c>
      <c r="H4372" t="s">
        <v>2213</v>
      </c>
      <c r="I4372" t="s">
        <v>2206</v>
      </c>
      <c r="J4372">
        <v>3</v>
      </c>
      <c r="K4372" t="s">
        <v>2222</v>
      </c>
      <c r="L4372" t="str">
        <f>IF(performance_data[[#This Row],[return_percentage]]&gt;=performance_data[[#This Row],[benchmark_return]],"Higher","Lower")</f>
        <v>Higher</v>
      </c>
      <c r="M4372" s="14">
        <f xml:space="preserve"> _xlfn.MAXIFS(performance_data[date],performance_data[portfolio_id],performance_data[[#This Row],[portfolio_id]])</f>
        <v>45549</v>
      </c>
      <c r="N4372" s="14">
        <f xml:space="preserve"> _xlfn.MINIFS(performance_data[date],performance_data[portfolio_id],performance_data[[#This Row],[portfolio_id]])</f>
        <v>44886</v>
      </c>
      <c r="O4372" s="15">
        <f>_xlfn.MAXIFS(performance_data[portfolio_value],performance_data[portfolio_id],performance_data[[#This Row],[portfolio_id]],performance_data[date],performance_data[[#This Row],[latest_date]])</f>
        <v>405961.9</v>
      </c>
      <c r="P4372" s="15">
        <f>_xlfn.MAXIFS(performance_data[portfolio_value],performance_data[portfolio_id],performance_data[[#This Row],[portfolio_id]],performance_data[date],performance_data[[#This Row],[starting_date]])</f>
        <v>335700.65</v>
      </c>
      <c r="Q4372" s="15">
        <f>performance_data[[#This Row],[latest_value]]-performance_data[[#This Row],[starting_value]]</f>
        <v>70261.25</v>
      </c>
      <c r="R4372" s="15">
        <f>performance_data[[#This Row],[net_inflows]]-performance_data[[#This Row],[net_outflows]]</f>
        <v>-8675.43</v>
      </c>
      <c r="S4372" s="15" t="str">
        <f>IF(performance_data[[#This Row],[net_inflows]]&gt;AVERAGE(performance_data[net_inflows]),"High","Low")</f>
        <v>Low</v>
      </c>
      <c r="T4372" s="15">
        <f>AVERAGEIF(performance_data[inflow_flag],performance_data[[#This Row],[inflow_flag]],performance_data[return_percentage])</f>
        <v>5.0457846277021572</v>
      </c>
      <c r="U4372" s="17">
        <f>IF(performance_data[[#This Row],[return_percentage]]&lt;performance_data[[#This Row],[benchmark_return]],1,0)</f>
        <v>0</v>
      </c>
      <c r="V4372" s="17">
        <f>COUNTIFS(performance_data[portfolio_id],performance_data[[#This Row],[portfolio_id]])</f>
        <v>30</v>
      </c>
      <c r="W4372" s="17">
        <f>COUNTIFS(performance_data[portfolio_id],performance_data[[#This Row],[portfolio_id]],
          performance_data[return_flag],1)</f>
        <v>13</v>
      </c>
      <c r="X4372" s="15">
        <f>performance_data[[#This Row],[underperform_flag_count]]/performance_data[[#This Row],[totalportfoliocount]]</f>
        <v>0.43333333333333335</v>
      </c>
    </row>
    <row r="4373" spans="1:24" x14ac:dyDescent="0.3">
      <c r="A4373">
        <v>8996</v>
      </c>
      <c r="B4373" s="1">
        <v>45488</v>
      </c>
      <c r="C4373">
        <v>93655.52</v>
      </c>
      <c r="D4373">
        <v>12.47</v>
      </c>
      <c r="E4373">
        <v>12.16</v>
      </c>
      <c r="F4373">
        <v>17979.84</v>
      </c>
      <c r="G4373">
        <v>13513.33</v>
      </c>
      <c r="H4373" t="s">
        <v>2205</v>
      </c>
      <c r="I4373" t="s">
        <v>2209</v>
      </c>
      <c r="J4373">
        <v>7</v>
      </c>
      <c r="K4373" t="s">
        <v>2210</v>
      </c>
      <c r="L4373" t="str">
        <f>IF(performance_data[[#This Row],[return_percentage]]&gt;=performance_data[[#This Row],[benchmark_return]],"Higher","Lower")</f>
        <v>Higher</v>
      </c>
      <c r="M4373" s="14">
        <f xml:space="preserve"> _xlfn.MAXIFS(performance_data[date],performance_data[portfolio_id],performance_data[[#This Row],[portfolio_id]])</f>
        <v>45549</v>
      </c>
      <c r="N4373" s="14">
        <f xml:space="preserve"> _xlfn.MINIFS(performance_data[date],performance_data[portfolio_id],performance_data[[#This Row],[portfolio_id]])</f>
        <v>44886</v>
      </c>
      <c r="O4373" s="15">
        <f>_xlfn.MAXIFS(performance_data[portfolio_value],performance_data[portfolio_id],performance_data[[#This Row],[portfolio_id]],performance_data[date],performance_data[[#This Row],[latest_date]])</f>
        <v>405961.9</v>
      </c>
      <c r="P4373" s="15">
        <f>_xlfn.MAXIFS(performance_data[portfolio_value],performance_data[portfolio_id],performance_data[[#This Row],[portfolio_id]],performance_data[date],performance_data[[#This Row],[starting_date]])</f>
        <v>335700.65</v>
      </c>
      <c r="Q4373" s="15">
        <f>performance_data[[#This Row],[latest_value]]-performance_data[[#This Row],[starting_value]]</f>
        <v>70261.25</v>
      </c>
      <c r="R4373" s="15">
        <f>performance_data[[#This Row],[net_inflows]]-performance_data[[#This Row],[net_outflows]]</f>
        <v>4466.51</v>
      </c>
      <c r="S4373" s="15" t="str">
        <f>IF(performance_data[[#This Row],[net_inflows]]&gt;AVERAGE(performance_data[net_inflows]),"High","Low")</f>
        <v>High</v>
      </c>
      <c r="T4373" s="15">
        <f>AVERAGEIF(performance_data[inflow_flag],performance_data[[#This Row],[inflow_flag]],performance_data[return_percentage])</f>
        <v>4.8467905675459724</v>
      </c>
      <c r="U4373" s="17">
        <f>IF(performance_data[[#This Row],[return_percentage]]&lt;performance_data[[#This Row],[benchmark_return]],1,0)</f>
        <v>0</v>
      </c>
      <c r="V4373" s="17">
        <f>COUNTIFS(performance_data[portfolio_id],performance_data[[#This Row],[portfolio_id]])</f>
        <v>30</v>
      </c>
      <c r="W4373" s="17">
        <f>COUNTIFS(performance_data[portfolio_id],performance_data[[#This Row],[portfolio_id]],
          performance_data[return_flag],1)</f>
        <v>13</v>
      </c>
      <c r="X4373" s="15">
        <f>performance_data[[#This Row],[underperform_flag_count]]/performance_data[[#This Row],[totalportfoliocount]]</f>
        <v>0.43333333333333335</v>
      </c>
    </row>
    <row r="4374" spans="1:24" x14ac:dyDescent="0.3">
      <c r="A4374">
        <v>8996</v>
      </c>
      <c r="B4374" s="1">
        <v>45165</v>
      </c>
      <c r="C4374">
        <v>100626.65</v>
      </c>
      <c r="D4374">
        <v>11.24</v>
      </c>
      <c r="E4374">
        <v>10.220000000000001</v>
      </c>
      <c r="F4374">
        <v>17813.22</v>
      </c>
      <c r="G4374">
        <v>10872.46</v>
      </c>
      <c r="H4374" t="s">
        <v>2213</v>
      </c>
      <c r="I4374" t="s">
        <v>2209</v>
      </c>
      <c r="J4374">
        <v>8</v>
      </c>
      <c r="K4374" t="s">
        <v>2214</v>
      </c>
      <c r="L4374" t="str">
        <f>IF(performance_data[[#This Row],[return_percentage]]&gt;=performance_data[[#This Row],[benchmark_return]],"Higher","Lower")</f>
        <v>Higher</v>
      </c>
      <c r="M4374" s="14">
        <f xml:space="preserve"> _xlfn.MAXIFS(performance_data[date],performance_data[portfolio_id],performance_data[[#This Row],[portfolio_id]])</f>
        <v>45549</v>
      </c>
      <c r="N4374" s="14">
        <f xml:space="preserve"> _xlfn.MINIFS(performance_data[date],performance_data[portfolio_id],performance_data[[#This Row],[portfolio_id]])</f>
        <v>44886</v>
      </c>
      <c r="O4374" s="15">
        <f>_xlfn.MAXIFS(performance_data[portfolio_value],performance_data[portfolio_id],performance_data[[#This Row],[portfolio_id]],performance_data[date],performance_data[[#This Row],[latest_date]])</f>
        <v>405961.9</v>
      </c>
      <c r="P4374" s="15">
        <f>_xlfn.MAXIFS(performance_data[portfolio_value],performance_data[portfolio_id],performance_data[[#This Row],[portfolio_id]],performance_data[date],performance_data[[#This Row],[starting_date]])</f>
        <v>335700.65</v>
      </c>
      <c r="Q4374" s="15">
        <f>performance_data[[#This Row],[latest_value]]-performance_data[[#This Row],[starting_value]]</f>
        <v>70261.25</v>
      </c>
      <c r="R4374" s="15">
        <f>performance_data[[#This Row],[net_inflows]]-performance_data[[#This Row],[net_outflows]]</f>
        <v>6940.760000000002</v>
      </c>
      <c r="S4374" s="15" t="str">
        <f>IF(performance_data[[#This Row],[net_inflows]]&gt;AVERAGE(performance_data[net_inflows]),"High","Low")</f>
        <v>High</v>
      </c>
      <c r="T4374" s="15">
        <f>AVERAGEIF(performance_data[inflow_flag],performance_data[[#This Row],[inflow_flag]],performance_data[return_percentage])</f>
        <v>4.8467905675459724</v>
      </c>
      <c r="U4374" s="17">
        <f>IF(performance_data[[#This Row],[return_percentage]]&lt;performance_data[[#This Row],[benchmark_return]],1,0)</f>
        <v>0</v>
      </c>
      <c r="V4374" s="17">
        <f>COUNTIFS(performance_data[portfolio_id],performance_data[[#This Row],[portfolio_id]])</f>
        <v>30</v>
      </c>
      <c r="W4374" s="17">
        <f>COUNTIFS(performance_data[portfolio_id],performance_data[[#This Row],[portfolio_id]],
          performance_data[return_flag],1)</f>
        <v>13</v>
      </c>
      <c r="X4374" s="15">
        <f>performance_data[[#This Row],[underperform_flag_count]]/performance_data[[#This Row],[totalportfoliocount]]</f>
        <v>0.43333333333333335</v>
      </c>
    </row>
    <row r="4375" spans="1:24" x14ac:dyDescent="0.3">
      <c r="A4375">
        <v>8996</v>
      </c>
      <c r="B4375" s="1">
        <v>45168</v>
      </c>
      <c r="C4375">
        <v>339981.09</v>
      </c>
      <c r="D4375">
        <v>-9.23</v>
      </c>
      <c r="E4375">
        <v>-11</v>
      </c>
      <c r="F4375">
        <v>16525.71</v>
      </c>
      <c r="G4375">
        <v>14062.43</v>
      </c>
      <c r="H4375" t="s">
        <v>2213</v>
      </c>
      <c r="I4375" t="s">
        <v>2209</v>
      </c>
      <c r="J4375">
        <v>8</v>
      </c>
      <c r="K4375" t="s">
        <v>2214</v>
      </c>
      <c r="L4375" t="str">
        <f>IF(performance_data[[#This Row],[return_percentage]]&gt;=performance_data[[#This Row],[benchmark_return]],"Higher","Lower")</f>
        <v>Higher</v>
      </c>
      <c r="M4375" s="14">
        <f xml:space="preserve"> _xlfn.MAXIFS(performance_data[date],performance_data[portfolio_id],performance_data[[#This Row],[portfolio_id]])</f>
        <v>45549</v>
      </c>
      <c r="N4375" s="14">
        <f xml:space="preserve"> _xlfn.MINIFS(performance_data[date],performance_data[portfolio_id],performance_data[[#This Row],[portfolio_id]])</f>
        <v>44886</v>
      </c>
      <c r="O4375" s="15">
        <f>_xlfn.MAXIFS(performance_data[portfolio_value],performance_data[portfolio_id],performance_data[[#This Row],[portfolio_id]],performance_data[date],performance_data[[#This Row],[latest_date]])</f>
        <v>405961.9</v>
      </c>
      <c r="P4375" s="15">
        <f>_xlfn.MAXIFS(performance_data[portfolio_value],performance_data[portfolio_id],performance_data[[#This Row],[portfolio_id]],performance_data[date],performance_data[[#This Row],[starting_date]])</f>
        <v>335700.65</v>
      </c>
      <c r="Q4375" s="15">
        <f>performance_data[[#This Row],[latest_value]]-performance_data[[#This Row],[starting_value]]</f>
        <v>70261.25</v>
      </c>
      <c r="R4375" s="15">
        <f>performance_data[[#This Row],[net_inflows]]-performance_data[[#This Row],[net_outflows]]</f>
        <v>2463.2799999999988</v>
      </c>
      <c r="S4375" s="15" t="str">
        <f>IF(performance_data[[#This Row],[net_inflows]]&gt;AVERAGE(performance_data[net_inflows]),"High","Low")</f>
        <v>High</v>
      </c>
      <c r="T4375" s="15">
        <f>AVERAGEIF(performance_data[inflow_flag],performance_data[[#This Row],[inflow_flag]],performance_data[return_percentage])</f>
        <v>4.8467905675459724</v>
      </c>
      <c r="U4375" s="17">
        <f>IF(performance_data[[#This Row],[return_percentage]]&lt;performance_data[[#This Row],[benchmark_return]],1,0)</f>
        <v>0</v>
      </c>
      <c r="V4375" s="17">
        <f>COUNTIFS(performance_data[portfolio_id],performance_data[[#This Row],[portfolio_id]])</f>
        <v>30</v>
      </c>
      <c r="W4375" s="17">
        <f>COUNTIFS(performance_data[portfolio_id],performance_data[[#This Row],[portfolio_id]],
          performance_data[return_flag],1)</f>
        <v>13</v>
      </c>
      <c r="X4375" s="15">
        <f>performance_data[[#This Row],[underperform_flag_count]]/performance_data[[#This Row],[totalportfoliocount]]</f>
        <v>0.43333333333333335</v>
      </c>
    </row>
    <row r="4376" spans="1:24" x14ac:dyDescent="0.3">
      <c r="A4376">
        <v>8996</v>
      </c>
      <c r="B4376" s="1">
        <v>44918</v>
      </c>
      <c r="C4376">
        <v>449614.88</v>
      </c>
      <c r="D4376">
        <v>6.42</v>
      </c>
      <c r="E4376">
        <v>6.59</v>
      </c>
      <c r="F4376">
        <v>1771.77</v>
      </c>
      <c r="G4376">
        <v>6019.64</v>
      </c>
      <c r="H4376" t="s">
        <v>2220</v>
      </c>
      <c r="I4376" t="s">
        <v>2217</v>
      </c>
      <c r="J4376">
        <v>12</v>
      </c>
      <c r="K4376" t="s">
        <v>2218</v>
      </c>
      <c r="L4376" t="str">
        <f>IF(performance_data[[#This Row],[return_percentage]]&gt;=performance_data[[#This Row],[benchmark_return]],"Higher","Lower")</f>
        <v>Lower</v>
      </c>
      <c r="M4376" s="14">
        <f xml:space="preserve"> _xlfn.MAXIFS(performance_data[date],performance_data[portfolio_id],performance_data[[#This Row],[portfolio_id]])</f>
        <v>45549</v>
      </c>
      <c r="N4376" s="14">
        <f xml:space="preserve"> _xlfn.MINIFS(performance_data[date],performance_data[portfolio_id],performance_data[[#This Row],[portfolio_id]])</f>
        <v>44886</v>
      </c>
      <c r="O4376" s="15">
        <f>_xlfn.MAXIFS(performance_data[portfolio_value],performance_data[portfolio_id],performance_data[[#This Row],[portfolio_id]],performance_data[date],performance_data[[#This Row],[latest_date]])</f>
        <v>405961.9</v>
      </c>
      <c r="P4376" s="15">
        <f>_xlfn.MAXIFS(performance_data[portfolio_value],performance_data[portfolio_id],performance_data[[#This Row],[portfolio_id]],performance_data[date],performance_data[[#This Row],[starting_date]])</f>
        <v>335700.65</v>
      </c>
      <c r="Q4376" s="15">
        <f>performance_data[[#This Row],[latest_value]]-performance_data[[#This Row],[starting_value]]</f>
        <v>70261.25</v>
      </c>
      <c r="R4376" s="15">
        <f>performance_data[[#This Row],[net_inflows]]-performance_data[[#This Row],[net_outflows]]</f>
        <v>-4247.8700000000008</v>
      </c>
      <c r="S4376" s="15" t="str">
        <f>IF(performance_data[[#This Row],[net_inflows]]&gt;AVERAGE(performance_data[net_inflows]),"High","Low")</f>
        <v>Low</v>
      </c>
      <c r="T4376" s="15">
        <f>AVERAGEIF(performance_data[inflow_flag],performance_data[[#This Row],[inflow_flag]],performance_data[return_percentage])</f>
        <v>5.0457846277021572</v>
      </c>
      <c r="U4376" s="17">
        <f>IF(performance_data[[#This Row],[return_percentage]]&lt;performance_data[[#This Row],[benchmark_return]],1,0)</f>
        <v>1</v>
      </c>
      <c r="V4376" s="17">
        <f>COUNTIFS(performance_data[portfolio_id],performance_data[[#This Row],[portfolio_id]])</f>
        <v>30</v>
      </c>
      <c r="W4376" s="17">
        <f>COUNTIFS(performance_data[portfolio_id],performance_data[[#This Row],[portfolio_id]],
          performance_data[return_flag],1)</f>
        <v>13</v>
      </c>
      <c r="X4376" s="15">
        <f>performance_data[[#This Row],[underperform_flag_count]]/performance_data[[#This Row],[totalportfoliocount]]</f>
        <v>0.43333333333333335</v>
      </c>
    </row>
    <row r="4377" spans="1:24" x14ac:dyDescent="0.3">
      <c r="A4377">
        <v>8996</v>
      </c>
      <c r="B4377" s="1">
        <v>45149</v>
      </c>
      <c r="C4377">
        <v>292364.65000000002</v>
      </c>
      <c r="D4377">
        <v>-6.63</v>
      </c>
      <c r="E4377">
        <v>-5.98</v>
      </c>
      <c r="F4377">
        <v>5358.86</v>
      </c>
      <c r="G4377">
        <v>15129.79</v>
      </c>
      <c r="H4377" t="s">
        <v>2213</v>
      </c>
      <c r="I4377" t="s">
        <v>2209</v>
      </c>
      <c r="J4377">
        <v>8</v>
      </c>
      <c r="K4377" t="s">
        <v>2214</v>
      </c>
      <c r="L4377" t="str">
        <f>IF(performance_data[[#This Row],[return_percentage]]&gt;=performance_data[[#This Row],[benchmark_return]],"Higher","Lower")</f>
        <v>Lower</v>
      </c>
      <c r="M4377" s="14">
        <f xml:space="preserve"> _xlfn.MAXIFS(performance_data[date],performance_data[portfolio_id],performance_data[[#This Row],[portfolio_id]])</f>
        <v>45549</v>
      </c>
      <c r="N4377" s="14">
        <f xml:space="preserve"> _xlfn.MINIFS(performance_data[date],performance_data[portfolio_id],performance_data[[#This Row],[portfolio_id]])</f>
        <v>44886</v>
      </c>
      <c r="O4377" s="15">
        <f>_xlfn.MAXIFS(performance_data[portfolio_value],performance_data[portfolio_id],performance_data[[#This Row],[portfolio_id]],performance_data[date],performance_data[[#This Row],[latest_date]])</f>
        <v>405961.9</v>
      </c>
      <c r="P4377" s="15">
        <f>_xlfn.MAXIFS(performance_data[portfolio_value],performance_data[portfolio_id],performance_data[[#This Row],[portfolio_id]],performance_data[date],performance_data[[#This Row],[starting_date]])</f>
        <v>335700.65</v>
      </c>
      <c r="Q4377" s="15">
        <f>performance_data[[#This Row],[latest_value]]-performance_data[[#This Row],[starting_value]]</f>
        <v>70261.25</v>
      </c>
      <c r="R4377" s="15">
        <f>performance_data[[#This Row],[net_inflows]]-performance_data[[#This Row],[net_outflows]]</f>
        <v>-9770.93</v>
      </c>
      <c r="S4377" s="15" t="str">
        <f>IF(performance_data[[#This Row],[net_inflows]]&gt;AVERAGE(performance_data[net_inflows]),"High","Low")</f>
        <v>Low</v>
      </c>
      <c r="T4377" s="15">
        <f>AVERAGEIF(performance_data[inflow_flag],performance_data[[#This Row],[inflow_flag]],performance_data[return_percentage])</f>
        <v>5.0457846277021572</v>
      </c>
      <c r="U4377" s="17">
        <f>IF(performance_data[[#This Row],[return_percentage]]&lt;performance_data[[#This Row],[benchmark_return]],1,0)</f>
        <v>1</v>
      </c>
      <c r="V4377" s="17">
        <f>COUNTIFS(performance_data[portfolio_id],performance_data[[#This Row],[portfolio_id]])</f>
        <v>30</v>
      </c>
      <c r="W4377" s="17">
        <f>COUNTIFS(performance_data[portfolio_id],performance_data[[#This Row],[portfolio_id]],
          performance_data[return_flag],1)</f>
        <v>13</v>
      </c>
      <c r="X4377" s="15">
        <f>performance_data[[#This Row],[underperform_flag_count]]/performance_data[[#This Row],[totalportfoliocount]]</f>
        <v>0.43333333333333335</v>
      </c>
    </row>
    <row r="4378" spans="1:24" x14ac:dyDescent="0.3">
      <c r="A4378">
        <v>8996</v>
      </c>
      <c r="B4378" s="1">
        <v>45419</v>
      </c>
      <c r="C4378">
        <v>339565.99</v>
      </c>
      <c r="D4378">
        <v>10.37</v>
      </c>
      <c r="E4378">
        <v>10.27</v>
      </c>
      <c r="F4378">
        <v>18337.84</v>
      </c>
      <c r="G4378">
        <v>12984.19</v>
      </c>
      <c r="H4378" t="s">
        <v>2205</v>
      </c>
      <c r="I4378" t="s">
        <v>2211</v>
      </c>
      <c r="J4378">
        <v>5</v>
      </c>
      <c r="K4378" t="s">
        <v>2223</v>
      </c>
      <c r="L4378" t="str">
        <f>IF(performance_data[[#This Row],[return_percentage]]&gt;=performance_data[[#This Row],[benchmark_return]],"Higher","Lower")</f>
        <v>Higher</v>
      </c>
      <c r="M4378" s="14">
        <f xml:space="preserve"> _xlfn.MAXIFS(performance_data[date],performance_data[portfolio_id],performance_data[[#This Row],[portfolio_id]])</f>
        <v>45549</v>
      </c>
      <c r="N4378" s="14">
        <f xml:space="preserve"> _xlfn.MINIFS(performance_data[date],performance_data[portfolio_id],performance_data[[#This Row],[portfolio_id]])</f>
        <v>44886</v>
      </c>
      <c r="O4378" s="15">
        <f>_xlfn.MAXIFS(performance_data[portfolio_value],performance_data[portfolio_id],performance_data[[#This Row],[portfolio_id]],performance_data[date],performance_data[[#This Row],[latest_date]])</f>
        <v>405961.9</v>
      </c>
      <c r="P4378" s="15">
        <f>_xlfn.MAXIFS(performance_data[portfolio_value],performance_data[portfolio_id],performance_data[[#This Row],[portfolio_id]],performance_data[date],performance_data[[#This Row],[starting_date]])</f>
        <v>335700.65</v>
      </c>
      <c r="Q4378" s="15">
        <f>performance_data[[#This Row],[latest_value]]-performance_data[[#This Row],[starting_value]]</f>
        <v>70261.25</v>
      </c>
      <c r="R4378" s="15">
        <f>performance_data[[#This Row],[net_inflows]]-performance_data[[#This Row],[net_outflows]]</f>
        <v>5353.65</v>
      </c>
      <c r="S4378" s="15" t="str">
        <f>IF(performance_data[[#This Row],[net_inflows]]&gt;AVERAGE(performance_data[net_inflows]),"High","Low")</f>
        <v>High</v>
      </c>
      <c r="T4378" s="15">
        <f>AVERAGEIF(performance_data[inflow_flag],performance_data[[#This Row],[inflow_flag]],performance_data[return_percentage])</f>
        <v>4.8467905675459724</v>
      </c>
      <c r="U4378" s="17">
        <f>IF(performance_data[[#This Row],[return_percentage]]&lt;performance_data[[#This Row],[benchmark_return]],1,0)</f>
        <v>0</v>
      </c>
      <c r="V4378" s="17">
        <f>COUNTIFS(performance_data[portfolio_id],performance_data[[#This Row],[portfolio_id]])</f>
        <v>30</v>
      </c>
      <c r="W4378" s="17">
        <f>COUNTIFS(performance_data[portfolio_id],performance_data[[#This Row],[portfolio_id]],
          performance_data[return_flag],1)</f>
        <v>13</v>
      </c>
      <c r="X4378" s="15">
        <f>performance_data[[#This Row],[underperform_flag_count]]/performance_data[[#This Row],[totalportfoliocount]]</f>
        <v>0.43333333333333335</v>
      </c>
    </row>
    <row r="4379" spans="1:24" x14ac:dyDescent="0.3">
      <c r="A4379">
        <v>8996</v>
      </c>
      <c r="B4379" s="1">
        <v>45443</v>
      </c>
      <c r="C4379">
        <v>279795.11</v>
      </c>
      <c r="D4379">
        <v>3.2</v>
      </c>
      <c r="E4379">
        <v>2.6</v>
      </c>
      <c r="F4379">
        <v>4893</v>
      </c>
      <c r="G4379">
        <v>10454.58</v>
      </c>
      <c r="H4379" t="s">
        <v>2205</v>
      </c>
      <c r="I4379" t="s">
        <v>2211</v>
      </c>
      <c r="J4379">
        <v>5</v>
      </c>
      <c r="K4379" t="s">
        <v>2223</v>
      </c>
      <c r="L4379" t="str">
        <f>IF(performance_data[[#This Row],[return_percentage]]&gt;=performance_data[[#This Row],[benchmark_return]],"Higher","Lower")</f>
        <v>Higher</v>
      </c>
      <c r="M4379" s="14">
        <f xml:space="preserve"> _xlfn.MAXIFS(performance_data[date],performance_data[portfolio_id],performance_data[[#This Row],[portfolio_id]])</f>
        <v>45549</v>
      </c>
      <c r="N4379" s="14">
        <f xml:space="preserve"> _xlfn.MINIFS(performance_data[date],performance_data[portfolio_id],performance_data[[#This Row],[portfolio_id]])</f>
        <v>44886</v>
      </c>
      <c r="O4379" s="15">
        <f>_xlfn.MAXIFS(performance_data[portfolio_value],performance_data[portfolio_id],performance_data[[#This Row],[portfolio_id]],performance_data[date],performance_data[[#This Row],[latest_date]])</f>
        <v>405961.9</v>
      </c>
      <c r="P4379" s="15">
        <f>_xlfn.MAXIFS(performance_data[portfolio_value],performance_data[portfolio_id],performance_data[[#This Row],[portfolio_id]],performance_data[date],performance_data[[#This Row],[starting_date]])</f>
        <v>335700.65</v>
      </c>
      <c r="Q4379" s="15">
        <f>performance_data[[#This Row],[latest_value]]-performance_data[[#This Row],[starting_value]]</f>
        <v>70261.25</v>
      </c>
      <c r="R4379" s="15">
        <f>performance_data[[#This Row],[net_inflows]]-performance_data[[#This Row],[net_outflows]]</f>
        <v>-5561.58</v>
      </c>
      <c r="S4379" s="15" t="str">
        <f>IF(performance_data[[#This Row],[net_inflows]]&gt;AVERAGE(performance_data[net_inflows]),"High","Low")</f>
        <v>Low</v>
      </c>
      <c r="T4379" s="15">
        <f>AVERAGEIF(performance_data[inflow_flag],performance_data[[#This Row],[inflow_flag]],performance_data[return_percentage])</f>
        <v>5.0457846277021572</v>
      </c>
      <c r="U4379" s="17">
        <f>IF(performance_data[[#This Row],[return_percentage]]&lt;performance_data[[#This Row],[benchmark_return]],1,0)</f>
        <v>0</v>
      </c>
      <c r="V4379" s="17">
        <f>COUNTIFS(performance_data[portfolio_id],performance_data[[#This Row],[portfolio_id]])</f>
        <v>30</v>
      </c>
      <c r="W4379" s="17">
        <f>COUNTIFS(performance_data[portfolio_id],performance_data[[#This Row],[portfolio_id]],
          performance_data[return_flag],1)</f>
        <v>13</v>
      </c>
      <c r="X4379" s="15">
        <f>performance_data[[#This Row],[underperform_flag_count]]/performance_data[[#This Row],[totalportfoliocount]]</f>
        <v>0.43333333333333335</v>
      </c>
    </row>
    <row r="4380" spans="1:24" x14ac:dyDescent="0.3">
      <c r="A4380">
        <v>8996</v>
      </c>
      <c r="B4380" s="1">
        <v>45472</v>
      </c>
      <c r="C4380">
        <v>254633.25</v>
      </c>
      <c r="D4380">
        <v>19.309999999999999</v>
      </c>
      <c r="E4380">
        <v>16.41</v>
      </c>
      <c r="F4380">
        <v>15328.17</v>
      </c>
      <c r="G4380">
        <v>3739.83</v>
      </c>
      <c r="H4380" t="s">
        <v>2205</v>
      </c>
      <c r="I4380" t="s">
        <v>2211</v>
      </c>
      <c r="J4380">
        <v>6</v>
      </c>
      <c r="K4380" t="s">
        <v>2212</v>
      </c>
      <c r="L4380" t="str">
        <f>IF(performance_data[[#This Row],[return_percentage]]&gt;=performance_data[[#This Row],[benchmark_return]],"Higher","Lower")</f>
        <v>Higher</v>
      </c>
      <c r="M4380" s="14">
        <f xml:space="preserve"> _xlfn.MAXIFS(performance_data[date],performance_data[portfolio_id],performance_data[[#This Row],[portfolio_id]])</f>
        <v>45549</v>
      </c>
      <c r="N4380" s="14">
        <f xml:space="preserve"> _xlfn.MINIFS(performance_data[date],performance_data[portfolio_id],performance_data[[#This Row],[portfolio_id]])</f>
        <v>44886</v>
      </c>
      <c r="O4380" s="15">
        <f>_xlfn.MAXIFS(performance_data[portfolio_value],performance_data[portfolio_id],performance_data[[#This Row],[portfolio_id]],performance_data[date],performance_data[[#This Row],[latest_date]])</f>
        <v>405961.9</v>
      </c>
      <c r="P4380" s="15">
        <f>_xlfn.MAXIFS(performance_data[portfolio_value],performance_data[portfolio_id],performance_data[[#This Row],[portfolio_id]],performance_data[date],performance_data[[#This Row],[starting_date]])</f>
        <v>335700.65</v>
      </c>
      <c r="Q4380" s="15">
        <f>performance_data[[#This Row],[latest_value]]-performance_data[[#This Row],[starting_value]]</f>
        <v>70261.25</v>
      </c>
      <c r="R4380" s="15">
        <f>performance_data[[#This Row],[net_inflows]]-performance_data[[#This Row],[net_outflows]]</f>
        <v>11588.34</v>
      </c>
      <c r="S4380" s="15" t="str">
        <f>IF(performance_data[[#This Row],[net_inflows]]&gt;AVERAGE(performance_data[net_inflows]),"High","Low")</f>
        <v>High</v>
      </c>
      <c r="T4380" s="15">
        <f>AVERAGEIF(performance_data[inflow_flag],performance_data[[#This Row],[inflow_flag]],performance_data[return_percentage])</f>
        <v>4.8467905675459724</v>
      </c>
      <c r="U4380" s="17">
        <f>IF(performance_data[[#This Row],[return_percentage]]&lt;performance_data[[#This Row],[benchmark_return]],1,0)</f>
        <v>0</v>
      </c>
      <c r="V4380" s="17">
        <f>COUNTIFS(performance_data[portfolio_id],performance_data[[#This Row],[portfolio_id]])</f>
        <v>30</v>
      </c>
      <c r="W4380" s="17">
        <f>COUNTIFS(performance_data[portfolio_id],performance_data[[#This Row],[portfolio_id]],
          performance_data[return_flag],1)</f>
        <v>13</v>
      </c>
      <c r="X4380" s="15">
        <f>performance_data[[#This Row],[underperform_flag_count]]/performance_data[[#This Row],[totalportfoliocount]]</f>
        <v>0.43333333333333335</v>
      </c>
    </row>
    <row r="4381" spans="1:24" x14ac:dyDescent="0.3">
      <c r="A4381">
        <v>8996</v>
      </c>
      <c r="B4381" s="1">
        <v>44968</v>
      </c>
      <c r="C4381">
        <v>414140.34</v>
      </c>
      <c r="D4381">
        <v>8.64</v>
      </c>
      <c r="E4381">
        <v>7.72</v>
      </c>
      <c r="F4381">
        <v>6728.27</v>
      </c>
      <c r="G4381">
        <v>7443.84</v>
      </c>
      <c r="H4381" t="s">
        <v>2213</v>
      </c>
      <c r="I4381" t="s">
        <v>2206</v>
      </c>
      <c r="J4381">
        <v>2</v>
      </c>
      <c r="K4381" t="s">
        <v>2226</v>
      </c>
      <c r="L4381" t="str">
        <f>IF(performance_data[[#This Row],[return_percentage]]&gt;=performance_data[[#This Row],[benchmark_return]],"Higher","Lower")</f>
        <v>Higher</v>
      </c>
      <c r="M4381" s="14">
        <f xml:space="preserve"> _xlfn.MAXIFS(performance_data[date],performance_data[portfolio_id],performance_data[[#This Row],[portfolio_id]])</f>
        <v>45549</v>
      </c>
      <c r="N4381" s="14">
        <f xml:space="preserve"> _xlfn.MINIFS(performance_data[date],performance_data[portfolio_id],performance_data[[#This Row],[portfolio_id]])</f>
        <v>44886</v>
      </c>
      <c r="O4381" s="15">
        <f>_xlfn.MAXIFS(performance_data[portfolio_value],performance_data[portfolio_id],performance_data[[#This Row],[portfolio_id]],performance_data[date],performance_data[[#This Row],[latest_date]])</f>
        <v>405961.9</v>
      </c>
      <c r="P4381" s="15">
        <f>_xlfn.MAXIFS(performance_data[portfolio_value],performance_data[portfolio_id],performance_data[[#This Row],[portfolio_id]],performance_data[date],performance_data[[#This Row],[starting_date]])</f>
        <v>335700.65</v>
      </c>
      <c r="Q4381" s="15">
        <f>performance_data[[#This Row],[latest_value]]-performance_data[[#This Row],[starting_value]]</f>
        <v>70261.25</v>
      </c>
      <c r="R4381" s="15">
        <f>performance_data[[#This Row],[net_inflows]]-performance_data[[#This Row],[net_outflows]]</f>
        <v>-715.56999999999971</v>
      </c>
      <c r="S4381" s="15" t="str">
        <f>IF(performance_data[[#This Row],[net_inflows]]&gt;AVERAGE(performance_data[net_inflows]),"High","Low")</f>
        <v>Low</v>
      </c>
      <c r="T4381" s="15">
        <f>AVERAGEIF(performance_data[inflow_flag],performance_data[[#This Row],[inflow_flag]],performance_data[return_percentage])</f>
        <v>5.0457846277021572</v>
      </c>
      <c r="U4381" s="17">
        <f>IF(performance_data[[#This Row],[return_percentage]]&lt;performance_data[[#This Row],[benchmark_return]],1,0)</f>
        <v>0</v>
      </c>
      <c r="V4381" s="17">
        <f>COUNTIFS(performance_data[portfolio_id],performance_data[[#This Row],[portfolio_id]])</f>
        <v>30</v>
      </c>
      <c r="W4381" s="17">
        <f>COUNTIFS(performance_data[portfolio_id],performance_data[[#This Row],[portfolio_id]],
          performance_data[return_flag],1)</f>
        <v>13</v>
      </c>
      <c r="X4381" s="15">
        <f>performance_data[[#This Row],[underperform_flag_count]]/performance_data[[#This Row],[totalportfoliocount]]</f>
        <v>0.43333333333333335</v>
      </c>
    </row>
    <row r="4382" spans="1:24" x14ac:dyDescent="0.3">
      <c r="A4382">
        <v>8996</v>
      </c>
      <c r="B4382" s="1">
        <v>45274</v>
      </c>
      <c r="C4382">
        <v>345335.55</v>
      </c>
      <c r="D4382">
        <v>13.71</v>
      </c>
      <c r="E4382">
        <v>14.39</v>
      </c>
      <c r="F4382">
        <v>3809.93</v>
      </c>
      <c r="G4382">
        <v>7644.75</v>
      </c>
      <c r="H4382" t="s">
        <v>2213</v>
      </c>
      <c r="I4382" t="s">
        <v>2217</v>
      </c>
      <c r="J4382">
        <v>12</v>
      </c>
      <c r="K4382" t="s">
        <v>2218</v>
      </c>
      <c r="L4382" t="str">
        <f>IF(performance_data[[#This Row],[return_percentage]]&gt;=performance_data[[#This Row],[benchmark_return]],"Higher","Lower")</f>
        <v>Lower</v>
      </c>
      <c r="M4382" s="14">
        <f xml:space="preserve"> _xlfn.MAXIFS(performance_data[date],performance_data[portfolio_id],performance_data[[#This Row],[portfolio_id]])</f>
        <v>45549</v>
      </c>
      <c r="N4382" s="14">
        <f xml:space="preserve"> _xlfn.MINIFS(performance_data[date],performance_data[portfolio_id],performance_data[[#This Row],[portfolio_id]])</f>
        <v>44886</v>
      </c>
      <c r="O4382" s="15">
        <f>_xlfn.MAXIFS(performance_data[portfolio_value],performance_data[portfolio_id],performance_data[[#This Row],[portfolio_id]],performance_data[date],performance_data[[#This Row],[latest_date]])</f>
        <v>405961.9</v>
      </c>
      <c r="P4382" s="15">
        <f>_xlfn.MAXIFS(performance_data[portfolio_value],performance_data[portfolio_id],performance_data[[#This Row],[portfolio_id]],performance_data[date],performance_data[[#This Row],[starting_date]])</f>
        <v>335700.65</v>
      </c>
      <c r="Q4382" s="15">
        <f>performance_data[[#This Row],[latest_value]]-performance_data[[#This Row],[starting_value]]</f>
        <v>70261.25</v>
      </c>
      <c r="R4382" s="15">
        <f>performance_data[[#This Row],[net_inflows]]-performance_data[[#This Row],[net_outflows]]</f>
        <v>-3834.82</v>
      </c>
      <c r="S4382" s="15" t="str">
        <f>IF(performance_data[[#This Row],[net_inflows]]&gt;AVERAGE(performance_data[net_inflows]),"High","Low")</f>
        <v>Low</v>
      </c>
      <c r="T4382" s="15">
        <f>AVERAGEIF(performance_data[inflow_flag],performance_data[[#This Row],[inflow_flag]],performance_data[return_percentage])</f>
        <v>5.0457846277021572</v>
      </c>
      <c r="U4382" s="17">
        <f>IF(performance_data[[#This Row],[return_percentage]]&lt;performance_data[[#This Row],[benchmark_return]],1,0)</f>
        <v>1</v>
      </c>
      <c r="V4382" s="17">
        <f>COUNTIFS(performance_data[portfolio_id],performance_data[[#This Row],[portfolio_id]])</f>
        <v>30</v>
      </c>
      <c r="W4382" s="17">
        <f>COUNTIFS(performance_data[portfolio_id],performance_data[[#This Row],[portfolio_id]],
          performance_data[return_flag],1)</f>
        <v>13</v>
      </c>
      <c r="X4382" s="15">
        <f>performance_data[[#This Row],[underperform_flag_count]]/performance_data[[#This Row],[totalportfoliocount]]</f>
        <v>0.43333333333333335</v>
      </c>
    </row>
    <row r="4383" spans="1:24" x14ac:dyDescent="0.3">
      <c r="A4383">
        <v>8996</v>
      </c>
      <c r="B4383" s="1">
        <v>45073</v>
      </c>
      <c r="C4383">
        <v>85690.74</v>
      </c>
      <c r="D4383">
        <v>10.7</v>
      </c>
      <c r="E4383">
        <v>8.91</v>
      </c>
      <c r="F4383">
        <v>58.3</v>
      </c>
      <c r="G4383">
        <v>2393.13</v>
      </c>
      <c r="H4383" t="s">
        <v>2213</v>
      </c>
      <c r="I4383" t="s">
        <v>2211</v>
      </c>
      <c r="J4383">
        <v>5</v>
      </c>
      <c r="K4383" t="s">
        <v>2223</v>
      </c>
      <c r="L4383" t="str">
        <f>IF(performance_data[[#This Row],[return_percentage]]&gt;=performance_data[[#This Row],[benchmark_return]],"Higher","Lower")</f>
        <v>Higher</v>
      </c>
      <c r="M4383" s="14">
        <f xml:space="preserve"> _xlfn.MAXIFS(performance_data[date],performance_data[portfolio_id],performance_data[[#This Row],[portfolio_id]])</f>
        <v>45549</v>
      </c>
      <c r="N4383" s="14">
        <f xml:space="preserve"> _xlfn.MINIFS(performance_data[date],performance_data[portfolio_id],performance_data[[#This Row],[portfolio_id]])</f>
        <v>44886</v>
      </c>
      <c r="O4383" s="15">
        <f>_xlfn.MAXIFS(performance_data[portfolio_value],performance_data[portfolio_id],performance_data[[#This Row],[portfolio_id]],performance_data[date],performance_data[[#This Row],[latest_date]])</f>
        <v>405961.9</v>
      </c>
      <c r="P4383" s="15">
        <f>_xlfn.MAXIFS(performance_data[portfolio_value],performance_data[portfolio_id],performance_data[[#This Row],[portfolio_id]],performance_data[date],performance_data[[#This Row],[starting_date]])</f>
        <v>335700.65</v>
      </c>
      <c r="Q4383" s="15">
        <f>performance_data[[#This Row],[latest_value]]-performance_data[[#This Row],[starting_value]]</f>
        <v>70261.25</v>
      </c>
      <c r="R4383" s="15">
        <f>performance_data[[#This Row],[net_inflows]]-performance_data[[#This Row],[net_outflows]]</f>
        <v>-2334.83</v>
      </c>
      <c r="S4383" s="15" t="str">
        <f>IF(performance_data[[#This Row],[net_inflows]]&gt;AVERAGE(performance_data[net_inflows]),"High","Low")</f>
        <v>Low</v>
      </c>
      <c r="T4383" s="15">
        <f>AVERAGEIF(performance_data[inflow_flag],performance_data[[#This Row],[inflow_flag]],performance_data[return_percentage])</f>
        <v>5.0457846277021572</v>
      </c>
      <c r="U4383" s="17">
        <f>IF(performance_data[[#This Row],[return_percentage]]&lt;performance_data[[#This Row],[benchmark_return]],1,0)</f>
        <v>0</v>
      </c>
      <c r="V4383" s="17">
        <f>COUNTIFS(performance_data[portfolio_id],performance_data[[#This Row],[portfolio_id]])</f>
        <v>30</v>
      </c>
      <c r="W4383" s="17">
        <f>COUNTIFS(performance_data[portfolio_id],performance_data[[#This Row],[portfolio_id]],
          performance_data[return_flag],1)</f>
        <v>13</v>
      </c>
      <c r="X4383" s="15">
        <f>performance_data[[#This Row],[underperform_flag_count]]/performance_data[[#This Row],[totalportfoliocount]]</f>
        <v>0.43333333333333335</v>
      </c>
    </row>
    <row r="4384" spans="1:24" x14ac:dyDescent="0.3">
      <c r="A4384">
        <v>8996</v>
      </c>
      <c r="B4384" s="1">
        <v>45187</v>
      </c>
      <c r="C4384">
        <v>375534.67</v>
      </c>
      <c r="D4384">
        <v>-5.31</v>
      </c>
      <c r="E4384">
        <v>-5.43</v>
      </c>
      <c r="F4384">
        <v>15920.7</v>
      </c>
      <c r="G4384">
        <v>81.97</v>
      </c>
      <c r="H4384" t="s">
        <v>2213</v>
      </c>
      <c r="I4384" t="s">
        <v>2209</v>
      </c>
      <c r="J4384">
        <v>9</v>
      </c>
      <c r="K4384" t="s">
        <v>2221</v>
      </c>
      <c r="L4384" t="str">
        <f>IF(performance_data[[#This Row],[return_percentage]]&gt;=performance_data[[#This Row],[benchmark_return]],"Higher","Lower")</f>
        <v>Higher</v>
      </c>
      <c r="M4384" s="14">
        <f xml:space="preserve"> _xlfn.MAXIFS(performance_data[date],performance_data[portfolio_id],performance_data[[#This Row],[portfolio_id]])</f>
        <v>45549</v>
      </c>
      <c r="N4384" s="14">
        <f xml:space="preserve"> _xlfn.MINIFS(performance_data[date],performance_data[portfolio_id],performance_data[[#This Row],[portfolio_id]])</f>
        <v>44886</v>
      </c>
      <c r="O4384" s="15">
        <f>_xlfn.MAXIFS(performance_data[portfolio_value],performance_data[portfolio_id],performance_data[[#This Row],[portfolio_id]],performance_data[date],performance_data[[#This Row],[latest_date]])</f>
        <v>405961.9</v>
      </c>
      <c r="P4384" s="15">
        <f>_xlfn.MAXIFS(performance_data[portfolio_value],performance_data[portfolio_id],performance_data[[#This Row],[portfolio_id]],performance_data[date],performance_data[[#This Row],[starting_date]])</f>
        <v>335700.65</v>
      </c>
      <c r="Q4384" s="15">
        <f>performance_data[[#This Row],[latest_value]]-performance_data[[#This Row],[starting_value]]</f>
        <v>70261.25</v>
      </c>
      <c r="R4384" s="15">
        <f>performance_data[[#This Row],[net_inflows]]-performance_data[[#This Row],[net_outflows]]</f>
        <v>15838.730000000001</v>
      </c>
      <c r="S4384" s="15" t="str">
        <f>IF(performance_data[[#This Row],[net_inflows]]&gt;AVERAGE(performance_data[net_inflows]),"High","Low")</f>
        <v>High</v>
      </c>
      <c r="T4384" s="15">
        <f>AVERAGEIF(performance_data[inflow_flag],performance_data[[#This Row],[inflow_flag]],performance_data[return_percentage])</f>
        <v>4.8467905675459724</v>
      </c>
      <c r="U4384" s="17">
        <f>IF(performance_data[[#This Row],[return_percentage]]&lt;performance_data[[#This Row],[benchmark_return]],1,0)</f>
        <v>0</v>
      </c>
      <c r="V4384" s="17">
        <f>COUNTIFS(performance_data[portfolio_id],performance_data[[#This Row],[portfolio_id]])</f>
        <v>30</v>
      </c>
      <c r="W4384" s="17">
        <f>COUNTIFS(performance_data[portfolio_id],performance_data[[#This Row],[portfolio_id]],
          performance_data[return_flag],1)</f>
        <v>13</v>
      </c>
      <c r="X4384" s="15">
        <f>performance_data[[#This Row],[underperform_flag_count]]/performance_data[[#This Row],[totalportfoliocount]]</f>
        <v>0.43333333333333335</v>
      </c>
    </row>
    <row r="4385" spans="1:24" x14ac:dyDescent="0.3">
      <c r="A4385">
        <v>8996</v>
      </c>
      <c r="B4385" s="1">
        <v>45505</v>
      </c>
      <c r="C4385">
        <v>213277.75</v>
      </c>
      <c r="D4385">
        <v>13.37</v>
      </c>
      <c r="E4385">
        <v>13.46</v>
      </c>
      <c r="F4385">
        <v>10479.65</v>
      </c>
      <c r="G4385">
        <v>3988.96</v>
      </c>
      <c r="H4385" t="s">
        <v>2205</v>
      </c>
      <c r="I4385" t="s">
        <v>2209</v>
      </c>
      <c r="J4385">
        <v>8</v>
      </c>
      <c r="K4385" t="s">
        <v>2214</v>
      </c>
      <c r="L4385" t="str">
        <f>IF(performance_data[[#This Row],[return_percentage]]&gt;=performance_data[[#This Row],[benchmark_return]],"Higher","Lower")</f>
        <v>Lower</v>
      </c>
      <c r="M4385" s="14">
        <f xml:space="preserve"> _xlfn.MAXIFS(performance_data[date],performance_data[portfolio_id],performance_data[[#This Row],[portfolio_id]])</f>
        <v>45549</v>
      </c>
      <c r="N4385" s="14">
        <f xml:space="preserve"> _xlfn.MINIFS(performance_data[date],performance_data[portfolio_id],performance_data[[#This Row],[portfolio_id]])</f>
        <v>44886</v>
      </c>
      <c r="O4385" s="15">
        <f>_xlfn.MAXIFS(performance_data[portfolio_value],performance_data[portfolio_id],performance_data[[#This Row],[portfolio_id]],performance_data[date],performance_data[[#This Row],[latest_date]])</f>
        <v>405961.9</v>
      </c>
      <c r="P4385" s="15">
        <f>_xlfn.MAXIFS(performance_data[portfolio_value],performance_data[portfolio_id],performance_data[[#This Row],[portfolio_id]],performance_data[date],performance_data[[#This Row],[starting_date]])</f>
        <v>335700.65</v>
      </c>
      <c r="Q4385" s="15">
        <f>performance_data[[#This Row],[latest_value]]-performance_data[[#This Row],[starting_value]]</f>
        <v>70261.25</v>
      </c>
      <c r="R4385" s="15">
        <f>performance_data[[#This Row],[net_inflows]]-performance_data[[#This Row],[net_outflows]]</f>
        <v>6490.69</v>
      </c>
      <c r="S4385" s="15" t="str">
        <f>IF(performance_data[[#This Row],[net_inflows]]&gt;AVERAGE(performance_data[net_inflows]),"High","Low")</f>
        <v>High</v>
      </c>
      <c r="T4385" s="15">
        <f>AVERAGEIF(performance_data[inflow_flag],performance_data[[#This Row],[inflow_flag]],performance_data[return_percentage])</f>
        <v>4.8467905675459724</v>
      </c>
      <c r="U4385" s="17">
        <f>IF(performance_data[[#This Row],[return_percentage]]&lt;performance_data[[#This Row],[benchmark_return]],1,0)</f>
        <v>1</v>
      </c>
      <c r="V4385" s="17">
        <f>COUNTIFS(performance_data[portfolio_id],performance_data[[#This Row],[portfolio_id]])</f>
        <v>30</v>
      </c>
      <c r="W4385" s="17">
        <f>COUNTIFS(performance_data[portfolio_id],performance_data[[#This Row],[portfolio_id]],
          performance_data[return_flag],1)</f>
        <v>13</v>
      </c>
      <c r="X4385" s="15">
        <f>performance_data[[#This Row],[underperform_flag_count]]/performance_data[[#This Row],[totalportfoliocount]]</f>
        <v>0.43333333333333335</v>
      </c>
    </row>
    <row r="4386" spans="1:24" x14ac:dyDescent="0.3">
      <c r="A4386">
        <v>8996</v>
      </c>
      <c r="B4386" s="1">
        <v>45539</v>
      </c>
      <c r="C4386">
        <v>406037.54</v>
      </c>
      <c r="D4386">
        <v>-0.7</v>
      </c>
      <c r="E4386">
        <v>-0.57999999999999996</v>
      </c>
      <c r="F4386">
        <v>18789.25</v>
      </c>
      <c r="G4386">
        <v>6573.52</v>
      </c>
      <c r="H4386" t="s">
        <v>2205</v>
      </c>
      <c r="I4386" t="s">
        <v>2209</v>
      </c>
      <c r="J4386">
        <v>9</v>
      </c>
      <c r="K4386" t="s">
        <v>2221</v>
      </c>
      <c r="L4386" t="str">
        <f>IF(performance_data[[#This Row],[return_percentage]]&gt;=performance_data[[#This Row],[benchmark_return]],"Higher","Lower")</f>
        <v>Lower</v>
      </c>
      <c r="M4386" s="14">
        <f xml:space="preserve"> _xlfn.MAXIFS(performance_data[date],performance_data[portfolio_id],performance_data[[#This Row],[portfolio_id]])</f>
        <v>45549</v>
      </c>
      <c r="N4386" s="14">
        <f xml:space="preserve"> _xlfn.MINIFS(performance_data[date],performance_data[portfolio_id],performance_data[[#This Row],[portfolio_id]])</f>
        <v>44886</v>
      </c>
      <c r="O4386" s="15">
        <f>_xlfn.MAXIFS(performance_data[portfolio_value],performance_data[portfolio_id],performance_data[[#This Row],[portfolio_id]],performance_data[date],performance_data[[#This Row],[latest_date]])</f>
        <v>405961.9</v>
      </c>
      <c r="P4386" s="15">
        <f>_xlfn.MAXIFS(performance_data[portfolio_value],performance_data[portfolio_id],performance_data[[#This Row],[portfolio_id]],performance_data[date],performance_data[[#This Row],[starting_date]])</f>
        <v>335700.65</v>
      </c>
      <c r="Q4386" s="15">
        <f>performance_data[[#This Row],[latest_value]]-performance_data[[#This Row],[starting_value]]</f>
        <v>70261.25</v>
      </c>
      <c r="R4386" s="15">
        <f>performance_data[[#This Row],[net_inflows]]-performance_data[[#This Row],[net_outflows]]</f>
        <v>12215.73</v>
      </c>
      <c r="S4386" s="15" t="str">
        <f>IF(performance_data[[#This Row],[net_inflows]]&gt;AVERAGE(performance_data[net_inflows]),"High","Low")</f>
        <v>High</v>
      </c>
      <c r="T4386" s="15">
        <f>AVERAGEIF(performance_data[inflow_flag],performance_data[[#This Row],[inflow_flag]],performance_data[return_percentage])</f>
        <v>4.8467905675459724</v>
      </c>
      <c r="U4386" s="17">
        <f>IF(performance_data[[#This Row],[return_percentage]]&lt;performance_data[[#This Row],[benchmark_return]],1,0)</f>
        <v>1</v>
      </c>
      <c r="V4386" s="17">
        <f>COUNTIFS(performance_data[portfolio_id],performance_data[[#This Row],[portfolio_id]])</f>
        <v>30</v>
      </c>
      <c r="W4386" s="17">
        <f>COUNTIFS(performance_data[portfolio_id],performance_data[[#This Row],[portfolio_id]],
          performance_data[return_flag],1)</f>
        <v>13</v>
      </c>
      <c r="X4386" s="15">
        <f>performance_data[[#This Row],[underperform_flag_count]]/performance_data[[#This Row],[totalportfoliocount]]</f>
        <v>0.43333333333333335</v>
      </c>
    </row>
    <row r="4387" spans="1:24" x14ac:dyDescent="0.3">
      <c r="A4387">
        <v>8996</v>
      </c>
      <c r="B4387" s="1">
        <v>45330</v>
      </c>
      <c r="C4387">
        <v>426876.45</v>
      </c>
      <c r="D4387">
        <v>19.04</v>
      </c>
      <c r="E4387">
        <v>15.52</v>
      </c>
      <c r="F4387">
        <v>462.05</v>
      </c>
      <c r="G4387">
        <v>13540.69</v>
      </c>
      <c r="H4387" t="s">
        <v>2205</v>
      </c>
      <c r="I4387" t="s">
        <v>2206</v>
      </c>
      <c r="J4387">
        <v>2</v>
      </c>
      <c r="K4387" t="s">
        <v>2226</v>
      </c>
      <c r="L4387" t="str">
        <f>IF(performance_data[[#This Row],[return_percentage]]&gt;=performance_data[[#This Row],[benchmark_return]],"Higher","Lower")</f>
        <v>Higher</v>
      </c>
      <c r="M4387" s="14">
        <f xml:space="preserve"> _xlfn.MAXIFS(performance_data[date],performance_data[portfolio_id],performance_data[[#This Row],[portfolio_id]])</f>
        <v>45549</v>
      </c>
      <c r="N4387" s="14">
        <f xml:space="preserve"> _xlfn.MINIFS(performance_data[date],performance_data[portfolio_id],performance_data[[#This Row],[portfolio_id]])</f>
        <v>44886</v>
      </c>
      <c r="O4387" s="15">
        <f>_xlfn.MAXIFS(performance_data[portfolio_value],performance_data[portfolio_id],performance_data[[#This Row],[portfolio_id]],performance_data[date],performance_data[[#This Row],[latest_date]])</f>
        <v>405961.9</v>
      </c>
      <c r="P4387" s="15">
        <f>_xlfn.MAXIFS(performance_data[portfolio_value],performance_data[portfolio_id],performance_data[[#This Row],[portfolio_id]],performance_data[date],performance_data[[#This Row],[starting_date]])</f>
        <v>335700.65</v>
      </c>
      <c r="Q4387" s="15">
        <f>performance_data[[#This Row],[latest_value]]-performance_data[[#This Row],[starting_value]]</f>
        <v>70261.25</v>
      </c>
      <c r="R4387" s="15">
        <f>performance_data[[#This Row],[net_inflows]]-performance_data[[#This Row],[net_outflows]]</f>
        <v>-13078.640000000001</v>
      </c>
      <c r="S4387" s="15" t="str">
        <f>IF(performance_data[[#This Row],[net_inflows]]&gt;AVERAGE(performance_data[net_inflows]),"High","Low")</f>
        <v>Low</v>
      </c>
      <c r="T4387" s="15">
        <f>AVERAGEIF(performance_data[inflow_flag],performance_data[[#This Row],[inflow_flag]],performance_data[return_percentage])</f>
        <v>5.0457846277021572</v>
      </c>
      <c r="U4387" s="17">
        <f>IF(performance_data[[#This Row],[return_percentage]]&lt;performance_data[[#This Row],[benchmark_return]],1,0)</f>
        <v>0</v>
      </c>
      <c r="V4387" s="17">
        <f>COUNTIFS(performance_data[portfolio_id],performance_data[[#This Row],[portfolio_id]])</f>
        <v>30</v>
      </c>
      <c r="W4387" s="17">
        <f>COUNTIFS(performance_data[portfolio_id],performance_data[[#This Row],[portfolio_id]],
          performance_data[return_flag],1)</f>
        <v>13</v>
      </c>
      <c r="X4387" s="15">
        <f>performance_data[[#This Row],[underperform_flag_count]]/performance_data[[#This Row],[totalportfoliocount]]</f>
        <v>0.43333333333333335</v>
      </c>
    </row>
    <row r="4388" spans="1:24" x14ac:dyDescent="0.3">
      <c r="A4388">
        <v>8996</v>
      </c>
      <c r="B4388" s="1">
        <v>44958</v>
      </c>
      <c r="C4388">
        <v>336206.69</v>
      </c>
      <c r="D4388">
        <v>-7.45</v>
      </c>
      <c r="E4388">
        <v>-8.85</v>
      </c>
      <c r="F4388">
        <v>18984.830000000002</v>
      </c>
      <c r="G4388">
        <v>6857.3</v>
      </c>
      <c r="H4388" t="s">
        <v>2213</v>
      </c>
      <c r="I4388" t="s">
        <v>2206</v>
      </c>
      <c r="J4388">
        <v>2</v>
      </c>
      <c r="K4388" t="s">
        <v>2226</v>
      </c>
      <c r="L4388" t="str">
        <f>IF(performance_data[[#This Row],[return_percentage]]&gt;=performance_data[[#This Row],[benchmark_return]],"Higher","Lower")</f>
        <v>Higher</v>
      </c>
      <c r="M4388" s="14">
        <f xml:space="preserve"> _xlfn.MAXIFS(performance_data[date],performance_data[portfolio_id],performance_data[[#This Row],[portfolio_id]])</f>
        <v>45549</v>
      </c>
      <c r="N4388" s="14">
        <f xml:space="preserve"> _xlfn.MINIFS(performance_data[date],performance_data[portfolio_id],performance_data[[#This Row],[portfolio_id]])</f>
        <v>44886</v>
      </c>
      <c r="O4388" s="15">
        <f>_xlfn.MAXIFS(performance_data[portfolio_value],performance_data[portfolio_id],performance_data[[#This Row],[portfolio_id]],performance_data[date],performance_data[[#This Row],[latest_date]])</f>
        <v>405961.9</v>
      </c>
      <c r="P4388" s="15">
        <f>_xlfn.MAXIFS(performance_data[portfolio_value],performance_data[portfolio_id],performance_data[[#This Row],[portfolio_id]],performance_data[date],performance_data[[#This Row],[starting_date]])</f>
        <v>335700.65</v>
      </c>
      <c r="Q4388" s="15">
        <f>performance_data[[#This Row],[latest_value]]-performance_data[[#This Row],[starting_value]]</f>
        <v>70261.25</v>
      </c>
      <c r="R4388" s="15">
        <f>performance_data[[#This Row],[net_inflows]]-performance_data[[#This Row],[net_outflows]]</f>
        <v>12127.530000000002</v>
      </c>
      <c r="S4388" s="15" t="str">
        <f>IF(performance_data[[#This Row],[net_inflows]]&gt;AVERAGE(performance_data[net_inflows]),"High","Low")</f>
        <v>High</v>
      </c>
      <c r="T4388" s="15">
        <f>AVERAGEIF(performance_data[inflow_flag],performance_data[[#This Row],[inflow_flag]],performance_data[return_percentage])</f>
        <v>4.8467905675459724</v>
      </c>
      <c r="U4388" s="17">
        <f>IF(performance_data[[#This Row],[return_percentage]]&lt;performance_data[[#This Row],[benchmark_return]],1,0)</f>
        <v>0</v>
      </c>
      <c r="V4388" s="17">
        <f>COUNTIFS(performance_data[portfolio_id],performance_data[[#This Row],[portfolio_id]])</f>
        <v>30</v>
      </c>
      <c r="W4388" s="17">
        <f>COUNTIFS(performance_data[portfolio_id],performance_data[[#This Row],[portfolio_id]],
          performance_data[return_flag],1)</f>
        <v>13</v>
      </c>
      <c r="X4388" s="15">
        <f>performance_data[[#This Row],[underperform_flag_count]]/performance_data[[#This Row],[totalportfoliocount]]</f>
        <v>0.43333333333333335</v>
      </c>
    </row>
    <row r="4389" spans="1:24" x14ac:dyDescent="0.3">
      <c r="A4389">
        <v>8996</v>
      </c>
      <c r="B4389" s="1">
        <v>45164</v>
      </c>
      <c r="C4389">
        <v>13198.59</v>
      </c>
      <c r="D4389">
        <v>10.78</v>
      </c>
      <c r="E4389">
        <v>10.43</v>
      </c>
      <c r="F4389">
        <v>14635.73</v>
      </c>
      <c r="G4389">
        <v>15314.44</v>
      </c>
      <c r="H4389" t="s">
        <v>2213</v>
      </c>
      <c r="I4389" t="s">
        <v>2209</v>
      </c>
      <c r="J4389">
        <v>8</v>
      </c>
      <c r="K4389" t="s">
        <v>2214</v>
      </c>
      <c r="L4389" t="str">
        <f>IF(performance_data[[#This Row],[return_percentage]]&gt;=performance_data[[#This Row],[benchmark_return]],"Higher","Lower")</f>
        <v>Higher</v>
      </c>
      <c r="M4389" s="14">
        <f xml:space="preserve"> _xlfn.MAXIFS(performance_data[date],performance_data[portfolio_id],performance_data[[#This Row],[portfolio_id]])</f>
        <v>45549</v>
      </c>
      <c r="N4389" s="14">
        <f xml:space="preserve"> _xlfn.MINIFS(performance_data[date],performance_data[portfolio_id],performance_data[[#This Row],[portfolio_id]])</f>
        <v>44886</v>
      </c>
      <c r="O4389" s="15">
        <f>_xlfn.MAXIFS(performance_data[portfolio_value],performance_data[portfolio_id],performance_data[[#This Row],[portfolio_id]],performance_data[date],performance_data[[#This Row],[latest_date]])</f>
        <v>405961.9</v>
      </c>
      <c r="P4389" s="15">
        <f>_xlfn.MAXIFS(performance_data[portfolio_value],performance_data[portfolio_id],performance_data[[#This Row],[portfolio_id]],performance_data[date],performance_data[[#This Row],[starting_date]])</f>
        <v>335700.65</v>
      </c>
      <c r="Q4389" s="15">
        <f>performance_data[[#This Row],[latest_value]]-performance_data[[#This Row],[starting_value]]</f>
        <v>70261.25</v>
      </c>
      <c r="R4389" s="15">
        <f>performance_data[[#This Row],[net_inflows]]-performance_data[[#This Row],[net_outflows]]</f>
        <v>-678.71000000000095</v>
      </c>
      <c r="S4389" s="15" t="str">
        <f>IF(performance_data[[#This Row],[net_inflows]]&gt;AVERAGE(performance_data[net_inflows]),"High","Low")</f>
        <v>High</v>
      </c>
      <c r="T4389" s="15">
        <f>AVERAGEIF(performance_data[inflow_flag],performance_data[[#This Row],[inflow_flag]],performance_data[return_percentage])</f>
        <v>4.8467905675459724</v>
      </c>
      <c r="U4389" s="17">
        <f>IF(performance_data[[#This Row],[return_percentage]]&lt;performance_data[[#This Row],[benchmark_return]],1,0)</f>
        <v>0</v>
      </c>
      <c r="V4389" s="17">
        <f>COUNTIFS(performance_data[portfolio_id],performance_data[[#This Row],[portfolio_id]])</f>
        <v>30</v>
      </c>
      <c r="W4389" s="17">
        <f>COUNTIFS(performance_data[portfolio_id],performance_data[[#This Row],[portfolio_id]],
          performance_data[return_flag],1)</f>
        <v>13</v>
      </c>
      <c r="X4389" s="15">
        <f>performance_data[[#This Row],[underperform_flag_count]]/performance_data[[#This Row],[totalportfoliocount]]</f>
        <v>0.43333333333333335</v>
      </c>
    </row>
    <row r="4390" spans="1:24" x14ac:dyDescent="0.3">
      <c r="A4390">
        <v>8996</v>
      </c>
      <c r="B4390" s="1">
        <v>44886</v>
      </c>
      <c r="C4390">
        <v>335700.65</v>
      </c>
      <c r="D4390">
        <v>-0.48</v>
      </c>
      <c r="E4390">
        <v>-0.39</v>
      </c>
      <c r="F4390">
        <v>16710.77</v>
      </c>
      <c r="G4390">
        <v>5922.59</v>
      </c>
      <c r="H4390" t="s">
        <v>2220</v>
      </c>
      <c r="I4390" t="s">
        <v>2217</v>
      </c>
      <c r="J4390">
        <v>11</v>
      </c>
      <c r="K4390" t="s">
        <v>2219</v>
      </c>
      <c r="L4390" t="str">
        <f>IF(performance_data[[#This Row],[return_percentage]]&gt;=performance_data[[#This Row],[benchmark_return]],"Higher","Lower")</f>
        <v>Lower</v>
      </c>
      <c r="M4390" s="14">
        <f xml:space="preserve"> _xlfn.MAXIFS(performance_data[date],performance_data[portfolio_id],performance_data[[#This Row],[portfolio_id]])</f>
        <v>45549</v>
      </c>
      <c r="N4390" s="14">
        <f xml:space="preserve"> _xlfn.MINIFS(performance_data[date],performance_data[portfolio_id],performance_data[[#This Row],[portfolio_id]])</f>
        <v>44886</v>
      </c>
      <c r="O4390" s="15">
        <f>_xlfn.MAXIFS(performance_data[portfolio_value],performance_data[portfolio_id],performance_data[[#This Row],[portfolio_id]],performance_data[date],performance_data[[#This Row],[latest_date]])</f>
        <v>405961.9</v>
      </c>
      <c r="P4390" s="15">
        <f>_xlfn.MAXIFS(performance_data[portfolio_value],performance_data[portfolio_id],performance_data[[#This Row],[portfolio_id]],performance_data[date],performance_data[[#This Row],[starting_date]])</f>
        <v>335700.65</v>
      </c>
      <c r="Q4390" s="15">
        <f>performance_data[[#This Row],[latest_value]]-performance_data[[#This Row],[starting_value]]</f>
        <v>70261.25</v>
      </c>
      <c r="R4390" s="15">
        <f>performance_data[[#This Row],[net_inflows]]-performance_data[[#This Row],[net_outflows]]</f>
        <v>10788.18</v>
      </c>
      <c r="S4390" s="15" t="str">
        <f>IF(performance_data[[#This Row],[net_inflows]]&gt;AVERAGE(performance_data[net_inflows]),"High","Low")</f>
        <v>High</v>
      </c>
      <c r="T4390" s="15">
        <f>AVERAGEIF(performance_data[inflow_flag],performance_data[[#This Row],[inflow_flag]],performance_data[return_percentage])</f>
        <v>4.8467905675459724</v>
      </c>
      <c r="U4390" s="17">
        <f>IF(performance_data[[#This Row],[return_percentage]]&lt;performance_data[[#This Row],[benchmark_return]],1,0)</f>
        <v>1</v>
      </c>
      <c r="V4390" s="17">
        <f>COUNTIFS(performance_data[portfolio_id],performance_data[[#This Row],[portfolio_id]])</f>
        <v>30</v>
      </c>
      <c r="W4390" s="17">
        <f>COUNTIFS(performance_data[portfolio_id],performance_data[[#This Row],[portfolio_id]],
          performance_data[return_flag],1)</f>
        <v>13</v>
      </c>
      <c r="X4390" s="15">
        <f>performance_data[[#This Row],[underperform_flag_count]]/performance_data[[#This Row],[totalportfoliocount]]</f>
        <v>0.43333333333333335</v>
      </c>
    </row>
    <row r="4391" spans="1:24" x14ac:dyDescent="0.3">
      <c r="A4391">
        <v>8996</v>
      </c>
      <c r="B4391" s="1">
        <v>45387</v>
      </c>
      <c r="C4391">
        <v>432776.82</v>
      </c>
      <c r="D4391">
        <v>14.28</v>
      </c>
      <c r="E4391">
        <v>13.78</v>
      </c>
      <c r="F4391">
        <v>19635.330000000002</v>
      </c>
      <c r="G4391">
        <v>13354.87</v>
      </c>
      <c r="H4391" t="s">
        <v>2205</v>
      </c>
      <c r="I4391" t="s">
        <v>2211</v>
      </c>
      <c r="J4391">
        <v>4</v>
      </c>
      <c r="K4391" t="s">
        <v>2216</v>
      </c>
      <c r="L4391" t="str">
        <f>IF(performance_data[[#This Row],[return_percentage]]&gt;=performance_data[[#This Row],[benchmark_return]],"Higher","Lower")</f>
        <v>Higher</v>
      </c>
      <c r="M4391" s="14">
        <f xml:space="preserve"> _xlfn.MAXIFS(performance_data[date],performance_data[portfolio_id],performance_data[[#This Row],[portfolio_id]])</f>
        <v>45549</v>
      </c>
      <c r="N4391" s="14">
        <f xml:space="preserve"> _xlfn.MINIFS(performance_data[date],performance_data[portfolio_id],performance_data[[#This Row],[portfolio_id]])</f>
        <v>44886</v>
      </c>
      <c r="O4391" s="15">
        <f>_xlfn.MAXIFS(performance_data[portfolio_value],performance_data[portfolio_id],performance_data[[#This Row],[portfolio_id]],performance_data[date],performance_data[[#This Row],[latest_date]])</f>
        <v>405961.9</v>
      </c>
      <c r="P4391" s="15">
        <f>_xlfn.MAXIFS(performance_data[portfolio_value],performance_data[portfolio_id],performance_data[[#This Row],[portfolio_id]],performance_data[date],performance_data[[#This Row],[starting_date]])</f>
        <v>335700.65</v>
      </c>
      <c r="Q4391" s="15">
        <f>performance_data[[#This Row],[latest_value]]-performance_data[[#This Row],[starting_value]]</f>
        <v>70261.25</v>
      </c>
      <c r="R4391" s="15">
        <f>performance_data[[#This Row],[net_inflows]]-performance_data[[#This Row],[net_outflows]]</f>
        <v>6280.4600000000009</v>
      </c>
      <c r="S4391" s="15" t="str">
        <f>IF(performance_data[[#This Row],[net_inflows]]&gt;AVERAGE(performance_data[net_inflows]),"High","Low")</f>
        <v>High</v>
      </c>
      <c r="T4391" s="15">
        <f>AVERAGEIF(performance_data[inflow_flag],performance_data[[#This Row],[inflow_flag]],performance_data[return_percentage])</f>
        <v>4.8467905675459724</v>
      </c>
      <c r="U4391" s="17">
        <f>IF(performance_data[[#This Row],[return_percentage]]&lt;performance_data[[#This Row],[benchmark_return]],1,0)</f>
        <v>0</v>
      </c>
      <c r="V4391" s="17">
        <f>COUNTIFS(performance_data[portfolio_id],performance_data[[#This Row],[portfolio_id]])</f>
        <v>30</v>
      </c>
      <c r="W4391" s="17">
        <f>COUNTIFS(performance_data[portfolio_id],performance_data[[#This Row],[portfolio_id]],
          performance_data[return_flag],1)</f>
        <v>13</v>
      </c>
      <c r="X4391" s="15">
        <f>performance_data[[#This Row],[underperform_flag_count]]/performance_data[[#This Row],[totalportfoliocount]]</f>
        <v>0.43333333333333335</v>
      </c>
    </row>
    <row r="4392" spans="1:24" x14ac:dyDescent="0.3">
      <c r="A4392">
        <v>8996</v>
      </c>
      <c r="B4392" s="1">
        <v>45360</v>
      </c>
      <c r="C4392">
        <v>477175.23</v>
      </c>
      <c r="D4392">
        <v>-7.21</v>
      </c>
      <c r="E4392">
        <v>-7.47</v>
      </c>
      <c r="F4392">
        <v>6028.88</v>
      </c>
      <c r="G4392">
        <v>3589.08</v>
      </c>
      <c r="H4392" t="s">
        <v>2205</v>
      </c>
      <c r="I4392" t="s">
        <v>2206</v>
      </c>
      <c r="J4392">
        <v>3</v>
      </c>
      <c r="K4392" t="s">
        <v>2222</v>
      </c>
      <c r="L4392" t="str">
        <f>IF(performance_data[[#This Row],[return_percentage]]&gt;=performance_data[[#This Row],[benchmark_return]],"Higher","Lower")</f>
        <v>Higher</v>
      </c>
      <c r="M4392" s="14">
        <f xml:space="preserve"> _xlfn.MAXIFS(performance_data[date],performance_data[portfolio_id],performance_data[[#This Row],[portfolio_id]])</f>
        <v>45549</v>
      </c>
      <c r="N4392" s="14">
        <f xml:space="preserve"> _xlfn.MINIFS(performance_data[date],performance_data[portfolio_id],performance_data[[#This Row],[portfolio_id]])</f>
        <v>44886</v>
      </c>
      <c r="O4392" s="15">
        <f>_xlfn.MAXIFS(performance_data[portfolio_value],performance_data[portfolio_id],performance_data[[#This Row],[portfolio_id]],performance_data[date],performance_data[[#This Row],[latest_date]])</f>
        <v>405961.9</v>
      </c>
      <c r="P4392" s="15">
        <f>_xlfn.MAXIFS(performance_data[portfolio_value],performance_data[portfolio_id],performance_data[[#This Row],[portfolio_id]],performance_data[date],performance_data[[#This Row],[starting_date]])</f>
        <v>335700.65</v>
      </c>
      <c r="Q4392" s="15">
        <f>performance_data[[#This Row],[latest_value]]-performance_data[[#This Row],[starting_value]]</f>
        <v>70261.25</v>
      </c>
      <c r="R4392" s="15">
        <f>performance_data[[#This Row],[net_inflows]]-performance_data[[#This Row],[net_outflows]]</f>
        <v>2439.8000000000002</v>
      </c>
      <c r="S4392" s="15" t="str">
        <f>IF(performance_data[[#This Row],[net_inflows]]&gt;AVERAGE(performance_data[net_inflows]),"High","Low")</f>
        <v>Low</v>
      </c>
      <c r="T4392" s="15">
        <f>AVERAGEIF(performance_data[inflow_flag],performance_data[[#This Row],[inflow_flag]],performance_data[return_percentage])</f>
        <v>5.0457846277021572</v>
      </c>
      <c r="U4392" s="17">
        <f>IF(performance_data[[#This Row],[return_percentage]]&lt;performance_data[[#This Row],[benchmark_return]],1,0)</f>
        <v>0</v>
      </c>
      <c r="V4392" s="17">
        <f>COUNTIFS(performance_data[portfolio_id],performance_data[[#This Row],[portfolio_id]])</f>
        <v>30</v>
      </c>
      <c r="W4392" s="17">
        <f>COUNTIFS(performance_data[portfolio_id],performance_data[[#This Row],[portfolio_id]],
          performance_data[return_flag],1)</f>
        <v>13</v>
      </c>
      <c r="X4392" s="15">
        <f>performance_data[[#This Row],[underperform_flag_count]]/performance_data[[#This Row],[totalportfoliocount]]</f>
        <v>0.43333333333333335</v>
      </c>
    </row>
    <row r="4393" spans="1:24" x14ac:dyDescent="0.3">
      <c r="A4393">
        <v>8996</v>
      </c>
      <c r="B4393" s="1">
        <v>44937</v>
      </c>
      <c r="C4393">
        <v>347678.18</v>
      </c>
      <c r="D4393">
        <v>-9.1</v>
      </c>
      <c r="E4393">
        <v>-8.19</v>
      </c>
      <c r="F4393">
        <v>17018.29</v>
      </c>
      <c r="G4393">
        <v>2598.2600000000002</v>
      </c>
      <c r="H4393" t="s">
        <v>2213</v>
      </c>
      <c r="I4393" t="s">
        <v>2206</v>
      </c>
      <c r="J4393">
        <v>1</v>
      </c>
      <c r="K4393" t="s">
        <v>2207</v>
      </c>
      <c r="L4393" t="str">
        <f>IF(performance_data[[#This Row],[return_percentage]]&gt;=performance_data[[#This Row],[benchmark_return]],"Higher","Lower")</f>
        <v>Lower</v>
      </c>
      <c r="M4393" s="14">
        <f xml:space="preserve"> _xlfn.MAXIFS(performance_data[date],performance_data[portfolio_id],performance_data[[#This Row],[portfolio_id]])</f>
        <v>45549</v>
      </c>
      <c r="N4393" s="14">
        <f xml:space="preserve"> _xlfn.MINIFS(performance_data[date],performance_data[portfolio_id],performance_data[[#This Row],[portfolio_id]])</f>
        <v>44886</v>
      </c>
      <c r="O4393" s="15">
        <f>_xlfn.MAXIFS(performance_data[portfolio_value],performance_data[portfolio_id],performance_data[[#This Row],[portfolio_id]],performance_data[date],performance_data[[#This Row],[latest_date]])</f>
        <v>405961.9</v>
      </c>
      <c r="P4393" s="15">
        <f>_xlfn.MAXIFS(performance_data[portfolio_value],performance_data[portfolio_id],performance_data[[#This Row],[portfolio_id]],performance_data[date],performance_data[[#This Row],[starting_date]])</f>
        <v>335700.65</v>
      </c>
      <c r="Q4393" s="15">
        <f>performance_data[[#This Row],[latest_value]]-performance_data[[#This Row],[starting_value]]</f>
        <v>70261.25</v>
      </c>
      <c r="R4393" s="15">
        <f>performance_data[[#This Row],[net_inflows]]-performance_data[[#This Row],[net_outflows]]</f>
        <v>14420.03</v>
      </c>
      <c r="S4393" s="15" t="str">
        <f>IF(performance_data[[#This Row],[net_inflows]]&gt;AVERAGE(performance_data[net_inflows]),"High","Low")</f>
        <v>High</v>
      </c>
      <c r="T4393" s="15">
        <f>AVERAGEIF(performance_data[inflow_flag],performance_data[[#This Row],[inflow_flag]],performance_data[return_percentage])</f>
        <v>4.8467905675459724</v>
      </c>
      <c r="U4393" s="17">
        <f>IF(performance_data[[#This Row],[return_percentage]]&lt;performance_data[[#This Row],[benchmark_return]],1,0)</f>
        <v>1</v>
      </c>
      <c r="V4393" s="17">
        <f>COUNTIFS(performance_data[portfolio_id],performance_data[[#This Row],[portfolio_id]])</f>
        <v>30</v>
      </c>
      <c r="W4393" s="17">
        <f>COUNTIFS(performance_data[portfolio_id],performance_data[[#This Row],[portfolio_id]],
          performance_data[return_flag],1)</f>
        <v>13</v>
      </c>
      <c r="X4393" s="15">
        <f>performance_data[[#This Row],[underperform_flag_count]]/performance_data[[#This Row],[totalportfoliocount]]</f>
        <v>0.43333333333333335</v>
      </c>
    </row>
    <row r="4394" spans="1:24" x14ac:dyDescent="0.3">
      <c r="A4394">
        <v>9015</v>
      </c>
      <c r="B4394" s="1">
        <v>44838</v>
      </c>
      <c r="C4394">
        <v>303437.32</v>
      </c>
      <c r="D4394">
        <v>-4.17</v>
      </c>
      <c r="E4394">
        <v>-4.75</v>
      </c>
      <c r="F4394">
        <v>6736.73</v>
      </c>
      <c r="G4394">
        <v>8490.3700000000008</v>
      </c>
      <c r="H4394" t="s">
        <v>2220</v>
      </c>
      <c r="I4394" t="s">
        <v>2217</v>
      </c>
      <c r="J4394">
        <v>10</v>
      </c>
      <c r="K4394" t="s">
        <v>2224</v>
      </c>
      <c r="L4394" t="str">
        <f>IF(performance_data[[#This Row],[return_percentage]]&gt;=performance_data[[#This Row],[benchmark_return]],"Higher","Lower")</f>
        <v>Higher</v>
      </c>
      <c r="M4394" s="14">
        <f xml:space="preserve"> _xlfn.MAXIFS(performance_data[date],performance_data[portfolio_id],performance_data[[#This Row],[portfolio_id]])</f>
        <v>45486</v>
      </c>
      <c r="N4394" s="14">
        <f xml:space="preserve"> _xlfn.MINIFS(performance_data[date],performance_data[portfolio_id],performance_data[[#This Row],[portfolio_id]])</f>
        <v>44838</v>
      </c>
      <c r="O4394" s="15">
        <f>_xlfn.MAXIFS(performance_data[portfolio_value],performance_data[portfolio_id],performance_data[[#This Row],[portfolio_id]],performance_data[date],performance_data[[#This Row],[latest_date]])</f>
        <v>266143.40999999997</v>
      </c>
      <c r="P4394" s="15">
        <f>_xlfn.MAXIFS(performance_data[portfolio_value],performance_data[portfolio_id],performance_data[[#This Row],[portfolio_id]],performance_data[date],performance_data[[#This Row],[starting_date]])</f>
        <v>303437.32</v>
      </c>
      <c r="Q4394" s="15">
        <f>performance_data[[#This Row],[latest_value]]-performance_data[[#This Row],[starting_value]]</f>
        <v>-37293.910000000033</v>
      </c>
      <c r="R4394" s="15">
        <f>performance_data[[#This Row],[net_inflows]]-performance_data[[#This Row],[net_outflows]]</f>
        <v>-1753.6400000000012</v>
      </c>
      <c r="S4394" s="15" t="str">
        <f>IF(performance_data[[#This Row],[net_inflows]]&gt;AVERAGE(performance_data[net_inflows]),"High","Low")</f>
        <v>Low</v>
      </c>
      <c r="T4394" s="15">
        <f>AVERAGEIF(performance_data[inflow_flag],performance_data[[#This Row],[inflow_flag]],performance_data[return_percentage])</f>
        <v>5.0457846277021572</v>
      </c>
      <c r="U4394" s="17">
        <f>IF(performance_data[[#This Row],[return_percentage]]&lt;performance_data[[#This Row],[benchmark_return]],1,0)</f>
        <v>0</v>
      </c>
      <c r="V4394" s="17">
        <f>COUNTIFS(performance_data[portfolio_id],performance_data[[#This Row],[portfolio_id]])</f>
        <v>22</v>
      </c>
      <c r="W4394" s="17">
        <f>COUNTIFS(performance_data[portfolio_id],performance_data[[#This Row],[portfolio_id]],
          performance_data[return_flag],1)</f>
        <v>11</v>
      </c>
      <c r="X4394" s="15">
        <f>performance_data[[#This Row],[underperform_flag_count]]/performance_data[[#This Row],[totalportfoliocount]]</f>
        <v>0.5</v>
      </c>
    </row>
    <row r="4395" spans="1:24" x14ac:dyDescent="0.3">
      <c r="A4395">
        <v>9015</v>
      </c>
      <c r="B4395" s="1">
        <v>45011</v>
      </c>
      <c r="C4395">
        <v>430642.57</v>
      </c>
      <c r="D4395">
        <v>-6.06</v>
      </c>
      <c r="E4395">
        <v>-5.75</v>
      </c>
      <c r="F4395">
        <v>10836.82</v>
      </c>
      <c r="G4395">
        <v>4289.21</v>
      </c>
      <c r="H4395" t="s">
        <v>2213</v>
      </c>
      <c r="I4395" t="s">
        <v>2206</v>
      </c>
      <c r="J4395">
        <v>3</v>
      </c>
      <c r="K4395" t="s">
        <v>2222</v>
      </c>
      <c r="L4395" t="str">
        <f>IF(performance_data[[#This Row],[return_percentage]]&gt;=performance_data[[#This Row],[benchmark_return]],"Higher","Lower")</f>
        <v>Lower</v>
      </c>
      <c r="M4395" s="14">
        <f xml:space="preserve"> _xlfn.MAXIFS(performance_data[date],performance_data[portfolio_id],performance_data[[#This Row],[portfolio_id]])</f>
        <v>45486</v>
      </c>
      <c r="N4395" s="14">
        <f xml:space="preserve"> _xlfn.MINIFS(performance_data[date],performance_data[portfolio_id],performance_data[[#This Row],[portfolio_id]])</f>
        <v>44838</v>
      </c>
      <c r="O4395" s="15">
        <f>_xlfn.MAXIFS(performance_data[portfolio_value],performance_data[portfolio_id],performance_data[[#This Row],[portfolio_id]],performance_data[date],performance_data[[#This Row],[latest_date]])</f>
        <v>266143.40999999997</v>
      </c>
      <c r="P4395" s="15">
        <f>_xlfn.MAXIFS(performance_data[portfolio_value],performance_data[portfolio_id],performance_data[[#This Row],[portfolio_id]],performance_data[date],performance_data[[#This Row],[starting_date]])</f>
        <v>303437.32</v>
      </c>
      <c r="Q4395" s="15">
        <f>performance_data[[#This Row],[latest_value]]-performance_data[[#This Row],[starting_value]]</f>
        <v>-37293.910000000033</v>
      </c>
      <c r="R4395" s="15">
        <f>performance_data[[#This Row],[net_inflows]]-performance_data[[#This Row],[net_outflows]]</f>
        <v>6547.61</v>
      </c>
      <c r="S4395" s="15" t="str">
        <f>IF(performance_data[[#This Row],[net_inflows]]&gt;AVERAGE(performance_data[net_inflows]),"High","Low")</f>
        <v>High</v>
      </c>
      <c r="T4395" s="15">
        <f>AVERAGEIF(performance_data[inflow_flag],performance_data[[#This Row],[inflow_flag]],performance_data[return_percentage])</f>
        <v>4.8467905675459724</v>
      </c>
      <c r="U4395" s="17">
        <f>IF(performance_data[[#This Row],[return_percentage]]&lt;performance_data[[#This Row],[benchmark_return]],1,0)</f>
        <v>1</v>
      </c>
      <c r="V4395" s="17">
        <f>COUNTIFS(performance_data[portfolio_id],performance_data[[#This Row],[portfolio_id]])</f>
        <v>22</v>
      </c>
      <c r="W4395" s="17">
        <f>COUNTIFS(performance_data[portfolio_id],performance_data[[#This Row],[portfolio_id]],
          performance_data[return_flag],1)</f>
        <v>11</v>
      </c>
      <c r="X4395" s="15">
        <f>performance_data[[#This Row],[underperform_flag_count]]/performance_data[[#This Row],[totalportfoliocount]]</f>
        <v>0.5</v>
      </c>
    </row>
    <row r="4396" spans="1:24" x14ac:dyDescent="0.3">
      <c r="A4396">
        <v>9015</v>
      </c>
      <c r="B4396" s="1">
        <v>45430</v>
      </c>
      <c r="C4396">
        <v>323968.53999999998</v>
      </c>
      <c r="D4396">
        <v>-3.23</v>
      </c>
      <c r="E4396">
        <v>-3.32</v>
      </c>
      <c r="F4396">
        <v>3310.46</v>
      </c>
      <c r="G4396">
        <v>6240.47</v>
      </c>
      <c r="H4396" t="s">
        <v>2205</v>
      </c>
      <c r="I4396" t="s">
        <v>2211</v>
      </c>
      <c r="J4396">
        <v>5</v>
      </c>
      <c r="K4396" t="s">
        <v>2223</v>
      </c>
      <c r="L4396" t="str">
        <f>IF(performance_data[[#This Row],[return_percentage]]&gt;=performance_data[[#This Row],[benchmark_return]],"Higher","Lower")</f>
        <v>Higher</v>
      </c>
      <c r="M4396" s="14">
        <f xml:space="preserve"> _xlfn.MAXIFS(performance_data[date],performance_data[portfolio_id],performance_data[[#This Row],[portfolio_id]])</f>
        <v>45486</v>
      </c>
      <c r="N4396" s="14">
        <f xml:space="preserve"> _xlfn.MINIFS(performance_data[date],performance_data[portfolio_id],performance_data[[#This Row],[portfolio_id]])</f>
        <v>44838</v>
      </c>
      <c r="O4396" s="15">
        <f>_xlfn.MAXIFS(performance_data[portfolio_value],performance_data[portfolio_id],performance_data[[#This Row],[portfolio_id]],performance_data[date],performance_data[[#This Row],[latest_date]])</f>
        <v>266143.40999999997</v>
      </c>
      <c r="P4396" s="15">
        <f>_xlfn.MAXIFS(performance_data[portfolio_value],performance_data[portfolio_id],performance_data[[#This Row],[portfolio_id]],performance_data[date],performance_data[[#This Row],[starting_date]])</f>
        <v>303437.32</v>
      </c>
      <c r="Q4396" s="15">
        <f>performance_data[[#This Row],[latest_value]]-performance_data[[#This Row],[starting_value]]</f>
        <v>-37293.910000000033</v>
      </c>
      <c r="R4396" s="15">
        <f>performance_data[[#This Row],[net_inflows]]-performance_data[[#This Row],[net_outflows]]</f>
        <v>-2930.01</v>
      </c>
      <c r="S4396" s="15" t="str">
        <f>IF(performance_data[[#This Row],[net_inflows]]&gt;AVERAGE(performance_data[net_inflows]),"High","Low")</f>
        <v>Low</v>
      </c>
      <c r="T4396" s="15">
        <f>AVERAGEIF(performance_data[inflow_flag],performance_data[[#This Row],[inflow_flag]],performance_data[return_percentage])</f>
        <v>5.0457846277021572</v>
      </c>
      <c r="U4396" s="17">
        <f>IF(performance_data[[#This Row],[return_percentage]]&lt;performance_data[[#This Row],[benchmark_return]],1,0)</f>
        <v>0</v>
      </c>
      <c r="V4396" s="17">
        <f>COUNTIFS(performance_data[portfolio_id],performance_data[[#This Row],[portfolio_id]])</f>
        <v>22</v>
      </c>
      <c r="W4396" s="17">
        <f>COUNTIFS(performance_data[portfolio_id],performance_data[[#This Row],[portfolio_id]],
          performance_data[return_flag],1)</f>
        <v>11</v>
      </c>
      <c r="X4396" s="15">
        <f>performance_data[[#This Row],[underperform_flag_count]]/performance_data[[#This Row],[totalportfoliocount]]</f>
        <v>0.5</v>
      </c>
    </row>
    <row r="4397" spans="1:24" x14ac:dyDescent="0.3">
      <c r="A4397">
        <v>9015</v>
      </c>
      <c r="B4397" s="1">
        <v>45361</v>
      </c>
      <c r="C4397">
        <v>14284.34</v>
      </c>
      <c r="D4397">
        <v>-4.05</v>
      </c>
      <c r="E4397">
        <v>-4.7699999999999996</v>
      </c>
      <c r="F4397">
        <v>13415.45</v>
      </c>
      <c r="G4397">
        <v>9719.86</v>
      </c>
      <c r="H4397" t="s">
        <v>2205</v>
      </c>
      <c r="I4397" t="s">
        <v>2206</v>
      </c>
      <c r="J4397">
        <v>3</v>
      </c>
      <c r="K4397" t="s">
        <v>2222</v>
      </c>
      <c r="L4397" t="str">
        <f>IF(performance_data[[#This Row],[return_percentage]]&gt;=performance_data[[#This Row],[benchmark_return]],"Higher","Lower")</f>
        <v>Higher</v>
      </c>
      <c r="M4397" s="14">
        <f xml:space="preserve"> _xlfn.MAXIFS(performance_data[date],performance_data[portfolio_id],performance_data[[#This Row],[portfolio_id]])</f>
        <v>45486</v>
      </c>
      <c r="N4397" s="14">
        <f xml:space="preserve"> _xlfn.MINIFS(performance_data[date],performance_data[portfolio_id],performance_data[[#This Row],[portfolio_id]])</f>
        <v>44838</v>
      </c>
      <c r="O4397" s="15">
        <f>_xlfn.MAXIFS(performance_data[portfolio_value],performance_data[portfolio_id],performance_data[[#This Row],[portfolio_id]],performance_data[date],performance_data[[#This Row],[latest_date]])</f>
        <v>266143.40999999997</v>
      </c>
      <c r="P4397" s="15">
        <f>_xlfn.MAXIFS(performance_data[portfolio_value],performance_data[portfolio_id],performance_data[[#This Row],[portfolio_id]],performance_data[date],performance_data[[#This Row],[starting_date]])</f>
        <v>303437.32</v>
      </c>
      <c r="Q4397" s="15">
        <f>performance_data[[#This Row],[latest_value]]-performance_data[[#This Row],[starting_value]]</f>
        <v>-37293.910000000033</v>
      </c>
      <c r="R4397" s="15">
        <f>performance_data[[#This Row],[net_inflows]]-performance_data[[#This Row],[net_outflows]]</f>
        <v>3695.59</v>
      </c>
      <c r="S4397" s="15" t="str">
        <f>IF(performance_data[[#This Row],[net_inflows]]&gt;AVERAGE(performance_data[net_inflows]),"High","Low")</f>
        <v>High</v>
      </c>
      <c r="T4397" s="15">
        <f>AVERAGEIF(performance_data[inflow_flag],performance_data[[#This Row],[inflow_flag]],performance_data[return_percentage])</f>
        <v>4.8467905675459724</v>
      </c>
      <c r="U4397" s="17">
        <f>IF(performance_data[[#This Row],[return_percentage]]&lt;performance_data[[#This Row],[benchmark_return]],1,0)</f>
        <v>0</v>
      </c>
      <c r="V4397" s="17">
        <f>COUNTIFS(performance_data[portfolio_id],performance_data[[#This Row],[portfolio_id]])</f>
        <v>22</v>
      </c>
      <c r="W4397" s="17">
        <f>COUNTIFS(performance_data[portfolio_id],performance_data[[#This Row],[portfolio_id]],
          performance_data[return_flag],1)</f>
        <v>11</v>
      </c>
      <c r="X4397" s="15">
        <f>performance_data[[#This Row],[underperform_flag_count]]/performance_data[[#This Row],[totalportfoliocount]]</f>
        <v>0.5</v>
      </c>
    </row>
    <row r="4398" spans="1:24" x14ac:dyDescent="0.3">
      <c r="A4398">
        <v>9015</v>
      </c>
      <c r="B4398" s="1">
        <v>44854</v>
      </c>
      <c r="C4398">
        <v>304246.44</v>
      </c>
      <c r="D4398">
        <v>0</v>
      </c>
      <c r="E4398">
        <v>0</v>
      </c>
      <c r="F4398">
        <v>2936.14</v>
      </c>
      <c r="G4398">
        <v>4168.5600000000004</v>
      </c>
      <c r="H4398" t="s">
        <v>2220</v>
      </c>
      <c r="I4398" t="s">
        <v>2217</v>
      </c>
      <c r="J4398">
        <v>10</v>
      </c>
      <c r="K4398" t="s">
        <v>2224</v>
      </c>
      <c r="L4398" t="str">
        <f>IF(performance_data[[#This Row],[return_percentage]]&gt;=performance_data[[#This Row],[benchmark_return]],"Higher","Lower")</f>
        <v>Higher</v>
      </c>
      <c r="M4398" s="14">
        <f xml:space="preserve"> _xlfn.MAXIFS(performance_data[date],performance_data[portfolio_id],performance_data[[#This Row],[portfolio_id]])</f>
        <v>45486</v>
      </c>
      <c r="N4398" s="14">
        <f xml:space="preserve"> _xlfn.MINIFS(performance_data[date],performance_data[portfolio_id],performance_data[[#This Row],[portfolio_id]])</f>
        <v>44838</v>
      </c>
      <c r="O4398" s="15">
        <f>_xlfn.MAXIFS(performance_data[portfolio_value],performance_data[portfolio_id],performance_data[[#This Row],[portfolio_id]],performance_data[date],performance_data[[#This Row],[latest_date]])</f>
        <v>266143.40999999997</v>
      </c>
      <c r="P4398" s="15">
        <f>_xlfn.MAXIFS(performance_data[portfolio_value],performance_data[portfolio_id],performance_data[[#This Row],[portfolio_id]],performance_data[date],performance_data[[#This Row],[starting_date]])</f>
        <v>303437.32</v>
      </c>
      <c r="Q4398" s="15">
        <f>performance_data[[#This Row],[latest_value]]-performance_data[[#This Row],[starting_value]]</f>
        <v>-37293.910000000033</v>
      </c>
      <c r="R4398" s="15">
        <f>performance_data[[#This Row],[net_inflows]]-performance_data[[#This Row],[net_outflows]]</f>
        <v>-1232.4200000000005</v>
      </c>
      <c r="S4398" s="15" t="str">
        <f>IF(performance_data[[#This Row],[net_inflows]]&gt;AVERAGE(performance_data[net_inflows]),"High","Low")</f>
        <v>Low</v>
      </c>
      <c r="T4398" s="15">
        <f>AVERAGEIF(performance_data[inflow_flag],performance_data[[#This Row],[inflow_flag]],performance_data[return_percentage])</f>
        <v>5.0457846277021572</v>
      </c>
      <c r="U4398" s="17">
        <f>IF(performance_data[[#This Row],[return_percentage]]&lt;performance_data[[#This Row],[benchmark_return]],1,0)</f>
        <v>0</v>
      </c>
      <c r="V4398" s="17">
        <f>COUNTIFS(performance_data[portfolio_id],performance_data[[#This Row],[portfolio_id]])</f>
        <v>22</v>
      </c>
      <c r="W4398" s="17">
        <f>COUNTIFS(performance_data[portfolio_id],performance_data[[#This Row],[portfolio_id]],
          performance_data[return_flag],1)</f>
        <v>11</v>
      </c>
      <c r="X4398" s="15">
        <f>performance_data[[#This Row],[underperform_flag_count]]/performance_data[[#This Row],[totalportfoliocount]]</f>
        <v>0.5</v>
      </c>
    </row>
    <row r="4399" spans="1:24" x14ac:dyDescent="0.3">
      <c r="A4399">
        <v>9015</v>
      </c>
      <c r="B4399" s="1">
        <v>45443</v>
      </c>
      <c r="C4399">
        <v>239186.32</v>
      </c>
      <c r="D4399">
        <v>-6.24</v>
      </c>
      <c r="E4399">
        <v>-5.49</v>
      </c>
      <c r="F4399">
        <v>12076.53</v>
      </c>
      <c r="G4399">
        <v>18150.55</v>
      </c>
      <c r="H4399" t="s">
        <v>2205</v>
      </c>
      <c r="I4399" t="s">
        <v>2211</v>
      </c>
      <c r="J4399">
        <v>5</v>
      </c>
      <c r="K4399" t="s">
        <v>2223</v>
      </c>
      <c r="L4399" t="str">
        <f>IF(performance_data[[#This Row],[return_percentage]]&gt;=performance_data[[#This Row],[benchmark_return]],"Higher","Lower")</f>
        <v>Lower</v>
      </c>
      <c r="M4399" s="14">
        <f xml:space="preserve"> _xlfn.MAXIFS(performance_data[date],performance_data[portfolio_id],performance_data[[#This Row],[portfolio_id]])</f>
        <v>45486</v>
      </c>
      <c r="N4399" s="14">
        <f xml:space="preserve"> _xlfn.MINIFS(performance_data[date],performance_data[portfolio_id],performance_data[[#This Row],[portfolio_id]])</f>
        <v>44838</v>
      </c>
      <c r="O4399" s="15">
        <f>_xlfn.MAXIFS(performance_data[portfolio_value],performance_data[portfolio_id],performance_data[[#This Row],[portfolio_id]],performance_data[date],performance_data[[#This Row],[latest_date]])</f>
        <v>266143.40999999997</v>
      </c>
      <c r="P4399" s="15">
        <f>_xlfn.MAXIFS(performance_data[portfolio_value],performance_data[portfolio_id],performance_data[[#This Row],[portfolio_id]],performance_data[date],performance_data[[#This Row],[starting_date]])</f>
        <v>303437.32</v>
      </c>
      <c r="Q4399" s="15">
        <f>performance_data[[#This Row],[latest_value]]-performance_data[[#This Row],[starting_value]]</f>
        <v>-37293.910000000033</v>
      </c>
      <c r="R4399" s="15">
        <f>performance_data[[#This Row],[net_inflows]]-performance_data[[#This Row],[net_outflows]]</f>
        <v>-6074.0199999999986</v>
      </c>
      <c r="S4399" s="15" t="str">
        <f>IF(performance_data[[#This Row],[net_inflows]]&gt;AVERAGE(performance_data[net_inflows]),"High","Low")</f>
        <v>High</v>
      </c>
      <c r="T4399" s="15">
        <f>AVERAGEIF(performance_data[inflow_flag],performance_data[[#This Row],[inflow_flag]],performance_data[return_percentage])</f>
        <v>4.8467905675459724</v>
      </c>
      <c r="U4399" s="17">
        <f>IF(performance_data[[#This Row],[return_percentage]]&lt;performance_data[[#This Row],[benchmark_return]],1,0)</f>
        <v>1</v>
      </c>
      <c r="V4399" s="17">
        <f>COUNTIFS(performance_data[portfolio_id],performance_data[[#This Row],[portfolio_id]])</f>
        <v>22</v>
      </c>
      <c r="W4399" s="17">
        <f>COUNTIFS(performance_data[portfolio_id],performance_data[[#This Row],[portfolio_id]],
          performance_data[return_flag],1)</f>
        <v>11</v>
      </c>
      <c r="X4399" s="15">
        <f>performance_data[[#This Row],[underperform_flag_count]]/performance_data[[#This Row],[totalportfoliocount]]</f>
        <v>0.5</v>
      </c>
    </row>
    <row r="4400" spans="1:24" x14ac:dyDescent="0.3">
      <c r="A4400">
        <v>9015</v>
      </c>
      <c r="B4400" s="1">
        <v>45036</v>
      </c>
      <c r="C4400">
        <v>435326.73</v>
      </c>
      <c r="D4400">
        <v>17.079999999999998</v>
      </c>
      <c r="E4400">
        <v>17.239999999999998</v>
      </c>
      <c r="F4400">
        <v>12744.55</v>
      </c>
      <c r="G4400">
        <v>11434.17</v>
      </c>
      <c r="H4400" t="s">
        <v>2213</v>
      </c>
      <c r="I4400" t="s">
        <v>2211</v>
      </c>
      <c r="J4400">
        <v>4</v>
      </c>
      <c r="K4400" t="s">
        <v>2216</v>
      </c>
      <c r="L4400" t="str">
        <f>IF(performance_data[[#This Row],[return_percentage]]&gt;=performance_data[[#This Row],[benchmark_return]],"Higher","Lower")</f>
        <v>Lower</v>
      </c>
      <c r="M4400" s="14">
        <f xml:space="preserve"> _xlfn.MAXIFS(performance_data[date],performance_data[portfolio_id],performance_data[[#This Row],[portfolio_id]])</f>
        <v>45486</v>
      </c>
      <c r="N4400" s="14">
        <f xml:space="preserve"> _xlfn.MINIFS(performance_data[date],performance_data[portfolio_id],performance_data[[#This Row],[portfolio_id]])</f>
        <v>44838</v>
      </c>
      <c r="O4400" s="15">
        <f>_xlfn.MAXIFS(performance_data[portfolio_value],performance_data[portfolio_id],performance_data[[#This Row],[portfolio_id]],performance_data[date],performance_data[[#This Row],[latest_date]])</f>
        <v>266143.40999999997</v>
      </c>
      <c r="P4400" s="15">
        <f>_xlfn.MAXIFS(performance_data[portfolio_value],performance_data[portfolio_id],performance_data[[#This Row],[portfolio_id]],performance_data[date],performance_data[[#This Row],[starting_date]])</f>
        <v>303437.32</v>
      </c>
      <c r="Q4400" s="15">
        <f>performance_data[[#This Row],[latest_value]]-performance_data[[#This Row],[starting_value]]</f>
        <v>-37293.910000000033</v>
      </c>
      <c r="R4400" s="15">
        <f>performance_data[[#This Row],[net_inflows]]-performance_data[[#This Row],[net_outflows]]</f>
        <v>1310.3799999999992</v>
      </c>
      <c r="S4400" s="15" t="str">
        <f>IF(performance_data[[#This Row],[net_inflows]]&gt;AVERAGE(performance_data[net_inflows]),"High","Low")</f>
        <v>High</v>
      </c>
      <c r="T4400" s="15">
        <f>AVERAGEIF(performance_data[inflow_flag],performance_data[[#This Row],[inflow_flag]],performance_data[return_percentage])</f>
        <v>4.8467905675459724</v>
      </c>
      <c r="U4400" s="17">
        <f>IF(performance_data[[#This Row],[return_percentage]]&lt;performance_data[[#This Row],[benchmark_return]],1,0)</f>
        <v>1</v>
      </c>
      <c r="V4400" s="17">
        <f>COUNTIFS(performance_data[portfolio_id],performance_data[[#This Row],[portfolio_id]])</f>
        <v>22</v>
      </c>
      <c r="W4400" s="17">
        <f>COUNTIFS(performance_data[portfolio_id],performance_data[[#This Row],[portfolio_id]],
          performance_data[return_flag],1)</f>
        <v>11</v>
      </c>
      <c r="X4400" s="15">
        <f>performance_data[[#This Row],[underperform_flag_count]]/performance_data[[#This Row],[totalportfoliocount]]</f>
        <v>0.5</v>
      </c>
    </row>
    <row r="4401" spans="1:24" x14ac:dyDescent="0.3">
      <c r="A4401">
        <v>9015</v>
      </c>
      <c r="B4401" s="1">
        <v>45136</v>
      </c>
      <c r="C4401">
        <v>88053.14</v>
      </c>
      <c r="D4401">
        <v>9.94</v>
      </c>
      <c r="E4401">
        <v>9.68</v>
      </c>
      <c r="F4401">
        <v>19143.45</v>
      </c>
      <c r="G4401">
        <v>4450.92</v>
      </c>
      <c r="H4401" t="s">
        <v>2213</v>
      </c>
      <c r="I4401" t="s">
        <v>2209</v>
      </c>
      <c r="J4401">
        <v>7</v>
      </c>
      <c r="K4401" t="s">
        <v>2210</v>
      </c>
      <c r="L4401" t="str">
        <f>IF(performance_data[[#This Row],[return_percentage]]&gt;=performance_data[[#This Row],[benchmark_return]],"Higher","Lower")</f>
        <v>Higher</v>
      </c>
      <c r="M4401" s="14">
        <f xml:space="preserve"> _xlfn.MAXIFS(performance_data[date],performance_data[portfolio_id],performance_data[[#This Row],[portfolio_id]])</f>
        <v>45486</v>
      </c>
      <c r="N4401" s="14">
        <f xml:space="preserve"> _xlfn.MINIFS(performance_data[date],performance_data[portfolio_id],performance_data[[#This Row],[portfolio_id]])</f>
        <v>44838</v>
      </c>
      <c r="O4401" s="15">
        <f>_xlfn.MAXIFS(performance_data[portfolio_value],performance_data[portfolio_id],performance_data[[#This Row],[portfolio_id]],performance_data[date],performance_data[[#This Row],[latest_date]])</f>
        <v>266143.40999999997</v>
      </c>
      <c r="P4401" s="15">
        <f>_xlfn.MAXIFS(performance_data[portfolio_value],performance_data[portfolio_id],performance_data[[#This Row],[portfolio_id]],performance_data[date],performance_data[[#This Row],[starting_date]])</f>
        <v>303437.32</v>
      </c>
      <c r="Q4401" s="15">
        <f>performance_data[[#This Row],[latest_value]]-performance_data[[#This Row],[starting_value]]</f>
        <v>-37293.910000000033</v>
      </c>
      <c r="R4401" s="15">
        <f>performance_data[[#This Row],[net_inflows]]-performance_data[[#This Row],[net_outflows]]</f>
        <v>14692.53</v>
      </c>
      <c r="S4401" s="15" t="str">
        <f>IF(performance_data[[#This Row],[net_inflows]]&gt;AVERAGE(performance_data[net_inflows]),"High","Low")</f>
        <v>High</v>
      </c>
      <c r="T4401" s="15">
        <f>AVERAGEIF(performance_data[inflow_flag],performance_data[[#This Row],[inflow_flag]],performance_data[return_percentage])</f>
        <v>4.8467905675459724</v>
      </c>
      <c r="U4401" s="17">
        <f>IF(performance_data[[#This Row],[return_percentage]]&lt;performance_data[[#This Row],[benchmark_return]],1,0)</f>
        <v>0</v>
      </c>
      <c r="V4401" s="17">
        <f>COUNTIFS(performance_data[portfolio_id],performance_data[[#This Row],[portfolio_id]])</f>
        <v>22</v>
      </c>
      <c r="W4401" s="17">
        <f>COUNTIFS(performance_data[portfolio_id],performance_data[[#This Row],[portfolio_id]],
          performance_data[return_flag],1)</f>
        <v>11</v>
      </c>
      <c r="X4401" s="15">
        <f>performance_data[[#This Row],[underperform_flag_count]]/performance_data[[#This Row],[totalportfoliocount]]</f>
        <v>0.5</v>
      </c>
    </row>
    <row r="4402" spans="1:24" x14ac:dyDescent="0.3">
      <c r="A4402">
        <v>9015</v>
      </c>
      <c r="B4402" s="1">
        <v>45404</v>
      </c>
      <c r="C4402">
        <v>30815.87</v>
      </c>
      <c r="D4402">
        <v>17.78</v>
      </c>
      <c r="E4402">
        <v>16.04</v>
      </c>
      <c r="F4402">
        <v>5713.3</v>
      </c>
      <c r="G4402">
        <v>19802.88</v>
      </c>
      <c r="H4402" t="s">
        <v>2205</v>
      </c>
      <c r="I4402" t="s">
        <v>2211</v>
      </c>
      <c r="J4402">
        <v>4</v>
      </c>
      <c r="K4402" t="s">
        <v>2216</v>
      </c>
      <c r="L4402" t="str">
        <f>IF(performance_data[[#This Row],[return_percentage]]&gt;=performance_data[[#This Row],[benchmark_return]],"Higher","Lower")</f>
        <v>Higher</v>
      </c>
      <c r="M4402" s="14">
        <f xml:space="preserve"> _xlfn.MAXIFS(performance_data[date],performance_data[portfolio_id],performance_data[[#This Row],[portfolio_id]])</f>
        <v>45486</v>
      </c>
      <c r="N4402" s="14">
        <f xml:space="preserve"> _xlfn.MINIFS(performance_data[date],performance_data[portfolio_id],performance_data[[#This Row],[portfolio_id]])</f>
        <v>44838</v>
      </c>
      <c r="O4402" s="15">
        <f>_xlfn.MAXIFS(performance_data[portfolio_value],performance_data[portfolio_id],performance_data[[#This Row],[portfolio_id]],performance_data[date],performance_data[[#This Row],[latest_date]])</f>
        <v>266143.40999999997</v>
      </c>
      <c r="P4402" s="15">
        <f>_xlfn.MAXIFS(performance_data[portfolio_value],performance_data[portfolio_id],performance_data[[#This Row],[portfolio_id]],performance_data[date],performance_data[[#This Row],[starting_date]])</f>
        <v>303437.32</v>
      </c>
      <c r="Q4402" s="15">
        <f>performance_data[[#This Row],[latest_value]]-performance_data[[#This Row],[starting_value]]</f>
        <v>-37293.910000000033</v>
      </c>
      <c r="R4402" s="15">
        <f>performance_data[[#This Row],[net_inflows]]-performance_data[[#This Row],[net_outflows]]</f>
        <v>-14089.580000000002</v>
      </c>
      <c r="S4402" s="15" t="str">
        <f>IF(performance_data[[#This Row],[net_inflows]]&gt;AVERAGE(performance_data[net_inflows]),"High","Low")</f>
        <v>Low</v>
      </c>
      <c r="T4402" s="15">
        <f>AVERAGEIF(performance_data[inflow_flag],performance_data[[#This Row],[inflow_flag]],performance_data[return_percentage])</f>
        <v>5.0457846277021572</v>
      </c>
      <c r="U4402" s="17">
        <f>IF(performance_data[[#This Row],[return_percentage]]&lt;performance_data[[#This Row],[benchmark_return]],1,0)</f>
        <v>0</v>
      </c>
      <c r="V4402" s="17">
        <f>COUNTIFS(performance_data[portfolio_id],performance_data[[#This Row],[portfolio_id]])</f>
        <v>22</v>
      </c>
      <c r="W4402" s="17">
        <f>COUNTIFS(performance_data[portfolio_id],performance_data[[#This Row],[portfolio_id]],
          performance_data[return_flag],1)</f>
        <v>11</v>
      </c>
      <c r="X4402" s="15">
        <f>performance_data[[#This Row],[underperform_flag_count]]/performance_data[[#This Row],[totalportfoliocount]]</f>
        <v>0.5</v>
      </c>
    </row>
    <row r="4403" spans="1:24" x14ac:dyDescent="0.3">
      <c r="A4403">
        <v>9015</v>
      </c>
      <c r="B4403" s="1">
        <v>45486</v>
      </c>
      <c r="C4403">
        <v>266143.40999999997</v>
      </c>
      <c r="D4403">
        <v>15.1</v>
      </c>
      <c r="E4403">
        <v>17.41</v>
      </c>
      <c r="F4403">
        <v>5039.8</v>
      </c>
      <c r="G4403">
        <v>17659.03</v>
      </c>
      <c r="H4403" t="s">
        <v>2205</v>
      </c>
      <c r="I4403" t="s">
        <v>2209</v>
      </c>
      <c r="J4403">
        <v>7</v>
      </c>
      <c r="K4403" t="s">
        <v>2210</v>
      </c>
      <c r="L4403" t="str">
        <f>IF(performance_data[[#This Row],[return_percentage]]&gt;=performance_data[[#This Row],[benchmark_return]],"Higher","Lower")</f>
        <v>Lower</v>
      </c>
      <c r="M4403" s="14">
        <f xml:space="preserve"> _xlfn.MAXIFS(performance_data[date],performance_data[portfolio_id],performance_data[[#This Row],[portfolio_id]])</f>
        <v>45486</v>
      </c>
      <c r="N4403" s="14">
        <f xml:space="preserve"> _xlfn.MINIFS(performance_data[date],performance_data[portfolio_id],performance_data[[#This Row],[portfolio_id]])</f>
        <v>44838</v>
      </c>
      <c r="O4403" s="15">
        <f>_xlfn.MAXIFS(performance_data[portfolio_value],performance_data[portfolio_id],performance_data[[#This Row],[portfolio_id]],performance_data[date],performance_data[[#This Row],[latest_date]])</f>
        <v>266143.40999999997</v>
      </c>
      <c r="P4403" s="15">
        <f>_xlfn.MAXIFS(performance_data[portfolio_value],performance_data[portfolio_id],performance_data[[#This Row],[portfolio_id]],performance_data[date],performance_data[[#This Row],[starting_date]])</f>
        <v>303437.32</v>
      </c>
      <c r="Q4403" s="15">
        <f>performance_data[[#This Row],[latest_value]]-performance_data[[#This Row],[starting_value]]</f>
        <v>-37293.910000000033</v>
      </c>
      <c r="R4403" s="15">
        <f>performance_data[[#This Row],[net_inflows]]-performance_data[[#This Row],[net_outflows]]</f>
        <v>-12619.23</v>
      </c>
      <c r="S4403" s="15" t="str">
        <f>IF(performance_data[[#This Row],[net_inflows]]&gt;AVERAGE(performance_data[net_inflows]),"High","Low")</f>
        <v>Low</v>
      </c>
      <c r="T4403" s="15">
        <f>AVERAGEIF(performance_data[inflow_flag],performance_data[[#This Row],[inflow_flag]],performance_data[return_percentage])</f>
        <v>5.0457846277021572</v>
      </c>
      <c r="U4403" s="17">
        <f>IF(performance_data[[#This Row],[return_percentage]]&lt;performance_data[[#This Row],[benchmark_return]],1,0)</f>
        <v>1</v>
      </c>
      <c r="V4403" s="17">
        <f>COUNTIFS(performance_data[portfolio_id],performance_data[[#This Row],[portfolio_id]])</f>
        <v>22</v>
      </c>
      <c r="W4403" s="17">
        <f>COUNTIFS(performance_data[portfolio_id],performance_data[[#This Row],[portfolio_id]],
          performance_data[return_flag],1)</f>
        <v>11</v>
      </c>
      <c r="X4403" s="15">
        <f>performance_data[[#This Row],[underperform_flag_count]]/performance_data[[#This Row],[totalportfoliocount]]</f>
        <v>0.5</v>
      </c>
    </row>
    <row r="4404" spans="1:24" x14ac:dyDescent="0.3">
      <c r="A4404">
        <v>9015</v>
      </c>
      <c r="B4404" s="1">
        <v>45235</v>
      </c>
      <c r="C4404">
        <v>266903.28999999998</v>
      </c>
      <c r="D4404">
        <v>17.010000000000002</v>
      </c>
      <c r="E4404">
        <v>15.68</v>
      </c>
      <c r="F4404">
        <v>15724.76</v>
      </c>
      <c r="G4404">
        <v>6641.81</v>
      </c>
      <c r="H4404" t="s">
        <v>2213</v>
      </c>
      <c r="I4404" t="s">
        <v>2217</v>
      </c>
      <c r="J4404">
        <v>11</v>
      </c>
      <c r="K4404" t="s">
        <v>2219</v>
      </c>
      <c r="L4404" t="str">
        <f>IF(performance_data[[#This Row],[return_percentage]]&gt;=performance_data[[#This Row],[benchmark_return]],"Higher","Lower")</f>
        <v>Higher</v>
      </c>
      <c r="M4404" s="14">
        <f xml:space="preserve"> _xlfn.MAXIFS(performance_data[date],performance_data[portfolio_id],performance_data[[#This Row],[portfolio_id]])</f>
        <v>45486</v>
      </c>
      <c r="N4404" s="14">
        <f xml:space="preserve"> _xlfn.MINIFS(performance_data[date],performance_data[portfolio_id],performance_data[[#This Row],[portfolio_id]])</f>
        <v>44838</v>
      </c>
      <c r="O4404" s="15">
        <f>_xlfn.MAXIFS(performance_data[portfolio_value],performance_data[portfolio_id],performance_data[[#This Row],[portfolio_id]],performance_data[date],performance_data[[#This Row],[latest_date]])</f>
        <v>266143.40999999997</v>
      </c>
      <c r="P4404" s="15">
        <f>_xlfn.MAXIFS(performance_data[portfolio_value],performance_data[portfolio_id],performance_data[[#This Row],[portfolio_id]],performance_data[date],performance_data[[#This Row],[starting_date]])</f>
        <v>303437.32</v>
      </c>
      <c r="Q4404" s="15">
        <f>performance_data[[#This Row],[latest_value]]-performance_data[[#This Row],[starting_value]]</f>
        <v>-37293.910000000033</v>
      </c>
      <c r="R4404" s="15">
        <f>performance_data[[#This Row],[net_inflows]]-performance_data[[#This Row],[net_outflows]]</f>
        <v>9082.9500000000007</v>
      </c>
      <c r="S4404" s="15" t="str">
        <f>IF(performance_data[[#This Row],[net_inflows]]&gt;AVERAGE(performance_data[net_inflows]),"High","Low")</f>
        <v>High</v>
      </c>
      <c r="T4404" s="15">
        <f>AVERAGEIF(performance_data[inflow_flag],performance_data[[#This Row],[inflow_flag]],performance_data[return_percentage])</f>
        <v>4.8467905675459724</v>
      </c>
      <c r="U4404" s="17">
        <f>IF(performance_data[[#This Row],[return_percentage]]&lt;performance_data[[#This Row],[benchmark_return]],1,0)</f>
        <v>0</v>
      </c>
      <c r="V4404" s="17">
        <f>COUNTIFS(performance_data[portfolio_id],performance_data[[#This Row],[portfolio_id]])</f>
        <v>22</v>
      </c>
      <c r="W4404" s="17">
        <f>COUNTIFS(performance_data[portfolio_id],performance_data[[#This Row],[portfolio_id]],
          performance_data[return_flag],1)</f>
        <v>11</v>
      </c>
      <c r="X4404" s="15">
        <f>performance_data[[#This Row],[underperform_flag_count]]/performance_data[[#This Row],[totalportfoliocount]]</f>
        <v>0.5</v>
      </c>
    </row>
    <row r="4405" spans="1:24" x14ac:dyDescent="0.3">
      <c r="A4405">
        <v>9015</v>
      </c>
      <c r="B4405" s="1">
        <v>45080</v>
      </c>
      <c r="C4405">
        <v>400132.85</v>
      </c>
      <c r="D4405">
        <v>-7.55</v>
      </c>
      <c r="E4405">
        <v>-6.84</v>
      </c>
      <c r="F4405">
        <v>15303.49</v>
      </c>
      <c r="G4405">
        <v>10349.39</v>
      </c>
      <c r="H4405" t="s">
        <v>2213</v>
      </c>
      <c r="I4405" t="s">
        <v>2211</v>
      </c>
      <c r="J4405">
        <v>6</v>
      </c>
      <c r="K4405" t="s">
        <v>2212</v>
      </c>
      <c r="L4405" t="str">
        <f>IF(performance_data[[#This Row],[return_percentage]]&gt;=performance_data[[#This Row],[benchmark_return]],"Higher","Lower")</f>
        <v>Lower</v>
      </c>
      <c r="M4405" s="14">
        <f xml:space="preserve"> _xlfn.MAXIFS(performance_data[date],performance_data[portfolio_id],performance_data[[#This Row],[portfolio_id]])</f>
        <v>45486</v>
      </c>
      <c r="N4405" s="14">
        <f xml:space="preserve"> _xlfn.MINIFS(performance_data[date],performance_data[portfolio_id],performance_data[[#This Row],[portfolio_id]])</f>
        <v>44838</v>
      </c>
      <c r="O4405" s="15">
        <f>_xlfn.MAXIFS(performance_data[portfolio_value],performance_data[portfolio_id],performance_data[[#This Row],[portfolio_id]],performance_data[date],performance_data[[#This Row],[latest_date]])</f>
        <v>266143.40999999997</v>
      </c>
      <c r="P4405" s="15">
        <f>_xlfn.MAXIFS(performance_data[portfolio_value],performance_data[portfolio_id],performance_data[[#This Row],[portfolio_id]],performance_data[date],performance_data[[#This Row],[starting_date]])</f>
        <v>303437.32</v>
      </c>
      <c r="Q4405" s="15">
        <f>performance_data[[#This Row],[latest_value]]-performance_data[[#This Row],[starting_value]]</f>
        <v>-37293.910000000033</v>
      </c>
      <c r="R4405" s="15">
        <f>performance_data[[#This Row],[net_inflows]]-performance_data[[#This Row],[net_outflows]]</f>
        <v>4954.1000000000004</v>
      </c>
      <c r="S4405" s="15" t="str">
        <f>IF(performance_data[[#This Row],[net_inflows]]&gt;AVERAGE(performance_data[net_inflows]),"High","Low")</f>
        <v>High</v>
      </c>
      <c r="T4405" s="15">
        <f>AVERAGEIF(performance_data[inflow_flag],performance_data[[#This Row],[inflow_flag]],performance_data[return_percentage])</f>
        <v>4.8467905675459724</v>
      </c>
      <c r="U4405" s="17">
        <f>IF(performance_data[[#This Row],[return_percentage]]&lt;performance_data[[#This Row],[benchmark_return]],1,0)</f>
        <v>1</v>
      </c>
      <c r="V4405" s="17">
        <f>COUNTIFS(performance_data[portfolio_id],performance_data[[#This Row],[portfolio_id]])</f>
        <v>22</v>
      </c>
      <c r="W4405" s="17">
        <f>COUNTIFS(performance_data[portfolio_id],performance_data[[#This Row],[portfolio_id]],
          performance_data[return_flag],1)</f>
        <v>11</v>
      </c>
      <c r="X4405" s="15">
        <f>performance_data[[#This Row],[underperform_flag_count]]/performance_data[[#This Row],[totalportfoliocount]]</f>
        <v>0.5</v>
      </c>
    </row>
    <row r="4406" spans="1:24" x14ac:dyDescent="0.3">
      <c r="A4406">
        <v>9015</v>
      </c>
      <c r="B4406" s="1">
        <v>45430</v>
      </c>
      <c r="C4406">
        <v>278834.90999999997</v>
      </c>
      <c r="D4406">
        <v>1</v>
      </c>
      <c r="E4406">
        <v>1.04</v>
      </c>
      <c r="F4406">
        <v>1132.05</v>
      </c>
      <c r="G4406">
        <v>11602.13</v>
      </c>
      <c r="H4406" t="s">
        <v>2205</v>
      </c>
      <c r="I4406" t="s">
        <v>2211</v>
      </c>
      <c r="J4406">
        <v>5</v>
      </c>
      <c r="K4406" t="s">
        <v>2223</v>
      </c>
      <c r="L4406" t="str">
        <f>IF(performance_data[[#This Row],[return_percentage]]&gt;=performance_data[[#This Row],[benchmark_return]],"Higher","Lower")</f>
        <v>Lower</v>
      </c>
      <c r="M4406" s="14">
        <f xml:space="preserve"> _xlfn.MAXIFS(performance_data[date],performance_data[portfolio_id],performance_data[[#This Row],[portfolio_id]])</f>
        <v>45486</v>
      </c>
      <c r="N4406" s="14">
        <f xml:space="preserve"> _xlfn.MINIFS(performance_data[date],performance_data[portfolio_id],performance_data[[#This Row],[portfolio_id]])</f>
        <v>44838</v>
      </c>
      <c r="O4406" s="15">
        <f>_xlfn.MAXIFS(performance_data[portfolio_value],performance_data[portfolio_id],performance_data[[#This Row],[portfolio_id]],performance_data[date],performance_data[[#This Row],[latest_date]])</f>
        <v>266143.40999999997</v>
      </c>
      <c r="P4406" s="15">
        <f>_xlfn.MAXIFS(performance_data[portfolio_value],performance_data[portfolio_id],performance_data[[#This Row],[portfolio_id]],performance_data[date],performance_data[[#This Row],[starting_date]])</f>
        <v>303437.32</v>
      </c>
      <c r="Q4406" s="15">
        <f>performance_data[[#This Row],[latest_value]]-performance_data[[#This Row],[starting_value]]</f>
        <v>-37293.910000000033</v>
      </c>
      <c r="R4406" s="15">
        <f>performance_data[[#This Row],[net_inflows]]-performance_data[[#This Row],[net_outflows]]</f>
        <v>-10470.08</v>
      </c>
      <c r="S4406" s="15" t="str">
        <f>IF(performance_data[[#This Row],[net_inflows]]&gt;AVERAGE(performance_data[net_inflows]),"High","Low")</f>
        <v>Low</v>
      </c>
      <c r="T4406" s="15">
        <f>AVERAGEIF(performance_data[inflow_flag],performance_data[[#This Row],[inflow_flag]],performance_data[return_percentage])</f>
        <v>5.0457846277021572</v>
      </c>
      <c r="U4406" s="17">
        <f>IF(performance_data[[#This Row],[return_percentage]]&lt;performance_data[[#This Row],[benchmark_return]],1,0)</f>
        <v>1</v>
      </c>
      <c r="V4406" s="17">
        <f>COUNTIFS(performance_data[portfolio_id],performance_data[[#This Row],[portfolio_id]])</f>
        <v>22</v>
      </c>
      <c r="W4406" s="17">
        <f>COUNTIFS(performance_data[portfolio_id],performance_data[[#This Row],[portfolio_id]],
          performance_data[return_flag],1)</f>
        <v>11</v>
      </c>
      <c r="X4406" s="15">
        <f>performance_data[[#This Row],[underperform_flag_count]]/performance_data[[#This Row],[totalportfoliocount]]</f>
        <v>0.5</v>
      </c>
    </row>
    <row r="4407" spans="1:24" x14ac:dyDescent="0.3">
      <c r="A4407">
        <v>9015</v>
      </c>
      <c r="B4407" s="1">
        <v>45079</v>
      </c>
      <c r="C4407">
        <v>276660.25</v>
      </c>
      <c r="D4407">
        <v>0.79</v>
      </c>
      <c r="E4407">
        <v>0.82</v>
      </c>
      <c r="F4407">
        <v>19744.39</v>
      </c>
      <c r="G4407">
        <v>16941.62</v>
      </c>
      <c r="H4407" t="s">
        <v>2213</v>
      </c>
      <c r="I4407" t="s">
        <v>2211</v>
      </c>
      <c r="J4407">
        <v>6</v>
      </c>
      <c r="K4407" t="s">
        <v>2212</v>
      </c>
      <c r="L4407" t="str">
        <f>IF(performance_data[[#This Row],[return_percentage]]&gt;=performance_data[[#This Row],[benchmark_return]],"Higher","Lower")</f>
        <v>Lower</v>
      </c>
      <c r="M4407" s="14">
        <f xml:space="preserve"> _xlfn.MAXIFS(performance_data[date],performance_data[portfolio_id],performance_data[[#This Row],[portfolio_id]])</f>
        <v>45486</v>
      </c>
      <c r="N4407" s="14">
        <f xml:space="preserve"> _xlfn.MINIFS(performance_data[date],performance_data[portfolio_id],performance_data[[#This Row],[portfolio_id]])</f>
        <v>44838</v>
      </c>
      <c r="O4407" s="15">
        <f>_xlfn.MAXIFS(performance_data[portfolio_value],performance_data[portfolio_id],performance_data[[#This Row],[portfolio_id]],performance_data[date],performance_data[[#This Row],[latest_date]])</f>
        <v>266143.40999999997</v>
      </c>
      <c r="P4407" s="15">
        <f>_xlfn.MAXIFS(performance_data[portfolio_value],performance_data[portfolio_id],performance_data[[#This Row],[portfolio_id]],performance_data[date],performance_data[[#This Row],[starting_date]])</f>
        <v>303437.32</v>
      </c>
      <c r="Q4407" s="15">
        <f>performance_data[[#This Row],[latest_value]]-performance_data[[#This Row],[starting_value]]</f>
        <v>-37293.910000000033</v>
      </c>
      <c r="R4407" s="15">
        <f>performance_data[[#This Row],[net_inflows]]-performance_data[[#This Row],[net_outflows]]</f>
        <v>2802.7700000000004</v>
      </c>
      <c r="S4407" s="15" t="str">
        <f>IF(performance_data[[#This Row],[net_inflows]]&gt;AVERAGE(performance_data[net_inflows]),"High","Low")</f>
        <v>High</v>
      </c>
      <c r="T4407" s="15">
        <f>AVERAGEIF(performance_data[inflow_flag],performance_data[[#This Row],[inflow_flag]],performance_data[return_percentage])</f>
        <v>4.8467905675459724</v>
      </c>
      <c r="U4407" s="17">
        <f>IF(performance_data[[#This Row],[return_percentage]]&lt;performance_data[[#This Row],[benchmark_return]],1,0)</f>
        <v>1</v>
      </c>
      <c r="V4407" s="17">
        <f>COUNTIFS(performance_data[portfolio_id],performance_data[[#This Row],[portfolio_id]])</f>
        <v>22</v>
      </c>
      <c r="W4407" s="17">
        <f>COUNTIFS(performance_data[portfolio_id],performance_data[[#This Row],[portfolio_id]],
          performance_data[return_flag],1)</f>
        <v>11</v>
      </c>
      <c r="X4407" s="15">
        <f>performance_data[[#This Row],[underperform_flag_count]]/performance_data[[#This Row],[totalportfoliocount]]</f>
        <v>0.5</v>
      </c>
    </row>
    <row r="4408" spans="1:24" x14ac:dyDescent="0.3">
      <c r="A4408">
        <v>9015</v>
      </c>
      <c r="B4408" s="1">
        <v>44903</v>
      </c>
      <c r="C4408">
        <v>395421.48</v>
      </c>
      <c r="D4408">
        <v>2.44</v>
      </c>
      <c r="E4408">
        <v>2.27</v>
      </c>
      <c r="F4408">
        <v>11243</v>
      </c>
      <c r="G4408">
        <v>1558.24</v>
      </c>
      <c r="H4408" t="s">
        <v>2220</v>
      </c>
      <c r="I4408" t="s">
        <v>2217</v>
      </c>
      <c r="J4408">
        <v>12</v>
      </c>
      <c r="K4408" t="s">
        <v>2218</v>
      </c>
      <c r="L4408" t="str">
        <f>IF(performance_data[[#This Row],[return_percentage]]&gt;=performance_data[[#This Row],[benchmark_return]],"Higher","Lower")</f>
        <v>Higher</v>
      </c>
      <c r="M4408" s="14">
        <f xml:space="preserve"> _xlfn.MAXIFS(performance_data[date],performance_data[portfolio_id],performance_data[[#This Row],[portfolio_id]])</f>
        <v>45486</v>
      </c>
      <c r="N4408" s="14">
        <f xml:space="preserve"> _xlfn.MINIFS(performance_data[date],performance_data[portfolio_id],performance_data[[#This Row],[portfolio_id]])</f>
        <v>44838</v>
      </c>
      <c r="O4408" s="15">
        <f>_xlfn.MAXIFS(performance_data[portfolio_value],performance_data[portfolio_id],performance_data[[#This Row],[portfolio_id]],performance_data[date],performance_data[[#This Row],[latest_date]])</f>
        <v>266143.40999999997</v>
      </c>
      <c r="P4408" s="15">
        <f>_xlfn.MAXIFS(performance_data[portfolio_value],performance_data[portfolio_id],performance_data[[#This Row],[portfolio_id]],performance_data[date],performance_data[[#This Row],[starting_date]])</f>
        <v>303437.32</v>
      </c>
      <c r="Q4408" s="15">
        <f>performance_data[[#This Row],[latest_value]]-performance_data[[#This Row],[starting_value]]</f>
        <v>-37293.910000000033</v>
      </c>
      <c r="R4408" s="15">
        <f>performance_data[[#This Row],[net_inflows]]-performance_data[[#This Row],[net_outflows]]</f>
        <v>9684.76</v>
      </c>
      <c r="S4408" s="15" t="str">
        <f>IF(performance_data[[#This Row],[net_inflows]]&gt;AVERAGE(performance_data[net_inflows]),"High","Low")</f>
        <v>High</v>
      </c>
      <c r="T4408" s="15">
        <f>AVERAGEIF(performance_data[inflow_flag],performance_data[[#This Row],[inflow_flag]],performance_data[return_percentage])</f>
        <v>4.8467905675459724</v>
      </c>
      <c r="U4408" s="17">
        <f>IF(performance_data[[#This Row],[return_percentage]]&lt;performance_data[[#This Row],[benchmark_return]],1,0)</f>
        <v>0</v>
      </c>
      <c r="V4408" s="17">
        <f>COUNTIFS(performance_data[portfolio_id],performance_data[[#This Row],[portfolio_id]])</f>
        <v>22</v>
      </c>
      <c r="W4408" s="17">
        <f>COUNTIFS(performance_data[portfolio_id],performance_data[[#This Row],[portfolio_id]],
          performance_data[return_flag],1)</f>
        <v>11</v>
      </c>
      <c r="X4408" s="15">
        <f>performance_data[[#This Row],[underperform_flag_count]]/performance_data[[#This Row],[totalportfoliocount]]</f>
        <v>0.5</v>
      </c>
    </row>
    <row r="4409" spans="1:24" x14ac:dyDescent="0.3">
      <c r="A4409">
        <v>9015</v>
      </c>
      <c r="B4409" s="1">
        <v>45065</v>
      </c>
      <c r="C4409">
        <v>119786.91</v>
      </c>
      <c r="D4409">
        <v>-9.2899999999999991</v>
      </c>
      <c r="E4409">
        <v>-8.14</v>
      </c>
      <c r="F4409">
        <v>1361.07</v>
      </c>
      <c r="G4409">
        <v>14358.43</v>
      </c>
      <c r="H4409" t="s">
        <v>2213</v>
      </c>
      <c r="I4409" t="s">
        <v>2211</v>
      </c>
      <c r="J4409">
        <v>5</v>
      </c>
      <c r="K4409" t="s">
        <v>2223</v>
      </c>
      <c r="L4409" t="str">
        <f>IF(performance_data[[#This Row],[return_percentage]]&gt;=performance_data[[#This Row],[benchmark_return]],"Higher","Lower")</f>
        <v>Lower</v>
      </c>
      <c r="M4409" s="14">
        <f xml:space="preserve"> _xlfn.MAXIFS(performance_data[date],performance_data[portfolio_id],performance_data[[#This Row],[portfolio_id]])</f>
        <v>45486</v>
      </c>
      <c r="N4409" s="14">
        <f xml:space="preserve"> _xlfn.MINIFS(performance_data[date],performance_data[portfolio_id],performance_data[[#This Row],[portfolio_id]])</f>
        <v>44838</v>
      </c>
      <c r="O4409" s="15">
        <f>_xlfn.MAXIFS(performance_data[portfolio_value],performance_data[portfolio_id],performance_data[[#This Row],[portfolio_id]],performance_data[date],performance_data[[#This Row],[latest_date]])</f>
        <v>266143.40999999997</v>
      </c>
      <c r="P4409" s="15">
        <f>_xlfn.MAXIFS(performance_data[portfolio_value],performance_data[portfolio_id],performance_data[[#This Row],[portfolio_id]],performance_data[date],performance_data[[#This Row],[starting_date]])</f>
        <v>303437.32</v>
      </c>
      <c r="Q4409" s="15">
        <f>performance_data[[#This Row],[latest_value]]-performance_data[[#This Row],[starting_value]]</f>
        <v>-37293.910000000033</v>
      </c>
      <c r="R4409" s="15">
        <f>performance_data[[#This Row],[net_inflows]]-performance_data[[#This Row],[net_outflows]]</f>
        <v>-12997.36</v>
      </c>
      <c r="S4409" s="15" t="str">
        <f>IF(performance_data[[#This Row],[net_inflows]]&gt;AVERAGE(performance_data[net_inflows]),"High","Low")</f>
        <v>Low</v>
      </c>
      <c r="T4409" s="15">
        <f>AVERAGEIF(performance_data[inflow_flag],performance_data[[#This Row],[inflow_flag]],performance_data[return_percentage])</f>
        <v>5.0457846277021572</v>
      </c>
      <c r="U4409" s="17">
        <f>IF(performance_data[[#This Row],[return_percentage]]&lt;performance_data[[#This Row],[benchmark_return]],1,0)</f>
        <v>1</v>
      </c>
      <c r="V4409" s="17">
        <f>COUNTIFS(performance_data[portfolio_id],performance_data[[#This Row],[portfolio_id]])</f>
        <v>22</v>
      </c>
      <c r="W4409" s="17">
        <f>COUNTIFS(performance_data[portfolio_id],performance_data[[#This Row],[portfolio_id]],
          performance_data[return_flag],1)</f>
        <v>11</v>
      </c>
      <c r="X4409" s="15">
        <f>performance_data[[#This Row],[underperform_flag_count]]/performance_data[[#This Row],[totalportfoliocount]]</f>
        <v>0.5</v>
      </c>
    </row>
    <row r="4410" spans="1:24" x14ac:dyDescent="0.3">
      <c r="A4410">
        <v>9015</v>
      </c>
      <c r="B4410" s="1">
        <v>45426</v>
      </c>
      <c r="C4410">
        <v>495366.31</v>
      </c>
      <c r="D4410">
        <v>-6.38</v>
      </c>
      <c r="E4410">
        <v>-6.89</v>
      </c>
      <c r="F4410">
        <v>954.03</v>
      </c>
      <c r="G4410">
        <v>4360.79</v>
      </c>
      <c r="H4410" t="s">
        <v>2205</v>
      </c>
      <c r="I4410" t="s">
        <v>2211</v>
      </c>
      <c r="J4410">
        <v>5</v>
      </c>
      <c r="K4410" t="s">
        <v>2223</v>
      </c>
      <c r="L4410" t="str">
        <f>IF(performance_data[[#This Row],[return_percentage]]&gt;=performance_data[[#This Row],[benchmark_return]],"Higher","Lower")</f>
        <v>Higher</v>
      </c>
      <c r="M4410" s="14">
        <f xml:space="preserve"> _xlfn.MAXIFS(performance_data[date],performance_data[portfolio_id],performance_data[[#This Row],[portfolio_id]])</f>
        <v>45486</v>
      </c>
      <c r="N4410" s="14">
        <f xml:space="preserve"> _xlfn.MINIFS(performance_data[date],performance_data[portfolio_id],performance_data[[#This Row],[portfolio_id]])</f>
        <v>44838</v>
      </c>
      <c r="O4410" s="15">
        <f>_xlfn.MAXIFS(performance_data[portfolio_value],performance_data[portfolio_id],performance_data[[#This Row],[portfolio_id]],performance_data[date],performance_data[[#This Row],[latest_date]])</f>
        <v>266143.40999999997</v>
      </c>
      <c r="P4410" s="15">
        <f>_xlfn.MAXIFS(performance_data[portfolio_value],performance_data[portfolio_id],performance_data[[#This Row],[portfolio_id]],performance_data[date],performance_data[[#This Row],[starting_date]])</f>
        <v>303437.32</v>
      </c>
      <c r="Q4410" s="15">
        <f>performance_data[[#This Row],[latest_value]]-performance_data[[#This Row],[starting_value]]</f>
        <v>-37293.910000000033</v>
      </c>
      <c r="R4410" s="15">
        <f>performance_data[[#This Row],[net_inflows]]-performance_data[[#This Row],[net_outflows]]</f>
        <v>-3406.76</v>
      </c>
      <c r="S4410" s="15" t="str">
        <f>IF(performance_data[[#This Row],[net_inflows]]&gt;AVERAGE(performance_data[net_inflows]),"High","Low")</f>
        <v>Low</v>
      </c>
      <c r="T4410" s="15">
        <f>AVERAGEIF(performance_data[inflow_flag],performance_data[[#This Row],[inflow_flag]],performance_data[return_percentage])</f>
        <v>5.0457846277021572</v>
      </c>
      <c r="U4410" s="17">
        <f>IF(performance_data[[#This Row],[return_percentage]]&lt;performance_data[[#This Row],[benchmark_return]],1,0)</f>
        <v>0</v>
      </c>
      <c r="V4410" s="17">
        <f>COUNTIFS(performance_data[portfolio_id],performance_data[[#This Row],[portfolio_id]])</f>
        <v>22</v>
      </c>
      <c r="W4410" s="17">
        <f>COUNTIFS(performance_data[portfolio_id],performance_data[[#This Row],[portfolio_id]],
          performance_data[return_flag],1)</f>
        <v>11</v>
      </c>
      <c r="X4410" s="15">
        <f>performance_data[[#This Row],[underperform_flag_count]]/performance_data[[#This Row],[totalportfoliocount]]</f>
        <v>0.5</v>
      </c>
    </row>
    <row r="4411" spans="1:24" x14ac:dyDescent="0.3">
      <c r="A4411">
        <v>9015</v>
      </c>
      <c r="B4411" s="1">
        <v>44887</v>
      </c>
      <c r="C4411">
        <v>292073.61</v>
      </c>
      <c r="D4411">
        <v>8.77</v>
      </c>
      <c r="E4411">
        <v>9.39</v>
      </c>
      <c r="F4411">
        <v>12488.5</v>
      </c>
      <c r="G4411">
        <v>18866.27</v>
      </c>
      <c r="H4411" t="s">
        <v>2220</v>
      </c>
      <c r="I4411" t="s">
        <v>2217</v>
      </c>
      <c r="J4411">
        <v>11</v>
      </c>
      <c r="K4411" t="s">
        <v>2219</v>
      </c>
      <c r="L4411" t="str">
        <f>IF(performance_data[[#This Row],[return_percentage]]&gt;=performance_data[[#This Row],[benchmark_return]],"Higher","Lower")</f>
        <v>Lower</v>
      </c>
      <c r="M4411" s="14">
        <f xml:space="preserve"> _xlfn.MAXIFS(performance_data[date],performance_data[portfolio_id],performance_data[[#This Row],[portfolio_id]])</f>
        <v>45486</v>
      </c>
      <c r="N4411" s="14">
        <f xml:space="preserve"> _xlfn.MINIFS(performance_data[date],performance_data[portfolio_id],performance_data[[#This Row],[portfolio_id]])</f>
        <v>44838</v>
      </c>
      <c r="O4411" s="15">
        <f>_xlfn.MAXIFS(performance_data[portfolio_value],performance_data[portfolio_id],performance_data[[#This Row],[portfolio_id]],performance_data[date],performance_data[[#This Row],[latest_date]])</f>
        <v>266143.40999999997</v>
      </c>
      <c r="P4411" s="15">
        <f>_xlfn.MAXIFS(performance_data[portfolio_value],performance_data[portfolio_id],performance_data[[#This Row],[portfolio_id]],performance_data[date],performance_data[[#This Row],[starting_date]])</f>
        <v>303437.32</v>
      </c>
      <c r="Q4411" s="15">
        <f>performance_data[[#This Row],[latest_value]]-performance_data[[#This Row],[starting_value]]</f>
        <v>-37293.910000000033</v>
      </c>
      <c r="R4411" s="15">
        <f>performance_data[[#This Row],[net_inflows]]-performance_data[[#This Row],[net_outflows]]</f>
        <v>-6377.77</v>
      </c>
      <c r="S4411" s="15" t="str">
        <f>IF(performance_data[[#This Row],[net_inflows]]&gt;AVERAGE(performance_data[net_inflows]),"High","Low")</f>
        <v>High</v>
      </c>
      <c r="T4411" s="15">
        <f>AVERAGEIF(performance_data[inflow_flag],performance_data[[#This Row],[inflow_flag]],performance_data[return_percentage])</f>
        <v>4.8467905675459724</v>
      </c>
      <c r="U4411" s="17">
        <f>IF(performance_data[[#This Row],[return_percentage]]&lt;performance_data[[#This Row],[benchmark_return]],1,0)</f>
        <v>1</v>
      </c>
      <c r="V4411" s="17">
        <f>COUNTIFS(performance_data[portfolio_id],performance_data[[#This Row],[portfolio_id]])</f>
        <v>22</v>
      </c>
      <c r="W4411" s="17">
        <f>COUNTIFS(performance_data[portfolio_id],performance_data[[#This Row],[portfolio_id]],
          performance_data[return_flag],1)</f>
        <v>11</v>
      </c>
      <c r="X4411" s="15">
        <f>performance_data[[#This Row],[underperform_flag_count]]/performance_data[[#This Row],[totalportfoliocount]]</f>
        <v>0.5</v>
      </c>
    </row>
    <row r="4412" spans="1:24" x14ac:dyDescent="0.3">
      <c r="A4412">
        <v>9015</v>
      </c>
      <c r="B4412" s="1">
        <v>45138</v>
      </c>
      <c r="C4412">
        <v>410897.71</v>
      </c>
      <c r="D4412">
        <v>13.24</v>
      </c>
      <c r="E4412">
        <v>10.99</v>
      </c>
      <c r="F4412">
        <v>2120.13</v>
      </c>
      <c r="G4412">
        <v>17168.14</v>
      </c>
      <c r="H4412" t="s">
        <v>2213</v>
      </c>
      <c r="I4412" t="s">
        <v>2209</v>
      </c>
      <c r="J4412">
        <v>7</v>
      </c>
      <c r="K4412" t="s">
        <v>2210</v>
      </c>
      <c r="L4412" t="str">
        <f>IF(performance_data[[#This Row],[return_percentage]]&gt;=performance_data[[#This Row],[benchmark_return]],"Higher","Lower")</f>
        <v>Higher</v>
      </c>
      <c r="M4412" s="14">
        <f xml:space="preserve"> _xlfn.MAXIFS(performance_data[date],performance_data[portfolio_id],performance_data[[#This Row],[portfolio_id]])</f>
        <v>45486</v>
      </c>
      <c r="N4412" s="14">
        <f xml:space="preserve"> _xlfn.MINIFS(performance_data[date],performance_data[portfolio_id],performance_data[[#This Row],[portfolio_id]])</f>
        <v>44838</v>
      </c>
      <c r="O4412" s="15">
        <f>_xlfn.MAXIFS(performance_data[portfolio_value],performance_data[portfolio_id],performance_data[[#This Row],[portfolio_id]],performance_data[date],performance_data[[#This Row],[latest_date]])</f>
        <v>266143.40999999997</v>
      </c>
      <c r="P4412" s="15">
        <f>_xlfn.MAXIFS(performance_data[portfolio_value],performance_data[portfolio_id],performance_data[[#This Row],[portfolio_id]],performance_data[date],performance_data[[#This Row],[starting_date]])</f>
        <v>303437.32</v>
      </c>
      <c r="Q4412" s="15">
        <f>performance_data[[#This Row],[latest_value]]-performance_data[[#This Row],[starting_value]]</f>
        <v>-37293.910000000033</v>
      </c>
      <c r="R4412" s="15">
        <f>performance_data[[#This Row],[net_inflows]]-performance_data[[#This Row],[net_outflows]]</f>
        <v>-15048.009999999998</v>
      </c>
      <c r="S4412" s="15" t="str">
        <f>IF(performance_data[[#This Row],[net_inflows]]&gt;AVERAGE(performance_data[net_inflows]),"High","Low")</f>
        <v>Low</v>
      </c>
      <c r="T4412" s="15">
        <f>AVERAGEIF(performance_data[inflow_flag],performance_data[[#This Row],[inflow_flag]],performance_data[return_percentage])</f>
        <v>5.0457846277021572</v>
      </c>
      <c r="U4412" s="17">
        <f>IF(performance_data[[#This Row],[return_percentage]]&lt;performance_data[[#This Row],[benchmark_return]],1,0)</f>
        <v>0</v>
      </c>
      <c r="V4412" s="17">
        <f>COUNTIFS(performance_data[portfolio_id],performance_data[[#This Row],[portfolio_id]])</f>
        <v>22</v>
      </c>
      <c r="W4412" s="17">
        <f>COUNTIFS(performance_data[portfolio_id],performance_data[[#This Row],[portfolio_id]],
          performance_data[return_flag],1)</f>
        <v>11</v>
      </c>
      <c r="X4412" s="15">
        <f>performance_data[[#This Row],[underperform_flag_count]]/performance_data[[#This Row],[totalportfoliocount]]</f>
        <v>0.5</v>
      </c>
    </row>
    <row r="4413" spans="1:24" x14ac:dyDescent="0.3">
      <c r="A4413">
        <v>9015</v>
      </c>
      <c r="B4413" s="1">
        <v>45218</v>
      </c>
      <c r="C4413">
        <v>241123.27</v>
      </c>
      <c r="D4413">
        <v>8.75</v>
      </c>
      <c r="E4413">
        <v>7.69</v>
      </c>
      <c r="F4413">
        <v>3935.51</v>
      </c>
      <c r="G4413">
        <v>2082.87</v>
      </c>
      <c r="H4413" t="s">
        <v>2213</v>
      </c>
      <c r="I4413" t="s">
        <v>2217</v>
      </c>
      <c r="J4413">
        <v>10</v>
      </c>
      <c r="K4413" t="s">
        <v>2224</v>
      </c>
      <c r="L4413" t="str">
        <f>IF(performance_data[[#This Row],[return_percentage]]&gt;=performance_data[[#This Row],[benchmark_return]],"Higher","Lower")</f>
        <v>Higher</v>
      </c>
      <c r="M4413" s="14">
        <f xml:space="preserve"> _xlfn.MAXIFS(performance_data[date],performance_data[portfolio_id],performance_data[[#This Row],[portfolio_id]])</f>
        <v>45486</v>
      </c>
      <c r="N4413" s="14">
        <f xml:space="preserve"> _xlfn.MINIFS(performance_data[date],performance_data[portfolio_id],performance_data[[#This Row],[portfolio_id]])</f>
        <v>44838</v>
      </c>
      <c r="O4413" s="15">
        <f>_xlfn.MAXIFS(performance_data[portfolio_value],performance_data[portfolio_id],performance_data[[#This Row],[portfolio_id]],performance_data[date],performance_data[[#This Row],[latest_date]])</f>
        <v>266143.40999999997</v>
      </c>
      <c r="P4413" s="15">
        <f>_xlfn.MAXIFS(performance_data[portfolio_value],performance_data[portfolio_id],performance_data[[#This Row],[portfolio_id]],performance_data[date],performance_data[[#This Row],[starting_date]])</f>
        <v>303437.32</v>
      </c>
      <c r="Q4413" s="15">
        <f>performance_data[[#This Row],[latest_value]]-performance_data[[#This Row],[starting_value]]</f>
        <v>-37293.910000000033</v>
      </c>
      <c r="R4413" s="15">
        <f>performance_data[[#This Row],[net_inflows]]-performance_data[[#This Row],[net_outflows]]</f>
        <v>1852.6400000000003</v>
      </c>
      <c r="S4413" s="15" t="str">
        <f>IF(performance_data[[#This Row],[net_inflows]]&gt;AVERAGE(performance_data[net_inflows]),"High","Low")</f>
        <v>Low</v>
      </c>
      <c r="T4413" s="15">
        <f>AVERAGEIF(performance_data[inflow_flag],performance_data[[#This Row],[inflow_flag]],performance_data[return_percentage])</f>
        <v>5.0457846277021572</v>
      </c>
      <c r="U4413" s="17">
        <f>IF(performance_data[[#This Row],[return_percentage]]&lt;performance_data[[#This Row],[benchmark_return]],1,0)</f>
        <v>0</v>
      </c>
      <c r="V4413" s="17">
        <f>COUNTIFS(performance_data[portfolio_id],performance_data[[#This Row],[portfolio_id]])</f>
        <v>22</v>
      </c>
      <c r="W4413" s="17">
        <f>COUNTIFS(performance_data[portfolio_id],performance_data[[#This Row],[portfolio_id]],
          performance_data[return_flag],1)</f>
        <v>11</v>
      </c>
      <c r="X4413" s="15">
        <f>performance_data[[#This Row],[underperform_flag_count]]/performance_data[[#This Row],[totalportfoliocount]]</f>
        <v>0.5</v>
      </c>
    </row>
    <row r="4414" spans="1:24" x14ac:dyDescent="0.3">
      <c r="A4414">
        <v>9015</v>
      </c>
      <c r="B4414" s="1">
        <v>45422</v>
      </c>
      <c r="C4414">
        <v>179159.83</v>
      </c>
      <c r="D4414">
        <v>-7.56</v>
      </c>
      <c r="E4414">
        <v>-6.28</v>
      </c>
      <c r="F4414">
        <v>8284.81</v>
      </c>
      <c r="G4414">
        <v>10718.65</v>
      </c>
      <c r="H4414" t="s">
        <v>2205</v>
      </c>
      <c r="I4414" t="s">
        <v>2211</v>
      </c>
      <c r="J4414">
        <v>5</v>
      </c>
      <c r="K4414" t="s">
        <v>2223</v>
      </c>
      <c r="L4414" t="str">
        <f>IF(performance_data[[#This Row],[return_percentage]]&gt;=performance_data[[#This Row],[benchmark_return]],"Higher","Lower")</f>
        <v>Lower</v>
      </c>
      <c r="M4414" s="14">
        <f xml:space="preserve"> _xlfn.MAXIFS(performance_data[date],performance_data[portfolio_id],performance_data[[#This Row],[portfolio_id]])</f>
        <v>45486</v>
      </c>
      <c r="N4414" s="14">
        <f xml:space="preserve"> _xlfn.MINIFS(performance_data[date],performance_data[portfolio_id],performance_data[[#This Row],[portfolio_id]])</f>
        <v>44838</v>
      </c>
      <c r="O4414" s="15">
        <f>_xlfn.MAXIFS(performance_data[portfolio_value],performance_data[portfolio_id],performance_data[[#This Row],[portfolio_id]],performance_data[date],performance_data[[#This Row],[latest_date]])</f>
        <v>266143.40999999997</v>
      </c>
      <c r="P4414" s="15">
        <f>_xlfn.MAXIFS(performance_data[portfolio_value],performance_data[portfolio_id],performance_data[[#This Row],[portfolio_id]],performance_data[date],performance_data[[#This Row],[starting_date]])</f>
        <v>303437.32</v>
      </c>
      <c r="Q4414" s="15">
        <f>performance_data[[#This Row],[latest_value]]-performance_data[[#This Row],[starting_value]]</f>
        <v>-37293.910000000033</v>
      </c>
      <c r="R4414" s="15">
        <f>performance_data[[#This Row],[net_inflows]]-performance_data[[#This Row],[net_outflows]]</f>
        <v>-2433.84</v>
      </c>
      <c r="S4414" s="15" t="str">
        <f>IF(performance_data[[#This Row],[net_inflows]]&gt;AVERAGE(performance_data[net_inflows]),"High","Low")</f>
        <v>Low</v>
      </c>
      <c r="T4414" s="15">
        <f>AVERAGEIF(performance_data[inflow_flag],performance_data[[#This Row],[inflow_flag]],performance_data[return_percentage])</f>
        <v>5.0457846277021572</v>
      </c>
      <c r="U4414" s="17">
        <f>IF(performance_data[[#This Row],[return_percentage]]&lt;performance_data[[#This Row],[benchmark_return]],1,0)</f>
        <v>1</v>
      </c>
      <c r="V4414" s="17">
        <f>COUNTIFS(performance_data[portfolio_id],performance_data[[#This Row],[portfolio_id]])</f>
        <v>22</v>
      </c>
      <c r="W4414" s="17">
        <f>COUNTIFS(performance_data[portfolio_id],performance_data[[#This Row],[portfolio_id]],
          performance_data[return_flag],1)</f>
        <v>11</v>
      </c>
      <c r="X4414" s="15">
        <f>performance_data[[#This Row],[underperform_flag_count]]/performance_data[[#This Row],[totalportfoliocount]]</f>
        <v>0.5</v>
      </c>
    </row>
    <row r="4415" spans="1:24" x14ac:dyDescent="0.3">
      <c r="A4415">
        <v>9015</v>
      </c>
      <c r="B4415" s="1">
        <v>45200</v>
      </c>
      <c r="C4415">
        <v>359429.73</v>
      </c>
      <c r="D4415">
        <v>-5.15</v>
      </c>
      <c r="E4415">
        <v>-4.18</v>
      </c>
      <c r="F4415">
        <v>7752.03</v>
      </c>
      <c r="G4415">
        <v>3448.29</v>
      </c>
      <c r="H4415" t="s">
        <v>2213</v>
      </c>
      <c r="I4415" t="s">
        <v>2217</v>
      </c>
      <c r="J4415">
        <v>10</v>
      </c>
      <c r="K4415" t="s">
        <v>2224</v>
      </c>
      <c r="L4415" t="str">
        <f>IF(performance_data[[#This Row],[return_percentage]]&gt;=performance_data[[#This Row],[benchmark_return]],"Higher","Lower")</f>
        <v>Lower</v>
      </c>
      <c r="M4415" s="14">
        <f xml:space="preserve"> _xlfn.MAXIFS(performance_data[date],performance_data[portfolio_id],performance_data[[#This Row],[portfolio_id]])</f>
        <v>45486</v>
      </c>
      <c r="N4415" s="14">
        <f xml:space="preserve"> _xlfn.MINIFS(performance_data[date],performance_data[portfolio_id],performance_data[[#This Row],[portfolio_id]])</f>
        <v>44838</v>
      </c>
      <c r="O4415" s="15">
        <f>_xlfn.MAXIFS(performance_data[portfolio_value],performance_data[portfolio_id],performance_data[[#This Row],[portfolio_id]],performance_data[date],performance_data[[#This Row],[latest_date]])</f>
        <v>266143.40999999997</v>
      </c>
      <c r="P4415" s="15">
        <f>_xlfn.MAXIFS(performance_data[portfolio_value],performance_data[portfolio_id],performance_data[[#This Row],[portfolio_id]],performance_data[date],performance_data[[#This Row],[starting_date]])</f>
        <v>303437.32</v>
      </c>
      <c r="Q4415" s="15">
        <f>performance_data[[#This Row],[latest_value]]-performance_data[[#This Row],[starting_value]]</f>
        <v>-37293.910000000033</v>
      </c>
      <c r="R4415" s="15">
        <f>performance_data[[#This Row],[net_inflows]]-performance_data[[#This Row],[net_outflows]]</f>
        <v>4303.74</v>
      </c>
      <c r="S4415" s="15" t="str">
        <f>IF(performance_data[[#This Row],[net_inflows]]&gt;AVERAGE(performance_data[net_inflows]),"High","Low")</f>
        <v>Low</v>
      </c>
      <c r="T4415" s="15">
        <f>AVERAGEIF(performance_data[inflow_flag],performance_data[[#This Row],[inflow_flag]],performance_data[return_percentage])</f>
        <v>5.0457846277021572</v>
      </c>
      <c r="U4415" s="17">
        <f>IF(performance_data[[#This Row],[return_percentage]]&lt;performance_data[[#This Row],[benchmark_return]],1,0)</f>
        <v>1</v>
      </c>
      <c r="V4415" s="17">
        <f>COUNTIFS(performance_data[portfolio_id],performance_data[[#This Row],[portfolio_id]])</f>
        <v>22</v>
      </c>
      <c r="W4415" s="17">
        <f>COUNTIFS(performance_data[portfolio_id],performance_data[[#This Row],[portfolio_id]],
          performance_data[return_flag],1)</f>
        <v>11</v>
      </c>
      <c r="X4415" s="15">
        <f>performance_data[[#This Row],[underperform_flag_count]]/performance_data[[#This Row],[totalportfoliocount]]</f>
        <v>0.5</v>
      </c>
    </row>
    <row r="4416" spans="1:24" x14ac:dyDescent="0.3">
      <c r="A4416">
        <v>9031</v>
      </c>
      <c r="B4416" s="1">
        <v>45403</v>
      </c>
      <c r="C4416">
        <v>116368.47</v>
      </c>
      <c r="D4416">
        <v>-9.57</v>
      </c>
      <c r="E4416">
        <v>-11.19</v>
      </c>
      <c r="F4416">
        <v>16248.03</v>
      </c>
      <c r="G4416">
        <v>4918.22</v>
      </c>
      <c r="H4416" t="s">
        <v>2205</v>
      </c>
      <c r="I4416" t="s">
        <v>2211</v>
      </c>
      <c r="J4416">
        <v>4</v>
      </c>
      <c r="K4416" t="s">
        <v>2216</v>
      </c>
      <c r="L4416" t="str">
        <f>IF(performance_data[[#This Row],[return_percentage]]&gt;=performance_data[[#This Row],[benchmark_return]],"Higher","Lower")</f>
        <v>Higher</v>
      </c>
      <c r="M4416" s="14">
        <f xml:space="preserve"> _xlfn.MAXIFS(performance_data[date],performance_data[portfolio_id],performance_data[[#This Row],[portfolio_id]])</f>
        <v>45558</v>
      </c>
      <c r="N4416" s="14">
        <f xml:space="preserve"> _xlfn.MINIFS(performance_data[date],performance_data[portfolio_id],performance_data[[#This Row],[portfolio_id]])</f>
        <v>44830</v>
      </c>
      <c r="O4416" s="15">
        <f>_xlfn.MAXIFS(performance_data[portfolio_value],performance_data[portfolio_id],performance_data[[#This Row],[portfolio_id]],performance_data[date],performance_data[[#This Row],[latest_date]])</f>
        <v>178608.15</v>
      </c>
      <c r="P4416" s="15">
        <f>_xlfn.MAXIFS(performance_data[portfolio_value],performance_data[portfolio_id],performance_data[[#This Row],[portfolio_id]],performance_data[date],performance_data[[#This Row],[starting_date]])</f>
        <v>182124.21</v>
      </c>
      <c r="Q4416" s="15">
        <f>performance_data[[#This Row],[latest_value]]-performance_data[[#This Row],[starting_value]]</f>
        <v>-3516.0599999999977</v>
      </c>
      <c r="R4416" s="15">
        <f>performance_data[[#This Row],[net_inflows]]-performance_data[[#This Row],[net_outflows]]</f>
        <v>11329.810000000001</v>
      </c>
      <c r="S4416" s="15" t="str">
        <f>IF(performance_data[[#This Row],[net_inflows]]&gt;AVERAGE(performance_data[net_inflows]),"High","Low")</f>
        <v>High</v>
      </c>
      <c r="T4416" s="15">
        <f>AVERAGEIF(performance_data[inflow_flag],performance_data[[#This Row],[inflow_flag]],performance_data[return_percentage])</f>
        <v>4.8467905675459724</v>
      </c>
      <c r="U4416" s="17">
        <f>IF(performance_data[[#This Row],[return_percentage]]&lt;performance_data[[#This Row],[benchmark_return]],1,0)</f>
        <v>0</v>
      </c>
      <c r="V4416" s="17">
        <f>COUNTIFS(performance_data[portfolio_id],performance_data[[#This Row],[portfolio_id]])</f>
        <v>23</v>
      </c>
      <c r="W4416" s="17">
        <f>COUNTIFS(performance_data[portfolio_id],performance_data[[#This Row],[portfolio_id]],
          performance_data[return_flag],1)</f>
        <v>11</v>
      </c>
      <c r="X4416" s="15">
        <f>performance_data[[#This Row],[underperform_flag_count]]/performance_data[[#This Row],[totalportfoliocount]]</f>
        <v>0.47826086956521741</v>
      </c>
    </row>
    <row r="4417" spans="1:24" x14ac:dyDescent="0.3">
      <c r="A4417">
        <v>9031</v>
      </c>
      <c r="B4417" s="1">
        <v>45021</v>
      </c>
      <c r="C4417">
        <v>205188.38</v>
      </c>
      <c r="D4417">
        <v>5.08</v>
      </c>
      <c r="E4417">
        <v>4.6399999999999997</v>
      </c>
      <c r="F4417">
        <v>7316.25</v>
      </c>
      <c r="G4417">
        <v>7986.4</v>
      </c>
      <c r="H4417" t="s">
        <v>2213</v>
      </c>
      <c r="I4417" t="s">
        <v>2211</v>
      </c>
      <c r="J4417">
        <v>4</v>
      </c>
      <c r="K4417" t="s">
        <v>2216</v>
      </c>
      <c r="L4417" t="str">
        <f>IF(performance_data[[#This Row],[return_percentage]]&gt;=performance_data[[#This Row],[benchmark_return]],"Higher","Lower")</f>
        <v>Higher</v>
      </c>
      <c r="M4417" s="14">
        <f xml:space="preserve"> _xlfn.MAXIFS(performance_data[date],performance_data[portfolio_id],performance_data[[#This Row],[portfolio_id]])</f>
        <v>45558</v>
      </c>
      <c r="N4417" s="14">
        <f xml:space="preserve"> _xlfn.MINIFS(performance_data[date],performance_data[portfolio_id],performance_data[[#This Row],[portfolio_id]])</f>
        <v>44830</v>
      </c>
      <c r="O4417" s="15">
        <f>_xlfn.MAXIFS(performance_data[portfolio_value],performance_data[portfolio_id],performance_data[[#This Row],[portfolio_id]],performance_data[date],performance_data[[#This Row],[latest_date]])</f>
        <v>178608.15</v>
      </c>
      <c r="P4417" s="15">
        <f>_xlfn.MAXIFS(performance_data[portfolio_value],performance_data[portfolio_id],performance_data[[#This Row],[portfolio_id]],performance_data[date],performance_data[[#This Row],[starting_date]])</f>
        <v>182124.21</v>
      </c>
      <c r="Q4417" s="15">
        <f>performance_data[[#This Row],[latest_value]]-performance_data[[#This Row],[starting_value]]</f>
        <v>-3516.0599999999977</v>
      </c>
      <c r="R4417" s="15">
        <f>performance_data[[#This Row],[net_inflows]]-performance_data[[#This Row],[net_outflows]]</f>
        <v>-670.14999999999964</v>
      </c>
      <c r="S4417" s="15" t="str">
        <f>IF(performance_data[[#This Row],[net_inflows]]&gt;AVERAGE(performance_data[net_inflows]),"High","Low")</f>
        <v>Low</v>
      </c>
      <c r="T4417" s="15">
        <f>AVERAGEIF(performance_data[inflow_flag],performance_data[[#This Row],[inflow_flag]],performance_data[return_percentage])</f>
        <v>5.0457846277021572</v>
      </c>
      <c r="U4417" s="17">
        <f>IF(performance_data[[#This Row],[return_percentage]]&lt;performance_data[[#This Row],[benchmark_return]],1,0)</f>
        <v>0</v>
      </c>
      <c r="V4417" s="17">
        <f>COUNTIFS(performance_data[portfolio_id],performance_data[[#This Row],[portfolio_id]])</f>
        <v>23</v>
      </c>
      <c r="W4417" s="17">
        <f>COUNTIFS(performance_data[portfolio_id],performance_data[[#This Row],[portfolio_id]],
          performance_data[return_flag],1)</f>
        <v>11</v>
      </c>
      <c r="X4417" s="15">
        <f>performance_data[[#This Row],[underperform_flag_count]]/performance_data[[#This Row],[totalportfoliocount]]</f>
        <v>0.47826086956521741</v>
      </c>
    </row>
    <row r="4418" spans="1:24" x14ac:dyDescent="0.3">
      <c r="A4418">
        <v>9031</v>
      </c>
      <c r="B4418" s="1">
        <v>45022</v>
      </c>
      <c r="C4418">
        <v>198898.15</v>
      </c>
      <c r="D4418">
        <v>-8.7200000000000006</v>
      </c>
      <c r="E4418">
        <v>-7.98</v>
      </c>
      <c r="F4418">
        <v>17003.75</v>
      </c>
      <c r="G4418">
        <v>13127.55</v>
      </c>
      <c r="H4418" t="s">
        <v>2213</v>
      </c>
      <c r="I4418" t="s">
        <v>2211</v>
      </c>
      <c r="J4418">
        <v>4</v>
      </c>
      <c r="K4418" t="s">
        <v>2216</v>
      </c>
      <c r="L4418" t="str">
        <f>IF(performance_data[[#This Row],[return_percentage]]&gt;=performance_data[[#This Row],[benchmark_return]],"Higher","Lower")</f>
        <v>Lower</v>
      </c>
      <c r="M4418" s="14">
        <f xml:space="preserve"> _xlfn.MAXIFS(performance_data[date],performance_data[portfolio_id],performance_data[[#This Row],[portfolio_id]])</f>
        <v>45558</v>
      </c>
      <c r="N4418" s="14">
        <f xml:space="preserve"> _xlfn.MINIFS(performance_data[date],performance_data[portfolio_id],performance_data[[#This Row],[portfolio_id]])</f>
        <v>44830</v>
      </c>
      <c r="O4418" s="15">
        <f>_xlfn.MAXIFS(performance_data[portfolio_value],performance_data[portfolio_id],performance_data[[#This Row],[portfolio_id]],performance_data[date],performance_data[[#This Row],[latest_date]])</f>
        <v>178608.15</v>
      </c>
      <c r="P4418" s="15">
        <f>_xlfn.MAXIFS(performance_data[portfolio_value],performance_data[portfolio_id],performance_data[[#This Row],[portfolio_id]],performance_data[date],performance_data[[#This Row],[starting_date]])</f>
        <v>182124.21</v>
      </c>
      <c r="Q4418" s="15">
        <f>performance_data[[#This Row],[latest_value]]-performance_data[[#This Row],[starting_value]]</f>
        <v>-3516.0599999999977</v>
      </c>
      <c r="R4418" s="15">
        <f>performance_data[[#This Row],[net_inflows]]-performance_data[[#This Row],[net_outflows]]</f>
        <v>3876.2000000000007</v>
      </c>
      <c r="S4418" s="15" t="str">
        <f>IF(performance_data[[#This Row],[net_inflows]]&gt;AVERAGE(performance_data[net_inflows]),"High","Low")</f>
        <v>High</v>
      </c>
      <c r="T4418" s="15">
        <f>AVERAGEIF(performance_data[inflow_flag],performance_data[[#This Row],[inflow_flag]],performance_data[return_percentage])</f>
        <v>4.8467905675459724</v>
      </c>
      <c r="U4418" s="17">
        <f>IF(performance_data[[#This Row],[return_percentage]]&lt;performance_data[[#This Row],[benchmark_return]],1,0)</f>
        <v>1</v>
      </c>
      <c r="V4418" s="17">
        <f>COUNTIFS(performance_data[portfolio_id],performance_data[[#This Row],[portfolio_id]])</f>
        <v>23</v>
      </c>
      <c r="W4418" s="17">
        <f>COUNTIFS(performance_data[portfolio_id],performance_data[[#This Row],[portfolio_id]],
          performance_data[return_flag],1)</f>
        <v>11</v>
      </c>
      <c r="X4418" s="15">
        <f>performance_data[[#This Row],[underperform_flag_count]]/performance_data[[#This Row],[totalportfoliocount]]</f>
        <v>0.47826086956521741</v>
      </c>
    </row>
    <row r="4419" spans="1:24" x14ac:dyDescent="0.3">
      <c r="A4419">
        <v>9031</v>
      </c>
      <c r="B4419" s="1">
        <v>45499</v>
      </c>
      <c r="C4419">
        <v>323861.69</v>
      </c>
      <c r="D4419">
        <v>-6.24</v>
      </c>
      <c r="E4419">
        <v>-7.44</v>
      </c>
      <c r="F4419">
        <v>18398.45</v>
      </c>
      <c r="G4419">
        <v>1882.5</v>
      </c>
      <c r="H4419" t="s">
        <v>2205</v>
      </c>
      <c r="I4419" t="s">
        <v>2209</v>
      </c>
      <c r="J4419">
        <v>7</v>
      </c>
      <c r="K4419" t="s">
        <v>2210</v>
      </c>
      <c r="L4419" t="str">
        <f>IF(performance_data[[#This Row],[return_percentage]]&gt;=performance_data[[#This Row],[benchmark_return]],"Higher","Lower")</f>
        <v>Higher</v>
      </c>
      <c r="M4419" s="14">
        <f xml:space="preserve"> _xlfn.MAXIFS(performance_data[date],performance_data[portfolio_id],performance_data[[#This Row],[portfolio_id]])</f>
        <v>45558</v>
      </c>
      <c r="N4419" s="14">
        <f xml:space="preserve"> _xlfn.MINIFS(performance_data[date],performance_data[portfolio_id],performance_data[[#This Row],[portfolio_id]])</f>
        <v>44830</v>
      </c>
      <c r="O4419" s="15">
        <f>_xlfn.MAXIFS(performance_data[portfolio_value],performance_data[portfolio_id],performance_data[[#This Row],[portfolio_id]],performance_data[date],performance_data[[#This Row],[latest_date]])</f>
        <v>178608.15</v>
      </c>
      <c r="P4419" s="15">
        <f>_xlfn.MAXIFS(performance_data[portfolio_value],performance_data[portfolio_id],performance_data[[#This Row],[portfolio_id]],performance_data[date],performance_data[[#This Row],[starting_date]])</f>
        <v>182124.21</v>
      </c>
      <c r="Q4419" s="15">
        <f>performance_data[[#This Row],[latest_value]]-performance_data[[#This Row],[starting_value]]</f>
        <v>-3516.0599999999977</v>
      </c>
      <c r="R4419" s="15">
        <f>performance_data[[#This Row],[net_inflows]]-performance_data[[#This Row],[net_outflows]]</f>
        <v>16515.95</v>
      </c>
      <c r="S4419" s="15" t="str">
        <f>IF(performance_data[[#This Row],[net_inflows]]&gt;AVERAGE(performance_data[net_inflows]),"High","Low")</f>
        <v>High</v>
      </c>
      <c r="T4419" s="15">
        <f>AVERAGEIF(performance_data[inflow_flag],performance_data[[#This Row],[inflow_flag]],performance_data[return_percentage])</f>
        <v>4.8467905675459724</v>
      </c>
      <c r="U4419" s="17">
        <f>IF(performance_data[[#This Row],[return_percentage]]&lt;performance_data[[#This Row],[benchmark_return]],1,0)</f>
        <v>0</v>
      </c>
      <c r="V4419" s="17">
        <f>COUNTIFS(performance_data[portfolio_id],performance_data[[#This Row],[portfolio_id]])</f>
        <v>23</v>
      </c>
      <c r="W4419" s="17">
        <f>COUNTIFS(performance_data[portfolio_id],performance_data[[#This Row],[portfolio_id]],
          performance_data[return_flag],1)</f>
        <v>11</v>
      </c>
      <c r="X4419" s="15">
        <f>performance_data[[#This Row],[underperform_flag_count]]/performance_data[[#This Row],[totalportfoliocount]]</f>
        <v>0.47826086956521741</v>
      </c>
    </row>
    <row r="4420" spans="1:24" x14ac:dyDescent="0.3">
      <c r="A4420">
        <v>9031</v>
      </c>
      <c r="B4420" s="1">
        <v>45488</v>
      </c>
      <c r="C4420">
        <v>151387.07</v>
      </c>
      <c r="D4420">
        <v>19.420000000000002</v>
      </c>
      <c r="E4420">
        <v>23.2</v>
      </c>
      <c r="F4420">
        <v>17757.759999999998</v>
      </c>
      <c r="G4420">
        <v>9700.81</v>
      </c>
      <c r="H4420" t="s">
        <v>2205</v>
      </c>
      <c r="I4420" t="s">
        <v>2209</v>
      </c>
      <c r="J4420">
        <v>7</v>
      </c>
      <c r="K4420" t="s">
        <v>2210</v>
      </c>
      <c r="L4420" t="str">
        <f>IF(performance_data[[#This Row],[return_percentage]]&gt;=performance_data[[#This Row],[benchmark_return]],"Higher","Lower")</f>
        <v>Lower</v>
      </c>
      <c r="M4420" s="14">
        <f xml:space="preserve"> _xlfn.MAXIFS(performance_data[date],performance_data[portfolio_id],performance_data[[#This Row],[portfolio_id]])</f>
        <v>45558</v>
      </c>
      <c r="N4420" s="14">
        <f xml:space="preserve"> _xlfn.MINIFS(performance_data[date],performance_data[portfolio_id],performance_data[[#This Row],[portfolio_id]])</f>
        <v>44830</v>
      </c>
      <c r="O4420" s="15">
        <f>_xlfn.MAXIFS(performance_data[portfolio_value],performance_data[portfolio_id],performance_data[[#This Row],[portfolio_id]],performance_data[date],performance_data[[#This Row],[latest_date]])</f>
        <v>178608.15</v>
      </c>
      <c r="P4420" s="15">
        <f>_xlfn.MAXIFS(performance_data[portfolio_value],performance_data[portfolio_id],performance_data[[#This Row],[portfolio_id]],performance_data[date],performance_data[[#This Row],[starting_date]])</f>
        <v>182124.21</v>
      </c>
      <c r="Q4420" s="15">
        <f>performance_data[[#This Row],[latest_value]]-performance_data[[#This Row],[starting_value]]</f>
        <v>-3516.0599999999977</v>
      </c>
      <c r="R4420" s="15">
        <f>performance_data[[#This Row],[net_inflows]]-performance_data[[#This Row],[net_outflows]]</f>
        <v>8056.9499999999989</v>
      </c>
      <c r="S4420" s="15" t="str">
        <f>IF(performance_data[[#This Row],[net_inflows]]&gt;AVERAGE(performance_data[net_inflows]),"High","Low")</f>
        <v>High</v>
      </c>
      <c r="T4420" s="15">
        <f>AVERAGEIF(performance_data[inflow_flag],performance_data[[#This Row],[inflow_flag]],performance_data[return_percentage])</f>
        <v>4.8467905675459724</v>
      </c>
      <c r="U4420" s="17">
        <f>IF(performance_data[[#This Row],[return_percentage]]&lt;performance_data[[#This Row],[benchmark_return]],1,0)</f>
        <v>1</v>
      </c>
      <c r="V4420" s="17">
        <f>COUNTIFS(performance_data[portfolio_id],performance_data[[#This Row],[portfolio_id]])</f>
        <v>23</v>
      </c>
      <c r="W4420" s="17">
        <f>COUNTIFS(performance_data[portfolio_id],performance_data[[#This Row],[portfolio_id]],
          performance_data[return_flag],1)</f>
        <v>11</v>
      </c>
      <c r="X4420" s="15">
        <f>performance_data[[#This Row],[underperform_flag_count]]/performance_data[[#This Row],[totalportfoliocount]]</f>
        <v>0.47826086956521741</v>
      </c>
    </row>
    <row r="4421" spans="1:24" x14ac:dyDescent="0.3">
      <c r="A4421">
        <v>9031</v>
      </c>
      <c r="B4421" s="1">
        <v>45167</v>
      </c>
      <c r="C4421">
        <v>326294.71999999997</v>
      </c>
      <c r="D4421">
        <v>-6.15</v>
      </c>
      <c r="E4421">
        <v>-5.7</v>
      </c>
      <c r="F4421">
        <v>17172.96</v>
      </c>
      <c r="G4421">
        <v>723.33</v>
      </c>
      <c r="H4421" t="s">
        <v>2213</v>
      </c>
      <c r="I4421" t="s">
        <v>2209</v>
      </c>
      <c r="J4421">
        <v>8</v>
      </c>
      <c r="K4421" t="s">
        <v>2214</v>
      </c>
      <c r="L4421" t="str">
        <f>IF(performance_data[[#This Row],[return_percentage]]&gt;=performance_data[[#This Row],[benchmark_return]],"Higher","Lower")</f>
        <v>Lower</v>
      </c>
      <c r="M4421" s="14">
        <f xml:space="preserve"> _xlfn.MAXIFS(performance_data[date],performance_data[portfolio_id],performance_data[[#This Row],[portfolio_id]])</f>
        <v>45558</v>
      </c>
      <c r="N4421" s="14">
        <f xml:space="preserve"> _xlfn.MINIFS(performance_data[date],performance_data[portfolio_id],performance_data[[#This Row],[portfolio_id]])</f>
        <v>44830</v>
      </c>
      <c r="O4421" s="15">
        <f>_xlfn.MAXIFS(performance_data[portfolio_value],performance_data[portfolio_id],performance_data[[#This Row],[portfolio_id]],performance_data[date],performance_data[[#This Row],[latest_date]])</f>
        <v>178608.15</v>
      </c>
      <c r="P4421" s="15">
        <f>_xlfn.MAXIFS(performance_data[portfolio_value],performance_data[portfolio_id],performance_data[[#This Row],[portfolio_id]],performance_data[date],performance_data[[#This Row],[starting_date]])</f>
        <v>182124.21</v>
      </c>
      <c r="Q4421" s="15">
        <f>performance_data[[#This Row],[latest_value]]-performance_data[[#This Row],[starting_value]]</f>
        <v>-3516.0599999999977</v>
      </c>
      <c r="R4421" s="15">
        <f>performance_data[[#This Row],[net_inflows]]-performance_data[[#This Row],[net_outflows]]</f>
        <v>16449.629999999997</v>
      </c>
      <c r="S4421" s="15" t="str">
        <f>IF(performance_data[[#This Row],[net_inflows]]&gt;AVERAGE(performance_data[net_inflows]),"High","Low")</f>
        <v>High</v>
      </c>
      <c r="T4421" s="15">
        <f>AVERAGEIF(performance_data[inflow_flag],performance_data[[#This Row],[inflow_flag]],performance_data[return_percentage])</f>
        <v>4.8467905675459724</v>
      </c>
      <c r="U4421" s="17">
        <f>IF(performance_data[[#This Row],[return_percentage]]&lt;performance_data[[#This Row],[benchmark_return]],1,0)</f>
        <v>1</v>
      </c>
      <c r="V4421" s="17">
        <f>COUNTIFS(performance_data[portfolio_id],performance_data[[#This Row],[portfolio_id]])</f>
        <v>23</v>
      </c>
      <c r="W4421" s="17">
        <f>COUNTIFS(performance_data[portfolio_id],performance_data[[#This Row],[portfolio_id]],
          performance_data[return_flag],1)</f>
        <v>11</v>
      </c>
      <c r="X4421" s="15">
        <f>performance_data[[#This Row],[underperform_flag_count]]/performance_data[[#This Row],[totalportfoliocount]]</f>
        <v>0.47826086956521741</v>
      </c>
    </row>
    <row r="4422" spans="1:24" x14ac:dyDescent="0.3">
      <c r="A4422">
        <v>9031</v>
      </c>
      <c r="B4422" s="1">
        <v>45052</v>
      </c>
      <c r="C4422">
        <v>88780.12</v>
      </c>
      <c r="D4422">
        <v>9.91</v>
      </c>
      <c r="E4422">
        <v>11.79</v>
      </c>
      <c r="F4422">
        <v>18869.689999999999</v>
      </c>
      <c r="G4422">
        <v>9007.94</v>
      </c>
      <c r="H4422" t="s">
        <v>2213</v>
      </c>
      <c r="I4422" t="s">
        <v>2211</v>
      </c>
      <c r="J4422">
        <v>5</v>
      </c>
      <c r="K4422" t="s">
        <v>2223</v>
      </c>
      <c r="L4422" t="str">
        <f>IF(performance_data[[#This Row],[return_percentage]]&gt;=performance_data[[#This Row],[benchmark_return]],"Higher","Lower")</f>
        <v>Lower</v>
      </c>
      <c r="M4422" s="14">
        <f xml:space="preserve"> _xlfn.MAXIFS(performance_data[date],performance_data[portfolio_id],performance_data[[#This Row],[portfolio_id]])</f>
        <v>45558</v>
      </c>
      <c r="N4422" s="14">
        <f xml:space="preserve"> _xlfn.MINIFS(performance_data[date],performance_data[portfolio_id],performance_data[[#This Row],[portfolio_id]])</f>
        <v>44830</v>
      </c>
      <c r="O4422" s="15">
        <f>_xlfn.MAXIFS(performance_data[portfolio_value],performance_data[portfolio_id],performance_data[[#This Row],[portfolio_id]],performance_data[date],performance_data[[#This Row],[latest_date]])</f>
        <v>178608.15</v>
      </c>
      <c r="P4422" s="15">
        <f>_xlfn.MAXIFS(performance_data[portfolio_value],performance_data[portfolio_id],performance_data[[#This Row],[portfolio_id]],performance_data[date],performance_data[[#This Row],[starting_date]])</f>
        <v>182124.21</v>
      </c>
      <c r="Q4422" s="15">
        <f>performance_data[[#This Row],[latest_value]]-performance_data[[#This Row],[starting_value]]</f>
        <v>-3516.0599999999977</v>
      </c>
      <c r="R4422" s="15">
        <f>performance_data[[#This Row],[net_inflows]]-performance_data[[#This Row],[net_outflows]]</f>
        <v>9861.7499999999982</v>
      </c>
      <c r="S4422" s="15" t="str">
        <f>IF(performance_data[[#This Row],[net_inflows]]&gt;AVERAGE(performance_data[net_inflows]),"High","Low")</f>
        <v>High</v>
      </c>
      <c r="T4422" s="15">
        <f>AVERAGEIF(performance_data[inflow_flag],performance_data[[#This Row],[inflow_flag]],performance_data[return_percentage])</f>
        <v>4.8467905675459724</v>
      </c>
      <c r="U4422" s="17">
        <f>IF(performance_data[[#This Row],[return_percentage]]&lt;performance_data[[#This Row],[benchmark_return]],1,0)</f>
        <v>1</v>
      </c>
      <c r="V4422" s="17">
        <f>COUNTIFS(performance_data[portfolio_id],performance_data[[#This Row],[portfolio_id]])</f>
        <v>23</v>
      </c>
      <c r="W4422" s="17">
        <f>COUNTIFS(performance_data[portfolio_id],performance_data[[#This Row],[portfolio_id]],
          performance_data[return_flag],1)</f>
        <v>11</v>
      </c>
      <c r="X4422" s="15">
        <f>performance_data[[#This Row],[underperform_flag_count]]/performance_data[[#This Row],[totalportfoliocount]]</f>
        <v>0.47826086956521741</v>
      </c>
    </row>
    <row r="4423" spans="1:24" x14ac:dyDescent="0.3">
      <c r="A4423">
        <v>9031</v>
      </c>
      <c r="B4423" s="1">
        <v>45558</v>
      </c>
      <c r="C4423">
        <v>178608.15</v>
      </c>
      <c r="D4423">
        <v>2.4500000000000002</v>
      </c>
      <c r="E4423">
        <v>2.37</v>
      </c>
      <c r="F4423">
        <v>6862.73</v>
      </c>
      <c r="G4423">
        <v>1178.73</v>
      </c>
      <c r="H4423" t="s">
        <v>2205</v>
      </c>
      <c r="I4423" t="s">
        <v>2209</v>
      </c>
      <c r="J4423">
        <v>9</v>
      </c>
      <c r="K4423" t="s">
        <v>2221</v>
      </c>
      <c r="L4423" t="str">
        <f>IF(performance_data[[#This Row],[return_percentage]]&gt;=performance_data[[#This Row],[benchmark_return]],"Higher","Lower")</f>
        <v>Higher</v>
      </c>
      <c r="M4423" s="14">
        <f xml:space="preserve"> _xlfn.MAXIFS(performance_data[date],performance_data[portfolio_id],performance_data[[#This Row],[portfolio_id]])</f>
        <v>45558</v>
      </c>
      <c r="N4423" s="14">
        <f xml:space="preserve"> _xlfn.MINIFS(performance_data[date],performance_data[portfolio_id],performance_data[[#This Row],[portfolio_id]])</f>
        <v>44830</v>
      </c>
      <c r="O4423" s="15">
        <f>_xlfn.MAXIFS(performance_data[portfolio_value],performance_data[portfolio_id],performance_data[[#This Row],[portfolio_id]],performance_data[date],performance_data[[#This Row],[latest_date]])</f>
        <v>178608.15</v>
      </c>
      <c r="P4423" s="15">
        <f>_xlfn.MAXIFS(performance_data[portfolio_value],performance_data[portfolio_id],performance_data[[#This Row],[portfolio_id]],performance_data[date],performance_data[[#This Row],[starting_date]])</f>
        <v>182124.21</v>
      </c>
      <c r="Q4423" s="15">
        <f>performance_data[[#This Row],[latest_value]]-performance_data[[#This Row],[starting_value]]</f>
        <v>-3516.0599999999977</v>
      </c>
      <c r="R4423" s="15">
        <f>performance_data[[#This Row],[net_inflows]]-performance_data[[#This Row],[net_outflows]]</f>
        <v>5684</v>
      </c>
      <c r="S4423" s="15" t="str">
        <f>IF(performance_data[[#This Row],[net_inflows]]&gt;AVERAGE(performance_data[net_inflows]),"High","Low")</f>
        <v>Low</v>
      </c>
      <c r="T4423" s="15">
        <f>AVERAGEIF(performance_data[inflow_flag],performance_data[[#This Row],[inflow_flag]],performance_data[return_percentage])</f>
        <v>5.0457846277021572</v>
      </c>
      <c r="U4423" s="17">
        <f>IF(performance_data[[#This Row],[return_percentage]]&lt;performance_data[[#This Row],[benchmark_return]],1,0)</f>
        <v>0</v>
      </c>
      <c r="V4423" s="17">
        <f>COUNTIFS(performance_data[portfolio_id],performance_data[[#This Row],[portfolio_id]])</f>
        <v>23</v>
      </c>
      <c r="W4423" s="17">
        <f>COUNTIFS(performance_data[portfolio_id],performance_data[[#This Row],[portfolio_id]],
          performance_data[return_flag],1)</f>
        <v>11</v>
      </c>
      <c r="X4423" s="15">
        <f>performance_data[[#This Row],[underperform_flag_count]]/performance_data[[#This Row],[totalportfoliocount]]</f>
        <v>0.47826086956521741</v>
      </c>
    </row>
    <row r="4424" spans="1:24" x14ac:dyDescent="0.3">
      <c r="A4424">
        <v>9031</v>
      </c>
      <c r="B4424" s="1">
        <v>44830</v>
      </c>
      <c r="C4424">
        <v>182124.21</v>
      </c>
      <c r="D4424">
        <v>17.52</v>
      </c>
      <c r="E4424">
        <v>16.23</v>
      </c>
      <c r="F4424">
        <v>2808.24</v>
      </c>
      <c r="G4424">
        <v>117.31</v>
      </c>
      <c r="H4424" t="s">
        <v>2220</v>
      </c>
      <c r="I4424" t="s">
        <v>2209</v>
      </c>
      <c r="J4424">
        <v>9</v>
      </c>
      <c r="K4424" t="s">
        <v>2221</v>
      </c>
      <c r="L4424" t="str">
        <f>IF(performance_data[[#This Row],[return_percentage]]&gt;=performance_data[[#This Row],[benchmark_return]],"Higher","Lower")</f>
        <v>Higher</v>
      </c>
      <c r="M4424" s="14">
        <f xml:space="preserve"> _xlfn.MAXIFS(performance_data[date],performance_data[portfolio_id],performance_data[[#This Row],[portfolio_id]])</f>
        <v>45558</v>
      </c>
      <c r="N4424" s="14">
        <f xml:space="preserve"> _xlfn.MINIFS(performance_data[date],performance_data[portfolio_id],performance_data[[#This Row],[portfolio_id]])</f>
        <v>44830</v>
      </c>
      <c r="O4424" s="15">
        <f>_xlfn.MAXIFS(performance_data[portfolio_value],performance_data[portfolio_id],performance_data[[#This Row],[portfolio_id]],performance_data[date],performance_data[[#This Row],[latest_date]])</f>
        <v>178608.15</v>
      </c>
      <c r="P4424" s="15">
        <f>_xlfn.MAXIFS(performance_data[portfolio_value],performance_data[portfolio_id],performance_data[[#This Row],[portfolio_id]],performance_data[date],performance_data[[#This Row],[starting_date]])</f>
        <v>182124.21</v>
      </c>
      <c r="Q4424" s="15">
        <f>performance_data[[#This Row],[latest_value]]-performance_data[[#This Row],[starting_value]]</f>
        <v>-3516.0599999999977</v>
      </c>
      <c r="R4424" s="15">
        <f>performance_data[[#This Row],[net_inflows]]-performance_data[[#This Row],[net_outflows]]</f>
        <v>2690.93</v>
      </c>
      <c r="S4424" s="15" t="str">
        <f>IF(performance_data[[#This Row],[net_inflows]]&gt;AVERAGE(performance_data[net_inflows]),"High","Low")</f>
        <v>Low</v>
      </c>
      <c r="T4424" s="15">
        <f>AVERAGEIF(performance_data[inflow_flag],performance_data[[#This Row],[inflow_flag]],performance_data[return_percentage])</f>
        <v>5.0457846277021572</v>
      </c>
      <c r="U4424" s="17">
        <f>IF(performance_data[[#This Row],[return_percentage]]&lt;performance_data[[#This Row],[benchmark_return]],1,0)</f>
        <v>0</v>
      </c>
      <c r="V4424" s="17">
        <f>COUNTIFS(performance_data[portfolio_id],performance_data[[#This Row],[portfolio_id]])</f>
        <v>23</v>
      </c>
      <c r="W4424" s="17">
        <f>COUNTIFS(performance_data[portfolio_id],performance_data[[#This Row],[portfolio_id]],
          performance_data[return_flag],1)</f>
        <v>11</v>
      </c>
      <c r="X4424" s="15">
        <f>performance_data[[#This Row],[underperform_flag_count]]/performance_data[[#This Row],[totalportfoliocount]]</f>
        <v>0.47826086956521741</v>
      </c>
    </row>
    <row r="4425" spans="1:24" x14ac:dyDescent="0.3">
      <c r="A4425">
        <v>9031</v>
      </c>
      <c r="B4425" s="1">
        <v>44986</v>
      </c>
      <c r="C4425">
        <v>373860.57</v>
      </c>
      <c r="D4425">
        <v>-8.9700000000000006</v>
      </c>
      <c r="E4425">
        <v>-9.9600000000000009</v>
      </c>
      <c r="F4425">
        <v>18862.11</v>
      </c>
      <c r="G4425">
        <v>12842.98</v>
      </c>
      <c r="H4425" t="s">
        <v>2213</v>
      </c>
      <c r="I4425" t="s">
        <v>2206</v>
      </c>
      <c r="J4425">
        <v>3</v>
      </c>
      <c r="K4425" t="s">
        <v>2222</v>
      </c>
      <c r="L4425" t="str">
        <f>IF(performance_data[[#This Row],[return_percentage]]&gt;=performance_data[[#This Row],[benchmark_return]],"Higher","Lower")</f>
        <v>Higher</v>
      </c>
      <c r="M4425" s="14">
        <f xml:space="preserve"> _xlfn.MAXIFS(performance_data[date],performance_data[portfolio_id],performance_data[[#This Row],[portfolio_id]])</f>
        <v>45558</v>
      </c>
      <c r="N4425" s="14">
        <f xml:space="preserve"> _xlfn.MINIFS(performance_data[date],performance_data[portfolio_id],performance_data[[#This Row],[portfolio_id]])</f>
        <v>44830</v>
      </c>
      <c r="O4425" s="15">
        <f>_xlfn.MAXIFS(performance_data[portfolio_value],performance_data[portfolio_id],performance_data[[#This Row],[portfolio_id]],performance_data[date],performance_data[[#This Row],[latest_date]])</f>
        <v>178608.15</v>
      </c>
      <c r="P4425" s="15">
        <f>_xlfn.MAXIFS(performance_data[portfolio_value],performance_data[portfolio_id],performance_data[[#This Row],[portfolio_id]],performance_data[date],performance_data[[#This Row],[starting_date]])</f>
        <v>182124.21</v>
      </c>
      <c r="Q4425" s="15">
        <f>performance_data[[#This Row],[latest_value]]-performance_data[[#This Row],[starting_value]]</f>
        <v>-3516.0599999999977</v>
      </c>
      <c r="R4425" s="15">
        <f>performance_data[[#This Row],[net_inflows]]-performance_data[[#This Row],[net_outflows]]</f>
        <v>6019.130000000001</v>
      </c>
      <c r="S4425" s="15" t="str">
        <f>IF(performance_data[[#This Row],[net_inflows]]&gt;AVERAGE(performance_data[net_inflows]),"High","Low")</f>
        <v>High</v>
      </c>
      <c r="T4425" s="15">
        <f>AVERAGEIF(performance_data[inflow_flag],performance_data[[#This Row],[inflow_flag]],performance_data[return_percentage])</f>
        <v>4.8467905675459724</v>
      </c>
      <c r="U4425" s="17">
        <f>IF(performance_data[[#This Row],[return_percentage]]&lt;performance_data[[#This Row],[benchmark_return]],1,0)</f>
        <v>0</v>
      </c>
      <c r="V4425" s="17">
        <f>COUNTIFS(performance_data[portfolio_id],performance_data[[#This Row],[portfolio_id]])</f>
        <v>23</v>
      </c>
      <c r="W4425" s="17">
        <f>COUNTIFS(performance_data[portfolio_id],performance_data[[#This Row],[portfolio_id]],
          performance_data[return_flag],1)</f>
        <v>11</v>
      </c>
      <c r="X4425" s="15">
        <f>performance_data[[#This Row],[underperform_flag_count]]/performance_data[[#This Row],[totalportfoliocount]]</f>
        <v>0.47826086956521741</v>
      </c>
    </row>
    <row r="4426" spans="1:24" x14ac:dyDescent="0.3">
      <c r="A4426">
        <v>9031</v>
      </c>
      <c r="B4426" s="1">
        <v>45528</v>
      </c>
      <c r="C4426">
        <v>138481.88</v>
      </c>
      <c r="D4426">
        <v>-5.82</v>
      </c>
      <c r="E4426">
        <v>-5.63</v>
      </c>
      <c r="F4426">
        <v>15427.65</v>
      </c>
      <c r="G4426">
        <v>6419.18</v>
      </c>
      <c r="H4426" t="s">
        <v>2205</v>
      </c>
      <c r="I4426" t="s">
        <v>2209</v>
      </c>
      <c r="J4426">
        <v>8</v>
      </c>
      <c r="K4426" t="s">
        <v>2214</v>
      </c>
      <c r="L4426" t="str">
        <f>IF(performance_data[[#This Row],[return_percentage]]&gt;=performance_data[[#This Row],[benchmark_return]],"Higher","Lower")</f>
        <v>Lower</v>
      </c>
      <c r="M4426" s="14">
        <f xml:space="preserve"> _xlfn.MAXIFS(performance_data[date],performance_data[portfolio_id],performance_data[[#This Row],[portfolio_id]])</f>
        <v>45558</v>
      </c>
      <c r="N4426" s="14">
        <f xml:space="preserve"> _xlfn.MINIFS(performance_data[date],performance_data[portfolio_id],performance_data[[#This Row],[portfolio_id]])</f>
        <v>44830</v>
      </c>
      <c r="O4426" s="15">
        <f>_xlfn.MAXIFS(performance_data[portfolio_value],performance_data[portfolio_id],performance_data[[#This Row],[portfolio_id]],performance_data[date],performance_data[[#This Row],[latest_date]])</f>
        <v>178608.15</v>
      </c>
      <c r="P4426" s="15">
        <f>_xlfn.MAXIFS(performance_data[portfolio_value],performance_data[portfolio_id],performance_data[[#This Row],[portfolio_id]],performance_data[date],performance_data[[#This Row],[starting_date]])</f>
        <v>182124.21</v>
      </c>
      <c r="Q4426" s="15">
        <f>performance_data[[#This Row],[latest_value]]-performance_data[[#This Row],[starting_value]]</f>
        <v>-3516.0599999999977</v>
      </c>
      <c r="R4426" s="15">
        <f>performance_data[[#This Row],[net_inflows]]-performance_data[[#This Row],[net_outflows]]</f>
        <v>9008.4699999999993</v>
      </c>
      <c r="S4426" s="15" t="str">
        <f>IF(performance_data[[#This Row],[net_inflows]]&gt;AVERAGE(performance_data[net_inflows]),"High","Low")</f>
        <v>High</v>
      </c>
      <c r="T4426" s="15">
        <f>AVERAGEIF(performance_data[inflow_flag],performance_data[[#This Row],[inflow_flag]],performance_data[return_percentage])</f>
        <v>4.8467905675459724</v>
      </c>
      <c r="U4426" s="17">
        <f>IF(performance_data[[#This Row],[return_percentage]]&lt;performance_data[[#This Row],[benchmark_return]],1,0)</f>
        <v>1</v>
      </c>
      <c r="V4426" s="17">
        <f>COUNTIFS(performance_data[portfolio_id],performance_data[[#This Row],[portfolio_id]])</f>
        <v>23</v>
      </c>
      <c r="W4426" s="17">
        <f>COUNTIFS(performance_data[portfolio_id],performance_data[[#This Row],[portfolio_id]],
          performance_data[return_flag],1)</f>
        <v>11</v>
      </c>
      <c r="X4426" s="15">
        <f>performance_data[[#This Row],[underperform_flag_count]]/performance_data[[#This Row],[totalportfoliocount]]</f>
        <v>0.47826086956521741</v>
      </c>
    </row>
    <row r="4427" spans="1:24" x14ac:dyDescent="0.3">
      <c r="A4427">
        <v>9031</v>
      </c>
      <c r="B4427" s="1">
        <v>45184</v>
      </c>
      <c r="C4427">
        <v>8008.08</v>
      </c>
      <c r="D4427">
        <v>15.94</v>
      </c>
      <c r="E4427">
        <v>16.440000000000001</v>
      </c>
      <c r="F4427">
        <v>600.35</v>
      </c>
      <c r="G4427">
        <v>7792.81</v>
      </c>
      <c r="H4427" t="s">
        <v>2213</v>
      </c>
      <c r="I4427" t="s">
        <v>2209</v>
      </c>
      <c r="J4427">
        <v>9</v>
      </c>
      <c r="K4427" t="s">
        <v>2221</v>
      </c>
      <c r="L4427" t="str">
        <f>IF(performance_data[[#This Row],[return_percentage]]&gt;=performance_data[[#This Row],[benchmark_return]],"Higher","Lower")</f>
        <v>Lower</v>
      </c>
      <c r="M4427" s="14">
        <f xml:space="preserve"> _xlfn.MAXIFS(performance_data[date],performance_data[portfolio_id],performance_data[[#This Row],[portfolio_id]])</f>
        <v>45558</v>
      </c>
      <c r="N4427" s="14">
        <f xml:space="preserve"> _xlfn.MINIFS(performance_data[date],performance_data[portfolio_id],performance_data[[#This Row],[portfolio_id]])</f>
        <v>44830</v>
      </c>
      <c r="O4427" s="15">
        <f>_xlfn.MAXIFS(performance_data[portfolio_value],performance_data[portfolio_id],performance_data[[#This Row],[portfolio_id]],performance_data[date],performance_data[[#This Row],[latest_date]])</f>
        <v>178608.15</v>
      </c>
      <c r="P4427" s="15">
        <f>_xlfn.MAXIFS(performance_data[portfolio_value],performance_data[portfolio_id],performance_data[[#This Row],[portfolio_id]],performance_data[date],performance_data[[#This Row],[starting_date]])</f>
        <v>182124.21</v>
      </c>
      <c r="Q4427" s="15">
        <f>performance_data[[#This Row],[latest_value]]-performance_data[[#This Row],[starting_value]]</f>
        <v>-3516.0599999999977</v>
      </c>
      <c r="R4427" s="15">
        <f>performance_data[[#This Row],[net_inflows]]-performance_data[[#This Row],[net_outflows]]</f>
        <v>-7192.46</v>
      </c>
      <c r="S4427" s="15" t="str">
        <f>IF(performance_data[[#This Row],[net_inflows]]&gt;AVERAGE(performance_data[net_inflows]),"High","Low")</f>
        <v>Low</v>
      </c>
      <c r="T4427" s="15">
        <f>AVERAGEIF(performance_data[inflow_flag],performance_data[[#This Row],[inflow_flag]],performance_data[return_percentage])</f>
        <v>5.0457846277021572</v>
      </c>
      <c r="U4427" s="17">
        <f>IF(performance_data[[#This Row],[return_percentage]]&lt;performance_data[[#This Row],[benchmark_return]],1,0)</f>
        <v>1</v>
      </c>
      <c r="V4427" s="17">
        <f>COUNTIFS(performance_data[portfolio_id],performance_data[[#This Row],[portfolio_id]])</f>
        <v>23</v>
      </c>
      <c r="W4427" s="17">
        <f>COUNTIFS(performance_data[portfolio_id],performance_data[[#This Row],[portfolio_id]],
          performance_data[return_flag],1)</f>
        <v>11</v>
      </c>
      <c r="X4427" s="15">
        <f>performance_data[[#This Row],[underperform_flag_count]]/performance_data[[#This Row],[totalportfoliocount]]</f>
        <v>0.47826086956521741</v>
      </c>
    </row>
    <row r="4428" spans="1:24" x14ac:dyDescent="0.3">
      <c r="A4428">
        <v>9031</v>
      </c>
      <c r="B4428" s="1">
        <v>44875</v>
      </c>
      <c r="C4428">
        <v>312439.28000000003</v>
      </c>
      <c r="D4428">
        <v>12.04</v>
      </c>
      <c r="E4428">
        <v>10.24</v>
      </c>
      <c r="F4428">
        <v>4727.4799999999996</v>
      </c>
      <c r="G4428">
        <v>19531.72</v>
      </c>
      <c r="H4428" t="s">
        <v>2220</v>
      </c>
      <c r="I4428" t="s">
        <v>2217</v>
      </c>
      <c r="J4428">
        <v>11</v>
      </c>
      <c r="K4428" t="s">
        <v>2219</v>
      </c>
      <c r="L4428" t="str">
        <f>IF(performance_data[[#This Row],[return_percentage]]&gt;=performance_data[[#This Row],[benchmark_return]],"Higher","Lower")</f>
        <v>Higher</v>
      </c>
      <c r="M4428" s="14">
        <f xml:space="preserve"> _xlfn.MAXIFS(performance_data[date],performance_data[portfolio_id],performance_data[[#This Row],[portfolio_id]])</f>
        <v>45558</v>
      </c>
      <c r="N4428" s="14">
        <f xml:space="preserve"> _xlfn.MINIFS(performance_data[date],performance_data[portfolio_id],performance_data[[#This Row],[portfolio_id]])</f>
        <v>44830</v>
      </c>
      <c r="O4428" s="15">
        <f>_xlfn.MAXIFS(performance_data[portfolio_value],performance_data[portfolio_id],performance_data[[#This Row],[portfolio_id]],performance_data[date],performance_data[[#This Row],[latest_date]])</f>
        <v>178608.15</v>
      </c>
      <c r="P4428" s="15">
        <f>_xlfn.MAXIFS(performance_data[portfolio_value],performance_data[portfolio_id],performance_data[[#This Row],[portfolio_id]],performance_data[date],performance_data[[#This Row],[starting_date]])</f>
        <v>182124.21</v>
      </c>
      <c r="Q4428" s="15">
        <f>performance_data[[#This Row],[latest_value]]-performance_data[[#This Row],[starting_value]]</f>
        <v>-3516.0599999999977</v>
      </c>
      <c r="R4428" s="15">
        <f>performance_data[[#This Row],[net_inflows]]-performance_data[[#This Row],[net_outflows]]</f>
        <v>-14804.240000000002</v>
      </c>
      <c r="S4428" s="15" t="str">
        <f>IF(performance_data[[#This Row],[net_inflows]]&gt;AVERAGE(performance_data[net_inflows]),"High","Low")</f>
        <v>Low</v>
      </c>
      <c r="T4428" s="15">
        <f>AVERAGEIF(performance_data[inflow_flag],performance_data[[#This Row],[inflow_flag]],performance_data[return_percentage])</f>
        <v>5.0457846277021572</v>
      </c>
      <c r="U4428" s="17">
        <f>IF(performance_data[[#This Row],[return_percentage]]&lt;performance_data[[#This Row],[benchmark_return]],1,0)</f>
        <v>0</v>
      </c>
      <c r="V4428" s="17">
        <f>COUNTIFS(performance_data[portfolio_id],performance_data[[#This Row],[portfolio_id]])</f>
        <v>23</v>
      </c>
      <c r="W4428" s="17">
        <f>COUNTIFS(performance_data[portfolio_id],performance_data[[#This Row],[portfolio_id]],
          performance_data[return_flag],1)</f>
        <v>11</v>
      </c>
      <c r="X4428" s="15">
        <f>performance_data[[#This Row],[underperform_flag_count]]/performance_data[[#This Row],[totalportfoliocount]]</f>
        <v>0.47826086956521741</v>
      </c>
    </row>
    <row r="4429" spans="1:24" x14ac:dyDescent="0.3">
      <c r="A4429">
        <v>9031</v>
      </c>
      <c r="B4429" s="1">
        <v>45303</v>
      </c>
      <c r="C4429">
        <v>42948.800000000003</v>
      </c>
      <c r="D4429">
        <v>19.86</v>
      </c>
      <c r="E4429">
        <v>16.190000000000001</v>
      </c>
      <c r="F4429">
        <v>10774.58</v>
      </c>
      <c r="G4429">
        <v>366.39</v>
      </c>
      <c r="H4429" t="s">
        <v>2205</v>
      </c>
      <c r="I4429" t="s">
        <v>2206</v>
      </c>
      <c r="J4429">
        <v>1</v>
      </c>
      <c r="K4429" t="s">
        <v>2207</v>
      </c>
      <c r="L4429" t="str">
        <f>IF(performance_data[[#This Row],[return_percentage]]&gt;=performance_data[[#This Row],[benchmark_return]],"Higher","Lower")</f>
        <v>Higher</v>
      </c>
      <c r="M4429" s="14">
        <f xml:space="preserve"> _xlfn.MAXIFS(performance_data[date],performance_data[portfolio_id],performance_data[[#This Row],[portfolio_id]])</f>
        <v>45558</v>
      </c>
      <c r="N4429" s="14">
        <f xml:space="preserve"> _xlfn.MINIFS(performance_data[date],performance_data[portfolio_id],performance_data[[#This Row],[portfolio_id]])</f>
        <v>44830</v>
      </c>
      <c r="O4429" s="15">
        <f>_xlfn.MAXIFS(performance_data[portfolio_value],performance_data[portfolio_id],performance_data[[#This Row],[portfolio_id]],performance_data[date],performance_data[[#This Row],[latest_date]])</f>
        <v>178608.15</v>
      </c>
      <c r="P4429" s="15">
        <f>_xlfn.MAXIFS(performance_data[portfolio_value],performance_data[portfolio_id],performance_data[[#This Row],[portfolio_id]],performance_data[date],performance_data[[#This Row],[starting_date]])</f>
        <v>182124.21</v>
      </c>
      <c r="Q4429" s="15">
        <f>performance_data[[#This Row],[latest_value]]-performance_data[[#This Row],[starting_value]]</f>
        <v>-3516.0599999999977</v>
      </c>
      <c r="R4429" s="15">
        <f>performance_data[[#This Row],[net_inflows]]-performance_data[[#This Row],[net_outflows]]</f>
        <v>10408.19</v>
      </c>
      <c r="S4429" s="15" t="str">
        <f>IF(performance_data[[#This Row],[net_inflows]]&gt;AVERAGE(performance_data[net_inflows]),"High","Low")</f>
        <v>High</v>
      </c>
      <c r="T4429" s="15">
        <f>AVERAGEIF(performance_data[inflow_flag],performance_data[[#This Row],[inflow_flag]],performance_data[return_percentage])</f>
        <v>4.8467905675459724</v>
      </c>
      <c r="U4429" s="17">
        <f>IF(performance_data[[#This Row],[return_percentage]]&lt;performance_data[[#This Row],[benchmark_return]],1,0)</f>
        <v>0</v>
      </c>
      <c r="V4429" s="17">
        <f>COUNTIFS(performance_data[portfolio_id],performance_data[[#This Row],[portfolio_id]])</f>
        <v>23</v>
      </c>
      <c r="W4429" s="17">
        <f>COUNTIFS(performance_data[portfolio_id],performance_data[[#This Row],[portfolio_id]],
          performance_data[return_flag],1)</f>
        <v>11</v>
      </c>
      <c r="X4429" s="15">
        <f>performance_data[[#This Row],[underperform_flag_count]]/performance_data[[#This Row],[totalportfoliocount]]</f>
        <v>0.47826086956521741</v>
      </c>
    </row>
    <row r="4430" spans="1:24" x14ac:dyDescent="0.3">
      <c r="A4430">
        <v>9031</v>
      </c>
      <c r="B4430" s="1">
        <v>45485</v>
      </c>
      <c r="C4430">
        <v>484416.14</v>
      </c>
      <c r="D4430">
        <v>-7.17</v>
      </c>
      <c r="E4430">
        <v>-7.01</v>
      </c>
      <c r="F4430">
        <v>12618.61</v>
      </c>
      <c r="G4430">
        <v>14472.96</v>
      </c>
      <c r="H4430" t="s">
        <v>2205</v>
      </c>
      <c r="I4430" t="s">
        <v>2209</v>
      </c>
      <c r="J4430">
        <v>7</v>
      </c>
      <c r="K4430" t="s">
        <v>2210</v>
      </c>
      <c r="L4430" t="str">
        <f>IF(performance_data[[#This Row],[return_percentage]]&gt;=performance_data[[#This Row],[benchmark_return]],"Higher","Lower")</f>
        <v>Lower</v>
      </c>
      <c r="M4430" s="14">
        <f xml:space="preserve"> _xlfn.MAXIFS(performance_data[date],performance_data[portfolio_id],performance_data[[#This Row],[portfolio_id]])</f>
        <v>45558</v>
      </c>
      <c r="N4430" s="14">
        <f xml:space="preserve"> _xlfn.MINIFS(performance_data[date],performance_data[portfolio_id],performance_data[[#This Row],[portfolio_id]])</f>
        <v>44830</v>
      </c>
      <c r="O4430" s="15">
        <f>_xlfn.MAXIFS(performance_data[portfolio_value],performance_data[portfolio_id],performance_data[[#This Row],[portfolio_id]],performance_data[date],performance_data[[#This Row],[latest_date]])</f>
        <v>178608.15</v>
      </c>
      <c r="P4430" s="15">
        <f>_xlfn.MAXIFS(performance_data[portfolio_value],performance_data[portfolio_id],performance_data[[#This Row],[portfolio_id]],performance_data[date],performance_data[[#This Row],[starting_date]])</f>
        <v>182124.21</v>
      </c>
      <c r="Q4430" s="15">
        <f>performance_data[[#This Row],[latest_value]]-performance_data[[#This Row],[starting_value]]</f>
        <v>-3516.0599999999977</v>
      </c>
      <c r="R4430" s="15">
        <f>performance_data[[#This Row],[net_inflows]]-performance_data[[#This Row],[net_outflows]]</f>
        <v>-1854.3499999999985</v>
      </c>
      <c r="S4430" s="15" t="str">
        <f>IF(performance_data[[#This Row],[net_inflows]]&gt;AVERAGE(performance_data[net_inflows]),"High","Low")</f>
        <v>High</v>
      </c>
      <c r="T4430" s="15">
        <f>AVERAGEIF(performance_data[inflow_flag],performance_data[[#This Row],[inflow_flag]],performance_data[return_percentage])</f>
        <v>4.8467905675459724</v>
      </c>
      <c r="U4430" s="17">
        <f>IF(performance_data[[#This Row],[return_percentage]]&lt;performance_data[[#This Row],[benchmark_return]],1,0)</f>
        <v>1</v>
      </c>
      <c r="V4430" s="17">
        <f>COUNTIFS(performance_data[portfolio_id],performance_data[[#This Row],[portfolio_id]])</f>
        <v>23</v>
      </c>
      <c r="W4430" s="17">
        <f>COUNTIFS(performance_data[portfolio_id],performance_data[[#This Row],[portfolio_id]],
          performance_data[return_flag],1)</f>
        <v>11</v>
      </c>
      <c r="X4430" s="15">
        <f>performance_data[[#This Row],[underperform_flag_count]]/performance_data[[#This Row],[totalportfoliocount]]</f>
        <v>0.47826086956521741</v>
      </c>
    </row>
    <row r="4431" spans="1:24" x14ac:dyDescent="0.3">
      <c r="A4431">
        <v>9031</v>
      </c>
      <c r="B4431" s="1">
        <v>45226</v>
      </c>
      <c r="C4431">
        <v>148391.79</v>
      </c>
      <c r="D4431">
        <v>18.39</v>
      </c>
      <c r="E4431">
        <v>18.36</v>
      </c>
      <c r="F4431">
        <v>7591.16</v>
      </c>
      <c r="G4431">
        <v>10907.85</v>
      </c>
      <c r="H4431" t="s">
        <v>2213</v>
      </c>
      <c r="I4431" t="s">
        <v>2217</v>
      </c>
      <c r="J4431">
        <v>10</v>
      </c>
      <c r="K4431" t="s">
        <v>2224</v>
      </c>
      <c r="L4431" t="str">
        <f>IF(performance_data[[#This Row],[return_percentage]]&gt;=performance_data[[#This Row],[benchmark_return]],"Higher","Lower")</f>
        <v>Higher</v>
      </c>
      <c r="M4431" s="14">
        <f xml:space="preserve"> _xlfn.MAXIFS(performance_data[date],performance_data[portfolio_id],performance_data[[#This Row],[portfolio_id]])</f>
        <v>45558</v>
      </c>
      <c r="N4431" s="14">
        <f xml:space="preserve"> _xlfn.MINIFS(performance_data[date],performance_data[portfolio_id],performance_data[[#This Row],[portfolio_id]])</f>
        <v>44830</v>
      </c>
      <c r="O4431" s="15">
        <f>_xlfn.MAXIFS(performance_data[portfolio_value],performance_data[portfolio_id],performance_data[[#This Row],[portfolio_id]],performance_data[date],performance_data[[#This Row],[latest_date]])</f>
        <v>178608.15</v>
      </c>
      <c r="P4431" s="15">
        <f>_xlfn.MAXIFS(performance_data[portfolio_value],performance_data[portfolio_id],performance_data[[#This Row],[portfolio_id]],performance_data[date],performance_data[[#This Row],[starting_date]])</f>
        <v>182124.21</v>
      </c>
      <c r="Q4431" s="15">
        <f>performance_data[[#This Row],[latest_value]]-performance_data[[#This Row],[starting_value]]</f>
        <v>-3516.0599999999977</v>
      </c>
      <c r="R4431" s="15">
        <f>performance_data[[#This Row],[net_inflows]]-performance_data[[#This Row],[net_outflows]]</f>
        <v>-3316.6900000000005</v>
      </c>
      <c r="S4431" s="15" t="str">
        <f>IF(performance_data[[#This Row],[net_inflows]]&gt;AVERAGE(performance_data[net_inflows]),"High","Low")</f>
        <v>Low</v>
      </c>
      <c r="T4431" s="15">
        <f>AVERAGEIF(performance_data[inflow_flag],performance_data[[#This Row],[inflow_flag]],performance_data[return_percentage])</f>
        <v>5.0457846277021572</v>
      </c>
      <c r="U4431" s="17">
        <f>IF(performance_data[[#This Row],[return_percentage]]&lt;performance_data[[#This Row],[benchmark_return]],1,0)</f>
        <v>0</v>
      </c>
      <c r="V4431" s="17">
        <f>COUNTIFS(performance_data[portfolio_id],performance_data[[#This Row],[portfolio_id]])</f>
        <v>23</v>
      </c>
      <c r="W4431" s="17">
        <f>COUNTIFS(performance_data[portfolio_id],performance_data[[#This Row],[portfolio_id]],
          performance_data[return_flag],1)</f>
        <v>11</v>
      </c>
      <c r="X4431" s="15">
        <f>performance_data[[#This Row],[underperform_flag_count]]/performance_data[[#This Row],[totalportfoliocount]]</f>
        <v>0.47826086956521741</v>
      </c>
    </row>
    <row r="4432" spans="1:24" x14ac:dyDescent="0.3">
      <c r="A4432">
        <v>9031</v>
      </c>
      <c r="B4432" s="1">
        <v>45554</v>
      </c>
      <c r="C4432">
        <v>493898.54</v>
      </c>
      <c r="D4432">
        <v>6.62</v>
      </c>
      <c r="E4432">
        <v>7.03</v>
      </c>
      <c r="F4432">
        <v>8895.7999999999993</v>
      </c>
      <c r="G4432">
        <v>17334.39</v>
      </c>
      <c r="H4432" t="s">
        <v>2205</v>
      </c>
      <c r="I4432" t="s">
        <v>2209</v>
      </c>
      <c r="J4432">
        <v>9</v>
      </c>
      <c r="K4432" t="s">
        <v>2221</v>
      </c>
      <c r="L4432" t="str">
        <f>IF(performance_data[[#This Row],[return_percentage]]&gt;=performance_data[[#This Row],[benchmark_return]],"Higher","Lower")</f>
        <v>Lower</v>
      </c>
      <c r="M4432" s="14">
        <f xml:space="preserve"> _xlfn.MAXIFS(performance_data[date],performance_data[portfolio_id],performance_data[[#This Row],[portfolio_id]])</f>
        <v>45558</v>
      </c>
      <c r="N4432" s="14">
        <f xml:space="preserve"> _xlfn.MINIFS(performance_data[date],performance_data[portfolio_id],performance_data[[#This Row],[portfolio_id]])</f>
        <v>44830</v>
      </c>
      <c r="O4432" s="15">
        <f>_xlfn.MAXIFS(performance_data[portfolio_value],performance_data[portfolio_id],performance_data[[#This Row],[portfolio_id]],performance_data[date],performance_data[[#This Row],[latest_date]])</f>
        <v>178608.15</v>
      </c>
      <c r="P4432" s="15">
        <f>_xlfn.MAXIFS(performance_data[portfolio_value],performance_data[portfolio_id],performance_data[[#This Row],[portfolio_id]],performance_data[date],performance_data[[#This Row],[starting_date]])</f>
        <v>182124.21</v>
      </c>
      <c r="Q4432" s="15">
        <f>performance_data[[#This Row],[latest_value]]-performance_data[[#This Row],[starting_value]]</f>
        <v>-3516.0599999999977</v>
      </c>
      <c r="R4432" s="15">
        <f>performance_data[[#This Row],[net_inflows]]-performance_data[[#This Row],[net_outflows]]</f>
        <v>-8438.59</v>
      </c>
      <c r="S4432" s="15" t="str">
        <f>IF(performance_data[[#This Row],[net_inflows]]&gt;AVERAGE(performance_data[net_inflows]),"High","Low")</f>
        <v>Low</v>
      </c>
      <c r="T4432" s="15">
        <f>AVERAGEIF(performance_data[inflow_flag],performance_data[[#This Row],[inflow_flag]],performance_data[return_percentage])</f>
        <v>5.0457846277021572</v>
      </c>
      <c r="U4432" s="17">
        <f>IF(performance_data[[#This Row],[return_percentage]]&lt;performance_data[[#This Row],[benchmark_return]],1,0)</f>
        <v>1</v>
      </c>
      <c r="V4432" s="17">
        <f>COUNTIFS(performance_data[portfolio_id],performance_data[[#This Row],[portfolio_id]])</f>
        <v>23</v>
      </c>
      <c r="W4432" s="17">
        <f>COUNTIFS(performance_data[portfolio_id],performance_data[[#This Row],[portfolio_id]],
          performance_data[return_flag],1)</f>
        <v>11</v>
      </c>
      <c r="X4432" s="15">
        <f>performance_data[[#This Row],[underperform_flag_count]]/performance_data[[#This Row],[totalportfoliocount]]</f>
        <v>0.47826086956521741</v>
      </c>
    </row>
    <row r="4433" spans="1:24" x14ac:dyDescent="0.3">
      <c r="A4433">
        <v>9031</v>
      </c>
      <c r="B4433" s="1">
        <v>45039</v>
      </c>
      <c r="C4433">
        <v>316376.53000000003</v>
      </c>
      <c r="D4433">
        <v>-7.4</v>
      </c>
      <c r="E4433">
        <v>-7.04</v>
      </c>
      <c r="F4433">
        <v>6340.32</v>
      </c>
      <c r="G4433">
        <v>8466.64</v>
      </c>
      <c r="H4433" t="s">
        <v>2213</v>
      </c>
      <c r="I4433" t="s">
        <v>2211</v>
      </c>
      <c r="J4433">
        <v>4</v>
      </c>
      <c r="K4433" t="s">
        <v>2216</v>
      </c>
      <c r="L4433" t="str">
        <f>IF(performance_data[[#This Row],[return_percentage]]&gt;=performance_data[[#This Row],[benchmark_return]],"Higher","Lower")</f>
        <v>Lower</v>
      </c>
      <c r="M4433" s="14">
        <f xml:space="preserve"> _xlfn.MAXIFS(performance_data[date],performance_data[portfolio_id],performance_data[[#This Row],[portfolio_id]])</f>
        <v>45558</v>
      </c>
      <c r="N4433" s="14">
        <f xml:space="preserve"> _xlfn.MINIFS(performance_data[date],performance_data[portfolio_id],performance_data[[#This Row],[portfolio_id]])</f>
        <v>44830</v>
      </c>
      <c r="O4433" s="15">
        <f>_xlfn.MAXIFS(performance_data[portfolio_value],performance_data[portfolio_id],performance_data[[#This Row],[portfolio_id]],performance_data[date],performance_data[[#This Row],[latest_date]])</f>
        <v>178608.15</v>
      </c>
      <c r="P4433" s="15">
        <f>_xlfn.MAXIFS(performance_data[portfolio_value],performance_data[portfolio_id],performance_data[[#This Row],[portfolio_id]],performance_data[date],performance_data[[#This Row],[starting_date]])</f>
        <v>182124.21</v>
      </c>
      <c r="Q4433" s="15">
        <f>performance_data[[#This Row],[latest_value]]-performance_data[[#This Row],[starting_value]]</f>
        <v>-3516.0599999999977</v>
      </c>
      <c r="R4433" s="15">
        <f>performance_data[[#This Row],[net_inflows]]-performance_data[[#This Row],[net_outflows]]</f>
        <v>-2126.3199999999997</v>
      </c>
      <c r="S4433" s="15" t="str">
        <f>IF(performance_data[[#This Row],[net_inflows]]&gt;AVERAGE(performance_data[net_inflows]),"High","Low")</f>
        <v>Low</v>
      </c>
      <c r="T4433" s="15">
        <f>AVERAGEIF(performance_data[inflow_flag],performance_data[[#This Row],[inflow_flag]],performance_data[return_percentage])</f>
        <v>5.0457846277021572</v>
      </c>
      <c r="U4433" s="17">
        <f>IF(performance_data[[#This Row],[return_percentage]]&lt;performance_data[[#This Row],[benchmark_return]],1,0)</f>
        <v>1</v>
      </c>
      <c r="V4433" s="17">
        <f>COUNTIFS(performance_data[portfolio_id],performance_data[[#This Row],[portfolio_id]])</f>
        <v>23</v>
      </c>
      <c r="W4433" s="17">
        <f>COUNTIFS(performance_data[portfolio_id],performance_data[[#This Row],[portfolio_id]],
          performance_data[return_flag],1)</f>
        <v>11</v>
      </c>
      <c r="X4433" s="15">
        <f>performance_data[[#This Row],[underperform_flag_count]]/performance_data[[#This Row],[totalportfoliocount]]</f>
        <v>0.47826086956521741</v>
      </c>
    </row>
    <row r="4434" spans="1:24" x14ac:dyDescent="0.3">
      <c r="A4434">
        <v>9031</v>
      </c>
      <c r="B4434" s="1">
        <v>45373</v>
      </c>
      <c r="C4434">
        <v>253563.75</v>
      </c>
      <c r="D4434">
        <v>-9.84</v>
      </c>
      <c r="E4434">
        <v>-8.1999999999999993</v>
      </c>
      <c r="F4434">
        <v>11395.87</v>
      </c>
      <c r="G4434">
        <v>14807.46</v>
      </c>
      <c r="H4434" t="s">
        <v>2205</v>
      </c>
      <c r="I4434" t="s">
        <v>2206</v>
      </c>
      <c r="J4434">
        <v>3</v>
      </c>
      <c r="K4434" t="s">
        <v>2222</v>
      </c>
      <c r="L4434" t="str">
        <f>IF(performance_data[[#This Row],[return_percentage]]&gt;=performance_data[[#This Row],[benchmark_return]],"Higher","Lower")</f>
        <v>Lower</v>
      </c>
      <c r="M4434" s="14">
        <f xml:space="preserve"> _xlfn.MAXIFS(performance_data[date],performance_data[portfolio_id],performance_data[[#This Row],[portfolio_id]])</f>
        <v>45558</v>
      </c>
      <c r="N4434" s="14">
        <f xml:space="preserve"> _xlfn.MINIFS(performance_data[date],performance_data[portfolio_id],performance_data[[#This Row],[portfolio_id]])</f>
        <v>44830</v>
      </c>
      <c r="O4434" s="15">
        <f>_xlfn.MAXIFS(performance_data[portfolio_value],performance_data[portfolio_id],performance_data[[#This Row],[portfolio_id]],performance_data[date],performance_data[[#This Row],[latest_date]])</f>
        <v>178608.15</v>
      </c>
      <c r="P4434" s="15">
        <f>_xlfn.MAXIFS(performance_data[portfolio_value],performance_data[portfolio_id],performance_data[[#This Row],[portfolio_id]],performance_data[date],performance_data[[#This Row],[starting_date]])</f>
        <v>182124.21</v>
      </c>
      <c r="Q4434" s="15">
        <f>performance_data[[#This Row],[latest_value]]-performance_data[[#This Row],[starting_value]]</f>
        <v>-3516.0599999999977</v>
      </c>
      <c r="R4434" s="15">
        <f>performance_data[[#This Row],[net_inflows]]-performance_data[[#This Row],[net_outflows]]</f>
        <v>-3411.5899999999983</v>
      </c>
      <c r="S4434" s="15" t="str">
        <f>IF(performance_data[[#This Row],[net_inflows]]&gt;AVERAGE(performance_data[net_inflows]),"High","Low")</f>
        <v>High</v>
      </c>
      <c r="T4434" s="15">
        <f>AVERAGEIF(performance_data[inflow_flag],performance_data[[#This Row],[inflow_flag]],performance_data[return_percentage])</f>
        <v>4.8467905675459724</v>
      </c>
      <c r="U4434" s="17">
        <f>IF(performance_data[[#This Row],[return_percentage]]&lt;performance_data[[#This Row],[benchmark_return]],1,0)</f>
        <v>1</v>
      </c>
      <c r="V4434" s="17">
        <f>COUNTIFS(performance_data[portfolio_id],performance_data[[#This Row],[portfolio_id]])</f>
        <v>23</v>
      </c>
      <c r="W4434" s="17">
        <f>COUNTIFS(performance_data[portfolio_id],performance_data[[#This Row],[portfolio_id]],
          performance_data[return_flag],1)</f>
        <v>11</v>
      </c>
      <c r="X4434" s="15">
        <f>performance_data[[#This Row],[underperform_flag_count]]/performance_data[[#This Row],[totalportfoliocount]]</f>
        <v>0.47826086956521741</v>
      </c>
    </row>
    <row r="4435" spans="1:24" x14ac:dyDescent="0.3">
      <c r="A4435">
        <v>9031</v>
      </c>
      <c r="B4435" s="1">
        <v>45499</v>
      </c>
      <c r="C4435">
        <v>251961.55</v>
      </c>
      <c r="D4435">
        <v>-5.76</v>
      </c>
      <c r="E4435">
        <v>-6.47</v>
      </c>
      <c r="F4435">
        <v>2109.31</v>
      </c>
      <c r="G4435">
        <v>3844.72</v>
      </c>
      <c r="H4435" t="s">
        <v>2205</v>
      </c>
      <c r="I4435" t="s">
        <v>2209</v>
      </c>
      <c r="J4435">
        <v>7</v>
      </c>
      <c r="K4435" t="s">
        <v>2210</v>
      </c>
      <c r="L4435" t="str">
        <f>IF(performance_data[[#This Row],[return_percentage]]&gt;=performance_data[[#This Row],[benchmark_return]],"Higher","Lower")</f>
        <v>Higher</v>
      </c>
      <c r="M4435" s="14">
        <f xml:space="preserve"> _xlfn.MAXIFS(performance_data[date],performance_data[portfolio_id],performance_data[[#This Row],[portfolio_id]])</f>
        <v>45558</v>
      </c>
      <c r="N4435" s="14">
        <f xml:space="preserve"> _xlfn.MINIFS(performance_data[date],performance_data[portfolio_id],performance_data[[#This Row],[portfolio_id]])</f>
        <v>44830</v>
      </c>
      <c r="O4435" s="15">
        <f>_xlfn.MAXIFS(performance_data[portfolio_value],performance_data[portfolio_id],performance_data[[#This Row],[portfolio_id]],performance_data[date],performance_data[[#This Row],[latest_date]])</f>
        <v>178608.15</v>
      </c>
      <c r="P4435" s="15">
        <f>_xlfn.MAXIFS(performance_data[portfolio_value],performance_data[portfolio_id],performance_data[[#This Row],[portfolio_id]],performance_data[date],performance_data[[#This Row],[starting_date]])</f>
        <v>182124.21</v>
      </c>
      <c r="Q4435" s="15">
        <f>performance_data[[#This Row],[latest_value]]-performance_data[[#This Row],[starting_value]]</f>
        <v>-3516.0599999999977</v>
      </c>
      <c r="R4435" s="15">
        <f>performance_data[[#This Row],[net_inflows]]-performance_data[[#This Row],[net_outflows]]</f>
        <v>-1735.4099999999999</v>
      </c>
      <c r="S4435" s="15" t="str">
        <f>IF(performance_data[[#This Row],[net_inflows]]&gt;AVERAGE(performance_data[net_inflows]),"High","Low")</f>
        <v>Low</v>
      </c>
      <c r="T4435" s="15">
        <f>AVERAGEIF(performance_data[inflow_flag],performance_data[[#This Row],[inflow_flag]],performance_data[return_percentage])</f>
        <v>5.0457846277021572</v>
      </c>
      <c r="U4435" s="17">
        <f>IF(performance_data[[#This Row],[return_percentage]]&lt;performance_data[[#This Row],[benchmark_return]],1,0)</f>
        <v>0</v>
      </c>
      <c r="V4435" s="17">
        <f>COUNTIFS(performance_data[portfolio_id],performance_data[[#This Row],[portfolio_id]])</f>
        <v>23</v>
      </c>
      <c r="W4435" s="17">
        <f>COUNTIFS(performance_data[portfolio_id],performance_data[[#This Row],[portfolio_id]],
          performance_data[return_flag],1)</f>
        <v>11</v>
      </c>
      <c r="X4435" s="15">
        <f>performance_data[[#This Row],[underperform_flag_count]]/performance_data[[#This Row],[totalportfoliocount]]</f>
        <v>0.47826086956521741</v>
      </c>
    </row>
    <row r="4436" spans="1:24" x14ac:dyDescent="0.3">
      <c r="A4436">
        <v>9031</v>
      </c>
      <c r="B4436" s="1">
        <v>45361</v>
      </c>
      <c r="C4436">
        <v>297949.03000000003</v>
      </c>
      <c r="D4436">
        <v>-7.7</v>
      </c>
      <c r="E4436">
        <v>-7.7</v>
      </c>
      <c r="F4436">
        <v>1898.55</v>
      </c>
      <c r="G4436">
        <v>11906.28</v>
      </c>
      <c r="H4436" t="s">
        <v>2205</v>
      </c>
      <c r="I4436" t="s">
        <v>2206</v>
      </c>
      <c r="J4436">
        <v>3</v>
      </c>
      <c r="K4436" t="s">
        <v>2222</v>
      </c>
      <c r="L4436" t="str">
        <f>IF(performance_data[[#This Row],[return_percentage]]&gt;=performance_data[[#This Row],[benchmark_return]],"Higher","Lower")</f>
        <v>Higher</v>
      </c>
      <c r="M4436" s="14">
        <f xml:space="preserve"> _xlfn.MAXIFS(performance_data[date],performance_data[portfolio_id],performance_data[[#This Row],[portfolio_id]])</f>
        <v>45558</v>
      </c>
      <c r="N4436" s="14">
        <f xml:space="preserve"> _xlfn.MINIFS(performance_data[date],performance_data[portfolio_id],performance_data[[#This Row],[portfolio_id]])</f>
        <v>44830</v>
      </c>
      <c r="O4436" s="15">
        <f>_xlfn.MAXIFS(performance_data[portfolio_value],performance_data[portfolio_id],performance_data[[#This Row],[portfolio_id]],performance_data[date],performance_data[[#This Row],[latest_date]])</f>
        <v>178608.15</v>
      </c>
      <c r="P4436" s="15">
        <f>_xlfn.MAXIFS(performance_data[portfolio_value],performance_data[portfolio_id],performance_data[[#This Row],[portfolio_id]],performance_data[date],performance_data[[#This Row],[starting_date]])</f>
        <v>182124.21</v>
      </c>
      <c r="Q4436" s="15">
        <f>performance_data[[#This Row],[latest_value]]-performance_data[[#This Row],[starting_value]]</f>
        <v>-3516.0599999999977</v>
      </c>
      <c r="R4436" s="15">
        <f>performance_data[[#This Row],[net_inflows]]-performance_data[[#This Row],[net_outflows]]</f>
        <v>-10007.730000000001</v>
      </c>
      <c r="S4436" s="15" t="str">
        <f>IF(performance_data[[#This Row],[net_inflows]]&gt;AVERAGE(performance_data[net_inflows]),"High","Low")</f>
        <v>Low</v>
      </c>
      <c r="T4436" s="15">
        <f>AVERAGEIF(performance_data[inflow_flag],performance_data[[#This Row],[inflow_flag]],performance_data[return_percentage])</f>
        <v>5.0457846277021572</v>
      </c>
      <c r="U4436" s="17">
        <f>IF(performance_data[[#This Row],[return_percentage]]&lt;performance_data[[#This Row],[benchmark_return]],1,0)</f>
        <v>0</v>
      </c>
      <c r="V4436" s="17">
        <f>COUNTIFS(performance_data[portfolio_id],performance_data[[#This Row],[portfolio_id]])</f>
        <v>23</v>
      </c>
      <c r="W4436" s="17">
        <f>COUNTIFS(performance_data[portfolio_id],performance_data[[#This Row],[portfolio_id]],
          performance_data[return_flag],1)</f>
        <v>11</v>
      </c>
      <c r="X4436" s="15">
        <f>performance_data[[#This Row],[underperform_flag_count]]/performance_data[[#This Row],[totalportfoliocount]]</f>
        <v>0.47826086956521741</v>
      </c>
    </row>
    <row r="4437" spans="1:24" x14ac:dyDescent="0.3">
      <c r="A4437">
        <v>9031</v>
      </c>
      <c r="B4437" s="1">
        <v>45277</v>
      </c>
      <c r="C4437">
        <v>448036.04</v>
      </c>
      <c r="D4437">
        <v>17.22</v>
      </c>
      <c r="E4437">
        <v>16.02</v>
      </c>
      <c r="F4437">
        <v>15713.07</v>
      </c>
      <c r="G4437">
        <v>5780.68</v>
      </c>
      <c r="H4437" t="s">
        <v>2213</v>
      </c>
      <c r="I4437" t="s">
        <v>2217</v>
      </c>
      <c r="J4437">
        <v>12</v>
      </c>
      <c r="K4437" t="s">
        <v>2218</v>
      </c>
      <c r="L4437" t="str">
        <f>IF(performance_data[[#This Row],[return_percentage]]&gt;=performance_data[[#This Row],[benchmark_return]],"Higher","Lower")</f>
        <v>Higher</v>
      </c>
      <c r="M4437" s="14">
        <f xml:space="preserve"> _xlfn.MAXIFS(performance_data[date],performance_data[portfolio_id],performance_data[[#This Row],[portfolio_id]])</f>
        <v>45558</v>
      </c>
      <c r="N4437" s="14">
        <f xml:space="preserve"> _xlfn.MINIFS(performance_data[date],performance_data[portfolio_id],performance_data[[#This Row],[portfolio_id]])</f>
        <v>44830</v>
      </c>
      <c r="O4437" s="15">
        <f>_xlfn.MAXIFS(performance_data[portfolio_value],performance_data[portfolio_id],performance_data[[#This Row],[portfolio_id]],performance_data[date],performance_data[[#This Row],[latest_date]])</f>
        <v>178608.15</v>
      </c>
      <c r="P4437" s="15">
        <f>_xlfn.MAXIFS(performance_data[portfolio_value],performance_data[portfolio_id],performance_data[[#This Row],[portfolio_id]],performance_data[date],performance_data[[#This Row],[starting_date]])</f>
        <v>182124.21</v>
      </c>
      <c r="Q4437" s="15">
        <f>performance_data[[#This Row],[latest_value]]-performance_data[[#This Row],[starting_value]]</f>
        <v>-3516.0599999999977</v>
      </c>
      <c r="R4437" s="15">
        <f>performance_data[[#This Row],[net_inflows]]-performance_data[[#This Row],[net_outflows]]</f>
        <v>9932.39</v>
      </c>
      <c r="S4437" s="15" t="str">
        <f>IF(performance_data[[#This Row],[net_inflows]]&gt;AVERAGE(performance_data[net_inflows]),"High","Low")</f>
        <v>High</v>
      </c>
      <c r="T4437" s="15">
        <f>AVERAGEIF(performance_data[inflow_flag],performance_data[[#This Row],[inflow_flag]],performance_data[return_percentage])</f>
        <v>4.8467905675459724</v>
      </c>
      <c r="U4437" s="17">
        <f>IF(performance_data[[#This Row],[return_percentage]]&lt;performance_data[[#This Row],[benchmark_return]],1,0)</f>
        <v>0</v>
      </c>
      <c r="V4437" s="17">
        <f>COUNTIFS(performance_data[portfolio_id],performance_data[[#This Row],[portfolio_id]])</f>
        <v>23</v>
      </c>
      <c r="W4437" s="17">
        <f>COUNTIFS(performance_data[portfolio_id],performance_data[[#This Row],[portfolio_id]],
          performance_data[return_flag],1)</f>
        <v>11</v>
      </c>
      <c r="X4437" s="15">
        <f>performance_data[[#This Row],[underperform_flag_count]]/performance_data[[#This Row],[totalportfoliocount]]</f>
        <v>0.47826086956521741</v>
      </c>
    </row>
    <row r="4438" spans="1:24" x14ac:dyDescent="0.3">
      <c r="A4438">
        <v>9031</v>
      </c>
      <c r="B4438" s="1">
        <v>44904</v>
      </c>
      <c r="C4438">
        <v>356573.49</v>
      </c>
      <c r="D4438">
        <v>16.5</v>
      </c>
      <c r="E4438">
        <v>17.739999999999998</v>
      </c>
      <c r="F4438">
        <v>5942.37</v>
      </c>
      <c r="G4438">
        <v>15795.68</v>
      </c>
      <c r="H4438" t="s">
        <v>2220</v>
      </c>
      <c r="I4438" t="s">
        <v>2217</v>
      </c>
      <c r="J4438">
        <v>12</v>
      </c>
      <c r="K4438" t="s">
        <v>2218</v>
      </c>
      <c r="L4438" t="str">
        <f>IF(performance_data[[#This Row],[return_percentage]]&gt;=performance_data[[#This Row],[benchmark_return]],"Higher","Lower")</f>
        <v>Lower</v>
      </c>
      <c r="M4438" s="14">
        <f xml:space="preserve"> _xlfn.MAXIFS(performance_data[date],performance_data[portfolio_id],performance_data[[#This Row],[portfolio_id]])</f>
        <v>45558</v>
      </c>
      <c r="N4438" s="14">
        <f xml:space="preserve"> _xlfn.MINIFS(performance_data[date],performance_data[portfolio_id],performance_data[[#This Row],[portfolio_id]])</f>
        <v>44830</v>
      </c>
      <c r="O4438" s="15">
        <f>_xlfn.MAXIFS(performance_data[portfolio_value],performance_data[portfolio_id],performance_data[[#This Row],[portfolio_id]],performance_data[date],performance_data[[#This Row],[latest_date]])</f>
        <v>178608.15</v>
      </c>
      <c r="P4438" s="15">
        <f>_xlfn.MAXIFS(performance_data[portfolio_value],performance_data[portfolio_id],performance_data[[#This Row],[portfolio_id]],performance_data[date],performance_data[[#This Row],[starting_date]])</f>
        <v>182124.21</v>
      </c>
      <c r="Q4438" s="15">
        <f>performance_data[[#This Row],[latest_value]]-performance_data[[#This Row],[starting_value]]</f>
        <v>-3516.0599999999977</v>
      </c>
      <c r="R4438" s="15">
        <f>performance_data[[#This Row],[net_inflows]]-performance_data[[#This Row],[net_outflows]]</f>
        <v>-9853.3100000000013</v>
      </c>
      <c r="S4438" s="15" t="str">
        <f>IF(performance_data[[#This Row],[net_inflows]]&gt;AVERAGE(performance_data[net_inflows]),"High","Low")</f>
        <v>Low</v>
      </c>
      <c r="T4438" s="15">
        <f>AVERAGEIF(performance_data[inflow_flag],performance_data[[#This Row],[inflow_flag]],performance_data[return_percentage])</f>
        <v>5.0457846277021572</v>
      </c>
      <c r="U4438" s="17">
        <f>IF(performance_data[[#This Row],[return_percentage]]&lt;performance_data[[#This Row],[benchmark_return]],1,0)</f>
        <v>1</v>
      </c>
      <c r="V4438" s="17">
        <f>COUNTIFS(performance_data[portfolio_id],performance_data[[#This Row],[portfolio_id]])</f>
        <v>23</v>
      </c>
      <c r="W4438" s="17">
        <f>COUNTIFS(performance_data[portfolio_id],performance_data[[#This Row],[portfolio_id]],
          performance_data[return_flag],1)</f>
        <v>11</v>
      </c>
      <c r="X4438" s="15">
        <f>performance_data[[#This Row],[underperform_flag_count]]/performance_data[[#This Row],[totalportfoliocount]]</f>
        <v>0.47826086956521741</v>
      </c>
    </row>
    <row r="4439" spans="1:24" x14ac:dyDescent="0.3">
      <c r="A4439">
        <v>9044</v>
      </c>
      <c r="B4439" s="1">
        <v>45445</v>
      </c>
      <c r="C4439">
        <v>9991.92</v>
      </c>
      <c r="D4439">
        <v>19.850000000000001</v>
      </c>
      <c r="E4439">
        <v>19.59</v>
      </c>
      <c r="F4439">
        <v>8202.11</v>
      </c>
      <c r="G4439">
        <v>1254.28</v>
      </c>
      <c r="H4439" t="s">
        <v>2205</v>
      </c>
      <c r="I4439" t="s">
        <v>2211</v>
      </c>
      <c r="J4439">
        <v>6</v>
      </c>
      <c r="K4439" t="s">
        <v>2212</v>
      </c>
      <c r="L4439" t="str">
        <f>IF(performance_data[[#This Row],[return_percentage]]&gt;=performance_data[[#This Row],[benchmark_return]],"Higher","Lower")</f>
        <v>Higher</v>
      </c>
      <c r="M4439" s="14">
        <f xml:space="preserve"> _xlfn.MAXIFS(performance_data[date],performance_data[portfolio_id],performance_data[[#This Row],[portfolio_id]])</f>
        <v>45514</v>
      </c>
      <c r="N4439" s="14">
        <f xml:space="preserve"> _xlfn.MINIFS(performance_data[date],performance_data[portfolio_id],performance_data[[#This Row],[portfolio_id]])</f>
        <v>44831</v>
      </c>
      <c r="O4439" s="15">
        <f>_xlfn.MAXIFS(performance_data[portfolio_value],performance_data[portfolio_id],performance_data[[#This Row],[portfolio_id]],performance_data[date],performance_data[[#This Row],[latest_date]])</f>
        <v>404750.47</v>
      </c>
      <c r="P4439" s="15">
        <f>_xlfn.MAXIFS(performance_data[portfolio_value],performance_data[portfolio_id],performance_data[[#This Row],[portfolio_id]],performance_data[date],performance_data[[#This Row],[starting_date]])</f>
        <v>442328.57</v>
      </c>
      <c r="Q4439" s="15">
        <f>performance_data[[#This Row],[latest_value]]-performance_data[[#This Row],[starting_value]]</f>
        <v>-37578.100000000035</v>
      </c>
      <c r="R4439" s="15">
        <f>performance_data[[#This Row],[net_inflows]]-performance_data[[#This Row],[net_outflows]]</f>
        <v>6947.8300000000008</v>
      </c>
      <c r="S4439" s="15" t="str">
        <f>IF(performance_data[[#This Row],[net_inflows]]&gt;AVERAGE(performance_data[net_inflows]),"High","Low")</f>
        <v>Low</v>
      </c>
      <c r="T4439" s="15">
        <f>AVERAGEIF(performance_data[inflow_flag],performance_data[[#This Row],[inflow_flag]],performance_data[return_percentage])</f>
        <v>5.0457846277021572</v>
      </c>
      <c r="U4439" s="17">
        <f>IF(performance_data[[#This Row],[return_percentage]]&lt;performance_data[[#This Row],[benchmark_return]],1,0)</f>
        <v>0</v>
      </c>
      <c r="V4439" s="17">
        <f>COUNTIFS(performance_data[portfolio_id],performance_data[[#This Row],[portfolio_id]])</f>
        <v>31</v>
      </c>
      <c r="W4439" s="17">
        <f>COUNTIFS(performance_data[portfolio_id],performance_data[[#This Row],[portfolio_id]],
          performance_data[return_flag],1)</f>
        <v>11</v>
      </c>
      <c r="X4439" s="15">
        <f>performance_data[[#This Row],[underperform_flag_count]]/performance_data[[#This Row],[totalportfoliocount]]</f>
        <v>0.35483870967741937</v>
      </c>
    </row>
    <row r="4440" spans="1:24" x14ac:dyDescent="0.3">
      <c r="A4440">
        <v>9044</v>
      </c>
      <c r="B4440" s="1">
        <v>45031</v>
      </c>
      <c r="C4440">
        <v>429814.51</v>
      </c>
      <c r="D4440">
        <v>14.67</v>
      </c>
      <c r="E4440">
        <v>13.87</v>
      </c>
      <c r="F4440">
        <v>19171.37</v>
      </c>
      <c r="G4440">
        <v>11620.93</v>
      </c>
      <c r="H4440" t="s">
        <v>2213</v>
      </c>
      <c r="I4440" t="s">
        <v>2211</v>
      </c>
      <c r="J4440">
        <v>4</v>
      </c>
      <c r="K4440" t="s">
        <v>2216</v>
      </c>
      <c r="L4440" t="str">
        <f>IF(performance_data[[#This Row],[return_percentage]]&gt;=performance_data[[#This Row],[benchmark_return]],"Higher","Lower")</f>
        <v>Higher</v>
      </c>
      <c r="M4440" s="14">
        <f xml:space="preserve"> _xlfn.MAXIFS(performance_data[date],performance_data[portfolio_id],performance_data[[#This Row],[portfolio_id]])</f>
        <v>45514</v>
      </c>
      <c r="N4440" s="14">
        <f xml:space="preserve"> _xlfn.MINIFS(performance_data[date],performance_data[portfolio_id],performance_data[[#This Row],[portfolio_id]])</f>
        <v>44831</v>
      </c>
      <c r="O4440" s="15">
        <f>_xlfn.MAXIFS(performance_data[portfolio_value],performance_data[portfolio_id],performance_data[[#This Row],[portfolio_id]],performance_data[date],performance_data[[#This Row],[latest_date]])</f>
        <v>404750.47</v>
      </c>
      <c r="P4440" s="15">
        <f>_xlfn.MAXIFS(performance_data[portfolio_value],performance_data[portfolio_id],performance_data[[#This Row],[portfolio_id]],performance_data[date],performance_data[[#This Row],[starting_date]])</f>
        <v>442328.57</v>
      </c>
      <c r="Q4440" s="15">
        <f>performance_data[[#This Row],[latest_value]]-performance_data[[#This Row],[starting_value]]</f>
        <v>-37578.100000000035</v>
      </c>
      <c r="R4440" s="15">
        <f>performance_data[[#This Row],[net_inflows]]-performance_data[[#This Row],[net_outflows]]</f>
        <v>7550.4399999999987</v>
      </c>
      <c r="S4440" s="15" t="str">
        <f>IF(performance_data[[#This Row],[net_inflows]]&gt;AVERAGE(performance_data[net_inflows]),"High","Low")</f>
        <v>High</v>
      </c>
      <c r="T4440" s="15">
        <f>AVERAGEIF(performance_data[inflow_flag],performance_data[[#This Row],[inflow_flag]],performance_data[return_percentage])</f>
        <v>4.8467905675459724</v>
      </c>
      <c r="U4440" s="17">
        <f>IF(performance_data[[#This Row],[return_percentage]]&lt;performance_data[[#This Row],[benchmark_return]],1,0)</f>
        <v>0</v>
      </c>
      <c r="V4440" s="17">
        <f>COUNTIFS(performance_data[portfolio_id],performance_data[[#This Row],[portfolio_id]])</f>
        <v>31</v>
      </c>
      <c r="W4440" s="17">
        <f>COUNTIFS(performance_data[portfolio_id],performance_data[[#This Row],[portfolio_id]],
          performance_data[return_flag],1)</f>
        <v>11</v>
      </c>
      <c r="X4440" s="15">
        <f>performance_data[[#This Row],[underperform_flag_count]]/performance_data[[#This Row],[totalportfoliocount]]</f>
        <v>0.35483870967741937</v>
      </c>
    </row>
    <row r="4441" spans="1:24" x14ac:dyDescent="0.3">
      <c r="A4441">
        <v>9044</v>
      </c>
      <c r="B4441" s="1">
        <v>45294</v>
      </c>
      <c r="C4441">
        <v>293003.69</v>
      </c>
      <c r="D4441">
        <v>14.49</v>
      </c>
      <c r="E4441">
        <v>11.95</v>
      </c>
      <c r="F4441">
        <v>19052.849999999999</v>
      </c>
      <c r="G4441">
        <v>9188.7099999999991</v>
      </c>
      <c r="H4441" t="s">
        <v>2205</v>
      </c>
      <c r="I4441" t="s">
        <v>2206</v>
      </c>
      <c r="J4441">
        <v>1</v>
      </c>
      <c r="K4441" t="s">
        <v>2207</v>
      </c>
      <c r="L4441" t="str">
        <f>IF(performance_data[[#This Row],[return_percentage]]&gt;=performance_data[[#This Row],[benchmark_return]],"Higher","Lower")</f>
        <v>Higher</v>
      </c>
      <c r="M4441" s="14">
        <f xml:space="preserve"> _xlfn.MAXIFS(performance_data[date],performance_data[portfolio_id],performance_data[[#This Row],[portfolio_id]])</f>
        <v>45514</v>
      </c>
      <c r="N4441" s="14">
        <f xml:space="preserve"> _xlfn.MINIFS(performance_data[date],performance_data[portfolio_id],performance_data[[#This Row],[portfolio_id]])</f>
        <v>44831</v>
      </c>
      <c r="O4441" s="15">
        <f>_xlfn.MAXIFS(performance_data[portfolio_value],performance_data[portfolio_id],performance_data[[#This Row],[portfolio_id]],performance_data[date],performance_data[[#This Row],[latest_date]])</f>
        <v>404750.47</v>
      </c>
      <c r="P4441" s="15">
        <f>_xlfn.MAXIFS(performance_data[portfolio_value],performance_data[portfolio_id],performance_data[[#This Row],[portfolio_id]],performance_data[date],performance_data[[#This Row],[starting_date]])</f>
        <v>442328.57</v>
      </c>
      <c r="Q4441" s="15">
        <f>performance_data[[#This Row],[latest_value]]-performance_data[[#This Row],[starting_value]]</f>
        <v>-37578.100000000035</v>
      </c>
      <c r="R4441" s="15">
        <f>performance_data[[#This Row],[net_inflows]]-performance_data[[#This Row],[net_outflows]]</f>
        <v>9864.14</v>
      </c>
      <c r="S4441" s="15" t="str">
        <f>IF(performance_data[[#This Row],[net_inflows]]&gt;AVERAGE(performance_data[net_inflows]),"High","Low")</f>
        <v>High</v>
      </c>
      <c r="T4441" s="15">
        <f>AVERAGEIF(performance_data[inflow_flag],performance_data[[#This Row],[inflow_flag]],performance_data[return_percentage])</f>
        <v>4.8467905675459724</v>
      </c>
      <c r="U4441" s="17">
        <f>IF(performance_data[[#This Row],[return_percentage]]&lt;performance_data[[#This Row],[benchmark_return]],1,0)</f>
        <v>0</v>
      </c>
      <c r="V4441" s="17">
        <f>COUNTIFS(performance_data[portfolio_id],performance_data[[#This Row],[portfolio_id]])</f>
        <v>31</v>
      </c>
      <c r="W4441" s="17">
        <f>COUNTIFS(performance_data[portfolio_id],performance_data[[#This Row],[portfolio_id]],
          performance_data[return_flag],1)</f>
        <v>11</v>
      </c>
      <c r="X4441" s="15">
        <f>performance_data[[#This Row],[underperform_flag_count]]/performance_data[[#This Row],[totalportfoliocount]]</f>
        <v>0.35483870967741937</v>
      </c>
    </row>
    <row r="4442" spans="1:24" x14ac:dyDescent="0.3">
      <c r="A4442">
        <v>9044</v>
      </c>
      <c r="B4442" s="1">
        <v>45173</v>
      </c>
      <c r="C4442">
        <v>467409.68</v>
      </c>
      <c r="D4442">
        <v>10.029999999999999</v>
      </c>
      <c r="E4442">
        <v>10.08</v>
      </c>
      <c r="F4442">
        <v>3682.38</v>
      </c>
      <c r="G4442">
        <v>18377.169999999998</v>
      </c>
      <c r="H4442" t="s">
        <v>2213</v>
      </c>
      <c r="I4442" t="s">
        <v>2209</v>
      </c>
      <c r="J4442">
        <v>9</v>
      </c>
      <c r="K4442" t="s">
        <v>2221</v>
      </c>
      <c r="L4442" t="str">
        <f>IF(performance_data[[#This Row],[return_percentage]]&gt;=performance_data[[#This Row],[benchmark_return]],"Higher","Lower")</f>
        <v>Lower</v>
      </c>
      <c r="M4442" s="14">
        <f xml:space="preserve"> _xlfn.MAXIFS(performance_data[date],performance_data[portfolio_id],performance_data[[#This Row],[portfolio_id]])</f>
        <v>45514</v>
      </c>
      <c r="N4442" s="14">
        <f xml:space="preserve"> _xlfn.MINIFS(performance_data[date],performance_data[portfolio_id],performance_data[[#This Row],[portfolio_id]])</f>
        <v>44831</v>
      </c>
      <c r="O4442" s="15">
        <f>_xlfn.MAXIFS(performance_data[portfolio_value],performance_data[portfolio_id],performance_data[[#This Row],[portfolio_id]],performance_data[date],performance_data[[#This Row],[latest_date]])</f>
        <v>404750.47</v>
      </c>
      <c r="P4442" s="15">
        <f>_xlfn.MAXIFS(performance_data[portfolio_value],performance_data[portfolio_id],performance_data[[#This Row],[portfolio_id]],performance_data[date],performance_data[[#This Row],[starting_date]])</f>
        <v>442328.57</v>
      </c>
      <c r="Q4442" s="15">
        <f>performance_data[[#This Row],[latest_value]]-performance_data[[#This Row],[starting_value]]</f>
        <v>-37578.100000000035</v>
      </c>
      <c r="R4442" s="15">
        <f>performance_data[[#This Row],[net_inflows]]-performance_data[[#This Row],[net_outflows]]</f>
        <v>-14694.789999999997</v>
      </c>
      <c r="S4442" s="15" t="str">
        <f>IF(performance_data[[#This Row],[net_inflows]]&gt;AVERAGE(performance_data[net_inflows]),"High","Low")</f>
        <v>Low</v>
      </c>
      <c r="T4442" s="15">
        <f>AVERAGEIF(performance_data[inflow_flag],performance_data[[#This Row],[inflow_flag]],performance_data[return_percentage])</f>
        <v>5.0457846277021572</v>
      </c>
      <c r="U4442" s="17">
        <f>IF(performance_data[[#This Row],[return_percentage]]&lt;performance_data[[#This Row],[benchmark_return]],1,0)</f>
        <v>1</v>
      </c>
      <c r="V4442" s="17">
        <f>COUNTIFS(performance_data[portfolio_id],performance_data[[#This Row],[portfolio_id]])</f>
        <v>31</v>
      </c>
      <c r="W4442" s="17">
        <f>COUNTIFS(performance_data[portfolio_id],performance_data[[#This Row],[portfolio_id]],
          performance_data[return_flag],1)</f>
        <v>11</v>
      </c>
      <c r="X4442" s="15">
        <f>performance_data[[#This Row],[underperform_flag_count]]/performance_data[[#This Row],[totalportfoliocount]]</f>
        <v>0.35483870967741937</v>
      </c>
    </row>
    <row r="4443" spans="1:24" x14ac:dyDescent="0.3">
      <c r="A4443">
        <v>9044</v>
      </c>
      <c r="B4443" s="1">
        <v>45105</v>
      </c>
      <c r="C4443">
        <v>117390.01</v>
      </c>
      <c r="D4443">
        <v>18.850000000000001</v>
      </c>
      <c r="E4443">
        <v>15.18</v>
      </c>
      <c r="F4443">
        <v>16138.67</v>
      </c>
      <c r="G4443">
        <v>1591.79</v>
      </c>
      <c r="H4443" t="s">
        <v>2213</v>
      </c>
      <c r="I4443" t="s">
        <v>2211</v>
      </c>
      <c r="J4443">
        <v>6</v>
      </c>
      <c r="K4443" t="s">
        <v>2212</v>
      </c>
      <c r="L4443" t="str">
        <f>IF(performance_data[[#This Row],[return_percentage]]&gt;=performance_data[[#This Row],[benchmark_return]],"Higher","Lower")</f>
        <v>Higher</v>
      </c>
      <c r="M4443" s="14">
        <f xml:space="preserve"> _xlfn.MAXIFS(performance_data[date],performance_data[portfolio_id],performance_data[[#This Row],[portfolio_id]])</f>
        <v>45514</v>
      </c>
      <c r="N4443" s="14">
        <f xml:space="preserve"> _xlfn.MINIFS(performance_data[date],performance_data[portfolio_id],performance_data[[#This Row],[portfolio_id]])</f>
        <v>44831</v>
      </c>
      <c r="O4443" s="15">
        <f>_xlfn.MAXIFS(performance_data[portfolio_value],performance_data[portfolio_id],performance_data[[#This Row],[portfolio_id]],performance_data[date],performance_data[[#This Row],[latest_date]])</f>
        <v>404750.47</v>
      </c>
      <c r="P4443" s="15">
        <f>_xlfn.MAXIFS(performance_data[portfolio_value],performance_data[portfolio_id],performance_data[[#This Row],[portfolio_id]],performance_data[date],performance_data[[#This Row],[starting_date]])</f>
        <v>442328.57</v>
      </c>
      <c r="Q4443" s="15">
        <f>performance_data[[#This Row],[latest_value]]-performance_data[[#This Row],[starting_value]]</f>
        <v>-37578.100000000035</v>
      </c>
      <c r="R4443" s="15">
        <f>performance_data[[#This Row],[net_inflows]]-performance_data[[#This Row],[net_outflows]]</f>
        <v>14546.880000000001</v>
      </c>
      <c r="S4443" s="15" t="str">
        <f>IF(performance_data[[#This Row],[net_inflows]]&gt;AVERAGE(performance_data[net_inflows]),"High","Low")</f>
        <v>High</v>
      </c>
      <c r="T4443" s="15">
        <f>AVERAGEIF(performance_data[inflow_flag],performance_data[[#This Row],[inflow_flag]],performance_data[return_percentage])</f>
        <v>4.8467905675459724</v>
      </c>
      <c r="U4443" s="17">
        <f>IF(performance_data[[#This Row],[return_percentage]]&lt;performance_data[[#This Row],[benchmark_return]],1,0)</f>
        <v>0</v>
      </c>
      <c r="V4443" s="17">
        <f>COUNTIFS(performance_data[portfolio_id],performance_data[[#This Row],[portfolio_id]])</f>
        <v>31</v>
      </c>
      <c r="W4443" s="17">
        <f>COUNTIFS(performance_data[portfolio_id],performance_data[[#This Row],[portfolio_id]],
          performance_data[return_flag],1)</f>
        <v>11</v>
      </c>
      <c r="X4443" s="15">
        <f>performance_data[[#This Row],[underperform_flag_count]]/performance_data[[#This Row],[totalportfoliocount]]</f>
        <v>0.35483870967741937</v>
      </c>
    </row>
    <row r="4444" spans="1:24" x14ac:dyDescent="0.3">
      <c r="A4444">
        <v>9044</v>
      </c>
      <c r="B4444" s="1">
        <v>44932</v>
      </c>
      <c r="C4444">
        <v>8816.42</v>
      </c>
      <c r="D4444">
        <v>-2.44</v>
      </c>
      <c r="E4444">
        <v>-2.58</v>
      </c>
      <c r="F4444">
        <v>8202.2099999999991</v>
      </c>
      <c r="G4444">
        <v>1633.05</v>
      </c>
      <c r="H4444" t="s">
        <v>2213</v>
      </c>
      <c r="I4444" t="s">
        <v>2206</v>
      </c>
      <c r="J4444">
        <v>1</v>
      </c>
      <c r="K4444" t="s">
        <v>2207</v>
      </c>
      <c r="L4444" t="str">
        <f>IF(performance_data[[#This Row],[return_percentage]]&gt;=performance_data[[#This Row],[benchmark_return]],"Higher","Lower")</f>
        <v>Higher</v>
      </c>
      <c r="M4444" s="14">
        <f xml:space="preserve"> _xlfn.MAXIFS(performance_data[date],performance_data[portfolio_id],performance_data[[#This Row],[portfolio_id]])</f>
        <v>45514</v>
      </c>
      <c r="N4444" s="14">
        <f xml:space="preserve"> _xlfn.MINIFS(performance_data[date],performance_data[portfolio_id],performance_data[[#This Row],[portfolio_id]])</f>
        <v>44831</v>
      </c>
      <c r="O4444" s="15">
        <f>_xlfn.MAXIFS(performance_data[portfolio_value],performance_data[portfolio_id],performance_data[[#This Row],[portfolio_id]],performance_data[date],performance_data[[#This Row],[latest_date]])</f>
        <v>404750.47</v>
      </c>
      <c r="P4444" s="15">
        <f>_xlfn.MAXIFS(performance_data[portfolio_value],performance_data[portfolio_id],performance_data[[#This Row],[portfolio_id]],performance_data[date],performance_data[[#This Row],[starting_date]])</f>
        <v>442328.57</v>
      </c>
      <c r="Q4444" s="15">
        <f>performance_data[[#This Row],[latest_value]]-performance_data[[#This Row],[starting_value]]</f>
        <v>-37578.100000000035</v>
      </c>
      <c r="R4444" s="15">
        <f>performance_data[[#This Row],[net_inflows]]-performance_data[[#This Row],[net_outflows]]</f>
        <v>6569.1599999999989</v>
      </c>
      <c r="S4444" s="15" t="str">
        <f>IF(performance_data[[#This Row],[net_inflows]]&gt;AVERAGE(performance_data[net_inflows]),"High","Low")</f>
        <v>Low</v>
      </c>
      <c r="T4444" s="15">
        <f>AVERAGEIF(performance_data[inflow_flag],performance_data[[#This Row],[inflow_flag]],performance_data[return_percentage])</f>
        <v>5.0457846277021572</v>
      </c>
      <c r="U4444" s="17">
        <f>IF(performance_data[[#This Row],[return_percentage]]&lt;performance_data[[#This Row],[benchmark_return]],1,0)</f>
        <v>0</v>
      </c>
      <c r="V4444" s="17">
        <f>COUNTIFS(performance_data[portfolio_id],performance_data[[#This Row],[portfolio_id]])</f>
        <v>31</v>
      </c>
      <c r="W4444" s="17">
        <f>COUNTIFS(performance_data[portfolio_id],performance_data[[#This Row],[portfolio_id]],
          performance_data[return_flag],1)</f>
        <v>11</v>
      </c>
      <c r="X4444" s="15">
        <f>performance_data[[#This Row],[underperform_flag_count]]/performance_data[[#This Row],[totalportfoliocount]]</f>
        <v>0.35483870967741937</v>
      </c>
    </row>
    <row r="4445" spans="1:24" x14ac:dyDescent="0.3">
      <c r="A4445">
        <v>9044</v>
      </c>
      <c r="B4445" s="1">
        <v>44974</v>
      </c>
      <c r="C4445">
        <v>243324.67</v>
      </c>
      <c r="D4445">
        <v>6.87</v>
      </c>
      <c r="E4445">
        <v>6.44</v>
      </c>
      <c r="F4445">
        <v>18806.990000000002</v>
      </c>
      <c r="G4445">
        <v>10193.540000000001</v>
      </c>
      <c r="H4445" t="s">
        <v>2213</v>
      </c>
      <c r="I4445" t="s">
        <v>2206</v>
      </c>
      <c r="J4445">
        <v>2</v>
      </c>
      <c r="K4445" t="s">
        <v>2226</v>
      </c>
      <c r="L4445" t="str">
        <f>IF(performance_data[[#This Row],[return_percentage]]&gt;=performance_data[[#This Row],[benchmark_return]],"Higher","Lower")</f>
        <v>Higher</v>
      </c>
      <c r="M4445" s="14">
        <f xml:space="preserve"> _xlfn.MAXIFS(performance_data[date],performance_data[portfolio_id],performance_data[[#This Row],[portfolio_id]])</f>
        <v>45514</v>
      </c>
      <c r="N4445" s="14">
        <f xml:space="preserve"> _xlfn.MINIFS(performance_data[date],performance_data[portfolio_id],performance_data[[#This Row],[portfolio_id]])</f>
        <v>44831</v>
      </c>
      <c r="O4445" s="15">
        <f>_xlfn.MAXIFS(performance_data[portfolio_value],performance_data[portfolio_id],performance_data[[#This Row],[portfolio_id]],performance_data[date],performance_data[[#This Row],[latest_date]])</f>
        <v>404750.47</v>
      </c>
      <c r="P4445" s="15">
        <f>_xlfn.MAXIFS(performance_data[portfolio_value],performance_data[portfolio_id],performance_data[[#This Row],[portfolio_id]],performance_data[date],performance_data[[#This Row],[starting_date]])</f>
        <v>442328.57</v>
      </c>
      <c r="Q4445" s="15">
        <f>performance_data[[#This Row],[latest_value]]-performance_data[[#This Row],[starting_value]]</f>
        <v>-37578.100000000035</v>
      </c>
      <c r="R4445" s="15">
        <f>performance_data[[#This Row],[net_inflows]]-performance_data[[#This Row],[net_outflows]]</f>
        <v>8613.4500000000007</v>
      </c>
      <c r="S4445" s="15" t="str">
        <f>IF(performance_data[[#This Row],[net_inflows]]&gt;AVERAGE(performance_data[net_inflows]),"High","Low")</f>
        <v>High</v>
      </c>
      <c r="T4445" s="15">
        <f>AVERAGEIF(performance_data[inflow_flag],performance_data[[#This Row],[inflow_flag]],performance_data[return_percentage])</f>
        <v>4.8467905675459724</v>
      </c>
      <c r="U4445" s="17">
        <f>IF(performance_data[[#This Row],[return_percentage]]&lt;performance_data[[#This Row],[benchmark_return]],1,0)</f>
        <v>0</v>
      </c>
      <c r="V4445" s="17">
        <f>COUNTIFS(performance_data[portfolio_id],performance_data[[#This Row],[portfolio_id]])</f>
        <v>31</v>
      </c>
      <c r="W4445" s="17">
        <f>COUNTIFS(performance_data[portfolio_id],performance_data[[#This Row],[portfolio_id]],
          performance_data[return_flag],1)</f>
        <v>11</v>
      </c>
      <c r="X4445" s="15">
        <f>performance_data[[#This Row],[underperform_flag_count]]/performance_data[[#This Row],[totalportfoliocount]]</f>
        <v>0.35483870967741937</v>
      </c>
    </row>
    <row r="4446" spans="1:24" x14ac:dyDescent="0.3">
      <c r="A4446">
        <v>9044</v>
      </c>
      <c r="B4446" s="1">
        <v>45514</v>
      </c>
      <c r="C4446">
        <v>404750.47</v>
      </c>
      <c r="D4446">
        <v>-7.54</v>
      </c>
      <c r="E4446">
        <v>-8.6300000000000008</v>
      </c>
      <c r="F4446">
        <v>7378.09</v>
      </c>
      <c r="G4446">
        <v>5942.39</v>
      </c>
      <c r="H4446" t="s">
        <v>2205</v>
      </c>
      <c r="I4446" t="s">
        <v>2209</v>
      </c>
      <c r="J4446">
        <v>8</v>
      </c>
      <c r="K4446" t="s">
        <v>2214</v>
      </c>
      <c r="L4446" t="str">
        <f>IF(performance_data[[#This Row],[return_percentage]]&gt;=performance_data[[#This Row],[benchmark_return]],"Higher","Lower")</f>
        <v>Higher</v>
      </c>
      <c r="M4446" s="14">
        <f xml:space="preserve"> _xlfn.MAXIFS(performance_data[date],performance_data[portfolio_id],performance_data[[#This Row],[portfolio_id]])</f>
        <v>45514</v>
      </c>
      <c r="N4446" s="14">
        <f xml:space="preserve"> _xlfn.MINIFS(performance_data[date],performance_data[portfolio_id],performance_data[[#This Row],[portfolio_id]])</f>
        <v>44831</v>
      </c>
      <c r="O4446" s="15">
        <f>_xlfn.MAXIFS(performance_data[portfolio_value],performance_data[portfolio_id],performance_data[[#This Row],[portfolio_id]],performance_data[date],performance_data[[#This Row],[latest_date]])</f>
        <v>404750.47</v>
      </c>
      <c r="P4446" s="15">
        <f>_xlfn.MAXIFS(performance_data[portfolio_value],performance_data[portfolio_id],performance_data[[#This Row],[portfolio_id]],performance_data[date],performance_data[[#This Row],[starting_date]])</f>
        <v>442328.57</v>
      </c>
      <c r="Q4446" s="15">
        <f>performance_data[[#This Row],[latest_value]]-performance_data[[#This Row],[starting_value]]</f>
        <v>-37578.100000000035</v>
      </c>
      <c r="R4446" s="15">
        <f>performance_data[[#This Row],[net_inflows]]-performance_data[[#This Row],[net_outflows]]</f>
        <v>1435.6999999999998</v>
      </c>
      <c r="S4446" s="15" t="str">
        <f>IF(performance_data[[#This Row],[net_inflows]]&gt;AVERAGE(performance_data[net_inflows]),"High","Low")</f>
        <v>Low</v>
      </c>
      <c r="T4446" s="15">
        <f>AVERAGEIF(performance_data[inflow_flag],performance_data[[#This Row],[inflow_flag]],performance_data[return_percentage])</f>
        <v>5.0457846277021572</v>
      </c>
      <c r="U4446" s="17">
        <f>IF(performance_data[[#This Row],[return_percentage]]&lt;performance_data[[#This Row],[benchmark_return]],1,0)</f>
        <v>0</v>
      </c>
      <c r="V4446" s="17">
        <f>COUNTIFS(performance_data[portfolio_id],performance_data[[#This Row],[portfolio_id]])</f>
        <v>31</v>
      </c>
      <c r="W4446" s="17">
        <f>COUNTIFS(performance_data[portfolio_id],performance_data[[#This Row],[portfolio_id]],
          performance_data[return_flag],1)</f>
        <v>11</v>
      </c>
      <c r="X4446" s="15">
        <f>performance_data[[#This Row],[underperform_flag_count]]/performance_data[[#This Row],[totalportfoliocount]]</f>
        <v>0.35483870967741937</v>
      </c>
    </row>
    <row r="4447" spans="1:24" x14ac:dyDescent="0.3">
      <c r="A4447">
        <v>9044</v>
      </c>
      <c r="B4447" s="1">
        <v>44951</v>
      </c>
      <c r="C4447">
        <v>399956.26</v>
      </c>
      <c r="D4447">
        <v>2.31</v>
      </c>
      <c r="E4447">
        <v>2.39</v>
      </c>
      <c r="F4447">
        <v>14716.46</v>
      </c>
      <c r="G4447">
        <v>15835.68</v>
      </c>
      <c r="H4447" t="s">
        <v>2213</v>
      </c>
      <c r="I4447" t="s">
        <v>2206</v>
      </c>
      <c r="J4447">
        <v>1</v>
      </c>
      <c r="K4447" t="s">
        <v>2207</v>
      </c>
      <c r="L4447" t="str">
        <f>IF(performance_data[[#This Row],[return_percentage]]&gt;=performance_data[[#This Row],[benchmark_return]],"Higher","Lower")</f>
        <v>Lower</v>
      </c>
      <c r="M4447" s="14">
        <f xml:space="preserve"> _xlfn.MAXIFS(performance_data[date],performance_data[portfolio_id],performance_data[[#This Row],[portfolio_id]])</f>
        <v>45514</v>
      </c>
      <c r="N4447" s="14">
        <f xml:space="preserve"> _xlfn.MINIFS(performance_data[date],performance_data[portfolio_id],performance_data[[#This Row],[portfolio_id]])</f>
        <v>44831</v>
      </c>
      <c r="O4447" s="15">
        <f>_xlfn.MAXIFS(performance_data[portfolio_value],performance_data[portfolio_id],performance_data[[#This Row],[portfolio_id]],performance_data[date],performance_data[[#This Row],[latest_date]])</f>
        <v>404750.47</v>
      </c>
      <c r="P4447" s="15">
        <f>_xlfn.MAXIFS(performance_data[portfolio_value],performance_data[portfolio_id],performance_data[[#This Row],[portfolio_id]],performance_data[date],performance_data[[#This Row],[starting_date]])</f>
        <v>442328.57</v>
      </c>
      <c r="Q4447" s="15">
        <f>performance_data[[#This Row],[latest_value]]-performance_data[[#This Row],[starting_value]]</f>
        <v>-37578.100000000035</v>
      </c>
      <c r="R4447" s="15">
        <f>performance_data[[#This Row],[net_inflows]]-performance_data[[#This Row],[net_outflows]]</f>
        <v>-1119.2200000000012</v>
      </c>
      <c r="S4447" s="15" t="str">
        <f>IF(performance_data[[#This Row],[net_inflows]]&gt;AVERAGE(performance_data[net_inflows]),"High","Low")</f>
        <v>High</v>
      </c>
      <c r="T4447" s="15">
        <f>AVERAGEIF(performance_data[inflow_flag],performance_data[[#This Row],[inflow_flag]],performance_data[return_percentage])</f>
        <v>4.8467905675459724</v>
      </c>
      <c r="U4447" s="17">
        <f>IF(performance_data[[#This Row],[return_percentage]]&lt;performance_data[[#This Row],[benchmark_return]],1,0)</f>
        <v>1</v>
      </c>
      <c r="V4447" s="17">
        <f>COUNTIFS(performance_data[portfolio_id],performance_data[[#This Row],[portfolio_id]])</f>
        <v>31</v>
      </c>
      <c r="W4447" s="17">
        <f>COUNTIFS(performance_data[portfolio_id],performance_data[[#This Row],[portfolio_id]],
          performance_data[return_flag],1)</f>
        <v>11</v>
      </c>
      <c r="X4447" s="15">
        <f>performance_data[[#This Row],[underperform_flag_count]]/performance_data[[#This Row],[totalportfoliocount]]</f>
        <v>0.35483870967741937</v>
      </c>
    </row>
    <row r="4448" spans="1:24" x14ac:dyDescent="0.3">
      <c r="A4448">
        <v>9044</v>
      </c>
      <c r="B4448" s="1">
        <v>45236</v>
      </c>
      <c r="C4448">
        <v>280142.84999999998</v>
      </c>
      <c r="D4448">
        <v>-2.2200000000000002</v>
      </c>
      <c r="E4448">
        <v>-2.36</v>
      </c>
      <c r="F4448">
        <v>16216.44</v>
      </c>
      <c r="G4448">
        <v>18512.88</v>
      </c>
      <c r="H4448" t="s">
        <v>2213</v>
      </c>
      <c r="I4448" t="s">
        <v>2217</v>
      </c>
      <c r="J4448">
        <v>11</v>
      </c>
      <c r="K4448" t="s">
        <v>2219</v>
      </c>
      <c r="L4448" t="str">
        <f>IF(performance_data[[#This Row],[return_percentage]]&gt;=performance_data[[#This Row],[benchmark_return]],"Higher","Lower")</f>
        <v>Higher</v>
      </c>
      <c r="M4448" s="14">
        <f xml:space="preserve"> _xlfn.MAXIFS(performance_data[date],performance_data[portfolio_id],performance_data[[#This Row],[portfolio_id]])</f>
        <v>45514</v>
      </c>
      <c r="N4448" s="14">
        <f xml:space="preserve"> _xlfn.MINIFS(performance_data[date],performance_data[portfolio_id],performance_data[[#This Row],[portfolio_id]])</f>
        <v>44831</v>
      </c>
      <c r="O4448" s="15">
        <f>_xlfn.MAXIFS(performance_data[portfolio_value],performance_data[portfolio_id],performance_data[[#This Row],[portfolio_id]],performance_data[date],performance_data[[#This Row],[latest_date]])</f>
        <v>404750.47</v>
      </c>
      <c r="P4448" s="15">
        <f>_xlfn.MAXIFS(performance_data[portfolio_value],performance_data[portfolio_id],performance_data[[#This Row],[portfolio_id]],performance_data[date],performance_data[[#This Row],[starting_date]])</f>
        <v>442328.57</v>
      </c>
      <c r="Q4448" s="15">
        <f>performance_data[[#This Row],[latest_value]]-performance_data[[#This Row],[starting_value]]</f>
        <v>-37578.100000000035</v>
      </c>
      <c r="R4448" s="15">
        <f>performance_data[[#This Row],[net_inflows]]-performance_data[[#This Row],[net_outflows]]</f>
        <v>-2296.4400000000005</v>
      </c>
      <c r="S4448" s="15" t="str">
        <f>IF(performance_data[[#This Row],[net_inflows]]&gt;AVERAGE(performance_data[net_inflows]),"High","Low")</f>
        <v>High</v>
      </c>
      <c r="T4448" s="15">
        <f>AVERAGEIF(performance_data[inflow_flag],performance_data[[#This Row],[inflow_flag]],performance_data[return_percentage])</f>
        <v>4.8467905675459724</v>
      </c>
      <c r="U4448" s="17">
        <f>IF(performance_data[[#This Row],[return_percentage]]&lt;performance_data[[#This Row],[benchmark_return]],1,0)</f>
        <v>0</v>
      </c>
      <c r="V4448" s="17">
        <f>COUNTIFS(performance_data[portfolio_id],performance_data[[#This Row],[portfolio_id]])</f>
        <v>31</v>
      </c>
      <c r="W4448" s="17">
        <f>COUNTIFS(performance_data[portfolio_id],performance_data[[#This Row],[portfolio_id]],
          performance_data[return_flag],1)</f>
        <v>11</v>
      </c>
      <c r="X4448" s="15">
        <f>performance_data[[#This Row],[underperform_flag_count]]/performance_data[[#This Row],[totalportfoliocount]]</f>
        <v>0.35483870967741937</v>
      </c>
    </row>
    <row r="4449" spans="1:24" x14ac:dyDescent="0.3">
      <c r="A4449">
        <v>9044</v>
      </c>
      <c r="B4449" s="1">
        <v>45057</v>
      </c>
      <c r="C4449">
        <v>151317.07999999999</v>
      </c>
      <c r="D4449">
        <v>-4.9400000000000004</v>
      </c>
      <c r="E4449">
        <v>-5.32</v>
      </c>
      <c r="F4449">
        <v>18054.169999999998</v>
      </c>
      <c r="G4449">
        <v>17704.61</v>
      </c>
      <c r="H4449" t="s">
        <v>2213</v>
      </c>
      <c r="I4449" t="s">
        <v>2211</v>
      </c>
      <c r="J4449">
        <v>5</v>
      </c>
      <c r="K4449" t="s">
        <v>2223</v>
      </c>
      <c r="L4449" t="str">
        <f>IF(performance_data[[#This Row],[return_percentage]]&gt;=performance_data[[#This Row],[benchmark_return]],"Higher","Lower")</f>
        <v>Higher</v>
      </c>
      <c r="M4449" s="14">
        <f xml:space="preserve"> _xlfn.MAXIFS(performance_data[date],performance_data[portfolio_id],performance_data[[#This Row],[portfolio_id]])</f>
        <v>45514</v>
      </c>
      <c r="N4449" s="14">
        <f xml:space="preserve"> _xlfn.MINIFS(performance_data[date],performance_data[portfolio_id],performance_data[[#This Row],[portfolio_id]])</f>
        <v>44831</v>
      </c>
      <c r="O4449" s="15">
        <f>_xlfn.MAXIFS(performance_data[portfolio_value],performance_data[portfolio_id],performance_data[[#This Row],[portfolio_id]],performance_data[date],performance_data[[#This Row],[latest_date]])</f>
        <v>404750.47</v>
      </c>
      <c r="P4449" s="15">
        <f>_xlfn.MAXIFS(performance_data[portfolio_value],performance_data[portfolio_id],performance_data[[#This Row],[portfolio_id]],performance_data[date],performance_data[[#This Row],[starting_date]])</f>
        <v>442328.57</v>
      </c>
      <c r="Q4449" s="15">
        <f>performance_data[[#This Row],[latest_value]]-performance_data[[#This Row],[starting_value]]</f>
        <v>-37578.100000000035</v>
      </c>
      <c r="R4449" s="15">
        <f>performance_data[[#This Row],[net_inflows]]-performance_data[[#This Row],[net_outflows]]</f>
        <v>349.55999999999767</v>
      </c>
      <c r="S4449" s="15" t="str">
        <f>IF(performance_data[[#This Row],[net_inflows]]&gt;AVERAGE(performance_data[net_inflows]),"High","Low")</f>
        <v>High</v>
      </c>
      <c r="T4449" s="15">
        <f>AVERAGEIF(performance_data[inflow_flag],performance_data[[#This Row],[inflow_flag]],performance_data[return_percentage])</f>
        <v>4.8467905675459724</v>
      </c>
      <c r="U4449" s="17">
        <f>IF(performance_data[[#This Row],[return_percentage]]&lt;performance_data[[#This Row],[benchmark_return]],1,0)</f>
        <v>0</v>
      </c>
      <c r="V4449" s="17">
        <f>COUNTIFS(performance_data[portfolio_id],performance_data[[#This Row],[portfolio_id]])</f>
        <v>31</v>
      </c>
      <c r="W4449" s="17">
        <f>COUNTIFS(performance_data[portfolio_id],performance_data[[#This Row],[portfolio_id]],
          performance_data[return_flag],1)</f>
        <v>11</v>
      </c>
      <c r="X4449" s="15">
        <f>performance_data[[#This Row],[underperform_flag_count]]/performance_data[[#This Row],[totalportfoliocount]]</f>
        <v>0.35483870967741937</v>
      </c>
    </row>
    <row r="4450" spans="1:24" x14ac:dyDescent="0.3">
      <c r="A4450">
        <v>9044</v>
      </c>
      <c r="B4450" s="1">
        <v>45359</v>
      </c>
      <c r="C4450">
        <v>461717.73</v>
      </c>
      <c r="D4450">
        <v>-2.5499999999999998</v>
      </c>
      <c r="E4450">
        <v>-2.93</v>
      </c>
      <c r="F4450">
        <v>15936.21</v>
      </c>
      <c r="G4450">
        <v>16031.38</v>
      </c>
      <c r="H4450" t="s">
        <v>2205</v>
      </c>
      <c r="I4450" t="s">
        <v>2206</v>
      </c>
      <c r="J4450">
        <v>3</v>
      </c>
      <c r="K4450" t="s">
        <v>2222</v>
      </c>
      <c r="L4450" t="str">
        <f>IF(performance_data[[#This Row],[return_percentage]]&gt;=performance_data[[#This Row],[benchmark_return]],"Higher","Lower")</f>
        <v>Higher</v>
      </c>
      <c r="M4450" s="14">
        <f xml:space="preserve"> _xlfn.MAXIFS(performance_data[date],performance_data[portfolio_id],performance_data[[#This Row],[portfolio_id]])</f>
        <v>45514</v>
      </c>
      <c r="N4450" s="14">
        <f xml:space="preserve"> _xlfn.MINIFS(performance_data[date],performance_data[portfolio_id],performance_data[[#This Row],[portfolio_id]])</f>
        <v>44831</v>
      </c>
      <c r="O4450" s="15">
        <f>_xlfn.MAXIFS(performance_data[portfolio_value],performance_data[portfolio_id],performance_data[[#This Row],[portfolio_id]],performance_data[date],performance_data[[#This Row],[latest_date]])</f>
        <v>404750.47</v>
      </c>
      <c r="P4450" s="15">
        <f>_xlfn.MAXIFS(performance_data[portfolio_value],performance_data[portfolio_id],performance_data[[#This Row],[portfolio_id]],performance_data[date],performance_data[[#This Row],[starting_date]])</f>
        <v>442328.57</v>
      </c>
      <c r="Q4450" s="15">
        <f>performance_data[[#This Row],[latest_value]]-performance_data[[#This Row],[starting_value]]</f>
        <v>-37578.100000000035</v>
      </c>
      <c r="R4450" s="15">
        <f>performance_data[[#This Row],[net_inflows]]-performance_data[[#This Row],[net_outflows]]</f>
        <v>-95.170000000000073</v>
      </c>
      <c r="S4450" s="15" t="str">
        <f>IF(performance_data[[#This Row],[net_inflows]]&gt;AVERAGE(performance_data[net_inflows]),"High","Low")</f>
        <v>High</v>
      </c>
      <c r="T4450" s="15">
        <f>AVERAGEIF(performance_data[inflow_flag],performance_data[[#This Row],[inflow_flag]],performance_data[return_percentage])</f>
        <v>4.8467905675459724</v>
      </c>
      <c r="U4450" s="17">
        <f>IF(performance_data[[#This Row],[return_percentage]]&lt;performance_data[[#This Row],[benchmark_return]],1,0)</f>
        <v>0</v>
      </c>
      <c r="V4450" s="17">
        <f>COUNTIFS(performance_data[portfolio_id],performance_data[[#This Row],[portfolio_id]])</f>
        <v>31</v>
      </c>
      <c r="W4450" s="17">
        <f>COUNTIFS(performance_data[portfolio_id],performance_data[[#This Row],[portfolio_id]],
          performance_data[return_flag],1)</f>
        <v>11</v>
      </c>
      <c r="X4450" s="15">
        <f>performance_data[[#This Row],[underperform_flag_count]]/performance_data[[#This Row],[totalportfoliocount]]</f>
        <v>0.35483870967741937</v>
      </c>
    </row>
    <row r="4451" spans="1:24" x14ac:dyDescent="0.3">
      <c r="A4451">
        <v>9044</v>
      </c>
      <c r="B4451" s="1">
        <v>45124</v>
      </c>
      <c r="C4451">
        <v>188067.07</v>
      </c>
      <c r="D4451">
        <v>1.1000000000000001</v>
      </c>
      <c r="E4451">
        <v>1.1000000000000001</v>
      </c>
      <c r="F4451">
        <v>5584.04</v>
      </c>
      <c r="G4451">
        <v>14839.96</v>
      </c>
      <c r="H4451" t="s">
        <v>2213</v>
      </c>
      <c r="I4451" t="s">
        <v>2209</v>
      </c>
      <c r="J4451">
        <v>7</v>
      </c>
      <c r="K4451" t="s">
        <v>2210</v>
      </c>
      <c r="L4451" t="str">
        <f>IF(performance_data[[#This Row],[return_percentage]]&gt;=performance_data[[#This Row],[benchmark_return]],"Higher","Lower")</f>
        <v>Higher</v>
      </c>
      <c r="M4451" s="14">
        <f xml:space="preserve"> _xlfn.MAXIFS(performance_data[date],performance_data[portfolio_id],performance_data[[#This Row],[portfolio_id]])</f>
        <v>45514</v>
      </c>
      <c r="N4451" s="14">
        <f xml:space="preserve"> _xlfn.MINIFS(performance_data[date],performance_data[portfolio_id],performance_data[[#This Row],[portfolio_id]])</f>
        <v>44831</v>
      </c>
      <c r="O4451" s="15">
        <f>_xlfn.MAXIFS(performance_data[portfolio_value],performance_data[portfolio_id],performance_data[[#This Row],[portfolio_id]],performance_data[date],performance_data[[#This Row],[latest_date]])</f>
        <v>404750.47</v>
      </c>
      <c r="P4451" s="15">
        <f>_xlfn.MAXIFS(performance_data[portfolio_value],performance_data[portfolio_id],performance_data[[#This Row],[portfolio_id]],performance_data[date],performance_data[[#This Row],[starting_date]])</f>
        <v>442328.57</v>
      </c>
      <c r="Q4451" s="15">
        <f>performance_data[[#This Row],[latest_value]]-performance_data[[#This Row],[starting_value]]</f>
        <v>-37578.100000000035</v>
      </c>
      <c r="R4451" s="15">
        <f>performance_data[[#This Row],[net_inflows]]-performance_data[[#This Row],[net_outflows]]</f>
        <v>-9255.9199999999983</v>
      </c>
      <c r="S4451" s="15" t="str">
        <f>IF(performance_data[[#This Row],[net_inflows]]&gt;AVERAGE(performance_data[net_inflows]),"High","Low")</f>
        <v>Low</v>
      </c>
      <c r="T4451" s="15">
        <f>AVERAGEIF(performance_data[inflow_flag],performance_data[[#This Row],[inflow_flag]],performance_data[return_percentage])</f>
        <v>5.0457846277021572</v>
      </c>
      <c r="U4451" s="17">
        <f>IF(performance_data[[#This Row],[return_percentage]]&lt;performance_data[[#This Row],[benchmark_return]],1,0)</f>
        <v>0</v>
      </c>
      <c r="V4451" s="17">
        <f>COUNTIFS(performance_data[portfolio_id],performance_data[[#This Row],[portfolio_id]])</f>
        <v>31</v>
      </c>
      <c r="W4451" s="17">
        <f>COUNTIFS(performance_data[portfolio_id],performance_data[[#This Row],[portfolio_id]],
          performance_data[return_flag],1)</f>
        <v>11</v>
      </c>
      <c r="X4451" s="15">
        <f>performance_data[[#This Row],[underperform_flag_count]]/performance_data[[#This Row],[totalportfoliocount]]</f>
        <v>0.35483870967741937</v>
      </c>
    </row>
    <row r="4452" spans="1:24" x14ac:dyDescent="0.3">
      <c r="A4452">
        <v>9044</v>
      </c>
      <c r="B4452" s="1">
        <v>45077</v>
      </c>
      <c r="C4452">
        <v>411852.83</v>
      </c>
      <c r="D4452">
        <v>-5.23</v>
      </c>
      <c r="E4452">
        <v>-5.1100000000000003</v>
      </c>
      <c r="F4452">
        <v>19997.41</v>
      </c>
      <c r="G4452">
        <v>2376.0500000000002</v>
      </c>
      <c r="H4452" t="s">
        <v>2213</v>
      </c>
      <c r="I4452" t="s">
        <v>2211</v>
      </c>
      <c r="J4452">
        <v>5</v>
      </c>
      <c r="K4452" t="s">
        <v>2223</v>
      </c>
      <c r="L4452" t="str">
        <f>IF(performance_data[[#This Row],[return_percentage]]&gt;=performance_data[[#This Row],[benchmark_return]],"Higher","Lower")</f>
        <v>Lower</v>
      </c>
      <c r="M4452" s="14">
        <f xml:space="preserve"> _xlfn.MAXIFS(performance_data[date],performance_data[portfolio_id],performance_data[[#This Row],[portfolio_id]])</f>
        <v>45514</v>
      </c>
      <c r="N4452" s="14">
        <f xml:space="preserve"> _xlfn.MINIFS(performance_data[date],performance_data[portfolio_id],performance_data[[#This Row],[portfolio_id]])</f>
        <v>44831</v>
      </c>
      <c r="O4452" s="15">
        <f>_xlfn.MAXIFS(performance_data[portfolio_value],performance_data[portfolio_id],performance_data[[#This Row],[portfolio_id]],performance_data[date],performance_data[[#This Row],[latest_date]])</f>
        <v>404750.47</v>
      </c>
      <c r="P4452" s="15">
        <f>_xlfn.MAXIFS(performance_data[portfolio_value],performance_data[portfolio_id],performance_data[[#This Row],[portfolio_id]],performance_data[date],performance_data[[#This Row],[starting_date]])</f>
        <v>442328.57</v>
      </c>
      <c r="Q4452" s="15">
        <f>performance_data[[#This Row],[latest_value]]-performance_data[[#This Row],[starting_value]]</f>
        <v>-37578.100000000035</v>
      </c>
      <c r="R4452" s="15">
        <f>performance_data[[#This Row],[net_inflows]]-performance_data[[#This Row],[net_outflows]]</f>
        <v>17621.36</v>
      </c>
      <c r="S4452" s="15" t="str">
        <f>IF(performance_data[[#This Row],[net_inflows]]&gt;AVERAGE(performance_data[net_inflows]),"High","Low")</f>
        <v>High</v>
      </c>
      <c r="T4452" s="15">
        <f>AVERAGEIF(performance_data[inflow_flag],performance_data[[#This Row],[inflow_flag]],performance_data[return_percentage])</f>
        <v>4.8467905675459724</v>
      </c>
      <c r="U4452" s="17">
        <f>IF(performance_data[[#This Row],[return_percentage]]&lt;performance_data[[#This Row],[benchmark_return]],1,0)</f>
        <v>1</v>
      </c>
      <c r="V4452" s="17">
        <f>COUNTIFS(performance_data[portfolio_id],performance_data[[#This Row],[portfolio_id]])</f>
        <v>31</v>
      </c>
      <c r="W4452" s="17">
        <f>COUNTIFS(performance_data[portfolio_id],performance_data[[#This Row],[portfolio_id]],
          performance_data[return_flag],1)</f>
        <v>11</v>
      </c>
      <c r="X4452" s="15">
        <f>performance_data[[#This Row],[underperform_flag_count]]/performance_data[[#This Row],[totalportfoliocount]]</f>
        <v>0.35483870967741937</v>
      </c>
    </row>
    <row r="4453" spans="1:24" x14ac:dyDescent="0.3">
      <c r="A4453">
        <v>9044</v>
      </c>
      <c r="B4453" s="1">
        <v>44934</v>
      </c>
      <c r="C4453">
        <v>14347.04</v>
      </c>
      <c r="D4453">
        <v>-9.58</v>
      </c>
      <c r="E4453">
        <v>-10.45</v>
      </c>
      <c r="F4453">
        <v>2787.94</v>
      </c>
      <c r="G4453">
        <v>7074.06</v>
      </c>
      <c r="H4453" t="s">
        <v>2213</v>
      </c>
      <c r="I4453" t="s">
        <v>2206</v>
      </c>
      <c r="J4453">
        <v>1</v>
      </c>
      <c r="K4453" t="s">
        <v>2207</v>
      </c>
      <c r="L4453" t="str">
        <f>IF(performance_data[[#This Row],[return_percentage]]&gt;=performance_data[[#This Row],[benchmark_return]],"Higher","Lower")</f>
        <v>Higher</v>
      </c>
      <c r="M4453" s="14">
        <f xml:space="preserve"> _xlfn.MAXIFS(performance_data[date],performance_data[portfolio_id],performance_data[[#This Row],[portfolio_id]])</f>
        <v>45514</v>
      </c>
      <c r="N4453" s="14">
        <f xml:space="preserve"> _xlfn.MINIFS(performance_data[date],performance_data[portfolio_id],performance_data[[#This Row],[portfolio_id]])</f>
        <v>44831</v>
      </c>
      <c r="O4453" s="15">
        <f>_xlfn.MAXIFS(performance_data[portfolio_value],performance_data[portfolio_id],performance_data[[#This Row],[portfolio_id]],performance_data[date],performance_data[[#This Row],[latest_date]])</f>
        <v>404750.47</v>
      </c>
      <c r="P4453" s="15">
        <f>_xlfn.MAXIFS(performance_data[portfolio_value],performance_data[portfolio_id],performance_data[[#This Row],[portfolio_id]],performance_data[date],performance_data[[#This Row],[starting_date]])</f>
        <v>442328.57</v>
      </c>
      <c r="Q4453" s="15">
        <f>performance_data[[#This Row],[latest_value]]-performance_data[[#This Row],[starting_value]]</f>
        <v>-37578.100000000035</v>
      </c>
      <c r="R4453" s="15">
        <f>performance_data[[#This Row],[net_inflows]]-performance_data[[#This Row],[net_outflows]]</f>
        <v>-4286.1200000000008</v>
      </c>
      <c r="S4453" s="15" t="str">
        <f>IF(performance_data[[#This Row],[net_inflows]]&gt;AVERAGE(performance_data[net_inflows]),"High","Low")</f>
        <v>Low</v>
      </c>
      <c r="T4453" s="15">
        <f>AVERAGEIF(performance_data[inflow_flag],performance_data[[#This Row],[inflow_flag]],performance_data[return_percentage])</f>
        <v>5.0457846277021572</v>
      </c>
      <c r="U4453" s="17">
        <f>IF(performance_data[[#This Row],[return_percentage]]&lt;performance_data[[#This Row],[benchmark_return]],1,0)</f>
        <v>0</v>
      </c>
      <c r="V4453" s="17">
        <f>COUNTIFS(performance_data[portfolio_id],performance_data[[#This Row],[portfolio_id]])</f>
        <v>31</v>
      </c>
      <c r="W4453" s="17">
        <f>COUNTIFS(performance_data[portfolio_id],performance_data[[#This Row],[portfolio_id]],
          performance_data[return_flag],1)</f>
        <v>11</v>
      </c>
      <c r="X4453" s="15">
        <f>performance_data[[#This Row],[underperform_flag_count]]/performance_data[[#This Row],[totalportfoliocount]]</f>
        <v>0.35483870967741937</v>
      </c>
    </row>
    <row r="4454" spans="1:24" x14ac:dyDescent="0.3">
      <c r="A4454">
        <v>9044</v>
      </c>
      <c r="B4454" s="1">
        <v>44961</v>
      </c>
      <c r="C4454">
        <v>63823.76</v>
      </c>
      <c r="D4454">
        <v>-5.56</v>
      </c>
      <c r="E4454">
        <v>-6.59</v>
      </c>
      <c r="F4454">
        <v>16594.16</v>
      </c>
      <c r="G4454">
        <v>4283.04</v>
      </c>
      <c r="H4454" t="s">
        <v>2213</v>
      </c>
      <c r="I4454" t="s">
        <v>2206</v>
      </c>
      <c r="J4454">
        <v>2</v>
      </c>
      <c r="K4454" t="s">
        <v>2226</v>
      </c>
      <c r="L4454" t="str">
        <f>IF(performance_data[[#This Row],[return_percentage]]&gt;=performance_data[[#This Row],[benchmark_return]],"Higher","Lower")</f>
        <v>Higher</v>
      </c>
      <c r="M4454" s="14">
        <f xml:space="preserve"> _xlfn.MAXIFS(performance_data[date],performance_data[portfolio_id],performance_data[[#This Row],[portfolio_id]])</f>
        <v>45514</v>
      </c>
      <c r="N4454" s="14">
        <f xml:space="preserve"> _xlfn.MINIFS(performance_data[date],performance_data[portfolio_id],performance_data[[#This Row],[portfolio_id]])</f>
        <v>44831</v>
      </c>
      <c r="O4454" s="15">
        <f>_xlfn.MAXIFS(performance_data[portfolio_value],performance_data[portfolio_id],performance_data[[#This Row],[portfolio_id]],performance_data[date],performance_data[[#This Row],[latest_date]])</f>
        <v>404750.47</v>
      </c>
      <c r="P4454" s="15">
        <f>_xlfn.MAXIFS(performance_data[portfolio_value],performance_data[portfolio_id],performance_data[[#This Row],[portfolio_id]],performance_data[date],performance_data[[#This Row],[starting_date]])</f>
        <v>442328.57</v>
      </c>
      <c r="Q4454" s="15">
        <f>performance_data[[#This Row],[latest_value]]-performance_data[[#This Row],[starting_value]]</f>
        <v>-37578.100000000035</v>
      </c>
      <c r="R4454" s="15">
        <f>performance_data[[#This Row],[net_inflows]]-performance_data[[#This Row],[net_outflows]]</f>
        <v>12311.119999999999</v>
      </c>
      <c r="S4454" s="15" t="str">
        <f>IF(performance_data[[#This Row],[net_inflows]]&gt;AVERAGE(performance_data[net_inflows]),"High","Low")</f>
        <v>High</v>
      </c>
      <c r="T4454" s="15">
        <f>AVERAGEIF(performance_data[inflow_flag],performance_data[[#This Row],[inflow_flag]],performance_data[return_percentage])</f>
        <v>4.8467905675459724</v>
      </c>
      <c r="U4454" s="17">
        <f>IF(performance_data[[#This Row],[return_percentage]]&lt;performance_data[[#This Row],[benchmark_return]],1,0)</f>
        <v>0</v>
      </c>
      <c r="V4454" s="17">
        <f>COUNTIFS(performance_data[portfolio_id],performance_data[[#This Row],[portfolio_id]])</f>
        <v>31</v>
      </c>
      <c r="W4454" s="17">
        <f>COUNTIFS(performance_data[portfolio_id],performance_data[[#This Row],[portfolio_id]],
          performance_data[return_flag],1)</f>
        <v>11</v>
      </c>
      <c r="X4454" s="15">
        <f>performance_data[[#This Row],[underperform_flag_count]]/performance_data[[#This Row],[totalportfoliocount]]</f>
        <v>0.35483870967741937</v>
      </c>
    </row>
    <row r="4455" spans="1:24" x14ac:dyDescent="0.3">
      <c r="A4455">
        <v>9044</v>
      </c>
      <c r="B4455" s="1">
        <v>45145</v>
      </c>
      <c r="C4455">
        <v>494307.19</v>
      </c>
      <c r="D4455">
        <v>0.48</v>
      </c>
      <c r="E4455">
        <v>0.48</v>
      </c>
      <c r="F4455">
        <v>13251.91</v>
      </c>
      <c r="G4455">
        <v>9988.49</v>
      </c>
      <c r="H4455" t="s">
        <v>2213</v>
      </c>
      <c r="I4455" t="s">
        <v>2209</v>
      </c>
      <c r="J4455">
        <v>8</v>
      </c>
      <c r="K4455" t="s">
        <v>2214</v>
      </c>
      <c r="L4455" t="str">
        <f>IF(performance_data[[#This Row],[return_percentage]]&gt;=performance_data[[#This Row],[benchmark_return]],"Higher","Lower")</f>
        <v>Higher</v>
      </c>
      <c r="M4455" s="14">
        <f xml:space="preserve"> _xlfn.MAXIFS(performance_data[date],performance_data[portfolio_id],performance_data[[#This Row],[portfolio_id]])</f>
        <v>45514</v>
      </c>
      <c r="N4455" s="14">
        <f xml:space="preserve"> _xlfn.MINIFS(performance_data[date],performance_data[portfolio_id],performance_data[[#This Row],[portfolio_id]])</f>
        <v>44831</v>
      </c>
      <c r="O4455" s="15">
        <f>_xlfn.MAXIFS(performance_data[portfolio_value],performance_data[portfolio_id],performance_data[[#This Row],[portfolio_id]],performance_data[date],performance_data[[#This Row],[latest_date]])</f>
        <v>404750.47</v>
      </c>
      <c r="P4455" s="15">
        <f>_xlfn.MAXIFS(performance_data[portfolio_value],performance_data[portfolio_id],performance_data[[#This Row],[portfolio_id]],performance_data[date],performance_data[[#This Row],[starting_date]])</f>
        <v>442328.57</v>
      </c>
      <c r="Q4455" s="15">
        <f>performance_data[[#This Row],[latest_value]]-performance_data[[#This Row],[starting_value]]</f>
        <v>-37578.100000000035</v>
      </c>
      <c r="R4455" s="15">
        <f>performance_data[[#This Row],[net_inflows]]-performance_data[[#This Row],[net_outflows]]</f>
        <v>3263.42</v>
      </c>
      <c r="S4455" s="15" t="str">
        <f>IF(performance_data[[#This Row],[net_inflows]]&gt;AVERAGE(performance_data[net_inflows]),"High","Low")</f>
        <v>High</v>
      </c>
      <c r="T4455" s="15">
        <f>AVERAGEIF(performance_data[inflow_flag],performance_data[[#This Row],[inflow_flag]],performance_data[return_percentage])</f>
        <v>4.8467905675459724</v>
      </c>
      <c r="U4455" s="17">
        <f>IF(performance_data[[#This Row],[return_percentage]]&lt;performance_data[[#This Row],[benchmark_return]],1,0)</f>
        <v>0</v>
      </c>
      <c r="V4455" s="17">
        <f>COUNTIFS(performance_data[portfolio_id],performance_data[[#This Row],[portfolio_id]])</f>
        <v>31</v>
      </c>
      <c r="W4455" s="17">
        <f>COUNTIFS(performance_data[portfolio_id],performance_data[[#This Row],[portfolio_id]],
          performance_data[return_flag],1)</f>
        <v>11</v>
      </c>
      <c r="X4455" s="15">
        <f>performance_data[[#This Row],[underperform_flag_count]]/performance_data[[#This Row],[totalportfoliocount]]</f>
        <v>0.35483870967741937</v>
      </c>
    </row>
    <row r="4456" spans="1:24" x14ac:dyDescent="0.3">
      <c r="A4456">
        <v>9044</v>
      </c>
      <c r="B4456" s="1">
        <v>45007</v>
      </c>
      <c r="C4456">
        <v>140366.78</v>
      </c>
      <c r="D4456">
        <v>-1.3</v>
      </c>
      <c r="E4456">
        <v>-1.39</v>
      </c>
      <c r="F4456">
        <v>3868.98</v>
      </c>
      <c r="G4456">
        <v>8541.1200000000008</v>
      </c>
      <c r="H4456" t="s">
        <v>2213</v>
      </c>
      <c r="I4456" t="s">
        <v>2206</v>
      </c>
      <c r="J4456">
        <v>3</v>
      </c>
      <c r="K4456" t="s">
        <v>2222</v>
      </c>
      <c r="L4456" t="str">
        <f>IF(performance_data[[#This Row],[return_percentage]]&gt;=performance_data[[#This Row],[benchmark_return]],"Higher","Lower")</f>
        <v>Higher</v>
      </c>
      <c r="M4456" s="14">
        <f xml:space="preserve"> _xlfn.MAXIFS(performance_data[date],performance_data[portfolio_id],performance_data[[#This Row],[portfolio_id]])</f>
        <v>45514</v>
      </c>
      <c r="N4456" s="14">
        <f xml:space="preserve"> _xlfn.MINIFS(performance_data[date],performance_data[portfolio_id],performance_data[[#This Row],[portfolio_id]])</f>
        <v>44831</v>
      </c>
      <c r="O4456" s="15">
        <f>_xlfn.MAXIFS(performance_data[portfolio_value],performance_data[portfolio_id],performance_data[[#This Row],[portfolio_id]],performance_data[date],performance_data[[#This Row],[latest_date]])</f>
        <v>404750.47</v>
      </c>
      <c r="P4456" s="15">
        <f>_xlfn.MAXIFS(performance_data[portfolio_value],performance_data[portfolio_id],performance_data[[#This Row],[portfolio_id]],performance_data[date],performance_data[[#This Row],[starting_date]])</f>
        <v>442328.57</v>
      </c>
      <c r="Q4456" s="15">
        <f>performance_data[[#This Row],[latest_value]]-performance_data[[#This Row],[starting_value]]</f>
        <v>-37578.100000000035</v>
      </c>
      <c r="R4456" s="15">
        <f>performance_data[[#This Row],[net_inflows]]-performance_data[[#This Row],[net_outflows]]</f>
        <v>-4672.1400000000012</v>
      </c>
      <c r="S4456" s="15" t="str">
        <f>IF(performance_data[[#This Row],[net_inflows]]&gt;AVERAGE(performance_data[net_inflows]),"High","Low")</f>
        <v>Low</v>
      </c>
      <c r="T4456" s="15">
        <f>AVERAGEIF(performance_data[inflow_flag],performance_data[[#This Row],[inflow_flag]],performance_data[return_percentage])</f>
        <v>5.0457846277021572</v>
      </c>
      <c r="U4456" s="17">
        <f>IF(performance_data[[#This Row],[return_percentage]]&lt;performance_data[[#This Row],[benchmark_return]],1,0)</f>
        <v>0</v>
      </c>
      <c r="V4456" s="17">
        <f>COUNTIFS(performance_data[portfolio_id],performance_data[[#This Row],[portfolio_id]])</f>
        <v>31</v>
      </c>
      <c r="W4456" s="17">
        <f>COUNTIFS(performance_data[portfolio_id],performance_data[[#This Row],[portfolio_id]],
          performance_data[return_flag],1)</f>
        <v>11</v>
      </c>
      <c r="X4456" s="15">
        <f>performance_data[[#This Row],[underperform_flag_count]]/performance_data[[#This Row],[totalportfoliocount]]</f>
        <v>0.35483870967741937</v>
      </c>
    </row>
    <row r="4457" spans="1:24" x14ac:dyDescent="0.3">
      <c r="A4457">
        <v>9044</v>
      </c>
      <c r="B4457" s="1">
        <v>45474</v>
      </c>
      <c r="C4457">
        <v>400003.41</v>
      </c>
      <c r="D4457">
        <v>13.38</v>
      </c>
      <c r="E4457">
        <v>14.97</v>
      </c>
      <c r="F4457">
        <v>7855.26</v>
      </c>
      <c r="G4457">
        <v>3248.71</v>
      </c>
      <c r="H4457" t="s">
        <v>2205</v>
      </c>
      <c r="I4457" t="s">
        <v>2209</v>
      </c>
      <c r="J4457">
        <v>7</v>
      </c>
      <c r="K4457" t="s">
        <v>2210</v>
      </c>
      <c r="L4457" t="str">
        <f>IF(performance_data[[#This Row],[return_percentage]]&gt;=performance_data[[#This Row],[benchmark_return]],"Higher","Lower")</f>
        <v>Lower</v>
      </c>
      <c r="M4457" s="14">
        <f xml:space="preserve"> _xlfn.MAXIFS(performance_data[date],performance_data[portfolio_id],performance_data[[#This Row],[portfolio_id]])</f>
        <v>45514</v>
      </c>
      <c r="N4457" s="14">
        <f xml:space="preserve"> _xlfn.MINIFS(performance_data[date],performance_data[portfolio_id],performance_data[[#This Row],[portfolio_id]])</f>
        <v>44831</v>
      </c>
      <c r="O4457" s="15">
        <f>_xlfn.MAXIFS(performance_data[portfolio_value],performance_data[portfolio_id],performance_data[[#This Row],[portfolio_id]],performance_data[date],performance_data[[#This Row],[latest_date]])</f>
        <v>404750.47</v>
      </c>
      <c r="P4457" s="15">
        <f>_xlfn.MAXIFS(performance_data[portfolio_value],performance_data[portfolio_id],performance_data[[#This Row],[portfolio_id]],performance_data[date],performance_data[[#This Row],[starting_date]])</f>
        <v>442328.57</v>
      </c>
      <c r="Q4457" s="15">
        <f>performance_data[[#This Row],[latest_value]]-performance_data[[#This Row],[starting_value]]</f>
        <v>-37578.100000000035</v>
      </c>
      <c r="R4457" s="15">
        <f>performance_data[[#This Row],[net_inflows]]-performance_data[[#This Row],[net_outflows]]</f>
        <v>4606.55</v>
      </c>
      <c r="S4457" s="15" t="str">
        <f>IF(performance_data[[#This Row],[net_inflows]]&gt;AVERAGE(performance_data[net_inflows]),"High","Low")</f>
        <v>Low</v>
      </c>
      <c r="T4457" s="15">
        <f>AVERAGEIF(performance_data[inflow_flag],performance_data[[#This Row],[inflow_flag]],performance_data[return_percentage])</f>
        <v>5.0457846277021572</v>
      </c>
      <c r="U4457" s="17">
        <f>IF(performance_data[[#This Row],[return_percentage]]&lt;performance_data[[#This Row],[benchmark_return]],1,0)</f>
        <v>1</v>
      </c>
      <c r="V4457" s="17">
        <f>COUNTIFS(performance_data[portfolio_id],performance_data[[#This Row],[portfolio_id]])</f>
        <v>31</v>
      </c>
      <c r="W4457" s="17">
        <f>COUNTIFS(performance_data[portfolio_id],performance_data[[#This Row],[portfolio_id]],
          performance_data[return_flag],1)</f>
        <v>11</v>
      </c>
      <c r="X4457" s="15">
        <f>performance_data[[#This Row],[underperform_flag_count]]/performance_data[[#This Row],[totalportfoliocount]]</f>
        <v>0.35483870967741937</v>
      </c>
    </row>
    <row r="4458" spans="1:24" x14ac:dyDescent="0.3">
      <c r="A4458">
        <v>9044</v>
      </c>
      <c r="B4458" s="1">
        <v>45215</v>
      </c>
      <c r="C4458">
        <v>163942.76</v>
      </c>
      <c r="D4458">
        <v>-9.65</v>
      </c>
      <c r="E4458">
        <v>-10.55</v>
      </c>
      <c r="F4458">
        <v>12630.54</v>
      </c>
      <c r="G4458">
        <v>5103.79</v>
      </c>
      <c r="H4458" t="s">
        <v>2213</v>
      </c>
      <c r="I4458" t="s">
        <v>2217</v>
      </c>
      <c r="J4458">
        <v>10</v>
      </c>
      <c r="K4458" t="s">
        <v>2224</v>
      </c>
      <c r="L4458" t="str">
        <f>IF(performance_data[[#This Row],[return_percentage]]&gt;=performance_data[[#This Row],[benchmark_return]],"Higher","Lower")</f>
        <v>Higher</v>
      </c>
      <c r="M4458" s="14">
        <f xml:space="preserve"> _xlfn.MAXIFS(performance_data[date],performance_data[portfolio_id],performance_data[[#This Row],[portfolio_id]])</f>
        <v>45514</v>
      </c>
      <c r="N4458" s="14">
        <f xml:space="preserve"> _xlfn.MINIFS(performance_data[date],performance_data[portfolio_id],performance_data[[#This Row],[portfolio_id]])</f>
        <v>44831</v>
      </c>
      <c r="O4458" s="15">
        <f>_xlfn.MAXIFS(performance_data[portfolio_value],performance_data[portfolio_id],performance_data[[#This Row],[portfolio_id]],performance_data[date],performance_data[[#This Row],[latest_date]])</f>
        <v>404750.47</v>
      </c>
      <c r="P4458" s="15">
        <f>_xlfn.MAXIFS(performance_data[portfolio_value],performance_data[portfolio_id],performance_data[[#This Row],[portfolio_id]],performance_data[date],performance_data[[#This Row],[starting_date]])</f>
        <v>442328.57</v>
      </c>
      <c r="Q4458" s="15">
        <f>performance_data[[#This Row],[latest_value]]-performance_data[[#This Row],[starting_value]]</f>
        <v>-37578.100000000035</v>
      </c>
      <c r="R4458" s="15">
        <f>performance_data[[#This Row],[net_inflows]]-performance_data[[#This Row],[net_outflows]]</f>
        <v>7526.7500000000009</v>
      </c>
      <c r="S4458" s="15" t="str">
        <f>IF(performance_data[[#This Row],[net_inflows]]&gt;AVERAGE(performance_data[net_inflows]),"High","Low")</f>
        <v>High</v>
      </c>
      <c r="T4458" s="15">
        <f>AVERAGEIF(performance_data[inflow_flag],performance_data[[#This Row],[inflow_flag]],performance_data[return_percentage])</f>
        <v>4.8467905675459724</v>
      </c>
      <c r="U4458" s="17">
        <f>IF(performance_data[[#This Row],[return_percentage]]&lt;performance_data[[#This Row],[benchmark_return]],1,0)</f>
        <v>0</v>
      </c>
      <c r="V4458" s="17">
        <f>COUNTIFS(performance_data[portfolio_id],performance_data[[#This Row],[portfolio_id]])</f>
        <v>31</v>
      </c>
      <c r="W4458" s="17">
        <f>COUNTIFS(performance_data[portfolio_id],performance_data[[#This Row],[portfolio_id]],
          performance_data[return_flag],1)</f>
        <v>11</v>
      </c>
      <c r="X4458" s="15">
        <f>performance_data[[#This Row],[underperform_flag_count]]/performance_data[[#This Row],[totalportfoliocount]]</f>
        <v>0.35483870967741937</v>
      </c>
    </row>
    <row r="4459" spans="1:24" x14ac:dyDescent="0.3">
      <c r="A4459">
        <v>9044</v>
      </c>
      <c r="B4459" s="1">
        <v>45442</v>
      </c>
      <c r="C4459">
        <v>409422.18</v>
      </c>
      <c r="D4459">
        <v>8.1300000000000008</v>
      </c>
      <c r="E4459">
        <v>8.81</v>
      </c>
      <c r="F4459">
        <v>8934.0499999999993</v>
      </c>
      <c r="G4459">
        <v>5882.26</v>
      </c>
      <c r="H4459" t="s">
        <v>2205</v>
      </c>
      <c r="I4459" t="s">
        <v>2211</v>
      </c>
      <c r="J4459">
        <v>5</v>
      </c>
      <c r="K4459" t="s">
        <v>2223</v>
      </c>
      <c r="L4459" t="str">
        <f>IF(performance_data[[#This Row],[return_percentage]]&gt;=performance_data[[#This Row],[benchmark_return]],"Higher","Lower")</f>
        <v>Lower</v>
      </c>
      <c r="M4459" s="14">
        <f xml:space="preserve"> _xlfn.MAXIFS(performance_data[date],performance_data[portfolio_id],performance_data[[#This Row],[portfolio_id]])</f>
        <v>45514</v>
      </c>
      <c r="N4459" s="14">
        <f xml:space="preserve"> _xlfn.MINIFS(performance_data[date],performance_data[portfolio_id],performance_data[[#This Row],[portfolio_id]])</f>
        <v>44831</v>
      </c>
      <c r="O4459" s="15">
        <f>_xlfn.MAXIFS(performance_data[portfolio_value],performance_data[portfolio_id],performance_data[[#This Row],[portfolio_id]],performance_data[date],performance_data[[#This Row],[latest_date]])</f>
        <v>404750.47</v>
      </c>
      <c r="P4459" s="15">
        <f>_xlfn.MAXIFS(performance_data[portfolio_value],performance_data[portfolio_id],performance_data[[#This Row],[portfolio_id]],performance_data[date],performance_data[[#This Row],[starting_date]])</f>
        <v>442328.57</v>
      </c>
      <c r="Q4459" s="15">
        <f>performance_data[[#This Row],[latest_value]]-performance_data[[#This Row],[starting_value]]</f>
        <v>-37578.100000000035</v>
      </c>
      <c r="R4459" s="15">
        <f>performance_data[[#This Row],[net_inflows]]-performance_data[[#This Row],[net_outflows]]</f>
        <v>3051.7899999999991</v>
      </c>
      <c r="S4459" s="15" t="str">
        <f>IF(performance_data[[#This Row],[net_inflows]]&gt;AVERAGE(performance_data[net_inflows]),"High","Low")</f>
        <v>Low</v>
      </c>
      <c r="T4459" s="15">
        <f>AVERAGEIF(performance_data[inflow_flag],performance_data[[#This Row],[inflow_flag]],performance_data[return_percentage])</f>
        <v>5.0457846277021572</v>
      </c>
      <c r="U4459" s="17">
        <f>IF(performance_data[[#This Row],[return_percentage]]&lt;performance_data[[#This Row],[benchmark_return]],1,0)</f>
        <v>1</v>
      </c>
      <c r="V4459" s="17">
        <f>COUNTIFS(performance_data[portfolio_id],performance_data[[#This Row],[portfolio_id]])</f>
        <v>31</v>
      </c>
      <c r="W4459" s="17">
        <f>COUNTIFS(performance_data[portfolio_id],performance_data[[#This Row],[portfolio_id]],
          performance_data[return_flag],1)</f>
        <v>11</v>
      </c>
      <c r="X4459" s="15">
        <f>performance_data[[#This Row],[underperform_flag_count]]/performance_data[[#This Row],[totalportfoliocount]]</f>
        <v>0.35483870967741937</v>
      </c>
    </row>
    <row r="4460" spans="1:24" x14ac:dyDescent="0.3">
      <c r="A4460">
        <v>9044</v>
      </c>
      <c r="B4460" s="1">
        <v>45237</v>
      </c>
      <c r="C4460">
        <v>413391.05</v>
      </c>
      <c r="D4460">
        <v>6.16</v>
      </c>
      <c r="E4460">
        <v>6.85</v>
      </c>
      <c r="F4460">
        <v>11645.08</v>
      </c>
      <c r="G4460">
        <v>10470.94</v>
      </c>
      <c r="H4460" t="s">
        <v>2213</v>
      </c>
      <c r="I4460" t="s">
        <v>2217</v>
      </c>
      <c r="J4460">
        <v>11</v>
      </c>
      <c r="K4460" t="s">
        <v>2219</v>
      </c>
      <c r="L4460" t="str">
        <f>IF(performance_data[[#This Row],[return_percentage]]&gt;=performance_data[[#This Row],[benchmark_return]],"Higher","Lower")</f>
        <v>Lower</v>
      </c>
      <c r="M4460" s="14">
        <f xml:space="preserve"> _xlfn.MAXIFS(performance_data[date],performance_data[portfolio_id],performance_data[[#This Row],[portfolio_id]])</f>
        <v>45514</v>
      </c>
      <c r="N4460" s="14">
        <f xml:space="preserve"> _xlfn.MINIFS(performance_data[date],performance_data[portfolio_id],performance_data[[#This Row],[portfolio_id]])</f>
        <v>44831</v>
      </c>
      <c r="O4460" s="15">
        <f>_xlfn.MAXIFS(performance_data[portfolio_value],performance_data[portfolio_id],performance_data[[#This Row],[portfolio_id]],performance_data[date],performance_data[[#This Row],[latest_date]])</f>
        <v>404750.47</v>
      </c>
      <c r="P4460" s="15">
        <f>_xlfn.MAXIFS(performance_data[portfolio_value],performance_data[portfolio_id],performance_data[[#This Row],[portfolio_id]],performance_data[date],performance_data[[#This Row],[starting_date]])</f>
        <v>442328.57</v>
      </c>
      <c r="Q4460" s="15">
        <f>performance_data[[#This Row],[latest_value]]-performance_data[[#This Row],[starting_value]]</f>
        <v>-37578.100000000035</v>
      </c>
      <c r="R4460" s="15">
        <f>performance_data[[#This Row],[net_inflows]]-performance_data[[#This Row],[net_outflows]]</f>
        <v>1174.1399999999994</v>
      </c>
      <c r="S4460" s="15" t="str">
        <f>IF(performance_data[[#This Row],[net_inflows]]&gt;AVERAGE(performance_data[net_inflows]),"High","Low")</f>
        <v>High</v>
      </c>
      <c r="T4460" s="15">
        <f>AVERAGEIF(performance_data[inflow_flag],performance_data[[#This Row],[inflow_flag]],performance_data[return_percentage])</f>
        <v>4.8467905675459724</v>
      </c>
      <c r="U4460" s="17">
        <f>IF(performance_data[[#This Row],[return_percentage]]&lt;performance_data[[#This Row],[benchmark_return]],1,0)</f>
        <v>1</v>
      </c>
      <c r="V4460" s="17">
        <f>COUNTIFS(performance_data[portfolio_id],performance_data[[#This Row],[portfolio_id]])</f>
        <v>31</v>
      </c>
      <c r="W4460" s="17">
        <f>COUNTIFS(performance_data[portfolio_id],performance_data[[#This Row],[portfolio_id]],
          performance_data[return_flag],1)</f>
        <v>11</v>
      </c>
      <c r="X4460" s="15">
        <f>performance_data[[#This Row],[underperform_flag_count]]/performance_data[[#This Row],[totalportfoliocount]]</f>
        <v>0.35483870967741937</v>
      </c>
    </row>
    <row r="4461" spans="1:24" x14ac:dyDescent="0.3">
      <c r="A4461">
        <v>9044</v>
      </c>
      <c r="B4461" s="1">
        <v>45488</v>
      </c>
      <c r="C4461">
        <v>319856.99</v>
      </c>
      <c r="D4461">
        <v>-4.1900000000000004</v>
      </c>
      <c r="E4461">
        <v>-3.86</v>
      </c>
      <c r="F4461">
        <v>4544.8999999999996</v>
      </c>
      <c r="G4461">
        <v>216.63</v>
      </c>
      <c r="H4461" t="s">
        <v>2205</v>
      </c>
      <c r="I4461" t="s">
        <v>2209</v>
      </c>
      <c r="J4461">
        <v>7</v>
      </c>
      <c r="K4461" t="s">
        <v>2210</v>
      </c>
      <c r="L4461" t="str">
        <f>IF(performance_data[[#This Row],[return_percentage]]&gt;=performance_data[[#This Row],[benchmark_return]],"Higher","Lower")</f>
        <v>Lower</v>
      </c>
      <c r="M4461" s="14">
        <f xml:space="preserve"> _xlfn.MAXIFS(performance_data[date],performance_data[portfolio_id],performance_data[[#This Row],[portfolio_id]])</f>
        <v>45514</v>
      </c>
      <c r="N4461" s="14">
        <f xml:space="preserve"> _xlfn.MINIFS(performance_data[date],performance_data[portfolio_id],performance_data[[#This Row],[portfolio_id]])</f>
        <v>44831</v>
      </c>
      <c r="O4461" s="15">
        <f>_xlfn.MAXIFS(performance_data[portfolio_value],performance_data[portfolio_id],performance_data[[#This Row],[portfolio_id]],performance_data[date],performance_data[[#This Row],[latest_date]])</f>
        <v>404750.47</v>
      </c>
      <c r="P4461" s="15">
        <f>_xlfn.MAXIFS(performance_data[portfolio_value],performance_data[portfolio_id],performance_data[[#This Row],[portfolio_id]],performance_data[date],performance_data[[#This Row],[starting_date]])</f>
        <v>442328.57</v>
      </c>
      <c r="Q4461" s="15">
        <f>performance_data[[#This Row],[latest_value]]-performance_data[[#This Row],[starting_value]]</f>
        <v>-37578.100000000035</v>
      </c>
      <c r="R4461" s="15">
        <f>performance_data[[#This Row],[net_inflows]]-performance_data[[#This Row],[net_outflows]]</f>
        <v>4328.2699999999995</v>
      </c>
      <c r="S4461" s="15" t="str">
        <f>IF(performance_data[[#This Row],[net_inflows]]&gt;AVERAGE(performance_data[net_inflows]),"High","Low")</f>
        <v>Low</v>
      </c>
      <c r="T4461" s="15">
        <f>AVERAGEIF(performance_data[inflow_flag],performance_data[[#This Row],[inflow_flag]],performance_data[return_percentage])</f>
        <v>5.0457846277021572</v>
      </c>
      <c r="U4461" s="17">
        <f>IF(performance_data[[#This Row],[return_percentage]]&lt;performance_data[[#This Row],[benchmark_return]],1,0)</f>
        <v>1</v>
      </c>
      <c r="V4461" s="17">
        <f>COUNTIFS(performance_data[portfolio_id],performance_data[[#This Row],[portfolio_id]])</f>
        <v>31</v>
      </c>
      <c r="W4461" s="17">
        <f>COUNTIFS(performance_data[portfolio_id],performance_data[[#This Row],[portfolio_id]],
          performance_data[return_flag],1)</f>
        <v>11</v>
      </c>
      <c r="X4461" s="15">
        <f>performance_data[[#This Row],[underperform_flag_count]]/performance_data[[#This Row],[totalportfoliocount]]</f>
        <v>0.35483870967741937</v>
      </c>
    </row>
    <row r="4462" spans="1:24" x14ac:dyDescent="0.3">
      <c r="A4462">
        <v>9044</v>
      </c>
      <c r="B4462" s="1">
        <v>45496</v>
      </c>
      <c r="C4462">
        <v>165278.60999999999</v>
      </c>
      <c r="D4462">
        <v>-4.45</v>
      </c>
      <c r="E4462">
        <v>-3.75</v>
      </c>
      <c r="F4462">
        <v>6511.46</v>
      </c>
      <c r="G4462">
        <v>4334.71</v>
      </c>
      <c r="H4462" t="s">
        <v>2205</v>
      </c>
      <c r="I4462" t="s">
        <v>2209</v>
      </c>
      <c r="J4462">
        <v>7</v>
      </c>
      <c r="K4462" t="s">
        <v>2210</v>
      </c>
      <c r="L4462" t="str">
        <f>IF(performance_data[[#This Row],[return_percentage]]&gt;=performance_data[[#This Row],[benchmark_return]],"Higher","Lower")</f>
        <v>Lower</v>
      </c>
      <c r="M4462" s="14">
        <f xml:space="preserve"> _xlfn.MAXIFS(performance_data[date],performance_data[portfolio_id],performance_data[[#This Row],[portfolio_id]])</f>
        <v>45514</v>
      </c>
      <c r="N4462" s="14">
        <f xml:space="preserve"> _xlfn.MINIFS(performance_data[date],performance_data[portfolio_id],performance_data[[#This Row],[portfolio_id]])</f>
        <v>44831</v>
      </c>
      <c r="O4462" s="15">
        <f>_xlfn.MAXIFS(performance_data[portfolio_value],performance_data[portfolio_id],performance_data[[#This Row],[portfolio_id]],performance_data[date],performance_data[[#This Row],[latest_date]])</f>
        <v>404750.47</v>
      </c>
      <c r="P4462" s="15">
        <f>_xlfn.MAXIFS(performance_data[portfolio_value],performance_data[portfolio_id],performance_data[[#This Row],[portfolio_id]],performance_data[date],performance_data[[#This Row],[starting_date]])</f>
        <v>442328.57</v>
      </c>
      <c r="Q4462" s="15">
        <f>performance_data[[#This Row],[latest_value]]-performance_data[[#This Row],[starting_value]]</f>
        <v>-37578.100000000035</v>
      </c>
      <c r="R4462" s="15">
        <f>performance_data[[#This Row],[net_inflows]]-performance_data[[#This Row],[net_outflows]]</f>
        <v>2176.75</v>
      </c>
      <c r="S4462" s="15" t="str">
        <f>IF(performance_data[[#This Row],[net_inflows]]&gt;AVERAGE(performance_data[net_inflows]),"High","Low")</f>
        <v>Low</v>
      </c>
      <c r="T4462" s="15">
        <f>AVERAGEIF(performance_data[inflow_flag],performance_data[[#This Row],[inflow_flag]],performance_data[return_percentage])</f>
        <v>5.0457846277021572</v>
      </c>
      <c r="U4462" s="17">
        <f>IF(performance_data[[#This Row],[return_percentage]]&lt;performance_data[[#This Row],[benchmark_return]],1,0)</f>
        <v>1</v>
      </c>
      <c r="V4462" s="17">
        <f>COUNTIFS(performance_data[portfolio_id],performance_data[[#This Row],[portfolio_id]])</f>
        <v>31</v>
      </c>
      <c r="W4462" s="17">
        <f>COUNTIFS(performance_data[portfolio_id],performance_data[[#This Row],[portfolio_id]],
          performance_data[return_flag],1)</f>
        <v>11</v>
      </c>
      <c r="X4462" s="15">
        <f>performance_data[[#This Row],[underperform_flag_count]]/performance_data[[#This Row],[totalportfoliocount]]</f>
        <v>0.35483870967741937</v>
      </c>
    </row>
    <row r="4463" spans="1:24" x14ac:dyDescent="0.3">
      <c r="A4463">
        <v>9044</v>
      </c>
      <c r="B4463" s="1">
        <v>44831</v>
      </c>
      <c r="C4463">
        <v>442328.57</v>
      </c>
      <c r="D4463">
        <v>12.02</v>
      </c>
      <c r="E4463">
        <v>10.44</v>
      </c>
      <c r="F4463">
        <v>16947.419999999998</v>
      </c>
      <c r="G4463">
        <v>13000.15</v>
      </c>
      <c r="H4463" t="s">
        <v>2220</v>
      </c>
      <c r="I4463" t="s">
        <v>2209</v>
      </c>
      <c r="J4463">
        <v>9</v>
      </c>
      <c r="K4463" t="s">
        <v>2221</v>
      </c>
      <c r="L4463" t="str">
        <f>IF(performance_data[[#This Row],[return_percentage]]&gt;=performance_data[[#This Row],[benchmark_return]],"Higher","Lower")</f>
        <v>Higher</v>
      </c>
      <c r="M4463" s="14">
        <f xml:space="preserve"> _xlfn.MAXIFS(performance_data[date],performance_data[portfolio_id],performance_data[[#This Row],[portfolio_id]])</f>
        <v>45514</v>
      </c>
      <c r="N4463" s="14">
        <f xml:space="preserve"> _xlfn.MINIFS(performance_data[date],performance_data[portfolio_id],performance_data[[#This Row],[portfolio_id]])</f>
        <v>44831</v>
      </c>
      <c r="O4463" s="15">
        <f>_xlfn.MAXIFS(performance_data[portfolio_value],performance_data[portfolio_id],performance_data[[#This Row],[portfolio_id]],performance_data[date],performance_data[[#This Row],[latest_date]])</f>
        <v>404750.47</v>
      </c>
      <c r="P4463" s="15">
        <f>_xlfn.MAXIFS(performance_data[portfolio_value],performance_data[portfolio_id],performance_data[[#This Row],[portfolio_id]],performance_data[date],performance_data[[#This Row],[starting_date]])</f>
        <v>442328.57</v>
      </c>
      <c r="Q4463" s="15">
        <f>performance_data[[#This Row],[latest_value]]-performance_data[[#This Row],[starting_value]]</f>
        <v>-37578.100000000035</v>
      </c>
      <c r="R4463" s="15">
        <f>performance_data[[#This Row],[net_inflows]]-performance_data[[#This Row],[net_outflows]]</f>
        <v>3947.2699999999986</v>
      </c>
      <c r="S4463" s="15" t="str">
        <f>IF(performance_data[[#This Row],[net_inflows]]&gt;AVERAGE(performance_data[net_inflows]),"High","Low")</f>
        <v>High</v>
      </c>
      <c r="T4463" s="15">
        <f>AVERAGEIF(performance_data[inflow_flag],performance_data[[#This Row],[inflow_flag]],performance_data[return_percentage])</f>
        <v>4.8467905675459724</v>
      </c>
      <c r="U4463" s="17">
        <f>IF(performance_data[[#This Row],[return_percentage]]&lt;performance_data[[#This Row],[benchmark_return]],1,0)</f>
        <v>0</v>
      </c>
      <c r="V4463" s="17">
        <f>COUNTIFS(performance_data[portfolio_id],performance_data[[#This Row],[portfolio_id]])</f>
        <v>31</v>
      </c>
      <c r="W4463" s="17">
        <f>COUNTIFS(performance_data[portfolio_id],performance_data[[#This Row],[portfolio_id]],
          performance_data[return_flag],1)</f>
        <v>11</v>
      </c>
      <c r="X4463" s="15">
        <f>performance_data[[#This Row],[underperform_flag_count]]/performance_data[[#This Row],[totalportfoliocount]]</f>
        <v>0.35483870967741937</v>
      </c>
    </row>
    <row r="4464" spans="1:24" x14ac:dyDescent="0.3">
      <c r="A4464">
        <v>9044</v>
      </c>
      <c r="B4464" s="1">
        <v>45248</v>
      </c>
      <c r="C4464">
        <v>148930.85999999999</v>
      </c>
      <c r="D4464">
        <v>18.25</v>
      </c>
      <c r="E4464">
        <v>17.489999999999998</v>
      </c>
      <c r="F4464">
        <v>7350.66</v>
      </c>
      <c r="G4464">
        <v>16556.88</v>
      </c>
      <c r="H4464" t="s">
        <v>2213</v>
      </c>
      <c r="I4464" t="s">
        <v>2217</v>
      </c>
      <c r="J4464">
        <v>11</v>
      </c>
      <c r="K4464" t="s">
        <v>2219</v>
      </c>
      <c r="L4464" t="str">
        <f>IF(performance_data[[#This Row],[return_percentage]]&gt;=performance_data[[#This Row],[benchmark_return]],"Higher","Lower")</f>
        <v>Higher</v>
      </c>
      <c r="M4464" s="14">
        <f xml:space="preserve"> _xlfn.MAXIFS(performance_data[date],performance_data[portfolio_id],performance_data[[#This Row],[portfolio_id]])</f>
        <v>45514</v>
      </c>
      <c r="N4464" s="14">
        <f xml:space="preserve"> _xlfn.MINIFS(performance_data[date],performance_data[portfolio_id],performance_data[[#This Row],[portfolio_id]])</f>
        <v>44831</v>
      </c>
      <c r="O4464" s="15">
        <f>_xlfn.MAXIFS(performance_data[portfolio_value],performance_data[portfolio_id],performance_data[[#This Row],[portfolio_id]],performance_data[date],performance_data[[#This Row],[latest_date]])</f>
        <v>404750.47</v>
      </c>
      <c r="P4464" s="15">
        <f>_xlfn.MAXIFS(performance_data[portfolio_value],performance_data[portfolio_id],performance_data[[#This Row],[portfolio_id]],performance_data[date],performance_data[[#This Row],[starting_date]])</f>
        <v>442328.57</v>
      </c>
      <c r="Q4464" s="15">
        <f>performance_data[[#This Row],[latest_value]]-performance_data[[#This Row],[starting_value]]</f>
        <v>-37578.100000000035</v>
      </c>
      <c r="R4464" s="15">
        <f>performance_data[[#This Row],[net_inflows]]-performance_data[[#This Row],[net_outflows]]</f>
        <v>-9206.2200000000012</v>
      </c>
      <c r="S4464" s="15" t="str">
        <f>IF(performance_data[[#This Row],[net_inflows]]&gt;AVERAGE(performance_data[net_inflows]),"High","Low")</f>
        <v>Low</v>
      </c>
      <c r="T4464" s="15">
        <f>AVERAGEIF(performance_data[inflow_flag],performance_data[[#This Row],[inflow_flag]],performance_data[return_percentage])</f>
        <v>5.0457846277021572</v>
      </c>
      <c r="U4464" s="17">
        <f>IF(performance_data[[#This Row],[return_percentage]]&lt;performance_data[[#This Row],[benchmark_return]],1,0)</f>
        <v>0</v>
      </c>
      <c r="V4464" s="17">
        <f>COUNTIFS(performance_data[portfolio_id],performance_data[[#This Row],[portfolio_id]])</f>
        <v>31</v>
      </c>
      <c r="W4464" s="17">
        <f>COUNTIFS(performance_data[portfolio_id],performance_data[[#This Row],[portfolio_id]],
          performance_data[return_flag],1)</f>
        <v>11</v>
      </c>
      <c r="X4464" s="15">
        <f>performance_data[[#This Row],[underperform_flag_count]]/performance_data[[#This Row],[totalportfoliocount]]</f>
        <v>0.35483870967741937</v>
      </c>
    </row>
    <row r="4465" spans="1:24" x14ac:dyDescent="0.3">
      <c r="A4465">
        <v>9044</v>
      </c>
      <c r="B4465" s="1">
        <v>45079</v>
      </c>
      <c r="C4465">
        <v>485927.49</v>
      </c>
      <c r="D4465">
        <v>-8.99</v>
      </c>
      <c r="E4465">
        <v>-9.32</v>
      </c>
      <c r="F4465">
        <v>10224.530000000001</v>
      </c>
      <c r="G4465">
        <v>4592.53</v>
      </c>
      <c r="H4465" t="s">
        <v>2213</v>
      </c>
      <c r="I4465" t="s">
        <v>2211</v>
      </c>
      <c r="J4465">
        <v>6</v>
      </c>
      <c r="K4465" t="s">
        <v>2212</v>
      </c>
      <c r="L4465" t="str">
        <f>IF(performance_data[[#This Row],[return_percentage]]&gt;=performance_data[[#This Row],[benchmark_return]],"Higher","Lower")</f>
        <v>Higher</v>
      </c>
      <c r="M4465" s="14">
        <f xml:space="preserve"> _xlfn.MAXIFS(performance_data[date],performance_data[portfolio_id],performance_data[[#This Row],[portfolio_id]])</f>
        <v>45514</v>
      </c>
      <c r="N4465" s="14">
        <f xml:space="preserve"> _xlfn.MINIFS(performance_data[date],performance_data[portfolio_id],performance_data[[#This Row],[portfolio_id]])</f>
        <v>44831</v>
      </c>
      <c r="O4465" s="15">
        <f>_xlfn.MAXIFS(performance_data[portfolio_value],performance_data[portfolio_id],performance_data[[#This Row],[portfolio_id]],performance_data[date],performance_data[[#This Row],[latest_date]])</f>
        <v>404750.47</v>
      </c>
      <c r="P4465" s="15">
        <f>_xlfn.MAXIFS(performance_data[portfolio_value],performance_data[portfolio_id],performance_data[[#This Row],[portfolio_id]],performance_data[date],performance_data[[#This Row],[starting_date]])</f>
        <v>442328.57</v>
      </c>
      <c r="Q4465" s="15">
        <f>performance_data[[#This Row],[latest_value]]-performance_data[[#This Row],[starting_value]]</f>
        <v>-37578.100000000035</v>
      </c>
      <c r="R4465" s="15">
        <f>performance_data[[#This Row],[net_inflows]]-performance_data[[#This Row],[net_outflows]]</f>
        <v>5632.0000000000009</v>
      </c>
      <c r="S4465" s="15" t="str">
        <f>IF(performance_data[[#This Row],[net_inflows]]&gt;AVERAGE(performance_data[net_inflows]),"High","Low")</f>
        <v>High</v>
      </c>
      <c r="T4465" s="15">
        <f>AVERAGEIF(performance_data[inflow_flag],performance_data[[#This Row],[inflow_flag]],performance_data[return_percentage])</f>
        <v>4.8467905675459724</v>
      </c>
      <c r="U4465" s="17">
        <f>IF(performance_data[[#This Row],[return_percentage]]&lt;performance_data[[#This Row],[benchmark_return]],1,0)</f>
        <v>0</v>
      </c>
      <c r="V4465" s="17">
        <f>COUNTIFS(performance_data[portfolio_id],performance_data[[#This Row],[portfolio_id]])</f>
        <v>31</v>
      </c>
      <c r="W4465" s="17">
        <f>COUNTIFS(performance_data[portfolio_id],performance_data[[#This Row],[portfolio_id]],
          performance_data[return_flag],1)</f>
        <v>11</v>
      </c>
      <c r="X4465" s="15">
        <f>performance_data[[#This Row],[underperform_flag_count]]/performance_data[[#This Row],[totalportfoliocount]]</f>
        <v>0.35483870967741937</v>
      </c>
    </row>
    <row r="4466" spans="1:24" x14ac:dyDescent="0.3">
      <c r="A4466">
        <v>9044</v>
      </c>
      <c r="B4466" s="1">
        <v>44877</v>
      </c>
      <c r="C4466">
        <v>16534.21</v>
      </c>
      <c r="D4466">
        <v>8.7899999999999991</v>
      </c>
      <c r="E4466">
        <v>9.11</v>
      </c>
      <c r="F4466">
        <v>14250.71</v>
      </c>
      <c r="G4466">
        <v>4275.5200000000004</v>
      </c>
      <c r="H4466" t="s">
        <v>2220</v>
      </c>
      <c r="I4466" t="s">
        <v>2217</v>
      </c>
      <c r="J4466">
        <v>11</v>
      </c>
      <c r="K4466" t="s">
        <v>2219</v>
      </c>
      <c r="L4466" t="str">
        <f>IF(performance_data[[#This Row],[return_percentage]]&gt;=performance_data[[#This Row],[benchmark_return]],"Higher","Lower")</f>
        <v>Lower</v>
      </c>
      <c r="M4466" s="14">
        <f xml:space="preserve"> _xlfn.MAXIFS(performance_data[date],performance_data[portfolio_id],performance_data[[#This Row],[portfolio_id]])</f>
        <v>45514</v>
      </c>
      <c r="N4466" s="14">
        <f xml:space="preserve"> _xlfn.MINIFS(performance_data[date],performance_data[portfolio_id],performance_data[[#This Row],[portfolio_id]])</f>
        <v>44831</v>
      </c>
      <c r="O4466" s="15">
        <f>_xlfn.MAXIFS(performance_data[portfolio_value],performance_data[portfolio_id],performance_data[[#This Row],[portfolio_id]],performance_data[date],performance_data[[#This Row],[latest_date]])</f>
        <v>404750.47</v>
      </c>
      <c r="P4466" s="15">
        <f>_xlfn.MAXIFS(performance_data[portfolio_value],performance_data[portfolio_id],performance_data[[#This Row],[portfolio_id]],performance_data[date],performance_data[[#This Row],[starting_date]])</f>
        <v>442328.57</v>
      </c>
      <c r="Q4466" s="15">
        <f>performance_data[[#This Row],[latest_value]]-performance_data[[#This Row],[starting_value]]</f>
        <v>-37578.100000000035</v>
      </c>
      <c r="R4466" s="15">
        <f>performance_data[[#This Row],[net_inflows]]-performance_data[[#This Row],[net_outflows]]</f>
        <v>9975.1899999999987</v>
      </c>
      <c r="S4466" s="15" t="str">
        <f>IF(performance_data[[#This Row],[net_inflows]]&gt;AVERAGE(performance_data[net_inflows]),"High","Low")</f>
        <v>High</v>
      </c>
      <c r="T4466" s="15">
        <f>AVERAGEIF(performance_data[inflow_flag],performance_data[[#This Row],[inflow_flag]],performance_data[return_percentage])</f>
        <v>4.8467905675459724</v>
      </c>
      <c r="U4466" s="17">
        <f>IF(performance_data[[#This Row],[return_percentage]]&lt;performance_data[[#This Row],[benchmark_return]],1,0)</f>
        <v>1</v>
      </c>
      <c r="V4466" s="17">
        <f>COUNTIFS(performance_data[portfolio_id],performance_data[[#This Row],[portfolio_id]])</f>
        <v>31</v>
      </c>
      <c r="W4466" s="17">
        <f>COUNTIFS(performance_data[portfolio_id],performance_data[[#This Row],[portfolio_id]],
          performance_data[return_flag],1)</f>
        <v>11</v>
      </c>
      <c r="X4466" s="15">
        <f>performance_data[[#This Row],[underperform_flag_count]]/performance_data[[#This Row],[totalportfoliocount]]</f>
        <v>0.35483870967741937</v>
      </c>
    </row>
    <row r="4467" spans="1:24" x14ac:dyDescent="0.3">
      <c r="A4467">
        <v>9044</v>
      </c>
      <c r="B4467" s="1">
        <v>45135</v>
      </c>
      <c r="C4467">
        <v>345562.59</v>
      </c>
      <c r="D4467">
        <v>5.09</v>
      </c>
      <c r="E4467">
        <v>5.91</v>
      </c>
      <c r="F4467">
        <v>2989.68</v>
      </c>
      <c r="G4467">
        <v>4203.7</v>
      </c>
      <c r="H4467" t="s">
        <v>2213</v>
      </c>
      <c r="I4467" t="s">
        <v>2209</v>
      </c>
      <c r="J4467">
        <v>7</v>
      </c>
      <c r="K4467" t="s">
        <v>2210</v>
      </c>
      <c r="L4467" t="str">
        <f>IF(performance_data[[#This Row],[return_percentage]]&gt;=performance_data[[#This Row],[benchmark_return]],"Higher","Lower")</f>
        <v>Lower</v>
      </c>
      <c r="M4467" s="14">
        <f xml:space="preserve"> _xlfn.MAXIFS(performance_data[date],performance_data[portfolio_id],performance_data[[#This Row],[portfolio_id]])</f>
        <v>45514</v>
      </c>
      <c r="N4467" s="14">
        <f xml:space="preserve"> _xlfn.MINIFS(performance_data[date],performance_data[portfolio_id],performance_data[[#This Row],[portfolio_id]])</f>
        <v>44831</v>
      </c>
      <c r="O4467" s="15">
        <f>_xlfn.MAXIFS(performance_data[portfolio_value],performance_data[portfolio_id],performance_data[[#This Row],[portfolio_id]],performance_data[date],performance_data[[#This Row],[latest_date]])</f>
        <v>404750.47</v>
      </c>
      <c r="P4467" s="15">
        <f>_xlfn.MAXIFS(performance_data[portfolio_value],performance_data[portfolio_id],performance_data[[#This Row],[portfolio_id]],performance_data[date],performance_data[[#This Row],[starting_date]])</f>
        <v>442328.57</v>
      </c>
      <c r="Q4467" s="15">
        <f>performance_data[[#This Row],[latest_value]]-performance_data[[#This Row],[starting_value]]</f>
        <v>-37578.100000000035</v>
      </c>
      <c r="R4467" s="15">
        <f>performance_data[[#This Row],[net_inflows]]-performance_data[[#This Row],[net_outflows]]</f>
        <v>-1214.02</v>
      </c>
      <c r="S4467" s="15" t="str">
        <f>IF(performance_data[[#This Row],[net_inflows]]&gt;AVERAGE(performance_data[net_inflows]),"High","Low")</f>
        <v>Low</v>
      </c>
      <c r="T4467" s="15">
        <f>AVERAGEIF(performance_data[inflow_flag],performance_data[[#This Row],[inflow_flag]],performance_data[return_percentage])</f>
        <v>5.0457846277021572</v>
      </c>
      <c r="U4467" s="17">
        <f>IF(performance_data[[#This Row],[return_percentage]]&lt;performance_data[[#This Row],[benchmark_return]],1,0)</f>
        <v>1</v>
      </c>
      <c r="V4467" s="17">
        <f>COUNTIFS(performance_data[portfolio_id],performance_data[[#This Row],[portfolio_id]])</f>
        <v>31</v>
      </c>
      <c r="W4467" s="17">
        <f>COUNTIFS(performance_data[portfolio_id],performance_data[[#This Row],[portfolio_id]],
          performance_data[return_flag],1)</f>
        <v>11</v>
      </c>
      <c r="X4467" s="15">
        <f>performance_data[[#This Row],[underperform_flag_count]]/performance_data[[#This Row],[totalportfoliocount]]</f>
        <v>0.35483870967741937</v>
      </c>
    </row>
    <row r="4468" spans="1:24" x14ac:dyDescent="0.3">
      <c r="A4468">
        <v>9044</v>
      </c>
      <c r="B4468" s="1">
        <v>44965</v>
      </c>
      <c r="C4468">
        <v>39485.65</v>
      </c>
      <c r="D4468">
        <v>0.57999999999999996</v>
      </c>
      <c r="E4468">
        <v>0.63</v>
      </c>
      <c r="F4468">
        <v>15502.52</v>
      </c>
      <c r="G4468">
        <v>8649.57</v>
      </c>
      <c r="H4468" t="s">
        <v>2213</v>
      </c>
      <c r="I4468" t="s">
        <v>2206</v>
      </c>
      <c r="J4468">
        <v>2</v>
      </c>
      <c r="K4468" t="s">
        <v>2226</v>
      </c>
      <c r="L4468" t="str">
        <f>IF(performance_data[[#This Row],[return_percentage]]&gt;=performance_data[[#This Row],[benchmark_return]],"Higher","Lower")</f>
        <v>Lower</v>
      </c>
      <c r="M4468" s="14">
        <f xml:space="preserve"> _xlfn.MAXIFS(performance_data[date],performance_data[portfolio_id],performance_data[[#This Row],[portfolio_id]])</f>
        <v>45514</v>
      </c>
      <c r="N4468" s="14">
        <f xml:space="preserve"> _xlfn.MINIFS(performance_data[date],performance_data[portfolio_id],performance_data[[#This Row],[portfolio_id]])</f>
        <v>44831</v>
      </c>
      <c r="O4468" s="15">
        <f>_xlfn.MAXIFS(performance_data[portfolio_value],performance_data[portfolio_id],performance_data[[#This Row],[portfolio_id]],performance_data[date],performance_data[[#This Row],[latest_date]])</f>
        <v>404750.47</v>
      </c>
      <c r="P4468" s="15">
        <f>_xlfn.MAXIFS(performance_data[portfolio_value],performance_data[portfolio_id],performance_data[[#This Row],[portfolio_id]],performance_data[date],performance_data[[#This Row],[starting_date]])</f>
        <v>442328.57</v>
      </c>
      <c r="Q4468" s="15">
        <f>performance_data[[#This Row],[latest_value]]-performance_data[[#This Row],[starting_value]]</f>
        <v>-37578.100000000035</v>
      </c>
      <c r="R4468" s="15">
        <f>performance_data[[#This Row],[net_inflows]]-performance_data[[#This Row],[net_outflows]]</f>
        <v>6852.9500000000007</v>
      </c>
      <c r="S4468" s="15" t="str">
        <f>IF(performance_data[[#This Row],[net_inflows]]&gt;AVERAGE(performance_data[net_inflows]),"High","Low")</f>
        <v>High</v>
      </c>
      <c r="T4468" s="15">
        <f>AVERAGEIF(performance_data[inflow_flag],performance_data[[#This Row],[inflow_flag]],performance_data[return_percentage])</f>
        <v>4.8467905675459724</v>
      </c>
      <c r="U4468" s="17">
        <f>IF(performance_data[[#This Row],[return_percentage]]&lt;performance_data[[#This Row],[benchmark_return]],1,0)</f>
        <v>1</v>
      </c>
      <c r="V4468" s="17">
        <f>COUNTIFS(performance_data[portfolio_id],performance_data[[#This Row],[portfolio_id]])</f>
        <v>31</v>
      </c>
      <c r="W4468" s="17">
        <f>COUNTIFS(performance_data[portfolio_id],performance_data[[#This Row],[portfolio_id]],
          performance_data[return_flag],1)</f>
        <v>11</v>
      </c>
      <c r="X4468" s="15">
        <f>performance_data[[#This Row],[underperform_flag_count]]/performance_data[[#This Row],[totalportfoliocount]]</f>
        <v>0.35483870967741937</v>
      </c>
    </row>
    <row r="4469" spans="1:24" x14ac:dyDescent="0.3">
      <c r="A4469">
        <v>9044</v>
      </c>
      <c r="B4469" s="1">
        <v>45332</v>
      </c>
      <c r="C4469">
        <v>371055.93</v>
      </c>
      <c r="D4469">
        <v>19.57</v>
      </c>
      <c r="E4469">
        <v>18.45</v>
      </c>
      <c r="F4469">
        <v>10310.98</v>
      </c>
      <c r="G4469">
        <v>15706.63</v>
      </c>
      <c r="H4469" t="s">
        <v>2205</v>
      </c>
      <c r="I4469" t="s">
        <v>2206</v>
      </c>
      <c r="J4469">
        <v>2</v>
      </c>
      <c r="K4469" t="s">
        <v>2226</v>
      </c>
      <c r="L4469" t="str">
        <f>IF(performance_data[[#This Row],[return_percentage]]&gt;=performance_data[[#This Row],[benchmark_return]],"Higher","Lower")</f>
        <v>Higher</v>
      </c>
      <c r="M4469" s="14">
        <f xml:space="preserve"> _xlfn.MAXIFS(performance_data[date],performance_data[portfolio_id],performance_data[[#This Row],[portfolio_id]])</f>
        <v>45514</v>
      </c>
      <c r="N4469" s="14">
        <f xml:space="preserve"> _xlfn.MINIFS(performance_data[date],performance_data[portfolio_id],performance_data[[#This Row],[portfolio_id]])</f>
        <v>44831</v>
      </c>
      <c r="O4469" s="15">
        <f>_xlfn.MAXIFS(performance_data[portfolio_value],performance_data[portfolio_id],performance_data[[#This Row],[portfolio_id]],performance_data[date],performance_data[[#This Row],[latest_date]])</f>
        <v>404750.47</v>
      </c>
      <c r="P4469" s="15">
        <f>_xlfn.MAXIFS(performance_data[portfolio_value],performance_data[portfolio_id],performance_data[[#This Row],[portfolio_id]],performance_data[date],performance_data[[#This Row],[starting_date]])</f>
        <v>442328.57</v>
      </c>
      <c r="Q4469" s="15">
        <f>performance_data[[#This Row],[latest_value]]-performance_data[[#This Row],[starting_value]]</f>
        <v>-37578.100000000035</v>
      </c>
      <c r="R4469" s="15">
        <f>performance_data[[#This Row],[net_inflows]]-performance_data[[#This Row],[net_outflows]]</f>
        <v>-5395.65</v>
      </c>
      <c r="S4469" s="15" t="str">
        <f>IF(performance_data[[#This Row],[net_inflows]]&gt;AVERAGE(performance_data[net_inflows]),"High","Low")</f>
        <v>High</v>
      </c>
      <c r="T4469" s="15">
        <f>AVERAGEIF(performance_data[inflow_flag],performance_data[[#This Row],[inflow_flag]],performance_data[return_percentage])</f>
        <v>4.8467905675459724</v>
      </c>
      <c r="U4469" s="17">
        <f>IF(performance_data[[#This Row],[return_percentage]]&lt;performance_data[[#This Row],[benchmark_return]],1,0)</f>
        <v>0</v>
      </c>
      <c r="V4469" s="17">
        <f>COUNTIFS(performance_data[portfolio_id],performance_data[[#This Row],[portfolio_id]])</f>
        <v>31</v>
      </c>
      <c r="W4469" s="17">
        <f>COUNTIFS(performance_data[portfolio_id],performance_data[[#This Row],[portfolio_id]],
          performance_data[return_flag],1)</f>
        <v>11</v>
      </c>
      <c r="X4469" s="15">
        <f>performance_data[[#This Row],[underperform_flag_count]]/performance_data[[#This Row],[totalportfoliocount]]</f>
        <v>0.35483870967741937</v>
      </c>
    </row>
    <row r="4470" spans="1:24" x14ac:dyDescent="0.3">
      <c r="A4470">
        <v>9063</v>
      </c>
      <c r="B4470" s="1">
        <v>45057</v>
      </c>
      <c r="C4470">
        <v>360791.15</v>
      </c>
      <c r="D4470">
        <v>7.16</v>
      </c>
      <c r="E4470">
        <v>6.74</v>
      </c>
      <c r="F4470">
        <v>16374.69</v>
      </c>
      <c r="G4470">
        <v>3602.83</v>
      </c>
      <c r="H4470" t="s">
        <v>2213</v>
      </c>
      <c r="I4470" t="s">
        <v>2211</v>
      </c>
      <c r="J4470">
        <v>5</v>
      </c>
      <c r="K4470" t="s">
        <v>2223</v>
      </c>
      <c r="L4470" t="str">
        <f>IF(performance_data[[#This Row],[return_percentage]]&gt;=performance_data[[#This Row],[benchmark_return]],"Higher","Lower")</f>
        <v>Higher</v>
      </c>
      <c r="M4470" s="14">
        <f xml:space="preserve"> _xlfn.MAXIFS(performance_data[date],performance_data[portfolio_id],performance_data[[#This Row],[portfolio_id]])</f>
        <v>45545</v>
      </c>
      <c r="N4470" s="14">
        <f xml:space="preserve"> _xlfn.MINIFS(performance_data[date],performance_data[portfolio_id],performance_data[[#This Row],[portfolio_id]])</f>
        <v>44841</v>
      </c>
      <c r="O4470" s="15">
        <f>_xlfn.MAXIFS(performance_data[portfolio_value],performance_data[portfolio_id],performance_data[[#This Row],[portfolio_id]],performance_data[date],performance_data[[#This Row],[latest_date]])</f>
        <v>326646.07</v>
      </c>
      <c r="P4470" s="15">
        <f>_xlfn.MAXIFS(performance_data[portfolio_value],performance_data[portfolio_id],performance_data[[#This Row],[portfolio_id]],performance_data[date],performance_data[[#This Row],[starting_date]])</f>
        <v>345380.05</v>
      </c>
      <c r="Q4470" s="15">
        <f>performance_data[[#This Row],[latest_value]]-performance_data[[#This Row],[starting_value]]</f>
        <v>-18733.979999999981</v>
      </c>
      <c r="R4470" s="15">
        <f>performance_data[[#This Row],[net_inflows]]-performance_data[[#This Row],[net_outflows]]</f>
        <v>12771.86</v>
      </c>
      <c r="S4470" s="15" t="str">
        <f>IF(performance_data[[#This Row],[net_inflows]]&gt;AVERAGE(performance_data[net_inflows]),"High","Low")</f>
        <v>High</v>
      </c>
      <c r="T4470" s="15">
        <f>AVERAGEIF(performance_data[inflow_flag],performance_data[[#This Row],[inflow_flag]],performance_data[return_percentage])</f>
        <v>4.8467905675459724</v>
      </c>
      <c r="U4470" s="17">
        <f>IF(performance_data[[#This Row],[return_percentage]]&lt;performance_data[[#This Row],[benchmark_return]],1,0)</f>
        <v>0</v>
      </c>
      <c r="V4470" s="17">
        <f>COUNTIFS(performance_data[portfolio_id],performance_data[[#This Row],[portfolio_id]])</f>
        <v>22</v>
      </c>
      <c r="W4470" s="17">
        <f>COUNTIFS(performance_data[portfolio_id],performance_data[[#This Row],[portfolio_id]],
          performance_data[return_flag],1)</f>
        <v>8</v>
      </c>
      <c r="X4470" s="15">
        <f>performance_data[[#This Row],[underperform_flag_count]]/performance_data[[#This Row],[totalportfoliocount]]</f>
        <v>0.36363636363636365</v>
      </c>
    </row>
    <row r="4471" spans="1:24" x14ac:dyDescent="0.3">
      <c r="A4471">
        <v>9063</v>
      </c>
      <c r="B4471" s="1">
        <v>45128</v>
      </c>
      <c r="C4471">
        <v>44007.25</v>
      </c>
      <c r="D4471">
        <v>-1.03</v>
      </c>
      <c r="E4471">
        <v>-1.1599999999999999</v>
      </c>
      <c r="F4471">
        <v>2385.44</v>
      </c>
      <c r="G4471">
        <v>6224.74</v>
      </c>
      <c r="H4471" t="s">
        <v>2213</v>
      </c>
      <c r="I4471" t="s">
        <v>2209</v>
      </c>
      <c r="J4471">
        <v>7</v>
      </c>
      <c r="K4471" t="s">
        <v>2210</v>
      </c>
      <c r="L4471" t="str">
        <f>IF(performance_data[[#This Row],[return_percentage]]&gt;=performance_data[[#This Row],[benchmark_return]],"Higher","Lower")</f>
        <v>Higher</v>
      </c>
      <c r="M4471" s="14">
        <f xml:space="preserve"> _xlfn.MAXIFS(performance_data[date],performance_data[portfolio_id],performance_data[[#This Row],[portfolio_id]])</f>
        <v>45545</v>
      </c>
      <c r="N4471" s="14">
        <f xml:space="preserve"> _xlfn.MINIFS(performance_data[date],performance_data[portfolio_id],performance_data[[#This Row],[portfolio_id]])</f>
        <v>44841</v>
      </c>
      <c r="O4471" s="15">
        <f>_xlfn.MAXIFS(performance_data[portfolio_value],performance_data[portfolio_id],performance_data[[#This Row],[portfolio_id]],performance_data[date],performance_data[[#This Row],[latest_date]])</f>
        <v>326646.07</v>
      </c>
      <c r="P4471" s="15">
        <f>_xlfn.MAXIFS(performance_data[portfolio_value],performance_data[portfolio_id],performance_data[[#This Row],[portfolio_id]],performance_data[date],performance_data[[#This Row],[starting_date]])</f>
        <v>345380.05</v>
      </c>
      <c r="Q4471" s="15">
        <f>performance_data[[#This Row],[latest_value]]-performance_data[[#This Row],[starting_value]]</f>
        <v>-18733.979999999981</v>
      </c>
      <c r="R4471" s="15">
        <f>performance_data[[#This Row],[net_inflows]]-performance_data[[#This Row],[net_outflows]]</f>
        <v>-3839.2999999999997</v>
      </c>
      <c r="S4471" s="15" t="str">
        <f>IF(performance_data[[#This Row],[net_inflows]]&gt;AVERAGE(performance_data[net_inflows]),"High","Low")</f>
        <v>Low</v>
      </c>
      <c r="T4471" s="15">
        <f>AVERAGEIF(performance_data[inflow_flag],performance_data[[#This Row],[inflow_flag]],performance_data[return_percentage])</f>
        <v>5.0457846277021572</v>
      </c>
      <c r="U4471" s="17">
        <f>IF(performance_data[[#This Row],[return_percentage]]&lt;performance_data[[#This Row],[benchmark_return]],1,0)</f>
        <v>0</v>
      </c>
      <c r="V4471" s="17">
        <f>COUNTIFS(performance_data[portfolio_id],performance_data[[#This Row],[portfolio_id]])</f>
        <v>22</v>
      </c>
      <c r="W4471" s="17">
        <f>COUNTIFS(performance_data[portfolio_id],performance_data[[#This Row],[portfolio_id]],
          performance_data[return_flag],1)</f>
        <v>8</v>
      </c>
      <c r="X4471" s="15">
        <f>performance_data[[#This Row],[underperform_flag_count]]/performance_data[[#This Row],[totalportfoliocount]]</f>
        <v>0.36363636363636365</v>
      </c>
    </row>
    <row r="4472" spans="1:24" x14ac:dyDescent="0.3">
      <c r="A4472">
        <v>9063</v>
      </c>
      <c r="B4472" s="1">
        <v>45524</v>
      </c>
      <c r="C4472">
        <v>462547.43</v>
      </c>
      <c r="D4472">
        <v>18.440000000000001</v>
      </c>
      <c r="E4472">
        <v>18.87</v>
      </c>
      <c r="F4472">
        <v>10723.93</v>
      </c>
      <c r="G4472">
        <v>9092.7000000000007</v>
      </c>
      <c r="H4472" t="s">
        <v>2205</v>
      </c>
      <c r="I4472" t="s">
        <v>2209</v>
      </c>
      <c r="J4472">
        <v>8</v>
      </c>
      <c r="K4472" t="s">
        <v>2214</v>
      </c>
      <c r="L4472" t="str">
        <f>IF(performance_data[[#This Row],[return_percentage]]&gt;=performance_data[[#This Row],[benchmark_return]],"Higher","Lower")</f>
        <v>Lower</v>
      </c>
      <c r="M4472" s="14">
        <f xml:space="preserve"> _xlfn.MAXIFS(performance_data[date],performance_data[portfolio_id],performance_data[[#This Row],[portfolio_id]])</f>
        <v>45545</v>
      </c>
      <c r="N4472" s="14">
        <f xml:space="preserve"> _xlfn.MINIFS(performance_data[date],performance_data[portfolio_id],performance_data[[#This Row],[portfolio_id]])</f>
        <v>44841</v>
      </c>
      <c r="O4472" s="15">
        <f>_xlfn.MAXIFS(performance_data[portfolio_value],performance_data[portfolio_id],performance_data[[#This Row],[portfolio_id]],performance_data[date],performance_data[[#This Row],[latest_date]])</f>
        <v>326646.07</v>
      </c>
      <c r="P4472" s="15">
        <f>_xlfn.MAXIFS(performance_data[portfolio_value],performance_data[portfolio_id],performance_data[[#This Row],[portfolio_id]],performance_data[date],performance_data[[#This Row],[starting_date]])</f>
        <v>345380.05</v>
      </c>
      <c r="Q4472" s="15">
        <f>performance_data[[#This Row],[latest_value]]-performance_data[[#This Row],[starting_value]]</f>
        <v>-18733.979999999981</v>
      </c>
      <c r="R4472" s="15">
        <f>performance_data[[#This Row],[net_inflows]]-performance_data[[#This Row],[net_outflows]]</f>
        <v>1631.2299999999996</v>
      </c>
      <c r="S4472" s="15" t="str">
        <f>IF(performance_data[[#This Row],[net_inflows]]&gt;AVERAGE(performance_data[net_inflows]),"High","Low")</f>
        <v>High</v>
      </c>
      <c r="T4472" s="15">
        <f>AVERAGEIF(performance_data[inflow_flag],performance_data[[#This Row],[inflow_flag]],performance_data[return_percentage])</f>
        <v>4.8467905675459724</v>
      </c>
      <c r="U4472" s="17">
        <f>IF(performance_data[[#This Row],[return_percentage]]&lt;performance_data[[#This Row],[benchmark_return]],1,0)</f>
        <v>1</v>
      </c>
      <c r="V4472" s="17">
        <f>COUNTIFS(performance_data[portfolio_id],performance_data[[#This Row],[portfolio_id]])</f>
        <v>22</v>
      </c>
      <c r="W4472" s="17">
        <f>COUNTIFS(performance_data[portfolio_id],performance_data[[#This Row],[portfolio_id]],
          performance_data[return_flag],1)</f>
        <v>8</v>
      </c>
      <c r="X4472" s="15">
        <f>performance_data[[#This Row],[underperform_flag_count]]/performance_data[[#This Row],[totalportfoliocount]]</f>
        <v>0.36363636363636365</v>
      </c>
    </row>
    <row r="4473" spans="1:24" x14ac:dyDescent="0.3">
      <c r="A4473">
        <v>9063</v>
      </c>
      <c r="B4473" s="1">
        <v>45390</v>
      </c>
      <c r="C4473">
        <v>300699.90999999997</v>
      </c>
      <c r="D4473">
        <v>-8.36</v>
      </c>
      <c r="E4473">
        <v>-8.64</v>
      </c>
      <c r="F4473">
        <v>168.87</v>
      </c>
      <c r="G4473">
        <v>7186.95</v>
      </c>
      <c r="H4473" t="s">
        <v>2205</v>
      </c>
      <c r="I4473" t="s">
        <v>2211</v>
      </c>
      <c r="J4473">
        <v>4</v>
      </c>
      <c r="K4473" t="s">
        <v>2216</v>
      </c>
      <c r="L4473" t="str">
        <f>IF(performance_data[[#This Row],[return_percentage]]&gt;=performance_data[[#This Row],[benchmark_return]],"Higher","Lower")</f>
        <v>Higher</v>
      </c>
      <c r="M4473" s="14">
        <f xml:space="preserve"> _xlfn.MAXIFS(performance_data[date],performance_data[portfolio_id],performance_data[[#This Row],[portfolio_id]])</f>
        <v>45545</v>
      </c>
      <c r="N4473" s="14">
        <f xml:space="preserve"> _xlfn.MINIFS(performance_data[date],performance_data[portfolio_id],performance_data[[#This Row],[portfolio_id]])</f>
        <v>44841</v>
      </c>
      <c r="O4473" s="15">
        <f>_xlfn.MAXIFS(performance_data[portfolio_value],performance_data[portfolio_id],performance_data[[#This Row],[portfolio_id]],performance_data[date],performance_data[[#This Row],[latest_date]])</f>
        <v>326646.07</v>
      </c>
      <c r="P4473" s="15">
        <f>_xlfn.MAXIFS(performance_data[portfolio_value],performance_data[portfolio_id],performance_data[[#This Row],[portfolio_id]],performance_data[date],performance_data[[#This Row],[starting_date]])</f>
        <v>345380.05</v>
      </c>
      <c r="Q4473" s="15">
        <f>performance_data[[#This Row],[latest_value]]-performance_data[[#This Row],[starting_value]]</f>
        <v>-18733.979999999981</v>
      </c>
      <c r="R4473" s="15">
        <f>performance_data[[#This Row],[net_inflows]]-performance_data[[#This Row],[net_outflows]]</f>
        <v>-7018.08</v>
      </c>
      <c r="S4473" s="15" t="str">
        <f>IF(performance_data[[#This Row],[net_inflows]]&gt;AVERAGE(performance_data[net_inflows]),"High","Low")</f>
        <v>Low</v>
      </c>
      <c r="T4473" s="15">
        <f>AVERAGEIF(performance_data[inflow_flag],performance_data[[#This Row],[inflow_flag]],performance_data[return_percentage])</f>
        <v>5.0457846277021572</v>
      </c>
      <c r="U4473" s="17">
        <f>IF(performance_data[[#This Row],[return_percentage]]&lt;performance_data[[#This Row],[benchmark_return]],1,0)</f>
        <v>0</v>
      </c>
      <c r="V4473" s="17">
        <f>COUNTIFS(performance_data[portfolio_id],performance_data[[#This Row],[portfolio_id]])</f>
        <v>22</v>
      </c>
      <c r="W4473" s="17">
        <f>COUNTIFS(performance_data[portfolio_id],performance_data[[#This Row],[portfolio_id]],
          performance_data[return_flag],1)</f>
        <v>8</v>
      </c>
      <c r="X4473" s="15">
        <f>performance_data[[#This Row],[underperform_flag_count]]/performance_data[[#This Row],[totalportfoliocount]]</f>
        <v>0.36363636363636365</v>
      </c>
    </row>
    <row r="4474" spans="1:24" x14ac:dyDescent="0.3">
      <c r="A4474">
        <v>9063</v>
      </c>
      <c r="B4474" s="1">
        <v>45236</v>
      </c>
      <c r="C4474">
        <v>460437.98</v>
      </c>
      <c r="D4474">
        <v>5.87</v>
      </c>
      <c r="E4474">
        <v>5.18</v>
      </c>
      <c r="F4474">
        <v>1414.99</v>
      </c>
      <c r="G4474">
        <v>17832.57</v>
      </c>
      <c r="H4474" t="s">
        <v>2213</v>
      </c>
      <c r="I4474" t="s">
        <v>2217</v>
      </c>
      <c r="J4474">
        <v>11</v>
      </c>
      <c r="K4474" t="s">
        <v>2219</v>
      </c>
      <c r="L4474" t="str">
        <f>IF(performance_data[[#This Row],[return_percentage]]&gt;=performance_data[[#This Row],[benchmark_return]],"Higher","Lower")</f>
        <v>Higher</v>
      </c>
      <c r="M4474" s="14">
        <f xml:space="preserve"> _xlfn.MAXIFS(performance_data[date],performance_data[portfolio_id],performance_data[[#This Row],[portfolio_id]])</f>
        <v>45545</v>
      </c>
      <c r="N4474" s="14">
        <f xml:space="preserve"> _xlfn.MINIFS(performance_data[date],performance_data[portfolio_id],performance_data[[#This Row],[portfolio_id]])</f>
        <v>44841</v>
      </c>
      <c r="O4474" s="15">
        <f>_xlfn.MAXIFS(performance_data[portfolio_value],performance_data[portfolio_id],performance_data[[#This Row],[portfolio_id]],performance_data[date],performance_data[[#This Row],[latest_date]])</f>
        <v>326646.07</v>
      </c>
      <c r="P4474" s="15">
        <f>_xlfn.MAXIFS(performance_data[portfolio_value],performance_data[portfolio_id],performance_data[[#This Row],[portfolio_id]],performance_data[date],performance_data[[#This Row],[starting_date]])</f>
        <v>345380.05</v>
      </c>
      <c r="Q4474" s="15">
        <f>performance_data[[#This Row],[latest_value]]-performance_data[[#This Row],[starting_value]]</f>
        <v>-18733.979999999981</v>
      </c>
      <c r="R4474" s="15">
        <f>performance_data[[#This Row],[net_inflows]]-performance_data[[#This Row],[net_outflows]]</f>
        <v>-16417.579999999998</v>
      </c>
      <c r="S4474" s="15" t="str">
        <f>IF(performance_data[[#This Row],[net_inflows]]&gt;AVERAGE(performance_data[net_inflows]),"High","Low")</f>
        <v>Low</v>
      </c>
      <c r="T4474" s="15">
        <f>AVERAGEIF(performance_data[inflow_flag],performance_data[[#This Row],[inflow_flag]],performance_data[return_percentage])</f>
        <v>5.0457846277021572</v>
      </c>
      <c r="U4474" s="17">
        <f>IF(performance_data[[#This Row],[return_percentage]]&lt;performance_data[[#This Row],[benchmark_return]],1,0)</f>
        <v>0</v>
      </c>
      <c r="V4474" s="17">
        <f>COUNTIFS(performance_data[portfolio_id],performance_data[[#This Row],[portfolio_id]])</f>
        <v>22</v>
      </c>
      <c r="W4474" s="17">
        <f>COUNTIFS(performance_data[portfolio_id],performance_data[[#This Row],[portfolio_id]],
          performance_data[return_flag],1)</f>
        <v>8</v>
      </c>
      <c r="X4474" s="15">
        <f>performance_data[[#This Row],[underperform_flag_count]]/performance_data[[#This Row],[totalportfoliocount]]</f>
        <v>0.36363636363636365</v>
      </c>
    </row>
    <row r="4475" spans="1:24" x14ac:dyDescent="0.3">
      <c r="A4475">
        <v>9063</v>
      </c>
      <c r="B4475" s="1">
        <v>45450</v>
      </c>
      <c r="C4475">
        <v>195461.8</v>
      </c>
      <c r="D4475">
        <v>-8.4700000000000006</v>
      </c>
      <c r="E4475">
        <v>-8.56</v>
      </c>
      <c r="F4475">
        <v>15164.93</v>
      </c>
      <c r="G4475">
        <v>12840.92</v>
      </c>
      <c r="H4475" t="s">
        <v>2205</v>
      </c>
      <c r="I4475" t="s">
        <v>2211</v>
      </c>
      <c r="J4475">
        <v>6</v>
      </c>
      <c r="K4475" t="s">
        <v>2212</v>
      </c>
      <c r="L4475" t="str">
        <f>IF(performance_data[[#This Row],[return_percentage]]&gt;=performance_data[[#This Row],[benchmark_return]],"Higher","Lower")</f>
        <v>Higher</v>
      </c>
      <c r="M4475" s="14">
        <f xml:space="preserve"> _xlfn.MAXIFS(performance_data[date],performance_data[portfolio_id],performance_data[[#This Row],[portfolio_id]])</f>
        <v>45545</v>
      </c>
      <c r="N4475" s="14">
        <f xml:space="preserve"> _xlfn.MINIFS(performance_data[date],performance_data[portfolio_id],performance_data[[#This Row],[portfolio_id]])</f>
        <v>44841</v>
      </c>
      <c r="O4475" s="15">
        <f>_xlfn.MAXIFS(performance_data[portfolio_value],performance_data[portfolio_id],performance_data[[#This Row],[portfolio_id]],performance_data[date],performance_data[[#This Row],[latest_date]])</f>
        <v>326646.07</v>
      </c>
      <c r="P4475" s="15">
        <f>_xlfn.MAXIFS(performance_data[portfolio_value],performance_data[portfolio_id],performance_data[[#This Row],[portfolio_id]],performance_data[date],performance_data[[#This Row],[starting_date]])</f>
        <v>345380.05</v>
      </c>
      <c r="Q4475" s="15">
        <f>performance_data[[#This Row],[latest_value]]-performance_data[[#This Row],[starting_value]]</f>
        <v>-18733.979999999981</v>
      </c>
      <c r="R4475" s="15">
        <f>performance_data[[#This Row],[net_inflows]]-performance_data[[#This Row],[net_outflows]]</f>
        <v>2324.0100000000002</v>
      </c>
      <c r="S4475" s="15" t="str">
        <f>IF(performance_data[[#This Row],[net_inflows]]&gt;AVERAGE(performance_data[net_inflows]),"High","Low")</f>
        <v>High</v>
      </c>
      <c r="T4475" s="15">
        <f>AVERAGEIF(performance_data[inflow_flag],performance_data[[#This Row],[inflow_flag]],performance_data[return_percentage])</f>
        <v>4.8467905675459724</v>
      </c>
      <c r="U4475" s="17">
        <f>IF(performance_data[[#This Row],[return_percentage]]&lt;performance_data[[#This Row],[benchmark_return]],1,0)</f>
        <v>0</v>
      </c>
      <c r="V4475" s="17">
        <f>COUNTIFS(performance_data[portfolio_id],performance_data[[#This Row],[portfolio_id]])</f>
        <v>22</v>
      </c>
      <c r="W4475" s="17">
        <f>COUNTIFS(performance_data[portfolio_id],performance_data[[#This Row],[portfolio_id]],
          performance_data[return_flag],1)</f>
        <v>8</v>
      </c>
      <c r="X4475" s="15">
        <f>performance_data[[#This Row],[underperform_flag_count]]/performance_data[[#This Row],[totalportfoliocount]]</f>
        <v>0.36363636363636365</v>
      </c>
    </row>
    <row r="4476" spans="1:24" x14ac:dyDescent="0.3">
      <c r="A4476">
        <v>9063</v>
      </c>
      <c r="B4476" s="1">
        <v>44905</v>
      </c>
      <c r="C4476">
        <v>226875.55</v>
      </c>
      <c r="D4476">
        <v>6.35</v>
      </c>
      <c r="E4476">
        <v>6.15</v>
      </c>
      <c r="F4476">
        <v>19956.02</v>
      </c>
      <c r="G4476">
        <v>19672.55</v>
      </c>
      <c r="H4476" t="s">
        <v>2220</v>
      </c>
      <c r="I4476" t="s">
        <v>2217</v>
      </c>
      <c r="J4476">
        <v>12</v>
      </c>
      <c r="K4476" t="s">
        <v>2218</v>
      </c>
      <c r="L4476" t="str">
        <f>IF(performance_data[[#This Row],[return_percentage]]&gt;=performance_data[[#This Row],[benchmark_return]],"Higher","Lower")</f>
        <v>Higher</v>
      </c>
      <c r="M4476" s="14">
        <f xml:space="preserve"> _xlfn.MAXIFS(performance_data[date],performance_data[portfolio_id],performance_data[[#This Row],[portfolio_id]])</f>
        <v>45545</v>
      </c>
      <c r="N4476" s="14">
        <f xml:space="preserve"> _xlfn.MINIFS(performance_data[date],performance_data[portfolio_id],performance_data[[#This Row],[portfolio_id]])</f>
        <v>44841</v>
      </c>
      <c r="O4476" s="15">
        <f>_xlfn.MAXIFS(performance_data[portfolio_value],performance_data[portfolio_id],performance_data[[#This Row],[portfolio_id]],performance_data[date],performance_data[[#This Row],[latest_date]])</f>
        <v>326646.07</v>
      </c>
      <c r="P4476" s="15">
        <f>_xlfn.MAXIFS(performance_data[portfolio_value],performance_data[portfolio_id],performance_data[[#This Row],[portfolio_id]],performance_data[date],performance_data[[#This Row],[starting_date]])</f>
        <v>345380.05</v>
      </c>
      <c r="Q4476" s="15">
        <f>performance_data[[#This Row],[latest_value]]-performance_data[[#This Row],[starting_value]]</f>
        <v>-18733.979999999981</v>
      </c>
      <c r="R4476" s="15">
        <f>performance_data[[#This Row],[net_inflows]]-performance_data[[#This Row],[net_outflows]]</f>
        <v>283.47000000000116</v>
      </c>
      <c r="S4476" s="15" t="str">
        <f>IF(performance_data[[#This Row],[net_inflows]]&gt;AVERAGE(performance_data[net_inflows]),"High","Low")</f>
        <v>High</v>
      </c>
      <c r="T4476" s="15">
        <f>AVERAGEIF(performance_data[inflow_flag],performance_data[[#This Row],[inflow_flag]],performance_data[return_percentage])</f>
        <v>4.8467905675459724</v>
      </c>
      <c r="U4476" s="17">
        <f>IF(performance_data[[#This Row],[return_percentage]]&lt;performance_data[[#This Row],[benchmark_return]],1,0)</f>
        <v>0</v>
      </c>
      <c r="V4476" s="17">
        <f>COUNTIFS(performance_data[portfolio_id],performance_data[[#This Row],[portfolio_id]])</f>
        <v>22</v>
      </c>
      <c r="W4476" s="17">
        <f>COUNTIFS(performance_data[portfolio_id],performance_data[[#This Row],[portfolio_id]],
          performance_data[return_flag],1)</f>
        <v>8</v>
      </c>
      <c r="X4476" s="15">
        <f>performance_data[[#This Row],[underperform_flag_count]]/performance_data[[#This Row],[totalportfoliocount]]</f>
        <v>0.36363636363636365</v>
      </c>
    </row>
    <row r="4477" spans="1:24" x14ac:dyDescent="0.3">
      <c r="A4477">
        <v>9063</v>
      </c>
      <c r="B4477" s="1">
        <v>45545</v>
      </c>
      <c r="C4477">
        <v>326646.07</v>
      </c>
      <c r="D4477">
        <v>15.95</v>
      </c>
      <c r="E4477">
        <v>13.66</v>
      </c>
      <c r="F4477">
        <v>11643.92</v>
      </c>
      <c r="G4477">
        <v>11604.11</v>
      </c>
      <c r="H4477" t="s">
        <v>2205</v>
      </c>
      <c r="I4477" t="s">
        <v>2209</v>
      </c>
      <c r="J4477">
        <v>9</v>
      </c>
      <c r="K4477" t="s">
        <v>2221</v>
      </c>
      <c r="L4477" t="str">
        <f>IF(performance_data[[#This Row],[return_percentage]]&gt;=performance_data[[#This Row],[benchmark_return]],"Higher","Lower")</f>
        <v>Higher</v>
      </c>
      <c r="M4477" s="14">
        <f xml:space="preserve"> _xlfn.MAXIFS(performance_data[date],performance_data[portfolio_id],performance_data[[#This Row],[portfolio_id]])</f>
        <v>45545</v>
      </c>
      <c r="N4477" s="14">
        <f xml:space="preserve"> _xlfn.MINIFS(performance_data[date],performance_data[portfolio_id],performance_data[[#This Row],[portfolio_id]])</f>
        <v>44841</v>
      </c>
      <c r="O4477" s="15">
        <f>_xlfn.MAXIFS(performance_data[portfolio_value],performance_data[portfolio_id],performance_data[[#This Row],[portfolio_id]],performance_data[date],performance_data[[#This Row],[latest_date]])</f>
        <v>326646.07</v>
      </c>
      <c r="P4477" s="15">
        <f>_xlfn.MAXIFS(performance_data[portfolio_value],performance_data[portfolio_id],performance_data[[#This Row],[portfolio_id]],performance_data[date],performance_data[[#This Row],[starting_date]])</f>
        <v>345380.05</v>
      </c>
      <c r="Q4477" s="15">
        <f>performance_data[[#This Row],[latest_value]]-performance_data[[#This Row],[starting_value]]</f>
        <v>-18733.979999999981</v>
      </c>
      <c r="R4477" s="15">
        <f>performance_data[[#This Row],[net_inflows]]-performance_data[[#This Row],[net_outflows]]</f>
        <v>39.809999999999491</v>
      </c>
      <c r="S4477" s="15" t="str">
        <f>IF(performance_data[[#This Row],[net_inflows]]&gt;AVERAGE(performance_data[net_inflows]),"High","Low")</f>
        <v>High</v>
      </c>
      <c r="T4477" s="15">
        <f>AVERAGEIF(performance_data[inflow_flag],performance_data[[#This Row],[inflow_flag]],performance_data[return_percentage])</f>
        <v>4.8467905675459724</v>
      </c>
      <c r="U4477" s="17">
        <f>IF(performance_data[[#This Row],[return_percentage]]&lt;performance_data[[#This Row],[benchmark_return]],1,0)</f>
        <v>0</v>
      </c>
      <c r="V4477" s="17">
        <f>COUNTIFS(performance_data[portfolio_id],performance_data[[#This Row],[portfolio_id]])</f>
        <v>22</v>
      </c>
      <c r="W4477" s="17">
        <f>COUNTIFS(performance_data[portfolio_id],performance_data[[#This Row],[portfolio_id]],
          performance_data[return_flag],1)</f>
        <v>8</v>
      </c>
      <c r="X4477" s="15">
        <f>performance_data[[#This Row],[underperform_flag_count]]/performance_data[[#This Row],[totalportfoliocount]]</f>
        <v>0.36363636363636365</v>
      </c>
    </row>
    <row r="4478" spans="1:24" x14ac:dyDescent="0.3">
      <c r="A4478">
        <v>9063</v>
      </c>
      <c r="B4478" s="1">
        <v>45124</v>
      </c>
      <c r="C4478">
        <v>45339.69</v>
      </c>
      <c r="D4478">
        <v>7.34</v>
      </c>
      <c r="E4478">
        <v>6.5</v>
      </c>
      <c r="F4478">
        <v>18714.38</v>
      </c>
      <c r="G4478">
        <v>5053.43</v>
      </c>
      <c r="H4478" t="s">
        <v>2213</v>
      </c>
      <c r="I4478" t="s">
        <v>2209</v>
      </c>
      <c r="J4478">
        <v>7</v>
      </c>
      <c r="K4478" t="s">
        <v>2210</v>
      </c>
      <c r="L4478" t="str">
        <f>IF(performance_data[[#This Row],[return_percentage]]&gt;=performance_data[[#This Row],[benchmark_return]],"Higher","Lower")</f>
        <v>Higher</v>
      </c>
      <c r="M4478" s="14">
        <f xml:space="preserve"> _xlfn.MAXIFS(performance_data[date],performance_data[portfolio_id],performance_data[[#This Row],[portfolio_id]])</f>
        <v>45545</v>
      </c>
      <c r="N4478" s="14">
        <f xml:space="preserve"> _xlfn.MINIFS(performance_data[date],performance_data[portfolio_id],performance_data[[#This Row],[portfolio_id]])</f>
        <v>44841</v>
      </c>
      <c r="O4478" s="15">
        <f>_xlfn.MAXIFS(performance_data[portfolio_value],performance_data[portfolio_id],performance_data[[#This Row],[portfolio_id]],performance_data[date],performance_data[[#This Row],[latest_date]])</f>
        <v>326646.07</v>
      </c>
      <c r="P4478" s="15">
        <f>_xlfn.MAXIFS(performance_data[portfolio_value],performance_data[portfolio_id],performance_data[[#This Row],[portfolio_id]],performance_data[date],performance_data[[#This Row],[starting_date]])</f>
        <v>345380.05</v>
      </c>
      <c r="Q4478" s="15">
        <f>performance_data[[#This Row],[latest_value]]-performance_data[[#This Row],[starting_value]]</f>
        <v>-18733.979999999981</v>
      </c>
      <c r="R4478" s="15">
        <f>performance_data[[#This Row],[net_inflows]]-performance_data[[#This Row],[net_outflows]]</f>
        <v>13660.95</v>
      </c>
      <c r="S4478" s="15" t="str">
        <f>IF(performance_data[[#This Row],[net_inflows]]&gt;AVERAGE(performance_data[net_inflows]),"High","Low")</f>
        <v>High</v>
      </c>
      <c r="T4478" s="15">
        <f>AVERAGEIF(performance_data[inflow_flag],performance_data[[#This Row],[inflow_flag]],performance_data[return_percentage])</f>
        <v>4.8467905675459724</v>
      </c>
      <c r="U4478" s="17">
        <f>IF(performance_data[[#This Row],[return_percentage]]&lt;performance_data[[#This Row],[benchmark_return]],1,0)</f>
        <v>0</v>
      </c>
      <c r="V4478" s="17">
        <f>COUNTIFS(performance_data[portfolio_id],performance_data[[#This Row],[portfolio_id]])</f>
        <v>22</v>
      </c>
      <c r="W4478" s="17">
        <f>COUNTIFS(performance_data[portfolio_id],performance_data[[#This Row],[portfolio_id]],
          performance_data[return_flag],1)</f>
        <v>8</v>
      </c>
      <c r="X4478" s="15">
        <f>performance_data[[#This Row],[underperform_flag_count]]/performance_data[[#This Row],[totalportfoliocount]]</f>
        <v>0.36363636363636365</v>
      </c>
    </row>
    <row r="4479" spans="1:24" x14ac:dyDescent="0.3">
      <c r="A4479">
        <v>9063</v>
      </c>
      <c r="B4479" s="1">
        <v>45149</v>
      </c>
      <c r="C4479">
        <v>403585.39</v>
      </c>
      <c r="D4479">
        <v>16.61</v>
      </c>
      <c r="E4479">
        <v>17.579999999999998</v>
      </c>
      <c r="F4479">
        <v>4071.1</v>
      </c>
      <c r="G4479">
        <v>2123.88</v>
      </c>
      <c r="H4479" t="s">
        <v>2213</v>
      </c>
      <c r="I4479" t="s">
        <v>2209</v>
      </c>
      <c r="J4479">
        <v>8</v>
      </c>
      <c r="K4479" t="s">
        <v>2214</v>
      </c>
      <c r="L4479" t="str">
        <f>IF(performance_data[[#This Row],[return_percentage]]&gt;=performance_data[[#This Row],[benchmark_return]],"Higher","Lower")</f>
        <v>Lower</v>
      </c>
      <c r="M4479" s="14">
        <f xml:space="preserve"> _xlfn.MAXIFS(performance_data[date],performance_data[portfolio_id],performance_data[[#This Row],[portfolio_id]])</f>
        <v>45545</v>
      </c>
      <c r="N4479" s="14">
        <f xml:space="preserve"> _xlfn.MINIFS(performance_data[date],performance_data[portfolio_id],performance_data[[#This Row],[portfolio_id]])</f>
        <v>44841</v>
      </c>
      <c r="O4479" s="15">
        <f>_xlfn.MAXIFS(performance_data[portfolio_value],performance_data[portfolio_id],performance_data[[#This Row],[portfolio_id]],performance_data[date],performance_data[[#This Row],[latest_date]])</f>
        <v>326646.07</v>
      </c>
      <c r="P4479" s="15">
        <f>_xlfn.MAXIFS(performance_data[portfolio_value],performance_data[portfolio_id],performance_data[[#This Row],[portfolio_id]],performance_data[date],performance_data[[#This Row],[starting_date]])</f>
        <v>345380.05</v>
      </c>
      <c r="Q4479" s="15">
        <f>performance_data[[#This Row],[latest_value]]-performance_data[[#This Row],[starting_value]]</f>
        <v>-18733.979999999981</v>
      </c>
      <c r="R4479" s="15">
        <f>performance_data[[#This Row],[net_inflows]]-performance_data[[#This Row],[net_outflows]]</f>
        <v>1947.2199999999998</v>
      </c>
      <c r="S4479" s="15" t="str">
        <f>IF(performance_data[[#This Row],[net_inflows]]&gt;AVERAGE(performance_data[net_inflows]),"High","Low")</f>
        <v>Low</v>
      </c>
      <c r="T4479" s="15">
        <f>AVERAGEIF(performance_data[inflow_flag],performance_data[[#This Row],[inflow_flag]],performance_data[return_percentage])</f>
        <v>5.0457846277021572</v>
      </c>
      <c r="U4479" s="17">
        <f>IF(performance_data[[#This Row],[return_percentage]]&lt;performance_data[[#This Row],[benchmark_return]],1,0)</f>
        <v>1</v>
      </c>
      <c r="V4479" s="17">
        <f>COUNTIFS(performance_data[portfolio_id],performance_data[[#This Row],[portfolio_id]])</f>
        <v>22</v>
      </c>
      <c r="W4479" s="17">
        <f>COUNTIFS(performance_data[portfolio_id],performance_data[[#This Row],[portfolio_id]],
          performance_data[return_flag],1)</f>
        <v>8</v>
      </c>
      <c r="X4479" s="15">
        <f>performance_data[[#This Row],[underperform_flag_count]]/performance_data[[#This Row],[totalportfoliocount]]</f>
        <v>0.36363636363636365</v>
      </c>
    </row>
    <row r="4480" spans="1:24" x14ac:dyDescent="0.3">
      <c r="A4480">
        <v>9063</v>
      </c>
      <c r="B4480" s="1">
        <v>45009</v>
      </c>
      <c r="C4480">
        <v>418156.97</v>
      </c>
      <c r="D4480">
        <v>-3.51</v>
      </c>
      <c r="E4480">
        <v>-3.59</v>
      </c>
      <c r="F4480">
        <v>16760.03</v>
      </c>
      <c r="G4480">
        <v>5083.5</v>
      </c>
      <c r="H4480" t="s">
        <v>2213</v>
      </c>
      <c r="I4480" t="s">
        <v>2206</v>
      </c>
      <c r="J4480">
        <v>3</v>
      </c>
      <c r="K4480" t="s">
        <v>2222</v>
      </c>
      <c r="L4480" t="str">
        <f>IF(performance_data[[#This Row],[return_percentage]]&gt;=performance_data[[#This Row],[benchmark_return]],"Higher","Lower")</f>
        <v>Higher</v>
      </c>
      <c r="M4480" s="14">
        <f xml:space="preserve"> _xlfn.MAXIFS(performance_data[date],performance_data[portfolio_id],performance_data[[#This Row],[portfolio_id]])</f>
        <v>45545</v>
      </c>
      <c r="N4480" s="14">
        <f xml:space="preserve"> _xlfn.MINIFS(performance_data[date],performance_data[portfolio_id],performance_data[[#This Row],[portfolio_id]])</f>
        <v>44841</v>
      </c>
      <c r="O4480" s="15">
        <f>_xlfn.MAXIFS(performance_data[portfolio_value],performance_data[portfolio_id],performance_data[[#This Row],[portfolio_id]],performance_data[date],performance_data[[#This Row],[latest_date]])</f>
        <v>326646.07</v>
      </c>
      <c r="P4480" s="15">
        <f>_xlfn.MAXIFS(performance_data[portfolio_value],performance_data[portfolio_id],performance_data[[#This Row],[portfolio_id]],performance_data[date],performance_data[[#This Row],[starting_date]])</f>
        <v>345380.05</v>
      </c>
      <c r="Q4480" s="15">
        <f>performance_data[[#This Row],[latest_value]]-performance_data[[#This Row],[starting_value]]</f>
        <v>-18733.979999999981</v>
      </c>
      <c r="R4480" s="15">
        <f>performance_data[[#This Row],[net_inflows]]-performance_data[[#This Row],[net_outflows]]</f>
        <v>11676.529999999999</v>
      </c>
      <c r="S4480" s="15" t="str">
        <f>IF(performance_data[[#This Row],[net_inflows]]&gt;AVERAGE(performance_data[net_inflows]),"High","Low")</f>
        <v>High</v>
      </c>
      <c r="T4480" s="15">
        <f>AVERAGEIF(performance_data[inflow_flag],performance_data[[#This Row],[inflow_flag]],performance_data[return_percentage])</f>
        <v>4.8467905675459724</v>
      </c>
      <c r="U4480" s="17">
        <f>IF(performance_data[[#This Row],[return_percentage]]&lt;performance_data[[#This Row],[benchmark_return]],1,0)</f>
        <v>0</v>
      </c>
      <c r="V4480" s="17">
        <f>COUNTIFS(performance_data[portfolio_id],performance_data[[#This Row],[portfolio_id]])</f>
        <v>22</v>
      </c>
      <c r="W4480" s="17">
        <f>COUNTIFS(performance_data[portfolio_id],performance_data[[#This Row],[portfolio_id]],
          performance_data[return_flag],1)</f>
        <v>8</v>
      </c>
      <c r="X4480" s="15">
        <f>performance_data[[#This Row],[underperform_flag_count]]/performance_data[[#This Row],[totalportfoliocount]]</f>
        <v>0.36363636363636365</v>
      </c>
    </row>
    <row r="4481" spans="1:24" x14ac:dyDescent="0.3">
      <c r="A4481">
        <v>9063</v>
      </c>
      <c r="B4481" s="1">
        <v>45287</v>
      </c>
      <c r="C4481">
        <v>335194.46000000002</v>
      </c>
      <c r="D4481">
        <v>-4.76</v>
      </c>
      <c r="E4481">
        <v>-5.67</v>
      </c>
      <c r="F4481">
        <v>9365.83</v>
      </c>
      <c r="G4481">
        <v>57.15</v>
      </c>
      <c r="H4481" t="s">
        <v>2213</v>
      </c>
      <c r="I4481" t="s">
        <v>2217</v>
      </c>
      <c r="J4481">
        <v>12</v>
      </c>
      <c r="K4481" t="s">
        <v>2218</v>
      </c>
      <c r="L4481" t="str">
        <f>IF(performance_data[[#This Row],[return_percentage]]&gt;=performance_data[[#This Row],[benchmark_return]],"Higher","Lower")</f>
        <v>Higher</v>
      </c>
      <c r="M4481" s="14">
        <f xml:space="preserve"> _xlfn.MAXIFS(performance_data[date],performance_data[portfolio_id],performance_data[[#This Row],[portfolio_id]])</f>
        <v>45545</v>
      </c>
      <c r="N4481" s="14">
        <f xml:space="preserve"> _xlfn.MINIFS(performance_data[date],performance_data[portfolio_id],performance_data[[#This Row],[portfolio_id]])</f>
        <v>44841</v>
      </c>
      <c r="O4481" s="15">
        <f>_xlfn.MAXIFS(performance_data[portfolio_value],performance_data[portfolio_id],performance_data[[#This Row],[portfolio_id]],performance_data[date],performance_data[[#This Row],[latest_date]])</f>
        <v>326646.07</v>
      </c>
      <c r="P4481" s="15">
        <f>_xlfn.MAXIFS(performance_data[portfolio_value],performance_data[portfolio_id],performance_data[[#This Row],[portfolio_id]],performance_data[date],performance_data[[#This Row],[starting_date]])</f>
        <v>345380.05</v>
      </c>
      <c r="Q4481" s="15">
        <f>performance_data[[#This Row],[latest_value]]-performance_data[[#This Row],[starting_value]]</f>
        <v>-18733.979999999981</v>
      </c>
      <c r="R4481" s="15">
        <f>performance_data[[#This Row],[net_inflows]]-performance_data[[#This Row],[net_outflows]]</f>
        <v>9308.68</v>
      </c>
      <c r="S4481" s="15" t="str">
        <f>IF(performance_data[[#This Row],[net_inflows]]&gt;AVERAGE(performance_data[net_inflows]),"High","Low")</f>
        <v>Low</v>
      </c>
      <c r="T4481" s="15">
        <f>AVERAGEIF(performance_data[inflow_flag],performance_data[[#This Row],[inflow_flag]],performance_data[return_percentage])</f>
        <v>5.0457846277021572</v>
      </c>
      <c r="U4481" s="17">
        <f>IF(performance_data[[#This Row],[return_percentage]]&lt;performance_data[[#This Row],[benchmark_return]],1,0)</f>
        <v>0</v>
      </c>
      <c r="V4481" s="17">
        <f>COUNTIFS(performance_data[portfolio_id],performance_data[[#This Row],[portfolio_id]])</f>
        <v>22</v>
      </c>
      <c r="W4481" s="17">
        <f>COUNTIFS(performance_data[portfolio_id],performance_data[[#This Row],[portfolio_id]],
          performance_data[return_flag],1)</f>
        <v>8</v>
      </c>
      <c r="X4481" s="15">
        <f>performance_data[[#This Row],[underperform_flag_count]]/performance_data[[#This Row],[totalportfoliocount]]</f>
        <v>0.36363636363636365</v>
      </c>
    </row>
    <row r="4482" spans="1:24" x14ac:dyDescent="0.3">
      <c r="A4482">
        <v>9063</v>
      </c>
      <c r="B4482" s="1">
        <v>45327</v>
      </c>
      <c r="C4482">
        <v>310511.84000000003</v>
      </c>
      <c r="D4482">
        <v>-8.69</v>
      </c>
      <c r="E4482">
        <v>-8.52</v>
      </c>
      <c r="F4482">
        <v>17302.25</v>
      </c>
      <c r="G4482">
        <v>1586.12</v>
      </c>
      <c r="H4482" t="s">
        <v>2205</v>
      </c>
      <c r="I4482" t="s">
        <v>2206</v>
      </c>
      <c r="J4482">
        <v>2</v>
      </c>
      <c r="K4482" t="s">
        <v>2226</v>
      </c>
      <c r="L4482" t="str">
        <f>IF(performance_data[[#This Row],[return_percentage]]&gt;=performance_data[[#This Row],[benchmark_return]],"Higher","Lower")</f>
        <v>Lower</v>
      </c>
      <c r="M4482" s="14">
        <f xml:space="preserve"> _xlfn.MAXIFS(performance_data[date],performance_data[portfolio_id],performance_data[[#This Row],[portfolio_id]])</f>
        <v>45545</v>
      </c>
      <c r="N4482" s="14">
        <f xml:space="preserve"> _xlfn.MINIFS(performance_data[date],performance_data[portfolio_id],performance_data[[#This Row],[portfolio_id]])</f>
        <v>44841</v>
      </c>
      <c r="O4482" s="15">
        <f>_xlfn.MAXIFS(performance_data[portfolio_value],performance_data[portfolio_id],performance_data[[#This Row],[portfolio_id]],performance_data[date],performance_data[[#This Row],[latest_date]])</f>
        <v>326646.07</v>
      </c>
      <c r="P4482" s="15">
        <f>_xlfn.MAXIFS(performance_data[portfolio_value],performance_data[portfolio_id],performance_data[[#This Row],[portfolio_id]],performance_data[date],performance_data[[#This Row],[starting_date]])</f>
        <v>345380.05</v>
      </c>
      <c r="Q4482" s="15">
        <f>performance_data[[#This Row],[latest_value]]-performance_data[[#This Row],[starting_value]]</f>
        <v>-18733.979999999981</v>
      </c>
      <c r="R4482" s="15">
        <f>performance_data[[#This Row],[net_inflows]]-performance_data[[#This Row],[net_outflows]]</f>
        <v>15716.130000000001</v>
      </c>
      <c r="S4482" s="15" t="str">
        <f>IF(performance_data[[#This Row],[net_inflows]]&gt;AVERAGE(performance_data[net_inflows]),"High","Low")</f>
        <v>High</v>
      </c>
      <c r="T4482" s="15">
        <f>AVERAGEIF(performance_data[inflow_flag],performance_data[[#This Row],[inflow_flag]],performance_data[return_percentage])</f>
        <v>4.8467905675459724</v>
      </c>
      <c r="U4482" s="17">
        <f>IF(performance_data[[#This Row],[return_percentage]]&lt;performance_data[[#This Row],[benchmark_return]],1,0)</f>
        <v>1</v>
      </c>
      <c r="V4482" s="17">
        <f>COUNTIFS(performance_data[portfolio_id],performance_data[[#This Row],[portfolio_id]])</f>
        <v>22</v>
      </c>
      <c r="W4482" s="17">
        <f>COUNTIFS(performance_data[portfolio_id],performance_data[[#This Row],[portfolio_id]],
          performance_data[return_flag],1)</f>
        <v>8</v>
      </c>
      <c r="X4482" s="15">
        <f>performance_data[[#This Row],[underperform_flag_count]]/performance_data[[#This Row],[totalportfoliocount]]</f>
        <v>0.36363636363636365</v>
      </c>
    </row>
    <row r="4483" spans="1:24" x14ac:dyDescent="0.3">
      <c r="A4483">
        <v>9063</v>
      </c>
      <c r="B4483" s="1">
        <v>44897</v>
      </c>
      <c r="C4483">
        <v>47238.81</v>
      </c>
      <c r="D4483">
        <v>8.0399999999999991</v>
      </c>
      <c r="E4483">
        <v>8.5500000000000007</v>
      </c>
      <c r="F4483">
        <v>62.51</v>
      </c>
      <c r="G4483">
        <v>10786.67</v>
      </c>
      <c r="H4483" t="s">
        <v>2220</v>
      </c>
      <c r="I4483" t="s">
        <v>2217</v>
      </c>
      <c r="J4483">
        <v>12</v>
      </c>
      <c r="K4483" t="s">
        <v>2218</v>
      </c>
      <c r="L4483" t="str">
        <f>IF(performance_data[[#This Row],[return_percentage]]&gt;=performance_data[[#This Row],[benchmark_return]],"Higher","Lower")</f>
        <v>Lower</v>
      </c>
      <c r="M4483" s="14">
        <f xml:space="preserve"> _xlfn.MAXIFS(performance_data[date],performance_data[portfolio_id],performance_data[[#This Row],[portfolio_id]])</f>
        <v>45545</v>
      </c>
      <c r="N4483" s="14">
        <f xml:space="preserve"> _xlfn.MINIFS(performance_data[date],performance_data[portfolio_id],performance_data[[#This Row],[portfolio_id]])</f>
        <v>44841</v>
      </c>
      <c r="O4483" s="15">
        <f>_xlfn.MAXIFS(performance_data[portfolio_value],performance_data[portfolio_id],performance_data[[#This Row],[portfolio_id]],performance_data[date],performance_data[[#This Row],[latest_date]])</f>
        <v>326646.07</v>
      </c>
      <c r="P4483" s="15">
        <f>_xlfn.MAXIFS(performance_data[portfolio_value],performance_data[portfolio_id],performance_data[[#This Row],[portfolio_id]],performance_data[date],performance_data[[#This Row],[starting_date]])</f>
        <v>345380.05</v>
      </c>
      <c r="Q4483" s="15">
        <f>performance_data[[#This Row],[latest_value]]-performance_data[[#This Row],[starting_value]]</f>
        <v>-18733.979999999981</v>
      </c>
      <c r="R4483" s="15">
        <f>performance_data[[#This Row],[net_inflows]]-performance_data[[#This Row],[net_outflows]]</f>
        <v>-10724.16</v>
      </c>
      <c r="S4483" s="15" t="str">
        <f>IF(performance_data[[#This Row],[net_inflows]]&gt;AVERAGE(performance_data[net_inflows]),"High","Low")</f>
        <v>Low</v>
      </c>
      <c r="T4483" s="15">
        <f>AVERAGEIF(performance_data[inflow_flag],performance_data[[#This Row],[inflow_flag]],performance_data[return_percentage])</f>
        <v>5.0457846277021572</v>
      </c>
      <c r="U4483" s="17">
        <f>IF(performance_data[[#This Row],[return_percentage]]&lt;performance_data[[#This Row],[benchmark_return]],1,0)</f>
        <v>1</v>
      </c>
      <c r="V4483" s="17">
        <f>COUNTIFS(performance_data[portfolio_id],performance_data[[#This Row],[portfolio_id]])</f>
        <v>22</v>
      </c>
      <c r="W4483" s="17">
        <f>COUNTIFS(performance_data[portfolio_id],performance_data[[#This Row],[portfolio_id]],
          performance_data[return_flag],1)</f>
        <v>8</v>
      </c>
      <c r="X4483" s="15">
        <f>performance_data[[#This Row],[underperform_flag_count]]/performance_data[[#This Row],[totalportfoliocount]]</f>
        <v>0.36363636363636365</v>
      </c>
    </row>
    <row r="4484" spans="1:24" x14ac:dyDescent="0.3">
      <c r="A4484">
        <v>9063</v>
      </c>
      <c r="B4484" s="1">
        <v>44841</v>
      </c>
      <c r="C4484">
        <v>345380.05</v>
      </c>
      <c r="D4484">
        <v>-5.63</v>
      </c>
      <c r="E4484">
        <v>-5.52</v>
      </c>
      <c r="F4484">
        <v>1038.55</v>
      </c>
      <c r="G4484">
        <v>5256.95</v>
      </c>
      <c r="H4484" t="s">
        <v>2220</v>
      </c>
      <c r="I4484" t="s">
        <v>2217</v>
      </c>
      <c r="J4484">
        <v>10</v>
      </c>
      <c r="K4484" t="s">
        <v>2224</v>
      </c>
      <c r="L4484" t="str">
        <f>IF(performance_data[[#This Row],[return_percentage]]&gt;=performance_data[[#This Row],[benchmark_return]],"Higher","Lower")</f>
        <v>Lower</v>
      </c>
      <c r="M4484" s="14">
        <f xml:space="preserve"> _xlfn.MAXIFS(performance_data[date],performance_data[portfolio_id],performance_data[[#This Row],[portfolio_id]])</f>
        <v>45545</v>
      </c>
      <c r="N4484" s="14">
        <f xml:space="preserve"> _xlfn.MINIFS(performance_data[date],performance_data[portfolio_id],performance_data[[#This Row],[portfolio_id]])</f>
        <v>44841</v>
      </c>
      <c r="O4484" s="15">
        <f>_xlfn.MAXIFS(performance_data[portfolio_value],performance_data[portfolio_id],performance_data[[#This Row],[portfolio_id]],performance_data[date],performance_data[[#This Row],[latest_date]])</f>
        <v>326646.07</v>
      </c>
      <c r="P4484" s="15">
        <f>_xlfn.MAXIFS(performance_data[portfolio_value],performance_data[portfolio_id],performance_data[[#This Row],[portfolio_id]],performance_data[date],performance_data[[#This Row],[starting_date]])</f>
        <v>345380.05</v>
      </c>
      <c r="Q4484" s="15">
        <f>performance_data[[#This Row],[latest_value]]-performance_data[[#This Row],[starting_value]]</f>
        <v>-18733.979999999981</v>
      </c>
      <c r="R4484" s="15">
        <f>performance_data[[#This Row],[net_inflows]]-performance_data[[#This Row],[net_outflows]]</f>
        <v>-4218.3999999999996</v>
      </c>
      <c r="S4484" s="15" t="str">
        <f>IF(performance_data[[#This Row],[net_inflows]]&gt;AVERAGE(performance_data[net_inflows]),"High","Low")</f>
        <v>Low</v>
      </c>
      <c r="T4484" s="15">
        <f>AVERAGEIF(performance_data[inflow_flag],performance_data[[#This Row],[inflow_flag]],performance_data[return_percentage])</f>
        <v>5.0457846277021572</v>
      </c>
      <c r="U4484" s="17">
        <f>IF(performance_data[[#This Row],[return_percentage]]&lt;performance_data[[#This Row],[benchmark_return]],1,0)</f>
        <v>1</v>
      </c>
      <c r="V4484" s="17">
        <f>COUNTIFS(performance_data[portfolio_id],performance_data[[#This Row],[portfolio_id]])</f>
        <v>22</v>
      </c>
      <c r="W4484" s="17">
        <f>COUNTIFS(performance_data[portfolio_id],performance_data[[#This Row],[portfolio_id]],
          performance_data[return_flag],1)</f>
        <v>8</v>
      </c>
      <c r="X4484" s="15">
        <f>performance_data[[#This Row],[underperform_flag_count]]/performance_data[[#This Row],[totalportfoliocount]]</f>
        <v>0.36363636363636365</v>
      </c>
    </row>
    <row r="4485" spans="1:24" x14ac:dyDescent="0.3">
      <c r="A4485">
        <v>9063</v>
      </c>
      <c r="B4485" s="1">
        <v>44941</v>
      </c>
      <c r="C4485">
        <v>286195.49</v>
      </c>
      <c r="D4485">
        <v>4.8099999999999996</v>
      </c>
      <c r="E4485">
        <v>5.04</v>
      </c>
      <c r="F4485">
        <v>16742.43</v>
      </c>
      <c r="G4485">
        <v>8928</v>
      </c>
      <c r="H4485" t="s">
        <v>2213</v>
      </c>
      <c r="I4485" t="s">
        <v>2206</v>
      </c>
      <c r="J4485">
        <v>1</v>
      </c>
      <c r="K4485" t="s">
        <v>2207</v>
      </c>
      <c r="L4485" t="str">
        <f>IF(performance_data[[#This Row],[return_percentage]]&gt;=performance_data[[#This Row],[benchmark_return]],"Higher","Lower")</f>
        <v>Lower</v>
      </c>
      <c r="M4485" s="14">
        <f xml:space="preserve"> _xlfn.MAXIFS(performance_data[date],performance_data[portfolio_id],performance_data[[#This Row],[portfolio_id]])</f>
        <v>45545</v>
      </c>
      <c r="N4485" s="14">
        <f xml:space="preserve"> _xlfn.MINIFS(performance_data[date],performance_data[portfolio_id],performance_data[[#This Row],[portfolio_id]])</f>
        <v>44841</v>
      </c>
      <c r="O4485" s="15">
        <f>_xlfn.MAXIFS(performance_data[portfolio_value],performance_data[portfolio_id],performance_data[[#This Row],[portfolio_id]],performance_data[date],performance_data[[#This Row],[latest_date]])</f>
        <v>326646.07</v>
      </c>
      <c r="P4485" s="15">
        <f>_xlfn.MAXIFS(performance_data[portfolio_value],performance_data[portfolio_id],performance_data[[#This Row],[portfolio_id]],performance_data[date],performance_data[[#This Row],[starting_date]])</f>
        <v>345380.05</v>
      </c>
      <c r="Q4485" s="15">
        <f>performance_data[[#This Row],[latest_value]]-performance_data[[#This Row],[starting_value]]</f>
        <v>-18733.979999999981</v>
      </c>
      <c r="R4485" s="15">
        <f>performance_data[[#This Row],[net_inflows]]-performance_data[[#This Row],[net_outflows]]</f>
        <v>7814.43</v>
      </c>
      <c r="S4485" s="15" t="str">
        <f>IF(performance_data[[#This Row],[net_inflows]]&gt;AVERAGE(performance_data[net_inflows]),"High","Low")</f>
        <v>High</v>
      </c>
      <c r="T4485" s="15">
        <f>AVERAGEIF(performance_data[inflow_flag],performance_data[[#This Row],[inflow_flag]],performance_data[return_percentage])</f>
        <v>4.8467905675459724</v>
      </c>
      <c r="U4485" s="17">
        <f>IF(performance_data[[#This Row],[return_percentage]]&lt;performance_data[[#This Row],[benchmark_return]],1,0)</f>
        <v>1</v>
      </c>
      <c r="V4485" s="17">
        <f>COUNTIFS(performance_data[portfolio_id],performance_data[[#This Row],[portfolio_id]])</f>
        <v>22</v>
      </c>
      <c r="W4485" s="17">
        <f>COUNTIFS(performance_data[portfolio_id],performance_data[[#This Row],[portfolio_id]],
          performance_data[return_flag],1)</f>
        <v>8</v>
      </c>
      <c r="X4485" s="15">
        <f>performance_data[[#This Row],[underperform_flag_count]]/performance_data[[#This Row],[totalportfoliocount]]</f>
        <v>0.36363636363636365</v>
      </c>
    </row>
    <row r="4486" spans="1:24" x14ac:dyDescent="0.3">
      <c r="A4486">
        <v>9063</v>
      </c>
      <c r="B4486" s="1">
        <v>45217</v>
      </c>
      <c r="C4486">
        <v>167992.11</v>
      </c>
      <c r="D4486">
        <v>17.100000000000001</v>
      </c>
      <c r="E4486">
        <v>17.78</v>
      </c>
      <c r="F4486">
        <v>19218.5</v>
      </c>
      <c r="G4486">
        <v>9069.16</v>
      </c>
      <c r="H4486" t="s">
        <v>2213</v>
      </c>
      <c r="I4486" t="s">
        <v>2217</v>
      </c>
      <c r="J4486">
        <v>10</v>
      </c>
      <c r="K4486" t="s">
        <v>2224</v>
      </c>
      <c r="L4486" t="str">
        <f>IF(performance_data[[#This Row],[return_percentage]]&gt;=performance_data[[#This Row],[benchmark_return]],"Higher","Lower")</f>
        <v>Lower</v>
      </c>
      <c r="M4486" s="14">
        <f xml:space="preserve"> _xlfn.MAXIFS(performance_data[date],performance_data[portfolio_id],performance_data[[#This Row],[portfolio_id]])</f>
        <v>45545</v>
      </c>
      <c r="N4486" s="14">
        <f xml:space="preserve"> _xlfn.MINIFS(performance_data[date],performance_data[portfolio_id],performance_data[[#This Row],[portfolio_id]])</f>
        <v>44841</v>
      </c>
      <c r="O4486" s="15">
        <f>_xlfn.MAXIFS(performance_data[portfolio_value],performance_data[portfolio_id],performance_data[[#This Row],[portfolio_id]],performance_data[date],performance_data[[#This Row],[latest_date]])</f>
        <v>326646.07</v>
      </c>
      <c r="P4486" s="15">
        <f>_xlfn.MAXIFS(performance_data[portfolio_value],performance_data[portfolio_id],performance_data[[#This Row],[portfolio_id]],performance_data[date],performance_data[[#This Row],[starting_date]])</f>
        <v>345380.05</v>
      </c>
      <c r="Q4486" s="15">
        <f>performance_data[[#This Row],[latest_value]]-performance_data[[#This Row],[starting_value]]</f>
        <v>-18733.979999999981</v>
      </c>
      <c r="R4486" s="15">
        <f>performance_data[[#This Row],[net_inflows]]-performance_data[[#This Row],[net_outflows]]</f>
        <v>10149.34</v>
      </c>
      <c r="S4486" s="15" t="str">
        <f>IF(performance_data[[#This Row],[net_inflows]]&gt;AVERAGE(performance_data[net_inflows]),"High","Low")</f>
        <v>High</v>
      </c>
      <c r="T4486" s="15">
        <f>AVERAGEIF(performance_data[inflow_flag],performance_data[[#This Row],[inflow_flag]],performance_data[return_percentage])</f>
        <v>4.8467905675459724</v>
      </c>
      <c r="U4486" s="17">
        <f>IF(performance_data[[#This Row],[return_percentage]]&lt;performance_data[[#This Row],[benchmark_return]],1,0)</f>
        <v>1</v>
      </c>
      <c r="V4486" s="17">
        <f>COUNTIFS(performance_data[portfolio_id],performance_data[[#This Row],[portfolio_id]])</f>
        <v>22</v>
      </c>
      <c r="W4486" s="17">
        <f>COUNTIFS(performance_data[portfolio_id],performance_data[[#This Row],[portfolio_id]],
          performance_data[return_flag],1)</f>
        <v>8</v>
      </c>
      <c r="X4486" s="15">
        <f>performance_data[[#This Row],[underperform_flag_count]]/performance_data[[#This Row],[totalportfoliocount]]</f>
        <v>0.36363636363636365</v>
      </c>
    </row>
    <row r="4487" spans="1:24" x14ac:dyDescent="0.3">
      <c r="A4487">
        <v>9063</v>
      </c>
      <c r="B4487" s="1">
        <v>44937</v>
      </c>
      <c r="C4487">
        <v>484016.73</v>
      </c>
      <c r="D4487">
        <v>5.37</v>
      </c>
      <c r="E4487">
        <v>4.66</v>
      </c>
      <c r="F4487">
        <v>14687.67</v>
      </c>
      <c r="G4487">
        <v>3303.88</v>
      </c>
      <c r="H4487" t="s">
        <v>2213</v>
      </c>
      <c r="I4487" t="s">
        <v>2206</v>
      </c>
      <c r="J4487">
        <v>1</v>
      </c>
      <c r="K4487" t="s">
        <v>2207</v>
      </c>
      <c r="L4487" t="str">
        <f>IF(performance_data[[#This Row],[return_percentage]]&gt;=performance_data[[#This Row],[benchmark_return]],"Higher","Lower")</f>
        <v>Higher</v>
      </c>
      <c r="M4487" s="14">
        <f xml:space="preserve"> _xlfn.MAXIFS(performance_data[date],performance_data[portfolio_id],performance_data[[#This Row],[portfolio_id]])</f>
        <v>45545</v>
      </c>
      <c r="N4487" s="14">
        <f xml:space="preserve"> _xlfn.MINIFS(performance_data[date],performance_data[portfolio_id],performance_data[[#This Row],[portfolio_id]])</f>
        <v>44841</v>
      </c>
      <c r="O4487" s="15">
        <f>_xlfn.MAXIFS(performance_data[portfolio_value],performance_data[portfolio_id],performance_data[[#This Row],[portfolio_id]],performance_data[date],performance_data[[#This Row],[latest_date]])</f>
        <v>326646.07</v>
      </c>
      <c r="P4487" s="15">
        <f>_xlfn.MAXIFS(performance_data[portfolio_value],performance_data[portfolio_id],performance_data[[#This Row],[portfolio_id]],performance_data[date],performance_data[[#This Row],[starting_date]])</f>
        <v>345380.05</v>
      </c>
      <c r="Q4487" s="15">
        <f>performance_data[[#This Row],[latest_value]]-performance_data[[#This Row],[starting_value]]</f>
        <v>-18733.979999999981</v>
      </c>
      <c r="R4487" s="15">
        <f>performance_data[[#This Row],[net_inflows]]-performance_data[[#This Row],[net_outflows]]</f>
        <v>11383.79</v>
      </c>
      <c r="S4487" s="15" t="str">
        <f>IF(performance_data[[#This Row],[net_inflows]]&gt;AVERAGE(performance_data[net_inflows]),"High","Low")</f>
        <v>High</v>
      </c>
      <c r="T4487" s="15">
        <f>AVERAGEIF(performance_data[inflow_flag],performance_data[[#This Row],[inflow_flag]],performance_data[return_percentage])</f>
        <v>4.8467905675459724</v>
      </c>
      <c r="U4487" s="17">
        <f>IF(performance_data[[#This Row],[return_percentage]]&lt;performance_data[[#This Row],[benchmark_return]],1,0)</f>
        <v>0</v>
      </c>
      <c r="V4487" s="17">
        <f>COUNTIFS(performance_data[portfolio_id],performance_data[[#This Row],[portfolio_id]])</f>
        <v>22</v>
      </c>
      <c r="W4487" s="17">
        <f>COUNTIFS(performance_data[portfolio_id],performance_data[[#This Row],[portfolio_id]],
          performance_data[return_flag],1)</f>
        <v>8</v>
      </c>
      <c r="X4487" s="15">
        <f>performance_data[[#This Row],[underperform_flag_count]]/performance_data[[#This Row],[totalportfoliocount]]</f>
        <v>0.36363636363636365</v>
      </c>
    </row>
    <row r="4488" spans="1:24" x14ac:dyDescent="0.3">
      <c r="A4488">
        <v>9063</v>
      </c>
      <c r="B4488" s="1">
        <v>45147</v>
      </c>
      <c r="C4488">
        <v>153886.35</v>
      </c>
      <c r="D4488">
        <v>19.14</v>
      </c>
      <c r="E4488">
        <v>17.21</v>
      </c>
      <c r="F4488">
        <v>3710.38</v>
      </c>
      <c r="G4488">
        <v>12309.2</v>
      </c>
      <c r="H4488" t="s">
        <v>2213</v>
      </c>
      <c r="I4488" t="s">
        <v>2209</v>
      </c>
      <c r="J4488">
        <v>8</v>
      </c>
      <c r="K4488" t="s">
        <v>2214</v>
      </c>
      <c r="L4488" t="str">
        <f>IF(performance_data[[#This Row],[return_percentage]]&gt;=performance_data[[#This Row],[benchmark_return]],"Higher","Lower")</f>
        <v>Higher</v>
      </c>
      <c r="M4488" s="14">
        <f xml:space="preserve"> _xlfn.MAXIFS(performance_data[date],performance_data[portfolio_id],performance_data[[#This Row],[portfolio_id]])</f>
        <v>45545</v>
      </c>
      <c r="N4488" s="14">
        <f xml:space="preserve"> _xlfn.MINIFS(performance_data[date],performance_data[portfolio_id],performance_data[[#This Row],[portfolio_id]])</f>
        <v>44841</v>
      </c>
      <c r="O4488" s="15">
        <f>_xlfn.MAXIFS(performance_data[portfolio_value],performance_data[portfolio_id],performance_data[[#This Row],[portfolio_id]],performance_data[date],performance_data[[#This Row],[latest_date]])</f>
        <v>326646.07</v>
      </c>
      <c r="P4488" s="15">
        <f>_xlfn.MAXIFS(performance_data[portfolio_value],performance_data[portfolio_id],performance_data[[#This Row],[portfolio_id]],performance_data[date],performance_data[[#This Row],[starting_date]])</f>
        <v>345380.05</v>
      </c>
      <c r="Q4488" s="15">
        <f>performance_data[[#This Row],[latest_value]]-performance_data[[#This Row],[starting_value]]</f>
        <v>-18733.979999999981</v>
      </c>
      <c r="R4488" s="15">
        <f>performance_data[[#This Row],[net_inflows]]-performance_data[[#This Row],[net_outflows]]</f>
        <v>-8598.82</v>
      </c>
      <c r="S4488" s="15" t="str">
        <f>IF(performance_data[[#This Row],[net_inflows]]&gt;AVERAGE(performance_data[net_inflows]),"High","Low")</f>
        <v>Low</v>
      </c>
      <c r="T4488" s="15">
        <f>AVERAGEIF(performance_data[inflow_flag],performance_data[[#This Row],[inflow_flag]],performance_data[return_percentage])</f>
        <v>5.0457846277021572</v>
      </c>
      <c r="U4488" s="17">
        <f>IF(performance_data[[#This Row],[return_percentage]]&lt;performance_data[[#This Row],[benchmark_return]],1,0)</f>
        <v>0</v>
      </c>
      <c r="V4488" s="17">
        <f>COUNTIFS(performance_data[portfolio_id],performance_data[[#This Row],[portfolio_id]])</f>
        <v>22</v>
      </c>
      <c r="W4488" s="17">
        <f>COUNTIFS(performance_data[portfolio_id],performance_data[[#This Row],[portfolio_id]],
          performance_data[return_flag],1)</f>
        <v>8</v>
      </c>
      <c r="X4488" s="15">
        <f>performance_data[[#This Row],[underperform_flag_count]]/performance_data[[#This Row],[totalportfoliocount]]</f>
        <v>0.36363636363636365</v>
      </c>
    </row>
    <row r="4489" spans="1:24" x14ac:dyDescent="0.3">
      <c r="A4489">
        <v>9063</v>
      </c>
      <c r="B4489" s="1">
        <v>45131</v>
      </c>
      <c r="C4489">
        <v>90006.66</v>
      </c>
      <c r="D4489">
        <v>16.38</v>
      </c>
      <c r="E4489">
        <v>13.5</v>
      </c>
      <c r="F4489">
        <v>1744.72</v>
      </c>
      <c r="G4489">
        <v>17874.5</v>
      </c>
      <c r="H4489" t="s">
        <v>2213</v>
      </c>
      <c r="I4489" t="s">
        <v>2209</v>
      </c>
      <c r="J4489">
        <v>7</v>
      </c>
      <c r="K4489" t="s">
        <v>2210</v>
      </c>
      <c r="L4489" t="str">
        <f>IF(performance_data[[#This Row],[return_percentage]]&gt;=performance_data[[#This Row],[benchmark_return]],"Higher","Lower")</f>
        <v>Higher</v>
      </c>
      <c r="M4489" s="14">
        <f xml:space="preserve"> _xlfn.MAXIFS(performance_data[date],performance_data[portfolio_id],performance_data[[#This Row],[portfolio_id]])</f>
        <v>45545</v>
      </c>
      <c r="N4489" s="14">
        <f xml:space="preserve"> _xlfn.MINIFS(performance_data[date],performance_data[portfolio_id],performance_data[[#This Row],[portfolio_id]])</f>
        <v>44841</v>
      </c>
      <c r="O4489" s="15">
        <f>_xlfn.MAXIFS(performance_data[portfolio_value],performance_data[portfolio_id],performance_data[[#This Row],[portfolio_id]],performance_data[date],performance_data[[#This Row],[latest_date]])</f>
        <v>326646.07</v>
      </c>
      <c r="P4489" s="15">
        <f>_xlfn.MAXIFS(performance_data[portfolio_value],performance_data[portfolio_id],performance_data[[#This Row],[portfolio_id]],performance_data[date],performance_data[[#This Row],[starting_date]])</f>
        <v>345380.05</v>
      </c>
      <c r="Q4489" s="15">
        <f>performance_data[[#This Row],[latest_value]]-performance_data[[#This Row],[starting_value]]</f>
        <v>-18733.979999999981</v>
      </c>
      <c r="R4489" s="15">
        <f>performance_data[[#This Row],[net_inflows]]-performance_data[[#This Row],[net_outflows]]</f>
        <v>-16129.78</v>
      </c>
      <c r="S4489" s="15" t="str">
        <f>IF(performance_data[[#This Row],[net_inflows]]&gt;AVERAGE(performance_data[net_inflows]),"High","Low")</f>
        <v>Low</v>
      </c>
      <c r="T4489" s="15">
        <f>AVERAGEIF(performance_data[inflow_flag],performance_data[[#This Row],[inflow_flag]],performance_data[return_percentage])</f>
        <v>5.0457846277021572</v>
      </c>
      <c r="U4489" s="17">
        <f>IF(performance_data[[#This Row],[return_percentage]]&lt;performance_data[[#This Row],[benchmark_return]],1,0)</f>
        <v>0</v>
      </c>
      <c r="V4489" s="17">
        <f>COUNTIFS(performance_data[portfolio_id],performance_data[[#This Row],[portfolio_id]])</f>
        <v>22</v>
      </c>
      <c r="W4489" s="17">
        <f>COUNTIFS(performance_data[portfolio_id],performance_data[[#This Row],[portfolio_id]],
          performance_data[return_flag],1)</f>
        <v>8</v>
      </c>
      <c r="X4489" s="15">
        <f>performance_data[[#This Row],[underperform_flag_count]]/performance_data[[#This Row],[totalportfoliocount]]</f>
        <v>0.36363636363636365</v>
      </c>
    </row>
    <row r="4490" spans="1:24" x14ac:dyDescent="0.3">
      <c r="A4490">
        <v>9063</v>
      </c>
      <c r="B4490" s="1">
        <v>45387</v>
      </c>
      <c r="C4490">
        <v>487251.23</v>
      </c>
      <c r="D4490">
        <v>-9.58</v>
      </c>
      <c r="E4490">
        <v>-9.6300000000000008</v>
      </c>
      <c r="F4490">
        <v>11989.49</v>
      </c>
      <c r="G4490">
        <v>12637.31</v>
      </c>
      <c r="H4490" t="s">
        <v>2205</v>
      </c>
      <c r="I4490" t="s">
        <v>2211</v>
      </c>
      <c r="J4490">
        <v>4</v>
      </c>
      <c r="K4490" t="s">
        <v>2216</v>
      </c>
      <c r="L4490" t="str">
        <f>IF(performance_data[[#This Row],[return_percentage]]&gt;=performance_data[[#This Row],[benchmark_return]],"Higher","Lower")</f>
        <v>Higher</v>
      </c>
      <c r="M4490" s="14">
        <f xml:space="preserve"> _xlfn.MAXIFS(performance_data[date],performance_data[portfolio_id],performance_data[[#This Row],[portfolio_id]])</f>
        <v>45545</v>
      </c>
      <c r="N4490" s="14">
        <f xml:space="preserve"> _xlfn.MINIFS(performance_data[date],performance_data[portfolio_id],performance_data[[#This Row],[portfolio_id]])</f>
        <v>44841</v>
      </c>
      <c r="O4490" s="15">
        <f>_xlfn.MAXIFS(performance_data[portfolio_value],performance_data[portfolio_id],performance_data[[#This Row],[portfolio_id]],performance_data[date],performance_data[[#This Row],[latest_date]])</f>
        <v>326646.07</v>
      </c>
      <c r="P4490" s="15">
        <f>_xlfn.MAXIFS(performance_data[portfolio_value],performance_data[portfolio_id],performance_data[[#This Row],[portfolio_id]],performance_data[date],performance_data[[#This Row],[starting_date]])</f>
        <v>345380.05</v>
      </c>
      <c r="Q4490" s="15">
        <f>performance_data[[#This Row],[latest_value]]-performance_data[[#This Row],[starting_value]]</f>
        <v>-18733.979999999981</v>
      </c>
      <c r="R4490" s="15">
        <f>performance_data[[#This Row],[net_inflows]]-performance_data[[#This Row],[net_outflows]]</f>
        <v>-647.81999999999971</v>
      </c>
      <c r="S4490" s="15" t="str">
        <f>IF(performance_data[[#This Row],[net_inflows]]&gt;AVERAGE(performance_data[net_inflows]),"High","Low")</f>
        <v>High</v>
      </c>
      <c r="T4490" s="15">
        <f>AVERAGEIF(performance_data[inflow_flag],performance_data[[#This Row],[inflow_flag]],performance_data[return_percentage])</f>
        <v>4.8467905675459724</v>
      </c>
      <c r="U4490" s="17">
        <f>IF(performance_data[[#This Row],[return_percentage]]&lt;performance_data[[#This Row],[benchmark_return]],1,0)</f>
        <v>0</v>
      </c>
      <c r="V4490" s="17">
        <f>COUNTIFS(performance_data[portfolio_id],performance_data[[#This Row],[portfolio_id]])</f>
        <v>22</v>
      </c>
      <c r="W4490" s="17">
        <f>COUNTIFS(performance_data[portfolio_id],performance_data[[#This Row],[portfolio_id]],
          performance_data[return_flag],1)</f>
        <v>8</v>
      </c>
      <c r="X4490" s="15">
        <f>performance_data[[#This Row],[underperform_flag_count]]/performance_data[[#This Row],[totalportfoliocount]]</f>
        <v>0.36363636363636365</v>
      </c>
    </row>
    <row r="4491" spans="1:24" x14ac:dyDescent="0.3">
      <c r="A4491">
        <v>9063</v>
      </c>
      <c r="B4491" s="1">
        <v>45335</v>
      </c>
      <c r="C4491">
        <v>127132.38</v>
      </c>
      <c r="D4491">
        <v>-6.84</v>
      </c>
      <c r="E4491">
        <v>-5.83</v>
      </c>
      <c r="F4491">
        <v>11326.41</v>
      </c>
      <c r="G4491">
        <v>18083.43</v>
      </c>
      <c r="H4491" t="s">
        <v>2205</v>
      </c>
      <c r="I4491" t="s">
        <v>2206</v>
      </c>
      <c r="J4491">
        <v>2</v>
      </c>
      <c r="K4491" t="s">
        <v>2226</v>
      </c>
      <c r="L4491" t="str">
        <f>IF(performance_data[[#This Row],[return_percentage]]&gt;=performance_data[[#This Row],[benchmark_return]],"Higher","Lower")</f>
        <v>Lower</v>
      </c>
      <c r="M4491" s="14">
        <f xml:space="preserve"> _xlfn.MAXIFS(performance_data[date],performance_data[portfolio_id],performance_data[[#This Row],[portfolio_id]])</f>
        <v>45545</v>
      </c>
      <c r="N4491" s="14">
        <f xml:space="preserve"> _xlfn.MINIFS(performance_data[date],performance_data[portfolio_id],performance_data[[#This Row],[portfolio_id]])</f>
        <v>44841</v>
      </c>
      <c r="O4491" s="15">
        <f>_xlfn.MAXIFS(performance_data[portfolio_value],performance_data[portfolio_id],performance_data[[#This Row],[portfolio_id]],performance_data[date],performance_data[[#This Row],[latest_date]])</f>
        <v>326646.07</v>
      </c>
      <c r="P4491" s="15">
        <f>_xlfn.MAXIFS(performance_data[portfolio_value],performance_data[portfolio_id],performance_data[[#This Row],[portfolio_id]],performance_data[date],performance_data[[#This Row],[starting_date]])</f>
        <v>345380.05</v>
      </c>
      <c r="Q4491" s="15">
        <f>performance_data[[#This Row],[latest_value]]-performance_data[[#This Row],[starting_value]]</f>
        <v>-18733.979999999981</v>
      </c>
      <c r="R4491" s="15">
        <f>performance_data[[#This Row],[net_inflows]]-performance_data[[#This Row],[net_outflows]]</f>
        <v>-6757.02</v>
      </c>
      <c r="S4491" s="15" t="str">
        <f>IF(performance_data[[#This Row],[net_inflows]]&gt;AVERAGE(performance_data[net_inflows]),"High","Low")</f>
        <v>High</v>
      </c>
      <c r="T4491" s="15">
        <f>AVERAGEIF(performance_data[inflow_flag],performance_data[[#This Row],[inflow_flag]],performance_data[return_percentage])</f>
        <v>4.8467905675459724</v>
      </c>
      <c r="U4491" s="17">
        <f>IF(performance_data[[#This Row],[return_percentage]]&lt;performance_data[[#This Row],[benchmark_return]],1,0)</f>
        <v>1</v>
      </c>
      <c r="V4491" s="17">
        <f>COUNTIFS(performance_data[portfolio_id],performance_data[[#This Row],[portfolio_id]])</f>
        <v>22</v>
      </c>
      <c r="W4491" s="17">
        <f>COUNTIFS(performance_data[portfolio_id],performance_data[[#This Row],[portfolio_id]],
          performance_data[return_flag],1)</f>
        <v>8</v>
      </c>
      <c r="X4491" s="15">
        <f>performance_data[[#This Row],[underperform_flag_count]]/performance_data[[#This Row],[totalportfoliocount]]</f>
        <v>0.36363636363636365</v>
      </c>
    </row>
    <row r="4492" spans="1:24" x14ac:dyDescent="0.3">
      <c r="A4492">
        <v>9116</v>
      </c>
      <c r="B4492" s="1">
        <v>44955</v>
      </c>
      <c r="C4492">
        <v>150925.82</v>
      </c>
      <c r="D4492">
        <v>11.48</v>
      </c>
      <c r="E4492">
        <v>10.039999999999999</v>
      </c>
      <c r="F4492">
        <v>5380.29</v>
      </c>
      <c r="G4492">
        <v>12021.19</v>
      </c>
      <c r="H4492" t="s">
        <v>2213</v>
      </c>
      <c r="I4492" t="s">
        <v>2206</v>
      </c>
      <c r="J4492">
        <v>1</v>
      </c>
      <c r="K4492" t="s">
        <v>2207</v>
      </c>
      <c r="L4492" t="str">
        <f>IF(performance_data[[#This Row],[return_percentage]]&gt;=performance_data[[#This Row],[benchmark_return]],"Higher","Lower")</f>
        <v>Higher</v>
      </c>
      <c r="M4492" s="14">
        <f xml:space="preserve"> _xlfn.MAXIFS(performance_data[date],performance_data[portfolio_id],performance_data[[#This Row],[portfolio_id]])</f>
        <v>45503</v>
      </c>
      <c r="N4492" s="14">
        <f xml:space="preserve"> _xlfn.MINIFS(performance_data[date],performance_data[portfolio_id],performance_data[[#This Row],[portfolio_id]])</f>
        <v>44858</v>
      </c>
      <c r="O4492" s="15">
        <f>_xlfn.MAXIFS(performance_data[portfolio_value],performance_data[portfolio_id],performance_data[[#This Row],[portfolio_id]],performance_data[date],performance_data[[#This Row],[latest_date]])</f>
        <v>9271.75</v>
      </c>
      <c r="P4492" s="15">
        <f>_xlfn.MAXIFS(performance_data[portfolio_value],performance_data[portfolio_id],performance_data[[#This Row],[portfolio_id]],performance_data[date],performance_data[[#This Row],[starting_date]])</f>
        <v>168195.27</v>
      </c>
      <c r="Q4492" s="15">
        <f>performance_data[[#This Row],[latest_value]]-performance_data[[#This Row],[starting_value]]</f>
        <v>-158923.51999999999</v>
      </c>
      <c r="R4492" s="15">
        <f>performance_data[[#This Row],[net_inflows]]-performance_data[[#This Row],[net_outflows]]</f>
        <v>-6640.9000000000005</v>
      </c>
      <c r="S4492" s="15" t="str">
        <f>IF(performance_data[[#This Row],[net_inflows]]&gt;AVERAGE(performance_data[net_inflows]),"High","Low")</f>
        <v>Low</v>
      </c>
      <c r="T4492" s="15">
        <f>AVERAGEIF(performance_data[inflow_flag],performance_data[[#This Row],[inflow_flag]],performance_data[return_percentage])</f>
        <v>5.0457846277021572</v>
      </c>
      <c r="U4492" s="17">
        <f>IF(performance_data[[#This Row],[return_percentage]]&lt;performance_data[[#This Row],[benchmark_return]],1,0)</f>
        <v>0</v>
      </c>
      <c r="V4492" s="17">
        <f>COUNTIFS(performance_data[portfolio_id],performance_data[[#This Row],[portfolio_id]])</f>
        <v>27</v>
      </c>
      <c r="W4492" s="17">
        <f>COUNTIFS(performance_data[portfolio_id],performance_data[[#This Row],[portfolio_id]],
          performance_data[return_flag],1)</f>
        <v>17</v>
      </c>
      <c r="X4492" s="15">
        <f>performance_data[[#This Row],[underperform_flag_count]]/performance_data[[#This Row],[totalportfoliocount]]</f>
        <v>0.62962962962962965</v>
      </c>
    </row>
    <row r="4493" spans="1:24" x14ac:dyDescent="0.3">
      <c r="A4493">
        <v>9116</v>
      </c>
      <c r="B4493" s="1">
        <v>45461</v>
      </c>
      <c r="C4493">
        <v>56390.38</v>
      </c>
      <c r="D4493">
        <v>8.91</v>
      </c>
      <c r="E4493">
        <v>10.15</v>
      </c>
      <c r="F4493">
        <v>8642.43</v>
      </c>
      <c r="G4493">
        <v>7215.25</v>
      </c>
      <c r="H4493" t="s">
        <v>2205</v>
      </c>
      <c r="I4493" t="s">
        <v>2211</v>
      </c>
      <c r="J4493">
        <v>6</v>
      </c>
      <c r="K4493" t="s">
        <v>2212</v>
      </c>
      <c r="L4493" t="str">
        <f>IF(performance_data[[#This Row],[return_percentage]]&gt;=performance_data[[#This Row],[benchmark_return]],"Higher","Lower")</f>
        <v>Lower</v>
      </c>
      <c r="M4493" s="14">
        <f xml:space="preserve"> _xlfn.MAXIFS(performance_data[date],performance_data[portfolio_id],performance_data[[#This Row],[portfolio_id]])</f>
        <v>45503</v>
      </c>
      <c r="N4493" s="14">
        <f xml:space="preserve"> _xlfn.MINIFS(performance_data[date],performance_data[portfolio_id],performance_data[[#This Row],[portfolio_id]])</f>
        <v>44858</v>
      </c>
      <c r="O4493" s="15">
        <f>_xlfn.MAXIFS(performance_data[portfolio_value],performance_data[portfolio_id],performance_data[[#This Row],[portfolio_id]],performance_data[date],performance_data[[#This Row],[latest_date]])</f>
        <v>9271.75</v>
      </c>
      <c r="P4493" s="15">
        <f>_xlfn.MAXIFS(performance_data[portfolio_value],performance_data[portfolio_id],performance_data[[#This Row],[portfolio_id]],performance_data[date],performance_data[[#This Row],[starting_date]])</f>
        <v>168195.27</v>
      </c>
      <c r="Q4493" s="15">
        <f>performance_data[[#This Row],[latest_value]]-performance_data[[#This Row],[starting_value]]</f>
        <v>-158923.51999999999</v>
      </c>
      <c r="R4493" s="15">
        <f>performance_data[[#This Row],[net_inflows]]-performance_data[[#This Row],[net_outflows]]</f>
        <v>1427.1800000000003</v>
      </c>
      <c r="S4493" s="15" t="str">
        <f>IF(performance_data[[#This Row],[net_inflows]]&gt;AVERAGE(performance_data[net_inflows]),"High","Low")</f>
        <v>Low</v>
      </c>
      <c r="T4493" s="15">
        <f>AVERAGEIF(performance_data[inflow_flag],performance_data[[#This Row],[inflow_flag]],performance_data[return_percentage])</f>
        <v>5.0457846277021572</v>
      </c>
      <c r="U4493" s="17">
        <f>IF(performance_data[[#This Row],[return_percentage]]&lt;performance_data[[#This Row],[benchmark_return]],1,0)</f>
        <v>1</v>
      </c>
      <c r="V4493" s="17">
        <f>COUNTIFS(performance_data[portfolio_id],performance_data[[#This Row],[portfolio_id]])</f>
        <v>27</v>
      </c>
      <c r="W4493" s="17">
        <f>COUNTIFS(performance_data[portfolio_id],performance_data[[#This Row],[portfolio_id]],
          performance_data[return_flag],1)</f>
        <v>17</v>
      </c>
      <c r="X4493" s="15">
        <f>performance_data[[#This Row],[underperform_flag_count]]/performance_data[[#This Row],[totalportfoliocount]]</f>
        <v>0.62962962962962965</v>
      </c>
    </row>
    <row r="4494" spans="1:24" x14ac:dyDescent="0.3">
      <c r="A4494">
        <v>9116</v>
      </c>
      <c r="B4494" s="1">
        <v>45503</v>
      </c>
      <c r="C4494">
        <v>9271.75</v>
      </c>
      <c r="D4494">
        <v>15.06</v>
      </c>
      <c r="E4494">
        <v>16.62</v>
      </c>
      <c r="F4494">
        <v>19856.34</v>
      </c>
      <c r="G4494">
        <v>2452.44</v>
      </c>
      <c r="H4494" t="s">
        <v>2205</v>
      </c>
      <c r="I4494" t="s">
        <v>2209</v>
      </c>
      <c r="J4494">
        <v>7</v>
      </c>
      <c r="K4494" t="s">
        <v>2210</v>
      </c>
      <c r="L4494" t="str">
        <f>IF(performance_data[[#This Row],[return_percentage]]&gt;=performance_data[[#This Row],[benchmark_return]],"Higher","Lower")</f>
        <v>Lower</v>
      </c>
      <c r="M4494" s="14">
        <f xml:space="preserve"> _xlfn.MAXIFS(performance_data[date],performance_data[portfolio_id],performance_data[[#This Row],[portfolio_id]])</f>
        <v>45503</v>
      </c>
      <c r="N4494" s="14">
        <f xml:space="preserve"> _xlfn.MINIFS(performance_data[date],performance_data[portfolio_id],performance_data[[#This Row],[portfolio_id]])</f>
        <v>44858</v>
      </c>
      <c r="O4494" s="15">
        <f>_xlfn.MAXIFS(performance_data[portfolio_value],performance_data[portfolio_id],performance_data[[#This Row],[portfolio_id]],performance_data[date],performance_data[[#This Row],[latest_date]])</f>
        <v>9271.75</v>
      </c>
      <c r="P4494" s="15">
        <f>_xlfn.MAXIFS(performance_data[portfolio_value],performance_data[portfolio_id],performance_data[[#This Row],[portfolio_id]],performance_data[date],performance_data[[#This Row],[starting_date]])</f>
        <v>168195.27</v>
      </c>
      <c r="Q4494" s="15">
        <f>performance_data[[#This Row],[latest_value]]-performance_data[[#This Row],[starting_value]]</f>
        <v>-158923.51999999999</v>
      </c>
      <c r="R4494" s="15">
        <f>performance_data[[#This Row],[net_inflows]]-performance_data[[#This Row],[net_outflows]]</f>
        <v>17403.900000000001</v>
      </c>
      <c r="S4494" s="15" t="str">
        <f>IF(performance_data[[#This Row],[net_inflows]]&gt;AVERAGE(performance_data[net_inflows]),"High","Low")</f>
        <v>High</v>
      </c>
      <c r="T4494" s="15">
        <f>AVERAGEIF(performance_data[inflow_flag],performance_data[[#This Row],[inflow_flag]],performance_data[return_percentage])</f>
        <v>4.8467905675459724</v>
      </c>
      <c r="U4494" s="17">
        <f>IF(performance_data[[#This Row],[return_percentage]]&lt;performance_data[[#This Row],[benchmark_return]],1,0)</f>
        <v>1</v>
      </c>
      <c r="V4494" s="17">
        <f>COUNTIFS(performance_data[portfolio_id],performance_data[[#This Row],[portfolio_id]])</f>
        <v>27</v>
      </c>
      <c r="W4494" s="17">
        <f>COUNTIFS(performance_data[portfolio_id],performance_data[[#This Row],[portfolio_id]],
          performance_data[return_flag],1)</f>
        <v>17</v>
      </c>
      <c r="X4494" s="15">
        <f>performance_data[[#This Row],[underperform_flag_count]]/performance_data[[#This Row],[totalportfoliocount]]</f>
        <v>0.62962962962962965</v>
      </c>
    </row>
    <row r="4495" spans="1:24" x14ac:dyDescent="0.3">
      <c r="A4495">
        <v>9116</v>
      </c>
      <c r="B4495" s="1">
        <v>45037</v>
      </c>
      <c r="C4495">
        <v>384382.6</v>
      </c>
      <c r="D4495">
        <v>14.14</v>
      </c>
      <c r="E4495">
        <v>13.56</v>
      </c>
      <c r="F4495">
        <v>8516.67</v>
      </c>
      <c r="G4495">
        <v>17461.91</v>
      </c>
      <c r="H4495" t="s">
        <v>2213</v>
      </c>
      <c r="I4495" t="s">
        <v>2211</v>
      </c>
      <c r="J4495">
        <v>4</v>
      </c>
      <c r="K4495" t="s">
        <v>2216</v>
      </c>
      <c r="L4495" t="str">
        <f>IF(performance_data[[#This Row],[return_percentage]]&gt;=performance_data[[#This Row],[benchmark_return]],"Higher","Lower")</f>
        <v>Higher</v>
      </c>
      <c r="M4495" s="14">
        <f xml:space="preserve"> _xlfn.MAXIFS(performance_data[date],performance_data[portfolio_id],performance_data[[#This Row],[portfolio_id]])</f>
        <v>45503</v>
      </c>
      <c r="N4495" s="14">
        <f xml:space="preserve"> _xlfn.MINIFS(performance_data[date],performance_data[portfolio_id],performance_data[[#This Row],[portfolio_id]])</f>
        <v>44858</v>
      </c>
      <c r="O4495" s="15">
        <f>_xlfn.MAXIFS(performance_data[portfolio_value],performance_data[portfolio_id],performance_data[[#This Row],[portfolio_id]],performance_data[date],performance_data[[#This Row],[latest_date]])</f>
        <v>9271.75</v>
      </c>
      <c r="P4495" s="15">
        <f>_xlfn.MAXIFS(performance_data[portfolio_value],performance_data[portfolio_id],performance_data[[#This Row],[portfolio_id]],performance_data[date],performance_data[[#This Row],[starting_date]])</f>
        <v>168195.27</v>
      </c>
      <c r="Q4495" s="15">
        <f>performance_data[[#This Row],[latest_value]]-performance_data[[#This Row],[starting_value]]</f>
        <v>-158923.51999999999</v>
      </c>
      <c r="R4495" s="15">
        <f>performance_data[[#This Row],[net_inflows]]-performance_data[[#This Row],[net_outflows]]</f>
        <v>-8945.24</v>
      </c>
      <c r="S4495" s="15" t="str">
        <f>IF(performance_data[[#This Row],[net_inflows]]&gt;AVERAGE(performance_data[net_inflows]),"High","Low")</f>
        <v>Low</v>
      </c>
      <c r="T4495" s="15">
        <f>AVERAGEIF(performance_data[inflow_flag],performance_data[[#This Row],[inflow_flag]],performance_data[return_percentage])</f>
        <v>5.0457846277021572</v>
      </c>
      <c r="U4495" s="17">
        <f>IF(performance_data[[#This Row],[return_percentage]]&lt;performance_data[[#This Row],[benchmark_return]],1,0)</f>
        <v>0</v>
      </c>
      <c r="V4495" s="17">
        <f>COUNTIFS(performance_data[portfolio_id],performance_data[[#This Row],[portfolio_id]])</f>
        <v>27</v>
      </c>
      <c r="W4495" s="17">
        <f>COUNTIFS(performance_data[portfolio_id],performance_data[[#This Row],[portfolio_id]],
          performance_data[return_flag],1)</f>
        <v>17</v>
      </c>
      <c r="X4495" s="15">
        <f>performance_data[[#This Row],[underperform_flag_count]]/performance_data[[#This Row],[totalportfoliocount]]</f>
        <v>0.62962962962962965</v>
      </c>
    </row>
    <row r="4496" spans="1:24" x14ac:dyDescent="0.3">
      <c r="A4496">
        <v>9116</v>
      </c>
      <c r="B4496" s="1">
        <v>44907</v>
      </c>
      <c r="C4496">
        <v>73386.33</v>
      </c>
      <c r="D4496">
        <v>-9.1999999999999993</v>
      </c>
      <c r="E4496">
        <v>-8.1999999999999993</v>
      </c>
      <c r="F4496">
        <v>3512.76</v>
      </c>
      <c r="G4496">
        <v>16487.13</v>
      </c>
      <c r="H4496" t="s">
        <v>2220</v>
      </c>
      <c r="I4496" t="s">
        <v>2217</v>
      </c>
      <c r="J4496">
        <v>12</v>
      </c>
      <c r="K4496" t="s">
        <v>2218</v>
      </c>
      <c r="L4496" t="str">
        <f>IF(performance_data[[#This Row],[return_percentage]]&gt;=performance_data[[#This Row],[benchmark_return]],"Higher","Lower")</f>
        <v>Lower</v>
      </c>
      <c r="M4496" s="14">
        <f xml:space="preserve"> _xlfn.MAXIFS(performance_data[date],performance_data[portfolio_id],performance_data[[#This Row],[portfolio_id]])</f>
        <v>45503</v>
      </c>
      <c r="N4496" s="14">
        <f xml:space="preserve"> _xlfn.MINIFS(performance_data[date],performance_data[portfolio_id],performance_data[[#This Row],[portfolio_id]])</f>
        <v>44858</v>
      </c>
      <c r="O4496" s="15">
        <f>_xlfn.MAXIFS(performance_data[portfolio_value],performance_data[portfolio_id],performance_data[[#This Row],[portfolio_id]],performance_data[date],performance_data[[#This Row],[latest_date]])</f>
        <v>9271.75</v>
      </c>
      <c r="P4496" s="15">
        <f>_xlfn.MAXIFS(performance_data[portfolio_value],performance_data[portfolio_id],performance_data[[#This Row],[portfolio_id]],performance_data[date],performance_data[[#This Row],[starting_date]])</f>
        <v>168195.27</v>
      </c>
      <c r="Q4496" s="15">
        <f>performance_data[[#This Row],[latest_value]]-performance_data[[#This Row],[starting_value]]</f>
        <v>-158923.51999999999</v>
      </c>
      <c r="R4496" s="15">
        <f>performance_data[[#This Row],[net_inflows]]-performance_data[[#This Row],[net_outflows]]</f>
        <v>-12974.37</v>
      </c>
      <c r="S4496" s="15" t="str">
        <f>IF(performance_data[[#This Row],[net_inflows]]&gt;AVERAGE(performance_data[net_inflows]),"High","Low")</f>
        <v>Low</v>
      </c>
      <c r="T4496" s="15">
        <f>AVERAGEIF(performance_data[inflow_flag],performance_data[[#This Row],[inflow_flag]],performance_data[return_percentage])</f>
        <v>5.0457846277021572</v>
      </c>
      <c r="U4496" s="17">
        <f>IF(performance_data[[#This Row],[return_percentage]]&lt;performance_data[[#This Row],[benchmark_return]],1,0)</f>
        <v>1</v>
      </c>
      <c r="V4496" s="17">
        <f>COUNTIFS(performance_data[portfolio_id],performance_data[[#This Row],[portfolio_id]])</f>
        <v>27</v>
      </c>
      <c r="W4496" s="17">
        <f>COUNTIFS(performance_data[portfolio_id],performance_data[[#This Row],[portfolio_id]],
          performance_data[return_flag],1)</f>
        <v>17</v>
      </c>
      <c r="X4496" s="15">
        <f>performance_data[[#This Row],[underperform_flag_count]]/performance_data[[#This Row],[totalportfoliocount]]</f>
        <v>0.62962962962962965</v>
      </c>
    </row>
    <row r="4497" spans="1:24" x14ac:dyDescent="0.3">
      <c r="A4497">
        <v>9116</v>
      </c>
      <c r="B4497" s="1">
        <v>45076</v>
      </c>
      <c r="C4497">
        <v>402831.64</v>
      </c>
      <c r="D4497">
        <v>14.07</v>
      </c>
      <c r="E4497">
        <v>14.27</v>
      </c>
      <c r="F4497">
        <v>6146.62</v>
      </c>
      <c r="G4497">
        <v>4929.7299999999996</v>
      </c>
      <c r="H4497" t="s">
        <v>2213</v>
      </c>
      <c r="I4497" t="s">
        <v>2211</v>
      </c>
      <c r="J4497">
        <v>5</v>
      </c>
      <c r="K4497" t="s">
        <v>2223</v>
      </c>
      <c r="L4497" t="str">
        <f>IF(performance_data[[#This Row],[return_percentage]]&gt;=performance_data[[#This Row],[benchmark_return]],"Higher","Lower")</f>
        <v>Lower</v>
      </c>
      <c r="M4497" s="14">
        <f xml:space="preserve"> _xlfn.MAXIFS(performance_data[date],performance_data[portfolio_id],performance_data[[#This Row],[portfolio_id]])</f>
        <v>45503</v>
      </c>
      <c r="N4497" s="14">
        <f xml:space="preserve"> _xlfn.MINIFS(performance_data[date],performance_data[portfolio_id],performance_data[[#This Row],[portfolio_id]])</f>
        <v>44858</v>
      </c>
      <c r="O4497" s="15">
        <f>_xlfn.MAXIFS(performance_data[portfolio_value],performance_data[portfolio_id],performance_data[[#This Row],[portfolio_id]],performance_data[date],performance_data[[#This Row],[latest_date]])</f>
        <v>9271.75</v>
      </c>
      <c r="P4497" s="15">
        <f>_xlfn.MAXIFS(performance_data[portfolio_value],performance_data[portfolio_id],performance_data[[#This Row],[portfolio_id]],performance_data[date],performance_data[[#This Row],[starting_date]])</f>
        <v>168195.27</v>
      </c>
      <c r="Q4497" s="15">
        <f>performance_data[[#This Row],[latest_value]]-performance_data[[#This Row],[starting_value]]</f>
        <v>-158923.51999999999</v>
      </c>
      <c r="R4497" s="15">
        <f>performance_data[[#This Row],[net_inflows]]-performance_data[[#This Row],[net_outflows]]</f>
        <v>1216.8900000000003</v>
      </c>
      <c r="S4497" s="15" t="str">
        <f>IF(performance_data[[#This Row],[net_inflows]]&gt;AVERAGE(performance_data[net_inflows]),"High","Low")</f>
        <v>Low</v>
      </c>
      <c r="T4497" s="15">
        <f>AVERAGEIF(performance_data[inflow_flag],performance_data[[#This Row],[inflow_flag]],performance_data[return_percentage])</f>
        <v>5.0457846277021572</v>
      </c>
      <c r="U4497" s="17">
        <f>IF(performance_data[[#This Row],[return_percentage]]&lt;performance_data[[#This Row],[benchmark_return]],1,0)</f>
        <v>1</v>
      </c>
      <c r="V4497" s="17">
        <f>COUNTIFS(performance_data[portfolio_id],performance_data[[#This Row],[portfolio_id]])</f>
        <v>27</v>
      </c>
      <c r="W4497" s="17">
        <f>COUNTIFS(performance_data[portfolio_id],performance_data[[#This Row],[portfolio_id]],
          performance_data[return_flag],1)</f>
        <v>17</v>
      </c>
      <c r="X4497" s="15">
        <f>performance_data[[#This Row],[underperform_flag_count]]/performance_data[[#This Row],[totalportfoliocount]]</f>
        <v>0.62962962962962965</v>
      </c>
    </row>
    <row r="4498" spans="1:24" x14ac:dyDescent="0.3">
      <c r="A4498">
        <v>9116</v>
      </c>
      <c r="B4498" s="1">
        <v>44889</v>
      </c>
      <c r="C4498">
        <v>392943.1</v>
      </c>
      <c r="D4498">
        <v>-9.68</v>
      </c>
      <c r="E4498">
        <v>-8.36</v>
      </c>
      <c r="F4498">
        <v>6881.75</v>
      </c>
      <c r="G4498">
        <v>19157.97</v>
      </c>
      <c r="H4498" t="s">
        <v>2220</v>
      </c>
      <c r="I4498" t="s">
        <v>2217</v>
      </c>
      <c r="J4498">
        <v>11</v>
      </c>
      <c r="K4498" t="s">
        <v>2219</v>
      </c>
      <c r="L4498" t="str">
        <f>IF(performance_data[[#This Row],[return_percentage]]&gt;=performance_data[[#This Row],[benchmark_return]],"Higher","Lower")</f>
        <v>Lower</v>
      </c>
      <c r="M4498" s="14">
        <f xml:space="preserve"> _xlfn.MAXIFS(performance_data[date],performance_data[portfolio_id],performance_data[[#This Row],[portfolio_id]])</f>
        <v>45503</v>
      </c>
      <c r="N4498" s="14">
        <f xml:space="preserve"> _xlfn.MINIFS(performance_data[date],performance_data[portfolio_id],performance_data[[#This Row],[portfolio_id]])</f>
        <v>44858</v>
      </c>
      <c r="O4498" s="15">
        <f>_xlfn.MAXIFS(performance_data[portfolio_value],performance_data[portfolio_id],performance_data[[#This Row],[portfolio_id]],performance_data[date],performance_data[[#This Row],[latest_date]])</f>
        <v>9271.75</v>
      </c>
      <c r="P4498" s="15">
        <f>_xlfn.MAXIFS(performance_data[portfolio_value],performance_data[portfolio_id],performance_data[[#This Row],[portfolio_id]],performance_data[date],performance_data[[#This Row],[starting_date]])</f>
        <v>168195.27</v>
      </c>
      <c r="Q4498" s="15">
        <f>performance_data[[#This Row],[latest_value]]-performance_data[[#This Row],[starting_value]]</f>
        <v>-158923.51999999999</v>
      </c>
      <c r="R4498" s="15">
        <f>performance_data[[#This Row],[net_inflows]]-performance_data[[#This Row],[net_outflows]]</f>
        <v>-12276.220000000001</v>
      </c>
      <c r="S4498" s="15" t="str">
        <f>IF(performance_data[[#This Row],[net_inflows]]&gt;AVERAGE(performance_data[net_inflows]),"High","Low")</f>
        <v>Low</v>
      </c>
      <c r="T4498" s="15">
        <f>AVERAGEIF(performance_data[inflow_flag],performance_data[[#This Row],[inflow_flag]],performance_data[return_percentage])</f>
        <v>5.0457846277021572</v>
      </c>
      <c r="U4498" s="17">
        <f>IF(performance_data[[#This Row],[return_percentage]]&lt;performance_data[[#This Row],[benchmark_return]],1,0)</f>
        <v>1</v>
      </c>
      <c r="V4498" s="17">
        <f>COUNTIFS(performance_data[portfolio_id],performance_data[[#This Row],[portfolio_id]])</f>
        <v>27</v>
      </c>
      <c r="W4498" s="17">
        <f>COUNTIFS(performance_data[portfolio_id],performance_data[[#This Row],[portfolio_id]],
          performance_data[return_flag],1)</f>
        <v>17</v>
      </c>
      <c r="X4498" s="15">
        <f>performance_data[[#This Row],[underperform_flag_count]]/performance_data[[#This Row],[totalportfoliocount]]</f>
        <v>0.62962962962962965</v>
      </c>
    </row>
    <row r="4499" spans="1:24" x14ac:dyDescent="0.3">
      <c r="A4499">
        <v>9116</v>
      </c>
      <c r="B4499" s="1">
        <v>45437</v>
      </c>
      <c r="C4499">
        <v>128647.5</v>
      </c>
      <c r="D4499">
        <v>-2.5</v>
      </c>
      <c r="E4499">
        <v>-2.41</v>
      </c>
      <c r="F4499">
        <v>18377.77</v>
      </c>
      <c r="G4499">
        <v>13323.8</v>
      </c>
      <c r="H4499" t="s">
        <v>2205</v>
      </c>
      <c r="I4499" t="s">
        <v>2211</v>
      </c>
      <c r="J4499">
        <v>5</v>
      </c>
      <c r="K4499" t="s">
        <v>2223</v>
      </c>
      <c r="L4499" t="str">
        <f>IF(performance_data[[#This Row],[return_percentage]]&gt;=performance_data[[#This Row],[benchmark_return]],"Higher","Lower")</f>
        <v>Lower</v>
      </c>
      <c r="M4499" s="14">
        <f xml:space="preserve"> _xlfn.MAXIFS(performance_data[date],performance_data[portfolio_id],performance_data[[#This Row],[portfolio_id]])</f>
        <v>45503</v>
      </c>
      <c r="N4499" s="14">
        <f xml:space="preserve"> _xlfn.MINIFS(performance_data[date],performance_data[portfolio_id],performance_data[[#This Row],[portfolio_id]])</f>
        <v>44858</v>
      </c>
      <c r="O4499" s="15">
        <f>_xlfn.MAXIFS(performance_data[portfolio_value],performance_data[portfolio_id],performance_data[[#This Row],[portfolio_id]],performance_data[date],performance_data[[#This Row],[latest_date]])</f>
        <v>9271.75</v>
      </c>
      <c r="P4499" s="15">
        <f>_xlfn.MAXIFS(performance_data[portfolio_value],performance_data[portfolio_id],performance_data[[#This Row],[portfolio_id]],performance_data[date],performance_data[[#This Row],[starting_date]])</f>
        <v>168195.27</v>
      </c>
      <c r="Q4499" s="15">
        <f>performance_data[[#This Row],[latest_value]]-performance_data[[#This Row],[starting_value]]</f>
        <v>-158923.51999999999</v>
      </c>
      <c r="R4499" s="15">
        <f>performance_data[[#This Row],[net_inflows]]-performance_data[[#This Row],[net_outflows]]</f>
        <v>5053.9700000000012</v>
      </c>
      <c r="S4499" s="15" t="str">
        <f>IF(performance_data[[#This Row],[net_inflows]]&gt;AVERAGE(performance_data[net_inflows]),"High","Low")</f>
        <v>High</v>
      </c>
      <c r="T4499" s="15">
        <f>AVERAGEIF(performance_data[inflow_flag],performance_data[[#This Row],[inflow_flag]],performance_data[return_percentage])</f>
        <v>4.8467905675459724</v>
      </c>
      <c r="U4499" s="17">
        <f>IF(performance_data[[#This Row],[return_percentage]]&lt;performance_data[[#This Row],[benchmark_return]],1,0)</f>
        <v>1</v>
      </c>
      <c r="V4499" s="17">
        <f>COUNTIFS(performance_data[portfolio_id],performance_data[[#This Row],[portfolio_id]])</f>
        <v>27</v>
      </c>
      <c r="W4499" s="17">
        <f>COUNTIFS(performance_data[portfolio_id],performance_data[[#This Row],[portfolio_id]],
          performance_data[return_flag],1)</f>
        <v>17</v>
      </c>
      <c r="X4499" s="15">
        <f>performance_data[[#This Row],[underperform_flag_count]]/performance_data[[#This Row],[totalportfoliocount]]</f>
        <v>0.62962962962962965</v>
      </c>
    </row>
    <row r="4500" spans="1:24" x14ac:dyDescent="0.3">
      <c r="A4500">
        <v>9116</v>
      </c>
      <c r="B4500" s="1">
        <v>45137</v>
      </c>
      <c r="C4500">
        <v>231021.47</v>
      </c>
      <c r="D4500">
        <v>6.87</v>
      </c>
      <c r="E4500">
        <v>7.72</v>
      </c>
      <c r="F4500">
        <v>12781.06</v>
      </c>
      <c r="G4500">
        <v>12697.67</v>
      </c>
      <c r="H4500" t="s">
        <v>2213</v>
      </c>
      <c r="I4500" t="s">
        <v>2209</v>
      </c>
      <c r="J4500">
        <v>7</v>
      </c>
      <c r="K4500" t="s">
        <v>2210</v>
      </c>
      <c r="L4500" t="str">
        <f>IF(performance_data[[#This Row],[return_percentage]]&gt;=performance_data[[#This Row],[benchmark_return]],"Higher","Lower")</f>
        <v>Lower</v>
      </c>
      <c r="M4500" s="14">
        <f xml:space="preserve"> _xlfn.MAXIFS(performance_data[date],performance_data[portfolio_id],performance_data[[#This Row],[portfolio_id]])</f>
        <v>45503</v>
      </c>
      <c r="N4500" s="14">
        <f xml:space="preserve"> _xlfn.MINIFS(performance_data[date],performance_data[portfolio_id],performance_data[[#This Row],[portfolio_id]])</f>
        <v>44858</v>
      </c>
      <c r="O4500" s="15">
        <f>_xlfn.MAXIFS(performance_data[portfolio_value],performance_data[portfolio_id],performance_data[[#This Row],[portfolio_id]],performance_data[date],performance_data[[#This Row],[latest_date]])</f>
        <v>9271.75</v>
      </c>
      <c r="P4500" s="15">
        <f>_xlfn.MAXIFS(performance_data[portfolio_value],performance_data[portfolio_id],performance_data[[#This Row],[portfolio_id]],performance_data[date],performance_data[[#This Row],[starting_date]])</f>
        <v>168195.27</v>
      </c>
      <c r="Q4500" s="15">
        <f>performance_data[[#This Row],[latest_value]]-performance_data[[#This Row],[starting_value]]</f>
        <v>-158923.51999999999</v>
      </c>
      <c r="R4500" s="15">
        <f>performance_data[[#This Row],[net_inflows]]-performance_data[[#This Row],[net_outflows]]</f>
        <v>83.389999999999418</v>
      </c>
      <c r="S4500" s="15" t="str">
        <f>IF(performance_data[[#This Row],[net_inflows]]&gt;AVERAGE(performance_data[net_inflows]),"High","Low")</f>
        <v>High</v>
      </c>
      <c r="T4500" s="15">
        <f>AVERAGEIF(performance_data[inflow_flag],performance_data[[#This Row],[inflow_flag]],performance_data[return_percentage])</f>
        <v>4.8467905675459724</v>
      </c>
      <c r="U4500" s="17">
        <f>IF(performance_data[[#This Row],[return_percentage]]&lt;performance_data[[#This Row],[benchmark_return]],1,0)</f>
        <v>1</v>
      </c>
      <c r="V4500" s="17">
        <f>COUNTIFS(performance_data[portfolio_id],performance_data[[#This Row],[portfolio_id]])</f>
        <v>27</v>
      </c>
      <c r="W4500" s="17">
        <f>COUNTIFS(performance_data[portfolio_id],performance_data[[#This Row],[portfolio_id]],
          performance_data[return_flag],1)</f>
        <v>17</v>
      </c>
      <c r="X4500" s="15">
        <f>performance_data[[#This Row],[underperform_flag_count]]/performance_data[[#This Row],[totalportfoliocount]]</f>
        <v>0.62962962962962965</v>
      </c>
    </row>
    <row r="4501" spans="1:24" x14ac:dyDescent="0.3">
      <c r="A4501">
        <v>9116</v>
      </c>
      <c r="B4501" s="1">
        <v>45378</v>
      </c>
      <c r="C4501">
        <v>429618.73</v>
      </c>
      <c r="D4501">
        <v>19.329999999999998</v>
      </c>
      <c r="E4501">
        <v>23.19</v>
      </c>
      <c r="F4501">
        <v>12124.53</v>
      </c>
      <c r="G4501">
        <v>11079.55</v>
      </c>
      <c r="H4501" t="s">
        <v>2205</v>
      </c>
      <c r="I4501" t="s">
        <v>2206</v>
      </c>
      <c r="J4501">
        <v>3</v>
      </c>
      <c r="K4501" t="s">
        <v>2222</v>
      </c>
      <c r="L4501" t="str">
        <f>IF(performance_data[[#This Row],[return_percentage]]&gt;=performance_data[[#This Row],[benchmark_return]],"Higher","Lower")</f>
        <v>Lower</v>
      </c>
      <c r="M4501" s="14">
        <f xml:space="preserve"> _xlfn.MAXIFS(performance_data[date],performance_data[portfolio_id],performance_data[[#This Row],[portfolio_id]])</f>
        <v>45503</v>
      </c>
      <c r="N4501" s="14">
        <f xml:space="preserve"> _xlfn.MINIFS(performance_data[date],performance_data[portfolio_id],performance_data[[#This Row],[portfolio_id]])</f>
        <v>44858</v>
      </c>
      <c r="O4501" s="15">
        <f>_xlfn.MAXIFS(performance_data[portfolio_value],performance_data[portfolio_id],performance_data[[#This Row],[portfolio_id]],performance_data[date],performance_data[[#This Row],[latest_date]])</f>
        <v>9271.75</v>
      </c>
      <c r="P4501" s="15">
        <f>_xlfn.MAXIFS(performance_data[portfolio_value],performance_data[portfolio_id],performance_data[[#This Row],[portfolio_id]],performance_data[date],performance_data[[#This Row],[starting_date]])</f>
        <v>168195.27</v>
      </c>
      <c r="Q4501" s="15">
        <f>performance_data[[#This Row],[latest_value]]-performance_data[[#This Row],[starting_value]]</f>
        <v>-158923.51999999999</v>
      </c>
      <c r="R4501" s="15">
        <f>performance_data[[#This Row],[net_inflows]]-performance_data[[#This Row],[net_outflows]]</f>
        <v>1044.9800000000014</v>
      </c>
      <c r="S4501" s="15" t="str">
        <f>IF(performance_data[[#This Row],[net_inflows]]&gt;AVERAGE(performance_data[net_inflows]),"High","Low")</f>
        <v>High</v>
      </c>
      <c r="T4501" s="15">
        <f>AVERAGEIF(performance_data[inflow_flag],performance_data[[#This Row],[inflow_flag]],performance_data[return_percentage])</f>
        <v>4.8467905675459724</v>
      </c>
      <c r="U4501" s="17">
        <f>IF(performance_data[[#This Row],[return_percentage]]&lt;performance_data[[#This Row],[benchmark_return]],1,0)</f>
        <v>1</v>
      </c>
      <c r="V4501" s="17">
        <f>COUNTIFS(performance_data[portfolio_id],performance_data[[#This Row],[portfolio_id]])</f>
        <v>27</v>
      </c>
      <c r="W4501" s="17">
        <f>COUNTIFS(performance_data[portfolio_id],performance_data[[#This Row],[portfolio_id]],
          performance_data[return_flag],1)</f>
        <v>17</v>
      </c>
      <c r="X4501" s="15">
        <f>performance_data[[#This Row],[underperform_flag_count]]/performance_data[[#This Row],[totalportfoliocount]]</f>
        <v>0.62962962962962965</v>
      </c>
    </row>
    <row r="4502" spans="1:24" x14ac:dyDescent="0.3">
      <c r="A4502">
        <v>9116</v>
      </c>
      <c r="B4502" s="1">
        <v>44888</v>
      </c>
      <c r="C4502">
        <v>111058.66</v>
      </c>
      <c r="D4502">
        <v>16.37</v>
      </c>
      <c r="E4502">
        <v>19.559999999999999</v>
      </c>
      <c r="F4502">
        <v>7363.56</v>
      </c>
      <c r="G4502">
        <v>13288.31</v>
      </c>
      <c r="H4502" t="s">
        <v>2220</v>
      </c>
      <c r="I4502" t="s">
        <v>2217</v>
      </c>
      <c r="J4502">
        <v>11</v>
      </c>
      <c r="K4502" t="s">
        <v>2219</v>
      </c>
      <c r="L4502" t="str">
        <f>IF(performance_data[[#This Row],[return_percentage]]&gt;=performance_data[[#This Row],[benchmark_return]],"Higher","Lower")</f>
        <v>Lower</v>
      </c>
      <c r="M4502" s="14">
        <f xml:space="preserve"> _xlfn.MAXIFS(performance_data[date],performance_data[portfolio_id],performance_data[[#This Row],[portfolio_id]])</f>
        <v>45503</v>
      </c>
      <c r="N4502" s="14">
        <f xml:space="preserve"> _xlfn.MINIFS(performance_data[date],performance_data[portfolio_id],performance_data[[#This Row],[portfolio_id]])</f>
        <v>44858</v>
      </c>
      <c r="O4502" s="15">
        <f>_xlfn.MAXIFS(performance_data[portfolio_value],performance_data[portfolio_id],performance_data[[#This Row],[portfolio_id]],performance_data[date],performance_data[[#This Row],[latest_date]])</f>
        <v>9271.75</v>
      </c>
      <c r="P4502" s="15">
        <f>_xlfn.MAXIFS(performance_data[portfolio_value],performance_data[portfolio_id],performance_data[[#This Row],[portfolio_id]],performance_data[date],performance_data[[#This Row],[starting_date]])</f>
        <v>168195.27</v>
      </c>
      <c r="Q4502" s="15">
        <f>performance_data[[#This Row],[latest_value]]-performance_data[[#This Row],[starting_value]]</f>
        <v>-158923.51999999999</v>
      </c>
      <c r="R4502" s="15">
        <f>performance_data[[#This Row],[net_inflows]]-performance_data[[#This Row],[net_outflows]]</f>
        <v>-5924.7499999999991</v>
      </c>
      <c r="S4502" s="15" t="str">
        <f>IF(performance_data[[#This Row],[net_inflows]]&gt;AVERAGE(performance_data[net_inflows]),"High","Low")</f>
        <v>Low</v>
      </c>
      <c r="T4502" s="15">
        <f>AVERAGEIF(performance_data[inflow_flag],performance_data[[#This Row],[inflow_flag]],performance_data[return_percentage])</f>
        <v>5.0457846277021572</v>
      </c>
      <c r="U4502" s="17">
        <f>IF(performance_data[[#This Row],[return_percentage]]&lt;performance_data[[#This Row],[benchmark_return]],1,0)</f>
        <v>1</v>
      </c>
      <c r="V4502" s="17">
        <f>COUNTIFS(performance_data[portfolio_id],performance_data[[#This Row],[portfolio_id]])</f>
        <v>27</v>
      </c>
      <c r="W4502" s="17">
        <f>COUNTIFS(performance_data[portfolio_id],performance_data[[#This Row],[portfolio_id]],
          performance_data[return_flag],1)</f>
        <v>17</v>
      </c>
      <c r="X4502" s="15">
        <f>performance_data[[#This Row],[underperform_flag_count]]/performance_data[[#This Row],[totalportfoliocount]]</f>
        <v>0.62962962962962965</v>
      </c>
    </row>
    <row r="4503" spans="1:24" x14ac:dyDescent="0.3">
      <c r="A4503">
        <v>9116</v>
      </c>
      <c r="B4503" s="1">
        <v>44858</v>
      </c>
      <c r="C4503">
        <v>168195.27</v>
      </c>
      <c r="D4503">
        <v>3.47</v>
      </c>
      <c r="E4503">
        <v>3.6</v>
      </c>
      <c r="F4503">
        <v>14754.94</v>
      </c>
      <c r="G4503">
        <v>5046.5</v>
      </c>
      <c r="H4503" t="s">
        <v>2220</v>
      </c>
      <c r="I4503" t="s">
        <v>2217</v>
      </c>
      <c r="J4503">
        <v>10</v>
      </c>
      <c r="K4503" t="s">
        <v>2224</v>
      </c>
      <c r="L4503" t="str">
        <f>IF(performance_data[[#This Row],[return_percentage]]&gt;=performance_data[[#This Row],[benchmark_return]],"Higher","Lower")</f>
        <v>Lower</v>
      </c>
      <c r="M4503" s="14">
        <f xml:space="preserve"> _xlfn.MAXIFS(performance_data[date],performance_data[portfolio_id],performance_data[[#This Row],[portfolio_id]])</f>
        <v>45503</v>
      </c>
      <c r="N4503" s="14">
        <f xml:space="preserve"> _xlfn.MINIFS(performance_data[date],performance_data[portfolio_id],performance_data[[#This Row],[portfolio_id]])</f>
        <v>44858</v>
      </c>
      <c r="O4503" s="15">
        <f>_xlfn.MAXIFS(performance_data[portfolio_value],performance_data[portfolio_id],performance_data[[#This Row],[portfolio_id]],performance_data[date],performance_data[[#This Row],[latest_date]])</f>
        <v>9271.75</v>
      </c>
      <c r="P4503" s="15">
        <f>_xlfn.MAXIFS(performance_data[portfolio_value],performance_data[portfolio_id],performance_data[[#This Row],[portfolio_id]],performance_data[date],performance_data[[#This Row],[starting_date]])</f>
        <v>168195.27</v>
      </c>
      <c r="Q4503" s="15">
        <f>performance_data[[#This Row],[latest_value]]-performance_data[[#This Row],[starting_value]]</f>
        <v>-158923.51999999999</v>
      </c>
      <c r="R4503" s="15">
        <f>performance_data[[#This Row],[net_inflows]]-performance_data[[#This Row],[net_outflows]]</f>
        <v>9708.44</v>
      </c>
      <c r="S4503" s="15" t="str">
        <f>IF(performance_data[[#This Row],[net_inflows]]&gt;AVERAGE(performance_data[net_inflows]),"High","Low")</f>
        <v>High</v>
      </c>
      <c r="T4503" s="15">
        <f>AVERAGEIF(performance_data[inflow_flag],performance_data[[#This Row],[inflow_flag]],performance_data[return_percentage])</f>
        <v>4.8467905675459724</v>
      </c>
      <c r="U4503" s="17">
        <f>IF(performance_data[[#This Row],[return_percentage]]&lt;performance_data[[#This Row],[benchmark_return]],1,0)</f>
        <v>1</v>
      </c>
      <c r="V4503" s="17">
        <f>COUNTIFS(performance_data[portfolio_id],performance_data[[#This Row],[portfolio_id]])</f>
        <v>27</v>
      </c>
      <c r="W4503" s="17">
        <f>COUNTIFS(performance_data[portfolio_id],performance_data[[#This Row],[portfolio_id]],
          performance_data[return_flag],1)</f>
        <v>17</v>
      </c>
      <c r="X4503" s="15">
        <f>performance_data[[#This Row],[underperform_flag_count]]/performance_data[[#This Row],[totalportfoliocount]]</f>
        <v>0.62962962962962965</v>
      </c>
    </row>
    <row r="4504" spans="1:24" x14ac:dyDescent="0.3">
      <c r="A4504">
        <v>9116</v>
      </c>
      <c r="B4504" s="1">
        <v>45401</v>
      </c>
      <c r="C4504">
        <v>475600.61</v>
      </c>
      <c r="D4504">
        <v>-0.76</v>
      </c>
      <c r="E4504">
        <v>-0.84</v>
      </c>
      <c r="F4504">
        <v>13716.45</v>
      </c>
      <c r="G4504">
        <v>10523.78</v>
      </c>
      <c r="H4504" t="s">
        <v>2205</v>
      </c>
      <c r="I4504" t="s">
        <v>2211</v>
      </c>
      <c r="J4504">
        <v>4</v>
      </c>
      <c r="K4504" t="s">
        <v>2216</v>
      </c>
      <c r="L4504" t="str">
        <f>IF(performance_data[[#This Row],[return_percentage]]&gt;=performance_data[[#This Row],[benchmark_return]],"Higher","Lower")</f>
        <v>Higher</v>
      </c>
      <c r="M4504" s="14">
        <f xml:space="preserve"> _xlfn.MAXIFS(performance_data[date],performance_data[portfolio_id],performance_data[[#This Row],[portfolio_id]])</f>
        <v>45503</v>
      </c>
      <c r="N4504" s="14">
        <f xml:space="preserve"> _xlfn.MINIFS(performance_data[date],performance_data[portfolio_id],performance_data[[#This Row],[portfolio_id]])</f>
        <v>44858</v>
      </c>
      <c r="O4504" s="15">
        <f>_xlfn.MAXIFS(performance_data[portfolio_value],performance_data[portfolio_id],performance_data[[#This Row],[portfolio_id]],performance_data[date],performance_data[[#This Row],[latest_date]])</f>
        <v>9271.75</v>
      </c>
      <c r="P4504" s="15">
        <f>_xlfn.MAXIFS(performance_data[portfolio_value],performance_data[portfolio_id],performance_data[[#This Row],[portfolio_id]],performance_data[date],performance_data[[#This Row],[starting_date]])</f>
        <v>168195.27</v>
      </c>
      <c r="Q4504" s="15">
        <f>performance_data[[#This Row],[latest_value]]-performance_data[[#This Row],[starting_value]]</f>
        <v>-158923.51999999999</v>
      </c>
      <c r="R4504" s="15">
        <f>performance_data[[#This Row],[net_inflows]]-performance_data[[#This Row],[net_outflows]]</f>
        <v>3192.67</v>
      </c>
      <c r="S4504" s="15" t="str">
        <f>IF(performance_data[[#This Row],[net_inflows]]&gt;AVERAGE(performance_data[net_inflows]),"High","Low")</f>
        <v>High</v>
      </c>
      <c r="T4504" s="15">
        <f>AVERAGEIF(performance_data[inflow_flag],performance_data[[#This Row],[inflow_flag]],performance_data[return_percentage])</f>
        <v>4.8467905675459724</v>
      </c>
      <c r="U4504" s="17">
        <f>IF(performance_data[[#This Row],[return_percentage]]&lt;performance_data[[#This Row],[benchmark_return]],1,0)</f>
        <v>0</v>
      </c>
      <c r="V4504" s="17">
        <f>COUNTIFS(performance_data[portfolio_id],performance_data[[#This Row],[portfolio_id]])</f>
        <v>27</v>
      </c>
      <c r="W4504" s="17">
        <f>COUNTIFS(performance_data[portfolio_id],performance_data[[#This Row],[portfolio_id]],
          performance_data[return_flag],1)</f>
        <v>17</v>
      </c>
      <c r="X4504" s="15">
        <f>performance_data[[#This Row],[underperform_flag_count]]/performance_data[[#This Row],[totalportfoliocount]]</f>
        <v>0.62962962962962965</v>
      </c>
    </row>
    <row r="4505" spans="1:24" x14ac:dyDescent="0.3">
      <c r="A4505">
        <v>9116</v>
      </c>
      <c r="B4505" s="1">
        <v>44986</v>
      </c>
      <c r="C4505">
        <v>122272.8</v>
      </c>
      <c r="D4505">
        <v>-1.91</v>
      </c>
      <c r="E4505">
        <v>-1.78</v>
      </c>
      <c r="F4505">
        <v>16171.66</v>
      </c>
      <c r="G4505">
        <v>3361.45</v>
      </c>
      <c r="H4505" t="s">
        <v>2213</v>
      </c>
      <c r="I4505" t="s">
        <v>2206</v>
      </c>
      <c r="J4505">
        <v>3</v>
      </c>
      <c r="K4505" t="s">
        <v>2222</v>
      </c>
      <c r="L4505" t="str">
        <f>IF(performance_data[[#This Row],[return_percentage]]&gt;=performance_data[[#This Row],[benchmark_return]],"Higher","Lower")</f>
        <v>Lower</v>
      </c>
      <c r="M4505" s="14">
        <f xml:space="preserve"> _xlfn.MAXIFS(performance_data[date],performance_data[portfolio_id],performance_data[[#This Row],[portfolio_id]])</f>
        <v>45503</v>
      </c>
      <c r="N4505" s="14">
        <f xml:space="preserve"> _xlfn.MINIFS(performance_data[date],performance_data[portfolio_id],performance_data[[#This Row],[portfolio_id]])</f>
        <v>44858</v>
      </c>
      <c r="O4505" s="15">
        <f>_xlfn.MAXIFS(performance_data[portfolio_value],performance_data[portfolio_id],performance_data[[#This Row],[portfolio_id]],performance_data[date],performance_data[[#This Row],[latest_date]])</f>
        <v>9271.75</v>
      </c>
      <c r="P4505" s="15">
        <f>_xlfn.MAXIFS(performance_data[portfolio_value],performance_data[portfolio_id],performance_data[[#This Row],[portfolio_id]],performance_data[date],performance_data[[#This Row],[starting_date]])</f>
        <v>168195.27</v>
      </c>
      <c r="Q4505" s="15">
        <f>performance_data[[#This Row],[latest_value]]-performance_data[[#This Row],[starting_value]]</f>
        <v>-158923.51999999999</v>
      </c>
      <c r="R4505" s="15">
        <f>performance_data[[#This Row],[net_inflows]]-performance_data[[#This Row],[net_outflows]]</f>
        <v>12810.21</v>
      </c>
      <c r="S4505" s="15" t="str">
        <f>IF(performance_data[[#This Row],[net_inflows]]&gt;AVERAGE(performance_data[net_inflows]),"High","Low")</f>
        <v>High</v>
      </c>
      <c r="T4505" s="15">
        <f>AVERAGEIF(performance_data[inflow_flag],performance_data[[#This Row],[inflow_flag]],performance_data[return_percentage])</f>
        <v>4.8467905675459724</v>
      </c>
      <c r="U4505" s="17">
        <f>IF(performance_data[[#This Row],[return_percentage]]&lt;performance_data[[#This Row],[benchmark_return]],1,0)</f>
        <v>1</v>
      </c>
      <c r="V4505" s="17">
        <f>COUNTIFS(performance_data[portfolio_id],performance_data[[#This Row],[portfolio_id]])</f>
        <v>27</v>
      </c>
      <c r="W4505" s="17">
        <f>COUNTIFS(performance_data[portfolio_id],performance_data[[#This Row],[portfolio_id]],
          performance_data[return_flag],1)</f>
        <v>17</v>
      </c>
      <c r="X4505" s="15">
        <f>performance_data[[#This Row],[underperform_flag_count]]/performance_data[[#This Row],[totalportfoliocount]]</f>
        <v>0.62962962962962965</v>
      </c>
    </row>
    <row r="4506" spans="1:24" x14ac:dyDescent="0.3">
      <c r="A4506">
        <v>9116</v>
      </c>
      <c r="B4506" s="1">
        <v>45253</v>
      </c>
      <c r="C4506">
        <v>78286.34</v>
      </c>
      <c r="D4506">
        <v>15.92</v>
      </c>
      <c r="E4506">
        <v>14.85</v>
      </c>
      <c r="F4506">
        <v>849.99</v>
      </c>
      <c r="G4506">
        <v>16719.009999999998</v>
      </c>
      <c r="H4506" t="s">
        <v>2213</v>
      </c>
      <c r="I4506" t="s">
        <v>2217</v>
      </c>
      <c r="J4506">
        <v>11</v>
      </c>
      <c r="K4506" t="s">
        <v>2219</v>
      </c>
      <c r="L4506" t="str">
        <f>IF(performance_data[[#This Row],[return_percentage]]&gt;=performance_data[[#This Row],[benchmark_return]],"Higher","Lower")</f>
        <v>Higher</v>
      </c>
      <c r="M4506" s="14">
        <f xml:space="preserve"> _xlfn.MAXIFS(performance_data[date],performance_data[portfolio_id],performance_data[[#This Row],[portfolio_id]])</f>
        <v>45503</v>
      </c>
      <c r="N4506" s="14">
        <f xml:space="preserve"> _xlfn.MINIFS(performance_data[date],performance_data[portfolio_id],performance_data[[#This Row],[portfolio_id]])</f>
        <v>44858</v>
      </c>
      <c r="O4506" s="15">
        <f>_xlfn.MAXIFS(performance_data[portfolio_value],performance_data[portfolio_id],performance_data[[#This Row],[portfolio_id]],performance_data[date],performance_data[[#This Row],[latest_date]])</f>
        <v>9271.75</v>
      </c>
      <c r="P4506" s="15">
        <f>_xlfn.MAXIFS(performance_data[portfolio_value],performance_data[portfolio_id],performance_data[[#This Row],[portfolio_id]],performance_data[date],performance_data[[#This Row],[starting_date]])</f>
        <v>168195.27</v>
      </c>
      <c r="Q4506" s="15">
        <f>performance_data[[#This Row],[latest_value]]-performance_data[[#This Row],[starting_value]]</f>
        <v>-158923.51999999999</v>
      </c>
      <c r="R4506" s="15">
        <f>performance_data[[#This Row],[net_inflows]]-performance_data[[#This Row],[net_outflows]]</f>
        <v>-15869.019999999999</v>
      </c>
      <c r="S4506" s="15" t="str">
        <f>IF(performance_data[[#This Row],[net_inflows]]&gt;AVERAGE(performance_data[net_inflows]),"High","Low")</f>
        <v>Low</v>
      </c>
      <c r="T4506" s="15">
        <f>AVERAGEIF(performance_data[inflow_flag],performance_data[[#This Row],[inflow_flag]],performance_data[return_percentage])</f>
        <v>5.0457846277021572</v>
      </c>
      <c r="U4506" s="17">
        <f>IF(performance_data[[#This Row],[return_percentage]]&lt;performance_data[[#This Row],[benchmark_return]],1,0)</f>
        <v>0</v>
      </c>
      <c r="V4506" s="17">
        <f>COUNTIFS(performance_data[portfolio_id],performance_data[[#This Row],[portfolio_id]])</f>
        <v>27</v>
      </c>
      <c r="W4506" s="17">
        <f>COUNTIFS(performance_data[portfolio_id],performance_data[[#This Row],[portfolio_id]],
          performance_data[return_flag],1)</f>
        <v>17</v>
      </c>
      <c r="X4506" s="15">
        <f>performance_data[[#This Row],[underperform_flag_count]]/performance_data[[#This Row],[totalportfoliocount]]</f>
        <v>0.62962962962962965</v>
      </c>
    </row>
    <row r="4507" spans="1:24" x14ac:dyDescent="0.3">
      <c r="A4507">
        <v>9116</v>
      </c>
      <c r="B4507" s="1">
        <v>44915</v>
      </c>
      <c r="C4507">
        <v>268297.63</v>
      </c>
      <c r="D4507">
        <v>3.49</v>
      </c>
      <c r="E4507">
        <v>3.87</v>
      </c>
      <c r="F4507">
        <v>7115.85</v>
      </c>
      <c r="G4507">
        <v>3067.22</v>
      </c>
      <c r="H4507" t="s">
        <v>2220</v>
      </c>
      <c r="I4507" t="s">
        <v>2217</v>
      </c>
      <c r="J4507">
        <v>12</v>
      </c>
      <c r="K4507" t="s">
        <v>2218</v>
      </c>
      <c r="L4507" t="str">
        <f>IF(performance_data[[#This Row],[return_percentage]]&gt;=performance_data[[#This Row],[benchmark_return]],"Higher","Lower")</f>
        <v>Lower</v>
      </c>
      <c r="M4507" s="14">
        <f xml:space="preserve"> _xlfn.MAXIFS(performance_data[date],performance_data[portfolio_id],performance_data[[#This Row],[portfolio_id]])</f>
        <v>45503</v>
      </c>
      <c r="N4507" s="14">
        <f xml:space="preserve"> _xlfn.MINIFS(performance_data[date],performance_data[portfolio_id],performance_data[[#This Row],[portfolio_id]])</f>
        <v>44858</v>
      </c>
      <c r="O4507" s="15">
        <f>_xlfn.MAXIFS(performance_data[portfolio_value],performance_data[portfolio_id],performance_data[[#This Row],[portfolio_id]],performance_data[date],performance_data[[#This Row],[latest_date]])</f>
        <v>9271.75</v>
      </c>
      <c r="P4507" s="15">
        <f>_xlfn.MAXIFS(performance_data[portfolio_value],performance_data[portfolio_id],performance_data[[#This Row],[portfolio_id]],performance_data[date],performance_data[[#This Row],[starting_date]])</f>
        <v>168195.27</v>
      </c>
      <c r="Q4507" s="15">
        <f>performance_data[[#This Row],[latest_value]]-performance_data[[#This Row],[starting_value]]</f>
        <v>-158923.51999999999</v>
      </c>
      <c r="R4507" s="15">
        <f>performance_data[[#This Row],[net_inflows]]-performance_data[[#This Row],[net_outflows]]</f>
        <v>4048.6300000000006</v>
      </c>
      <c r="S4507" s="15" t="str">
        <f>IF(performance_data[[#This Row],[net_inflows]]&gt;AVERAGE(performance_data[net_inflows]),"High","Low")</f>
        <v>Low</v>
      </c>
      <c r="T4507" s="15">
        <f>AVERAGEIF(performance_data[inflow_flag],performance_data[[#This Row],[inflow_flag]],performance_data[return_percentage])</f>
        <v>5.0457846277021572</v>
      </c>
      <c r="U4507" s="17">
        <f>IF(performance_data[[#This Row],[return_percentage]]&lt;performance_data[[#This Row],[benchmark_return]],1,0)</f>
        <v>1</v>
      </c>
      <c r="V4507" s="17">
        <f>COUNTIFS(performance_data[portfolio_id],performance_data[[#This Row],[portfolio_id]])</f>
        <v>27</v>
      </c>
      <c r="W4507" s="17">
        <f>COUNTIFS(performance_data[portfolio_id],performance_data[[#This Row],[portfolio_id]],
          performance_data[return_flag],1)</f>
        <v>17</v>
      </c>
      <c r="X4507" s="15">
        <f>performance_data[[#This Row],[underperform_flag_count]]/performance_data[[#This Row],[totalportfoliocount]]</f>
        <v>0.62962962962962965</v>
      </c>
    </row>
    <row r="4508" spans="1:24" x14ac:dyDescent="0.3">
      <c r="A4508">
        <v>9116</v>
      </c>
      <c r="B4508" s="1">
        <v>45371</v>
      </c>
      <c r="C4508">
        <v>37145.39</v>
      </c>
      <c r="D4508">
        <v>15.66</v>
      </c>
      <c r="E4508">
        <v>12.95</v>
      </c>
      <c r="F4508">
        <v>13367.85</v>
      </c>
      <c r="G4508">
        <v>8448.18</v>
      </c>
      <c r="H4508" t="s">
        <v>2205</v>
      </c>
      <c r="I4508" t="s">
        <v>2206</v>
      </c>
      <c r="J4508">
        <v>3</v>
      </c>
      <c r="K4508" t="s">
        <v>2222</v>
      </c>
      <c r="L4508" t="str">
        <f>IF(performance_data[[#This Row],[return_percentage]]&gt;=performance_data[[#This Row],[benchmark_return]],"Higher","Lower")</f>
        <v>Higher</v>
      </c>
      <c r="M4508" s="14">
        <f xml:space="preserve"> _xlfn.MAXIFS(performance_data[date],performance_data[portfolio_id],performance_data[[#This Row],[portfolio_id]])</f>
        <v>45503</v>
      </c>
      <c r="N4508" s="14">
        <f xml:space="preserve"> _xlfn.MINIFS(performance_data[date],performance_data[portfolio_id],performance_data[[#This Row],[portfolio_id]])</f>
        <v>44858</v>
      </c>
      <c r="O4508" s="15">
        <f>_xlfn.MAXIFS(performance_data[portfolio_value],performance_data[portfolio_id],performance_data[[#This Row],[portfolio_id]],performance_data[date],performance_data[[#This Row],[latest_date]])</f>
        <v>9271.75</v>
      </c>
      <c r="P4508" s="15">
        <f>_xlfn.MAXIFS(performance_data[portfolio_value],performance_data[portfolio_id],performance_data[[#This Row],[portfolio_id]],performance_data[date],performance_data[[#This Row],[starting_date]])</f>
        <v>168195.27</v>
      </c>
      <c r="Q4508" s="15">
        <f>performance_data[[#This Row],[latest_value]]-performance_data[[#This Row],[starting_value]]</f>
        <v>-158923.51999999999</v>
      </c>
      <c r="R4508" s="15">
        <f>performance_data[[#This Row],[net_inflows]]-performance_data[[#This Row],[net_outflows]]</f>
        <v>4919.67</v>
      </c>
      <c r="S4508" s="15" t="str">
        <f>IF(performance_data[[#This Row],[net_inflows]]&gt;AVERAGE(performance_data[net_inflows]),"High","Low")</f>
        <v>High</v>
      </c>
      <c r="T4508" s="15">
        <f>AVERAGEIF(performance_data[inflow_flag],performance_data[[#This Row],[inflow_flag]],performance_data[return_percentage])</f>
        <v>4.8467905675459724</v>
      </c>
      <c r="U4508" s="17">
        <f>IF(performance_data[[#This Row],[return_percentage]]&lt;performance_data[[#This Row],[benchmark_return]],1,0)</f>
        <v>0</v>
      </c>
      <c r="V4508" s="17">
        <f>COUNTIFS(performance_data[portfolio_id],performance_data[[#This Row],[portfolio_id]])</f>
        <v>27</v>
      </c>
      <c r="W4508" s="17">
        <f>COUNTIFS(performance_data[portfolio_id],performance_data[[#This Row],[portfolio_id]],
          performance_data[return_flag],1)</f>
        <v>17</v>
      </c>
      <c r="X4508" s="15">
        <f>performance_data[[#This Row],[underperform_flag_count]]/performance_data[[#This Row],[totalportfoliocount]]</f>
        <v>0.62962962962962965</v>
      </c>
    </row>
    <row r="4509" spans="1:24" x14ac:dyDescent="0.3">
      <c r="A4509">
        <v>9116</v>
      </c>
      <c r="B4509" s="1">
        <v>45119</v>
      </c>
      <c r="C4509">
        <v>160237.66</v>
      </c>
      <c r="D4509">
        <v>16.149999999999999</v>
      </c>
      <c r="E4509">
        <v>14.58</v>
      </c>
      <c r="F4509">
        <v>13487.67</v>
      </c>
      <c r="G4509">
        <v>5417.93</v>
      </c>
      <c r="H4509" t="s">
        <v>2213</v>
      </c>
      <c r="I4509" t="s">
        <v>2209</v>
      </c>
      <c r="J4509">
        <v>7</v>
      </c>
      <c r="K4509" t="s">
        <v>2210</v>
      </c>
      <c r="L4509" t="str">
        <f>IF(performance_data[[#This Row],[return_percentage]]&gt;=performance_data[[#This Row],[benchmark_return]],"Higher","Lower")</f>
        <v>Higher</v>
      </c>
      <c r="M4509" s="14">
        <f xml:space="preserve"> _xlfn.MAXIFS(performance_data[date],performance_data[portfolio_id],performance_data[[#This Row],[portfolio_id]])</f>
        <v>45503</v>
      </c>
      <c r="N4509" s="14">
        <f xml:space="preserve"> _xlfn.MINIFS(performance_data[date],performance_data[portfolio_id],performance_data[[#This Row],[portfolio_id]])</f>
        <v>44858</v>
      </c>
      <c r="O4509" s="15">
        <f>_xlfn.MAXIFS(performance_data[portfolio_value],performance_data[portfolio_id],performance_data[[#This Row],[portfolio_id]],performance_data[date],performance_data[[#This Row],[latest_date]])</f>
        <v>9271.75</v>
      </c>
      <c r="P4509" s="15">
        <f>_xlfn.MAXIFS(performance_data[portfolio_value],performance_data[portfolio_id],performance_data[[#This Row],[portfolio_id]],performance_data[date],performance_data[[#This Row],[starting_date]])</f>
        <v>168195.27</v>
      </c>
      <c r="Q4509" s="15">
        <f>performance_data[[#This Row],[latest_value]]-performance_data[[#This Row],[starting_value]]</f>
        <v>-158923.51999999999</v>
      </c>
      <c r="R4509" s="15">
        <f>performance_data[[#This Row],[net_inflows]]-performance_data[[#This Row],[net_outflows]]</f>
        <v>8069.74</v>
      </c>
      <c r="S4509" s="15" t="str">
        <f>IF(performance_data[[#This Row],[net_inflows]]&gt;AVERAGE(performance_data[net_inflows]),"High","Low")</f>
        <v>High</v>
      </c>
      <c r="T4509" s="15">
        <f>AVERAGEIF(performance_data[inflow_flag],performance_data[[#This Row],[inflow_flag]],performance_data[return_percentage])</f>
        <v>4.8467905675459724</v>
      </c>
      <c r="U4509" s="17">
        <f>IF(performance_data[[#This Row],[return_percentage]]&lt;performance_data[[#This Row],[benchmark_return]],1,0)</f>
        <v>0</v>
      </c>
      <c r="V4509" s="17">
        <f>COUNTIFS(performance_data[portfolio_id],performance_data[[#This Row],[portfolio_id]])</f>
        <v>27</v>
      </c>
      <c r="W4509" s="17">
        <f>COUNTIFS(performance_data[portfolio_id],performance_data[[#This Row],[portfolio_id]],
          performance_data[return_flag],1)</f>
        <v>17</v>
      </c>
      <c r="X4509" s="15">
        <f>performance_data[[#This Row],[underperform_flag_count]]/performance_data[[#This Row],[totalportfoliocount]]</f>
        <v>0.62962962962962965</v>
      </c>
    </row>
    <row r="4510" spans="1:24" x14ac:dyDescent="0.3">
      <c r="A4510">
        <v>9116</v>
      </c>
      <c r="B4510" s="1">
        <v>44973</v>
      </c>
      <c r="C4510">
        <v>323531.37</v>
      </c>
      <c r="D4510">
        <v>19.29</v>
      </c>
      <c r="E4510">
        <v>18.48</v>
      </c>
      <c r="F4510">
        <v>7142.1</v>
      </c>
      <c r="G4510">
        <v>840.38</v>
      </c>
      <c r="H4510" t="s">
        <v>2213</v>
      </c>
      <c r="I4510" t="s">
        <v>2206</v>
      </c>
      <c r="J4510">
        <v>2</v>
      </c>
      <c r="K4510" t="s">
        <v>2226</v>
      </c>
      <c r="L4510" t="str">
        <f>IF(performance_data[[#This Row],[return_percentage]]&gt;=performance_data[[#This Row],[benchmark_return]],"Higher","Lower")</f>
        <v>Higher</v>
      </c>
      <c r="M4510" s="14">
        <f xml:space="preserve"> _xlfn.MAXIFS(performance_data[date],performance_data[portfolio_id],performance_data[[#This Row],[portfolio_id]])</f>
        <v>45503</v>
      </c>
      <c r="N4510" s="14">
        <f xml:space="preserve"> _xlfn.MINIFS(performance_data[date],performance_data[portfolio_id],performance_data[[#This Row],[portfolio_id]])</f>
        <v>44858</v>
      </c>
      <c r="O4510" s="15">
        <f>_xlfn.MAXIFS(performance_data[portfolio_value],performance_data[portfolio_id],performance_data[[#This Row],[portfolio_id]],performance_data[date],performance_data[[#This Row],[latest_date]])</f>
        <v>9271.75</v>
      </c>
      <c r="P4510" s="15">
        <f>_xlfn.MAXIFS(performance_data[portfolio_value],performance_data[portfolio_id],performance_data[[#This Row],[portfolio_id]],performance_data[date],performance_data[[#This Row],[starting_date]])</f>
        <v>168195.27</v>
      </c>
      <c r="Q4510" s="15">
        <f>performance_data[[#This Row],[latest_value]]-performance_data[[#This Row],[starting_value]]</f>
        <v>-158923.51999999999</v>
      </c>
      <c r="R4510" s="15">
        <f>performance_data[[#This Row],[net_inflows]]-performance_data[[#This Row],[net_outflows]]</f>
        <v>6301.72</v>
      </c>
      <c r="S4510" s="15" t="str">
        <f>IF(performance_data[[#This Row],[net_inflows]]&gt;AVERAGE(performance_data[net_inflows]),"High","Low")</f>
        <v>Low</v>
      </c>
      <c r="T4510" s="15">
        <f>AVERAGEIF(performance_data[inflow_flag],performance_data[[#This Row],[inflow_flag]],performance_data[return_percentage])</f>
        <v>5.0457846277021572</v>
      </c>
      <c r="U4510" s="17">
        <f>IF(performance_data[[#This Row],[return_percentage]]&lt;performance_data[[#This Row],[benchmark_return]],1,0)</f>
        <v>0</v>
      </c>
      <c r="V4510" s="17">
        <f>COUNTIFS(performance_data[portfolio_id],performance_data[[#This Row],[portfolio_id]])</f>
        <v>27</v>
      </c>
      <c r="W4510" s="17">
        <f>COUNTIFS(performance_data[portfolio_id],performance_data[[#This Row],[portfolio_id]],
          performance_data[return_flag],1)</f>
        <v>17</v>
      </c>
      <c r="X4510" s="15">
        <f>performance_data[[#This Row],[underperform_flag_count]]/performance_data[[#This Row],[totalportfoliocount]]</f>
        <v>0.62962962962962965</v>
      </c>
    </row>
    <row r="4511" spans="1:24" x14ac:dyDescent="0.3">
      <c r="A4511">
        <v>9116</v>
      </c>
      <c r="B4511" s="1">
        <v>45377</v>
      </c>
      <c r="C4511">
        <v>58824.37</v>
      </c>
      <c r="D4511">
        <v>12.33</v>
      </c>
      <c r="E4511">
        <v>13.97</v>
      </c>
      <c r="F4511">
        <v>7366.19</v>
      </c>
      <c r="G4511">
        <v>19433.099999999999</v>
      </c>
      <c r="H4511" t="s">
        <v>2205</v>
      </c>
      <c r="I4511" t="s">
        <v>2206</v>
      </c>
      <c r="J4511">
        <v>3</v>
      </c>
      <c r="K4511" t="s">
        <v>2222</v>
      </c>
      <c r="L4511" t="str">
        <f>IF(performance_data[[#This Row],[return_percentage]]&gt;=performance_data[[#This Row],[benchmark_return]],"Higher","Lower")</f>
        <v>Lower</v>
      </c>
      <c r="M4511" s="14">
        <f xml:space="preserve"> _xlfn.MAXIFS(performance_data[date],performance_data[portfolio_id],performance_data[[#This Row],[portfolio_id]])</f>
        <v>45503</v>
      </c>
      <c r="N4511" s="14">
        <f xml:space="preserve"> _xlfn.MINIFS(performance_data[date],performance_data[portfolio_id],performance_data[[#This Row],[portfolio_id]])</f>
        <v>44858</v>
      </c>
      <c r="O4511" s="15">
        <f>_xlfn.MAXIFS(performance_data[portfolio_value],performance_data[portfolio_id],performance_data[[#This Row],[portfolio_id]],performance_data[date],performance_data[[#This Row],[latest_date]])</f>
        <v>9271.75</v>
      </c>
      <c r="P4511" s="15">
        <f>_xlfn.MAXIFS(performance_data[portfolio_value],performance_data[portfolio_id],performance_data[[#This Row],[portfolio_id]],performance_data[date],performance_data[[#This Row],[starting_date]])</f>
        <v>168195.27</v>
      </c>
      <c r="Q4511" s="15">
        <f>performance_data[[#This Row],[latest_value]]-performance_data[[#This Row],[starting_value]]</f>
        <v>-158923.51999999999</v>
      </c>
      <c r="R4511" s="15">
        <f>performance_data[[#This Row],[net_inflows]]-performance_data[[#This Row],[net_outflows]]</f>
        <v>-12066.91</v>
      </c>
      <c r="S4511" s="15" t="str">
        <f>IF(performance_data[[#This Row],[net_inflows]]&gt;AVERAGE(performance_data[net_inflows]),"High","Low")</f>
        <v>Low</v>
      </c>
      <c r="T4511" s="15">
        <f>AVERAGEIF(performance_data[inflow_flag],performance_data[[#This Row],[inflow_flag]],performance_data[return_percentage])</f>
        <v>5.0457846277021572</v>
      </c>
      <c r="U4511" s="17">
        <f>IF(performance_data[[#This Row],[return_percentage]]&lt;performance_data[[#This Row],[benchmark_return]],1,0)</f>
        <v>1</v>
      </c>
      <c r="V4511" s="17">
        <f>COUNTIFS(performance_data[portfolio_id],performance_data[[#This Row],[portfolio_id]])</f>
        <v>27</v>
      </c>
      <c r="W4511" s="17">
        <f>COUNTIFS(performance_data[portfolio_id],performance_data[[#This Row],[portfolio_id]],
          performance_data[return_flag],1)</f>
        <v>17</v>
      </c>
      <c r="X4511" s="15">
        <f>performance_data[[#This Row],[underperform_flag_count]]/performance_data[[#This Row],[totalportfoliocount]]</f>
        <v>0.62962962962962965</v>
      </c>
    </row>
    <row r="4512" spans="1:24" x14ac:dyDescent="0.3">
      <c r="A4512">
        <v>9116</v>
      </c>
      <c r="B4512" s="1">
        <v>45359</v>
      </c>
      <c r="C4512">
        <v>472241.17</v>
      </c>
      <c r="D4512">
        <v>16.2</v>
      </c>
      <c r="E4512">
        <v>19.059999999999999</v>
      </c>
      <c r="F4512">
        <v>16238.13</v>
      </c>
      <c r="G4512">
        <v>19997.900000000001</v>
      </c>
      <c r="H4512" t="s">
        <v>2205</v>
      </c>
      <c r="I4512" t="s">
        <v>2206</v>
      </c>
      <c r="J4512">
        <v>3</v>
      </c>
      <c r="K4512" t="s">
        <v>2222</v>
      </c>
      <c r="L4512" t="str">
        <f>IF(performance_data[[#This Row],[return_percentage]]&gt;=performance_data[[#This Row],[benchmark_return]],"Higher","Lower")</f>
        <v>Lower</v>
      </c>
      <c r="M4512" s="14">
        <f xml:space="preserve"> _xlfn.MAXIFS(performance_data[date],performance_data[portfolio_id],performance_data[[#This Row],[portfolio_id]])</f>
        <v>45503</v>
      </c>
      <c r="N4512" s="14">
        <f xml:space="preserve"> _xlfn.MINIFS(performance_data[date],performance_data[portfolio_id],performance_data[[#This Row],[portfolio_id]])</f>
        <v>44858</v>
      </c>
      <c r="O4512" s="15">
        <f>_xlfn.MAXIFS(performance_data[portfolio_value],performance_data[portfolio_id],performance_data[[#This Row],[portfolio_id]],performance_data[date],performance_data[[#This Row],[latest_date]])</f>
        <v>9271.75</v>
      </c>
      <c r="P4512" s="15">
        <f>_xlfn.MAXIFS(performance_data[portfolio_value],performance_data[portfolio_id],performance_data[[#This Row],[portfolio_id]],performance_data[date],performance_data[[#This Row],[starting_date]])</f>
        <v>168195.27</v>
      </c>
      <c r="Q4512" s="15">
        <f>performance_data[[#This Row],[latest_value]]-performance_data[[#This Row],[starting_value]]</f>
        <v>-158923.51999999999</v>
      </c>
      <c r="R4512" s="15">
        <f>performance_data[[#This Row],[net_inflows]]-performance_data[[#This Row],[net_outflows]]</f>
        <v>-3759.7700000000023</v>
      </c>
      <c r="S4512" s="15" t="str">
        <f>IF(performance_data[[#This Row],[net_inflows]]&gt;AVERAGE(performance_data[net_inflows]),"High","Low")</f>
        <v>High</v>
      </c>
      <c r="T4512" s="15">
        <f>AVERAGEIF(performance_data[inflow_flag],performance_data[[#This Row],[inflow_flag]],performance_data[return_percentage])</f>
        <v>4.8467905675459724</v>
      </c>
      <c r="U4512" s="17">
        <f>IF(performance_data[[#This Row],[return_percentage]]&lt;performance_data[[#This Row],[benchmark_return]],1,0)</f>
        <v>1</v>
      </c>
      <c r="V4512" s="17">
        <f>COUNTIFS(performance_data[portfolio_id],performance_data[[#This Row],[portfolio_id]])</f>
        <v>27</v>
      </c>
      <c r="W4512" s="17">
        <f>COUNTIFS(performance_data[portfolio_id],performance_data[[#This Row],[portfolio_id]],
          performance_data[return_flag],1)</f>
        <v>17</v>
      </c>
      <c r="X4512" s="15">
        <f>performance_data[[#This Row],[underperform_flag_count]]/performance_data[[#This Row],[totalportfoliocount]]</f>
        <v>0.62962962962962965</v>
      </c>
    </row>
    <row r="4513" spans="1:24" x14ac:dyDescent="0.3">
      <c r="A4513">
        <v>9116</v>
      </c>
      <c r="B4513" s="1">
        <v>45000</v>
      </c>
      <c r="C4513">
        <v>342173.24</v>
      </c>
      <c r="D4513">
        <v>7.73</v>
      </c>
      <c r="E4513">
        <v>8.56</v>
      </c>
      <c r="F4513">
        <v>4904.3599999999997</v>
      </c>
      <c r="G4513">
        <v>7618.27</v>
      </c>
      <c r="H4513" t="s">
        <v>2213</v>
      </c>
      <c r="I4513" t="s">
        <v>2206</v>
      </c>
      <c r="J4513">
        <v>3</v>
      </c>
      <c r="K4513" t="s">
        <v>2222</v>
      </c>
      <c r="L4513" t="str">
        <f>IF(performance_data[[#This Row],[return_percentage]]&gt;=performance_data[[#This Row],[benchmark_return]],"Higher","Lower")</f>
        <v>Lower</v>
      </c>
      <c r="M4513" s="14">
        <f xml:space="preserve"> _xlfn.MAXIFS(performance_data[date],performance_data[portfolio_id],performance_data[[#This Row],[portfolio_id]])</f>
        <v>45503</v>
      </c>
      <c r="N4513" s="14">
        <f xml:space="preserve"> _xlfn.MINIFS(performance_data[date],performance_data[portfolio_id],performance_data[[#This Row],[portfolio_id]])</f>
        <v>44858</v>
      </c>
      <c r="O4513" s="15">
        <f>_xlfn.MAXIFS(performance_data[portfolio_value],performance_data[portfolio_id],performance_data[[#This Row],[portfolio_id]],performance_data[date],performance_data[[#This Row],[latest_date]])</f>
        <v>9271.75</v>
      </c>
      <c r="P4513" s="15">
        <f>_xlfn.MAXIFS(performance_data[portfolio_value],performance_data[portfolio_id],performance_data[[#This Row],[portfolio_id]],performance_data[date],performance_data[[#This Row],[starting_date]])</f>
        <v>168195.27</v>
      </c>
      <c r="Q4513" s="15">
        <f>performance_data[[#This Row],[latest_value]]-performance_data[[#This Row],[starting_value]]</f>
        <v>-158923.51999999999</v>
      </c>
      <c r="R4513" s="15">
        <f>performance_data[[#This Row],[net_inflows]]-performance_data[[#This Row],[net_outflows]]</f>
        <v>-2713.9100000000008</v>
      </c>
      <c r="S4513" s="15" t="str">
        <f>IF(performance_data[[#This Row],[net_inflows]]&gt;AVERAGE(performance_data[net_inflows]),"High","Low")</f>
        <v>Low</v>
      </c>
      <c r="T4513" s="15">
        <f>AVERAGEIF(performance_data[inflow_flag],performance_data[[#This Row],[inflow_flag]],performance_data[return_percentage])</f>
        <v>5.0457846277021572</v>
      </c>
      <c r="U4513" s="17">
        <f>IF(performance_data[[#This Row],[return_percentage]]&lt;performance_data[[#This Row],[benchmark_return]],1,0)</f>
        <v>1</v>
      </c>
      <c r="V4513" s="17">
        <f>COUNTIFS(performance_data[portfolio_id],performance_data[[#This Row],[portfolio_id]])</f>
        <v>27</v>
      </c>
      <c r="W4513" s="17">
        <f>COUNTIFS(performance_data[portfolio_id],performance_data[[#This Row],[portfolio_id]],
          performance_data[return_flag],1)</f>
        <v>17</v>
      </c>
      <c r="X4513" s="15">
        <f>performance_data[[#This Row],[underperform_flag_count]]/performance_data[[#This Row],[totalportfoliocount]]</f>
        <v>0.62962962962962965</v>
      </c>
    </row>
    <row r="4514" spans="1:24" x14ac:dyDescent="0.3">
      <c r="A4514">
        <v>9116</v>
      </c>
      <c r="B4514" s="1">
        <v>45313</v>
      </c>
      <c r="C4514">
        <v>196555.26</v>
      </c>
      <c r="D4514">
        <v>16.64</v>
      </c>
      <c r="E4514">
        <v>13.66</v>
      </c>
      <c r="F4514">
        <v>14341.19</v>
      </c>
      <c r="G4514">
        <v>6151.5</v>
      </c>
      <c r="H4514" t="s">
        <v>2205</v>
      </c>
      <c r="I4514" t="s">
        <v>2206</v>
      </c>
      <c r="J4514">
        <v>1</v>
      </c>
      <c r="K4514" t="s">
        <v>2207</v>
      </c>
      <c r="L4514" t="str">
        <f>IF(performance_data[[#This Row],[return_percentage]]&gt;=performance_data[[#This Row],[benchmark_return]],"Higher","Lower")</f>
        <v>Higher</v>
      </c>
      <c r="M4514" s="14">
        <f xml:space="preserve"> _xlfn.MAXIFS(performance_data[date],performance_data[portfolio_id],performance_data[[#This Row],[portfolio_id]])</f>
        <v>45503</v>
      </c>
      <c r="N4514" s="14">
        <f xml:space="preserve"> _xlfn.MINIFS(performance_data[date],performance_data[portfolio_id],performance_data[[#This Row],[portfolio_id]])</f>
        <v>44858</v>
      </c>
      <c r="O4514" s="15">
        <f>_xlfn.MAXIFS(performance_data[portfolio_value],performance_data[portfolio_id],performance_data[[#This Row],[portfolio_id]],performance_data[date],performance_data[[#This Row],[latest_date]])</f>
        <v>9271.75</v>
      </c>
      <c r="P4514" s="15">
        <f>_xlfn.MAXIFS(performance_data[portfolio_value],performance_data[portfolio_id],performance_data[[#This Row],[portfolio_id]],performance_data[date],performance_data[[#This Row],[starting_date]])</f>
        <v>168195.27</v>
      </c>
      <c r="Q4514" s="15">
        <f>performance_data[[#This Row],[latest_value]]-performance_data[[#This Row],[starting_value]]</f>
        <v>-158923.51999999999</v>
      </c>
      <c r="R4514" s="15">
        <f>performance_data[[#This Row],[net_inflows]]-performance_data[[#This Row],[net_outflows]]</f>
        <v>8189.6900000000005</v>
      </c>
      <c r="S4514" s="15" t="str">
        <f>IF(performance_data[[#This Row],[net_inflows]]&gt;AVERAGE(performance_data[net_inflows]),"High","Low")</f>
        <v>High</v>
      </c>
      <c r="T4514" s="15">
        <f>AVERAGEIF(performance_data[inflow_flag],performance_data[[#This Row],[inflow_flag]],performance_data[return_percentage])</f>
        <v>4.8467905675459724</v>
      </c>
      <c r="U4514" s="17">
        <f>IF(performance_data[[#This Row],[return_percentage]]&lt;performance_data[[#This Row],[benchmark_return]],1,0)</f>
        <v>0</v>
      </c>
      <c r="V4514" s="17">
        <f>COUNTIFS(performance_data[portfolio_id],performance_data[[#This Row],[portfolio_id]])</f>
        <v>27</v>
      </c>
      <c r="W4514" s="17">
        <f>COUNTIFS(performance_data[portfolio_id],performance_data[[#This Row],[portfolio_id]],
          performance_data[return_flag],1)</f>
        <v>17</v>
      </c>
      <c r="X4514" s="15">
        <f>performance_data[[#This Row],[underperform_flag_count]]/performance_data[[#This Row],[totalportfoliocount]]</f>
        <v>0.62962962962962965</v>
      </c>
    </row>
    <row r="4515" spans="1:24" x14ac:dyDescent="0.3">
      <c r="A4515">
        <v>9116</v>
      </c>
      <c r="B4515" s="1">
        <v>45005</v>
      </c>
      <c r="C4515">
        <v>110542.44</v>
      </c>
      <c r="D4515">
        <v>11.61</v>
      </c>
      <c r="E4515">
        <v>11.03</v>
      </c>
      <c r="F4515">
        <v>15947.58</v>
      </c>
      <c r="G4515">
        <v>4238.87</v>
      </c>
      <c r="H4515" t="s">
        <v>2213</v>
      </c>
      <c r="I4515" t="s">
        <v>2206</v>
      </c>
      <c r="J4515">
        <v>3</v>
      </c>
      <c r="K4515" t="s">
        <v>2222</v>
      </c>
      <c r="L4515" t="str">
        <f>IF(performance_data[[#This Row],[return_percentage]]&gt;=performance_data[[#This Row],[benchmark_return]],"Higher","Lower")</f>
        <v>Higher</v>
      </c>
      <c r="M4515" s="14">
        <f xml:space="preserve"> _xlfn.MAXIFS(performance_data[date],performance_data[portfolio_id],performance_data[[#This Row],[portfolio_id]])</f>
        <v>45503</v>
      </c>
      <c r="N4515" s="14">
        <f xml:space="preserve"> _xlfn.MINIFS(performance_data[date],performance_data[portfolio_id],performance_data[[#This Row],[portfolio_id]])</f>
        <v>44858</v>
      </c>
      <c r="O4515" s="15">
        <f>_xlfn.MAXIFS(performance_data[portfolio_value],performance_data[portfolio_id],performance_data[[#This Row],[portfolio_id]],performance_data[date],performance_data[[#This Row],[latest_date]])</f>
        <v>9271.75</v>
      </c>
      <c r="P4515" s="15">
        <f>_xlfn.MAXIFS(performance_data[portfolio_value],performance_data[portfolio_id],performance_data[[#This Row],[portfolio_id]],performance_data[date],performance_data[[#This Row],[starting_date]])</f>
        <v>168195.27</v>
      </c>
      <c r="Q4515" s="15">
        <f>performance_data[[#This Row],[latest_value]]-performance_data[[#This Row],[starting_value]]</f>
        <v>-158923.51999999999</v>
      </c>
      <c r="R4515" s="15">
        <f>performance_data[[#This Row],[net_inflows]]-performance_data[[#This Row],[net_outflows]]</f>
        <v>11708.71</v>
      </c>
      <c r="S4515" s="15" t="str">
        <f>IF(performance_data[[#This Row],[net_inflows]]&gt;AVERAGE(performance_data[net_inflows]),"High","Low")</f>
        <v>High</v>
      </c>
      <c r="T4515" s="15">
        <f>AVERAGEIF(performance_data[inflow_flag],performance_data[[#This Row],[inflow_flag]],performance_data[return_percentage])</f>
        <v>4.8467905675459724</v>
      </c>
      <c r="U4515" s="17">
        <f>IF(performance_data[[#This Row],[return_percentage]]&lt;performance_data[[#This Row],[benchmark_return]],1,0)</f>
        <v>0</v>
      </c>
      <c r="V4515" s="17">
        <f>COUNTIFS(performance_data[portfolio_id],performance_data[[#This Row],[portfolio_id]])</f>
        <v>27</v>
      </c>
      <c r="W4515" s="17">
        <f>COUNTIFS(performance_data[portfolio_id],performance_data[[#This Row],[portfolio_id]],
          performance_data[return_flag],1)</f>
        <v>17</v>
      </c>
      <c r="X4515" s="15">
        <f>performance_data[[#This Row],[underperform_flag_count]]/performance_data[[#This Row],[totalportfoliocount]]</f>
        <v>0.62962962962962965</v>
      </c>
    </row>
    <row r="4516" spans="1:24" x14ac:dyDescent="0.3">
      <c r="A4516">
        <v>9116</v>
      </c>
      <c r="B4516" s="1">
        <v>44918</v>
      </c>
      <c r="C4516">
        <v>464106.51</v>
      </c>
      <c r="D4516">
        <v>16.86</v>
      </c>
      <c r="E4516">
        <v>20.09</v>
      </c>
      <c r="F4516">
        <v>15815.32</v>
      </c>
      <c r="G4516">
        <v>3372.48</v>
      </c>
      <c r="H4516" t="s">
        <v>2220</v>
      </c>
      <c r="I4516" t="s">
        <v>2217</v>
      </c>
      <c r="J4516">
        <v>12</v>
      </c>
      <c r="K4516" t="s">
        <v>2218</v>
      </c>
      <c r="L4516" t="str">
        <f>IF(performance_data[[#This Row],[return_percentage]]&gt;=performance_data[[#This Row],[benchmark_return]],"Higher","Lower")</f>
        <v>Lower</v>
      </c>
      <c r="M4516" s="14">
        <f xml:space="preserve"> _xlfn.MAXIFS(performance_data[date],performance_data[portfolio_id],performance_data[[#This Row],[portfolio_id]])</f>
        <v>45503</v>
      </c>
      <c r="N4516" s="14">
        <f xml:space="preserve"> _xlfn.MINIFS(performance_data[date],performance_data[portfolio_id],performance_data[[#This Row],[portfolio_id]])</f>
        <v>44858</v>
      </c>
      <c r="O4516" s="15">
        <f>_xlfn.MAXIFS(performance_data[portfolio_value],performance_data[portfolio_id],performance_data[[#This Row],[portfolio_id]],performance_data[date],performance_data[[#This Row],[latest_date]])</f>
        <v>9271.75</v>
      </c>
      <c r="P4516" s="15">
        <f>_xlfn.MAXIFS(performance_data[portfolio_value],performance_data[portfolio_id],performance_data[[#This Row],[portfolio_id]],performance_data[date],performance_data[[#This Row],[starting_date]])</f>
        <v>168195.27</v>
      </c>
      <c r="Q4516" s="15">
        <f>performance_data[[#This Row],[latest_value]]-performance_data[[#This Row],[starting_value]]</f>
        <v>-158923.51999999999</v>
      </c>
      <c r="R4516" s="15">
        <f>performance_data[[#This Row],[net_inflows]]-performance_data[[#This Row],[net_outflows]]</f>
        <v>12442.84</v>
      </c>
      <c r="S4516" s="15" t="str">
        <f>IF(performance_data[[#This Row],[net_inflows]]&gt;AVERAGE(performance_data[net_inflows]),"High","Low")</f>
        <v>High</v>
      </c>
      <c r="T4516" s="15">
        <f>AVERAGEIF(performance_data[inflow_flag],performance_data[[#This Row],[inflow_flag]],performance_data[return_percentage])</f>
        <v>4.8467905675459724</v>
      </c>
      <c r="U4516" s="17">
        <f>IF(performance_data[[#This Row],[return_percentage]]&lt;performance_data[[#This Row],[benchmark_return]],1,0)</f>
        <v>1</v>
      </c>
      <c r="V4516" s="17">
        <f>COUNTIFS(performance_data[portfolio_id],performance_data[[#This Row],[portfolio_id]])</f>
        <v>27</v>
      </c>
      <c r="W4516" s="17">
        <f>COUNTIFS(performance_data[portfolio_id],performance_data[[#This Row],[portfolio_id]],
          performance_data[return_flag],1)</f>
        <v>17</v>
      </c>
      <c r="X4516" s="15">
        <f>performance_data[[#This Row],[underperform_flag_count]]/performance_data[[#This Row],[totalportfoliocount]]</f>
        <v>0.62962962962962965</v>
      </c>
    </row>
    <row r="4517" spans="1:24" x14ac:dyDescent="0.3">
      <c r="A4517">
        <v>9116</v>
      </c>
      <c r="B4517" s="1">
        <v>45417</v>
      </c>
      <c r="C4517">
        <v>272091.42</v>
      </c>
      <c r="D4517">
        <v>14.15</v>
      </c>
      <c r="E4517">
        <v>16.87</v>
      </c>
      <c r="F4517">
        <v>9220.73</v>
      </c>
      <c r="G4517">
        <v>4289.0600000000004</v>
      </c>
      <c r="H4517" t="s">
        <v>2205</v>
      </c>
      <c r="I4517" t="s">
        <v>2211</v>
      </c>
      <c r="J4517">
        <v>5</v>
      </c>
      <c r="K4517" t="s">
        <v>2223</v>
      </c>
      <c r="L4517" t="str">
        <f>IF(performance_data[[#This Row],[return_percentage]]&gt;=performance_data[[#This Row],[benchmark_return]],"Higher","Lower")</f>
        <v>Lower</v>
      </c>
      <c r="M4517" s="14">
        <f xml:space="preserve"> _xlfn.MAXIFS(performance_data[date],performance_data[portfolio_id],performance_data[[#This Row],[portfolio_id]])</f>
        <v>45503</v>
      </c>
      <c r="N4517" s="14">
        <f xml:space="preserve"> _xlfn.MINIFS(performance_data[date],performance_data[portfolio_id],performance_data[[#This Row],[portfolio_id]])</f>
        <v>44858</v>
      </c>
      <c r="O4517" s="15">
        <f>_xlfn.MAXIFS(performance_data[portfolio_value],performance_data[portfolio_id],performance_data[[#This Row],[portfolio_id]],performance_data[date],performance_data[[#This Row],[latest_date]])</f>
        <v>9271.75</v>
      </c>
      <c r="P4517" s="15">
        <f>_xlfn.MAXIFS(performance_data[portfolio_value],performance_data[portfolio_id],performance_data[[#This Row],[portfolio_id]],performance_data[date],performance_data[[#This Row],[starting_date]])</f>
        <v>168195.27</v>
      </c>
      <c r="Q4517" s="15">
        <f>performance_data[[#This Row],[latest_value]]-performance_data[[#This Row],[starting_value]]</f>
        <v>-158923.51999999999</v>
      </c>
      <c r="R4517" s="15">
        <f>performance_data[[#This Row],[net_inflows]]-performance_data[[#This Row],[net_outflows]]</f>
        <v>4931.6699999999992</v>
      </c>
      <c r="S4517" s="15" t="str">
        <f>IF(performance_data[[#This Row],[net_inflows]]&gt;AVERAGE(performance_data[net_inflows]),"High","Low")</f>
        <v>Low</v>
      </c>
      <c r="T4517" s="15">
        <f>AVERAGEIF(performance_data[inflow_flag],performance_data[[#This Row],[inflow_flag]],performance_data[return_percentage])</f>
        <v>5.0457846277021572</v>
      </c>
      <c r="U4517" s="17">
        <f>IF(performance_data[[#This Row],[return_percentage]]&lt;performance_data[[#This Row],[benchmark_return]],1,0)</f>
        <v>1</v>
      </c>
      <c r="V4517" s="17">
        <f>COUNTIFS(performance_data[portfolio_id],performance_data[[#This Row],[portfolio_id]])</f>
        <v>27</v>
      </c>
      <c r="W4517" s="17">
        <f>COUNTIFS(performance_data[portfolio_id],performance_data[[#This Row],[portfolio_id]],
          performance_data[return_flag],1)</f>
        <v>17</v>
      </c>
      <c r="X4517" s="15">
        <f>performance_data[[#This Row],[underperform_flag_count]]/performance_data[[#This Row],[totalportfoliocount]]</f>
        <v>0.62962962962962965</v>
      </c>
    </row>
    <row r="4518" spans="1:24" x14ac:dyDescent="0.3">
      <c r="A4518">
        <v>9116</v>
      </c>
      <c r="B4518" s="1">
        <v>44918</v>
      </c>
      <c r="C4518">
        <v>62601.23</v>
      </c>
      <c r="D4518">
        <v>-1.42</v>
      </c>
      <c r="E4518">
        <v>-1.65</v>
      </c>
      <c r="F4518">
        <v>4920.26</v>
      </c>
      <c r="G4518">
        <v>7557.45</v>
      </c>
      <c r="H4518" t="s">
        <v>2220</v>
      </c>
      <c r="I4518" t="s">
        <v>2217</v>
      </c>
      <c r="J4518">
        <v>12</v>
      </c>
      <c r="K4518" t="s">
        <v>2218</v>
      </c>
      <c r="L4518" t="str">
        <f>IF(performance_data[[#This Row],[return_percentage]]&gt;=performance_data[[#This Row],[benchmark_return]],"Higher","Lower")</f>
        <v>Higher</v>
      </c>
      <c r="M4518" s="14">
        <f xml:space="preserve"> _xlfn.MAXIFS(performance_data[date],performance_data[portfolio_id],performance_data[[#This Row],[portfolio_id]])</f>
        <v>45503</v>
      </c>
      <c r="N4518" s="14">
        <f xml:space="preserve"> _xlfn.MINIFS(performance_data[date],performance_data[portfolio_id],performance_data[[#This Row],[portfolio_id]])</f>
        <v>44858</v>
      </c>
      <c r="O4518" s="15">
        <f>_xlfn.MAXIFS(performance_data[portfolio_value],performance_data[portfolio_id],performance_data[[#This Row],[portfolio_id]],performance_data[date],performance_data[[#This Row],[latest_date]])</f>
        <v>9271.75</v>
      </c>
      <c r="P4518" s="15">
        <f>_xlfn.MAXIFS(performance_data[portfolio_value],performance_data[portfolio_id],performance_data[[#This Row],[portfolio_id]],performance_data[date],performance_data[[#This Row],[starting_date]])</f>
        <v>168195.27</v>
      </c>
      <c r="Q4518" s="15">
        <f>performance_data[[#This Row],[latest_value]]-performance_data[[#This Row],[starting_value]]</f>
        <v>-158923.51999999999</v>
      </c>
      <c r="R4518" s="15">
        <f>performance_data[[#This Row],[net_inflows]]-performance_data[[#This Row],[net_outflows]]</f>
        <v>-2637.1899999999996</v>
      </c>
      <c r="S4518" s="15" t="str">
        <f>IF(performance_data[[#This Row],[net_inflows]]&gt;AVERAGE(performance_data[net_inflows]),"High","Low")</f>
        <v>Low</v>
      </c>
      <c r="T4518" s="15">
        <f>AVERAGEIF(performance_data[inflow_flag],performance_data[[#This Row],[inflow_flag]],performance_data[return_percentage])</f>
        <v>5.0457846277021572</v>
      </c>
      <c r="U4518" s="17">
        <f>IF(performance_data[[#This Row],[return_percentage]]&lt;performance_data[[#This Row],[benchmark_return]],1,0)</f>
        <v>0</v>
      </c>
      <c r="V4518" s="17">
        <f>COUNTIFS(performance_data[portfolio_id],performance_data[[#This Row],[portfolio_id]])</f>
        <v>27</v>
      </c>
      <c r="W4518" s="17">
        <f>COUNTIFS(performance_data[portfolio_id],performance_data[[#This Row],[portfolio_id]],
          performance_data[return_flag],1)</f>
        <v>17</v>
      </c>
      <c r="X4518" s="15">
        <f>performance_data[[#This Row],[underperform_flag_count]]/performance_data[[#This Row],[totalportfoliocount]]</f>
        <v>0.62962962962962965</v>
      </c>
    </row>
    <row r="4519" spans="1:24" x14ac:dyDescent="0.3">
      <c r="A4519">
        <v>9153</v>
      </c>
      <c r="B4519" s="1">
        <v>44953</v>
      </c>
      <c r="C4519">
        <v>180780.23</v>
      </c>
      <c r="D4519">
        <v>8.51</v>
      </c>
      <c r="E4519">
        <v>8.17</v>
      </c>
      <c r="F4519">
        <v>14651.53</v>
      </c>
      <c r="G4519">
        <v>6953.17</v>
      </c>
      <c r="H4519" t="s">
        <v>2213</v>
      </c>
      <c r="I4519" t="s">
        <v>2206</v>
      </c>
      <c r="J4519">
        <v>1</v>
      </c>
      <c r="K4519" t="s">
        <v>2207</v>
      </c>
      <c r="L4519" t="str">
        <f>IF(performance_data[[#This Row],[return_percentage]]&gt;=performance_data[[#This Row],[benchmark_return]],"Higher","Lower")</f>
        <v>Higher</v>
      </c>
      <c r="M4519" s="14">
        <f xml:space="preserve"> _xlfn.MAXIFS(performance_data[date],performance_data[portfolio_id],performance_data[[#This Row],[portfolio_id]])</f>
        <v>45433</v>
      </c>
      <c r="N4519" s="14">
        <f xml:space="preserve"> _xlfn.MINIFS(performance_data[date],performance_data[portfolio_id],performance_data[[#This Row],[portfolio_id]])</f>
        <v>44846</v>
      </c>
      <c r="O4519" s="15">
        <f>_xlfn.MAXIFS(performance_data[portfolio_value],performance_data[portfolio_id],performance_data[[#This Row],[portfolio_id]],performance_data[date],performance_data[[#This Row],[latest_date]])</f>
        <v>229009.97</v>
      </c>
      <c r="P4519" s="15">
        <f>_xlfn.MAXIFS(performance_data[portfolio_value],performance_data[portfolio_id],performance_data[[#This Row],[portfolio_id]],performance_data[date],performance_data[[#This Row],[starting_date]])</f>
        <v>25255.13</v>
      </c>
      <c r="Q4519" s="15">
        <f>performance_data[[#This Row],[latest_value]]-performance_data[[#This Row],[starting_value]]</f>
        <v>203754.84</v>
      </c>
      <c r="R4519" s="15">
        <f>performance_data[[#This Row],[net_inflows]]-performance_data[[#This Row],[net_outflows]]</f>
        <v>7698.3600000000006</v>
      </c>
      <c r="S4519" s="15" t="str">
        <f>IF(performance_data[[#This Row],[net_inflows]]&gt;AVERAGE(performance_data[net_inflows]),"High","Low")</f>
        <v>High</v>
      </c>
      <c r="T4519" s="15">
        <f>AVERAGEIF(performance_data[inflow_flag],performance_data[[#This Row],[inflow_flag]],performance_data[return_percentage])</f>
        <v>4.8467905675459724</v>
      </c>
      <c r="U4519" s="17">
        <f>IF(performance_data[[#This Row],[return_percentage]]&lt;performance_data[[#This Row],[benchmark_return]],1,0)</f>
        <v>0</v>
      </c>
      <c r="V4519" s="17">
        <f>COUNTIFS(performance_data[portfolio_id],performance_data[[#This Row],[portfolio_id]])</f>
        <v>20</v>
      </c>
      <c r="W4519" s="17">
        <f>COUNTIFS(performance_data[portfolio_id],performance_data[[#This Row],[portfolio_id]],
          performance_data[return_flag],1)</f>
        <v>8</v>
      </c>
      <c r="X4519" s="15">
        <f>performance_data[[#This Row],[underperform_flag_count]]/performance_data[[#This Row],[totalportfoliocount]]</f>
        <v>0.4</v>
      </c>
    </row>
    <row r="4520" spans="1:24" x14ac:dyDescent="0.3">
      <c r="A4520">
        <v>9153</v>
      </c>
      <c r="B4520" s="1">
        <v>45378</v>
      </c>
      <c r="C4520">
        <v>324545.28000000003</v>
      </c>
      <c r="D4520">
        <v>-4.16</v>
      </c>
      <c r="E4520">
        <v>-4.0999999999999996</v>
      </c>
      <c r="F4520">
        <v>11294.84</v>
      </c>
      <c r="G4520">
        <v>11367.72</v>
      </c>
      <c r="H4520" t="s">
        <v>2205</v>
      </c>
      <c r="I4520" t="s">
        <v>2206</v>
      </c>
      <c r="J4520">
        <v>3</v>
      </c>
      <c r="K4520" t="s">
        <v>2222</v>
      </c>
      <c r="L4520" t="str">
        <f>IF(performance_data[[#This Row],[return_percentage]]&gt;=performance_data[[#This Row],[benchmark_return]],"Higher","Lower")</f>
        <v>Lower</v>
      </c>
      <c r="M4520" s="14">
        <f xml:space="preserve"> _xlfn.MAXIFS(performance_data[date],performance_data[portfolio_id],performance_data[[#This Row],[portfolio_id]])</f>
        <v>45433</v>
      </c>
      <c r="N4520" s="14">
        <f xml:space="preserve"> _xlfn.MINIFS(performance_data[date],performance_data[portfolio_id],performance_data[[#This Row],[portfolio_id]])</f>
        <v>44846</v>
      </c>
      <c r="O4520" s="15">
        <f>_xlfn.MAXIFS(performance_data[portfolio_value],performance_data[portfolio_id],performance_data[[#This Row],[portfolio_id]],performance_data[date],performance_data[[#This Row],[latest_date]])</f>
        <v>229009.97</v>
      </c>
      <c r="P4520" s="15">
        <f>_xlfn.MAXIFS(performance_data[portfolio_value],performance_data[portfolio_id],performance_data[[#This Row],[portfolio_id]],performance_data[date],performance_data[[#This Row],[starting_date]])</f>
        <v>25255.13</v>
      </c>
      <c r="Q4520" s="15">
        <f>performance_data[[#This Row],[latest_value]]-performance_data[[#This Row],[starting_value]]</f>
        <v>203754.84</v>
      </c>
      <c r="R4520" s="15">
        <f>performance_data[[#This Row],[net_inflows]]-performance_data[[#This Row],[net_outflows]]</f>
        <v>-72.8799999999992</v>
      </c>
      <c r="S4520" s="15" t="str">
        <f>IF(performance_data[[#This Row],[net_inflows]]&gt;AVERAGE(performance_data[net_inflows]),"High","Low")</f>
        <v>High</v>
      </c>
      <c r="T4520" s="15">
        <f>AVERAGEIF(performance_data[inflow_flag],performance_data[[#This Row],[inflow_flag]],performance_data[return_percentage])</f>
        <v>4.8467905675459724</v>
      </c>
      <c r="U4520" s="17">
        <f>IF(performance_data[[#This Row],[return_percentage]]&lt;performance_data[[#This Row],[benchmark_return]],1,0)</f>
        <v>1</v>
      </c>
      <c r="V4520" s="17">
        <f>COUNTIFS(performance_data[portfolio_id],performance_data[[#This Row],[portfolio_id]])</f>
        <v>20</v>
      </c>
      <c r="W4520" s="17">
        <f>COUNTIFS(performance_data[portfolio_id],performance_data[[#This Row],[portfolio_id]],
          performance_data[return_flag],1)</f>
        <v>8</v>
      </c>
      <c r="X4520" s="15">
        <f>performance_data[[#This Row],[underperform_flag_count]]/performance_data[[#This Row],[totalportfoliocount]]</f>
        <v>0.4</v>
      </c>
    </row>
    <row r="4521" spans="1:24" x14ac:dyDescent="0.3">
      <c r="A4521">
        <v>9153</v>
      </c>
      <c r="B4521" s="1">
        <v>44974</v>
      </c>
      <c r="C4521">
        <v>430866.62</v>
      </c>
      <c r="D4521">
        <v>2.5499999999999998</v>
      </c>
      <c r="E4521">
        <v>2.2999999999999998</v>
      </c>
      <c r="F4521">
        <v>10748.56</v>
      </c>
      <c r="G4521">
        <v>2740.46</v>
      </c>
      <c r="H4521" t="s">
        <v>2213</v>
      </c>
      <c r="I4521" t="s">
        <v>2206</v>
      </c>
      <c r="J4521">
        <v>2</v>
      </c>
      <c r="K4521" t="s">
        <v>2226</v>
      </c>
      <c r="L4521" t="str">
        <f>IF(performance_data[[#This Row],[return_percentage]]&gt;=performance_data[[#This Row],[benchmark_return]],"Higher","Lower")</f>
        <v>Higher</v>
      </c>
      <c r="M4521" s="14">
        <f xml:space="preserve"> _xlfn.MAXIFS(performance_data[date],performance_data[portfolio_id],performance_data[[#This Row],[portfolio_id]])</f>
        <v>45433</v>
      </c>
      <c r="N4521" s="14">
        <f xml:space="preserve"> _xlfn.MINIFS(performance_data[date],performance_data[portfolio_id],performance_data[[#This Row],[portfolio_id]])</f>
        <v>44846</v>
      </c>
      <c r="O4521" s="15">
        <f>_xlfn.MAXIFS(performance_data[portfolio_value],performance_data[portfolio_id],performance_data[[#This Row],[portfolio_id]],performance_data[date],performance_data[[#This Row],[latest_date]])</f>
        <v>229009.97</v>
      </c>
      <c r="P4521" s="15">
        <f>_xlfn.MAXIFS(performance_data[portfolio_value],performance_data[portfolio_id],performance_data[[#This Row],[portfolio_id]],performance_data[date],performance_data[[#This Row],[starting_date]])</f>
        <v>25255.13</v>
      </c>
      <c r="Q4521" s="15">
        <f>performance_data[[#This Row],[latest_value]]-performance_data[[#This Row],[starting_value]]</f>
        <v>203754.84</v>
      </c>
      <c r="R4521" s="15">
        <f>performance_data[[#This Row],[net_inflows]]-performance_data[[#This Row],[net_outflows]]</f>
        <v>8008.0999999999995</v>
      </c>
      <c r="S4521" s="15" t="str">
        <f>IF(performance_data[[#This Row],[net_inflows]]&gt;AVERAGE(performance_data[net_inflows]),"High","Low")</f>
        <v>High</v>
      </c>
      <c r="T4521" s="15">
        <f>AVERAGEIF(performance_data[inflow_flag],performance_data[[#This Row],[inflow_flag]],performance_data[return_percentage])</f>
        <v>4.8467905675459724</v>
      </c>
      <c r="U4521" s="17">
        <f>IF(performance_data[[#This Row],[return_percentage]]&lt;performance_data[[#This Row],[benchmark_return]],1,0)</f>
        <v>0</v>
      </c>
      <c r="V4521" s="17">
        <f>COUNTIFS(performance_data[portfolio_id],performance_data[[#This Row],[portfolio_id]])</f>
        <v>20</v>
      </c>
      <c r="W4521" s="17">
        <f>COUNTIFS(performance_data[portfolio_id],performance_data[[#This Row],[portfolio_id]],
          performance_data[return_flag],1)</f>
        <v>8</v>
      </c>
      <c r="X4521" s="15">
        <f>performance_data[[#This Row],[underperform_flag_count]]/performance_data[[#This Row],[totalportfoliocount]]</f>
        <v>0.4</v>
      </c>
    </row>
    <row r="4522" spans="1:24" x14ac:dyDescent="0.3">
      <c r="A4522">
        <v>9153</v>
      </c>
      <c r="B4522" s="1">
        <v>45430</v>
      </c>
      <c r="C4522">
        <v>65940.17</v>
      </c>
      <c r="D4522">
        <v>6.74</v>
      </c>
      <c r="E4522">
        <v>6.59</v>
      </c>
      <c r="F4522">
        <v>10186.84</v>
      </c>
      <c r="G4522">
        <v>10401.870000000001</v>
      </c>
      <c r="H4522" t="s">
        <v>2205</v>
      </c>
      <c r="I4522" t="s">
        <v>2211</v>
      </c>
      <c r="J4522">
        <v>5</v>
      </c>
      <c r="K4522" t="s">
        <v>2223</v>
      </c>
      <c r="L4522" t="str">
        <f>IF(performance_data[[#This Row],[return_percentage]]&gt;=performance_data[[#This Row],[benchmark_return]],"Higher","Lower")</f>
        <v>Higher</v>
      </c>
      <c r="M4522" s="14">
        <f xml:space="preserve"> _xlfn.MAXIFS(performance_data[date],performance_data[portfolio_id],performance_data[[#This Row],[portfolio_id]])</f>
        <v>45433</v>
      </c>
      <c r="N4522" s="14">
        <f xml:space="preserve"> _xlfn.MINIFS(performance_data[date],performance_data[portfolio_id],performance_data[[#This Row],[portfolio_id]])</f>
        <v>44846</v>
      </c>
      <c r="O4522" s="15">
        <f>_xlfn.MAXIFS(performance_data[portfolio_value],performance_data[portfolio_id],performance_data[[#This Row],[portfolio_id]],performance_data[date],performance_data[[#This Row],[latest_date]])</f>
        <v>229009.97</v>
      </c>
      <c r="P4522" s="15">
        <f>_xlfn.MAXIFS(performance_data[portfolio_value],performance_data[portfolio_id],performance_data[[#This Row],[portfolio_id]],performance_data[date],performance_data[[#This Row],[starting_date]])</f>
        <v>25255.13</v>
      </c>
      <c r="Q4522" s="15">
        <f>performance_data[[#This Row],[latest_value]]-performance_data[[#This Row],[starting_value]]</f>
        <v>203754.84</v>
      </c>
      <c r="R4522" s="15">
        <f>performance_data[[#This Row],[net_inflows]]-performance_data[[#This Row],[net_outflows]]</f>
        <v>-215.03000000000065</v>
      </c>
      <c r="S4522" s="15" t="str">
        <f>IF(performance_data[[#This Row],[net_inflows]]&gt;AVERAGE(performance_data[net_inflows]),"High","Low")</f>
        <v>High</v>
      </c>
      <c r="T4522" s="15">
        <f>AVERAGEIF(performance_data[inflow_flag],performance_data[[#This Row],[inflow_flag]],performance_data[return_percentage])</f>
        <v>4.8467905675459724</v>
      </c>
      <c r="U4522" s="17">
        <f>IF(performance_data[[#This Row],[return_percentage]]&lt;performance_data[[#This Row],[benchmark_return]],1,0)</f>
        <v>0</v>
      </c>
      <c r="V4522" s="17">
        <f>COUNTIFS(performance_data[portfolio_id],performance_data[[#This Row],[portfolio_id]])</f>
        <v>20</v>
      </c>
      <c r="W4522" s="17">
        <f>COUNTIFS(performance_data[portfolio_id],performance_data[[#This Row],[portfolio_id]],
          performance_data[return_flag],1)</f>
        <v>8</v>
      </c>
      <c r="X4522" s="15">
        <f>performance_data[[#This Row],[underperform_flag_count]]/performance_data[[#This Row],[totalportfoliocount]]</f>
        <v>0.4</v>
      </c>
    </row>
    <row r="4523" spans="1:24" x14ac:dyDescent="0.3">
      <c r="A4523">
        <v>9153</v>
      </c>
      <c r="B4523" s="1">
        <v>44964</v>
      </c>
      <c r="C4523">
        <v>432614.54</v>
      </c>
      <c r="D4523">
        <v>17.600000000000001</v>
      </c>
      <c r="E4523">
        <v>18.760000000000002</v>
      </c>
      <c r="F4523">
        <v>12792.06</v>
      </c>
      <c r="G4523">
        <v>17320.72</v>
      </c>
      <c r="H4523" t="s">
        <v>2213</v>
      </c>
      <c r="I4523" t="s">
        <v>2206</v>
      </c>
      <c r="J4523">
        <v>2</v>
      </c>
      <c r="K4523" t="s">
        <v>2226</v>
      </c>
      <c r="L4523" t="str">
        <f>IF(performance_data[[#This Row],[return_percentage]]&gt;=performance_data[[#This Row],[benchmark_return]],"Higher","Lower")</f>
        <v>Lower</v>
      </c>
      <c r="M4523" s="14">
        <f xml:space="preserve"> _xlfn.MAXIFS(performance_data[date],performance_data[portfolio_id],performance_data[[#This Row],[portfolio_id]])</f>
        <v>45433</v>
      </c>
      <c r="N4523" s="14">
        <f xml:space="preserve"> _xlfn.MINIFS(performance_data[date],performance_data[portfolio_id],performance_data[[#This Row],[portfolio_id]])</f>
        <v>44846</v>
      </c>
      <c r="O4523" s="15">
        <f>_xlfn.MAXIFS(performance_data[portfolio_value],performance_data[portfolio_id],performance_data[[#This Row],[portfolio_id]],performance_data[date],performance_data[[#This Row],[latest_date]])</f>
        <v>229009.97</v>
      </c>
      <c r="P4523" s="15">
        <f>_xlfn.MAXIFS(performance_data[portfolio_value],performance_data[portfolio_id],performance_data[[#This Row],[portfolio_id]],performance_data[date],performance_data[[#This Row],[starting_date]])</f>
        <v>25255.13</v>
      </c>
      <c r="Q4523" s="15">
        <f>performance_data[[#This Row],[latest_value]]-performance_data[[#This Row],[starting_value]]</f>
        <v>203754.84</v>
      </c>
      <c r="R4523" s="15">
        <f>performance_data[[#This Row],[net_inflows]]-performance_data[[#This Row],[net_outflows]]</f>
        <v>-4528.6600000000017</v>
      </c>
      <c r="S4523" s="15" t="str">
        <f>IF(performance_data[[#This Row],[net_inflows]]&gt;AVERAGE(performance_data[net_inflows]),"High","Low")</f>
        <v>High</v>
      </c>
      <c r="T4523" s="15">
        <f>AVERAGEIF(performance_data[inflow_flag],performance_data[[#This Row],[inflow_flag]],performance_data[return_percentage])</f>
        <v>4.8467905675459724</v>
      </c>
      <c r="U4523" s="17">
        <f>IF(performance_data[[#This Row],[return_percentage]]&lt;performance_data[[#This Row],[benchmark_return]],1,0)</f>
        <v>1</v>
      </c>
      <c r="V4523" s="17">
        <f>COUNTIFS(performance_data[portfolio_id],performance_data[[#This Row],[portfolio_id]])</f>
        <v>20</v>
      </c>
      <c r="W4523" s="17">
        <f>COUNTIFS(performance_data[portfolio_id],performance_data[[#This Row],[portfolio_id]],
          performance_data[return_flag],1)</f>
        <v>8</v>
      </c>
      <c r="X4523" s="15">
        <f>performance_data[[#This Row],[underperform_flag_count]]/performance_data[[#This Row],[totalportfoliocount]]</f>
        <v>0.4</v>
      </c>
    </row>
    <row r="4524" spans="1:24" x14ac:dyDescent="0.3">
      <c r="A4524">
        <v>9153</v>
      </c>
      <c r="B4524" s="1">
        <v>45110</v>
      </c>
      <c r="C4524">
        <v>41913.699999999997</v>
      </c>
      <c r="D4524">
        <v>-3.69</v>
      </c>
      <c r="E4524">
        <v>-3.72</v>
      </c>
      <c r="F4524">
        <v>16110.91</v>
      </c>
      <c r="G4524">
        <v>8060.07</v>
      </c>
      <c r="H4524" t="s">
        <v>2213</v>
      </c>
      <c r="I4524" t="s">
        <v>2209</v>
      </c>
      <c r="J4524">
        <v>7</v>
      </c>
      <c r="K4524" t="s">
        <v>2210</v>
      </c>
      <c r="L4524" t="str">
        <f>IF(performance_data[[#This Row],[return_percentage]]&gt;=performance_data[[#This Row],[benchmark_return]],"Higher","Lower")</f>
        <v>Higher</v>
      </c>
      <c r="M4524" s="14">
        <f xml:space="preserve"> _xlfn.MAXIFS(performance_data[date],performance_data[portfolio_id],performance_data[[#This Row],[portfolio_id]])</f>
        <v>45433</v>
      </c>
      <c r="N4524" s="14">
        <f xml:space="preserve"> _xlfn.MINIFS(performance_data[date],performance_data[portfolio_id],performance_data[[#This Row],[portfolio_id]])</f>
        <v>44846</v>
      </c>
      <c r="O4524" s="15">
        <f>_xlfn.MAXIFS(performance_data[portfolio_value],performance_data[portfolio_id],performance_data[[#This Row],[portfolio_id]],performance_data[date],performance_data[[#This Row],[latest_date]])</f>
        <v>229009.97</v>
      </c>
      <c r="P4524" s="15">
        <f>_xlfn.MAXIFS(performance_data[portfolio_value],performance_data[portfolio_id],performance_data[[#This Row],[portfolio_id]],performance_data[date],performance_data[[#This Row],[starting_date]])</f>
        <v>25255.13</v>
      </c>
      <c r="Q4524" s="15">
        <f>performance_data[[#This Row],[latest_value]]-performance_data[[#This Row],[starting_value]]</f>
        <v>203754.84</v>
      </c>
      <c r="R4524" s="15">
        <f>performance_data[[#This Row],[net_inflows]]-performance_data[[#This Row],[net_outflows]]</f>
        <v>8050.84</v>
      </c>
      <c r="S4524" s="15" t="str">
        <f>IF(performance_data[[#This Row],[net_inflows]]&gt;AVERAGE(performance_data[net_inflows]),"High","Low")</f>
        <v>High</v>
      </c>
      <c r="T4524" s="15">
        <f>AVERAGEIF(performance_data[inflow_flag],performance_data[[#This Row],[inflow_flag]],performance_data[return_percentage])</f>
        <v>4.8467905675459724</v>
      </c>
      <c r="U4524" s="17">
        <f>IF(performance_data[[#This Row],[return_percentage]]&lt;performance_data[[#This Row],[benchmark_return]],1,0)</f>
        <v>0</v>
      </c>
      <c r="V4524" s="17">
        <f>COUNTIFS(performance_data[portfolio_id],performance_data[[#This Row],[portfolio_id]])</f>
        <v>20</v>
      </c>
      <c r="W4524" s="17">
        <f>COUNTIFS(performance_data[portfolio_id],performance_data[[#This Row],[portfolio_id]],
          performance_data[return_flag],1)</f>
        <v>8</v>
      </c>
      <c r="X4524" s="15">
        <f>performance_data[[#This Row],[underperform_flag_count]]/performance_data[[#This Row],[totalportfoliocount]]</f>
        <v>0.4</v>
      </c>
    </row>
    <row r="4525" spans="1:24" x14ac:dyDescent="0.3">
      <c r="A4525">
        <v>9153</v>
      </c>
      <c r="B4525" s="1">
        <v>45133</v>
      </c>
      <c r="C4525">
        <v>222378.72</v>
      </c>
      <c r="D4525">
        <v>17.760000000000002</v>
      </c>
      <c r="E4525">
        <v>15.65</v>
      </c>
      <c r="F4525">
        <v>19769.05</v>
      </c>
      <c r="G4525">
        <v>4504.53</v>
      </c>
      <c r="H4525" t="s">
        <v>2213</v>
      </c>
      <c r="I4525" t="s">
        <v>2209</v>
      </c>
      <c r="J4525">
        <v>7</v>
      </c>
      <c r="K4525" t="s">
        <v>2210</v>
      </c>
      <c r="L4525" t="str">
        <f>IF(performance_data[[#This Row],[return_percentage]]&gt;=performance_data[[#This Row],[benchmark_return]],"Higher","Lower")</f>
        <v>Higher</v>
      </c>
      <c r="M4525" s="14">
        <f xml:space="preserve"> _xlfn.MAXIFS(performance_data[date],performance_data[portfolio_id],performance_data[[#This Row],[portfolio_id]])</f>
        <v>45433</v>
      </c>
      <c r="N4525" s="14">
        <f xml:space="preserve"> _xlfn.MINIFS(performance_data[date],performance_data[portfolio_id],performance_data[[#This Row],[portfolio_id]])</f>
        <v>44846</v>
      </c>
      <c r="O4525" s="15">
        <f>_xlfn.MAXIFS(performance_data[portfolio_value],performance_data[portfolio_id],performance_data[[#This Row],[portfolio_id]],performance_data[date],performance_data[[#This Row],[latest_date]])</f>
        <v>229009.97</v>
      </c>
      <c r="P4525" s="15">
        <f>_xlfn.MAXIFS(performance_data[portfolio_value],performance_data[portfolio_id],performance_data[[#This Row],[portfolio_id]],performance_data[date],performance_data[[#This Row],[starting_date]])</f>
        <v>25255.13</v>
      </c>
      <c r="Q4525" s="15">
        <f>performance_data[[#This Row],[latest_value]]-performance_data[[#This Row],[starting_value]]</f>
        <v>203754.84</v>
      </c>
      <c r="R4525" s="15">
        <f>performance_data[[#This Row],[net_inflows]]-performance_data[[#This Row],[net_outflows]]</f>
        <v>15264.52</v>
      </c>
      <c r="S4525" s="15" t="str">
        <f>IF(performance_data[[#This Row],[net_inflows]]&gt;AVERAGE(performance_data[net_inflows]),"High","Low")</f>
        <v>High</v>
      </c>
      <c r="T4525" s="15">
        <f>AVERAGEIF(performance_data[inflow_flag],performance_data[[#This Row],[inflow_flag]],performance_data[return_percentage])</f>
        <v>4.8467905675459724</v>
      </c>
      <c r="U4525" s="17">
        <f>IF(performance_data[[#This Row],[return_percentage]]&lt;performance_data[[#This Row],[benchmark_return]],1,0)</f>
        <v>0</v>
      </c>
      <c r="V4525" s="17">
        <f>COUNTIFS(performance_data[portfolio_id],performance_data[[#This Row],[portfolio_id]])</f>
        <v>20</v>
      </c>
      <c r="W4525" s="17">
        <f>COUNTIFS(performance_data[portfolio_id],performance_data[[#This Row],[portfolio_id]],
          performance_data[return_flag],1)</f>
        <v>8</v>
      </c>
      <c r="X4525" s="15">
        <f>performance_data[[#This Row],[underperform_flag_count]]/performance_data[[#This Row],[totalportfoliocount]]</f>
        <v>0.4</v>
      </c>
    </row>
    <row r="4526" spans="1:24" x14ac:dyDescent="0.3">
      <c r="A4526">
        <v>9153</v>
      </c>
      <c r="B4526" s="1">
        <v>45216</v>
      </c>
      <c r="C4526">
        <v>53501.59</v>
      </c>
      <c r="D4526">
        <v>5.76</v>
      </c>
      <c r="E4526">
        <v>6.82</v>
      </c>
      <c r="F4526">
        <v>12924.89</v>
      </c>
      <c r="G4526">
        <v>1490.79</v>
      </c>
      <c r="H4526" t="s">
        <v>2213</v>
      </c>
      <c r="I4526" t="s">
        <v>2217</v>
      </c>
      <c r="J4526">
        <v>10</v>
      </c>
      <c r="K4526" t="s">
        <v>2224</v>
      </c>
      <c r="L4526" t="str">
        <f>IF(performance_data[[#This Row],[return_percentage]]&gt;=performance_data[[#This Row],[benchmark_return]],"Higher","Lower")</f>
        <v>Lower</v>
      </c>
      <c r="M4526" s="14">
        <f xml:space="preserve"> _xlfn.MAXIFS(performance_data[date],performance_data[portfolio_id],performance_data[[#This Row],[portfolio_id]])</f>
        <v>45433</v>
      </c>
      <c r="N4526" s="14">
        <f xml:space="preserve"> _xlfn.MINIFS(performance_data[date],performance_data[portfolio_id],performance_data[[#This Row],[portfolio_id]])</f>
        <v>44846</v>
      </c>
      <c r="O4526" s="15">
        <f>_xlfn.MAXIFS(performance_data[portfolio_value],performance_data[portfolio_id],performance_data[[#This Row],[portfolio_id]],performance_data[date],performance_data[[#This Row],[latest_date]])</f>
        <v>229009.97</v>
      </c>
      <c r="P4526" s="15">
        <f>_xlfn.MAXIFS(performance_data[portfolio_value],performance_data[portfolio_id],performance_data[[#This Row],[portfolio_id]],performance_data[date],performance_data[[#This Row],[starting_date]])</f>
        <v>25255.13</v>
      </c>
      <c r="Q4526" s="15">
        <f>performance_data[[#This Row],[latest_value]]-performance_data[[#This Row],[starting_value]]</f>
        <v>203754.84</v>
      </c>
      <c r="R4526" s="15">
        <f>performance_data[[#This Row],[net_inflows]]-performance_data[[#This Row],[net_outflows]]</f>
        <v>11434.099999999999</v>
      </c>
      <c r="S4526" s="15" t="str">
        <f>IF(performance_data[[#This Row],[net_inflows]]&gt;AVERAGE(performance_data[net_inflows]),"High","Low")</f>
        <v>High</v>
      </c>
      <c r="T4526" s="15">
        <f>AVERAGEIF(performance_data[inflow_flag],performance_data[[#This Row],[inflow_flag]],performance_data[return_percentage])</f>
        <v>4.8467905675459724</v>
      </c>
      <c r="U4526" s="17">
        <f>IF(performance_data[[#This Row],[return_percentage]]&lt;performance_data[[#This Row],[benchmark_return]],1,0)</f>
        <v>1</v>
      </c>
      <c r="V4526" s="17">
        <f>COUNTIFS(performance_data[portfolio_id],performance_data[[#This Row],[portfolio_id]])</f>
        <v>20</v>
      </c>
      <c r="W4526" s="17">
        <f>COUNTIFS(performance_data[portfolio_id],performance_data[[#This Row],[portfolio_id]],
          performance_data[return_flag],1)</f>
        <v>8</v>
      </c>
      <c r="X4526" s="15">
        <f>performance_data[[#This Row],[underperform_flag_count]]/performance_data[[#This Row],[totalportfoliocount]]</f>
        <v>0.4</v>
      </c>
    </row>
    <row r="4527" spans="1:24" x14ac:dyDescent="0.3">
      <c r="A4527">
        <v>9153</v>
      </c>
      <c r="B4527" s="1">
        <v>45433</v>
      </c>
      <c r="C4527">
        <v>229009.97</v>
      </c>
      <c r="D4527">
        <v>0.02</v>
      </c>
      <c r="E4527">
        <v>0.02</v>
      </c>
      <c r="F4527">
        <v>15308.36</v>
      </c>
      <c r="G4527">
        <v>18452.7</v>
      </c>
      <c r="H4527" t="s">
        <v>2205</v>
      </c>
      <c r="I4527" t="s">
        <v>2211</v>
      </c>
      <c r="J4527">
        <v>5</v>
      </c>
      <c r="K4527" t="s">
        <v>2223</v>
      </c>
      <c r="L4527" t="str">
        <f>IF(performance_data[[#This Row],[return_percentage]]&gt;=performance_data[[#This Row],[benchmark_return]],"Higher","Lower")</f>
        <v>Higher</v>
      </c>
      <c r="M4527" s="14">
        <f xml:space="preserve"> _xlfn.MAXIFS(performance_data[date],performance_data[portfolio_id],performance_data[[#This Row],[portfolio_id]])</f>
        <v>45433</v>
      </c>
      <c r="N4527" s="14">
        <f xml:space="preserve"> _xlfn.MINIFS(performance_data[date],performance_data[portfolio_id],performance_data[[#This Row],[portfolio_id]])</f>
        <v>44846</v>
      </c>
      <c r="O4527" s="15">
        <f>_xlfn.MAXIFS(performance_data[portfolio_value],performance_data[portfolio_id],performance_data[[#This Row],[portfolio_id]],performance_data[date],performance_data[[#This Row],[latest_date]])</f>
        <v>229009.97</v>
      </c>
      <c r="P4527" s="15">
        <f>_xlfn.MAXIFS(performance_data[portfolio_value],performance_data[portfolio_id],performance_data[[#This Row],[portfolio_id]],performance_data[date],performance_data[[#This Row],[starting_date]])</f>
        <v>25255.13</v>
      </c>
      <c r="Q4527" s="15">
        <f>performance_data[[#This Row],[latest_value]]-performance_data[[#This Row],[starting_value]]</f>
        <v>203754.84</v>
      </c>
      <c r="R4527" s="15">
        <f>performance_data[[#This Row],[net_inflows]]-performance_data[[#This Row],[net_outflows]]</f>
        <v>-3144.34</v>
      </c>
      <c r="S4527" s="15" t="str">
        <f>IF(performance_data[[#This Row],[net_inflows]]&gt;AVERAGE(performance_data[net_inflows]),"High","Low")</f>
        <v>High</v>
      </c>
      <c r="T4527" s="15">
        <f>AVERAGEIF(performance_data[inflow_flag],performance_data[[#This Row],[inflow_flag]],performance_data[return_percentage])</f>
        <v>4.8467905675459724</v>
      </c>
      <c r="U4527" s="17">
        <f>IF(performance_data[[#This Row],[return_percentage]]&lt;performance_data[[#This Row],[benchmark_return]],1,0)</f>
        <v>0</v>
      </c>
      <c r="V4527" s="17">
        <f>COUNTIFS(performance_data[portfolio_id],performance_data[[#This Row],[portfolio_id]])</f>
        <v>20</v>
      </c>
      <c r="W4527" s="17">
        <f>COUNTIFS(performance_data[portfolio_id],performance_data[[#This Row],[portfolio_id]],
          performance_data[return_flag],1)</f>
        <v>8</v>
      </c>
      <c r="X4527" s="15">
        <f>performance_data[[#This Row],[underperform_flag_count]]/performance_data[[#This Row],[totalportfoliocount]]</f>
        <v>0.4</v>
      </c>
    </row>
    <row r="4528" spans="1:24" x14ac:dyDescent="0.3">
      <c r="A4528">
        <v>9153</v>
      </c>
      <c r="B4528" s="1">
        <v>45108</v>
      </c>
      <c r="C4528">
        <v>6173.95</v>
      </c>
      <c r="D4528">
        <v>-6.65</v>
      </c>
      <c r="E4528">
        <v>-7.68</v>
      </c>
      <c r="F4528">
        <v>3033.83</v>
      </c>
      <c r="G4528">
        <v>16609.18</v>
      </c>
      <c r="H4528" t="s">
        <v>2213</v>
      </c>
      <c r="I4528" t="s">
        <v>2209</v>
      </c>
      <c r="J4528">
        <v>7</v>
      </c>
      <c r="K4528" t="s">
        <v>2210</v>
      </c>
      <c r="L4528" t="str">
        <f>IF(performance_data[[#This Row],[return_percentage]]&gt;=performance_data[[#This Row],[benchmark_return]],"Higher","Lower")</f>
        <v>Higher</v>
      </c>
      <c r="M4528" s="14">
        <f xml:space="preserve"> _xlfn.MAXIFS(performance_data[date],performance_data[portfolio_id],performance_data[[#This Row],[portfolio_id]])</f>
        <v>45433</v>
      </c>
      <c r="N4528" s="14">
        <f xml:space="preserve"> _xlfn.MINIFS(performance_data[date],performance_data[portfolio_id],performance_data[[#This Row],[portfolio_id]])</f>
        <v>44846</v>
      </c>
      <c r="O4528" s="15">
        <f>_xlfn.MAXIFS(performance_data[portfolio_value],performance_data[portfolio_id],performance_data[[#This Row],[portfolio_id]],performance_data[date],performance_data[[#This Row],[latest_date]])</f>
        <v>229009.97</v>
      </c>
      <c r="P4528" s="15">
        <f>_xlfn.MAXIFS(performance_data[portfolio_value],performance_data[portfolio_id],performance_data[[#This Row],[portfolio_id]],performance_data[date],performance_data[[#This Row],[starting_date]])</f>
        <v>25255.13</v>
      </c>
      <c r="Q4528" s="15">
        <f>performance_data[[#This Row],[latest_value]]-performance_data[[#This Row],[starting_value]]</f>
        <v>203754.84</v>
      </c>
      <c r="R4528" s="15">
        <f>performance_data[[#This Row],[net_inflows]]-performance_data[[#This Row],[net_outflows]]</f>
        <v>-13575.35</v>
      </c>
      <c r="S4528" s="15" t="str">
        <f>IF(performance_data[[#This Row],[net_inflows]]&gt;AVERAGE(performance_data[net_inflows]),"High","Low")</f>
        <v>Low</v>
      </c>
      <c r="T4528" s="15">
        <f>AVERAGEIF(performance_data[inflow_flag],performance_data[[#This Row],[inflow_flag]],performance_data[return_percentage])</f>
        <v>5.0457846277021572</v>
      </c>
      <c r="U4528" s="17">
        <f>IF(performance_data[[#This Row],[return_percentage]]&lt;performance_data[[#This Row],[benchmark_return]],1,0)</f>
        <v>0</v>
      </c>
      <c r="V4528" s="17">
        <f>COUNTIFS(performance_data[portfolio_id],performance_data[[#This Row],[portfolio_id]])</f>
        <v>20</v>
      </c>
      <c r="W4528" s="17">
        <f>COUNTIFS(performance_data[portfolio_id],performance_data[[#This Row],[portfolio_id]],
          performance_data[return_flag],1)</f>
        <v>8</v>
      </c>
      <c r="X4528" s="15">
        <f>performance_data[[#This Row],[underperform_flag_count]]/performance_data[[#This Row],[totalportfoliocount]]</f>
        <v>0.4</v>
      </c>
    </row>
    <row r="4529" spans="1:24" x14ac:dyDescent="0.3">
      <c r="A4529">
        <v>9153</v>
      </c>
      <c r="B4529" s="1">
        <v>45303</v>
      </c>
      <c r="C4529">
        <v>126120.27</v>
      </c>
      <c r="D4529">
        <v>-6.55</v>
      </c>
      <c r="E4529">
        <v>-6.89</v>
      </c>
      <c r="F4529">
        <v>7902.93</v>
      </c>
      <c r="G4529">
        <v>16868.2</v>
      </c>
      <c r="H4529" t="s">
        <v>2205</v>
      </c>
      <c r="I4529" t="s">
        <v>2206</v>
      </c>
      <c r="J4529">
        <v>1</v>
      </c>
      <c r="K4529" t="s">
        <v>2207</v>
      </c>
      <c r="L4529" t="str">
        <f>IF(performance_data[[#This Row],[return_percentage]]&gt;=performance_data[[#This Row],[benchmark_return]],"Higher","Lower")</f>
        <v>Higher</v>
      </c>
      <c r="M4529" s="14">
        <f xml:space="preserve"> _xlfn.MAXIFS(performance_data[date],performance_data[portfolio_id],performance_data[[#This Row],[portfolio_id]])</f>
        <v>45433</v>
      </c>
      <c r="N4529" s="14">
        <f xml:space="preserve"> _xlfn.MINIFS(performance_data[date],performance_data[portfolio_id],performance_data[[#This Row],[portfolio_id]])</f>
        <v>44846</v>
      </c>
      <c r="O4529" s="15">
        <f>_xlfn.MAXIFS(performance_data[portfolio_value],performance_data[portfolio_id],performance_data[[#This Row],[portfolio_id]],performance_data[date],performance_data[[#This Row],[latest_date]])</f>
        <v>229009.97</v>
      </c>
      <c r="P4529" s="15">
        <f>_xlfn.MAXIFS(performance_data[portfolio_value],performance_data[portfolio_id],performance_data[[#This Row],[portfolio_id]],performance_data[date],performance_data[[#This Row],[starting_date]])</f>
        <v>25255.13</v>
      </c>
      <c r="Q4529" s="15">
        <f>performance_data[[#This Row],[latest_value]]-performance_data[[#This Row],[starting_value]]</f>
        <v>203754.84</v>
      </c>
      <c r="R4529" s="15">
        <f>performance_data[[#This Row],[net_inflows]]-performance_data[[#This Row],[net_outflows]]</f>
        <v>-8965.27</v>
      </c>
      <c r="S4529" s="15" t="str">
        <f>IF(performance_data[[#This Row],[net_inflows]]&gt;AVERAGE(performance_data[net_inflows]),"High","Low")</f>
        <v>Low</v>
      </c>
      <c r="T4529" s="15">
        <f>AVERAGEIF(performance_data[inflow_flag],performance_data[[#This Row],[inflow_flag]],performance_data[return_percentage])</f>
        <v>5.0457846277021572</v>
      </c>
      <c r="U4529" s="17">
        <f>IF(performance_data[[#This Row],[return_percentage]]&lt;performance_data[[#This Row],[benchmark_return]],1,0)</f>
        <v>0</v>
      </c>
      <c r="V4529" s="17">
        <f>COUNTIFS(performance_data[portfolio_id],performance_data[[#This Row],[portfolio_id]])</f>
        <v>20</v>
      </c>
      <c r="W4529" s="17">
        <f>COUNTIFS(performance_data[portfolio_id],performance_data[[#This Row],[portfolio_id]],
          performance_data[return_flag],1)</f>
        <v>8</v>
      </c>
      <c r="X4529" s="15">
        <f>performance_data[[#This Row],[underperform_flag_count]]/performance_data[[#This Row],[totalportfoliocount]]</f>
        <v>0.4</v>
      </c>
    </row>
    <row r="4530" spans="1:24" x14ac:dyDescent="0.3">
      <c r="A4530">
        <v>9153</v>
      </c>
      <c r="B4530" s="1">
        <v>45305</v>
      </c>
      <c r="C4530">
        <v>373666.03</v>
      </c>
      <c r="D4530">
        <v>-0.02</v>
      </c>
      <c r="E4530">
        <v>-0.02</v>
      </c>
      <c r="F4530">
        <v>10735.63</v>
      </c>
      <c r="G4530">
        <v>18444.759999999998</v>
      </c>
      <c r="H4530" t="s">
        <v>2205</v>
      </c>
      <c r="I4530" t="s">
        <v>2206</v>
      </c>
      <c r="J4530">
        <v>1</v>
      </c>
      <c r="K4530" t="s">
        <v>2207</v>
      </c>
      <c r="L4530" t="str">
        <f>IF(performance_data[[#This Row],[return_percentage]]&gt;=performance_data[[#This Row],[benchmark_return]],"Higher","Lower")</f>
        <v>Higher</v>
      </c>
      <c r="M4530" s="14">
        <f xml:space="preserve"> _xlfn.MAXIFS(performance_data[date],performance_data[portfolio_id],performance_data[[#This Row],[portfolio_id]])</f>
        <v>45433</v>
      </c>
      <c r="N4530" s="14">
        <f xml:space="preserve"> _xlfn.MINIFS(performance_data[date],performance_data[portfolio_id],performance_data[[#This Row],[portfolio_id]])</f>
        <v>44846</v>
      </c>
      <c r="O4530" s="15">
        <f>_xlfn.MAXIFS(performance_data[portfolio_value],performance_data[portfolio_id],performance_data[[#This Row],[portfolio_id]],performance_data[date],performance_data[[#This Row],[latest_date]])</f>
        <v>229009.97</v>
      </c>
      <c r="P4530" s="15">
        <f>_xlfn.MAXIFS(performance_data[portfolio_value],performance_data[portfolio_id],performance_data[[#This Row],[portfolio_id]],performance_data[date],performance_data[[#This Row],[starting_date]])</f>
        <v>25255.13</v>
      </c>
      <c r="Q4530" s="15">
        <f>performance_data[[#This Row],[latest_value]]-performance_data[[#This Row],[starting_value]]</f>
        <v>203754.84</v>
      </c>
      <c r="R4530" s="15">
        <f>performance_data[[#This Row],[net_inflows]]-performance_data[[#This Row],[net_outflows]]</f>
        <v>-7709.1299999999992</v>
      </c>
      <c r="S4530" s="15" t="str">
        <f>IF(performance_data[[#This Row],[net_inflows]]&gt;AVERAGE(performance_data[net_inflows]),"High","Low")</f>
        <v>High</v>
      </c>
      <c r="T4530" s="15">
        <f>AVERAGEIF(performance_data[inflow_flag],performance_data[[#This Row],[inflow_flag]],performance_data[return_percentage])</f>
        <v>4.8467905675459724</v>
      </c>
      <c r="U4530" s="17">
        <f>IF(performance_data[[#This Row],[return_percentage]]&lt;performance_data[[#This Row],[benchmark_return]],1,0)</f>
        <v>0</v>
      </c>
      <c r="V4530" s="17">
        <f>COUNTIFS(performance_data[portfolio_id],performance_data[[#This Row],[portfolio_id]])</f>
        <v>20</v>
      </c>
      <c r="W4530" s="17">
        <f>COUNTIFS(performance_data[portfolio_id],performance_data[[#This Row],[portfolio_id]],
          performance_data[return_flag],1)</f>
        <v>8</v>
      </c>
      <c r="X4530" s="15">
        <f>performance_data[[#This Row],[underperform_flag_count]]/performance_data[[#This Row],[totalportfoliocount]]</f>
        <v>0.4</v>
      </c>
    </row>
    <row r="4531" spans="1:24" x14ac:dyDescent="0.3">
      <c r="A4531">
        <v>9153</v>
      </c>
      <c r="B4531" s="1">
        <v>45140</v>
      </c>
      <c r="C4531">
        <v>86864.74</v>
      </c>
      <c r="D4531">
        <v>10.1</v>
      </c>
      <c r="E4531">
        <v>11.51</v>
      </c>
      <c r="F4531">
        <v>12159.42</v>
      </c>
      <c r="G4531">
        <v>13319.84</v>
      </c>
      <c r="H4531" t="s">
        <v>2213</v>
      </c>
      <c r="I4531" t="s">
        <v>2209</v>
      </c>
      <c r="J4531">
        <v>8</v>
      </c>
      <c r="K4531" t="s">
        <v>2214</v>
      </c>
      <c r="L4531" t="str">
        <f>IF(performance_data[[#This Row],[return_percentage]]&gt;=performance_data[[#This Row],[benchmark_return]],"Higher","Lower")</f>
        <v>Lower</v>
      </c>
      <c r="M4531" s="14">
        <f xml:space="preserve"> _xlfn.MAXIFS(performance_data[date],performance_data[portfolio_id],performance_data[[#This Row],[portfolio_id]])</f>
        <v>45433</v>
      </c>
      <c r="N4531" s="14">
        <f xml:space="preserve"> _xlfn.MINIFS(performance_data[date],performance_data[portfolio_id],performance_data[[#This Row],[portfolio_id]])</f>
        <v>44846</v>
      </c>
      <c r="O4531" s="15">
        <f>_xlfn.MAXIFS(performance_data[portfolio_value],performance_data[portfolio_id],performance_data[[#This Row],[portfolio_id]],performance_data[date],performance_data[[#This Row],[latest_date]])</f>
        <v>229009.97</v>
      </c>
      <c r="P4531" s="15">
        <f>_xlfn.MAXIFS(performance_data[portfolio_value],performance_data[portfolio_id],performance_data[[#This Row],[portfolio_id]],performance_data[date],performance_data[[#This Row],[starting_date]])</f>
        <v>25255.13</v>
      </c>
      <c r="Q4531" s="15">
        <f>performance_data[[#This Row],[latest_value]]-performance_data[[#This Row],[starting_value]]</f>
        <v>203754.84</v>
      </c>
      <c r="R4531" s="15">
        <f>performance_data[[#This Row],[net_inflows]]-performance_data[[#This Row],[net_outflows]]</f>
        <v>-1160.42</v>
      </c>
      <c r="S4531" s="15" t="str">
        <f>IF(performance_data[[#This Row],[net_inflows]]&gt;AVERAGE(performance_data[net_inflows]),"High","Low")</f>
        <v>High</v>
      </c>
      <c r="T4531" s="15">
        <f>AVERAGEIF(performance_data[inflow_flag],performance_data[[#This Row],[inflow_flag]],performance_data[return_percentage])</f>
        <v>4.8467905675459724</v>
      </c>
      <c r="U4531" s="17">
        <f>IF(performance_data[[#This Row],[return_percentage]]&lt;performance_data[[#This Row],[benchmark_return]],1,0)</f>
        <v>1</v>
      </c>
      <c r="V4531" s="17">
        <f>COUNTIFS(performance_data[portfolio_id],performance_data[[#This Row],[portfolio_id]])</f>
        <v>20</v>
      </c>
      <c r="W4531" s="17">
        <f>COUNTIFS(performance_data[portfolio_id],performance_data[[#This Row],[portfolio_id]],
          performance_data[return_flag],1)</f>
        <v>8</v>
      </c>
      <c r="X4531" s="15">
        <f>performance_data[[#This Row],[underperform_flag_count]]/performance_data[[#This Row],[totalportfoliocount]]</f>
        <v>0.4</v>
      </c>
    </row>
    <row r="4532" spans="1:24" x14ac:dyDescent="0.3">
      <c r="A4532">
        <v>9153</v>
      </c>
      <c r="B4532" s="1">
        <v>45065</v>
      </c>
      <c r="C4532">
        <v>466644.41</v>
      </c>
      <c r="D4532">
        <v>7</v>
      </c>
      <c r="E4532">
        <v>7.57</v>
      </c>
      <c r="F4532">
        <v>2820.39</v>
      </c>
      <c r="G4532">
        <v>12112.74</v>
      </c>
      <c r="H4532" t="s">
        <v>2213</v>
      </c>
      <c r="I4532" t="s">
        <v>2211</v>
      </c>
      <c r="J4532">
        <v>5</v>
      </c>
      <c r="K4532" t="s">
        <v>2223</v>
      </c>
      <c r="L4532" t="str">
        <f>IF(performance_data[[#This Row],[return_percentage]]&gt;=performance_data[[#This Row],[benchmark_return]],"Higher","Lower")</f>
        <v>Lower</v>
      </c>
      <c r="M4532" s="14">
        <f xml:space="preserve"> _xlfn.MAXIFS(performance_data[date],performance_data[portfolio_id],performance_data[[#This Row],[portfolio_id]])</f>
        <v>45433</v>
      </c>
      <c r="N4532" s="14">
        <f xml:space="preserve"> _xlfn.MINIFS(performance_data[date],performance_data[portfolio_id],performance_data[[#This Row],[portfolio_id]])</f>
        <v>44846</v>
      </c>
      <c r="O4532" s="15">
        <f>_xlfn.MAXIFS(performance_data[portfolio_value],performance_data[portfolio_id],performance_data[[#This Row],[portfolio_id]],performance_data[date],performance_data[[#This Row],[latest_date]])</f>
        <v>229009.97</v>
      </c>
      <c r="P4532" s="15">
        <f>_xlfn.MAXIFS(performance_data[portfolio_value],performance_data[portfolio_id],performance_data[[#This Row],[portfolio_id]],performance_data[date],performance_data[[#This Row],[starting_date]])</f>
        <v>25255.13</v>
      </c>
      <c r="Q4532" s="15">
        <f>performance_data[[#This Row],[latest_value]]-performance_data[[#This Row],[starting_value]]</f>
        <v>203754.84</v>
      </c>
      <c r="R4532" s="15">
        <f>performance_data[[#This Row],[net_inflows]]-performance_data[[#This Row],[net_outflows]]</f>
        <v>-9292.35</v>
      </c>
      <c r="S4532" s="15" t="str">
        <f>IF(performance_data[[#This Row],[net_inflows]]&gt;AVERAGE(performance_data[net_inflows]),"High","Low")</f>
        <v>Low</v>
      </c>
      <c r="T4532" s="15">
        <f>AVERAGEIF(performance_data[inflow_flag],performance_data[[#This Row],[inflow_flag]],performance_data[return_percentage])</f>
        <v>5.0457846277021572</v>
      </c>
      <c r="U4532" s="17">
        <f>IF(performance_data[[#This Row],[return_percentage]]&lt;performance_data[[#This Row],[benchmark_return]],1,0)</f>
        <v>1</v>
      </c>
      <c r="V4532" s="17">
        <f>COUNTIFS(performance_data[portfolio_id],performance_data[[#This Row],[portfolio_id]])</f>
        <v>20</v>
      </c>
      <c r="W4532" s="17">
        <f>COUNTIFS(performance_data[portfolio_id],performance_data[[#This Row],[portfolio_id]],
          performance_data[return_flag],1)</f>
        <v>8</v>
      </c>
      <c r="X4532" s="15">
        <f>performance_data[[#This Row],[underperform_flag_count]]/performance_data[[#This Row],[totalportfoliocount]]</f>
        <v>0.4</v>
      </c>
    </row>
    <row r="4533" spans="1:24" x14ac:dyDescent="0.3">
      <c r="A4533">
        <v>9153</v>
      </c>
      <c r="B4533" s="1">
        <v>45274</v>
      </c>
      <c r="C4533">
        <v>259361.18</v>
      </c>
      <c r="D4533">
        <v>-3.53</v>
      </c>
      <c r="E4533">
        <v>-4.2300000000000004</v>
      </c>
      <c r="F4533">
        <v>3882.02</v>
      </c>
      <c r="G4533">
        <v>5181.3599999999997</v>
      </c>
      <c r="H4533" t="s">
        <v>2213</v>
      </c>
      <c r="I4533" t="s">
        <v>2217</v>
      </c>
      <c r="J4533">
        <v>12</v>
      </c>
      <c r="K4533" t="s">
        <v>2218</v>
      </c>
      <c r="L4533" t="str">
        <f>IF(performance_data[[#This Row],[return_percentage]]&gt;=performance_data[[#This Row],[benchmark_return]],"Higher","Lower")</f>
        <v>Higher</v>
      </c>
      <c r="M4533" s="14">
        <f xml:space="preserve"> _xlfn.MAXIFS(performance_data[date],performance_data[portfolio_id],performance_data[[#This Row],[portfolio_id]])</f>
        <v>45433</v>
      </c>
      <c r="N4533" s="14">
        <f xml:space="preserve"> _xlfn.MINIFS(performance_data[date],performance_data[portfolio_id],performance_data[[#This Row],[portfolio_id]])</f>
        <v>44846</v>
      </c>
      <c r="O4533" s="15">
        <f>_xlfn.MAXIFS(performance_data[portfolio_value],performance_data[portfolio_id],performance_data[[#This Row],[portfolio_id]],performance_data[date],performance_data[[#This Row],[latest_date]])</f>
        <v>229009.97</v>
      </c>
      <c r="P4533" s="15">
        <f>_xlfn.MAXIFS(performance_data[portfolio_value],performance_data[portfolio_id],performance_data[[#This Row],[portfolio_id]],performance_data[date],performance_data[[#This Row],[starting_date]])</f>
        <v>25255.13</v>
      </c>
      <c r="Q4533" s="15">
        <f>performance_data[[#This Row],[latest_value]]-performance_data[[#This Row],[starting_value]]</f>
        <v>203754.84</v>
      </c>
      <c r="R4533" s="15">
        <f>performance_data[[#This Row],[net_inflows]]-performance_data[[#This Row],[net_outflows]]</f>
        <v>-1299.3399999999997</v>
      </c>
      <c r="S4533" s="15" t="str">
        <f>IF(performance_data[[#This Row],[net_inflows]]&gt;AVERAGE(performance_data[net_inflows]),"High","Low")</f>
        <v>Low</v>
      </c>
      <c r="T4533" s="15">
        <f>AVERAGEIF(performance_data[inflow_flag],performance_data[[#This Row],[inflow_flag]],performance_data[return_percentage])</f>
        <v>5.0457846277021572</v>
      </c>
      <c r="U4533" s="17">
        <f>IF(performance_data[[#This Row],[return_percentage]]&lt;performance_data[[#This Row],[benchmark_return]],1,0)</f>
        <v>0</v>
      </c>
      <c r="V4533" s="17">
        <f>COUNTIFS(performance_data[portfolio_id],performance_data[[#This Row],[portfolio_id]])</f>
        <v>20</v>
      </c>
      <c r="W4533" s="17">
        <f>COUNTIFS(performance_data[portfolio_id],performance_data[[#This Row],[portfolio_id]],
          performance_data[return_flag],1)</f>
        <v>8</v>
      </c>
      <c r="X4533" s="15">
        <f>performance_data[[#This Row],[underperform_flag_count]]/performance_data[[#This Row],[totalportfoliocount]]</f>
        <v>0.4</v>
      </c>
    </row>
    <row r="4534" spans="1:24" x14ac:dyDescent="0.3">
      <c r="A4534">
        <v>9153</v>
      </c>
      <c r="B4534" s="1">
        <v>45090</v>
      </c>
      <c r="C4534">
        <v>288559.26</v>
      </c>
      <c r="D4534">
        <v>3.32</v>
      </c>
      <c r="E4534">
        <v>3.6</v>
      </c>
      <c r="F4534">
        <v>16255.74</v>
      </c>
      <c r="G4534">
        <v>14574.6</v>
      </c>
      <c r="H4534" t="s">
        <v>2213</v>
      </c>
      <c r="I4534" t="s">
        <v>2211</v>
      </c>
      <c r="J4534">
        <v>6</v>
      </c>
      <c r="K4534" t="s">
        <v>2212</v>
      </c>
      <c r="L4534" t="str">
        <f>IF(performance_data[[#This Row],[return_percentage]]&gt;=performance_data[[#This Row],[benchmark_return]],"Higher","Lower")</f>
        <v>Lower</v>
      </c>
      <c r="M4534" s="14">
        <f xml:space="preserve"> _xlfn.MAXIFS(performance_data[date],performance_data[portfolio_id],performance_data[[#This Row],[portfolio_id]])</f>
        <v>45433</v>
      </c>
      <c r="N4534" s="14">
        <f xml:space="preserve"> _xlfn.MINIFS(performance_data[date],performance_data[portfolio_id],performance_data[[#This Row],[portfolio_id]])</f>
        <v>44846</v>
      </c>
      <c r="O4534" s="15">
        <f>_xlfn.MAXIFS(performance_data[portfolio_value],performance_data[portfolio_id],performance_data[[#This Row],[portfolio_id]],performance_data[date],performance_data[[#This Row],[latest_date]])</f>
        <v>229009.97</v>
      </c>
      <c r="P4534" s="15">
        <f>_xlfn.MAXIFS(performance_data[portfolio_value],performance_data[portfolio_id],performance_data[[#This Row],[portfolio_id]],performance_data[date],performance_data[[#This Row],[starting_date]])</f>
        <v>25255.13</v>
      </c>
      <c r="Q4534" s="15">
        <f>performance_data[[#This Row],[latest_value]]-performance_data[[#This Row],[starting_value]]</f>
        <v>203754.84</v>
      </c>
      <c r="R4534" s="15">
        <f>performance_data[[#This Row],[net_inflows]]-performance_data[[#This Row],[net_outflows]]</f>
        <v>1681.1399999999994</v>
      </c>
      <c r="S4534" s="15" t="str">
        <f>IF(performance_data[[#This Row],[net_inflows]]&gt;AVERAGE(performance_data[net_inflows]),"High","Low")</f>
        <v>High</v>
      </c>
      <c r="T4534" s="15">
        <f>AVERAGEIF(performance_data[inflow_flag],performance_data[[#This Row],[inflow_flag]],performance_data[return_percentage])</f>
        <v>4.8467905675459724</v>
      </c>
      <c r="U4534" s="17">
        <f>IF(performance_data[[#This Row],[return_percentage]]&lt;performance_data[[#This Row],[benchmark_return]],1,0)</f>
        <v>1</v>
      </c>
      <c r="V4534" s="17">
        <f>COUNTIFS(performance_data[portfolio_id],performance_data[[#This Row],[portfolio_id]])</f>
        <v>20</v>
      </c>
      <c r="W4534" s="17">
        <f>COUNTIFS(performance_data[portfolio_id],performance_data[[#This Row],[portfolio_id]],
          performance_data[return_flag],1)</f>
        <v>8</v>
      </c>
      <c r="X4534" s="15">
        <f>performance_data[[#This Row],[underperform_flag_count]]/performance_data[[#This Row],[totalportfoliocount]]</f>
        <v>0.4</v>
      </c>
    </row>
    <row r="4535" spans="1:24" x14ac:dyDescent="0.3">
      <c r="A4535">
        <v>9153</v>
      </c>
      <c r="B4535" s="1">
        <v>44846</v>
      </c>
      <c r="C4535">
        <v>25255.13</v>
      </c>
      <c r="D4535">
        <v>3.57</v>
      </c>
      <c r="E4535">
        <v>3.37</v>
      </c>
      <c r="F4535">
        <v>11647.89</v>
      </c>
      <c r="G4535">
        <v>11514.54</v>
      </c>
      <c r="H4535" t="s">
        <v>2220</v>
      </c>
      <c r="I4535" t="s">
        <v>2217</v>
      </c>
      <c r="J4535">
        <v>10</v>
      </c>
      <c r="K4535" t="s">
        <v>2224</v>
      </c>
      <c r="L4535" t="str">
        <f>IF(performance_data[[#This Row],[return_percentage]]&gt;=performance_data[[#This Row],[benchmark_return]],"Higher","Lower")</f>
        <v>Higher</v>
      </c>
      <c r="M4535" s="14">
        <f xml:space="preserve"> _xlfn.MAXIFS(performance_data[date],performance_data[portfolio_id],performance_data[[#This Row],[portfolio_id]])</f>
        <v>45433</v>
      </c>
      <c r="N4535" s="14">
        <f xml:space="preserve"> _xlfn.MINIFS(performance_data[date],performance_data[portfolio_id],performance_data[[#This Row],[portfolio_id]])</f>
        <v>44846</v>
      </c>
      <c r="O4535" s="15">
        <f>_xlfn.MAXIFS(performance_data[portfolio_value],performance_data[portfolio_id],performance_data[[#This Row],[portfolio_id]],performance_data[date],performance_data[[#This Row],[latest_date]])</f>
        <v>229009.97</v>
      </c>
      <c r="P4535" s="15">
        <f>_xlfn.MAXIFS(performance_data[portfolio_value],performance_data[portfolio_id],performance_data[[#This Row],[portfolio_id]],performance_data[date],performance_data[[#This Row],[starting_date]])</f>
        <v>25255.13</v>
      </c>
      <c r="Q4535" s="15">
        <f>performance_data[[#This Row],[latest_value]]-performance_data[[#This Row],[starting_value]]</f>
        <v>203754.84</v>
      </c>
      <c r="R4535" s="15">
        <f>performance_data[[#This Row],[net_inflows]]-performance_data[[#This Row],[net_outflows]]</f>
        <v>133.34999999999854</v>
      </c>
      <c r="S4535" s="15" t="str">
        <f>IF(performance_data[[#This Row],[net_inflows]]&gt;AVERAGE(performance_data[net_inflows]),"High","Low")</f>
        <v>High</v>
      </c>
      <c r="T4535" s="15">
        <f>AVERAGEIF(performance_data[inflow_flag],performance_data[[#This Row],[inflow_flag]],performance_data[return_percentage])</f>
        <v>4.8467905675459724</v>
      </c>
      <c r="U4535" s="17">
        <f>IF(performance_data[[#This Row],[return_percentage]]&lt;performance_data[[#This Row],[benchmark_return]],1,0)</f>
        <v>0</v>
      </c>
      <c r="V4535" s="17">
        <f>COUNTIFS(performance_data[portfolio_id],performance_data[[#This Row],[portfolio_id]])</f>
        <v>20</v>
      </c>
      <c r="W4535" s="17">
        <f>COUNTIFS(performance_data[portfolio_id],performance_data[[#This Row],[portfolio_id]],
          performance_data[return_flag],1)</f>
        <v>8</v>
      </c>
      <c r="X4535" s="15">
        <f>performance_data[[#This Row],[underperform_flag_count]]/performance_data[[#This Row],[totalportfoliocount]]</f>
        <v>0.4</v>
      </c>
    </row>
    <row r="4536" spans="1:24" x14ac:dyDescent="0.3">
      <c r="A4536">
        <v>9153</v>
      </c>
      <c r="B4536" s="1">
        <v>45090</v>
      </c>
      <c r="C4536">
        <v>94039.94</v>
      </c>
      <c r="D4536">
        <v>8.07</v>
      </c>
      <c r="E4536">
        <v>9.26</v>
      </c>
      <c r="F4536">
        <v>2293.1</v>
      </c>
      <c r="G4536">
        <v>18648.48</v>
      </c>
      <c r="H4536" t="s">
        <v>2213</v>
      </c>
      <c r="I4536" t="s">
        <v>2211</v>
      </c>
      <c r="J4536">
        <v>6</v>
      </c>
      <c r="K4536" t="s">
        <v>2212</v>
      </c>
      <c r="L4536" t="str">
        <f>IF(performance_data[[#This Row],[return_percentage]]&gt;=performance_data[[#This Row],[benchmark_return]],"Higher","Lower")</f>
        <v>Lower</v>
      </c>
      <c r="M4536" s="14">
        <f xml:space="preserve"> _xlfn.MAXIFS(performance_data[date],performance_data[portfolio_id],performance_data[[#This Row],[portfolio_id]])</f>
        <v>45433</v>
      </c>
      <c r="N4536" s="14">
        <f xml:space="preserve"> _xlfn.MINIFS(performance_data[date],performance_data[portfolio_id],performance_data[[#This Row],[portfolio_id]])</f>
        <v>44846</v>
      </c>
      <c r="O4536" s="15">
        <f>_xlfn.MAXIFS(performance_data[portfolio_value],performance_data[portfolio_id],performance_data[[#This Row],[portfolio_id]],performance_data[date],performance_data[[#This Row],[latest_date]])</f>
        <v>229009.97</v>
      </c>
      <c r="P4536" s="15">
        <f>_xlfn.MAXIFS(performance_data[portfolio_value],performance_data[portfolio_id],performance_data[[#This Row],[portfolio_id]],performance_data[date],performance_data[[#This Row],[starting_date]])</f>
        <v>25255.13</v>
      </c>
      <c r="Q4536" s="15">
        <f>performance_data[[#This Row],[latest_value]]-performance_data[[#This Row],[starting_value]]</f>
        <v>203754.84</v>
      </c>
      <c r="R4536" s="15">
        <f>performance_data[[#This Row],[net_inflows]]-performance_data[[#This Row],[net_outflows]]</f>
        <v>-16355.38</v>
      </c>
      <c r="S4536" s="15" t="str">
        <f>IF(performance_data[[#This Row],[net_inflows]]&gt;AVERAGE(performance_data[net_inflows]),"High","Low")</f>
        <v>Low</v>
      </c>
      <c r="T4536" s="15">
        <f>AVERAGEIF(performance_data[inflow_flag],performance_data[[#This Row],[inflow_flag]],performance_data[return_percentage])</f>
        <v>5.0457846277021572</v>
      </c>
      <c r="U4536" s="17">
        <f>IF(performance_data[[#This Row],[return_percentage]]&lt;performance_data[[#This Row],[benchmark_return]],1,0)</f>
        <v>1</v>
      </c>
      <c r="V4536" s="17">
        <f>COUNTIFS(performance_data[portfolio_id],performance_data[[#This Row],[portfolio_id]])</f>
        <v>20</v>
      </c>
      <c r="W4536" s="17">
        <f>COUNTIFS(performance_data[portfolio_id],performance_data[[#This Row],[portfolio_id]],
          performance_data[return_flag],1)</f>
        <v>8</v>
      </c>
      <c r="X4536" s="15">
        <f>performance_data[[#This Row],[underperform_flag_count]]/performance_data[[#This Row],[totalportfoliocount]]</f>
        <v>0.4</v>
      </c>
    </row>
    <row r="4537" spans="1:24" x14ac:dyDescent="0.3">
      <c r="A4537">
        <v>9153</v>
      </c>
      <c r="B4537" s="1">
        <v>45139</v>
      </c>
      <c r="C4537">
        <v>83882.34</v>
      </c>
      <c r="D4537">
        <v>1.49</v>
      </c>
      <c r="E4537">
        <v>1.24</v>
      </c>
      <c r="F4537">
        <v>18972.439999999999</v>
      </c>
      <c r="G4537">
        <v>19052.36</v>
      </c>
      <c r="H4537" t="s">
        <v>2213</v>
      </c>
      <c r="I4537" t="s">
        <v>2209</v>
      </c>
      <c r="J4537">
        <v>8</v>
      </c>
      <c r="K4537" t="s">
        <v>2214</v>
      </c>
      <c r="L4537" t="str">
        <f>IF(performance_data[[#This Row],[return_percentage]]&gt;=performance_data[[#This Row],[benchmark_return]],"Higher","Lower")</f>
        <v>Higher</v>
      </c>
      <c r="M4537" s="14">
        <f xml:space="preserve"> _xlfn.MAXIFS(performance_data[date],performance_data[portfolio_id],performance_data[[#This Row],[portfolio_id]])</f>
        <v>45433</v>
      </c>
      <c r="N4537" s="14">
        <f xml:space="preserve"> _xlfn.MINIFS(performance_data[date],performance_data[portfolio_id],performance_data[[#This Row],[portfolio_id]])</f>
        <v>44846</v>
      </c>
      <c r="O4537" s="15">
        <f>_xlfn.MAXIFS(performance_data[portfolio_value],performance_data[portfolio_id],performance_data[[#This Row],[portfolio_id]],performance_data[date],performance_data[[#This Row],[latest_date]])</f>
        <v>229009.97</v>
      </c>
      <c r="P4537" s="15">
        <f>_xlfn.MAXIFS(performance_data[portfolio_value],performance_data[portfolio_id],performance_data[[#This Row],[portfolio_id]],performance_data[date],performance_data[[#This Row],[starting_date]])</f>
        <v>25255.13</v>
      </c>
      <c r="Q4537" s="15">
        <f>performance_data[[#This Row],[latest_value]]-performance_data[[#This Row],[starting_value]]</f>
        <v>203754.84</v>
      </c>
      <c r="R4537" s="15">
        <f>performance_data[[#This Row],[net_inflows]]-performance_data[[#This Row],[net_outflows]]</f>
        <v>-79.920000000001892</v>
      </c>
      <c r="S4537" s="15" t="str">
        <f>IF(performance_data[[#This Row],[net_inflows]]&gt;AVERAGE(performance_data[net_inflows]),"High","Low")</f>
        <v>High</v>
      </c>
      <c r="T4537" s="15">
        <f>AVERAGEIF(performance_data[inflow_flag],performance_data[[#This Row],[inflow_flag]],performance_data[return_percentage])</f>
        <v>4.8467905675459724</v>
      </c>
      <c r="U4537" s="17">
        <f>IF(performance_data[[#This Row],[return_percentage]]&lt;performance_data[[#This Row],[benchmark_return]],1,0)</f>
        <v>0</v>
      </c>
      <c r="V4537" s="17">
        <f>COUNTIFS(performance_data[portfolio_id],performance_data[[#This Row],[portfolio_id]])</f>
        <v>20</v>
      </c>
      <c r="W4537" s="17">
        <f>COUNTIFS(performance_data[portfolio_id],performance_data[[#This Row],[portfolio_id]],
          performance_data[return_flag],1)</f>
        <v>8</v>
      </c>
      <c r="X4537" s="15">
        <f>performance_data[[#This Row],[underperform_flag_count]]/performance_data[[#This Row],[totalportfoliocount]]</f>
        <v>0.4</v>
      </c>
    </row>
    <row r="4538" spans="1:24" x14ac:dyDescent="0.3">
      <c r="A4538">
        <v>9153</v>
      </c>
      <c r="B4538" s="1">
        <v>44898</v>
      </c>
      <c r="C4538">
        <v>432576.46</v>
      </c>
      <c r="D4538">
        <v>-8.89</v>
      </c>
      <c r="E4538">
        <v>-8.15</v>
      </c>
      <c r="F4538">
        <v>12303.55</v>
      </c>
      <c r="G4538">
        <v>10319.469999999999</v>
      </c>
      <c r="H4538" t="s">
        <v>2220</v>
      </c>
      <c r="I4538" t="s">
        <v>2217</v>
      </c>
      <c r="J4538">
        <v>12</v>
      </c>
      <c r="K4538" t="s">
        <v>2218</v>
      </c>
      <c r="L4538" t="str">
        <f>IF(performance_data[[#This Row],[return_percentage]]&gt;=performance_data[[#This Row],[benchmark_return]],"Higher","Lower")</f>
        <v>Lower</v>
      </c>
      <c r="M4538" s="14">
        <f xml:space="preserve"> _xlfn.MAXIFS(performance_data[date],performance_data[portfolio_id],performance_data[[#This Row],[portfolio_id]])</f>
        <v>45433</v>
      </c>
      <c r="N4538" s="14">
        <f xml:space="preserve"> _xlfn.MINIFS(performance_data[date],performance_data[portfolio_id],performance_data[[#This Row],[portfolio_id]])</f>
        <v>44846</v>
      </c>
      <c r="O4538" s="15">
        <f>_xlfn.MAXIFS(performance_data[portfolio_value],performance_data[portfolio_id],performance_data[[#This Row],[portfolio_id]],performance_data[date],performance_data[[#This Row],[latest_date]])</f>
        <v>229009.97</v>
      </c>
      <c r="P4538" s="15">
        <f>_xlfn.MAXIFS(performance_data[portfolio_value],performance_data[portfolio_id],performance_data[[#This Row],[portfolio_id]],performance_data[date],performance_data[[#This Row],[starting_date]])</f>
        <v>25255.13</v>
      </c>
      <c r="Q4538" s="15">
        <f>performance_data[[#This Row],[latest_value]]-performance_data[[#This Row],[starting_value]]</f>
        <v>203754.84</v>
      </c>
      <c r="R4538" s="15">
        <f>performance_data[[#This Row],[net_inflows]]-performance_data[[#This Row],[net_outflows]]</f>
        <v>1984.08</v>
      </c>
      <c r="S4538" s="15" t="str">
        <f>IF(performance_data[[#This Row],[net_inflows]]&gt;AVERAGE(performance_data[net_inflows]),"High","Low")</f>
        <v>High</v>
      </c>
      <c r="T4538" s="15">
        <f>AVERAGEIF(performance_data[inflow_flag],performance_data[[#This Row],[inflow_flag]],performance_data[return_percentage])</f>
        <v>4.8467905675459724</v>
      </c>
      <c r="U4538" s="17">
        <f>IF(performance_data[[#This Row],[return_percentage]]&lt;performance_data[[#This Row],[benchmark_return]],1,0)</f>
        <v>1</v>
      </c>
      <c r="V4538" s="17">
        <f>COUNTIFS(performance_data[portfolio_id],performance_data[[#This Row],[portfolio_id]])</f>
        <v>20</v>
      </c>
      <c r="W4538" s="17">
        <f>COUNTIFS(performance_data[portfolio_id],performance_data[[#This Row],[portfolio_id]],
          performance_data[return_flag],1)</f>
        <v>8</v>
      </c>
      <c r="X4538" s="15">
        <f>performance_data[[#This Row],[underperform_flag_count]]/performance_data[[#This Row],[totalportfoliocount]]</f>
        <v>0.4</v>
      </c>
    </row>
    <row r="4539" spans="1:24" x14ac:dyDescent="0.3">
      <c r="A4539">
        <v>9236</v>
      </c>
      <c r="B4539" s="1">
        <v>45245</v>
      </c>
      <c r="C4539">
        <v>490142.59</v>
      </c>
      <c r="D4539">
        <v>5.68</v>
      </c>
      <c r="E4539">
        <v>6.62</v>
      </c>
      <c r="F4539">
        <v>885.31</v>
      </c>
      <c r="G4539">
        <v>11376.75</v>
      </c>
      <c r="H4539" t="s">
        <v>2213</v>
      </c>
      <c r="I4539" t="s">
        <v>2217</v>
      </c>
      <c r="J4539">
        <v>11</v>
      </c>
      <c r="K4539" t="s">
        <v>2219</v>
      </c>
      <c r="L4539" t="str">
        <f>IF(performance_data[[#This Row],[return_percentage]]&gt;=performance_data[[#This Row],[benchmark_return]],"Higher","Lower")</f>
        <v>Lower</v>
      </c>
      <c r="M4539" s="14">
        <f xml:space="preserve"> _xlfn.MAXIFS(performance_data[date],performance_data[portfolio_id],performance_data[[#This Row],[portfolio_id]])</f>
        <v>45555</v>
      </c>
      <c r="N4539" s="14">
        <f xml:space="preserve"> _xlfn.MINIFS(performance_data[date],performance_data[portfolio_id],performance_data[[#This Row],[portfolio_id]])</f>
        <v>44833</v>
      </c>
      <c r="O4539" s="15">
        <f>_xlfn.MAXIFS(performance_data[portfolio_value],performance_data[portfolio_id],performance_data[[#This Row],[portfolio_id]],performance_data[date],performance_data[[#This Row],[latest_date]])</f>
        <v>239177.87</v>
      </c>
      <c r="P4539" s="15">
        <f>_xlfn.MAXIFS(performance_data[portfolio_value],performance_data[portfolio_id],performance_data[[#This Row],[portfolio_id]],performance_data[date],performance_data[[#This Row],[starting_date]])</f>
        <v>201655.06</v>
      </c>
      <c r="Q4539" s="15">
        <f>performance_data[[#This Row],[latest_value]]-performance_data[[#This Row],[starting_value]]</f>
        <v>37522.81</v>
      </c>
      <c r="R4539" s="15">
        <f>performance_data[[#This Row],[net_inflows]]-performance_data[[#This Row],[net_outflows]]</f>
        <v>-10491.44</v>
      </c>
      <c r="S4539" s="15" t="str">
        <f>IF(performance_data[[#This Row],[net_inflows]]&gt;AVERAGE(performance_data[net_inflows]),"High","Low")</f>
        <v>Low</v>
      </c>
      <c r="T4539" s="15">
        <f>AVERAGEIF(performance_data[inflow_flag],performance_data[[#This Row],[inflow_flag]],performance_data[return_percentage])</f>
        <v>5.0457846277021572</v>
      </c>
      <c r="U4539" s="17">
        <f>IF(performance_data[[#This Row],[return_percentage]]&lt;performance_data[[#This Row],[benchmark_return]],1,0)</f>
        <v>1</v>
      </c>
      <c r="V4539" s="17">
        <f>COUNTIFS(performance_data[portfolio_id],performance_data[[#This Row],[portfolio_id]])</f>
        <v>17</v>
      </c>
      <c r="W4539" s="17">
        <f>COUNTIFS(performance_data[portfolio_id],performance_data[[#This Row],[portfolio_id]],
          performance_data[return_flag],1)</f>
        <v>10</v>
      </c>
      <c r="X4539" s="15">
        <f>performance_data[[#This Row],[underperform_flag_count]]/performance_data[[#This Row],[totalportfoliocount]]</f>
        <v>0.58823529411764708</v>
      </c>
    </row>
    <row r="4540" spans="1:24" x14ac:dyDescent="0.3">
      <c r="A4540">
        <v>9236</v>
      </c>
      <c r="B4540" s="1">
        <v>45510</v>
      </c>
      <c r="C4540">
        <v>53040.44</v>
      </c>
      <c r="D4540">
        <v>6.72</v>
      </c>
      <c r="E4540">
        <v>6.66</v>
      </c>
      <c r="F4540">
        <v>7908.99</v>
      </c>
      <c r="G4540">
        <v>1664.53</v>
      </c>
      <c r="H4540" t="s">
        <v>2205</v>
      </c>
      <c r="I4540" t="s">
        <v>2209</v>
      </c>
      <c r="J4540">
        <v>8</v>
      </c>
      <c r="K4540" t="s">
        <v>2214</v>
      </c>
      <c r="L4540" t="str">
        <f>IF(performance_data[[#This Row],[return_percentage]]&gt;=performance_data[[#This Row],[benchmark_return]],"Higher","Lower")</f>
        <v>Higher</v>
      </c>
      <c r="M4540" s="14">
        <f xml:space="preserve"> _xlfn.MAXIFS(performance_data[date],performance_data[portfolio_id],performance_data[[#This Row],[portfolio_id]])</f>
        <v>45555</v>
      </c>
      <c r="N4540" s="14">
        <f xml:space="preserve"> _xlfn.MINIFS(performance_data[date],performance_data[portfolio_id],performance_data[[#This Row],[portfolio_id]])</f>
        <v>44833</v>
      </c>
      <c r="O4540" s="15">
        <f>_xlfn.MAXIFS(performance_data[portfolio_value],performance_data[portfolio_id],performance_data[[#This Row],[portfolio_id]],performance_data[date],performance_data[[#This Row],[latest_date]])</f>
        <v>239177.87</v>
      </c>
      <c r="P4540" s="15">
        <f>_xlfn.MAXIFS(performance_data[portfolio_value],performance_data[portfolio_id],performance_data[[#This Row],[portfolio_id]],performance_data[date],performance_data[[#This Row],[starting_date]])</f>
        <v>201655.06</v>
      </c>
      <c r="Q4540" s="15">
        <f>performance_data[[#This Row],[latest_value]]-performance_data[[#This Row],[starting_value]]</f>
        <v>37522.81</v>
      </c>
      <c r="R4540" s="15">
        <f>performance_data[[#This Row],[net_inflows]]-performance_data[[#This Row],[net_outflows]]</f>
        <v>6244.46</v>
      </c>
      <c r="S4540" s="15" t="str">
        <f>IF(performance_data[[#This Row],[net_inflows]]&gt;AVERAGE(performance_data[net_inflows]),"High","Low")</f>
        <v>Low</v>
      </c>
      <c r="T4540" s="15">
        <f>AVERAGEIF(performance_data[inflow_flag],performance_data[[#This Row],[inflow_flag]],performance_data[return_percentage])</f>
        <v>5.0457846277021572</v>
      </c>
      <c r="U4540" s="17">
        <f>IF(performance_data[[#This Row],[return_percentage]]&lt;performance_data[[#This Row],[benchmark_return]],1,0)</f>
        <v>0</v>
      </c>
      <c r="V4540" s="17">
        <f>COUNTIFS(performance_data[portfolio_id],performance_data[[#This Row],[portfolio_id]])</f>
        <v>17</v>
      </c>
      <c r="W4540" s="17">
        <f>COUNTIFS(performance_data[portfolio_id],performance_data[[#This Row],[portfolio_id]],
          performance_data[return_flag],1)</f>
        <v>10</v>
      </c>
      <c r="X4540" s="15">
        <f>performance_data[[#This Row],[underperform_flag_count]]/performance_data[[#This Row],[totalportfoliocount]]</f>
        <v>0.58823529411764708</v>
      </c>
    </row>
    <row r="4541" spans="1:24" x14ac:dyDescent="0.3">
      <c r="A4541">
        <v>9236</v>
      </c>
      <c r="B4541" s="1">
        <v>45120</v>
      </c>
      <c r="C4541">
        <v>445788.95</v>
      </c>
      <c r="D4541">
        <v>-1.88</v>
      </c>
      <c r="E4541">
        <v>-2.16</v>
      </c>
      <c r="F4541">
        <v>3439.8</v>
      </c>
      <c r="G4541">
        <v>14447.87</v>
      </c>
      <c r="H4541" t="s">
        <v>2213</v>
      </c>
      <c r="I4541" t="s">
        <v>2209</v>
      </c>
      <c r="J4541">
        <v>7</v>
      </c>
      <c r="K4541" t="s">
        <v>2210</v>
      </c>
      <c r="L4541" t="str">
        <f>IF(performance_data[[#This Row],[return_percentage]]&gt;=performance_data[[#This Row],[benchmark_return]],"Higher","Lower")</f>
        <v>Higher</v>
      </c>
      <c r="M4541" s="14">
        <f xml:space="preserve"> _xlfn.MAXIFS(performance_data[date],performance_data[portfolio_id],performance_data[[#This Row],[portfolio_id]])</f>
        <v>45555</v>
      </c>
      <c r="N4541" s="14">
        <f xml:space="preserve"> _xlfn.MINIFS(performance_data[date],performance_data[portfolio_id],performance_data[[#This Row],[portfolio_id]])</f>
        <v>44833</v>
      </c>
      <c r="O4541" s="15">
        <f>_xlfn.MAXIFS(performance_data[portfolio_value],performance_data[portfolio_id],performance_data[[#This Row],[portfolio_id]],performance_data[date],performance_data[[#This Row],[latest_date]])</f>
        <v>239177.87</v>
      </c>
      <c r="P4541" s="15">
        <f>_xlfn.MAXIFS(performance_data[portfolio_value],performance_data[portfolio_id],performance_data[[#This Row],[portfolio_id]],performance_data[date],performance_data[[#This Row],[starting_date]])</f>
        <v>201655.06</v>
      </c>
      <c r="Q4541" s="15">
        <f>performance_data[[#This Row],[latest_value]]-performance_data[[#This Row],[starting_value]]</f>
        <v>37522.81</v>
      </c>
      <c r="R4541" s="15">
        <f>performance_data[[#This Row],[net_inflows]]-performance_data[[#This Row],[net_outflows]]</f>
        <v>-11008.07</v>
      </c>
      <c r="S4541" s="15" t="str">
        <f>IF(performance_data[[#This Row],[net_inflows]]&gt;AVERAGE(performance_data[net_inflows]),"High","Low")</f>
        <v>Low</v>
      </c>
      <c r="T4541" s="15">
        <f>AVERAGEIF(performance_data[inflow_flag],performance_data[[#This Row],[inflow_flag]],performance_data[return_percentage])</f>
        <v>5.0457846277021572</v>
      </c>
      <c r="U4541" s="17">
        <f>IF(performance_data[[#This Row],[return_percentage]]&lt;performance_data[[#This Row],[benchmark_return]],1,0)</f>
        <v>0</v>
      </c>
      <c r="V4541" s="17">
        <f>COUNTIFS(performance_data[portfolio_id],performance_data[[#This Row],[portfolio_id]])</f>
        <v>17</v>
      </c>
      <c r="W4541" s="17">
        <f>COUNTIFS(performance_data[portfolio_id],performance_data[[#This Row],[portfolio_id]],
          performance_data[return_flag],1)</f>
        <v>10</v>
      </c>
      <c r="X4541" s="15">
        <f>performance_data[[#This Row],[underperform_flag_count]]/performance_data[[#This Row],[totalportfoliocount]]</f>
        <v>0.58823529411764708</v>
      </c>
    </row>
    <row r="4542" spans="1:24" x14ac:dyDescent="0.3">
      <c r="A4542">
        <v>9236</v>
      </c>
      <c r="B4542" s="1">
        <v>44833</v>
      </c>
      <c r="C4542">
        <v>201655.06</v>
      </c>
      <c r="D4542">
        <v>16.63</v>
      </c>
      <c r="E4542">
        <v>14.2</v>
      </c>
      <c r="F4542">
        <v>7121.15</v>
      </c>
      <c r="G4542">
        <v>17541.349999999999</v>
      </c>
      <c r="H4542" t="s">
        <v>2220</v>
      </c>
      <c r="I4542" t="s">
        <v>2209</v>
      </c>
      <c r="J4542">
        <v>9</v>
      </c>
      <c r="K4542" t="s">
        <v>2221</v>
      </c>
      <c r="L4542" t="str">
        <f>IF(performance_data[[#This Row],[return_percentage]]&gt;=performance_data[[#This Row],[benchmark_return]],"Higher","Lower")</f>
        <v>Higher</v>
      </c>
      <c r="M4542" s="14">
        <f xml:space="preserve"> _xlfn.MAXIFS(performance_data[date],performance_data[portfolio_id],performance_data[[#This Row],[portfolio_id]])</f>
        <v>45555</v>
      </c>
      <c r="N4542" s="14">
        <f xml:space="preserve"> _xlfn.MINIFS(performance_data[date],performance_data[portfolio_id],performance_data[[#This Row],[portfolio_id]])</f>
        <v>44833</v>
      </c>
      <c r="O4542" s="15">
        <f>_xlfn.MAXIFS(performance_data[portfolio_value],performance_data[portfolio_id],performance_data[[#This Row],[portfolio_id]],performance_data[date],performance_data[[#This Row],[latest_date]])</f>
        <v>239177.87</v>
      </c>
      <c r="P4542" s="15">
        <f>_xlfn.MAXIFS(performance_data[portfolio_value],performance_data[portfolio_id],performance_data[[#This Row],[portfolio_id]],performance_data[date],performance_data[[#This Row],[starting_date]])</f>
        <v>201655.06</v>
      </c>
      <c r="Q4542" s="15">
        <f>performance_data[[#This Row],[latest_value]]-performance_data[[#This Row],[starting_value]]</f>
        <v>37522.81</v>
      </c>
      <c r="R4542" s="15">
        <f>performance_data[[#This Row],[net_inflows]]-performance_data[[#This Row],[net_outflows]]</f>
        <v>-10420.199999999999</v>
      </c>
      <c r="S4542" s="15" t="str">
        <f>IF(performance_data[[#This Row],[net_inflows]]&gt;AVERAGE(performance_data[net_inflows]),"High","Low")</f>
        <v>Low</v>
      </c>
      <c r="T4542" s="15">
        <f>AVERAGEIF(performance_data[inflow_flag],performance_data[[#This Row],[inflow_flag]],performance_data[return_percentage])</f>
        <v>5.0457846277021572</v>
      </c>
      <c r="U4542" s="17">
        <f>IF(performance_data[[#This Row],[return_percentage]]&lt;performance_data[[#This Row],[benchmark_return]],1,0)</f>
        <v>0</v>
      </c>
      <c r="V4542" s="17">
        <f>COUNTIFS(performance_data[portfolio_id],performance_data[[#This Row],[portfolio_id]])</f>
        <v>17</v>
      </c>
      <c r="W4542" s="17">
        <f>COUNTIFS(performance_data[portfolio_id],performance_data[[#This Row],[portfolio_id]],
          performance_data[return_flag],1)</f>
        <v>10</v>
      </c>
      <c r="X4542" s="15">
        <f>performance_data[[#This Row],[underperform_flag_count]]/performance_data[[#This Row],[totalportfoliocount]]</f>
        <v>0.58823529411764708</v>
      </c>
    </row>
    <row r="4543" spans="1:24" x14ac:dyDescent="0.3">
      <c r="A4543">
        <v>9236</v>
      </c>
      <c r="B4543" s="1">
        <v>45290</v>
      </c>
      <c r="C4543">
        <v>106139.65</v>
      </c>
      <c r="D4543">
        <v>-5.28</v>
      </c>
      <c r="E4543">
        <v>-4.33</v>
      </c>
      <c r="F4543">
        <v>11931.82</v>
      </c>
      <c r="G4543">
        <v>7640.64</v>
      </c>
      <c r="H4543" t="s">
        <v>2213</v>
      </c>
      <c r="I4543" t="s">
        <v>2217</v>
      </c>
      <c r="J4543">
        <v>12</v>
      </c>
      <c r="K4543" t="s">
        <v>2218</v>
      </c>
      <c r="L4543" t="str">
        <f>IF(performance_data[[#This Row],[return_percentage]]&gt;=performance_data[[#This Row],[benchmark_return]],"Higher","Lower")</f>
        <v>Lower</v>
      </c>
      <c r="M4543" s="14">
        <f xml:space="preserve"> _xlfn.MAXIFS(performance_data[date],performance_data[portfolio_id],performance_data[[#This Row],[portfolio_id]])</f>
        <v>45555</v>
      </c>
      <c r="N4543" s="14">
        <f xml:space="preserve"> _xlfn.MINIFS(performance_data[date],performance_data[portfolio_id],performance_data[[#This Row],[portfolio_id]])</f>
        <v>44833</v>
      </c>
      <c r="O4543" s="15">
        <f>_xlfn.MAXIFS(performance_data[portfolio_value],performance_data[portfolio_id],performance_data[[#This Row],[portfolio_id]],performance_data[date],performance_data[[#This Row],[latest_date]])</f>
        <v>239177.87</v>
      </c>
      <c r="P4543" s="15">
        <f>_xlfn.MAXIFS(performance_data[portfolio_value],performance_data[portfolio_id],performance_data[[#This Row],[portfolio_id]],performance_data[date],performance_data[[#This Row],[starting_date]])</f>
        <v>201655.06</v>
      </c>
      <c r="Q4543" s="15">
        <f>performance_data[[#This Row],[latest_value]]-performance_data[[#This Row],[starting_value]]</f>
        <v>37522.81</v>
      </c>
      <c r="R4543" s="15">
        <f>performance_data[[#This Row],[net_inflows]]-performance_data[[#This Row],[net_outflows]]</f>
        <v>4291.1799999999994</v>
      </c>
      <c r="S4543" s="15" t="str">
        <f>IF(performance_data[[#This Row],[net_inflows]]&gt;AVERAGE(performance_data[net_inflows]),"High","Low")</f>
        <v>High</v>
      </c>
      <c r="T4543" s="15">
        <f>AVERAGEIF(performance_data[inflow_flag],performance_data[[#This Row],[inflow_flag]],performance_data[return_percentage])</f>
        <v>4.8467905675459724</v>
      </c>
      <c r="U4543" s="17">
        <f>IF(performance_data[[#This Row],[return_percentage]]&lt;performance_data[[#This Row],[benchmark_return]],1,0)</f>
        <v>1</v>
      </c>
      <c r="V4543" s="17">
        <f>COUNTIFS(performance_data[portfolio_id],performance_data[[#This Row],[portfolio_id]])</f>
        <v>17</v>
      </c>
      <c r="W4543" s="17">
        <f>COUNTIFS(performance_data[portfolio_id],performance_data[[#This Row],[portfolio_id]],
          performance_data[return_flag],1)</f>
        <v>10</v>
      </c>
      <c r="X4543" s="15">
        <f>performance_data[[#This Row],[underperform_flag_count]]/performance_data[[#This Row],[totalportfoliocount]]</f>
        <v>0.58823529411764708</v>
      </c>
    </row>
    <row r="4544" spans="1:24" x14ac:dyDescent="0.3">
      <c r="A4544">
        <v>9236</v>
      </c>
      <c r="B4544" s="1">
        <v>45395</v>
      </c>
      <c r="C4544">
        <v>242876.94</v>
      </c>
      <c r="D4544">
        <v>12.9</v>
      </c>
      <c r="E4544">
        <v>14.45</v>
      </c>
      <c r="F4544">
        <v>6785.67</v>
      </c>
      <c r="G4544">
        <v>9484.9</v>
      </c>
      <c r="H4544" t="s">
        <v>2205</v>
      </c>
      <c r="I4544" t="s">
        <v>2211</v>
      </c>
      <c r="J4544">
        <v>4</v>
      </c>
      <c r="K4544" t="s">
        <v>2216</v>
      </c>
      <c r="L4544" t="str">
        <f>IF(performance_data[[#This Row],[return_percentage]]&gt;=performance_data[[#This Row],[benchmark_return]],"Higher","Lower")</f>
        <v>Lower</v>
      </c>
      <c r="M4544" s="14">
        <f xml:space="preserve"> _xlfn.MAXIFS(performance_data[date],performance_data[portfolio_id],performance_data[[#This Row],[portfolio_id]])</f>
        <v>45555</v>
      </c>
      <c r="N4544" s="14">
        <f xml:space="preserve"> _xlfn.MINIFS(performance_data[date],performance_data[portfolio_id],performance_data[[#This Row],[portfolio_id]])</f>
        <v>44833</v>
      </c>
      <c r="O4544" s="15">
        <f>_xlfn.MAXIFS(performance_data[portfolio_value],performance_data[portfolio_id],performance_data[[#This Row],[portfolio_id]],performance_data[date],performance_data[[#This Row],[latest_date]])</f>
        <v>239177.87</v>
      </c>
      <c r="P4544" s="15">
        <f>_xlfn.MAXIFS(performance_data[portfolio_value],performance_data[portfolio_id],performance_data[[#This Row],[portfolio_id]],performance_data[date],performance_data[[#This Row],[starting_date]])</f>
        <v>201655.06</v>
      </c>
      <c r="Q4544" s="15">
        <f>performance_data[[#This Row],[latest_value]]-performance_data[[#This Row],[starting_value]]</f>
        <v>37522.81</v>
      </c>
      <c r="R4544" s="15">
        <f>performance_data[[#This Row],[net_inflows]]-performance_data[[#This Row],[net_outflows]]</f>
        <v>-2699.2299999999996</v>
      </c>
      <c r="S4544" s="15" t="str">
        <f>IF(performance_data[[#This Row],[net_inflows]]&gt;AVERAGE(performance_data[net_inflows]),"High","Low")</f>
        <v>Low</v>
      </c>
      <c r="T4544" s="15">
        <f>AVERAGEIF(performance_data[inflow_flag],performance_data[[#This Row],[inflow_flag]],performance_data[return_percentage])</f>
        <v>5.0457846277021572</v>
      </c>
      <c r="U4544" s="17">
        <f>IF(performance_data[[#This Row],[return_percentage]]&lt;performance_data[[#This Row],[benchmark_return]],1,0)</f>
        <v>1</v>
      </c>
      <c r="V4544" s="17">
        <f>COUNTIFS(performance_data[portfolio_id],performance_data[[#This Row],[portfolio_id]])</f>
        <v>17</v>
      </c>
      <c r="W4544" s="17">
        <f>COUNTIFS(performance_data[portfolio_id],performance_data[[#This Row],[portfolio_id]],
          performance_data[return_flag],1)</f>
        <v>10</v>
      </c>
      <c r="X4544" s="15">
        <f>performance_data[[#This Row],[underperform_flag_count]]/performance_data[[#This Row],[totalportfoliocount]]</f>
        <v>0.58823529411764708</v>
      </c>
    </row>
    <row r="4545" spans="1:24" x14ac:dyDescent="0.3">
      <c r="A4545">
        <v>9236</v>
      </c>
      <c r="B4545" s="1">
        <v>45378</v>
      </c>
      <c r="C4545">
        <v>478427.11</v>
      </c>
      <c r="D4545">
        <v>18.43</v>
      </c>
      <c r="E4545">
        <v>20.02</v>
      </c>
      <c r="F4545">
        <v>17142.71</v>
      </c>
      <c r="G4545">
        <v>12869.66</v>
      </c>
      <c r="H4545" t="s">
        <v>2205</v>
      </c>
      <c r="I4545" t="s">
        <v>2206</v>
      </c>
      <c r="J4545">
        <v>3</v>
      </c>
      <c r="K4545" t="s">
        <v>2222</v>
      </c>
      <c r="L4545" t="str">
        <f>IF(performance_data[[#This Row],[return_percentage]]&gt;=performance_data[[#This Row],[benchmark_return]],"Higher","Lower")</f>
        <v>Lower</v>
      </c>
      <c r="M4545" s="14">
        <f xml:space="preserve"> _xlfn.MAXIFS(performance_data[date],performance_data[portfolio_id],performance_data[[#This Row],[portfolio_id]])</f>
        <v>45555</v>
      </c>
      <c r="N4545" s="14">
        <f xml:space="preserve"> _xlfn.MINIFS(performance_data[date],performance_data[portfolio_id],performance_data[[#This Row],[portfolio_id]])</f>
        <v>44833</v>
      </c>
      <c r="O4545" s="15">
        <f>_xlfn.MAXIFS(performance_data[portfolio_value],performance_data[portfolio_id],performance_data[[#This Row],[portfolio_id]],performance_data[date],performance_data[[#This Row],[latest_date]])</f>
        <v>239177.87</v>
      </c>
      <c r="P4545" s="15">
        <f>_xlfn.MAXIFS(performance_data[portfolio_value],performance_data[portfolio_id],performance_data[[#This Row],[portfolio_id]],performance_data[date],performance_data[[#This Row],[starting_date]])</f>
        <v>201655.06</v>
      </c>
      <c r="Q4545" s="15">
        <f>performance_data[[#This Row],[latest_value]]-performance_data[[#This Row],[starting_value]]</f>
        <v>37522.81</v>
      </c>
      <c r="R4545" s="15">
        <f>performance_data[[#This Row],[net_inflows]]-performance_data[[#This Row],[net_outflows]]</f>
        <v>4273.0499999999993</v>
      </c>
      <c r="S4545" s="15" t="str">
        <f>IF(performance_data[[#This Row],[net_inflows]]&gt;AVERAGE(performance_data[net_inflows]),"High","Low")</f>
        <v>High</v>
      </c>
      <c r="T4545" s="15">
        <f>AVERAGEIF(performance_data[inflow_flag],performance_data[[#This Row],[inflow_flag]],performance_data[return_percentage])</f>
        <v>4.8467905675459724</v>
      </c>
      <c r="U4545" s="17">
        <f>IF(performance_data[[#This Row],[return_percentage]]&lt;performance_data[[#This Row],[benchmark_return]],1,0)</f>
        <v>1</v>
      </c>
      <c r="V4545" s="17">
        <f>COUNTIFS(performance_data[portfolio_id],performance_data[[#This Row],[portfolio_id]])</f>
        <v>17</v>
      </c>
      <c r="W4545" s="17">
        <f>COUNTIFS(performance_data[portfolio_id],performance_data[[#This Row],[portfolio_id]],
          performance_data[return_flag],1)</f>
        <v>10</v>
      </c>
      <c r="X4545" s="15">
        <f>performance_data[[#This Row],[underperform_flag_count]]/performance_data[[#This Row],[totalportfoliocount]]</f>
        <v>0.58823529411764708</v>
      </c>
    </row>
    <row r="4546" spans="1:24" x14ac:dyDescent="0.3">
      <c r="A4546">
        <v>9236</v>
      </c>
      <c r="B4546" s="1">
        <v>45094</v>
      </c>
      <c r="C4546">
        <v>268783.45</v>
      </c>
      <c r="D4546">
        <v>5.92</v>
      </c>
      <c r="E4546">
        <v>5.36</v>
      </c>
      <c r="F4546">
        <v>13556.12</v>
      </c>
      <c r="G4546">
        <v>2661.88</v>
      </c>
      <c r="H4546" t="s">
        <v>2213</v>
      </c>
      <c r="I4546" t="s">
        <v>2211</v>
      </c>
      <c r="J4546">
        <v>6</v>
      </c>
      <c r="K4546" t="s">
        <v>2212</v>
      </c>
      <c r="L4546" t="str">
        <f>IF(performance_data[[#This Row],[return_percentage]]&gt;=performance_data[[#This Row],[benchmark_return]],"Higher","Lower")</f>
        <v>Higher</v>
      </c>
      <c r="M4546" s="14">
        <f xml:space="preserve"> _xlfn.MAXIFS(performance_data[date],performance_data[portfolio_id],performance_data[[#This Row],[portfolio_id]])</f>
        <v>45555</v>
      </c>
      <c r="N4546" s="14">
        <f xml:space="preserve"> _xlfn.MINIFS(performance_data[date],performance_data[portfolio_id],performance_data[[#This Row],[portfolio_id]])</f>
        <v>44833</v>
      </c>
      <c r="O4546" s="15">
        <f>_xlfn.MAXIFS(performance_data[portfolio_value],performance_data[portfolio_id],performance_data[[#This Row],[portfolio_id]],performance_data[date],performance_data[[#This Row],[latest_date]])</f>
        <v>239177.87</v>
      </c>
      <c r="P4546" s="15">
        <f>_xlfn.MAXIFS(performance_data[portfolio_value],performance_data[portfolio_id],performance_data[[#This Row],[portfolio_id]],performance_data[date],performance_data[[#This Row],[starting_date]])</f>
        <v>201655.06</v>
      </c>
      <c r="Q4546" s="15">
        <f>performance_data[[#This Row],[latest_value]]-performance_data[[#This Row],[starting_value]]</f>
        <v>37522.81</v>
      </c>
      <c r="R4546" s="15">
        <f>performance_data[[#This Row],[net_inflows]]-performance_data[[#This Row],[net_outflows]]</f>
        <v>10894.240000000002</v>
      </c>
      <c r="S4546" s="15" t="str">
        <f>IF(performance_data[[#This Row],[net_inflows]]&gt;AVERAGE(performance_data[net_inflows]),"High","Low")</f>
        <v>High</v>
      </c>
      <c r="T4546" s="15">
        <f>AVERAGEIF(performance_data[inflow_flag],performance_data[[#This Row],[inflow_flag]],performance_data[return_percentage])</f>
        <v>4.8467905675459724</v>
      </c>
      <c r="U4546" s="17">
        <f>IF(performance_data[[#This Row],[return_percentage]]&lt;performance_data[[#This Row],[benchmark_return]],1,0)</f>
        <v>0</v>
      </c>
      <c r="V4546" s="17">
        <f>COUNTIFS(performance_data[portfolio_id],performance_data[[#This Row],[portfolio_id]])</f>
        <v>17</v>
      </c>
      <c r="W4546" s="17">
        <f>COUNTIFS(performance_data[portfolio_id],performance_data[[#This Row],[portfolio_id]],
          performance_data[return_flag],1)</f>
        <v>10</v>
      </c>
      <c r="X4546" s="15">
        <f>performance_data[[#This Row],[underperform_flag_count]]/performance_data[[#This Row],[totalportfoliocount]]</f>
        <v>0.58823529411764708</v>
      </c>
    </row>
    <row r="4547" spans="1:24" x14ac:dyDescent="0.3">
      <c r="A4547">
        <v>9236</v>
      </c>
      <c r="B4547" s="1">
        <v>45259</v>
      </c>
      <c r="C4547">
        <v>332024.01</v>
      </c>
      <c r="D4547">
        <v>6.86</v>
      </c>
      <c r="E4547">
        <v>8.1</v>
      </c>
      <c r="F4547">
        <v>2871.17</v>
      </c>
      <c r="G4547">
        <v>396.11</v>
      </c>
      <c r="H4547" t="s">
        <v>2213</v>
      </c>
      <c r="I4547" t="s">
        <v>2217</v>
      </c>
      <c r="J4547">
        <v>11</v>
      </c>
      <c r="K4547" t="s">
        <v>2219</v>
      </c>
      <c r="L4547" t="str">
        <f>IF(performance_data[[#This Row],[return_percentage]]&gt;=performance_data[[#This Row],[benchmark_return]],"Higher","Lower")</f>
        <v>Lower</v>
      </c>
      <c r="M4547" s="14">
        <f xml:space="preserve"> _xlfn.MAXIFS(performance_data[date],performance_data[portfolio_id],performance_data[[#This Row],[portfolio_id]])</f>
        <v>45555</v>
      </c>
      <c r="N4547" s="14">
        <f xml:space="preserve"> _xlfn.MINIFS(performance_data[date],performance_data[portfolio_id],performance_data[[#This Row],[portfolio_id]])</f>
        <v>44833</v>
      </c>
      <c r="O4547" s="15">
        <f>_xlfn.MAXIFS(performance_data[portfolio_value],performance_data[portfolio_id],performance_data[[#This Row],[portfolio_id]],performance_data[date],performance_data[[#This Row],[latest_date]])</f>
        <v>239177.87</v>
      </c>
      <c r="P4547" s="15">
        <f>_xlfn.MAXIFS(performance_data[portfolio_value],performance_data[portfolio_id],performance_data[[#This Row],[portfolio_id]],performance_data[date],performance_data[[#This Row],[starting_date]])</f>
        <v>201655.06</v>
      </c>
      <c r="Q4547" s="15">
        <f>performance_data[[#This Row],[latest_value]]-performance_data[[#This Row],[starting_value]]</f>
        <v>37522.81</v>
      </c>
      <c r="R4547" s="15">
        <f>performance_data[[#This Row],[net_inflows]]-performance_data[[#This Row],[net_outflows]]</f>
        <v>2475.06</v>
      </c>
      <c r="S4547" s="15" t="str">
        <f>IF(performance_data[[#This Row],[net_inflows]]&gt;AVERAGE(performance_data[net_inflows]),"High","Low")</f>
        <v>Low</v>
      </c>
      <c r="T4547" s="15">
        <f>AVERAGEIF(performance_data[inflow_flag],performance_data[[#This Row],[inflow_flag]],performance_data[return_percentage])</f>
        <v>5.0457846277021572</v>
      </c>
      <c r="U4547" s="17">
        <f>IF(performance_data[[#This Row],[return_percentage]]&lt;performance_data[[#This Row],[benchmark_return]],1,0)</f>
        <v>1</v>
      </c>
      <c r="V4547" s="17">
        <f>COUNTIFS(performance_data[portfolio_id],performance_data[[#This Row],[portfolio_id]])</f>
        <v>17</v>
      </c>
      <c r="W4547" s="17">
        <f>COUNTIFS(performance_data[portfolio_id],performance_data[[#This Row],[portfolio_id]],
          performance_data[return_flag],1)</f>
        <v>10</v>
      </c>
      <c r="X4547" s="15">
        <f>performance_data[[#This Row],[underperform_flag_count]]/performance_data[[#This Row],[totalportfoliocount]]</f>
        <v>0.58823529411764708</v>
      </c>
    </row>
    <row r="4548" spans="1:24" x14ac:dyDescent="0.3">
      <c r="A4548">
        <v>9236</v>
      </c>
      <c r="B4548" s="1">
        <v>45555</v>
      </c>
      <c r="C4548">
        <v>239177.87</v>
      </c>
      <c r="D4548">
        <v>9.34</v>
      </c>
      <c r="E4548">
        <v>10.16</v>
      </c>
      <c r="F4548">
        <v>19865.68</v>
      </c>
      <c r="G4548">
        <v>9051.34</v>
      </c>
      <c r="H4548" t="s">
        <v>2205</v>
      </c>
      <c r="I4548" t="s">
        <v>2209</v>
      </c>
      <c r="J4548">
        <v>9</v>
      </c>
      <c r="K4548" t="s">
        <v>2221</v>
      </c>
      <c r="L4548" t="str">
        <f>IF(performance_data[[#This Row],[return_percentage]]&gt;=performance_data[[#This Row],[benchmark_return]],"Higher","Lower")</f>
        <v>Lower</v>
      </c>
      <c r="M4548" s="14">
        <f xml:space="preserve"> _xlfn.MAXIFS(performance_data[date],performance_data[portfolio_id],performance_data[[#This Row],[portfolio_id]])</f>
        <v>45555</v>
      </c>
      <c r="N4548" s="14">
        <f xml:space="preserve"> _xlfn.MINIFS(performance_data[date],performance_data[portfolio_id],performance_data[[#This Row],[portfolio_id]])</f>
        <v>44833</v>
      </c>
      <c r="O4548" s="15">
        <f>_xlfn.MAXIFS(performance_data[portfolio_value],performance_data[portfolio_id],performance_data[[#This Row],[portfolio_id]],performance_data[date],performance_data[[#This Row],[latest_date]])</f>
        <v>239177.87</v>
      </c>
      <c r="P4548" s="15">
        <f>_xlfn.MAXIFS(performance_data[portfolio_value],performance_data[portfolio_id],performance_data[[#This Row],[portfolio_id]],performance_data[date],performance_data[[#This Row],[starting_date]])</f>
        <v>201655.06</v>
      </c>
      <c r="Q4548" s="15">
        <f>performance_data[[#This Row],[latest_value]]-performance_data[[#This Row],[starting_value]]</f>
        <v>37522.81</v>
      </c>
      <c r="R4548" s="15">
        <f>performance_data[[#This Row],[net_inflows]]-performance_data[[#This Row],[net_outflows]]</f>
        <v>10814.34</v>
      </c>
      <c r="S4548" s="15" t="str">
        <f>IF(performance_data[[#This Row],[net_inflows]]&gt;AVERAGE(performance_data[net_inflows]),"High","Low")</f>
        <v>High</v>
      </c>
      <c r="T4548" s="15">
        <f>AVERAGEIF(performance_data[inflow_flag],performance_data[[#This Row],[inflow_flag]],performance_data[return_percentage])</f>
        <v>4.8467905675459724</v>
      </c>
      <c r="U4548" s="17">
        <f>IF(performance_data[[#This Row],[return_percentage]]&lt;performance_data[[#This Row],[benchmark_return]],1,0)</f>
        <v>1</v>
      </c>
      <c r="V4548" s="17">
        <f>COUNTIFS(performance_data[portfolio_id],performance_data[[#This Row],[portfolio_id]])</f>
        <v>17</v>
      </c>
      <c r="W4548" s="17">
        <f>COUNTIFS(performance_data[portfolio_id],performance_data[[#This Row],[portfolio_id]],
          performance_data[return_flag],1)</f>
        <v>10</v>
      </c>
      <c r="X4548" s="15">
        <f>performance_data[[#This Row],[underperform_flag_count]]/performance_data[[#This Row],[totalportfoliocount]]</f>
        <v>0.58823529411764708</v>
      </c>
    </row>
    <row r="4549" spans="1:24" x14ac:dyDescent="0.3">
      <c r="A4549">
        <v>9236</v>
      </c>
      <c r="B4549" s="1">
        <v>45061</v>
      </c>
      <c r="C4549">
        <v>365559.96</v>
      </c>
      <c r="D4549">
        <v>-6.11</v>
      </c>
      <c r="E4549">
        <v>-7.04</v>
      </c>
      <c r="F4549">
        <v>16382.43</v>
      </c>
      <c r="G4549">
        <v>1073.31</v>
      </c>
      <c r="H4549" t="s">
        <v>2213</v>
      </c>
      <c r="I4549" t="s">
        <v>2211</v>
      </c>
      <c r="J4549">
        <v>5</v>
      </c>
      <c r="K4549" t="s">
        <v>2223</v>
      </c>
      <c r="L4549" t="str">
        <f>IF(performance_data[[#This Row],[return_percentage]]&gt;=performance_data[[#This Row],[benchmark_return]],"Higher","Lower")</f>
        <v>Higher</v>
      </c>
      <c r="M4549" s="14">
        <f xml:space="preserve"> _xlfn.MAXIFS(performance_data[date],performance_data[portfolio_id],performance_data[[#This Row],[portfolio_id]])</f>
        <v>45555</v>
      </c>
      <c r="N4549" s="14">
        <f xml:space="preserve"> _xlfn.MINIFS(performance_data[date],performance_data[portfolio_id],performance_data[[#This Row],[portfolio_id]])</f>
        <v>44833</v>
      </c>
      <c r="O4549" s="15">
        <f>_xlfn.MAXIFS(performance_data[portfolio_value],performance_data[portfolio_id],performance_data[[#This Row],[portfolio_id]],performance_data[date],performance_data[[#This Row],[latest_date]])</f>
        <v>239177.87</v>
      </c>
      <c r="P4549" s="15">
        <f>_xlfn.MAXIFS(performance_data[portfolio_value],performance_data[portfolio_id],performance_data[[#This Row],[portfolio_id]],performance_data[date],performance_data[[#This Row],[starting_date]])</f>
        <v>201655.06</v>
      </c>
      <c r="Q4549" s="15">
        <f>performance_data[[#This Row],[latest_value]]-performance_data[[#This Row],[starting_value]]</f>
        <v>37522.81</v>
      </c>
      <c r="R4549" s="15">
        <f>performance_data[[#This Row],[net_inflows]]-performance_data[[#This Row],[net_outflows]]</f>
        <v>15309.12</v>
      </c>
      <c r="S4549" s="15" t="str">
        <f>IF(performance_data[[#This Row],[net_inflows]]&gt;AVERAGE(performance_data[net_inflows]),"High","Low")</f>
        <v>High</v>
      </c>
      <c r="T4549" s="15">
        <f>AVERAGEIF(performance_data[inflow_flag],performance_data[[#This Row],[inflow_flag]],performance_data[return_percentage])</f>
        <v>4.8467905675459724</v>
      </c>
      <c r="U4549" s="17">
        <f>IF(performance_data[[#This Row],[return_percentage]]&lt;performance_data[[#This Row],[benchmark_return]],1,0)</f>
        <v>0</v>
      </c>
      <c r="V4549" s="17">
        <f>COUNTIFS(performance_data[portfolio_id],performance_data[[#This Row],[portfolio_id]])</f>
        <v>17</v>
      </c>
      <c r="W4549" s="17">
        <f>COUNTIFS(performance_data[portfolio_id],performance_data[[#This Row],[portfolio_id]],
          performance_data[return_flag],1)</f>
        <v>10</v>
      </c>
      <c r="X4549" s="15">
        <f>performance_data[[#This Row],[underperform_flag_count]]/performance_data[[#This Row],[totalportfoliocount]]</f>
        <v>0.58823529411764708</v>
      </c>
    </row>
    <row r="4550" spans="1:24" x14ac:dyDescent="0.3">
      <c r="A4550">
        <v>9236</v>
      </c>
      <c r="B4550" s="1">
        <v>45132</v>
      </c>
      <c r="C4550">
        <v>420117.64</v>
      </c>
      <c r="D4550">
        <v>-0.1</v>
      </c>
      <c r="E4550">
        <v>-0.09</v>
      </c>
      <c r="F4550">
        <v>4884.38</v>
      </c>
      <c r="G4550">
        <v>16232.65</v>
      </c>
      <c r="H4550" t="s">
        <v>2213</v>
      </c>
      <c r="I4550" t="s">
        <v>2209</v>
      </c>
      <c r="J4550">
        <v>7</v>
      </c>
      <c r="K4550" t="s">
        <v>2210</v>
      </c>
      <c r="L4550" t="str">
        <f>IF(performance_data[[#This Row],[return_percentage]]&gt;=performance_data[[#This Row],[benchmark_return]],"Higher","Lower")</f>
        <v>Lower</v>
      </c>
      <c r="M4550" s="14">
        <f xml:space="preserve"> _xlfn.MAXIFS(performance_data[date],performance_data[portfolio_id],performance_data[[#This Row],[portfolio_id]])</f>
        <v>45555</v>
      </c>
      <c r="N4550" s="14">
        <f xml:space="preserve"> _xlfn.MINIFS(performance_data[date],performance_data[portfolio_id],performance_data[[#This Row],[portfolio_id]])</f>
        <v>44833</v>
      </c>
      <c r="O4550" s="15">
        <f>_xlfn.MAXIFS(performance_data[portfolio_value],performance_data[portfolio_id],performance_data[[#This Row],[portfolio_id]],performance_data[date],performance_data[[#This Row],[latest_date]])</f>
        <v>239177.87</v>
      </c>
      <c r="P4550" s="15">
        <f>_xlfn.MAXIFS(performance_data[portfolio_value],performance_data[portfolio_id],performance_data[[#This Row],[portfolio_id]],performance_data[date],performance_data[[#This Row],[starting_date]])</f>
        <v>201655.06</v>
      </c>
      <c r="Q4550" s="15">
        <f>performance_data[[#This Row],[latest_value]]-performance_data[[#This Row],[starting_value]]</f>
        <v>37522.81</v>
      </c>
      <c r="R4550" s="15">
        <f>performance_data[[#This Row],[net_inflows]]-performance_data[[#This Row],[net_outflows]]</f>
        <v>-11348.27</v>
      </c>
      <c r="S4550" s="15" t="str">
        <f>IF(performance_data[[#This Row],[net_inflows]]&gt;AVERAGE(performance_data[net_inflows]),"High","Low")</f>
        <v>Low</v>
      </c>
      <c r="T4550" s="15">
        <f>AVERAGEIF(performance_data[inflow_flag],performance_data[[#This Row],[inflow_flag]],performance_data[return_percentage])</f>
        <v>5.0457846277021572</v>
      </c>
      <c r="U4550" s="17">
        <f>IF(performance_data[[#This Row],[return_percentage]]&lt;performance_data[[#This Row],[benchmark_return]],1,0)</f>
        <v>1</v>
      </c>
      <c r="V4550" s="17">
        <f>COUNTIFS(performance_data[portfolio_id],performance_data[[#This Row],[portfolio_id]])</f>
        <v>17</v>
      </c>
      <c r="W4550" s="17">
        <f>COUNTIFS(performance_data[portfolio_id],performance_data[[#This Row],[portfolio_id]],
          performance_data[return_flag],1)</f>
        <v>10</v>
      </c>
      <c r="X4550" s="15">
        <f>performance_data[[#This Row],[underperform_flag_count]]/performance_data[[#This Row],[totalportfoliocount]]</f>
        <v>0.58823529411764708</v>
      </c>
    </row>
    <row r="4551" spans="1:24" x14ac:dyDescent="0.3">
      <c r="A4551">
        <v>9236</v>
      </c>
      <c r="B4551" s="1">
        <v>44954</v>
      </c>
      <c r="C4551">
        <v>392966.38</v>
      </c>
      <c r="D4551">
        <v>8.43</v>
      </c>
      <c r="E4551">
        <v>9.2899999999999991</v>
      </c>
      <c r="F4551">
        <v>18416.47</v>
      </c>
      <c r="G4551">
        <v>3659.1</v>
      </c>
      <c r="H4551" t="s">
        <v>2213</v>
      </c>
      <c r="I4551" t="s">
        <v>2206</v>
      </c>
      <c r="J4551">
        <v>1</v>
      </c>
      <c r="K4551" t="s">
        <v>2207</v>
      </c>
      <c r="L4551" t="str">
        <f>IF(performance_data[[#This Row],[return_percentage]]&gt;=performance_data[[#This Row],[benchmark_return]],"Higher","Lower")</f>
        <v>Lower</v>
      </c>
      <c r="M4551" s="14">
        <f xml:space="preserve"> _xlfn.MAXIFS(performance_data[date],performance_data[portfolio_id],performance_data[[#This Row],[portfolio_id]])</f>
        <v>45555</v>
      </c>
      <c r="N4551" s="14">
        <f xml:space="preserve"> _xlfn.MINIFS(performance_data[date],performance_data[portfolio_id],performance_data[[#This Row],[portfolio_id]])</f>
        <v>44833</v>
      </c>
      <c r="O4551" s="15">
        <f>_xlfn.MAXIFS(performance_data[portfolio_value],performance_data[portfolio_id],performance_data[[#This Row],[portfolio_id]],performance_data[date],performance_data[[#This Row],[latest_date]])</f>
        <v>239177.87</v>
      </c>
      <c r="P4551" s="15">
        <f>_xlfn.MAXIFS(performance_data[portfolio_value],performance_data[portfolio_id],performance_data[[#This Row],[portfolio_id]],performance_data[date],performance_data[[#This Row],[starting_date]])</f>
        <v>201655.06</v>
      </c>
      <c r="Q4551" s="15">
        <f>performance_data[[#This Row],[latest_value]]-performance_data[[#This Row],[starting_value]]</f>
        <v>37522.81</v>
      </c>
      <c r="R4551" s="15">
        <f>performance_data[[#This Row],[net_inflows]]-performance_data[[#This Row],[net_outflows]]</f>
        <v>14757.37</v>
      </c>
      <c r="S4551" s="15" t="str">
        <f>IF(performance_data[[#This Row],[net_inflows]]&gt;AVERAGE(performance_data[net_inflows]),"High","Low")</f>
        <v>High</v>
      </c>
      <c r="T4551" s="15">
        <f>AVERAGEIF(performance_data[inflow_flag],performance_data[[#This Row],[inflow_flag]],performance_data[return_percentage])</f>
        <v>4.8467905675459724</v>
      </c>
      <c r="U4551" s="17">
        <f>IF(performance_data[[#This Row],[return_percentage]]&lt;performance_data[[#This Row],[benchmark_return]],1,0)</f>
        <v>1</v>
      </c>
      <c r="V4551" s="17">
        <f>COUNTIFS(performance_data[portfolio_id],performance_data[[#This Row],[portfolio_id]])</f>
        <v>17</v>
      </c>
      <c r="W4551" s="17">
        <f>COUNTIFS(performance_data[portfolio_id],performance_data[[#This Row],[portfolio_id]],
          performance_data[return_flag],1)</f>
        <v>10</v>
      </c>
      <c r="X4551" s="15">
        <f>performance_data[[#This Row],[underperform_flag_count]]/performance_data[[#This Row],[totalportfoliocount]]</f>
        <v>0.58823529411764708</v>
      </c>
    </row>
    <row r="4552" spans="1:24" x14ac:dyDescent="0.3">
      <c r="A4552">
        <v>9236</v>
      </c>
      <c r="B4552" s="1">
        <v>45345</v>
      </c>
      <c r="C4552">
        <v>190121.69</v>
      </c>
      <c r="D4552">
        <v>18.96</v>
      </c>
      <c r="E4552">
        <v>19.09</v>
      </c>
      <c r="F4552">
        <v>2919.65</v>
      </c>
      <c r="G4552">
        <v>2737.69</v>
      </c>
      <c r="H4552" t="s">
        <v>2205</v>
      </c>
      <c r="I4552" t="s">
        <v>2206</v>
      </c>
      <c r="J4552">
        <v>2</v>
      </c>
      <c r="K4552" t="s">
        <v>2226</v>
      </c>
      <c r="L4552" t="str">
        <f>IF(performance_data[[#This Row],[return_percentage]]&gt;=performance_data[[#This Row],[benchmark_return]],"Higher","Lower")</f>
        <v>Lower</v>
      </c>
      <c r="M4552" s="14">
        <f xml:space="preserve"> _xlfn.MAXIFS(performance_data[date],performance_data[portfolio_id],performance_data[[#This Row],[portfolio_id]])</f>
        <v>45555</v>
      </c>
      <c r="N4552" s="14">
        <f xml:space="preserve"> _xlfn.MINIFS(performance_data[date],performance_data[portfolio_id],performance_data[[#This Row],[portfolio_id]])</f>
        <v>44833</v>
      </c>
      <c r="O4552" s="15">
        <f>_xlfn.MAXIFS(performance_data[portfolio_value],performance_data[portfolio_id],performance_data[[#This Row],[portfolio_id]],performance_data[date],performance_data[[#This Row],[latest_date]])</f>
        <v>239177.87</v>
      </c>
      <c r="P4552" s="15">
        <f>_xlfn.MAXIFS(performance_data[portfolio_value],performance_data[portfolio_id],performance_data[[#This Row],[portfolio_id]],performance_data[date],performance_data[[#This Row],[starting_date]])</f>
        <v>201655.06</v>
      </c>
      <c r="Q4552" s="15">
        <f>performance_data[[#This Row],[latest_value]]-performance_data[[#This Row],[starting_value]]</f>
        <v>37522.81</v>
      </c>
      <c r="R4552" s="15">
        <f>performance_data[[#This Row],[net_inflows]]-performance_data[[#This Row],[net_outflows]]</f>
        <v>181.96000000000004</v>
      </c>
      <c r="S4552" s="15" t="str">
        <f>IF(performance_data[[#This Row],[net_inflows]]&gt;AVERAGE(performance_data[net_inflows]),"High","Low")</f>
        <v>Low</v>
      </c>
      <c r="T4552" s="15">
        <f>AVERAGEIF(performance_data[inflow_flag],performance_data[[#This Row],[inflow_flag]],performance_data[return_percentage])</f>
        <v>5.0457846277021572</v>
      </c>
      <c r="U4552" s="17">
        <f>IF(performance_data[[#This Row],[return_percentage]]&lt;performance_data[[#This Row],[benchmark_return]],1,0)</f>
        <v>1</v>
      </c>
      <c r="V4552" s="17">
        <f>COUNTIFS(performance_data[portfolio_id],performance_data[[#This Row],[portfolio_id]])</f>
        <v>17</v>
      </c>
      <c r="W4552" s="17">
        <f>COUNTIFS(performance_data[portfolio_id],performance_data[[#This Row],[portfolio_id]],
          performance_data[return_flag],1)</f>
        <v>10</v>
      </c>
      <c r="X4552" s="15">
        <f>performance_data[[#This Row],[underperform_flag_count]]/performance_data[[#This Row],[totalportfoliocount]]</f>
        <v>0.58823529411764708</v>
      </c>
    </row>
    <row r="4553" spans="1:24" x14ac:dyDescent="0.3">
      <c r="A4553">
        <v>9236</v>
      </c>
      <c r="B4553" s="1">
        <v>45543</v>
      </c>
      <c r="C4553">
        <v>125910.27</v>
      </c>
      <c r="D4553">
        <v>18.32</v>
      </c>
      <c r="E4553">
        <v>17.100000000000001</v>
      </c>
      <c r="F4553">
        <v>1718.91</v>
      </c>
      <c r="G4553">
        <v>16820.22</v>
      </c>
      <c r="H4553" t="s">
        <v>2205</v>
      </c>
      <c r="I4553" t="s">
        <v>2209</v>
      </c>
      <c r="J4553">
        <v>9</v>
      </c>
      <c r="K4553" t="s">
        <v>2221</v>
      </c>
      <c r="L4553" t="str">
        <f>IF(performance_data[[#This Row],[return_percentage]]&gt;=performance_data[[#This Row],[benchmark_return]],"Higher","Lower")</f>
        <v>Higher</v>
      </c>
      <c r="M4553" s="14">
        <f xml:space="preserve"> _xlfn.MAXIFS(performance_data[date],performance_data[portfolio_id],performance_data[[#This Row],[portfolio_id]])</f>
        <v>45555</v>
      </c>
      <c r="N4553" s="14">
        <f xml:space="preserve"> _xlfn.MINIFS(performance_data[date],performance_data[portfolio_id],performance_data[[#This Row],[portfolio_id]])</f>
        <v>44833</v>
      </c>
      <c r="O4553" s="15">
        <f>_xlfn.MAXIFS(performance_data[portfolio_value],performance_data[portfolio_id],performance_data[[#This Row],[portfolio_id]],performance_data[date],performance_data[[#This Row],[latest_date]])</f>
        <v>239177.87</v>
      </c>
      <c r="P4553" s="15">
        <f>_xlfn.MAXIFS(performance_data[portfolio_value],performance_data[portfolio_id],performance_data[[#This Row],[portfolio_id]],performance_data[date],performance_data[[#This Row],[starting_date]])</f>
        <v>201655.06</v>
      </c>
      <c r="Q4553" s="15">
        <f>performance_data[[#This Row],[latest_value]]-performance_data[[#This Row],[starting_value]]</f>
        <v>37522.81</v>
      </c>
      <c r="R4553" s="15">
        <f>performance_data[[#This Row],[net_inflows]]-performance_data[[#This Row],[net_outflows]]</f>
        <v>-15101.310000000001</v>
      </c>
      <c r="S4553" s="15" t="str">
        <f>IF(performance_data[[#This Row],[net_inflows]]&gt;AVERAGE(performance_data[net_inflows]),"High","Low")</f>
        <v>Low</v>
      </c>
      <c r="T4553" s="15">
        <f>AVERAGEIF(performance_data[inflow_flag],performance_data[[#This Row],[inflow_flag]],performance_data[return_percentage])</f>
        <v>5.0457846277021572</v>
      </c>
      <c r="U4553" s="17">
        <f>IF(performance_data[[#This Row],[return_percentage]]&lt;performance_data[[#This Row],[benchmark_return]],1,0)</f>
        <v>0</v>
      </c>
      <c r="V4553" s="17">
        <f>COUNTIFS(performance_data[portfolio_id],performance_data[[#This Row],[portfolio_id]])</f>
        <v>17</v>
      </c>
      <c r="W4553" s="17">
        <f>COUNTIFS(performance_data[portfolio_id],performance_data[[#This Row],[portfolio_id]],
          performance_data[return_flag],1)</f>
        <v>10</v>
      </c>
      <c r="X4553" s="15">
        <f>performance_data[[#This Row],[underperform_flag_count]]/performance_data[[#This Row],[totalportfoliocount]]</f>
        <v>0.58823529411764708</v>
      </c>
    </row>
    <row r="4554" spans="1:24" x14ac:dyDescent="0.3">
      <c r="A4554">
        <v>9236</v>
      </c>
      <c r="B4554" s="1">
        <v>45491</v>
      </c>
      <c r="C4554">
        <v>78171.600000000006</v>
      </c>
      <c r="D4554">
        <v>-0.57999999999999996</v>
      </c>
      <c r="E4554">
        <v>-0.62</v>
      </c>
      <c r="F4554">
        <v>1429.03</v>
      </c>
      <c r="G4554">
        <v>18680.57</v>
      </c>
      <c r="H4554" t="s">
        <v>2205</v>
      </c>
      <c r="I4554" t="s">
        <v>2209</v>
      </c>
      <c r="J4554">
        <v>7</v>
      </c>
      <c r="K4554" t="s">
        <v>2210</v>
      </c>
      <c r="L4554" t="str">
        <f>IF(performance_data[[#This Row],[return_percentage]]&gt;=performance_data[[#This Row],[benchmark_return]],"Higher","Lower")</f>
        <v>Higher</v>
      </c>
      <c r="M4554" s="14">
        <f xml:space="preserve"> _xlfn.MAXIFS(performance_data[date],performance_data[portfolio_id],performance_data[[#This Row],[portfolio_id]])</f>
        <v>45555</v>
      </c>
      <c r="N4554" s="14">
        <f xml:space="preserve"> _xlfn.MINIFS(performance_data[date],performance_data[portfolio_id],performance_data[[#This Row],[portfolio_id]])</f>
        <v>44833</v>
      </c>
      <c r="O4554" s="15">
        <f>_xlfn.MAXIFS(performance_data[portfolio_value],performance_data[portfolio_id],performance_data[[#This Row],[portfolio_id]],performance_data[date],performance_data[[#This Row],[latest_date]])</f>
        <v>239177.87</v>
      </c>
      <c r="P4554" s="15">
        <f>_xlfn.MAXIFS(performance_data[portfolio_value],performance_data[portfolio_id],performance_data[[#This Row],[portfolio_id]],performance_data[date],performance_data[[#This Row],[starting_date]])</f>
        <v>201655.06</v>
      </c>
      <c r="Q4554" s="15">
        <f>performance_data[[#This Row],[latest_value]]-performance_data[[#This Row],[starting_value]]</f>
        <v>37522.81</v>
      </c>
      <c r="R4554" s="15">
        <f>performance_data[[#This Row],[net_inflows]]-performance_data[[#This Row],[net_outflows]]</f>
        <v>-17251.54</v>
      </c>
      <c r="S4554" s="15" t="str">
        <f>IF(performance_data[[#This Row],[net_inflows]]&gt;AVERAGE(performance_data[net_inflows]),"High","Low")</f>
        <v>Low</v>
      </c>
      <c r="T4554" s="15">
        <f>AVERAGEIF(performance_data[inflow_flag],performance_data[[#This Row],[inflow_flag]],performance_data[return_percentage])</f>
        <v>5.0457846277021572</v>
      </c>
      <c r="U4554" s="17">
        <f>IF(performance_data[[#This Row],[return_percentage]]&lt;performance_data[[#This Row],[benchmark_return]],1,0)</f>
        <v>0</v>
      </c>
      <c r="V4554" s="17">
        <f>COUNTIFS(performance_data[portfolio_id],performance_data[[#This Row],[portfolio_id]])</f>
        <v>17</v>
      </c>
      <c r="W4554" s="17">
        <f>COUNTIFS(performance_data[portfolio_id],performance_data[[#This Row],[portfolio_id]],
          performance_data[return_flag],1)</f>
        <v>10</v>
      </c>
      <c r="X4554" s="15">
        <f>performance_data[[#This Row],[underperform_flag_count]]/performance_data[[#This Row],[totalportfoliocount]]</f>
        <v>0.58823529411764708</v>
      </c>
    </row>
    <row r="4555" spans="1:24" x14ac:dyDescent="0.3">
      <c r="A4555">
        <v>9236</v>
      </c>
      <c r="B4555" s="1">
        <v>45282</v>
      </c>
      <c r="C4555">
        <v>451879.02</v>
      </c>
      <c r="D4555">
        <v>-1.61</v>
      </c>
      <c r="E4555">
        <v>-1.52</v>
      </c>
      <c r="F4555">
        <v>1891.28</v>
      </c>
      <c r="G4555">
        <v>9633.5400000000009</v>
      </c>
      <c r="H4555" t="s">
        <v>2213</v>
      </c>
      <c r="I4555" t="s">
        <v>2217</v>
      </c>
      <c r="J4555">
        <v>12</v>
      </c>
      <c r="K4555" t="s">
        <v>2218</v>
      </c>
      <c r="L4555" t="str">
        <f>IF(performance_data[[#This Row],[return_percentage]]&gt;=performance_data[[#This Row],[benchmark_return]],"Higher","Lower")</f>
        <v>Lower</v>
      </c>
      <c r="M4555" s="14">
        <f xml:space="preserve"> _xlfn.MAXIFS(performance_data[date],performance_data[portfolio_id],performance_data[[#This Row],[portfolio_id]])</f>
        <v>45555</v>
      </c>
      <c r="N4555" s="14">
        <f xml:space="preserve"> _xlfn.MINIFS(performance_data[date],performance_data[portfolio_id],performance_data[[#This Row],[portfolio_id]])</f>
        <v>44833</v>
      </c>
      <c r="O4555" s="15">
        <f>_xlfn.MAXIFS(performance_data[portfolio_value],performance_data[portfolio_id],performance_data[[#This Row],[portfolio_id]],performance_data[date],performance_data[[#This Row],[latest_date]])</f>
        <v>239177.87</v>
      </c>
      <c r="P4555" s="15">
        <f>_xlfn.MAXIFS(performance_data[portfolio_value],performance_data[portfolio_id],performance_data[[#This Row],[portfolio_id]],performance_data[date],performance_data[[#This Row],[starting_date]])</f>
        <v>201655.06</v>
      </c>
      <c r="Q4555" s="15">
        <f>performance_data[[#This Row],[latest_value]]-performance_data[[#This Row],[starting_value]]</f>
        <v>37522.81</v>
      </c>
      <c r="R4555" s="15">
        <f>performance_data[[#This Row],[net_inflows]]-performance_data[[#This Row],[net_outflows]]</f>
        <v>-7742.2600000000011</v>
      </c>
      <c r="S4555" s="15" t="str">
        <f>IF(performance_data[[#This Row],[net_inflows]]&gt;AVERAGE(performance_data[net_inflows]),"High","Low")</f>
        <v>Low</v>
      </c>
      <c r="T4555" s="15">
        <f>AVERAGEIF(performance_data[inflow_flag],performance_data[[#This Row],[inflow_flag]],performance_data[return_percentage])</f>
        <v>5.0457846277021572</v>
      </c>
      <c r="U4555" s="17">
        <f>IF(performance_data[[#This Row],[return_percentage]]&lt;performance_data[[#This Row],[benchmark_return]],1,0)</f>
        <v>1</v>
      </c>
      <c r="V4555" s="17">
        <f>COUNTIFS(performance_data[portfolio_id],performance_data[[#This Row],[portfolio_id]])</f>
        <v>17</v>
      </c>
      <c r="W4555" s="17">
        <f>COUNTIFS(performance_data[portfolio_id],performance_data[[#This Row],[portfolio_id]],
          performance_data[return_flag],1)</f>
        <v>10</v>
      </c>
      <c r="X4555" s="15">
        <f>performance_data[[#This Row],[underperform_flag_count]]/performance_data[[#This Row],[totalportfoliocount]]</f>
        <v>0.58823529411764708</v>
      </c>
    </row>
    <row r="4556" spans="1:24" x14ac:dyDescent="0.3">
      <c r="A4556">
        <v>9353</v>
      </c>
      <c r="B4556" s="1">
        <v>45545</v>
      </c>
      <c r="C4556">
        <v>161986.07999999999</v>
      </c>
      <c r="D4556">
        <v>14.54</v>
      </c>
      <c r="E4556">
        <v>15.07</v>
      </c>
      <c r="F4556">
        <v>13735.41</v>
      </c>
      <c r="G4556">
        <v>14343.57</v>
      </c>
      <c r="H4556" t="s">
        <v>2205</v>
      </c>
      <c r="I4556" t="s">
        <v>2209</v>
      </c>
      <c r="J4556">
        <v>9</v>
      </c>
      <c r="K4556" t="s">
        <v>2221</v>
      </c>
      <c r="L4556" t="str">
        <f>IF(performance_data[[#This Row],[return_percentage]]&gt;=performance_data[[#This Row],[benchmark_return]],"Higher","Lower")</f>
        <v>Lower</v>
      </c>
      <c r="M4556" s="14">
        <f xml:space="preserve"> _xlfn.MAXIFS(performance_data[date],performance_data[portfolio_id],performance_data[[#This Row],[portfolio_id]])</f>
        <v>45545</v>
      </c>
      <c r="N4556" s="14">
        <f xml:space="preserve"> _xlfn.MINIFS(performance_data[date],performance_data[portfolio_id],performance_data[[#This Row],[portfolio_id]])</f>
        <v>44841</v>
      </c>
      <c r="O4556" s="15">
        <f>_xlfn.MAXIFS(performance_data[portfolio_value],performance_data[portfolio_id],performance_data[[#This Row],[portfolio_id]],performance_data[date],performance_data[[#This Row],[latest_date]])</f>
        <v>161986.07999999999</v>
      </c>
      <c r="P4556" s="15">
        <f>_xlfn.MAXIFS(performance_data[portfolio_value],performance_data[portfolio_id],performance_data[[#This Row],[portfolio_id]],performance_data[date],performance_data[[#This Row],[starting_date]])</f>
        <v>55143.519999999997</v>
      </c>
      <c r="Q4556" s="15">
        <f>performance_data[[#This Row],[latest_value]]-performance_data[[#This Row],[starting_value]]</f>
        <v>106842.56</v>
      </c>
      <c r="R4556" s="15">
        <f>performance_data[[#This Row],[net_inflows]]-performance_data[[#This Row],[net_outflows]]</f>
        <v>-608.15999999999985</v>
      </c>
      <c r="S4556" s="15" t="str">
        <f>IF(performance_data[[#This Row],[net_inflows]]&gt;AVERAGE(performance_data[net_inflows]),"High","Low")</f>
        <v>High</v>
      </c>
      <c r="T4556" s="15">
        <f>AVERAGEIF(performance_data[inflow_flag],performance_data[[#This Row],[inflow_flag]],performance_data[return_percentage])</f>
        <v>4.8467905675459724</v>
      </c>
      <c r="U4556" s="17">
        <f>IF(performance_data[[#This Row],[return_percentage]]&lt;performance_data[[#This Row],[benchmark_return]],1,0)</f>
        <v>1</v>
      </c>
      <c r="V4556" s="17">
        <f>COUNTIFS(performance_data[portfolio_id],performance_data[[#This Row],[portfolio_id]])</f>
        <v>35</v>
      </c>
      <c r="W4556" s="17">
        <f>COUNTIFS(performance_data[portfolio_id],performance_data[[#This Row],[portfolio_id]],
          performance_data[return_flag],1)</f>
        <v>19</v>
      </c>
      <c r="X4556" s="15">
        <f>performance_data[[#This Row],[underperform_flag_count]]/performance_data[[#This Row],[totalportfoliocount]]</f>
        <v>0.54285714285714282</v>
      </c>
    </row>
    <row r="4557" spans="1:24" x14ac:dyDescent="0.3">
      <c r="A4557">
        <v>9353</v>
      </c>
      <c r="B4557" s="1">
        <v>45173</v>
      </c>
      <c r="C4557">
        <v>212401.59</v>
      </c>
      <c r="D4557">
        <v>4.16</v>
      </c>
      <c r="E4557">
        <v>4.1100000000000003</v>
      </c>
      <c r="F4557">
        <v>3927.96</v>
      </c>
      <c r="G4557">
        <v>1225.8900000000001</v>
      </c>
      <c r="H4557" t="s">
        <v>2213</v>
      </c>
      <c r="I4557" t="s">
        <v>2209</v>
      </c>
      <c r="J4557">
        <v>9</v>
      </c>
      <c r="K4557" t="s">
        <v>2221</v>
      </c>
      <c r="L4557" t="str">
        <f>IF(performance_data[[#This Row],[return_percentage]]&gt;=performance_data[[#This Row],[benchmark_return]],"Higher","Lower")</f>
        <v>Higher</v>
      </c>
      <c r="M4557" s="14">
        <f xml:space="preserve"> _xlfn.MAXIFS(performance_data[date],performance_data[portfolio_id],performance_data[[#This Row],[portfolio_id]])</f>
        <v>45545</v>
      </c>
      <c r="N4557" s="14">
        <f xml:space="preserve"> _xlfn.MINIFS(performance_data[date],performance_data[portfolio_id],performance_data[[#This Row],[portfolio_id]])</f>
        <v>44841</v>
      </c>
      <c r="O4557" s="15">
        <f>_xlfn.MAXIFS(performance_data[portfolio_value],performance_data[portfolio_id],performance_data[[#This Row],[portfolio_id]],performance_data[date],performance_data[[#This Row],[latest_date]])</f>
        <v>161986.07999999999</v>
      </c>
      <c r="P4557" s="15">
        <f>_xlfn.MAXIFS(performance_data[portfolio_value],performance_data[portfolio_id],performance_data[[#This Row],[portfolio_id]],performance_data[date],performance_data[[#This Row],[starting_date]])</f>
        <v>55143.519999999997</v>
      </c>
      <c r="Q4557" s="15">
        <f>performance_data[[#This Row],[latest_value]]-performance_data[[#This Row],[starting_value]]</f>
        <v>106842.56</v>
      </c>
      <c r="R4557" s="15">
        <f>performance_data[[#This Row],[net_inflows]]-performance_data[[#This Row],[net_outflows]]</f>
        <v>2702.0699999999997</v>
      </c>
      <c r="S4557" s="15" t="str">
        <f>IF(performance_data[[#This Row],[net_inflows]]&gt;AVERAGE(performance_data[net_inflows]),"High","Low")</f>
        <v>Low</v>
      </c>
      <c r="T4557" s="15">
        <f>AVERAGEIF(performance_data[inflow_flag],performance_data[[#This Row],[inflow_flag]],performance_data[return_percentage])</f>
        <v>5.0457846277021572</v>
      </c>
      <c r="U4557" s="17">
        <f>IF(performance_data[[#This Row],[return_percentage]]&lt;performance_data[[#This Row],[benchmark_return]],1,0)</f>
        <v>0</v>
      </c>
      <c r="V4557" s="17">
        <f>COUNTIFS(performance_data[portfolio_id],performance_data[[#This Row],[portfolio_id]])</f>
        <v>35</v>
      </c>
      <c r="W4557" s="17">
        <f>COUNTIFS(performance_data[portfolio_id],performance_data[[#This Row],[portfolio_id]],
          performance_data[return_flag],1)</f>
        <v>19</v>
      </c>
      <c r="X4557" s="15">
        <f>performance_data[[#This Row],[underperform_flag_count]]/performance_data[[#This Row],[totalportfoliocount]]</f>
        <v>0.54285714285714282</v>
      </c>
    </row>
    <row r="4558" spans="1:24" x14ac:dyDescent="0.3">
      <c r="A4558">
        <v>9353</v>
      </c>
      <c r="B4558" s="1">
        <v>44841</v>
      </c>
      <c r="C4558">
        <v>55143.519999999997</v>
      </c>
      <c r="D4558">
        <v>-9.5299999999999994</v>
      </c>
      <c r="E4558">
        <v>-7.69</v>
      </c>
      <c r="F4558">
        <v>4974.4399999999996</v>
      </c>
      <c r="G4558">
        <v>4942.42</v>
      </c>
      <c r="H4558" t="s">
        <v>2220</v>
      </c>
      <c r="I4558" t="s">
        <v>2217</v>
      </c>
      <c r="J4558">
        <v>10</v>
      </c>
      <c r="K4558" t="s">
        <v>2224</v>
      </c>
      <c r="L4558" t="str">
        <f>IF(performance_data[[#This Row],[return_percentage]]&gt;=performance_data[[#This Row],[benchmark_return]],"Higher","Lower")</f>
        <v>Lower</v>
      </c>
      <c r="M4558" s="14">
        <f xml:space="preserve"> _xlfn.MAXIFS(performance_data[date],performance_data[portfolio_id],performance_data[[#This Row],[portfolio_id]])</f>
        <v>45545</v>
      </c>
      <c r="N4558" s="14">
        <f xml:space="preserve"> _xlfn.MINIFS(performance_data[date],performance_data[portfolio_id],performance_data[[#This Row],[portfolio_id]])</f>
        <v>44841</v>
      </c>
      <c r="O4558" s="15">
        <f>_xlfn.MAXIFS(performance_data[portfolio_value],performance_data[portfolio_id],performance_data[[#This Row],[portfolio_id]],performance_data[date],performance_data[[#This Row],[latest_date]])</f>
        <v>161986.07999999999</v>
      </c>
      <c r="P4558" s="15">
        <f>_xlfn.MAXIFS(performance_data[portfolio_value],performance_data[portfolio_id],performance_data[[#This Row],[portfolio_id]],performance_data[date],performance_data[[#This Row],[starting_date]])</f>
        <v>55143.519999999997</v>
      </c>
      <c r="Q4558" s="15">
        <f>performance_data[[#This Row],[latest_value]]-performance_data[[#This Row],[starting_value]]</f>
        <v>106842.56</v>
      </c>
      <c r="R4558" s="15">
        <f>performance_data[[#This Row],[net_inflows]]-performance_data[[#This Row],[net_outflows]]</f>
        <v>32.019999999999527</v>
      </c>
      <c r="S4558" s="15" t="str">
        <f>IF(performance_data[[#This Row],[net_inflows]]&gt;AVERAGE(performance_data[net_inflows]),"High","Low")</f>
        <v>Low</v>
      </c>
      <c r="T4558" s="15">
        <f>AVERAGEIF(performance_data[inflow_flag],performance_data[[#This Row],[inflow_flag]],performance_data[return_percentage])</f>
        <v>5.0457846277021572</v>
      </c>
      <c r="U4558" s="17">
        <f>IF(performance_data[[#This Row],[return_percentage]]&lt;performance_data[[#This Row],[benchmark_return]],1,0)</f>
        <v>1</v>
      </c>
      <c r="V4558" s="17">
        <f>COUNTIFS(performance_data[portfolio_id],performance_data[[#This Row],[portfolio_id]])</f>
        <v>35</v>
      </c>
      <c r="W4558" s="17">
        <f>COUNTIFS(performance_data[portfolio_id],performance_data[[#This Row],[portfolio_id]],
          performance_data[return_flag],1)</f>
        <v>19</v>
      </c>
      <c r="X4558" s="15">
        <f>performance_data[[#This Row],[underperform_flag_count]]/performance_data[[#This Row],[totalportfoliocount]]</f>
        <v>0.54285714285714282</v>
      </c>
    </row>
    <row r="4559" spans="1:24" x14ac:dyDescent="0.3">
      <c r="A4559">
        <v>9353</v>
      </c>
      <c r="B4559" s="1">
        <v>45432</v>
      </c>
      <c r="C4559">
        <v>33632.519999999997</v>
      </c>
      <c r="D4559">
        <v>-5.8</v>
      </c>
      <c r="E4559">
        <v>-5.4</v>
      </c>
      <c r="F4559">
        <v>10318.11</v>
      </c>
      <c r="G4559">
        <v>7006.58</v>
      </c>
      <c r="H4559" t="s">
        <v>2205</v>
      </c>
      <c r="I4559" t="s">
        <v>2211</v>
      </c>
      <c r="J4559">
        <v>5</v>
      </c>
      <c r="K4559" t="s">
        <v>2223</v>
      </c>
      <c r="L4559" t="str">
        <f>IF(performance_data[[#This Row],[return_percentage]]&gt;=performance_data[[#This Row],[benchmark_return]],"Higher","Lower")</f>
        <v>Lower</v>
      </c>
      <c r="M4559" s="14">
        <f xml:space="preserve"> _xlfn.MAXIFS(performance_data[date],performance_data[portfolio_id],performance_data[[#This Row],[portfolio_id]])</f>
        <v>45545</v>
      </c>
      <c r="N4559" s="14">
        <f xml:space="preserve"> _xlfn.MINIFS(performance_data[date],performance_data[portfolio_id],performance_data[[#This Row],[portfolio_id]])</f>
        <v>44841</v>
      </c>
      <c r="O4559" s="15">
        <f>_xlfn.MAXIFS(performance_data[portfolio_value],performance_data[portfolio_id],performance_data[[#This Row],[portfolio_id]],performance_data[date],performance_data[[#This Row],[latest_date]])</f>
        <v>161986.07999999999</v>
      </c>
      <c r="P4559" s="15">
        <f>_xlfn.MAXIFS(performance_data[portfolio_value],performance_data[portfolio_id],performance_data[[#This Row],[portfolio_id]],performance_data[date],performance_data[[#This Row],[starting_date]])</f>
        <v>55143.519999999997</v>
      </c>
      <c r="Q4559" s="15">
        <f>performance_data[[#This Row],[latest_value]]-performance_data[[#This Row],[starting_value]]</f>
        <v>106842.56</v>
      </c>
      <c r="R4559" s="15">
        <f>performance_data[[#This Row],[net_inflows]]-performance_data[[#This Row],[net_outflows]]</f>
        <v>3311.5300000000007</v>
      </c>
      <c r="S4559" s="15" t="str">
        <f>IF(performance_data[[#This Row],[net_inflows]]&gt;AVERAGE(performance_data[net_inflows]),"High","Low")</f>
        <v>High</v>
      </c>
      <c r="T4559" s="15">
        <f>AVERAGEIF(performance_data[inflow_flag],performance_data[[#This Row],[inflow_flag]],performance_data[return_percentage])</f>
        <v>4.8467905675459724</v>
      </c>
      <c r="U4559" s="17">
        <f>IF(performance_data[[#This Row],[return_percentage]]&lt;performance_data[[#This Row],[benchmark_return]],1,0)</f>
        <v>1</v>
      </c>
      <c r="V4559" s="17">
        <f>COUNTIFS(performance_data[portfolio_id],performance_data[[#This Row],[portfolio_id]])</f>
        <v>35</v>
      </c>
      <c r="W4559" s="17">
        <f>COUNTIFS(performance_data[portfolio_id],performance_data[[#This Row],[portfolio_id]],
          performance_data[return_flag],1)</f>
        <v>19</v>
      </c>
      <c r="X4559" s="15">
        <f>performance_data[[#This Row],[underperform_flag_count]]/performance_data[[#This Row],[totalportfoliocount]]</f>
        <v>0.54285714285714282</v>
      </c>
    </row>
    <row r="4560" spans="1:24" x14ac:dyDescent="0.3">
      <c r="A4560">
        <v>9353</v>
      </c>
      <c r="B4560" s="1">
        <v>45077</v>
      </c>
      <c r="C4560">
        <v>110637.49</v>
      </c>
      <c r="D4560">
        <v>6.64</v>
      </c>
      <c r="E4560">
        <v>7.6</v>
      </c>
      <c r="F4560">
        <v>6022.65</v>
      </c>
      <c r="G4560">
        <v>9234.3700000000008</v>
      </c>
      <c r="H4560" t="s">
        <v>2213</v>
      </c>
      <c r="I4560" t="s">
        <v>2211</v>
      </c>
      <c r="J4560">
        <v>5</v>
      </c>
      <c r="K4560" t="s">
        <v>2223</v>
      </c>
      <c r="L4560" t="str">
        <f>IF(performance_data[[#This Row],[return_percentage]]&gt;=performance_data[[#This Row],[benchmark_return]],"Higher","Lower")</f>
        <v>Lower</v>
      </c>
      <c r="M4560" s="14">
        <f xml:space="preserve"> _xlfn.MAXIFS(performance_data[date],performance_data[portfolio_id],performance_data[[#This Row],[portfolio_id]])</f>
        <v>45545</v>
      </c>
      <c r="N4560" s="14">
        <f xml:space="preserve"> _xlfn.MINIFS(performance_data[date],performance_data[portfolio_id],performance_data[[#This Row],[portfolio_id]])</f>
        <v>44841</v>
      </c>
      <c r="O4560" s="15">
        <f>_xlfn.MAXIFS(performance_data[portfolio_value],performance_data[portfolio_id],performance_data[[#This Row],[portfolio_id]],performance_data[date],performance_data[[#This Row],[latest_date]])</f>
        <v>161986.07999999999</v>
      </c>
      <c r="P4560" s="15">
        <f>_xlfn.MAXIFS(performance_data[portfolio_value],performance_data[portfolio_id],performance_data[[#This Row],[portfolio_id]],performance_data[date],performance_data[[#This Row],[starting_date]])</f>
        <v>55143.519999999997</v>
      </c>
      <c r="Q4560" s="15">
        <f>performance_data[[#This Row],[latest_value]]-performance_data[[#This Row],[starting_value]]</f>
        <v>106842.56</v>
      </c>
      <c r="R4560" s="15">
        <f>performance_data[[#This Row],[net_inflows]]-performance_data[[#This Row],[net_outflows]]</f>
        <v>-3211.7200000000012</v>
      </c>
      <c r="S4560" s="15" t="str">
        <f>IF(performance_data[[#This Row],[net_inflows]]&gt;AVERAGE(performance_data[net_inflows]),"High","Low")</f>
        <v>Low</v>
      </c>
      <c r="T4560" s="15">
        <f>AVERAGEIF(performance_data[inflow_flag],performance_data[[#This Row],[inflow_flag]],performance_data[return_percentage])</f>
        <v>5.0457846277021572</v>
      </c>
      <c r="U4560" s="17">
        <f>IF(performance_data[[#This Row],[return_percentage]]&lt;performance_data[[#This Row],[benchmark_return]],1,0)</f>
        <v>1</v>
      </c>
      <c r="V4560" s="17">
        <f>COUNTIFS(performance_data[portfolio_id],performance_data[[#This Row],[portfolio_id]])</f>
        <v>35</v>
      </c>
      <c r="W4560" s="17">
        <f>COUNTIFS(performance_data[portfolio_id],performance_data[[#This Row],[portfolio_id]],
          performance_data[return_flag],1)</f>
        <v>19</v>
      </c>
      <c r="X4560" s="15">
        <f>performance_data[[#This Row],[underperform_flag_count]]/performance_data[[#This Row],[totalportfoliocount]]</f>
        <v>0.54285714285714282</v>
      </c>
    </row>
    <row r="4561" spans="1:24" x14ac:dyDescent="0.3">
      <c r="A4561">
        <v>9353</v>
      </c>
      <c r="B4561" s="1">
        <v>45531</v>
      </c>
      <c r="C4561">
        <v>421454.89</v>
      </c>
      <c r="D4561">
        <v>-3.64</v>
      </c>
      <c r="E4561">
        <v>-3</v>
      </c>
      <c r="F4561">
        <v>2593.56</v>
      </c>
      <c r="G4561">
        <v>17565.349999999999</v>
      </c>
      <c r="H4561" t="s">
        <v>2205</v>
      </c>
      <c r="I4561" t="s">
        <v>2209</v>
      </c>
      <c r="J4561">
        <v>8</v>
      </c>
      <c r="K4561" t="s">
        <v>2214</v>
      </c>
      <c r="L4561" t="str">
        <f>IF(performance_data[[#This Row],[return_percentage]]&gt;=performance_data[[#This Row],[benchmark_return]],"Higher","Lower")</f>
        <v>Lower</v>
      </c>
      <c r="M4561" s="14">
        <f xml:space="preserve"> _xlfn.MAXIFS(performance_data[date],performance_data[portfolio_id],performance_data[[#This Row],[portfolio_id]])</f>
        <v>45545</v>
      </c>
      <c r="N4561" s="14">
        <f xml:space="preserve"> _xlfn.MINIFS(performance_data[date],performance_data[portfolio_id],performance_data[[#This Row],[portfolio_id]])</f>
        <v>44841</v>
      </c>
      <c r="O4561" s="15">
        <f>_xlfn.MAXIFS(performance_data[portfolio_value],performance_data[portfolio_id],performance_data[[#This Row],[portfolio_id]],performance_data[date],performance_data[[#This Row],[latest_date]])</f>
        <v>161986.07999999999</v>
      </c>
      <c r="P4561" s="15">
        <f>_xlfn.MAXIFS(performance_data[portfolio_value],performance_data[portfolio_id],performance_data[[#This Row],[portfolio_id]],performance_data[date],performance_data[[#This Row],[starting_date]])</f>
        <v>55143.519999999997</v>
      </c>
      <c r="Q4561" s="15">
        <f>performance_data[[#This Row],[latest_value]]-performance_data[[#This Row],[starting_value]]</f>
        <v>106842.56</v>
      </c>
      <c r="R4561" s="15">
        <f>performance_data[[#This Row],[net_inflows]]-performance_data[[#This Row],[net_outflows]]</f>
        <v>-14971.789999999999</v>
      </c>
      <c r="S4561" s="15" t="str">
        <f>IF(performance_data[[#This Row],[net_inflows]]&gt;AVERAGE(performance_data[net_inflows]),"High","Low")</f>
        <v>Low</v>
      </c>
      <c r="T4561" s="15">
        <f>AVERAGEIF(performance_data[inflow_flag],performance_data[[#This Row],[inflow_flag]],performance_data[return_percentage])</f>
        <v>5.0457846277021572</v>
      </c>
      <c r="U4561" s="17">
        <f>IF(performance_data[[#This Row],[return_percentage]]&lt;performance_data[[#This Row],[benchmark_return]],1,0)</f>
        <v>1</v>
      </c>
      <c r="V4561" s="17">
        <f>COUNTIFS(performance_data[portfolio_id],performance_data[[#This Row],[portfolio_id]])</f>
        <v>35</v>
      </c>
      <c r="W4561" s="17">
        <f>COUNTIFS(performance_data[portfolio_id],performance_data[[#This Row],[portfolio_id]],
          performance_data[return_flag],1)</f>
        <v>19</v>
      </c>
      <c r="X4561" s="15">
        <f>performance_data[[#This Row],[underperform_flag_count]]/performance_data[[#This Row],[totalportfoliocount]]</f>
        <v>0.54285714285714282</v>
      </c>
    </row>
    <row r="4562" spans="1:24" x14ac:dyDescent="0.3">
      <c r="A4562">
        <v>9353</v>
      </c>
      <c r="B4562" s="1">
        <v>44876</v>
      </c>
      <c r="C4562">
        <v>174541.7</v>
      </c>
      <c r="D4562">
        <v>-1.2</v>
      </c>
      <c r="E4562">
        <v>-1.39</v>
      </c>
      <c r="F4562">
        <v>6096.01</v>
      </c>
      <c r="G4562">
        <v>1178.45</v>
      </c>
      <c r="H4562" t="s">
        <v>2220</v>
      </c>
      <c r="I4562" t="s">
        <v>2217</v>
      </c>
      <c r="J4562">
        <v>11</v>
      </c>
      <c r="K4562" t="s">
        <v>2219</v>
      </c>
      <c r="L4562" t="str">
        <f>IF(performance_data[[#This Row],[return_percentage]]&gt;=performance_data[[#This Row],[benchmark_return]],"Higher","Lower")</f>
        <v>Higher</v>
      </c>
      <c r="M4562" s="14">
        <f xml:space="preserve"> _xlfn.MAXIFS(performance_data[date],performance_data[portfolio_id],performance_data[[#This Row],[portfolio_id]])</f>
        <v>45545</v>
      </c>
      <c r="N4562" s="14">
        <f xml:space="preserve"> _xlfn.MINIFS(performance_data[date],performance_data[portfolio_id],performance_data[[#This Row],[portfolio_id]])</f>
        <v>44841</v>
      </c>
      <c r="O4562" s="15">
        <f>_xlfn.MAXIFS(performance_data[portfolio_value],performance_data[portfolio_id],performance_data[[#This Row],[portfolio_id]],performance_data[date],performance_data[[#This Row],[latest_date]])</f>
        <v>161986.07999999999</v>
      </c>
      <c r="P4562" s="15">
        <f>_xlfn.MAXIFS(performance_data[portfolio_value],performance_data[portfolio_id],performance_data[[#This Row],[portfolio_id]],performance_data[date],performance_data[[#This Row],[starting_date]])</f>
        <v>55143.519999999997</v>
      </c>
      <c r="Q4562" s="15">
        <f>performance_data[[#This Row],[latest_value]]-performance_data[[#This Row],[starting_value]]</f>
        <v>106842.56</v>
      </c>
      <c r="R4562" s="15">
        <f>performance_data[[#This Row],[net_inflows]]-performance_data[[#This Row],[net_outflows]]</f>
        <v>4917.5600000000004</v>
      </c>
      <c r="S4562" s="15" t="str">
        <f>IF(performance_data[[#This Row],[net_inflows]]&gt;AVERAGE(performance_data[net_inflows]),"High","Low")</f>
        <v>Low</v>
      </c>
      <c r="T4562" s="15">
        <f>AVERAGEIF(performance_data[inflow_flag],performance_data[[#This Row],[inflow_flag]],performance_data[return_percentage])</f>
        <v>5.0457846277021572</v>
      </c>
      <c r="U4562" s="17">
        <f>IF(performance_data[[#This Row],[return_percentage]]&lt;performance_data[[#This Row],[benchmark_return]],1,0)</f>
        <v>0</v>
      </c>
      <c r="V4562" s="17">
        <f>COUNTIFS(performance_data[portfolio_id],performance_data[[#This Row],[portfolio_id]])</f>
        <v>35</v>
      </c>
      <c r="W4562" s="17">
        <f>COUNTIFS(performance_data[portfolio_id],performance_data[[#This Row],[portfolio_id]],
          performance_data[return_flag],1)</f>
        <v>19</v>
      </c>
      <c r="X4562" s="15">
        <f>performance_data[[#This Row],[underperform_flag_count]]/performance_data[[#This Row],[totalportfoliocount]]</f>
        <v>0.54285714285714282</v>
      </c>
    </row>
    <row r="4563" spans="1:24" x14ac:dyDescent="0.3">
      <c r="A4563">
        <v>9353</v>
      </c>
      <c r="B4563" s="1">
        <v>44988</v>
      </c>
      <c r="C4563">
        <v>477370.02</v>
      </c>
      <c r="D4563">
        <v>11.4</v>
      </c>
      <c r="E4563">
        <v>12.85</v>
      </c>
      <c r="F4563">
        <v>8677.26</v>
      </c>
      <c r="G4563">
        <v>7236.73</v>
      </c>
      <c r="H4563" t="s">
        <v>2213</v>
      </c>
      <c r="I4563" t="s">
        <v>2206</v>
      </c>
      <c r="J4563">
        <v>3</v>
      </c>
      <c r="K4563" t="s">
        <v>2222</v>
      </c>
      <c r="L4563" t="str">
        <f>IF(performance_data[[#This Row],[return_percentage]]&gt;=performance_data[[#This Row],[benchmark_return]],"Higher","Lower")</f>
        <v>Lower</v>
      </c>
      <c r="M4563" s="14">
        <f xml:space="preserve"> _xlfn.MAXIFS(performance_data[date],performance_data[portfolio_id],performance_data[[#This Row],[portfolio_id]])</f>
        <v>45545</v>
      </c>
      <c r="N4563" s="14">
        <f xml:space="preserve"> _xlfn.MINIFS(performance_data[date],performance_data[portfolio_id],performance_data[[#This Row],[portfolio_id]])</f>
        <v>44841</v>
      </c>
      <c r="O4563" s="15">
        <f>_xlfn.MAXIFS(performance_data[portfolio_value],performance_data[portfolio_id],performance_data[[#This Row],[portfolio_id]],performance_data[date],performance_data[[#This Row],[latest_date]])</f>
        <v>161986.07999999999</v>
      </c>
      <c r="P4563" s="15">
        <f>_xlfn.MAXIFS(performance_data[portfolio_value],performance_data[portfolio_id],performance_data[[#This Row],[portfolio_id]],performance_data[date],performance_data[[#This Row],[starting_date]])</f>
        <v>55143.519999999997</v>
      </c>
      <c r="Q4563" s="15">
        <f>performance_data[[#This Row],[latest_value]]-performance_data[[#This Row],[starting_value]]</f>
        <v>106842.56</v>
      </c>
      <c r="R4563" s="15">
        <f>performance_data[[#This Row],[net_inflows]]-performance_data[[#This Row],[net_outflows]]</f>
        <v>1440.5300000000007</v>
      </c>
      <c r="S4563" s="15" t="str">
        <f>IF(performance_data[[#This Row],[net_inflows]]&gt;AVERAGE(performance_data[net_inflows]),"High","Low")</f>
        <v>Low</v>
      </c>
      <c r="T4563" s="15">
        <f>AVERAGEIF(performance_data[inflow_flag],performance_data[[#This Row],[inflow_flag]],performance_data[return_percentage])</f>
        <v>5.0457846277021572</v>
      </c>
      <c r="U4563" s="17">
        <f>IF(performance_data[[#This Row],[return_percentage]]&lt;performance_data[[#This Row],[benchmark_return]],1,0)</f>
        <v>1</v>
      </c>
      <c r="V4563" s="17">
        <f>COUNTIFS(performance_data[portfolio_id],performance_data[[#This Row],[portfolio_id]])</f>
        <v>35</v>
      </c>
      <c r="W4563" s="17">
        <f>COUNTIFS(performance_data[portfolio_id],performance_data[[#This Row],[portfolio_id]],
          performance_data[return_flag],1)</f>
        <v>19</v>
      </c>
      <c r="X4563" s="15">
        <f>performance_data[[#This Row],[underperform_flag_count]]/performance_data[[#This Row],[totalportfoliocount]]</f>
        <v>0.54285714285714282</v>
      </c>
    </row>
    <row r="4564" spans="1:24" x14ac:dyDescent="0.3">
      <c r="A4564">
        <v>9353</v>
      </c>
      <c r="B4564" s="1">
        <v>45230</v>
      </c>
      <c r="C4564">
        <v>382662.31</v>
      </c>
      <c r="D4564">
        <v>4.5599999999999996</v>
      </c>
      <c r="E4564">
        <v>5.29</v>
      </c>
      <c r="F4564">
        <v>12076.01</v>
      </c>
      <c r="G4564">
        <v>19258.53</v>
      </c>
      <c r="H4564" t="s">
        <v>2213</v>
      </c>
      <c r="I4564" t="s">
        <v>2217</v>
      </c>
      <c r="J4564">
        <v>10</v>
      </c>
      <c r="K4564" t="s">
        <v>2224</v>
      </c>
      <c r="L4564" t="str">
        <f>IF(performance_data[[#This Row],[return_percentage]]&gt;=performance_data[[#This Row],[benchmark_return]],"Higher","Lower")</f>
        <v>Lower</v>
      </c>
      <c r="M4564" s="14">
        <f xml:space="preserve"> _xlfn.MAXIFS(performance_data[date],performance_data[portfolio_id],performance_data[[#This Row],[portfolio_id]])</f>
        <v>45545</v>
      </c>
      <c r="N4564" s="14">
        <f xml:space="preserve"> _xlfn.MINIFS(performance_data[date],performance_data[portfolio_id],performance_data[[#This Row],[portfolio_id]])</f>
        <v>44841</v>
      </c>
      <c r="O4564" s="15">
        <f>_xlfn.MAXIFS(performance_data[portfolio_value],performance_data[portfolio_id],performance_data[[#This Row],[portfolio_id]],performance_data[date],performance_data[[#This Row],[latest_date]])</f>
        <v>161986.07999999999</v>
      </c>
      <c r="P4564" s="15">
        <f>_xlfn.MAXIFS(performance_data[portfolio_value],performance_data[portfolio_id],performance_data[[#This Row],[portfolio_id]],performance_data[date],performance_data[[#This Row],[starting_date]])</f>
        <v>55143.519999999997</v>
      </c>
      <c r="Q4564" s="15">
        <f>performance_data[[#This Row],[latest_value]]-performance_data[[#This Row],[starting_value]]</f>
        <v>106842.56</v>
      </c>
      <c r="R4564" s="15">
        <f>performance_data[[#This Row],[net_inflows]]-performance_data[[#This Row],[net_outflows]]</f>
        <v>-7182.5199999999986</v>
      </c>
      <c r="S4564" s="15" t="str">
        <f>IF(performance_data[[#This Row],[net_inflows]]&gt;AVERAGE(performance_data[net_inflows]),"High","Low")</f>
        <v>High</v>
      </c>
      <c r="T4564" s="15">
        <f>AVERAGEIF(performance_data[inflow_flag],performance_data[[#This Row],[inflow_flag]],performance_data[return_percentage])</f>
        <v>4.8467905675459724</v>
      </c>
      <c r="U4564" s="17">
        <f>IF(performance_data[[#This Row],[return_percentage]]&lt;performance_data[[#This Row],[benchmark_return]],1,0)</f>
        <v>1</v>
      </c>
      <c r="V4564" s="17">
        <f>COUNTIFS(performance_data[portfolio_id],performance_data[[#This Row],[portfolio_id]])</f>
        <v>35</v>
      </c>
      <c r="W4564" s="17">
        <f>COUNTIFS(performance_data[portfolio_id],performance_data[[#This Row],[portfolio_id]],
          performance_data[return_flag],1)</f>
        <v>19</v>
      </c>
      <c r="X4564" s="15">
        <f>performance_data[[#This Row],[underperform_flag_count]]/performance_data[[#This Row],[totalportfoliocount]]</f>
        <v>0.54285714285714282</v>
      </c>
    </row>
    <row r="4565" spans="1:24" x14ac:dyDescent="0.3">
      <c r="A4565">
        <v>9353</v>
      </c>
      <c r="B4565" s="1">
        <v>45159</v>
      </c>
      <c r="C4565">
        <v>202219.9</v>
      </c>
      <c r="D4565">
        <v>1.29</v>
      </c>
      <c r="E4565">
        <v>1.03</v>
      </c>
      <c r="F4565">
        <v>3806.46</v>
      </c>
      <c r="G4565">
        <v>3921.93</v>
      </c>
      <c r="H4565" t="s">
        <v>2213</v>
      </c>
      <c r="I4565" t="s">
        <v>2209</v>
      </c>
      <c r="J4565">
        <v>8</v>
      </c>
      <c r="K4565" t="s">
        <v>2214</v>
      </c>
      <c r="L4565" t="str">
        <f>IF(performance_data[[#This Row],[return_percentage]]&gt;=performance_data[[#This Row],[benchmark_return]],"Higher","Lower")</f>
        <v>Higher</v>
      </c>
      <c r="M4565" s="14">
        <f xml:space="preserve"> _xlfn.MAXIFS(performance_data[date],performance_data[portfolio_id],performance_data[[#This Row],[portfolio_id]])</f>
        <v>45545</v>
      </c>
      <c r="N4565" s="14">
        <f xml:space="preserve"> _xlfn.MINIFS(performance_data[date],performance_data[portfolio_id],performance_data[[#This Row],[portfolio_id]])</f>
        <v>44841</v>
      </c>
      <c r="O4565" s="15">
        <f>_xlfn.MAXIFS(performance_data[portfolio_value],performance_data[portfolio_id],performance_data[[#This Row],[portfolio_id]],performance_data[date],performance_data[[#This Row],[latest_date]])</f>
        <v>161986.07999999999</v>
      </c>
      <c r="P4565" s="15">
        <f>_xlfn.MAXIFS(performance_data[portfolio_value],performance_data[portfolio_id],performance_data[[#This Row],[portfolio_id]],performance_data[date],performance_data[[#This Row],[starting_date]])</f>
        <v>55143.519999999997</v>
      </c>
      <c r="Q4565" s="15">
        <f>performance_data[[#This Row],[latest_value]]-performance_data[[#This Row],[starting_value]]</f>
        <v>106842.56</v>
      </c>
      <c r="R4565" s="15">
        <f>performance_data[[#This Row],[net_inflows]]-performance_data[[#This Row],[net_outflows]]</f>
        <v>-115.4699999999998</v>
      </c>
      <c r="S4565" s="15" t="str">
        <f>IF(performance_data[[#This Row],[net_inflows]]&gt;AVERAGE(performance_data[net_inflows]),"High","Low")</f>
        <v>Low</v>
      </c>
      <c r="T4565" s="15">
        <f>AVERAGEIF(performance_data[inflow_flag],performance_data[[#This Row],[inflow_flag]],performance_data[return_percentage])</f>
        <v>5.0457846277021572</v>
      </c>
      <c r="U4565" s="17">
        <f>IF(performance_data[[#This Row],[return_percentage]]&lt;performance_data[[#This Row],[benchmark_return]],1,0)</f>
        <v>0</v>
      </c>
      <c r="V4565" s="17">
        <f>COUNTIFS(performance_data[portfolio_id],performance_data[[#This Row],[portfolio_id]])</f>
        <v>35</v>
      </c>
      <c r="W4565" s="17">
        <f>COUNTIFS(performance_data[portfolio_id],performance_data[[#This Row],[portfolio_id]],
          performance_data[return_flag],1)</f>
        <v>19</v>
      </c>
      <c r="X4565" s="15">
        <f>performance_data[[#This Row],[underperform_flag_count]]/performance_data[[#This Row],[totalportfoliocount]]</f>
        <v>0.54285714285714282</v>
      </c>
    </row>
    <row r="4566" spans="1:24" x14ac:dyDescent="0.3">
      <c r="A4566">
        <v>9353</v>
      </c>
      <c r="B4566" s="1">
        <v>45226</v>
      </c>
      <c r="C4566">
        <v>280948.51</v>
      </c>
      <c r="D4566">
        <v>5.03</v>
      </c>
      <c r="E4566">
        <v>4.13</v>
      </c>
      <c r="F4566">
        <v>879.93</v>
      </c>
      <c r="G4566">
        <v>7919.19</v>
      </c>
      <c r="H4566" t="s">
        <v>2213</v>
      </c>
      <c r="I4566" t="s">
        <v>2217</v>
      </c>
      <c r="J4566">
        <v>10</v>
      </c>
      <c r="K4566" t="s">
        <v>2224</v>
      </c>
      <c r="L4566" t="str">
        <f>IF(performance_data[[#This Row],[return_percentage]]&gt;=performance_data[[#This Row],[benchmark_return]],"Higher","Lower")</f>
        <v>Higher</v>
      </c>
      <c r="M4566" s="14">
        <f xml:space="preserve"> _xlfn.MAXIFS(performance_data[date],performance_data[portfolio_id],performance_data[[#This Row],[portfolio_id]])</f>
        <v>45545</v>
      </c>
      <c r="N4566" s="14">
        <f xml:space="preserve"> _xlfn.MINIFS(performance_data[date],performance_data[portfolio_id],performance_data[[#This Row],[portfolio_id]])</f>
        <v>44841</v>
      </c>
      <c r="O4566" s="15">
        <f>_xlfn.MAXIFS(performance_data[portfolio_value],performance_data[portfolio_id],performance_data[[#This Row],[portfolio_id]],performance_data[date],performance_data[[#This Row],[latest_date]])</f>
        <v>161986.07999999999</v>
      </c>
      <c r="P4566" s="15">
        <f>_xlfn.MAXIFS(performance_data[portfolio_value],performance_data[portfolio_id],performance_data[[#This Row],[portfolio_id]],performance_data[date],performance_data[[#This Row],[starting_date]])</f>
        <v>55143.519999999997</v>
      </c>
      <c r="Q4566" s="15">
        <f>performance_data[[#This Row],[latest_value]]-performance_data[[#This Row],[starting_value]]</f>
        <v>106842.56</v>
      </c>
      <c r="R4566" s="15">
        <f>performance_data[[#This Row],[net_inflows]]-performance_data[[#This Row],[net_outflows]]</f>
        <v>-7039.2599999999993</v>
      </c>
      <c r="S4566" s="15" t="str">
        <f>IF(performance_data[[#This Row],[net_inflows]]&gt;AVERAGE(performance_data[net_inflows]),"High","Low")</f>
        <v>Low</v>
      </c>
      <c r="T4566" s="15">
        <f>AVERAGEIF(performance_data[inflow_flag],performance_data[[#This Row],[inflow_flag]],performance_data[return_percentage])</f>
        <v>5.0457846277021572</v>
      </c>
      <c r="U4566" s="17">
        <f>IF(performance_data[[#This Row],[return_percentage]]&lt;performance_data[[#This Row],[benchmark_return]],1,0)</f>
        <v>0</v>
      </c>
      <c r="V4566" s="17">
        <f>COUNTIFS(performance_data[portfolio_id],performance_data[[#This Row],[portfolio_id]])</f>
        <v>35</v>
      </c>
      <c r="W4566" s="17">
        <f>COUNTIFS(performance_data[portfolio_id],performance_data[[#This Row],[portfolio_id]],
          performance_data[return_flag],1)</f>
        <v>19</v>
      </c>
      <c r="X4566" s="15">
        <f>performance_data[[#This Row],[underperform_flag_count]]/performance_data[[#This Row],[totalportfoliocount]]</f>
        <v>0.54285714285714282</v>
      </c>
    </row>
    <row r="4567" spans="1:24" x14ac:dyDescent="0.3">
      <c r="A4567">
        <v>9353</v>
      </c>
      <c r="B4567" s="1">
        <v>45189</v>
      </c>
      <c r="C4567">
        <v>431798.87</v>
      </c>
      <c r="D4567">
        <v>13.25</v>
      </c>
      <c r="E4567">
        <v>15.69</v>
      </c>
      <c r="F4567">
        <v>9143.5300000000007</v>
      </c>
      <c r="G4567">
        <v>5146.16</v>
      </c>
      <c r="H4567" t="s">
        <v>2213</v>
      </c>
      <c r="I4567" t="s">
        <v>2209</v>
      </c>
      <c r="J4567">
        <v>9</v>
      </c>
      <c r="K4567" t="s">
        <v>2221</v>
      </c>
      <c r="L4567" t="str">
        <f>IF(performance_data[[#This Row],[return_percentage]]&gt;=performance_data[[#This Row],[benchmark_return]],"Higher","Lower")</f>
        <v>Lower</v>
      </c>
      <c r="M4567" s="14">
        <f xml:space="preserve"> _xlfn.MAXIFS(performance_data[date],performance_data[portfolio_id],performance_data[[#This Row],[portfolio_id]])</f>
        <v>45545</v>
      </c>
      <c r="N4567" s="14">
        <f xml:space="preserve"> _xlfn.MINIFS(performance_data[date],performance_data[portfolio_id],performance_data[[#This Row],[portfolio_id]])</f>
        <v>44841</v>
      </c>
      <c r="O4567" s="15">
        <f>_xlfn.MAXIFS(performance_data[portfolio_value],performance_data[portfolio_id],performance_data[[#This Row],[portfolio_id]],performance_data[date],performance_data[[#This Row],[latest_date]])</f>
        <v>161986.07999999999</v>
      </c>
      <c r="P4567" s="15">
        <f>_xlfn.MAXIFS(performance_data[portfolio_value],performance_data[portfolio_id],performance_data[[#This Row],[portfolio_id]],performance_data[date],performance_data[[#This Row],[starting_date]])</f>
        <v>55143.519999999997</v>
      </c>
      <c r="Q4567" s="15">
        <f>performance_data[[#This Row],[latest_value]]-performance_data[[#This Row],[starting_value]]</f>
        <v>106842.56</v>
      </c>
      <c r="R4567" s="15">
        <f>performance_data[[#This Row],[net_inflows]]-performance_data[[#This Row],[net_outflows]]</f>
        <v>3997.3700000000008</v>
      </c>
      <c r="S4567" s="15" t="str">
        <f>IF(performance_data[[#This Row],[net_inflows]]&gt;AVERAGE(performance_data[net_inflows]),"High","Low")</f>
        <v>Low</v>
      </c>
      <c r="T4567" s="15">
        <f>AVERAGEIF(performance_data[inflow_flag],performance_data[[#This Row],[inflow_flag]],performance_data[return_percentage])</f>
        <v>5.0457846277021572</v>
      </c>
      <c r="U4567" s="17">
        <f>IF(performance_data[[#This Row],[return_percentage]]&lt;performance_data[[#This Row],[benchmark_return]],1,0)</f>
        <v>1</v>
      </c>
      <c r="V4567" s="17">
        <f>COUNTIFS(performance_data[portfolio_id],performance_data[[#This Row],[portfolio_id]])</f>
        <v>35</v>
      </c>
      <c r="W4567" s="17">
        <f>COUNTIFS(performance_data[portfolio_id],performance_data[[#This Row],[portfolio_id]],
          performance_data[return_flag],1)</f>
        <v>19</v>
      </c>
      <c r="X4567" s="15">
        <f>performance_data[[#This Row],[underperform_flag_count]]/performance_data[[#This Row],[totalportfoliocount]]</f>
        <v>0.54285714285714282</v>
      </c>
    </row>
    <row r="4568" spans="1:24" x14ac:dyDescent="0.3">
      <c r="A4568">
        <v>9353</v>
      </c>
      <c r="B4568" s="1">
        <v>45221</v>
      </c>
      <c r="C4568">
        <v>180512.36</v>
      </c>
      <c r="D4568">
        <v>-2.65</v>
      </c>
      <c r="E4568">
        <v>-3.06</v>
      </c>
      <c r="F4568">
        <v>18777.45</v>
      </c>
      <c r="G4568">
        <v>19198.29</v>
      </c>
      <c r="H4568" t="s">
        <v>2213</v>
      </c>
      <c r="I4568" t="s">
        <v>2217</v>
      </c>
      <c r="J4568">
        <v>10</v>
      </c>
      <c r="K4568" t="s">
        <v>2224</v>
      </c>
      <c r="L4568" t="str">
        <f>IF(performance_data[[#This Row],[return_percentage]]&gt;=performance_data[[#This Row],[benchmark_return]],"Higher","Lower")</f>
        <v>Higher</v>
      </c>
      <c r="M4568" s="14">
        <f xml:space="preserve"> _xlfn.MAXIFS(performance_data[date],performance_data[portfolio_id],performance_data[[#This Row],[portfolio_id]])</f>
        <v>45545</v>
      </c>
      <c r="N4568" s="14">
        <f xml:space="preserve"> _xlfn.MINIFS(performance_data[date],performance_data[portfolio_id],performance_data[[#This Row],[portfolio_id]])</f>
        <v>44841</v>
      </c>
      <c r="O4568" s="15">
        <f>_xlfn.MAXIFS(performance_data[portfolio_value],performance_data[portfolio_id],performance_data[[#This Row],[portfolio_id]],performance_data[date],performance_data[[#This Row],[latest_date]])</f>
        <v>161986.07999999999</v>
      </c>
      <c r="P4568" s="15">
        <f>_xlfn.MAXIFS(performance_data[portfolio_value],performance_data[portfolio_id],performance_data[[#This Row],[portfolio_id]],performance_data[date],performance_data[[#This Row],[starting_date]])</f>
        <v>55143.519999999997</v>
      </c>
      <c r="Q4568" s="15">
        <f>performance_data[[#This Row],[latest_value]]-performance_data[[#This Row],[starting_value]]</f>
        <v>106842.56</v>
      </c>
      <c r="R4568" s="15">
        <f>performance_data[[#This Row],[net_inflows]]-performance_data[[#This Row],[net_outflows]]</f>
        <v>-420.84000000000015</v>
      </c>
      <c r="S4568" s="15" t="str">
        <f>IF(performance_data[[#This Row],[net_inflows]]&gt;AVERAGE(performance_data[net_inflows]),"High","Low")</f>
        <v>High</v>
      </c>
      <c r="T4568" s="15">
        <f>AVERAGEIF(performance_data[inflow_flag],performance_data[[#This Row],[inflow_flag]],performance_data[return_percentage])</f>
        <v>4.8467905675459724</v>
      </c>
      <c r="U4568" s="17">
        <f>IF(performance_data[[#This Row],[return_percentage]]&lt;performance_data[[#This Row],[benchmark_return]],1,0)</f>
        <v>0</v>
      </c>
      <c r="V4568" s="17">
        <f>COUNTIFS(performance_data[portfolio_id],performance_data[[#This Row],[portfolio_id]])</f>
        <v>35</v>
      </c>
      <c r="W4568" s="17">
        <f>COUNTIFS(performance_data[portfolio_id],performance_data[[#This Row],[portfolio_id]],
          performance_data[return_flag],1)</f>
        <v>19</v>
      </c>
      <c r="X4568" s="15">
        <f>performance_data[[#This Row],[underperform_flag_count]]/performance_data[[#This Row],[totalportfoliocount]]</f>
        <v>0.54285714285714282</v>
      </c>
    </row>
    <row r="4569" spans="1:24" x14ac:dyDescent="0.3">
      <c r="A4569">
        <v>9353</v>
      </c>
      <c r="B4569" s="1">
        <v>45486</v>
      </c>
      <c r="C4569">
        <v>202090.51</v>
      </c>
      <c r="D4569">
        <v>-2.78</v>
      </c>
      <c r="E4569">
        <v>-2.76</v>
      </c>
      <c r="F4569">
        <v>16666.57</v>
      </c>
      <c r="G4569">
        <v>2122.13</v>
      </c>
      <c r="H4569" t="s">
        <v>2205</v>
      </c>
      <c r="I4569" t="s">
        <v>2209</v>
      </c>
      <c r="J4569">
        <v>7</v>
      </c>
      <c r="K4569" t="s">
        <v>2210</v>
      </c>
      <c r="L4569" t="str">
        <f>IF(performance_data[[#This Row],[return_percentage]]&gt;=performance_data[[#This Row],[benchmark_return]],"Higher","Lower")</f>
        <v>Lower</v>
      </c>
      <c r="M4569" s="14">
        <f xml:space="preserve"> _xlfn.MAXIFS(performance_data[date],performance_data[portfolio_id],performance_data[[#This Row],[portfolio_id]])</f>
        <v>45545</v>
      </c>
      <c r="N4569" s="14">
        <f xml:space="preserve"> _xlfn.MINIFS(performance_data[date],performance_data[portfolio_id],performance_data[[#This Row],[portfolio_id]])</f>
        <v>44841</v>
      </c>
      <c r="O4569" s="15">
        <f>_xlfn.MAXIFS(performance_data[portfolio_value],performance_data[portfolio_id],performance_data[[#This Row],[portfolio_id]],performance_data[date],performance_data[[#This Row],[latest_date]])</f>
        <v>161986.07999999999</v>
      </c>
      <c r="P4569" s="15">
        <f>_xlfn.MAXIFS(performance_data[portfolio_value],performance_data[portfolio_id],performance_data[[#This Row],[portfolio_id]],performance_data[date],performance_data[[#This Row],[starting_date]])</f>
        <v>55143.519999999997</v>
      </c>
      <c r="Q4569" s="15">
        <f>performance_data[[#This Row],[latest_value]]-performance_data[[#This Row],[starting_value]]</f>
        <v>106842.56</v>
      </c>
      <c r="R4569" s="15">
        <f>performance_data[[#This Row],[net_inflows]]-performance_data[[#This Row],[net_outflows]]</f>
        <v>14544.439999999999</v>
      </c>
      <c r="S4569" s="15" t="str">
        <f>IF(performance_data[[#This Row],[net_inflows]]&gt;AVERAGE(performance_data[net_inflows]),"High","Low")</f>
        <v>High</v>
      </c>
      <c r="T4569" s="15">
        <f>AVERAGEIF(performance_data[inflow_flag],performance_data[[#This Row],[inflow_flag]],performance_data[return_percentage])</f>
        <v>4.8467905675459724</v>
      </c>
      <c r="U4569" s="17">
        <f>IF(performance_data[[#This Row],[return_percentage]]&lt;performance_data[[#This Row],[benchmark_return]],1,0)</f>
        <v>1</v>
      </c>
      <c r="V4569" s="17">
        <f>COUNTIFS(performance_data[portfolio_id],performance_data[[#This Row],[portfolio_id]])</f>
        <v>35</v>
      </c>
      <c r="W4569" s="17">
        <f>COUNTIFS(performance_data[portfolio_id],performance_data[[#This Row],[portfolio_id]],
          performance_data[return_flag],1)</f>
        <v>19</v>
      </c>
      <c r="X4569" s="15">
        <f>performance_data[[#This Row],[underperform_flag_count]]/performance_data[[#This Row],[totalportfoliocount]]</f>
        <v>0.54285714285714282</v>
      </c>
    </row>
    <row r="4570" spans="1:24" x14ac:dyDescent="0.3">
      <c r="A4570">
        <v>9353</v>
      </c>
      <c r="B4570" s="1">
        <v>45030</v>
      </c>
      <c r="C4570">
        <v>144904.95999999999</v>
      </c>
      <c r="D4570">
        <v>15.81</v>
      </c>
      <c r="E4570">
        <v>13.93</v>
      </c>
      <c r="F4570">
        <v>14817.05</v>
      </c>
      <c r="G4570">
        <v>19188.52</v>
      </c>
      <c r="H4570" t="s">
        <v>2213</v>
      </c>
      <c r="I4570" t="s">
        <v>2211</v>
      </c>
      <c r="J4570">
        <v>4</v>
      </c>
      <c r="K4570" t="s">
        <v>2216</v>
      </c>
      <c r="L4570" t="str">
        <f>IF(performance_data[[#This Row],[return_percentage]]&gt;=performance_data[[#This Row],[benchmark_return]],"Higher","Lower")</f>
        <v>Higher</v>
      </c>
      <c r="M4570" s="14">
        <f xml:space="preserve"> _xlfn.MAXIFS(performance_data[date],performance_data[portfolio_id],performance_data[[#This Row],[portfolio_id]])</f>
        <v>45545</v>
      </c>
      <c r="N4570" s="14">
        <f xml:space="preserve"> _xlfn.MINIFS(performance_data[date],performance_data[portfolio_id],performance_data[[#This Row],[portfolio_id]])</f>
        <v>44841</v>
      </c>
      <c r="O4570" s="15">
        <f>_xlfn.MAXIFS(performance_data[portfolio_value],performance_data[portfolio_id],performance_data[[#This Row],[portfolio_id]],performance_data[date],performance_data[[#This Row],[latest_date]])</f>
        <v>161986.07999999999</v>
      </c>
      <c r="P4570" s="15">
        <f>_xlfn.MAXIFS(performance_data[portfolio_value],performance_data[portfolio_id],performance_data[[#This Row],[portfolio_id]],performance_data[date],performance_data[[#This Row],[starting_date]])</f>
        <v>55143.519999999997</v>
      </c>
      <c r="Q4570" s="15">
        <f>performance_data[[#This Row],[latest_value]]-performance_data[[#This Row],[starting_value]]</f>
        <v>106842.56</v>
      </c>
      <c r="R4570" s="15">
        <f>performance_data[[#This Row],[net_inflows]]-performance_data[[#This Row],[net_outflows]]</f>
        <v>-4371.4700000000012</v>
      </c>
      <c r="S4570" s="15" t="str">
        <f>IF(performance_data[[#This Row],[net_inflows]]&gt;AVERAGE(performance_data[net_inflows]),"High","Low")</f>
        <v>High</v>
      </c>
      <c r="T4570" s="15">
        <f>AVERAGEIF(performance_data[inflow_flag],performance_data[[#This Row],[inflow_flag]],performance_data[return_percentage])</f>
        <v>4.8467905675459724</v>
      </c>
      <c r="U4570" s="17">
        <f>IF(performance_data[[#This Row],[return_percentage]]&lt;performance_data[[#This Row],[benchmark_return]],1,0)</f>
        <v>0</v>
      </c>
      <c r="V4570" s="17">
        <f>COUNTIFS(performance_data[portfolio_id],performance_data[[#This Row],[portfolio_id]])</f>
        <v>35</v>
      </c>
      <c r="W4570" s="17">
        <f>COUNTIFS(performance_data[portfolio_id],performance_data[[#This Row],[portfolio_id]],
          performance_data[return_flag],1)</f>
        <v>19</v>
      </c>
      <c r="X4570" s="15">
        <f>performance_data[[#This Row],[underperform_flag_count]]/performance_data[[#This Row],[totalportfoliocount]]</f>
        <v>0.54285714285714282</v>
      </c>
    </row>
    <row r="4571" spans="1:24" x14ac:dyDescent="0.3">
      <c r="A4571">
        <v>9353</v>
      </c>
      <c r="B4571" s="1">
        <v>44947</v>
      </c>
      <c r="C4571">
        <v>251688.1</v>
      </c>
      <c r="D4571">
        <v>-1.31</v>
      </c>
      <c r="E4571">
        <v>-1.49</v>
      </c>
      <c r="F4571">
        <v>17399.060000000001</v>
      </c>
      <c r="G4571">
        <v>17302.689999999999</v>
      </c>
      <c r="H4571" t="s">
        <v>2213</v>
      </c>
      <c r="I4571" t="s">
        <v>2206</v>
      </c>
      <c r="J4571">
        <v>1</v>
      </c>
      <c r="K4571" t="s">
        <v>2207</v>
      </c>
      <c r="L4571" t="str">
        <f>IF(performance_data[[#This Row],[return_percentage]]&gt;=performance_data[[#This Row],[benchmark_return]],"Higher","Lower")</f>
        <v>Higher</v>
      </c>
      <c r="M4571" s="14">
        <f xml:space="preserve"> _xlfn.MAXIFS(performance_data[date],performance_data[portfolio_id],performance_data[[#This Row],[portfolio_id]])</f>
        <v>45545</v>
      </c>
      <c r="N4571" s="14">
        <f xml:space="preserve"> _xlfn.MINIFS(performance_data[date],performance_data[portfolio_id],performance_data[[#This Row],[portfolio_id]])</f>
        <v>44841</v>
      </c>
      <c r="O4571" s="15">
        <f>_xlfn.MAXIFS(performance_data[portfolio_value],performance_data[portfolio_id],performance_data[[#This Row],[portfolio_id]],performance_data[date],performance_data[[#This Row],[latest_date]])</f>
        <v>161986.07999999999</v>
      </c>
      <c r="P4571" s="15">
        <f>_xlfn.MAXIFS(performance_data[portfolio_value],performance_data[portfolio_id],performance_data[[#This Row],[portfolio_id]],performance_data[date],performance_data[[#This Row],[starting_date]])</f>
        <v>55143.519999999997</v>
      </c>
      <c r="Q4571" s="15">
        <f>performance_data[[#This Row],[latest_value]]-performance_data[[#This Row],[starting_value]]</f>
        <v>106842.56</v>
      </c>
      <c r="R4571" s="15">
        <f>performance_data[[#This Row],[net_inflows]]-performance_data[[#This Row],[net_outflows]]</f>
        <v>96.370000000002619</v>
      </c>
      <c r="S4571" s="15" t="str">
        <f>IF(performance_data[[#This Row],[net_inflows]]&gt;AVERAGE(performance_data[net_inflows]),"High","Low")</f>
        <v>High</v>
      </c>
      <c r="T4571" s="15">
        <f>AVERAGEIF(performance_data[inflow_flag],performance_data[[#This Row],[inflow_flag]],performance_data[return_percentage])</f>
        <v>4.8467905675459724</v>
      </c>
      <c r="U4571" s="17">
        <f>IF(performance_data[[#This Row],[return_percentage]]&lt;performance_data[[#This Row],[benchmark_return]],1,0)</f>
        <v>0</v>
      </c>
      <c r="V4571" s="17">
        <f>COUNTIFS(performance_data[portfolio_id],performance_data[[#This Row],[portfolio_id]])</f>
        <v>35</v>
      </c>
      <c r="W4571" s="17">
        <f>COUNTIFS(performance_data[portfolio_id],performance_data[[#This Row],[portfolio_id]],
          performance_data[return_flag],1)</f>
        <v>19</v>
      </c>
      <c r="X4571" s="15">
        <f>performance_data[[#This Row],[underperform_flag_count]]/performance_data[[#This Row],[totalportfoliocount]]</f>
        <v>0.54285714285714282</v>
      </c>
    </row>
    <row r="4572" spans="1:24" x14ac:dyDescent="0.3">
      <c r="A4572">
        <v>9353</v>
      </c>
      <c r="B4572" s="1">
        <v>45059</v>
      </c>
      <c r="C4572">
        <v>334670.74</v>
      </c>
      <c r="D4572">
        <v>10.59</v>
      </c>
      <c r="E4572">
        <v>10.029999999999999</v>
      </c>
      <c r="F4572">
        <v>6328.82</v>
      </c>
      <c r="G4572">
        <v>17986.02</v>
      </c>
      <c r="H4572" t="s">
        <v>2213</v>
      </c>
      <c r="I4572" t="s">
        <v>2211</v>
      </c>
      <c r="J4572">
        <v>5</v>
      </c>
      <c r="K4572" t="s">
        <v>2223</v>
      </c>
      <c r="L4572" t="str">
        <f>IF(performance_data[[#This Row],[return_percentage]]&gt;=performance_data[[#This Row],[benchmark_return]],"Higher","Lower")</f>
        <v>Higher</v>
      </c>
      <c r="M4572" s="14">
        <f xml:space="preserve"> _xlfn.MAXIFS(performance_data[date],performance_data[portfolio_id],performance_data[[#This Row],[portfolio_id]])</f>
        <v>45545</v>
      </c>
      <c r="N4572" s="14">
        <f xml:space="preserve"> _xlfn.MINIFS(performance_data[date],performance_data[portfolio_id],performance_data[[#This Row],[portfolio_id]])</f>
        <v>44841</v>
      </c>
      <c r="O4572" s="15">
        <f>_xlfn.MAXIFS(performance_data[portfolio_value],performance_data[portfolio_id],performance_data[[#This Row],[portfolio_id]],performance_data[date],performance_data[[#This Row],[latest_date]])</f>
        <v>161986.07999999999</v>
      </c>
      <c r="P4572" s="15">
        <f>_xlfn.MAXIFS(performance_data[portfolio_value],performance_data[portfolio_id],performance_data[[#This Row],[portfolio_id]],performance_data[date],performance_data[[#This Row],[starting_date]])</f>
        <v>55143.519999999997</v>
      </c>
      <c r="Q4572" s="15">
        <f>performance_data[[#This Row],[latest_value]]-performance_data[[#This Row],[starting_value]]</f>
        <v>106842.56</v>
      </c>
      <c r="R4572" s="15">
        <f>performance_data[[#This Row],[net_inflows]]-performance_data[[#This Row],[net_outflows]]</f>
        <v>-11657.2</v>
      </c>
      <c r="S4572" s="15" t="str">
        <f>IF(performance_data[[#This Row],[net_inflows]]&gt;AVERAGE(performance_data[net_inflows]),"High","Low")</f>
        <v>Low</v>
      </c>
      <c r="T4572" s="15">
        <f>AVERAGEIF(performance_data[inflow_flag],performance_data[[#This Row],[inflow_flag]],performance_data[return_percentage])</f>
        <v>5.0457846277021572</v>
      </c>
      <c r="U4572" s="17">
        <f>IF(performance_data[[#This Row],[return_percentage]]&lt;performance_data[[#This Row],[benchmark_return]],1,0)</f>
        <v>0</v>
      </c>
      <c r="V4572" s="17">
        <f>COUNTIFS(performance_data[portfolio_id],performance_data[[#This Row],[portfolio_id]])</f>
        <v>35</v>
      </c>
      <c r="W4572" s="17">
        <f>COUNTIFS(performance_data[portfolio_id],performance_data[[#This Row],[portfolio_id]],
          performance_data[return_flag],1)</f>
        <v>19</v>
      </c>
      <c r="X4572" s="15">
        <f>performance_data[[#This Row],[underperform_flag_count]]/performance_data[[#This Row],[totalportfoliocount]]</f>
        <v>0.54285714285714282</v>
      </c>
    </row>
    <row r="4573" spans="1:24" x14ac:dyDescent="0.3">
      <c r="A4573">
        <v>9353</v>
      </c>
      <c r="B4573" s="1">
        <v>45002</v>
      </c>
      <c r="C4573">
        <v>58783.29</v>
      </c>
      <c r="D4573">
        <v>3.34</v>
      </c>
      <c r="E4573">
        <v>3.66</v>
      </c>
      <c r="F4573">
        <v>11918.82</v>
      </c>
      <c r="G4573">
        <v>18558.96</v>
      </c>
      <c r="H4573" t="s">
        <v>2213</v>
      </c>
      <c r="I4573" t="s">
        <v>2206</v>
      </c>
      <c r="J4573">
        <v>3</v>
      </c>
      <c r="K4573" t="s">
        <v>2222</v>
      </c>
      <c r="L4573" t="str">
        <f>IF(performance_data[[#This Row],[return_percentage]]&gt;=performance_data[[#This Row],[benchmark_return]],"Higher","Lower")</f>
        <v>Lower</v>
      </c>
      <c r="M4573" s="14">
        <f xml:space="preserve"> _xlfn.MAXIFS(performance_data[date],performance_data[portfolio_id],performance_data[[#This Row],[portfolio_id]])</f>
        <v>45545</v>
      </c>
      <c r="N4573" s="14">
        <f xml:space="preserve"> _xlfn.MINIFS(performance_data[date],performance_data[portfolio_id],performance_data[[#This Row],[portfolio_id]])</f>
        <v>44841</v>
      </c>
      <c r="O4573" s="15">
        <f>_xlfn.MAXIFS(performance_data[portfolio_value],performance_data[portfolio_id],performance_data[[#This Row],[portfolio_id]],performance_data[date],performance_data[[#This Row],[latest_date]])</f>
        <v>161986.07999999999</v>
      </c>
      <c r="P4573" s="15">
        <f>_xlfn.MAXIFS(performance_data[portfolio_value],performance_data[portfolio_id],performance_data[[#This Row],[portfolio_id]],performance_data[date],performance_data[[#This Row],[starting_date]])</f>
        <v>55143.519999999997</v>
      </c>
      <c r="Q4573" s="15">
        <f>performance_data[[#This Row],[latest_value]]-performance_data[[#This Row],[starting_value]]</f>
        <v>106842.56</v>
      </c>
      <c r="R4573" s="15">
        <f>performance_data[[#This Row],[net_inflows]]-performance_data[[#This Row],[net_outflows]]</f>
        <v>-6640.1399999999994</v>
      </c>
      <c r="S4573" s="15" t="str">
        <f>IF(performance_data[[#This Row],[net_inflows]]&gt;AVERAGE(performance_data[net_inflows]),"High","Low")</f>
        <v>High</v>
      </c>
      <c r="T4573" s="15">
        <f>AVERAGEIF(performance_data[inflow_flag],performance_data[[#This Row],[inflow_flag]],performance_data[return_percentage])</f>
        <v>4.8467905675459724</v>
      </c>
      <c r="U4573" s="17">
        <f>IF(performance_data[[#This Row],[return_percentage]]&lt;performance_data[[#This Row],[benchmark_return]],1,0)</f>
        <v>1</v>
      </c>
      <c r="V4573" s="17">
        <f>COUNTIFS(performance_data[portfolio_id],performance_data[[#This Row],[portfolio_id]])</f>
        <v>35</v>
      </c>
      <c r="W4573" s="17">
        <f>COUNTIFS(performance_data[portfolio_id],performance_data[[#This Row],[portfolio_id]],
          performance_data[return_flag],1)</f>
        <v>19</v>
      </c>
      <c r="X4573" s="15">
        <f>performance_data[[#This Row],[underperform_flag_count]]/performance_data[[#This Row],[totalportfoliocount]]</f>
        <v>0.54285714285714282</v>
      </c>
    </row>
    <row r="4574" spans="1:24" x14ac:dyDescent="0.3">
      <c r="A4574">
        <v>9353</v>
      </c>
      <c r="B4574" s="1">
        <v>44996</v>
      </c>
      <c r="C4574">
        <v>221786.15</v>
      </c>
      <c r="D4574">
        <v>-0.83</v>
      </c>
      <c r="E4574">
        <v>-0.88</v>
      </c>
      <c r="F4574">
        <v>14690.25</v>
      </c>
      <c r="G4574">
        <v>18131.740000000002</v>
      </c>
      <c r="H4574" t="s">
        <v>2213</v>
      </c>
      <c r="I4574" t="s">
        <v>2206</v>
      </c>
      <c r="J4574">
        <v>3</v>
      </c>
      <c r="K4574" t="s">
        <v>2222</v>
      </c>
      <c r="L4574" t="str">
        <f>IF(performance_data[[#This Row],[return_percentage]]&gt;=performance_data[[#This Row],[benchmark_return]],"Higher","Lower")</f>
        <v>Higher</v>
      </c>
      <c r="M4574" s="14">
        <f xml:space="preserve"> _xlfn.MAXIFS(performance_data[date],performance_data[portfolio_id],performance_data[[#This Row],[portfolio_id]])</f>
        <v>45545</v>
      </c>
      <c r="N4574" s="14">
        <f xml:space="preserve"> _xlfn.MINIFS(performance_data[date],performance_data[portfolio_id],performance_data[[#This Row],[portfolio_id]])</f>
        <v>44841</v>
      </c>
      <c r="O4574" s="15">
        <f>_xlfn.MAXIFS(performance_data[portfolio_value],performance_data[portfolio_id],performance_data[[#This Row],[portfolio_id]],performance_data[date],performance_data[[#This Row],[latest_date]])</f>
        <v>161986.07999999999</v>
      </c>
      <c r="P4574" s="15">
        <f>_xlfn.MAXIFS(performance_data[portfolio_value],performance_data[portfolio_id],performance_data[[#This Row],[portfolio_id]],performance_data[date],performance_data[[#This Row],[starting_date]])</f>
        <v>55143.519999999997</v>
      </c>
      <c r="Q4574" s="15">
        <f>performance_data[[#This Row],[latest_value]]-performance_data[[#This Row],[starting_value]]</f>
        <v>106842.56</v>
      </c>
      <c r="R4574" s="15">
        <f>performance_data[[#This Row],[net_inflows]]-performance_data[[#This Row],[net_outflows]]</f>
        <v>-3441.4900000000016</v>
      </c>
      <c r="S4574" s="15" t="str">
        <f>IF(performance_data[[#This Row],[net_inflows]]&gt;AVERAGE(performance_data[net_inflows]),"High","Low")</f>
        <v>High</v>
      </c>
      <c r="T4574" s="15">
        <f>AVERAGEIF(performance_data[inflow_flag],performance_data[[#This Row],[inflow_flag]],performance_data[return_percentage])</f>
        <v>4.8467905675459724</v>
      </c>
      <c r="U4574" s="17">
        <f>IF(performance_data[[#This Row],[return_percentage]]&lt;performance_data[[#This Row],[benchmark_return]],1,0)</f>
        <v>0</v>
      </c>
      <c r="V4574" s="17">
        <f>COUNTIFS(performance_data[portfolio_id],performance_data[[#This Row],[portfolio_id]])</f>
        <v>35</v>
      </c>
      <c r="W4574" s="17">
        <f>COUNTIFS(performance_data[portfolio_id],performance_data[[#This Row],[portfolio_id]],
          performance_data[return_flag],1)</f>
        <v>19</v>
      </c>
      <c r="X4574" s="15">
        <f>performance_data[[#This Row],[underperform_flag_count]]/performance_data[[#This Row],[totalportfoliocount]]</f>
        <v>0.54285714285714282</v>
      </c>
    </row>
    <row r="4575" spans="1:24" x14ac:dyDescent="0.3">
      <c r="A4575">
        <v>9353</v>
      </c>
      <c r="B4575" s="1">
        <v>45082</v>
      </c>
      <c r="C4575">
        <v>134608.57999999999</v>
      </c>
      <c r="D4575">
        <v>17.71</v>
      </c>
      <c r="E4575">
        <v>17</v>
      </c>
      <c r="F4575">
        <v>6856.93</v>
      </c>
      <c r="G4575">
        <v>7067.5</v>
      </c>
      <c r="H4575" t="s">
        <v>2213</v>
      </c>
      <c r="I4575" t="s">
        <v>2211</v>
      </c>
      <c r="J4575">
        <v>6</v>
      </c>
      <c r="K4575" t="s">
        <v>2212</v>
      </c>
      <c r="L4575" t="str">
        <f>IF(performance_data[[#This Row],[return_percentage]]&gt;=performance_data[[#This Row],[benchmark_return]],"Higher","Lower")</f>
        <v>Higher</v>
      </c>
      <c r="M4575" s="14">
        <f xml:space="preserve"> _xlfn.MAXIFS(performance_data[date],performance_data[portfolio_id],performance_data[[#This Row],[portfolio_id]])</f>
        <v>45545</v>
      </c>
      <c r="N4575" s="14">
        <f xml:space="preserve"> _xlfn.MINIFS(performance_data[date],performance_data[portfolio_id],performance_data[[#This Row],[portfolio_id]])</f>
        <v>44841</v>
      </c>
      <c r="O4575" s="15">
        <f>_xlfn.MAXIFS(performance_data[portfolio_value],performance_data[portfolio_id],performance_data[[#This Row],[portfolio_id]],performance_data[date],performance_data[[#This Row],[latest_date]])</f>
        <v>161986.07999999999</v>
      </c>
      <c r="P4575" s="15">
        <f>_xlfn.MAXIFS(performance_data[portfolio_value],performance_data[portfolio_id],performance_data[[#This Row],[portfolio_id]],performance_data[date],performance_data[[#This Row],[starting_date]])</f>
        <v>55143.519999999997</v>
      </c>
      <c r="Q4575" s="15">
        <f>performance_data[[#This Row],[latest_value]]-performance_data[[#This Row],[starting_value]]</f>
        <v>106842.56</v>
      </c>
      <c r="R4575" s="15">
        <f>performance_data[[#This Row],[net_inflows]]-performance_data[[#This Row],[net_outflows]]</f>
        <v>-210.56999999999971</v>
      </c>
      <c r="S4575" s="15" t="str">
        <f>IF(performance_data[[#This Row],[net_inflows]]&gt;AVERAGE(performance_data[net_inflows]),"High","Low")</f>
        <v>Low</v>
      </c>
      <c r="T4575" s="15">
        <f>AVERAGEIF(performance_data[inflow_flag],performance_data[[#This Row],[inflow_flag]],performance_data[return_percentage])</f>
        <v>5.0457846277021572</v>
      </c>
      <c r="U4575" s="17">
        <f>IF(performance_data[[#This Row],[return_percentage]]&lt;performance_data[[#This Row],[benchmark_return]],1,0)</f>
        <v>0</v>
      </c>
      <c r="V4575" s="17">
        <f>COUNTIFS(performance_data[portfolio_id],performance_data[[#This Row],[portfolio_id]])</f>
        <v>35</v>
      </c>
      <c r="W4575" s="17">
        <f>COUNTIFS(performance_data[portfolio_id],performance_data[[#This Row],[portfolio_id]],
          performance_data[return_flag],1)</f>
        <v>19</v>
      </c>
      <c r="X4575" s="15">
        <f>performance_data[[#This Row],[underperform_flag_count]]/performance_data[[#This Row],[totalportfoliocount]]</f>
        <v>0.54285714285714282</v>
      </c>
    </row>
    <row r="4576" spans="1:24" x14ac:dyDescent="0.3">
      <c r="A4576">
        <v>9353</v>
      </c>
      <c r="B4576" s="1">
        <v>45320</v>
      </c>
      <c r="C4576">
        <v>8470.19</v>
      </c>
      <c r="D4576">
        <v>4.41</v>
      </c>
      <c r="E4576">
        <v>3.64</v>
      </c>
      <c r="F4576">
        <v>14050.69</v>
      </c>
      <c r="G4576">
        <v>7110.39</v>
      </c>
      <c r="H4576" t="s">
        <v>2205</v>
      </c>
      <c r="I4576" t="s">
        <v>2206</v>
      </c>
      <c r="J4576">
        <v>1</v>
      </c>
      <c r="K4576" t="s">
        <v>2207</v>
      </c>
      <c r="L4576" t="str">
        <f>IF(performance_data[[#This Row],[return_percentage]]&gt;=performance_data[[#This Row],[benchmark_return]],"Higher","Lower")</f>
        <v>Higher</v>
      </c>
      <c r="M4576" s="14">
        <f xml:space="preserve"> _xlfn.MAXIFS(performance_data[date],performance_data[portfolio_id],performance_data[[#This Row],[portfolio_id]])</f>
        <v>45545</v>
      </c>
      <c r="N4576" s="14">
        <f xml:space="preserve"> _xlfn.MINIFS(performance_data[date],performance_data[portfolio_id],performance_data[[#This Row],[portfolio_id]])</f>
        <v>44841</v>
      </c>
      <c r="O4576" s="15">
        <f>_xlfn.MAXIFS(performance_data[portfolio_value],performance_data[portfolio_id],performance_data[[#This Row],[portfolio_id]],performance_data[date],performance_data[[#This Row],[latest_date]])</f>
        <v>161986.07999999999</v>
      </c>
      <c r="P4576" s="15">
        <f>_xlfn.MAXIFS(performance_data[portfolio_value],performance_data[portfolio_id],performance_data[[#This Row],[portfolio_id]],performance_data[date],performance_data[[#This Row],[starting_date]])</f>
        <v>55143.519999999997</v>
      </c>
      <c r="Q4576" s="15">
        <f>performance_data[[#This Row],[latest_value]]-performance_data[[#This Row],[starting_value]]</f>
        <v>106842.56</v>
      </c>
      <c r="R4576" s="15">
        <f>performance_data[[#This Row],[net_inflows]]-performance_data[[#This Row],[net_outflows]]</f>
        <v>6940.3</v>
      </c>
      <c r="S4576" s="15" t="str">
        <f>IF(performance_data[[#This Row],[net_inflows]]&gt;AVERAGE(performance_data[net_inflows]),"High","Low")</f>
        <v>High</v>
      </c>
      <c r="T4576" s="15">
        <f>AVERAGEIF(performance_data[inflow_flag],performance_data[[#This Row],[inflow_flag]],performance_data[return_percentage])</f>
        <v>4.8467905675459724</v>
      </c>
      <c r="U4576" s="17">
        <f>IF(performance_data[[#This Row],[return_percentage]]&lt;performance_data[[#This Row],[benchmark_return]],1,0)</f>
        <v>0</v>
      </c>
      <c r="V4576" s="17">
        <f>COUNTIFS(performance_data[portfolio_id],performance_data[[#This Row],[portfolio_id]])</f>
        <v>35</v>
      </c>
      <c r="W4576" s="17">
        <f>COUNTIFS(performance_data[portfolio_id],performance_data[[#This Row],[portfolio_id]],
          performance_data[return_flag],1)</f>
        <v>19</v>
      </c>
      <c r="X4576" s="15">
        <f>performance_data[[#This Row],[underperform_flag_count]]/performance_data[[#This Row],[totalportfoliocount]]</f>
        <v>0.54285714285714282</v>
      </c>
    </row>
    <row r="4577" spans="1:24" x14ac:dyDescent="0.3">
      <c r="A4577">
        <v>9353</v>
      </c>
      <c r="B4577" s="1">
        <v>45244</v>
      </c>
      <c r="C4577">
        <v>380643.03</v>
      </c>
      <c r="D4577">
        <v>-2.84</v>
      </c>
      <c r="E4577">
        <v>-3.27</v>
      </c>
      <c r="F4577">
        <v>811.17</v>
      </c>
      <c r="G4577">
        <v>12118.43</v>
      </c>
      <c r="H4577" t="s">
        <v>2213</v>
      </c>
      <c r="I4577" t="s">
        <v>2217</v>
      </c>
      <c r="J4577">
        <v>11</v>
      </c>
      <c r="K4577" t="s">
        <v>2219</v>
      </c>
      <c r="L4577" t="str">
        <f>IF(performance_data[[#This Row],[return_percentage]]&gt;=performance_data[[#This Row],[benchmark_return]],"Higher","Lower")</f>
        <v>Higher</v>
      </c>
      <c r="M4577" s="14">
        <f xml:space="preserve"> _xlfn.MAXIFS(performance_data[date],performance_data[portfolio_id],performance_data[[#This Row],[portfolio_id]])</f>
        <v>45545</v>
      </c>
      <c r="N4577" s="14">
        <f xml:space="preserve"> _xlfn.MINIFS(performance_data[date],performance_data[portfolio_id],performance_data[[#This Row],[portfolio_id]])</f>
        <v>44841</v>
      </c>
      <c r="O4577" s="15">
        <f>_xlfn.MAXIFS(performance_data[portfolio_value],performance_data[portfolio_id],performance_data[[#This Row],[portfolio_id]],performance_data[date],performance_data[[#This Row],[latest_date]])</f>
        <v>161986.07999999999</v>
      </c>
      <c r="P4577" s="15">
        <f>_xlfn.MAXIFS(performance_data[portfolio_value],performance_data[portfolio_id],performance_data[[#This Row],[portfolio_id]],performance_data[date],performance_data[[#This Row],[starting_date]])</f>
        <v>55143.519999999997</v>
      </c>
      <c r="Q4577" s="15">
        <f>performance_data[[#This Row],[latest_value]]-performance_data[[#This Row],[starting_value]]</f>
        <v>106842.56</v>
      </c>
      <c r="R4577" s="15">
        <f>performance_data[[#This Row],[net_inflows]]-performance_data[[#This Row],[net_outflows]]</f>
        <v>-11307.26</v>
      </c>
      <c r="S4577" s="15" t="str">
        <f>IF(performance_data[[#This Row],[net_inflows]]&gt;AVERAGE(performance_data[net_inflows]),"High","Low")</f>
        <v>Low</v>
      </c>
      <c r="T4577" s="15">
        <f>AVERAGEIF(performance_data[inflow_flag],performance_data[[#This Row],[inflow_flag]],performance_data[return_percentage])</f>
        <v>5.0457846277021572</v>
      </c>
      <c r="U4577" s="17">
        <f>IF(performance_data[[#This Row],[return_percentage]]&lt;performance_data[[#This Row],[benchmark_return]],1,0)</f>
        <v>0</v>
      </c>
      <c r="V4577" s="17">
        <f>COUNTIFS(performance_data[portfolio_id],performance_data[[#This Row],[portfolio_id]])</f>
        <v>35</v>
      </c>
      <c r="W4577" s="17">
        <f>COUNTIFS(performance_data[portfolio_id],performance_data[[#This Row],[portfolio_id]],
          performance_data[return_flag],1)</f>
        <v>19</v>
      </c>
      <c r="X4577" s="15">
        <f>performance_data[[#This Row],[underperform_flag_count]]/performance_data[[#This Row],[totalportfoliocount]]</f>
        <v>0.54285714285714282</v>
      </c>
    </row>
    <row r="4578" spans="1:24" x14ac:dyDescent="0.3">
      <c r="A4578">
        <v>9353</v>
      </c>
      <c r="B4578" s="1">
        <v>44862</v>
      </c>
      <c r="C4578">
        <v>36772.68</v>
      </c>
      <c r="D4578">
        <v>9.86</v>
      </c>
      <c r="E4578">
        <v>11.34</v>
      </c>
      <c r="F4578">
        <v>8947.76</v>
      </c>
      <c r="G4578">
        <v>9541.93</v>
      </c>
      <c r="H4578" t="s">
        <v>2220</v>
      </c>
      <c r="I4578" t="s">
        <v>2217</v>
      </c>
      <c r="J4578">
        <v>10</v>
      </c>
      <c r="K4578" t="s">
        <v>2224</v>
      </c>
      <c r="L4578" t="str">
        <f>IF(performance_data[[#This Row],[return_percentage]]&gt;=performance_data[[#This Row],[benchmark_return]],"Higher","Lower")</f>
        <v>Lower</v>
      </c>
      <c r="M4578" s="14">
        <f xml:space="preserve"> _xlfn.MAXIFS(performance_data[date],performance_data[portfolio_id],performance_data[[#This Row],[portfolio_id]])</f>
        <v>45545</v>
      </c>
      <c r="N4578" s="14">
        <f xml:space="preserve"> _xlfn.MINIFS(performance_data[date],performance_data[portfolio_id],performance_data[[#This Row],[portfolio_id]])</f>
        <v>44841</v>
      </c>
      <c r="O4578" s="15">
        <f>_xlfn.MAXIFS(performance_data[portfolio_value],performance_data[portfolio_id],performance_data[[#This Row],[portfolio_id]],performance_data[date],performance_data[[#This Row],[latest_date]])</f>
        <v>161986.07999999999</v>
      </c>
      <c r="P4578" s="15">
        <f>_xlfn.MAXIFS(performance_data[portfolio_value],performance_data[portfolio_id],performance_data[[#This Row],[portfolio_id]],performance_data[date],performance_data[[#This Row],[starting_date]])</f>
        <v>55143.519999999997</v>
      </c>
      <c r="Q4578" s="15">
        <f>performance_data[[#This Row],[latest_value]]-performance_data[[#This Row],[starting_value]]</f>
        <v>106842.56</v>
      </c>
      <c r="R4578" s="15">
        <f>performance_data[[#This Row],[net_inflows]]-performance_data[[#This Row],[net_outflows]]</f>
        <v>-594.17000000000007</v>
      </c>
      <c r="S4578" s="15" t="str">
        <f>IF(performance_data[[#This Row],[net_inflows]]&gt;AVERAGE(performance_data[net_inflows]),"High","Low")</f>
        <v>Low</v>
      </c>
      <c r="T4578" s="15">
        <f>AVERAGEIF(performance_data[inflow_flag],performance_data[[#This Row],[inflow_flag]],performance_data[return_percentage])</f>
        <v>5.0457846277021572</v>
      </c>
      <c r="U4578" s="17">
        <f>IF(performance_data[[#This Row],[return_percentage]]&lt;performance_data[[#This Row],[benchmark_return]],1,0)</f>
        <v>1</v>
      </c>
      <c r="V4578" s="17">
        <f>COUNTIFS(performance_data[portfolio_id],performance_data[[#This Row],[portfolio_id]])</f>
        <v>35</v>
      </c>
      <c r="W4578" s="17">
        <f>COUNTIFS(performance_data[portfolio_id],performance_data[[#This Row],[portfolio_id]],
          performance_data[return_flag],1)</f>
        <v>19</v>
      </c>
      <c r="X4578" s="15">
        <f>performance_data[[#This Row],[underperform_flag_count]]/performance_data[[#This Row],[totalportfoliocount]]</f>
        <v>0.54285714285714282</v>
      </c>
    </row>
    <row r="4579" spans="1:24" x14ac:dyDescent="0.3">
      <c r="A4579">
        <v>9353</v>
      </c>
      <c r="B4579" s="1">
        <v>45073</v>
      </c>
      <c r="C4579">
        <v>454408.52</v>
      </c>
      <c r="D4579">
        <v>-5.74</v>
      </c>
      <c r="E4579">
        <v>-5.68</v>
      </c>
      <c r="F4579">
        <v>14360.11</v>
      </c>
      <c r="G4579">
        <v>10289.11</v>
      </c>
      <c r="H4579" t="s">
        <v>2213</v>
      </c>
      <c r="I4579" t="s">
        <v>2211</v>
      </c>
      <c r="J4579">
        <v>5</v>
      </c>
      <c r="K4579" t="s">
        <v>2223</v>
      </c>
      <c r="L4579" t="str">
        <f>IF(performance_data[[#This Row],[return_percentage]]&gt;=performance_data[[#This Row],[benchmark_return]],"Higher","Lower")</f>
        <v>Lower</v>
      </c>
      <c r="M4579" s="14">
        <f xml:space="preserve"> _xlfn.MAXIFS(performance_data[date],performance_data[portfolio_id],performance_data[[#This Row],[portfolio_id]])</f>
        <v>45545</v>
      </c>
      <c r="N4579" s="14">
        <f xml:space="preserve"> _xlfn.MINIFS(performance_data[date],performance_data[portfolio_id],performance_data[[#This Row],[portfolio_id]])</f>
        <v>44841</v>
      </c>
      <c r="O4579" s="15">
        <f>_xlfn.MAXIFS(performance_data[portfolio_value],performance_data[portfolio_id],performance_data[[#This Row],[portfolio_id]],performance_data[date],performance_data[[#This Row],[latest_date]])</f>
        <v>161986.07999999999</v>
      </c>
      <c r="P4579" s="15">
        <f>_xlfn.MAXIFS(performance_data[portfolio_value],performance_data[portfolio_id],performance_data[[#This Row],[portfolio_id]],performance_data[date],performance_data[[#This Row],[starting_date]])</f>
        <v>55143.519999999997</v>
      </c>
      <c r="Q4579" s="15">
        <f>performance_data[[#This Row],[latest_value]]-performance_data[[#This Row],[starting_value]]</f>
        <v>106842.56</v>
      </c>
      <c r="R4579" s="15">
        <f>performance_data[[#This Row],[net_inflows]]-performance_data[[#This Row],[net_outflows]]</f>
        <v>4071</v>
      </c>
      <c r="S4579" s="15" t="str">
        <f>IF(performance_data[[#This Row],[net_inflows]]&gt;AVERAGE(performance_data[net_inflows]),"High","Low")</f>
        <v>High</v>
      </c>
      <c r="T4579" s="15">
        <f>AVERAGEIF(performance_data[inflow_flag],performance_data[[#This Row],[inflow_flag]],performance_data[return_percentage])</f>
        <v>4.8467905675459724</v>
      </c>
      <c r="U4579" s="17">
        <f>IF(performance_data[[#This Row],[return_percentage]]&lt;performance_data[[#This Row],[benchmark_return]],1,0)</f>
        <v>1</v>
      </c>
      <c r="V4579" s="17">
        <f>COUNTIFS(performance_data[portfolio_id],performance_data[[#This Row],[portfolio_id]])</f>
        <v>35</v>
      </c>
      <c r="W4579" s="17">
        <f>COUNTIFS(performance_data[portfolio_id],performance_data[[#This Row],[portfolio_id]],
          performance_data[return_flag],1)</f>
        <v>19</v>
      </c>
      <c r="X4579" s="15">
        <f>performance_data[[#This Row],[underperform_flag_count]]/performance_data[[#This Row],[totalportfoliocount]]</f>
        <v>0.54285714285714282</v>
      </c>
    </row>
    <row r="4580" spans="1:24" x14ac:dyDescent="0.3">
      <c r="A4580">
        <v>9353</v>
      </c>
      <c r="B4580" s="1">
        <v>45436</v>
      </c>
      <c r="C4580">
        <v>394523</v>
      </c>
      <c r="D4580">
        <v>-3.35</v>
      </c>
      <c r="E4580">
        <v>-3.65</v>
      </c>
      <c r="F4580">
        <v>10060.81</v>
      </c>
      <c r="G4580">
        <v>13969.09</v>
      </c>
      <c r="H4580" t="s">
        <v>2205</v>
      </c>
      <c r="I4580" t="s">
        <v>2211</v>
      </c>
      <c r="J4580">
        <v>5</v>
      </c>
      <c r="K4580" t="s">
        <v>2223</v>
      </c>
      <c r="L4580" t="str">
        <f>IF(performance_data[[#This Row],[return_percentage]]&gt;=performance_data[[#This Row],[benchmark_return]],"Higher","Lower")</f>
        <v>Higher</v>
      </c>
      <c r="M4580" s="14">
        <f xml:space="preserve"> _xlfn.MAXIFS(performance_data[date],performance_data[portfolio_id],performance_data[[#This Row],[portfolio_id]])</f>
        <v>45545</v>
      </c>
      <c r="N4580" s="14">
        <f xml:space="preserve"> _xlfn.MINIFS(performance_data[date],performance_data[portfolio_id],performance_data[[#This Row],[portfolio_id]])</f>
        <v>44841</v>
      </c>
      <c r="O4580" s="15">
        <f>_xlfn.MAXIFS(performance_data[portfolio_value],performance_data[portfolio_id],performance_data[[#This Row],[portfolio_id]],performance_data[date],performance_data[[#This Row],[latest_date]])</f>
        <v>161986.07999999999</v>
      </c>
      <c r="P4580" s="15">
        <f>_xlfn.MAXIFS(performance_data[portfolio_value],performance_data[portfolio_id],performance_data[[#This Row],[portfolio_id]],performance_data[date],performance_data[[#This Row],[starting_date]])</f>
        <v>55143.519999999997</v>
      </c>
      <c r="Q4580" s="15">
        <f>performance_data[[#This Row],[latest_value]]-performance_data[[#This Row],[starting_value]]</f>
        <v>106842.56</v>
      </c>
      <c r="R4580" s="15">
        <f>performance_data[[#This Row],[net_inflows]]-performance_data[[#This Row],[net_outflows]]</f>
        <v>-3908.2800000000007</v>
      </c>
      <c r="S4580" s="15" t="str">
        <f>IF(performance_data[[#This Row],[net_inflows]]&gt;AVERAGE(performance_data[net_inflows]),"High","Low")</f>
        <v>High</v>
      </c>
      <c r="T4580" s="15">
        <f>AVERAGEIF(performance_data[inflow_flag],performance_data[[#This Row],[inflow_flag]],performance_data[return_percentage])</f>
        <v>4.8467905675459724</v>
      </c>
      <c r="U4580" s="17">
        <f>IF(performance_data[[#This Row],[return_percentage]]&lt;performance_data[[#This Row],[benchmark_return]],1,0)</f>
        <v>0</v>
      </c>
      <c r="V4580" s="17">
        <f>COUNTIFS(performance_data[portfolio_id],performance_data[[#This Row],[portfolio_id]])</f>
        <v>35</v>
      </c>
      <c r="W4580" s="17">
        <f>COUNTIFS(performance_data[portfolio_id],performance_data[[#This Row],[portfolio_id]],
          performance_data[return_flag],1)</f>
        <v>19</v>
      </c>
      <c r="X4580" s="15">
        <f>performance_data[[#This Row],[underperform_flag_count]]/performance_data[[#This Row],[totalportfoliocount]]</f>
        <v>0.54285714285714282</v>
      </c>
    </row>
    <row r="4581" spans="1:24" x14ac:dyDescent="0.3">
      <c r="A4581">
        <v>9353</v>
      </c>
      <c r="B4581" s="1">
        <v>45344</v>
      </c>
      <c r="C4581">
        <v>369394.97</v>
      </c>
      <c r="D4581">
        <v>15.98</v>
      </c>
      <c r="E4581">
        <v>17.559999999999999</v>
      </c>
      <c r="F4581">
        <v>2353.69</v>
      </c>
      <c r="G4581">
        <v>16449.900000000001</v>
      </c>
      <c r="H4581" t="s">
        <v>2205</v>
      </c>
      <c r="I4581" t="s">
        <v>2206</v>
      </c>
      <c r="J4581">
        <v>2</v>
      </c>
      <c r="K4581" t="s">
        <v>2226</v>
      </c>
      <c r="L4581" t="str">
        <f>IF(performance_data[[#This Row],[return_percentage]]&gt;=performance_data[[#This Row],[benchmark_return]],"Higher","Lower")</f>
        <v>Lower</v>
      </c>
      <c r="M4581" s="14">
        <f xml:space="preserve"> _xlfn.MAXIFS(performance_data[date],performance_data[portfolio_id],performance_data[[#This Row],[portfolio_id]])</f>
        <v>45545</v>
      </c>
      <c r="N4581" s="14">
        <f xml:space="preserve"> _xlfn.MINIFS(performance_data[date],performance_data[portfolio_id],performance_data[[#This Row],[portfolio_id]])</f>
        <v>44841</v>
      </c>
      <c r="O4581" s="15">
        <f>_xlfn.MAXIFS(performance_data[portfolio_value],performance_data[portfolio_id],performance_data[[#This Row],[portfolio_id]],performance_data[date],performance_data[[#This Row],[latest_date]])</f>
        <v>161986.07999999999</v>
      </c>
      <c r="P4581" s="15">
        <f>_xlfn.MAXIFS(performance_data[portfolio_value],performance_data[portfolio_id],performance_data[[#This Row],[portfolio_id]],performance_data[date],performance_data[[#This Row],[starting_date]])</f>
        <v>55143.519999999997</v>
      </c>
      <c r="Q4581" s="15">
        <f>performance_data[[#This Row],[latest_value]]-performance_data[[#This Row],[starting_value]]</f>
        <v>106842.56</v>
      </c>
      <c r="R4581" s="15">
        <f>performance_data[[#This Row],[net_inflows]]-performance_data[[#This Row],[net_outflows]]</f>
        <v>-14096.210000000001</v>
      </c>
      <c r="S4581" s="15" t="str">
        <f>IF(performance_data[[#This Row],[net_inflows]]&gt;AVERAGE(performance_data[net_inflows]),"High","Low")</f>
        <v>Low</v>
      </c>
      <c r="T4581" s="15">
        <f>AVERAGEIF(performance_data[inflow_flag],performance_data[[#This Row],[inflow_flag]],performance_data[return_percentage])</f>
        <v>5.0457846277021572</v>
      </c>
      <c r="U4581" s="17">
        <f>IF(performance_data[[#This Row],[return_percentage]]&lt;performance_data[[#This Row],[benchmark_return]],1,0)</f>
        <v>1</v>
      </c>
      <c r="V4581" s="17">
        <f>COUNTIFS(performance_data[portfolio_id],performance_data[[#This Row],[portfolio_id]])</f>
        <v>35</v>
      </c>
      <c r="W4581" s="17">
        <f>COUNTIFS(performance_data[portfolio_id],performance_data[[#This Row],[portfolio_id]],
          performance_data[return_flag],1)</f>
        <v>19</v>
      </c>
      <c r="X4581" s="15">
        <f>performance_data[[#This Row],[underperform_flag_count]]/performance_data[[#This Row],[totalportfoliocount]]</f>
        <v>0.54285714285714282</v>
      </c>
    </row>
    <row r="4582" spans="1:24" x14ac:dyDescent="0.3">
      <c r="A4582">
        <v>9353</v>
      </c>
      <c r="B4582" s="1">
        <v>44843</v>
      </c>
      <c r="C4582">
        <v>129376.01</v>
      </c>
      <c r="D4582">
        <v>12.28</v>
      </c>
      <c r="E4582">
        <v>11.21</v>
      </c>
      <c r="F4582">
        <v>15833.5</v>
      </c>
      <c r="G4582">
        <v>12150.22</v>
      </c>
      <c r="H4582" t="s">
        <v>2220</v>
      </c>
      <c r="I4582" t="s">
        <v>2217</v>
      </c>
      <c r="J4582">
        <v>10</v>
      </c>
      <c r="K4582" t="s">
        <v>2224</v>
      </c>
      <c r="L4582" t="str">
        <f>IF(performance_data[[#This Row],[return_percentage]]&gt;=performance_data[[#This Row],[benchmark_return]],"Higher","Lower")</f>
        <v>Higher</v>
      </c>
      <c r="M4582" s="14">
        <f xml:space="preserve"> _xlfn.MAXIFS(performance_data[date],performance_data[portfolio_id],performance_data[[#This Row],[portfolio_id]])</f>
        <v>45545</v>
      </c>
      <c r="N4582" s="14">
        <f xml:space="preserve"> _xlfn.MINIFS(performance_data[date],performance_data[portfolio_id],performance_data[[#This Row],[portfolio_id]])</f>
        <v>44841</v>
      </c>
      <c r="O4582" s="15">
        <f>_xlfn.MAXIFS(performance_data[portfolio_value],performance_data[portfolio_id],performance_data[[#This Row],[portfolio_id]],performance_data[date],performance_data[[#This Row],[latest_date]])</f>
        <v>161986.07999999999</v>
      </c>
      <c r="P4582" s="15">
        <f>_xlfn.MAXIFS(performance_data[portfolio_value],performance_data[portfolio_id],performance_data[[#This Row],[portfolio_id]],performance_data[date],performance_data[[#This Row],[starting_date]])</f>
        <v>55143.519999999997</v>
      </c>
      <c r="Q4582" s="15">
        <f>performance_data[[#This Row],[latest_value]]-performance_data[[#This Row],[starting_value]]</f>
        <v>106842.56</v>
      </c>
      <c r="R4582" s="15">
        <f>performance_data[[#This Row],[net_inflows]]-performance_data[[#This Row],[net_outflows]]</f>
        <v>3683.2800000000007</v>
      </c>
      <c r="S4582" s="15" t="str">
        <f>IF(performance_data[[#This Row],[net_inflows]]&gt;AVERAGE(performance_data[net_inflows]),"High","Low")</f>
        <v>High</v>
      </c>
      <c r="T4582" s="15">
        <f>AVERAGEIF(performance_data[inflow_flag],performance_data[[#This Row],[inflow_flag]],performance_data[return_percentage])</f>
        <v>4.8467905675459724</v>
      </c>
      <c r="U4582" s="17">
        <f>IF(performance_data[[#This Row],[return_percentage]]&lt;performance_data[[#This Row],[benchmark_return]],1,0)</f>
        <v>0</v>
      </c>
      <c r="V4582" s="17">
        <f>COUNTIFS(performance_data[portfolio_id],performance_data[[#This Row],[portfolio_id]])</f>
        <v>35</v>
      </c>
      <c r="W4582" s="17">
        <f>COUNTIFS(performance_data[portfolio_id],performance_data[[#This Row],[portfolio_id]],
          performance_data[return_flag],1)</f>
        <v>19</v>
      </c>
      <c r="X4582" s="15">
        <f>performance_data[[#This Row],[underperform_flag_count]]/performance_data[[#This Row],[totalportfoliocount]]</f>
        <v>0.54285714285714282</v>
      </c>
    </row>
    <row r="4583" spans="1:24" x14ac:dyDescent="0.3">
      <c r="A4583">
        <v>9353</v>
      </c>
      <c r="B4583" s="1">
        <v>45158</v>
      </c>
      <c r="C4583">
        <v>73085.73</v>
      </c>
      <c r="D4583">
        <v>-7.3</v>
      </c>
      <c r="E4583">
        <v>-5.97</v>
      </c>
      <c r="F4583">
        <v>19739.16</v>
      </c>
      <c r="G4583">
        <v>13293.24</v>
      </c>
      <c r="H4583" t="s">
        <v>2213</v>
      </c>
      <c r="I4583" t="s">
        <v>2209</v>
      </c>
      <c r="J4583">
        <v>8</v>
      </c>
      <c r="K4583" t="s">
        <v>2214</v>
      </c>
      <c r="L4583" t="str">
        <f>IF(performance_data[[#This Row],[return_percentage]]&gt;=performance_data[[#This Row],[benchmark_return]],"Higher","Lower")</f>
        <v>Lower</v>
      </c>
      <c r="M4583" s="14">
        <f xml:space="preserve"> _xlfn.MAXIFS(performance_data[date],performance_data[portfolio_id],performance_data[[#This Row],[portfolio_id]])</f>
        <v>45545</v>
      </c>
      <c r="N4583" s="14">
        <f xml:space="preserve"> _xlfn.MINIFS(performance_data[date],performance_data[portfolio_id],performance_data[[#This Row],[portfolio_id]])</f>
        <v>44841</v>
      </c>
      <c r="O4583" s="15">
        <f>_xlfn.MAXIFS(performance_data[portfolio_value],performance_data[portfolio_id],performance_data[[#This Row],[portfolio_id]],performance_data[date],performance_data[[#This Row],[latest_date]])</f>
        <v>161986.07999999999</v>
      </c>
      <c r="P4583" s="15">
        <f>_xlfn.MAXIFS(performance_data[portfolio_value],performance_data[portfolio_id],performance_data[[#This Row],[portfolio_id]],performance_data[date],performance_data[[#This Row],[starting_date]])</f>
        <v>55143.519999999997</v>
      </c>
      <c r="Q4583" s="15">
        <f>performance_data[[#This Row],[latest_value]]-performance_data[[#This Row],[starting_value]]</f>
        <v>106842.56</v>
      </c>
      <c r="R4583" s="15">
        <f>performance_data[[#This Row],[net_inflows]]-performance_data[[#This Row],[net_outflows]]</f>
        <v>6445.92</v>
      </c>
      <c r="S4583" s="15" t="str">
        <f>IF(performance_data[[#This Row],[net_inflows]]&gt;AVERAGE(performance_data[net_inflows]),"High","Low")</f>
        <v>High</v>
      </c>
      <c r="T4583" s="15">
        <f>AVERAGEIF(performance_data[inflow_flag],performance_data[[#This Row],[inflow_flag]],performance_data[return_percentage])</f>
        <v>4.8467905675459724</v>
      </c>
      <c r="U4583" s="17">
        <f>IF(performance_data[[#This Row],[return_percentage]]&lt;performance_data[[#This Row],[benchmark_return]],1,0)</f>
        <v>1</v>
      </c>
      <c r="V4583" s="17">
        <f>COUNTIFS(performance_data[portfolio_id],performance_data[[#This Row],[portfolio_id]])</f>
        <v>35</v>
      </c>
      <c r="W4583" s="17">
        <f>COUNTIFS(performance_data[portfolio_id],performance_data[[#This Row],[portfolio_id]],
          performance_data[return_flag],1)</f>
        <v>19</v>
      </c>
      <c r="X4583" s="15">
        <f>performance_data[[#This Row],[underperform_flag_count]]/performance_data[[#This Row],[totalportfoliocount]]</f>
        <v>0.54285714285714282</v>
      </c>
    </row>
    <row r="4584" spans="1:24" x14ac:dyDescent="0.3">
      <c r="A4584">
        <v>9353</v>
      </c>
      <c r="B4584" s="1">
        <v>45487</v>
      </c>
      <c r="C4584">
        <v>178575.93</v>
      </c>
      <c r="D4584">
        <v>-0.42</v>
      </c>
      <c r="E4584">
        <v>-0.42</v>
      </c>
      <c r="F4584">
        <v>2297.46</v>
      </c>
      <c r="G4584">
        <v>8116.03</v>
      </c>
      <c r="H4584" t="s">
        <v>2205</v>
      </c>
      <c r="I4584" t="s">
        <v>2209</v>
      </c>
      <c r="J4584">
        <v>7</v>
      </c>
      <c r="K4584" t="s">
        <v>2210</v>
      </c>
      <c r="L4584" t="str">
        <f>IF(performance_data[[#This Row],[return_percentage]]&gt;=performance_data[[#This Row],[benchmark_return]],"Higher","Lower")</f>
        <v>Higher</v>
      </c>
      <c r="M4584" s="14">
        <f xml:space="preserve"> _xlfn.MAXIFS(performance_data[date],performance_data[portfolio_id],performance_data[[#This Row],[portfolio_id]])</f>
        <v>45545</v>
      </c>
      <c r="N4584" s="14">
        <f xml:space="preserve"> _xlfn.MINIFS(performance_data[date],performance_data[portfolio_id],performance_data[[#This Row],[portfolio_id]])</f>
        <v>44841</v>
      </c>
      <c r="O4584" s="15">
        <f>_xlfn.MAXIFS(performance_data[portfolio_value],performance_data[portfolio_id],performance_data[[#This Row],[portfolio_id]],performance_data[date],performance_data[[#This Row],[latest_date]])</f>
        <v>161986.07999999999</v>
      </c>
      <c r="P4584" s="15">
        <f>_xlfn.MAXIFS(performance_data[portfolio_value],performance_data[portfolio_id],performance_data[[#This Row],[portfolio_id]],performance_data[date],performance_data[[#This Row],[starting_date]])</f>
        <v>55143.519999999997</v>
      </c>
      <c r="Q4584" s="15">
        <f>performance_data[[#This Row],[latest_value]]-performance_data[[#This Row],[starting_value]]</f>
        <v>106842.56</v>
      </c>
      <c r="R4584" s="15">
        <f>performance_data[[#This Row],[net_inflows]]-performance_data[[#This Row],[net_outflows]]</f>
        <v>-5818.57</v>
      </c>
      <c r="S4584" s="15" t="str">
        <f>IF(performance_data[[#This Row],[net_inflows]]&gt;AVERAGE(performance_data[net_inflows]),"High","Low")</f>
        <v>Low</v>
      </c>
      <c r="T4584" s="15">
        <f>AVERAGEIF(performance_data[inflow_flag],performance_data[[#This Row],[inflow_flag]],performance_data[return_percentage])</f>
        <v>5.0457846277021572</v>
      </c>
      <c r="U4584" s="17">
        <f>IF(performance_data[[#This Row],[return_percentage]]&lt;performance_data[[#This Row],[benchmark_return]],1,0)</f>
        <v>0</v>
      </c>
      <c r="V4584" s="17">
        <f>COUNTIFS(performance_data[portfolio_id],performance_data[[#This Row],[portfolio_id]])</f>
        <v>35</v>
      </c>
      <c r="W4584" s="17">
        <f>COUNTIFS(performance_data[portfolio_id],performance_data[[#This Row],[portfolio_id]],
          performance_data[return_flag],1)</f>
        <v>19</v>
      </c>
      <c r="X4584" s="15">
        <f>performance_data[[#This Row],[underperform_flag_count]]/performance_data[[#This Row],[totalportfoliocount]]</f>
        <v>0.54285714285714282</v>
      </c>
    </row>
    <row r="4585" spans="1:24" x14ac:dyDescent="0.3">
      <c r="A4585">
        <v>9353</v>
      </c>
      <c r="B4585" s="1">
        <v>45161</v>
      </c>
      <c r="C4585">
        <v>107400.28</v>
      </c>
      <c r="D4585">
        <v>4.93</v>
      </c>
      <c r="E4585">
        <v>5.32</v>
      </c>
      <c r="F4585">
        <v>1051.24</v>
      </c>
      <c r="G4585">
        <v>1775.29</v>
      </c>
      <c r="H4585" t="s">
        <v>2213</v>
      </c>
      <c r="I4585" t="s">
        <v>2209</v>
      </c>
      <c r="J4585">
        <v>8</v>
      </c>
      <c r="K4585" t="s">
        <v>2214</v>
      </c>
      <c r="L4585" t="str">
        <f>IF(performance_data[[#This Row],[return_percentage]]&gt;=performance_data[[#This Row],[benchmark_return]],"Higher","Lower")</f>
        <v>Lower</v>
      </c>
      <c r="M4585" s="14">
        <f xml:space="preserve"> _xlfn.MAXIFS(performance_data[date],performance_data[portfolio_id],performance_data[[#This Row],[portfolio_id]])</f>
        <v>45545</v>
      </c>
      <c r="N4585" s="14">
        <f xml:space="preserve"> _xlfn.MINIFS(performance_data[date],performance_data[portfolio_id],performance_data[[#This Row],[portfolio_id]])</f>
        <v>44841</v>
      </c>
      <c r="O4585" s="15">
        <f>_xlfn.MAXIFS(performance_data[portfolio_value],performance_data[portfolio_id],performance_data[[#This Row],[portfolio_id]],performance_data[date],performance_data[[#This Row],[latest_date]])</f>
        <v>161986.07999999999</v>
      </c>
      <c r="P4585" s="15">
        <f>_xlfn.MAXIFS(performance_data[portfolio_value],performance_data[portfolio_id],performance_data[[#This Row],[portfolio_id]],performance_data[date],performance_data[[#This Row],[starting_date]])</f>
        <v>55143.519999999997</v>
      </c>
      <c r="Q4585" s="15">
        <f>performance_data[[#This Row],[latest_value]]-performance_data[[#This Row],[starting_value]]</f>
        <v>106842.56</v>
      </c>
      <c r="R4585" s="15">
        <f>performance_data[[#This Row],[net_inflows]]-performance_data[[#This Row],[net_outflows]]</f>
        <v>-724.05</v>
      </c>
      <c r="S4585" s="15" t="str">
        <f>IF(performance_data[[#This Row],[net_inflows]]&gt;AVERAGE(performance_data[net_inflows]),"High","Low")</f>
        <v>Low</v>
      </c>
      <c r="T4585" s="15">
        <f>AVERAGEIF(performance_data[inflow_flag],performance_data[[#This Row],[inflow_flag]],performance_data[return_percentage])</f>
        <v>5.0457846277021572</v>
      </c>
      <c r="U4585" s="17">
        <f>IF(performance_data[[#This Row],[return_percentage]]&lt;performance_data[[#This Row],[benchmark_return]],1,0)</f>
        <v>1</v>
      </c>
      <c r="V4585" s="17">
        <f>COUNTIFS(performance_data[portfolio_id],performance_data[[#This Row],[portfolio_id]])</f>
        <v>35</v>
      </c>
      <c r="W4585" s="17">
        <f>COUNTIFS(performance_data[portfolio_id],performance_data[[#This Row],[portfolio_id]],
          performance_data[return_flag],1)</f>
        <v>19</v>
      </c>
      <c r="X4585" s="15">
        <f>performance_data[[#This Row],[underperform_flag_count]]/performance_data[[#This Row],[totalportfoliocount]]</f>
        <v>0.54285714285714282</v>
      </c>
    </row>
    <row r="4586" spans="1:24" x14ac:dyDescent="0.3">
      <c r="A4586">
        <v>9353</v>
      </c>
      <c r="B4586" s="1">
        <v>45271</v>
      </c>
      <c r="C4586">
        <v>16535.77</v>
      </c>
      <c r="D4586">
        <v>12.68</v>
      </c>
      <c r="E4586">
        <v>13.73</v>
      </c>
      <c r="F4586">
        <v>5696.99</v>
      </c>
      <c r="G4586">
        <v>3152.74</v>
      </c>
      <c r="H4586" t="s">
        <v>2213</v>
      </c>
      <c r="I4586" t="s">
        <v>2217</v>
      </c>
      <c r="J4586">
        <v>12</v>
      </c>
      <c r="K4586" t="s">
        <v>2218</v>
      </c>
      <c r="L4586" t="str">
        <f>IF(performance_data[[#This Row],[return_percentage]]&gt;=performance_data[[#This Row],[benchmark_return]],"Higher","Lower")</f>
        <v>Lower</v>
      </c>
      <c r="M4586" s="14">
        <f xml:space="preserve"> _xlfn.MAXIFS(performance_data[date],performance_data[portfolio_id],performance_data[[#This Row],[portfolio_id]])</f>
        <v>45545</v>
      </c>
      <c r="N4586" s="14">
        <f xml:space="preserve"> _xlfn.MINIFS(performance_data[date],performance_data[portfolio_id],performance_data[[#This Row],[portfolio_id]])</f>
        <v>44841</v>
      </c>
      <c r="O4586" s="15">
        <f>_xlfn.MAXIFS(performance_data[portfolio_value],performance_data[portfolio_id],performance_data[[#This Row],[portfolio_id]],performance_data[date],performance_data[[#This Row],[latest_date]])</f>
        <v>161986.07999999999</v>
      </c>
      <c r="P4586" s="15">
        <f>_xlfn.MAXIFS(performance_data[portfolio_value],performance_data[portfolio_id],performance_data[[#This Row],[portfolio_id]],performance_data[date],performance_data[[#This Row],[starting_date]])</f>
        <v>55143.519999999997</v>
      </c>
      <c r="Q4586" s="15">
        <f>performance_data[[#This Row],[latest_value]]-performance_data[[#This Row],[starting_value]]</f>
        <v>106842.56</v>
      </c>
      <c r="R4586" s="15">
        <f>performance_data[[#This Row],[net_inflows]]-performance_data[[#This Row],[net_outflows]]</f>
        <v>2544.25</v>
      </c>
      <c r="S4586" s="15" t="str">
        <f>IF(performance_data[[#This Row],[net_inflows]]&gt;AVERAGE(performance_data[net_inflows]),"High","Low")</f>
        <v>Low</v>
      </c>
      <c r="T4586" s="15">
        <f>AVERAGEIF(performance_data[inflow_flag],performance_data[[#This Row],[inflow_flag]],performance_data[return_percentage])</f>
        <v>5.0457846277021572</v>
      </c>
      <c r="U4586" s="17">
        <f>IF(performance_data[[#This Row],[return_percentage]]&lt;performance_data[[#This Row],[benchmark_return]],1,0)</f>
        <v>1</v>
      </c>
      <c r="V4586" s="17">
        <f>COUNTIFS(performance_data[portfolio_id],performance_data[[#This Row],[portfolio_id]])</f>
        <v>35</v>
      </c>
      <c r="W4586" s="17">
        <f>COUNTIFS(performance_data[portfolio_id],performance_data[[#This Row],[portfolio_id]],
          performance_data[return_flag],1)</f>
        <v>19</v>
      </c>
      <c r="X4586" s="15">
        <f>performance_data[[#This Row],[underperform_flag_count]]/performance_data[[#This Row],[totalportfoliocount]]</f>
        <v>0.54285714285714282</v>
      </c>
    </row>
    <row r="4587" spans="1:24" x14ac:dyDescent="0.3">
      <c r="A4587">
        <v>9353</v>
      </c>
      <c r="B4587" s="1">
        <v>44959</v>
      </c>
      <c r="C4587">
        <v>105832.51</v>
      </c>
      <c r="D4587">
        <v>-7.56</v>
      </c>
      <c r="E4587">
        <v>-7.59</v>
      </c>
      <c r="F4587">
        <v>15585.21</v>
      </c>
      <c r="G4587">
        <v>2851.95</v>
      </c>
      <c r="H4587" t="s">
        <v>2213</v>
      </c>
      <c r="I4587" t="s">
        <v>2206</v>
      </c>
      <c r="J4587">
        <v>2</v>
      </c>
      <c r="K4587" t="s">
        <v>2226</v>
      </c>
      <c r="L4587" t="str">
        <f>IF(performance_data[[#This Row],[return_percentage]]&gt;=performance_data[[#This Row],[benchmark_return]],"Higher","Lower")</f>
        <v>Higher</v>
      </c>
      <c r="M4587" s="14">
        <f xml:space="preserve"> _xlfn.MAXIFS(performance_data[date],performance_data[portfolio_id],performance_data[[#This Row],[portfolio_id]])</f>
        <v>45545</v>
      </c>
      <c r="N4587" s="14">
        <f xml:space="preserve"> _xlfn.MINIFS(performance_data[date],performance_data[portfolio_id],performance_data[[#This Row],[portfolio_id]])</f>
        <v>44841</v>
      </c>
      <c r="O4587" s="15">
        <f>_xlfn.MAXIFS(performance_data[portfolio_value],performance_data[portfolio_id],performance_data[[#This Row],[portfolio_id]],performance_data[date],performance_data[[#This Row],[latest_date]])</f>
        <v>161986.07999999999</v>
      </c>
      <c r="P4587" s="15">
        <f>_xlfn.MAXIFS(performance_data[portfolio_value],performance_data[portfolio_id],performance_data[[#This Row],[portfolio_id]],performance_data[date],performance_data[[#This Row],[starting_date]])</f>
        <v>55143.519999999997</v>
      </c>
      <c r="Q4587" s="15">
        <f>performance_data[[#This Row],[latest_value]]-performance_data[[#This Row],[starting_value]]</f>
        <v>106842.56</v>
      </c>
      <c r="R4587" s="15">
        <f>performance_data[[#This Row],[net_inflows]]-performance_data[[#This Row],[net_outflows]]</f>
        <v>12733.259999999998</v>
      </c>
      <c r="S4587" s="15" t="str">
        <f>IF(performance_data[[#This Row],[net_inflows]]&gt;AVERAGE(performance_data[net_inflows]),"High","Low")</f>
        <v>High</v>
      </c>
      <c r="T4587" s="15">
        <f>AVERAGEIF(performance_data[inflow_flag],performance_data[[#This Row],[inflow_flag]],performance_data[return_percentage])</f>
        <v>4.8467905675459724</v>
      </c>
      <c r="U4587" s="17">
        <f>IF(performance_data[[#This Row],[return_percentage]]&lt;performance_data[[#This Row],[benchmark_return]],1,0)</f>
        <v>0</v>
      </c>
      <c r="V4587" s="17">
        <f>COUNTIFS(performance_data[portfolio_id],performance_data[[#This Row],[portfolio_id]])</f>
        <v>35</v>
      </c>
      <c r="W4587" s="17">
        <f>COUNTIFS(performance_data[portfolio_id],performance_data[[#This Row],[portfolio_id]],
          performance_data[return_flag],1)</f>
        <v>19</v>
      </c>
      <c r="X4587" s="15">
        <f>performance_data[[#This Row],[underperform_flag_count]]/performance_data[[#This Row],[totalportfoliocount]]</f>
        <v>0.54285714285714282</v>
      </c>
    </row>
    <row r="4588" spans="1:24" x14ac:dyDescent="0.3">
      <c r="A4588">
        <v>9353</v>
      </c>
      <c r="B4588" s="1">
        <v>45167</v>
      </c>
      <c r="C4588">
        <v>43572.77</v>
      </c>
      <c r="D4588">
        <v>8.0299999999999994</v>
      </c>
      <c r="E4588">
        <v>9.58</v>
      </c>
      <c r="F4588">
        <v>7080.92</v>
      </c>
      <c r="G4588">
        <v>13623.41</v>
      </c>
      <c r="H4588" t="s">
        <v>2213</v>
      </c>
      <c r="I4588" t="s">
        <v>2209</v>
      </c>
      <c r="J4588">
        <v>8</v>
      </c>
      <c r="K4588" t="s">
        <v>2214</v>
      </c>
      <c r="L4588" t="str">
        <f>IF(performance_data[[#This Row],[return_percentage]]&gt;=performance_data[[#This Row],[benchmark_return]],"Higher","Lower")</f>
        <v>Lower</v>
      </c>
      <c r="M4588" s="14">
        <f xml:space="preserve"> _xlfn.MAXIFS(performance_data[date],performance_data[portfolio_id],performance_data[[#This Row],[portfolio_id]])</f>
        <v>45545</v>
      </c>
      <c r="N4588" s="14">
        <f xml:space="preserve"> _xlfn.MINIFS(performance_data[date],performance_data[portfolio_id],performance_data[[#This Row],[portfolio_id]])</f>
        <v>44841</v>
      </c>
      <c r="O4588" s="15">
        <f>_xlfn.MAXIFS(performance_data[portfolio_value],performance_data[portfolio_id],performance_data[[#This Row],[portfolio_id]],performance_data[date],performance_data[[#This Row],[latest_date]])</f>
        <v>161986.07999999999</v>
      </c>
      <c r="P4588" s="15">
        <f>_xlfn.MAXIFS(performance_data[portfolio_value],performance_data[portfolio_id],performance_data[[#This Row],[portfolio_id]],performance_data[date],performance_data[[#This Row],[starting_date]])</f>
        <v>55143.519999999997</v>
      </c>
      <c r="Q4588" s="15">
        <f>performance_data[[#This Row],[latest_value]]-performance_data[[#This Row],[starting_value]]</f>
        <v>106842.56</v>
      </c>
      <c r="R4588" s="15">
        <f>performance_data[[#This Row],[net_inflows]]-performance_data[[#This Row],[net_outflows]]</f>
        <v>-6542.49</v>
      </c>
      <c r="S4588" s="15" t="str">
        <f>IF(performance_data[[#This Row],[net_inflows]]&gt;AVERAGE(performance_data[net_inflows]),"High","Low")</f>
        <v>Low</v>
      </c>
      <c r="T4588" s="15">
        <f>AVERAGEIF(performance_data[inflow_flag],performance_data[[#This Row],[inflow_flag]],performance_data[return_percentage])</f>
        <v>5.0457846277021572</v>
      </c>
      <c r="U4588" s="17">
        <f>IF(performance_data[[#This Row],[return_percentage]]&lt;performance_data[[#This Row],[benchmark_return]],1,0)</f>
        <v>1</v>
      </c>
      <c r="V4588" s="17">
        <f>COUNTIFS(performance_data[portfolio_id],performance_data[[#This Row],[portfolio_id]])</f>
        <v>35</v>
      </c>
      <c r="W4588" s="17">
        <f>COUNTIFS(performance_data[portfolio_id],performance_data[[#This Row],[portfolio_id]],
          performance_data[return_flag],1)</f>
        <v>19</v>
      </c>
      <c r="X4588" s="15">
        <f>performance_data[[#This Row],[underperform_flag_count]]/performance_data[[#This Row],[totalportfoliocount]]</f>
        <v>0.54285714285714282</v>
      </c>
    </row>
    <row r="4589" spans="1:24" x14ac:dyDescent="0.3">
      <c r="A4589">
        <v>9353</v>
      </c>
      <c r="B4589" s="1">
        <v>45409</v>
      </c>
      <c r="C4589">
        <v>361371.49</v>
      </c>
      <c r="D4589">
        <v>17.64</v>
      </c>
      <c r="E4589">
        <v>19.47</v>
      </c>
      <c r="F4589">
        <v>6678.65</v>
      </c>
      <c r="G4589">
        <v>17084.73</v>
      </c>
      <c r="H4589" t="s">
        <v>2205</v>
      </c>
      <c r="I4589" t="s">
        <v>2211</v>
      </c>
      <c r="J4589">
        <v>4</v>
      </c>
      <c r="K4589" t="s">
        <v>2216</v>
      </c>
      <c r="L4589" t="str">
        <f>IF(performance_data[[#This Row],[return_percentage]]&gt;=performance_data[[#This Row],[benchmark_return]],"Higher","Lower")</f>
        <v>Lower</v>
      </c>
      <c r="M4589" s="14">
        <f xml:space="preserve"> _xlfn.MAXIFS(performance_data[date],performance_data[portfolio_id],performance_data[[#This Row],[portfolio_id]])</f>
        <v>45545</v>
      </c>
      <c r="N4589" s="14">
        <f xml:space="preserve"> _xlfn.MINIFS(performance_data[date],performance_data[portfolio_id],performance_data[[#This Row],[portfolio_id]])</f>
        <v>44841</v>
      </c>
      <c r="O4589" s="15">
        <f>_xlfn.MAXIFS(performance_data[portfolio_value],performance_data[portfolio_id],performance_data[[#This Row],[portfolio_id]],performance_data[date],performance_data[[#This Row],[latest_date]])</f>
        <v>161986.07999999999</v>
      </c>
      <c r="P4589" s="15">
        <f>_xlfn.MAXIFS(performance_data[portfolio_value],performance_data[portfolio_id],performance_data[[#This Row],[portfolio_id]],performance_data[date],performance_data[[#This Row],[starting_date]])</f>
        <v>55143.519999999997</v>
      </c>
      <c r="Q4589" s="15">
        <f>performance_data[[#This Row],[latest_value]]-performance_data[[#This Row],[starting_value]]</f>
        <v>106842.56</v>
      </c>
      <c r="R4589" s="15">
        <f>performance_data[[#This Row],[net_inflows]]-performance_data[[#This Row],[net_outflows]]</f>
        <v>-10406.08</v>
      </c>
      <c r="S4589" s="15" t="str">
        <f>IF(performance_data[[#This Row],[net_inflows]]&gt;AVERAGE(performance_data[net_inflows]),"High","Low")</f>
        <v>Low</v>
      </c>
      <c r="T4589" s="15">
        <f>AVERAGEIF(performance_data[inflow_flag],performance_data[[#This Row],[inflow_flag]],performance_data[return_percentage])</f>
        <v>5.0457846277021572</v>
      </c>
      <c r="U4589" s="17">
        <f>IF(performance_data[[#This Row],[return_percentage]]&lt;performance_data[[#This Row],[benchmark_return]],1,0)</f>
        <v>1</v>
      </c>
      <c r="V4589" s="17">
        <f>COUNTIFS(performance_data[portfolio_id],performance_data[[#This Row],[portfolio_id]])</f>
        <v>35</v>
      </c>
      <c r="W4589" s="17">
        <f>COUNTIFS(performance_data[portfolio_id],performance_data[[#This Row],[portfolio_id]],
          performance_data[return_flag],1)</f>
        <v>19</v>
      </c>
      <c r="X4589" s="15">
        <f>performance_data[[#This Row],[underperform_flag_count]]/performance_data[[#This Row],[totalportfoliocount]]</f>
        <v>0.54285714285714282</v>
      </c>
    </row>
    <row r="4590" spans="1:24" x14ac:dyDescent="0.3">
      <c r="A4590">
        <v>9353</v>
      </c>
      <c r="B4590" s="1">
        <v>45433</v>
      </c>
      <c r="C4590">
        <v>353960.55</v>
      </c>
      <c r="D4590">
        <v>5.0999999999999996</v>
      </c>
      <c r="E4590">
        <v>6.05</v>
      </c>
      <c r="F4590">
        <v>3960.21</v>
      </c>
      <c r="G4590">
        <v>12159.26</v>
      </c>
      <c r="H4590" t="s">
        <v>2205</v>
      </c>
      <c r="I4590" t="s">
        <v>2211</v>
      </c>
      <c r="J4590">
        <v>5</v>
      </c>
      <c r="K4590" t="s">
        <v>2223</v>
      </c>
      <c r="L4590" t="str">
        <f>IF(performance_data[[#This Row],[return_percentage]]&gt;=performance_data[[#This Row],[benchmark_return]],"Higher","Lower")</f>
        <v>Lower</v>
      </c>
      <c r="M4590" s="14">
        <f xml:space="preserve"> _xlfn.MAXIFS(performance_data[date],performance_data[portfolio_id],performance_data[[#This Row],[portfolio_id]])</f>
        <v>45545</v>
      </c>
      <c r="N4590" s="14">
        <f xml:space="preserve"> _xlfn.MINIFS(performance_data[date],performance_data[portfolio_id],performance_data[[#This Row],[portfolio_id]])</f>
        <v>44841</v>
      </c>
      <c r="O4590" s="15">
        <f>_xlfn.MAXIFS(performance_data[portfolio_value],performance_data[portfolio_id],performance_data[[#This Row],[portfolio_id]],performance_data[date],performance_data[[#This Row],[latest_date]])</f>
        <v>161986.07999999999</v>
      </c>
      <c r="P4590" s="15">
        <f>_xlfn.MAXIFS(performance_data[portfolio_value],performance_data[portfolio_id],performance_data[[#This Row],[portfolio_id]],performance_data[date],performance_data[[#This Row],[starting_date]])</f>
        <v>55143.519999999997</v>
      </c>
      <c r="Q4590" s="15">
        <f>performance_data[[#This Row],[latest_value]]-performance_data[[#This Row],[starting_value]]</f>
        <v>106842.56</v>
      </c>
      <c r="R4590" s="15">
        <f>performance_data[[#This Row],[net_inflows]]-performance_data[[#This Row],[net_outflows]]</f>
        <v>-8199.0499999999993</v>
      </c>
      <c r="S4590" s="15" t="str">
        <f>IF(performance_data[[#This Row],[net_inflows]]&gt;AVERAGE(performance_data[net_inflows]),"High","Low")</f>
        <v>Low</v>
      </c>
      <c r="T4590" s="15">
        <f>AVERAGEIF(performance_data[inflow_flag],performance_data[[#This Row],[inflow_flag]],performance_data[return_percentage])</f>
        <v>5.0457846277021572</v>
      </c>
      <c r="U4590" s="17">
        <f>IF(performance_data[[#This Row],[return_percentage]]&lt;performance_data[[#This Row],[benchmark_return]],1,0)</f>
        <v>1</v>
      </c>
      <c r="V4590" s="17">
        <f>COUNTIFS(performance_data[portfolio_id],performance_data[[#This Row],[portfolio_id]])</f>
        <v>35</v>
      </c>
      <c r="W4590" s="17">
        <f>COUNTIFS(performance_data[portfolio_id],performance_data[[#This Row],[portfolio_id]],
          performance_data[return_flag],1)</f>
        <v>19</v>
      </c>
      <c r="X4590" s="15">
        <f>performance_data[[#This Row],[underperform_flag_count]]/performance_data[[#This Row],[totalportfoliocount]]</f>
        <v>0.54285714285714282</v>
      </c>
    </row>
    <row r="4591" spans="1:24" x14ac:dyDescent="0.3">
      <c r="A4591">
        <v>9427</v>
      </c>
      <c r="B4591" s="1">
        <v>45462</v>
      </c>
      <c r="C4591">
        <v>406902.5</v>
      </c>
      <c r="D4591">
        <v>-1.31</v>
      </c>
      <c r="E4591">
        <v>-1.23</v>
      </c>
      <c r="F4591">
        <v>1302.0899999999999</v>
      </c>
      <c r="G4591">
        <v>16921.810000000001</v>
      </c>
      <c r="H4591" t="s">
        <v>2205</v>
      </c>
      <c r="I4591" t="s">
        <v>2211</v>
      </c>
      <c r="J4591">
        <v>6</v>
      </c>
      <c r="K4591" t="s">
        <v>2212</v>
      </c>
      <c r="L4591" t="str">
        <f>IF(performance_data[[#This Row],[return_percentage]]&gt;=performance_data[[#This Row],[benchmark_return]],"Higher","Lower")</f>
        <v>Lower</v>
      </c>
      <c r="M4591" s="14">
        <f xml:space="preserve"> _xlfn.MAXIFS(performance_data[date],performance_data[portfolio_id],performance_data[[#This Row],[portfolio_id]])</f>
        <v>45560</v>
      </c>
      <c r="N4591" s="14">
        <f xml:space="preserve"> _xlfn.MINIFS(performance_data[date],performance_data[portfolio_id],performance_data[[#This Row],[portfolio_id]])</f>
        <v>44869</v>
      </c>
      <c r="O4591" s="15">
        <f>_xlfn.MAXIFS(performance_data[portfolio_value],performance_data[portfolio_id],performance_data[[#This Row],[portfolio_id]],performance_data[date],performance_data[[#This Row],[latest_date]])</f>
        <v>423053.35</v>
      </c>
      <c r="P4591" s="15">
        <f>_xlfn.MAXIFS(performance_data[portfolio_value],performance_data[portfolio_id],performance_data[[#This Row],[portfolio_id]],performance_data[date],performance_data[[#This Row],[starting_date]])</f>
        <v>290028.94</v>
      </c>
      <c r="Q4591" s="15">
        <f>performance_data[[#This Row],[latest_value]]-performance_data[[#This Row],[starting_value]]</f>
        <v>133024.40999999997</v>
      </c>
      <c r="R4591" s="15">
        <f>performance_data[[#This Row],[net_inflows]]-performance_data[[#This Row],[net_outflows]]</f>
        <v>-15619.720000000001</v>
      </c>
      <c r="S4591" s="15" t="str">
        <f>IF(performance_data[[#This Row],[net_inflows]]&gt;AVERAGE(performance_data[net_inflows]),"High","Low")</f>
        <v>Low</v>
      </c>
      <c r="T4591" s="15">
        <f>AVERAGEIF(performance_data[inflow_flag],performance_data[[#This Row],[inflow_flag]],performance_data[return_percentage])</f>
        <v>5.0457846277021572</v>
      </c>
      <c r="U4591" s="17">
        <f>IF(performance_data[[#This Row],[return_percentage]]&lt;performance_data[[#This Row],[benchmark_return]],1,0)</f>
        <v>1</v>
      </c>
      <c r="V4591" s="17">
        <f>COUNTIFS(performance_data[portfolio_id],performance_data[[#This Row],[portfolio_id]])</f>
        <v>29</v>
      </c>
      <c r="W4591" s="17">
        <f>COUNTIFS(performance_data[portfolio_id],performance_data[[#This Row],[portfolio_id]],
          performance_data[return_flag],1)</f>
        <v>12</v>
      </c>
      <c r="X4591" s="15">
        <f>performance_data[[#This Row],[underperform_flag_count]]/performance_data[[#This Row],[totalportfoliocount]]</f>
        <v>0.41379310344827586</v>
      </c>
    </row>
    <row r="4592" spans="1:24" x14ac:dyDescent="0.3">
      <c r="A4592">
        <v>9427</v>
      </c>
      <c r="B4592" s="1">
        <v>44961</v>
      </c>
      <c r="C4592">
        <v>486066.99</v>
      </c>
      <c r="D4592">
        <v>17.05</v>
      </c>
      <c r="E4592">
        <v>14.56</v>
      </c>
      <c r="F4592">
        <v>13455.96</v>
      </c>
      <c r="G4592">
        <v>15036.44</v>
      </c>
      <c r="H4592" t="s">
        <v>2213</v>
      </c>
      <c r="I4592" t="s">
        <v>2206</v>
      </c>
      <c r="J4592">
        <v>2</v>
      </c>
      <c r="K4592" t="s">
        <v>2226</v>
      </c>
      <c r="L4592" t="str">
        <f>IF(performance_data[[#This Row],[return_percentage]]&gt;=performance_data[[#This Row],[benchmark_return]],"Higher","Lower")</f>
        <v>Higher</v>
      </c>
      <c r="M4592" s="14">
        <f xml:space="preserve"> _xlfn.MAXIFS(performance_data[date],performance_data[portfolio_id],performance_data[[#This Row],[portfolio_id]])</f>
        <v>45560</v>
      </c>
      <c r="N4592" s="14">
        <f xml:space="preserve"> _xlfn.MINIFS(performance_data[date],performance_data[portfolio_id],performance_data[[#This Row],[portfolio_id]])</f>
        <v>44869</v>
      </c>
      <c r="O4592" s="15">
        <f>_xlfn.MAXIFS(performance_data[portfolio_value],performance_data[portfolio_id],performance_data[[#This Row],[portfolio_id]],performance_data[date],performance_data[[#This Row],[latest_date]])</f>
        <v>423053.35</v>
      </c>
      <c r="P4592" s="15">
        <f>_xlfn.MAXIFS(performance_data[portfolio_value],performance_data[portfolio_id],performance_data[[#This Row],[portfolio_id]],performance_data[date],performance_data[[#This Row],[starting_date]])</f>
        <v>290028.94</v>
      </c>
      <c r="Q4592" s="15">
        <f>performance_data[[#This Row],[latest_value]]-performance_data[[#This Row],[starting_value]]</f>
        <v>133024.40999999997</v>
      </c>
      <c r="R4592" s="15">
        <f>performance_data[[#This Row],[net_inflows]]-performance_data[[#This Row],[net_outflows]]</f>
        <v>-1580.4800000000014</v>
      </c>
      <c r="S4592" s="15" t="str">
        <f>IF(performance_data[[#This Row],[net_inflows]]&gt;AVERAGE(performance_data[net_inflows]),"High","Low")</f>
        <v>High</v>
      </c>
      <c r="T4592" s="15">
        <f>AVERAGEIF(performance_data[inflow_flag],performance_data[[#This Row],[inflow_flag]],performance_data[return_percentage])</f>
        <v>4.8467905675459724</v>
      </c>
      <c r="U4592" s="17">
        <f>IF(performance_data[[#This Row],[return_percentage]]&lt;performance_data[[#This Row],[benchmark_return]],1,0)</f>
        <v>0</v>
      </c>
      <c r="V4592" s="17">
        <f>COUNTIFS(performance_data[portfolio_id],performance_data[[#This Row],[portfolio_id]])</f>
        <v>29</v>
      </c>
      <c r="W4592" s="17">
        <f>COUNTIFS(performance_data[portfolio_id],performance_data[[#This Row],[portfolio_id]],
          performance_data[return_flag],1)</f>
        <v>12</v>
      </c>
      <c r="X4592" s="15">
        <f>performance_data[[#This Row],[underperform_flag_count]]/performance_data[[#This Row],[totalportfoliocount]]</f>
        <v>0.41379310344827586</v>
      </c>
    </row>
    <row r="4593" spans="1:24" x14ac:dyDescent="0.3">
      <c r="A4593">
        <v>9427</v>
      </c>
      <c r="B4593" s="1">
        <v>45166</v>
      </c>
      <c r="C4593">
        <v>276995.46999999997</v>
      </c>
      <c r="D4593">
        <v>10.27</v>
      </c>
      <c r="E4593">
        <v>10.039999999999999</v>
      </c>
      <c r="F4593">
        <v>15796.39</v>
      </c>
      <c r="G4593">
        <v>14374.2</v>
      </c>
      <c r="H4593" t="s">
        <v>2213</v>
      </c>
      <c r="I4593" t="s">
        <v>2209</v>
      </c>
      <c r="J4593">
        <v>8</v>
      </c>
      <c r="K4593" t="s">
        <v>2214</v>
      </c>
      <c r="L4593" t="str">
        <f>IF(performance_data[[#This Row],[return_percentage]]&gt;=performance_data[[#This Row],[benchmark_return]],"Higher","Lower")</f>
        <v>Higher</v>
      </c>
      <c r="M4593" s="14">
        <f xml:space="preserve"> _xlfn.MAXIFS(performance_data[date],performance_data[portfolio_id],performance_data[[#This Row],[portfolio_id]])</f>
        <v>45560</v>
      </c>
      <c r="N4593" s="14">
        <f xml:space="preserve"> _xlfn.MINIFS(performance_data[date],performance_data[portfolio_id],performance_data[[#This Row],[portfolio_id]])</f>
        <v>44869</v>
      </c>
      <c r="O4593" s="15">
        <f>_xlfn.MAXIFS(performance_data[portfolio_value],performance_data[portfolio_id],performance_data[[#This Row],[portfolio_id]],performance_data[date],performance_data[[#This Row],[latest_date]])</f>
        <v>423053.35</v>
      </c>
      <c r="P4593" s="15">
        <f>_xlfn.MAXIFS(performance_data[portfolio_value],performance_data[portfolio_id],performance_data[[#This Row],[portfolio_id]],performance_data[date],performance_data[[#This Row],[starting_date]])</f>
        <v>290028.94</v>
      </c>
      <c r="Q4593" s="15">
        <f>performance_data[[#This Row],[latest_value]]-performance_data[[#This Row],[starting_value]]</f>
        <v>133024.40999999997</v>
      </c>
      <c r="R4593" s="15">
        <f>performance_data[[#This Row],[net_inflows]]-performance_data[[#This Row],[net_outflows]]</f>
        <v>1422.1899999999987</v>
      </c>
      <c r="S4593" s="15" t="str">
        <f>IF(performance_data[[#This Row],[net_inflows]]&gt;AVERAGE(performance_data[net_inflows]),"High","Low")</f>
        <v>High</v>
      </c>
      <c r="T4593" s="15">
        <f>AVERAGEIF(performance_data[inflow_flag],performance_data[[#This Row],[inflow_flag]],performance_data[return_percentage])</f>
        <v>4.8467905675459724</v>
      </c>
      <c r="U4593" s="17">
        <f>IF(performance_data[[#This Row],[return_percentage]]&lt;performance_data[[#This Row],[benchmark_return]],1,0)</f>
        <v>0</v>
      </c>
      <c r="V4593" s="17">
        <f>COUNTIFS(performance_data[portfolio_id],performance_data[[#This Row],[portfolio_id]])</f>
        <v>29</v>
      </c>
      <c r="W4593" s="17">
        <f>COUNTIFS(performance_data[portfolio_id],performance_data[[#This Row],[portfolio_id]],
          performance_data[return_flag],1)</f>
        <v>12</v>
      </c>
      <c r="X4593" s="15">
        <f>performance_data[[#This Row],[underperform_flag_count]]/performance_data[[#This Row],[totalportfoliocount]]</f>
        <v>0.41379310344827586</v>
      </c>
    </row>
    <row r="4594" spans="1:24" x14ac:dyDescent="0.3">
      <c r="A4594">
        <v>9427</v>
      </c>
      <c r="B4594" s="1">
        <v>45389</v>
      </c>
      <c r="C4594">
        <v>262091.85</v>
      </c>
      <c r="D4594">
        <v>-5.04</v>
      </c>
      <c r="E4594">
        <v>-6.04</v>
      </c>
      <c r="F4594">
        <v>19547.52</v>
      </c>
      <c r="G4594">
        <v>13219.12</v>
      </c>
      <c r="H4594" t="s">
        <v>2205</v>
      </c>
      <c r="I4594" t="s">
        <v>2211</v>
      </c>
      <c r="J4594">
        <v>4</v>
      </c>
      <c r="K4594" t="s">
        <v>2216</v>
      </c>
      <c r="L4594" t="str">
        <f>IF(performance_data[[#This Row],[return_percentage]]&gt;=performance_data[[#This Row],[benchmark_return]],"Higher","Lower")</f>
        <v>Higher</v>
      </c>
      <c r="M4594" s="14">
        <f xml:space="preserve"> _xlfn.MAXIFS(performance_data[date],performance_data[portfolio_id],performance_data[[#This Row],[portfolio_id]])</f>
        <v>45560</v>
      </c>
      <c r="N4594" s="14">
        <f xml:space="preserve"> _xlfn.MINIFS(performance_data[date],performance_data[portfolio_id],performance_data[[#This Row],[portfolio_id]])</f>
        <v>44869</v>
      </c>
      <c r="O4594" s="15">
        <f>_xlfn.MAXIFS(performance_data[portfolio_value],performance_data[portfolio_id],performance_data[[#This Row],[portfolio_id]],performance_data[date],performance_data[[#This Row],[latest_date]])</f>
        <v>423053.35</v>
      </c>
      <c r="P4594" s="15">
        <f>_xlfn.MAXIFS(performance_data[portfolio_value],performance_data[portfolio_id],performance_data[[#This Row],[portfolio_id]],performance_data[date],performance_data[[#This Row],[starting_date]])</f>
        <v>290028.94</v>
      </c>
      <c r="Q4594" s="15">
        <f>performance_data[[#This Row],[latest_value]]-performance_data[[#This Row],[starting_value]]</f>
        <v>133024.40999999997</v>
      </c>
      <c r="R4594" s="15">
        <f>performance_data[[#This Row],[net_inflows]]-performance_data[[#This Row],[net_outflows]]</f>
        <v>6328.4</v>
      </c>
      <c r="S4594" s="15" t="str">
        <f>IF(performance_data[[#This Row],[net_inflows]]&gt;AVERAGE(performance_data[net_inflows]),"High","Low")</f>
        <v>High</v>
      </c>
      <c r="T4594" s="15">
        <f>AVERAGEIF(performance_data[inflow_flag],performance_data[[#This Row],[inflow_flag]],performance_data[return_percentage])</f>
        <v>4.8467905675459724</v>
      </c>
      <c r="U4594" s="17">
        <f>IF(performance_data[[#This Row],[return_percentage]]&lt;performance_data[[#This Row],[benchmark_return]],1,0)</f>
        <v>0</v>
      </c>
      <c r="V4594" s="17">
        <f>COUNTIFS(performance_data[portfolio_id],performance_data[[#This Row],[portfolio_id]])</f>
        <v>29</v>
      </c>
      <c r="W4594" s="17">
        <f>COUNTIFS(performance_data[portfolio_id],performance_data[[#This Row],[portfolio_id]],
          performance_data[return_flag],1)</f>
        <v>12</v>
      </c>
      <c r="X4594" s="15">
        <f>performance_data[[#This Row],[underperform_flag_count]]/performance_data[[#This Row],[totalportfoliocount]]</f>
        <v>0.41379310344827586</v>
      </c>
    </row>
    <row r="4595" spans="1:24" x14ac:dyDescent="0.3">
      <c r="A4595">
        <v>9427</v>
      </c>
      <c r="B4595" s="1">
        <v>44944</v>
      </c>
      <c r="C4595">
        <v>243554.04</v>
      </c>
      <c r="D4595">
        <v>8.49</v>
      </c>
      <c r="E4595">
        <v>9.9700000000000006</v>
      </c>
      <c r="F4595">
        <v>6649.56</v>
      </c>
      <c r="G4595">
        <v>1145.92</v>
      </c>
      <c r="H4595" t="s">
        <v>2213</v>
      </c>
      <c r="I4595" t="s">
        <v>2206</v>
      </c>
      <c r="J4595">
        <v>1</v>
      </c>
      <c r="K4595" t="s">
        <v>2207</v>
      </c>
      <c r="L4595" t="str">
        <f>IF(performance_data[[#This Row],[return_percentage]]&gt;=performance_data[[#This Row],[benchmark_return]],"Higher","Lower")</f>
        <v>Lower</v>
      </c>
      <c r="M4595" s="14">
        <f xml:space="preserve"> _xlfn.MAXIFS(performance_data[date],performance_data[portfolio_id],performance_data[[#This Row],[portfolio_id]])</f>
        <v>45560</v>
      </c>
      <c r="N4595" s="14">
        <f xml:space="preserve"> _xlfn.MINIFS(performance_data[date],performance_data[portfolio_id],performance_data[[#This Row],[portfolio_id]])</f>
        <v>44869</v>
      </c>
      <c r="O4595" s="15">
        <f>_xlfn.MAXIFS(performance_data[portfolio_value],performance_data[portfolio_id],performance_data[[#This Row],[portfolio_id]],performance_data[date],performance_data[[#This Row],[latest_date]])</f>
        <v>423053.35</v>
      </c>
      <c r="P4595" s="15">
        <f>_xlfn.MAXIFS(performance_data[portfolio_value],performance_data[portfolio_id],performance_data[[#This Row],[portfolio_id]],performance_data[date],performance_data[[#This Row],[starting_date]])</f>
        <v>290028.94</v>
      </c>
      <c r="Q4595" s="15">
        <f>performance_data[[#This Row],[latest_value]]-performance_data[[#This Row],[starting_value]]</f>
        <v>133024.40999999997</v>
      </c>
      <c r="R4595" s="15">
        <f>performance_data[[#This Row],[net_inflows]]-performance_data[[#This Row],[net_outflows]]</f>
        <v>5503.64</v>
      </c>
      <c r="S4595" s="15" t="str">
        <f>IF(performance_data[[#This Row],[net_inflows]]&gt;AVERAGE(performance_data[net_inflows]),"High","Low")</f>
        <v>Low</v>
      </c>
      <c r="T4595" s="15">
        <f>AVERAGEIF(performance_data[inflow_flag],performance_data[[#This Row],[inflow_flag]],performance_data[return_percentage])</f>
        <v>5.0457846277021572</v>
      </c>
      <c r="U4595" s="17">
        <f>IF(performance_data[[#This Row],[return_percentage]]&lt;performance_data[[#This Row],[benchmark_return]],1,0)</f>
        <v>1</v>
      </c>
      <c r="V4595" s="17">
        <f>COUNTIFS(performance_data[portfolio_id],performance_data[[#This Row],[portfolio_id]])</f>
        <v>29</v>
      </c>
      <c r="W4595" s="17">
        <f>COUNTIFS(performance_data[portfolio_id],performance_data[[#This Row],[portfolio_id]],
          performance_data[return_flag],1)</f>
        <v>12</v>
      </c>
      <c r="X4595" s="15">
        <f>performance_data[[#This Row],[underperform_flag_count]]/performance_data[[#This Row],[totalportfoliocount]]</f>
        <v>0.41379310344827586</v>
      </c>
    </row>
    <row r="4596" spans="1:24" x14ac:dyDescent="0.3">
      <c r="A4596">
        <v>9427</v>
      </c>
      <c r="B4596" s="1">
        <v>45191</v>
      </c>
      <c r="C4596">
        <v>297177.21000000002</v>
      </c>
      <c r="D4596">
        <v>-5.36</v>
      </c>
      <c r="E4596">
        <v>-5.41</v>
      </c>
      <c r="F4596">
        <v>14780.92</v>
      </c>
      <c r="G4596">
        <v>8241.23</v>
      </c>
      <c r="H4596" t="s">
        <v>2213</v>
      </c>
      <c r="I4596" t="s">
        <v>2209</v>
      </c>
      <c r="J4596">
        <v>9</v>
      </c>
      <c r="K4596" t="s">
        <v>2221</v>
      </c>
      <c r="L4596" t="str">
        <f>IF(performance_data[[#This Row],[return_percentage]]&gt;=performance_data[[#This Row],[benchmark_return]],"Higher","Lower")</f>
        <v>Higher</v>
      </c>
      <c r="M4596" s="14">
        <f xml:space="preserve"> _xlfn.MAXIFS(performance_data[date],performance_data[portfolio_id],performance_data[[#This Row],[portfolio_id]])</f>
        <v>45560</v>
      </c>
      <c r="N4596" s="14">
        <f xml:space="preserve"> _xlfn.MINIFS(performance_data[date],performance_data[portfolio_id],performance_data[[#This Row],[portfolio_id]])</f>
        <v>44869</v>
      </c>
      <c r="O4596" s="15">
        <f>_xlfn.MAXIFS(performance_data[portfolio_value],performance_data[portfolio_id],performance_data[[#This Row],[portfolio_id]],performance_data[date],performance_data[[#This Row],[latest_date]])</f>
        <v>423053.35</v>
      </c>
      <c r="P4596" s="15">
        <f>_xlfn.MAXIFS(performance_data[portfolio_value],performance_data[portfolio_id],performance_data[[#This Row],[portfolio_id]],performance_data[date],performance_data[[#This Row],[starting_date]])</f>
        <v>290028.94</v>
      </c>
      <c r="Q4596" s="15">
        <f>performance_data[[#This Row],[latest_value]]-performance_data[[#This Row],[starting_value]]</f>
        <v>133024.40999999997</v>
      </c>
      <c r="R4596" s="15">
        <f>performance_data[[#This Row],[net_inflows]]-performance_data[[#This Row],[net_outflows]]</f>
        <v>6539.6900000000005</v>
      </c>
      <c r="S4596" s="15" t="str">
        <f>IF(performance_data[[#This Row],[net_inflows]]&gt;AVERAGE(performance_data[net_inflows]),"High","Low")</f>
        <v>High</v>
      </c>
      <c r="T4596" s="15">
        <f>AVERAGEIF(performance_data[inflow_flag],performance_data[[#This Row],[inflow_flag]],performance_data[return_percentage])</f>
        <v>4.8467905675459724</v>
      </c>
      <c r="U4596" s="17">
        <f>IF(performance_data[[#This Row],[return_percentage]]&lt;performance_data[[#This Row],[benchmark_return]],1,0)</f>
        <v>0</v>
      </c>
      <c r="V4596" s="17">
        <f>COUNTIFS(performance_data[portfolio_id],performance_data[[#This Row],[portfolio_id]])</f>
        <v>29</v>
      </c>
      <c r="W4596" s="17">
        <f>COUNTIFS(performance_data[portfolio_id],performance_data[[#This Row],[portfolio_id]],
          performance_data[return_flag],1)</f>
        <v>12</v>
      </c>
      <c r="X4596" s="15">
        <f>performance_data[[#This Row],[underperform_flag_count]]/performance_data[[#This Row],[totalportfoliocount]]</f>
        <v>0.41379310344827586</v>
      </c>
    </row>
    <row r="4597" spans="1:24" x14ac:dyDescent="0.3">
      <c r="A4597">
        <v>9427</v>
      </c>
      <c r="B4597" s="1">
        <v>45407</v>
      </c>
      <c r="C4597">
        <v>292595.93</v>
      </c>
      <c r="D4597">
        <v>16.3</v>
      </c>
      <c r="E4597">
        <v>18.05</v>
      </c>
      <c r="F4597">
        <v>3503.83</v>
      </c>
      <c r="G4597">
        <v>17900.98</v>
      </c>
      <c r="H4597" t="s">
        <v>2205</v>
      </c>
      <c r="I4597" t="s">
        <v>2211</v>
      </c>
      <c r="J4597">
        <v>4</v>
      </c>
      <c r="K4597" t="s">
        <v>2216</v>
      </c>
      <c r="L4597" t="str">
        <f>IF(performance_data[[#This Row],[return_percentage]]&gt;=performance_data[[#This Row],[benchmark_return]],"Higher","Lower")</f>
        <v>Lower</v>
      </c>
      <c r="M4597" s="14">
        <f xml:space="preserve"> _xlfn.MAXIFS(performance_data[date],performance_data[portfolio_id],performance_data[[#This Row],[portfolio_id]])</f>
        <v>45560</v>
      </c>
      <c r="N4597" s="14">
        <f xml:space="preserve"> _xlfn.MINIFS(performance_data[date],performance_data[portfolio_id],performance_data[[#This Row],[portfolio_id]])</f>
        <v>44869</v>
      </c>
      <c r="O4597" s="15">
        <f>_xlfn.MAXIFS(performance_data[portfolio_value],performance_data[portfolio_id],performance_data[[#This Row],[portfolio_id]],performance_data[date],performance_data[[#This Row],[latest_date]])</f>
        <v>423053.35</v>
      </c>
      <c r="P4597" s="15">
        <f>_xlfn.MAXIFS(performance_data[portfolio_value],performance_data[portfolio_id],performance_data[[#This Row],[portfolio_id]],performance_data[date],performance_data[[#This Row],[starting_date]])</f>
        <v>290028.94</v>
      </c>
      <c r="Q4597" s="15">
        <f>performance_data[[#This Row],[latest_value]]-performance_data[[#This Row],[starting_value]]</f>
        <v>133024.40999999997</v>
      </c>
      <c r="R4597" s="15">
        <f>performance_data[[#This Row],[net_inflows]]-performance_data[[#This Row],[net_outflows]]</f>
        <v>-14397.15</v>
      </c>
      <c r="S4597" s="15" t="str">
        <f>IF(performance_data[[#This Row],[net_inflows]]&gt;AVERAGE(performance_data[net_inflows]),"High","Low")</f>
        <v>Low</v>
      </c>
      <c r="T4597" s="15">
        <f>AVERAGEIF(performance_data[inflow_flag],performance_data[[#This Row],[inflow_flag]],performance_data[return_percentage])</f>
        <v>5.0457846277021572</v>
      </c>
      <c r="U4597" s="17">
        <f>IF(performance_data[[#This Row],[return_percentage]]&lt;performance_data[[#This Row],[benchmark_return]],1,0)</f>
        <v>1</v>
      </c>
      <c r="V4597" s="17">
        <f>COUNTIFS(performance_data[portfolio_id],performance_data[[#This Row],[portfolio_id]])</f>
        <v>29</v>
      </c>
      <c r="W4597" s="17">
        <f>COUNTIFS(performance_data[portfolio_id],performance_data[[#This Row],[portfolio_id]],
          performance_data[return_flag],1)</f>
        <v>12</v>
      </c>
      <c r="X4597" s="15">
        <f>performance_data[[#This Row],[underperform_flag_count]]/performance_data[[#This Row],[totalportfoliocount]]</f>
        <v>0.41379310344827586</v>
      </c>
    </row>
    <row r="4598" spans="1:24" x14ac:dyDescent="0.3">
      <c r="A4598">
        <v>9427</v>
      </c>
      <c r="B4598" s="1">
        <v>44901</v>
      </c>
      <c r="C4598">
        <v>74639.64</v>
      </c>
      <c r="D4598">
        <v>2.4</v>
      </c>
      <c r="E4598">
        <v>2.74</v>
      </c>
      <c r="F4598">
        <v>1665.15</v>
      </c>
      <c r="G4598">
        <v>18170.68</v>
      </c>
      <c r="H4598" t="s">
        <v>2220</v>
      </c>
      <c r="I4598" t="s">
        <v>2217</v>
      </c>
      <c r="J4598">
        <v>12</v>
      </c>
      <c r="K4598" t="s">
        <v>2218</v>
      </c>
      <c r="L4598" t="str">
        <f>IF(performance_data[[#This Row],[return_percentage]]&gt;=performance_data[[#This Row],[benchmark_return]],"Higher","Lower")</f>
        <v>Lower</v>
      </c>
      <c r="M4598" s="14">
        <f xml:space="preserve"> _xlfn.MAXIFS(performance_data[date],performance_data[portfolio_id],performance_data[[#This Row],[portfolio_id]])</f>
        <v>45560</v>
      </c>
      <c r="N4598" s="14">
        <f xml:space="preserve"> _xlfn.MINIFS(performance_data[date],performance_data[portfolio_id],performance_data[[#This Row],[portfolio_id]])</f>
        <v>44869</v>
      </c>
      <c r="O4598" s="15">
        <f>_xlfn.MAXIFS(performance_data[portfolio_value],performance_data[portfolio_id],performance_data[[#This Row],[portfolio_id]],performance_data[date],performance_data[[#This Row],[latest_date]])</f>
        <v>423053.35</v>
      </c>
      <c r="P4598" s="15">
        <f>_xlfn.MAXIFS(performance_data[portfolio_value],performance_data[portfolio_id],performance_data[[#This Row],[portfolio_id]],performance_data[date],performance_data[[#This Row],[starting_date]])</f>
        <v>290028.94</v>
      </c>
      <c r="Q4598" s="15">
        <f>performance_data[[#This Row],[latest_value]]-performance_data[[#This Row],[starting_value]]</f>
        <v>133024.40999999997</v>
      </c>
      <c r="R4598" s="15">
        <f>performance_data[[#This Row],[net_inflows]]-performance_data[[#This Row],[net_outflows]]</f>
        <v>-16505.53</v>
      </c>
      <c r="S4598" s="15" t="str">
        <f>IF(performance_data[[#This Row],[net_inflows]]&gt;AVERAGE(performance_data[net_inflows]),"High","Low")</f>
        <v>Low</v>
      </c>
      <c r="T4598" s="15">
        <f>AVERAGEIF(performance_data[inflow_flag],performance_data[[#This Row],[inflow_flag]],performance_data[return_percentage])</f>
        <v>5.0457846277021572</v>
      </c>
      <c r="U4598" s="17">
        <f>IF(performance_data[[#This Row],[return_percentage]]&lt;performance_data[[#This Row],[benchmark_return]],1,0)</f>
        <v>1</v>
      </c>
      <c r="V4598" s="17">
        <f>COUNTIFS(performance_data[portfolio_id],performance_data[[#This Row],[portfolio_id]])</f>
        <v>29</v>
      </c>
      <c r="W4598" s="17">
        <f>COUNTIFS(performance_data[portfolio_id],performance_data[[#This Row],[portfolio_id]],
          performance_data[return_flag],1)</f>
        <v>12</v>
      </c>
      <c r="X4598" s="15">
        <f>performance_data[[#This Row],[underperform_flag_count]]/performance_data[[#This Row],[totalportfoliocount]]</f>
        <v>0.41379310344827586</v>
      </c>
    </row>
    <row r="4599" spans="1:24" x14ac:dyDescent="0.3">
      <c r="A4599">
        <v>9427</v>
      </c>
      <c r="B4599" s="1">
        <v>45491</v>
      </c>
      <c r="C4599">
        <v>353841.4</v>
      </c>
      <c r="D4599">
        <v>2.72</v>
      </c>
      <c r="E4599">
        <v>3.13</v>
      </c>
      <c r="F4599">
        <v>12567.33</v>
      </c>
      <c r="G4599">
        <v>13016.71</v>
      </c>
      <c r="H4599" t="s">
        <v>2205</v>
      </c>
      <c r="I4599" t="s">
        <v>2209</v>
      </c>
      <c r="J4599">
        <v>7</v>
      </c>
      <c r="K4599" t="s">
        <v>2210</v>
      </c>
      <c r="L4599" t="str">
        <f>IF(performance_data[[#This Row],[return_percentage]]&gt;=performance_data[[#This Row],[benchmark_return]],"Higher","Lower")</f>
        <v>Lower</v>
      </c>
      <c r="M4599" s="14">
        <f xml:space="preserve"> _xlfn.MAXIFS(performance_data[date],performance_data[portfolio_id],performance_data[[#This Row],[portfolio_id]])</f>
        <v>45560</v>
      </c>
      <c r="N4599" s="14">
        <f xml:space="preserve"> _xlfn.MINIFS(performance_data[date],performance_data[portfolio_id],performance_data[[#This Row],[portfolio_id]])</f>
        <v>44869</v>
      </c>
      <c r="O4599" s="15">
        <f>_xlfn.MAXIFS(performance_data[portfolio_value],performance_data[portfolio_id],performance_data[[#This Row],[portfolio_id]],performance_data[date],performance_data[[#This Row],[latest_date]])</f>
        <v>423053.35</v>
      </c>
      <c r="P4599" s="15">
        <f>_xlfn.MAXIFS(performance_data[portfolio_value],performance_data[portfolio_id],performance_data[[#This Row],[portfolio_id]],performance_data[date],performance_data[[#This Row],[starting_date]])</f>
        <v>290028.94</v>
      </c>
      <c r="Q4599" s="15">
        <f>performance_data[[#This Row],[latest_value]]-performance_data[[#This Row],[starting_value]]</f>
        <v>133024.40999999997</v>
      </c>
      <c r="R4599" s="15">
        <f>performance_data[[#This Row],[net_inflows]]-performance_data[[#This Row],[net_outflows]]</f>
        <v>-449.3799999999992</v>
      </c>
      <c r="S4599" s="15" t="str">
        <f>IF(performance_data[[#This Row],[net_inflows]]&gt;AVERAGE(performance_data[net_inflows]),"High","Low")</f>
        <v>High</v>
      </c>
      <c r="T4599" s="15">
        <f>AVERAGEIF(performance_data[inflow_flag],performance_data[[#This Row],[inflow_flag]],performance_data[return_percentage])</f>
        <v>4.8467905675459724</v>
      </c>
      <c r="U4599" s="17">
        <f>IF(performance_data[[#This Row],[return_percentage]]&lt;performance_data[[#This Row],[benchmark_return]],1,0)</f>
        <v>1</v>
      </c>
      <c r="V4599" s="17">
        <f>COUNTIFS(performance_data[portfolio_id],performance_data[[#This Row],[portfolio_id]])</f>
        <v>29</v>
      </c>
      <c r="W4599" s="17">
        <f>COUNTIFS(performance_data[portfolio_id],performance_data[[#This Row],[portfolio_id]],
          performance_data[return_flag],1)</f>
        <v>12</v>
      </c>
      <c r="X4599" s="15">
        <f>performance_data[[#This Row],[underperform_flag_count]]/performance_data[[#This Row],[totalportfoliocount]]</f>
        <v>0.41379310344827586</v>
      </c>
    </row>
    <row r="4600" spans="1:24" x14ac:dyDescent="0.3">
      <c r="A4600">
        <v>9427</v>
      </c>
      <c r="B4600" s="1">
        <v>45264</v>
      </c>
      <c r="C4600">
        <v>476122.81</v>
      </c>
      <c r="D4600">
        <v>-3.2</v>
      </c>
      <c r="E4600">
        <v>-2.87</v>
      </c>
      <c r="F4600">
        <v>11989.39</v>
      </c>
      <c r="G4600">
        <v>898.78</v>
      </c>
      <c r="H4600" t="s">
        <v>2213</v>
      </c>
      <c r="I4600" t="s">
        <v>2217</v>
      </c>
      <c r="J4600">
        <v>12</v>
      </c>
      <c r="K4600" t="s">
        <v>2218</v>
      </c>
      <c r="L4600" t="str">
        <f>IF(performance_data[[#This Row],[return_percentage]]&gt;=performance_data[[#This Row],[benchmark_return]],"Higher","Lower")</f>
        <v>Lower</v>
      </c>
      <c r="M4600" s="14">
        <f xml:space="preserve"> _xlfn.MAXIFS(performance_data[date],performance_data[portfolio_id],performance_data[[#This Row],[portfolio_id]])</f>
        <v>45560</v>
      </c>
      <c r="N4600" s="14">
        <f xml:space="preserve"> _xlfn.MINIFS(performance_data[date],performance_data[portfolio_id],performance_data[[#This Row],[portfolio_id]])</f>
        <v>44869</v>
      </c>
      <c r="O4600" s="15">
        <f>_xlfn.MAXIFS(performance_data[portfolio_value],performance_data[portfolio_id],performance_data[[#This Row],[portfolio_id]],performance_data[date],performance_data[[#This Row],[latest_date]])</f>
        <v>423053.35</v>
      </c>
      <c r="P4600" s="15">
        <f>_xlfn.MAXIFS(performance_data[portfolio_value],performance_data[portfolio_id],performance_data[[#This Row],[portfolio_id]],performance_data[date],performance_data[[#This Row],[starting_date]])</f>
        <v>290028.94</v>
      </c>
      <c r="Q4600" s="15">
        <f>performance_data[[#This Row],[latest_value]]-performance_data[[#This Row],[starting_value]]</f>
        <v>133024.40999999997</v>
      </c>
      <c r="R4600" s="15">
        <f>performance_data[[#This Row],[net_inflows]]-performance_data[[#This Row],[net_outflows]]</f>
        <v>11090.609999999999</v>
      </c>
      <c r="S4600" s="15" t="str">
        <f>IF(performance_data[[#This Row],[net_inflows]]&gt;AVERAGE(performance_data[net_inflows]),"High","Low")</f>
        <v>High</v>
      </c>
      <c r="T4600" s="15">
        <f>AVERAGEIF(performance_data[inflow_flag],performance_data[[#This Row],[inflow_flag]],performance_data[return_percentage])</f>
        <v>4.8467905675459724</v>
      </c>
      <c r="U4600" s="17">
        <f>IF(performance_data[[#This Row],[return_percentage]]&lt;performance_data[[#This Row],[benchmark_return]],1,0)</f>
        <v>1</v>
      </c>
      <c r="V4600" s="17">
        <f>COUNTIFS(performance_data[portfolio_id],performance_data[[#This Row],[portfolio_id]])</f>
        <v>29</v>
      </c>
      <c r="W4600" s="17">
        <f>COUNTIFS(performance_data[portfolio_id],performance_data[[#This Row],[portfolio_id]],
          performance_data[return_flag],1)</f>
        <v>12</v>
      </c>
      <c r="X4600" s="15">
        <f>performance_data[[#This Row],[underperform_flag_count]]/performance_data[[#This Row],[totalportfoliocount]]</f>
        <v>0.41379310344827586</v>
      </c>
    </row>
    <row r="4601" spans="1:24" x14ac:dyDescent="0.3">
      <c r="A4601">
        <v>9427</v>
      </c>
      <c r="B4601" s="1">
        <v>45505</v>
      </c>
      <c r="C4601">
        <v>169137.45</v>
      </c>
      <c r="D4601">
        <v>19.940000000000001</v>
      </c>
      <c r="E4601">
        <v>16.41</v>
      </c>
      <c r="F4601">
        <v>3123.53</v>
      </c>
      <c r="G4601">
        <v>18142.84</v>
      </c>
      <c r="H4601" t="s">
        <v>2205</v>
      </c>
      <c r="I4601" t="s">
        <v>2209</v>
      </c>
      <c r="J4601">
        <v>8</v>
      </c>
      <c r="K4601" t="s">
        <v>2214</v>
      </c>
      <c r="L4601" t="str">
        <f>IF(performance_data[[#This Row],[return_percentage]]&gt;=performance_data[[#This Row],[benchmark_return]],"Higher","Lower")</f>
        <v>Higher</v>
      </c>
      <c r="M4601" s="14">
        <f xml:space="preserve"> _xlfn.MAXIFS(performance_data[date],performance_data[portfolio_id],performance_data[[#This Row],[portfolio_id]])</f>
        <v>45560</v>
      </c>
      <c r="N4601" s="14">
        <f xml:space="preserve"> _xlfn.MINIFS(performance_data[date],performance_data[portfolio_id],performance_data[[#This Row],[portfolio_id]])</f>
        <v>44869</v>
      </c>
      <c r="O4601" s="15">
        <f>_xlfn.MAXIFS(performance_data[portfolio_value],performance_data[portfolio_id],performance_data[[#This Row],[portfolio_id]],performance_data[date],performance_data[[#This Row],[latest_date]])</f>
        <v>423053.35</v>
      </c>
      <c r="P4601" s="15">
        <f>_xlfn.MAXIFS(performance_data[portfolio_value],performance_data[portfolio_id],performance_data[[#This Row],[portfolio_id]],performance_data[date],performance_data[[#This Row],[starting_date]])</f>
        <v>290028.94</v>
      </c>
      <c r="Q4601" s="15">
        <f>performance_data[[#This Row],[latest_value]]-performance_data[[#This Row],[starting_value]]</f>
        <v>133024.40999999997</v>
      </c>
      <c r="R4601" s="15">
        <f>performance_data[[#This Row],[net_inflows]]-performance_data[[#This Row],[net_outflows]]</f>
        <v>-15019.31</v>
      </c>
      <c r="S4601" s="15" t="str">
        <f>IF(performance_data[[#This Row],[net_inflows]]&gt;AVERAGE(performance_data[net_inflows]),"High","Low")</f>
        <v>Low</v>
      </c>
      <c r="T4601" s="15">
        <f>AVERAGEIF(performance_data[inflow_flag],performance_data[[#This Row],[inflow_flag]],performance_data[return_percentage])</f>
        <v>5.0457846277021572</v>
      </c>
      <c r="U4601" s="17">
        <f>IF(performance_data[[#This Row],[return_percentage]]&lt;performance_data[[#This Row],[benchmark_return]],1,0)</f>
        <v>0</v>
      </c>
      <c r="V4601" s="17">
        <f>COUNTIFS(performance_data[portfolio_id],performance_data[[#This Row],[portfolio_id]])</f>
        <v>29</v>
      </c>
      <c r="W4601" s="17">
        <f>COUNTIFS(performance_data[portfolio_id],performance_data[[#This Row],[portfolio_id]],
          performance_data[return_flag],1)</f>
        <v>12</v>
      </c>
      <c r="X4601" s="15">
        <f>performance_data[[#This Row],[underperform_flag_count]]/performance_data[[#This Row],[totalportfoliocount]]</f>
        <v>0.41379310344827586</v>
      </c>
    </row>
    <row r="4602" spans="1:24" x14ac:dyDescent="0.3">
      <c r="A4602">
        <v>9427</v>
      </c>
      <c r="B4602" s="1">
        <v>45074</v>
      </c>
      <c r="C4602">
        <v>352199.51</v>
      </c>
      <c r="D4602">
        <v>11.33</v>
      </c>
      <c r="E4602">
        <v>12.3</v>
      </c>
      <c r="F4602">
        <v>14564.31</v>
      </c>
      <c r="G4602">
        <v>5838.99</v>
      </c>
      <c r="H4602" t="s">
        <v>2213</v>
      </c>
      <c r="I4602" t="s">
        <v>2211</v>
      </c>
      <c r="J4602">
        <v>5</v>
      </c>
      <c r="K4602" t="s">
        <v>2223</v>
      </c>
      <c r="L4602" t="str">
        <f>IF(performance_data[[#This Row],[return_percentage]]&gt;=performance_data[[#This Row],[benchmark_return]],"Higher","Lower")</f>
        <v>Lower</v>
      </c>
      <c r="M4602" s="14">
        <f xml:space="preserve"> _xlfn.MAXIFS(performance_data[date],performance_data[portfolio_id],performance_data[[#This Row],[portfolio_id]])</f>
        <v>45560</v>
      </c>
      <c r="N4602" s="14">
        <f xml:space="preserve"> _xlfn.MINIFS(performance_data[date],performance_data[portfolio_id],performance_data[[#This Row],[portfolio_id]])</f>
        <v>44869</v>
      </c>
      <c r="O4602" s="15">
        <f>_xlfn.MAXIFS(performance_data[portfolio_value],performance_data[portfolio_id],performance_data[[#This Row],[portfolio_id]],performance_data[date],performance_data[[#This Row],[latest_date]])</f>
        <v>423053.35</v>
      </c>
      <c r="P4602" s="15">
        <f>_xlfn.MAXIFS(performance_data[portfolio_value],performance_data[portfolio_id],performance_data[[#This Row],[portfolio_id]],performance_data[date],performance_data[[#This Row],[starting_date]])</f>
        <v>290028.94</v>
      </c>
      <c r="Q4602" s="15">
        <f>performance_data[[#This Row],[latest_value]]-performance_data[[#This Row],[starting_value]]</f>
        <v>133024.40999999997</v>
      </c>
      <c r="R4602" s="15">
        <f>performance_data[[#This Row],[net_inflows]]-performance_data[[#This Row],[net_outflows]]</f>
        <v>8725.32</v>
      </c>
      <c r="S4602" s="15" t="str">
        <f>IF(performance_data[[#This Row],[net_inflows]]&gt;AVERAGE(performance_data[net_inflows]),"High","Low")</f>
        <v>High</v>
      </c>
      <c r="T4602" s="15">
        <f>AVERAGEIF(performance_data[inflow_flag],performance_data[[#This Row],[inflow_flag]],performance_data[return_percentage])</f>
        <v>4.8467905675459724</v>
      </c>
      <c r="U4602" s="17">
        <f>IF(performance_data[[#This Row],[return_percentage]]&lt;performance_data[[#This Row],[benchmark_return]],1,0)</f>
        <v>1</v>
      </c>
      <c r="V4602" s="17">
        <f>COUNTIFS(performance_data[portfolio_id],performance_data[[#This Row],[portfolio_id]])</f>
        <v>29</v>
      </c>
      <c r="W4602" s="17">
        <f>COUNTIFS(performance_data[portfolio_id],performance_data[[#This Row],[portfolio_id]],
          performance_data[return_flag],1)</f>
        <v>12</v>
      </c>
      <c r="X4602" s="15">
        <f>performance_data[[#This Row],[underperform_flag_count]]/performance_data[[#This Row],[totalportfoliocount]]</f>
        <v>0.41379310344827586</v>
      </c>
    </row>
    <row r="4603" spans="1:24" x14ac:dyDescent="0.3">
      <c r="A4603">
        <v>9427</v>
      </c>
      <c r="B4603" s="1">
        <v>45050</v>
      </c>
      <c r="C4603">
        <v>322812.53999999998</v>
      </c>
      <c r="D4603">
        <v>16.559999999999999</v>
      </c>
      <c r="E4603">
        <v>13.41</v>
      </c>
      <c r="F4603">
        <v>8338.81</v>
      </c>
      <c r="G4603">
        <v>11211.64</v>
      </c>
      <c r="H4603" t="s">
        <v>2213</v>
      </c>
      <c r="I4603" t="s">
        <v>2211</v>
      </c>
      <c r="J4603">
        <v>5</v>
      </c>
      <c r="K4603" t="s">
        <v>2223</v>
      </c>
      <c r="L4603" t="str">
        <f>IF(performance_data[[#This Row],[return_percentage]]&gt;=performance_data[[#This Row],[benchmark_return]],"Higher","Lower")</f>
        <v>Higher</v>
      </c>
      <c r="M4603" s="14">
        <f xml:space="preserve"> _xlfn.MAXIFS(performance_data[date],performance_data[portfolio_id],performance_data[[#This Row],[portfolio_id]])</f>
        <v>45560</v>
      </c>
      <c r="N4603" s="14">
        <f xml:space="preserve"> _xlfn.MINIFS(performance_data[date],performance_data[portfolio_id],performance_data[[#This Row],[portfolio_id]])</f>
        <v>44869</v>
      </c>
      <c r="O4603" s="15">
        <f>_xlfn.MAXIFS(performance_data[portfolio_value],performance_data[portfolio_id],performance_data[[#This Row],[portfolio_id]],performance_data[date],performance_data[[#This Row],[latest_date]])</f>
        <v>423053.35</v>
      </c>
      <c r="P4603" s="15">
        <f>_xlfn.MAXIFS(performance_data[portfolio_value],performance_data[portfolio_id],performance_data[[#This Row],[portfolio_id]],performance_data[date],performance_data[[#This Row],[starting_date]])</f>
        <v>290028.94</v>
      </c>
      <c r="Q4603" s="15">
        <f>performance_data[[#This Row],[latest_value]]-performance_data[[#This Row],[starting_value]]</f>
        <v>133024.40999999997</v>
      </c>
      <c r="R4603" s="15">
        <f>performance_data[[#This Row],[net_inflows]]-performance_data[[#This Row],[net_outflows]]</f>
        <v>-2872.83</v>
      </c>
      <c r="S4603" s="15" t="str">
        <f>IF(performance_data[[#This Row],[net_inflows]]&gt;AVERAGE(performance_data[net_inflows]),"High","Low")</f>
        <v>Low</v>
      </c>
      <c r="T4603" s="15">
        <f>AVERAGEIF(performance_data[inflow_flag],performance_data[[#This Row],[inflow_flag]],performance_data[return_percentage])</f>
        <v>5.0457846277021572</v>
      </c>
      <c r="U4603" s="17">
        <f>IF(performance_data[[#This Row],[return_percentage]]&lt;performance_data[[#This Row],[benchmark_return]],1,0)</f>
        <v>0</v>
      </c>
      <c r="V4603" s="17">
        <f>COUNTIFS(performance_data[portfolio_id],performance_data[[#This Row],[portfolio_id]])</f>
        <v>29</v>
      </c>
      <c r="W4603" s="17">
        <f>COUNTIFS(performance_data[portfolio_id],performance_data[[#This Row],[portfolio_id]],
          performance_data[return_flag],1)</f>
        <v>12</v>
      </c>
      <c r="X4603" s="15">
        <f>performance_data[[#This Row],[underperform_flag_count]]/performance_data[[#This Row],[totalportfoliocount]]</f>
        <v>0.41379310344827586</v>
      </c>
    </row>
    <row r="4604" spans="1:24" x14ac:dyDescent="0.3">
      <c r="A4604">
        <v>9427</v>
      </c>
      <c r="B4604" s="1">
        <v>45022</v>
      </c>
      <c r="C4604">
        <v>269468.02</v>
      </c>
      <c r="D4604">
        <v>12.79</v>
      </c>
      <c r="E4604">
        <v>13.3</v>
      </c>
      <c r="F4604">
        <v>5623.82</v>
      </c>
      <c r="G4604">
        <v>14106.39</v>
      </c>
      <c r="H4604" t="s">
        <v>2213</v>
      </c>
      <c r="I4604" t="s">
        <v>2211</v>
      </c>
      <c r="J4604">
        <v>4</v>
      </c>
      <c r="K4604" t="s">
        <v>2216</v>
      </c>
      <c r="L4604" t="str">
        <f>IF(performance_data[[#This Row],[return_percentage]]&gt;=performance_data[[#This Row],[benchmark_return]],"Higher","Lower")</f>
        <v>Lower</v>
      </c>
      <c r="M4604" s="14">
        <f xml:space="preserve"> _xlfn.MAXIFS(performance_data[date],performance_data[portfolio_id],performance_data[[#This Row],[portfolio_id]])</f>
        <v>45560</v>
      </c>
      <c r="N4604" s="14">
        <f xml:space="preserve"> _xlfn.MINIFS(performance_data[date],performance_data[portfolio_id],performance_data[[#This Row],[portfolio_id]])</f>
        <v>44869</v>
      </c>
      <c r="O4604" s="15">
        <f>_xlfn.MAXIFS(performance_data[portfolio_value],performance_data[portfolio_id],performance_data[[#This Row],[portfolio_id]],performance_data[date],performance_data[[#This Row],[latest_date]])</f>
        <v>423053.35</v>
      </c>
      <c r="P4604" s="15">
        <f>_xlfn.MAXIFS(performance_data[portfolio_value],performance_data[portfolio_id],performance_data[[#This Row],[portfolio_id]],performance_data[date],performance_data[[#This Row],[starting_date]])</f>
        <v>290028.94</v>
      </c>
      <c r="Q4604" s="15">
        <f>performance_data[[#This Row],[latest_value]]-performance_data[[#This Row],[starting_value]]</f>
        <v>133024.40999999997</v>
      </c>
      <c r="R4604" s="15">
        <f>performance_data[[#This Row],[net_inflows]]-performance_data[[#This Row],[net_outflows]]</f>
        <v>-8482.57</v>
      </c>
      <c r="S4604" s="15" t="str">
        <f>IF(performance_data[[#This Row],[net_inflows]]&gt;AVERAGE(performance_data[net_inflows]),"High","Low")</f>
        <v>Low</v>
      </c>
      <c r="T4604" s="15">
        <f>AVERAGEIF(performance_data[inflow_flag],performance_data[[#This Row],[inflow_flag]],performance_data[return_percentage])</f>
        <v>5.0457846277021572</v>
      </c>
      <c r="U4604" s="17">
        <f>IF(performance_data[[#This Row],[return_percentage]]&lt;performance_data[[#This Row],[benchmark_return]],1,0)</f>
        <v>1</v>
      </c>
      <c r="V4604" s="17">
        <f>COUNTIFS(performance_data[portfolio_id],performance_data[[#This Row],[portfolio_id]])</f>
        <v>29</v>
      </c>
      <c r="W4604" s="17">
        <f>COUNTIFS(performance_data[portfolio_id],performance_data[[#This Row],[portfolio_id]],
          performance_data[return_flag],1)</f>
        <v>12</v>
      </c>
      <c r="X4604" s="15">
        <f>performance_data[[#This Row],[underperform_flag_count]]/performance_data[[#This Row],[totalportfoliocount]]</f>
        <v>0.41379310344827586</v>
      </c>
    </row>
    <row r="4605" spans="1:24" x14ac:dyDescent="0.3">
      <c r="A4605">
        <v>9427</v>
      </c>
      <c r="B4605" s="1">
        <v>45264</v>
      </c>
      <c r="C4605">
        <v>383339.04</v>
      </c>
      <c r="D4605">
        <v>-7.45</v>
      </c>
      <c r="E4605">
        <v>-8.31</v>
      </c>
      <c r="F4605">
        <v>11865.06</v>
      </c>
      <c r="G4605">
        <v>14878.94</v>
      </c>
      <c r="H4605" t="s">
        <v>2213</v>
      </c>
      <c r="I4605" t="s">
        <v>2217</v>
      </c>
      <c r="J4605">
        <v>12</v>
      </c>
      <c r="K4605" t="s">
        <v>2218</v>
      </c>
      <c r="L4605" t="str">
        <f>IF(performance_data[[#This Row],[return_percentage]]&gt;=performance_data[[#This Row],[benchmark_return]],"Higher","Lower")</f>
        <v>Higher</v>
      </c>
      <c r="M4605" s="14">
        <f xml:space="preserve"> _xlfn.MAXIFS(performance_data[date],performance_data[portfolio_id],performance_data[[#This Row],[portfolio_id]])</f>
        <v>45560</v>
      </c>
      <c r="N4605" s="14">
        <f xml:space="preserve"> _xlfn.MINIFS(performance_data[date],performance_data[portfolio_id],performance_data[[#This Row],[portfolio_id]])</f>
        <v>44869</v>
      </c>
      <c r="O4605" s="15">
        <f>_xlfn.MAXIFS(performance_data[portfolio_value],performance_data[portfolio_id],performance_data[[#This Row],[portfolio_id]],performance_data[date],performance_data[[#This Row],[latest_date]])</f>
        <v>423053.35</v>
      </c>
      <c r="P4605" s="15">
        <f>_xlfn.MAXIFS(performance_data[portfolio_value],performance_data[portfolio_id],performance_data[[#This Row],[portfolio_id]],performance_data[date],performance_data[[#This Row],[starting_date]])</f>
        <v>290028.94</v>
      </c>
      <c r="Q4605" s="15">
        <f>performance_data[[#This Row],[latest_value]]-performance_data[[#This Row],[starting_value]]</f>
        <v>133024.40999999997</v>
      </c>
      <c r="R4605" s="15">
        <f>performance_data[[#This Row],[net_inflows]]-performance_data[[#This Row],[net_outflows]]</f>
        <v>-3013.880000000001</v>
      </c>
      <c r="S4605" s="15" t="str">
        <f>IF(performance_data[[#This Row],[net_inflows]]&gt;AVERAGE(performance_data[net_inflows]),"High","Low")</f>
        <v>High</v>
      </c>
      <c r="T4605" s="15">
        <f>AVERAGEIF(performance_data[inflow_flag],performance_data[[#This Row],[inflow_flag]],performance_data[return_percentage])</f>
        <v>4.8467905675459724</v>
      </c>
      <c r="U4605" s="17">
        <f>IF(performance_data[[#This Row],[return_percentage]]&lt;performance_data[[#This Row],[benchmark_return]],1,0)</f>
        <v>0</v>
      </c>
      <c r="V4605" s="17">
        <f>COUNTIFS(performance_data[portfolio_id],performance_data[[#This Row],[portfolio_id]])</f>
        <v>29</v>
      </c>
      <c r="W4605" s="17">
        <f>COUNTIFS(performance_data[portfolio_id],performance_data[[#This Row],[portfolio_id]],
          performance_data[return_flag],1)</f>
        <v>12</v>
      </c>
      <c r="X4605" s="15">
        <f>performance_data[[#This Row],[underperform_flag_count]]/performance_data[[#This Row],[totalportfoliocount]]</f>
        <v>0.41379310344827586</v>
      </c>
    </row>
    <row r="4606" spans="1:24" x14ac:dyDescent="0.3">
      <c r="A4606">
        <v>9427</v>
      </c>
      <c r="B4606" s="1">
        <v>45420</v>
      </c>
      <c r="C4606">
        <v>210025.68</v>
      </c>
      <c r="D4606">
        <v>11.62</v>
      </c>
      <c r="E4606">
        <v>9.7799999999999994</v>
      </c>
      <c r="F4606">
        <v>1438.72</v>
      </c>
      <c r="G4606">
        <v>8886.5499999999993</v>
      </c>
      <c r="H4606" t="s">
        <v>2205</v>
      </c>
      <c r="I4606" t="s">
        <v>2211</v>
      </c>
      <c r="J4606">
        <v>5</v>
      </c>
      <c r="K4606" t="s">
        <v>2223</v>
      </c>
      <c r="L4606" t="str">
        <f>IF(performance_data[[#This Row],[return_percentage]]&gt;=performance_data[[#This Row],[benchmark_return]],"Higher","Lower")</f>
        <v>Higher</v>
      </c>
      <c r="M4606" s="14">
        <f xml:space="preserve"> _xlfn.MAXIFS(performance_data[date],performance_data[portfolio_id],performance_data[[#This Row],[portfolio_id]])</f>
        <v>45560</v>
      </c>
      <c r="N4606" s="14">
        <f xml:space="preserve"> _xlfn.MINIFS(performance_data[date],performance_data[portfolio_id],performance_data[[#This Row],[portfolio_id]])</f>
        <v>44869</v>
      </c>
      <c r="O4606" s="15">
        <f>_xlfn.MAXIFS(performance_data[portfolio_value],performance_data[portfolio_id],performance_data[[#This Row],[portfolio_id]],performance_data[date],performance_data[[#This Row],[latest_date]])</f>
        <v>423053.35</v>
      </c>
      <c r="P4606" s="15">
        <f>_xlfn.MAXIFS(performance_data[portfolio_value],performance_data[portfolio_id],performance_data[[#This Row],[portfolio_id]],performance_data[date],performance_data[[#This Row],[starting_date]])</f>
        <v>290028.94</v>
      </c>
      <c r="Q4606" s="15">
        <f>performance_data[[#This Row],[latest_value]]-performance_data[[#This Row],[starting_value]]</f>
        <v>133024.40999999997</v>
      </c>
      <c r="R4606" s="15">
        <f>performance_data[[#This Row],[net_inflows]]-performance_data[[#This Row],[net_outflows]]</f>
        <v>-7447.829999999999</v>
      </c>
      <c r="S4606" s="15" t="str">
        <f>IF(performance_data[[#This Row],[net_inflows]]&gt;AVERAGE(performance_data[net_inflows]),"High","Low")</f>
        <v>Low</v>
      </c>
      <c r="T4606" s="15">
        <f>AVERAGEIF(performance_data[inflow_flag],performance_data[[#This Row],[inflow_flag]],performance_data[return_percentage])</f>
        <v>5.0457846277021572</v>
      </c>
      <c r="U4606" s="17">
        <f>IF(performance_data[[#This Row],[return_percentage]]&lt;performance_data[[#This Row],[benchmark_return]],1,0)</f>
        <v>0</v>
      </c>
      <c r="V4606" s="17">
        <f>COUNTIFS(performance_data[portfolio_id],performance_data[[#This Row],[portfolio_id]])</f>
        <v>29</v>
      </c>
      <c r="W4606" s="17">
        <f>COUNTIFS(performance_data[portfolio_id],performance_data[[#This Row],[portfolio_id]],
          performance_data[return_flag],1)</f>
        <v>12</v>
      </c>
      <c r="X4606" s="15">
        <f>performance_data[[#This Row],[underperform_flag_count]]/performance_data[[#This Row],[totalportfoliocount]]</f>
        <v>0.41379310344827586</v>
      </c>
    </row>
    <row r="4607" spans="1:24" x14ac:dyDescent="0.3">
      <c r="A4607">
        <v>9427</v>
      </c>
      <c r="B4607" s="1">
        <v>45240</v>
      </c>
      <c r="C4607">
        <v>82840.259999999995</v>
      </c>
      <c r="D4607">
        <v>13.27</v>
      </c>
      <c r="E4607">
        <v>12.01</v>
      </c>
      <c r="F4607">
        <v>14227.29</v>
      </c>
      <c r="G4607">
        <v>12207.22</v>
      </c>
      <c r="H4607" t="s">
        <v>2213</v>
      </c>
      <c r="I4607" t="s">
        <v>2217</v>
      </c>
      <c r="J4607">
        <v>11</v>
      </c>
      <c r="K4607" t="s">
        <v>2219</v>
      </c>
      <c r="L4607" t="str">
        <f>IF(performance_data[[#This Row],[return_percentage]]&gt;=performance_data[[#This Row],[benchmark_return]],"Higher","Lower")</f>
        <v>Higher</v>
      </c>
      <c r="M4607" s="14">
        <f xml:space="preserve"> _xlfn.MAXIFS(performance_data[date],performance_data[portfolio_id],performance_data[[#This Row],[portfolio_id]])</f>
        <v>45560</v>
      </c>
      <c r="N4607" s="14">
        <f xml:space="preserve"> _xlfn.MINIFS(performance_data[date],performance_data[portfolio_id],performance_data[[#This Row],[portfolio_id]])</f>
        <v>44869</v>
      </c>
      <c r="O4607" s="15">
        <f>_xlfn.MAXIFS(performance_data[portfolio_value],performance_data[portfolio_id],performance_data[[#This Row],[portfolio_id]],performance_data[date],performance_data[[#This Row],[latest_date]])</f>
        <v>423053.35</v>
      </c>
      <c r="P4607" s="15">
        <f>_xlfn.MAXIFS(performance_data[portfolio_value],performance_data[portfolio_id],performance_data[[#This Row],[portfolio_id]],performance_data[date],performance_data[[#This Row],[starting_date]])</f>
        <v>290028.94</v>
      </c>
      <c r="Q4607" s="15">
        <f>performance_data[[#This Row],[latest_value]]-performance_data[[#This Row],[starting_value]]</f>
        <v>133024.40999999997</v>
      </c>
      <c r="R4607" s="15">
        <f>performance_data[[#This Row],[net_inflows]]-performance_data[[#This Row],[net_outflows]]</f>
        <v>2020.0700000000015</v>
      </c>
      <c r="S4607" s="15" t="str">
        <f>IF(performance_data[[#This Row],[net_inflows]]&gt;AVERAGE(performance_data[net_inflows]),"High","Low")</f>
        <v>High</v>
      </c>
      <c r="T4607" s="15">
        <f>AVERAGEIF(performance_data[inflow_flag],performance_data[[#This Row],[inflow_flag]],performance_data[return_percentage])</f>
        <v>4.8467905675459724</v>
      </c>
      <c r="U4607" s="17">
        <f>IF(performance_data[[#This Row],[return_percentage]]&lt;performance_data[[#This Row],[benchmark_return]],1,0)</f>
        <v>0</v>
      </c>
      <c r="V4607" s="17">
        <f>COUNTIFS(performance_data[portfolio_id],performance_data[[#This Row],[portfolio_id]])</f>
        <v>29</v>
      </c>
      <c r="W4607" s="17">
        <f>COUNTIFS(performance_data[portfolio_id],performance_data[[#This Row],[portfolio_id]],
          performance_data[return_flag],1)</f>
        <v>12</v>
      </c>
      <c r="X4607" s="15">
        <f>performance_data[[#This Row],[underperform_flag_count]]/performance_data[[#This Row],[totalportfoliocount]]</f>
        <v>0.41379310344827586</v>
      </c>
    </row>
    <row r="4608" spans="1:24" x14ac:dyDescent="0.3">
      <c r="A4608">
        <v>9427</v>
      </c>
      <c r="B4608" s="1">
        <v>45391</v>
      </c>
      <c r="C4608">
        <v>275600.56</v>
      </c>
      <c r="D4608">
        <v>5.14</v>
      </c>
      <c r="E4608">
        <v>5.62</v>
      </c>
      <c r="F4608">
        <v>1921.78</v>
      </c>
      <c r="G4608">
        <v>244.36</v>
      </c>
      <c r="H4608" t="s">
        <v>2205</v>
      </c>
      <c r="I4608" t="s">
        <v>2211</v>
      </c>
      <c r="J4608">
        <v>4</v>
      </c>
      <c r="K4608" t="s">
        <v>2216</v>
      </c>
      <c r="L4608" t="str">
        <f>IF(performance_data[[#This Row],[return_percentage]]&gt;=performance_data[[#This Row],[benchmark_return]],"Higher","Lower")</f>
        <v>Lower</v>
      </c>
      <c r="M4608" s="14">
        <f xml:space="preserve"> _xlfn.MAXIFS(performance_data[date],performance_data[portfolio_id],performance_data[[#This Row],[portfolio_id]])</f>
        <v>45560</v>
      </c>
      <c r="N4608" s="14">
        <f xml:space="preserve"> _xlfn.MINIFS(performance_data[date],performance_data[portfolio_id],performance_data[[#This Row],[portfolio_id]])</f>
        <v>44869</v>
      </c>
      <c r="O4608" s="15">
        <f>_xlfn.MAXIFS(performance_data[portfolio_value],performance_data[portfolio_id],performance_data[[#This Row],[portfolio_id]],performance_data[date],performance_data[[#This Row],[latest_date]])</f>
        <v>423053.35</v>
      </c>
      <c r="P4608" s="15">
        <f>_xlfn.MAXIFS(performance_data[portfolio_value],performance_data[portfolio_id],performance_data[[#This Row],[portfolio_id]],performance_data[date],performance_data[[#This Row],[starting_date]])</f>
        <v>290028.94</v>
      </c>
      <c r="Q4608" s="15">
        <f>performance_data[[#This Row],[latest_value]]-performance_data[[#This Row],[starting_value]]</f>
        <v>133024.40999999997</v>
      </c>
      <c r="R4608" s="15">
        <f>performance_data[[#This Row],[net_inflows]]-performance_data[[#This Row],[net_outflows]]</f>
        <v>1677.42</v>
      </c>
      <c r="S4608" s="15" t="str">
        <f>IF(performance_data[[#This Row],[net_inflows]]&gt;AVERAGE(performance_data[net_inflows]),"High","Low")</f>
        <v>Low</v>
      </c>
      <c r="T4608" s="15">
        <f>AVERAGEIF(performance_data[inflow_flag],performance_data[[#This Row],[inflow_flag]],performance_data[return_percentage])</f>
        <v>5.0457846277021572</v>
      </c>
      <c r="U4608" s="17">
        <f>IF(performance_data[[#This Row],[return_percentage]]&lt;performance_data[[#This Row],[benchmark_return]],1,0)</f>
        <v>1</v>
      </c>
      <c r="V4608" s="17">
        <f>COUNTIFS(performance_data[portfolio_id],performance_data[[#This Row],[portfolio_id]])</f>
        <v>29</v>
      </c>
      <c r="W4608" s="17">
        <f>COUNTIFS(performance_data[portfolio_id],performance_data[[#This Row],[portfolio_id]],
          performance_data[return_flag],1)</f>
        <v>12</v>
      </c>
      <c r="X4608" s="15">
        <f>performance_data[[#This Row],[underperform_flag_count]]/performance_data[[#This Row],[totalportfoliocount]]</f>
        <v>0.41379310344827586</v>
      </c>
    </row>
    <row r="4609" spans="1:24" x14ac:dyDescent="0.3">
      <c r="A4609">
        <v>9427</v>
      </c>
      <c r="B4609" s="1">
        <v>45145</v>
      </c>
      <c r="C4609">
        <v>297756.46000000002</v>
      </c>
      <c r="D4609">
        <v>15.49</v>
      </c>
      <c r="E4609">
        <v>14.36</v>
      </c>
      <c r="F4609">
        <v>8875.2800000000007</v>
      </c>
      <c r="G4609">
        <v>5410.91</v>
      </c>
      <c r="H4609" t="s">
        <v>2213</v>
      </c>
      <c r="I4609" t="s">
        <v>2209</v>
      </c>
      <c r="J4609">
        <v>8</v>
      </c>
      <c r="K4609" t="s">
        <v>2214</v>
      </c>
      <c r="L4609" t="str">
        <f>IF(performance_data[[#This Row],[return_percentage]]&gt;=performance_data[[#This Row],[benchmark_return]],"Higher","Lower")</f>
        <v>Higher</v>
      </c>
      <c r="M4609" s="14">
        <f xml:space="preserve"> _xlfn.MAXIFS(performance_data[date],performance_data[portfolio_id],performance_data[[#This Row],[portfolio_id]])</f>
        <v>45560</v>
      </c>
      <c r="N4609" s="14">
        <f xml:space="preserve"> _xlfn.MINIFS(performance_data[date],performance_data[portfolio_id],performance_data[[#This Row],[portfolio_id]])</f>
        <v>44869</v>
      </c>
      <c r="O4609" s="15">
        <f>_xlfn.MAXIFS(performance_data[portfolio_value],performance_data[portfolio_id],performance_data[[#This Row],[portfolio_id]],performance_data[date],performance_data[[#This Row],[latest_date]])</f>
        <v>423053.35</v>
      </c>
      <c r="P4609" s="15">
        <f>_xlfn.MAXIFS(performance_data[portfolio_value],performance_data[portfolio_id],performance_data[[#This Row],[portfolio_id]],performance_data[date],performance_data[[#This Row],[starting_date]])</f>
        <v>290028.94</v>
      </c>
      <c r="Q4609" s="15">
        <f>performance_data[[#This Row],[latest_value]]-performance_data[[#This Row],[starting_value]]</f>
        <v>133024.40999999997</v>
      </c>
      <c r="R4609" s="15">
        <f>performance_data[[#This Row],[net_inflows]]-performance_data[[#This Row],[net_outflows]]</f>
        <v>3464.3700000000008</v>
      </c>
      <c r="S4609" s="15" t="str">
        <f>IF(performance_data[[#This Row],[net_inflows]]&gt;AVERAGE(performance_data[net_inflows]),"High","Low")</f>
        <v>Low</v>
      </c>
      <c r="T4609" s="15">
        <f>AVERAGEIF(performance_data[inflow_flag],performance_data[[#This Row],[inflow_flag]],performance_data[return_percentage])</f>
        <v>5.0457846277021572</v>
      </c>
      <c r="U4609" s="17">
        <f>IF(performance_data[[#This Row],[return_percentage]]&lt;performance_data[[#This Row],[benchmark_return]],1,0)</f>
        <v>0</v>
      </c>
      <c r="V4609" s="17">
        <f>COUNTIFS(performance_data[portfolio_id],performance_data[[#This Row],[portfolio_id]])</f>
        <v>29</v>
      </c>
      <c r="W4609" s="17">
        <f>COUNTIFS(performance_data[portfolio_id],performance_data[[#This Row],[portfolio_id]],
          performance_data[return_flag],1)</f>
        <v>12</v>
      </c>
      <c r="X4609" s="15">
        <f>performance_data[[#This Row],[underperform_flag_count]]/performance_data[[#This Row],[totalportfoliocount]]</f>
        <v>0.41379310344827586</v>
      </c>
    </row>
    <row r="4610" spans="1:24" x14ac:dyDescent="0.3">
      <c r="A4610">
        <v>9427</v>
      </c>
      <c r="B4610" s="1">
        <v>45168</v>
      </c>
      <c r="C4610">
        <v>58950.16</v>
      </c>
      <c r="D4610">
        <v>19.059999999999999</v>
      </c>
      <c r="E4610">
        <v>20.45</v>
      </c>
      <c r="F4610">
        <v>13273.29</v>
      </c>
      <c r="G4610">
        <v>859.49</v>
      </c>
      <c r="H4610" t="s">
        <v>2213</v>
      </c>
      <c r="I4610" t="s">
        <v>2209</v>
      </c>
      <c r="J4610">
        <v>8</v>
      </c>
      <c r="K4610" t="s">
        <v>2214</v>
      </c>
      <c r="L4610" t="str">
        <f>IF(performance_data[[#This Row],[return_percentage]]&gt;=performance_data[[#This Row],[benchmark_return]],"Higher","Lower")</f>
        <v>Lower</v>
      </c>
      <c r="M4610" s="14">
        <f xml:space="preserve"> _xlfn.MAXIFS(performance_data[date],performance_data[portfolio_id],performance_data[[#This Row],[portfolio_id]])</f>
        <v>45560</v>
      </c>
      <c r="N4610" s="14">
        <f xml:space="preserve"> _xlfn.MINIFS(performance_data[date],performance_data[portfolio_id],performance_data[[#This Row],[portfolio_id]])</f>
        <v>44869</v>
      </c>
      <c r="O4610" s="15">
        <f>_xlfn.MAXIFS(performance_data[portfolio_value],performance_data[portfolio_id],performance_data[[#This Row],[portfolio_id]],performance_data[date],performance_data[[#This Row],[latest_date]])</f>
        <v>423053.35</v>
      </c>
      <c r="P4610" s="15">
        <f>_xlfn.MAXIFS(performance_data[portfolio_value],performance_data[portfolio_id],performance_data[[#This Row],[portfolio_id]],performance_data[date],performance_data[[#This Row],[starting_date]])</f>
        <v>290028.94</v>
      </c>
      <c r="Q4610" s="15">
        <f>performance_data[[#This Row],[latest_value]]-performance_data[[#This Row],[starting_value]]</f>
        <v>133024.40999999997</v>
      </c>
      <c r="R4610" s="15">
        <f>performance_data[[#This Row],[net_inflows]]-performance_data[[#This Row],[net_outflows]]</f>
        <v>12413.800000000001</v>
      </c>
      <c r="S4610" s="15" t="str">
        <f>IF(performance_data[[#This Row],[net_inflows]]&gt;AVERAGE(performance_data[net_inflows]),"High","Low")</f>
        <v>High</v>
      </c>
      <c r="T4610" s="15">
        <f>AVERAGEIF(performance_data[inflow_flag],performance_data[[#This Row],[inflow_flag]],performance_data[return_percentage])</f>
        <v>4.8467905675459724</v>
      </c>
      <c r="U4610" s="17">
        <f>IF(performance_data[[#This Row],[return_percentage]]&lt;performance_data[[#This Row],[benchmark_return]],1,0)</f>
        <v>1</v>
      </c>
      <c r="V4610" s="17">
        <f>COUNTIFS(performance_data[portfolio_id],performance_data[[#This Row],[portfolio_id]])</f>
        <v>29</v>
      </c>
      <c r="W4610" s="17">
        <f>COUNTIFS(performance_data[portfolio_id],performance_data[[#This Row],[portfolio_id]],
          performance_data[return_flag],1)</f>
        <v>12</v>
      </c>
      <c r="X4610" s="15">
        <f>performance_data[[#This Row],[underperform_flag_count]]/performance_data[[#This Row],[totalportfoliocount]]</f>
        <v>0.41379310344827586</v>
      </c>
    </row>
    <row r="4611" spans="1:24" x14ac:dyDescent="0.3">
      <c r="A4611">
        <v>9427</v>
      </c>
      <c r="B4611" s="1">
        <v>45275</v>
      </c>
      <c r="C4611">
        <v>416825.06</v>
      </c>
      <c r="D4611">
        <v>-9.82</v>
      </c>
      <c r="E4611">
        <v>-8.11</v>
      </c>
      <c r="F4611">
        <v>4732.8900000000003</v>
      </c>
      <c r="G4611">
        <v>16006.65</v>
      </c>
      <c r="H4611" t="s">
        <v>2213</v>
      </c>
      <c r="I4611" t="s">
        <v>2217</v>
      </c>
      <c r="J4611">
        <v>12</v>
      </c>
      <c r="K4611" t="s">
        <v>2218</v>
      </c>
      <c r="L4611" t="str">
        <f>IF(performance_data[[#This Row],[return_percentage]]&gt;=performance_data[[#This Row],[benchmark_return]],"Higher","Lower")</f>
        <v>Lower</v>
      </c>
      <c r="M4611" s="14">
        <f xml:space="preserve"> _xlfn.MAXIFS(performance_data[date],performance_data[portfolio_id],performance_data[[#This Row],[portfolio_id]])</f>
        <v>45560</v>
      </c>
      <c r="N4611" s="14">
        <f xml:space="preserve"> _xlfn.MINIFS(performance_data[date],performance_data[portfolio_id],performance_data[[#This Row],[portfolio_id]])</f>
        <v>44869</v>
      </c>
      <c r="O4611" s="15">
        <f>_xlfn.MAXIFS(performance_data[portfolio_value],performance_data[portfolio_id],performance_data[[#This Row],[portfolio_id]],performance_data[date],performance_data[[#This Row],[latest_date]])</f>
        <v>423053.35</v>
      </c>
      <c r="P4611" s="15">
        <f>_xlfn.MAXIFS(performance_data[portfolio_value],performance_data[portfolio_id],performance_data[[#This Row],[portfolio_id]],performance_data[date],performance_data[[#This Row],[starting_date]])</f>
        <v>290028.94</v>
      </c>
      <c r="Q4611" s="15">
        <f>performance_data[[#This Row],[latest_value]]-performance_data[[#This Row],[starting_value]]</f>
        <v>133024.40999999997</v>
      </c>
      <c r="R4611" s="15">
        <f>performance_data[[#This Row],[net_inflows]]-performance_data[[#This Row],[net_outflows]]</f>
        <v>-11273.759999999998</v>
      </c>
      <c r="S4611" s="15" t="str">
        <f>IF(performance_data[[#This Row],[net_inflows]]&gt;AVERAGE(performance_data[net_inflows]),"High","Low")</f>
        <v>Low</v>
      </c>
      <c r="T4611" s="15">
        <f>AVERAGEIF(performance_data[inflow_flag],performance_data[[#This Row],[inflow_flag]],performance_data[return_percentage])</f>
        <v>5.0457846277021572</v>
      </c>
      <c r="U4611" s="17">
        <f>IF(performance_data[[#This Row],[return_percentage]]&lt;performance_data[[#This Row],[benchmark_return]],1,0)</f>
        <v>1</v>
      </c>
      <c r="V4611" s="17">
        <f>COUNTIFS(performance_data[portfolio_id],performance_data[[#This Row],[portfolio_id]])</f>
        <v>29</v>
      </c>
      <c r="W4611" s="17">
        <f>COUNTIFS(performance_data[portfolio_id],performance_data[[#This Row],[portfolio_id]],
          performance_data[return_flag],1)</f>
        <v>12</v>
      </c>
      <c r="X4611" s="15">
        <f>performance_data[[#This Row],[underperform_flag_count]]/performance_data[[#This Row],[totalportfoliocount]]</f>
        <v>0.41379310344827586</v>
      </c>
    </row>
    <row r="4612" spans="1:24" x14ac:dyDescent="0.3">
      <c r="A4612">
        <v>9427</v>
      </c>
      <c r="B4612" s="1">
        <v>45524</v>
      </c>
      <c r="C4612">
        <v>103462.54</v>
      </c>
      <c r="D4612">
        <v>9.52</v>
      </c>
      <c r="E4612">
        <v>8.94</v>
      </c>
      <c r="F4612">
        <v>14082.98</v>
      </c>
      <c r="G4612">
        <v>9071.65</v>
      </c>
      <c r="H4612" t="s">
        <v>2205</v>
      </c>
      <c r="I4612" t="s">
        <v>2209</v>
      </c>
      <c r="J4612">
        <v>8</v>
      </c>
      <c r="K4612" t="s">
        <v>2214</v>
      </c>
      <c r="L4612" t="str">
        <f>IF(performance_data[[#This Row],[return_percentage]]&gt;=performance_data[[#This Row],[benchmark_return]],"Higher","Lower")</f>
        <v>Higher</v>
      </c>
      <c r="M4612" s="14">
        <f xml:space="preserve"> _xlfn.MAXIFS(performance_data[date],performance_data[portfolio_id],performance_data[[#This Row],[portfolio_id]])</f>
        <v>45560</v>
      </c>
      <c r="N4612" s="14">
        <f xml:space="preserve"> _xlfn.MINIFS(performance_data[date],performance_data[portfolio_id],performance_data[[#This Row],[portfolio_id]])</f>
        <v>44869</v>
      </c>
      <c r="O4612" s="15">
        <f>_xlfn.MAXIFS(performance_data[portfolio_value],performance_data[portfolio_id],performance_data[[#This Row],[portfolio_id]],performance_data[date],performance_data[[#This Row],[latest_date]])</f>
        <v>423053.35</v>
      </c>
      <c r="P4612" s="15">
        <f>_xlfn.MAXIFS(performance_data[portfolio_value],performance_data[portfolio_id],performance_data[[#This Row],[portfolio_id]],performance_data[date],performance_data[[#This Row],[starting_date]])</f>
        <v>290028.94</v>
      </c>
      <c r="Q4612" s="15">
        <f>performance_data[[#This Row],[latest_value]]-performance_data[[#This Row],[starting_value]]</f>
        <v>133024.40999999997</v>
      </c>
      <c r="R4612" s="15">
        <f>performance_data[[#This Row],[net_inflows]]-performance_data[[#This Row],[net_outflows]]</f>
        <v>5011.33</v>
      </c>
      <c r="S4612" s="15" t="str">
        <f>IF(performance_data[[#This Row],[net_inflows]]&gt;AVERAGE(performance_data[net_inflows]),"High","Low")</f>
        <v>High</v>
      </c>
      <c r="T4612" s="15">
        <f>AVERAGEIF(performance_data[inflow_flag],performance_data[[#This Row],[inflow_flag]],performance_data[return_percentage])</f>
        <v>4.8467905675459724</v>
      </c>
      <c r="U4612" s="17">
        <f>IF(performance_data[[#This Row],[return_percentage]]&lt;performance_data[[#This Row],[benchmark_return]],1,0)</f>
        <v>0</v>
      </c>
      <c r="V4612" s="17">
        <f>COUNTIFS(performance_data[portfolio_id],performance_data[[#This Row],[portfolio_id]])</f>
        <v>29</v>
      </c>
      <c r="W4612" s="17">
        <f>COUNTIFS(performance_data[portfolio_id],performance_data[[#This Row],[portfolio_id]],
          performance_data[return_flag],1)</f>
        <v>12</v>
      </c>
      <c r="X4612" s="15">
        <f>performance_data[[#This Row],[underperform_flag_count]]/performance_data[[#This Row],[totalportfoliocount]]</f>
        <v>0.41379310344827586</v>
      </c>
    </row>
    <row r="4613" spans="1:24" x14ac:dyDescent="0.3">
      <c r="A4613">
        <v>9427</v>
      </c>
      <c r="B4613" s="1">
        <v>45560</v>
      </c>
      <c r="C4613">
        <v>423053.35</v>
      </c>
      <c r="D4613">
        <v>4.91</v>
      </c>
      <c r="E4613">
        <v>4.3</v>
      </c>
      <c r="F4613">
        <v>17077.669999999998</v>
      </c>
      <c r="G4613">
        <v>13014.58</v>
      </c>
      <c r="H4613" t="s">
        <v>2205</v>
      </c>
      <c r="I4613" t="s">
        <v>2209</v>
      </c>
      <c r="J4613">
        <v>9</v>
      </c>
      <c r="K4613" t="s">
        <v>2221</v>
      </c>
      <c r="L4613" t="str">
        <f>IF(performance_data[[#This Row],[return_percentage]]&gt;=performance_data[[#This Row],[benchmark_return]],"Higher","Lower")</f>
        <v>Higher</v>
      </c>
      <c r="M4613" s="14">
        <f xml:space="preserve"> _xlfn.MAXIFS(performance_data[date],performance_data[portfolio_id],performance_data[[#This Row],[portfolio_id]])</f>
        <v>45560</v>
      </c>
      <c r="N4613" s="14">
        <f xml:space="preserve"> _xlfn.MINIFS(performance_data[date],performance_data[portfolio_id],performance_data[[#This Row],[portfolio_id]])</f>
        <v>44869</v>
      </c>
      <c r="O4613" s="15">
        <f>_xlfn.MAXIFS(performance_data[portfolio_value],performance_data[portfolio_id],performance_data[[#This Row],[portfolio_id]],performance_data[date],performance_data[[#This Row],[latest_date]])</f>
        <v>423053.35</v>
      </c>
      <c r="P4613" s="15">
        <f>_xlfn.MAXIFS(performance_data[portfolio_value],performance_data[portfolio_id],performance_data[[#This Row],[portfolio_id]],performance_data[date],performance_data[[#This Row],[starting_date]])</f>
        <v>290028.94</v>
      </c>
      <c r="Q4613" s="15">
        <f>performance_data[[#This Row],[latest_value]]-performance_data[[#This Row],[starting_value]]</f>
        <v>133024.40999999997</v>
      </c>
      <c r="R4613" s="15">
        <f>performance_data[[#This Row],[net_inflows]]-performance_data[[#This Row],[net_outflows]]</f>
        <v>4063.0899999999983</v>
      </c>
      <c r="S4613" s="15" t="str">
        <f>IF(performance_data[[#This Row],[net_inflows]]&gt;AVERAGE(performance_data[net_inflows]),"High","Low")</f>
        <v>High</v>
      </c>
      <c r="T4613" s="15">
        <f>AVERAGEIF(performance_data[inflow_flag],performance_data[[#This Row],[inflow_flag]],performance_data[return_percentage])</f>
        <v>4.8467905675459724</v>
      </c>
      <c r="U4613" s="17">
        <f>IF(performance_data[[#This Row],[return_percentage]]&lt;performance_data[[#This Row],[benchmark_return]],1,0)</f>
        <v>0</v>
      </c>
      <c r="V4613" s="17">
        <f>COUNTIFS(performance_data[portfolio_id],performance_data[[#This Row],[portfolio_id]])</f>
        <v>29</v>
      </c>
      <c r="W4613" s="17">
        <f>COUNTIFS(performance_data[portfolio_id],performance_data[[#This Row],[portfolio_id]],
          performance_data[return_flag],1)</f>
        <v>12</v>
      </c>
      <c r="X4613" s="15">
        <f>performance_data[[#This Row],[underperform_flag_count]]/performance_data[[#This Row],[totalportfoliocount]]</f>
        <v>0.41379310344827586</v>
      </c>
    </row>
    <row r="4614" spans="1:24" x14ac:dyDescent="0.3">
      <c r="A4614">
        <v>9427</v>
      </c>
      <c r="B4614" s="1">
        <v>45405</v>
      </c>
      <c r="C4614">
        <v>460035.27</v>
      </c>
      <c r="D4614">
        <v>1.48</v>
      </c>
      <c r="E4614">
        <v>1.35</v>
      </c>
      <c r="F4614">
        <v>8936.56</v>
      </c>
      <c r="G4614">
        <v>15183.19</v>
      </c>
      <c r="H4614" t="s">
        <v>2205</v>
      </c>
      <c r="I4614" t="s">
        <v>2211</v>
      </c>
      <c r="J4614">
        <v>4</v>
      </c>
      <c r="K4614" t="s">
        <v>2216</v>
      </c>
      <c r="L4614" t="str">
        <f>IF(performance_data[[#This Row],[return_percentage]]&gt;=performance_data[[#This Row],[benchmark_return]],"Higher","Lower")</f>
        <v>Higher</v>
      </c>
      <c r="M4614" s="14">
        <f xml:space="preserve"> _xlfn.MAXIFS(performance_data[date],performance_data[portfolio_id],performance_data[[#This Row],[portfolio_id]])</f>
        <v>45560</v>
      </c>
      <c r="N4614" s="14">
        <f xml:space="preserve"> _xlfn.MINIFS(performance_data[date],performance_data[portfolio_id],performance_data[[#This Row],[portfolio_id]])</f>
        <v>44869</v>
      </c>
      <c r="O4614" s="15">
        <f>_xlfn.MAXIFS(performance_data[portfolio_value],performance_data[portfolio_id],performance_data[[#This Row],[portfolio_id]],performance_data[date],performance_data[[#This Row],[latest_date]])</f>
        <v>423053.35</v>
      </c>
      <c r="P4614" s="15">
        <f>_xlfn.MAXIFS(performance_data[portfolio_value],performance_data[portfolio_id],performance_data[[#This Row],[portfolio_id]],performance_data[date],performance_data[[#This Row],[starting_date]])</f>
        <v>290028.94</v>
      </c>
      <c r="Q4614" s="15">
        <f>performance_data[[#This Row],[latest_value]]-performance_data[[#This Row],[starting_value]]</f>
        <v>133024.40999999997</v>
      </c>
      <c r="R4614" s="15">
        <f>performance_data[[#This Row],[net_inflows]]-performance_data[[#This Row],[net_outflows]]</f>
        <v>-6246.630000000001</v>
      </c>
      <c r="S4614" s="15" t="str">
        <f>IF(performance_data[[#This Row],[net_inflows]]&gt;AVERAGE(performance_data[net_inflows]),"High","Low")</f>
        <v>Low</v>
      </c>
      <c r="T4614" s="15">
        <f>AVERAGEIF(performance_data[inflow_flag],performance_data[[#This Row],[inflow_flag]],performance_data[return_percentage])</f>
        <v>5.0457846277021572</v>
      </c>
      <c r="U4614" s="17">
        <f>IF(performance_data[[#This Row],[return_percentage]]&lt;performance_data[[#This Row],[benchmark_return]],1,0)</f>
        <v>0</v>
      </c>
      <c r="V4614" s="17">
        <f>COUNTIFS(performance_data[portfolio_id],performance_data[[#This Row],[portfolio_id]])</f>
        <v>29</v>
      </c>
      <c r="W4614" s="17">
        <f>COUNTIFS(performance_data[portfolio_id],performance_data[[#This Row],[portfolio_id]],
          performance_data[return_flag],1)</f>
        <v>12</v>
      </c>
      <c r="X4614" s="15">
        <f>performance_data[[#This Row],[underperform_flag_count]]/performance_data[[#This Row],[totalportfoliocount]]</f>
        <v>0.41379310344827586</v>
      </c>
    </row>
    <row r="4615" spans="1:24" x14ac:dyDescent="0.3">
      <c r="A4615">
        <v>9427</v>
      </c>
      <c r="B4615" s="1">
        <v>44869</v>
      </c>
      <c r="C4615">
        <v>290028.94</v>
      </c>
      <c r="D4615">
        <v>-9.52</v>
      </c>
      <c r="E4615">
        <v>-11.2</v>
      </c>
      <c r="F4615">
        <v>9169.82</v>
      </c>
      <c r="G4615">
        <v>17114.5</v>
      </c>
      <c r="H4615" t="s">
        <v>2220</v>
      </c>
      <c r="I4615" t="s">
        <v>2217</v>
      </c>
      <c r="J4615">
        <v>11</v>
      </c>
      <c r="K4615" t="s">
        <v>2219</v>
      </c>
      <c r="L4615" t="str">
        <f>IF(performance_data[[#This Row],[return_percentage]]&gt;=performance_data[[#This Row],[benchmark_return]],"Higher","Lower")</f>
        <v>Higher</v>
      </c>
      <c r="M4615" s="14">
        <f xml:space="preserve"> _xlfn.MAXIFS(performance_data[date],performance_data[portfolio_id],performance_data[[#This Row],[portfolio_id]])</f>
        <v>45560</v>
      </c>
      <c r="N4615" s="14">
        <f xml:space="preserve"> _xlfn.MINIFS(performance_data[date],performance_data[portfolio_id],performance_data[[#This Row],[portfolio_id]])</f>
        <v>44869</v>
      </c>
      <c r="O4615" s="15">
        <f>_xlfn.MAXIFS(performance_data[portfolio_value],performance_data[portfolio_id],performance_data[[#This Row],[portfolio_id]],performance_data[date],performance_data[[#This Row],[latest_date]])</f>
        <v>423053.35</v>
      </c>
      <c r="P4615" s="15">
        <f>_xlfn.MAXIFS(performance_data[portfolio_value],performance_data[portfolio_id],performance_data[[#This Row],[portfolio_id]],performance_data[date],performance_data[[#This Row],[starting_date]])</f>
        <v>290028.94</v>
      </c>
      <c r="Q4615" s="15">
        <f>performance_data[[#This Row],[latest_value]]-performance_data[[#This Row],[starting_value]]</f>
        <v>133024.40999999997</v>
      </c>
      <c r="R4615" s="15">
        <f>performance_data[[#This Row],[net_inflows]]-performance_data[[#This Row],[net_outflows]]</f>
        <v>-7944.68</v>
      </c>
      <c r="S4615" s="15" t="str">
        <f>IF(performance_data[[#This Row],[net_inflows]]&gt;AVERAGE(performance_data[net_inflows]),"High","Low")</f>
        <v>Low</v>
      </c>
      <c r="T4615" s="15">
        <f>AVERAGEIF(performance_data[inflow_flag],performance_data[[#This Row],[inflow_flag]],performance_data[return_percentage])</f>
        <v>5.0457846277021572</v>
      </c>
      <c r="U4615" s="17">
        <f>IF(performance_data[[#This Row],[return_percentage]]&lt;performance_data[[#This Row],[benchmark_return]],1,0)</f>
        <v>0</v>
      </c>
      <c r="V4615" s="17">
        <f>COUNTIFS(performance_data[portfolio_id],performance_data[[#This Row],[portfolio_id]])</f>
        <v>29</v>
      </c>
      <c r="W4615" s="17">
        <f>COUNTIFS(performance_data[portfolio_id],performance_data[[#This Row],[portfolio_id]],
          performance_data[return_flag],1)</f>
        <v>12</v>
      </c>
      <c r="X4615" s="15">
        <f>performance_data[[#This Row],[underperform_flag_count]]/performance_data[[#This Row],[totalportfoliocount]]</f>
        <v>0.41379310344827586</v>
      </c>
    </row>
    <row r="4616" spans="1:24" x14ac:dyDescent="0.3">
      <c r="A4616">
        <v>9427</v>
      </c>
      <c r="B4616" s="1">
        <v>45138</v>
      </c>
      <c r="C4616">
        <v>380324.06</v>
      </c>
      <c r="D4616">
        <v>-3.32</v>
      </c>
      <c r="E4616">
        <v>-3.41</v>
      </c>
      <c r="F4616">
        <v>12261.4</v>
      </c>
      <c r="G4616">
        <v>67.2</v>
      </c>
      <c r="H4616" t="s">
        <v>2213</v>
      </c>
      <c r="I4616" t="s">
        <v>2209</v>
      </c>
      <c r="J4616">
        <v>7</v>
      </c>
      <c r="K4616" t="s">
        <v>2210</v>
      </c>
      <c r="L4616" t="str">
        <f>IF(performance_data[[#This Row],[return_percentage]]&gt;=performance_data[[#This Row],[benchmark_return]],"Higher","Lower")</f>
        <v>Higher</v>
      </c>
      <c r="M4616" s="14">
        <f xml:space="preserve"> _xlfn.MAXIFS(performance_data[date],performance_data[portfolio_id],performance_data[[#This Row],[portfolio_id]])</f>
        <v>45560</v>
      </c>
      <c r="N4616" s="14">
        <f xml:space="preserve"> _xlfn.MINIFS(performance_data[date],performance_data[portfolio_id],performance_data[[#This Row],[portfolio_id]])</f>
        <v>44869</v>
      </c>
      <c r="O4616" s="15">
        <f>_xlfn.MAXIFS(performance_data[portfolio_value],performance_data[portfolio_id],performance_data[[#This Row],[portfolio_id]],performance_data[date],performance_data[[#This Row],[latest_date]])</f>
        <v>423053.35</v>
      </c>
      <c r="P4616" s="15">
        <f>_xlfn.MAXIFS(performance_data[portfolio_value],performance_data[portfolio_id],performance_data[[#This Row],[portfolio_id]],performance_data[date],performance_data[[#This Row],[starting_date]])</f>
        <v>290028.94</v>
      </c>
      <c r="Q4616" s="15">
        <f>performance_data[[#This Row],[latest_value]]-performance_data[[#This Row],[starting_value]]</f>
        <v>133024.40999999997</v>
      </c>
      <c r="R4616" s="15">
        <f>performance_data[[#This Row],[net_inflows]]-performance_data[[#This Row],[net_outflows]]</f>
        <v>12194.199999999999</v>
      </c>
      <c r="S4616" s="15" t="str">
        <f>IF(performance_data[[#This Row],[net_inflows]]&gt;AVERAGE(performance_data[net_inflows]),"High","Low")</f>
        <v>High</v>
      </c>
      <c r="T4616" s="15">
        <f>AVERAGEIF(performance_data[inflow_flag],performance_data[[#This Row],[inflow_flag]],performance_data[return_percentage])</f>
        <v>4.8467905675459724</v>
      </c>
      <c r="U4616" s="17">
        <f>IF(performance_data[[#This Row],[return_percentage]]&lt;performance_data[[#This Row],[benchmark_return]],1,0)</f>
        <v>0</v>
      </c>
      <c r="V4616" s="17">
        <f>COUNTIFS(performance_data[portfolio_id],performance_data[[#This Row],[portfolio_id]])</f>
        <v>29</v>
      </c>
      <c r="W4616" s="17">
        <f>COUNTIFS(performance_data[portfolio_id],performance_data[[#This Row],[portfolio_id]],
          performance_data[return_flag],1)</f>
        <v>12</v>
      </c>
      <c r="X4616" s="15">
        <f>performance_data[[#This Row],[underperform_flag_count]]/performance_data[[#This Row],[totalportfoliocount]]</f>
        <v>0.41379310344827586</v>
      </c>
    </row>
    <row r="4617" spans="1:24" x14ac:dyDescent="0.3">
      <c r="A4617">
        <v>9427</v>
      </c>
      <c r="B4617" s="1">
        <v>45322</v>
      </c>
      <c r="C4617">
        <v>103441.48</v>
      </c>
      <c r="D4617">
        <v>-0.12</v>
      </c>
      <c r="E4617">
        <v>-0.1</v>
      </c>
      <c r="F4617">
        <v>6157.36</v>
      </c>
      <c r="G4617">
        <v>12032.44</v>
      </c>
      <c r="H4617" t="s">
        <v>2205</v>
      </c>
      <c r="I4617" t="s">
        <v>2206</v>
      </c>
      <c r="J4617">
        <v>1</v>
      </c>
      <c r="K4617" t="s">
        <v>2207</v>
      </c>
      <c r="L4617" t="str">
        <f>IF(performance_data[[#This Row],[return_percentage]]&gt;=performance_data[[#This Row],[benchmark_return]],"Higher","Lower")</f>
        <v>Lower</v>
      </c>
      <c r="M4617" s="14">
        <f xml:space="preserve"> _xlfn.MAXIFS(performance_data[date],performance_data[portfolio_id],performance_data[[#This Row],[portfolio_id]])</f>
        <v>45560</v>
      </c>
      <c r="N4617" s="14">
        <f xml:space="preserve"> _xlfn.MINIFS(performance_data[date],performance_data[portfolio_id],performance_data[[#This Row],[portfolio_id]])</f>
        <v>44869</v>
      </c>
      <c r="O4617" s="15">
        <f>_xlfn.MAXIFS(performance_data[portfolio_value],performance_data[portfolio_id],performance_data[[#This Row],[portfolio_id]],performance_data[date],performance_data[[#This Row],[latest_date]])</f>
        <v>423053.35</v>
      </c>
      <c r="P4617" s="15">
        <f>_xlfn.MAXIFS(performance_data[portfolio_value],performance_data[portfolio_id],performance_data[[#This Row],[portfolio_id]],performance_data[date],performance_data[[#This Row],[starting_date]])</f>
        <v>290028.94</v>
      </c>
      <c r="Q4617" s="15">
        <f>performance_data[[#This Row],[latest_value]]-performance_data[[#This Row],[starting_value]]</f>
        <v>133024.40999999997</v>
      </c>
      <c r="R4617" s="15">
        <f>performance_data[[#This Row],[net_inflows]]-performance_data[[#This Row],[net_outflows]]</f>
        <v>-5875.0800000000008</v>
      </c>
      <c r="S4617" s="15" t="str">
        <f>IF(performance_data[[#This Row],[net_inflows]]&gt;AVERAGE(performance_data[net_inflows]),"High","Low")</f>
        <v>Low</v>
      </c>
      <c r="T4617" s="15">
        <f>AVERAGEIF(performance_data[inflow_flag],performance_data[[#This Row],[inflow_flag]],performance_data[return_percentage])</f>
        <v>5.0457846277021572</v>
      </c>
      <c r="U4617" s="17">
        <f>IF(performance_data[[#This Row],[return_percentage]]&lt;performance_data[[#This Row],[benchmark_return]],1,0)</f>
        <v>1</v>
      </c>
      <c r="V4617" s="17">
        <f>COUNTIFS(performance_data[portfolio_id],performance_data[[#This Row],[portfolio_id]])</f>
        <v>29</v>
      </c>
      <c r="W4617" s="17">
        <f>COUNTIFS(performance_data[portfolio_id],performance_data[[#This Row],[portfolio_id]],
          performance_data[return_flag],1)</f>
        <v>12</v>
      </c>
      <c r="X4617" s="15">
        <f>performance_data[[#This Row],[underperform_flag_count]]/performance_data[[#This Row],[totalportfoliocount]]</f>
        <v>0.41379310344827586</v>
      </c>
    </row>
    <row r="4618" spans="1:24" x14ac:dyDescent="0.3">
      <c r="A4618">
        <v>9427</v>
      </c>
      <c r="B4618" s="1">
        <v>45276</v>
      </c>
      <c r="C4618">
        <v>54423.7</v>
      </c>
      <c r="D4618">
        <v>-8.52</v>
      </c>
      <c r="E4618">
        <v>-9.5399999999999991</v>
      </c>
      <c r="F4618">
        <v>12193.75</v>
      </c>
      <c r="G4618">
        <v>17998.66</v>
      </c>
      <c r="H4618" t="s">
        <v>2213</v>
      </c>
      <c r="I4618" t="s">
        <v>2217</v>
      </c>
      <c r="J4618">
        <v>12</v>
      </c>
      <c r="K4618" t="s">
        <v>2218</v>
      </c>
      <c r="L4618" t="str">
        <f>IF(performance_data[[#This Row],[return_percentage]]&gt;=performance_data[[#This Row],[benchmark_return]],"Higher","Lower")</f>
        <v>Higher</v>
      </c>
      <c r="M4618" s="14">
        <f xml:space="preserve"> _xlfn.MAXIFS(performance_data[date],performance_data[portfolio_id],performance_data[[#This Row],[portfolio_id]])</f>
        <v>45560</v>
      </c>
      <c r="N4618" s="14">
        <f xml:space="preserve"> _xlfn.MINIFS(performance_data[date],performance_data[portfolio_id],performance_data[[#This Row],[portfolio_id]])</f>
        <v>44869</v>
      </c>
      <c r="O4618" s="15">
        <f>_xlfn.MAXIFS(performance_data[portfolio_value],performance_data[portfolio_id],performance_data[[#This Row],[portfolio_id]],performance_data[date],performance_data[[#This Row],[latest_date]])</f>
        <v>423053.35</v>
      </c>
      <c r="P4618" s="15">
        <f>_xlfn.MAXIFS(performance_data[portfolio_value],performance_data[portfolio_id],performance_data[[#This Row],[portfolio_id]],performance_data[date],performance_data[[#This Row],[starting_date]])</f>
        <v>290028.94</v>
      </c>
      <c r="Q4618" s="15">
        <f>performance_data[[#This Row],[latest_value]]-performance_data[[#This Row],[starting_value]]</f>
        <v>133024.40999999997</v>
      </c>
      <c r="R4618" s="15">
        <f>performance_data[[#This Row],[net_inflows]]-performance_data[[#This Row],[net_outflows]]</f>
        <v>-5804.91</v>
      </c>
      <c r="S4618" s="15" t="str">
        <f>IF(performance_data[[#This Row],[net_inflows]]&gt;AVERAGE(performance_data[net_inflows]),"High","Low")</f>
        <v>High</v>
      </c>
      <c r="T4618" s="15">
        <f>AVERAGEIF(performance_data[inflow_flag],performance_data[[#This Row],[inflow_flag]],performance_data[return_percentage])</f>
        <v>4.8467905675459724</v>
      </c>
      <c r="U4618" s="17">
        <f>IF(performance_data[[#This Row],[return_percentage]]&lt;performance_data[[#This Row],[benchmark_return]],1,0)</f>
        <v>0</v>
      </c>
      <c r="V4618" s="17">
        <f>COUNTIFS(performance_data[portfolio_id],performance_data[[#This Row],[portfolio_id]])</f>
        <v>29</v>
      </c>
      <c r="W4618" s="17">
        <f>COUNTIFS(performance_data[portfolio_id],performance_data[[#This Row],[portfolio_id]],
          performance_data[return_flag],1)</f>
        <v>12</v>
      </c>
      <c r="X4618" s="15">
        <f>performance_data[[#This Row],[underperform_flag_count]]/performance_data[[#This Row],[totalportfoliocount]]</f>
        <v>0.41379310344827586</v>
      </c>
    </row>
    <row r="4619" spans="1:24" x14ac:dyDescent="0.3">
      <c r="A4619">
        <v>9427</v>
      </c>
      <c r="B4619" s="1">
        <v>44884</v>
      </c>
      <c r="C4619">
        <v>17441.87</v>
      </c>
      <c r="D4619">
        <v>-2.93</v>
      </c>
      <c r="E4619">
        <v>-3.07</v>
      </c>
      <c r="F4619">
        <v>601.25</v>
      </c>
      <c r="G4619">
        <v>5743.42</v>
      </c>
      <c r="H4619" t="s">
        <v>2220</v>
      </c>
      <c r="I4619" t="s">
        <v>2217</v>
      </c>
      <c r="J4619">
        <v>11</v>
      </c>
      <c r="K4619" t="s">
        <v>2219</v>
      </c>
      <c r="L4619" t="str">
        <f>IF(performance_data[[#This Row],[return_percentage]]&gt;=performance_data[[#This Row],[benchmark_return]],"Higher","Lower")</f>
        <v>Higher</v>
      </c>
      <c r="M4619" s="14">
        <f xml:space="preserve"> _xlfn.MAXIFS(performance_data[date],performance_data[portfolio_id],performance_data[[#This Row],[portfolio_id]])</f>
        <v>45560</v>
      </c>
      <c r="N4619" s="14">
        <f xml:space="preserve"> _xlfn.MINIFS(performance_data[date],performance_data[portfolio_id],performance_data[[#This Row],[portfolio_id]])</f>
        <v>44869</v>
      </c>
      <c r="O4619" s="15">
        <f>_xlfn.MAXIFS(performance_data[portfolio_value],performance_data[portfolio_id],performance_data[[#This Row],[portfolio_id]],performance_data[date],performance_data[[#This Row],[latest_date]])</f>
        <v>423053.35</v>
      </c>
      <c r="P4619" s="15">
        <f>_xlfn.MAXIFS(performance_data[portfolio_value],performance_data[portfolio_id],performance_data[[#This Row],[portfolio_id]],performance_data[date],performance_data[[#This Row],[starting_date]])</f>
        <v>290028.94</v>
      </c>
      <c r="Q4619" s="15">
        <f>performance_data[[#This Row],[latest_value]]-performance_data[[#This Row],[starting_value]]</f>
        <v>133024.40999999997</v>
      </c>
      <c r="R4619" s="15">
        <f>performance_data[[#This Row],[net_inflows]]-performance_data[[#This Row],[net_outflows]]</f>
        <v>-5142.17</v>
      </c>
      <c r="S4619" s="15" t="str">
        <f>IF(performance_data[[#This Row],[net_inflows]]&gt;AVERAGE(performance_data[net_inflows]),"High","Low")</f>
        <v>Low</v>
      </c>
      <c r="T4619" s="15">
        <f>AVERAGEIF(performance_data[inflow_flag],performance_data[[#This Row],[inflow_flag]],performance_data[return_percentage])</f>
        <v>5.0457846277021572</v>
      </c>
      <c r="U4619" s="17">
        <f>IF(performance_data[[#This Row],[return_percentage]]&lt;performance_data[[#This Row],[benchmark_return]],1,0)</f>
        <v>0</v>
      </c>
      <c r="V4619" s="17">
        <f>COUNTIFS(performance_data[portfolio_id],performance_data[[#This Row],[portfolio_id]])</f>
        <v>29</v>
      </c>
      <c r="W4619" s="17">
        <f>COUNTIFS(performance_data[portfolio_id],performance_data[[#This Row],[portfolio_id]],
          performance_data[return_flag],1)</f>
        <v>12</v>
      </c>
      <c r="X4619" s="15">
        <f>performance_data[[#This Row],[underperform_flag_count]]/performance_data[[#This Row],[totalportfoliocount]]</f>
        <v>0.41379310344827586</v>
      </c>
    </row>
    <row r="4620" spans="1:24" x14ac:dyDescent="0.3">
      <c r="A4620">
        <v>9525</v>
      </c>
      <c r="B4620" s="1">
        <v>45452</v>
      </c>
      <c r="C4620">
        <v>200818.3</v>
      </c>
      <c r="D4620">
        <v>8.26</v>
      </c>
      <c r="E4620">
        <v>7.67</v>
      </c>
      <c r="F4620">
        <v>1777.45</v>
      </c>
      <c r="G4620">
        <v>7900.46</v>
      </c>
      <c r="H4620" t="s">
        <v>2205</v>
      </c>
      <c r="I4620" t="s">
        <v>2211</v>
      </c>
      <c r="J4620">
        <v>6</v>
      </c>
      <c r="K4620" t="s">
        <v>2212</v>
      </c>
      <c r="L4620" t="str">
        <f>IF(performance_data[[#This Row],[return_percentage]]&gt;=performance_data[[#This Row],[benchmark_return]],"Higher","Lower")</f>
        <v>Higher</v>
      </c>
      <c r="M4620" s="14">
        <f xml:space="preserve"> _xlfn.MAXIFS(performance_data[date],performance_data[portfolio_id],performance_data[[#This Row],[portfolio_id]])</f>
        <v>45527</v>
      </c>
      <c r="N4620" s="14">
        <f xml:space="preserve"> _xlfn.MINIFS(performance_data[date],performance_data[portfolio_id],performance_data[[#This Row],[portfolio_id]])</f>
        <v>44831</v>
      </c>
      <c r="O4620" s="15">
        <f>_xlfn.MAXIFS(performance_data[portfolio_value],performance_data[portfolio_id],performance_data[[#This Row],[portfolio_id]],performance_data[date],performance_data[[#This Row],[latest_date]])</f>
        <v>181783.32</v>
      </c>
      <c r="P4620" s="15">
        <f>_xlfn.MAXIFS(performance_data[portfolio_value],performance_data[portfolio_id],performance_data[[#This Row],[portfolio_id]],performance_data[date],performance_data[[#This Row],[starting_date]])</f>
        <v>411298.7</v>
      </c>
      <c r="Q4620" s="15">
        <f>performance_data[[#This Row],[latest_value]]-performance_data[[#This Row],[starting_value]]</f>
        <v>-229515.38</v>
      </c>
      <c r="R4620" s="15">
        <f>performance_data[[#This Row],[net_inflows]]-performance_data[[#This Row],[net_outflows]]</f>
        <v>-6123.01</v>
      </c>
      <c r="S4620" s="15" t="str">
        <f>IF(performance_data[[#This Row],[net_inflows]]&gt;AVERAGE(performance_data[net_inflows]),"High","Low")</f>
        <v>Low</v>
      </c>
      <c r="T4620" s="15">
        <f>AVERAGEIF(performance_data[inflow_flag],performance_data[[#This Row],[inflow_flag]],performance_data[return_percentage])</f>
        <v>5.0457846277021572</v>
      </c>
      <c r="U4620" s="17">
        <f>IF(performance_data[[#This Row],[return_percentage]]&lt;performance_data[[#This Row],[benchmark_return]],1,0)</f>
        <v>0</v>
      </c>
      <c r="V4620" s="17">
        <f>COUNTIFS(performance_data[portfolio_id],performance_data[[#This Row],[portfolio_id]])</f>
        <v>50</v>
      </c>
      <c r="W4620" s="17">
        <f>COUNTIFS(performance_data[portfolio_id],performance_data[[#This Row],[portfolio_id]],
          performance_data[return_flag],1)</f>
        <v>22</v>
      </c>
      <c r="X4620" s="15">
        <f>performance_data[[#This Row],[underperform_flag_count]]/performance_data[[#This Row],[totalportfoliocount]]</f>
        <v>0.44</v>
      </c>
    </row>
    <row r="4621" spans="1:24" x14ac:dyDescent="0.3">
      <c r="A4621">
        <v>9525</v>
      </c>
      <c r="B4621" s="1">
        <v>45491</v>
      </c>
      <c r="C4621">
        <v>203134.05</v>
      </c>
      <c r="D4621">
        <v>6.28</v>
      </c>
      <c r="E4621">
        <v>5.35</v>
      </c>
      <c r="F4621">
        <v>4558.38</v>
      </c>
      <c r="G4621">
        <v>3913.28</v>
      </c>
      <c r="H4621" t="s">
        <v>2205</v>
      </c>
      <c r="I4621" t="s">
        <v>2209</v>
      </c>
      <c r="J4621">
        <v>7</v>
      </c>
      <c r="K4621" t="s">
        <v>2210</v>
      </c>
      <c r="L4621" t="str">
        <f>IF(performance_data[[#This Row],[return_percentage]]&gt;=performance_data[[#This Row],[benchmark_return]],"Higher","Lower")</f>
        <v>Higher</v>
      </c>
      <c r="M4621" s="14">
        <f xml:space="preserve"> _xlfn.MAXIFS(performance_data[date],performance_data[portfolio_id],performance_data[[#This Row],[portfolio_id]])</f>
        <v>45527</v>
      </c>
      <c r="N4621" s="14">
        <f xml:space="preserve"> _xlfn.MINIFS(performance_data[date],performance_data[portfolio_id],performance_data[[#This Row],[portfolio_id]])</f>
        <v>44831</v>
      </c>
      <c r="O4621" s="15">
        <f>_xlfn.MAXIFS(performance_data[portfolio_value],performance_data[portfolio_id],performance_data[[#This Row],[portfolio_id]],performance_data[date],performance_data[[#This Row],[latest_date]])</f>
        <v>181783.32</v>
      </c>
      <c r="P4621" s="15">
        <f>_xlfn.MAXIFS(performance_data[portfolio_value],performance_data[portfolio_id],performance_data[[#This Row],[portfolio_id]],performance_data[date],performance_data[[#This Row],[starting_date]])</f>
        <v>411298.7</v>
      </c>
      <c r="Q4621" s="15">
        <f>performance_data[[#This Row],[latest_value]]-performance_data[[#This Row],[starting_value]]</f>
        <v>-229515.38</v>
      </c>
      <c r="R4621" s="15">
        <f>performance_data[[#This Row],[net_inflows]]-performance_data[[#This Row],[net_outflows]]</f>
        <v>645.09999999999991</v>
      </c>
      <c r="S4621" s="15" t="str">
        <f>IF(performance_data[[#This Row],[net_inflows]]&gt;AVERAGE(performance_data[net_inflows]),"High","Low")</f>
        <v>Low</v>
      </c>
      <c r="T4621" s="15">
        <f>AVERAGEIF(performance_data[inflow_flag],performance_data[[#This Row],[inflow_flag]],performance_data[return_percentage])</f>
        <v>5.0457846277021572</v>
      </c>
      <c r="U4621" s="17">
        <f>IF(performance_data[[#This Row],[return_percentage]]&lt;performance_data[[#This Row],[benchmark_return]],1,0)</f>
        <v>0</v>
      </c>
      <c r="V4621" s="17">
        <f>COUNTIFS(performance_data[portfolio_id],performance_data[[#This Row],[portfolio_id]])</f>
        <v>50</v>
      </c>
      <c r="W4621" s="17">
        <f>COUNTIFS(performance_data[portfolio_id],performance_data[[#This Row],[portfolio_id]],
          performance_data[return_flag],1)</f>
        <v>22</v>
      </c>
      <c r="X4621" s="15">
        <f>performance_data[[#This Row],[underperform_flag_count]]/performance_data[[#This Row],[totalportfoliocount]]</f>
        <v>0.44</v>
      </c>
    </row>
    <row r="4622" spans="1:24" x14ac:dyDescent="0.3">
      <c r="A4622">
        <v>9525</v>
      </c>
      <c r="B4622" s="1">
        <v>44973</v>
      </c>
      <c r="C4622">
        <v>455086.75</v>
      </c>
      <c r="D4622">
        <v>9.0399999999999991</v>
      </c>
      <c r="E4622">
        <v>8.3800000000000008</v>
      </c>
      <c r="F4622">
        <v>14375.4</v>
      </c>
      <c r="G4622">
        <v>3556.75</v>
      </c>
      <c r="H4622" t="s">
        <v>2213</v>
      </c>
      <c r="I4622" t="s">
        <v>2206</v>
      </c>
      <c r="J4622">
        <v>2</v>
      </c>
      <c r="K4622" t="s">
        <v>2226</v>
      </c>
      <c r="L4622" t="str">
        <f>IF(performance_data[[#This Row],[return_percentage]]&gt;=performance_data[[#This Row],[benchmark_return]],"Higher","Lower")</f>
        <v>Higher</v>
      </c>
      <c r="M4622" s="14">
        <f xml:space="preserve"> _xlfn.MAXIFS(performance_data[date],performance_data[portfolio_id],performance_data[[#This Row],[portfolio_id]])</f>
        <v>45527</v>
      </c>
      <c r="N4622" s="14">
        <f xml:space="preserve"> _xlfn.MINIFS(performance_data[date],performance_data[portfolio_id],performance_data[[#This Row],[portfolio_id]])</f>
        <v>44831</v>
      </c>
      <c r="O4622" s="15">
        <f>_xlfn.MAXIFS(performance_data[portfolio_value],performance_data[portfolio_id],performance_data[[#This Row],[portfolio_id]],performance_data[date],performance_data[[#This Row],[latest_date]])</f>
        <v>181783.32</v>
      </c>
      <c r="P4622" s="15">
        <f>_xlfn.MAXIFS(performance_data[portfolio_value],performance_data[portfolio_id],performance_data[[#This Row],[portfolio_id]],performance_data[date],performance_data[[#This Row],[starting_date]])</f>
        <v>411298.7</v>
      </c>
      <c r="Q4622" s="15">
        <f>performance_data[[#This Row],[latest_value]]-performance_data[[#This Row],[starting_value]]</f>
        <v>-229515.38</v>
      </c>
      <c r="R4622" s="15">
        <f>performance_data[[#This Row],[net_inflows]]-performance_data[[#This Row],[net_outflows]]</f>
        <v>10818.65</v>
      </c>
      <c r="S4622" s="15" t="str">
        <f>IF(performance_data[[#This Row],[net_inflows]]&gt;AVERAGE(performance_data[net_inflows]),"High","Low")</f>
        <v>High</v>
      </c>
      <c r="T4622" s="15">
        <f>AVERAGEIF(performance_data[inflow_flag],performance_data[[#This Row],[inflow_flag]],performance_data[return_percentage])</f>
        <v>4.8467905675459724</v>
      </c>
      <c r="U4622" s="17">
        <f>IF(performance_data[[#This Row],[return_percentage]]&lt;performance_data[[#This Row],[benchmark_return]],1,0)</f>
        <v>0</v>
      </c>
      <c r="V4622" s="17">
        <f>COUNTIFS(performance_data[portfolio_id],performance_data[[#This Row],[portfolio_id]])</f>
        <v>50</v>
      </c>
      <c r="W4622" s="17">
        <f>COUNTIFS(performance_data[portfolio_id],performance_data[[#This Row],[portfolio_id]],
          performance_data[return_flag],1)</f>
        <v>22</v>
      </c>
      <c r="X4622" s="15">
        <f>performance_data[[#This Row],[underperform_flag_count]]/performance_data[[#This Row],[totalportfoliocount]]</f>
        <v>0.44</v>
      </c>
    </row>
    <row r="4623" spans="1:24" x14ac:dyDescent="0.3">
      <c r="A4623">
        <v>9525</v>
      </c>
      <c r="B4623" s="1">
        <v>45031</v>
      </c>
      <c r="C4623">
        <v>158002.71</v>
      </c>
      <c r="D4623">
        <v>2.56</v>
      </c>
      <c r="E4623">
        <v>2.25</v>
      </c>
      <c r="F4623">
        <v>8870.99</v>
      </c>
      <c r="G4623">
        <v>128.1</v>
      </c>
      <c r="H4623" t="s">
        <v>2213</v>
      </c>
      <c r="I4623" t="s">
        <v>2211</v>
      </c>
      <c r="J4623">
        <v>4</v>
      </c>
      <c r="K4623" t="s">
        <v>2216</v>
      </c>
      <c r="L4623" t="str">
        <f>IF(performance_data[[#This Row],[return_percentage]]&gt;=performance_data[[#This Row],[benchmark_return]],"Higher","Lower")</f>
        <v>Higher</v>
      </c>
      <c r="M4623" s="14">
        <f xml:space="preserve"> _xlfn.MAXIFS(performance_data[date],performance_data[portfolio_id],performance_data[[#This Row],[portfolio_id]])</f>
        <v>45527</v>
      </c>
      <c r="N4623" s="14">
        <f xml:space="preserve"> _xlfn.MINIFS(performance_data[date],performance_data[portfolio_id],performance_data[[#This Row],[portfolio_id]])</f>
        <v>44831</v>
      </c>
      <c r="O4623" s="15">
        <f>_xlfn.MAXIFS(performance_data[portfolio_value],performance_data[portfolio_id],performance_data[[#This Row],[portfolio_id]],performance_data[date],performance_data[[#This Row],[latest_date]])</f>
        <v>181783.32</v>
      </c>
      <c r="P4623" s="15">
        <f>_xlfn.MAXIFS(performance_data[portfolio_value],performance_data[portfolio_id],performance_data[[#This Row],[portfolio_id]],performance_data[date],performance_data[[#This Row],[starting_date]])</f>
        <v>411298.7</v>
      </c>
      <c r="Q4623" s="15">
        <f>performance_data[[#This Row],[latest_value]]-performance_data[[#This Row],[starting_value]]</f>
        <v>-229515.38</v>
      </c>
      <c r="R4623" s="15">
        <f>performance_data[[#This Row],[net_inflows]]-performance_data[[#This Row],[net_outflows]]</f>
        <v>8742.89</v>
      </c>
      <c r="S4623" s="15" t="str">
        <f>IF(performance_data[[#This Row],[net_inflows]]&gt;AVERAGE(performance_data[net_inflows]),"High","Low")</f>
        <v>Low</v>
      </c>
      <c r="T4623" s="15">
        <f>AVERAGEIF(performance_data[inflow_flag],performance_data[[#This Row],[inflow_flag]],performance_data[return_percentage])</f>
        <v>5.0457846277021572</v>
      </c>
      <c r="U4623" s="17">
        <f>IF(performance_data[[#This Row],[return_percentage]]&lt;performance_data[[#This Row],[benchmark_return]],1,0)</f>
        <v>0</v>
      </c>
      <c r="V4623" s="17">
        <f>COUNTIFS(performance_data[portfolio_id],performance_data[[#This Row],[portfolio_id]])</f>
        <v>50</v>
      </c>
      <c r="W4623" s="17">
        <f>COUNTIFS(performance_data[portfolio_id],performance_data[[#This Row],[portfolio_id]],
          performance_data[return_flag],1)</f>
        <v>22</v>
      </c>
      <c r="X4623" s="15">
        <f>performance_data[[#This Row],[underperform_flag_count]]/performance_data[[#This Row],[totalportfoliocount]]</f>
        <v>0.44</v>
      </c>
    </row>
    <row r="4624" spans="1:24" x14ac:dyDescent="0.3">
      <c r="A4624">
        <v>9525</v>
      </c>
      <c r="B4624" s="1">
        <v>45490</v>
      </c>
      <c r="C4624">
        <v>30881.53</v>
      </c>
      <c r="D4624">
        <v>-0.79</v>
      </c>
      <c r="E4624">
        <v>-0.8</v>
      </c>
      <c r="F4624">
        <v>2039.23</v>
      </c>
      <c r="G4624">
        <v>7487.03</v>
      </c>
      <c r="H4624" t="s">
        <v>2205</v>
      </c>
      <c r="I4624" t="s">
        <v>2209</v>
      </c>
      <c r="J4624">
        <v>7</v>
      </c>
      <c r="K4624" t="s">
        <v>2210</v>
      </c>
      <c r="L4624" t="str">
        <f>IF(performance_data[[#This Row],[return_percentage]]&gt;=performance_data[[#This Row],[benchmark_return]],"Higher","Lower")</f>
        <v>Higher</v>
      </c>
      <c r="M4624" s="14">
        <f xml:space="preserve"> _xlfn.MAXIFS(performance_data[date],performance_data[portfolio_id],performance_data[[#This Row],[portfolio_id]])</f>
        <v>45527</v>
      </c>
      <c r="N4624" s="14">
        <f xml:space="preserve"> _xlfn.MINIFS(performance_data[date],performance_data[portfolio_id],performance_data[[#This Row],[portfolio_id]])</f>
        <v>44831</v>
      </c>
      <c r="O4624" s="15">
        <f>_xlfn.MAXIFS(performance_data[portfolio_value],performance_data[portfolio_id],performance_data[[#This Row],[portfolio_id]],performance_data[date],performance_data[[#This Row],[latest_date]])</f>
        <v>181783.32</v>
      </c>
      <c r="P4624" s="15">
        <f>_xlfn.MAXIFS(performance_data[portfolio_value],performance_data[portfolio_id],performance_data[[#This Row],[portfolio_id]],performance_data[date],performance_data[[#This Row],[starting_date]])</f>
        <v>411298.7</v>
      </c>
      <c r="Q4624" s="15">
        <f>performance_data[[#This Row],[latest_value]]-performance_data[[#This Row],[starting_value]]</f>
        <v>-229515.38</v>
      </c>
      <c r="R4624" s="15">
        <f>performance_data[[#This Row],[net_inflows]]-performance_data[[#This Row],[net_outflows]]</f>
        <v>-5447.7999999999993</v>
      </c>
      <c r="S4624" s="15" t="str">
        <f>IF(performance_data[[#This Row],[net_inflows]]&gt;AVERAGE(performance_data[net_inflows]),"High","Low")</f>
        <v>Low</v>
      </c>
      <c r="T4624" s="15">
        <f>AVERAGEIF(performance_data[inflow_flag],performance_data[[#This Row],[inflow_flag]],performance_data[return_percentage])</f>
        <v>5.0457846277021572</v>
      </c>
      <c r="U4624" s="17">
        <f>IF(performance_data[[#This Row],[return_percentage]]&lt;performance_data[[#This Row],[benchmark_return]],1,0)</f>
        <v>0</v>
      </c>
      <c r="V4624" s="17">
        <f>COUNTIFS(performance_data[portfolio_id],performance_data[[#This Row],[portfolio_id]])</f>
        <v>50</v>
      </c>
      <c r="W4624" s="17">
        <f>COUNTIFS(performance_data[portfolio_id],performance_data[[#This Row],[portfolio_id]],
          performance_data[return_flag],1)</f>
        <v>22</v>
      </c>
      <c r="X4624" s="15">
        <f>performance_data[[#This Row],[underperform_flag_count]]/performance_data[[#This Row],[totalportfoliocount]]</f>
        <v>0.44</v>
      </c>
    </row>
    <row r="4625" spans="1:24" x14ac:dyDescent="0.3">
      <c r="A4625">
        <v>9525</v>
      </c>
      <c r="B4625" s="1">
        <v>45438</v>
      </c>
      <c r="C4625">
        <v>467454.27</v>
      </c>
      <c r="D4625">
        <v>-3.08</v>
      </c>
      <c r="E4625">
        <v>-3.5</v>
      </c>
      <c r="F4625">
        <v>11562</v>
      </c>
      <c r="G4625">
        <v>1309.6400000000001</v>
      </c>
      <c r="H4625" t="s">
        <v>2205</v>
      </c>
      <c r="I4625" t="s">
        <v>2211</v>
      </c>
      <c r="J4625">
        <v>5</v>
      </c>
      <c r="K4625" t="s">
        <v>2223</v>
      </c>
      <c r="L4625" t="str">
        <f>IF(performance_data[[#This Row],[return_percentage]]&gt;=performance_data[[#This Row],[benchmark_return]],"Higher","Lower")</f>
        <v>Higher</v>
      </c>
      <c r="M4625" s="14">
        <f xml:space="preserve"> _xlfn.MAXIFS(performance_data[date],performance_data[portfolio_id],performance_data[[#This Row],[portfolio_id]])</f>
        <v>45527</v>
      </c>
      <c r="N4625" s="14">
        <f xml:space="preserve"> _xlfn.MINIFS(performance_data[date],performance_data[portfolio_id],performance_data[[#This Row],[portfolio_id]])</f>
        <v>44831</v>
      </c>
      <c r="O4625" s="15">
        <f>_xlfn.MAXIFS(performance_data[portfolio_value],performance_data[portfolio_id],performance_data[[#This Row],[portfolio_id]],performance_data[date],performance_data[[#This Row],[latest_date]])</f>
        <v>181783.32</v>
      </c>
      <c r="P4625" s="15">
        <f>_xlfn.MAXIFS(performance_data[portfolio_value],performance_data[portfolio_id],performance_data[[#This Row],[portfolio_id]],performance_data[date],performance_data[[#This Row],[starting_date]])</f>
        <v>411298.7</v>
      </c>
      <c r="Q4625" s="15">
        <f>performance_data[[#This Row],[latest_value]]-performance_data[[#This Row],[starting_value]]</f>
        <v>-229515.38</v>
      </c>
      <c r="R4625" s="15">
        <f>performance_data[[#This Row],[net_inflows]]-performance_data[[#This Row],[net_outflows]]</f>
        <v>10252.36</v>
      </c>
      <c r="S4625" s="15" t="str">
        <f>IF(performance_data[[#This Row],[net_inflows]]&gt;AVERAGE(performance_data[net_inflows]),"High","Low")</f>
        <v>High</v>
      </c>
      <c r="T4625" s="15">
        <f>AVERAGEIF(performance_data[inflow_flag],performance_data[[#This Row],[inflow_flag]],performance_data[return_percentage])</f>
        <v>4.8467905675459724</v>
      </c>
      <c r="U4625" s="17">
        <f>IF(performance_data[[#This Row],[return_percentage]]&lt;performance_data[[#This Row],[benchmark_return]],1,0)</f>
        <v>0</v>
      </c>
      <c r="V4625" s="17">
        <f>COUNTIFS(performance_data[portfolio_id],performance_data[[#This Row],[portfolio_id]])</f>
        <v>50</v>
      </c>
      <c r="W4625" s="17">
        <f>COUNTIFS(performance_data[portfolio_id],performance_data[[#This Row],[portfolio_id]],
          performance_data[return_flag],1)</f>
        <v>22</v>
      </c>
      <c r="X4625" s="15">
        <f>performance_data[[#This Row],[underperform_flag_count]]/performance_data[[#This Row],[totalportfoliocount]]</f>
        <v>0.44</v>
      </c>
    </row>
    <row r="4626" spans="1:24" x14ac:dyDescent="0.3">
      <c r="A4626">
        <v>9525</v>
      </c>
      <c r="B4626" s="1">
        <v>44954</v>
      </c>
      <c r="C4626">
        <v>235430.86</v>
      </c>
      <c r="D4626">
        <v>18.32</v>
      </c>
      <c r="E4626">
        <v>18.91</v>
      </c>
      <c r="F4626">
        <v>2373.35</v>
      </c>
      <c r="G4626">
        <v>11922.7</v>
      </c>
      <c r="H4626" t="s">
        <v>2213</v>
      </c>
      <c r="I4626" t="s">
        <v>2206</v>
      </c>
      <c r="J4626">
        <v>1</v>
      </c>
      <c r="K4626" t="s">
        <v>2207</v>
      </c>
      <c r="L4626" t="str">
        <f>IF(performance_data[[#This Row],[return_percentage]]&gt;=performance_data[[#This Row],[benchmark_return]],"Higher","Lower")</f>
        <v>Lower</v>
      </c>
      <c r="M4626" s="14">
        <f xml:space="preserve"> _xlfn.MAXIFS(performance_data[date],performance_data[portfolio_id],performance_data[[#This Row],[portfolio_id]])</f>
        <v>45527</v>
      </c>
      <c r="N4626" s="14">
        <f xml:space="preserve"> _xlfn.MINIFS(performance_data[date],performance_data[portfolio_id],performance_data[[#This Row],[portfolio_id]])</f>
        <v>44831</v>
      </c>
      <c r="O4626" s="15">
        <f>_xlfn.MAXIFS(performance_data[portfolio_value],performance_data[portfolio_id],performance_data[[#This Row],[portfolio_id]],performance_data[date],performance_data[[#This Row],[latest_date]])</f>
        <v>181783.32</v>
      </c>
      <c r="P4626" s="15">
        <f>_xlfn.MAXIFS(performance_data[portfolio_value],performance_data[portfolio_id],performance_data[[#This Row],[portfolio_id]],performance_data[date],performance_data[[#This Row],[starting_date]])</f>
        <v>411298.7</v>
      </c>
      <c r="Q4626" s="15">
        <f>performance_data[[#This Row],[latest_value]]-performance_data[[#This Row],[starting_value]]</f>
        <v>-229515.38</v>
      </c>
      <c r="R4626" s="15">
        <f>performance_data[[#This Row],[net_inflows]]-performance_data[[#This Row],[net_outflows]]</f>
        <v>-9549.35</v>
      </c>
      <c r="S4626" s="15" t="str">
        <f>IF(performance_data[[#This Row],[net_inflows]]&gt;AVERAGE(performance_data[net_inflows]),"High","Low")</f>
        <v>Low</v>
      </c>
      <c r="T4626" s="15">
        <f>AVERAGEIF(performance_data[inflow_flag],performance_data[[#This Row],[inflow_flag]],performance_data[return_percentage])</f>
        <v>5.0457846277021572</v>
      </c>
      <c r="U4626" s="17">
        <f>IF(performance_data[[#This Row],[return_percentage]]&lt;performance_data[[#This Row],[benchmark_return]],1,0)</f>
        <v>1</v>
      </c>
      <c r="V4626" s="17">
        <f>COUNTIFS(performance_data[portfolio_id],performance_data[[#This Row],[portfolio_id]])</f>
        <v>50</v>
      </c>
      <c r="W4626" s="17">
        <f>COUNTIFS(performance_data[portfolio_id],performance_data[[#This Row],[portfolio_id]],
          performance_data[return_flag],1)</f>
        <v>22</v>
      </c>
      <c r="X4626" s="15">
        <f>performance_data[[#This Row],[underperform_flag_count]]/performance_data[[#This Row],[totalportfoliocount]]</f>
        <v>0.44</v>
      </c>
    </row>
    <row r="4627" spans="1:24" x14ac:dyDescent="0.3">
      <c r="A4627">
        <v>9525</v>
      </c>
      <c r="B4627" s="1">
        <v>45406</v>
      </c>
      <c r="C4627">
        <v>380527.31</v>
      </c>
      <c r="D4627">
        <v>4.92</v>
      </c>
      <c r="E4627">
        <v>4.33</v>
      </c>
      <c r="F4627">
        <v>9000.27</v>
      </c>
      <c r="G4627">
        <v>588.25</v>
      </c>
      <c r="H4627" t="s">
        <v>2205</v>
      </c>
      <c r="I4627" t="s">
        <v>2211</v>
      </c>
      <c r="J4627">
        <v>4</v>
      </c>
      <c r="K4627" t="s">
        <v>2216</v>
      </c>
      <c r="L4627" t="str">
        <f>IF(performance_data[[#This Row],[return_percentage]]&gt;=performance_data[[#This Row],[benchmark_return]],"Higher","Lower")</f>
        <v>Higher</v>
      </c>
      <c r="M4627" s="14">
        <f xml:space="preserve"> _xlfn.MAXIFS(performance_data[date],performance_data[portfolio_id],performance_data[[#This Row],[portfolio_id]])</f>
        <v>45527</v>
      </c>
      <c r="N4627" s="14">
        <f xml:space="preserve"> _xlfn.MINIFS(performance_data[date],performance_data[portfolio_id],performance_data[[#This Row],[portfolio_id]])</f>
        <v>44831</v>
      </c>
      <c r="O4627" s="15">
        <f>_xlfn.MAXIFS(performance_data[portfolio_value],performance_data[portfolio_id],performance_data[[#This Row],[portfolio_id]],performance_data[date],performance_data[[#This Row],[latest_date]])</f>
        <v>181783.32</v>
      </c>
      <c r="P4627" s="15">
        <f>_xlfn.MAXIFS(performance_data[portfolio_value],performance_data[portfolio_id],performance_data[[#This Row],[portfolio_id]],performance_data[date],performance_data[[#This Row],[starting_date]])</f>
        <v>411298.7</v>
      </c>
      <c r="Q4627" s="15">
        <f>performance_data[[#This Row],[latest_value]]-performance_data[[#This Row],[starting_value]]</f>
        <v>-229515.38</v>
      </c>
      <c r="R4627" s="15">
        <f>performance_data[[#This Row],[net_inflows]]-performance_data[[#This Row],[net_outflows]]</f>
        <v>8412.02</v>
      </c>
      <c r="S4627" s="15" t="str">
        <f>IF(performance_data[[#This Row],[net_inflows]]&gt;AVERAGE(performance_data[net_inflows]),"High","Low")</f>
        <v>Low</v>
      </c>
      <c r="T4627" s="15">
        <f>AVERAGEIF(performance_data[inflow_flag],performance_data[[#This Row],[inflow_flag]],performance_data[return_percentage])</f>
        <v>5.0457846277021572</v>
      </c>
      <c r="U4627" s="17">
        <f>IF(performance_data[[#This Row],[return_percentage]]&lt;performance_data[[#This Row],[benchmark_return]],1,0)</f>
        <v>0</v>
      </c>
      <c r="V4627" s="17">
        <f>COUNTIFS(performance_data[portfolio_id],performance_data[[#This Row],[portfolio_id]])</f>
        <v>50</v>
      </c>
      <c r="W4627" s="17">
        <f>COUNTIFS(performance_data[portfolio_id],performance_data[[#This Row],[portfolio_id]],
          performance_data[return_flag],1)</f>
        <v>22</v>
      </c>
      <c r="X4627" s="15">
        <f>performance_data[[#This Row],[underperform_flag_count]]/performance_data[[#This Row],[totalportfoliocount]]</f>
        <v>0.44</v>
      </c>
    </row>
    <row r="4628" spans="1:24" x14ac:dyDescent="0.3">
      <c r="A4628">
        <v>9525</v>
      </c>
      <c r="B4628" s="1">
        <v>45187</v>
      </c>
      <c r="C4628">
        <v>456457.29</v>
      </c>
      <c r="D4628">
        <v>16.13</v>
      </c>
      <c r="E4628">
        <v>14.44</v>
      </c>
      <c r="F4628">
        <v>5501.63</v>
      </c>
      <c r="G4628">
        <v>6283.63</v>
      </c>
      <c r="H4628" t="s">
        <v>2213</v>
      </c>
      <c r="I4628" t="s">
        <v>2209</v>
      </c>
      <c r="J4628">
        <v>9</v>
      </c>
      <c r="K4628" t="s">
        <v>2221</v>
      </c>
      <c r="L4628" t="str">
        <f>IF(performance_data[[#This Row],[return_percentage]]&gt;=performance_data[[#This Row],[benchmark_return]],"Higher","Lower")</f>
        <v>Higher</v>
      </c>
      <c r="M4628" s="14">
        <f xml:space="preserve"> _xlfn.MAXIFS(performance_data[date],performance_data[portfolio_id],performance_data[[#This Row],[portfolio_id]])</f>
        <v>45527</v>
      </c>
      <c r="N4628" s="14">
        <f xml:space="preserve"> _xlfn.MINIFS(performance_data[date],performance_data[portfolio_id],performance_data[[#This Row],[portfolio_id]])</f>
        <v>44831</v>
      </c>
      <c r="O4628" s="15">
        <f>_xlfn.MAXIFS(performance_data[portfolio_value],performance_data[portfolio_id],performance_data[[#This Row],[portfolio_id]],performance_data[date],performance_data[[#This Row],[latest_date]])</f>
        <v>181783.32</v>
      </c>
      <c r="P4628" s="15">
        <f>_xlfn.MAXIFS(performance_data[portfolio_value],performance_data[portfolio_id],performance_data[[#This Row],[portfolio_id]],performance_data[date],performance_data[[#This Row],[starting_date]])</f>
        <v>411298.7</v>
      </c>
      <c r="Q4628" s="15">
        <f>performance_data[[#This Row],[latest_value]]-performance_data[[#This Row],[starting_value]]</f>
        <v>-229515.38</v>
      </c>
      <c r="R4628" s="15">
        <f>performance_data[[#This Row],[net_inflows]]-performance_data[[#This Row],[net_outflows]]</f>
        <v>-782</v>
      </c>
      <c r="S4628" s="15" t="str">
        <f>IF(performance_data[[#This Row],[net_inflows]]&gt;AVERAGE(performance_data[net_inflows]),"High","Low")</f>
        <v>Low</v>
      </c>
      <c r="T4628" s="15">
        <f>AVERAGEIF(performance_data[inflow_flag],performance_data[[#This Row],[inflow_flag]],performance_data[return_percentage])</f>
        <v>5.0457846277021572</v>
      </c>
      <c r="U4628" s="17">
        <f>IF(performance_data[[#This Row],[return_percentage]]&lt;performance_data[[#This Row],[benchmark_return]],1,0)</f>
        <v>0</v>
      </c>
      <c r="V4628" s="17">
        <f>COUNTIFS(performance_data[portfolio_id],performance_data[[#This Row],[portfolio_id]])</f>
        <v>50</v>
      </c>
      <c r="W4628" s="17">
        <f>COUNTIFS(performance_data[portfolio_id],performance_data[[#This Row],[portfolio_id]],
          performance_data[return_flag],1)</f>
        <v>22</v>
      </c>
      <c r="X4628" s="15">
        <f>performance_data[[#This Row],[underperform_flag_count]]/performance_data[[#This Row],[totalportfoliocount]]</f>
        <v>0.44</v>
      </c>
    </row>
    <row r="4629" spans="1:24" x14ac:dyDescent="0.3">
      <c r="A4629">
        <v>9525</v>
      </c>
      <c r="B4629" s="1">
        <v>45341</v>
      </c>
      <c r="C4629">
        <v>138404.49</v>
      </c>
      <c r="D4629">
        <v>9.25</v>
      </c>
      <c r="E4629">
        <v>9.43</v>
      </c>
      <c r="F4629">
        <v>13399.53</v>
      </c>
      <c r="G4629">
        <v>2221.1</v>
      </c>
      <c r="H4629" t="s">
        <v>2205</v>
      </c>
      <c r="I4629" t="s">
        <v>2206</v>
      </c>
      <c r="J4629">
        <v>2</v>
      </c>
      <c r="K4629" t="s">
        <v>2226</v>
      </c>
      <c r="L4629" t="str">
        <f>IF(performance_data[[#This Row],[return_percentage]]&gt;=performance_data[[#This Row],[benchmark_return]],"Higher","Lower")</f>
        <v>Lower</v>
      </c>
      <c r="M4629" s="14">
        <f xml:space="preserve"> _xlfn.MAXIFS(performance_data[date],performance_data[portfolio_id],performance_data[[#This Row],[portfolio_id]])</f>
        <v>45527</v>
      </c>
      <c r="N4629" s="14">
        <f xml:space="preserve"> _xlfn.MINIFS(performance_data[date],performance_data[portfolio_id],performance_data[[#This Row],[portfolio_id]])</f>
        <v>44831</v>
      </c>
      <c r="O4629" s="15">
        <f>_xlfn.MAXIFS(performance_data[portfolio_value],performance_data[portfolio_id],performance_data[[#This Row],[portfolio_id]],performance_data[date],performance_data[[#This Row],[latest_date]])</f>
        <v>181783.32</v>
      </c>
      <c r="P4629" s="15">
        <f>_xlfn.MAXIFS(performance_data[portfolio_value],performance_data[portfolio_id],performance_data[[#This Row],[portfolio_id]],performance_data[date],performance_data[[#This Row],[starting_date]])</f>
        <v>411298.7</v>
      </c>
      <c r="Q4629" s="15">
        <f>performance_data[[#This Row],[latest_value]]-performance_data[[#This Row],[starting_value]]</f>
        <v>-229515.38</v>
      </c>
      <c r="R4629" s="15">
        <f>performance_data[[#This Row],[net_inflows]]-performance_data[[#This Row],[net_outflows]]</f>
        <v>11178.43</v>
      </c>
      <c r="S4629" s="15" t="str">
        <f>IF(performance_data[[#This Row],[net_inflows]]&gt;AVERAGE(performance_data[net_inflows]),"High","Low")</f>
        <v>High</v>
      </c>
      <c r="T4629" s="15">
        <f>AVERAGEIF(performance_data[inflow_flag],performance_data[[#This Row],[inflow_flag]],performance_data[return_percentage])</f>
        <v>4.8467905675459724</v>
      </c>
      <c r="U4629" s="17">
        <f>IF(performance_data[[#This Row],[return_percentage]]&lt;performance_data[[#This Row],[benchmark_return]],1,0)</f>
        <v>1</v>
      </c>
      <c r="V4629" s="17">
        <f>COUNTIFS(performance_data[portfolio_id],performance_data[[#This Row],[portfolio_id]])</f>
        <v>50</v>
      </c>
      <c r="W4629" s="17">
        <f>COUNTIFS(performance_data[portfolio_id],performance_data[[#This Row],[portfolio_id]],
          performance_data[return_flag],1)</f>
        <v>22</v>
      </c>
      <c r="X4629" s="15">
        <f>performance_data[[#This Row],[underperform_flag_count]]/performance_data[[#This Row],[totalportfoliocount]]</f>
        <v>0.44</v>
      </c>
    </row>
    <row r="4630" spans="1:24" x14ac:dyDescent="0.3">
      <c r="A4630">
        <v>9525</v>
      </c>
      <c r="B4630" s="1">
        <v>45444</v>
      </c>
      <c r="C4630">
        <v>209750.08</v>
      </c>
      <c r="D4630">
        <v>10.42</v>
      </c>
      <c r="E4630">
        <v>10.79</v>
      </c>
      <c r="F4630">
        <v>13847.31</v>
      </c>
      <c r="G4630">
        <v>11673.77</v>
      </c>
      <c r="H4630" t="s">
        <v>2205</v>
      </c>
      <c r="I4630" t="s">
        <v>2211</v>
      </c>
      <c r="J4630">
        <v>6</v>
      </c>
      <c r="K4630" t="s">
        <v>2212</v>
      </c>
      <c r="L4630" t="str">
        <f>IF(performance_data[[#This Row],[return_percentage]]&gt;=performance_data[[#This Row],[benchmark_return]],"Higher","Lower")</f>
        <v>Lower</v>
      </c>
      <c r="M4630" s="14">
        <f xml:space="preserve"> _xlfn.MAXIFS(performance_data[date],performance_data[portfolio_id],performance_data[[#This Row],[portfolio_id]])</f>
        <v>45527</v>
      </c>
      <c r="N4630" s="14">
        <f xml:space="preserve"> _xlfn.MINIFS(performance_data[date],performance_data[portfolio_id],performance_data[[#This Row],[portfolio_id]])</f>
        <v>44831</v>
      </c>
      <c r="O4630" s="15">
        <f>_xlfn.MAXIFS(performance_data[portfolio_value],performance_data[portfolio_id],performance_data[[#This Row],[portfolio_id]],performance_data[date],performance_data[[#This Row],[latest_date]])</f>
        <v>181783.32</v>
      </c>
      <c r="P4630" s="15">
        <f>_xlfn.MAXIFS(performance_data[portfolio_value],performance_data[portfolio_id],performance_data[[#This Row],[portfolio_id]],performance_data[date],performance_data[[#This Row],[starting_date]])</f>
        <v>411298.7</v>
      </c>
      <c r="Q4630" s="15">
        <f>performance_data[[#This Row],[latest_value]]-performance_data[[#This Row],[starting_value]]</f>
        <v>-229515.38</v>
      </c>
      <c r="R4630" s="15">
        <f>performance_data[[#This Row],[net_inflows]]-performance_data[[#This Row],[net_outflows]]</f>
        <v>2173.5399999999991</v>
      </c>
      <c r="S4630" s="15" t="str">
        <f>IF(performance_data[[#This Row],[net_inflows]]&gt;AVERAGE(performance_data[net_inflows]),"High","Low")</f>
        <v>High</v>
      </c>
      <c r="T4630" s="15">
        <f>AVERAGEIF(performance_data[inflow_flag],performance_data[[#This Row],[inflow_flag]],performance_data[return_percentage])</f>
        <v>4.8467905675459724</v>
      </c>
      <c r="U4630" s="17">
        <f>IF(performance_data[[#This Row],[return_percentage]]&lt;performance_data[[#This Row],[benchmark_return]],1,0)</f>
        <v>1</v>
      </c>
      <c r="V4630" s="17">
        <f>COUNTIFS(performance_data[portfolio_id],performance_data[[#This Row],[portfolio_id]])</f>
        <v>50</v>
      </c>
      <c r="W4630" s="17">
        <f>COUNTIFS(performance_data[portfolio_id],performance_data[[#This Row],[portfolio_id]],
          performance_data[return_flag],1)</f>
        <v>22</v>
      </c>
      <c r="X4630" s="15">
        <f>performance_data[[#This Row],[underperform_flag_count]]/performance_data[[#This Row],[totalportfoliocount]]</f>
        <v>0.44</v>
      </c>
    </row>
    <row r="4631" spans="1:24" x14ac:dyDescent="0.3">
      <c r="A4631">
        <v>9525</v>
      </c>
      <c r="B4631" s="1">
        <v>45144</v>
      </c>
      <c r="C4631">
        <v>342439.28</v>
      </c>
      <c r="D4631">
        <v>-9.26</v>
      </c>
      <c r="E4631">
        <v>-9.59</v>
      </c>
      <c r="F4631">
        <v>13844.72</v>
      </c>
      <c r="G4631">
        <v>12977.86</v>
      </c>
      <c r="H4631" t="s">
        <v>2213</v>
      </c>
      <c r="I4631" t="s">
        <v>2209</v>
      </c>
      <c r="J4631">
        <v>8</v>
      </c>
      <c r="K4631" t="s">
        <v>2214</v>
      </c>
      <c r="L4631" t="str">
        <f>IF(performance_data[[#This Row],[return_percentage]]&gt;=performance_data[[#This Row],[benchmark_return]],"Higher","Lower")</f>
        <v>Higher</v>
      </c>
      <c r="M4631" s="14">
        <f xml:space="preserve"> _xlfn.MAXIFS(performance_data[date],performance_data[portfolio_id],performance_data[[#This Row],[portfolio_id]])</f>
        <v>45527</v>
      </c>
      <c r="N4631" s="14">
        <f xml:space="preserve"> _xlfn.MINIFS(performance_data[date],performance_data[portfolio_id],performance_data[[#This Row],[portfolio_id]])</f>
        <v>44831</v>
      </c>
      <c r="O4631" s="15">
        <f>_xlfn.MAXIFS(performance_data[portfolio_value],performance_data[portfolio_id],performance_data[[#This Row],[portfolio_id]],performance_data[date],performance_data[[#This Row],[latest_date]])</f>
        <v>181783.32</v>
      </c>
      <c r="P4631" s="15">
        <f>_xlfn.MAXIFS(performance_data[portfolio_value],performance_data[portfolio_id],performance_data[[#This Row],[portfolio_id]],performance_data[date],performance_data[[#This Row],[starting_date]])</f>
        <v>411298.7</v>
      </c>
      <c r="Q4631" s="15">
        <f>performance_data[[#This Row],[latest_value]]-performance_data[[#This Row],[starting_value]]</f>
        <v>-229515.38</v>
      </c>
      <c r="R4631" s="15">
        <f>performance_data[[#This Row],[net_inflows]]-performance_data[[#This Row],[net_outflows]]</f>
        <v>866.85999999999876</v>
      </c>
      <c r="S4631" s="15" t="str">
        <f>IF(performance_data[[#This Row],[net_inflows]]&gt;AVERAGE(performance_data[net_inflows]),"High","Low")</f>
        <v>High</v>
      </c>
      <c r="T4631" s="15">
        <f>AVERAGEIF(performance_data[inflow_flag],performance_data[[#This Row],[inflow_flag]],performance_data[return_percentage])</f>
        <v>4.8467905675459724</v>
      </c>
      <c r="U4631" s="17">
        <f>IF(performance_data[[#This Row],[return_percentage]]&lt;performance_data[[#This Row],[benchmark_return]],1,0)</f>
        <v>0</v>
      </c>
      <c r="V4631" s="17">
        <f>COUNTIFS(performance_data[portfolio_id],performance_data[[#This Row],[portfolio_id]])</f>
        <v>50</v>
      </c>
      <c r="W4631" s="17">
        <f>COUNTIFS(performance_data[portfolio_id],performance_data[[#This Row],[portfolio_id]],
          performance_data[return_flag],1)</f>
        <v>22</v>
      </c>
      <c r="X4631" s="15">
        <f>performance_data[[#This Row],[underperform_flag_count]]/performance_data[[#This Row],[totalportfoliocount]]</f>
        <v>0.44</v>
      </c>
    </row>
    <row r="4632" spans="1:24" x14ac:dyDescent="0.3">
      <c r="A4632">
        <v>9525</v>
      </c>
      <c r="B4632" s="1">
        <v>45527</v>
      </c>
      <c r="C4632">
        <v>181783.32</v>
      </c>
      <c r="D4632">
        <v>-6.15</v>
      </c>
      <c r="E4632">
        <v>-6.18</v>
      </c>
      <c r="F4632">
        <v>13080.16</v>
      </c>
      <c r="G4632">
        <v>7608.92</v>
      </c>
      <c r="H4632" t="s">
        <v>2205</v>
      </c>
      <c r="I4632" t="s">
        <v>2209</v>
      </c>
      <c r="J4632">
        <v>8</v>
      </c>
      <c r="K4632" t="s">
        <v>2214</v>
      </c>
      <c r="L4632" t="str">
        <f>IF(performance_data[[#This Row],[return_percentage]]&gt;=performance_data[[#This Row],[benchmark_return]],"Higher","Lower")</f>
        <v>Higher</v>
      </c>
      <c r="M4632" s="14">
        <f xml:space="preserve"> _xlfn.MAXIFS(performance_data[date],performance_data[portfolio_id],performance_data[[#This Row],[portfolio_id]])</f>
        <v>45527</v>
      </c>
      <c r="N4632" s="14">
        <f xml:space="preserve"> _xlfn.MINIFS(performance_data[date],performance_data[portfolio_id],performance_data[[#This Row],[portfolio_id]])</f>
        <v>44831</v>
      </c>
      <c r="O4632" s="15">
        <f>_xlfn.MAXIFS(performance_data[portfolio_value],performance_data[portfolio_id],performance_data[[#This Row],[portfolio_id]],performance_data[date],performance_data[[#This Row],[latest_date]])</f>
        <v>181783.32</v>
      </c>
      <c r="P4632" s="15">
        <f>_xlfn.MAXIFS(performance_data[portfolio_value],performance_data[portfolio_id],performance_data[[#This Row],[portfolio_id]],performance_data[date],performance_data[[#This Row],[starting_date]])</f>
        <v>411298.7</v>
      </c>
      <c r="Q4632" s="15">
        <f>performance_data[[#This Row],[latest_value]]-performance_data[[#This Row],[starting_value]]</f>
        <v>-229515.38</v>
      </c>
      <c r="R4632" s="15">
        <f>performance_data[[#This Row],[net_inflows]]-performance_data[[#This Row],[net_outflows]]</f>
        <v>5471.24</v>
      </c>
      <c r="S4632" s="15" t="str">
        <f>IF(performance_data[[#This Row],[net_inflows]]&gt;AVERAGE(performance_data[net_inflows]),"High","Low")</f>
        <v>High</v>
      </c>
      <c r="T4632" s="15">
        <f>AVERAGEIF(performance_data[inflow_flag],performance_data[[#This Row],[inflow_flag]],performance_data[return_percentage])</f>
        <v>4.8467905675459724</v>
      </c>
      <c r="U4632" s="17">
        <f>IF(performance_data[[#This Row],[return_percentage]]&lt;performance_data[[#This Row],[benchmark_return]],1,0)</f>
        <v>0</v>
      </c>
      <c r="V4632" s="17">
        <f>COUNTIFS(performance_data[portfolio_id],performance_data[[#This Row],[portfolio_id]])</f>
        <v>50</v>
      </c>
      <c r="W4632" s="17">
        <f>COUNTIFS(performance_data[portfolio_id],performance_data[[#This Row],[portfolio_id]],
          performance_data[return_flag],1)</f>
        <v>22</v>
      </c>
      <c r="X4632" s="15">
        <f>performance_data[[#This Row],[underperform_flag_count]]/performance_data[[#This Row],[totalportfoliocount]]</f>
        <v>0.44</v>
      </c>
    </row>
    <row r="4633" spans="1:24" x14ac:dyDescent="0.3">
      <c r="A4633">
        <v>9525</v>
      </c>
      <c r="B4633" s="1">
        <v>45374</v>
      </c>
      <c r="C4633">
        <v>365884.23</v>
      </c>
      <c r="D4633">
        <v>-0.97</v>
      </c>
      <c r="E4633">
        <v>-1.0900000000000001</v>
      </c>
      <c r="F4633">
        <v>14434.84</v>
      </c>
      <c r="G4633">
        <v>14132.11</v>
      </c>
      <c r="H4633" t="s">
        <v>2205</v>
      </c>
      <c r="I4633" t="s">
        <v>2206</v>
      </c>
      <c r="J4633">
        <v>3</v>
      </c>
      <c r="K4633" t="s">
        <v>2222</v>
      </c>
      <c r="L4633" t="str">
        <f>IF(performance_data[[#This Row],[return_percentage]]&gt;=performance_data[[#This Row],[benchmark_return]],"Higher","Lower")</f>
        <v>Higher</v>
      </c>
      <c r="M4633" s="14">
        <f xml:space="preserve"> _xlfn.MAXIFS(performance_data[date],performance_data[portfolio_id],performance_data[[#This Row],[portfolio_id]])</f>
        <v>45527</v>
      </c>
      <c r="N4633" s="14">
        <f xml:space="preserve"> _xlfn.MINIFS(performance_data[date],performance_data[portfolio_id],performance_data[[#This Row],[portfolio_id]])</f>
        <v>44831</v>
      </c>
      <c r="O4633" s="15">
        <f>_xlfn.MAXIFS(performance_data[portfolio_value],performance_data[portfolio_id],performance_data[[#This Row],[portfolio_id]],performance_data[date],performance_data[[#This Row],[latest_date]])</f>
        <v>181783.32</v>
      </c>
      <c r="P4633" s="15">
        <f>_xlfn.MAXIFS(performance_data[portfolio_value],performance_data[portfolio_id],performance_data[[#This Row],[portfolio_id]],performance_data[date],performance_data[[#This Row],[starting_date]])</f>
        <v>411298.7</v>
      </c>
      <c r="Q4633" s="15">
        <f>performance_data[[#This Row],[latest_value]]-performance_data[[#This Row],[starting_value]]</f>
        <v>-229515.38</v>
      </c>
      <c r="R4633" s="15">
        <f>performance_data[[#This Row],[net_inflows]]-performance_data[[#This Row],[net_outflows]]</f>
        <v>302.72999999999956</v>
      </c>
      <c r="S4633" s="15" t="str">
        <f>IF(performance_data[[#This Row],[net_inflows]]&gt;AVERAGE(performance_data[net_inflows]),"High","Low")</f>
        <v>High</v>
      </c>
      <c r="T4633" s="15">
        <f>AVERAGEIF(performance_data[inflow_flag],performance_data[[#This Row],[inflow_flag]],performance_data[return_percentage])</f>
        <v>4.8467905675459724</v>
      </c>
      <c r="U4633" s="17">
        <f>IF(performance_data[[#This Row],[return_percentage]]&lt;performance_data[[#This Row],[benchmark_return]],1,0)</f>
        <v>0</v>
      </c>
      <c r="V4633" s="17">
        <f>COUNTIFS(performance_data[portfolio_id],performance_data[[#This Row],[portfolio_id]])</f>
        <v>50</v>
      </c>
      <c r="W4633" s="17">
        <f>COUNTIFS(performance_data[portfolio_id],performance_data[[#This Row],[portfolio_id]],
          performance_data[return_flag],1)</f>
        <v>22</v>
      </c>
      <c r="X4633" s="15">
        <f>performance_data[[#This Row],[underperform_flag_count]]/performance_data[[#This Row],[totalportfoliocount]]</f>
        <v>0.44</v>
      </c>
    </row>
    <row r="4634" spans="1:24" x14ac:dyDescent="0.3">
      <c r="A4634">
        <v>9525</v>
      </c>
      <c r="B4634" s="1">
        <v>45411</v>
      </c>
      <c r="C4634">
        <v>156838.20000000001</v>
      </c>
      <c r="D4634">
        <v>3.25</v>
      </c>
      <c r="E4634">
        <v>2.88</v>
      </c>
      <c r="F4634">
        <v>13324.88</v>
      </c>
      <c r="G4634">
        <v>56.01</v>
      </c>
      <c r="H4634" t="s">
        <v>2205</v>
      </c>
      <c r="I4634" t="s">
        <v>2211</v>
      </c>
      <c r="J4634">
        <v>4</v>
      </c>
      <c r="K4634" t="s">
        <v>2216</v>
      </c>
      <c r="L4634" t="str">
        <f>IF(performance_data[[#This Row],[return_percentage]]&gt;=performance_data[[#This Row],[benchmark_return]],"Higher","Lower")</f>
        <v>Higher</v>
      </c>
      <c r="M4634" s="14">
        <f xml:space="preserve"> _xlfn.MAXIFS(performance_data[date],performance_data[portfolio_id],performance_data[[#This Row],[portfolio_id]])</f>
        <v>45527</v>
      </c>
      <c r="N4634" s="14">
        <f xml:space="preserve"> _xlfn.MINIFS(performance_data[date],performance_data[portfolio_id],performance_data[[#This Row],[portfolio_id]])</f>
        <v>44831</v>
      </c>
      <c r="O4634" s="15">
        <f>_xlfn.MAXIFS(performance_data[portfolio_value],performance_data[portfolio_id],performance_data[[#This Row],[portfolio_id]],performance_data[date],performance_data[[#This Row],[latest_date]])</f>
        <v>181783.32</v>
      </c>
      <c r="P4634" s="15">
        <f>_xlfn.MAXIFS(performance_data[portfolio_value],performance_data[portfolio_id],performance_data[[#This Row],[portfolio_id]],performance_data[date],performance_data[[#This Row],[starting_date]])</f>
        <v>411298.7</v>
      </c>
      <c r="Q4634" s="15">
        <f>performance_data[[#This Row],[latest_value]]-performance_data[[#This Row],[starting_value]]</f>
        <v>-229515.38</v>
      </c>
      <c r="R4634" s="15">
        <f>performance_data[[#This Row],[net_inflows]]-performance_data[[#This Row],[net_outflows]]</f>
        <v>13268.869999999999</v>
      </c>
      <c r="S4634" s="15" t="str">
        <f>IF(performance_data[[#This Row],[net_inflows]]&gt;AVERAGE(performance_data[net_inflows]),"High","Low")</f>
        <v>High</v>
      </c>
      <c r="T4634" s="15">
        <f>AVERAGEIF(performance_data[inflow_flag],performance_data[[#This Row],[inflow_flag]],performance_data[return_percentage])</f>
        <v>4.8467905675459724</v>
      </c>
      <c r="U4634" s="17">
        <f>IF(performance_data[[#This Row],[return_percentage]]&lt;performance_data[[#This Row],[benchmark_return]],1,0)</f>
        <v>0</v>
      </c>
      <c r="V4634" s="17">
        <f>COUNTIFS(performance_data[portfolio_id],performance_data[[#This Row],[portfolio_id]])</f>
        <v>50</v>
      </c>
      <c r="W4634" s="17">
        <f>COUNTIFS(performance_data[portfolio_id],performance_data[[#This Row],[portfolio_id]],
          performance_data[return_flag],1)</f>
        <v>22</v>
      </c>
      <c r="X4634" s="15">
        <f>performance_data[[#This Row],[underperform_flag_count]]/performance_data[[#This Row],[totalportfoliocount]]</f>
        <v>0.44</v>
      </c>
    </row>
    <row r="4635" spans="1:24" x14ac:dyDescent="0.3">
      <c r="A4635">
        <v>9525</v>
      </c>
      <c r="B4635" s="1">
        <v>45347</v>
      </c>
      <c r="C4635">
        <v>304461.46000000002</v>
      </c>
      <c r="D4635">
        <v>-7.69</v>
      </c>
      <c r="E4635">
        <v>-7.05</v>
      </c>
      <c r="F4635">
        <v>1209.8</v>
      </c>
      <c r="G4635">
        <v>3451.85</v>
      </c>
      <c r="H4635" t="s">
        <v>2205</v>
      </c>
      <c r="I4635" t="s">
        <v>2206</v>
      </c>
      <c r="J4635">
        <v>2</v>
      </c>
      <c r="K4635" t="s">
        <v>2226</v>
      </c>
      <c r="L4635" t="str">
        <f>IF(performance_data[[#This Row],[return_percentage]]&gt;=performance_data[[#This Row],[benchmark_return]],"Higher","Lower")</f>
        <v>Lower</v>
      </c>
      <c r="M4635" s="14">
        <f xml:space="preserve"> _xlfn.MAXIFS(performance_data[date],performance_data[portfolio_id],performance_data[[#This Row],[portfolio_id]])</f>
        <v>45527</v>
      </c>
      <c r="N4635" s="14">
        <f xml:space="preserve"> _xlfn.MINIFS(performance_data[date],performance_data[portfolio_id],performance_data[[#This Row],[portfolio_id]])</f>
        <v>44831</v>
      </c>
      <c r="O4635" s="15">
        <f>_xlfn.MAXIFS(performance_data[portfolio_value],performance_data[portfolio_id],performance_data[[#This Row],[portfolio_id]],performance_data[date],performance_data[[#This Row],[latest_date]])</f>
        <v>181783.32</v>
      </c>
      <c r="P4635" s="15">
        <f>_xlfn.MAXIFS(performance_data[portfolio_value],performance_data[portfolio_id],performance_data[[#This Row],[portfolio_id]],performance_data[date],performance_data[[#This Row],[starting_date]])</f>
        <v>411298.7</v>
      </c>
      <c r="Q4635" s="15">
        <f>performance_data[[#This Row],[latest_value]]-performance_data[[#This Row],[starting_value]]</f>
        <v>-229515.38</v>
      </c>
      <c r="R4635" s="15">
        <f>performance_data[[#This Row],[net_inflows]]-performance_data[[#This Row],[net_outflows]]</f>
        <v>-2242.0500000000002</v>
      </c>
      <c r="S4635" s="15" t="str">
        <f>IF(performance_data[[#This Row],[net_inflows]]&gt;AVERAGE(performance_data[net_inflows]),"High","Low")</f>
        <v>Low</v>
      </c>
      <c r="T4635" s="15">
        <f>AVERAGEIF(performance_data[inflow_flag],performance_data[[#This Row],[inflow_flag]],performance_data[return_percentage])</f>
        <v>5.0457846277021572</v>
      </c>
      <c r="U4635" s="17">
        <f>IF(performance_data[[#This Row],[return_percentage]]&lt;performance_data[[#This Row],[benchmark_return]],1,0)</f>
        <v>1</v>
      </c>
      <c r="V4635" s="17">
        <f>COUNTIFS(performance_data[portfolio_id],performance_data[[#This Row],[portfolio_id]])</f>
        <v>50</v>
      </c>
      <c r="W4635" s="17">
        <f>COUNTIFS(performance_data[portfolio_id],performance_data[[#This Row],[portfolio_id]],
          performance_data[return_flag],1)</f>
        <v>22</v>
      </c>
      <c r="X4635" s="15">
        <f>performance_data[[#This Row],[underperform_flag_count]]/performance_data[[#This Row],[totalportfoliocount]]</f>
        <v>0.44</v>
      </c>
    </row>
    <row r="4636" spans="1:24" x14ac:dyDescent="0.3">
      <c r="A4636">
        <v>9525</v>
      </c>
      <c r="B4636" s="1">
        <v>44831</v>
      </c>
      <c r="C4636">
        <v>411298.7</v>
      </c>
      <c r="D4636">
        <v>-5.72</v>
      </c>
      <c r="E4636">
        <v>-6.18</v>
      </c>
      <c r="F4636">
        <v>3388.15</v>
      </c>
      <c r="G4636">
        <v>18186.04</v>
      </c>
      <c r="H4636" t="s">
        <v>2220</v>
      </c>
      <c r="I4636" t="s">
        <v>2209</v>
      </c>
      <c r="J4636">
        <v>9</v>
      </c>
      <c r="K4636" t="s">
        <v>2221</v>
      </c>
      <c r="L4636" t="str">
        <f>IF(performance_data[[#This Row],[return_percentage]]&gt;=performance_data[[#This Row],[benchmark_return]],"Higher","Lower")</f>
        <v>Higher</v>
      </c>
      <c r="M4636" s="14">
        <f xml:space="preserve"> _xlfn.MAXIFS(performance_data[date],performance_data[portfolio_id],performance_data[[#This Row],[portfolio_id]])</f>
        <v>45527</v>
      </c>
      <c r="N4636" s="14">
        <f xml:space="preserve"> _xlfn.MINIFS(performance_data[date],performance_data[portfolio_id],performance_data[[#This Row],[portfolio_id]])</f>
        <v>44831</v>
      </c>
      <c r="O4636" s="15">
        <f>_xlfn.MAXIFS(performance_data[portfolio_value],performance_data[portfolio_id],performance_data[[#This Row],[portfolio_id]],performance_data[date],performance_data[[#This Row],[latest_date]])</f>
        <v>181783.32</v>
      </c>
      <c r="P4636" s="15">
        <f>_xlfn.MAXIFS(performance_data[portfolio_value],performance_data[portfolio_id],performance_data[[#This Row],[portfolio_id]],performance_data[date],performance_data[[#This Row],[starting_date]])</f>
        <v>411298.7</v>
      </c>
      <c r="Q4636" s="15">
        <f>performance_data[[#This Row],[latest_value]]-performance_data[[#This Row],[starting_value]]</f>
        <v>-229515.38</v>
      </c>
      <c r="R4636" s="15">
        <f>performance_data[[#This Row],[net_inflows]]-performance_data[[#This Row],[net_outflows]]</f>
        <v>-14797.890000000001</v>
      </c>
      <c r="S4636" s="15" t="str">
        <f>IF(performance_data[[#This Row],[net_inflows]]&gt;AVERAGE(performance_data[net_inflows]),"High","Low")</f>
        <v>Low</v>
      </c>
      <c r="T4636" s="15">
        <f>AVERAGEIF(performance_data[inflow_flag],performance_data[[#This Row],[inflow_flag]],performance_data[return_percentage])</f>
        <v>5.0457846277021572</v>
      </c>
      <c r="U4636" s="17">
        <f>IF(performance_data[[#This Row],[return_percentage]]&lt;performance_data[[#This Row],[benchmark_return]],1,0)</f>
        <v>0</v>
      </c>
      <c r="V4636" s="17">
        <f>COUNTIFS(performance_data[portfolio_id],performance_data[[#This Row],[portfolio_id]])</f>
        <v>50</v>
      </c>
      <c r="W4636" s="17">
        <f>COUNTIFS(performance_data[portfolio_id],performance_data[[#This Row],[portfolio_id]],
          performance_data[return_flag],1)</f>
        <v>22</v>
      </c>
      <c r="X4636" s="15">
        <f>performance_data[[#This Row],[underperform_flag_count]]/performance_data[[#This Row],[totalportfoliocount]]</f>
        <v>0.44</v>
      </c>
    </row>
    <row r="4637" spans="1:24" x14ac:dyDescent="0.3">
      <c r="A4637">
        <v>9525</v>
      </c>
      <c r="B4637" s="1">
        <v>45202</v>
      </c>
      <c r="C4637">
        <v>378998.97</v>
      </c>
      <c r="D4637">
        <v>17.95</v>
      </c>
      <c r="E4637">
        <v>19.37</v>
      </c>
      <c r="F4637">
        <v>2298.9899999999998</v>
      </c>
      <c r="G4637">
        <v>10613.62</v>
      </c>
      <c r="H4637" t="s">
        <v>2213</v>
      </c>
      <c r="I4637" t="s">
        <v>2217</v>
      </c>
      <c r="J4637">
        <v>10</v>
      </c>
      <c r="K4637" t="s">
        <v>2224</v>
      </c>
      <c r="L4637" t="str">
        <f>IF(performance_data[[#This Row],[return_percentage]]&gt;=performance_data[[#This Row],[benchmark_return]],"Higher","Lower")</f>
        <v>Lower</v>
      </c>
      <c r="M4637" s="14">
        <f xml:space="preserve"> _xlfn.MAXIFS(performance_data[date],performance_data[portfolio_id],performance_data[[#This Row],[portfolio_id]])</f>
        <v>45527</v>
      </c>
      <c r="N4637" s="14">
        <f xml:space="preserve"> _xlfn.MINIFS(performance_data[date],performance_data[portfolio_id],performance_data[[#This Row],[portfolio_id]])</f>
        <v>44831</v>
      </c>
      <c r="O4637" s="15">
        <f>_xlfn.MAXIFS(performance_data[portfolio_value],performance_data[portfolio_id],performance_data[[#This Row],[portfolio_id]],performance_data[date],performance_data[[#This Row],[latest_date]])</f>
        <v>181783.32</v>
      </c>
      <c r="P4637" s="15">
        <f>_xlfn.MAXIFS(performance_data[portfolio_value],performance_data[portfolio_id],performance_data[[#This Row],[portfolio_id]],performance_data[date],performance_data[[#This Row],[starting_date]])</f>
        <v>411298.7</v>
      </c>
      <c r="Q4637" s="15">
        <f>performance_data[[#This Row],[latest_value]]-performance_data[[#This Row],[starting_value]]</f>
        <v>-229515.38</v>
      </c>
      <c r="R4637" s="15">
        <f>performance_data[[#This Row],[net_inflows]]-performance_data[[#This Row],[net_outflows]]</f>
        <v>-8314.630000000001</v>
      </c>
      <c r="S4637" s="15" t="str">
        <f>IF(performance_data[[#This Row],[net_inflows]]&gt;AVERAGE(performance_data[net_inflows]),"High","Low")</f>
        <v>Low</v>
      </c>
      <c r="T4637" s="15">
        <f>AVERAGEIF(performance_data[inflow_flag],performance_data[[#This Row],[inflow_flag]],performance_data[return_percentage])</f>
        <v>5.0457846277021572</v>
      </c>
      <c r="U4637" s="17">
        <f>IF(performance_data[[#This Row],[return_percentage]]&lt;performance_data[[#This Row],[benchmark_return]],1,0)</f>
        <v>1</v>
      </c>
      <c r="V4637" s="17">
        <f>COUNTIFS(performance_data[portfolio_id],performance_data[[#This Row],[portfolio_id]])</f>
        <v>50</v>
      </c>
      <c r="W4637" s="17">
        <f>COUNTIFS(performance_data[portfolio_id],performance_data[[#This Row],[portfolio_id]],
          performance_data[return_flag],1)</f>
        <v>22</v>
      </c>
      <c r="X4637" s="15">
        <f>performance_data[[#This Row],[underperform_flag_count]]/performance_data[[#This Row],[totalportfoliocount]]</f>
        <v>0.44</v>
      </c>
    </row>
    <row r="4638" spans="1:24" x14ac:dyDescent="0.3">
      <c r="A4638">
        <v>9525</v>
      </c>
      <c r="B4638" s="1">
        <v>45479</v>
      </c>
      <c r="C4638">
        <v>415951.96</v>
      </c>
      <c r="D4638">
        <v>3.13</v>
      </c>
      <c r="E4638">
        <v>3.03</v>
      </c>
      <c r="F4638">
        <v>8667.3799999999992</v>
      </c>
      <c r="G4638">
        <v>11935.19</v>
      </c>
      <c r="H4638" t="s">
        <v>2205</v>
      </c>
      <c r="I4638" t="s">
        <v>2209</v>
      </c>
      <c r="J4638">
        <v>7</v>
      </c>
      <c r="K4638" t="s">
        <v>2210</v>
      </c>
      <c r="L4638" t="str">
        <f>IF(performance_data[[#This Row],[return_percentage]]&gt;=performance_data[[#This Row],[benchmark_return]],"Higher","Lower")</f>
        <v>Higher</v>
      </c>
      <c r="M4638" s="14">
        <f xml:space="preserve"> _xlfn.MAXIFS(performance_data[date],performance_data[portfolio_id],performance_data[[#This Row],[portfolio_id]])</f>
        <v>45527</v>
      </c>
      <c r="N4638" s="14">
        <f xml:space="preserve"> _xlfn.MINIFS(performance_data[date],performance_data[portfolio_id],performance_data[[#This Row],[portfolio_id]])</f>
        <v>44831</v>
      </c>
      <c r="O4638" s="15">
        <f>_xlfn.MAXIFS(performance_data[portfolio_value],performance_data[portfolio_id],performance_data[[#This Row],[portfolio_id]],performance_data[date],performance_data[[#This Row],[latest_date]])</f>
        <v>181783.32</v>
      </c>
      <c r="P4638" s="15">
        <f>_xlfn.MAXIFS(performance_data[portfolio_value],performance_data[portfolio_id],performance_data[[#This Row],[portfolio_id]],performance_data[date],performance_data[[#This Row],[starting_date]])</f>
        <v>411298.7</v>
      </c>
      <c r="Q4638" s="15">
        <f>performance_data[[#This Row],[latest_value]]-performance_data[[#This Row],[starting_value]]</f>
        <v>-229515.38</v>
      </c>
      <c r="R4638" s="15">
        <f>performance_data[[#This Row],[net_inflows]]-performance_data[[#This Row],[net_outflows]]</f>
        <v>-3267.8100000000013</v>
      </c>
      <c r="S4638" s="15" t="str">
        <f>IF(performance_data[[#This Row],[net_inflows]]&gt;AVERAGE(performance_data[net_inflows]),"High","Low")</f>
        <v>Low</v>
      </c>
      <c r="T4638" s="15">
        <f>AVERAGEIF(performance_data[inflow_flag],performance_data[[#This Row],[inflow_flag]],performance_data[return_percentage])</f>
        <v>5.0457846277021572</v>
      </c>
      <c r="U4638" s="17">
        <f>IF(performance_data[[#This Row],[return_percentage]]&lt;performance_data[[#This Row],[benchmark_return]],1,0)</f>
        <v>0</v>
      </c>
      <c r="V4638" s="17">
        <f>COUNTIFS(performance_data[portfolio_id],performance_data[[#This Row],[portfolio_id]])</f>
        <v>50</v>
      </c>
      <c r="W4638" s="17">
        <f>COUNTIFS(performance_data[portfolio_id],performance_data[[#This Row],[portfolio_id]],
          performance_data[return_flag],1)</f>
        <v>22</v>
      </c>
      <c r="X4638" s="15">
        <f>performance_data[[#This Row],[underperform_flag_count]]/performance_data[[#This Row],[totalportfoliocount]]</f>
        <v>0.44</v>
      </c>
    </row>
    <row r="4639" spans="1:24" x14ac:dyDescent="0.3">
      <c r="A4639">
        <v>9525</v>
      </c>
      <c r="B4639" s="1">
        <v>45356</v>
      </c>
      <c r="C4639">
        <v>377130.48</v>
      </c>
      <c r="D4639">
        <v>-8.42</v>
      </c>
      <c r="E4639">
        <v>-8.48</v>
      </c>
      <c r="F4639">
        <v>13468.31</v>
      </c>
      <c r="G4639">
        <v>6115.65</v>
      </c>
      <c r="H4639" t="s">
        <v>2205</v>
      </c>
      <c r="I4639" t="s">
        <v>2206</v>
      </c>
      <c r="J4639">
        <v>3</v>
      </c>
      <c r="K4639" t="s">
        <v>2222</v>
      </c>
      <c r="L4639" t="str">
        <f>IF(performance_data[[#This Row],[return_percentage]]&gt;=performance_data[[#This Row],[benchmark_return]],"Higher","Lower")</f>
        <v>Higher</v>
      </c>
      <c r="M4639" s="14">
        <f xml:space="preserve"> _xlfn.MAXIFS(performance_data[date],performance_data[portfolio_id],performance_data[[#This Row],[portfolio_id]])</f>
        <v>45527</v>
      </c>
      <c r="N4639" s="14">
        <f xml:space="preserve"> _xlfn.MINIFS(performance_data[date],performance_data[portfolio_id],performance_data[[#This Row],[portfolio_id]])</f>
        <v>44831</v>
      </c>
      <c r="O4639" s="15">
        <f>_xlfn.MAXIFS(performance_data[portfolio_value],performance_data[portfolio_id],performance_data[[#This Row],[portfolio_id]],performance_data[date],performance_data[[#This Row],[latest_date]])</f>
        <v>181783.32</v>
      </c>
      <c r="P4639" s="15">
        <f>_xlfn.MAXIFS(performance_data[portfolio_value],performance_data[portfolio_id],performance_data[[#This Row],[portfolio_id]],performance_data[date],performance_data[[#This Row],[starting_date]])</f>
        <v>411298.7</v>
      </c>
      <c r="Q4639" s="15">
        <f>performance_data[[#This Row],[latest_value]]-performance_data[[#This Row],[starting_value]]</f>
        <v>-229515.38</v>
      </c>
      <c r="R4639" s="15">
        <f>performance_data[[#This Row],[net_inflows]]-performance_data[[#This Row],[net_outflows]]</f>
        <v>7352.66</v>
      </c>
      <c r="S4639" s="15" t="str">
        <f>IF(performance_data[[#This Row],[net_inflows]]&gt;AVERAGE(performance_data[net_inflows]),"High","Low")</f>
        <v>High</v>
      </c>
      <c r="T4639" s="15">
        <f>AVERAGEIF(performance_data[inflow_flag],performance_data[[#This Row],[inflow_flag]],performance_data[return_percentage])</f>
        <v>4.8467905675459724</v>
      </c>
      <c r="U4639" s="17">
        <f>IF(performance_data[[#This Row],[return_percentage]]&lt;performance_data[[#This Row],[benchmark_return]],1,0)</f>
        <v>0</v>
      </c>
      <c r="V4639" s="17">
        <f>COUNTIFS(performance_data[portfolio_id],performance_data[[#This Row],[portfolio_id]])</f>
        <v>50</v>
      </c>
      <c r="W4639" s="17">
        <f>COUNTIFS(performance_data[portfolio_id],performance_data[[#This Row],[portfolio_id]],
          performance_data[return_flag],1)</f>
        <v>22</v>
      </c>
      <c r="X4639" s="15">
        <f>performance_data[[#This Row],[underperform_flag_count]]/performance_data[[#This Row],[totalportfoliocount]]</f>
        <v>0.44</v>
      </c>
    </row>
    <row r="4640" spans="1:24" x14ac:dyDescent="0.3">
      <c r="A4640">
        <v>9525</v>
      </c>
      <c r="B4640" s="1">
        <v>45376</v>
      </c>
      <c r="C4640">
        <v>402983.53</v>
      </c>
      <c r="D4640">
        <v>-7.02</v>
      </c>
      <c r="E4640">
        <v>-5.86</v>
      </c>
      <c r="F4640">
        <v>823.53</v>
      </c>
      <c r="G4640">
        <v>5101.28</v>
      </c>
      <c r="H4640" t="s">
        <v>2205</v>
      </c>
      <c r="I4640" t="s">
        <v>2206</v>
      </c>
      <c r="J4640">
        <v>3</v>
      </c>
      <c r="K4640" t="s">
        <v>2222</v>
      </c>
      <c r="L4640" t="str">
        <f>IF(performance_data[[#This Row],[return_percentage]]&gt;=performance_data[[#This Row],[benchmark_return]],"Higher","Lower")</f>
        <v>Lower</v>
      </c>
      <c r="M4640" s="14">
        <f xml:space="preserve"> _xlfn.MAXIFS(performance_data[date],performance_data[portfolio_id],performance_data[[#This Row],[portfolio_id]])</f>
        <v>45527</v>
      </c>
      <c r="N4640" s="14">
        <f xml:space="preserve"> _xlfn.MINIFS(performance_data[date],performance_data[portfolio_id],performance_data[[#This Row],[portfolio_id]])</f>
        <v>44831</v>
      </c>
      <c r="O4640" s="15">
        <f>_xlfn.MAXIFS(performance_data[portfolio_value],performance_data[portfolio_id],performance_data[[#This Row],[portfolio_id]],performance_data[date],performance_data[[#This Row],[latest_date]])</f>
        <v>181783.32</v>
      </c>
      <c r="P4640" s="15">
        <f>_xlfn.MAXIFS(performance_data[portfolio_value],performance_data[portfolio_id],performance_data[[#This Row],[portfolio_id]],performance_data[date],performance_data[[#This Row],[starting_date]])</f>
        <v>411298.7</v>
      </c>
      <c r="Q4640" s="15">
        <f>performance_data[[#This Row],[latest_value]]-performance_data[[#This Row],[starting_value]]</f>
        <v>-229515.38</v>
      </c>
      <c r="R4640" s="15">
        <f>performance_data[[#This Row],[net_inflows]]-performance_data[[#This Row],[net_outflows]]</f>
        <v>-4277.75</v>
      </c>
      <c r="S4640" s="15" t="str">
        <f>IF(performance_data[[#This Row],[net_inflows]]&gt;AVERAGE(performance_data[net_inflows]),"High","Low")</f>
        <v>Low</v>
      </c>
      <c r="T4640" s="15">
        <f>AVERAGEIF(performance_data[inflow_flag],performance_data[[#This Row],[inflow_flag]],performance_data[return_percentage])</f>
        <v>5.0457846277021572</v>
      </c>
      <c r="U4640" s="17">
        <f>IF(performance_data[[#This Row],[return_percentage]]&lt;performance_data[[#This Row],[benchmark_return]],1,0)</f>
        <v>1</v>
      </c>
      <c r="V4640" s="17">
        <f>COUNTIFS(performance_data[portfolio_id],performance_data[[#This Row],[portfolio_id]])</f>
        <v>50</v>
      </c>
      <c r="W4640" s="17">
        <f>COUNTIFS(performance_data[portfolio_id],performance_data[[#This Row],[portfolio_id]],
          performance_data[return_flag],1)</f>
        <v>22</v>
      </c>
      <c r="X4640" s="15">
        <f>performance_data[[#This Row],[underperform_flag_count]]/performance_data[[#This Row],[totalportfoliocount]]</f>
        <v>0.44</v>
      </c>
    </row>
    <row r="4641" spans="1:24" x14ac:dyDescent="0.3">
      <c r="A4641">
        <v>9525</v>
      </c>
      <c r="B4641" s="1">
        <v>45126</v>
      </c>
      <c r="C4641">
        <v>400574.08</v>
      </c>
      <c r="D4641">
        <v>18.100000000000001</v>
      </c>
      <c r="E4641">
        <v>16.98</v>
      </c>
      <c r="F4641">
        <v>2410.54</v>
      </c>
      <c r="G4641">
        <v>10380.33</v>
      </c>
      <c r="H4641" t="s">
        <v>2213</v>
      </c>
      <c r="I4641" t="s">
        <v>2209</v>
      </c>
      <c r="J4641">
        <v>7</v>
      </c>
      <c r="K4641" t="s">
        <v>2210</v>
      </c>
      <c r="L4641" t="str">
        <f>IF(performance_data[[#This Row],[return_percentage]]&gt;=performance_data[[#This Row],[benchmark_return]],"Higher","Lower")</f>
        <v>Higher</v>
      </c>
      <c r="M4641" s="14">
        <f xml:space="preserve"> _xlfn.MAXIFS(performance_data[date],performance_data[portfolio_id],performance_data[[#This Row],[portfolio_id]])</f>
        <v>45527</v>
      </c>
      <c r="N4641" s="14">
        <f xml:space="preserve"> _xlfn.MINIFS(performance_data[date],performance_data[portfolio_id],performance_data[[#This Row],[portfolio_id]])</f>
        <v>44831</v>
      </c>
      <c r="O4641" s="15">
        <f>_xlfn.MAXIFS(performance_data[portfolio_value],performance_data[portfolio_id],performance_data[[#This Row],[portfolio_id]],performance_data[date],performance_data[[#This Row],[latest_date]])</f>
        <v>181783.32</v>
      </c>
      <c r="P4641" s="15">
        <f>_xlfn.MAXIFS(performance_data[portfolio_value],performance_data[portfolio_id],performance_data[[#This Row],[portfolio_id]],performance_data[date],performance_data[[#This Row],[starting_date]])</f>
        <v>411298.7</v>
      </c>
      <c r="Q4641" s="15">
        <f>performance_data[[#This Row],[latest_value]]-performance_data[[#This Row],[starting_value]]</f>
        <v>-229515.38</v>
      </c>
      <c r="R4641" s="15">
        <f>performance_data[[#This Row],[net_inflows]]-performance_data[[#This Row],[net_outflows]]</f>
        <v>-7969.79</v>
      </c>
      <c r="S4641" s="15" t="str">
        <f>IF(performance_data[[#This Row],[net_inflows]]&gt;AVERAGE(performance_data[net_inflows]),"High","Low")</f>
        <v>Low</v>
      </c>
      <c r="T4641" s="15">
        <f>AVERAGEIF(performance_data[inflow_flag],performance_data[[#This Row],[inflow_flag]],performance_data[return_percentage])</f>
        <v>5.0457846277021572</v>
      </c>
      <c r="U4641" s="17">
        <f>IF(performance_data[[#This Row],[return_percentage]]&lt;performance_data[[#This Row],[benchmark_return]],1,0)</f>
        <v>0</v>
      </c>
      <c r="V4641" s="17">
        <f>COUNTIFS(performance_data[portfolio_id],performance_data[[#This Row],[portfolio_id]])</f>
        <v>50</v>
      </c>
      <c r="W4641" s="17">
        <f>COUNTIFS(performance_data[portfolio_id],performance_data[[#This Row],[portfolio_id]],
          performance_data[return_flag],1)</f>
        <v>22</v>
      </c>
      <c r="X4641" s="15">
        <f>performance_data[[#This Row],[underperform_flag_count]]/performance_data[[#This Row],[totalportfoliocount]]</f>
        <v>0.44</v>
      </c>
    </row>
    <row r="4642" spans="1:24" x14ac:dyDescent="0.3">
      <c r="A4642">
        <v>9525</v>
      </c>
      <c r="B4642" s="1">
        <v>45136</v>
      </c>
      <c r="C4642">
        <v>415325.75</v>
      </c>
      <c r="D4642">
        <v>11.79</v>
      </c>
      <c r="E4642">
        <v>14.1</v>
      </c>
      <c r="F4642">
        <v>17012.759999999998</v>
      </c>
      <c r="G4642">
        <v>496.02</v>
      </c>
      <c r="H4642" t="s">
        <v>2213</v>
      </c>
      <c r="I4642" t="s">
        <v>2209</v>
      </c>
      <c r="J4642">
        <v>7</v>
      </c>
      <c r="K4642" t="s">
        <v>2210</v>
      </c>
      <c r="L4642" t="str">
        <f>IF(performance_data[[#This Row],[return_percentage]]&gt;=performance_data[[#This Row],[benchmark_return]],"Higher","Lower")</f>
        <v>Lower</v>
      </c>
      <c r="M4642" s="14">
        <f xml:space="preserve"> _xlfn.MAXIFS(performance_data[date],performance_data[portfolio_id],performance_data[[#This Row],[portfolio_id]])</f>
        <v>45527</v>
      </c>
      <c r="N4642" s="14">
        <f xml:space="preserve"> _xlfn.MINIFS(performance_data[date],performance_data[portfolio_id],performance_data[[#This Row],[portfolio_id]])</f>
        <v>44831</v>
      </c>
      <c r="O4642" s="15">
        <f>_xlfn.MAXIFS(performance_data[portfolio_value],performance_data[portfolio_id],performance_data[[#This Row],[portfolio_id]],performance_data[date],performance_data[[#This Row],[latest_date]])</f>
        <v>181783.32</v>
      </c>
      <c r="P4642" s="15">
        <f>_xlfn.MAXIFS(performance_data[portfolio_value],performance_data[portfolio_id],performance_data[[#This Row],[portfolio_id]],performance_data[date],performance_data[[#This Row],[starting_date]])</f>
        <v>411298.7</v>
      </c>
      <c r="Q4642" s="15">
        <f>performance_data[[#This Row],[latest_value]]-performance_data[[#This Row],[starting_value]]</f>
        <v>-229515.38</v>
      </c>
      <c r="R4642" s="15">
        <f>performance_data[[#This Row],[net_inflows]]-performance_data[[#This Row],[net_outflows]]</f>
        <v>16516.739999999998</v>
      </c>
      <c r="S4642" s="15" t="str">
        <f>IF(performance_data[[#This Row],[net_inflows]]&gt;AVERAGE(performance_data[net_inflows]),"High","Low")</f>
        <v>High</v>
      </c>
      <c r="T4642" s="15">
        <f>AVERAGEIF(performance_data[inflow_flag],performance_data[[#This Row],[inflow_flag]],performance_data[return_percentage])</f>
        <v>4.8467905675459724</v>
      </c>
      <c r="U4642" s="17">
        <f>IF(performance_data[[#This Row],[return_percentage]]&lt;performance_data[[#This Row],[benchmark_return]],1,0)</f>
        <v>1</v>
      </c>
      <c r="V4642" s="17">
        <f>COUNTIFS(performance_data[portfolio_id],performance_data[[#This Row],[portfolio_id]])</f>
        <v>50</v>
      </c>
      <c r="W4642" s="17">
        <f>COUNTIFS(performance_data[portfolio_id],performance_data[[#This Row],[portfolio_id]],
          performance_data[return_flag],1)</f>
        <v>22</v>
      </c>
      <c r="X4642" s="15">
        <f>performance_data[[#This Row],[underperform_flag_count]]/performance_data[[#This Row],[totalportfoliocount]]</f>
        <v>0.44</v>
      </c>
    </row>
    <row r="4643" spans="1:24" x14ac:dyDescent="0.3">
      <c r="A4643">
        <v>9525</v>
      </c>
      <c r="B4643" s="1">
        <v>45120</v>
      </c>
      <c r="C4643">
        <v>370078.71999999997</v>
      </c>
      <c r="D4643">
        <v>-7.67</v>
      </c>
      <c r="E4643">
        <v>-6.33</v>
      </c>
      <c r="F4643">
        <v>18551.240000000002</v>
      </c>
      <c r="G4643">
        <v>9174.7800000000007</v>
      </c>
      <c r="H4643" t="s">
        <v>2213</v>
      </c>
      <c r="I4643" t="s">
        <v>2209</v>
      </c>
      <c r="J4643">
        <v>7</v>
      </c>
      <c r="K4643" t="s">
        <v>2210</v>
      </c>
      <c r="L4643" t="str">
        <f>IF(performance_data[[#This Row],[return_percentage]]&gt;=performance_data[[#This Row],[benchmark_return]],"Higher","Lower")</f>
        <v>Lower</v>
      </c>
      <c r="M4643" s="14">
        <f xml:space="preserve"> _xlfn.MAXIFS(performance_data[date],performance_data[portfolio_id],performance_data[[#This Row],[portfolio_id]])</f>
        <v>45527</v>
      </c>
      <c r="N4643" s="14">
        <f xml:space="preserve"> _xlfn.MINIFS(performance_data[date],performance_data[portfolio_id],performance_data[[#This Row],[portfolio_id]])</f>
        <v>44831</v>
      </c>
      <c r="O4643" s="15">
        <f>_xlfn.MAXIFS(performance_data[portfolio_value],performance_data[portfolio_id],performance_data[[#This Row],[portfolio_id]],performance_data[date],performance_data[[#This Row],[latest_date]])</f>
        <v>181783.32</v>
      </c>
      <c r="P4643" s="15">
        <f>_xlfn.MAXIFS(performance_data[portfolio_value],performance_data[portfolio_id],performance_data[[#This Row],[portfolio_id]],performance_data[date],performance_data[[#This Row],[starting_date]])</f>
        <v>411298.7</v>
      </c>
      <c r="Q4643" s="15">
        <f>performance_data[[#This Row],[latest_value]]-performance_data[[#This Row],[starting_value]]</f>
        <v>-229515.38</v>
      </c>
      <c r="R4643" s="15">
        <f>performance_data[[#This Row],[net_inflows]]-performance_data[[#This Row],[net_outflows]]</f>
        <v>9376.4600000000009</v>
      </c>
      <c r="S4643" s="15" t="str">
        <f>IF(performance_data[[#This Row],[net_inflows]]&gt;AVERAGE(performance_data[net_inflows]),"High","Low")</f>
        <v>High</v>
      </c>
      <c r="T4643" s="15">
        <f>AVERAGEIF(performance_data[inflow_flag],performance_data[[#This Row],[inflow_flag]],performance_data[return_percentage])</f>
        <v>4.8467905675459724</v>
      </c>
      <c r="U4643" s="17">
        <f>IF(performance_data[[#This Row],[return_percentage]]&lt;performance_data[[#This Row],[benchmark_return]],1,0)</f>
        <v>1</v>
      </c>
      <c r="V4643" s="17">
        <f>COUNTIFS(performance_data[portfolio_id],performance_data[[#This Row],[portfolio_id]])</f>
        <v>50</v>
      </c>
      <c r="W4643" s="17">
        <f>COUNTIFS(performance_data[portfolio_id],performance_data[[#This Row],[portfolio_id]],
          performance_data[return_flag],1)</f>
        <v>22</v>
      </c>
      <c r="X4643" s="15">
        <f>performance_data[[#This Row],[underperform_flag_count]]/performance_data[[#This Row],[totalportfoliocount]]</f>
        <v>0.44</v>
      </c>
    </row>
    <row r="4644" spans="1:24" x14ac:dyDescent="0.3">
      <c r="A4644">
        <v>9525</v>
      </c>
      <c r="B4644" s="1">
        <v>45232</v>
      </c>
      <c r="C4644">
        <v>249591.67</v>
      </c>
      <c r="D4644">
        <v>7.79</v>
      </c>
      <c r="E4644">
        <v>8.26</v>
      </c>
      <c r="F4644">
        <v>2101.88</v>
      </c>
      <c r="G4644">
        <v>15077.92</v>
      </c>
      <c r="H4644" t="s">
        <v>2213</v>
      </c>
      <c r="I4644" t="s">
        <v>2217</v>
      </c>
      <c r="J4644">
        <v>11</v>
      </c>
      <c r="K4644" t="s">
        <v>2219</v>
      </c>
      <c r="L4644" t="str">
        <f>IF(performance_data[[#This Row],[return_percentage]]&gt;=performance_data[[#This Row],[benchmark_return]],"Higher","Lower")</f>
        <v>Lower</v>
      </c>
      <c r="M4644" s="14">
        <f xml:space="preserve"> _xlfn.MAXIFS(performance_data[date],performance_data[portfolio_id],performance_data[[#This Row],[portfolio_id]])</f>
        <v>45527</v>
      </c>
      <c r="N4644" s="14">
        <f xml:space="preserve"> _xlfn.MINIFS(performance_data[date],performance_data[portfolio_id],performance_data[[#This Row],[portfolio_id]])</f>
        <v>44831</v>
      </c>
      <c r="O4644" s="15">
        <f>_xlfn.MAXIFS(performance_data[portfolio_value],performance_data[portfolio_id],performance_data[[#This Row],[portfolio_id]],performance_data[date],performance_data[[#This Row],[latest_date]])</f>
        <v>181783.32</v>
      </c>
      <c r="P4644" s="15">
        <f>_xlfn.MAXIFS(performance_data[portfolio_value],performance_data[portfolio_id],performance_data[[#This Row],[portfolio_id]],performance_data[date],performance_data[[#This Row],[starting_date]])</f>
        <v>411298.7</v>
      </c>
      <c r="Q4644" s="15">
        <f>performance_data[[#This Row],[latest_value]]-performance_data[[#This Row],[starting_value]]</f>
        <v>-229515.38</v>
      </c>
      <c r="R4644" s="15">
        <f>performance_data[[#This Row],[net_inflows]]-performance_data[[#This Row],[net_outflows]]</f>
        <v>-12976.04</v>
      </c>
      <c r="S4644" s="15" t="str">
        <f>IF(performance_data[[#This Row],[net_inflows]]&gt;AVERAGE(performance_data[net_inflows]),"High","Low")</f>
        <v>Low</v>
      </c>
      <c r="T4644" s="15">
        <f>AVERAGEIF(performance_data[inflow_flag],performance_data[[#This Row],[inflow_flag]],performance_data[return_percentage])</f>
        <v>5.0457846277021572</v>
      </c>
      <c r="U4644" s="17">
        <f>IF(performance_data[[#This Row],[return_percentage]]&lt;performance_data[[#This Row],[benchmark_return]],1,0)</f>
        <v>1</v>
      </c>
      <c r="V4644" s="17">
        <f>COUNTIFS(performance_data[portfolio_id],performance_data[[#This Row],[portfolio_id]])</f>
        <v>50</v>
      </c>
      <c r="W4644" s="17">
        <f>COUNTIFS(performance_data[portfolio_id],performance_data[[#This Row],[portfolio_id]],
          performance_data[return_flag],1)</f>
        <v>22</v>
      </c>
      <c r="X4644" s="15">
        <f>performance_data[[#This Row],[underperform_flag_count]]/performance_data[[#This Row],[totalportfoliocount]]</f>
        <v>0.44</v>
      </c>
    </row>
    <row r="4645" spans="1:24" x14ac:dyDescent="0.3">
      <c r="A4645">
        <v>9525</v>
      </c>
      <c r="B4645" s="1">
        <v>45093</v>
      </c>
      <c r="C4645">
        <v>367452.5</v>
      </c>
      <c r="D4645">
        <v>9.15</v>
      </c>
      <c r="E4645">
        <v>9.4700000000000006</v>
      </c>
      <c r="F4645">
        <v>10434.68</v>
      </c>
      <c r="G4645">
        <v>18498.18</v>
      </c>
      <c r="H4645" t="s">
        <v>2213</v>
      </c>
      <c r="I4645" t="s">
        <v>2211</v>
      </c>
      <c r="J4645">
        <v>6</v>
      </c>
      <c r="K4645" t="s">
        <v>2212</v>
      </c>
      <c r="L4645" t="str">
        <f>IF(performance_data[[#This Row],[return_percentage]]&gt;=performance_data[[#This Row],[benchmark_return]],"Higher","Lower")</f>
        <v>Lower</v>
      </c>
      <c r="M4645" s="14">
        <f xml:space="preserve"> _xlfn.MAXIFS(performance_data[date],performance_data[portfolio_id],performance_data[[#This Row],[portfolio_id]])</f>
        <v>45527</v>
      </c>
      <c r="N4645" s="14">
        <f xml:space="preserve"> _xlfn.MINIFS(performance_data[date],performance_data[portfolio_id],performance_data[[#This Row],[portfolio_id]])</f>
        <v>44831</v>
      </c>
      <c r="O4645" s="15">
        <f>_xlfn.MAXIFS(performance_data[portfolio_value],performance_data[portfolio_id],performance_data[[#This Row],[portfolio_id]],performance_data[date],performance_data[[#This Row],[latest_date]])</f>
        <v>181783.32</v>
      </c>
      <c r="P4645" s="15">
        <f>_xlfn.MAXIFS(performance_data[portfolio_value],performance_data[portfolio_id],performance_data[[#This Row],[portfolio_id]],performance_data[date],performance_data[[#This Row],[starting_date]])</f>
        <v>411298.7</v>
      </c>
      <c r="Q4645" s="15">
        <f>performance_data[[#This Row],[latest_value]]-performance_data[[#This Row],[starting_value]]</f>
        <v>-229515.38</v>
      </c>
      <c r="R4645" s="15">
        <f>performance_data[[#This Row],[net_inflows]]-performance_data[[#This Row],[net_outflows]]</f>
        <v>-8063.5</v>
      </c>
      <c r="S4645" s="15" t="str">
        <f>IF(performance_data[[#This Row],[net_inflows]]&gt;AVERAGE(performance_data[net_inflows]),"High","Low")</f>
        <v>High</v>
      </c>
      <c r="T4645" s="15">
        <f>AVERAGEIF(performance_data[inflow_flag],performance_data[[#This Row],[inflow_flag]],performance_data[return_percentage])</f>
        <v>4.8467905675459724</v>
      </c>
      <c r="U4645" s="17">
        <f>IF(performance_data[[#This Row],[return_percentage]]&lt;performance_data[[#This Row],[benchmark_return]],1,0)</f>
        <v>1</v>
      </c>
      <c r="V4645" s="17">
        <f>COUNTIFS(performance_data[portfolio_id],performance_data[[#This Row],[portfolio_id]])</f>
        <v>50</v>
      </c>
      <c r="W4645" s="17">
        <f>COUNTIFS(performance_data[portfolio_id],performance_data[[#This Row],[portfolio_id]],
          performance_data[return_flag],1)</f>
        <v>22</v>
      </c>
      <c r="X4645" s="15">
        <f>performance_data[[#This Row],[underperform_flag_count]]/performance_data[[#This Row],[totalportfoliocount]]</f>
        <v>0.44</v>
      </c>
    </row>
    <row r="4646" spans="1:24" x14ac:dyDescent="0.3">
      <c r="A4646">
        <v>9525</v>
      </c>
      <c r="B4646" s="1">
        <v>45288</v>
      </c>
      <c r="C4646">
        <v>399266.31</v>
      </c>
      <c r="D4646">
        <v>7.81</v>
      </c>
      <c r="E4646">
        <v>7.14</v>
      </c>
      <c r="F4646">
        <v>7678.59</v>
      </c>
      <c r="G4646">
        <v>8767.56</v>
      </c>
      <c r="H4646" t="s">
        <v>2213</v>
      </c>
      <c r="I4646" t="s">
        <v>2217</v>
      </c>
      <c r="J4646">
        <v>12</v>
      </c>
      <c r="K4646" t="s">
        <v>2218</v>
      </c>
      <c r="L4646" t="str">
        <f>IF(performance_data[[#This Row],[return_percentage]]&gt;=performance_data[[#This Row],[benchmark_return]],"Higher","Lower")</f>
        <v>Higher</v>
      </c>
      <c r="M4646" s="14">
        <f xml:space="preserve"> _xlfn.MAXIFS(performance_data[date],performance_data[portfolio_id],performance_data[[#This Row],[portfolio_id]])</f>
        <v>45527</v>
      </c>
      <c r="N4646" s="14">
        <f xml:space="preserve"> _xlfn.MINIFS(performance_data[date],performance_data[portfolio_id],performance_data[[#This Row],[portfolio_id]])</f>
        <v>44831</v>
      </c>
      <c r="O4646" s="15">
        <f>_xlfn.MAXIFS(performance_data[portfolio_value],performance_data[portfolio_id],performance_data[[#This Row],[portfolio_id]],performance_data[date],performance_data[[#This Row],[latest_date]])</f>
        <v>181783.32</v>
      </c>
      <c r="P4646" s="15">
        <f>_xlfn.MAXIFS(performance_data[portfolio_value],performance_data[portfolio_id],performance_data[[#This Row],[portfolio_id]],performance_data[date],performance_data[[#This Row],[starting_date]])</f>
        <v>411298.7</v>
      </c>
      <c r="Q4646" s="15">
        <f>performance_data[[#This Row],[latest_value]]-performance_data[[#This Row],[starting_value]]</f>
        <v>-229515.38</v>
      </c>
      <c r="R4646" s="15">
        <f>performance_data[[#This Row],[net_inflows]]-performance_data[[#This Row],[net_outflows]]</f>
        <v>-1088.9699999999993</v>
      </c>
      <c r="S4646" s="15" t="str">
        <f>IF(performance_data[[#This Row],[net_inflows]]&gt;AVERAGE(performance_data[net_inflows]),"High","Low")</f>
        <v>Low</v>
      </c>
      <c r="T4646" s="15">
        <f>AVERAGEIF(performance_data[inflow_flag],performance_data[[#This Row],[inflow_flag]],performance_data[return_percentage])</f>
        <v>5.0457846277021572</v>
      </c>
      <c r="U4646" s="17">
        <f>IF(performance_data[[#This Row],[return_percentage]]&lt;performance_data[[#This Row],[benchmark_return]],1,0)</f>
        <v>0</v>
      </c>
      <c r="V4646" s="17">
        <f>COUNTIFS(performance_data[portfolio_id],performance_data[[#This Row],[portfolio_id]])</f>
        <v>50</v>
      </c>
      <c r="W4646" s="17">
        <f>COUNTIFS(performance_data[portfolio_id],performance_data[[#This Row],[portfolio_id]],
          performance_data[return_flag],1)</f>
        <v>22</v>
      </c>
      <c r="X4646" s="15">
        <f>performance_data[[#This Row],[underperform_flag_count]]/performance_data[[#This Row],[totalportfoliocount]]</f>
        <v>0.44</v>
      </c>
    </row>
    <row r="4647" spans="1:24" x14ac:dyDescent="0.3">
      <c r="A4647">
        <v>9525</v>
      </c>
      <c r="B4647" s="1">
        <v>45512</v>
      </c>
      <c r="C4647">
        <v>179959.85</v>
      </c>
      <c r="D4647">
        <v>5.36</v>
      </c>
      <c r="E4647">
        <v>5.23</v>
      </c>
      <c r="F4647">
        <v>13102.04</v>
      </c>
      <c r="G4647">
        <v>10444.030000000001</v>
      </c>
      <c r="H4647" t="s">
        <v>2205</v>
      </c>
      <c r="I4647" t="s">
        <v>2209</v>
      </c>
      <c r="J4647">
        <v>8</v>
      </c>
      <c r="K4647" t="s">
        <v>2214</v>
      </c>
      <c r="L4647" t="str">
        <f>IF(performance_data[[#This Row],[return_percentage]]&gt;=performance_data[[#This Row],[benchmark_return]],"Higher","Lower")</f>
        <v>Higher</v>
      </c>
      <c r="M4647" s="14">
        <f xml:space="preserve"> _xlfn.MAXIFS(performance_data[date],performance_data[portfolio_id],performance_data[[#This Row],[portfolio_id]])</f>
        <v>45527</v>
      </c>
      <c r="N4647" s="14">
        <f xml:space="preserve"> _xlfn.MINIFS(performance_data[date],performance_data[portfolio_id],performance_data[[#This Row],[portfolio_id]])</f>
        <v>44831</v>
      </c>
      <c r="O4647" s="15">
        <f>_xlfn.MAXIFS(performance_data[portfolio_value],performance_data[portfolio_id],performance_data[[#This Row],[portfolio_id]],performance_data[date],performance_data[[#This Row],[latest_date]])</f>
        <v>181783.32</v>
      </c>
      <c r="P4647" s="15">
        <f>_xlfn.MAXIFS(performance_data[portfolio_value],performance_data[portfolio_id],performance_data[[#This Row],[portfolio_id]],performance_data[date],performance_data[[#This Row],[starting_date]])</f>
        <v>411298.7</v>
      </c>
      <c r="Q4647" s="15">
        <f>performance_data[[#This Row],[latest_value]]-performance_data[[#This Row],[starting_value]]</f>
        <v>-229515.38</v>
      </c>
      <c r="R4647" s="15">
        <f>performance_data[[#This Row],[net_inflows]]-performance_data[[#This Row],[net_outflows]]</f>
        <v>2658.01</v>
      </c>
      <c r="S4647" s="15" t="str">
        <f>IF(performance_data[[#This Row],[net_inflows]]&gt;AVERAGE(performance_data[net_inflows]),"High","Low")</f>
        <v>High</v>
      </c>
      <c r="T4647" s="15">
        <f>AVERAGEIF(performance_data[inflow_flag],performance_data[[#This Row],[inflow_flag]],performance_data[return_percentage])</f>
        <v>4.8467905675459724</v>
      </c>
      <c r="U4647" s="17">
        <f>IF(performance_data[[#This Row],[return_percentage]]&lt;performance_data[[#This Row],[benchmark_return]],1,0)</f>
        <v>0</v>
      </c>
      <c r="V4647" s="17">
        <f>COUNTIFS(performance_data[portfolio_id],performance_data[[#This Row],[portfolio_id]])</f>
        <v>50</v>
      </c>
      <c r="W4647" s="17">
        <f>COUNTIFS(performance_data[portfolio_id],performance_data[[#This Row],[portfolio_id]],
          performance_data[return_flag],1)</f>
        <v>22</v>
      </c>
      <c r="X4647" s="15">
        <f>performance_data[[#This Row],[underperform_flag_count]]/performance_data[[#This Row],[totalportfoliocount]]</f>
        <v>0.44</v>
      </c>
    </row>
    <row r="4648" spans="1:24" x14ac:dyDescent="0.3">
      <c r="A4648">
        <v>9525</v>
      </c>
      <c r="B4648" s="1">
        <v>45231</v>
      </c>
      <c r="C4648">
        <v>236151.92</v>
      </c>
      <c r="D4648">
        <v>3.97</v>
      </c>
      <c r="E4648">
        <v>4.41</v>
      </c>
      <c r="F4648">
        <v>17610.89</v>
      </c>
      <c r="G4648">
        <v>14190.52</v>
      </c>
      <c r="H4648" t="s">
        <v>2213</v>
      </c>
      <c r="I4648" t="s">
        <v>2217</v>
      </c>
      <c r="J4648">
        <v>11</v>
      </c>
      <c r="K4648" t="s">
        <v>2219</v>
      </c>
      <c r="L4648" t="str">
        <f>IF(performance_data[[#This Row],[return_percentage]]&gt;=performance_data[[#This Row],[benchmark_return]],"Higher","Lower")</f>
        <v>Lower</v>
      </c>
      <c r="M4648" s="14">
        <f xml:space="preserve"> _xlfn.MAXIFS(performance_data[date],performance_data[portfolio_id],performance_data[[#This Row],[portfolio_id]])</f>
        <v>45527</v>
      </c>
      <c r="N4648" s="14">
        <f xml:space="preserve"> _xlfn.MINIFS(performance_data[date],performance_data[portfolio_id],performance_data[[#This Row],[portfolio_id]])</f>
        <v>44831</v>
      </c>
      <c r="O4648" s="15">
        <f>_xlfn.MAXIFS(performance_data[portfolio_value],performance_data[portfolio_id],performance_data[[#This Row],[portfolio_id]],performance_data[date],performance_data[[#This Row],[latest_date]])</f>
        <v>181783.32</v>
      </c>
      <c r="P4648" s="15">
        <f>_xlfn.MAXIFS(performance_data[portfolio_value],performance_data[portfolio_id],performance_data[[#This Row],[portfolio_id]],performance_data[date],performance_data[[#This Row],[starting_date]])</f>
        <v>411298.7</v>
      </c>
      <c r="Q4648" s="15">
        <f>performance_data[[#This Row],[latest_value]]-performance_data[[#This Row],[starting_value]]</f>
        <v>-229515.38</v>
      </c>
      <c r="R4648" s="15">
        <f>performance_data[[#This Row],[net_inflows]]-performance_data[[#This Row],[net_outflows]]</f>
        <v>3420.369999999999</v>
      </c>
      <c r="S4648" s="15" t="str">
        <f>IF(performance_data[[#This Row],[net_inflows]]&gt;AVERAGE(performance_data[net_inflows]),"High","Low")</f>
        <v>High</v>
      </c>
      <c r="T4648" s="15">
        <f>AVERAGEIF(performance_data[inflow_flag],performance_data[[#This Row],[inflow_flag]],performance_data[return_percentage])</f>
        <v>4.8467905675459724</v>
      </c>
      <c r="U4648" s="17">
        <f>IF(performance_data[[#This Row],[return_percentage]]&lt;performance_data[[#This Row],[benchmark_return]],1,0)</f>
        <v>1</v>
      </c>
      <c r="V4648" s="17">
        <f>COUNTIFS(performance_data[portfolio_id],performance_data[[#This Row],[portfolio_id]])</f>
        <v>50</v>
      </c>
      <c r="W4648" s="17">
        <f>COUNTIFS(performance_data[portfolio_id],performance_data[[#This Row],[portfolio_id]],
          performance_data[return_flag],1)</f>
        <v>22</v>
      </c>
      <c r="X4648" s="15">
        <f>performance_data[[#This Row],[underperform_flag_count]]/performance_data[[#This Row],[totalportfoliocount]]</f>
        <v>0.44</v>
      </c>
    </row>
    <row r="4649" spans="1:24" x14ac:dyDescent="0.3">
      <c r="A4649">
        <v>9525</v>
      </c>
      <c r="B4649" s="1">
        <v>45331</v>
      </c>
      <c r="C4649">
        <v>361742.14</v>
      </c>
      <c r="D4649">
        <v>-7.07</v>
      </c>
      <c r="E4649">
        <v>-5.69</v>
      </c>
      <c r="F4649">
        <v>19536.05</v>
      </c>
      <c r="G4649">
        <v>10127.25</v>
      </c>
      <c r="H4649" t="s">
        <v>2205</v>
      </c>
      <c r="I4649" t="s">
        <v>2206</v>
      </c>
      <c r="J4649">
        <v>2</v>
      </c>
      <c r="K4649" t="s">
        <v>2226</v>
      </c>
      <c r="L4649" t="str">
        <f>IF(performance_data[[#This Row],[return_percentage]]&gt;=performance_data[[#This Row],[benchmark_return]],"Higher","Lower")</f>
        <v>Lower</v>
      </c>
      <c r="M4649" s="14">
        <f xml:space="preserve"> _xlfn.MAXIFS(performance_data[date],performance_data[portfolio_id],performance_data[[#This Row],[portfolio_id]])</f>
        <v>45527</v>
      </c>
      <c r="N4649" s="14">
        <f xml:space="preserve"> _xlfn.MINIFS(performance_data[date],performance_data[portfolio_id],performance_data[[#This Row],[portfolio_id]])</f>
        <v>44831</v>
      </c>
      <c r="O4649" s="15">
        <f>_xlfn.MAXIFS(performance_data[portfolio_value],performance_data[portfolio_id],performance_data[[#This Row],[portfolio_id]],performance_data[date],performance_data[[#This Row],[latest_date]])</f>
        <v>181783.32</v>
      </c>
      <c r="P4649" s="15">
        <f>_xlfn.MAXIFS(performance_data[portfolio_value],performance_data[portfolio_id],performance_data[[#This Row],[portfolio_id]],performance_data[date],performance_data[[#This Row],[starting_date]])</f>
        <v>411298.7</v>
      </c>
      <c r="Q4649" s="15">
        <f>performance_data[[#This Row],[latest_value]]-performance_data[[#This Row],[starting_value]]</f>
        <v>-229515.38</v>
      </c>
      <c r="R4649" s="15">
        <f>performance_data[[#This Row],[net_inflows]]-performance_data[[#This Row],[net_outflows]]</f>
        <v>9408.7999999999993</v>
      </c>
      <c r="S4649" s="15" t="str">
        <f>IF(performance_data[[#This Row],[net_inflows]]&gt;AVERAGE(performance_data[net_inflows]),"High","Low")</f>
        <v>High</v>
      </c>
      <c r="T4649" s="15">
        <f>AVERAGEIF(performance_data[inflow_flag],performance_data[[#This Row],[inflow_flag]],performance_data[return_percentage])</f>
        <v>4.8467905675459724</v>
      </c>
      <c r="U4649" s="17">
        <f>IF(performance_data[[#This Row],[return_percentage]]&lt;performance_data[[#This Row],[benchmark_return]],1,0)</f>
        <v>1</v>
      </c>
      <c r="V4649" s="17">
        <f>COUNTIFS(performance_data[portfolio_id],performance_data[[#This Row],[portfolio_id]])</f>
        <v>50</v>
      </c>
      <c r="W4649" s="17">
        <f>COUNTIFS(performance_data[portfolio_id],performance_data[[#This Row],[portfolio_id]],
          performance_data[return_flag],1)</f>
        <v>22</v>
      </c>
      <c r="X4649" s="15">
        <f>performance_data[[#This Row],[underperform_flag_count]]/performance_data[[#This Row],[totalportfoliocount]]</f>
        <v>0.44</v>
      </c>
    </row>
    <row r="4650" spans="1:24" x14ac:dyDescent="0.3">
      <c r="A4650">
        <v>9525</v>
      </c>
      <c r="B4650" s="1">
        <v>45351</v>
      </c>
      <c r="C4650">
        <v>116268.47</v>
      </c>
      <c r="D4650">
        <v>-8.19</v>
      </c>
      <c r="E4650">
        <v>-7.61</v>
      </c>
      <c r="F4650">
        <v>15886.74</v>
      </c>
      <c r="G4650">
        <v>18342.59</v>
      </c>
      <c r="H4650" t="s">
        <v>2205</v>
      </c>
      <c r="I4650" t="s">
        <v>2206</v>
      </c>
      <c r="J4650">
        <v>2</v>
      </c>
      <c r="K4650" t="s">
        <v>2226</v>
      </c>
      <c r="L4650" t="str">
        <f>IF(performance_data[[#This Row],[return_percentage]]&gt;=performance_data[[#This Row],[benchmark_return]],"Higher","Lower")</f>
        <v>Lower</v>
      </c>
      <c r="M4650" s="14">
        <f xml:space="preserve"> _xlfn.MAXIFS(performance_data[date],performance_data[portfolio_id],performance_data[[#This Row],[portfolio_id]])</f>
        <v>45527</v>
      </c>
      <c r="N4650" s="14">
        <f xml:space="preserve"> _xlfn.MINIFS(performance_data[date],performance_data[portfolio_id],performance_data[[#This Row],[portfolio_id]])</f>
        <v>44831</v>
      </c>
      <c r="O4650" s="15">
        <f>_xlfn.MAXIFS(performance_data[portfolio_value],performance_data[portfolio_id],performance_data[[#This Row],[portfolio_id]],performance_data[date],performance_data[[#This Row],[latest_date]])</f>
        <v>181783.32</v>
      </c>
      <c r="P4650" s="15">
        <f>_xlfn.MAXIFS(performance_data[portfolio_value],performance_data[portfolio_id],performance_data[[#This Row],[portfolio_id]],performance_data[date],performance_data[[#This Row],[starting_date]])</f>
        <v>411298.7</v>
      </c>
      <c r="Q4650" s="15">
        <f>performance_data[[#This Row],[latest_value]]-performance_data[[#This Row],[starting_value]]</f>
        <v>-229515.38</v>
      </c>
      <c r="R4650" s="15">
        <f>performance_data[[#This Row],[net_inflows]]-performance_data[[#This Row],[net_outflows]]</f>
        <v>-2455.8500000000004</v>
      </c>
      <c r="S4650" s="15" t="str">
        <f>IF(performance_data[[#This Row],[net_inflows]]&gt;AVERAGE(performance_data[net_inflows]),"High","Low")</f>
        <v>High</v>
      </c>
      <c r="T4650" s="15">
        <f>AVERAGEIF(performance_data[inflow_flag],performance_data[[#This Row],[inflow_flag]],performance_data[return_percentage])</f>
        <v>4.8467905675459724</v>
      </c>
      <c r="U4650" s="17">
        <f>IF(performance_data[[#This Row],[return_percentage]]&lt;performance_data[[#This Row],[benchmark_return]],1,0)</f>
        <v>1</v>
      </c>
      <c r="V4650" s="17">
        <f>COUNTIFS(performance_data[portfolio_id],performance_data[[#This Row],[portfolio_id]])</f>
        <v>50</v>
      </c>
      <c r="W4650" s="17">
        <f>COUNTIFS(performance_data[portfolio_id],performance_data[[#This Row],[portfolio_id]],
          performance_data[return_flag],1)</f>
        <v>22</v>
      </c>
      <c r="X4650" s="15">
        <f>performance_data[[#This Row],[underperform_flag_count]]/performance_data[[#This Row],[totalportfoliocount]]</f>
        <v>0.44</v>
      </c>
    </row>
    <row r="4651" spans="1:24" x14ac:dyDescent="0.3">
      <c r="A4651">
        <v>9525</v>
      </c>
      <c r="B4651" s="1">
        <v>45337</v>
      </c>
      <c r="C4651">
        <v>79610.31</v>
      </c>
      <c r="D4651">
        <v>-2.68</v>
      </c>
      <c r="E4651">
        <v>-2.46</v>
      </c>
      <c r="F4651">
        <v>9813.99</v>
      </c>
      <c r="G4651">
        <v>4078.92</v>
      </c>
      <c r="H4651" t="s">
        <v>2205</v>
      </c>
      <c r="I4651" t="s">
        <v>2206</v>
      </c>
      <c r="J4651">
        <v>2</v>
      </c>
      <c r="K4651" t="s">
        <v>2226</v>
      </c>
      <c r="L4651" t="str">
        <f>IF(performance_data[[#This Row],[return_percentage]]&gt;=performance_data[[#This Row],[benchmark_return]],"Higher","Lower")</f>
        <v>Lower</v>
      </c>
      <c r="M4651" s="14">
        <f xml:space="preserve"> _xlfn.MAXIFS(performance_data[date],performance_data[portfolio_id],performance_data[[#This Row],[portfolio_id]])</f>
        <v>45527</v>
      </c>
      <c r="N4651" s="14">
        <f xml:space="preserve"> _xlfn.MINIFS(performance_data[date],performance_data[portfolio_id],performance_data[[#This Row],[portfolio_id]])</f>
        <v>44831</v>
      </c>
      <c r="O4651" s="15">
        <f>_xlfn.MAXIFS(performance_data[portfolio_value],performance_data[portfolio_id],performance_data[[#This Row],[portfolio_id]],performance_data[date],performance_data[[#This Row],[latest_date]])</f>
        <v>181783.32</v>
      </c>
      <c r="P4651" s="15">
        <f>_xlfn.MAXIFS(performance_data[portfolio_value],performance_data[portfolio_id],performance_data[[#This Row],[portfolio_id]],performance_data[date],performance_data[[#This Row],[starting_date]])</f>
        <v>411298.7</v>
      </c>
      <c r="Q4651" s="15">
        <f>performance_data[[#This Row],[latest_value]]-performance_data[[#This Row],[starting_value]]</f>
        <v>-229515.38</v>
      </c>
      <c r="R4651" s="15">
        <f>performance_data[[#This Row],[net_inflows]]-performance_data[[#This Row],[net_outflows]]</f>
        <v>5735.07</v>
      </c>
      <c r="S4651" s="15" t="str">
        <f>IF(performance_data[[#This Row],[net_inflows]]&gt;AVERAGE(performance_data[net_inflows]),"High","Low")</f>
        <v>Low</v>
      </c>
      <c r="T4651" s="15">
        <f>AVERAGEIF(performance_data[inflow_flag],performance_data[[#This Row],[inflow_flag]],performance_data[return_percentage])</f>
        <v>5.0457846277021572</v>
      </c>
      <c r="U4651" s="17">
        <f>IF(performance_data[[#This Row],[return_percentage]]&lt;performance_data[[#This Row],[benchmark_return]],1,0)</f>
        <v>1</v>
      </c>
      <c r="V4651" s="17">
        <f>COUNTIFS(performance_data[portfolio_id],performance_data[[#This Row],[portfolio_id]])</f>
        <v>50</v>
      </c>
      <c r="W4651" s="17">
        <f>COUNTIFS(performance_data[portfolio_id],performance_data[[#This Row],[portfolio_id]],
          performance_data[return_flag],1)</f>
        <v>22</v>
      </c>
      <c r="X4651" s="15">
        <f>performance_data[[#This Row],[underperform_flag_count]]/performance_data[[#This Row],[totalportfoliocount]]</f>
        <v>0.44</v>
      </c>
    </row>
    <row r="4652" spans="1:24" x14ac:dyDescent="0.3">
      <c r="A4652">
        <v>9525</v>
      </c>
      <c r="B4652" s="1">
        <v>45058</v>
      </c>
      <c r="C4652">
        <v>77083.570000000007</v>
      </c>
      <c r="D4652">
        <v>8.16</v>
      </c>
      <c r="E4652">
        <v>8.26</v>
      </c>
      <c r="F4652">
        <v>15425.11</v>
      </c>
      <c r="G4652">
        <v>16592.07</v>
      </c>
      <c r="H4652" t="s">
        <v>2213</v>
      </c>
      <c r="I4652" t="s">
        <v>2211</v>
      </c>
      <c r="J4652">
        <v>5</v>
      </c>
      <c r="K4652" t="s">
        <v>2223</v>
      </c>
      <c r="L4652" t="str">
        <f>IF(performance_data[[#This Row],[return_percentage]]&gt;=performance_data[[#This Row],[benchmark_return]],"Higher","Lower")</f>
        <v>Lower</v>
      </c>
      <c r="M4652" s="14">
        <f xml:space="preserve"> _xlfn.MAXIFS(performance_data[date],performance_data[portfolio_id],performance_data[[#This Row],[portfolio_id]])</f>
        <v>45527</v>
      </c>
      <c r="N4652" s="14">
        <f xml:space="preserve"> _xlfn.MINIFS(performance_data[date],performance_data[portfolio_id],performance_data[[#This Row],[portfolio_id]])</f>
        <v>44831</v>
      </c>
      <c r="O4652" s="15">
        <f>_xlfn.MAXIFS(performance_data[portfolio_value],performance_data[portfolio_id],performance_data[[#This Row],[portfolio_id]],performance_data[date],performance_data[[#This Row],[latest_date]])</f>
        <v>181783.32</v>
      </c>
      <c r="P4652" s="15">
        <f>_xlfn.MAXIFS(performance_data[portfolio_value],performance_data[portfolio_id],performance_data[[#This Row],[portfolio_id]],performance_data[date],performance_data[[#This Row],[starting_date]])</f>
        <v>411298.7</v>
      </c>
      <c r="Q4652" s="15">
        <f>performance_data[[#This Row],[latest_value]]-performance_data[[#This Row],[starting_value]]</f>
        <v>-229515.38</v>
      </c>
      <c r="R4652" s="15">
        <f>performance_data[[#This Row],[net_inflows]]-performance_data[[#This Row],[net_outflows]]</f>
        <v>-1166.9599999999991</v>
      </c>
      <c r="S4652" s="15" t="str">
        <f>IF(performance_data[[#This Row],[net_inflows]]&gt;AVERAGE(performance_data[net_inflows]),"High","Low")</f>
        <v>High</v>
      </c>
      <c r="T4652" s="15">
        <f>AVERAGEIF(performance_data[inflow_flag],performance_data[[#This Row],[inflow_flag]],performance_data[return_percentage])</f>
        <v>4.8467905675459724</v>
      </c>
      <c r="U4652" s="17">
        <f>IF(performance_data[[#This Row],[return_percentage]]&lt;performance_data[[#This Row],[benchmark_return]],1,0)</f>
        <v>1</v>
      </c>
      <c r="V4652" s="17">
        <f>COUNTIFS(performance_data[portfolio_id],performance_data[[#This Row],[portfolio_id]])</f>
        <v>50</v>
      </c>
      <c r="W4652" s="17">
        <f>COUNTIFS(performance_data[portfolio_id],performance_data[[#This Row],[portfolio_id]],
          performance_data[return_flag],1)</f>
        <v>22</v>
      </c>
      <c r="X4652" s="15">
        <f>performance_data[[#This Row],[underperform_flag_count]]/performance_data[[#This Row],[totalportfoliocount]]</f>
        <v>0.44</v>
      </c>
    </row>
    <row r="4653" spans="1:24" x14ac:dyDescent="0.3">
      <c r="A4653">
        <v>9525</v>
      </c>
      <c r="B4653" s="1">
        <v>45482</v>
      </c>
      <c r="C4653">
        <v>125153.19</v>
      </c>
      <c r="D4653">
        <v>12.39</v>
      </c>
      <c r="E4653">
        <v>11.2</v>
      </c>
      <c r="F4653">
        <v>19172.64</v>
      </c>
      <c r="G4653">
        <v>13196.49</v>
      </c>
      <c r="H4653" t="s">
        <v>2205</v>
      </c>
      <c r="I4653" t="s">
        <v>2209</v>
      </c>
      <c r="J4653">
        <v>7</v>
      </c>
      <c r="K4653" t="s">
        <v>2210</v>
      </c>
      <c r="L4653" t="str">
        <f>IF(performance_data[[#This Row],[return_percentage]]&gt;=performance_data[[#This Row],[benchmark_return]],"Higher","Lower")</f>
        <v>Higher</v>
      </c>
      <c r="M4653" s="14">
        <f xml:space="preserve"> _xlfn.MAXIFS(performance_data[date],performance_data[portfolio_id],performance_data[[#This Row],[portfolio_id]])</f>
        <v>45527</v>
      </c>
      <c r="N4653" s="14">
        <f xml:space="preserve"> _xlfn.MINIFS(performance_data[date],performance_data[portfolio_id],performance_data[[#This Row],[portfolio_id]])</f>
        <v>44831</v>
      </c>
      <c r="O4653" s="15">
        <f>_xlfn.MAXIFS(performance_data[portfolio_value],performance_data[portfolio_id],performance_data[[#This Row],[portfolio_id]],performance_data[date],performance_data[[#This Row],[latest_date]])</f>
        <v>181783.32</v>
      </c>
      <c r="P4653" s="15">
        <f>_xlfn.MAXIFS(performance_data[portfolio_value],performance_data[portfolio_id],performance_data[[#This Row],[portfolio_id]],performance_data[date],performance_data[[#This Row],[starting_date]])</f>
        <v>411298.7</v>
      </c>
      <c r="Q4653" s="15">
        <f>performance_data[[#This Row],[latest_value]]-performance_data[[#This Row],[starting_value]]</f>
        <v>-229515.38</v>
      </c>
      <c r="R4653" s="15">
        <f>performance_data[[#This Row],[net_inflows]]-performance_data[[#This Row],[net_outflows]]</f>
        <v>5976.15</v>
      </c>
      <c r="S4653" s="15" t="str">
        <f>IF(performance_data[[#This Row],[net_inflows]]&gt;AVERAGE(performance_data[net_inflows]),"High","Low")</f>
        <v>High</v>
      </c>
      <c r="T4653" s="15">
        <f>AVERAGEIF(performance_data[inflow_flag],performance_data[[#This Row],[inflow_flag]],performance_data[return_percentage])</f>
        <v>4.8467905675459724</v>
      </c>
      <c r="U4653" s="17">
        <f>IF(performance_data[[#This Row],[return_percentage]]&lt;performance_data[[#This Row],[benchmark_return]],1,0)</f>
        <v>0</v>
      </c>
      <c r="V4653" s="17">
        <f>COUNTIFS(performance_data[portfolio_id],performance_data[[#This Row],[portfolio_id]])</f>
        <v>50</v>
      </c>
      <c r="W4653" s="17">
        <f>COUNTIFS(performance_data[portfolio_id],performance_data[[#This Row],[portfolio_id]],
          performance_data[return_flag],1)</f>
        <v>22</v>
      </c>
      <c r="X4653" s="15">
        <f>performance_data[[#This Row],[underperform_flag_count]]/performance_data[[#This Row],[totalportfoliocount]]</f>
        <v>0.44</v>
      </c>
    </row>
    <row r="4654" spans="1:24" x14ac:dyDescent="0.3">
      <c r="A4654">
        <v>9525</v>
      </c>
      <c r="B4654" s="1">
        <v>45221</v>
      </c>
      <c r="C4654">
        <v>419372.65</v>
      </c>
      <c r="D4654">
        <v>16.36</v>
      </c>
      <c r="E4654">
        <v>13.83</v>
      </c>
      <c r="F4654">
        <v>16145.74</v>
      </c>
      <c r="G4654">
        <v>4660.0200000000004</v>
      </c>
      <c r="H4654" t="s">
        <v>2213</v>
      </c>
      <c r="I4654" t="s">
        <v>2217</v>
      </c>
      <c r="J4654">
        <v>10</v>
      </c>
      <c r="K4654" t="s">
        <v>2224</v>
      </c>
      <c r="L4654" t="str">
        <f>IF(performance_data[[#This Row],[return_percentage]]&gt;=performance_data[[#This Row],[benchmark_return]],"Higher","Lower")</f>
        <v>Higher</v>
      </c>
      <c r="M4654" s="14">
        <f xml:space="preserve"> _xlfn.MAXIFS(performance_data[date],performance_data[portfolio_id],performance_data[[#This Row],[portfolio_id]])</f>
        <v>45527</v>
      </c>
      <c r="N4654" s="14">
        <f xml:space="preserve"> _xlfn.MINIFS(performance_data[date],performance_data[portfolio_id],performance_data[[#This Row],[portfolio_id]])</f>
        <v>44831</v>
      </c>
      <c r="O4654" s="15">
        <f>_xlfn.MAXIFS(performance_data[portfolio_value],performance_data[portfolio_id],performance_data[[#This Row],[portfolio_id]],performance_data[date],performance_data[[#This Row],[latest_date]])</f>
        <v>181783.32</v>
      </c>
      <c r="P4654" s="15">
        <f>_xlfn.MAXIFS(performance_data[portfolio_value],performance_data[portfolio_id],performance_data[[#This Row],[portfolio_id]],performance_data[date],performance_data[[#This Row],[starting_date]])</f>
        <v>411298.7</v>
      </c>
      <c r="Q4654" s="15">
        <f>performance_data[[#This Row],[latest_value]]-performance_data[[#This Row],[starting_value]]</f>
        <v>-229515.38</v>
      </c>
      <c r="R4654" s="15">
        <f>performance_data[[#This Row],[net_inflows]]-performance_data[[#This Row],[net_outflows]]</f>
        <v>11485.72</v>
      </c>
      <c r="S4654" s="15" t="str">
        <f>IF(performance_data[[#This Row],[net_inflows]]&gt;AVERAGE(performance_data[net_inflows]),"High","Low")</f>
        <v>High</v>
      </c>
      <c r="T4654" s="15">
        <f>AVERAGEIF(performance_data[inflow_flag],performance_data[[#This Row],[inflow_flag]],performance_data[return_percentage])</f>
        <v>4.8467905675459724</v>
      </c>
      <c r="U4654" s="17">
        <f>IF(performance_data[[#This Row],[return_percentage]]&lt;performance_data[[#This Row],[benchmark_return]],1,0)</f>
        <v>0</v>
      </c>
      <c r="V4654" s="17">
        <f>COUNTIFS(performance_data[portfolio_id],performance_data[[#This Row],[portfolio_id]])</f>
        <v>50</v>
      </c>
      <c r="W4654" s="17">
        <f>COUNTIFS(performance_data[portfolio_id],performance_data[[#This Row],[portfolio_id]],
          performance_data[return_flag],1)</f>
        <v>22</v>
      </c>
      <c r="X4654" s="15">
        <f>performance_data[[#This Row],[underperform_flag_count]]/performance_data[[#This Row],[totalportfoliocount]]</f>
        <v>0.44</v>
      </c>
    </row>
    <row r="4655" spans="1:24" x14ac:dyDescent="0.3">
      <c r="A4655">
        <v>9525</v>
      </c>
      <c r="B4655" s="1">
        <v>45410</v>
      </c>
      <c r="C4655">
        <v>348869.14</v>
      </c>
      <c r="D4655">
        <v>19.2</v>
      </c>
      <c r="E4655">
        <v>19.510000000000002</v>
      </c>
      <c r="F4655">
        <v>11583.26</v>
      </c>
      <c r="G4655">
        <v>6701.13</v>
      </c>
      <c r="H4655" t="s">
        <v>2205</v>
      </c>
      <c r="I4655" t="s">
        <v>2211</v>
      </c>
      <c r="J4655">
        <v>4</v>
      </c>
      <c r="K4655" t="s">
        <v>2216</v>
      </c>
      <c r="L4655" t="str">
        <f>IF(performance_data[[#This Row],[return_percentage]]&gt;=performance_data[[#This Row],[benchmark_return]],"Higher","Lower")</f>
        <v>Lower</v>
      </c>
      <c r="M4655" s="14">
        <f xml:space="preserve"> _xlfn.MAXIFS(performance_data[date],performance_data[portfolio_id],performance_data[[#This Row],[portfolio_id]])</f>
        <v>45527</v>
      </c>
      <c r="N4655" s="14">
        <f xml:space="preserve"> _xlfn.MINIFS(performance_data[date],performance_data[portfolio_id],performance_data[[#This Row],[portfolio_id]])</f>
        <v>44831</v>
      </c>
      <c r="O4655" s="15">
        <f>_xlfn.MAXIFS(performance_data[portfolio_value],performance_data[portfolio_id],performance_data[[#This Row],[portfolio_id]],performance_data[date],performance_data[[#This Row],[latest_date]])</f>
        <v>181783.32</v>
      </c>
      <c r="P4655" s="15">
        <f>_xlfn.MAXIFS(performance_data[portfolio_value],performance_data[portfolio_id],performance_data[[#This Row],[portfolio_id]],performance_data[date],performance_data[[#This Row],[starting_date]])</f>
        <v>411298.7</v>
      </c>
      <c r="Q4655" s="15">
        <f>performance_data[[#This Row],[latest_value]]-performance_data[[#This Row],[starting_value]]</f>
        <v>-229515.38</v>
      </c>
      <c r="R4655" s="15">
        <f>performance_data[[#This Row],[net_inflows]]-performance_data[[#This Row],[net_outflows]]</f>
        <v>4882.13</v>
      </c>
      <c r="S4655" s="15" t="str">
        <f>IF(performance_data[[#This Row],[net_inflows]]&gt;AVERAGE(performance_data[net_inflows]),"High","Low")</f>
        <v>High</v>
      </c>
      <c r="T4655" s="15">
        <f>AVERAGEIF(performance_data[inflow_flag],performance_data[[#This Row],[inflow_flag]],performance_data[return_percentage])</f>
        <v>4.8467905675459724</v>
      </c>
      <c r="U4655" s="17">
        <f>IF(performance_data[[#This Row],[return_percentage]]&lt;performance_data[[#This Row],[benchmark_return]],1,0)</f>
        <v>1</v>
      </c>
      <c r="V4655" s="17">
        <f>COUNTIFS(performance_data[portfolio_id],performance_data[[#This Row],[portfolio_id]])</f>
        <v>50</v>
      </c>
      <c r="W4655" s="17">
        <f>COUNTIFS(performance_data[portfolio_id],performance_data[[#This Row],[portfolio_id]],
          performance_data[return_flag],1)</f>
        <v>22</v>
      </c>
      <c r="X4655" s="15">
        <f>performance_data[[#This Row],[underperform_flag_count]]/performance_data[[#This Row],[totalportfoliocount]]</f>
        <v>0.44</v>
      </c>
    </row>
    <row r="4656" spans="1:24" x14ac:dyDescent="0.3">
      <c r="A4656">
        <v>9525</v>
      </c>
      <c r="B4656" s="1">
        <v>45103</v>
      </c>
      <c r="C4656">
        <v>59996.98</v>
      </c>
      <c r="D4656">
        <v>-3.91</v>
      </c>
      <c r="E4656">
        <v>-3.16</v>
      </c>
      <c r="F4656">
        <v>16139.29</v>
      </c>
      <c r="G4656">
        <v>17084.91</v>
      </c>
      <c r="H4656" t="s">
        <v>2213</v>
      </c>
      <c r="I4656" t="s">
        <v>2211</v>
      </c>
      <c r="J4656">
        <v>6</v>
      </c>
      <c r="K4656" t="s">
        <v>2212</v>
      </c>
      <c r="L4656" t="str">
        <f>IF(performance_data[[#This Row],[return_percentage]]&gt;=performance_data[[#This Row],[benchmark_return]],"Higher","Lower")</f>
        <v>Lower</v>
      </c>
      <c r="M4656" s="14">
        <f xml:space="preserve"> _xlfn.MAXIFS(performance_data[date],performance_data[portfolio_id],performance_data[[#This Row],[portfolio_id]])</f>
        <v>45527</v>
      </c>
      <c r="N4656" s="14">
        <f xml:space="preserve"> _xlfn.MINIFS(performance_data[date],performance_data[portfolio_id],performance_data[[#This Row],[portfolio_id]])</f>
        <v>44831</v>
      </c>
      <c r="O4656" s="15">
        <f>_xlfn.MAXIFS(performance_data[portfolio_value],performance_data[portfolio_id],performance_data[[#This Row],[portfolio_id]],performance_data[date],performance_data[[#This Row],[latest_date]])</f>
        <v>181783.32</v>
      </c>
      <c r="P4656" s="15">
        <f>_xlfn.MAXIFS(performance_data[portfolio_value],performance_data[portfolio_id],performance_data[[#This Row],[portfolio_id]],performance_data[date],performance_data[[#This Row],[starting_date]])</f>
        <v>411298.7</v>
      </c>
      <c r="Q4656" s="15">
        <f>performance_data[[#This Row],[latest_value]]-performance_data[[#This Row],[starting_value]]</f>
        <v>-229515.38</v>
      </c>
      <c r="R4656" s="15">
        <f>performance_data[[#This Row],[net_inflows]]-performance_data[[#This Row],[net_outflows]]</f>
        <v>-945.61999999999898</v>
      </c>
      <c r="S4656" s="15" t="str">
        <f>IF(performance_data[[#This Row],[net_inflows]]&gt;AVERAGE(performance_data[net_inflows]),"High","Low")</f>
        <v>High</v>
      </c>
      <c r="T4656" s="15">
        <f>AVERAGEIF(performance_data[inflow_flag],performance_data[[#This Row],[inflow_flag]],performance_data[return_percentage])</f>
        <v>4.8467905675459724</v>
      </c>
      <c r="U4656" s="17">
        <f>IF(performance_data[[#This Row],[return_percentage]]&lt;performance_data[[#This Row],[benchmark_return]],1,0)</f>
        <v>1</v>
      </c>
      <c r="V4656" s="17">
        <f>COUNTIFS(performance_data[portfolio_id],performance_data[[#This Row],[portfolio_id]])</f>
        <v>50</v>
      </c>
      <c r="W4656" s="17">
        <f>COUNTIFS(performance_data[portfolio_id],performance_data[[#This Row],[portfolio_id]],
          performance_data[return_flag],1)</f>
        <v>22</v>
      </c>
      <c r="X4656" s="15">
        <f>performance_data[[#This Row],[underperform_flag_count]]/performance_data[[#This Row],[totalportfoliocount]]</f>
        <v>0.44</v>
      </c>
    </row>
    <row r="4657" spans="1:24" x14ac:dyDescent="0.3">
      <c r="A4657">
        <v>9525</v>
      </c>
      <c r="B4657" s="1">
        <v>45298</v>
      </c>
      <c r="C4657">
        <v>445801.02</v>
      </c>
      <c r="D4657">
        <v>6.05</v>
      </c>
      <c r="E4657">
        <v>4.9800000000000004</v>
      </c>
      <c r="F4657">
        <v>10360.02</v>
      </c>
      <c r="G4657">
        <v>2797.84</v>
      </c>
      <c r="H4657" t="s">
        <v>2205</v>
      </c>
      <c r="I4657" t="s">
        <v>2206</v>
      </c>
      <c r="J4657">
        <v>1</v>
      </c>
      <c r="K4657" t="s">
        <v>2207</v>
      </c>
      <c r="L4657" t="str">
        <f>IF(performance_data[[#This Row],[return_percentage]]&gt;=performance_data[[#This Row],[benchmark_return]],"Higher","Lower")</f>
        <v>Higher</v>
      </c>
      <c r="M4657" s="14">
        <f xml:space="preserve"> _xlfn.MAXIFS(performance_data[date],performance_data[portfolio_id],performance_data[[#This Row],[portfolio_id]])</f>
        <v>45527</v>
      </c>
      <c r="N4657" s="14">
        <f xml:space="preserve"> _xlfn.MINIFS(performance_data[date],performance_data[portfolio_id],performance_data[[#This Row],[portfolio_id]])</f>
        <v>44831</v>
      </c>
      <c r="O4657" s="15">
        <f>_xlfn.MAXIFS(performance_data[portfolio_value],performance_data[portfolio_id],performance_data[[#This Row],[portfolio_id]],performance_data[date],performance_data[[#This Row],[latest_date]])</f>
        <v>181783.32</v>
      </c>
      <c r="P4657" s="15">
        <f>_xlfn.MAXIFS(performance_data[portfolio_value],performance_data[portfolio_id],performance_data[[#This Row],[portfolio_id]],performance_data[date],performance_data[[#This Row],[starting_date]])</f>
        <v>411298.7</v>
      </c>
      <c r="Q4657" s="15">
        <f>performance_data[[#This Row],[latest_value]]-performance_data[[#This Row],[starting_value]]</f>
        <v>-229515.38</v>
      </c>
      <c r="R4657" s="15">
        <f>performance_data[[#This Row],[net_inflows]]-performance_data[[#This Row],[net_outflows]]</f>
        <v>7562.18</v>
      </c>
      <c r="S4657" s="15" t="str">
        <f>IF(performance_data[[#This Row],[net_inflows]]&gt;AVERAGE(performance_data[net_inflows]),"High","Low")</f>
        <v>High</v>
      </c>
      <c r="T4657" s="15">
        <f>AVERAGEIF(performance_data[inflow_flag],performance_data[[#This Row],[inflow_flag]],performance_data[return_percentage])</f>
        <v>4.8467905675459724</v>
      </c>
      <c r="U4657" s="17">
        <f>IF(performance_data[[#This Row],[return_percentage]]&lt;performance_data[[#This Row],[benchmark_return]],1,0)</f>
        <v>0</v>
      </c>
      <c r="V4657" s="17">
        <f>COUNTIFS(performance_data[portfolio_id],performance_data[[#This Row],[portfolio_id]])</f>
        <v>50</v>
      </c>
      <c r="W4657" s="17">
        <f>COUNTIFS(performance_data[portfolio_id],performance_data[[#This Row],[portfolio_id]],
          performance_data[return_flag],1)</f>
        <v>22</v>
      </c>
      <c r="X4657" s="15">
        <f>performance_data[[#This Row],[underperform_flag_count]]/performance_data[[#This Row],[totalportfoliocount]]</f>
        <v>0.44</v>
      </c>
    </row>
    <row r="4658" spans="1:24" x14ac:dyDescent="0.3">
      <c r="A4658">
        <v>9525</v>
      </c>
      <c r="B4658" s="1">
        <v>45164</v>
      </c>
      <c r="C4658">
        <v>357629.45</v>
      </c>
      <c r="D4658">
        <v>-6.3</v>
      </c>
      <c r="E4658">
        <v>-6.22</v>
      </c>
      <c r="F4658">
        <v>8775.7099999999991</v>
      </c>
      <c r="G4658">
        <v>19583.87</v>
      </c>
      <c r="H4658" t="s">
        <v>2213</v>
      </c>
      <c r="I4658" t="s">
        <v>2209</v>
      </c>
      <c r="J4658">
        <v>8</v>
      </c>
      <c r="K4658" t="s">
        <v>2214</v>
      </c>
      <c r="L4658" t="str">
        <f>IF(performance_data[[#This Row],[return_percentage]]&gt;=performance_data[[#This Row],[benchmark_return]],"Higher","Lower")</f>
        <v>Lower</v>
      </c>
      <c r="M4658" s="14">
        <f xml:space="preserve"> _xlfn.MAXIFS(performance_data[date],performance_data[portfolio_id],performance_data[[#This Row],[portfolio_id]])</f>
        <v>45527</v>
      </c>
      <c r="N4658" s="14">
        <f xml:space="preserve"> _xlfn.MINIFS(performance_data[date],performance_data[portfolio_id],performance_data[[#This Row],[portfolio_id]])</f>
        <v>44831</v>
      </c>
      <c r="O4658" s="15">
        <f>_xlfn.MAXIFS(performance_data[portfolio_value],performance_data[portfolio_id],performance_data[[#This Row],[portfolio_id]],performance_data[date],performance_data[[#This Row],[latest_date]])</f>
        <v>181783.32</v>
      </c>
      <c r="P4658" s="15">
        <f>_xlfn.MAXIFS(performance_data[portfolio_value],performance_data[portfolio_id],performance_data[[#This Row],[portfolio_id]],performance_data[date],performance_data[[#This Row],[starting_date]])</f>
        <v>411298.7</v>
      </c>
      <c r="Q4658" s="15">
        <f>performance_data[[#This Row],[latest_value]]-performance_data[[#This Row],[starting_value]]</f>
        <v>-229515.38</v>
      </c>
      <c r="R4658" s="15">
        <f>performance_data[[#This Row],[net_inflows]]-performance_data[[#This Row],[net_outflows]]</f>
        <v>-10808.16</v>
      </c>
      <c r="S4658" s="15" t="str">
        <f>IF(performance_data[[#This Row],[net_inflows]]&gt;AVERAGE(performance_data[net_inflows]),"High","Low")</f>
        <v>Low</v>
      </c>
      <c r="T4658" s="15">
        <f>AVERAGEIF(performance_data[inflow_flag],performance_data[[#This Row],[inflow_flag]],performance_data[return_percentage])</f>
        <v>5.0457846277021572</v>
      </c>
      <c r="U4658" s="17">
        <f>IF(performance_data[[#This Row],[return_percentage]]&lt;performance_data[[#This Row],[benchmark_return]],1,0)</f>
        <v>1</v>
      </c>
      <c r="V4658" s="17">
        <f>COUNTIFS(performance_data[portfolio_id],performance_data[[#This Row],[portfolio_id]])</f>
        <v>50</v>
      </c>
      <c r="W4658" s="17">
        <f>COUNTIFS(performance_data[portfolio_id],performance_data[[#This Row],[portfolio_id]],
          performance_data[return_flag],1)</f>
        <v>22</v>
      </c>
      <c r="X4658" s="15">
        <f>performance_data[[#This Row],[underperform_flag_count]]/performance_data[[#This Row],[totalportfoliocount]]</f>
        <v>0.44</v>
      </c>
    </row>
    <row r="4659" spans="1:24" x14ac:dyDescent="0.3">
      <c r="A4659">
        <v>9525</v>
      </c>
      <c r="B4659" s="1">
        <v>45436</v>
      </c>
      <c r="C4659">
        <v>87321.79</v>
      </c>
      <c r="D4659">
        <v>15.6</v>
      </c>
      <c r="E4659">
        <v>12.49</v>
      </c>
      <c r="F4659">
        <v>2210.2399999999998</v>
      </c>
      <c r="G4659">
        <v>10686.11</v>
      </c>
      <c r="H4659" t="s">
        <v>2205</v>
      </c>
      <c r="I4659" t="s">
        <v>2211</v>
      </c>
      <c r="J4659">
        <v>5</v>
      </c>
      <c r="K4659" t="s">
        <v>2223</v>
      </c>
      <c r="L4659" t="str">
        <f>IF(performance_data[[#This Row],[return_percentage]]&gt;=performance_data[[#This Row],[benchmark_return]],"Higher","Lower")</f>
        <v>Higher</v>
      </c>
      <c r="M4659" s="14">
        <f xml:space="preserve"> _xlfn.MAXIFS(performance_data[date],performance_data[portfolio_id],performance_data[[#This Row],[portfolio_id]])</f>
        <v>45527</v>
      </c>
      <c r="N4659" s="14">
        <f xml:space="preserve"> _xlfn.MINIFS(performance_data[date],performance_data[portfolio_id],performance_data[[#This Row],[portfolio_id]])</f>
        <v>44831</v>
      </c>
      <c r="O4659" s="15">
        <f>_xlfn.MAXIFS(performance_data[portfolio_value],performance_data[portfolio_id],performance_data[[#This Row],[portfolio_id]],performance_data[date],performance_data[[#This Row],[latest_date]])</f>
        <v>181783.32</v>
      </c>
      <c r="P4659" s="15">
        <f>_xlfn.MAXIFS(performance_data[portfolio_value],performance_data[portfolio_id],performance_data[[#This Row],[portfolio_id]],performance_data[date],performance_data[[#This Row],[starting_date]])</f>
        <v>411298.7</v>
      </c>
      <c r="Q4659" s="15">
        <f>performance_data[[#This Row],[latest_value]]-performance_data[[#This Row],[starting_value]]</f>
        <v>-229515.38</v>
      </c>
      <c r="R4659" s="15">
        <f>performance_data[[#This Row],[net_inflows]]-performance_data[[#This Row],[net_outflows]]</f>
        <v>-8475.8700000000008</v>
      </c>
      <c r="S4659" s="15" t="str">
        <f>IF(performance_data[[#This Row],[net_inflows]]&gt;AVERAGE(performance_data[net_inflows]),"High","Low")</f>
        <v>Low</v>
      </c>
      <c r="T4659" s="15">
        <f>AVERAGEIF(performance_data[inflow_flag],performance_data[[#This Row],[inflow_flag]],performance_data[return_percentage])</f>
        <v>5.0457846277021572</v>
      </c>
      <c r="U4659" s="17">
        <f>IF(performance_data[[#This Row],[return_percentage]]&lt;performance_data[[#This Row],[benchmark_return]],1,0)</f>
        <v>0</v>
      </c>
      <c r="V4659" s="17">
        <f>COUNTIFS(performance_data[portfolio_id],performance_data[[#This Row],[portfolio_id]])</f>
        <v>50</v>
      </c>
      <c r="W4659" s="17">
        <f>COUNTIFS(performance_data[portfolio_id],performance_data[[#This Row],[portfolio_id]],
          performance_data[return_flag],1)</f>
        <v>22</v>
      </c>
      <c r="X4659" s="15">
        <f>performance_data[[#This Row],[underperform_flag_count]]/performance_data[[#This Row],[totalportfoliocount]]</f>
        <v>0.44</v>
      </c>
    </row>
    <row r="4660" spans="1:24" x14ac:dyDescent="0.3">
      <c r="A4660">
        <v>9525</v>
      </c>
      <c r="B4660" s="1">
        <v>44919</v>
      </c>
      <c r="C4660">
        <v>293015.49</v>
      </c>
      <c r="D4660">
        <v>18.21</v>
      </c>
      <c r="E4660">
        <v>14.88</v>
      </c>
      <c r="F4660">
        <v>19801.97</v>
      </c>
      <c r="G4660">
        <v>4086.72</v>
      </c>
      <c r="H4660" t="s">
        <v>2220</v>
      </c>
      <c r="I4660" t="s">
        <v>2217</v>
      </c>
      <c r="J4660">
        <v>12</v>
      </c>
      <c r="K4660" t="s">
        <v>2218</v>
      </c>
      <c r="L4660" t="str">
        <f>IF(performance_data[[#This Row],[return_percentage]]&gt;=performance_data[[#This Row],[benchmark_return]],"Higher","Lower")</f>
        <v>Higher</v>
      </c>
      <c r="M4660" s="14">
        <f xml:space="preserve"> _xlfn.MAXIFS(performance_data[date],performance_data[portfolio_id],performance_data[[#This Row],[portfolio_id]])</f>
        <v>45527</v>
      </c>
      <c r="N4660" s="14">
        <f xml:space="preserve"> _xlfn.MINIFS(performance_data[date],performance_data[portfolio_id],performance_data[[#This Row],[portfolio_id]])</f>
        <v>44831</v>
      </c>
      <c r="O4660" s="15">
        <f>_xlfn.MAXIFS(performance_data[portfolio_value],performance_data[portfolio_id],performance_data[[#This Row],[portfolio_id]],performance_data[date],performance_data[[#This Row],[latest_date]])</f>
        <v>181783.32</v>
      </c>
      <c r="P4660" s="15">
        <f>_xlfn.MAXIFS(performance_data[portfolio_value],performance_data[portfolio_id],performance_data[[#This Row],[portfolio_id]],performance_data[date],performance_data[[#This Row],[starting_date]])</f>
        <v>411298.7</v>
      </c>
      <c r="Q4660" s="15">
        <f>performance_data[[#This Row],[latest_value]]-performance_data[[#This Row],[starting_value]]</f>
        <v>-229515.38</v>
      </c>
      <c r="R4660" s="15">
        <f>performance_data[[#This Row],[net_inflows]]-performance_data[[#This Row],[net_outflows]]</f>
        <v>15715.250000000002</v>
      </c>
      <c r="S4660" s="15" t="str">
        <f>IF(performance_data[[#This Row],[net_inflows]]&gt;AVERAGE(performance_data[net_inflows]),"High","Low")</f>
        <v>High</v>
      </c>
      <c r="T4660" s="15">
        <f>AVERAGEIF(performance_data[inflow_flag],performance_data[[#This Row],[inflow_flag]],performance_data[return_percentage])</f>
        <v>4.8467905675459724</v>
      </c>
      <c r="U4660" s="17">
        <f>IF(performance_data[[#This Row],[return_percentage]]&lt;performance_data[[#This Row],[benchmark_return]],1,0)</f>
        <v>0</v>
      </c>
      <c r="V4660" s="17">
        <f>COUNTIFS(performance_data[portfolio_id],performance_data[[#This Row],[portfolio_id]])</f>
        <v>50</v>
      </c>
      <c r="W4660" s="17">
        <f>COUNTIFS(performance_data[portfolio_id],performance_data[[#This Row],[portfolio_id]],
          performance_data[return_flag],1)</f>
        <v>22</v>
      </c>
      <c r="X4660" s="15">
        <f>performance_data[[#This Row],[underperform_flag_count]]/performance_data[[#This Row],[totalportfoliocount]]</f>
        <v>0.44</v>
      </c>
    </row>
    <row r="4661" spans="1:24" x14ac:dyDescent="0.3">
      <c r="A4661">
        <v>9525</v>
      </c>
      <c r="B4661" s="1">
        <v>45215</v>
      </c>
      <c r="C4661">
        <v>443976.49</v>
      </c>
      <c r="D4661">
        <v>8.5299999999999994</v>
      </c>
      <c r="E4661">
        <v>10.029999999999999</v>
      </c>
      <c r="F4661">
        <v>19963.98</v>
      </c>
      <c r="G4661">
        <v>19464.95</v>
      </c>
      <c r="H4661" t="s">
        <v>2213</v>
      </c>
      <c r="I4661" t="s">
        <v>2217</v>
      </c>
      <c r="J4661">
        <v>10</v>
      </c>
      <c r="K4661" t="s">
        <v>2224</v>
      </c>
      <c r="L4661" t="str">
        <f>IF(performance_data[[#This Row],[return_percentage]]&gt;=performance_data[[#This Row],[benchmark_return]],"Higher","Lower")</f>
        <v>Lower</v>
      </c>
      <c r="M4661" s="14">
        <f xml:space="preserve"> _xlfn.MAXIFS(performance_data[date],performance_data[portfolio_id],performance_data[[#This Row],[portfolio_id]])</f>
        <v>45527</v>
      </c>
      <c r="N4661" s="14">
        <f xml:space="preserve"> _xlfn.MINIFS(performance_data[date],performance_data[portfolio_id],performance_data[[#This Row],[portfolio_id]])</f>
        <v>44831</v>
      </c>
      <c r="O4661" s="15">
        <f>_xlfn.MAXIFS(performance_data[portfolio_value],performance_data[portfolio_id],performance_data[[#This Row],[portfolio_id]],performance_data[date],performance_data[[#This Row],[latest_date]])</f>
        <v>181783.32</v>
      </c>
      <c r="P4661" s="15">
        <f>_xlfn.MAXIFS(performance_data[portfolio_value],performance_data[portfolio_id],performance_data[[#This Row],[portfolio_id]],performance_data[date],performance_data[[#This Row],[starting_date]])</f>
        <v>411298.7</v>
      </c>
      <c r="Q4661" s="15">
        <f>performance_data[[#This Row],[latest_value]]-performance_data[[#This Row],[starting_value]]</f>
        <v>-229515.38</v>
      </c>
      <c r="R4661" s="15">
        <f>performance_data[[#This Row],[net_inflows]]-performance_data[[#This Row],[net_outflows]]</f>
        <v>499.02999999999884</v>
      </c>
      <c r="S4661" s="15" t="str">
        <f>IF(performance_data[[#This Row],[net_inflows]]&gt;AVERAGE(performance_data[net_inflows]),"High","Low")</f>
        <v>High</v>
      </c>
      <c r="T4661" s="15">
        <f>AVERAGEIF(performance_data[inflow_flag],performance_data[[#This Row],[inflow_flag]],performance_data[return_percentage])</f>
        <v>4.8467905675459724</v>
      </c>
      <c r="U4661" s="17">
        <f>IF(performance_data[[#This Row],[return_percentage]]&lt;performance_data[[#This Row],[benchmark_return]],1,0)</f>
        <v>1</v>
      </c>
      <c r="V4661" s="17">
        <f>COUNTIFS(performance_data[portfolio_id],performance_data[[#This Row],[portfolio_id]])</f>
        <v>50</v>
      </c>
      <c r="W4661" s="17">
        <f>COUNTIFS(performance_data[portfolio_id],performance_data[[#This Row],[portfolio_id]],
          performance_data[return_flag],1)</f>
        <v>22</v>
      </c>
      <c r="X4661" s="15">
        <f>performance_data[[#This Row],[underperform_flag_count]]/performance_data[[#This Row],[totalportfoliocount]]</f>
        <v>0.44</v>
      </c>
    </row>
    <row r="4662" spans="1:24" x14ac:dyDescent="0.3">
      <c r="A4662">
        <v>9525</v>
      </c>
      <c r="B4662" s="1">
        <v>45382</v>
      </c>
      <c r="C4662">
        <v>198137.15</v>
      </c>
      <c r="D4662">
        <v>11.1</v>
      </c>
      <c r="E4662">
        <v>12.2</v>
      </c>
      <c r="F4662">
        <v>797.03</v>
      </c>
      <c r="G4662">
        <v>6264.71</v>
      </c>
      <c r="H4662" t="s">
        <v>2205</v>
      </c>
      <c r="I4662" t="s">
        <v>2206</v>
      </c>
      <c r="J4662">
        <v>3</v>
      </c>
      <c r="K4662" t="s">
        <v>2222</v>
      </c>
      <c r="L4662" t="str">
        <f>IF(performance_data[[#This Row],[return_percentage]]&gt;=performance_data[[#This Row],[benchmark_return]],"Higher","Lower")</f>
        <v>Lower</v>
      </c>
      <c r="M4662" s="14">
        <f xml:space="preserve"> _xlfn.MAXIFS(performance_data[date],performance_data[portfolio_id],performance_data[[#This Row],[portfolio_id]])</f>
        <v>45527</v>
      </c>
      <c r="N4662" s="14">
        <f xml:space="preserve"> _xlfn.MINIFS(performance_data[date],performance_data[portfolio_id],performance_data[[#This Row],[portfolio_id]])</f>
        <v>44831</v>
      </c>
      <c r="O4662" s="15">
        <f>_xlfn.MAXIFS(performance_data[portfolio_value],performance_data[portfolio_id],performance_data[[#This Row],[portfolio_id]],performance_data[date],performance_data[[#This Row],[latest_date]])</f>
        <v>181783.32</v>
      </c>
      <c r="P4662" s="15">
        <f>_xlfn.MAXIFS(performance_data[portfolio_value],performance_data[portfolio_id],performance_data[[#This Row],[portfolio_id]],performance_data[date],performance_data[[#This Row],[starting_date]])</f>
        <v>411298.7</v>
      </c>
      <c r="Q4662" s="15">
        <f>performance_data[[#This Row],[latest_value]]-performance_data[[#This Row],[starting_value]]</f>
        <v>-229515.38</v>
      </c>
      <c r="R4662" s="15">
        <f>performance_data[[#This Row],[net_inflows]]-performance_data[[#This Row],[net_outflows]]</f>
        <v>-5467.68</v>
      </c>
      <c r="S4662" s="15" t="str">
        <f>IF(performance_data[[#This Row],[net_inflows]]&gt;AVERAGE(performance_data[net_inflows]),"High","Low")</f>
        <v>Low</v>
      </c>
      <c r="T4662" s="15">
        <f>AVERAGEIF(performance_data[inflow_flag],performance_data[[#This Row],[inflow_flag]],performance_data[return_percentage])</f>
        <v>5.0457846277021572</v>
      </c>
      <c r="U4662" s="17">
        <f>IF(performance_data[[#This Row],[return_percentage]]&lt;performance_data[[#This Row],[benchmark_return]],1,0)</f>
        <v>1</v>
      </c>
      <c r="V4662" s="17">
        <f>COUNTIFS(performance_data[portfolio_id],performance_data[[#This Row],[portfolio_id]])</f>
        <v>50</v>
      </c>
      <c r="W4662" s="17">
        <f>COUNTIFS(performance_data[portfolio_id],performance_data[[#This Row],[portfolio_id]],
          performance_data[return_flag],1)</f>
        <v>22</v>
      </c>
      <c r="X4662" s="15">
        <f>performance_data[[#This Row],[underperform_flag_count]]/performance_data[[#This Row],[totalportfoliocount]]</f>
        <v>0.44</v>
      </c>
    </row>
    <row r="4663" spans="1:24" x14ac:dyDescent="0.3">
      <c r="A4663">
        <v>9525</v>
      </c>
      <c r="B4663" s="1">
        <v>45394</v>
      </c>
      <c r="C4663">
        <v>358443.01</v>
      </c>
      <c r="D4663">
        <v>12.94</v>
      </c>
      <c r="E4663">
        <v>14.14</v>
      </c>
      <c r="F4663">
        <v>5791.1</v>
      </c>
      <c r="G4663">
        <v>17006.2</v>
      </c>
      <c r="H4663" t="s">
        <v>2205</v>
      </c>
      <c r="I4663" t="s">
        <v>2211</v>
      </c>
      <c r="J4663">
        <v>4</v>
      </c>
      <c r="K4663" t="s">
        <v>2216</v>
      </c>
      <c r="L4663" t="str">
        <f>IF(performance_data[[#This Row],[return_percentage]]&gt;=performance_data[[#This Row],[benchmark_return]],"Higher","Lower")</f>
        <v>Lower</v>
      </c>
      <c r="M4663" s="14">
        <f xml:space="preserve"> _xlfn.MAXIFS(performance_data[date],performance_data[portfolio_id],performance_data[[#This Row],[portfolio_id]])</f>
        <v>45527</v>
      </c>
      <c r="N4663" s="14">
        <f xml:space="preserve"> _xlfn.MINIFS(performance_data[date],performance_data[portfolio_id],performance_data[[#This Row],[portfolio_id]])</f>
        <v>44831</v>
      </c>
      <c r="O4663" s="15">
        <f>_xlfn.MAXIFS(performance_data[portfolio_value],performance_data[portfolio_id],performance_data[[#This Row],[portfolio_id]],performance_data[date],performance_data[[#This Row],[latest_date]])</f>
        <v>181783.32</v>
      </c>
      <c r="P4663" s="15">
        <f>_xlfn.MAXIFS(performance_data[portfolio_value],performance_data[portfolio_id],performance_data[[#This Row],[portfolio_id]],performance_data[date],performance_data[[#This Row],[starting_date]])</f>
        <v>411298.7</v>
      </c>
      <c r="Q4663" s="15">
        <f>performance_data[[#This Row],[latest_value]]-performance_data[[#This Row],[starting_value]]</f>
        <v>-229515.38</v>
      </c>
      <c r="R4663" s="15">
        <f>performance_data[[#This Row],[net_inflows]]-performance_data[[#This Row],[net_outflows]]</f>
        <v>-11215.1</v>
      </c>
      <c r="S4663" s="15" t="str">
        <f>IF(performance_data[[#This Row],[net_inflows]]&gt;AVERAGE(performance_data[net_inflows]),"High","Low")</f>
        <v>Low</v>
      </c>
      <c r="T4663" s="15">
        <f>AVERAGEIF(performance_data[inflow_flag],performance_data[[#This Row],[inflow_flag]],performance_data[return_percentage])</f>
        <v>5.0457846277021572</v>
      </c>
      <c r="U4663" s="17">
        <f>IF(performance_data[[#This Row],[return_percentage]]&lt;performance_data[[#This Row],[benchmark_return]],1,0)</f>
        <v>1</v>
      </c>
      <c r="V4663" s="17">
        <f>COUNTIFS(performance_data[portfolio_id],performance_data[[#This Row],[portfolio_id]])</f>
        <v>50</v>
      </c>
      <c r="W4663" s="17">
        <f>COUNTIFS(performance_data[portfolio_id],performance_data[[#This Row],[portfolio_id]],
          performance_data[return_flag],1)</f>
        <v>22</v>
      </c>
      <c r="X4663" s="15">
        <f>performance_data[[#This Row],[underperform_flag_count]]/performance_data[[#This Row],[totalportfoliocount]]</f>
        <v>0.44</v>
      </c>
    </row>
    <row r="4664" spans="1:24" x14ac:dyDescent="0.3">
      <c r="A4664">
        <v>9525</v>
      </c>
      <c r="B4664" s="1">
        <v>45317</v>
      </c>
      <c r="C4664">
        <v>119414.6</v>
      </c>
      <c r="D4664">
        <v>14.58</v>
      </c>
      <c r="E4664">
        <v>13.96</v>
      </c>
      <c r="F4664">
        <v>7326.53</v>
      </c>
      <c r="G4664">
        <v>13260.6</v>
      </c>
      <c r="H4664" t="s">
        <v>2205</v>
      </c>
      <c r="I4664" t="s">
        <v>2206</v>
      </c>
      <c r="J4664">
        <v>1</v>
      </c>
      <c r="K4664" t="s">
        <v>2207</v>
      </c>
      <c r="L4664" t="str">
        <f>IF(performance_data[[#This Row],[return_percentage]]&gt;=performance_data[[#This Row],[benchmark_return]],"Higher","Lower")</f>
        <v>Higher</v>
      </c>
      <c r="M4664" s="14">
        <f xml:space="preserve"> _xlfn.MAXIFS(performance_data[date],performance_data[portfolio_id],performance_data[[#This Row],[portfolio_id]])</f>
        <v>45527</v>
      </c>
      <c r="N4664" s="14">
        <f xml:space="preserve"> _xlfn.MINIFS(performance_data[date],performance_data[portfolio_id],performance_data[[#This Row],[portfolio_id]])</f>
        <v>44831</v>
      </c>
      <c r="O4664" s="15">
        <f>_xlfn.MAXIFS(performance_data[portfolio_value],performance_data[portfolio_id],performance_data[[#This Row],[portfolio_id]],performance_data[date],performance_data[[#This Row],[latest_date]])</f>
        <v>181783.32</v>
      </c>
      <c r="P4664" s="15">
        <f>_xlfn.MAXIFS(performance_data[portfolio_value],performance_data[portfolio_id],performance_data[[#This Row],[portfolio_id]],performance_data[date],performance_data[[#This Row],[starting_date]])</f>
        <v>411298.7</v>
      </c>
      <c r="Q4664" s="15">
        <f>performance_data[[#This Row],[latest_value]]-performance_data[[#This Row],[starting_value]]</f>
        <v>-229515.38</v>
      </c>
      <c r="R4664" s="15">
        <f>performance_data[[#This Row],[net_inflows]]-performance_data[[#This Row],[net_outflows]]</f>
        <v>-5934.0700000000006</v>
      </c>
      <c r="S4664" s="15" t="str">
        <f>IF(performance_data[[#This Row],[net_inflows]]&gt;AVERAGE(performance_data[net_inflows]),"High","Low")</f>
        <v>Low</v>
      </c>
      <c r="T4664" s="15">
        <f>AVERAGEIF(performance_data[inflow_flag],performance_data[[#This Row],[inflow_flag]],performance_data[return_percentage])</f>
        <v>5.0457846277021572</v>
      </c>
      <c r="U4664" s="17">
        <f>IF(performance_data[[#This Row],[return_percentage]]&lt;performance_data[[#This Row],[benchmark_return]],1,0)</f>
        <v>0</v>
      </c>
      <c r="V4664" s="17">
        <f>COUNTIFS(performance_data[portfolio_id],performance_data[[#This Row],[portfolio_id]])</f>
        <v>50</v>
      </c>
      <c r="W4664" s="17">
        <f>COUNTIFS(performance_data[portfolio_id],performance_data[[#This Row],[portfolio_id]],
          performance_data[return_flag],1)</f>
        <v>22</v>
      </c>
      <c r="X4664" s="15">
        <f>performance_data[[#This Row],[underperform_flag_count]]/performance_data[[#This Row],[totalportfoliocount]]</f>
        <v>0.44</v>
      </c>
    </row>
    <row r="4665" spans="1:24" x14ac:dyDescent="0.3">
      <c r="A4665">
        <v>9525</v>
      </c>
      <c r="B4665" s="1">
        <v>45514</v>
      </c>
      <c r="C4665">
        <v>137313.23000000001</v>
      </c>
      <c r="D4665">
        <v>13.66</v>
      </c>
      <c r="E4665">
        <v>13.59</v>
      </c>
      <c r="F4665">
        <v>12142.54</v>
      </c>
      <c r="G4665">
        <v>13461.97</v>
      </c>
      <c r="H4665" t="s">
        <v>2205</v>
      </c>
      <c r="I4665" t="s">
        <v>2209</v>
      </c>
      <c r="J4665">
        <v>8</v>
      </c>
      <c r="K4665" t="s">
        <v>2214</v>
      </c>
      <c r="L4665" t="str">
        <f>IF(performance_data[[#This Row],[return_percentage]]&gt;=performance_data[[#This Row],[benchmark_return]],"Higher","Lower")</f>
        <v>Higher</v>
      </c>
      <c r="M4665" s="14">
        <f xml:space="preserve"> _xlfn.MAXIFS(performance_data[date],performance_data[portfolio_id],performance_data[[#This Row],[portfolio_id]])</f>
        <v>45527</v>
      </c>
      <c r="N4665" s="14">
        <f xml:space="preserve"> _xlfn.MINIFS(performance_data[date],performance_data[portfolio_id],performance_data[[#This Row],[portfolio_id]])</f>
        <v>44831</v>
      </c>
      <c r="O4665" s="15">
        <f>_xlfn.MAXIFS(performance_data[portfolio_value],performance_data[portfolio_id],performance_data[[#This Row],[portfolio_id]],performance_data[date],performance_data[[#This Row],[latest_date]])</f>
        <v>181783.32</v>
      </c>
      <c r="P4665" s="15">
        <f>_xlfn.MAXIFS(performance_data[portfolio_value],performance_data[portfolio_id],performance_data[[#This Row],[portfolio_id]],performance_data[date],performance_data[[#This Row],[starting_date]])</f>
        <v>411298.7</v>
      </c>
      <c r="Q4665" s="15">
        <f>performance_data[[#This Row],[latest_value]]-performance_data[[#This Row],[starting_value]]</f>
        <v>-229515.38</v>
      </c>
      <c r="R4665" s="15">
        <f>performance_data[[#This Row],[net_inflows]]-performance_data[[#This Row],[net_outflows]]</f>
        <v>-1319.4299999999985</v>
      </c>
      <c r="S4665" s="15" t="str">
        <f>IF(performance_data[[#This Row],[net_inflows]]&gt;AVERAGE(performance_data[net_inflows]),"High","Low")</f>
        <v>High</v>
      </c>
      <c r="T4665" s="15">
        <f>AVERAGEIF(performance_data[inflow_flag],performance_data[[#This Row],[inflow_flag]],performance_data[return_percentage])</f>
        <v>4.8467905675459724</v>
      </c>
      <c r="U4665" s="17">
        <f>IF(performance_data[[#This Row],[return_percentage]]&lt;performance_data[[#This Row],[benchmark_return]],1,0)</f>
        <v>0</v>
      </c>
      <c r="V4665" s="17">
        <f>COUNTIFS(performance_data[portfolio_id],performance_data[[#This Row],[portfolio_id]])</f>
        <v>50</v>
      </c>
      <c r="W4665" s="17">
        <f>COUNTIFS(performance_data[portfolio_id],performance_data[[#This Row],[portfolio_id]],
          performance_data[return_flag],1)</f>
        <v>22</v>
      </c>
      <c r="X4665" s="15">
        <f>performance_data[[#This Row],[underperform_flag_count]]/performance_data[[#This Row],[totalportfoliocount]]</f>
        <v>0.44</v>
      </c>
    </row>
    <row r="4666" spans="1:24" x14ac:dyDescent="0.3">
      <c r="A4666">
        <v>9525</v>
      </c>
      <c r="B4666" s="1">
        <v>44992</v>
      </c>
      <c r="C4666">
        <v>447428.63</v>
      </c>
      <c r="D4666">
        <v>10.44</v>
      </c>
      <c r="E4666">
        <v>9.1999999999999993</v>
      </c>
      <c r="F4666">
        <v>15308.31</v>
      </c>
      <c r="G4666">
        <v>14485.18</v>
      </c>
      <c r="H4666" t="s">
        <v>2213</v>
      </c>
      <c r="I4666" t="s">
        <v>2206</v>
      </c>
      <c r="J4666">
        <v>3</v>
      </c>
      <c r="K4666" t="s">
        <v>2222</v>
      </c>
      <c r="L4666" t="str">
        <f>IF(performance_data[[#This Row],[return_percentage]]&gt;=performance_data[[#This Row],[benchmark_return]],"Higher","Lower")</f>
        <v>Higher</v>
      </c>
      <c r="M4666" s="14">
        <f xml:space="preserve"> _xlfn.MAXIFS(performance_data[date],performance_data[portfolio_id],performance_data[[#This Row],[portfolio_id]])</f>
        <v>45527</v>
      </c>
      <c r="N4666" s="14">
        <f xml:space="preserve"> _xlfn.MINIFS(performance_data[date],performance_data[portfolio_id],performance_data[[#This Row],[portfolio_id]])</f>
        <v>44831</v>
      </c>
      <c r="O4666" s="15">
        <f>_xlfn.MAXIFS(performance_data[portfolio_value],performance_data[portfolio_id],performance_data[[#This Row],[portfolio_id]],performance_data[date],performance_data[[#This Row],[latest_date]])</f>
        <v>181783.32</v>
      </c>
      <c r="P4666" s="15">
        <f>_xlfn.MAXIFS(performance_data[portfolio_value],performance_data[portfolio_id],performance_data[[#This Row],[portfolio_id]],performance_data[date],performance_data[[#This Row],[starting_date]])</f>
        <v>411298.7</v>
      </c>
      <c r="Q4666" s="15">
        <f>performance_data[[#This Row],[latest_value]]-performance_data[[#This Row],[starting_value]]</f>
        <v>-229515.38</v>
      </c>
      <c r="R4666" s="15">
        <f>performance_data[[#This Row],[net_inflows]]-performance_data[[#This Row],[net_outflows]]</f>
        <v>823.1299999999992</v>
      </c>
      <c r="S4666" s="15" t="str">
        <f>IF(performance_data[[#This Row],[net_inflows]]&gt;AVERAGE(performance_data[net_inflows]),"High","Low")</f>
        <v>High</v>
      </c>
      <c r="T4666" s="15">
        <f>AVERAGEIF(performance_data[inflow_flag],performance_data[[#This Row],[inflow_flag]],performance_data[return_percentage])</f>
        <v>4.8467905675459724</v>
      </c>
      <c r="U4666" s="17">
        <f>IF(performance_data[[#This Row],[return_percentage]]&lt;performance_data[[#This Row],[benchmark_return]],1,0)</f>
        <v>0</v>
      </c>
      <c r="V4666" s="17">
        <f>COUNTIFS(performance_data[portfolio_id],performance_data[[#This Row],[portfolio_id]])</f>
        <v>50</v>
      </c>
      <c r="W4666" s="17">
        <f>COUNTIFS(performance_data[portfolio_id],performance_data[[#This Row],[portfolio_id]],
          performance_data[return_flag],1)</f>
        <v>22</v>
      </c>
      <c r="X4666" s="15">
        <f>performance_data[[#This Row],[underperform_flag_count]]/performance_data[[#This Row],[totalportfoliocount]]</f>
        <v>0.44</v>
      </c>
    </row>
    <row r="4667" spans="1:24" x14ac:dyDescent="0.3">
      <c r="A4667">
        <v>9525</v>
      </c>
      <c r="B4667" s="1">
        <v>45363</v>
      </c>
      <c r="C4667">
        <v>23762.7</v>
      </c>
      <c r="D4667">
        <v>-6.1</v>
      </c>
      <c r="E4667">
        <v>-5.95</v>
      </c>
      <c r="F4667">
        <v>16515.419999999998</v>
      </c>
      <c r="G4667">
        <v>1918.57</v>
      </c>
      <c r="H4667" t="s">
        <v>2205</v>
      </c>
      <c r="I4667" t="s">
        <v>2206</v>
      </c>
      <c r="J4667">
        <v>3</v>
      </c>
      <c r="K4667" t="s">
        <v>2222</v>
      </c>
      <c r="L4667" t="str">
        <f>IF(performance_data[[#This Row],[return_percentage]]&gt;=performance_data[[#This Row],[benchmark_return]],"Higher","Lower")</f>
        <v>Lower</v>
      </c>
      <c r="M4667" s="14">
        <f xml:space="preserve"> _xlfn.MAXIFS(performance_data[date],performance_data[portfolio_id],performance_data[[#This Row],[portfolio_id]])</f>
        <v>45527</v>
      </c>
      <c r="N4667" s="14">
        <f xml:space="preserve"> _xlfn.MINIFS(performance_data[date],performance_data[portfolio_id],performance_data[[#This Row],[portfolio_id]])</f>
        <v>44831</v>
      </c>
      <c r="O4667" s="15">
        <f>_xlfn.MAXIFS(performance_data[portfolio_value],performance_data[portfolio_id],performance_data[[#This Row],[portfolio_id]],performance_data[date],performance_data[[#This Row],[latest_date]])</f>
        <v>181783.32</v>
      </c>
      <c r="P4667" s="15">
        <f>_xlfn.MAXIFS(performance_data[portfolio_value],performance_data[portfolio_id],performance_data[[#This Row],[portfolio_id]],performance_data[date],performance_data[[#This Row],[starting_date]])</f>
        <v>411298.7</v>
      </c>
      <c r="Q4667" s="15">
        <f>performance_data[[#This Row],[latest_value]]-performance_data[[#This Row],[starting_value]]</f>
        <v>-229515.38</v>
      </c>
      <c r="R4667" s="15">
        <f>performance_data[[#This Row],[net_inflows]]-performance_data[[#This Row],[net_outflows]]</f>
        <v>14596.849999999999</v>
      </c>
      <c r="S4667" s="15" t="str">
        <f>IF(performance_data[[#This Row],[net_inflows]]&gt;AVERAGE(performance_data[net_inflows]),"High","Low")</f>
        <v>High</v>
      </c>
      <c r="T4667" s="15">
        <f>AVERAGEIF(performance_data[inflow_flag],performance_data[[#This Row],[inflow_flag]],performance_data[return_percentage])</f>
        <v>4.8467905675459724</v>
      </c>
      <c r="U4667" s="17">
        <f>IF(performance_data[[#This Row],[return_percentage]]&lt;performance_data[[#This Row],[benchmark_return]],1,0)</f>
        <v>1</v>
      </c>
      <c r="V4667" s="17">
        <f>COUNTIFS(performance_data[portfolio_id],performance_data[[#This Row],[portfolio_id]])</f>
        <v>50</v>
      </c>
      <c r="W4667" s="17">
        <f>COUNTIFS(performance_data[portfolio_id],performance_data[[#This Row],[portfolio_id]],
          performance_data[return_flag],1)</f>
        <v>22</v>
      </c>
      <c r="X4667" s="15">
        <f>performance_data[[#This Row],[underperform_flag_count]]/performance_data[[#This Row],[totalportfoliocount]]</f>
        <v>0.44</v>
      </c>
    </row>
    <row r="4668" spans="1:24" x14ac:dyDescent="0.3">
      <c r="A4668">
        <v>9525</v>
      </c>
      <c r="B4668" s="1">
        <v>45153</v>
      </c>
      <c r="C4668">
        <v>437574.82</v>
      </c>
      <c r="D4668">
        <v>-2.89</v>
      </c>
      <c r="E4668">
        <v>-3.24</v>
      </c>
      <c r="F4668">
        <v>16619.810000000001</v>
      </c>
      <c r="G4668">
        <v>3478.46</v>
      </c>
      <c r="H4668" t="s">
        <v>2213</v>
      </c>
      <c r="I4668" t="s">
        <v>2209</v>
      </c>
      <c r="J4668">
        <v>8</v>
      </c>
      <c r="K4668" t="s">
        <v>2214</v>
      </c>
      <c r="L4668" t="str">
        <f>IF(performance_data[[#This Row],[return_percentage]]&gt;=performance_data[[#This Row],[benchmark_return]],"Higher","Lower")</f>
        <v>Higher</v>
      </c>
      <c r="M4668" s="14">
        <f xml:space="preserve"> _xlfn.MAXIFS(performance_data[date],performance_data[portfolio_id],performance_data[[#This Row],[portfolio_id]])</f>
        <v>45527</v>
      </c>
      <c r="N4668" s="14">
        <f xml:space="preserve"> _xlfn.MINIFS(performance_data[date],performance_data[portfolio_id],performance_data[[#This Row],[portfolio_id]])</f>
        <v>44831</v>
      </c>
      <c r="O4668" s="15">
        <f>_xlfn.MAXIFS(performance_data[portfolio_value],performance_data[portfolio_id],performance_data[[#This Row],[portfolio_id]],performance_data[date],performance_data[[#This Row],[latest_date]])</f>
        <v>181783.32</v>
      </c>
      <c r="P4668" s="15">
        <f>_xlfn.MAXIFS(performance_data[portfolio_value],performance_data[portfolio_id],performance_data[[#This Row],[portfolio_id]],performance_data[date],performance_data[[#This Row],[starting_date]])</f>
        <v>411298.7</v>
      </c>
      <c r="Q4668" s="15">
        <f>performance_data[[#This Row],[latest_value]]-performance_data[[#This Row],[starting_value]]</f>
        <v>-229515.38</v>
      </c>
      <c r="R4668" s="15">
        <f>performance_data[[#This Row],[net_inflows]]-performance_data[[#This Row],[net_outflows]]</f>
        <v>13141.350000000002</v>
      </c>
      <c r="S4668" s="15" t="str">
        <f>IF(performance_data[[#This Row],[net_inflows]]&gt;AVERAGE(performance_data[net_inflows]),"High","Low")</f>
        <v>High</v>
      </c>
      <c r="T4668" s="15">
        <f>AVERAGEIF(performance_data[inflow_flag],performance_data[[#This Row],[inflow_flag]],performance_data[return_percentage])</f>
        <v>4.8467905675459724</v>
      </c>
      <c r="U4668" s="17">
        <f>IF(performance_data[[#This Row],[return_percentage]]&lt;performance_data[[#This Row],[benchmark_return]],1,0)</f>
        <v>0</v>
      </c>
      <c r="V4668" s="17">
        <f>COUNTIFS(performance_data[portfolio_id],performance_data[[#This Row],[portfolio_id]])</f>
        <v>50</v>
      </c>
      <c r="W4668" s="17">
        <f>COUNTIFS(performance_data[portfolio_id],performance_data[[#This Row],[portfolio_id]],
          performance_data[return_flag],1)</f>
        <v>22</v>
      </c>
      <c r="X4668" s="15">
        <f>performance_data[[#This Row],[underperform_flag_count]]/performance_data[[#This Row],[totalportfoliocount]]</f>
        <v>0.44</v>
      </c>
    </row>
    <row r="4669" spans="1:24" x14ac:dyDescent="0.3">
      <c r="A4669">
        <v>9525</v>
      </c>
      <c r="B4669" s="1">
        <v>45266</v>
      </c>
      <c r="C4669">
        <v>41127.269999999997</v>
      </c>
      <c r="D4669">
        <v>-5.61</v>
      </c>
      <c r="E4669">
        <v>-5.66</v>
      </c>
      <c r="F4669">
        <v>15747.17</v>
      </c>
      <c r="G4669">
        <v>16988.36</v>
      </c>
      <c r="H4669" t="s">
        <v>2213</v>
      </c>
      <c r="I4669" t="s">
        <v>2217</v>
      </c>
      <c r="J4669">
        <v>12</v>
      </c>
      <c r="K4669" t="s">
        <v>2218</v>
      </c>
      <c r="L4669" t="str">
        <f>IF(performance_data[[#This Row],[return_percentage]]&gt;=performance_data[[#This Row],[benchmark_return]],"Higher","Lower")</f>
        <v>Higher</v>
      </c>
      <c r="M4669" s="14">
        <f xml:space="preserve"> _xlfn.MAXIFS(performance_data[date],performance_data[portfolio_id],performance_data[[#This Row],[portfolio_id]])</f>
        <v>45527</v>
      </c>
      <c r="N4669" s="14">
        <f xml:space="preserve"> _xlfn.MINIFS(performance_data[date],performance_data[portfolio_id],performance_data[[#This Row],[portfolio_id]])</f>
        <v>44831</v>
      </c>
      <c r="O4669" s="15">
        <f>_xlfn.MAXIFS(performance_data[portfolio_value],performance_data[portfolio_id],performance_data[[#This Row],[portfolio_id]],performance_data[date],performance_data[[#This Row],[latest_date]])</f>
        <v>181783.32</v>
      </c>
      <c r="P4669" s="15">
        <f>_xlfn.MAXIFS(performance_data[portfolio_value],performance_data[portfolio_id],performance_data[[#This Row],[portfolio_id]],performance_data[date],performance_data[[#This Row],[starting_date]])</f>
        <v>411298.7</v>
      </c>
      <c r="Q4669" s="15">
        <f>performance_data[[#This Row],[latest_value]]-performance_data[[#This Row],[starting_value]]</f>
        <v>-229515.38</v>
      </c>
      <c r="R4669" s="15">
        <f>performance_data[[#This Row],[net_inflows]]-performance_data[[#This Row],[net_outflows]]</f>
        <v>-1241.1900000000005</v>
      </c>
      <c r="S4669" s="15" t="str">
        <f>IF(performance_data[[#This Row],[net_inflows]]&gt;AVERAGE(performance_data[net_inflows]),"High","Low")</f>
        <v>High</v>
      </c>
      <c r="T4669" s="15">
        <f>AVERAGEIF(performance_data[inflow_flag],performance_data[[#This Row],[inflow_flag]],performance_data[return_percentage])</f>
        <v>4.8467905675459724</v>
      </c>
      <c r="U4669" s="17">
        <f>IF(performance_data[[#This Row],[return_percentage]]&lt;performance_data[[#This Row],[benchmark_return]],1,0)</f>
        <v>0</v>
      </c>
      <c r="V4669" s="17">
        <f>COUNTIFS(performance_data[portfolio_id],performance_data[[#This Row],[portfolio_id]])</f>
        <v>50</v>
      </c>
      <c r="W4669" s="17">
        <f>COUNTIFS(performance_data[portfolio_id],performance_data[[#This Row],[portfolio_id]],
          performance_data[return_flag],1)</f>
        <v>22</v>
      </c>
      <c r="X4669" s="15">
        <f>performance_data[[#This Row],[underperform_flag_count]]/performance_data[[#This Row],[totalportfoliocount]]</f>
        <v>0.44</v>
      </c>
    </row>
    <row r="4670" spans="1:24" x14ac:dyDescent="0.3">
      <c r="A4670">
        <v>9566</v>
      </c>
      <c r="B4670" s="1">
        <v>44912</v>
      </c>
      <c r="C4670">
        <v>33583.81</v>
      </c>
      <c r="D4670">
        <v>-4.24</v>
      </c>
      <c r="E4670">
        <v>-4.46</v>
      </c>
      <c r="F4670">
        <v>9308.34</v>
      </c>
      <c r="G4670">
        <v>10250.49</v>
      </c>
      <c r="H4670" t="s">
        <v>2220</v>
      </c>
      <c r="I4670" t="s">
        <v>2217</v>
      </c>
      <c r="J4670">
        <v>12</v>
      </c>
      <c r="K4670" t="s">
        <v>2218</v>
      </c>
      <c r="L4670" t="str">
        <f>IF(performance_data[[#This Row],[return_percentage]]&gt;=performance_data[[#This Row],[benchmark_return]],"Higher","Lower")</f>
        <v>Higher</v>
      </c>
      <c r="M4670" s="14">
        <f xml:space="preserve"> _xlfn.MAXIFS(performance_data[date],performance_data[portfolio_id],performance_data[[#This Row],[portfolio_id]])</f>
        <v>45549</v>
      </c>
      <c r="N4670" s="14">
        <f xml:space="preserve"> _xlfn.MINIFS(performance_data[date],performance_data[portfolio_id],performance_data[[#This Row],[portfolio_id]])</f>
        <v>44841</v>
      </c>
      <c r="O4670" s="15">
        <f>_xlfn.MAXIFS(performance_data[portfolio_value],performance_data[portfolio_id],performance_data[[#This Row],[portfolio_id]],performance_data[date],performance_data[[#This Row],[latest_date]])</f>
        <v>311089.65000000002</v>
      </c>
      <c r="P4670" s="15">
        <f>_xlfn.MAXIFS(performance_data[portfolio_value],performance_data[portfolio_id],performance_data[[#This Row],[portfolio_id]],performance_data[date],performance_data[[#This Row],[starting_date]])</f>
        <v>358635.99</v>
      </c>
      <c r="Q4670" s="15">
        <f>performance_data[[#This Row],[latest_value]]-performance_data[[#This Row],[starting_value]]</f>
        <v>-47546.339999999967</v>
      </c>
      <c r="R4670" s="15">
        <f>performance_data[[#This Row],[net_inflows]]-performance_data[[#This Row],[net_outflows]]</f>
        <v>-942.14999999999964</v>
      </c>
      <c r="S4670" s="15" t="str">
        <f>IF(performance_data[[#This Row],[net_inflows]]&gt;AVERAGE(performance_data[net_inflows]),"High","Low")</f>
        <v>Low</v>
      </c>
      <c r="T4670" s="15">
        <f>AVERAGEIF(performance_data[inflow_flag],performance_data[[#This Row],[inflow_flag]],performance_data[return_percentage])</f>
        <v>5.0457846277021572</v>
      </c>
      <c r="U4670" s="17">
        <f>IF(performance_data[[#This Row],[return_percentage]]&lt;performance_data[[#This Row],[benchmark_return]],1,0)</f>
        <v>0</v>
      </c>
      <c r="V4670" s="17">
        <f>COUNTIFS(performance_data[portfolio_id],performance_data[[#This Row],[portfolio_id]])</f>
        <v>32</v>
      </c>
      <c r="W4670" s="17">
        <f>COUNTIFS(performance_data[portfolio_id],performance_data[[#This Row],[portfolio_id]],
          performance_data[return_flag],1)</f>
        <v>12</v>
      </c>
      <c r="X4670" s="15">
        <f>performance_data[[#This Row],[underperform_flag_count]]/performance_data[[#This Row],[totalportfoliocount]]</f>
        <v>0.375</v>
      </c>
    </row>
    <row r="4671" spans="1:24" x14ac:dyDescent="0.3">
      <c r="A4671">
        <v>9566</v>
      </c>
      <c r="B4671" s="1">
        <v>44948</v>
      </c>
      <c r="C4671">
        <v>276507.09999999998</v>
      </c>
      <c r="D4671">
        <v>18.46</v>
      </c>
      <c r="E4671">
        <v>14.84</v>
      </c>
      <c r="F4671">
        <v>4415.74</v>
      </c>
      <c r="G4671">
        <v>7819.29</v>
      </c>
      <c r="H4671" t="s">
        <v>2213</v>
      </c>
      <c r="I4671" t="s">
        <v>2206</v>
      </c>
      <c r="J4671">
        <v>1</v>
      </c>
      <c r="K4671" t="s">
        <v>2207</v>
      </c>
      <c r="L4671" t="str">
        <f>IF(performance_data[[#This Row],[return_percentage]]&gt;=performance_data[[#This Row],[benchmark_return]],"Higher","Lower")</f>
        <v>Higher</v>
      </c>
      <c r="M4671" s="14">
        <f xml:space="preserve"> _xlfn.MAXIFS(performance_data[date],performance_data[portfolio_id],performance_data[[#This Row],[portfolio_id]])</f>
        <v>45549</v>
      </c>
      <c r="N4671" s="14">
        <f xml:space="preserve"> _xlfn.MINIFS(performance_data[date],performance_data[portfolio_id],performance_data[[#This Row],[portfolio_id]])</f>
        <v>44841</v>
      </c>
      <c r="O4671" s="15">
        <f>_xlfn.MAXIFS(performance_data[portfolio_value],performance_data[portfolio_id],performance_data[[#This Row],[portfolio_id]],performance_data[date],performance_data[[#This Row],[latest_date]])</f>
        <v>311089.65000000002</v>
      </c>
      <c r="P4671" s="15">
        <f>_xlfn.MAXIFS(performance_data[portfolio_value],performance_data[portfolio_id],performance_data[[#This Row],[portfolio_id]],performance_data[date],performance_data[[#This Row],[starting_date]])</f>
        <v>358635.99</v>
      </c>
      <c r="Q4671" s="15">
        <f>performance_data[[#This Row],[latest_value]]-performance_data[[#This Row],[starting_value]]</f>
        <v>-47546.339999999967</v>
      </c>
      <c r="R4671" s="15">
        <f>performance_data[[#This Row],[net_inflows]]-performance_data[[#This Row],[net_outflows]]</f>
        <v>-3403.55</v>
      </c>
      <c r="S4671" s="15" t="str">
        <f>IF(performance_data[[#This Row],[net_inflows]]&gt;AVERAGE(performance_data[net_inflows]),"High","Low")</f>
        <v>Low</v>
      </c>
      <c r="T4671" s="15">
        <f>AVERAGEIF(performance_data[inflow_flag],performance_data[[#This Row],[inflow_flag]],performance_data[return_percentage])</f>
        <v>5.0457846277021572</v>
      </c>
      <c r="U4671" s="17">
        <f>IF(performance_data[[#This Row],[return_percentage]]&lt;performance_data[[#This Row],[benchmark_return]],1,0)</f>
        <v>0</v>
      </c>
      <c r="V4671" s="17">
        <f>COUNTIFS(performance_data[portfolio_id],performance_data[[#This Row],[portfolio_id]])</f>
        <v>32</v>
      </c>
      <c r="W4671" s="17">
        <f>COUNTIFS(performance_data[portfolio_id],performance_data[[#This Row],[portfolio_id]],
          performance_data[return_flag],1)</f>
        <v>12</v>
      </c>
      <c r="X4671" s="15">
        <f>performance_data[[#This Row],[underperform_flag_count]]/performance_data[[#This Row],[totalportfoliocount]]</f>
        <v>0.375</v>
      </c>
    </row>
    <row r="4672" spans="1:24" x14ac:dyDescent="0.3">
      <c r="A4672">
        <v>9566</v>
      </c>
      <c r="B4672" s="1">
        <v>44905</v>
      </c>
      <c r="C4672">
        <v>285611.56</v>
      </c>
      <c r="D4672">
        <v>0.76</v>
      </c>
      <c r="E4672">
        <v>0.71</v>
      </c>
      <c r="F4672">
        <v>7223.87</v>
      </c>
      <c r="G4672">
        <v>538.30999999999995</v>
      </c>
      <c r="H4672" t="s">
        <v>2220</v>
      </c>
      <c r="I4672" t="s">
        <v>2217</v>
      </c>
      <c r="J4672">
        <v>12</v>
      </c>
      <c r="K4672" t="s">
        <v>2218</v>
      </c>
      <c r="L4672" t="str">
        <f>IF(performance_data[[#This Row],[return_percentage]]&gt;=performance_data[[#This Row],[benchmark_return]],"Higher","Lower")</f>
        <v>Higher</v>
      </c>
      <c r="M4672" s="14">
        <f xml:space="preserve"> _xlfn.MAXIFS(performance_data[date],performance_data[portfolio_id],performance_data[[#This Row],[portfolio_id]])</f>
        <v>45549</v>
      </c>
      <c r="N4672" s="14">
        <f xml:space="preserve"> _xlfn.MINIFS(performance_data[date],performance_data[portfolio_id],performance_data[[#This Row],[portfolio_id]])</f>
        <v>44841</v>
      </c>
      <c r="O4672" s="15">
        <f>_xlfn.MAXIFS(performance_data[portfolio_value],performance_data[portfolio_id],performance_data[[#This Row],[portfolio_id]],performance_data[date],performance_data[[#This Row],[latest_date]])</f>
        <v>311089.65000000002</v>
      </c>
      <c r="P4672" s="15">
        <f>_xlfn.MAXIFS(performance_data[portfolio_value],performance_data[portfolio_id],performance_data[[#This Row],[portfolio_id]],performance_data[date],performance_data[[#This Row],[starting_date]])</f>
        <v>358635.99</v>
      </c>
      <c r="Q4672" s="15">
        <f>performance_data[[#This Row],[latest_value]]-performance_data[[#This Row],[starting_value]]</f>
        <v>-47546.339999999967</v>
      </c>
      <c r="R4672" s="15">
        <f>performance_data[[#This Row],[net_inflows]]-performance_data[[#This Row],[net_outflows]]</f>
        <v>6685.5599999999995</v>
      </c>
      <c r="S4672" s="15" t="str">
        <f>IF(performance_data[[#This Row],[net_inflows]]&gt;AVERAGE(performance_data[net_inflows]),"High","Low")</f>
        <v>Low</v>
      </c>
      <c r="T4672" s="15">
        <f>AVERAGEIF(performance_data[inflow_flag],performance_data[[#This Row],[inflow_flag]],performance_data[return_percentage])</f>
        <v>5.0457846277021572</v>
      </c>
      <c r="U4672" s="17">
        <f>IF(performance_data[[#This Row],[return_percentage]]&lt;performance_data[[#This Row],[benchmark_return]],1,0)</f>
        <v>0</v>
      </c>
      <c r="V4672" s="17">
        <f>COUNTIFS(performance_data[portfolio_id],performance_data[[#This Row],[portfolio_id]])</f>
        <v>32</v>
      </c>
      <c r="W4672" s="17">
        <f>COUNTIFS(performance_data[portfolio_id],performance_data[[#This Row],[portfolio_id]],
          performance_data[return_flag],1)</f>
        <v>12</v>
      </c>
      <c r="X4672" s="15">
        <f>performance_data[[#This Row],[underperform_flag_count]]/performance_data[[#This Row],[totalportfoliocount]]</f>
        <v>0.375</v>
      </c>
    </row>
    <row r="4673" spans="1:24" x14ac:dyDescent="0.3">
      <c r="A4673">
        <v>9566</v>
      </c>
      <c r="B4673" s="1">
        <v>45464</v>
      </c>
      <c r="C4673">
        <v>92808.45</v>
      </c>
      <c r="D4673">
        <v>-9.02</v>
      </c>
      <c r="E4673">
        <v>-7.3</v>
      </c>
      <c r="F4673">
        <v>6686.46</v>
      </c>
      <c r="G4673">
        <v>10865.19</v>
      </c>
      <c r="H4673" t="s">
        <v>2205</v>
      </c>
      <c r="I4673" t="s">
        <v>2211</v>
      </c>
      <c r="J4673">
        <v>6</v>
      </c>
      <c r="K4673" t="s">
        <v>2212</v>
      </c>
      <c r="L4673" t="str">
        <f>IF(performance_data[[#This Row],[return_percentage]]&gt;=performance_data[[#This Row],[benchmark_return]],"Higher","Lower")</f>
        <v>Lower</v>
      </c>
      <c r="M4673" s="14">
        <f xml:space="preserve"> _xlfn.MAXIFS(performance_data[date],performance_data[portfolio_id],performance_data[[#This Row],[portfolio_id]])</f>
        <v>45549</v>
      </c>
      <c r="N4673" s="14">
        <f xml:space="preserve"> _xlfn.MINIFS(performance_data[date],performance_data[portfolio_id],performance_data[[#This Row],[portfolio_id]])</f>
        <v>44841</v>
      </c>
      <c r="O4673" s="15">
        <f>_xlfn.MAXIFS(performance_data[portfolio_value],performance_data[portfolio_id],performance_data[[#This Row],[portfolio_id]],performance_data[date],performance_data[[#This Row],[latest_date]])</f>
        <v>311089.65000000002</v>
      </c>
      <c r="P4673" s="15">
        <f>_xlfn.MAXIFS(performance_data[portfolio_value],performance_data[portfolio_id],performance_data[[#This Row],[portfolio_id]],performance_data[date],performance_data[[#This Row],[starting_date]])</f>
        <v>358635.99</v>
      </c>
      <c r="Q4673" s="15">
        <f>performance_data[[#This Row],[latest_value]]-performance_data[[#This Row],[starting_value]]</f>
        <v>-47546.339999999967</v>
      </c>
      <c r="R4673" s="15">
        <f>performance_data[[#This Row],[net_inflows]]-performance_data[[#This Row],[net_outflows]]</f>
        <v>-4178.7300000000005</v>
      </c>
      <c r="S4673" s="15" t="str">
        <f>IF(performance_data[[#This Row],[net_inflows]]&gt;AVERAGE(performance_data[net_inflows]),"High","Low")</f>
        <v>Low</v>
      </c>
      <c r="T4673" s="15">
        <f>AVERAGEIF(performance_data[inflow_flag],performance_data[[#This Row],[inflow_flag]],performance_data[return_percentage])</f>
        <v>5.0457846277021572</v>
      </c>
      <c r="U4673" s="17">
        <f>IF(performance_data[[#This Row],[return_percentage]]&lt;performance_data[[#This Row],[benchmark_return]],1,0)</f>
        <v>1</v>
      </c>
      <c r="V4673" s="17">
        <f>COUNTIFS(performance_data[portfolio_id],performance_data[[#This Row],[portfolio_id]])</f>
        <v>32</v>
      </c>
      <c r="W4673" s="17">
        <f>COUNTIFS(performance_data[portfolio_id],performance_data[[#This Row],[portfolio_id]],
          performance_data[return_flag],1)</f>
        <v>12</v>
      </c>
      <c r="X4673" s="15">
        <f>performance_data[[#This Row],[underperform_flag_count]]/performance_data[[#This Row],[totalportfoliocount]]</f>
        <v>0.375</v>
      </c>
    </row>
    <row r="4674" spans="1:24" x14ac:dyDescent="0.3">
      <c r="A4674">
        <v>9566</v>
      </c>
      <c r="B4674" s="1">
        <v>45019</v>
      </c>
      <c r="C4674">
        <v>411503.56</v>
      </c>
      <c r="D4674">
        <v>6.51</v>
      </c>
      <c r="E4674">
        <v>6.07</v>
      </c>
      <c r="F4674">
        <v>9940.85</v>
      </c>
      <c r="G4674">
        <v>15672.11</v>
      </c>
      <c r="H4674" t="s">
        <v>2213</v>
      </c>
      <c r="I4674" t="s">
        <v>2211</v>
      </c>
      <c r="J4674">
        <v>4</v>
      </c>
      <c r="K4674" t="s">
        <v>2216</v>
      </c>
      <c r="L4674" t="str">
        <f>IF(performance_data[[#This Row],[return_percentage]]&gt;=performance_data[[#This Row],[benchmark_return]],"Higher","Lower")</f>
        <v>Higher</v>
      </c>
      <c r="M4674" s="14">
        <f xml:space="preserve"> _xlfn.MAXIFS(performance_data[date],performance_data[portfolio_id],performance_data[[#This Row],[portfolio_id]])</f>
        <v>45549</v>
      </c>
      <c r="N4674" s="14">
        <f xml:space="preserve"> _xlfn.MINIFS(performance_data[date],performance_data[portfolio_id],performance_data[[#This Row],[portfolio_id]])</f>
        <v>44841</v>
      </c>
      <c r="O4674" s="15">
        <f>_xlfn.MAXIFS(performance_data[portfolio_value],performance_data[portfolio_id],performance_data[[#This Row],[portfolio_id]],performance_data[date],performance_data[[#This Row],[latest_date]])</f>
        <v>311089.65000000002</v>
      </c>
      <c r="P4674" s="15">
        <f>_xlfn.MAXIFS(performance_data[portfolio_value],performance_data[portfolio_id],performance_data[[#This Row],[portfolio_id]],performance_data[date],performance_data[[#This Row],[starting_date]])</f>
        <v>358635.99</v>
      </c>
      <c r="Q4674" s="15">
        <f>performance_data[[#This Row],[latest_value]]-performance_data[[#This Row],[starting_value]]</f>
        <v>-47546.339999999967</v>
      </c>
      <c r="R4674" s="15">
        <f>performance_data[[#This Row],[net_inflows]]-performance_data[[#This Row],[net_outflows]]</f>
        <v>-5731.26</v>
      </c>
      <c r="S4674" s="15" t="str">
        <f>IF(performance_data[[#This Row],[net_inflows]]&gt;AVERAGE(performance_data[net_inflows]),"High","Low")</f>
        <v>Low</v>
      </c>
      <c r="T4674" s="15">
        <f>AVERAGEIF(performance_data[inflow_flag],performance_data[[#This Row],[inflow_flag]],performance_data[return_percentage])</f>
        <v>5.0457846277021572</v>
      </c>
      <c r="U4674" s="17">
        <f>IF(performance_data[[#This Row],[return_percentage]]&lt;performance_data[[#This Row],[benchmark_return]],1,0)</f>
        <v>0</v>
      </c>
      <c r="V4674" s="17">
        <f>COUNTIFS(performance_data[portfolio_id],performance_data[[#This Row],[portfolio_id]])</f>
        <v>32</v>
      </c>
      <c r="W4674" s="17">
        <f>COUNTIFS(performance_data[portfolio_id],performance_data[[#This Row],[portfolio_id]],
          performance_data[return_flag],1)</f>
        <v>12</v>
      </c>
      <c r="X4674" s="15">
        <f>performance_data[[#This Row],[underperform_flag_count]]/performance_data[[#This Row],[totalportfoliocount]]</f>
        <v>0.375</v>
      </c>
    </row>
    <row r="4675" spans="1:24" x14ac:dyDescent="0.3">
      <c r="A4675">
        <v>9566</v>
      </c>
      <c r="B4675" s="1">
        <v>45461</v>
      </c>
      <c r="C4675">
        <v>248770.69</v>
      </c>
      <c r="D4675">
        <v>19.75</v>
      </c>
      <c r="E4675">
        <v>21.06</v>
      </c>
      <c r="F4675">
        <v>18714.830000000002</v>
      </c>
      <c r="G4675">
        <v>17276.14</v>
      </c>
      <c r="H4675" t="s">
        <v>2205</v>
      </c>
      <c r="I4675" t="s">
        <v>2211</v>
      </c>
      <c r="J4675">
        <v>6</v>
      </c>
      <c r="K4675" t="s">
        <v>2212</v>
      </c>
      <c r="L4675" t="str">
        <f>IF(performance_data[[#This Row],[return_percentage]]&gt;=performance_data[[#This Row],[benchmark_return]],"Higher","Lower")</f>
        <v>Lower</v>
      </c>
      <c r="M4675" s="14">
        <f xml:space="preserve"> _xlfn.MAXIFS(performance_data[date],performance_data[portfolio_id],performance_data[[#This Row],[portfolio_id]])</f>
        <v>45549</v>
      </c>
      <c r="N4675" s="14">
        <f xml:space="preserve"> _xlfn.MINIFS(performance_data[date],performance_data[portfolio_id],performance_data[[#This Row],[portfolio_id]])</f>
        <v>44841</v>
      </c>
      <c r="O4675" s="15">
        <f>_xlfn.MAXIFS(performance_data[portfolio_value],performance_data[portfolio_id],performance_data[[#This Row],[portfolio_id]],performance_data[date],performance_data[[#This Row],[latest_date]])</f>
        <v>311089.65000000002</v>
      </c>
      <c r="P4675" s="15">
        <f>_xlfn.MAXIFS(performance_data[portfolio_value],performance_data[portfolio_id],performance_data[[#This Row],[portfolio_id]],performance_data[date],performance_data[[#This Row],[starting_date]])</f>
        <v>358635.99</v>
      </c>
      <c r="Q4675" s="15">
        <f>performance_data[[#This Row],[latest_value]]-performance_data[[#This Row],[starting_value]]</f>
        <v>-47546.339999999967</v>
      </c>
      <c r="R4675" s="15">
        <f>performance_data[[#This Row],[net_inflows]]-performance_data[[#This Row],[net_outflows]]</f>
        <v>1438.6900000000023</v>
      </c>
      <c r="S4675" s="15" t="str">
        <f>IF(performance_data[[#This Row],[net_inflows]]&gt;AVERAGE(performance_data[net_inflows]),"High","Low")</f>
        <v>High</v>
      </c>
      <c r="T4675" s="15">
        <f>AVERAGEIF(performance_data[inflow_flag],performance_data[[#This Row],[inflow_flag]],performance_data[return_percentage])</f>
        <v>4.8467905675459724</v>
      </c>
      <c r="U4675" s="17">
        <f>IF(performance_data[[#This Row],[return_percentage]]&lt;performance_data[[#This Row],[benchmark_return]],1,0)</f>
        <v>1</v>
      </c>
      <c r="V4675" s="17">
        <f>COUNTIFS(performance_data[portfolio_id],performance_data[[#This Row],[portfolio_id]])</f>
        <v>32</v>
      </c>
      <c r="W4675" s="17">
        <f>COUNTIFS(performance_data[portfolio_id],performance_data[[#This Row],[portfolio_id]],
          performance_data[return_flag],1)</f>
        <v>12</v>
      </c>
      <c r="X4675" s="15">
        <f>performance_data[[#This Row],[underperform_flag_count]]/performance_data[[#This Row],[totalportfoliocount]]</f>
        <v>0.375</v>
      </c>
    </row>
    <row r="4676" spans="1:24" x14ac:dyDescent="0.3">
      <c r="A4676">
        <v>9566</v>
      </c>
      <c r="B4676" s="1">
        <v>45189</v>
      </c>
      <c r="C4676">
        <v>372349.18</v>
      </c>
      <c r="D4676">
        <v>-9.39</v>
      </c>
      <c r="E4676">
        <v>-10.97</v>
      </c>
      <c r="F4676">
        <v>6563.15</v>
      </c>
      <c r="G4676">
        <v>12929.61</v>
      </c>
      <c r="H4676" t="s">
        <v>2213</v>
      </c>
      <c r="I4676" t="s">
        <v>2209</v>
      </c>
      <c r="J4676">
        <v>9</v>
      </c>
      <c r="K4676" t="s">
        <v>2221</v>
      </c>
      <c r="L4676" t="str">
        <f>IF(performance_data[[#This Row],[return_percentage]]&gt;=performance_data[[#This Row],[benchmark_return]],"Higher","Lower")</f>
        <v>Higher</v>
      </c>
      <c r="M4676" s="14">
        <f xml:space="preserve"> _xlfn.MAXIFS(performance_data[date],performance_data[portfolio_id],performance_data[[#This Row],[portfolio_id]])</f>
        <v>45549</v>
      </c>
      <c r="N4676" s="14">
        <f xml:space="preserve"> _xlfn.MINIFS(performance_data[date],performance_data[portfolio_id],performance_data[[#This Row],[portfolio_id]])</f>
        <v>44841</v>
      </c>
      <c r="O4676" s="15">
        <f>_xlfn.MAXIFS(performance_data[portfolio_value],performance_data[portfolio_id],performance_data[[#This Row],[portfolio_id]],performance_data[date],performance_data[[#This Row],[latest_date]])</f>
        <v>311089.65000000002</v>
      </c>
      <c r="P4676" s="15">
        <f>_xlfn.MAXIFS(performance_data[portfolio_value],performance_data[portfolio_id],performance_data[[#This Row],[portfolio_id]],performance_data[date],performance_data[[#This Row],[starting_date]])</f>
        <v>358635.99</v>
      </c>
      <c r="Q4676" s="15">
        <f>performance_data[[#This Row],[latest_value]]-performance_data[[#This Row],[starting_value]]</f>
        <v>-47546.339999999967</v>
      </c>
      <c r="R4676" s="15">
        <f>performance_data[[#This Row],[net_inflows]]-performance_data[[#This Row],[net_outflows]]</f>
        <v>-6366.4600000000009</v>
      </c>
      <c r="S4676" s="15" t="str">
        <f>IF(performance_data[[#This Row],[net_inflows]]&gt;AVERAGE(performance_data[net_inflows]),"High","Low")</f>
        <v>Low</v>
      </c>
      <c r="T4676" s="15">
        <f>AVERAGEIF(performance_data[inflow_flag],performance_data[[#This Row],[inflow_flag]],performance_data[return_percentage])</f>
        <v>5.0457846277021572</v>
      </c>
      <c r="U4676" s="17">
        <f>IF(performance_data[[#This Row],[return_percentage]]&lt;performance_data[[#This Row],[benchmark_return]],1,0)</f>
        <v>0</v>
      </c>
      <c r="V4676" s="17">
        <f>COUNTIFS(performance_data[portfolio_id],performance_data[[#This Row],[portfolio_id]])</f>
        <v>32</v>
      </c>
      <c r="W4676" s="17">
        <f>COUNTIFS(performance_data[portfolio_id],performance_data[[#This Row],[portfolio_id]],
          performance_data[return_flag],1)</f>
        <v>12</v>
      </c>
      <c r="X4676" s="15">
        <f>performance_data[[#This Row],[underperform_flag_count]]/performance_data[[#This Row],[totalportfoliocount]]</f>
        <v>0.375</v>
      </c>
    </row>
    <row r="4677" spans="1:24" x14ac:dyDescent="0.3">
      <c r="A4677">
        <v>9566</v>
      </c>
      <c r="B4677" s="1">
        <v>45549</v>
      </c>
      <c r="C4677">
        <v>311089.65000000002</v>
      </c>
      <c r="D4677">
        <v>-3.15</v>
      </c>
      <c r="E4677">
        <v>-3.5</v>
      </c>
      <c r="F4677">
        <v>2159.79</v>
      </c>
      <c r="G4677">
        <v>11165.42</v>
      </c>
      <c r="H4677" t="s">
        <v>2205</v>
      </c>
      <c r="I4677" t="s">
        <v>2209</v>
      </c>
      <c r="J4677">
        <v>9</v>
      </c>
      <c r="K4677" t="s">
        <v>2221</v>
      </c>
      <c r="L4677" t="str">
        <f>IF(performance_data[[#This Row],[return_percentage]]&gt;=performance_data[[#This Row],[benchmark_return]],"Higher","Lower")</f>
        <v>Higher</v>
      </c>
      <c r="M4677" s="14">
        <f xml:space="preserve"> _xlfn.MAXIFS(performance_data[date],performance_data[portfolio_id],performance_data[[#This Row],[portfolio_id]])</f>
        <v>45549</v>
      </c>
      <c r="N4677" s="14">
        <f xml:space="preserve"> _xlfn.MINIFS(performance_data[date],performance_data[portfolio_id],performance_data[[#This Row],[portfolio_id]])</f>
        <v>44841</v>
      </c>
      <c r="O4677" s="15">
        <f>_xlfn.MAXIFS(performance_data[portfolio_value],performance_data[portfolio_id],performance_data[[#This Row],[portfolio_id]],performance_data[date],performance_data[[#This Row],[latest_date]])</f>
        <v>311089.65000000002</v>
      </c>
      <c r="P4677" s="15">
        <f>_xlfn.MAXIFS(performance_data[portfolio_value],performance_data[portfolio_id],performance_data[[#This Row],[portfolio_id]],performance_data[date],performance_data[[#This Row],[starting_date]])</f>
        <v>358635.99</v>
      </c>
      <c r="Q4677" s="15">
        <f>performance_data[[#This Row],[latest_value]]-performance_data[[#This Row],[starting_value]]</f>
        <v>-47546.339999999967</v>
      </c>
      <c r="R4677" s="15">
        <f>performance_data[[#This Row],[net_inflows]]-performance_data[[#This Row],[net_outflows]]</f>
        <v>-9005.630000000001</v>
      </c>
      <c r="S4677" s="15" t="str">
        <f>IF(performance_data[[#This Row],[net_inflows]]&gt;AVERAGE(performance_data[net_inflows]),"High","Low")</f>
        <v>Low</v>
      </c>
      <c r="T4677" s="15">
        <f>AVERAGEIF(performance_data[inflow_flag],performance_data[[#This Row],[inflow_flag]],performance_data[return_percentage])</f>
        <v>5.0457846277021572</v>
      </c>
      <c r="U4677" s="17">
        <f>IF(performance_data[[#This Row],[return_percentage]]&lt;performance_data[[#This Row],[benchmark_return]],1,0)</f>
        <v>0</v>
      </c>
      <c r="V4677" s="17">
        <f>COUNTIFS(performance_data[portfolio_id],performance_data[[#This Row],[portfolio_id]])</f>
        <v>32</v>
      </c>
      <c r="W4677" s="17">
        <f>COUNTIFS(performance_data[portfolio_id],performance_data[[#This Row],[portfolio_id]],
          performance_data[return_flag],1)</f>
        <v>12</v>
      </c>
      <c r="X4677" s="15">
        <f>performance_data[[#This Row],[underperform_flag_count]]/performance_data[[#This Row],[totalportfoliocount]]</f>
        <v>0.375</v>
      </c>
    </row>
    <row r="4678" spans="1:24" x14ac:dyDescent="0.3">
      <c r="A4678">
        <v>9566</v>
      </c>
      <c r="B4678" s="1">
        <v>44986</v>
      </c>
      <c r="C4678">
        <v>203970.27</v>
      </c>
      <c r="D4678">
        <v>6.83</v>
      </c>
      <c r="E4678">
        <v>7.86</v>
      </c>
      <c r="F4678">
        <v>3993.82</v>
      </c>
      <c r="G4678">
        <v>2608.54</v>
      </c>
      <c r="H4678" t="s">
        <v>2213</v>
      </c>
      <c r="I4678" t="s">
        <v>2206</v>
      </c>
      <c r="J4678">
        <v>3</v>
      </c>
      <c r="K4678" t="s">
        <v>2222</v>
      </c>
      <c r="L4678" t="str">
        <f>IF(performance_data[[#This Row],[return_percentage]]&gt;=performance_data[[#This Row],[benchmark_return]],"Higher","Lower")</f>
        <v>Lower</v>
      </c>
      <c r="M4678" s="14">
        <f xml:space="preserve"> _xlfn.MAXIFS(performance_data[date],performance_data[portfolio_id],performance_data[[#This Row],[portfolio_id]])</f>
        <v>45549</v>
      </c>
      <c r="N4678" s="14">
        <f xml:space="preserve"> _xlfn.MINIFS(performance_data[date],performance_data[portfolio_id],performance_data[[#This Row],[portfolio_id]])</f>
        <v>44841</v>
      </c>
      <c r="O4678" s="15">
        <f>_xlfn.MAXIFS(performance_data[portfolio_value],performance_data[portfolio_id],performance_data[[#This Row],[portfolio_id]],performance_data[date],performance_data[[#This Row],[latest_date]])</f>
        <v>311089.65000000002</v>
      </c>
      <c r="P4678" s="15">
        <f>_xlfn.MAXIFS(performance_data[portfolio_value],performance_data[portfolio_id],performance_data[[#This Row],[portfolio_id]],performance_data[date],performance_data[[#This Row],[starting_date]])</f>
        <v>358635.99</v>
      </c>
      <c r="Q4678" s="15">
        <f>performance_data[[#This Row],[latest_value]]-performance_data[[#This Row],[starting_value]]</f>
        <v>-47546.339999999967</v>
      </c>
      <c r="R4678" s="15">
        <f>performance_data[[#This Row],[net_inflows]]-performance_data[[#This Row],[net_outflows]]</f>
        <v>1385.2800000000002</v>
      </c>
      <c r="S4678" s="15" t="str">
        <f>IF(performance_data[[#This Row],[net_inflows]]&gt;AVERAGE(performance_data[net_inflows]),"High","Low")</f>
        <v>Low</v>
      </c>
      <c r="T4678" s="15">
        <f>AVERAGEIF(performance_data[inflow_flag],performance_data[[#This Row],[inflow_flag]],performance_data[return_percentage])</f>
        <v>5.0457846277021572</v>
      </c>
      <c r="U4678" s="17">
        <f>IF(performance_data[[#This Row],[return_percentage]]&lt;performance_data[[#This Row],[benchmark_return]],1,0)</f>
        <v>1</v>
      </c>
      <c r="V4678" s="17">
        <f>COUNTIFS(performance_data[portfolio_id],performance_data[[#This Row],[portfolio_id]])</f>
        <v>32</v>
      </c>
      <c r="W4678" s="17">
        <f>COUNTIFS(performance_data[portfolio_id],performance_data[[#This Row],[portfolio_id]],
          performance_data[return_flag],1)</f>
        <v>12</v>
      </c>
      <c r="X4678" s="15">
        <f>performance_data[[#This Row],[underperform_flag_count]]/performance_data[[#This Row],[totalportfoliocount]]</f>
        <v>0.375</v>
      </c>
    </row>
    <row r="4679" spans="1:24" x14ac:dyDescent="0.3">
      <c r="A4679">
        <v>9566</v>
      </c>
      <c r="B4679" s="1">
        <v>45458</v>
      </c>
      <c r="C4679">
        <v>398380.81</v>
      </c>
      <c r="D4679">
        <v>10.119999999999999</v>
      </c>
      <c r="E4679">
        <v>8.4499999999999993</v>
      </c>
      <c r="F4679">
        <v>4537.18</v>
      </c>
      <c r="G4679">
        <v>10784.74</v>
      </c>
      <c r="H4679" t="s">
        <v>2205</v>
      </c>
      <c r="I4679" t="s">
        <v>2211</v>
      </c>
      <c r="J4679">
        <v>6</v>
      </c>
      <c r="K4679" t="s">
        <v>2212</v>
      </c>
      <c r="L4679" t="str">
        <f>IF(performance_data[[#This Row],[return_percentage]]&gt;=performance_data[[#This Row],[benchmark_return]],"Higher","Lower")</f>
        <v>Higher</v>
      </c>
      <c r="M4679" s="14">
        <f xml:space="preserve"> _xlfn.MAXIFS(performance_data[date],performance_data[portfolio_id],performance_data[[#This Row],[portfolio_id]])</f>
        <v>45549</v>
      </c>
      <c r="N4679" s="14">
        <f xml:space="preserve"> _xlfn.MINIFS(performance_data[date],performance_data[portfolio_id],performance_data[[#This Row],[portfolio_id]])</f>
        <v>44841</v>
      </c>
      <c r="O4679" s="15">
        <f>_xlfn.MAXIFS(performance_data[portfolio_value],performance_data[portfolio_id],performance_data[[#This Row],[portfolio_id]],performance_data[date],performance_data[[#This Row],[latest_date]])</f>
        <v>311089.65000000002</v>
      </c>
      <c r="P4679" s="15">
        <f>_xlfn.MAXIFS(performance_data[portfolio_value],performance_data[portfolio_id],performance_data[[#This Row],[portfolio_id]],performance_data[date],performance_data[[#This Row],[starting_date]])</f>
        <v>358635.99</v>
      </c>
      <c r="Q4679" s="15">
        <f>performance_data[[#This Row],[latest_value]]-performance_data[[#This Row],[starting_value]]</f>
        <v>-47546.339999999967</v>
      </c>
      <c r="R4679" s="15">
        <f>performance_data[[#This Row],[net_inflows]]-performance_data[[#This Row],[net_outflows]]</f>
        <v>-6247.5599999999995</v>
      </c>
      <c r="S4679" s="15" t="str">
        <f>IF(performance_data[[#This Row],[net_inflows]]&gt;AVERAGE(performance_data[net_inflows]),"High","Low")</f>
        <v>Low</v>
      </c>
      <c r="T4679" s="15">
        <f>AVERAGEIF(performance_data[inflow_flag],performance_data[[#This Row],[inflow_flag]],performance_data[return_percentage])</f>
        <v>5.0457846277021572</v>
      </c>
      <c r="U4679" s="17">
        <f>IF(performance_data[[#This Row],[return_percentage]]&lt;performance_data[[#This Row],[benchmark_return]],1,0)</f>
        <v>0</v>
      </c>
      <c r="V4679" s="17">
        <f>COUNTIFS(performance_data[portfolio_id],performance_data[[#This Row],[portfolio_id]])</f>
        <v>32</v>
      </c>
      <c r="W4679" s="17">
        <f>COUNTIFS(performance_data[portfolio_id],performance_data[[#This Row],[portfolio_id]],
          performance_data[return_flag],1)</f>
        <v>12</v>
      </c>
      <c r="X4679" s="15">
        <f>performance_data[[#This Row],[underperform_flag_count]]/performance_data[[#This Row],[totalportfoliocount]]</f>
        <v>0.375</v>
      </c>
    </row>
    <row r="4680" spans="1:24" x14ac:dyDescent="0.3">
      <c r="A4680">
        <v>9566</v>
      </c>
      <c r="B4680" s="1">
        <v>45398</v>
      </c>
      <c r="C4680">
        <v>175704.55</v>
      </c>
      <c r="D4680">
        <v>15.03</v>
      </c>
      <c r="E4680">
        <v>17.93</v>
      </c>
      <c r="F4680">
        <v>16845.53</v>
      </c>
      <c r="G4680">
        <v>3255.62</v>
      </c>
      <c r="H4680" t="s">
        <v>2205</v>
      </c>
      <c r="I4680" t="s">
        <v>2211</v>
      </c>
      <c r="J4680">
        <v>4</v>
      </c>
      <c r="K4680" t="s">
        <v>2216</v>
      </c>
      <c r="L4680" t="str">
        <f>IF(performance_data[[#This Row],[return_percentage]]&gt;=performance_data[[#This Row],[benchmark_return]],"Higher","Lower")</f>
        <v>Lower</v>
      </c>
      <c r="M4680" s="14">
        <f xml:space="preserve"> _xlfn.MAXIFS(performance_data[date],performance_data[portfolio_id],performance_data[[#This Row],[portfolio_id]])</f>
        <v>45549</v>
      </c>
      <c r="N4680" s="14">
        <f xml:space="preserve"> _xlfn.MINIFS(performance_data[date],performance_data[portfolio_id],performance_data[[#This Row],[portfolio_id]])</f>
        <v>44841</v>
      </c>
      <c r="O4680" s="15">
        <f>_xlfn.MAXIFS(performance_data[portfolio_value],performance_data[portfolio_id],performance_data[[#This Row],[portfolio_id]],performance_data[date],performance_data[[#This Row],[latest_date]])</f>
        <v>311089.65000000002</v>
      </c>
      <c r="P4680" s="15">
        <f>_xlfn.MAXIFS(performance_data[portfolio_value],performance_data[portfolio_id],performance_data[[#This Row],[portfolio_id]],performance_data[date],performance_data[[#This Row],[starting_date]])</f>
        <v>358635.99</v>
      </c>
      <c r="Q4680" s="15">
        <f>performance_data[[#This Row],[latest_value]]-performance_data[[#This Row],[starting_value]]</f>
        <v>-47546.339999999967</v>
      </c>
      <c r="R4680" s="15">
        <f>performance_data[[#This Row],[net_inflows]]-performance_data[[#This Row],[net_outflows]]</f>
        <v>13589.91</v>
      </c>
      <c r="S4680" s="15" t="str">
        <f>IF(performance_data[[#This Row],[net_inflows]]&gt;AVERAGE(performance_data[net_inflows]),"High","Low")</f>
        <v>High</v>
      </c>
      <c r="T4680" s="15">
        <f>AVERAGEIF(performance_data[inflow_flag],performance_data[[#This Row],[inflow_flag]],performance_data[return_percentage])</f>
        <v>4.8467905675459724</v>
      </c>
      <c r="U4680" s="17">
        <f>IF(performance_data[[#This Row],[return_percentage]]&lt;performance_data[[#This Row],[benchmark_return]],1,0)</f>
        <v>1</v>
      </c>
      <c r="V4680" s="17">
        <f>COUNTIFS(performance_data[portfolio_id],performance_data[[#This Row],[portfolio_id]])</f>
        <v>32</v>
      </c>
      <c r="W4680" s="17">
        <f>COUNTIFS(performance_data[portfolio_id],performance_data[[#This Row],[portfolio_id]],
          performance_data[return_flag],1)</f>
        <v>12</v>
      </c>
      <c r="X4680" s="15">
        <f>performance_data[[#This Row],[underperform_flag_count]]/performance_data[[#This Row],[totalportfoliocount]]</f>
        <v>0.375</v>
      </c>
    </row>
    <row r="4681" spans="1:24" x14ac:dyDescent="0.3">
      <c r="A4681">
        <v>9566</v>
      </c>
      <c r="B4681" s="1">
        <v>44992</v>
      </c>
      <c r="C4681">
        <v>340142.58</v>
      </c>
      <c r="D4681">
        <v>18.3</v>
      </c>
      <c r="E4681">
        <v>16.48</v>
      </c>
      <c r="F4681">
        <v>6611.88</v>
      </c>
      <c r="G4681">
        <v>14115.13</v>
      </c>
      <c r="H4681" t="s">
        <v>2213</v>
      </c>
      <c r="I4681" t="s">
        <v>2206</v>
      </c>
      <c r="J4681">
        <v>3</v>
      </c>
      <c r="K4681" t="s">
        <v>2222</v>
      </c>
      <c r="L4681" t="str">
        <f>IF(performance_data[[#This Row],[return_percentage]]&gt;=performance_data[[#This Row],[benchmark_return]],"Higher","Lower")</f>
        <v>Higher</v>
      </c>
      <c r="M4681" s="14">
        <f xml:space="preserve"> _xlfn.MAXIFS(performance_data[date],performance_data[portfolio_id],performance_data[[#This Row],[portfolio_id]])</f>
        <v>45549</v>
      </c>
      <c r="N4681" s="14">
        <f xml:space="preserve"> _xlfn.MINIFS(performance_data[date],performance_data[portfolio_id],performance_data[[#This Row],[portfolio_id]])</f>
        <v>44841</v>
      </c>
      <c r="O4681" s="15">
        <f>_xlfn.MAXIFS(performance_data[portfolio_value],performance_data[portfolio_id],performance_data[[#This Row],[portfolio_id]],performance_data[date],performance_data[[#This Row],[latest_date]])</f>
        <v>311089.65000000002</v>
      </c>
      <c r="P4681" s="15">
        <f>_xlfn.MAXIFS(performance_data[portfolio_value],performance_data[portfolio_id],performance_data[[#This Row],[portfolio_id]],performance_data[date],performance_data[[#This Row],[starting_date]])</f>
        <v>358635.99</v>
      </c>
      <c r="Q4681" s="15">
        <f>performance_data[[#This Row],[latest_value]]-performance_data[[#This Row],[starting_value]]</f>
        <v>-47546.339999999967</v>
      </c>
      <c r="R4681" s="15">
        <f>performance_data[[#This Row],[net_inflows]]-performance_data[[#This Row],[net_outflows]]</f>
        <v>-7503.2499999999991</v>
      </c>
      <c r="S4681" s="15" t="str">
        <f>IF(performance_data[[#This Row],[net_inflows]]&gt;AVERAGE(performance_data[net_inflows]),"High","Low")</f>
        <v>Low</v>
      </c>
      <c r="T4681" s="15">
        <f>AVERAGEIF(performance_data[inflow_flag],performance_data[[#This Row],[inflow_flag]],performance_data[return_percentage])</f>
        <v>5.0457846277021572</v>
      </c>
      <c r="U4681" s="17">
        <f>IF(performance_data[[#This Row],[return_percentage]]&lt;performance_data[[#This Row],[benchmark_return]],1,0)</f>
        <v>0</v>
      </c>
      <c r="V4681" s="17">
        <f>COUNTIFS(performance_data[portfolio_id],performance_data[[#This Row],[portfolio_id]])</f>
        <v>32</v>
      </c>
      <c r="W4681" s="17">
        <f>COUNTIFS(performance_data[portfolio_id],performance_data[[#This Row],[portfolio_id]],
          performance_data[return_flag],1)</f>
        <v>12</v>
      </c>
      <c r="X4681" s="15">
        <f>performance_data[[#This Row],[underperform_flag_count]]/performance_data[[#This Row],[totalportfoliocount]]</f>
        <v>0.375</v>
      </c>
    </row>
    <row r="4682" spans="1:24" x14ac:dyDescent="0.3">
      <c r="A4682">
        <v>9566</v>
      </c>
      <c r="B4682" s="1">
        <v>45118</v>
      </c>
      <c r="C4682">
        <v>321900.75</v>
      </c>
      <c r="D4682">
        <v>2.1</v>
      </c>
      <c r="E4682">
        <v>2.11</v>
      </c>
      <c r="F4682">
        <v>17957.38</v>
      </c>
      <c r="G4682">
        <v>6886.13</v>
      </c>
      <c r="H4682" t="s">
        <v>2213</v>
      </c>
      <c r="I4682" t="s">
        <v>2209</v>
      </c>
      <c r="J4682">
        <v>7</v>
      </c>
      <c r="K4682" t="s">
        <v>2210</v>
      </c>
      <c r="L4682" t="str">
        <f>IF(performance_data[[#This Row],[return_percentage]]&gt;=performance_data[[#This Row],[benchmark_return]],"Higher","Lower")</f>
        <v>Lower</v>
      </c>
      <c r="M4682" s="14">
        <f xml:space="preserve"> _xlfn.MAXIFS(performance_data[date],performance_data[portfolio_id],performance_data[[#This Row],[portfolio_id]])</f>
        <v>45549</v>
      </c>
      <c r="N4682" s="14">
        <f xml:space="preserve"> _xlfn.MINIFS(performance_data[date],performance_data[portfolio_id],performance_data[[#This Row],[portfolio_id]])</f>
        <v>44841</v>
      </c>
      <c r="O4682" s="15">
        <f>_xlfn.MAXIFS(performance_data[portfolio_value],performance_data[portfolio_id],performance_data[[#This Row],[portfolio_id]],performance_data[date],performance_data[[#This Row],[latest_date]])</f>
        <v>311089.65000000002</v>
      </c>
      <c r="P4682" s="15">
        <f>_xlfn.MAXIFS(performance_data[portfolio_value],performance_data[portfolio_id],performance_data[[#This Row],[portfolio_id]],performance_data[date],performance_data[[#This Row],[starting_date]])</f>
        <v>358635.99</v>
      </c>
      <c r="Q4682" s="15">
        <f>performance_data[[#This Row],[latest_value]]-performance_data[[#This Row],[starting_value]]</f>
        <v>-47546.339999999967</v>
      </c>
      <c r="R4682" s="15">
        <f>performance_data[[#This Row],[net_inflows]]-performance_data[[#This Row],[net_outflows]]</f>
        <v>11071.25</v>
      </c>
      <c r="S4682" s="15" t="str">
        <f>IF(performance_data[[#This Row],[net_inflows]]&gt;AVERAGE(performance_data[net_inflows]),"High","Low")</f>
        <v>High</v>
      </c>
      <c r="T4682" s="15">
        <f>AVERAGEIF(performance_data[inflow_flag],performance_data[[#This Row],[inflow_flag]],performance_data[return_percentage])</f>
        <v>4.8467905675459724</v>
      </c>
      <c r="U4682" s="17">
        <f>IF(performance_data[[#This Row],[return_percentage]]&lt;performance_data[[#This Row],[benchmark_return]],1,0)</f>
        <v>1</v>
      </c>
      <c r="V4682" s="17">
        <f>COUNTIFS(performance_data[portfolio_id],performance_data[[#This Row],[portfolio_id]])</f>
        <v>32</v>
      </c>
      <c r="W4682" s="17">
        <f>COUNTIFS(performance_data[portfolio_id],performance_data[[#This Row],[portfolio_id]],
          performance_data[return_flag],1)</f>
        <v>12</v>
      </c>
      <c r="X4682" s="15">
        <f>performance_data[[#This Row],[underperform_flag_count]]/performance_data[[#This Row],[totalportfoliocount]]</f>
        <v>0.375</v>
      </c>
    </row>
    <row r="4683" spans="1:24" x14ac:dyDescent="0.3">
      <c r="A4683">
        <v>9566</v>
      </c>
      <c r="B4683" s="1">
        <v>45141</v>
      </c>
      <c r="C4683">
        <v>262949.5</v>
      </c>
      <c r="D4683">
        <v>7.51</v>
      </c>
      <c r="E4683">
        <v>6.9</v>
      </c>
      <c r="F4683">
        <v>17164.68</v>
      </c>
      <c r="G4683">
        <v>12844.38</v>
      </c>
      <c r="H4683" t="s">
        <v>2213</v>
      </c>
      <c r="I4683" t="s">
        <v>2209</v>
      </c>
      <c r="J4683">
        <v>8</v>
      </c>
      <c r="K4683" t="s">
        <v>2214</v>
      </c>
      <c r="L4683" t="str">
        <f>IF(performance_data[[#This Row],[return_percentage]]&gt;=performance_data[[#This Row],[benchmark_return]],"Higher","Lower")</f>
        <v>Higher</v>
      </c>
      <c r="M4683" s="14">
        <f xml:space="preserve"> _xlfn.MAXIFS(performance_data[date],performance_data[portfolio_id],performance_data[[#This Row],[portfolio_id]])</f>
        <v>45549</v>
      </c>
      <c r="N4683" s="14">
        <f xml:space="preserve"> _xlfn.MINIFS(performance_data[date],performance_data[portfolio_id],performance_data[[#This Row],[portfolio_id]])</f>
        <v>44841</v>
      </c>
      <c r="O4683" s="15">
        <f>_xlfn.MAXIFS(performance_data[portfolio_value],performance_data[portfolio_id],performance_data[[#This Row],[portfolio_id]],performance_data[date],performance_data[[#This Row],[latest_date]])</f>
        <v>311089.65000000002</v>
      </c>
      <c r="P4683" s="15">
        <f>_xlfn.MAXIFS(performance_data[portfolio_value],performance_data[portfolio_id],performance_data[[#This Row],[portfolio_id]],performance_data[date],performance_data[[#This Row],[starting_date]])</f>
        <v>358635.99</v>
      </c>
      <c r="Q4683" s="15">
        <f>performance_data[[#This Row],[latest_value]]-performance_data[[#This Row],[starting_value]]</f>
        <v>-47546.339999999967</v>
      </c>
      <c r="R4683" s="15">
        <f>performance_data[[#This Row],[net_inflows]]-performance_data[[#This Row],[net_outflows]]</f>
        <v>4320.3000000000011</v>
      </c>
      <c r="S4683" s="15" t="str">
        <f>IF(performance_data[[#This Row],[net_inflows]]&gt;AVERAGE(performance_data[net_inflows]),"High","Low")</f>
        <v>High</v>
      </c>
      <c r="T4683" s="15">
        <f>AVERAGEIF(performance_data[inflow_flag],performance_data[[#This Row],[inflow_flag]],performance_data[return_percentage])</f>
        <v>4.8467905675459724</v>
      </c>
      <c r="U4683" s="17">
        <f>IF(performance_data[[#This Row],[return_percentage]]&lt;performance_data[[#This Row],[benchmark_return]],1,0)</f>
        <v>0</v>
      </c>
      <c r="V4683" s="17">
        <f>COUNTIFS(performance_data[portfolio_id],performance_data[[#This Row],[portfolio_id]])</f>
        <v>32</v>
      </c>
      <c r="W4683" s="17">
        <f>COUNTIFS(performance_data[portfolio_id],performance_data[[#This Row],[portfolio_id]],
          performance_data[return_flag],1)</f>
        <v>12</v>
      </c>
      <c r="X4683" s="15">
        <f>performance_data[[#This Row],[underperform_flag_count]]/performance_data[[#This Row],[totalportfoliocount]]</f>
        <v>0.375</v>
      </c>
    </row>
    <row r="4684" spans="1:24" x14ac:dyDescent="0.3">
      <c r="A4684">
        <v>9566</v>
      </c>
      <c r="B4684" s="1">
        <v>45132</v>
      </c>
      <c r="C4684">
        <v>157375.23000000001</v>
      </c>
      <c r="D4684">
        <v>-9.7799999999999994</v>
      </c>
      <c r="E4684">
        <v>-9.7100000000000009</v>
      </c>
      <c r="F4684">
        <v>1014.64</v>
      </c>
      <c r="G4684">
        <v>6305.33</v>
      </c>
      <c r="H4684" t="s">
        <v>2213</v>
      </c>
      <c r="I4684" t="s">
        <v>2209</v>
      </c>
      <c r="J4684">
        <v>7</v>
      </c>
      <c r="K4684" t="s">
        <v>2210</v>
      </c>
      <c r="L4684" t="str">
        <f>IF(performance_data[[#This Row],[return_percentage]]&gt;=performance_data[[#This Row],[benchmark_return]],"Higher","Lower")</f>
        <v>Lower</v>
      </c>
      <c r="M4684" s="14">
        <f xml:space="preserve"> _xlfn.MAXIFS(performance_data[date],performance_data[portfolio_id],performance_data[[#This Row],[portfolio_id]])</f>
        <v>45549</v>
      </c>
      <c r="N4684" s="14">
        <f xml:space="preserve"> _xlfn.MINIFS(performance_data[date],performance_data[portfolio_id],performance_data[[#This Row],[portfolio_id]])</f>
        <v>44841</v>
      </c>
      <c r="O4684" s="15">
        <f>_xlfn.MAXIFS(performance_data[portfolio_value],performance_data[portfolio_id],performance_data[[#This Row],[portfolio_id]],performance_data[date],performance_data[[#This Row],[latest_date]])</f>
        <v>311089.65000000002</v>
      </c>
      <c r="P4684" s="15">
        <f>_xlfn.MAXIFS(performance_data[portfolio_value],performance_data[portfolio_id],performance_data[[#This Row],[portfolio_id]],performance_data[date],performance_data[[#This Row],[starting_date]])</f>
        <v>358635.99</v>
      </c>
      <c r="Q4684" s="15">
        <f>performance_data[[#This Row],[latest_value]]-performance_data[[#This Row],[starting_value]]</f>
        <v>-47546.339999999967</v>
      </c>
      <c r="R4684" s="15">
        <f>performance_data[[#This Row],[net_inflows]]-performance_data[[#This Row],[net_outflows]]</f>
        <v>-5290.69</v>
      </c>
      <c r="S4684" s="15" t="str">
        <f>IF(performance_data[[#This Row],[net_inflows]]&gt;AVERAGE(performance_data[net_inflows]),"High","Low")</f>
        <v>Low</v>
      </c>
      <c r="T4684" s="15">
        <f>AVERAGEIF(performance_data[inflow_flag],performance_data[[#This Row],[inflow_flag]],performance_data[return_percentage])</f>
        <v>5.0457846277021572</v>
      </c>
      <c r="U4684" s="17">
        <f>IF(performance_data[[#This Row],[return_percentage]]&lt;performance_data[[#This Row],[benchmark_return]],1,0)</f>
        <v>1</v>
      </c>
      <c r="V4684" s="17">
        <f>COUNTIFS(performance_data[portfolio_id],performance_data[[#This Row],[portfolio_id]])</f>
        <v>32</v>
      </c>
      <c r="W4684" s="17">
        <f>COUNTIFS(performance_data[portfolio_id],performance_data[[#This Row],[portfolio_id]],
          performance_data[return_flag],1)</f>
        <v>12</v>
      </c>
      <c r="X4684" s="15">
        <f>performance_data[[#This Row],[underperform_flag_count]]/performance_data[[#This Row],[totalportfoliocount]]</f>
        <v>0.375</v>
      </c>
    </row>
    <row r="4685" spans="1:24" x14ac:dyDescent="0.3">
      <c r="A4685">
        <v>9566</v>
      </c>
      <c r="B4685" s="1">
        <v>45218</v>
      </c>
      <c r="C4685">
        <v>472539.04</v>
      </c>
      <c r="D4685">
        <v>14.8</v>
      </c>
      <c r="E4685">
        <v>13.48</v>
      </c>
      <c r="F4685">
        <v>16006.6</v>
      </c>
      <c r="G4685">
        <v>18331.7</v>
      </c>
      <c r="H4685" t="s">
        <v>2213</v>
      </c>
      <c r="I4685" t="s">
        <v>2217</v>
      </c>
      <c r="J4685">
        <v>10</v>
      </c>
      <c r="K4685" t="s">
        <v>2224</v>
      </c>
      <c r="L4685" t="str">
        <f>IF(performance_data[[#This Row],[return_percentage]]&gt;=performance_data[[#This Row],[benchmark_return]],"Higher","Lower")</f>
        <v>Higher</v>
      </c>
      <c r="M4685" s="14">
        <f xml:space="preserve"> _xlfn.MAXIFS(performance_data[date],performance_data[portfolio_id],performance_data[[#This Row],[portfolio_id]])</f>
        <v>45549</v>
      </c>
      <c r="N4685" s="14">
        <f xml:space="preserve"> _xlfn.MINIFS(performance_data[date],performance_data[portfolio_id],performance_data[[#This Row],[portfolio_id]])</f>
        <v>44841</v>
      </c>
      <c r="O4685" s="15">
        <f>_xlfn.MAXIFS(performance_data[portfolio_value],performance_data[portfolio_id],performance_data[[#This Row],[portfolio_id]],performance_data[date],performance_data[[#This Row],[latest_date]])</f>
        <v>311089.65000000002</v>
      </c>
      <c r="P4685" s="15">
        <f>_xlfn.MAXIFS(performance_data[portfolio_value],performance_data[portfolio_id],performance_data[[#This Row],[portfolio_id]],performance_data[date],performance_data[[#This Row],[starting_date]])</f>
        <v>358635.99</v>
      </c>
      <c r="Q4685" s="15">
        <f>performance_data[[#This Row],[latest_value]]-performance_data[[#This Row],[starting_value]]</f>
        <v>-47546.339999999967</v>
      </c>
      <c r="R4685" s="15">
        <f>performance_data[[#This Row],[net_inflows]]-performance_data[[#This Row],[net_outflows]]</f>
        <v>-2325.1000000000004</v>
      </c>
      <c r="S4685" s="15" t="str">
        <f>IF(performance_data[[#This Row],[net_inflows]]&gt;AVERAGE(performance_data[net_inflows]),"High","Low")</f>
        <v>High</v>
      </c>
      <c r="T4685" s="15">
        <f>AVERAGEIF(performance_data[inflow_flag],performance_data[[#This Row],[inflow_flag]],performance_data[return_percentage])</f>
        <v>4.8467905675459724</v>
      </c>
      <c r="U4685" s="17">
        <f>IF(performance_data[[#This Row],[return_percentage]]&lt;performance_data[[#This Row],[benchmark_return]],1,0)</f>
        <v>0</v>
      </c>
      <c r="V4685" s="17">
        <f>COUNTIFS(performance_data[portfolio_id],performance_data[[#This Row],[portfolio_id]])</f>
        <v>32</v>
      </c>
      <c r="W4685" s="17">
        <f>COUNTIFS(performance_data[portfolio_id],performance_data[[#This Row],[portfolio_id]],
          performance_data[return_flag],1)</f>
        <v>12</v>
      </c>
      <c r="X4685" s="15">
        <f>performance_data[[#This Row],[underperform_flag_count]]/performance_data[[#This Row],[totalportfoliocount]]</f>
        <v>0.375</v>
      </c>
    </row>
    <row r="4686" spans="1:24" x14ac:dyDescent="0.3">
      <c r="A4686">
        <v>9566</v>
      </c>
      <c r="B4686" s="1">
        <v>44841</v>
      </c>
      <c r="C4686">
        <v>358635.99</v>
      </c>
      <c r="D4686">
        <v>-0.78</v>
      </c>
      <c r="E4686">
        <v>-0.64</v>
      </c>
      <c r="F4686">
        <v>17607.5</v>
      </c>
      <c r="G4686">
        <v>13940.85</v>
      </c>
      <c r="H4686" t="s">
        <v>2220</v>
      </c>
      <c r="I4686" t="s">
        <v>2217</v>
      </c>
      <c r="J4686">
        <v>10</v>
      </c>
      <c r="K4686" t="s">
        <v>2224</v>
      </c>
      <c r="L4686" t="str">
        <f>IF(performance_data[[#This Row],[return_percentage]]&gt;=performance_data[[#This Row],[benchmark_return]],"Higher","Lower")</f>
        <v>Lower</v>
      </c>
      <c r="M4686" s="14">
        <f xml:space="preserve"> _xlfn.MAXIFS(performance_data[date],performance_data[portfolio_id],performance_data[[#This Row],[portfolio_id]])</f>
        <v>45549</v>
      </c>
      <c r="N4686" s="14">
        <f xml:space="preserve"> _xlfn.MINIFS(performance_data[date],performance_data[portfolio_id],performance_data[[#This Row],[portfolio_id]])</f>
        <v>44841</v>
      </c>
      <c r="O4686" s="15">
        <f>_xlfn.MAXIFS(performance_data[portfolio_value],performance_data[portfolio_id],performance_data[[#This Row],[portfolio_id]],performance_data[date],performance_data[[#This Row],[latest_date]])</f>
        <v>311089.65000000002</v>
      </c>
      <c r="P4686" s="15">
        <f>_xlfn.MAXIFS(performance_data[portfolio_value],performance_data[portfolio_id],performance_data[[#This Row],[portfolio_id]],performance_data[date],performance_data[[#This Row],[starting_date]])</f>
        <v>358635.99</v>
      </c>
      <c r="Q4686" s="15">
        <f>performance_data[[#This Row],[latest_value]]-performance_data[[#This Row],[starting_value]]</f>
        <v>-47546.339999999967</v>
      </c>
      <c r="R4686" s="15">
        <f>performance_data[[#This Row],[net_inflows]]-performance_data[[#This Row],[net_outflows]]</f>
        <v>3666.6499999999996</v>
      </c>
      <c r="S4686" s="15" t="str">
        <f>IF(performance_data[[#This Row],[net_inflows]]&gt;AVERAGE(performance_data[net_inflows]),"High","Low")</f>
        <v>High</v>
      </c>
      <c r="T4686" s="15">
        <f>AVERAGEIF(performance_data[inflow_flag],performance_data[[#This Row],[inflow_flag]],performance_data[return_percentage])</f>
        <v>4.8467905675459724</v>
      </c>
      <c r="U4686" s="17">
        <f>IF(performance_data[[#This Row],[return_percentage]]&lt;performance_data[[#This Row],[benchmark_return]],1,0)</f>
        <v>1</v>
      </c>
      <c r="V4686" s="17">
        <f>COUNTIFS(performance_data[portfolio_id],performance_data[[#This Row],[portfolio_id]])</f>
        <v>32</v>
      </c>
      <c r="W4686" s="17">
        <f>COUNTIFS(performance_data[portfolio_id],performance_data[[#This Row],[portfolio_id]],
          performance_data[return_flag],1)</f>
        <v>12</v>
      </c>
      <c r="X4686" s="15">
        <f>performance_data[[#This Row],[underperform_flag_count]]/performance_data[[#This Row],[totalportfoliocount]]</f>
        <v>0.375</v>
      </c>
    </row>
    <row r="4687" spans="1:24" x14ac:dyDescent="0.3">
      <c r="A4687">
        <v>9566</v>
      </c>
      <c r="B4687" s="1">
        <v>45548</v>
      </c>
      <c r="C4687">
        <v>103794.07</v>
      </c>
      <c r="D4687">
        <v>9.89</v>
      </c>
      <c r="E4687">
        <v>11.49</v>
      </c>
      <c r="F4687">
        <v>113.47</v>
      </c>
      <c r="G4687">
        <v>19938.84</v>
      </c>
      <c r="H4687" t="s">
        <v>2205</v>
      </c>
      <c r="I4687" t="s">
        <v>2209</v>
      </c>
      <c r="J4687">
        <v>9</v>
      </c>
      <c r="K4687" t="s">
        <v>2221</v>
      </c>
      <c r="L4687" t="str">
        <f>IF(performance_data[[#This Row],[return_percentage]]&gt;=performance_data[[#This Row],[benchmark_return]],"Higher","Lower")</f>
        <v>Lower</v>
      </c>
      <c r="M4687" s="14">
        <f xml:space="preserve"> _xlfn.MAXIFS(performance_data[date],performance_data[portfolio_id],performance_data[[#This Row],[portfolio_id]])</f>
        <v>45549</v>
      </c>
      <c r="N4687" s="14">
        <f xml:space="preserve"> _xlfn.MINIFS(performance_data[date],performance_data[portfolio_id],performance_data[[#This Row],[portfolio_id]])</f>
        <v>44841</v>
      </c>
      <c r="O4687" s="15">
        <f>_xlfn.MAXIFS(performance_data[portfolio_value],performance_data[portfolio_id],performance_data[[#This Row],[portfolio_id]],performance_data[date],performance_data[[#This Row],[latest_date]])</f>
        <v>311089.65000000002</v>
      </c>
      <c r="P4687" s="15">
        <f>_xlfn.MAXIFS(performance_data[portfolio_value],performance_data[portfolio_id],performance_data[[#This Row],[portfolio_id]],performance_data[date],performance_data[[#This Row],[starting_date]])</f>
        <v>358635.99</v>
      </c>
      <c r="Q4687" s="15">
        <f>performance_data[[#This Row],[latest_value]]-performance_data[[#This Row],[starting_value]]</f>
        <v>-47546.339999999967</v>
      </c>
      <c r="R4687" s="15">
        <f>performance_data[[#This Row],[net_inflows]]-performance_data[[#This Row],[net_outflows]]</f>
        <v>-19825.37</v>
      </c>
      <c r="S4687" s="15" t="str">
        <f>IF(performance_data[[#This Row],[net_inflows]]&gt;AVERAGE(performance_data[net_inflows]),"High","Low")</f>
        <v>Low</v>
      </c>
      <c r="T4687" s="15">
        <f>AVERAGEIF(performance_data[inflow_flag],performance_data[[#This Row],[inflow_flag]],performance_data[return_percentage])</f>
        <v>5.0457846277021572</v>
      </c>
      <c r="U4687" s="17">
        <f>IF(performance_data[[#This Row],[return_percentage]]&lt;performance_data[[#This Row],[benchmark_return]],1,0)</f>
        <v>1</v>
      </c>
      <c r="V4687" s="17">
        <f>COUNTIFS(performance_data[portfolio_id],performance_data[[#This Row],[portfolio_id]])</f>
        <v>32</v>
      </c>
      <c r="W4687" s="17">
        <f>COUNTIFS(performance_data[portfolio_id],performance_data[[#This Row],[portfolio_id]],
          performance_data[return_flag],1)</f>
        <v>12</v>
      </c>
      <c r="X4687" s="15">
        <f>performance_data[[#This Row],[underperform_flag_count]]/performance_data[[#This Row],[totalportfoliocount]]</f>
        <v>0.375</v>
      </c>
    </row>
    <row r="4688" spans="1:24" x14ac:dyDescent="0.3">
      <c r="A4688">
        <v>9566</v>
      </c>
      <c r="B4688" s="1">
        <v>45413</v>
      </c>
      <c r="C4688">
        <v>203461.68</v>
      </c>
      <c r="D4688">
        <v>5.49</v>
      </c>
      <c r="E4688">
        <v>4.7</v>
      </c>
      <c r="F4688">
        <v>5759.02</v>
      </c>
      <c r="G4688">
        <v>1710.7</v>
      </c>
      <c r="H4688" t="s">
        <v>2205</v>
      </c>
      <c r="I4688" t="s">
        <v>2211</v>
      </c>
      <c r="J4688">
        <v>5</v>
      </c>
      <c r="K4688" t="s">
        <v>2223</v>
      </c>
      <c r="L4688" t="str">
        <f>IF(performance_data[[#This Row],[return_percentage]]&gt;=performance_data[[#This Row],[benchmark_return]],"Higher","Lower")</f>
        <v>Higher</v>
      </c>
      <c r="M4688" s="14">
        <f xml:space="preserve"> _xlfn.MAXIFS(performance_data[date],performance_data[portfolio_id],performance_data[[#This Row],[portfolio_id]])</f>
        <v>45549</v>
      </c>
      <c r="N4688" s="14">
        <f xml:space="preserve"> _xlfn.MINIFS(performance_data[date],performance_data[portfolio_id],performance_data[[#This Row],[portfolio_id]])</f>
        <v>44841</v>
      </c>
      <c r="O4688" s="15">
        <f>_xlfn.MAXIFS(performance_data[portfolio_value],performance_data[portfolio_id],performance_data[[#This Row],[portfolio_id]],performance_data[date],performance_data[[#This Row],[latest_date]])</f>
        <v>311089.65000000002</v>
      </c>
      <c r="P4688" s="15">
        <f>_xlfn.MAXIFS(performance_data[portfolio_value],performance_data[portfolio_id],performance_data[[#This Row],[portfolio_id]],performance_data[date],performance_data[[#This Row],[starting_date]])</f>
        <v>358635.99</v>
      </c>
      <c r="Q4688" s="15">
        <f>performance_data[[#This Row],[latest_value]]-performance_data[[#This Row],[starting_value]]</f>
        <v>-47546.339999999967</v>
      </c>
      <c r="R4688" s="15">
        <f>performance_data[[#This Row],[net_inflows]]-performance_data[[#This Row],[net_outflows]]</f>
        <v>4048.3200000000006</v>
      </c>
      <c r="S4688" s="15" t="str">
        <f>IF(performance_data[[#This Row],[net_inflows]]&gt;AVERAGE(performance_data[net_inflows]),"High","Low")</f>
        <v>Low</v>
      </c>
      <c r="T4688" s="15">
        <f>AVERAGEIF(performance_data[inflow_flag],performance_data[[#This Row],[inflow_flag]],performance_data[return_percentage])</f>
        <v>5.0457846277021572</v>
      </c>
      <c r="U4688" s="17">
        <f>IF(performance_data[[#This Row],[return_percentage]]&lt;performance_data[[#This Row],[benchmark_return]],1,0)</f>
        <v>0</v>
      </c>
      <c r="V4688" s="17">
        <f>COUNTIFS(performance_data[portfolio_id],performance_data[[#This Row],[portfolio_id]])</f>
        <v>32</v>
      </c>
      <c r="W4688" s="17">
        <f>COUNTIFS(performance_data[portfolio_id],performance_data[[#This Row],[portfolio_id]],
          performance_data[return_flag],1)</f>
        <v>12</v>
      </c>
      <c r="X4688" s="15">
        <f>performance_data[[#This Row],[underperform_flag_count]]/performance_data[[#This Row],[totalportfoliocount]]</f>
        <v>0.375</v>
      </c>
    </row>
    <row r="4689" spans="1:24" x14ac:dyDescent="0.3">
      <c r="A4689">
        <v>9566</v>
      </c>
      <c r="B4689" s="1">
        <v>45007</v>
      </c>
      <c r="C4689">
        <v>484179.20000000001</v>
      </c>
      <c r="D4689">
        <v>-9.49</v>
      </c>
      <c r="E4689">
        <v>-9.8699999999999992</v>
      </c>
      <c r="F4689">
        <v>14039.85</v>
      </c>
      <c r="G4689">
        <v>19652.080000000002</v>
      </c>
      <c r="H4689" t="s">
        <v>2213</v>
      </c>
      <c r="I4689" t="s">
        <v>2206</v>
      </c>
      <c r="J4689">
        <v>3</v>
      </c>
      <c r="K4689" t="s">
        <v>2222</v>
      </c>
      <c r="L4689" t="str">
        <f>IF(performance_data[[#This Row],[return_percentage]]&gt;=performance_data[[#This Row],[benchmark_return]],"Higher","Lower")</f>
        <v>Higher</v>
      </c>
      <c r="M4689" s="14">
        <f xml:space="preserve"> _xlfn.MAXIFS(performance_data[date],performance_data[portfolio_id],performance_data[[#This Row],[portfolio_id]])</f>
        <v>45549</v>
      </c>
      <c r="N4689" s="14">
        <f xml:space="preserve"> _xlfn.MINIFS(performance_data[date],performance_data[portfolio_id],performance_data[[#This Row],[portfolio_id]])</f>
        <v>44841</v>
      </c>
      <c r="O4689" s="15">
        <f>_xlfn.MAXIFS(performance_data[portfolio_value],performance_data[portfolio_id],performance_data[[#This Row],[portfolio_id]],performance_data[date],performance_data[[#This Row],[latest_date]])</f>
        <v>311089.65000000002</v>
      </c>
      <c r="P4689" s="15">
        <f>_xlfn.MAXIFS(performance_data[portfolio_value],performance_data[portfolio_id],performance_data[[#This Row],[portfolio_id]],performance_data[date],performance_data[[#This Row],[starting_date]])</f>
        <v>358635.99</v>
      </c>
      <c r="Q4689" s="15">
        <f>performance_data[[#This Row],[latest_value]]-performance_data[[#This Row],[starting_value]]</f>
        <v>-47546.339999999967</v>
      </c>
      <c r="R4689" s="15">
        <f>performance_data[[#This Row],[net_inflows]]-performance_data[[#This Row],[net_outflows]]</f>
        <v>-5612.2300000000014</v>
      </c>
      <c r="S4689" s="15" t="str">
        <f>IF(performance_data[[#This Row],[net_inflows]]&gt;AVERAGE(performance_data[net_inflows]),"High","Low")</f>
        <v>High</v>
      </c>
      <c r="T4689" s="15">
        <f>AVERAGEIF(performance_data[inflow_flag],performance_data[[#This Row],[inflow_flag]],performance_data[return_percentage])</f>
        <v>4.8467905675459724</v>
      </c>
      <c r="U4689" s="17">
        <f>IF(performance_data[[#This Row],[return_percentage]]&lt;performance_data[[#This Row],[benchmark_return]],1,0)</f>
        <v>0</v>
      </c>
      <c r="V4689" s="17">
        <f>COUNTIFS(performance_data[portfolio_id],performance_data[[#This Row],[portfolio_id]])</f>
        <v>32</v>
      </c>
      <c r="W4689" s="17">
        <f>COUNTIFS(performance_data[portfolio_id],performance_data[[#This Row],[portfolio_id]],
          performance_data[return_flag],1)</f>
        <v>12</v>
      </c>
      <c r="X4689" s="15">
        <f>performance_data[[#This Row],[underperform_flag_count]]/performance_data[[#This Row],[totalportfoliocount]]</f>
        <v>0.375</v>
      </c>
    </row>
    <row r="4690" spans="1:24" x14ac:dyDescent="0.3">
      <c r="A4690">
        <v>9566</v>
      </c>
      <c r="B4690" s="1">
        <v>45293</v>
      </c>
      <c r="C4690">
        <v>248993.03</v>
      </c>
      <c r="D4690">
        <v>-6.26</v>
      </c>
      <c r="E4690">
        <v>-6.74</v>
      </c>
      <c r="F4690">
        <v>14673.64</v>
      </c>
      <c r="G4690">
        <v>2531.21</v>
      </c>
      <c r="H4690" t="s">
        <v>2205</v>
      </c>
      <c r="I4690" t="s">
        <v>2206</v>
      </c>
      <c r="J4690">
        <v>1</v>
      </c>
      <c r="K4690" t="s">
        <v>2207</v>
      </c>
      <c r="L4690" t="str">
        <f>IF(performance_data[[#This Row],[return_percentage]]&gt;=performance_data[[#This Row],[benchmark_return]],"Higher","Lower")</f>
        <v>Higher</v>
      </c>
      <c r="M4690" s="14">
        <f xml:space="preserve"> _xlfn.MAXIFS(performance_data[date],performance_data[portfolio_id],performance_data[[#This Row],[portfolio_id]])</f>
        <v>45549</v>
      </c>
      <c r="N4690" s="14">
        <f xml:space="preserve"> _xlfn.MINIFS(performance_data[date],performance_data[portfolio_id],performance_data[[#This Row],[portfolio_id]])</f>
        <v>44841</v>
      </c>
      <c r="O4690" s="15">
        <f>_xlfn.MAXIFS(performance_data[portfolio_value],performance_data[portfolio_id],performance_data[[#This Row],[portfolio_id]],performance_data[date],performance_data[[#This Row],[latest_date]])</f>
        <v>311089.65000000002</v>
      </c>
      <c r="P4690" s="15">
        <f>_xlfn.MAXIFS(performance_data[portfolio_value],performance_data[portfolio_id],performance_data[[#This Row],[portfolio_id]],performance_data[date],performance_data[[#This Row],[starting_date]])</f>
        <v>358635.99</v>
      </c>
      <c r="Q4690" s="15">
        <f>performance_data[[#This Row],[latest_value]]-performance_data[[#This Row],[starting_value]]</f>
        <v>-47546.339999999967</v>
      </c>
      <c r="R4690" s="15">
        <f>performance_data[[#This Row],[net_inflows]]-performance_data[[#This Row],[net_outflows]]</f>
        <v>12142.43</v>
      </c>
      <c r="S4690" s="15" t="str">
        <f>IF(performance_data[[#This Row],[net_inflows]]&gt;AVERAGE(performance_data[net_inflows]),"High","Low")</f>
        <v>High</v>
      </c>
      <c r="T4690" s="15">
        <f>AVERAGEIF(performance_data[inflow_flag],performance_data[[#This Row],[inflow_flag]],performance_data[return_percentage])</f>
        <v>4.8467905675459724</v>
      </c>
      <c r="U4690" s="17">
        <f>IF(performance_data[[#This Row],[return_percentage]]&lt;performance_data[[#This Row],[benchmark_return]],1,0)</f>
        <v>0</v>
      </c>
      <c r="V4690" s="17">
        <f>COUNTIFS(performance_data[portfolio_id],performance_data[[#This Row],[portfolio_id]])</f>
        <v>32</v>
      </c>
      <c r="W4690" s="17">
        <f>COUNTIFS(performance_data[portfolio_id],performance_data[[#This Row],[portfolio_id]],
          performance_data[return_flag],1)</f>
        <v>12</v>
      </c>
      <c r="X4690" s="15">
        <f>performance_data[[#This Row],[underperform_flag_count]]/performance_data[[#This Row],[totalportfoliocount]]</f>
        <v>0.375</v>
      </c>
    </row>
    <row r="4691" spans="1:24" x14ac:dyDescent="0.3">
      <c r="A4691">
        <v>9566</v>
      </c>
      <c r="B4691" s="1">
        <v>45140</v>
      </c>
      <c r="C4691">
        <v>290026.19</v>
      </c>
      <c r="D4691">
        <v>1.98</v>
      </c>
      <c r="E4691">
        <v>1.96</v>
      </c>
      <c r="F4691">
        <v>13427.95</v>
      </c>
      <c r="G4691">
        <v>3593.2</v>
      </c>
      <c r="H4691" t="s">
        <v>2213</v>
      </c>
      <c r="I4691" t="s">
        <v>2209</v>
      </c>
      <c r="J4691">
        <v>8</v>
      </c>
      <c r="K4691" t="s">
        <v>2214</v>
      </c>
      <c r="L4691" t="str">
        <f>IF(performance_data[[#This Row],[return_percentage]]&gt;=performance_data[[#This Row],[benchmark_return]],"Higher","Lower")</f>
        <v>Higher</v>
      </c>
      <c r="M4691" s="14">
        <f xml:space="preserve"> _xlfn.MAXIFS(performance_data[date],performance_data[portfolio_id],performance_data[[#This Row],[portfolio_id]])</f>
        <v>45549</v>
      </c>
      <c r="N4691" s="14">
        <f xml:space="preserve"> _xlfn.MINIFS(performance_data[date],performance_data[portfolio_id],performance_data[[#This Row],[portfolio_id]])</f>
        <v>44841</v>
      </c>
      <c r="O4691" s="15">
        <f>_xlfn.MAXIFS(performance_data[portfolio_value],performance_data[portfolio_id],performance_data[[#This Row],[portfolio_id]],performance_data[date],performance_data[[#This Row],[latest_date]])</f>
        <v>311089.65000000002</v>
      </c>
      <c r="P4691" s="15">
        <f>_xlfn.MAXIFS(performance_data[portfolio_value],performance_data[portfolio_id],performance_data[[#This Row],[portfolio_id]],performance_data[date],performance_data[[#This Row],[starting_date]])</f>
        <v>358635.99</v>
      </c>
      <c r="Q4691" s="15">
        <f>performance_data[[#This Row],[latest_value]]-performance_data[[#This Row],[starting_value]]</f>
        <v>-47546.339999999967</v>
      </c>
      <c r="R4691" s="15">
        <f>performance_data[[#This Row],[net_inflows]]-performance_data[[#This Row],[net_outflows]]</f>
        <v>9834.75</v>
      </c>
      <c r="S4691" s="15" t="str">
        <f>IF(performance_data[[#This Row],[net_inflows]]&gt;AVERAGE(performance_data[net_inflows]),"High","Low")</f>
        <v>High</v>
      </c>
      <c r="T4691" s="15">
        <f>AVERAGEIF(performance_data[inflow_flag],performance_data[[#This Row],[inflow_flag]],performance_data[return_percentage])</f>
        <v>4.8467905675459724</v>
      </c>
      <c r="U4691" s="17">
        <f>IF(performance_data[[#This Row],[return_percentage]]&lt;performance_data[[#This Row],[benchmark_return]],1,0)</f>
        <v>0</v>
      </c>
      <c r="V4691" s="17">
        <f>COUNTIFS(performance_data[portfolio_id],performance_data[[#This Row],[portfolio_id]])</f>
        <v>32</v>
      </c>
      <c r="W4691" s="17">
        <f>COUNTIFS(performance_data[portfolio_id],performance_data[[#This Row],[portfolio_id]],
          performance_data[return_flag],1)</f>
        <v>12</v>
      </c>
      <c r="X4691" s="15">
        <f>performance_data[[#This Row],[underperform_flag_count]]/performance_data[[#This Row],[totalportfoliocount]]</f>
        <v>0.375</v>
      </c>
    </row>
    <row r="4692" spans="1:24" x14ac:dyDescent="0.3">
      <c r="A4692">
        <v>9566</v>
      </c>
      <c r="B4692" s="1">
        <v>45471</v>
      </c>
      <c r="C4692">
        <v>61055.7</v>
      </c>
      <c r="D4692">
        <v>-5.88</v>
      </c>
      <c r="E4692">
        <v>-6.48</v>
      </c>
      <c r="F4692">
        <v>4802.88</v>
      </c>
      <c r="G4692">
        <v>16990.72</v>
      </c>
      <c r="H4692" t="s">
        <v>2205</v>
      </c>
      <c r="I4692" t="s">
        <v>2211</v>
      </c>
      <c r="J4692">
        <v>6</v>
      </c>
      <c r="K4692" t="s">
        <v>2212</v>
      </c>
      <c r="L4692" t="str">
        <f>IF(performance_data[[#This Row],[return_percentage]]&gt;=performance_data[[#This Row],[benchmark_return]],"Higher","Lower")</f>
        <v>Higher</v>
      </c>
      <c r="M4692" s="14">
        <f xml:space="preserve"> _xlfn.MAXIFS(performance_data[date],performance_data[portfolio_id],performance_data[[#This Row],[portfolio_id]])</f>
        <v>45549</v>
      </c>
      <c r="N4692" s="14">
        <f xml:space="preserve"> _xlfn.MINIFS(performance_data[date],performance_data[portfolio_id],performance_data[[#This Row],[portfolio_id]])</f>
        <v>44841</v>
      </c>
      <c r="O4692" s="15">
        <f>_xlfn.MAXIFS(performance_data[portfolio_value],performance_data[portfolio_id],performance_data[[#This Row],[portfolio_id]],performance_data[date],performance_data[[#This Row],[latest_date]])</f>
        <v>311089.65000000002</v>
      </c>
      <c r="P4692" s="15">
        <f>_xlfn.MAXIFS(performance_data[portfolio_value],performance_data[portfolio_id],performance_data[[#This Row],[portfolio_id]],performance_data[date],performance_data[[#This Row],[starting_date]])</f>
        <v>358635.99</v>
      </c>
      <c r="Q4692" s="15">
        <f>performance_data[[#This Row],[latest_value]]-performance_data[[#This Row],[starting_value]]</f>
        <v>-47546.339999999967</v>
      </c>
      <c r="R4692" s="15">
        <f>performance_data[[#This Row],[net_inflows]]-performance_data[[#This Row],[net_outflows]]</f>
        <v>-12187.84</v>
      </c>
      <c r="S4692" s="15" t="str">
        <f>IF(performance_data[[#This Row],[net_inflows]]&gt;AVERAGE(performance_data[net_inflows]),"High","Low")</f>
        <v>Low</v>
      </c>
      <c r="T4692" s="15">
        <f>AVERAGEIF(performance_data[inflow_flag],performance_data[[#This Row],[inflow_flag]],performance_data[return_percentage])</f>
        <v>5.0457846277021572</v>
      </c>
      <c r="U4692" s="17">
        <f>IF(performance_data[[#This Row],[return_percentage]]&lt;performance_data[[#This Row],[benchmark_return]],1,0)</f>
        <v>0</v>
      </c>
      <c r="V4692" s="17">
        <f>COUNTIFS(performance_data[portfolio_id],performance_data[[#This Row],[portfolio_id]])</f>
        <v>32</v>
      </c>
      <c r="W4692" s="17">
        <f>COUNTIFS(performance_data[portfolio_id],performance_data[[#This Row],[portfolio_id]],
          performance_data[return_flag],1)</f>
        <v>12</v>
      </c>
      <c r="X4692" s="15">
        <f>performance_data[[#This Row],[underperform_flag_count]]/performance_data[[#This Row],[totalportfoliocount]]</f>
        <v>0.375</v>
      </c>
    </row>
    <row r="4693" spans="1:24" x14ac:dyDescent="0.3">
      <c r="A4693">
        <v>9566</v>
      </c>
      <c r="B4693" s="1">
        <v>45313</v>
      </c>
      <c r="C4693">
        <v>126968.41</v>
      </c>
      <c r="D4693">
        <v>16</v>
      </c>
      <c r="E4693">
        <v>17.309999999999999</v>
      </c>
      <c r="F4693">
        <v>4790.57</v>
      </c>
      <c r="G4693">
        <v>7823.35</v>
      </c>
      <c r="H4693" t="s">
        <v>2205</v>
      </c>
      <c r="I4693" t="s">
        <v>2206</v>
      </c>
      <c r="J4693">
        <v>1</v>
      </c>
      <c r="K4693" t="s">
        <v>2207</v>
      </c>
      <c r="L4693" t="str">
        <f>IF(performance_data[[#This Row],[return_percentage]]&gt;=performance_data[[#This Row],[benchmark_return]],"Higher","Lower")</f>
        <v>Lower</v>
      </c>
      <c r="M4693" s="14">
        <f xml:space="preserve"> _xlfn.MAXIFS(performance_data[date],performance_data[portfolio_id],performance_data[[#This Row],[portfolio_id]])</f>
        <v>45549</v>
      </c>
      <c r="N4693" s="14">
        <f xml:space="preserve"> _xlfn.MINIFS(performance_data[date],performance_data[portfolio_id],performance_data[[#This Row],[portfolio_id]])</f>
        <v>44841</v>
      </c>
      <c r="O4693" s="15">
        <f>_xlfn.MAXIFS(performance_data[portfolio_value],performance_data[portfolio_id],performance_data[[#This Row],[portfolio_id]],performance_data[date],performance_data[[#This Row],[latest_date]])</f>
        <v>311089.65000000002</v>
      </c>
      <c r="P4693" s="15">
        <f>_xlfn.MAXIFS(performance_data[portfolio_value],performance_data[portfolio_id],performance_data[[#This Row],[portfolio_id]],performance_data[date],performance_data[[#This Row],[starting_date]])</f>
        <v>358635.99</v>
      </c>
      <c r="Q4693" s="15">
        <f>performance_data[[#This Row],[latest_value]]-performance_data[[#This Row],[starting_value]]</f>
        <v>-47546.339999999967</v>
      </c>
      <c r="R4693" s="15">
        <f>performance_data[[#This Row],[net_inflows]]-performance_data[[#This Row],[net_outflows]]</f>
        <v>-3032.7800000000007</v>
      </c>
      <c r="S4693" s="15" t="str">
        <f>IF(performance_data[[#This Row],[net_inflows]]&gt;AVERAGE(performance_data[net_inflows]),"High","Low")</f>
        <v>Low</v>
      </c>
      <c r="T4693" s="15">
        <f>AVERAGEIF(performance_data[inflow_flag],performance_data[[#This Row],[inflow_flag]],performance_data[return_percentage])</f>
        <v>5.0457846277021572</v>
      </c>
      <c r="U4693" s="17">
        <f>IF(performance_data[[#This Row],[return_percentage]]&lt;performance_data[[#This Row],[benchmark_return]],1,0)</f>
        <v>1</v>
      </c>
      <c r="V4693" s="17">
        <f>COUNTIFS(performance_data[portfolio_id],performance_data[[#This Row],[portfolio_id]])</f>
        <v>32</v>
      </c>
      <c r="W4693" s="17">
        <f>COUNTIFS(performance_data[portfolio_id],performance_data[[#This Row],[portfolio_id]],
          performance_data[return_flag],1)</f>
        <v>12</v>
      </c>
      <c r="X4693" s="15">
        <f>performance_data[[#This Row],[underperform_flag_count]]/performance_data[[#This Row],[totalportfoliocount]]</f>
        <v>0.375</v>
      </c>
    </row>
    <row r="4694" spans="1:24" x14ac:dyDescent="0.3">
      <c r="A4694">
        <v>9566</v>
      </c>
      <c r="B4694" s="1">
        <v>44925</v>
      </c>
      <c r="C4694">
        <v>486959.97</v>
      </c>
      <c r="D4694">
        <v>-9.68</v>
      </c>
      <c r="E4694">
        <v>-10.75</v>
      </c>
      <c r="F4694">
        <v>6361.05</v>
      </c>
      <c r="G4694">
        <v>5541.88</v>
      </c>
      <c r="H4694" t="s">
        <v>2220</v>
      </c>
      <c r="I4694" t="s">
        <v>2217</v>
      </c>
      <c r="J4694">
        <v>12</v>
      </c>
      <c r="K4694" t="s">
        <v>2218</v>
      </c>
      <c r="L4694" t="str">
        <f>IF(performance_data[[#This Row],[return_percentage]]&gt;=performance_data[[#This Row],[benchmark_return]],"Higher","Lower")</f>
        <v>Higher</v>
      </c>
      <c r="M4694" s="14">
        <f xml:space="preserve"> _xlfn.MAXIFS(performance_data[date],performance_data[portfolio_id],performance_data[[#This Row],[portfolio_id]])</f>
        <v>45549</v>
      </c>
      <c r="N4694" s="14">
        <f xml:space="preserve"> _xlfn.MINIFS(performance_data[date],performance_data[portfolio_id],performance_data[[#This Row],[portfolio_id]])</f>
        <v>44841</v>
      </c>
      <c r="O4694" s="15">
        <f>_xlfn.MAXIFS(performance_data[portfolio_value],performance_data[portfolio_id],performance_data[[#This Row],[portfolio_id]],performance_data[date],performance_data[[#This Row],[latest_date]])</f>
        <v>311089.65000000002</v>
      </c>
      <c r="P4694" s="15">
        <f>_xlfn.MAXIFS(performance_data[portfolio_value],performance_data[portfolio_id],performance_data[[#This Row],[portfolio_id]],performance_data[date],performance_data[[#This Row],[starting_date]])</f>
        <v>358635.99</v>
      </c>
      <c r="Q4694" s="15">
        <f>performance_data[[#This Row],[latest_value]]-performance_data[[#This Row],[starting_value]]</f>
        <v>-47546.339999999967</v>
      </c>
      <c r="R4694" s="15">
        <f>performance_data[[#This Row],[net_inflows]]-performance_data[[#This Row],[net_outflows]]</f>
        <v>819.17000000000007</v>
      </c>
      <c r="S4694" s="15" t="str">
        <f>IF(performance_data[[#This Row],[net_inflows]]&gt;AVERAGE(performance_data[net_inflows]),"High","Low")</f>
        <v>Low</v>
      </c>
      <c r="T4694" s="15">
        <f>AVERAGEIF(performance_data[inflow_flag],performance_data[[#This Row],[inflow_flag]],performance_data[return_percentage])</f>
        <v>5.0457846277021572</v>
      </c>
      <c r="U4694" s="17">
        <f>IF(performance_data[[#This Row],[return_percentage]]&lt;performance_data[[#This Row],[benchmark_return]],1,0)</f>
        <v>0</v>
      </c>
      <c r="V4694" s="17">
        <f>COUNTIFS(performance_data[portfolio_id],performance_data[[#This Row],[portfolio_id]])</f>
        <v>32</v>
      </c>
      <c r="W4694" s="17">
        <f>COUNTIFS(performance_data[portfolio_id],performance_data[[#This Row],[portfolio_id]],
          performance_data[return_flag],1)</f>
        <v>12</v>
      </c>
      <c r="X4694" s="15">
        <f>performance_data[[#This Row],[underperform_flag_count]]/performance_data[[#This Row],[totalportfoliocount]]</f>
        <v>0.375</v>
      </c>
    </row>
    <row r="4695" spans="1:24" x14ac:dyDescent="0.3">
      <c r="A4695">
        <v>9566</v>
      </c>
      <c r="B4695" s="1">
        <v>44845</v>
      </c>
      <c r="C4695">
        <v>162434.76999999999</v>
      </c>
      <c r="D4695">
        <v>6.79</v>
      </c>
      <c r="E4695">
        <v>5.46</v>
      </c>
      <c r="F4695">
        <v>1235.5999999999999</v>
      </c>
      <c r="G4695">
        <v>4548.0600000000004</v>
      </c>
      <c r="H4695" t="s">
        <v>2220</v>
      </c>
      <c r="I4695" t="s">
        <v>2217</v>
      </c>
      <c r="J4695">
        <v>10</v>
      </c>
      <c r="K4695" t="s">
        <v>2224</v>
      </c>
      <c r="L4695" t="str">
        <f>IF(performance_data[[#This Row],[return_percentage]]&gt;=performance_data[[#This Row],[benchmark_return]],"Higher","Lower")</f>
        <v>Higher</v>
      </c>
      <c r="M4695" s="14">
        <f xml:space="preserve"> _xlfn.MAXIFS(performance_data[date],performance_data[portfolio_id],performance_data[[#This Row],[portfolio_id]])</f>
        <v>45549</v>
      </c>
      <c r="N4695" s="14">
        <f xml:space="preserve"> _xlfn.MINIFS(performance_data[date],performance_data[portfolio_id],performance_data[[#This Row],[portfolio_id]])</f>
        <v>44841</v>
      </c>
      <c r="O4695" s="15">
        <f>_xlfn.MAXIFS(performance_data[portfolio_value],performance_data[portfolio_id],performance_data[[#This Row],[portfolio_id]],performance_data[date],performance_data[[#This Row],[latest_date]])</f>
        <v>311089.65000000002</v>
      </c>
      <c r="P4695" s="15">
        <f>_xlfn.MAXIFS(performance_data[portfolio_value],performance_data[portfolio_id],performance_data[[#This Row],[portfolio_id]],performance_data[date],performance_data[[#This Row],[starting_date]])</f>
        <v>358635.99</v>
      </c>
      <c r="Q4695" s="15">
        <f>performance_data[[#This Row],[latest_value]]-performance_data[[#This Row],[starting_value]]</f>
        <v>-47546.339999999967</v>
      </c>
      <c r="R4695" s="15">
        <f>performance_data[[#This Row],[net_inflows]]-performance_data[[#This Row],[net_outflows]]</f>
        <v>-3312.4600000000005</v>
      </c>
      <c r="S4695" s="15" t="str">
        <f>IF(performance_data[[#This Row],[net_inflows]]&gt;AVERAGE(performance_data[net_inflows]),"High","Low")</f>
        <v>Low</v>
      </c>
      <c r="T4695" s="15">
        <f>AVERAGEIF(performance_data[inflow_flag],performance_data[[#This Row],[inflow_flag]],performance_data[return_percentage])</f>
        <v>5.0457846277021572</v>
      </c>
      <c r="U4695" s="17">
        <f>IF(performance_data[[#This Row],[return_percentage]]&lt;performance_data[[#This Row],[benchmark_return]],1,0)</f>
        <v>0</v>
      </c>
      <c r="V4695" s="17">
        <f>COUNTIFS(performance_data[portfolio_id],performance_data[[#This Row],[portfolio_id]])</f>
        <v>32</v>
      </c>
      <c r="W4695" s="17">
        <f>COUNTIFS(performance_data[portfolio_id],performance_data[[#This Row],[portfolio_id]],
          performance_data[return_flag],1)</f>
        <v>12</v>
      </c>
      <c r="X4695" s="15">
        <f>performance_data[[#This Row],[underperform_flag_count]]/performance_data[[#This Row],[totalportfoliocount]]</f>
        <v>0.375</v>
      </c>
    </row>
    <row r="4696" spans="1:24" x14ac:dyDescent="0.3">
      <c r="A4696">
        <v>9566</v>
      </c>
      <c r="B4696" s="1">
        <v>45535</v>
      </c>
      <c r="C4696">
        <v>397584.44</v>
      </c>
      <c r="D4696">
        <v>-6.86</v>
      </c>
      <c r="E4696">
        <v>-6.67</v>
      </c>
      <c r="F4696">
        <v>16379.79</v>
      </c>
      <c r="G4696">
        <v>1353.31</v>
      </c>
      <c r="H4696" t="s">
        <v>2205</v>
      </c>
      <c r="I4696" t="s">
        <v>2209</v>
      </c>
      <c r="J4696">
        <v>8</v>
      </c>
      <c r="K4696" t="s">
        <v>2214</v>
      </c>
      <c r="L4696" t="str">
        <f>IF(performance_data[[#This Row],[return_percentage]]&gt;=performance_data[[#This Row],[benchmark_return]],"Higher","Lower")</f>
        <v>Lower</v>
      </c>
      <c r="M4696" s="14">
        <f xml:space="preserve"> _xlfn.MAXIFS(performance_data[date],performance_data[portfolio_id],performance_data[[#This Row],[portfolio_id]])</f>
        <v>45549</v>
      </c>
      <c r="N4696" s="14">
        <f xml:space="preserve"> _xlfn.MINIFS(performance_data[date],performance_data[portfolio_id],performance_data[[#This Row],[portfolio_id]])</f>
        <v>44841</v>
      </c>
      <c r="O4696" s="15">
        <f>_xlfn.MAXIFS(performance_data[portfolio_value],performance_data[portfolio_id],performance_data[[#This Row],[portfolio_id]],performance_data[date],performance_data[[#This Row],[latest_date]])</f>
        <v>311089.65000000002</v>
      </c>
      <c r="P4696" s="15">
        <f>_xlfn.MAXIFS(performance_data[portfolio_value],performance_data[portfolio_id],performance_data[[#This Row],[portfolio_id]],performance_data[date],performance_data[[#This Row],[starting_date]])</f>
        <v>358635.99</v>
      </c>
      <c r="Q4696" s="15">
        <f>performance_data[[#This Row],[latest_value]]-performance_data[[#This Row],[starting_value]]</f>
        <v>-47546.339999999967</v>
      </c>
      <c r="R4696" s="15">
        <f>performance_data[[#This Row],[net_inflows]]-performance_data[[#This Row],[net_outflows]]</f>
        <v>15026.480000000001</v>
      </c>
      <c r="S4696" s="15" t="str">
        <f>IF(performance_data[[#This Row],[net_inflows]]&gt;AVERAGE(performance_data[net_inflows]),"High","Low")</f>
        <v>High</v>
      </c>
      <c r="T4696" s="15">
        <f>AVERAGEIF(performance_data[inflow_flag],performance_data[[#This Row],[inflow_flag]],performance_data[return_percentage])</f>
        <v>4.8467905675459724</v>
      </c>
      <c r="U4696" s="17">
        <f>IF(performance_data[[#This Row],[return_percentage]]&lt;performance_data[[#This Row],[benchmark_return]],1,0)</f>
        <v>1</v>
      </c>
      <c r="V4696" s="17">
        <f>COUNTIFS(performance_data[portfolio_id],performance_data[[#This Row],[portfolio_id]])</f>
        <v>32</v>
      </c>
      <c r="W4696" s="17">
        <f>COUNTIFS(performance_data[portfolio_id],performance_data[[#This Row],[portfolio_id]],
          performance_data[return_flag],1)</f>
        <v>12</v>
      </c>
      <c r="X4696" s="15">
        <f>performance_data[[#This Row],[underperform_flag_count]]/performance_data[[#This Row],[totalportfoliocount]]</f>
        <v>0.375</v>
      </c>
    </row>
    <row r="4697" spans="1:24" x14ac:dyDescent="0.3">
      <c r="A4697">
        <v>9566</v>
      </c>
      <c r="B4697" s="1">
        <v>45302</v>
      </c>
      <c r="C4697">
        <v>464152.11</v>
      </c>
      <c r="D4697">
        <v>6.01</v>
      </c>
      <c r="E4697">
        <v>6.15</v>
      </c>
      <c r="F4697">
        <v>17631.919999999998</v>
      </c>
      <c r="G4697">
        <v>7708.54</v>
      </c>
      <c r="H4697" t="s">
        <v>2205</v>
      </c>
      <c r="I4697" t="s">
        <v>2206</v>
      </c>
      <c r="J4697">
        <v>1</v>
      </c>
      <c r="K4697" t="s">
        <v>2207</v>
      </c>
      <c r="L4697" t="str">
        <f>IF(performance_data[[#This Row],[return_percentage]]&gt;=performance_data[[#This Row],[benchmark_return]],"Higher","Lower")</f>
        <v>Lower</v>
      </c>
      <c r="M4697" s="14">
        <f xml:space="preserve"> _xlfn.MAXIFS(performance_data[date],performance_data[portfolio_id],performance_data[[#This Row],[portfolio_id]])</f>
        <v>45549</v>
      </c>
      <c r="N4697" s="14">
        <f xml:space="preserve"> _xlfn.MINIFS(performance_data[date],performance_data[portfolio_id],performance_data[[#This Row],[portfolio_id]])</f>
        <v>44841</v>
      </c>
      <c r="O4697" s="15">
        <f>_xlfn.MAXIFS(performance_data[portfolio_value],performance_data[portfolio_id],performance_data[[#This Row],[portfolio_id]],performance_data[date],performance_data[[#This Row],[latest_date]])</f>
        <v>311089.65000000002</v>
      </c>
      <c r="P4697" s="15">
        <f>_xlfn.MAXIFS(performance_data[portfolio_value],performance_data[portfolio_id],performance_data[[#This Row],[portfolio_id]],performance_data[date],performance_data[[#This Row],[starting_date]])</f>
        <v>358635.99</v>
      </c>
      <c r="Q4697" s="15">
        <f>performance_data[[#This Row],[latest_value]]-performance_data[[#This Row],[starting_value]]</f>
        <v>-47546.339999999967</v>
      </c>
      <c r="R4697" s="15">
        <f>performance_data[[#This Row],[net_inflows]]-performance_data[[#This Row],[net_outflows]]</f>
        <v>9923.3799999999974</v>
      </c>
      <c r="S4697" s="15" t="str">
        <f>IF(performance_data[[#This Row],[net_inflows]]&gt;AVERAGE(performance_data[net_inflows]),"High","Low")</f>
        <v>High</v>
      </c>
      <c r="T4697" s="15">
        <f>AVERAGEIF(performance_data[inflow_flag],performance_data[[#This Row],[inflow_flag]],performance_data[return_percentage])</f>
        <v>4.8467905675459724</v>
      </c>
      <c r="U4697" s="17">
        <f>IF(performance_data[[#This Row],[return_percentage]]&lt;performance_data[[#This Row],[benchmark_return]],1,0)</f>
        <v>1</v>
      </c>
      <c r="V4697" s="17">
        <f>COUNTIFS(performance_data[portfolio_id],performance_data[[#This Row],[portfolio_id]])</f>
        <v>32</v>
      </c>
      <c r="W4697" s="17">
        <f>COUNTIFS(performance_data[portfolio_id],performance_data[[#This Row],[portfolio_id]],
          performance_data[return_flag],1)</f>
        <v>12</v>
      </c>
      <c r="X4697" s="15">
        <f>performance_data[[#This Row],[underperform_flag_count]]/performance_data[[#This Row],[totalportfoliocount]]</f>
        <v>0.375</v>
      </c>
    </row>
    <row r="4698" spans="1:24" x14ac:dyDescent="0.3">
      <c r="A4698">
        <v>9566</v>
      </c>
      <c r="B4698" s="1">
        <v>45051</v>
      </c>
      <c r="C4698">
        <v>291936.28999999998</v>
      </c>
      <c r="D4698">
        <v>11.79</v>
      </c>
      <c r="E4698">
        <v>13.56</v>
      </c>
      <c r="F4698">
        <v>11403.78</v>
      </c>
      <c r="G4698">
        <v>2919.82</v>
      </c>
      <c r="H4698" t="s">
        <v>2213</v>
      </c>
      <c r="I4698" t="s">
        <v>2211</v>
      </c>
      <c r="J4698">
        <v>5</v>
      </c>
      <c r="K4698" t="s">
        <v>2223</v>
      </c>
      <c r="L4698" t="str">
        <f>IF(performance_data[[#This Row],[return_percentage]]&gt;=performance_data[[#This Row],[benchmark_return]],"Higher","Lower")</f>
        <v>Lower</v>
      </c>
      <c r="M4698" s="14">
        <f xml:space="preserve"> _xlfn.MAXIFS(performance_data[date],performance_data[portfolio_id],performance_data[[#This Row],[portfolio_id]])</f>
        <v>45549</v>
      </c>
      <c r="N4698" s="14">
        <f xml:space="preserve"> _xlfn.MINIFS(performance_data[date],performance_data[portfolio_id],performance_data[[#This Row],[portfolio_id]])</f>
        <v>44841</v>
      </c>
      <c r="O4698" s="15">
        <f>_xlfn.MAXIFS(performance_data[portfolio_value],performance_data[portfolio_id],performance_data[[#This Row],[portfolio_id]],performance_data[date],performance_data[[#This Row],[latest_date]])</f>
        <v>311089.65000000002</v>
      </c>
      <c r="P4698" s="15">
        <f>_xlfn.MAXIFS(performance_data[portfolio_value],performance_data[portfolio_id],performance_data[[#This Row],[portfolio_id]],performance_data[date],performance_data[[#This Row],[starting_date]])</f>
        <v>358635.99</v>
      </c>
      <c r="Q4698" s="15">
        <f>performance_data[[#This Row],[latest_value]]-performance_data[[#This Row],[starting_value]]</f>
        <v>-47546.339999999967</v>
      </c>
      <c r="R4698" s="15">
        <f>performance_data[[#This Row],[net_inflows]]-performance_data[[#This Row],[net_outflows]]</f>
        <v>8483.9600000000009</v>
      </c>
      <c r="S4698" s="15" t="str">
        <f>IF(performance_data[[#This Row],[net_inflows]]&gt;AVERAGE(performance_data[net_inflows]),"High","Low")</f>
        <v>High</v>
      </c>
      <c r="T4698" s="15">
        <f>AVERAGEIF(performance_data[inflow_flag],performance_data[[#This Row],[inflow_flag]],performance_data[return_percentage])</f>
        <v>4.8467905675459724</v>
      </c>
      <c r="U4698" s="17">
        <f>IF(performance_data[[#This Row],[return_percentage]]&lt;performance_data[[#This Row],[benchmark_return]],1,0)</f>
        <v>1</v>
      </c>
      <c r="V4698" s="17">
        <f>COUNTIFS(performance_data[portfolio_id],performance_data[[#This Row],[portfolio_id]])</f>
        <v>32</v>
      </c>
      <c r="W4698" s="17">
        <f>COUNTIFS(performance_data[portfolio_id],performance_data[[#This Row],[portfolio_id]],
          performance_data[return_flag],1)</f>
        <v>12</v>
      </c>
      <c r="X4698" s="15">
        <f>performance_data[[#This Row],[underperform_flag_count]]/performance_data[[#This Row],[totalportfoliocount]]</f>
        <v>0.375</v>
      </c>
    </row>
    <row r="4699" spans="1:24" x14ac:dyDescent="0.3">
      <c r="A4699">
        <v>9566</v>
      </c>
      <c r="B4699" s="1">
        <v>45188</v>
      </c>
      <c r="C4699">
        <v>324470.77</v>
      </c>
      <c r="D4699">
        <v>-0.94</v>
      </c>
      <c r="E4699">
        <v>-1.1000000000000001</v>
      </c>
      <c r="F4699">
        <v>7800.93</v>
      </c>
      <c r="G4699">
        <v>15642.89</v>
      </c>
      <c r="H4699" t="s">
        <v>2213</v>
      </c>
      <c r="I4699" t="s">
        <v>2209</v>
      </c>
      <c r="J4699">
        <v>9</v>
      </c>
      <c r="K4699" t="s">
        <v>2221</v>
      </c>
      <c r="L4699" t="str">
        <f>IF(performance_data[[#This Row],[return_percentage]]&gt;=performance_data[[#This Row],[benchmark_return]],"Higher","Lower")</f>
        <v>Higher</v>
      </c>
      <c r="M4699" s="14">
        <f xml:space="preserve"> _xlfn.MAXIFS(performance_data[date],performance_data[portfolio_id],performance_data[[#This Row],[portfolio_id]])</f>
        <v>45549</v>
      </c>
      <c r="N4699" s="14">
        <f xml:space="preserve"> _xlfn.MINIFS(performance_data[date],performance_data[portfolio_id],performance_data[[#This Row],[portfolio_id]])</f>
        <v>44841</v>
      </c>
      <c r="O4699" s="15">
        <f>_xlfn.MAXIFS(performance_data[portfolio_value],performance_data[portfolio_id],performance_data[[#This Row],[portfolio_id]],performance_data[date],performance_data[[#This Row],[latest_date]])</f>
        <v>311089.65000000002</v>
      </c>
      <c r="P4699" s="15">
        <f>_xlfn.MAXIFS(performance_data[portfolio_value],performance_data[portfolio_id],performance_data[[#This Row],[portfolio_id]],performance_data[date],performance_data[[#This Row],[starting_date]])</f>
        <v>358635.99</v>
      </c>
      <c r="Q4699" s="15">
        <f>performance_data[[#This Row],[latest_value]]-performance_data[[#This Row],[starting_value]]</f>
        <v>-47546.339999999967</v>
      </c>
      <c r="R4699" s="15">
        <f>performance_data[[#This Row],[net_inflows]]-performance_data[[#This Row],[net_outflows]]</f>
        <v>-7841.9599999999991</v>
      </c>
      <c r="S4699" s="15" t="str">
        <f>IF(performance_data[[#This Row],[net_inflows]]&gt;AVERAGE(performance_data[net_inflows]),"High","Low")</f>
        <v>Low</v>
      </c>
      <c r="T4699" s="15">
        <f>AVERAGEIF(performance_data[inflow_flag],performance_data[[#This Row],[inflow_flag]],performance_data[return_percentage])</f>
        <v>5.0457846277021572</v>
      </c>
      <c r="U4699" s="17">
        <f>IF(performance_data[[#This Row],[return_percentage]]&lt;performance_data[[#This Row],[benchmark_return]],1,0)</f>
        <v>0</v>
      </c>
      <c r="V4699" s="17">
        <f>COUNTIFS(performance_data[portfolio_id],performance_data[[#This Row],[portfolio_id]])</f>
        <v>32</v>
      </c>
      <c r="W4699" s="17">
        <f>COUNTIFS(performance_data[portfolio_id],performance_data[[#This Row],[portfolio_id]],
          performance_data[return_flag],1)</f>
        <v>12</v>
      </c>
      <c r="X4699" s="15">
        <f>performance_data[[#This Row],[underperform_flag_count]]/performance_data[[#This Row],[totalportfoliocount]]</f>
        <v>0.375</v>
      </c>
    </row>
    <row r="4700" spans="1:24" x14ac:dyDescent="0.3">
      <c r="A4700">
        <v>9566</v>
      </c>
      <c r="B4700" s="1">
        <v>44883</v>
      </c>
      <c r="C4700">
        <v>356019.88</v>
      </c>
      <c r="D4700">
        <v>5.93</v>
      </c>
      <c r="E4700">
        <v>4.82</v>
      </c>
      <c r="F4700">
        <v>12763.12</v>
      </c>
      <c r="G4700">
        <v>9603.57</v>
      </c>
      <c r="H4700" t="s">
        <v>2220</v>
      </c>
      <c r="I4700" t="s">
        <v>2217</v>
      </c>
      <c r="J4700">
        <v>11</v>
      </c>
      <c r="K4700" t="s">
        <v>2219</v>
      </c>
      <c r="L4700" t="str">
        <f>IF(performance_data[[#This Row],[return_percentage]]&gt;=performance_data[[#This Row],[benchmark_return]],"Higher","Lower")</f>
        <v>Higher</v>
      </c>
      <c r="M4700" s="14">
        <f xml:space="preserve"> _xlfn.MAXIFS(performance_data[date],performance_data[portfolio_id],performance_data[[#This Row],[portfolio_id]])</f>
        <v>45549</v>
      </c>
      <c r="N4700" s="14">
        <f xml:space="preserve"> _xlfn.MINIFS(performance_data[date],performance_data[portfolio_id],performance_data[[#This Row],[portfolio_id]])</f>
        <v>44841</v>
      </c>
      <c r="O4700" s="15">
        <f>_xlfn.MAXIFS(performance_data[portfolio_value],performance_data[portfolio_id],performance_data[[#This Row],[portfolio_id]],performance_data[date],performance_data[[#This Row],[latest_date]])</f>
        <v>311089.65000000002</v>
      </c>
      <c r="P4700" s="15">
        <f>_xlfn.MAXIFS(performance_data[portfolio_value],performance_data[portfolio_id],performance_data[[#This Row],[portfolio_id]],performance_data[date],performance_data[[#This Row],[starting_date]])</f>
        <v>358635.99</v>
      </c>
      <c r="Q4700" s="15">
        <f>performance_data[[#This Row],[latest_value]]-performance_data[[#This Row],[starting_value]]</f>
        <v>-47546.339999999967</v>
      </c>
      <c r="R4700" s="15">
        <f>performance_data[[#This Row],[net_inflows]]-performance_data[[#This Row],[net_outflows]]</f>
        <v>3159.5500000000011</v>
      </c>
      <c r="S4700" s="15" t="str">
        <f>IF(performance_data[[#This Row],[net_inflows]]&gt;AVERAGE(performance_data[net_inflows]),"High","Low")</f>
        <v>High</v>
      </c>
      <c r="T4700" s="15">
        <f>AVERAGEIF(performance_data[inflow_flag],performance_data[[#This Row],[inflow_flag]],performance_data[return_percentage])</f>
        <v>4.8467905675459724</v>
      </c>
      <c r="U4700" s="17">
        <f>IF(performance_data[[#This Row],[return_percentage]]&lt;performance_data[[#This Row],[benchmark_return]],1,0)</f>
        <v>0</v>
      </c>
      <c r="V4700" s="17">
        <f>COUNTIFS(performance_data[portfolio_id],performance_data[[#This Row],[portfolio_id]])</f>
        <v>32</v>
      </c>
      <c r="W4700" s="17">
        <f>COUNTIFS(performance_data[portfolio_id],performance_data[[#This Row],[portfolio_id]],
          performance_data[return_flag],1)</f>
        <v>12</v>
      </c>
      <c r="X4700" s="15">
        <f>performance_data[[#This Row],[underperform_flag_count]]/performance_data[[#This Row],[totalportfoliocount]]</f>
        <v>0.375</v>
      </c>
    </row>
    <row r="4701" spans="1:24" x14ac:dyDescent="0.3">
      <c r="A4701">
        <v>9566</v>
      </c>
      <c r="B4701" s="1">
        <v>45515</v>
      </c>
      <c r="C4701">
        <v>286683.68</v>
      </c>
      <c r="D4701">
        <v>15.37</v>
      </c>
      <c r="E4701">
        <v>13.77</v>
      </c>
      <c r="F4701">
        <v>6602.09</v>
      </c>
      <c r="G4701">
        <v>19161.48</v>
      </c>
      <c r="H4701" t="s">
        <v>2205</v>
      </c>
      <c r="I4701" t="s">
        <v>2209</v>
      </c>
      <c r="J4701">
        <v>8</v>
      </c>
      <c r="K4701" t="s">
        <v>2214</v>
      </c>
      <c r="L4701" t="str">
        <f>IF(performance_data[[#This Row],[return_percentage]]&gt;=performance_data[[#This Row],[benchmark_return]],"Higher","Lower")</f>
        <v>Higher</v>
      </c>
      <c r="M4701" s="14">
        <f xml:space="preserve"> _xlfn.MAXIFS(performance_data[date],performance_data[portfolio_id],performance_data[[#This Row],[portfolio_id]])</f>
        <v>45549</v>
      </c>
      <c r="N4701" s="14">
        <f xml:space="preserve"> _xlfn.MINIFS(performance_data[date],performance_data[portfolio_id],performance_data[[#This Row],[portfolio_id]])</f>
        <v>44841</v>
      </c>
      <c r="O4701" s="15">
        <f>_xlfn.MAXIFS(performance_data[portfolio_value],performance_data[portfolio_id],performance_data[[#This Row],[portfolio_id]],performance_data[date],performance_data[[#This Row],[latest_date]])</f>
        <v>311089.65000000002</v>
      </c>
      <c r="P4701" s="15">
        <f>_xlfn.MAXIFS(performance_data[portfolio_value],performance_data[portfolio_id],performance_data[[#This Row],[portfolio_id]],performance_data[date],performance_data[[#This Row],[starting_date]])</f>
        <v>358635.99</v>
      </c>
      <c r="Q4701" s="15">
        <f>performance_data[[#This Row],[latest_value]]-performance_data[[#This Row],[starting_value]]</f>
        <v>-47546.339999999967</v>
      </c>
      <c r="R4701" s="15">
        <f>performance_data[[#This Row],[net_inflows]]-performance_data[[#This Row],[net_outflows]]</f>
        <v>-12559.39</v>
      </c>
      <c r="S4701" s="15" t="str">
        <f>IF(performance_data[[#This Row],[net_inflows]]&gt;AVERAGE(performance_data[net_inflows]),"High","Low")</f>
        <v>Low</v>
      </c>
      <c r="T4701" s="15">
        <f>AVERAGEIF(performance_data[inflow_flag],performance_data[[#This Row],[inflow_flag]],performance_data[return_percentage])</f>
        <v>5.0457846277021572</v>
      </c>
      <c r="U4701" s="17">
        <f>IF(performance_data[[#This Row],[return_percentage]]&lt;performance_data[[#This Row],[benchmark_return]],1,0)</f>
        <v>0</v>
      </c>
      <c r="V4701" s="17">
        <f>COUNTIFS(performance_data[portfolio_id],performance_data[[#This Row],[portfolio_id]])</f>
        <v>32</v>
      </c>
      <c r="W4701" s="17">
        <f>COUNTIFS(performance_data[portfolio_id],performance_data[[#This Row],[portfolio_id]],
          performance_data[return_flag],1)</f>
        <v>12</v>
      </c>
      <c r="X4701" s="15">
        <f>performance_data[[#This Row],[underperform_flag_count]]/performance_data[[#This Row],[totalportfoliocount]]</f>
        <v>0.375</v>
      </c>
    </row>
    <row r="4702" spans="1:24" x14ac:dyDescent="0.3">
      <c r="A4702">
        <v>9575</v>
      </c>
      <c r="B4702" s="1">
        <v>45471</v>
      </c>
      <c r="C4702">
        <v>319852.94</v>
      </c>
      <c r="D4702">
        <v>-0.11</v>
      </c>
      <c r="E4702">
        <v>-0.11</v>
      </c>
      <c r="F4702">
        <v>19115.259999999998</v>
      </c>
      <c r="G4702">
        <v>15804.33</v>
      </c>
      <c r="H4702" t="s">
        <v>2205</v>
      </c>
      <c r="I4702" t="s">
        <v>2211</v>
      </c>
      <c r="J4702">
        <v>6</v>
      </c>
      <c r="K4702" t="s">
        <v>2212</v>
      </c>
      <c r="L4702" t="str">
        <f>IF(performance_data[[#This Row],[return_percentage]]&gt;=performance_data[[#This Row],[benchmark_return]],"Higher","Lower")</f>
        <v>Higher</v>
      </c>
      <c r="M4702" s="14">
        <f xml:space="preserve"> _xlfn.MAXIFS(performance_data[date],performance_data[portfolio_id],performance_data[[#This Row],[portfolio_id]])</f>
        <v>45557</v>
      </c>
      <c r="N4702" s="14">
        <f xml:space="preserve"> _xlfn.MINIFS(performance_data[date],performance_data[portfolio_id],performance_data[[#This Row],[portfolio_id]])</f>
        <v>44870</v>
      </c>
      <c r="O4702" s="15">
        <f>_xlfn.MAXIFS(performance_data[portfolio_value],performance_data[portfolio_id],performance_data[[#This Row],[portfolio_id]],performance_data[date],performance_data[[#This Row],[latest_date]])</f>
        <v>180161.38</v>
      </c>
      <c r="P4702" s="15">
        <f>_xlfn.MAXIFS(performance_data[portfolio_value],performance_data[portfolio_id],performance_data[[#This Row],[portfolio_id]],performance_data[date],performance_data[[#This Row],[starting_date]])</f>
        <v>92874.32</v>
      </c>
      <c r="Q4702" s="15">
        <f>performance_data[[#This Row],[latest_value]]-performance_data[[#This Row],[starting_value]]</f>
        <v>87287.06</v>
      </c>
      <c r="R4702" s="15">
        <f>performance_data[[#This Row],[net_inflows]]-performance_data[[#This Row],[net_outflows]]</f>
        <v>3310.9299999999985</v>
      </c>
      <c r="S4702" s="15" t="str">
        <f>IF(performance_data[[#This Row],[net_inflows]]&gt;AVERAGE(performance_data[net_inflows]),"High","Low")</f>
        <v>High</v>
      </c>
      <c r="T4702" s="15">
        <f>AVERAGEIF(performance_data[inflow_flag],performance_data[[#This Row],[inflow_flag]],performance_data[return_percentage])</f>
        <v>4.8467905675459724</v>
      </c>
      <c r="U4702" s="17">
        <f>IF(performance_data[[#This Row],[return_percentage]]&lt;performance_data[[#This Row],[benchmark_return]],1,0)</f>
        <v>0</v>
      </c>
      <c r="V4702" s="17">
        <f>COUNTIFS(performance_data[portfolio_id],performance_data[[#This Row],[portfolio_id]])</f>
        <v>30</v>
      </c>
      <c r="W4702" s="17">
        <f>COUNTIFS(performance_data[portfolio_id],performance_data[[#This Row],[portfolio_id]],
          performance_data[return_flag],1)</f>
        <v>16</v>
      </c>
      <c r="X4702" s="15">
        <f>performance_data[[#This Row],[underperform_flag_count]]/performance_data[[#This Row],[totalportfoliocount]]</f>
        <v>0.53333333333333333</v>
      </c>
    </row>
    <row r="4703" spans="1:24" x14ac:dyDescent="0.3">
      <c r="A4703">
        <v>9575</v>
      </c>
      <c r="B4703" s="1">
        <v>45232</v>
      </c>
      <c r="C4703">
        <v>257483.55</v>
      </c>
      <c r="D4703">
        <v>10.08</v>
      </c>
      <c r="E4703">
        <v>11.57</v>
      </c>
      <c r="F4703">
        <v>4800.91</v>
      </c>
      <c r="G4703">
        <v>15793.7</v>
      </c>
      <c r="H4703" t="s">
        <v>2213</v>
      </c>
      <c r="I4703" t="s">
        <v>2217</v>
      </c>
      <c r="J4703">
        <v>11</v>
      </c>
      <c r="K4703" t="s">
        <v>2219</v>
      </c>
      <c r="L4703" t="str">
        <f>IF(performance_data[[#This Row],[return_percentage]]&gt;=performance_data[[#This Row],[benchmark_return]],"Higher","Lower")</f>
        <v>Lower</v>
      </c>
      <c r="M4703" s="14">
        <f xml:space="preserve"> _xlfn.MAXIFS(performance_data[date],performance_data[portfolio_id],performance_data[[#This Row],[portfolio_id]])</f>
        <v>45557</v>
      </c>
      <c r="N4703" s="14">
        <f xml:space="preserve"> _xlfn.MINIFS(performance_data[date],performance_data[portfolio_id],performance_data[[#This Row],[portfolio_id]])</f>
        <v>44870</v>
      </c>
      <c r="O4703" s="15">
        <f>_xlfn.MAXIFS(performance_data[portfolio_value],performance_data[portfolio_id],performance_data[[#This Row],[portfolio_id]],performance_data[date],performance_data[[#This Row],[latest_date]])</f>
        <v>180161.38</v>
      </c>
      <c r="P4703" s="15">
        <f>_xlfn.MAXIFS(performance_data[portfolio_value],performance_data[portfolio_id],performance_data[[#This Row],[portfolio_id]],performance_data[date],performance_data[[#This Row],[starting_date]])</f>
        <v>92874.32</v>
      </c>
      <c r="Q4703" s="15">
        <f>performance_data[[#This Row],[latest_value]]-performance_data[[#This Row],[starting_value]]</f>
        <v>87287.06</v>
      </c>
      <c r="R4703" s="15">
        <f>performance_data[[#This Row],[net_inflows]]-performance_data[[#This Row],[net_outflows]]</f>
        <v>-10992.79</v>
      </c>
      <c r="S4703" s="15" t="str">
        <f>IF(performance_data[[#This Row],[net_inflows]]&gt;AVERAGE(performance_data[net_inflows]),"High","Low")</f>
        <v>Low</v>
      </c>
      <c r="T4703" s="15">
        <f>AVERAGEIF(performance_data[inflow_flag],performance_data[[#This Row],[inflow_flag]],performance_data[return_percentage])</f>
        <v>5.0457846277021572</v>
      </c>
      <c r="U4703" s="17">
        <f>IF(performance_data[[#This Row],[return_percentage]]&lt;performance_data[[#This Row],[benchmark_return]],1,0)</f>
        <v>1</v>
      </c>
      <c r="V4703" s="17">
        <f>COUNTIFS(performance_data[portfolio_id],performance_data[[#This Row],[portfolio_id]])</f>
        <v>30</v>
      </c>
      <c r="W4703" s="17">
        <f>COUNTIFS(performance_data[portfolio_id],performance_data[[#This Row],[portfolio_id]],
          performance_data[return_flag],1)</f>
        <v>16</v>
      </c>
      <c r="X4703" s="15">
        <f>performance_data[[#This Row],[underperform_flag_count]]/performance_data[[#This Row],[totalportfoliocount]]</f>
        <v>0.53333333333333333</v>
      </c>
    </row>
    <row r="4704" spans="1:24" x14ac:dyDescent="0.3">
      <c r="A4704">
        <v>9575</v>
      </c>
      <c r="B4704" s="1">
        <v>44970</v>
      </c>
      <c r="C4704">
        <v>151759.76999999999</v>
      </c>
      <c r="D4704">
        <v>-8.6999999999999993</v>
      </c>
      <c r="E4704">
        <v>-10.42</v>
      </c>
      <c r="F4704">
        <v>2833.7</v>
      </c>
      <c r="G4704">
        <v>1786.12</v>
      </c>
      <c r="H4704" t="s">
        <v>2213</v>
      </c>
      <c r="I4704" t="s">
        <v>2206</v>
      </c>
      <c r="J4704">
        <v>2</v>
      </c>
      <c r="K4704" t="s">
        <v>2226</v>
      </c>
      <c r="L4704" t="str">
        <f>IF(performance_data[[#This Row],[return_percentage]]&gt;=performance_data[[#This Row],[benchmark_return]],"Higher","Lower")</f>
        <v>Higher</v>
      </c>
      <c r="M4704" s="14">
        <f xml:space="preserve"> _xlfn.MAXIFS(performance_data[date],performance_data[portfolio_id],performance_data[[#This Row],[portfolio_id]])</f>
        <v>45557</v>
      </c>
      <c r="N4704" s="14">
        <f xml:space="preserve"> _xlfn.MINIFS(performance_data[date],performance_data[portfolio_id],performance_data[[#This Row],[portfolio_id]])</f>
        <v>44870</v>
      </c>
      <c r="O4704" s="15">
        <f>_xlfn.MAXIFS(performance_data[portfolio_value],performance_data[portfolio_id],performance_data[[#This Row],[portfolio_id]],performance_data[date],performance_data[[#This Row],[latest_date]])</f>
        <v>180161.38</v>
      </c>
      <c r="P4704" s="15">
        <f>_xlfn.MAXIFS(performance_data[portfolio_value],performance_data[portfolio_id],performance_data[[#This Row],[portfolio_id]],performance_data[date],performance_data[[#This Row],[starting_date]])</f>
        <v>92874.32</v>
      </c>
      <c r="Q4704" s="15">
        <f>performance_data[[#This Row],[latest_value]]-performance_data[[#This Row],[starting_value]]</f>
        <v>87287.06</v>
      </c>
      <c r="R4704" s="15">
        <f>performance_data[[#This Row],[net_inflows]]-performance_data[[#This Row],[net_outflows]]</f>
        <v>1047.58</v>
      </c>
      <c r="S4704" s="15" t="str">
        <f>IF(performance_data[[#This Row],[net_inflows]]&gt;AVERAGE(performance_data[net_inflows]),"High","Low")</f>
        <v>Low</v>
      </c>
      <c r="T4704" s="15">
        <f>AVERAGEIF(performance_data[inflow_flag],performance_data[[#This Row],[inflow_flag]],performance_data[return_percentage])</f>
        <v>5.0457846277021572</v>
      </c>
      <c r="U4704" s="17">
        <f>IF(performance_data[[#This Row],[return_percentage]]&lt;performance_data[[#This Row],[benchmark_return]],1,0)</f>
        <v>0</v>
      </c>
      <c r="V4704" s="17">
        <f>COUNTIFS(performance_data[portfolio_id],performance_data[[#This Row],[portfolio_id]])</f>
        <v>30</v>
      </c>
      <c r="W4704" s="17">
        <f>COUNTIFS(performance_data[portfolio_id],performance_data[[#This Row],[portfolio_id]],
          performance_data[return_flag],1)</f>
        <v>16</v>
      </c>
      <c r="X4704" s="15">
        <f>performance_data[[#This Row],[underperform_flag_count]]/performance_data[[#This Row],[totalportfoliocount]]</f>
        <v>0.53333333333333333</v>
      </c>
    </row>
    <row r="4705" spans="1:24" x14ac:dyDescent="0.3">
      <c r="A4705">
        <v>9575</v>
      </c>
      <c r="B4705" s="1">
        <v>45209</v>
      </c>
      <c r="C4705">
        <v>128341.28</v>
      </c>
      <c r="D4705">
        <v>-1.5</v>
      </c>
      <c r="E4705">
        <v>-1.57</v>
      </c>
      <c r="F4705">
        <v>9656.39</v>
      </c>
      <c r="G4705">
        <v>2908.06</v>
      </c>
      <c r="H4705" t="s">
        <v>2213</v>
      </c>
      <c r="I4705" t="s">
        <v>2217</v>
      </c>
      <c r="J4705">
        <v>10</v>
      </c>
      <c r="K4705" t="s">
        <v>2224</v>
      </c>
      <c r="L4705" t="str">
        <f>IF(performance_data[[#This Row],[return_percentage]]&gt;=performance_data[[#This Row],[benchmark_return]],"Higher","Lower")</f>
        <v>Higher</v>
      </c>
      <c r="M4705" s="14">
        <f xml:space="preserve"> _xlfn.MAXIFS(performance_data[date],performance_data[portfolio_id],performance_data[[#This Row],[portfolio_id]])</f>
        <v>45557</v>
      </c>
      <c r="N4705" s="14">
        <f xml:space="preserve"> _xlfn.MINIFS(performance_data[date],performance_data[portfolio_id],performance_data[[#This Row],[portfolio_id]])</f>
        <v>44870</v>
      </c>
      <c r="O4705" s="15">
        <f>_xlfn.MAXIFS(performance_data[portfolio_value],performance_data[portfolio_id],performance_data[[#This Row],[portfolio_id]],performance_data[date],performance_data[[#This Row],[latest_date]])</f>
        <v>180161.38</v>
      </c>
      <c r="P4705" s="15">
        <f>_xlfn.MAXIFS(performance_data[portfolio_value],performance_data[portfolio_id],performance_data[[#This Row],[portfolio_id]],performance_data[date],performance_data[[#This Row],[starting_date]])</f>
        <v>92874.32</v>
      </c>
      <c r="Q4705" s="15">
        <f>performance_data[[#This Row],[latest_value]]-performance_data[[#This Row],[starting_value]]</f>
        <v>87287.06</v>
      </c>
      <c r="R4705" s="15">
        <f>performance_data[[#This Row],[net_inflows]]-performance_data[[#This Row],[net_outflows]]</f>
        <v>6748.33</v>
      </c>
      <c r="S4705" s="15" t="str">
        <f>IF(performance_data[[#This Row],[net_inflows]]&gt;AVERAGE(performance_data[net_inflows]),"High","Low")</f>
        <v>Low</v>
      </c>
      <c r="T4705" s="15">
        <f>AVERAGEIF(performance_data[inflow_flag],performance_data[[#This Row],[inflow_flag]],performance_data[return_percentage])</f>
        <v>5.0457846277021572</v>
      </c>
      <c r="U4705" s="17">
        <f>IF(performance_data[[#This Row],[return_percentage]]&lt;performance_data[[#This Row],[benchmark_return]],1,0)</f>
        <v>0</v>
      </c>
      <c r="V4705" s="17">
        <f>COUNTIFS(performance_data[portfolio_id],performance_data[[#This Row],[portfolio_id]])</f>
        <v>30</v>
      </c>
      <c r="W4705" s="17">
        <f>COUNTIFS(performance_data[portfolio_id],performance_data[[#This Row],[portfolio_id]],
          performance_data[return_flag],1)</f>
        <v>16</v>
      </c>
      <c r="X4705" s="15">
        <f>performance_data[[#This Row],[underperform_flag_count]]/performance_data[[#This Row],[totalportfoliocount]]</f>
        <v>0.53333333333333333</v>
      </c>
    </row>
    <row r="4706" spans="1:24" x14ac:dyDescent="0.3">
      <c r="A4706">
        <v>9575</v>
      </c>
      <c r="B4706" s="1">
        <v>45039</v>
      </c>
      <c r="C4706">
        <v>83040.240000000005</v>
      </c>
      <c r="D4706">
        <v>8.92</v>
      </c>
      <c r="E4706">
        <v>10.41</v>
      </c>
      <c r="F4706">
        <v>7515.46</v>
      </c>
      <c r="G4706">
        <v>8597.61</v>
      </c>
      <c r="H4706" t="s">
        <v>2213</v>
      </c>
      <c r="I4706" t="s">
        <v>2211</v>
      </c>
      <c r="J4706">
        <v>4</v>
      </c>
      <c r="K4706" t="s">
        <v>2216</v>
      </c>
      <c r="L4706" t="str">
        <f>IF(performance_data[[#This Row],[return_percentage]]&gt;=performance_data[[#This Row],[benchmark_return]],"Higher","Lower")</f>
        <v>Lower</v>
      </c>
      <c r="M4706" s="14">
        <f xml:space="preserve"> _xlfn.MAXIFS(performance_data[date],performance_data[portfolio_id],performance_data[[#This Row],[portfolio_id]])</f>
        <v>45557</v>
      </c>
      <c r="N4706" s="14">
        <f xml:space="preserve"> _xlfn.MINIFS(performance_data[date],performance_data[portfolio_id],performance_data[[#This Row],[portfolio_id]])</f>
        <v>44870</v>
      </c>
      <c r="O4706" s="15">
        <f>_xlfn.MAXIFS(performance_data[portfolio_value],performance_data[portfolio_id],performance_data[[#This Row],[portfolio_id]],performance_data[date],performance_data[[#This Row],[latest_date]])</f>
        <v>180161.38</v>
      </c>
      <c r="P4706" s="15">
        <f>_xlfn.MAXIFS(performance_data[portfolio_value],performance_data[portfolio_id],performance_data[[#This Row],[portfolio_id]],performance_data[date],performance_data[[#This Row],[starting_date]])</f>
        <v>92874.32</v>
      </c>
      <c r="Q4706" s="15">
        <f>performance_data[[#This Row],[latest_value]]-performance_data[[#This Row],[starting_value]]</f>
        <v>87287.06</v>
      </c>
      <c r="R4706" s="15">
        <f>performance_data[[#This Row],[net_inflows]]-performance_data[[#This Row],[net_outflows]]</f>
        <v>-1082.1500000000005</v>
      </c>
      <c r="S4706" s="15" t="str">
        <f>IF(performance_data[[#This Row],[net_inflows]]&gt;AVERAGE(performance_data[net_inflows]),"High","Low")</f>
        <v>Low</v>
      </c>
      <c r="T4706" s="15">
        <f>AVERAGEIF(performance_data[inflow_flag],performance_data[[#This Row],[inflow_flag]],performance_data[return_percentage])</f>
        <v>5.0457846277021572</v>
      </c>
      <c r="U4706" s="17">
        <f>IF(performance_data[[#This Row],[return_percentage]]&lt;performance_data[[#This Row],[benchmark_return]],1,0)</f>
        <v>1</v>
      </c>
      <c r="V4706" s="17">
        <f>COUNTIFS(performance_data[portfolio_id],performance_data[[#This Row],[portfolio_id]])</f>
        <v>30</v>
      </c>
      <c r="W4706" s="17">
        <f>COUNTIFS(performance_data[portfolio_id],performance_data[[#This Row],[portfolio_id]],
          performance_data[return_flag],1)</f>
        <v>16</v>
      </c>
      <c r="X4706" s="15">
        <f>performance_data[[#This Row],[underperform_flag_count]]/performance_data[[#This Row],[totalportfoliocount]]</f>
        <v>0.53333333333333333</v>
      </c>
    </row>
    <row r="4707" spans="1:24" x14ac:dyDescent="0.3">
      <c r="A4707">
        <v>9575</v>
      </c>
      <c r="B4707" s="1">
        <v>45072</v>
      </c>
      <c r="C4707">
        <v>296522.94</v>
      </c>
      <c r="D4707">
        <v>-6.61</v>
      </c>
      <c r="E4707">
        <v>-5.31</v>
      </c>
      <c r="F4707">
        <v>9931.35</v>
      </c>
      <c r="G4707">
        <v>13091.7</v>
      </c>
      <c r="H4707" t="s">
        <v>2213</v>
      </c>
      <c r="I4707" t="s">
        <v>2211</v>
      </c>
      <c r="J4707">
        <v>5</v>
      </c>
      <c r="K4707" t="s">
        <v>2223</v>
      </c>
      <c r="L4707" t="str">
        <f>IF(performance_data[[#This Row],[return_percentage]]&gt;=performance_data[[#This Row],[benchmark_return]],"Higher","Lower")</f>
        <v>Lower</v>
      </c>
      <c r="M4707" s="14">
        <f xml:space="preserve"> _xlfn.MAXIFS(performance_data[date],performance_data[portfolio_id],performance_data[[#This Row],[portfolio_id]])</f>
        <v>45557</v>
      </c>
      <c r="N4707" s="14">
        <f xml:space="preserve"> _xlfn.MINIFS(performance_data[date],performance_data[portfolio_id],performance_data[[#This Row],[portfolio_id]])</f>
        <v>44870</v>
      </c>
      <c r="O4707" s="15">
        <f>_xlfn.MAXIFS(performance_data[portfolio_value],performance_data[portfolio_id],performance_data[[#This Row],[portfolio_id]],performance_data[date],performance_data[[#This Row],[latest_date]])</f>
        <v>180161.38</v>
      </c>
      <c r="P4707" s="15">
        <f>_xlfn.MAXIFS(performance_data[portfolio_value],performance_data[portfolio_id],performance_data[[#This Row],[portfolio_id]],performance_data[date],performance_data[[#This Row],[starting_date]])</f>
        <v>92874.32</v>
      </c>
      <c r="Q4707" s="15">
        <f>performance_data[[#This Row],[latest_value]]-performance_data[[#This Row],[starting_value]]</f>
        <v>87287.06</v>
      </c>
      <c r="R4707" s="15">
        <f>performance_data[[#This Row],[net_inflows]]-performance_data[[#This Row],[net_outflows]]</f>
        <v>-3160.3500000000004</v>
      </c>
      <c r="S4707" s="15" t="str">
        <f>IF(performance_data[[#This Row],[net_inflows]]&gt;AVERAGE(performance_data[net_inflows]),"High","Low")</f>
        <v>Low</v>
      </c>
      <c r="T4707" s="15">
        <f>AVERAGEIF(performance_data[inflow_flag],performance_data[[#This Row],[inflow_flag]],performance_data[return_percentage])</f>
        <v>5.0457846277021572</v>
      </c>
      <c r="U4707" s="17">
        <f>IF(performance_data[[#This Row],[return_percentage]]&lt;performance_data[[#This Row],[benchmark_return]],1,0)</f>
        <v>1</v>
      </c>
      <c r="V4707" s="17">
        <f>COUNTIFS(performance_data[portfolio_id],performance_data[[#This Row],[portfolio_id]])</f>
        <v>30</v>
      </c>
      <c r="W4707" s="17">
        <f>COUNTIFS(performance_data[portfolio_id],performance_data[[#This Row],[portfolio_id]],
          performance_data[return_flag],1)</f>
        <v>16</v>
      </c>
      <c r="X4707" s="15">
        <f>performance_data[[#This Row],[underperform_flag_count]]/performance_data[[#This Row],[totalportfoliocount]]</f>
        <v>0.53333333333333333</v>
      </c>
    </row>
    <row r="4708" spans="1:24" x14ac:dyDescent="0.3">
      <c r="A4708">
        <v>9575</v>
      </c>
      <c r="B4708" s="1">
        <v>45557</v>
      </c>
      <c r="C4708">
        <v>180161.38</v>
      </c>
      <c r="D4708">
        <v>1.39</v>
      </c>
      <c r="E4708">
        <v>1.66</v>
      </c>
      <c r="F4708">
        <v>13549.9</v>
      </c>
      <c r="G4708">
        <v>14668.31</v>
      </c>
      <c r="H4708" t="s">
        <v>2205</v>
      </c>
      <c r="I4708" t="s">
        <v>2209</v>
      </c>
      <c r="J4708">
        <v>9</v>
      </c>
      <c r="K4708" t="s">
        <v>2221</v>
      </c>
      <c r="L4708" t="str">
        <f>IF(performance_data[[#This Row],[return_percentage]]&gt;=performance_data[[#This Row],[benchmark_return]],"Higher","Lower")</f>
        <v>Lower</v>
      </c>
      <c r="M4708" s="14">
        <f xml:space="preserve"> _xlfn.MAXIFS(performance_data[date],performance_data[portfolio_id],performance_data[[#This Row],[portfolio_id]])</f>
        <v>45557</v>
      </c>
      <c r="N4708" s="14">
        <f xml:space="preserve"> _xlfn.MINIFS(performance_data[date],performance_data[portfolio_id],performance_data[[#This Row],[portfolio_id]])</f>
        <v>44870</v>
      </c>
      <c r="O4708" s="15">
        <f>_xlfn.MAXIFS(performance_data[portfolio_value],performance_data[portfolio_id],performance_data[[#This Row],[portfolio_id]],performance_data[date],performance_data[[#This Row],[latest_date]])</f>
        <v>180161.38</v>
      </c>
      <c r="P4708" s="15">
        <f>_xlfn.MAXIFS(performance_data[portfolio_value],performance_data[portfolio_id],performance_data[[#This Row],[portfolio_id]],performance_data[date],performance_data[[#This Row],[starting_date]])</f>
        <v>92874.32</v>
      </c>
      <c r="Q4708" s="15">
        <f>performance_data[[#This Row],[latest_value]]-performance_data[[#This Row],[starting_value]]</f>
        <v>87287.06</v>
      </c>
      <c r="R4708" s="15">
        <f>performance_data[[#This Row],[net_inflows]]-performance_data[[#This Row],[net_outflows]]</f>
        <v>-1118.4099999999999</v>
      </c>
      <c r="S4708" s="15" t="str">
        <f>IF(performance_data[[#This Row],[net_inflows]]&gt;AVERAGE(performance_data[net_inflows]),"High","Low")</f>
        <v>High</v>
      </c>
      <c r="T4708" s="15">
        <f>AVERAGEIF(performance_data[inflow_flag],performance_data[[#This Row],[inflow_flag]],performance_data[return_percentage])</f>
        <v>4.8467905675459724</v>
      </c>
      <c r="U4708" s="17">
        <f>IF(performance_data[[#This Row],[return_percentage]]&lt;performance_data[[#This Row],[benchmark_return]],1,0)</f>
        <v>1</v>
      </c>
      <c r="V4708" s="17">
        <f>COUNTIFS(performance_data[portfolio_id],performance_data[[#This Row],[portfolio_id]])</f>
        <v>30</v>
      </c>
      <c r="W4708" s="17">
        <f>COUNTIFS(performance_data[portfolio_id],performance_data[[#This Row],[portfolio_id]],
          performance_data[return_flag],1)</f>
        <v>16</v>
      </c>
      <c r="X4708" s="15">
        <f>performance_data[[#This Row],[underperform_flag_count]]/performance_data[[#This Row],[totalportfoliocount]]</f>
        <v>0.53333333333333333</v>
      </c>
    </row>
    <row r="4709" spans="1:24" x14ac:dyDescent="0.3">
      <c r="A4709">
        <v>9575</v>
      </c>
      <c r="B4709" s="1">
        <v>44976</v>
      </c>
      <c r="C4709">
        <v>149303.6</v>
      </c>
      <c r="D4709">
        <v>13.08</v>
      </c>
      <c r="E4709">
        <v>11.65</v>
      </c>
      <c r="F4709">
        <v>18488.16</v>
      </c>
      <c r="G4709">
        <v>5137.6899999999996</v>
      </c>
      <c r="H4709" t="s">
        <v>2213</v>
      </c>
      <c r="I4709" t="s">
        <v>2206</v>
      </c>
      <c r="J4709">
        <v>2</v>
      </c>
      <c r="K4709" t="s">
        <v>2226</v>
      </c>
      <c r="L4709" t="str">
        <f>IF(performance_data[[#This Row],[return_percentage]]&gt;=performance_data[[#This Row],[benchmark_return]],"Higher","Lower")</f>
        <v>Higher</v>
      </c>
      <c r="M4709" s="14">
        <f xml:space="preserve"> _xlfn.MAXIFS(performance_data[date],performance_data[portfolio_id],performance_data[[#This Row],[portfolio_id]])</f>
        <v>45557</v>
      </c>
      <c r="N4709" s="14">
        <f xml:space="preserve"> _xlfn.MINIFS(performance_data[date],performance_data[portfolio_id],performance_data[[#This Row],[portfolio_id]])</f>
        <v>44870</v>
      </c>
      <c r="O4709" s="15">
        <f>_xlfn.MAXIFS(performance_data[portfolio_value],performance_data[portfolio_id],performance_data[[#This Row],[portfolio_id]],performance_data[date],performance_data[[#This Row],[latest_date]])</f>
        <v>180161.38</v>
      </c>
      <c r="P4709" s="15">
        <f>_xlfn.MAXIFS(performance_data[portfolio_value],performance_data[portfolio_id],performance_data[[#This Row],[portfolio_id]],performance_data[date],performance_data[[#This Row],[starting_date]])</f>
        <v>92874.32</v>
      </c>
      <c r="Q4709" s="15">
        <f>performance_data[[#This Row],[latest_value]]-performance_data[[#This Row],[starting_value]]</f>
        <v>87287.06</v>
      </c>
      <c r="R4709" s="15">
        <f>performance_data[[#This Row],[net_inflows]]-performance_data[[#This Row],[net_outflows]]</f>
        <v>13350.470000000001</v>
      </c>
      <c r="S4709" s="15" t="str">
        <f>IF(performance_data[[#This Row],[net_inflows]]&gt;AVERAGE(performance_data[net_inflows]),"High","Low")</f>
        <v>High</v>
      </c>
      <c r="T4709" s="15">
        <f>AVERAGEIF(performance_data[inflow_flag],performance_data[[#This Row],[inflow_flag]],performance_data[return_percentage])</f>
        <v>4.8467905675459724</v>
      </c>
      <c r="U4709" s="17">
        <f>IF(performance_data[[#This Row],[return_percentage]]&lt;performance_data[[#This Row],[benchmark_return]],1,0)</f>
        <v>0</v>
      </c>
      <c r="V4709" s="17">
        <f>COUNTIFS(performance_data[portfolio_id],performance_data[[#This Row],[portfolio_id]])</f>
        <v>30</v>
      </c>
      <c r="W4709" s="17">
        <f>COUNTIFS(performance_data[portfolio_id],performance_data[[#This Row],[portfolio_id]],
          performance_data[return_flag],1)</f>
        <v>16</v>
      </c>
      <c r="X4709" s="15">
        <f>performance_data[[#This Row],[underperform_flag_count]]/performance_data[[#This Row],[totalportfoliocount]]</f>
        <v>0.53333333333333333</v>
      </c>
    </row>
    <row r="4710" spans="1:24" x14ac:dyDescent="0.3">
      <c r="A4710">
        <v>9575</v>
      </c>
      <c r="B4710" s="1">
        <v>44934</v>
      </c>
      <c r="C4710">
        <v>210959.48</v>
      </c>
      <c r="D4710">
        <v>0.79</v>
      </c>
      <c r="E4710">
        <v>0.78</v>
      </c>
      <c r="F4710">
        <v>5134.72</v>
      </c>
      <c r="G4710">
        <v>19592.29</v>
      </c>
      <c r="H4710" t="s">
        <v>2213</v>
      </c>
      <c r="I4710" t="s">
        <v>2206</v>
      </c>
      <c r="J4710">
        <v>1</v>
      </c>
      <c r="K4710" t="s">
        <v>2207</v>
      </c>
      <c r="L4710" t="str">
        <f>IF(performance_data[[#This Row],[return_percentage]]&gt;=performance_data[[#This Row],[benchmark_return]],"Higher","Lower")</f>
        <v>Higher</v>
      </c>
      <c r="M4710" s="14">
        <f xml:space="preserve"> _xlfn.MAXIFS(performance_data[date],performance_data[portfolio_id],performance_data[[#This Row],[portfolio_id]])</f>
        <v>45557</v>
      </c>
      <c r="N4710" s="14">
        <f xml:space="preserve"> _xlfn.MINIFS(performance_data[date],performance_data[portfolio_id],performance_data[[#This Row],[portfolio_id]])</f>
        <v>44870</v>
      </c>
      <c r="O4710" s="15">
        <f>_xlfn.MAXIFS(performance_data[portfolio_value],performance_data[portfolio_id],performance_data[[#This Row],[portfolio_id]],performance_data[date],performance_data[[#This Row],[latest_date]])</f>
        <v>180161.38</v>
      </c>
      <c r="P4710" s="15">
        <f>_xlfn.MAXIFS(performance_data[portfolio_value],performance_data[portfolio_id],performance_data[[#This Row],[portfolio_id]],performance_data[date],performance_data[[#This Row],[starting_date]])</f>
        <v>92874.32</v>
      </c>
      <c r="Q4710" s="15">
        <f>performance_data[[#This Row],[latest_value]]-performance_data[[#This Row],[starting_value]]</f>
        <v>87287.06</v>
      </c>
      <c r="R4710" s="15">
        <f>performance_data[[#This Row],[net_inflows]]-performance_data[[#This Row],[net_outflows]]</f>
        <v>-14457.57</v>
      </c>
      <c r="S4710" s="15" t="str">
        <f>IF(performance_data[[#This Row],[net_inflows]]&gt;AVERAGE(performance_data[net_inflows]),"High","Low")</f>
        <v>Low</v>
      </c>
      <c r="T4710" s="15">
        <f>AVERAGEIF(performance_data[inflow_flag],performance_data[[#This Row],[inflow_flag]],performance_data[return_percentage])</f>
        <v>5.0457846277021572</v>
      </c>
      <c r="U4710" s="17">
        <f>IF(performance_data[[#This Row],[return_percentage]]&lt;performance_data[[#This Row],[benchmark_return]],1,0)</f>
        <v>0</v>
      </c>
      <c r="V4710" s="17">
        <f>COUNTIFS(performance_data[portfolio_id],performance_data[[#This Row],[portfolio_id]])</f>
        <v>30</v>
      </c>
      <c r="W4710" s="17">
        <f>COUNTIFS(performance_data[portfolio_id],performance_data[[#This Row],[portfolio_id]],
          performance_data[return_flag],1)</f>
        <v>16</v>
      </c>
      <c r="X4710" s="15">
        <f>performance_data[[#This Row],[underperform_flag_count]]/performance_data[[#This Row],[totalportfoliocount]]</f>
        <v>0.53333333333333333</v>
      </c>
    </row>
    <row r="4711" spans="1:24" x14ac:dyDescent="0.3">
      <c r="A4711">
        <v>9575</v>
      </c>
      <c r="B4711" s="1">
        <v>45141</v>
      </c>
      <c r="C4711">
        <v>211948.18</v>
      </c>
      <c r="D4711">
        <v>3.93</v>
      </c>
      <c r="E4711">
        <v>3.73</v>
      </c>
      <c r="F4711">
        <v>19031.79</v>
      </c>
      <c r="G4711">
        <v>16069.27</v>
      </c>
      <c r="H4711" t="s">
        <v>2213</v>
      </c>
      <c r="I4711" t="s">
        <v>2209</v>
      </c>
      <c r="J4711">
        <v>8</v>
      </c>
      <c r="K4711" t="s">
        <v>2214</v>
      </c>
      <c r="L4711" t="str">
        <f>IF(performance_data[[#This Row],[return_percentage]]&gt;=performance_data[[#This Row],[benchmark_return]],"Higher","Lower")</f>
        <v>Higher</v>
      </c>
      <c r="M4711" s="14">
        <f xml:space="preserve"> _xlfn.MAXIFS(performance_data[date],performance_data[portfolio_id],performance_data[[#This Row],[portfolio_id]])</f>
        <v>45557</v>
      </c>
      <c r="N4711" s="14">
        <f xml:space="preserve"> _xlfn.MINIFS(performance_data[date],performance_data[portfolio_id],performance_data[[#This Row],[portfolio_id]])</f>
        <v>44870</v>
      </c>
      <c r="O4711" s="15">
        <f>_xlfn.MAXIFS(performance_data[portfolio_value],performance_data[portfolio_id],performance_data[[#This Row],[portfolio_id]],performance_data[date],performance_data[[#This Row],[latest_date]])</f>
        <v>180161.38</v>
      </c>
      <c r="P4711" s="15">
        <f>_xlfn.MAXIFS(performance_data[portfolio_value],performance_data[portfolio_id],performance_data[[#This Row],[portfolio_id]],performance_data[date],performance_data[[#This Row],[starting_date]])</f>
        <v>92874.32</v>
      </c>
      <c r="Q4711" s="15">
        <f>performance_data[[#This Row],[latest_value]]-performance_data[[#This Row],[starting_value]]</f>
        <v>87287.06</v>
      </c>
      <c r="R4711" s="15">
        <f>performance_data[[#This Row],[net_inflows]]-performance_data[[#This Row],[net_outflows]]</f>
        <v>2962.5200000000004</v>
      </c>
      <c r="S4711" s="15" t="str">
        <f>IF(performance_data[[#This Row],[net_inflows]]&gt;AVERAGE(performance_data[net_inflows]),"High","Low")</f>
        <v>High</v>
      </c>
      <c r="T4711" s="15">
        <f>AVERAGEIF(performance_data[inflow_flag],performance_data[[#This Row],[inflow_flag]],performance_data[return_percentage])</f>
        <v>4.8467905675459724</v>
      </c>
      <c r="U4711" s="17">
        <f>IF(performance_data[[#This Row],[return_percentage]]&lt;performance_data[[#This Row],[benchmark_return]],1,0)</f>
        <v>0</v>
      </c>
      <c r="V4711" s="17">
        <f>COUNTIFS(performance_data[portfolio_id],performance_data[[#This Row],[portfolio_id]])</f>
        <v>30</v>
      </c>
      <c r="W4711" s="17">
        <f>COUNTIFS(performance_data[portfolio_id],performance_data[[#This Row],[portfolio_id]],
          performance_data[return_flag],1)</f>
        <v>16</v>
      </c>
      <c r="X4711" s="15">
        <f>performance_data[[#This Row],[underperform_flag_count]]/performance_data[[#This Row],[totalportfoliocount]]</f>
        <v>0.53333333333333333</v>
      </c>
    </row>
    <row r="4712" spans="1:24" x14ac:dyDescent="0.3">
      <c r="A4712">
        <v>9575</v>
      </c>
      <c r="B4712" s="1">
        <v>45464</v>
      </c>
      <c r="C4712">
        <v>307115.65999999997</v>
      </c>
      <c r="D4712">
        <v>7.48</v>
      </c>
      <c r="E4712">
        <v>8.4499999999999993</v>
      </c>
      <c r="F4712">
        <v>8124.59</v>
      </c>
      <c r="G4712">
        <v>18284.52</v>
      </c>
      <c r="H4712" t="s">
        <v>2205</v>
      </c>
      <c r="I4712" t="s">
        <v>2211</v>
      </c>
      <c r="J4712">
        <v>6</v>
      </c>
      <c r="K4712" t="s">
        <v>2212</v>
      </c>
      <c r="L4712" t="str">
        <f>IF(performance_data[[#This Row],[return_percentage]]&gt;=performance_data[[#This Row],[benchmark_return]],"Higher","Lower")</f>
        <v>Lower</v>
      </c>
      <c r="M4712" s="14">
        <f xml:space="preserve"> _xlfn.MAXIFS(performance_data[date],performance_data[portfolio_id],performance_data[[#This Row],[portfolio_id]])</f>
        <v>45557</v>
      </c>
      <c r="N4712" s="14">
        <f xml:space="preserve"> _xlfn.MINIFS(performance_data[date],performance_data[portfolio_id],performance_data[[#This Row],[portfolio_id]])</f>
        <v>44870</v>
      </c>
      <c r="O4712" s="15">
        <f>_xlfn.MAXIFS(performance_data[portfolio_value],performance_data[portfolio_id],performance_data[[#This Row],[portfolio_id]],performance_data[date],performance_data[[#This Row],[latest_date]])</f>
        <v>180161.38</v>
      </c>
      <c r="P4712" s="15">
        <f>_xlfn.MAXIFS(performance_data[portfolio_value],performance_data[portfolio_id],performance_data[[#This Row],[portfolio_id]],performance_data[date],performance_data[[#This Row],[starting_date]])</f>
        <v>92874.32</v>
      </c>
      <c r="Q4712" s="15">
        <f>performance_data[[#This Row],[latest_value]]-performance_data[[#This Row],[starting_value]]</f>
        <v>87287.06</v>
      </c>
      <c r="R4712" s="15">
        <f>performance_data[[#This Row],[net_inflows]]-performance_data[[#This Row],[net_outflows]]</f>
        <v>-10159.93</v>
      </c>
      <c r="S4712" s="15" t="str">
        <f>IF(performance_data[[#This Row],[net_inflows]]&gt;AVERAGE(performance_data[net_inflows]),"High","Low")</f>
        <v>Low</v>
      </c>
      <c r="T4712" s="15">
        <f>AVERAGEIF(performance_data[inflow_flag],performance_data[[#This Row],[inflow_flag]],performance_data[return_percentage])</f>
        <v>5.0457846277021572</v>
      </c>
      <c r="U4712" s="17">
        <f>IF(performance_data[[#This Row],[return_percentage]]&lt;performance_data[[#This Row],[benchmark_return]],1,0)</f>
        <v>1</v>
      </c>
      <c r="V4712" s="17">
        <f>COUNTIFS(performance_data[portfolio_id],performance_data[[#This Row],[portfolio_id]])</f>
        <v>30</v>
      </c>
      <c r="W4712" s="17">
        <f>COUNTIFS(performance_data[portfolio_id],performance_data[[#This Row],[portfolio_id]],
          performance_data[return_flag],1)</f>
        <v>16</v>
      </c>
      <c r="X4712" s="15">
        <f>performance_data[[#This Row],[underperform_flag_count]]/performance_data[[#This Row],[totalportfoliocount]]</f>
        <v>0.53333333333333333</v>
      </c>
    </row>
    <row r="4713" spans="1:24" x14ac:dyDescent="0.3">
      <c r="A4713">
        <v>9575</v>
      </c>
      <c r="B4713" s="1">
        <v>44995</v>
      </c>
      <c r="C4713">
        <v>83556.460000000006</v>
      </c>
      <c r="D4713">
        <v>18.03</v>
      </c>
      <c r="E4713">
        <v>20.88</v>
      </c>
      <c r="F4713">
        <v>14061.51</v>
      </c>
      <c r="G4713">
        <v>15441.85</v>
      </c>
      <c r="H4713" t="s">
        <v>2213</v>
      </c>
      <c r="I4713" t="s">
        <v>2206</v>
      </c>
      <c r="J4713">
        <v>3</v>
      </c>
      <c r="K4713" t="s">
        <v>2222</v>
      </c>
      <c r="L4713" t="str">
        <f>IF(performance_data[[#This Row],[return_percentage]]&gt;=performance_data[[#This Row],[benchmark_return]],"Higher","Lower")</f>
        <v>Lower</v>
      </c>
      <c r="M4713" s="14">
        <f xml:space="preserve"> _xlfn.MAXIFS(performance_data[date],performance_data[portfolio_id],performance_data[[#This Row],[portfolio_id]])</f>
        <v>45557</v>
      </c>
      <c r="N4713" s="14">
        <f xml:space="preserve"> _xlfn.MINIFS(performance_data[date],performance_data[portfolio_id],performance_data[[#This Row],[portfolio_id]])</f>
        <v>44870</v>
      </c>
      <c r="O4713" s="15">
        <f>_xlfn.MAXIFS(performance_data[portfolio_value],performance_data[portfolio_id],performance_data[[#This Row],[portfolio_id]],performance_data[date],performance_data[[#This Row],[latest_date]])</f>
        <v>180161.38</v>
      </c>
      <c r="P4713" s="15">
        <f>_xlfn.MAXIFS(performance_data[portfolio_value],performance_data[portfolio_id],performance_data[[#This Row],[portfolio_id]],performance_data[date],performance_data[[#This Row],[starting_date]])</f>
        <v>92874.32</v>
      </c>
      <c r="Q4713" s="15">
        <f>performance_data[[#This Row],[latest_value]]-performance_data[[#This Row],[starting_value]]</f>
        <v>87287.06</v>
      </c>
      <c r="R4713" s="15">
        <f>performance_data[[#This Row],[net_inflows]]-performance_data[[#This Row],[net_outflows]]</f>
        <v>-1380.3400000000001</v>
      </c>
      <c r="S4713" s="15" t="str">
        <f>IF(performance_data[[#This Row],[net_inflows]]&gt;AVERAGE(performance_data[net_inflows]),"High","Low")</f>
        <v>High</v>
      </c>
      <c r="T4713" s="15">
        <f>AVERAGEIF(performance_data[inflow_flag],performance_data[[#This Row],[inflow_flag]],performance_data[return_percentage])</f>
        <v>4.8467905675459724</v>
      </c>
      <c r="U4713" s="17">
        <f>IF(performance_data[[#This Row],[return_percentage]]&lt;performance_data[[#This Row],[benchmark_return]],1,0)</f>
        <v>1</v>
      </c>
      <c r="V4713" s="17">
        <f>COUNTIFS(performance_data[portfolio_id],performance_data[[#This Row],[portfolio_id]])</f>
        <v>30</v>
      </c>
      <c r="W4713" s="17">
        <f>COUNTIFS(performance_data[portfolio_id],performance_data[[#This Row],[portfolio_id]],
          performance_data[return_flag],1)</f>
        <v>16</v>
      </c>
      <c r="X4713" s="15">
        <f>performance_data[[#This Row],[underperform_flag_count]]/performance_data[[#This Row],[totalportfoliocount]]</f>
        <v>0.53333333333333333</v>
      </c>
    </row>
    <row r="4714" spans="1:24" x14ac:dyDescent="0.3">
      <c r="A4714">
        <v>9575</v>
      </c>
      <c r="B4714" s="1">
        <v>44870</v>
      </c>
      <c r="C4714">
        <v>92874.32</v>
      </c>
      <c r="D4714">
        <v>5.22</v>
      </c>
      <c r="E4714">
        <v>6.03</v>
      </c>
      <c r="F4714">
        <v>4707.58</v>
      </c>
      <c r="G4714">
        <v>12809.5</v>
      </c>
      <c r="H4714" t="s">
        <v>2220</v>
      </c>
      <c r="I4714" t="s">
        <v>2217</v>
      </c>
      <c r="J4714">
        <v>11</v>
      </c>
      <c r="K4714" t="s">
        <v>2219</v>
      </c>
      <c r="L4714" t="str">
        <f>IF(performance_data[[#This Row],[return_percentage]]&gt;=performance_data[[#This Row],[benchmark_return]],"Higher","Lower")</f>
        <v>Lower</v>
      </c>
      <c r="M4714" s="14">
        <f xml:space="preserve"> _xlfn.MAXIFS(performance_data[date],performance_data[portfolio_id],performance_data[[#This Row],[portfolio_id]])</f>
        <v>45557</v>
      </c>
      <c r="N4714" s="14">
        <f xml:space="preserve"> _xlfn.MINIFS(performance_data[date],performance_data[portfolio_id],performance_data[[#This Row],[portfolio_id]])</f>
        <v>44870</v>
      </c>
      <c r="O4714" s="15">
        <f>_xlfn.MAXIFS(performance_data[portfolio_value],performance_data[portfolio_id],performance_data[[#This Row],[portfolio_id]],performance_data[date],performance_data[[#This Row],[latest_date]])</f>
        <v>180161.38</v>
      </c>
      <c r="P4714" s="15">
        <f>_xlfn.MAXIFS(performance_data[portfolio_value],performance_data[portfolio_id],performance_data[[#This Row],[portfolio_id]],performance_data[date],performance_data[[#This Row],[starting_date]])</f>
        <v>92874.32</v>
      </c>
      <c r="Q4714" s="15">
        <f>performance_data[[#This Row],[latest_value]]-performance_data[[#This Row],[starting_value]]</f>
        <v>87287.06</v>
      </c>
      <c r="R4714" s="15">
        <f>performance_data[[#This Row],[net_inflows]]-performance_data[[#This Row],[net_outflows]]</f>
        <v>-8101.92</v>
      </c>
      <c r="S4714" s="15" t="str">
        <f>IF(performance_data[[#This Row],[net_inflows]]&gt;AVERAGE(performance_data[net_inflows]),"High","Low")</f>
        <v>Low</v>
      </c>
      <c r="T4714" s="15">
        <f>AVERAGEIF(performance_data[inflow_flag],performance_data[[#This Row],[inflow_flag]],performance_data[return_percentage])</f>
        <v>5.0457846277021572</v>
      </c>
      <c r="U4714" s="17">
        <f>IF(performance_data[[#This Row],[return_percentage]]&lt;performance_data[[#This Row],[benchmark_return]],1,0)</f>
        <v>1</v>
      </c>
      <c r="V4714" s="17">
        <f>COUNTIFS(performance_data[portfolio_id],performance_data[[#This Row],[portfolio_id]])</f>
        <v>30</v>
      </c>
      <c r="W4714" s="17">
        <f>COUNTIFS(performance_data[portfolio_id],performance_data[[#This Row],[portfolio_id]],
          performance_data[return_flag],1)</f>
        <v>16</v>
      </c>
      <c r="X4714" s="15">
        <f>performance_data[[#This Row],[underperform_flag_count]]/performance_data[[#This Row],[totalportfoliocount]]</f>
        <v>0.53333333333333333</v>
      </c>
    </row>
    <row r="4715" spans="1:24" x14ac:dyDescent="0.3">
      <c r="A4715">
        <v>9575</v>
      </c>
      <c r="B4715" s="1">
        <v>44932</v>
      </c>
      <c r="C4715">
        <v>217577.87</v>
      </c>
      <c r="D4715">
        <v>0.16</v>
      </c>
      <c r="E4715">
        <v>0.14000000000000001</v>
      </c>
      <c r="F4715">
        <v>13402.44</v>
      </c>
      <c r="G4715">
        <v>503.9</v>
      </c>
      <c r="H4715" t="s">
        <v>2213</v>
      </c>
      <c r="I4715" t="s">
        <v>2206</v>
      </c>
      <c r="J4715">
        <v>1</v>
      </c>
      <c r="K4715" t="s">
        <v>2207</v>
      </c>
      <c r="L4715" t="str">
        <f>IF(performance_data[[#This Row],[return_percentage]]&gt;=performance_data[[#This Row],[benchmark_return]],"Higher","Lower")</f>
        <v>Higher</v>
      </c>
      <c r="M4715" s="14">
        <f xml:space="preserve"> _xlfn.MAXIFS(performance_data[date],performance_data[portfolio_id],performance_data[[#This Row],[portfolio_id]])</f>
        <v>45557</v>
      </c>
      <c r="N4715" s="14">
        <f xml:space="preserve"> _xlfn.MINIFS(performance_data[date],performance_data[portfolio_id],performance_data[[#This Row],[portfolio_id]])</f>
        <v>44870</v>
      </c>
      <c r="O4715" s="15">
        <f>_xlfn.MAXIFS(performance_data[portfolio_value],performance_data[portfolio_id],performance_data[[#This Row],[portfolio_id]],performance_data[date],performance_data[[#This Row],[latest_date]])</f>
        <v>180161.38</v>
      </c>
      <c r="P4715" s="15">
        <f>_xlfn.MAXIFS(performance_data[portfolio_value],performance_data[portfolio_id],performance_data[[#This Row],[portfolio_id]],performance_data[date],performance_data[[#This Row],[starting_date]])</f>
        <v>92874.32</v>
      </c>
      <c r="Q4715" s="15">
        <f>performance_data[[#This Row],[latest_value]]-performance_data[[#This Row],[starting_value]]</f>
        <v>87287.06</v>
      </c>
      <c r="R4715" s="15">
        <f>performance_data[[#This Row],[net_inflows]]-performance_data[[#This Row],[net_outflows]]</f>
        <v>12898.54</v>
      </c>
      <c r="S4715" s="15" t="str">
        <f>IF(performance_data[[#This Row],[net_inflows]]&gt;AVERAGE(performance_data[net_inflows]),"High","Low")</f>
        <v>High</v>
      </c>
      <c r="T4715" s="15">
        <f>AVERAGEIF(performance_data[inflow_flag],performance_data[[#This Row],[inflow_flag]],performance_data[return_percentage])</f>
        <v>4.8467905675459724</v>
      </c>
      <c r="U4715" s="17">
        <f>IF(performance_data[[#This Row],[return_percentage]]&lt;performance_data[[#This Row],[benchmark_return]],1,0)</f>
        <v>0</v>
      </c>
      <c r="V4715" s="17">
        <f>COUNTIFS(performance_data[portfolio_id],performance_data[[#This Row],[portfolio_id]])</f>
        <v>30</v>
      </c>
      <c r="W4715" s="17">
        <f>COUNTIFS(performance_data[portfolio_id],performance_data[[#This Row],[portfolio_id]],
          performance_data[return_flag],1)</f>
        <v>16</v>
      </c>
      <c r="X4715" s="15">
        <f>performance_data[[#This Row],[underperform_flag_count]]/performance_data[[#This Row],[totalportfoliocount]]</f>
        <v>0.53333333333333333</v>
      </c>
    </row>
    <row r="4716" spans="1:24" x14ac:dyDescent="0.3">
      <c r="A4716">
        <v>9575</v>
      </c>
      <c r="B4716" s="1">
        <v>45184</v>
      </c>
      <c r="C4716">
        <v>403533.1</v>
      </c>
      <c r="D4716">
        <v>-0.04</v>
      </c>
      <c r="E4716">
        <v>-0.04</v>
      </c>
      <c r="F4716">
        <v>132.29</v>
      </c>
      <c r="G4716">
        <v>1761.8</v>
      </c>
      <c r="H4716" t="s">
        <v>2213</v>
      </c>
      <c r="I4716" t="s">
        <v>2209</v>
      </c>
      <c r="J4716">
        <v>9</v>
      </c>
      <c r="K4716" t="s">
        <v>2221</v>
      </c>
      <c r="L4716" t="str">
        <f>IF(performance_data[[#This Row],[return_percentage]]&gt;=performance_data[[#This Row],[benchmark_return]],"Higher","Lower")</f>
        <v>Higher</v>
      </c>
      <c r="M4716" s="14">
        <f xml:space="preserve"> _xlfn.MAXIFS(performance_data[date],performance_data[portfolio_id],performance_data[[#This Row],[portfolio_id]])</f>
        <v>45557</v>
      </c>
      <c r="N4716" s="14">
        <f xml:space="preserve"> _xlfn.MINIFS(performance_data[date],performance_data[portfolio_id],performance_data[[#This Row],[portfolio_id]])</f>
        <v>44870</v>
      </c>
      <c r="O4716" s="15">
        <f>_xlfn.MAXIFS(performance_data[portfolio_value],performance_data[portfolio_id],performance_data[[#This Row],[portfolio_id]],performance_data[date],performance_data[[#This Row],[latest_date]])</f>
        <v>180161.38</v>
      </c>
      <c r="P4716" s="15">
        <f>_xlfn.MAXIFS(performance_data[portfolio_value],performance_data[portfolio_id],performance_data[[#This Row],[portfolio_id]],performance_data[date],performance_data[[#This Row],[starting_date]])</f>
        <v>92874.32</v>
      </c>
      <c r="Q4716" s="15">
        <f>performance_data[[#This Row],[latest_value]]-performance_data[[#This Row],[starting_value]]</f>
        <v>87287.06</v>
      </c>
      <c r="R4716" s="15">
        <f>performance_data[[#This Row],[net_inflows]]-performance_data[[#This Row],[net_outflows]]</f>
        <v>-1629.51</v>
      </c>
      <c r="S4716" s="15" t="str">
        <f>IF(performance_data[[#This Row],[net_inflows]]&gt;AVERAGE(performance_data[net_inflows]),"High","Low")</f>
        <v>Low</v>
      </c>
      <c r="T4716" s="15">
        <f>AVERAGEIF(performance_data[inflow_flag],performance_data[[#This Row],[inflow_flag]],performance_data[return_percentage])</f>
        <v>5.0457846277021572</v>
      </c>
      <c r="U4716" s="17">
        <f>IF(performance_data[[#This Row],[return_percentage]]&lt;performance_data[[#This Row],[benchmark_return]],1,0)</f>
        <v>0</v>
      </c>
      <c r="V4716" s="17">
        <f>COUNTIFS(performance_data[portfolio_id],performance_data[[#This Row],[portfolio_id]])</f>
        <v>30</v>
      </c>
      <c r="W4716" s="17">
        <f>COUNTIFS(performance_data[portfolio_id],performance_data[[#This Row],[portfolio_id]],
          performance_data[return_flag],1)</f>
        <v>16</v>
      </c>
      <c r="X4716" s="15">
        <f>performance_data[[#This Row],[underperform_flag_count]]/performance_data[[#This Row],[totalportfoliocount]]</f>
        <v>0.53333333333333333</v>
      </c>
    </row>
    <row r="4717" spans="1:24" x14ac:dyDescent="0.3">
      <c r="A4717">
        <v>9575</v>
      </c>
      <c r="B4717" s="1">
        <v>45042</v>
      </c>
      <c r="C4717">
        <v>299446.17</v>
      </c>
      <c r="D4717">
        <v>3.38</v>
      </c>
      <c r="E4717">
        <v>2.9</v>
      </c>
      <c r="F4717">
        <v>13452.73</v>
      </c>
      <c r="G4717">
        <v>8012.64</v>
      </c>
      <c r="H4717" t="s">
        <v>2213</v>
      </c>
      <c r="I4717" t="s">
        <v>2211</v>
      </c>
      <c r="J4717">
        <v>4</v>
      </c>
      <c r="K4717" t="s">
        <v>2216</v>
      </c>
      <c r="L4717" t="str">
        <f>IF(performance_data[[#This Row],[return_percentage]]&gt;=performance_data[[#This Row],[benchmark_return]],"Higher","Lower")</f>
        <v>Higher</v>
      </c>
      <c r="M4717" s="14">
        <f xml:space="preserve"> _xlfn.MAXIFS(performance_data[date],performance_data[portfolio_id],performance_data[[#This Row],[portfolio_id]])</f>
        <v>45557</v>
      </c>
      <c r="N4717" s="14">
        <f xml:space="preserve"> _xlfn.MINIFS(performance_data[date],performance_data[portfolio_id],performance_data[[#This Row],[portfolio_id]])</f>
        <v>44870</v>
      </c>
      <c r="O4717" s="15">
        <f>_xlfn.MAXIFS(performance_data[portfolio_value],performance_data[portfolio_id],performance_data[[#This Row],[portfolio_id]],performance_data[date],performance_data[[#This Row],[latest_date]])</f>
        <v>180161.38</v>
      </c>
      <c r="P4717" s="15">
        <f>_xlfn.MAXIFS(performance_data[portfolio_value],performance_data[portfolio_id],performance_data[[#This Row],[portfolio_id]],performance_data[date],performance_data[[#This Row],[starting_date]])</f>
        <v>92874.32</v>
      </c>
      <c r="Q4717" s="15">
        <f>performance_data[[#This Row],[latest_value]]-performance_data[[#This Row],[starting_value]]</f>
        <v>87287.06</v>
      </c>
      <c r="R4717" s="15">
        <f>performance_data[[#This Row],[net_inflows]]-performance_data[[#This Row],[net_outflows]]</f>
        <v>5440.0899999999992</v>
      </c>
      <c r="S4717" s="15" t="str">
        <f>IF(performance_data[[#This Row],[net_inflows]]&gt;AVERAGE(performance_data[net_inflows]),"High","Low")</f>
        <v>High</v>
      </c>
      <c r="T4717" s="15">
        <f>AVERAGEIF(performance_data[inflow_flag],performance_data[[#This Row],[inflow_flag]],performance_data[return_percentage])</f>
        <v>4.8467905675459724</v>
      </c>
      <c r="U4717" s="17">
        <f>IF(performance_data[[#This Row],[return_percentage]]&lt;performance_data[[#This Row],[benchmark_return]],1,0)</f>
        <v>0</v>
      </c>
      <c r="V4717" s="17">
        <f>COUNTIFS(performance_data[portfolio_id],performance_data[[#This Row],[portfolio_id]])</f>
        <v>30</v>
      </c>
      <c r="W4717" s="17">
        <f>COUNTIFS(performance_data[portfolio_id],performance_data[[#This Row],[portfolio_id]],
          performance_data[return_flag],1)</f>
        <v>16</v>
      </c>
      <c r="X4717" s="15">
        <f>performance_data[[#This Row],[underperform_flag_count]]/performance_data[[#This Row],[totalportfoliocount]]</f>
        <v>0.53333333333333333</v>
      </c>
    </row>
    <row r="4718" spans="1:24" x14ac:dyDescent="0.3">
      <c r="A4718">
        <v>9575</v>
      </c>
      <c r="B4718" s="1">
        <v>45029</v>
      </c>
      <c r="C4718">
        <v>413187.27</v>
      </c>
      <c r="D4718">
        <v>2.59</v>
      </c>
      <c r="E4718">
        <v>3.07</v>
      </c>
      <c r="F4718">
        <v>3878.62</v>
      </c>
      <c r="G4718">
        <v>8542.42</v>
      </c>
      <c r="H4718" t="s">
        <v>2213</v>
      </c>
      <c r="I4718" t="s">
        <v>2211</v>
      </c>
      <c r="J4718">
        <v>4</v>
      </c>
      <c r="K4718" t="s">
        <v>2216</v>
      </c>
      <c r="L4718" t="str">
        <f>IF(performance_data[[#This Row],[return_percentage]]&gt;=performance_data[[#This Row],[benchmark_return]],"Higher","Lower")</f>
        <v>Lower</v>
      </c>
      <c r="M4718" s="14">
        <f xml:space="preserve"> _xlfn.MAXIFS(performance_data[date],performance_data[portfolio_id],performance_data[[#This Row],[portfolio_id]])</f>
        <v>45557</v>
      </c>
      <c r="N4718" s="14">
        <f xml:space="preserve"> _xlfn.MINIFS(performance_data[date],performance_data[portfolio_id],performance_data[[#This Row],[portfolio_id]])</f>
        <v>44870</v>
      </c>
      <c r="O4718" s="15">
        <f>_xlfn.MAXIFS(performance_data[portfolio_value],performance_data[portfolio_id],performance_data[[#This Row],[portfolio_id]],performance_data[date],performance_data[[#This Row],[latest_date]])</f>
        <v>180161.38</v>
      </c>
      <c r="P4718" s="15">
        <f>_xlfn.MAXIFS(performance_data[portfolio_value],performance_data[portfolio_id],performance_data[[#This Row],[portfolio_id]],performance_data[date],performance_data[[#This Row],[starting_date]])</f>
        <v>92874.32</v>
      </c>
      <c r="Q4718" s="15">
        <f>performance_data[[#This Row],[latest_value]]-performance_data[[#This Row],[starting_value]]</f>
        <v>87287.06</v>
      </c>
      <c r="R4718" s="15">
        <f>performance_data[[#This Row],[net_inflows]]-performance_data[[#This Row],[net_outflows]]</f>
        <v>-4663.8</v>
      </c>
      <c r="S4718" s="15" t="str">
        <f>IF(performance_data[[#This Row],[net_inflows]]&gt;AVERAGE(performance_data[net_inflows]),"High","Low")</f>
        <v>Low</v>
      </c>
      <c r="T4718" s="15">
        <f>AVERAGEIF(performance_data[inflow_flag],performance_data[[#This Row],[inflow_flag]],performance_data[return_percentage])</f>
        <v>5.0457846277021572</v>
      </c>
      <c r="U4718" s="17">
        <f>IF(performance_data[[#This Row],[return_percentage]]&lt;performance_data[[#This Row],[benchmark_return]],1,0)</f>
        <v>1</v>
      </c>
      <c r="V4718" s="17">
        <f>COUNTIFS(performance_data[portfolio_id],performance_data[[#This Row],[portfolio_id]])</f>
        <v>30</v>
      </c>
      <c r="W4718" s="17">
        <f>COUNTIFS(performance_data[portfolio_id],performance_data[[#This Row],[portfolio_id]],
          performance_data[return_flag],1)</f>
        <v>16</v>
      </c>
      <c r="X4718" s="15">
        <f>performance_data[[#This Row],[underperform_flag_count]]/performance_data[[#This Row],[totalportfoliocount]]</f>
        <v>0.53333333333333333</v>
      </c>
    </row>
    <row r="4719" spans="1:24" x14ac:dyDescent="0.3">
      <c r="A4719">
        <v>9575</v>
      </c>
      <c r="B4719" s="1">
        <v>45139</v>
      </c>
      <c r="C4719">
        <v>232401.78</v>
      </c>
      <c r="D4719">
        <v>7.75</v>
      </c>
      <c r="E4719">
        <v>8.81</v>
      </c>
      <c r="F4719">
        <v>16308.84</v>
      </c>
      <c r="G4719">
        <v>2209.96</v>
      </c>
      <c r="H4719" t="s">
        <v>2213</v>
      </c>
      <c r="I4719" t="s">
        <v>2209</v>
      </c>
      <c r="J4719">
        <v>8</v>
      </c>
      <c r="K4719" t="s">
        <v>2214</v>
      </c>
      <c r="L4719" t="str">
        <f>IF(performance_data[[#This Row],[return_percentage]]&gt;=performance_data[[#This Row],[benchmark_return]],"Higher","Lower")</f>
        <v>Lower</v>
      </c>
      <c r="M4719" s="14">
        <f xml:space="preserve"> _xlfn.MAXIFS(performance_data[date],performance_data[portfolio_id],performance_data[[#This Row],[portfolio_id]])</f>
        <v>45557</v>
      </c>
      <c r="N4719" s="14">
        <f xml:space="preserve"> _xlfn.MINIFS(performance_data[date],performance_data[portfolio_id],performance_data[[#This Row],[portfolio_id]])</f>
        <v>44870</v>
      </c>
      <c r="O4719" s="15">
        <f>_xlfn.MAXIFS(performance_data[portfolio_value],performance_data[portfolio_id],performance_data[[#This Row],[portfolio_id]],performance_data[date],performance_data[[#This Row],[latest_date]])</f>
        <v>180161.38</v>
      </c>
      <c r="P4719" s="15">
        <f>_xlfn.MAXIFS(performance_data[portfolio_value],performance_data[portfolio_id],performance_data[[#This Row],[portfolio_id]],performance_data[date],performance_data[[#This Row],[starting_date]])</f>
        <v>92874.32</v>
      </c>
      <c r="Q4719" s="15">
        <f>performance_data[[#This Row],[latest_value]]-performance_data[[#This Row],[starting_value]]</f>
        <v>87287.06</v>
      </c>
      <c r="R4719" s="15">
        <f>performance_data[[#This Row],[net_inflows]]-performance_data[[#This Row],[net_outflows]]</f>
        <v>14098.880000000001</v>
      </c>
      <c r="S4719" s="15" t="str">
        <f>IF(performance_data[[#This Row],[net_inflows]]&gt;AVERAGE(performance_data[net_inflows]),"High","Low")</f>
        <v>High</v>
      </c>
      <c r="T4719" s="15">
        <f>AVERAGEIF(performance_data[inflow_flag],performance_data[[#This Row],[inflow_flag]],performance_data[return_percentage])</f>
        <v>4.8467905675459724</v>
      </c>
      <c r="U4719" s="17">
        <f>IF(performance_data[[#This Row],[return_percentage]]&lt;performance_data[[#This Row],[benchmark_return]],1,0)</f>
        <v>1</v>
      </c>
      <c r="V4719" s="17">
        <f>COUNTIFS(performance_data[portfolio_id],performance_data[[#This Row],[portfolio_id]])</f>
        <v>30</v>
      </c>
      <c r="W4719" s="17">
        <f>COUNTIFS(performance_data[portfolio_id],performance_data[[#This Row],[portfolio_id]],
          performance_data[return_flag],1)</f>
        <v>16</v>
      </c>
      <c r="X4719" s="15">
        <f>performance_data[[#This Row],[underperform_flag_count]]/performance_data[[#This Row],[totalportfoliocount]]</f>
        <v>0.53333333333333333</v>
      </c>
    </row>
    <row r="4720" spans="1:24" x14ac:dyDescent="0.3">
      <c r="A4720">
        <v>9575</v>
      </c>
      <c r="B4720" s="1">
        <v>45009</v>
      </c>
      <c r="C4720">
        <v>316533.75</v>
      </c>
      <c r="D4720">
        <v>17.89</v>
      </c>
      <c r="E4720">
        <v>15.26</v>
      </c>
      <c r="F4720">
        <v>11149.34</v>
      </c>
      <c r="G4720">
        <v>17420.66</v>
      </c>
      <c r="H4720" t="s">
        <v>2213</v>
      </c>
      <c r="I4720" t="s">
        <v>2206</v>
      </c>
      <c r="J4720">
        <v>3</v>
      </c>
      <c r="K4720" t="s">
        <v>2222</v>
      </c>
      <c r="L4720" t="str">
        <f>IF(performance_data[[#This Row],[return_percentage]]&gt;=performance_data[[#This Row],[benchmark_return]],"Higher","Lower")</f>
        <v>Higher</v>
      </c>
      <c r="M4720" s="14">
        <f xml:space="preserve"> _xlfn.MAXIFS(performance_data[date],performance_data[portfolio_id],performance_data[[#This Row],[portfolio_id]])</f>
        <v>45557</v>
      </c>
      <c r="N4720" s="14">
        <f xml:space="preserve"> _xlfn.MINIFS(performance_data[date],performance_data[portfolio_id],performance_data[[#This Row],[portfolio_id]])</f>
        <v>44870</v>
      </c>
      <c r="O4720" s="15">
        <f>_xlfn.MAXIFS(performance_data[portfolio_value],performance_data[portfolio_id],performance_data[[#This Row],[portfolio_id]],performance_data[date],performance_data[[#This Row],[latest_date]])</f>
        <v>180161.38</v>
      </c>
      <c r="P4720" s="15">
        <f>_xlfn.MAXIFS(performance_data[portfolio_value],performance_data[portfolio_id],performance_data[[#This Row],[portfolio_id]],performance_data[date],performance_data[[#This Row],[starting_date]])</f>
        <v>92874.32</v>
      </c>
      <c r="Q4720" s="15">
        <f>performance_data[[#This Row],[latest_value]]-performance_data[[#This Row],[starting_value]]</f>
        <v>87287.06</v>
      </c>
      <c r="R4720" s="15">
        <f>performance_data[[#This Row],[net_inflows]]-performance_data[[#This Row],[net_outflows]]</f>
        <v>-6271.32</v>
      </c>
      <c r="S4720" s="15" t="str">
        <f>IF(performance_data[[#This Row],[net_inflows]]&gt;AVERAGE(performance_data[net_inflows]),"High","Low")</f>
        <v>High</v>
      </c>
      <c r="T4720" s="15">
        <f>AVERAGEIF(performance_data[inflow_flag],performance_data[[#This Row],[inflow_flag]],performance_data[return_percentage])</f>
        <v>4.8467905675459724</v>
      </c>
      <c r="U4720" s="17">
        <f>IF(performance_data[[#This Row],[return_percentage]]&lt;performance_data[[#This Row],[benchmark_return]],1,0)</f>
        <v>0</v>
      </c>
      <c r="V4720" s="17">
        <f>COUNTIFS(performance_data[portfolio_id],performance_data[[#This Row],[portfolio_id]])</f>
        <v>30</v>
      </c>
      <c r="W4720" s="17">
        <f>COUNTIFS(performance_data[portfolio_id],performance_data[[#This Row],[portfolio_id]],
          performance_data[return_flag],1)</f>
        <v>16</v>
      </c>
      <c r="X4720" s="15">
        <f>performance_data[[#This Row],[underperform_flag_count]]/performance_data[[#This Row],[totalportfoliocount]]</f>
        <v>0.53333333333333333</v>
      </c>
    </row>
    <row r="4721" spans="1:24" x14ac:dyDescent="0.3">
      <c r="A4721">
        <v>9575</v>
      </c>
      <c r="B4721" s="1">
        <v>45519</v>
      </c>
      <c r="C4721">
        <v>128266.72</v>
      </c>
      <c r="D4721">
        <v>18.22</v>
      </c>
      <c r="E4721">
        <v>17.64</v>
      </c>
      <c r="F4721">
        <v>14281.26</v>
      </c>
      <c r="G4721">
        <v>4871.8599999999997</v>
      </c>
      <c r="H4721" t="s">
        <v>2205</v>
      </c>
      <c r="I4721" t="s">
        <v>2209</v>
      </c>
      <c r="J4721">
        <v>8</v>
      </c>
      <c r="K4721" t="s">
        <v>2214</v>
      </c>
      <c r="L4721" t="str">
        <f>IF(performance_data[[#This Row],[return_percentage]]&gt;=performance_data[[#This Row],[benchmark_return]],"Higher","Lower")</f>
        <v>Higher</v>
      </c>
      <c r="M4721" s="14">
        <f xml:space="preserve"> _xlfn.MAXIFS(performance_data[date],performance_data[portfolio_id],performance_data[[#This Row],[portfolio_id]])</f>
        <v>45557</v>
      </c>
      <c r="N4721" s="14">
        <f xml:space="preserve"> _xlfn.MINIFS(performance_data[date],performance_data[portfolio_id],performance_data[[#This Row],[portfolio_id]])</f>
        <v>44870</v>
      </c>
      <c r="O4721" s="15">
        <f>_xlfn.MAXIFS(performance_data[portfolio_value],performance_data[portfolio_id],performance_data[[#This Row],[portfolio_id]],performance_data[date],performance_data[[#This Row],[latest_date]])</f>
        <v>180161.38</v>
      </c>
      <c r="P4721" s="15">
        <f>_xlfn.MAXIFS(performance_data[portfolio_value],performance_data[portfolio_id],performance_data[[#This Row],[portfolio_id]],performance_data[date],performance_data[[#This Row],[starting_date]])</f>
        <v>92874.32</v>
      </c>
      <c r="Q4721" s="15">
        <f>performance_data[[#This Row],[latest_value]]-performance_data[[#This Row],[starting_value]]</f>
        <v>87287.06</v>
      </c>
      <c r="R4721" s="15">
        <f>performance_data[[#This Row],[net_inflows]]-performance_data[[#This Row],[net_outflows]]</f>
        <v>9409.4000000000015</v>
      </c>
      <c r="S4721" s="15" t="str">
        <f>IF(performance_data[[#This Row],[net_inflows]]&gt;AVERAGE(performance_data[net_inflows]),"High","Low")</f>
        <v>High</v>
      </c>
      <c r="T4721" s="15">
        <f>AVERAGEIF(performance_data[inflow_flag],performance_data[[#This Row],[inflow_flag]],performance_data[return_percentage])</f>
        <v>4.8467905675459724</v>
      </c>
      <c r="U4721" s="17">
        <f>IF(performance_data[[#This Row],[return_percentage]]&lt;performance_data[[#This Row],[benchmark_return]],1,0)</f>
        <v>0</v>
      </c>
      <c r="V4721" s="17">
        <f>COUNTIFS(performance_data[portfolio_id],performance_data[[#This Row],[portfolio_id]])</f>
        <v>30</v>
      </c>
      <c r="W4721" s="17">
        <f>COUNTIFS(performance_data[portfolio_id],performance_data[[#This Row],[portfolio_id]],
          performance_data[return_flag],1)</f>
        <v>16</v>
      </c>
      <c r="X4721" s="15">
        <f>performance_data[[#This Row],[underperform_flag_count]]/performance_data[[#This Row],[totalportfoliocount]]</f>
        <v>0.53333333333333333</v>
      </c>
    </row>
    <row r="4722" spans="1:24" x14ac:dyDescent="0.3">
      <c r="A4722">
        <v>9575</v>
      </c>
      <c r="B4722" s="1">
        <v>45398</v>
      </c>
      <c r="C4722">
        <v>23128.65</v>
      </c>
      <c r="D4722">
        <v>15.19</v>
      </c>
      <c r="E4722">
        <v>18.21</v>
      </c>
      <c r="F4722">
        <v>8946.19</v>
      </c>
      <c r="G4722">
        <v>11917.66</v>
      </c>
      <c r="H4722" t="s">
        <v>2205</v>
      </c>
      <c r="I4722" t="s">
        <v>2211</v>
      </c>
      <c r="J4722">
        <v>4</v>
      </c>
      <c r="K4722" t="s">
        <v>2216</v>
      </c>
      <c r="L4722" t="str">
        <f>IF(performance_data[[#This Row],[return_percentage]]&gt;=performance_data[[#This Row],[benchmark_return]],"Higher","Lower")</f>
        <v>Lower</v>
      </c>
      <c r="M4722" s="14">
        <f xml:space="preserve"> _xlfn.MAXIFS(performance_data[date],performance_data[portfolio_id],performance_data[[#This Row],[portfolio_id]])</f>
        <v>45557</v>
      </c>
      <c r="N4722" s="14">
        <f xml:space="preserve"> _xlfn.MINIFS(performance_data[date],performance_data[portfolio_id],performance_data[[#This Row],[portfolio_id]])</f>
        <v>44870</v>
      </c>
      <c r="O4722" s="15">
        <f>_xlfn.MAXIFS(performance_data[portfolio_value],performance_data[portfolio_id],performance_data[[#This Row],[portfolio_id]],performance_data[date],performance_data[[#This Row],[latest_date]])</f>
        <v>180161.38</v>
      </c>
      <c r="P4722" s="15">
        <f>_xlfn.MAXIFS(performance_data[portfolio_value],performance_data[portfolio_id],performance_data[[#This Row],[portfolio_id]],performance_data[date],performance_data[[#This Row],[starting_date]])</f>
        <v>92874.32</v>
      </c>
      <c r="Q4722" s="15">
        <f>performance_data[[#This Row],[latest_value]]-performance_data[[#This Row],[starting_value]]</f>
        <v>87287.06</v>
      </c>
      <c r="R4722" s="15">
        <f>performance_data[[#This Row],[net_inflows]]-performance_data[[#This Row],[net_outflows]]</f>
        <v>-2971.4699999999993</v>
      </c>
      <c r="S4722" s="15" t="str">
        <f>IF(performance_data[[#This Row],[net_inflows]]&gt;AVERAGE(performance_data[net_inflows]),"High","Low")</f>
        <v>Low</v>
      </c>
      <c r="T4722" s="15">
        <f>AVERAGEIF(performance_data[inflow_flag],performance_data[[#This Row],[inflow_flag]],performance_data[return_percentage])</f>
        <v>5.0457846277021572</v>
      </c>
      <c r="U4722" s="17">
        <f>IF(performance_data[[#This Row],[return_percentage]]&lt;performance_data[[#This Row],[benchmark_return]],1,0)</f>
        <v>1</v>
      </c>
      <c r="V4722" s="17">
        <f>COUNTIFS(performance_data[portfolio_id],performance_data[[#This Row],[portfolio_id]])</f>
        <v>30</v>
      </c>
      <c r="W4722" s="17">
        <f>COUNTIFS(performance_data[portfolio_id],performance_data[[#This Row],[portfolio_id]],
          performance_data[return_flag],1)</f>
        <v>16</v>
      </c>
      <c r="X4722" s="15">
        <f>performance_data[[#This Row],[underperform_flag_count]]/performance_data[[#This Row],[totalportfoliocount]]</f>
        <v>0.53333333333333333</v>
      </c>
    </row>
    <row r="4723" spans="1:24" x14ac:dyDescent="0.3">
      <c r="A4723">
        <v>9575</v>
      </c>
      <c r="B4723" s="1">
        <v>45500</v>
      </c>
      <c r="C4723">
        <v>13592.29</v>
      </c>
      <c r="D4723">
        <v>17.29</v>
      </c>
      <c r="E4723">
        <v>14.27</v>
      </c>
      <c r="F4723">
        <v>9820.89</v>
      </c>
      <c r="G4723">
        <v>444.86</v>
      </c>
      <c r="H4723" t="s">
        <v>2205</v>
      </c>
      <c r="I4723" t="s">
        <v>2209</v>
      </c>
      <c r="J4723">
        <v>7</v>
      </c>
      <c r="K4723" t="s">
        <v>2210</v>
      </c>
      <c r="L4723" t="str">
        <f>IF(performance_data[[#This Row],[return_percentage]]&gt;=performance_data[[#This Row],[benchmark_return]],"Higher","Lower")</f>
        <v>Higher</v>
      </c>
      <c r="M4723" s="14">
        <f xml:space="preserve"> _xlfn.MAXIFS(performance_data[date],performance_data[portfolio_id],performance_data[[#This Row],[portfolio_id]])</f>
        <v>45557</v>
      </c>
      <c r="N4723" s="14">
        <f xml:space="preserve"> _xlfn.MINIFS(performance_data[date],performance_data[portfolio_id],performance_data[[#This Row],[portfolio_id]])</f>
        <v>44870</v>
      </c>
      <c r="O4723" s="15">
        <f>_xlfn.MAXIFS(performance_data[portfolio_value],performance_data[portfolio_id],performance_data[[#This Row],[portfolio_id]],performance_data[date],performance_data[[#This Row],[latest_date]])</f>
        <v>180161.38</v>
      </c>
      <c r="P4723" s="15">
        <f>_xlfn.MAXIFS(performance_data[portfolio_value],performance_data[portfolio_id],performance_data[[#This Row],[portfolio_id]],performance_data[date],performance_data[[#This Row],[starting_date]])</f>
        <v>92874.32</v>
      </c>
      <c r="Q4723" s="15">
        <f>performance_data[[#This Row],[latest_value]]-performance_data[[#This Row],[starting_value]]</f>
        <v>87287.06</v>
      </c>
      <c r="R4723" s="15">
        <f>performance_data[[#This Row],[net_inflows]]-performance_data[[#This Row],[net_outflows]]</f>
        <v>9376.0299999999988</v>
      </c>
      <c r="S4723" s="15" t="str">
        <f>IF(performance_data[[#This Row],[net_inflows]]&gt;AVERAGE(performance_data[net_inflows]),"High","Low")</f>
        <v>Low</v>
      </c>
      <c r="T4723" s="15">
        <f>AVERAGEIF(performance_data[inflow_flag],performance_data[[#This Row],[inflow_flag]],performance_data[return_percentage])</f>
        <v>5.0457846277021572</v>
      </c>
      <c r="U4723" s="17">
        <f>IF(performance_data[[#This Row],[return_percentage]]&lt;performance_data[[#This Row],[benchmark_return]],1,0)</f>
        <v>0</v>
      </c>
      <c r="V4723" s="17">
        <f>COUNTIFS(performance_data[portfolio_id],performance_data[[#This Row],[portfolio_id]])</f>
        <v>30</v>
      </c>
      <c r="W4723" s="17">
        <f>COUNTIFS(performance_data[portfolio_id],performance_data[[#This Row],[portfolio_id]],
          performance_data[return_flag],1)</f>
        <v>16</v>
      </c>
      <c r="X4723" s="15">
        <f>performance_data[[#This Row],[underperform_flag_count]]/performance_data[[#This Row],[totalportfoliocount]]</f>
        <v>0.53333333333333333</v>
      </c>
    </row>
    <row r="4724" spans="1:24" x14ac:dyDescent="0.3">
      <c r="A4724">
        <v>9575</v>
      </c>
      <c r="B4724" s="1">
        <v>44967</v>
      </c>
      <c r="C4724">
        <v>294951.53000000003</v>
      </c>
      <c r="D4724">
        <v>10.89</v>
      </c>
      <c r="E4724">
        <v>11.72</v>
      </c>
      <c r="F4724">
        <v>19564.580000000002</v>
      </c>
      <c r="G4724">
        <v>9665.17</v>
      </c>
      <c r="H4724" t="s">
        <v>2213</v>
      </c>
      <c r="I4724" t="s">
        <v>2206</v>
      </c>
      <c r="J4724">
        <v>2</v>
      </c>
      <c r="K4724" t="s">
        <v>2226</v>
      </c>
      <c r="L4724" t="str">
        <f>IF(performance_data[[#This Row],[return_percentage]]&gt;=performance_data[[#This Row],[benchmark_return]],"Higher","Lower")</f>
        <v>Lower</v>
      </c>
      <c r="M4724" s="14">
        <f xml:space="preserve"> _xlfn.MAXIFS(performance_data[date],performance_data[portfolio_id],performance_data[[#This Row],[portfolio_id]])</f>
        <v>45557</v>
      </c>
      <c r="N4724" s="14">
        <f xml:space="preserve"> _xlfn.MINIFS(performance_data[date],performance_data[portfolio_id],performance_data[[#This Row],[portfolio_id]])</f>
        <v>44870</v>
      </c>
      <c r="O4724" s="15">
        <f>_xlfn.MAXIFS(performance_data[portfolio_value],performance_data[portfolio_id],performance_data[[#This Row],[portfolio_id]],performance_data[date],performance_data[[#This Row],[latest_date]])</f>
        <v>180161.38</v>
      </c>
      <c r="P4724" s="15">
        <f>_xlfn.MAXIFS(performance_data[portfolio_value],performance_data[portfolio_id],performance_data[[#This Row],[portfolio_id]],performance_data[date],performance_data[[#This Row],[starting_date]])</f>
        <v>92874.32</v>
      </c>
      <c r="Q4724" s="15">
        <f>performance_data[[#This Row],[latest_value]]-performance_data[[#This Row],[starting_value]]</f>
        <v>87287.06</v>
      </c>
      <c r="R4724" s="15">
        <f>performance_data[[#This Row],[net_inflows]]-performance_data[[#This Row],[net_outflows]]</f>
        <v>9899.4100000000017</v>
      </c>
      <c r="S4724" s="15" t="str">
        <f>IF(performance_data[[#This Row],[net_inflows]]&gt;AVERAGE(performance_data[net_inflows]),"High","Low")</f>
        <v>High</v>
      </c>
      <c r="T4724" s="15">
        <f>AVERAGEIF(performance_data[inflow_flag],performance_data[[#This Row],[inflow_flag]],performance_data[return_percentage])</f>
        <v>4.8467905675459724</v>
      </c>
      <c r="U4724" s="17">
        <f>IF(performance_data[[#This Row],[return_percentage]]&lt;performance_data[[#This Row],[benchmark_return]],1,0)</f>
        <v>1</v>
      </c>
      <c r="V4724" s="17">
        <f>COUNTIFS(performance_data[portfolio_id],performance_data[[#This Row],[portfolio_id]])</f>
        <v>30</v>
      </c>
      <c r="W4724" s="17">
        <f>COUNTIFS(performance_data[portfolio_id],performance_data[[#This Row],[portfolio_id]],
          performance_data[return_flag],1)</f>
        <v>16</v>
      </c>
      <c r="X4724" s="15">
        <f>performance_data[[#This Row],[underperform_flag_count]]/performance_data[[#This Row],[totalportfoliocount]]</f>
        <v>0.53333333333333333</v>
      </c>
    </row>
    <row r="4725" spans="1:24" x14ac:dyDescent="0.3">
      <c r="A4725">
        <v>9575</v>
      </c>
      <c r="B4725" s="1">
        <v>45161</v>
      </c>
      <c r="C4725">
        <v>347045.87</v>
      </c>
      <c r="D4725">
        <v>19.399999999999999</v>
      </c>
      <c r="E4725">
        <v>18.97</v>
      </c>
      <c r="F4725">
        <v>12731.51</v>
      </c>
      <c r="G4725">
        <v>6616.81</v>
      </c>
      <c r="H4725" t="s">
        <v>2213</v>
      </c>
      <c r="I4725" t="s">
        <v>2209</v>
      </c>
      <c r="J4725">
        <v>8</v>
      </c>
      <c r="K4725" t="s">
        <v>2214</v>
      </c>
      <c r="L4725" t="str">
        <f>IF(performance_data[[#This Row],[return_percentage]]&gt;=performance_data[[#This Row],[benchmark_return]],"Higher","Lower")</f>
        <v>Higher</v>
      </c>
      <c r="M4725" s="14">
        <f xml:space="preserve"> _xlfn.MAXIFS(performance_data[date],performance_data[portfolio_id],performance_data[[#This Row],[portfolio_id]])</f>
        <v>45557</v>
      </c>
      <c r="N4725" s="14">
        <f xml:space="preserve"> _xlfn.MINIFS(performance_data[date],performance_data[portfolio_id],performance_data[[#This Row],[portfolio_id]])</f>
        <v>44870</v>
      </c>
      <c r="O4725" s="15">
        <f>_xlfn.MAXIFS(performance_data[portfolio_value],performance_data[portfolio_id],performance_data[[#This Row],[portfolio_id]],performance_data[date],performance_data[[#This Row],[latest_date]])</f>
        <v>180161.38</v>
      </c>
      <c r="P4725" s="15">
        <f>_xlfn.MAXIFS(performance_data[portfolio_value],performance_data[portfolio_id],performance_data[[#This Row],[portfolio_id]],performance_data[date],performance_data[[#This Row],[starting_date]])</f>
        <v>92874.32</v>
      </c>
      <c r="Q4725" s="15">
        <f>performance_data[[#This Row],[latest_value]]-performance_data[[#This Row],[starting_value]]</f>
        <v>87287.06</v>
      </c>
      <c r="R4725" s="15">
        <f>performance_data[[#This Row],[net_inflows]]-performance_data[[#This Row],[net_outflows]]</f>
        <v>6114.7</v>
      </c>
      <c r="S4725" s="15" t="str">
        <f>IF(performance_data[[#This Row],[net_inflows]]&gt;AVERAGE(performance_data[net_inflows]),"High","Low")</f>
        <v>High</v>
      </c>
      <c r="T4725" s="15">
        <f>AVERAGEIF(performance_data[inflow_flag],performance_data[[#This Row],[inflow_flag]],performance_data[return_percentage])</f>
        <v>4.8467905675459724</v>
      </c>
      <c r="U4725" s="17">
        <f>IF(performance_data[[#This Row],[return_percentage]]&lt;performance_data[[#This Row],[benchmark_return]],1,0)</f>
        <v>0</v>
      </c>
      <c r="V4725" s="17">
        <f>COUNTIFS(performance_data[portfolio_id],performance_data[[#This Row],[portfolio_id]])</f>
        <v>30</v>
      </c>
      <c r="W4725" s="17">
        <f>COUNTIFS(performance_data[portfolio_id],performance_data[[#This Row],[portfolio_id]],
          performance_data[return_flag],1)</f>
        <v>16</v>
      </c>
      <c r="X4725" s="15">
        <f>performance_data[[#This Row],[underperform_flag_count]]/performance_data[[#This Row],[totalportfoliocount]]</f>
        <v>0.53333333333333333</v>
      </c>
    </row>
    <row r="4726" spans="1:24" x14ac:dyDescent="0.3">
      <c r="A4726">
        <v>9575</v>
      </c>
      <c r="B4726" s="1">
        <v>45158</v>
      </c>
      <c r="C4726">
        <v>51877.83</v>
      </c>
      <c r="D4726">
        <v>-3.41</v>
      </c>
      <c r="E4726">
        <v>-3.14</v>
      </c>
      <c r="F4726">
        <v>8548.61</v>
      </c>
      <c r="G4726">
        <v>6993.46</v>
      </c>
      <c r="H4726" t="s">
        <v>2213</v>
      </c>
      <c r="I4726" t="s">
        <v>2209</v>
      </c>
      <c r="J4726">
        <v>8</v>
      </c>
      <c r="K4726" t="s">
        <v>2214</v>
      </c>
      <c r="L4726" t="str">
        <f>IF(performance_data[[#This Row],[return_percentage]]&gt;=performance_data[[#This Row],[benchmark_return]],"Higher","Lower")</f>
        <v>Lower</v>
      </c>
      <c r="M4726" s="14">
        <f xml:space="preserve"> _xlfn.MAXIFS(performance_data[date],performance_data[portfolio_id],performance_data[[#This Row],[portfolio_id]])</f>
        <v>45557</v>
      </c>
      <c r="N4726" s="14">
        <f xml:space="preserve"> _xlfn.MINIFS(performance_data[date],performance_data[portfolio_id],performance_data[[#This Row],[portfolio_id]])</f>
        <v>44870</v>
      </c>
      <c r="O4726" s="15">
        <f>_xlfn.MAXIFS(performance_data[portfolio_value],performance_data[portfolio_id],performance_data[[#This Row],[portfolio_id]],performance_data[date],performance_data[[#This Row],[latest_date]])</f>
        <v>180161.38</v>
      </c>
      <c r="P4726" s="15">
        <f>_xlfn.MAXIFS(performance_data[portfolio_value],performance_data[portfolio_id],performance_data[[#This Row],[portfolio_id]],performance_data[date],performance_data[[#This Row],[starting_date]])</f>
        <v>92874.32</v>
      </c>
      <c r="Q4726" s="15">
        <f>performance_data[[#This Row],[latest_value]]-performance_data[[#This Row],[starting_value]]</f>
        <v>87287.06</v>
      </c>
      <c r="R4726" s="15">
        <f>performance_data[[#This Row],[net_inflows]]-performance_data[[#This Row],[net_outflows]]</f>
        <v>1555.1500000000005</v>
      </c>
      <c r="S4726" s="15" t="str">
        <f>IF(performance_data[[#This Row],[net_inflows]]&gt;AVERAGE(performance_data[net_inflows]),"High","Low")</f>
        <v>Low</v>
      </c>
      <c r="T4726" s="15">
        <f>AVERAGEIF(performance_data[inflow_flag],performance_data[[#This Row],[inflow_flag]],performance_data[return_percentage])</f>
        <v>5.0457846277021572</v>
      </c>
      <c r="U4726" s="17">
        <f>IF(performance_data[[#This Row],[return_percentage]]&lt;performance_data[[#This Row],[benchmark_return]],1,0)</f>
        <v>1</v>
      </c>
      <c r="V4726" s="17">
        <f>COUNTIFS(performance_data[portfolio_id],performance_data[[#This Row],[portfolio_id]])</f>
        <v>30</v>
      </c>
      <c r="W4726" s="17">
        <f>COUNTIFS(performance_data[portfolio_id],performance_data[[#This Row],[portfolio_id]],
          performance_data[return_flag],1)</f>
        <v>16</v>
      </c>
      <c r="X4726" s="15">
        <f>performance_data[[#This Row],[underperform_flag_count]]/performance_data[[#This Row],[totalportfoliocount]]</f>
        <v>0.53333333333333333</v>
      </c>
    </row>
    <row r="4727" spans="1:24" x14ac:dyDescent="0.3">
      <c r="A4727">
        <v>9575</v>
      </c>
      <c r="B4727" s="1">
        <v>45182</v>
      </c>
      <c r="C4727">
        <v>349680.26</v>
      </c>
      <c r="D4727">
        <v>14.7</v>
      </c>
      <c r="E4727">
        <v>15.24</v>
      </c>
      <c r="F4727">
        <v>14278.84</v>
      </c>
      <c r="G4727">
        <v>6867.02</v>
      </c>
      <c r="H4727" t="s">
        <v>2213</v>
      </c>
      <c r="I4727" t="s">
        <v>2209</v>
      </c>
      <c r="J4727">
        <v>9</v>
      </c>
      <c r="K4727" t="s">
        <v>2221</v>
      </c>
      <c r="L4727" t="str">
        <f>IF(performance_data[[#This Row],[return_percentage]]&gt;=performance_data[[#This Row],[benchmark_return]],"Higher","Lower")</f>
        <v>Lower</v>
      </c>
      <c r="M4727" s="14">
        <f xml:space="preserve"> _xlfn.MAXIFS(performance_data[date],performance_data[portfolio_id],performance_data[[#This Row],[portfolio_id]])</f>
        <v>45557</v>
      </c>
      <c r="N4727" s="14">
        <f xml:space="preserve"> _xlfn.MINIFS(performance_data[date],performance_data[portfolio_id],performance_data[[#This Row],[portfolio_id]])</f>
        <v>44870</v>
      </c>
      <c r="O4727" s="15">
        <f>_xlfn.MAXIFS(performance_data[portfolio_value],performance_data[portfolio_id],performance_data[[#This Row],[portfolio_id]],performance_data[date],performance_data[[#This Row],[latest_date]])</f>
        <v>180161.38</v>
      </c>
      <c r="P4727" s="15">
        <f>_xlfn.MAXIFS(performance_data[portfolio_value],performance_data[portfolio_id],performance_data[[#This Row],[portfolio_id]],performance_data[date],performance_data[[#This Row],[starting_date]])</f>
        <v>92874.32</v>
      </c>
      <c r="Q4727" s="15">
        <f>performance_data[[#This Row],[latest_value]]-performance_data[[#This Row],[starting_value]]</f>
        <v>87287.06</v>
      </c>
      <c r="R4727" s="15">
        <f>performance_data[[#This Row],[net_inflows]]-performance_data[[#This Row],[net_outflows]]</f>
        <v>7411.82</v>
      </c>
      <c r="S4727" s="15" t="str">
        <f>IF(performance_data[[#This Row],[net_inflows]]&gt;AVERAGE(performance_data[net_inflows]),"High","Low")</f>
        <v>High</v>
      </c>
      <c r="T4727" s="15">
        <f>AVERAGEIF(performance_data[inflow_flag],performance_data[[#This Row],[inflow_flag]],performance_data[return_percentage])</f>
        <v>4.8467905675459724</v>
      </c>
      <c r="U4727" s="17">
        <f>IF(performance_data[[#This Row],[return_percentage]]&lt;performance_data[[#This Row],[benchmark_return]],1,0)</f>
        <v>1</v>
      </c>
      <c r="V4727" s="17">
        <f>COUNTIFS(performance_data[portfolio_id],performance_data[[#This Row],[portfolio_id]])</f>
        <v>30</v>
      </c>
      <c r="W4727" s="17">
        <f>COUNTIFS(performance_data[portfolio_id],performance_data[[#This Row],[portfolio_id]],
          performance_data[return_flag],1)</f>
        <v>16</v>
      </c>
      <c r="X4727" s="15">
        <f>performance_data[[#This Row],[underperform_flag_count]]/performance_data[[#This Row],[totalportfoliocount]]</f>
        <v>0.53333333333333333</v>
      </c>
    </row>
    <row r="4728" spans="1:24" x14ac:dyDescent="0.3">
      <c r="A4728">
        <v>9575</v>
      </c>
      <c r="B4728" s="1">
        <v>45527</v>
      </c>
      <c r="C4728">
        <v>151181.06</v>
      </c>
      <c r="D4728">
        <v>-7.44</v>
      </c>
      <c r="E4728">
        <v>-8.36</v>
      </c>
      <c r="F4728">
        <v>6849.95</v>
      </c>
      <c r="G4728">
        <v>5140.71</v>
      </c>
      <c r="H4728" t="s">
        <v>2205</v>
      </c>
      <c r="I4728" t="s">
        <v>2209</v>
      </c>
      <c r="J4728">
        <v>8</v>
      </c>
      <c r="K4728" t="s">
        <v>2214</v>
      </c>
      <c r="L4728" t="str">
        <f>IF(performance_data[[#This Row],[return_percentage]]&gt;=performance_data[[#This Row],[benchmark_return]],"Higher","Lower")</f>
        <v>Higher</v>
      </c>
      <c r="M4728" s="14">
        <f xml:space="preserve"> _xlfn.MAXIFS(performance_data[date],performance_data[portfolio_id],performance_data[[#This Row],[portfolio_id]])</f>
        <v>45557</v>
      </c>
      <c r="N4728" s="14">
        <f xml:space="preserve"> _xlfn.MINIFS(performance_data[date],performance_data[portfolio_id],performance_data[[#This Row],[portfolio_id]])</f>
        <v>44870</v>
      </c>
      <c r="O4728" s="15">
        <f>_xlfn.MAXIFS(performance_data[portfolio_value],performance_data[portfolio_id],performance_data[[#This Row],[portfolio_id]],performance_data[date],performance_data[[#This Row],[latest_date]])</f>
        <v>180161.38</v>
      </c>
      <c r="P4728" s="15">
        <f>_xlfn.MAXIFS(performance_data[portfolio_value],performance_data[portfolio_id],performance_data[[#This Row],[portfolio_id]],performance_data[date],performance_data[[#This Row],[starting_date]])</f>
        <v>92874.32</v>
      </c>
      <c r="Q4728" s="15">
        <f>performance_data[[#This Row],[latest_value]]-performance_data[[#This Row],[starting_value]]</f>
        <v>87287.06</v>
      </c>
      <c r="R4728" s="15">
        <f>performance_data[[#This Row],[net_inflows]]-performance_data[[#This Row],[net_outflows]]</f>
        <v>1709.2399999999998</v>
      </c>
      <c r="S4728" s="15" t="str">
        <f>IF(performance_data[[#This Row],[net_inflows]]&gt;AVERAGE(performance_data[net_inflows]),"High","Low")</f>
        <v>Low</v>
      </c>
      <c r="T4728" s="15">
        <f>AVERAGEIF(performance_data[inflow_flag],performance_data[[#This Row],[inflow_flag]],performance_data[return_percentage])</f>
        <v>5.0457846277021572</v>
      </c>
      <c r="U4728" s="17">
        <f>IF(performance_data[[#This Row],[return_percentage]]&lt;performance_data[[#This Row],[benchmark_return]],1,0)</f>
        <v>0</v>
      </c>
      <c r="V4728" s="17">
        <f>COUNTIFS(performance_data[portfolio_id],performance_data[[#This Row],[portfolio_id]])</f>
        <v>30</v>
      </c>
      <c r="W4728" s="17">
        <f>COUNTIFS(performance_data[portfolio_id],performance_data[[#This Row],[portfolio_id]],
          performance_data[return_flag],1)</f>
        <v>16</v>
      </c>
      <c r="X4728" s="15">
        <f>performance_data[[#This Row],[underperform_flag_count]]/performance_data[[#This Row],[totalportfoliocount]]</f>
        <v>0.53333333333333333</v>
      </c>
    </row>
    <row r="4729" spans="1:24" x14ac:dyDescent="0.3">
      <c r="A4729">
        <v>9575</v>
      </c>
      <c r="B4729" s="1">
        <v>45195</v>
      </c>
      <c r="C4729">
        <v>385083.08</v>
      </c>
      <c r="D4729">
        <v>-2.96</v>
      </c>
      <c r="E4729">
        <v>-2.78</v>
      </c>
      <c r="F4729">
        <v>14385.47</v>
      </c>
      <c r="G4729">
        <v>6522</v>
      </c>
      <c r="H4729" t="s">
        <v>2213</v>
      </c>
      <c r="I4729" t="s">
        <v>2209</v>
      </c>
      <c r="J4729">
        <v>9</v>
      </c>
      <c r="K4729" t="s">
        <v>2221</v>
      </c>
      <c r="L4729" t="str">
        <f>IF(performance_data[[#This Row],[return_percentage]]&gt;=performance_data[[#This Row],[benchmark_return]],"Higher","Lower")</f>
        <v>Lower</v>
      </c>
      <c r="M4729" s="14">
        <f xml:space="preserve"> _xlfn.MAXIFS(performance_data[date],performance_data[portfolio_id],performance_data[[#This Row],[portfolio_id]])</f>
        <v>45557</v>
      </c>
      <c r="N4729" s="14">
        <f xml:space="preserve"> _xlfn.MINIFS(performance_data[date],performance_data[portfolio_id],performance_data[[#This Row],[portfolio_id]])</f>
        <v>44870</v>
      </c>
      <c r="O4729" s="15">
        <f>_xlfn.MAXIFS(performance_data[portfolio_value],performance_data[portfolio_id],performance_data[[#This Row],[portfolio_id]],performance_data[date],performance_data[[#This Row],[latest_date]])</f>
        <v>180161.38</v>
      </c>
      <c r="P4729" s="15">
        <f>_xlfn.MAXIFS(performance_data[portfolio_value],performance_data[portfolio_id],performance_data[[#This Row],[portfolio_id]],performance_data[date],performance_data[[#This Row],[starting_date]])</f>
        <v>92874.32</v>
      </c>
      <c r="Q4729" s="15">
        <f>performance_data[[#This Row],[latest_value]]-performance_data[[#This Row],[starting_value]]</f>
        <v>87287.06</v>
      </c>
      <c r="R4729" s="15">
        <f>performance_data[[#This Row],[net_inflows]]-performance_data[[#This Row],[net_outflows]]</f>
        <v>7863.4699999999993</v>
      </c>
      <c r="S4729" s="15" t="str">
        <f>IF(performance_data[[#This Row],[net_inflows]]&gt;AVERAGE(performance_data[net_inflows]),"High","Low")</f>
        <v>High</v>
      </c>
      <c r="T4729" s="15">
        <f>AVERAGEIF(performance_data[inflow_flag],performance_data[[#This Row],[inflow_flag]],performance_data[return_percentage])</f>
        <v>4.8467905675459724</v>
      </c>
      <c r="U4729" s="17">
        <f>IF(performance_data[[#This Row],[return_percentage]]&lt;performance_data[[#This Row],[benchmark_return]],1,0)</f>
        <v>1</v>
      </c>
      <c r="V4729" s="17">
        <f>COUNTIFS(performance_data[portfolio_id],performance_data[[#This Row],[portfolio_id]])</f>
        <v>30</v>
      </c>
      <c r="W4729" s="17">
        <f>COUNTIFS(performance_data[portfolio_id],performance_data[[#This Row],[portfolio_id]],
          performance_data[return_flag],1)</f>
        <v>16</v>
      </c>
      <c r="X4729" s="15">
        <f>performance_data[[#This Row],[underperform_flag_count]]/performance_data[[#This Row],[totalportfoliocount]]</f>
        <v>0.53333333333333333</v>
      </c>
    </row>
    <row r="4730" spans="1:24" x14ac:dyDescent="0.3">
      <c r="A4730">
        <v>9575</v>
      </c>
      <c r="B4730" s="1">
        <v>45233</v>
      </c>
      <c r="C4730">
        <v>322682.57</v>
      </c>
      <c r="D4730">
        <v>-9.0299999999999994</v>
      </c>
      <c r="E4730">
        <v>-8.5399999999999991</v>
      </c>
      <c r="F4730">
        <v>5401.88</v>
      </c>
      <c r="G4730">
        <v>16193.44</v>
      </c>
      <c r="H4730" t="s">
        <v>2213</v>
      </c>
      <c r="I4730" t="s">
        <v>2217</v>
      </c>
      <c r="J4730">
        <v>11</v>
      </c>
      <c r="K4730" t="s">
        <v>2219</v>
      </c>
      <c r="L4730" t="str">
        <f>IF(performance_data[[#This Row],[return_percentage]]&gt;=performance_data[[#This Row],[benchmark_return]],"Higher","Lower")</f>
        <v>Lower</v>
      </c>
      <c r="M4730" s="14">
        <f xml:space="preserve"> _xlfn.MAXIFS(performance_data[date],performance_data[portfolio_id],performance_data[[#This Row],[portfolio_id]])</f>
        <v>45557</v>
      </c>
      <c r="N4730" s="14">
        <f xml:space="preserve"> _xlfn.MINIFS(performance_data[date],performance_data[portfolio_id],performance_data[[#This Row],[portfolio_id]])</f>
        <v>44870</v>
      </c>
      <c r="O4730" s="15">
        <f>_xlfn.MAXIFS(performance_data[portfolio_value],performance_data[portfolio_id],performance_data[[#This Row],[portfolio_id]],performance_data[date],performance_data[[#This Row],[latest_date]])</f>
        <v>180161.38</v>
      </c>
      <c r="P4730" s="15">
        <f>_xlfn.MAXIFS(performance_data[portfolio_value],performance_data[portfolio_id],performance_data[[#This Row],[portfolio_id]],performance_data[date],performance_data[[#This Row],[starting_date]])</f>
        <v>92874.32</v>
      </c>
      <c r="Q4730" s="15">
        <f>performance_data[[#This Row],[latest_value]]-performance_data[[#This Row],[starting_value]]</f>
        <v>87287.06</v>
      </c>
      <c r="R4730" s="15">
        <f>performance_data[[#This Row],[net_inflows]]-performance_data[[#This Row],[net_outflows]]</f>
        <v>-10791.560000000001</v>
      </c>
      <c r="S4730" s="15" t="str">
        <f>IF(performance_data[[#This Row],[net_inflows]]&gt;AVERAGE(performance_data[net_inflows]),"High","Low")</f>
        <v>Low</v>
      </c>
      <c r="T4730" s="15">
        <f>AVERAGEIF(performance_data[inflow_flag],performance_data[[#This Row],[inflow_flag]],performance_data[return_percentage])</f>
        <v>5.0457846277021572</v>
      </c>
      <c r="U4730" s="17">
        <f>IF(performance_data[[#This Row],[return_percentage]]&lt;performance_data[[#This Row],[benchmark_return]],1,0)</f>
        <v>1</v>
      </c>
      <c r="V4730" s="17">
        <f>COUNTIFS(performance_data[portfolio_id],performance_data[[#This Row],[portfolio_id]])</f>
        <v>30</v>
      </c>
      <c r="W4730" s="17">
        <f>COUNTIFS(performance_data[portfolio_id],performance_data[[#This Row],[portfolio_id]],
          performance_data[return_flag],1)</f>
        <v>16</v>
      </c>
      <c r="X4730" s="15">
        <f>performance_data[[#This Row],[underperform_flag_count]]/performance_data[[#This Row],[totalportfoliocount]]</f>
        <v>0.53333333333333333</v>
      </c>
    </row>
    <row r="4731" spans="1:24" x14ac:dyDescent="0.3">
      <c r="A4731">
        <v>9575</v>
      </c>
      <c r="B4731" s="1">
        <v>45260</v>
      </c>
      <c r="C4731">
        <v>358286.6</v>
      </c>
      <c r="D4731">
        <v>19.68</v>
      </c>
      <c r="E4731">
        <v>20.010000000000002</v>
      </c>
      <c r="F4731">
        <v>7119.7</v>
      </c>
      <c r="G4731">
        <v>13917.47</v>
      </c>
      <c r="H4731" t="s">
        <v>2213</v>
      </c>
      <c r="I4731" t="s">
        <v>2217</v>
      </c>
      <c r="J4731">
        <v>11</v>
      </c>
      <c r="K4731" t="s">
        <v>2219</v>
      </c>
      <c r="L4731" t="str">
        <f>IF(performance_data[[#This Row],[return_percentage]]&gt;=performance_data[[#This Row],[benchmark_return]],"Higher","Lower")</f>
        <v>Lower</v>
      </c>
      <c r="M4731" s="14">
        <f xml:space="preserve"> _xlfn.MAXIFS(performance_data[date],performance_data[portfolio_id],performance_data[[#This Row],[portfolio_id]])</f>
        <v>45557</v>
      </c>
      <c r="N4731" s="14">
        <f xml:space="preserve"> _xlfn.MINIFS(performance_data[date],performance_data[portfolio_id],performance_data[[#This Row],[portfolio_id]])</f>
        <v>44870</v>
      </c>
      <c r="O4731" s="15">
        <f>_xlfn.MAXIFS(performance_data[portfolio_value],performance_data[portfolio_id],performance_data[[#This Row],[portfolio_id]],performance_data[date],performance_data[[#This Row],[latest_date]])</f>
        <v>180161.38</v>
      </c>
      <c r="P4731" s="15">
        <f>_xlfn.MAXIFS(performance_data[portfolio_value],performance_data[portfolio_id],performance_data[[#This Row],[portfolio_id]],performance_data[date],performance_data[[#This Row],[starting_date]])</f>
        <v>92874.32</v>
      </c>
      <c r="Q4731" s="15">
        <f>performance_data[[#This Row],[latest_value]]-performance_data[[#This Row],[starting_value]]</f>
        <v>87287.06</v>
      </c>
      <c r="R4731" s="15">
        <f>performance_data[[#This Row],[net_inflows]]-performance_data[[#This Row],[net_outflows]]</f>
        <v>-6797.7699999999995</v>
      </c>
      <c r="S4731" s="15" t="str">
        <f>IF(performance_data[[#This Row],[net_inflows]]&gt;AVERAGE(performance_data[net_inflows]),"High","Low")</f>
        <v>Low</v>
      </c>
      <c r="T4731" s="15">
        <f>AVERAGEIF(performance_data[inflow_flag],performance_data[[#This Row],[inflow_flag]],performance_data[return_percentage])</f>
        <v>5.0457846277021572</v>
      </c>
      <c r="U4731" s="17">
        <f>IF(performance_data[[#This Row],[return_percentage]]&lt;performance_data[[#This Row],[benchmark_return]],1,0)</f>
        <v>1</v>
      </c>
      <c r="V4731" s="17">
        <f>COUNTIFS(performance_data[portfolio_id],performance_data[[#This Row],[portfolio_id]])</f>
        <v>30</v>
      </c>
      <c r="W4731" s="17">
        <f>COUNTIFS(performance_data[portfolio_id],performance_data[[#This Row],[portfolio_id]],
          performance_data[return_flag],1)</f>
        <v>16</v>
      </c>
      <c r="X4731" s="15">
        <f>performance_data[[#This Row],[underperform_flag_count]]/performance_data[[#This Row],[totalportfoliocount]]</f>
        <v>0.53333333333333333</v>
      </c>
    </row>
    <row r="4732" spans="1:24" x14ac:dyDescent="0.3">
      <c r="A4732">
        <v>9656</v>
      </c>
      <c r="B4732" s="1">
        <v>45194</v>
      </c>
      <c r="C4732">
        <v>132711.26</v>
      </c>
      <c r="D4732">
        <v>-3.67</v>
      </c>
      <c r="E4732">
        <v>-3.95</v>
      </c>
      <c r="F4732">
        <v>17868.259999999998</v>
      </c>
      <c r="G4732">
        <v>1024.3800000000001</v>
      </c>
      <c r="H4732" t="s">
        <v>2213</v>
      </c>
      <c r="I4732" t="s">
        <v>2209</v>
      </c>
      <c r="J4732">
        <v>9</v>
      </c>
      <c r="K4732" t="s">
        <v>2221</v>
      </c>
      <c r="L4732" t="str">
        <f>IF(performance_data[[#This Row],[return_percentage]]&gt;=performance_data[[#This Row],[benchmark_return]],"Higher","Lower")</f>
        <v>Higher</v>
      </c>
      <c r="M4732" s="14">
        <f xml:space="preserve"> _xlfn.MAXIFS(performance_data[date],performance_data[portfolio_id],performance_data[[#This Row],[portfolio_id]])</f>
        <v>45496</v>
      </c>
      <c r="N4732" s="14">
        <f xml:space="preserve"> _xlfn.MINIFS(performance_data[date],performance_data[portfolio_id],performance_data[[#This Row],[portfolio_id]])</f>
        <v>44844</v>
      </c>
      <c r="O4732" s="15">
        <f>_xlfn.MAXIFS(performance_data[portfolio_value],performance_data[portfolio_id],performance_data[[#This Row],[portfolio_id]],performance_data[date],performance_data[[#This Row],[latest_date]])</f>
        <v>419961.05</v>
      </c>
      <c r="P4732" s="15">
        <f>_xlfn.MAXIFS(performance_data[portfolio_value],performance_data[portfolio_id],performance_data[[#This Row],[portfolio_id]],performance_data[date],performance_data[[#This Row],[starting_date]])</f>
        <v>487086.25</v>
      </c>
      <c r="Q4732" s="15">
        <f>performance_data[[#This Row],[latest_value]]-performance_data[[#This Row],[starting_value]]</f>
        <v>-67125.200000000012</v>
      </c>
      <c r="R4732" s="15">
        <f>performance_data[[#This Row],[net_inflows]]-performance_data[[#This Row],[net_outflows]]</f>
        <v>16843.879999999997</v>
      </c>
      <c r="S4732" s="15" t="str">
        <f>IF(performance_data[[#This Row],[net_inflows]]&gt;AVERAGE(performance_data[net_inflows]),"High","Low")</f>
        <v>High</v>
      </c>
      <c r="T4732" s="15">
        <f>AVERAGEIF(performance_data[inflow_flag],performance_data[[#This Row],[inflow_flag]],performance_data[return_percentage])</f>
        <v>4.8467905675459724</v>
      </c>
      <c r="U4732" s="17">
        <f>IF(performance_data[[#This Row],[return_percentage]]&lt;performance_data[[#This Row],[benchmark_return]],1,0)</f>
        <v>0</v>
      </c>
      <c r="V4732" s="17">
        <f>COUNTIFS(performance_data[portfolio_id],performance_data[[#This Row],[portfolio_id]])</f>
        <v>16</v>
      </c>
      <c r="W4732" s="17">
        <f>COUNTIFS(performance_data[portfolio_id],performance_data[[#This Row],[portfolio_id]],
          performance_data[return_flag],1)</f>
        <v>6</v>
      </c>
      <c r="X4732" s="15">
        <f>performance_data[[#This Row],[underperform_flag_count]]/performance_data[[#This Row],[totalportfoliocount]]</f>
        <v>0.375</v>
      </c>
    </row>
    <row r="4733" spans="1:24" x14ac:dyDescent="0.3">
      <c r="A4733">
        <v>9656</v>
      </c>
      <c r="B4733" s="1">
        <v>45122</v>
      </c>
      <c r="C4733">
        <v>486340.64</v>
      </c>
      <c r="D4733">
        <v>19.02</v>
      </c>
      <c r="E4733">
        <v>19.79</v>
      </c>
      <c r="F4733">
        <v>17728.060000000001</v>
      </c>
      <c r="G4733">
        <v>2168.13</v>
      </c>
      <c r="H4733" t="s">
        <v>2213</v>
      </c>
      <c r="I4733" t="s">
        <v>2209</v>
      </c>
      <c r="J4733">
        <v>7</v>
      </c>
      <c r="K4733" t="s">
        <v>2210</v>
      </c>
      <c r="L4733" t="str">
        <f>IF(performance_data[[#This Row],[return_percentage]]&gt;=performance_data[[#This Row],[benchmark_return]],"Higher","Lower")</f>
        <v>Lower</v>
      </c>
      <c r="M4733" s="14">
        <f xml:space="preserve"> _xlfn.MAXIFS(performance_data[date],performance_data[portfolio_id],performance_data[[#This Row],[portfolio_id]])</f>
        <v>45496</v>
      </c>
      <c r="N4733" s="14">
        <f xml:space="preserve"> _xlfn.MINIFS(performance_data[date],performance_data[portfolio_id],performance_data[[#This Row],[portfolio_id]])</f>
        <v>44844</v>
      </c>
      <c r="O4733" s="15">
        <f>_xlfn.MAXIFS(performance_data[portfolio_value],performance_data[portfolio_id],performance_data[[#This Row],[portfolio_id]],performance_data[date],performance_data[[#This Row],[latest_date]])</f>
        <v>419961.05</v>
      </c>
      <c r="P4733" s="15">
        <f>_xlfn.MAXIFS(performance_data[portfolio_value],performance_data[portfolio_id],performance_data[[#This Row],[portfolio_id]],performance_data[date],performance_data[[#This Row],[starting_date]])</f>
        <v>487086.25</v>
      </c>
      <c r="Q4733" s="15">
        <f>performance_data[[#This Row],[latest_value]]-performance_data[[#This Row],[starting_value]]</f>
        <v>-67125.200000000012</v>
      </c>
      <c r="R4733" s="15">
        <f>performance_data[[#This Row],[net_inflows]]-performance_data[[#This Row],[net_outflows]]</f>
        <v>15559.93</v>
      </c>
      <c r="S4733" s="15" t="str">
        <f>IF(performance_data[[#This Row],[net_inflows]]&gt;AVERAGE(performance_data[net_inflows]),"High","Low")</f>
        <v>High</v>
      </c>
      <c r="T4733" s="15">
        <f>AVERAGEIF(performance_data[inflow_flag],performance_data[[#This Row],[inflow_flag]],performance_data[return_percentage])</f>
        <v>4.8467905675459724</v>
      </c>
      <c r="U4733" s="17">
        <f>IF(performance_data[[#This Row],[return_percentage]]&lt;performance_data[[#This Row],[benchmark_return]],1,0)</f>
        <v>1</v>
      </c>
      <c r="V4733" s="17">
        <f>COUNTIFS(performance_data[portfolio_id],performance_data[[#This Row],[portfolio_id]])</f>
        <v>16</v>
      </c>
      <c r="W4733" s="17">
        <f>COUNTIFS(performance_data[portfolio_id],performance_data[[#This Row],[portfolio_id]],
          performance_data[return_flag],1)</f>
        <v>6</v>
      </c>
      <c r="X4733" s="15">
        <f>performance_data[[#This Row],[underperform_flag_count]]/performance_data[[#This Row],[totalportfoliocount]]</f>
        <v>0.375</v>
      </c>
    </row>
    <row r="4734" spans="1:24" x14ac:dyDescent="0.3">
      <c r="A4734">
        <v>9656</v>
      </c>
      <c r="B4734" s="1">
        <v>45367</v>
      </c>
      <c r="C4734">
        <v>119360.16</v>
      </c>
      <c r="D4734">
        <v>11.46</v>
      </c>
      <c r="E4734">
        <v>10.59</v>
      </c>
      <c r="F4734">
        <v>6988.64</v>
      </c>
      <c r="G4734">
        <v>10447.790000000001</v>
      </c>
      <c r="H4734" t="s">
        <v>2205</v>
      </c>
      <c r="I4734" t="s">
        <v>2206</v>
      </c>
      <c r="J4734">
        <v>3</v>
      </c>
      <c r="K4734" t="s">
        <v>2222</v>
      </c>
      <c r="L4734" t="str">
        <f>IF(performance_data[[#This Row],[return_percentage]]&gt;=performance_data[[#This Row],[benchmark_return]],"Higher","Lower")</f>
        <v>Higher</v>
      </c>
      <c r="M4734" s="14">
        <f xml:space="preserve"> _xlfn.MAXIFS(performance_data[date],performance_data[portfolio_id],performance_data[[#This Row],[portfolio_id]])</f>
        <v>45496</v>
      </c>
      <c r="N4734" s="14">
        <f xml:space="preserve"> _xlfn.MINIFS(performance_data[date],performance_data[portfolio_id],performance_data[[#This Row],[portfolio_id]])</f>
        <v>44844</v>
      </c>
      <c r="O4734" s="15">
        <f>_xlfn.MAXIFS(performance_data[portfolio_value],performance_data[portfolio_id],performance_data[[#This Row],[portfolio_id]],performance_data[date],performance_data[[#This Row],[latest_date]])</f>
        <v>419961.05</v>
      </c>
      <c r="P4734" s="15">
        <f>_xlfn.MAXIFS(performance_data[portfolio_value],performance_data[portfolio_id],performance_data[[#This Row],[portfolio_id]],performance_data[date],performance_data[[#This Row],[starting_date]])</f>
        <v>487086.25</v>
      </c>
      <c r="Q4734" s="15">
        <f>performance_data[[#This Row],[latest_value]]-performance_data[[#This Row],[starting_value]]</f>
        <v>-67125.200000000012</v>
      </c>
      <c r="R4734" s="15">
        <f>performance_data[[#This Row],[net_inflows]]-performance_data[[#This Row],[net_outflows]]</f>
        <v>-3459.1500000000005</v>
      </c>
      <c r="S4734" s="15" t="str">
        <f>IF(performance_data[[#This Row],[net_inflows]]&gt;AVERAGE(performance_data[net_inflows]),"High","Low")</f>
        <v>Low</v>
      </c>
      <c r="T4734" s="15">
        <f>AVERAGEIF(performance_data[inflow_flag],performance_data[[#This Row],[inflow_flag]],performance_data[return_percentage])</f>
        <v>5.0457846277021572</v>
      </c>
      <c r="U4734" s="17">
        <f>IF(performance_data[[#This Row],[return_percentage]]&lt;performance_data[[#This Row],[benchmark_return]],1,0)</f>
        <v>0</v>
      </c>
      <c r="V4734" s="17">
        <f>COUNTIFS(performance_data[portfolio_id],performance_data[[#This Row],[portfolio_id]])</f>
        <v>16</v>
      </c>
      <c r="W4734" s="17">
        <f>COUNTIFS(performance_data[portfolio_id],performance_data[[#This Row],[portfolio_id]],
          performance_data[return_flag],1)</f>
        <v>6</v>
      </c>
      <c r="X4734" s="15">
        <f>performance_data[[#This Row],[underperform_flag_count]]/performance_data[[#This Row],[totalportfoliocount]]</f>
        <v>0.375</v>
      </c>
    </row>
    <row r="4735" spans="1:24" x14ac:dyDescent="0.3">
      <c r="A4735">
        <v>9656</v>
      </c>
      <c r="B4735" s="1">
        <v>45054</v>
      </c>
      <c r="C4735">
        <v>354177.86</v>
      </c>
      <c r="D4735">
        <v>-2.6</v>
      </c>
      <c r="E4735">
        <v>-2.3199999999999998</v>
      </c>
      <c r="F4735">
        <v>16956.59</v>
      </c>
      <c r="G4735">
        <v>19624.080000000002</v>
      </c>
      <c r="H4735" t="s">
        <v>2213</v>
      </c>
      <c r="I4735" t="s">
        <v>2211</v>
      </c>
      <c r="J4735">
        <v>5</v>
      </c>
      <c r="K4735" t="s">
        <v>2223</v>
      </c>
      <c r="L4735" t="str">
        <f>IF(performance_data[[#This Row],[return_percentage]]&gt;=performance_data[[#This Row],[benchmark_return]],"Higher","Lower")</f>
        <v>Lower</v>
      </c>
      <c r="M4735" s="14">
        <f xml:space="preserve"> _xlfn.MAXIFS(performance_data[date],performance_data[portfolio_id],performance_data[[#This Row],[portfolio_id]])</f>
        <v>45496</v>
      </c>
      <c r="N4735" s="14">
        <f xml:space="preserve"> _xlfn.MINIFS(performance_data[date],performance_data[portfolio_id],performance_data[[#This Row],[portfolio_id]])</f>
        <v>44844</v>
      </c>
      <c r="O4735" s="15">
        <f>_xlfn.MAXIFS(performance_data[portfolio_value],performance_data[portfolio_id],performance_data[[#This Row],[portfolio_id]],performance_data[date],performance_data[[#This Row],[latest_date]])</f>
        <v>419961.05</v>
      </c>
      <c r="P4735" s="15">
        <f>_xlfn.MAXIFS(performance_data[portfolio_value],performance_data[portfolio_id],performance_data[[#This Row],[portfolio_id]],performance_data[date],performance_data[[#This Row],[starting_date]])</f>
        <v>487086.25</v>
      </c>
      <c r="Q4735" s="15">
        <f>performance_data[[#This Row],[latest_value]]-performance_data[[#This Row],[starting_value]]</f>
        <v>-67125.200000000012</v>
      </c>
      <c r="R4735" s="15">
        <f>performance_data[[#This Row],[net_inflows]]-performance_data[[#This Row],[net_outflows]]</f>
        <v>-2667.4900000000016</v>
      </c>
      <c r="S4735" s="15" t="str">
        <f>IF(performance_data[[#This Row],[net_inflows]]&gt;AVERAGE(performance_data[net_inflows]),"High","Low")</f>
        <v>High</v>
      </c>
      <c r="T4735" s="15">
        <f>AVERAGEIF(performance_data[inflow_flag],performance_data[[#This Row],[inflow_flag]],performance_data[return_percentage])</f>
        <v>4.8467905675459724</v>
      </c>
      <c r="U4735" s="17">
        <f>IF(performance_data[[#This Row],[return_percentage]]&lt;performance_data[[#This Row],[benchmark_return]],1,0)</f>
        <v>1</v>
      </c>
      <c r="V4735" s="17">
        <f>COUNTIFS(performance_data[portfolio_id],performance_data[[#This Row],[portfolio_id]])</f>
        <v>16</v>
      </c>
      <c r="W4735" s="17">
        <f>COUNTIFS(performance_data[portfolio_id],performance_data[[#This Row],[portfolio_id]],
          performance_data[return_flag],1)</f>
        <v>6</v>
      </c>
      <c r="X4735" s="15">
        <f>performance_data[[#This Row],[underperform_flag_count]]/performance_data[[#This Row],[totalportfoliocount]]</f>
        <v>0.375</v>
      </c>
    </row>
    <row r="4736" spans="1:24" x14ac:dyDescent="0.3">
      <c r="A4736">
        <v>9656</v>
      </c>
      <c r="B4736" s="1">
        <v>44988</v>
      </c>
      <c r="C4736">
        <v>229324.06</v>
      </c>
      <c r="D4736">
        <v>4.7</v>
      </c>
      <c r="E4736">
        <v>3.95</v>
      </c>
      <c r="F4736">
        <v>7195.99</v>
      </c>
      <c r="G4736">
        <v>2132.34</v>
      </c>
      <c r="H4736" t="s">
        <v>2213</v>
      </c>
      <c r="I4736" t="s">
        <v>2206</v>
      </c>
      <c r="J4736">
        <v>3</v>
      </c>
      <c r="K4736" t="s">
        <v>2222</v>
      </c>
      <c r="L4736" t="str">
        <f>IF(performance_data[[#This Row],[return_percentage]]&gt;=performance_data[[#This Row],[benchmark_return]],"Higher","Lower")</f>
        <v>Higher</v>
      </c>
      <c r="M4736" s="14">
        <f xml:space="preserve"> _xlfn.MAXIFS(performance_data[date],performance_data[portfolio_id],performance_data[[#This Row],[portfolio_id]])</f>
        <v>45496</v>
      </c>
      <c r="N4736" s="14">
        <f xml:space="preserve"> _xlfn.MINIFS(performance_data[date],performance_data[portfolio_id],performance_data[[#This Row],[portfolio_id]])</f>
        <v>44844</v>
      </c>
      <c r="O4736" s="15">
        <f>_xlfn.MAXIFS(performance_data[portfolio_value],performance_data[portfolio_id],performance_data[[#This Row],[portfolio_id]],performance_data[date],performance_data[[#This Row],[latest_date]])</f>
        <v>419961.05</v>
      </c>
      <c r="P4736" s="15">
        <f>_xlfn.MAXIFS(performance_data[portfolio_value],performance_data[portfolio_id],performance_data[[#This Row],[portfolio_id]],performance_data[date],performance_data[[#This Row],[starting_date]])</f>
        <v>487086.25</v>
      </c>
      <c r="Q4736" s="15">
        <f>performance_data[[#This Row],[latest_value]]-performance_data[[#This Row],[starting_value]]</f>
        <v>-67125.200000000012</v>
      </c>
      <c r="R4736" s="15">
        <f>performance_data[[#This Row],[net_inflows]]-performance_data[[#This Row],[net_outflows]]</f>
        <v>5063.6499999999996</v>
      </c>
      <c r="S4736" s="15" t="str">
        <f>IF(performance_data[[#This Row],[net_inflows]]&gt;AVERAGE(performance_data[net_inflows]),"High","Low")</f>
        <v>Low</v>
      </c>
      <c r="T4736" s="15">
        <f>AVERAGEIF(performance_data[inflow_flag],performance_data[[#This Row],[inflow_flag]],performance_data[return_percentage])</f>
        <v>5.0457846277021572</v>
      </c>
      <c r="U4736" s="17">
        <f>IF(performance_data[[#This Row],[return_percentage]]&lt;performance_data[[#This Row],[benchmark_return]],1,0)</f>
        <v>0</v>
      </c>
      <c r="V4736" s="17">
        <f>COUNTIFS(performance_data[portfolio_id],performance_data[[#This Row],[portfolio_id]])</f>
        <v>16</v>
      </c>
      <c r="W4736" s="17">
        <f>COUNTIFS(performance_data[portfolio_id],performance_data[[#This Row],[portfolio_id]],
          performance_data[return_flag],1)</f>
        <v>6</v>
      </c>
      <c r="X4736" s="15">
        <f>performance_data[[#This Row],[underperform_flag_count]]/performance_data[[#This Row],[totalportfoliocount]]</f>
        <v>0.375</v>
      </c>
    </row>
    <row r="4737" spans="1:24" x14ac:dyDescent="0.3">
      <c r="A4737">
        <v>9656</v>
      </c>
      <c r="B4737" s="1">
        <v>44844</v>
      </c>
      <c r="C4737">
        <v>487086.25</v>
      </c>
      <c r="D4737">
        <v>0.57999999999999996</v>
      </c>
      <c r="E4737">
        <v>0.57999999999999996</v>
      </c>
      <c r="F4737">
        <v>16445.37</v>
      </c>
      <c r="G4737">
        <v>16589.64</v>
      </c>
      <c r="H4737" t="s">
        <v>2220</v>
      </c>
      <c r="I4737" t="s">
        <v>2217</v>
      </c>
      <c r="J4737">
        <v>10</v>
      </c>
      <c r="K4737" t="s">
        <v>2224</v>
      </c>
      <c r="L4737" t="str">
        <f>IF(performance_data[[#This Row],[return_percentage]]&gt;=performance_data[[#This Row],[benchmark_return]],"Higher","Lower")</f>
        <v>Higher</v>
      </c>
      <c r="M4737" s="14">
        <f xml:space="preserve"> _xlfn.MAXIFS(performance_data[date],performance_data[portfolio_id],performance_data[[#This Row],[portfolio_id]])</f>
        <v>45496</v>
      </c>
      <c r="N4737" s="14">
        <f xml:space="preserve"> _xlfn.MINIFS(performance_data[date],performance_data[portfolio_id],performance_data[[#This Row],[portfolio_id]])</f>
        <v>44844</v>
      </c>
      <c r="O4737" s="15">
        <f>_xlfn.MAXIFS(performance_data[portfolio_value],performance_data[portfolio_id],performance_data[[#This Row],[portfolio_id]],performance_data[date],performance_data[[#This Row],[latest_date]])</f>
        <v>419961.05</v>
      </c>
      <c r="P4737" s="15">
        <f>_xlfn.MAXIFS(performance_data[portfolio_value],performance_data[portfolio_id],performance_data[[#This Row],[portfolio_id]],performance_data[date],performance_data[[#This Row],[starting_date]])</f>
        <v>487086.25</v>
      </c>
      <c r="Q4737" s="15">
        <f>performance_data[[#This Row],[latest_value]]-performance_data[[#This Row],[starting_value]]</f>
        <v>-67125.200000000012</v>
      </c>
      <c r="R4737" s="15">
        <f>performance_data[[#This Row],[net_inflows]]-performance_data[[#This Row],[net_outflows]]</f>
        <v>-144.27000000000044</v>
      </c>
      <c r="S4737" s="15" t="str">
        <f>IF(performance_data[[#This Row],[net_inflows]]&gt;AVERAGE(performance_data[net_inflows]),"High","Low")</f>
        <v>High</v>
      </c>
      <c r="T4737" s="15">
        <f>AVERAGEIF(performance_data[inflow_flag],performance_data[[#This Row],[inflow_flag]],performance_data[return_percentage])</f>
        <v>4.8467905675459724</v>
      </c>
      <c r="U4737" s="17">
        <f>IF(performance_data[[#This Row],[return_percentage]]&lt;performance_data[[#This Row],[benchmark_return]],1,0)</f>
        <v>0</v>
      </c>
      <c r="V4737" s="17">
        <f>COUNTIFS(performance_data[portfolio_id],performance_data[[#This Row],[portfolio_id]])</f>
        <v>16</v>
      </c>
      <c r="W4737" s="17">
        <f>COUNTIFS(performance_data[portfolio_id],performance_data[[#This Row],[portfolio_id]],
          performance_data[return_flag],1)</f>
        <v>6</v>
      </c>
      <c r="X4737" s="15">
        <f>performance_data[[#This Row],[underperform_flag_count]]/performance_data[[#This Row],[totalportfoliocount]]</f>
        <v>0.375</v>
      </c>
    </row>
    <row r="4738" spans="1:24" x14ac:dyDescent="0.3">
      <c r="A4738">
        <v>9656</v>
      </c>
      <c r="B4738" s="1">
        <v>45020</v>
      </c>
      <c r="C4738">
        <v>82730.97</v>
      </c>
      <c r="D4738">
        <v>17.920000000000002</v>
      </c>
      <c r="E4738">
        <v>16.14</v>
      </c>
      <c r="F4738">
        <v>1991.07</v>
      </c>
      <c r="G4738">
        <v>2289.9299999999998</v>
      </c>
      <c r="H4738" t="s">
        <v>2213</v>
      </c>
      <c r="I4738" t="s">
        <v>2211</v>
      </c>
      <c r="J4738">
        <v>4</v>
      </c>
      <c r="K4738" t="s">
        <v>2216</v>
      </c>
      <c r="L4738" t="str">
        <f>IF(performance_data[[#This Row],[return_percentage]]&gt;=performance_data[[#This Row],[benchmark_return]],"Higher","Lower")</f>
        <v>Higher</v>
      </c>
      <c r="M4738" s="14">
        <f xml:space="preserve"> _xlfn.MAXIFS(performance_data[date],performance_data[portfolio_id],performance_data[[#This Row],[portfolio_id]])</f>
        <v>45496</v>
      </c>
      <c r="N4738" s="14">
        <f xml:space="preserve"> _xlfn.MINIFS(performance_data[date],performance_data[portfolio_id],performance_data[[#This Row],[portfolio_id]])</f>
        <v>44844</v>
      </c>
      <c r="O4738" s="15">
        <f>_xlfn.MAXIFS(performance_data[portfolio_value],performance_data[portfolio_id],performance_data[[#This Row],[portfolio_id]],performance_data[date],performance_data[[#This Row],[latest_date]])</f>
        <v>419961.05</v>
      </c>
      <c r="P4738" s="15">
        <f>_xlfn.MAXIFS(performance_data[portfolio_value],performance_data[portfolio_id],performance_data[[#This Row],[portfolio_id]],performance_data[date],performance_data[[#This Row],[starting_date]])</f>
        <v>487086.25</v>
      </c>
      <c r="Q4738" s="15">
        <f>performance_data[[#This Row],[latest_value]]-performance_data[[#This Row],[starting_value]]</f>
        <v>-67125.200000000012</v>
      </c>
      <c r="R4738" s="15">
        <f>performance_data[[#This Row],[net_inflows]]-performance_data[[#This Row],[net_outflows]]</f>
        <v>-298.8599999999999</v>
      </c>
      <c r="S4738" s="15" t="str">
        <f>IF(performance_data[[#This Row],[net_inflows]]&gt;AVERAGE(performance_data[net_inflows]),"High","Low")</f>
        <v>Low</v>
      </c>
      <c r="T4738" s="15">
        <f>AVERAGEIF(performance_data[inflow_flag],performance_data[[#This Row],[inflow_flag]],performance_data[return_percentage])</f>
        <v>5.0457846277021572</v>
      </c>
      <c r="U4738" s="17">
        <f>IF(performance_data[[#This Row],[return_percentage]]&lt;performance_data[[#This Row],[benchmark_return]],1,0)</f>
        <v>0</v>
      </c>
      <c r="V4738" s="17">
        <f>COUNTIFS(performance_data[portfolio_id],performance_data[[#This Row],[portfolio_id]])</f>
        <v>16</v>
      </c>
      <c r="W4738" s="17">
        <f>COUNTIFS(performance_data[portfolio_id],performance_data[[#This Row],[portfolio_id]],
          performance_data[return_flag],1)</f>
        <v>6</v>
      </c>
      <c r="X4738" s="15">
        <f>performance_data[[#This Row],[underperform_flag_count]]/performance_data[[#This Row],[totalportfoliocount]]</f>
        <v>0.375</v>
      </c>
    </row>
    <row r="4739" spans="1:24" x14ac:dyDescent="0.3">
      <c r="A4739">
        <v>9656</v>
      </c>
      <c r="B4739" s="1">
        <v>44932</v>
      </c>
      <c r="C4739">
        <v>393100.55</v>
      </c>
      <c r="D4739">
        <v>0.28999999999999998</v>
      </c>
      <c r="E4739">
        <v>0.27</v>
      </c>
      <c r="F4739">
        <v>4935.05</v>
      </c>
      <c r="G4739">
        <v>7142.3</v>
      </c>
      <c r="H4739" t="s">
        <v>2213</v>
      </c>
      <c r="I4739" t="s">
        <v>2206</v>
      </c>
      <c r="J4739">
        <v>1</v>
      </c>
      <c r="K4739" t="s">
        <v>2207</v>
      </c>
      <c r="L4739" t="str">
        <f>IF(performance_data[[#This Row],[return_percentage]]&gt;=performance_data[[#This Row],[benchmark_return]],"Higher","Lower")</f>
        <v>Higher</v>
      </c>
      <c r="M4739" s="14">
        <f xml:space="preserve"> _xlfn.MAXIFS(performance_data[date],performance_data[portfolio_id],performance_data[[#This Row],[portfolio_id]])</f>
        <v>45496</v>
      </c>
      <c r="N4739" s="14">
        <f xml:space="preserve"> _xlfn.MINIFS(performance_data[date],performance_data[portfolio_id],performance_data[[#This Row],[portfolio_id]])</f>
        <v>44844</v>
      </c>
      <c r="O4739" s="15">
        <f>_xlfn.MAXIFS(performance_data[portfolio_value],performance_data[portfolio_id],performance_data[[#This Row],[portfolio_id]],performance_data[date],performance_data[[#This Row],[latest_date]])</f>
        <v>419961.05</v>
      </c>
      <c r="P4739" s="15">
        <f>_xlfn.MAXIFS(performance_data[portfolio_value],performance_data[portfolio_id],performance_data[[#This Row],[portfolio_id]],performance_data[date],performance_data[[#This Row],[starting_date]])</f>
        <v>487086.25</v>
      </c>
      <c r="Q4739" s="15">
        <f>performance_data[[#This Row],[latest_value]]-performance_data[[#This Row],[starting_value]]</f>
        <v>-67125.200000000012</v>
      </c>
      <c r="R4739" s="15">
        <f>performance_data[[#This Row],[net_inflows]]-performance_data[[#This Row],[net_outflows]]</f>
        <v>-2207.25</v>
      </c>
      <c r="S4739" s="15" t="str">
        <f>IF(performance_data[[#This Row],[net_inflows]]&gt;AVERAGE(performance_data[net_inflows]),"High","Low")</f>
        <v>Low</v>
      </c>
      <c r="T4739" s="15">
        <f>AVERAGEIF(performance_data[inflow_flag],performance_data[[#This Row],[inflow_flag]],performance_data[return_percentage])</f>
        <v>5.0457846277021572</v>
      </c>
      <c r="U4739" s="17">
        <f>IF(performance_data[[#This Row],[return_percentage]]&lt;performance_data[[#This Row],[benchmark_return]],1,0)</f>
        <v>0</v>
      </c>
      <c r="V4739" s="17">
        <f>COUNTIFS(performance_data[portfolio_id],performance_data[[#This Row],[portfolio_id]])</f>
        <v>16</v>
      </c>
      <c r="W4739" s="17">
        <f>COUNTIFS(performance_data[portfolio_id],performance_data[[#This Row],[portfolio_id]],
          performance_data[return_flag],1)</f>
        <v>6</v>
      </c>
      <c r="X4739" s="15">
        <f>performance_data[[#This Row],[underperform_flag_count]]/performance_data[[#This Row],[totalportfoliocount]]</f>
        <v>0.375</v>
      </c>
    </row>
    <row r="4740" spans="1:24" x14ac:dyDescent="0.3">
      <c r="A4740">
        <v>9656</v>
      </c>
      <c r="B4740" s="1">
        <v>45496</v>
      </c>
      <c r="C4740">
        <v>419961.05</v>
      </c>
      <c r="D4740">
        <v>5.6</v>
      </c>
      <c r="E4740">
        <v>5.99</v>
      </c>
      <c r="F4740">
        <v>10758.31</v>
      </c>
      <c r="G4740">
        <v>12987.08</v>
      </c>
      <c r="H4740" t="s">
        <v>2205</v>
      </c>
      <c r="I4740" t="s">
        <v>2209</v>
      </c>
      <c r="J4740">
        <v>7</v>
      </c>
      <c r="K4740" t="s">
        <v>2210</v>
      </c>
      <c r="L4740" t="str">
        <f>IF(performance_data[[#This Row],[return_percentage]]&gt;=performance_data[[#This Row],[benchmark_return]],"Higher","Lower")</f>
        <v>Lower</v>
      </c>
      <c r="M4740" s="14">
        <f xml:space="preserve"> _xlfn.MAXIFS(performance_data[date],performance_data[portfolio_id],performance_data[[#This Row],[portfolio_id]])</f>
        <v>45496</v>
      </c>
      <c r="N4740" s="14">
        <f xml:space="preserve"> _xlfn.MINIFS(performance_data[date],performance_data[portfolio_id],performance_data[[#This Row],[portfolio_id]])</f>
        <v>44844</v>
      </c>
      <c r="O4740" s="15">
        <f>_xlfn.MAXIFS(performance_data[portfolio_value],performance_data[portfolio_id],performance_data[[#This Row],[portfolio_id]],performance_data[date],performance_data[[#This Row],[latest_date]])</f>
        <v>419961.05</v>
      </c>
      <c r="P4740" s="15">
        <f>_xlfn.MAXIFS(performance_data[portfolio_value],performance_data[portfolio_id],performance_data[[#This Row],[portfolio_id]],performance_data[date],performance_data[[#This Row],[starting_date]])</f>
        <v>487086.25</v>
      </c>
      <c r="Q4740" s="15">
        <f>performance_data[[#This Row],[latest_value]]-performance_data[[#This Row],[starting_value]]</f>
        <v>-67125.200000000012</v>
      </c>
      <c r="R4740" s="15">
        <f>performance_data[[#This Row],[net_inflows]]-performance_data[[#This Row],[net_outflows]]</f>
        <v>-2228.7700000000004</v>
      </c>
      <c r="S4740" s="15" t="str">
        <f>IF(performance_data[[#This Row],[net_inflows]]&gt;AVERAGE(performance_data[net_inflows]),"High","Low")</f>
        <v>High</v>
      </c>
      <c r="T4740" s="15">
        <f>AVERAGEIF(performance_data[inflow_flag],performance_data[[#This Row],[inflow_flag]],performance_data[return_percentage])</f>
        <v>4.8467905675459724</v>
      </c>
      <c r="U4740" s="17">
        <f>IF(performance_data[[#This Row],[return_percentage]]&lt;performance_data[[#This Row],[benchmark_return]],1,0)</f>
        <v>1</v>
      </c>
      <c r="V4740" s="17">
        <f>COUNTIFS(performance_data[portfolio_id],performance_data[[#This Row],[portfolio_id]])</f>
        <v>16</v>
      </c>
      <c r="W4740" s="17">
        <f>COUNTIFS(performance_data[portfolio_id],performance_data[[#This Row],[portfolio_id]],
          performance_data[return_flag],1)</f>
        <v>6</v>
      </c>
      <c r="X4740" s="15">
        <f>performance_data[[#This Row],[underperform_flag_count]]/performance_data[[#This Row],[totalportfoliocount]]</f>
        <v>0.375</v>
      </c>
    </row>
    <row r="4741" spans="1:24" x14ac:dyDescent="0.3">
      <c r="A4741">
        <v>9656</v>
      </c>
      <c r="B4741" s="1">
        <v>45059</v>
      </c>
      <c r="C4741">
        <v>33396.14</v>
      </c>
      <c r="D4741">
        <v>-9.3699999999999992</v>
      </c>
      <c r="E4741">
        <v>-10.49</v>
      </c>
      <c r="F4741">
        <v>5808.84</v>
      </c>
      <c r="G4741">
        <v>8276.31</v>
      </c>
      <c r="H4741" t="s">
        <v>2213</v>
      </c>
      <c r="I4741" t="s">
        <v>2211</v>
      </c>
      <c r="J4741">
        <v>5</v>
      </c>
      <c r="K4741" t="s">
        <v>2223</v>
      </c>
      <c r="L4741" t="str">
        <f>IF(performance_data[[#This Row],[return_percentage]]&gt;=performance_data[[#This Row],[benchmark_return]],"Higher","Lower")</f>
        <v>Higher</v>
      </c>
      <c r="M4741" s="14">
        <f xml:space="preserve"> _xlfn.MAXIFS(performance_data[date],performance_data[portfolio_id],performance_data[[#This Row],[portfolio_id]])</f>
        <v>45496</v>
      </c>
      <c r="N4741" s="14">
        <f xml:space="preserve"> _xlfn.MINIFS(performance_data[date],performance_data[portfolio_id],performance_data[[#This Row],[portfolio_id]])</f>
        <v>44844</v>
      </c>
      <c r="O4741" s="15">
        <f>_xlfn.MAXIFS(performance_data[portfolio_value],performance_data[portfolio_id],performance_data[[#This Row],[portfolio_id]],performance_data[date],performance_data[[#This Row],[latest_date]])</f>
        <v>419961.05</v>
      </c>
      <c r="P4741" s="15">
        <f>_xlfn.MAXIFS(performance_data[portfolio_value],performance_data[portfolio_id],performance_data[[#This Row],[portfolio_id]],performance_data[date],performance_data[[#This Row],[starting_date]])</f>
        <v>487086.25</v>
      </c>
      <c r="Q4741" s="15">
        <f>performance_data[[#This Row],[latest_value]]-performance_data[[#This Row],[starting_value]]</f>
        <v>-67125.200000000012</v>
      </c>
      <c r="R4741" s="15">
        <f>performance_data[[#This Row],[net_inflows]]-performance_data[[#This Row],[net_outflows]]</f>
        <v>-2467.4699999999993</v>
      </c>
      <c r="S4741" s="15" t="str">
        <f>IF(performance_data[[#This Row],[net_inflows]]&gt;AVERAGE(performance_data[net_inflows]),"High","Low")</f>
        <v>Low</v>
      </c>
      <c r="T4741" s="15">
        <f>AVERAGEIF(performance_data[inflow_flag],performance_data[[#This Row],[inflow_flag]],performance_data[return_percentage])</f>
        <v>5.0457846277021572</v>
      </c>
      <c r="U4741" s="17">
        <f>IF(performance_data[[#This Row],[return_percentage]]&lt;performance_data[[#This Row],[benchmark_return]],1,0)</f>
        <v>0</v>
      </c>
      <c r="V4741" s="17">
        <f>COUNTIFS(performance_data[portfolio_id],performance_data[[#This Row],[portfolio_id]])</f>
        <v>16</v>
      </c>
      <c r="W4741" s="17">
        <f>COUNTIFS(performance_data[portfolio_id],performance_data[[#This Row],[portfolio_id]],
          performance_data[return_flag],1)</f>
        <v>6</v>
      </c>
      <c r="X4741" s="15">
        <f>performance_data[[#This Row],[underperform_flag_count]]/performance_data[[#This Row],[totalportfoliocount]]</f>
        <v>0.375</v>
      </c>
    </row>
    <row r="4742" spans="1:24" x14ac:dyDescent="0.3">
      <c r="A4742">
        <v>9656</v>
      </c>
      <c r="B4742" s="1">
        <v>45347</v>
      </c>
      <c r="C4742">
        <v>421103.54</v>
      </c>
      <c r="D4742">
        <v>16.72</v>
      </c>
      <c r="E4742">
        <v>17.73</v>
      </c>
      <c r="F4742">
        <v>11692.51</v>
      </c>
      <c r="G4742">
        <v>19970.75</v>
      </c>
      <c r="H4742" t="s">
        <v>2205</v>
      </c>
      <c r="I4742" t="s">
        <v>2206</v>
      </c>
      <c r="J4742">
        <v>2</v>
      </c>
      <c r="K4742" t="s">
        <v>2226</v>
      </c>
      <c r="L4742" t="str">
        <f>IF(performance_data[[#This Row],[return_percentage]]&gt;=performance_data[[#This Row],[benchmark_return]],"Higher","Lower")</f>
        <v>Lower</v>
      </c>
      <c r="M4742" s="14">
        <f xml:space="preserve"> _xlfn.MAXIFS(performance_data[date],performance_data[portfolio_id],performance_data[[#This Row],[portfolio_id]])</f>
        <v>45496</v>
      </c>
      <c r="N4742" s="14">
        <f xml:space="preserve"> _xlfn.MINIFS(performance_data[date],performance_data[portfolio_id],performance_data[[#This Row],[portfolio_id]])</f>
        <v>44844</v>
      </c>
      <c r="O4742" s="15">
        <f>_xlfn.MAXIFS(performance_data[portfolio_value],performance_data[portfolio_id],performance_data[[#This Row],[portfolio_id]],performance_data[date],performance_data[[#This Row],[latest_date]])</f>
        <v>419961.05</v>
      </c>
      <c r="P4742" s="15">
        <f>_xlfn.MAXIFS(performance_data[portfolio_value],performance_data[portfolio_id],performance_data[[#This Row],[portfolio_id]],performance_data[date],performance_data[[#This Row],[starting_date]])</f>
        <v>487086.25</v>
      </c>
      <c r="Q4742" s="15">
        <f>performance_data[[#This Row],[latest_value]]-performance_data[[#This Row],[starting_value]]</f>
        <v>-67125.200000000012</v>
      </c>
      <c r="R4742" s="15">
        <f>performance_data[[#This Row],[net_inflows]]-performance_data[[#This Row],[net_outflows]]</f>
        <v>-8278.24</v>
      </c>
      <c r="S4742" s="15" t="str">
        <f>IF(performance_data[[#This Row],[net_inflows]]&gt;AVERAGE(performance_data[net_inflows]),"High","Low")</f>
        <v>High</v>
      </c>
      <c r="T4742" s="15">
        <f>AVERAGEIF(performance_data[inflow_flag],performance_data[[#This Row],[inflow_flag]],performance_data[return_percentage])</f>
        <v>4.8467905675459724</v>
      </c>
      <c r="U4742" s="17">
        <f>IF(performance_data[[#This Row],[return_percentage]]&lt;performance_data[[#This Row],[benchmark_return]],1,0)</f>
        <v>1</v>
      </c>
      <c r="V4742" s="17">
        <f>COUNTIFS(performance_data[portfolio_id],performance_data[[#This Row],[portfolio_id]])</f>
        <v>16</v>
      </c>
      <c r="W4742" s="17">
        <f>COUNTIFS(performance_data[portfolio_id],performance_data[[#This Row],[portfolio_id]],
          performance_data[return_flag],1)</f>
        <v>6</v>
      </c>
      <c r="X4742" s="15">
        <f>performance_data[[#This Row],[underperform_flag_count]]/performance_data[[#This Row],[totalportfoliocount]]</f>
        <v>0.375</v>
      </c>
    </row>
    <row r="4743" spans="1:24" x14ac:dyDescent="0.3">
      <c r="A4743">
        <v>9656</v>
      </c>
      <c r="B4743" s="1">
        <v>45263</v>
      </c>
      <c r="C4743">
        <v>223135.92</v>
      </c>
      <c r="D4743">
        <v>-3.89</v>
      </c>
      <c r="E4743">
        <v>-4.07</v>
      </c>
      <c r="F4743">
        <v>9174.93</v>
      </c>
      <c r="G4743">
        <v>13750.81</v>
      </c>
      <c r="H4743" t="s">
        <v>2213</v>
      </c>
      <c r="I4743" t="s">
        <v>2217</v>
      </c>
      <c r="J4743">
        <v>12</v>
      </c>
      <c r="K4743" t="s">
        <v>2218</v>
      </c>
      <c r="L4743" t="str">
        <f>IF(performance_data[[#This Row],[return_percentage]]&gt;=performance_data[[#This Row],[benchmark_return]],"Higher","Lower")</f>
        <v>Higher</v>
      </c>
      <c r="M4743" s="14">
        <f xml:space="preserve"> _xlfn.MAXIFS(performance_data[date],performance_data[portfolio_id],performance_data[[#This Row],[portfolio_id]])</f>
        <v>45496</v>
      </c>
      <c r="N4743" s="14">
        <f xml:space="preserve"> _xlfn.MINIFS(performance_data[date],performance_data[portfolio_id],performance_data[[#This Row],[portfolio_id]])</f>
        <v>44844</v>
      </c>
      <c r="O4743" s="15">
        <f>_xlfn.MAXIFS(performance_data[portfolio_value],performance_data[portfolio_id],performance_data[[#This Row],[portfolio_id]],performance_data[date],performance_data[[#This Row],[latest_date]])</f>
        <v>419961.05</v>
      </c>
      <c r="P4743" s="15">
        <f>_xlfn.MAXIFS(performance_data[portfolio_value],performance_data[portfolio_id],performance_data[[#This Row],[portfolio_id]],performance_data[date],performance_data[[#This Row],[starting_date]])</f>
        <v>487086.25</v>
      </c>
      <c r="Q4743" s="15">
        <f>performance_data[[#This Row],[latest_value]]-performance_data[[#This Row],[starting_value]]</f>
        <v>-67125.200000000012</v>
      </c>
      <c r="R4743" s="15">
        <f>performance_data[[#This Row],[net_inflows]]-performance_data[[#This Row],[net_outflows]]</f>
        <v>-4575.8799999999992</v>
      </c>
      <c r="S4743" s="15" t="str">
        <f>IF(performance_data[[#This Row],[net_inflows]]&gt;AVERAGE(performance_data[net_inflows]),"High","Low")</f>
        <v>Low</v>
      </c>
      <c r="T4743" s="15">
        <f>AVERAGEIF(performance_data[inflow_flag],performance_data[[#This Row],[inflow_flag]],performance_data[return_percentage])</f>
        <v>5.0457846277021572</v>
      </c>
      <c r="U4743" s="17">
        <f>IF(performance_data[[#This Row],[return_percentage]]&lt;performance_data[[#This Row],[benchmark_return]],1,0)</f>
        <v>0</v>
      </c>
      <c r="V4743" s="17">
        <f>COUNTIFS(performance_data[portfolio_id],performance_data[[#This Row],[portfolio_id]])</f>
        <v>16</v>
      </c>
      <c r="W4743" s="17">
        <f>COUNTIFS(performance_data[portfolio_id],performance_data[[#This Row],[portfolio_id]],
          performance_data[return_flag],1)</f>
        <v>6</v>
      </c>
      <c r="X4743" s="15">
        <f>performance_data[[#This Row],[underperform_flag_count]]/performance_data[[#This Row],[totalportfoliocount]]</f>
        <v>0.375</v>
      </c>
    </row>
    <row r="4744" spans="1:24" x14ac:dyDescent="0.3">
      <c r="A4744">
        <v>9656</v>
      </c>
      <c r="B4744" s="1">
        <v>45113</v>
      </c>
      <c r="C4744">
        <v>401640.79</v>
      </c>
      <c r="D4744">
        <v>17.16</v>
      </c>
      <c r="E4744">
        <v>17.8</v>
      </c>
      <c r="F4744">
        <v>13130.08</v>
      </c>
      <c r="G4744">
        <v>5862.41</v>
      </c>
      <c r="H4744" t="s">
        <v>2213</v>
      </c>
      <c r="I4744" t="s">
        <v>2209</v>
      </c>
      <c r="J4744">
        <v>7</v>
      </c>
      <c r="K4744" t="s">
        <v>2210</v>
      </c>
      <c r="L4744" t="str">
        <f>IF(performance_data[[#This Row],[return_percentage]]&gt;=performance_data[[#This Row],[benchmark_return]],"Higher","Lower")</f>
        <v>Lower</v>
      </c>
      <c r="M4744" s="14">
        <f xml:space="preserve"> _xlfn.MAXIFS(performance_data[date],performance_data[portfolio_id],performance_data[[#This Row],[portfolio_id]])</f>
        <v>45496</v>
      </c>
      <c r="N4744" s="14">
        <f xml:space="preserve"> _xlfn.MINIFS(performance_data[date],performance_data[portfolio_id],performance_data[[#This Row],[portfolio_id]])</f>
        <v>44844</v>
      </c>
      <c r="O4744" s="15">
        <f>_xlfn.MAXIFS(performance_data[portfolio_value],performance_data[portfolio_id],performance_data[[#This Row],[portfolio_id]],performance_data[date],performance_data[[#This Row],[latest_date]])</f>
        <v>419961.05</v>
      </c>
      <c r="P4744" s="15">
        <f>_xlfn.MAXIFS(performance_data[portfolio_value],performance_data[portfolio_id],performance_data[[#This Row],[portfolio_id]],performance_data[date],performance_data[[#This Row],[starting_date]])</f>
        <v>487086.25</v>
      </c>
      <c r="Q4744" s="15">
        <f>performance_data[[#This Row],[latest_value]]-performance_data[[#This Row],[starting_value]]</f>
        <v>-67125.200000000012</v>
      </c>
      <c r="R4744" s="15">
        <f>performance_data[[#This Row],[net_inflows]]-performance_data[[#This Row],[net_outflows]]</f>
        <v>7267.67</v>
      </c>
      <c r="S4744" s="15" t="str">
        <f>IF(performance_data[[#This Row],[net_inflows]]&gt;AVERAGE(performance_data[net_inflows]),"High","Low")</f>
        <v>High</v>
      </c>
      <c r="T4744" s="15">
        <f>AVERAGEIF(performance_data[inflow_flag],performance_data[[#This Row],[inflow_flag]],performance_data[return_percentage])</f>
        <v>4.8467905675459724</v>
      </c>
      <c r="U4744" s="17">
        <f>IF(performance_data[[#This Row],[return_percentage]]&lt;performance_data[[#This Row],[benchmark_return]],1,0)</f>
        <v>1</v>
      </c>
      <c r="V4744" s="17">
        <f>COUNTIFS(performance_data[portfolio_id],performance_data[[#This Row],[portfolio_id]])</f>
        <v>16</v>
      </c>
      <c r="W4744" s="17">
        <f>COUNTIFS(performance_data[portfolio_id],performance_data[[#This Row],[portfolio_id]],
          performance_data[return_flag],1)</f>
        <v>6</v>
      </c>
      <c r="X4744" s="15">
        <f>performance_data[[#This Row],[underperform_flag_count]]/performance_data[[#This Row],[totalportfoliocount]]</f>
        <v>0.375</v>
      </c>
    </row>
    <row r="4745" spans="1:24" x14ac:dyDescent="0.3">
      <c r="A4745">
        <v>9656</v>
      </c>
      <c r="B4745" s="1">
        <v>44960</v>
      </c>
      <c r="C4745">
        <v>405872.28</v>
      </c>
      <c r="D4745">
        <v>4.88</v>
      </c>
      <c r="E4745">
        <v>5.69</v>
      </c>
      <c r="F4745">
        <v>4264.42</v>
      </c>
      <c r="G4745">
        <v>2055.4</v>
      </c>
      <c r="H4745" t="s">
        <v>2213</v>
      </c>
      <c r="I4745" t="s">
        <v>2206</v>
      </c>
      <c r="J4745">
        <v>2</v>
      </c>
      <c r="K4745" t="s">
        <v>2226</v>
      </c>
      <c r="L4745" t="str">
        <f>IF(performance_data[[#This Row],[return_percentage]]&gt;=performance_data[[#This Row],[benchmark_return]],"Higher","Lower")</f>
        <v>Lower</v>
      </c>
      <c r="M4745" s="14">
        <f xml:space="preserve"> _xlfn.MAXIFS(performance_data[date],performance_data[portfolio_id],performance_data[[#This Row],[portfolio_id]])</f>
        <v>45496</v>
      </c>
      <c r="N4745" s="14">
        <f xml:space="preserve"> _xlfn.MINIFS(performance_data[date],performance_data[portfolio_id],performance_data[[#This Row],[portfolio_id]])</f>
        <v>44844</v>
      </c>
      <c r="O4745" s="15">
        <f>_xlfn.MAXIFS(performance_data[portfolio_value],performance_data[portfolio_id],performance_data[[#This Row],[portfolio_id]],performance_data[date],performance_data[[#This Row],[latest_date]])</f>
        <v>419961.05</v>
      </c>
      <c r="P4745" s="15">
        <f>_xlfn.MAXIFS(performance_data[portfolio_value],performance_data[portfolio_id],performance_data[[#This Row],[portfolio_id]],performance_data[date],performance_data[[#This Row],[starting_date]])</f>
        <v>487086.25</v>
      </c>
      <c r="Q4745" s="15">
        <f>performance_data[[#This Row],[latest_value]]-performance_data[[#This Row],[starting_value]]</f>
        <v>-67125.200000000012</v>
      </c>
      <c r="R4745" s="15">
        <f>performance_data[[#This Row],[net_inflows]]-performance_data[[#This Row],[net_outflows]]</f>
        <v>2209.02</v>
      </c>
      <c r="S4745" s="15" t="str">
        <f>IF(performance_data[[#This Row],[net_inflows]]&gt;AVERAGE(performance_data[net_inflows]),"High","Low")</f>
        <v>Low</v>
      </c>
      <c r="T4745" s="15">
        <f>AVERAGEIF(performance_data[inflow_flag],performance_data[[#This Row],[inflow_flag]],performance_data[return_percentage])</f>
        <v>5.0457846277021572</v>
      </c>
      <c r="U4745" s="17">
        <f>IF(performance_data[[#This Row],[return_percentage]]&lt;performance_data[[#This Row],[benchmark_return]],1,0)</f>
        <v>1</v>
      </c>
      <c r="V4745" s="17">
        <f>COUNTIFS(performance_data[portfolio_id],performance_data[[#This Row],[portfolio_id]])</f>
        <v>16</v>
      </c>
      <c r="W4745" s="17">
        <f>COUNTIFS(performance_data[portfolio_id],performance_data[[#This Row],[portfolio_id]],
          performance_data[return_flag],1)</f>
        <v>6</v>
      </c>
      <c r="X4745" s="15">
        <f>performance_data[[#This Row],[underperform_flag_count]]/performance_data[[#This Row],[totalportfoliocount]]</f>
        <v>0.375</v>
      </c>
    </row>
    <row r="4746" spans="1:24" x14ac:dyDescent="0.3">
      <c r="A4746">
        <v>9656</v>
      </c>
      <c r="B4746" s="1">
        <v>45008</v>
      </c>
      <c r="C4746">
        <v>76926.720000000001</v>
      </c>
      <c r="D4746">
        <v>12.76</v>
      </c>
      <c r="E4746">
        <v>11.24</v>
      </c>
      <c r="F4746">
        <v>5746.94</v>
      </c>
      <c r="G4746">
        <v>9434.91</v>
      </c>
      <c r="H4746" t="s">
        <v>2213</v>
      </c>
      <c r="I4746" t="s">
        <v>2206</v>
      </c>
      <c r="J4746">
        <v>3</v>
      </c>
      <c r="K4746" t="s">
        <v>2222</v>
      </c>
      <c r="L4746" t="str">
        <f>IF(performance_data[[#This Row],[return_percentage]]&gt;=performance_data[[#This Row],[benchmark_return]],"Higher","Lower")</f>
        <v>Higher</v>
      </c>
      <c r="M4746" s="14">
        <f xml:space="preserve"> _xlfn.MAXIFS(performance_data[date],performance_data[portfolio_id],performance_data[[#This Row],[portfolio_id]])</f>
        <v>45496</v>
      </c>
      <c r="N4746" s="14">
        <f xml:space="preserve"> _xlfn.MINIFS(performance_data[date],performance_data[portfolio_id],performance_data[[#This Row],[portfolio_id]])</f>
        <v>44844</v>
      </c>
      <c r="O4746" s="15">
        <f>_xlfn.MAXIFS(performance_data[portfolio_value],performance_data[portfolio_id],performance_data[[#This Row],[portfolio_id]],performance_data[date],performance_data[[#This Row],[latest_date]])</f>
        <v>419961.05</v>
      </c>
      <c r="P4746" s="15">
        <f>_xlfn.MAXIFS(performance_data[portfolio_value],performance_data[portfolio_id],performance_data[[#This Row],[portfolio_id]],performance_data[date],performance_data[[#This Row],[starting_date]])</f>
        <v>487086.25</v>
      </c>
      <c r="Q4746" s="15">
        <f>performance_data[[#This Row],[latest_value]]-performance_data[[#This Row],[starting_value]]</f>
        <v>-67125.200000000012</v>
      </c>
      <c r="R4746" s="15">
        <f>performance_data[[#This Row],[net_inflows]]-performance_data[[#This Row],[net_outflows]]</f>
        <v>-3687.9700000000003</v>
      </c>
      <c r="S4746" s="15" t="str">
        <f>IF(performance_data[[#This Row],[net_inflows]]&gt;AVERAGE(performance_data[net_inflows]),"High","Low")</f>
        <v>Low</v>
      </c>
      <c r="T4746" s="15">
        <f>AVERAGEIF(performance_data[inflow_flag],performance_data[[#This Row],[inflow_flag]],performance_data[return_percentage])</f>
        <v>5.0457846277021572</v>
      </c>
      <c r="U4746" s="17">
        <f>IF(performance_data[[#This Row],[return_percentage]]&lt;performance_data[[#This Row],[benchmark_return]],1,0)</f>
        <v>0</v>
      </c>
      <c r="V4746" s="17">
        <f>COUNTIFS(performance_data[portfolio_id],performance_data[[#This Row],[portfolio_id]])</f>
        <v>16</v>
      </c>
      <c r="W4746" s="17">
        <f>COUNTIFS(performance_data[portfolio_id],performance_data[[#This Row],[portfolio_id]],
          performance_data[return_flag],1)</f>
        <v>6</v>
      </c>
      <c r="X4746" s="15">
        <f>performance_data[[#This Row],[underperform_flag_count]]/performance_data[[#This Row],[totalportfoliocount]]</f>
        <v>0.375</v>
      </c>
    </row>
    <row r="4747" spans="1:24" x14ac:dyDescent="0.3">
      <c r="A4747">
        <v>9656</v>
      </c>
      <c r="B4747" s="1">
        <v>44955</v>
      </c>
      <c r="C4747">
        <v>101978.68</v>
      </c>
      <c r="D4747">
        <v>8.8800000000000008</v>
      </c>
      <c r="E4747">
        <v>7.3</v>
      </c>
      <c r="F4747">
        <v>19730.78</v>
      </c>
      <c r="G4747">
        <v>2986.76</v>
      </c>
      <c r="H4747" t="s">
        <v>2213</v>
      </c>
      <c r="I4747" t="s">
        <v>2206</v>
      </c>
      <c r="J4747">
        <v>1</v>
      </c>
      <c r="K4747" t="s">
        <v>2207</v>
      </c>
      <c r="L4747" t="str">
        <f>IF(performance_data[[#This Row],[return_percentage]]&gt;=performance_data[[#This Row],[benchmark_return]],"Higher","Lower")</f>
        <v>Higher</v>
      </c>
      <c r="M4747" s="14">
        <f xml:space="preserve"> _xlfn.MAXIFS(performance_data[date],performance_data[portfolio_id],performance_data[[#This Row],[portfolio_id]])</f>
        <v>45496</v>
      </c>
      <c r="N4747" s="14">
        <f xml:space="preserve"> _xlfn.MINIFS(performance_data[date],performance_data[portfolio_id],performance_data[[#This Row],[portfolio_id]])</f>
        <v>44844</v>
      </c>
      <c r="O4747" s="15">
        <f>_xlfn.MAXIFS(performance_data[portfolio_value],performance_data[portfolio_id],performance_data[[#This Row],[portfolio_id]],performance_data[date],performance_data[[#This Row],[latest_date]])</f>
        <v>419961.05</v>
      </c>
      <c r="P4747" s="15">
        <f>_xlfn.MAXIFS(performance_data[portfolio_value],performance_data[portfolio_id],performance_data[[#This Row],[portfolio_id]],performance_data[date],performance_data[[#This Row],[starting_date]])</f>
        <v>487086.25</v>
      </c>
      <c r="Q4747" s="15">
        <f>performance_data[[#This Row],[latest_value]]-performance_data[[#This Row],[starting_value]]</f>
        <v>-67125.200000000012</v>
      </c>
      <c r="R4747" s="15">
        <f>performance_data[[#This Row],[net_inflows]]-performance_data[[#This Row],[net_outflows]]</f>
        <v>16744.019999999997</v>
      </c>
      <c r="S4747" s="15" t="str">
        <f>IF(performance_data[[#This Row],[net_inflows]]&gt;AVERAGE(performance_data[net_inflows]),"High","Low")</f>
        <v>High</v>
      </c>
      <c r="T4747" s="15">
        <f>AVERAGEIF(performance_data[inflow_flag],performance_data[[#This Row],[inflow_flag]],performance_data[return_percentage])</f>
        <v>4.8467905675459724</v>
      </c>
      <c r="U4747" s="17">
        <f>IF(performance_data[[#This Row],[return_percentage]]&lt;performance_data[[#This Row],[benchmark_return]],1,0)</f>
        <v>0</v>
      </c>
      <c r="V4747" s="17">
        <f>COUNTIFS(performance_data[portfolio_id],performance_data[[#This Row],[portfolio_id]])</f>
        <v>16</v>
      </c>
      <c r="W4747" s="17">
        <f>COUNTIFS(performance_data[portfolio_id],performance_data[[#This Row],[portfolio_id]],
          performance_data[return_flag],1)</f>
        <v>6</v>
      </c>
      <c r="X4747" s="15">
        <f>performance_data[[#This Row],[underperform_flag_count]]/performance_data[[#This Row],[totalportfoliocount]]</f>
        <v>0.375</v>
      </c>
    </row>
    <row r="4748" spans="1:24" x14ac:dyDescent="0.3">
      <c r="A4748">
        <v>9698</v>
      </c>
      <c r="B4748" s="1">
        <v>45235</v>
      </c>
      <c r="C4748">
        <v>154931.68</v>
      </c>
      <c r="D4748">
        <v>13.15</v>
      </c>
      <c r="E4748">
        <v>13.46</v>
      </c>
      <c r="F4748">
        <v>2106.02</v>
      </c>
      <c r="G4748">
        <v>14731.05</v>
      </c>
      <c r="H4748" t="s">
        <v>2213</v>
      </c>
      <c r="I4748" t="s">
        <v>2217</v>
      </c>
      <c r="J4748">
        <v>11</v>
      </c>
      <c r="K4748" t="s">
        <v>2219</v>
      </c>
      <c r="L4748" t="str">
        <f>IF(performance_data[[#This Row],[return_percentage]]&gt;=performance_data[[#This Row],[benchmark_return]],"Higher","Lower")</f>
        <v>Lower</v>
      </c>
      <c r="M4748" s="14">
        <f xml:space="preserve"> _xlfn.MAXIFS(performance_data[date],performance_data[portfolio_id],performance_data[[#This Row],[portfolio_id]])</f>
        <v>45468</v>
      </c>
      <c r="N4748" s="14">
        <f xml:space="preserve"> _xlfn.MINIFS(performance_data[date],performance_data[portfolio_id],performance_data[[#This Row],[portfolio_id]])</f>
        <v>44851</v>
      </c>
      <c r="O4748" s="15">
        <f>_xlfn.MAXIFS(performance_data[portfolio_value],performance_data[portfolio_id],performance_data[[#This Row],[portfolio_id]],performance_data[date],performance_data[[#This Row],[latest_date]])</f>
        <v>185165.48</v>
      </c>
      <c r="P4748" s="15">
        <f>_xlfn.MAXIFS(performance_data[portfolio_value],performance_data[portfolio_id],performance_data[[#This Row],[portfolio_id]],performance_data[date],performance_data[[#This Row],[starting_date]])</f>
        <v>251794.81</v>
      </c>
      <c r="Q4748" s="15">
        <f>performance_data[[#This Row],[latest_value]]-performance_data[[#This Row],[starting_value]]</f>
        <v>-66629.329999999987</v>
      </c>
      <c r="R4748" s="15">
        <f>performance_data[[#This Row],[net_inflows]]-performance_data[[#This Row],[net_outflows]]</f>
        <v>-12625.029999999999</v>
      </c>
      <c r="S4748" s="15" t="str">
        <f>IF(performance_data[[#This Row],[net_inflows]]&gt;AVERAGE(performance_data[net_inflows]),"High","Low")</f>
        <v>Low</v>
      </c>
      <c r="T4748" s="15">
        <f>AVERAGEIF(performance_data[inflow_flag],performance_data[[#This Row],[inflow_flag]],performance_data[return_percentage])</f>
        <v>5.0457846277021572</v>
      </c>
      <c r="U4748" s="17">
        <f>IF(performance_data[[#This Row],[return_percentage]]&lt;performance_data[[#This Row],[benchmark_return]],1,0)</f>
        <v>1</v>
      </c>
      <c r="V4748" s="17">
        <f>COUNTIFS(performance_data[portfolio_id],performance_data[[#This Row],[portfolio_id]])</f>
        <v>27</v>
      </c>
      <c r="W4748" s="17">
        <f>COUNTIFS(performance_data[portfolio_id],performance_data[[#This Row],[portfolio_id]],
          performance_data[return_flag],1)</f>
        <v>21</v>
      </c>
      <c r="X4748" s="15">
        <f>performance_data[[#This Row],[underperform_flag_count]]/performance_data[[#This Row],[totalportfoliocount]]</f>
        <v>0.77777777777777779</v>
      </c>
    </row>
    <row r="4749" spans="1:24" x14ac:dyDescent="0.3">
      <c r="A4749">
        <v>9698</v>
      </c>
      <c r="B4749" s="1">
        <v>45468</v>
      </c>
      <c r="C4749">
        <v>185165.48</v>
      </c>
      <c r="D4749">
        <v>-0.89</v>
      </c>
      <c r="E4749">
        <v>-0.87</v>
      </c>
      <c r="F4749">
        <v>9613.86</v>
      </c>
      <c r="G4749">
        <v>15296.95</v>
      </c>
      <c r="H4749" t="s">
        <v>2205</v>
      </c>
      <c r="I4749" t="s">
        <v>2211</v>
      </c>
      <c r="J4749">
        <v>6</v>
      </c>
      <c r="K4749" t="s">
        <v>2212</v>
      </c>
      <c r="L4749" t="str">
        <f>IF(performance_data[[#This Row],[return_percentage]]&gt;=performance_data[[#This Row],[benchmark_return]],"Higher","Lower")</f>
        <v>Lower</v>
      </c>
      <c r="M4749" s="14">
        <f xml:space="preserve"> _xlfn.MAXIFS(performance_data[date],performance_data[portfolio_id],performance_data[[#This Row],[portfolio_id]])</f>
        <v>45468</v>
      </c>
      <c r="N4749" s="14">
        <f xml:space="preserve"> _xlfn.MINIFS(performance_data[date],performance_data[portfolio_id],performance_data[[#This Row],[portfolio_id]])</f>
        <v>44851</v>
      </c>
      <c r="O4749" s="15">
        <f>_xlfn.MAXIFS(performance_data[portfolio_value],performance_data[portfolio_id],performance_data[[#This Row],[portfolio_id]],performance_data[date],performance_data[[#This Row],[latest_date]])</f>
        <v>185165.48</v>
      </c>
      <c r="P4749" s="15">
        <f>_xlfn.MAXIFS(performance_data[portfolio_value],performance_data[portfolio_id],performance_data[[#This Row],[portfolio_id]],performance_data[date],performance_data[[#This Row],[starting_date]])</f>
        <v>251794.81</v>
      </c>
      <c r="Q4749" s="15">
        <f>performance_data[[#This Row],[latest_value]]-performance_data[[#This Row],[starting_value]]</f>
        <v>-66629.329999999987</v>
      </c>
      <c r="R4749" s="15">
        <f>performance_data[[#This Row],[net_inflows]]-performance_data[[#This Row],[net_outflows]]</f>
        <v>-5683.09</v>
      </c>
      <c r="S4749" s="15" t="str">
        <f>IF(performance_data[[#This Row],[net_inflows]]&gt;AVERAGE(performance_data[net_inflows]),"High","Low")</f>
        <v>Low</v>
      </c>
      <c r="T4749" s="15">
        <f>AVERAGEIF(performance_data[inflow_flag],performance_data[[#This Row],[inflow_flag]],performance_data[return_percentage])</f>
        <v>5.0457846277021572</v>
      </c>
      <c r="U4749" s="17">
        <f>IF(performance_data[[#This Row],[return_percentage]]&lt;performance_data[[#This Row],[benchmark_return]],1,0)</f>
        <v>1</v>
      </c>
      <c r="V4749" s="17">
        <f>COUNTIFS(performance_data[portfolio_id],performance_data[[#This Row],[portfolio_id]])</f>
        <v>27</v>
      </c>
      <c r="W4749" s="17">
        <f>COUNTIFS(performance_data[portfolio_id],performance_data[[#This Row],[portfolio_id]],
          performance_data[return_flag],1)</f>
        <v>21</v>
      </c>
      <c r="X4749" s="15">
        <f>performance_data[[#This Row],[underperform_flag_count]]/performance_data[[#This Row],[totalportfoliocount]]</f>
        <v>0.77777777777777779</v>
      </c>
    </row>
    <row r="4750" spans="1:24" x14ac:dyDescent="0.3">
      <c r="A4750">
        <v>9698</v>
      </c>
      <c r="B4750" s="1">
        <v>45049</v>
      </c>
      <c r="C4750">
        <v>314453.57</v>
      </c>
      <c r="D4750">
        <v>11.77</v>
      </c>
      <c r="E4750">
        <v>13.27</v>
      </c>
      <c r="F4750">
        <v>3967.44</v>
      </c>
      <c r="G4750">
        <v>15184.64</v>
      </c>
      <c r="H4750" t="s">
        <v>2213</v>
      </c>
      <c r="I4750" t="s">
        <v>2211</v>
      </c>
      <c r="J4750">
        <v>5</v>
      </c>
      <c r="K4750" t="s">
        <v>2223</v>
      </c>
      <c r="L4750" t="str">
        <f>IF(performance_data[[#This Row],[return_percentage]]&gt;=performance_data[[#This Row],[benchmark_return]],"Higher","Lower")</f>
        <v>Lower</v>
      </c>
      <c r="M4750" s="14">
        <f xml:space="preserve"> _xlfn.MAXIFS(performance_data[date],performance_data[portfolio_id],performance_data[[#This Row],[portfolio_id]])</f>
        <v>45468</v>
      </c>
      <c r="N4750" s="14">
        <f xml:space="preserve"> _xlfn.MINIFS(performance_data[date],performance_data[portfolio_id],performance_data[[#This Row],[portfolio_id]])</f>
        <v>44851</v>
      </c>
      <c r="O4750" s="15">
        <f>_xlfn.MAXIFS(performance_data[portfolio_value],performance_data[portfolio_id],performance_data[[#This Row],[portfolio_id]],performance_data[date],performance_data[[#This Row],[latest_date]])</f>
        <v>185165.48</v>
      </c>
      <c r="P4750" s="15">
        <f>_xlfn.MAXIFS(performance_data[portfolio_value],performance_data[portfolio_id],performance_data[[#This Row],[portfolio_id]],performance_data[date],performance_data[[#This Row],[starting_date]])</f>
        <v>251794.81</v>
      </c>
      <c r="Q4750" s="15">
        <f>performance_data[[#This Row],[latest_value]]-performance_data[[#This Row],[starting_value]]</f>
        <v>-66629.329999999987</v>
      </c>
      <c r="R4750" s="15">
        <f>performance_data[[#This Row],[net_inflows]]-performance_data[[#This Row],[net_outflows]]</f>
        <v>-11217.199999999999</v>
      </c>
      <c r="S4750" s="15" t="str">
        <f>IF(performance_data[[#This Row],[net_inflows]]&gt;AVERAGE(performance_data[net_inflows]),"High","Low")</f>
        <v>Low</v>
      </c>
      <c r="T4750" s="15">
        <f>AVERAGEIF(performance_data[inflow_flag],performance_data[[#This Row],[inflow_flag]],performance_data[return_percentage])</f>
        <v>5.0457846277021572</v>
      </c>
      <c r="U4750" s="17">
        <f>IF(performance_data[[#This Row],[return_percentage]]&lt;performance_data[[#This Row],[benchmark_return]],1,0)</f>
        <v>1</v>
      </c>
      <c r="V4750" s="17">
        <f>COUNTIFS(performance_data[portfolio_id],performance_data[[#This Row],[portfolio_id]])</f>
        <v>27</v>
      </c>
      <c r="W4750" s="17">
        <f>COUNTIFS(performance_data[portfolio_id],performance_data[[#This Row],[portfolio_id]],
          performance_data[return_flag],1)</f>
        <v>21</v>
      </c>
      <c r="X4750" s="15">
        <f>performance_data[[#This Row],[underperform_flag_count]]/performance_data[[#This Row],[totalportfoliocount]]</f>
        <v>0.77777777777777779</v>
      </c>
    </row>
    <row r="4751" spans="1:24" x14ac:dyDescent="0.3">
      <c r="A4751">
        <v>9698</v>
      </c>
      <c r="B4751" s="1">
        <v>45429</v>
      </c>
      <c r="C4751">
        <v>74008.350000000006</v>
      </c>
      <c r="D4751">
        <v>-7.18</v>
      </c>
      <c r="E4751">
        <v>-5.98</v>
      </c>
      <c r="F4751">
        <v>19713.98</v>
      </c>
      <c r="G4751">
        <v>2613.52</v>
      </c>
      <c r="H4751" t="s">
        <v>2205</v>
      </c>
      <c r="I4751" t="s">
        <v>2211</v>
      </c>
      <c r="J4751">
        <v>5</v>
      </c>
      <c r="K4751" t="s">
        <v>2223</v>
      </c>
      <c r="L4751" t="str">
        <f>IF(performance_data[[#This Row],[return_percentage]]&gt;=performance_data[[#This Row],[benchmark_return]],"Higher","Lower")</f>
        <v>Lower</v>
      </c>
      <c r="M4751" s="14">
        <f xml:space="preserve"> _xlfn.MAXIFS(performance_data[date],performance_data[portfolio_id],performance_data[[#This Row],[portfolio_id]])</f>
        <v>45468</v>
      </c>
      <c r="N4751" s="14">
        <f xml:space="preserve"> _xlfn.MINIFS(performance_data[date],performance_data[portfolio_id],performance_data[[#This Row],[portfolio_id]])</f>
        <v>44851</v>
      </c>
      <c r="O4751" s="15">
        <f>_xlfn.MAXIFS(performance_data[portfolio_value],performance_data[portfolio_id],performance_data[[#This Row],[portfolio_id]],performance_data[date],performance_data[[#This Row],[latest_date]])</f>
        <v>185165.48</v>
      </c>
      <c r="P4751" s="15">
        <f>_xlfn.MAXIFS(performance_data[portfolio_value],performance_data[portfolio_id],performance_data[[#This Row],[portfolio_id]],performance_data[date],performance_data[[#This Row],[starting_date]])</f>
        <v>251794.81</v>
      </c>
      <c r="Q4751" s="15">
        <f>performance_data[[#This Row],[latest_value]]-performance_data[[#This Row],[starting_value]]</f>
        <v>-66629.329999999987</v>
      </c>
      <c r="R4751" s="15">
        <f>performance_data[[#This Row],[net_inflows]]-performance_data[[#This Row],[net_outflows]]</f>
        <v>17100.46</v>
      </c>
      <c r="S4751" s="15" t="str">
        <f>IF(performance_data[[#This Row],[net_inflows]]&gt;AVERAGE(performance_data[net_inflows]),"High","Low")</f>
        <v>High</v>
      </c>
      <c r="T4751" s="15">
        <f>AVERAGEIF(performance_data[inflow_flag],performance_data[[#This Row],[inflow_flag]],performance_data[return_percentage])</f>
        <v>4.8467905675459724</v>
      </c>
      <c r="U4751" s="17">
        <f>IF(performance_data[[#This Row],[return_percentage]]&lt;performance_data[[#This Row],[benchmark_return]],1,0)</f>
        <v>1</v>
      </c>
      <c r="V4751" s="17">
        <f>COUNTIFS(performance_data[portfolio_id],performance_data[[#This Row],[portfolio_id]])</f>
        <v>27</v>
      </c>
      <c r="W4751" s="17">
        <f>COUNTIFS(performance_data[portfolio_id],performance_data[[#This Row],[portfolio_id]],
          performance_data[return_flag],1)</f>
        <v>21</v>
      </c>
      <c r="X4751" s="15">
        <f>performance_data[[#This Row],[underperform_flag_count]]/performance_data[[#This Row],[totalportfoliocount]]</f>
        <v>0.77777777777777779</v>
      </c>
    </row>
    <row r="4752" spans="1:24" x14ac:dyDescent="0.3">
      <c r="A4752">
        <v>9698</v>
      </c>
      <c r="B4752" s="1">
        <v>45464</v>
      </c>
      <c r="C4752">
        <v>39448.69</v>
      </c>
      <c r="D4752">
        <v>8.4700000000000006</v>
      </c>
      <c r="E4752">
        <v>8.5399999999999991</v>
      </c>
      <c r="F4752">
        <v>17248.68</v>
      </c>
      <c r="G4752">
        <v>1951.39</v>
      </c>
      <c r="H4752" t="s">
        <v>2205</v>
      </c>
      <c r="I4752" t="s">
        <v>2211</v>
      </c>
      <c r="J4752">
        <v>6</v>
      </c>
      <c r="K4752" t="s">
        <v>2212</v>
      </c>
      <c r="L4752" t="str">
        <f>IF(performance_data[[#This Row],[return_percentage]]&gt;=performance_data[[#This Row],[benchmark_return]],"Higher","Lower")</f>
        <v>Lower</v>
      </c>
      <c r="M4752" s="14">
        <f xml:space="preserve"> _xlfn.MAXIFS(performance_data[date],performance_data[portfolio_id],performance_data[[#This Row],[portfolio_id]])</f>
        <v>45468</v>
      </c>
      <c r="N4752" s="14">
        <f xml:space="preserve"> _xlfn.MINIFS(performance_data[date],performance_data[portfolio_id],performance_data[[#This Row],[portfolio_id]])</f>
        <v>44851</v>
      </c>
      <c r="O4752" s="15">
        <f>_xlfn.MAXIFS(performance_data[portfolio_value],performance_data[portfolio_id],performance_data[[#This Row],[portfolio_id]],performance_data[date],performance_data[[#This Row],[latest_date]])</f>
        <v>185165.48</v>
      </c>
      <c r="P4752" s="15">
        <f>_xlfn.MAXIFS(performance_data[portfolio_value],performance_data[portfolio_id],performance_data[[#This Row],[portfolio_id]],performance_data[date],performance_data[[#This Row],[starting_date]])</f>
        <v>251794.81</v>
      </c>
      <c r="Q4752" s="15">
        <f>performance_data[[#This Row],[latest_value]]-performance_data[[#This Row],[starting_value]]</f>
        <v>-66629.329999999987</v>
      </c>
      <c r="R4752" s="15">
        <f>performance_data[[#This Row],[net_inflows]]-performance_data[[#This Row],[net_outflows]]</f>
        <v>15297.29</v>
      </c>
      <c r="S4752" s="15" t="str">
        <f>IF(performance_data[[#This Row],[net_inflows]]&gt;AVERAGE(performance_data[net_inflows]),"High","Low")</f>
        <v>High</v>
      </c>
      <c r="T4752" s="15">
        <f>AVERAGEIF(performance_data[inflow_flag],performance_data[[#This Row],[inflow_flag]],performance_data[return_percentage])</f>
        <v>4.8467905675459724</v>
      </c>
      <c r="U4752" s="17">
        <f>IF(performance_data[[#This Row],[return_percentage]]&lt;performance_data[[#This Row],[benchmark_return]],1,0)</f>
        <v>1</v>
      </c>
      <c r="V4752" s="17">
        <f>COUNTIFS(performance_data[portfolio_id],performance_data[[#This Row],[portfolio_id]])</f>
        <v>27</v>
      </c>
      <c r="W4752" s="17">
        <f>COUNTIFS(performance_data[portfolio_id],performance_data[[#This Row],[portfolio_id]],
          performance_data[return_flag],1)</f>
        <v>21</v>
      </c>
      <c r="X4752" s="15">
        <f>performance_data[[#This Row],[underperform_flag_count]]/performance_data[[#This Row],[totalportfoliocount]]</f>
        <v>0.77777777777777779</v>
      </c>
    </row>
    <row r="4753" spans="1:24" x14ac:dyDescent="0.3">
      <c r="A4753">
        <v>9698</v>
      </c>
      <c r="B4753" s="1">
        <v>45379</v>
      </c>
      <c r="C4753">
        <v>365999.97</v>
      </c>
      <c r="D4753">
        <v>-8.64</v>
      </c>
      <c r="E4753">
        <v>-7.87</v>
      </c>
      <c r="F4753">
        <v>8289.17</v>
      </c>
      <c r="G4753">
        <v>1085.33</v>
      </c>
      <c r="H4753" t="s">
        <v>2205</v>
      </c>
      <c r="I4753" t="s">
        <v>2206</v>
      </c>
      <c r="J4753">
        <v>3</v>
      </c>
      <c r="K4753" t="s">
        <v>2222</v>
      </c>
      <c r="L4753" t="str">
        <f>IF(performance_data[[#This Row],[return_percentage]]&gt;=performance_data[[#This Row],[benchmark_return]],"Higher","Lower")</f>
        <v>Lower</v>
      </c>
      <c r="M4753" s="14">
        <f xml:space="preserve"> _xlfn.MAXIFS(performance_data[date],performance_data[portfolio_id],performance_data[[#This Row],[portfolio_id]])</f>
        <v>45468</v>
      </c>
      <c r="N4753" s="14">
        <f xml:space="preserve"> _xlfn.MINIFS(performance_data[date],performance_data[portfolio_id],performance_data[[#This Row],[portfolio_id]])</f>
        <v>44851</v>
      </c>
      <c r="O4753" s="15">
        <f>_xlfn.MAXIFS(performance_data[portfolio_value],performance_data[portfolio_id],performance_data[[#This Row],[portfolio_id]],performance_data[date],performance_data[[#This Row],[latest_date]])</f>
        <v>185165.48</v>
      </c>
      <c r="P4753" s="15">
        <f>_xlfn.MAXIFS(performance_data[portfolio_value],performance_data[portfolio_id],performance_data[[#This Row],[portfolio_id]],performance_data[date],performance_data[[#This Row],[starting_date]])</f>
        <v>251794.81</v>
      </c>
      <c r="Q4753" s="15">
        <f>performance_data[[#This Row],[latest_value]]-performance_data[[#This Row],[starting_value]]</f>
        <v>-66629.329999999987</v>
      </c>
      <c r="R4753" s="15">
        <f>performance_data[[#This Row],[net_inflows]]-performance_data[[#This Row],[net_outflows]]</f>
        <v>7203.84</v>
      </c>
      <c r="S4753" s="15" t="str">
        <f>IF(performance_data[[#This Row],[net_inflows]]&gt;AVERAGE(performance_data[net_inflows]),"High","Low")</f>
        <v>Low</v>
      </c>
      <c r="T4753" s="15">
        <f>AVERAGEIF(performance_data[inflow_flag],performance_data[[#This Row],[inflow_flag]],performance_data[return_percentage])</f>
        <v>5.0457846277021572</v>
      </c>
      <c r="U4753" s="17">
        <f>IF(performance_data[[#This Row],[return_percentage]]&lt;performance_data[[#This Row],[benchmark_return]],1,0)</f>
        <v>1</v>
      </c>
      <c r="V4753" s="17">
        <f>COUNTIFS(performance_data[portfolio_id],performance_data[[#This Row],[portfolio_id]])</f>
        <v>27</v>
      </c>
      <c r="W4753" s="17">
        <f>COUNTIFS(performance_data[portfolio_id],performance_data[[#This Row],[portfolio_id]],
          performance_data[return_flag],1)</f>
        <v>21</v>
      </c>
      <c r="X4753" s="15">
        <f>performance_data[[#This Row],[underperform_flag_count]]/performance_data[[#This Row],[totalportfoliocount]]</f>
        <v>0.77777777777777779</v>
      </c>
    </row>
    <row r="4754" spans="1:24" x14ac:dyDescent="0.3">
      <c r="A4754">
        <v>9698</v>
      </c>
      <c r="B4754" s="1">
        <v>45181</v>
      </c>
      <c r="C4754">
        <v>434351.46</v>
      </c>
      <c r="D4754">
        <v>3.02</v>
      </c>
      <c r="E4754">
        <v>3.01</v>
      </c>
      <c r="F4754">
        <v>19850.28</v>
      </c>
      <c r="G4754">
        <v>8707.83</v>
      </c>
      <c r="H4754" t="s">
        <v>2213</v>
      </c>
      <c r="I4754" t="s">
        <v>2209</v>
      </c>
      <c r="J4754">
        <v>9</v>
      </c>
      <c r="K4754" t="s">
        <v>2221</v>
      </c>
      <c r="L4754" t="str">
        <f>IF(performance_data[[#This Row],[return_percentage]]&gt;=performance_data[[#This Row],[benchmark_return]],"Higher","Lower")</f>
        <v>Higher</v>
      </c>
      <c r="M4754" s="14">
        <f xml:space="preserve"> _xlfn.MAXIFS(performance_data[date],performance_data[portfolio_id],performance_data[[#This Row],[portfolio_id]])</f>
        <v>45468</v>
      </c>
      <c r="N4754" s="14">
        <f xml:space="preserve"> _xlfn.MINIFS(performance_data[date],performance_data[portfolio_id],performance_data[[#This Row],[portfolio_id]])</f>
        <v>44851</v>
      </c>
      <c r="O4754" s="15">
        <f>_xlfn.MAXIFS(performance_data[portfolio_value],performance_data[portfolio_id],performance_data[[#This Row],[portfolio_id]],performance_data[date],performance_data[[#This Row],[latest_date]])</f>
        <v>185165.48</v>
      </c>
      <c r="P4754" s="15">
        <f>_xlfn.MAXIFS(performance_data[portfolio_value],performance_data[portfolio_id],performance_data[[#This Row],[portfolio_id]],performance_data[date],performance_data[[#This Row],[starting_date]])</f>
        <v>251794.81</v>
      </c>
      <c r="Q4754" s="15">
        <f>performance_data[[#This Row],[latest_value]]-performance_data[[#This Row],[starting_value]]</f>
        <v>-66629.329999999987</v>
      </c>
      <c r="R4754" s="15">
        <f>performance_data[[#This Row],[net_inflows]]-performance_data[[#This Row],[net_outflows]]</f>
        <v>11142.449999999999</v>
      </c>
      <c r="S4754" s="15" t="str">
        <f>IF(performance_data[[#This Row],[net_inflows]]&gt;AVERAGE(performance_data[net_inflows]),"High","Low")</f>
        <v>High</v>
      </c>
      <c r="T4754" s="15">
        <f>AVERAGEIF(performance_data[inflow_flag],performance_data[[#This Row],[inflow_flag]],performance_data[return_percentage])</f>
        <v>4.8467905675459724</v>
      </c>
      <c r="U4754" s="17">
        <f>IF(performance_data[[#This Row],[return_percentage]]&lt;performance_data[[#This Row],[benchmark_return]],1,0)</f>
        <v>0</v>
      </c>
      <c r="V4754" s="17">
        <f>COUNTIFS(performance_data[portfolio_id],performance_data[[#This Row],[portfolio_id]])</f>
        <v>27</v>
      </c>
      <c r="W4754" s="17">
        <f>COUNTIFS(performance_data[portfolio_id],performance_data[[#This Row],[portfolio_id]],
          performance_data[return_flag],1)</f>
        <v>21</v>
      </c>
      <c r="X4754" s="15">
        <f>performance_data[[#This Row],[underperform_flag_count]]/performance_data[[#This Row],[totalportfoliocount]]</f>
        <v>0.77777777777777779</v>
      </c>
    </row>
    <row r="4755" spans="1:24" x14ac:dyDescent="0.3">
      <c r="A4755">
        <v>9698</v>
      </c>
      <c r="B4755" s="1">
        <v>45062</v>
      </c>
      <c r="C4755">
        <v>97013.79</v>
      </c>
      <c r="D4755">
        <v>17.45</v>
      </c>
      <c r="E4755">
        <v>18.350000000000001</v>
      </c>
      <c r="F4755">
        <v>15130.18</v>
      </c>
      <c r="G4755">
        <v>1531.65</v>
      </c>
      <c r="H4755" t="s">
        <v>2213</v>
      </c>
      <c r="I4755" t="s">
        <v>2211</v>
      </c>
      <c r="J4755">
        <v>5</v>
      </c>
      <c r="K4755" t="s">
        <v>2223</v>
      </c>
      <c r="L4755" t="str">
        <f>IF(performance_data[[#This Row],[return_percentage]]&gt;=performance_data[[#This Row],[benchmark_return]],"Higher","Lower")</f>
        <v>Lower</v>
      </c>
      <c r="M4755" s="14">
        <f xml:space="preserve"> _xlfn.MAXIFS(performance_data[date],performance_data[portfolio_id],performance_data[[#This Row],[portfolio_id]])</f>
        <v>45468</v>
      </c>
      <c r="N4755" s="14">
        <f xml:space="preserve"> _xlfn.MINIFS(performance_data[date],performance_data[portfolio_id],performance_data[[#This Row],[portfolio_id]])</f>
        <v>44851</v>
      </c>
      <c r="O4755" s="15">
        <f>_xlfn.MAXIFS(performance_data[portfolio_value],performance_data[portfolio_id],performance_data[[#This Row],[portfolio_id]],performance_data[date],performance_data[[#This Row],[latest_date]])</f>
        <v>185165.48</v>
      </c>
      <c r="P4755" s="15">
        <f>_xlfn.MAXIFS(performance_data[portfolio_value],performance_data[portfolio_id],performance_data[[#This Row],[portfolio_id]],performance_data[date],performance_data[[#This Row],[starting_date]])</f>
        <v>251794.81</v>
      </c>
      <c r="Q4755" s="15">
        <f>performance_data[[#This Row],[latest_value]]-performance_data[[#This Row],[starting_value]]</f>
        <v>-66629.329999999987</v>
      </c>
      <c r="R4755" s="15">
        <f>performance_data[[#This Row],[net_inflows]]-performance_data[[#This Row],[net_outflows]]</f>
        <v>13598.53</v>
      </c>
      <c r="S4755" s="15" t="str">
        <f>IF(performance_data[[#This Row],[net_inflows]]&gt;AVERAGE(performance_data[net_inflows]),"High","Low")</f>
        <v>High</v>
      </c>
      <c r="T4755" s="15">
        <f>AVERAGEIF(performance_data[inflow_flag],performance_data[[#This Row],[inflow_flag]],performance_data[return_percentage])</f>
        <v>4.8467905675459724</v>
      </c>
      <c r="U4755" s="17">
        <f>IF(performance_data[[#This Row],[return_percentage]]&lt;performance_data[[#This Row],[benchmark_return]],1,0)</f>
        <v>1</v>
      </c>
      <c r="V4755" s="17">
        <f>COUNTIFS(performance_data[portfolio_id],performance_data[[#This Row],[portfolio_id]])</f>
        <v>27</v>
      </c>
      <c r="W4755" s="17">
        <f>COUNTIFS(performance_data[portfolio_id],performance_data[[#This Row],[portfolio_id]],
          performance_data[return_flag],1)</f>
        <v>21</v>
      </c>
      <c r="X4755" s="15">
        <f>performance_data[[#This Row],[underperform_flag_count]]/performance_data[[#This Row],[totalportfoliocount]]</f>
        <v>0.77777777777777779</v>
      </c>
    </row>
    <row r="4756" spans="1:24" x14ac:dyDescent="0.3">
      <c r="A4756">
        <v>9698</v>
      </c>
      <c r="B4756" s="1">
        <v>44958</v>
      </c>
      <c r="C4756">
        <v>472766.78</v>
      </c>
      <c r="D4756">
        <v>10</v>
      </c>
      <c r="E4756">
        <v>11.4</v>
      </c>
      <c r="F4756">
        <v>9841.59</v>
      </c>
      <c r="G4756">
        <v>8384.8799999999992</v>
      </c>
      <c r="H4756" t="s">
        <v>2213</v>
      </c>
      <c r="I4756" t="s">
        <v>2206</v>
      </c>
      <c r="J4756">
        <v>2</v>
      </c>
      <c r="K4756" t="s">
        <v>2226</v>
      </c>
      <c r="L4756" t="str">
        <f>IF(performance_data[[#This Row],[return_percentage]]&gt;=performance_data[[#This Row],[benchmark_return]],"Higher","Lower")</f>
        <v>Lower</v>
      </c>
      <c r="M4756" s="14">
        <f xml:space="preserve"> _xlfn.MAXIFS(performance_data[date],performance_data[portfolio_id],performance_data[[#This Row],[portfolio_id]])</f>
        <v>45468</v>
      </c>
      <c r="N4756" s="14">
        <f xml:space="preserve"> _xlfn.MINIFS(performance_data[date],performance_data[portfolio_id],performance_data[[#This Row],[portfolio_id]])</f>
        <v>44851</v>
      </c>
      <c r="O4756" s="15">
        <f>_xlfn.MAXIFS(performance_data[portfolio_value],performance_data[portfolio_id],performance_data[[#This Row],[portfolio_id]],performance_data[date],performance_data[[#This Row],[latest_date]])</f>
        <v>185165.48</v>
      </c>
      <c r="P4756" s="15">
        <f>_xlfn.MAXIFS(performance_data[portfolio_value],performance_data[portfolio_id],performance_data[[#This Row],[portfolio_id]],performance_data[date],performance_data[[#This Row],[starting_date]])</f>
        <v>251794.81</v>
      </c>
      <c r="Q4756" s="15">
        <f>performance_data[[#This Row],[latest_value]]-performance_data[[#This Row],[starting_value]]</f>
        <v>-66629.329999999987</v>
      </c>
      <c r="R4756" s="15">
        <f>performance_data[[#This Row],[net_inflows]]-performance_data[[#This Row],[net_outflows]]</f>
        <v>1456.7100000000009</v>
      </c>
      <c r="S4756" s="15" t="str">
        <f>IF(performance_data[[#This Row],[net_inflows]]&gt;AVERAGE(performance_data[net_inflows]),"High","Low")</f>
        <v>Low</v>
      </c>
      <c r="T4756" s="15">
        <f>AVERAGEIF(performance_data[inflow_flag],performance_data[[#This Row],[inflow_flag]],performance_data[return_percentage])</f>
        <v>5.0457846277021572</v>
      </c>
      <c r="U4756" s="17">
        <f>IF(performance_data[[#This Row],[return_percentage]]&lt;performance_data[[#This Row],[benchmark_return]],1,0)</f>
        <v>1</v>
      </c>
      <c r="V4756" s="17">
        <f>COUNTIFS(performance_data[portfolio_id],performance_data[[#This Row],[portfolio_id]])</f>
        <v>27</v>
      </c>
      <c r="W4756" s="17">
        <f>COUNTIFS(performance_data[portfolio_id],performance_data[[#This Row],[portfolio_id]],
          performance_data[return_flag],1)</f>
        <v>21</v>
      </c>
      <c r="X4756" s="15">
        <f>performance_data[[#This Row],[underperform_flag_count]]/performance_data[[#This Row],[totalportfoliocount]]</f>
        <v>0.77777777777777779</v>
      </c>
    </row>
    <row r="4757" spans="1:24" x14ac:dyDescent="0.3">
      <c r="A4757">
        <v>9698</v>
      </c>
      <c r="B4757" s="1">
        <v>45199</v>
      </c>
      <c r="C4757">
        <v>298382.64</v>
      </c>
      <c r="D4757">
        <v>1.57</v>
      </c>
      <c r="E4757">
        <v>1.73</v>
      </c>
      <c r="F4757">
        <v>15256.08</v>
      </c>
      <c r="G4757">
        <v>13295.89</v>
      </c>
      <c r="H4757" t="s">
        <v>2213</v>
      </c>
      <c r="I4757" t="s">
        <v>2209</v>
      </c>
      <c r="J4757">
        <v>9</v>
      </c>
      <c r="K4757" t="s">
        <v>2221</v>
      </c>
      <c r="L4757" t="str">
        <f>IF(performance_data[[#This Row],[return_percentage]]&gt;=performance_data[[#This Row],[benchmark_return]],"Higher","Lower")</f>
        <v>Lower</v>
      </c>
      <c r="M4757" s="14">
        <f xml:space="preserve"> _xlfn.MAXIFS(performance_data[date],performance_data[portfolio_id],performance_data[[#This Row],[portfolio_id]])</f>
        <v>45468</v>
      </c>
      <c r="N4757" s="14">
        <f xml:space="preserve"> _xlfn.MINIFS(performance_data[date],performance_data[portfolio_id],performance_data[[#This Row],[portfolio_id]])</f>
        <v>44851</v>
      </c>
      <c r="O4757" s="15">
        <f>_xlfn.MAXIFS(performance_data[portfolio_value],performance_data[portfolio_id],performance_data[[#This Row],[portfolio_id]],performance_data[date],performance_data[[#This Row],[latest_date]])</f>
        <v>185165.48</v>
      </c>
      <c r="P4757" s="15">
        <f>_xlfn.MAXIFS(performance_data[portfolio_value],performance_data[portfolio_id],performance_data[[#This Row],[portfolio_id]],performance_data[date],performance_data[[#This Row],[starting_date]])</f>
        <v>251794.81</v>
      </c>
      <c r="Q4757" s="15">
        <f>performance_data[[#This Row],[latest_value]]-performance_data[[#This Row],[starting_value]]</f>
        <v>-66629.329999999987</v>
      </c>
      <c r="R4757" s="15">
        <f>performance_data[[#This Row],[net_inflows]]-performance_data[[#This Row],[net_outflows]]</f>
        <v>1960.1900000000005</v>
      </c>
      <c r="S4757" s="15" t="str">
        <f>IF(performance_data[[#This Row],[net_inflows]]&gt;AVERAGE(performance_data[net_inflows]),"High","Low")</f>
        <v>High</v>
      </c>
      <c r="T4757" s="15">
        <f>AVERAGEIF(performance_data[inflow_flag],performance_data[[#This Row],[inflow_flag]],performance_data[return_percentage])</f>
        <v>4.8467905675459724</v>
      </c>
      <c r="U4757" s="17">
        <f>IF(performance_data[[#This Row],[return_percentage]]&lt;performance_data[[#This Row],[benchmark_return]],1,0)</f>
        <v>1</v>
      </c>
      <c r="V4757" s="17">
        <f>COUNTIFS(performance_data[portfolio_id],performance_data[[#This Row],[portfolio_id]])</f>
        <v>27</v>
      </c>
      <c r="W4757" s="17">
        <f>COUNTIFS(performance_data[portfolio_id],performance_data[[#This Row],[portfolio_id]],
          performance_data[return_flag],1)</f>
        <v>21</v>
      </c>
      <c r="X4757" s="15">
        <f>performance_data[[#This Row],[underperform_flag_count]]/performance_data[[#This Row],[totalportfoliocount]]</f>
        <v>0.77777777777777779</v>
      </c>
    </row>
    <row r="4758" spans="1:24" x14ac:dyDescent="0.3">
      <c r="A4758">
        <v>9698</v>
      </c>
      <c r="B4758" s="1">
        <v>45177</v>
      </c>
      <c r="C4758">
        <v>204335.07</v>
      </c>
      <c r="D4758">
        <v>-2.35</v>
      </c>
      <c r="E4758">
        <v>-2.4</v>
      </c>
      <c r="F4758">
        <v>11086.77</v>
      </c>
      <c r="G4758">
        <v>14882.87</v>
      </c>
      <c r="H4758" t="s">
        <v>2213</v>
      </c>
      <c r="I4758" t="s">
        <v>2209</v>
      </c>
      <c r="J4758">
        <v>9</v>
      </c>
      <c r="K4758" t="s">
        <v>2221</v>
      </c>
      <c r="L4758" t="str">
        <f>IF(performance_data[[#This Row],[return_percentage]]&gt;=performance_data[[#This Row],[benchmark_return]],"Higher","Lower")</f>
        <v>Higher</v>
      </c>
      <c r="M4758" s="14">
        <f xml:space="preserve"> _xlfn.MAXIFS(performance_data[date],performance_data[portfolio_id],performance_data[[#This Row],[portfolio_id]])</f>
        <v>45468</v>
      </c>
      <c r="N4758" s="14">
        <f xml:space="preserve"> _xlfn.MINIFS(performance_data[date],performance_data[portfolio_id],performance_data[[#This Row],[portfolio_id]])</f>
        <v>44851</v>
      </c>
      <c r="O4758" s="15">
        <f>_xlfn.MAXIFS(performance_data[portfolio_value],performance_data[portfolio_id],performance_data[[#This Row],[portfolio_id]],performance_data[date],performance_data[[#This Row],[latest_date]])</f>
        <v>185165.48</v>
      </c>
      <c r="P4758" s="15">
        <f>_xlfn.MAXIFS(performance_data[portfolio_value],performance_data[portfolio_id],performance_data[[#This Row],[portfolio_id]],performance_data[date],performance_data[[#This Row],[starting_date]])</f>
        <v>251794.81</v>
      </c>
      <c r="Q4758" s="15">
        <f>performance_data[[#This Row],[latest_value]]-performance_data[[#This Row],[starting_value]]</f>
        <v>-66629.329999999987</v>
      </c>
      <c r="R4758" s="15">
        <f>performance_data[[#This Row],[net_inflows]]-performance_data[[#This Row],[net_outflows]]</f>
        <v>-3796.1000000000004</v>
      </c>
      <c r="S4758" s="15" t="str">
        <f>IF(performance_data[[#This Row],[net_inflows]]&gt;AVERAGE(performance_data[net_inflows]),"High","Low")</f>
        <v>High</v>
      </c>
      <c r="T4758" s="15">
        <f>AVERAGEIF(performance_data[inflow_flag],performance_data[[#This Row],[inflow_flag]],performance_data[return_percentage])</f>
        <v>4.8467905675459724</v>
      </c>
      <c r="U4758" s="17">
        <f>IF(performance_data[[#This Row],[return_percentage]]&lt;performance_data[[#This Row],[benchmark_return]],1,0)</f>
        <v>0</v>
      </c>
      <c r="V4758" s="17">
        <f>COUNTIFS(performance_data[portfolio_id],performance_data[[#This Row],[portfolio_id]])</f>
        <v>27</v>
      </c>
      <c r="W4758" s="17">
        <f>COUNTIFS(performance_data[portfolio_id],performance_data[[#This Row],[portfolio_id]],
          performance_data[return_flag],1)</f>
        <v>21</v>
      </c>
      <c r="X4758" s="15">
        <f>performance_data[[#This Row],[underperform_flag_count]]/performance_data[[#This Row],[totalportfoliocount]]</f>
        <v>0.77777777777777779</v>
      </c>
    </row>
    <row r="4759" spans="1:24" x14ac:dyDescent="0.3">
      <c r="A4759">
        <v>9698</v>
      </c>
      <c r="B4759" s="1">
        <v>45010</v>
      </c>
      <c r="C4759">
        <v>360384.93</v>
      </c>
      <c r="D4759">
        <v>-0.52</v>
      </c>
      <c r="E4759">
        <v>-0.53</v>
      </c>
      <c r="F4759">
        <v>18135.5</v>
      </c>
      <c r="G4759">
        <v>12714.97</v>
      </c>
      <c r="H4759" t="s">
        <v>2213</v>
      </c>
      <c r="I4759" t="s">
        <v>2206</v>
      </c>
      <c r="J4759">
        <v>3</v>
      </c>
      <c r="K4759" t="s">
        <v>2222</v>
      </c>
      <c r="L4759" t="str">
        <f>IF(performance_data[[#This Row],[return_percentage]]&gt;=performance_data[[#This Row],[benchmark_return]],"Higher","Lower")</f>
        <v>Higher</v>
      </c>
      <c r="M4759" s="14">
        <f xml:space="preserve"> _xlfn.MAXIFS(performance_data[date],performance_data[portfolio_id],performance_data[[#This Row],[portfolio_id]])</f>
        <v>45468</v>
      </c>
      <c r="N4759" s="14">
        <f xml:space="preserve"> _xlfn.MINIFS(performance_data[date],performance_data[portfolio_id],performance_data[[#This Row],[portfolio_id]])</f>
        <v>44851</v>
      </c>
      <c r="O4759" s="15">
        <f>_xlfn.MAXIFS(performance_data[portfolio_value],performance_data[portfolio_id],performance_data[[#This Row],[portfolio_id]],performance_data[date],performance_data[[#This Row],[latest_date]])</f>
        <v>185165.48</v>
      </c>
      <c r="P4759" s="15">
        <f>_xlfn.MAXIFS(performance_data[portfolio_value],performance_data[portfolio_id],performance_data[[#This Row],[portfolio_id]],performance_data[date],performance_data[[#This Row],[starting_date]])</f>
        <v>251794.81</v>
      </c>
      <c r="Q4759" s="15">
        <f>performance_data[[#This Row],[latest_value]]-performance_data[[#This Row],[starting_value]]</f>
        <v>-66629.329999999987</v>
      </c>
      <c r="R4759" s="15">
        <f>performance_data[[#This Row],[net_inflows]]-performance_data[[#This Row],[net_outflows]]</f>
        <v>5420.5300000000007</v>
      </c>
      <c r="S4759" s="15" t="str">
        <f>IF(performance_data[[#This Row],[net_inflows]]&gt;AVERAGE(performance_data[net_inflows]),"High","Low")</f>
        <v>High</v>
      </c>
      <c r="T4759" s="15">
        <f>AVERAGEIF(performance_data[inflow_flag],performance_data[[#This Row],[inflow_flag]],performance_data[return_percentage])</f>
        <v>4.8467905675459724</v>
      </c>
      <c r="U4759" s="17">
        <f>IF(performance_data[[#This Row],[return_percentage]]&lt;performance_data[[#This Row],[benchmark_return]],1,0)</f>
        <v>0</v>
      </c>
      <c r="V4759" s="17">
        <f>COUNTIFS(performance_data[portfolio_id],performance_data[[#This Row],[portfolio_id]])</f>
        <v>27</v>
      </c>
      <c r="W4759" s="17">
        <f>COUNTIFS(performance_data[portfolio_id],performance_data[[#This Row],[portfolio_id]],
          performance_data[return_flag],1)</f>
        <v>21</v>
      </c>
      <c r="X4759" s="15">
        <f>performance_data[[#This Row],[underperform_flag_count]]/performance_data[[#This Row],[totalportfoliocount]]</f>
        <v>0.77777777777777779</v>
      </c>
    </row>
    <row r="4760" spans="1:24" x14ac:dyDescent="0.3">
      <c r="A4760">
        <v>9698</v>
      </c>
      <c r="B4760" s="1">
        <v>45387</v>
      </c>
      <c r="C4760">
        <v>270726.02</v>
      </c>
      <c r="D4760">
        <v>19.89</v>
      </c>
      <c r="E4760">
        <v>23.69</v>
      </c>
      <c r="F4760">
        <v>6263.08</v>
      </c>
      <c r="G4760">
        <v>11418.52</v>
      </c>
      <c r="H4760" t="s">
        <v>2205</v>
      </c>
      <c r="I4760" t="s">
        <v>2211</v>
      </c>
      <c r="J4760">
        <v>4</v>
      </c>
      <c r="K4760" t="s">
        <v>2216</v>
      </c>
      <c r="L4760" t="str">
        <f>IF(performance_data[[#This Row],[return_percentage]]&gt;=performance_data[[#This Row],[benchmark_return]],"Higher","Lower")</f>
        <v>Lower</v>
      </c>
      <c r="M4760" s="14">
        <f xml:space="preserve"> _xlfn.MAXIFS(performance_data[date],performance_data[portfolio_id],performance_data[[#This Row],[portfolio_id]])</f>
        <v>45468</v>
      </c>
      <c r="N4760" s="14">
        <f xml:space="preserve"> _xlfn.MINIFS(performance_data[date],performance_data[portfolio_id],performance_data[[#This Row],[portfolio_id]])</f>
        <v>44851</v>
      </c>
      <c r="O4760" s="15">
        <f>_xlfn.MAXIFS(performance_data[portfolio_value],performance_data[portfolio_id],performance_data[[#This Row],[portfolio_id]],performance_data[date],performance_data[[#This Row],[latest_date]])</f>
        <v>185165.48</v>
      </c>
      <c r="P4760" s="15">
        <f>_xlfn.MAXIFS(performance_data[portfolio_value],performance_data[portfolio_id],performance_data[[#This Row],[portfolio_id]],performance_data[date],performance_data[[#This Row],[starting_date]])</f>
        <v>251794.81</v>
      </c>
      <c r="Q4760" s="15">
        <f>performance_data[[#This Row],[latest_value]]-performance_data[[#This Row],[starting_value]]</f>
        <v>-66629.329999999987</v>
      </c>
      <c r="R4760" s="15">
        <f>performance_data[[#This Row],[net_inflows]]-performance_data[[#This Row],[net_outflows]]</f>
        <v>-5155.4400000000005</v>
      </c>
      <c r="S4760" s="15" t="str">
        <f>IF(performance_data[[#This Row],[net_inflows]]&gt;AVERAGE(performance_data[net_inflows]),"High","Low")</f>
        <v>Low</v>
      </c>
      <c r="T4760" s="15">
        <f>AVERAGEIF(performance_data[inflow_flag],performance_data[[#This Row],[inflow_flag]],performance_data[return_percentage])</f>
        <v>5.0457846277021572</v>
      </c>
      <c r="U4760" s="17">
        <f>IF(performance_data[[#This Row],[return_percentage]]&lt;performance_data[[#This Row],[benchmark_return]],1,0)</f>
        <v>1</v>
      </c>
      <c r="V4760" s="17">
        <f>COUNTIFS(performance_data[portfolio_id],performance_data[[#This Row],[portfolio_id]])</f>
        <v>27</v>
      </c>
      <c r="W4760" s="17">
        <f>COUNTIFS(performance_data[portfolio_id],performance_data[[#This Row],[portfolio_id]],
          performance_data[return_flag],1)</f>
        <v>21</v>
      </c>
      <c r="X4760" s="15">
        <f>performance_data[[#This Row],[underperform_flag_count]]/performance_data[[#This Row],[totalportfoliocount]]</f>
        <v>0.77777777777777779</v>
      </c>
    </row>
    <row r="4761" spans="1:24" x14ac:dyDescent="0.3">
      <c r="A4761">
        <v>9698</v>
      </c>
      <c r="B4761" s="1">
        <v>45126</v>
      </c>
      <c r="C4761">
        <v>359672.35</v>
      </c>
      <c r="D4761">
        <v>17.399999999999999</v>
      </c>
      <c r="E4761">
        <v>18.03</v>
      </c>
      <c r="F4761">
        <v>9610.4699999999993</v>
      </c>
      <c r="G4761">
        <v>17217.169999999998</v>
      </c>
      <c r="H4761" t="s">
        <v>2213</v>
      </c>
      <c r="I4761" t="s">
        <v>2209</v>
      </c>
      <c r="J4761">
        <v>7</v>
      </c>
      <c r="K4761" t="s">
        <v>2210</v>
      </c>
      <c r="L4761" t="str">
        <f>IF(performance_data[[#This Row],[return_percentage]]&gt;=performance_data[[#This Row],[benchmark_return]],"Higher","Lower")</f>
        <v>Lower</v>
      </c>
      <c r="M4761" s="14">
        <f xml:space="preserve"> _xlfn.MAXIFS(performance_data[date],performance_data[portfolio_id],performance_data[[#This Row],[portfolio_id]])</f>
        <v>45468</v>
      </c>
      <c r="N4761" s="14">
        <f xml:space="preserve"> _xlfn.MINIFS(performance_data[date],performance_data[portfolio_id],performance_data[[#This Row],[portfolio_id]])</f>
        <v>44851</v>
      </c>
      <c r="O4761" s="15">
        <f>_xlfn.MAXIFS(performance_data[portfolio_value],performance_data[portfolio_id],performance_data[[#This Row],[portfolio_id]],performance_data[date],performance_data[[#This Row],[latest_date]])</f>
        <v>185165.48</v>
      </c>
      <c r="P4761" s="15">
        <f>_xlfn.MAXIFS(performance_data[portfolio_value],performance_data[portfolio_id],performance_data[[#This Row],[portfolio_id]],performance_data[date],performance_data[[#This Row],[starting_date]])</f>
        <v>251794.81</v>
      </c>
      <c r="Q4761" s="15">
        <f>performance_data[[#This Row],[latest_value]]-performance_data[[#This Row],[starting_value]]</f>
        <v>-66629.329999999987</v>
      </c>
      <c r="R4761" s="15">
        <f>performance_data[[#This Row],[net_inflows]]-performance_data[[#This Row],[net_outflows]]</f>
        <v>-7606.6999999999989</v>
      </c>
      <c r="S4761" s="15" t="str">
        <f>IF(performance_data[[#This Row],[net_inflows]]&gt;AVERAGE(performance_data[net_inflows]),"High","Low")</f>
        <v>Low</v>
      </c>
      <c r="T4761" s="15">
        <f>AVERAGEIF(performance_data[inflow_flag],performance_data[[#This Row],[inflow_flag]],performance_data[return_percentage])</f>
        <v>5.0457846277021572</v>
      </c>
      <c r="U4761" s="17">
        <f>IF(performance_data[[#This Row],[return_percentage]]&lt;performance_data[[#This Row],[benchmark_return]],1,0)</f>
        <v>1</v>
      </c>
      <c r="V4761" s="17">
        <f>COUNTIFS(performance_data[portfolio_id],performance_data[[#This Row],[portfolio_id]])</f>
        <v>27</v>
      </c>
      <c r="W4761" s="17">
        <f>COUNTIFS(performance_data[portfolio_id],performance_data[[#This Row],[portfolio_id]],
          performance_data[return_flag],1)</f>
        <v>21</v>
      </c>
      <c r="X4761" s="15">
        <f>performance_data[[#This Row],[underperform_flag_count]]/performance_data[[#This Row],[totalportfoliocount]]</f>
        <v>0.77777777777777779</v>
      </c>
    </row>
    <row r="4762" spans="1:24" x14ac:dyDescent="0.3">
      <c r="A4762">
        <v>9698</v>
      </c>
      <c r="B4762" s="1">
        <v>45390</v>
      </c>
      <c r="C4762">
        <v>76511.5</v>
      </c>
      <c r="D4762">
        <v>-0.71</v>
      </c>
      <c r="E4762">
        <v>-0.71</v>
      </c>
      <c r="F4762">
        <v>10933.05</v>
      </c>
      <c r="G4762">
        <v>8369.67</v>
      </c>
      <c r="H4762" t="s">
        <v>2205</v>
      </c>
      <c r="I4762" t="s">
        <v>2211</v>
      </c>
      <c r="J4762">
        <v>4</v>
      </c>
      <c r="K4762" t="s">
        <v>2216</v>
      </c>
      <c r="L4762" t="str">
        <f>IF(performance_data[[#This Row],[return_percentage]]&gt;=performance_data[[#This Row],[benchmark_return]],"Higher","Lower")</f>
        <v>Higher</v>
      </c>
      <c r="M4762" s="14">
        <f xml:space="preserve"> _xlfn.MAXIFS(performance_data[date],performance_data[portfolio_id],performance_data[[#This Row],[portfolio_id]])</f>
        <v>45468</v>
      </c>
      <c r="N4762" s="14">
        <f xml:space="preserve"> _xlfn.MINIFS(performance_data[date],performance_data[portfolio_id],performance_data[[#This Row],[portfolio_id]])</f>
        <v>44851</v>
      </c>
      <c r="O4762" s="15">
        <f>_xlfn.MAXIFS(performance_data[portfolio_value],performance_data[portfolio_id],performance_data[[#This Row],[portfolio_id]],performance_data[date],performance_data[[#This Row],[latest_date]])</f>
        <v>185165.48</v>
      </c>
      <c r="P4762" s="15">
        <f>_xlfn.MAXIFS(performance_data[portfolio_value],performance_data[portfolio_id],performance_data[[#This Row],[portfolio_id]],performance_data[date],performance_data[[#This Row],[starting_date]])</f>
        <v>251794.81</v>
      </c>
      <c r="Q4762" s="15">
        <f>performance_data[[#This Row],[latest_value]]-performance_data[[#This Row],[starting_value]]</f>
        <v>-66629.329999999987</v>
      </c>
      <c r="R4762" s="15">
        <f>performance_data[[#This Row],[net_inflows]]-performance_data[[#This Row],[net_outflows]]</f>
        <v>2563.3799999999992</v>
      </c>
      <c r="S4762" s="15" t="str">
        <f>IF(performance_data[[#This Row],[net_inflows]]&gt;AVERAGE(performance_data[net_inflows]),"High","Low")</f>
        <v>High</v>
      </c>
      <c r="T4762" s="15">
        <f>AVERAGEIF(performance_data[inflow_flag],performance_data[[#This Row],[inflow_flag]],performance_data[return_percentage])</f>
        <v>4.8467905675459724</v>
      </c>
      <c r="U4762" s="17">
        <f>IF(performance_data[[#This Row],[return_percentage]]&lt;performance_data[[#This Row],[benchmark_return]],1,0)</f>
        <v>0</v>
      </c>
      <c r="V4762" s="17">
        <f>COUNTIFS(performance_data[portfolio_id],performance_data[[#This Row],[portfolio_id]])</f>
        <v>27</v>
      </c>
      <c r="W4762" s="17">
        <f>COUNTIFS(performance_data[portfolio_id],performance_data[[#This Row],[portfolio_id]],
          performance_data[return_flag],1)</f>
        <v>21</v>
      </c>
      <c r="X4762" s="15">
        <f>performance_data[[#This Row],[underperform_flag_count]]/performance_data[[#This Row],[totalportfoliocount]]</f>
        <v>0.77777777777777779</v>
      </c>
    </row>
    <row r="4763" spans="1:24" x14ac:dyDescent="0.3">
      <c r="A4763">
        <v>9698</v>
      </c>
      <c r="B4763" s="1">
        <v>45406</v>
      </c>
      <c r="C4763">
        <v>10890.98</v>
      </c>
      <c r="D4763">
        <v>16.329999999999998</v>
      </c>
      <c r="E4763">
        <v>16.38</v>
      </c>
      <c r="F4763">
        <v>16628.330000000002</v>
      </c>
      <c r="G4763">
        <v>12559.98</v>
      </c>
      <c r="H4763" t="s">
        <v>2205</v>
      </c>
      <c r="I4763" t="s">
        <v>2211</v>
      </c>
      <c r="J4763">
        <v>4</v>
      </c>
      <c r="K4763" t="s">
        <v>2216</v>
      </c>
      <c r="L4763" t="str">
        <f>IF(performance_data[[#This Row],[return_percentage]]&gt;=performance_data[[#This Row],[benchmark_return]],"Higher","Lower")</f>
        <v>Lower</v>
      </c>
      <c r="M4763" s="14">
        <f xml:space="preserve"> _xlfn.MAXIFS(performance_data[date],performance_data[portfolio_id],performance_data[[#This Row],[portfolio_id]])</f>
        <v>45468</v>
      </c>
      <c r="N4763" s="14">
        <f xml:space="preserve"> _xlfn.MINIFS(performance_data[date],performance_data[portfolio_id],performance_data[[#This Row],[portfolio_id]])</f>
        <v>44851</v>
      </c>
      <c r="O4763" s="15">
        <f>_xlfn.MAXIFS(performance_data[portfolio_value],performance_data[portfolio_id],performance_data[[#This Row],[portfolio_id]],performance_data[date],performance_data[[#This Row],[latest_date]])</f>
        <v>185165.48</v>
      </c>
      <c r="P4763" s="15">
        <f>_xlfn.MAXIFS(performance_data[portfolio_value],performance_data[portfolio_id],performance_data[[#This Row],[portfolio_id]],performance_data[date],performance_data[[#This Row],[starting_date]])</f>
        <v>251794.81</v>
      </c>
      <c r="Q4763" s="15">
        <f>performance_data[[#This Row],[latest_value]]-performance_data[[#This Row],[starting_value]]</f>
        <v>-66629.329999999987</v>
      </c>
      <c r="R4763" s="15">
        <f>performance_data[[#This Row],[net_inflows]]-performance_data[[#This Row],[net_outflows]]</f>
        <v>4068.3500000000022</v>
      </c>
      <c r="S4763" s="15" t="str">
        <f>IF(performance_data[[#This Row],[net_inflows]]&gt;AVERAGE(performance_data[net_inflows]),"High","Low")</f>
        <v>High</v>
      </c>
      <c r="T4763" s="15">
        <f>AVERAGEIF(performance_data[inflow_flag],performance_data[[#This Row],[inflow_flag]],performance_data[return_percentage])</f>
        <v>4.8467905675459724</v>
      </c>
      <c r="U4763" s="17">
        <f>IF(performance_data[[#This Row],[return_percentage]]&lt;performance_data[[#This Row],[benchmark_return]],1,0)</f>
        <v>1</v>
      </c>
      <c r="V4763" s="17">
        <f>COUNTIFS(performance_data[portfolio_id],performance_data[[#This Row],[portfolio_id]])</f>
        <v>27</v>
      </c>
      <c r="W4763" s="17">
        <f>COUNTIFS(performance_data[portfolio_id],performance_data[[#This Row],[portfolio_id]],
          performance_data[return_flag],1)</f>
        <v>21</v>
      </c>
      <c r="X4763" s="15">
        <f>performance_data[[#This Row],[underperform_flag_count]]/performance_data[[#This Row],[totalportfoliocount]]</f>
        <v>0.77777777777777779</v>
      </c>
    </row>
    <row r="4764" spans="1:24" x14ac:dyDescent="0.3">
      <c r="A4764">
        <v>9698</v>
      </c>
      <c r="B4764" s="1">
        <v>45282</v>
      </c>
      <c r="C4764">
        <v>15334.11</v>
      </c>
      <c r="D4764">
        <v>6.06</v>
      </c>
      <c r="E4764">
        <v>6.9</v>
      </c>
      <c r="F4764">
        <v>15256.64</v>
      </c>
      <c r="G4764">
        <v>2367.2800000000002</v>
      </c>
      <c r="H4764" t="s">
        <v>2213</v>
      </c>
      <c r="I4764" t="s">
        <v>2217</v>
      </c>
      <c r="J4764">
        <v>12</v>
      </c>
      <c r="K4764" t="s">
        <v>2218</v>
      </c>
      <c r="L4764" t="str">
        <f>IF(performance_data[[#This Row],[return_percentage]]&gt;=performance_data[[#This Row],[benchmark_return]],"Higher","Lower")</f>
        <v>Lower</v>
      </c>
      <c r="M4764" s="14">
        <f xml:space="preserve"> _xlfn.MAXIFS(performance_data[date],performance_data[portfolio_id],performance_data[[#This Row],[portfolio_id]])</f>
        <v>45468</v>
      </c>
      <c r="N4764" s="14">
        <f xml:space="preserve"> _xlfn.MINIFS(performance_data[date],performance_data[portfolio_id],performance_data[[#This Row],[portfolio_id]])</f>
        <v>44851</v>
      </c>
      <c r="O4764" s="15">
        <f>_xlfn.MAXIFS(performance_data[portfolio_value],performance_data[portfolio_id],performance_data[[#This Row],[portfolio_id]],performance_data[date],performance_data[[#This Row],[latest_date]])</f>
        <v>185165.48</v>
      </c>
      <c r="P4764" s="15">
        <f>_xlfn.MAXIFS(performance_data[portfolio_value],performance_data[portfolio_id],performance_data[[#This Row],[portfolio_id]],performance_data[date],performance_data[[#This Row],[starting_date]])</f>
        <v>251794.81</v>
      </c>
      <c r="Q4764" s="15">
        <f>performance_data[[#This Row],[latest_value]]-performance_data[[#This Row],[starting_value]]</f>
        <v>-66629.329999999987</v>
      </c>
      <c r="R4764" s="15">
        <f>performance_data[[#This Row],[net_inflows]]-performance_data[[#This Row],[net_outflows]]</f>
        <v>12889.359999999999</v>
      </c>
      <c r="S4764" s="15" t="str">
        <f>IF(performance_data[[#This Row],[net_inflows]]&gt;AVERAGE(performance_data[net_inflows]),"High","Low")</f>
        <v>High</v>
      </c>
      <c r="T4764" s="15">
        <f>AVERAGEIF(performance_data[inflow_flag],performance_data[[#This Row],[inflow_flag]],performance_data[return_percentage])</f>
        <v>4.8467905675459724</v>
      </c>
      <c r="U4764" s="17">
        <f>IF(performance_data[[#This Row],[return_percentage]]&lt;performance_data[[#This Row],[benchmark_return]],1,0)</f>
        <v>1</v>
      </c>
      <c r="V4764" s="17">
        <f>COUNTIFS(performance_data[portfolio_id],performance_data[[#This Row],[portfolio_id]])</f>
        <v>27</v>
      </c>
      <c r="W4764" s="17">
        <f>COUNTIFS(performance_data[portfolio_id],performance_data[[#This Row],[portfolio_id]],
          performance_data[return_flag],1)</f>
        <v>21</v>
      </c>
      <c r="X4764" s="15">
        <f>performance_data[[#This Row],[underperform_flag_count]]/performance_data[[#This Row],[totalportfoliocount]]</f>
        <v>0.77777777777777779</v>
      </c>
    </row>
    <row r="4765" spans="1:24" x14ac:dyDescent="0.3">
      <c r="A4765">
        <v>9698</v>
      </c>
      <c r="B4765" s="1">
        <v>44851</v>
      </c>
      <c r="C4765">
        <v>251794.81</v>
      </c>
      <c r="D4765">
        <v>-9.17</v>
      </c>
      <c r="E4765">
        <v>-9.16</v>
      </c>
      <c r="F4765">
        <v>13651.25</v>
      </c>
      <c r="G4765">
        <v>8483.43</v>
      </c>
      <c r="H4765" t="s">
        <v>2220</v>
      </c>
      <c r="I4765" t="s">
        <v>2217</v>
      </c>
      <c r="J4765">
        <v>10</v>
      </c>
      <c r="K4765" t="s">
        <v>2224</v>
      </c>
      <c r="L4765" t="str">
        <f>IF(performance_data[[#This Row],[return_percentage]]&gt;=performance_data[[#This Row],[benchmark_return]],"Higher","Lower")</f>
        <v>Lower</v>
      </c>
      <c r="M4765" s="14">
        <f xml:space="preserve"> _xlfn.MAXIFS(performance_data[date],performance_data[portfolio_id],performance_data[[#This Row],[portfolio_id]])</f>
        <v>45468</v>
      </c>
      <c r="N4765" s="14">
        <f xml:space="preserve"> _xlfn.MINIFS(performance_data[date],performance_data[portfolio_id],performance_data[[#This Row],[portfolio_id]])</f>
        <v>44851</v>
      </c>
      <c r="O4765" s="15">
        <f>_xlfn.MAXIFS(performance_data[portfolio_value],performance_data[portfolio_id],performance_data[[#This Row],[portfolio_id]],performance_data[date],performance_data[[#This Row],[latest_date]])</f>
        <v>185165.48</v>
      </c>
      <c r="P4765" s="15">
        <f>_xlfn.MAXIFS(performance_data[portfolio_value],performance_data[portfolio_id],performance_data[[#This Row],[portfolio_id]],performance_data[date],performance_data[[#This Row],[starting_date]])</f>
        <v>251794.81</v>
      </c>
      <c r="Q4765" s="15">
        <f>performance_data[[#This Row],[latest_value]]-performance_data[[#This Row],[starting_value]]</f>
        <v>-66629.329999999987</v>
      </c>
      <c r="R4765" s="15">
        <f>performance_data[[#This Row],[net_inflows]]-performance_data[[#This Row],[net_outflows]]</f>
        <v>5167.82</v>
      </c>
      <c r="S4765" s="15" t="str">
        <f>IF(performance_data[[#This Row],[net_inflows]]&gt;AVERAGE(performance_data[net_inflows]),"High","Low")</f>
        <v>High</v>
      </c>
      <c r="T4765" s="15">
        <f>AVERAGEIF(performance_data[inflow_flag],performance_data[[#This Row],[inflow_flag]],performance_data[return_percentage])</f>
        <v>4.8467905675459724</v>
      </c>
      <c r="U4765" s="17">
        <f>IF(performance_data[[#This Row],[return_percentage]]&lt;performance_data[[#This Row],[benchmark_return]],1,0)</f>
        <v>1</v>
      </c>
      <c r="V4765" s="17">
        <f>COUNTIFS(performance_data[portfolio_id],performance_data[[#This Row],[portfolio_id]])</f>
        <v>27</v>
      </c>
      <c r="W4765" s="17">
        <f>COUNTIFS(performance_data[portfolio_id],performance_data[[#This Row],[portfolio_id]],
          performance_data[return_flag],1)</f>
        <v>21</v>
      </c>
      <c r="X4765" s="15">
        <f>performance_data[[#This Row],[underperform_flag_count]]/performance_data[[#This Row],[totalportfoliocount]]</f>
        <v>0.77777777777777779</v>
      </c>
    </row>
    <row r="4766" spans="1:24" x14ac:dyDescent="0.3">
      <c r="A4766">
        <v>9698</v>
      </c>
      <c r="B4766" s="1">
        <v>45210</v>
      </c>
      <c r="C4766">
        <v>483435.1</v>
      </c>
      <c r="D4766">
        <v>-0.56000000000000005</v>
      </c>
      <c r="E4766">
        <v>-0.51</v>
      </c>
      <c r="F4766">
        <v>5912.52</v>
      </c>
      <c r="G4766">
        <v>834.86</v>
      </c>
      <c r="H4766" t="s">
        <v>2213</v>
      </c>
      <c r="I4766" t="s">
        <v>2217</v>
      </c>
      <c r="J4766">
        <v>10</v>
      </c>
      <c r="K4766" t="s">
        <v>2224</v>
      </c>
      <c r="L4766" t="str">
        <f>IF(performance_data[[#This Row],[return_percentage]]&gt;=performance_data[[#This Row],[benchmark_return]],"Higher","Lower")</f>
        <v>Lower</v>
      </c>
      <c r="M4766" s="14">
        <f xml:space="preserve"> _xlfn.MAXIFS(performance_data[date],performance_data[portfolio_id],performance_data[[#This Row],[portfolio_id]])</f>
        <v>45468</v>
      </c>
      <c r="N4766" s="14">
        <f xml:space="preserve"> _xlfn.MINIFS(performance_data[date],performance_data[portfolio_id],performance_data[[#This Row],[portfolio_id]])</f>
        <v>44851</v>
      </c>
      <c r="O4766" s="15">
        <f>_xlfn.MAXIFS(performance_data[portfolio_value],performance_data[portfolio_id],performance_data[[#This Row],[portfolio_id]],performance_data[date],performance_data[[#This Row],[latest_date]])</f>
        <v>185165.48</v>
      </c>
      <c r="P4766" s="15">
        <f>_xlfn.MAXIFS(performance_data[portfolio_value],performance_data[portfolio_id],performance_data[[#This Row],[portfolio_id]],performance_data[date],performance_data[[#This Row],[starting_date]])</f>
        <v>251794.81</v>
      </c>
      <c r="Q4766" s="15">
        <f>performance_data[[#This Row],[latest_value]]-performance_data[[#This Row],[starting_value]]</f>
        <v>-66629.329999999987</v>
      </c>
      <c r="R4766" s="15">
        <f>performance_data[[#This Row],[net_inflows]]-performance_data[[#This Row],[net_outflows]]</f>
        <v>5077.6600000000008</v>
      </c>
      <c r="S4766" s="15" t="str">
        <f>IF(performance_data[[#This Row],[net_inflows]]&gt;AVERAGE(performance_data[net_inflows]),"High","Low")</f>
        <v>Low</v>
      </c>
      <c r="T4766" s="15">
        <f>AVERAGEIF(performance_data[inflow_flag],performance_data[[#This Row],[inflow_flag]],performance_data[return_percentage])</f>
        <v>5.0457846277021572</v>
      </c>
      <c r="U4766" s="17">
        <f>IF(performance_data[[#This Row],[return_percentage]]&lt;performance_data[[#This Row],[benchmark_return]],1,0)</f>
        <v>1</v>
      </c>
      <c r="V4766" s="17">
        <f>COUNTIFS(performance_data[portfolio_id],performance_data[[#This Row],[portfolio_id]])</f>
        <v>27</v>
      </c>
      <c r="W4766" s="17">
        <f>COUNTIFS(performance_data[portfolio_id],performance_data[[#This Row],[portfolio_id]],
          performance_data[return_flag],1)</f>
        <v>21</v>
      </c>
      <c r="X4766" s="15">
        <f>performance_data[[#This Row],[underperform_flag_count]]/performance_data[[#This Row],[totalportfoliocount]]</f>
        <v>0.77777777777777779</v>
      </c>
    </row>
    <row r="4767" spans="1:24" x14ac:dyDescent="0.3">
      <c r="A4767">
        <v>9698</v>
      </c>
      <c r="B4767" s="1">
        <v>45185</v>
      </c>
      <c r="C4767">
        <v>110442.77</v>
      </c>
      <c r="D4767">
        <v>-1.39</v>
      </c>
      <c r="E4767">
        <v>-1.1399999999999999</v>
      </c>
      <c r="F4767">
        <v>6301.2</v>
      </c>
      <c r="G4767">
        <v>3485.67</v>
      </c>
      <c r="H4767" t="s">
        <v>2213</v>
      </c>
      <c r="I4767" t="s">
        <v>2209</v>
      </c>
      <c r="J4767">
        <v>9</v>
      </c>
      <c r="K4767" t="s">
        <v>2221</v>
      </c>
      <c r="L4767" t="str">
        <f>IF(performance_data[[#This Row],[return_percentage]]&gt;=performance_data[[#This Row],[benchmark_return]],"Higher","Lower")</f>
        <v>Lower</v>
      </c>
      <c r="M4767" s="14">
        <f xml:space="preserve"> _xlfn.MAXIFS(performance_data[date],performance_data[portfolio_id],performance_data[[#This Row],[portfolio_id]])</f>
        <v>45468</v>
      </c>
      <c r="N4767" s="14">
        <f xml:space="preserve"> _xlfn.MINIFS(performance_data[date],performance_data[portfolio_id],performance_data[[#This Row],[portfolio_id]])</f>
        <v>44851</v>
      </c>
      <c r="O4767" s="15">
        <f>_xlfn.MAXIFS(performance_data[portfolio_value],performance_data[portfolio_id],performance_data[[#This Row],[portfolio_id]],performance_data[date],performance_data[[#This Row],[latest_date]])</f>
        <v>185165.48</v>
      </c>
      <c r="P4767" s="15">
        <f>_xlfn.MAXIFS(performance_data[portfolio_value],performance_data[portfolio_id],performance_data[[#This Row],[portfolio_id]],performance_data[date],performance_data[[#This Row],[starting_date]])</f>
        <v>251794.81</v>
      </c>
      <c r="Q4767" s="15">
        <f>performance_data[[#This Row],[latest_value]]-performance_data[[#This Row],[starting_value]]</f>
        <v>-66629.329999999987</v>
      </c>
      <c r="R4767" s="15">
        <f>performance_data[[#This Row],[net_inflows]]-performance_data[[#This Row],[net_outflows]]</f>
        <v>2815.5299999999997</v>
      </c>
      <c r="S4767" s="15" t="str">
        <f>IF(performance_data[[#This Row],[net_inflows]]&gt;AVERAGE(performance_data[net_inflows]),"High","Low")</f>
        <v>Low</v>
      </c>
      <c r="T4767" s="15">
        <f>AVERAGEIF(performance_data[inflow_flag],performance_data[[#This Row],[inflow_flag]],performance_data[return_percentage])</f>
        <v>5.0457846277021572</v>
      </c>
      <c r="U4767" s="17">
        <f>IF(performance_data[[#This Row],[return_percentage]]&lt;performance_data[[#This Row],[benchmark_return]],1,0)</f>
        <v>1</v>
      </c>
      <c r="V4767" s="17">
        <f>COUNTIFS(performance_data[portfolio_id],performance_data[[#This Row],[portfolio_id]])</f>
        <v>27</v>
      </c>
      <c r="W4767" s="17">
        <f>COUNTIFS(performance_data[portfolio_id],performance_data[[#This Row],[portfolio_id]],
          performance_data[return_flag],1)</f>
        <v>21</v>
      </c>
      <c r="X4767" s="15">
        <f>performance_data[[#This Row],[underperform_flag_count]]/performance_data[[#This Row],[totalportfoliocount]]</f>
        <v>0.77777777777777779</v>
      </c>
    </row>
    <row r="4768" spans="1:24" x14ac:dyDescent="0.3">
      <c r="A4768">
        <v>9698</v>
      </c>
      <c r="B4768" s="1">
        <v>45191</v>
      </c>
      <c r="C4768">
        <v>452002.03</v>
      </c>
      <c r="D4768">
        <v>8.1999999999999993</v>
      </c>
      <c r="E4768">
        <v>9.11</v>
      </c>
      <c r="F4768">
        <v>8433.1</v>
      </c>
      <c r="G4768">
        <v>17275.91</v>
      </c>
      <c r="H4768" t="s">
        <v>2213</v>
      </c>
      <c r="I4768" t="s">
        <v>2209</v>
      </c>
      <c r="J4768">
        <v>9</v>
      </c>
      <c r="K4768" t="s">
        <v>2221</v>
      </c>
      <c r="L4768" t="str">
        <f>IF(performance_data[[#This Row],[return_percentage]]&gt;=performance_data[[#This Row],[benchmark_return]],"Higher","Lower")</f>
        <v>Lower</v>
      </c>
      <c r="M4768" s="14">
        <f xml:space="preserve"> _xlfn.MAXIFS(performance_data[date],performance_data[portfolio_id],performance_data[[#This Row],[portfolio_id]])</f>
        <v>45468</v>
      </c>
      <c r="N4768" s="14">
        <f xml:space="preserve"> _xlfn.MINIFS(performance_data[date],performance_data[portfolio_id],performance_data[[#This Row],[portfolio_id]])</f>
        <v>44851</v>
      </c>
      <c r="O4768" s="15">
        <f>_xlfn.MAXIFS(performance_data[portfolio_value],performance_data[portfolio_id],performance_data[[#This Row],[portfolio_id]],performance_data[date],performance_data[[#This Row],[latest_date]])</f>
        <v>185165.48</v>
      </c>
      <c r="P4768" s="15">
        <f>_xlfn.MAXIFS(performance_data[portfolio_value],performance_data[portfolio_id],performance_data[[#This Row],[portfolio_id]],performance_data[date],performance_data[[#This Row],[starting_date]])</f>
        <v>251794.81</v>
      </c>
      <c r="Q4768" s="15">
        <f>performance_data[[#This Row],[latest_value]]-performance_data[[#This Row],[starting_value]]</f>
        <v>-66629.329999999987</v>
      </c>
      <c r="R4768" s="15">
        <f>performance_data[[#This Row],[net_inflows]]-performance_data[[#This Row],[net_outflows]]</f>
        <v>-8842.81</v>
      </c>
      <c r="S4768" s="15" t="str">
        <f>IF(performance_data[[#This Row],[net_inflows]]&gt;AVERAGE(performance_data[net_inflows]),"High","Low")</f>
        <v>Low</v>
      </c>
      <c r="T4768" s="15">
        <f>AVERAGEIF(performance_data[inflow_flag],performance_data[[#This Row],[inflow_flag]],performance_data[return_percentage])</f>
        <v>5.0457846277021572</v>
      </c>
      <c r="U4768" s="17">
        <f>IF(performance_data[[#This Row],[return_percentage]]&lt;performance_data[[#This Row],[benchmark_return]],1,0)</f>
        <v>1</v>
      </c>
      <c r="V4768" s="17">
        <f>COUNTIFS(performance_data[portfolio_id],performance_data[[#This Row],[portfolio_id]])</f>
        <v>27</v>
      </c>
      <c r="W4768" s="17">
        <f>COUNTIFS(performance_data[portfolio_id],performance_data[[#This Row],[portfolio_id]],
          performance_data[return_flag],1)</f>
        <v>21</v>
      </c>
      <c r="X4768" s="15">
        <f>performance_data[[#This Row],[underperform_flag_count]]/performance_data[[#This Row],[totalportfoliocount]]</f>
        <v>0.77777777777777779</v>
      </c>
    </row>
    <row r="4769" spans="1:24" x14ac:dyDescent="0.3">
      <c r="A4769">
        <v>9698</v>
      </c>
      <c r="B4769" s="1">
        <v>45398</v>
      </c>
      <c r="C4769">
        <v>268940.3</v>
      </c>
      <c r="D4769">
        <v>11.41</v>
      </c>
      <c r="E4769">
        <v>12.36</v>
      </c>
      <c r="F4769">
        <v>17552.98</v>
      </c>
      <c r="G4769">
        <v>17782.86</v>
      </c>
      <c r="H4769" t="s">
        <v>2205</v>
      </c>
      <c r="I4769" t="s">
        <v>2211</v>
      </c>
      <c r="J4769">
        <v>4</v>
      </c>
      <c r="K4769" t="s">
        <v>2216</v>
      </c>
      <c r="L4769" t="str">
        <f>IF(performance_data[[#This Row],[return_percentage]]&gt;=performance_data[[#This Row],[benchmark_return]],"Higher","Lower")</f>
        <v>Lower</v>
      </c>
      <c r="M4769" s="14">
        <f xml:space="preserve"> _xlfn.MAXIFS(performance_data[date],performance_data[portfolio_id],performance_data[[#This Row],[portfolio_id]])</f>
        <v>45468</v>
      </c>
      <c r="N4769" s="14">
        <f xml:space="preserve"> _xlfn.MINIFS(performance_data[date],performance_data[portfolio_id],performance_data[[#This Row],[portfolio_id]])</f>
        <v>44851</v>
      </c>
      <c r="O4769" s="15">
        <f>_xlfn.MAXIFS(performance_data[portfolio_value],performance_data[portfolio_id],performance_data[[#This Row],[portfolio_id]],performance_data[date],performance_data[[#This Row],[latest_date]])</f>
        <v>185165.48</v>
      </c>
      <c r="P4769" s="15">
        <f>_xlfn.MAXIFS(performance_data[portfolio_value],performance_data[portfolio_id],performance_data[[#This Row],[portfolio_id]],performance_data[date],performance_data[[#This Row],[starting_date]])</f>
        <v>251794.81</v>
      </c>
      <c r="Q4769" s="15">
        <f>performance_data[[#This Row],[latest_value]]-performance_data[[#This Row],[starting_value]]</f>
        <v>-66629.329999999987</v>
      </c>
      <c r="R4769" s="15">
        <f>performance_data[[#This Row],[net_inflows]]-performance_data[[#This Row],[net_outflows]]</f>
        <v>-229.88000000000102</v>
      </c>
      <c r="S4769" s="15" t="str">
        <f>IF(performance_data[[#This Row],[net_inflows]]&gt;AVERAGE(performance_data[net_inflows]),"High","Low")</f>
        <v>High</v>
      </c>
      <c r="T4769" s="15">
        <f>AVERAGEIF(performance_data[inflow_flag],performance_data[[#This Row],[inflow_flag]],performance_data[return_percentage])</f>
        <v>4.8467905675459724</v>
      </c>
      <c r="U4769" s="17">
        <f>IF(performance_data[[#This Row],[return_percentage]]&lt;performance_data[[#This Row],[benchmark_return]],1,0)</f>
        <v>1</v>
      </c>
      <c r="V4769" s="17">
        <f>COUNTIFS(performance_data[portfolio_id],performance_data[[#This Row],[portfolio_id]])</f>
        <v>27</v>
      </c>
      <c r="W4769" s="17">
        <f>COUNTIFS(performance_data[portfolio_id],performance_data[[#This Row],[portfolio_id]],
          performance_data[return_flag],1)</f>
        <v>21</v>
      </c>
      <c r="X4769" s="15">
        <f>performance_data[[#This Row],[underperform_flag_count]]/performance_data[[#This Row],[totalportfoliocount]]</f>
        <v>0.77777777777777779</v>
      </c>
    </row>
    <row r="4770" spans="1:24" x14ac:dyDescent="0.3">
      <c r="A4770">
        <v>9698</v>
      </c>
      <c r="B4770" s="1">
        <v>45338</v>
      </c>
      <c r="C4770">
        <v>476202.79</v>
      </c>
      <c r="D4770">
        <v>-5.03</v>
      </c>
      <c r="E4770">
        <v>-5.8</v>
      </c>
      <c r="F4770">
        <v>8867.73</v>
      </c>
      <c r="G4770">
        <v>877.44</v>
      </c>
      <c r="H4770" t="s">
        <v>2205</v>
      </c>
      <c r="I4770" t="s">
        <v>2206</v>
      </c>
      <c r="J4770">
        <v>2</v>
      </c>
      <c r="K4770" t="s">
        <v>2226</v>
      </c>
      <c r="L4770" t="str">
        <f>IF(performance_data[[#This Row],[return_percentage]]&gt;=performance_data[[#This Row],[benchmark_return]],"Higher","Lower")</f>
        <v>Higher</v>
      </c>
      <c r="M4770" s="14">
        <f xml:space="preserve"> _xlfn.MAXIFS(performance_data[date],performance_data[portfolio_id],performance_data[[#This Row],[portfolio_id]])</f>
        <v>45468</v>
      </c>
      <c r="N4770" s="14">
        <f xml:space="preserve"> _xlfn.MINIFS(performance_data[date],performance_data[portfolio_id],performance_data[[#This Row],[portfolio_id]])</f>
        <v>44851</v>
      </c>
      <c r="O4770" s="15">
        <f>_xlfn.MAXIFS(performance_data[portfolio_value],performance_data[portfolio_id],performance_data[[#This Row],[portfolio_id]],performance_data[date],performance_data[[#This Row],[latest_date]])</f>
        <v>185165.48</v>
      </c>
      <c r="P4770" s="15">
        <f>_xlfn.MAXIFS(performance_data[portfolio_value],performance_data[portfolio_id],performance_data[[#This Row],[portfolio_id]],performance_data[date],performance_data[[#This Row],[starting_date]])</f>
        <v>251794.81</v>
      </c>
      <c r="Q4770" s="15">
        <f>performance_data[[#This Row],[latest_value]]-performance_data[[#This Row],[starting_value]]</f>
        <v>-66629.329999999987</v>
      </c>
      <c r="R4770" s="15">
        <f>performance_data[[#This Row],[net_inflows]]-performance_data[[#This Row],[net_outflows]]</f>
        <v>7990.2899999999991</v>
      </c>
      <c r="S4770" s="15" t="str">
        <f>IF(performance_data[[#This Row],[net_inflows]]&gt;AVERAGE(performance_data[net_inflows]),"High","Low")</f>
        <v>Low</v>
      </c>
      <c r="T4770" s="15">
        <f>AVERAGEIF(performance_data[inflow_flag],performance_data[[#This Row],[inflow_flag]],performance_data[return_percentage])</f>
        <v>5.0457846277021572</v>
      </c>
      <c r="U4770" s="17">
        <f>IF(performance_data[[#This Row],[return_percentage]]&lt;performance_data[[#This Row],[benchmark_return]],1,0)</f>
        <v>0</v>
      </c>
      <c r="V4770" s="17">
        <f>COUNTIFS(performance_data[portfolio_id],performance_data[[#This Row],[portfolio_id]])</f>
        <v>27</v>
      </c>
      <c r="W4770" s="17">
        <f>COUNTIFS(performance_data[portfolio_id],performance_data[[#This Row],[portfolio_id]],
          performance_data[return_flag],1)</f>
        <v>21</v>
      </c>
      <c r="X4770" s="15">
        <f>performance_data[[#This Row],[underperform_flag_count]]/performance_data[[#This Row],[totalportfoliocount]]</f>
        <v>0.77777777777777779</v>
      </c>
    </row>
    <row r="4771" spans="1:24" x14ac:dyDescent="0.3">
      <c r="A4771">
        <v>9698</v>
      </c>
      <c r="B4771" s="1">
        <v>45326</v>
      </c>
      <c r="C4771">
        <v>420265.1</v>
      </c>
      <c r="D4771">
        <v>11.58</v>
      </c>
      <c r="E4771">
        <v>10.86</v>
      </c>
      <c r="F4771">
        <v>6033.86</v>
      </c>
      <c r="G4771">
        <v>10161.31</v>
      </c>
      <c r="H4771" t="s">
        <v>2205</v>
      </c>
      <c r="I4771" t="s">
        <v>2206</v>
      </c>
      <c r="J4771">
        <v>2</v>
      </c>
      <c r="K4771" t="s">
        <v>2226</v>
      </c>
      <c r="L4771" t="str">
        <f>IF(performance_data[[#This Row],[return_percentage]]&gt;=performance_data[[#This Row],[benchmark_return]],"Higher","Lower")</f>
        <v>Higher</v>
      </c>
      <c r="M4771" s="14">
        <f xml:space="preserve"> _xlfn.MAXIFS(performance_data[date],performance_data[portfolio_id],performance_data[[#This Row],[portfolio_id]])</f>
        <v>45468</v>
      </c>
      <c r="N4771" s="14">
        <f xml:space="preserve"> _xlfn.MINIFS(performance_data[date],performance_data[portfolio_id],performance_data[[#This Row],[portfolio_id]])</f>
        <v>44851</v>
      </c>
      <c r="O4771" s="15">
        <f>_xlfn.MAXIFS(performance_data[portfolio_value],performance_data[portfolio_id],performance_data[[#This Row],[portfolio_id]],performance_data[date],performance_data[[#This Row],[latest_date]])</f>
        <v>185165.48</v>
      </c>
      <c r="P4771" s="15">
        <f>_xlfn.MAXIFS(performance_data[portfolio_value],performance_data[portfolio_id],performance_data[[#This Row],[portfolio_id]],performance_data[date],performance_data[[#This Row],[starting_date]])</f>
        <v>251794.81</v>
      </c>
      <c r="Q4771" s="15">
        <f>performance_data[[#This Row],[latest_value]]-performance_data[[#This Row],[starting_value]]</f>
        <v>-66629.329999999987</v>
      </c>
      <c r="R4771" s="15">
        <f>performance_data[[#This Row],[net_inflows]]-performance_data[[#This Row],[net_outflows]]</f>
        <v>-4127.45</v>
      </c>
      <c r="S4771" s="15" t="str">
        <f>IF(performance_data[[#This Row],[net_inflows]]&gt;AVERAGE(performance_data[net_inflows]),"High","Low")</f>
        <v>Low</v>
      </c>
      <c r="T4771" s="15">
        <f>AVERAGEIF(performance_data[inflow_flag],performance_data[[#This Row],[inflow_flag]],performance_data[return_percentage])</f>
        <v>5.0457846277021572</v>
      </c>
      <c r="U4771" s="17">
        <f>IF(performance_data[[#This Row],[return_percentage]]&lt;performance_data[[#This Row],[benchmark_return]],1,0)</f>
        <v>0</v>
      </c>
      <c r="V4771" s="17">
        <f>COUNTIFS(performance_data[portfolio_id],performance_data[[#This Row],[portfolio_id]])</f>
        <v>27</v>
      </c>
      <c r="W4771" s="17">
        <f>COUNTIFS(performance_data[portfolio_id],performance_data[[#This Row],[portfolio_id]],
          performance_data[return_flag],1)</f>
        <v>21</v>
      </c>
      <c r="X4771" s="15">
        <f>performance_data[[#This Row],[underperform_flag_count]]/performance_data[[#This Row],[totalportfoliocount]]</f>
        <v>0.77777777777777779</v>
      </c>
    </row>
    <row r="4772" spans="1:24" x14ac:dyDescent="0.3">
      <c r="A4772">
        <v>9698</v>
      </c>
      <c r="B4772" s="1">
        <v>45247</v>
      </c>
      <c r="C4772">
        <v>224756</v>
      </c>
      <c r="D4772">
        <v>-6.56</v>
      </c>
      <c r="E4772">
        <v>-5.29</v>
      </c>
      <c r="F4772">
        <v>16219.29</v>
      </c>
      <c r="G4772">
        <v>13662.19</v>
      </c>
      <c r="H4772" t="s">
        <v>2213</v>
      </c>
      <c r="I4772" t="s">
        <v>2217</v>
      </c>
      <c r="J4772">
        <v>11</v>
      </c>
      <c r="K4772" t="s">
        <v>2219</v>
      </c>
      <c r="L4772" t="str">
        <f>IF(performance_data[[#This Row],[return_percentage]]&gt;=performance_data[[#This Row],[benchmark_return]],"Higher","Lower")</f>
        <v>Lower</v>
      </c>
      <c r="M4772" s="14">
        <f xml:space="preserve"> _xlfn.MAXIFS(performance_data[date],performance_data[portfolio_id],performance_data[[#This Row],[portfolio_id]])</f>
        <v>45468</v>
      </c>
      <c r="N4772" s="14">
        <f xml:space="preserve"> _xlfn.MINIFS(performance_data[date],performance_data[portfolio_id],performance_data[[#This Row],[portfolio_id]])</f>
        <v>44851</v>
      </c>
      <c r="O4772" s="15">
        <f>_xlfn.MAXIFS(performance_data[portfolio_value],performance_data[portfolio_id],performance_data[[#This Row],[portfolio_id]],performance_data[date],performance_data[[#This Row],[latest_date]])</f>
        <v>185165.48</v>
      </c>
      <c r="P4772" s="15">
        <f>_xlfn.MAXIFS(performance_data[portfolio_value],performance_data[portfolio_id],performance_data[[#This Row],[portfolio_id]],performance_data[date],performance_data[[#This Row],[starting_date]])</f>
        <v>251794.81</v>
      </c>
      <c r="Q4772" s="15">
        <f>performance_data[[#This Row],[latest_value]]-performance_data[[#This Row],[starting_value]]</f>
        <v>-66629.329999999987</v>
      </c>
      <c r="R4772" s="15">
        <f>performance_data[[#This Row],[net_inflows]]-performance_data[[#This Row],[net_outflows]]</f>
        <v>2557.1000000000004</v>
      </c>
      <c r="S4772" s="15" t="str">
        <f>IF(performance_data[[#This Row],[net_inflows]]&gt;AVERAGE(performance_data[net_inflows]),"High","Low")</f>
        <v>High</v>
      </c>
      <c r="T4772" s="15">
        <f>AVERAGEIF(performance_data[inflow_flag],performance_data[[#This Row],[inflow_flag]],performance_data[return_percentage])</f>
        <v>4.8467905675459724</v>
      </c>
      <c r="U4772" s="17">
        <f>IF(performance_data[[#This Row],[return_percentage]]&lt;performance_data[[#This Row],[benchmark_return]],1,0)</f>
        <v>1</v>
      </c>
      <c r="V4772" s="17">
        <f>COUNTIFS(performance_data[portfolio_id],performance_data[[#This Row],[portfolio_id]])</f>
        <v>27</v>
      </c>
      <c r="W4772" s="17">
        <f>COUNTIFS(performance_data[portfolio_id],performance_data[[#This Row],[portfolio_id]],
          performance_data[return_flag],1)</f>
        <v>21</v>
      </c>
      <c r="X4772" s="15">
        <f>performance_data[[#This Row],[underperform_flag_count]]/performance_data[[#This Row],[totalportfoliocount]]</f>
        <v>0.77777777777777779</v>
      </c>
    </row>
    <row r="4773" spans="1:24" x14ac:dyDescent="0.3">
      <c r="A4773">
        <v>9698</v>
      </c>
      <c r="B4773" s="1">
        <v>45183</v>
      </c>
      <c r="C4773">
        <v>199856.93</v>
      </c>
      <c r="D4773">
        <v>-7.46</v>
      </c>
      <c r="E4773">
        <v>-6.87</v>
      </c>
      <c r="F4773">
        <v>15566.67</v>
      </c>
      <c r="G4773">
        <v>8477.92</v>
      </c>
      <c r="H4773" t="s">
        <v>2213</v>
      </c>
      <c r="I4773" t="s">
        <v>2209</v>
      </c>
      <c r="J4773">
        <v>9</v>
      </c>
      <c r="K4773" t="s">
        <v>2221</v>
      </c>
      <c r="L4773" t="str">
        <f>IF(performance_data[[#This Row],[return_percentage]]&gt;=performance_data[[#This Row],[benchmark_return]],"Higher","Lower")</f>
        <v>Lower</v>
      </c>
      <c r="M4773" s="14">
        <f xml:space="preserve"> _xlfn.MAXIFS(performance_data[date],performance_data[portfolio_id],performance_data[[#This Row],[portfolio_id]])</f>
        <v>45468</v>
      </c>
      <c r="N4773" s="14">
        <f xml:space="preserve"> _xlfn.MINIFS(performance_data[date],performance_data[portfolio_id],performance_data[[#This Row],[portfolio_id]])</f>
        <v>44851</v>
      </c>
      <c r="O4773" s="15">
        <f>_xlfn.MAXIFS(performance_data[portfolio_value],performance_data[portfolio_id],performance_data[[#This Row],[portfolio_id]],performance_data[date],performance_data[[#This Row],[latest_date]])</f>
        <v>185165.48</v>
      </c>
      <c r="P4773" s="15">
        <f>_xlfn.MAXIFS(performance_data[portfolio_value],performance_data[portfolio_id],performance_data[[#This Row],[portfolio_id]],performance_data[date],performance_data[[#This Row],[starting_date]])</f>
        <v>251794.81</v>
      </c>
      <c r="Q4773" s="15">
        <f>performance_data[[#This Row],[latest_value]]-performance_data[[#This Row],[starting_value]]</f>
        <v>-66629.329999999987</v>
      </c>
      <c r="R4773" s="15">
        <f>performance_data[[#This Row],[net_inflows]]-performance_data[[#This Row],[net_outflows]]</f>
        <v>7088.75</v>
      </c>
      <c r="S4773" s="15" t="str">
        <f>IF(performance_data[[#This Row],[net_inflows]]&gt;AVERAGE(performance_data[net_inflows]),"High","Low")</f>
        <v>High</v>
      </c>
      <c r="T4773" s="15">
        <f>AVERAGEIF(performance_data[inflow_flag],performance_data[[#This Row],[inflow_flag]],performance_data[return_percentage])</f>
        <v>4.8467905675459724</v>
      </c>
      <c r="U4773" s="17">
        <f>IF(performance_data[[#This Row],[return_percentage]]&lt;performance_data[[#This Row],[benchmark_return]],1,0)</f>
        <v>1</v>
      </c>
      <c r="V4773" s="17">
        <f>COUNTIFS(performance_data[portfolio_id],performance_data[[#This Row],[portfolio_id]])</f>
        <v>27</v>
      </c>
      <c r="W4773" s="17">
        <f>COUNTIFS(performance_data[portfolio_id],performance_data[[#This Row],[portfolio_id]],
          performance_data[return_flag],1)</f>
        <v>21</v>
      </c>
      <c r="X4773" s="15">
        <f>performance_data[[#This Row],[underperform_flag_count]]/performance_data[[#This Row],[totalportfoliocount]]</f>
        <v>0.77777777777777779</v>
      </c>
    </row>
    <row r="4774" spans="1:24" x14ac:dyDescent="0.3">
      <c r="A4774">
        <v>9698</v>
      </c>
      <c r="B4774" s="1">
        <v>45351</v>
      </c>
      <c r="C4774">
        <v>284517.73</v>
      </c>
      <c r="D4774">
        <v>-3.36</v>
      </c>
      <c r="E4774">
        <v>-2.9</v>
      </c>
      <c r="F4774">
        <v>13192.69</v>
      </c>
      <c r="G4774">
        <v>11990.43</v>
      </c>
      <c r="H4774" t="s">
        <v>2205</v>
      </c>
      <c r="I4774" t="s">
        <v>2206</v>
      </c>
      <c r="J4774">
        <v>2</v>
      </c>
      <c r="K4774" t="s">
        <v>2226</v>
      </c>
      <c r="L4774" t="str">
        <f>IF(performance_data[[#This Row],[return_percentage]]&gt;=performance_data[[#This Row],[benchmark_return]],"Higher","Lower")</f>
        <v>Lower</v>
      </c>
      <c r="M4774" s="14">
        <f xml:space="preserve"> _xlfn.MAXIFS(performance_data[date],performance_data[portfolio_id],performance_data[[#This Row],[portfolio_id]])</f>
        <v>45468</v>
      </c>
      <c r="N4774" s="14">
        <f xml:space="preserve"> _xlfn.MINIFS(performance_data[date],performance_data[portfolio_id],performance_data[[#This Row],[portfolio_id]])</f>
        <v>44851</v>
      </c>
      <c r="O4774" s="15">
        <f>_xlfn.MAXIFS(performance_data[portfolio_value],performance_data[portfolio_id],performance_data[[#This Row],[portfolio_id]],performance_data[date],performance_data[[#This Row],[latest_date]])</f>
        <v>185165.48</v>
      </c>
      <c r="P4774" s="15">
        <f>_xlfn.MAXIFS(performance_data[portfolio_value],performance_data[portfolio_id],performance_data[[#This Row],[portfolio_id]],performance_data[date],performance_data[[#This Row],[starting_date]])</f>
        <v>251794.81</v>
      </c>
      <c r="Q4774" s="15">
        <f>performance_data[[#This Row],[latest_value]]-performance_data[[#This Row],[starting_value]]</f>
        <v>-66629.329999999987</v>
      </c>
      <c r="R4774" s="15">
        <f>performance_data[[#This Row],[net_inflows]]-performance_data[[#This Row],[net_outflows]]</f>
        <v>1202.2600000000002</v>
      </c>
      <c r="S4774" s="15" t="str">
        <f>IF(performance_data[[#This Row],[net_inflows]]&gt;AVERAGE(performance_data[net_inflows]),"High","Low")</f>
        <v>High</v>
      </c>
      <c r="T4774" s="15">
        <f>AVERAGEIF(performance_data[inflow_flag],performance_data[[#This Row],[inflow_flag]],performance_data[return_percentage])</f>
        <v>4.8467905675459724</v>
      </c>
      <c r="U4774" s="17">
        <f>IF(performance_data[[#This Row],[return_percentage]]&lt;performance_data[[#This Row],[benchmark_return]],1,0)</f>
        <v>1</v>
      </c>
      <c r="V4774" s="17">
        <f>COUNTIFS(performance_data[portfolio_id],performance_data[[#This Row],[portfolio_id]])</f>
        <v>27</v>
      </c>
      <c r="W4774" s="17">
        <f>COUNTIFS(performance_data[portfolio_id],performance_data[[#This Row],[portfolio_id]],
          performance_data[return_flag],1)</f>
        <v>21</v>
      </c>
      <c r="X4774" s="15">
        <f>performance_data[[#This Row],[underperform_flag_count]]/performance_data[[#This Row],[totalportfoliocount]]</f>
        <v>0.77777777777777779</v>
      </c>
    </row>
    <row r="4775" spans="1:24" x14ac:dyDescent="0.3">
      <c r="A4775">
        <v>9730</v>
      </c>
      <c r="B4775" s="1">
        <v>45207</v>
      </c>
      <c r="C4775">
        <v>483768.04</v>
      </c>
      <c r="D4775">
        <v>3.46</v>
      </c>
      <c r="E4775">
        <v>3.34</v>
      </c>
      <c r="F4775">
        <v>3265.18</v>
      </c>
      <c r="G4775">
        <v>11392.13</v>
      </c>
      <c r="H4775" t="s">
        <v>2213</v>
      </c>
      <c r="I4775" t="s">
        <v>2217</v>
      </c>
      <c r="J4775">
        <v>10</v>
      </c>
      <c r="K4775" t="s">
        <v>2224</v>
      </c>
      <c r="L4775" t="str">
        <f>IF(performance_data[[#This Row],[return_percentage]]&gt;=performance_data[[#This Row],[benchmark_return]],"Higher","Lower")</f>
        <v>Higher</v>
      </c>
      <c r="M4775" s="14">
        <f xml:space="preserve"> _xlfn.MAXIFS(performance_data[date],performance_data[portfolio_id],performance_data[[#This Row],[portfolio_id]])</f>
        <v>45529</v>
      </c>
      <c r="N4775" s="14">
        <f xml:space="preserve"> _xlfn.MINIFS(performance_data[date],performance_data[portfolio_id],performance_data[[#This Row],[portfolio_id]])</f>
        <v>44845</v>
      </c>
      <c r="O4775" s="15">
        <f>_xlfn.MAXIFS(performance_data[portfolio_value],performance_data[portfolio_id],performance_data[[#This Row],[portfolio_id]],performance_data[date],performance_data[[#This Row],[latest_date]])</f>
        <v>72894.850000000006</v>
      </c>
      <c r="P4775" s="15">
        <f>_xlfn.MAXIFS(performance_data[portfolio_value],performance_data[portfolio_id],performance_data[[#This Row],[portfolio_id]],performance_data[date],performance_data[[#This Row],[starting_date]])</f>
        <v>143099.24</v>
      </c>
      <c r="Q4775" s="15">
        <f>performance_data[[#This Row],[latest_value]]-performance_data[[#This Row],[starting_value]]</f>
        <v>-70204.389999999985</v>
      </c>
      <c r="R4775" s="15">
        <f>performance_data[[#This Row],[net_inflows]]-performance_data[[#This Row],[net_outflows]]</f>
        <v>-8126.9499999999989</v>
      </c>
      <c r="S4775" s="15" t="str">
        <f>IF(performance_data[[#This Row],[net_inflows]]&gt;AVERAGE(performance_data[net_inflows]),"High","Low")</f>
        <v>Low</v>
      </c>
      <c r="T4775" s="15">
        <f>AVERAGEIF(performance_data[inflow_flag],performance_data[[#This Row],[inflow_flag]],performance_data[return_percentage])</f>
        <v>5.0457846277021572</v>
      </c>
      <c r="U4775" s="17">
        <f>IF(performance_data[[#This Row],[return_percentage]]&lt;performance_data[[#This Row],[benchmark_return]],1,0)</f>
        <v>0</v>
      </c>
      <c r="V4775" s="17">
        <f>COUNTIFS(performance_data[portfolio_id],performance_data[[#This Row],[portfolio_id]])</f>
        <v>27</v>
      </c>
      <c r="W4775" s="17">
        <f>COUNTIFS(performance_data[portfolio_id],performance_data[[#This Row],[portfolio_id]],
          performance_data[return_flag],1)</f>
        <v>13</v>
      </c>
      <c r="X4775" s="15">
        <f>performance_data[[#This Row],[underperform_flag_count]]/performance_data[[#This Row],[totalportfoliocount]]</f>
        <v>0.48148148148148145</v>
      </c>
    </row>
    <row r="4776" spans="1:24" x14ac:dyDescent="0.3">
      <c r="A4776">
        <v>9730</v>
      </c>
      <c r="B4776" s="1">
        <v>44939</v>
      </c>
      <c r="C4776">
        <v>177874</v>
      </c>
      <c r="D4776">
        <v>4.1399999999999997</v>
      </c>
      <c r="E4776">
        <v>4.7</v>
      </c>
      <c r="F4776">
        <v>2911.88</v>
      </c>
      <c r="G4776">
        <v>13270.12</v>
      </c>
      <c r="H4776" t="s">
        <v>2213</v>
      </c>
      <c r="I4776" t="s">
        <v>2206</v>
      </c>
      <c r="J4776">
        <v>1</v>
      </c>
      <c r="K4776" t="s">
        <v>2207</v>
      </c>
      <c r="L4776" t="str">
        <f>IF(performance_data[[#This Row],[return_percentage]]&gt;=performance_data[[#This Row],[benchmark_return]],"Higher","Lower")</f>
        <v>Lower</v>
      </c>
      <c r="M4776" s="14">
        <f xml:space="preserve"> _xlfn.MAXIFS(performance_data[date],performance_data[portfolio_id],performance_data[[#This Row],[portfolio_id]])</f>
        <v>45529</v>
      </c>
      <c r="N4776" s="14">
        <f xml:space="preserve"> _xlfn.MINIFS(performance_data[date],performance_data[portfolio_id],performance_data[[#This Row],[portfolio_id]])</f>
        <v>44845</v>
      </c>
      <c r="O4776" s="15">
        <f>_xlfn.MAXIFS(performance_data[portfolio_value],performance_data[portfolio_id],performance_data[[#This Row],[portfolio_id]],performance_data[date],performance_data[[#This Row],[latest_date]])</f>
        <v>72894.850000000006</v>
      </c>
      <c r="P4776" s="15">
        <f>_xlfn.MAXIFS(performance_data[portfolio_value],performance_data[portfolio_id],performance_data[[#This Row],[portfolio_id]],performance_data[date],performance_data[[#This Row],[starting_date]])</f>
        <v>143099.24</v>
      </c>
      <c r="Q4776" s="15">
        <f>performance_data[[#This Row],[latest_value]]-performance_data[[#This Row],[starting_value]]</f>
        <v>-70204.389999999985</v>
      </c>
      <c r="R4776" s="15">
        <f>performance_data[[#This Row],[net_inflows]]-performance_data[[#This Row],[net_outflows]]</f>
        <v>-10358.240000000002</v>
      </c>
      <c r="S4776" s="15" t="str">
        <f>IF(performance_data[[#This Row],[net_inflows]]&gt;AVERAGE(performance_data[net_inflows]),"High","Low")</f>
        <v>Low</v>
      </c>
      <c r="T4776" s="15">
        <f>AVERAGEIF(performance_data[inflow_flag],performance_data[[#This Row],[inflow_flag]],performance_data[return_percentage])</f>
        <v>5.0457846277021572</v>
      </c>
      <c r="U4776" s="17">
        <f>IF(performance_data[[#This Row],[return_percentage]]&lt;performance_data[[#This Row],[benchmark_return]],1,0)</f>
        <v>1</v>
      </c>
      <c r="V4776" s="17">
        <f>COUNTIFS(performance_data[portfolio_id],performance_data[[#This Row],[portfolio_id]])</f>
        <v>27</v>
      </c>
      <c r="W4776" s="17">
        <f>COUNTIFS(performance_data[portfolio_id],performance_data[[#This Row],[portfolio_id]],
          performance_data[return_flag],1)</f>
        <v>13</v>
      </c>
      <c r="X4776" s="15">
        <f>performance_data[[#This Row],[underperform_flag_count]]/performance_data[[#This Row],[totalportfoliocount]]</f>
        <v>0.48148148148148145</v>
      </c>
    </row>
    <row r="4777" spans="1:24" x14ac:dyDescent="0.3">
      <c r="A4777">
        <v>9730</v>
      </c>
      <c r="B4777" s="1">
        <v>45463</v>
      </c>
      <c r="C4777">
        <v>94759.9</v>
      </c>
      <c r="D4777">
        <v>-9.9700000000000006</v>
      </c>
      <c r="E4777">
        <v>-10.42</v>
      </c>
      <c r="F4777">
        <v>19708.87</v>
      </c>
      <c r="G4777">
        <v>11777.2</v>
      </c>
      <c r="H4777" t="s">
        <v>2205</v>
      </c>
      <c r="I4777" t="s">
        <v>2211</v>
      </c>
      <c r="J4777">
        <v>6</v>
      </c>
      <c r="K4777" t="s">
        <v>2212</v>
      </c>
      <c r="L4777" t="str">
        <f>IF(performance_data[[#This Row],[return_percentage]]&gt;=performance_data[[#This Row],[benchmark_return]],"Higher","Lower")</f>
        <v>Higher</v>
      </c>
      <c r="M4777" s="14">
        <f xml:space="preserve"> _xlfn.MAXIFS(performance_data[date],performance_data[portfolio_id],performance_data[[#This Row],[portfolio_id]])</f>
        <v>45529</v>
      </c>
      <c r="N4777" s="14">
        <f xml:space="preserve"> _xlfn.MINIFS(performance_data[date],performance_data[portfolio_id],performance_data[[#This Row],[portfolio_id]])</f>
        <v>44845</v>
      </c>
      <c r="O4777" s="15">
        <f>_xlfn.MAXIFS(performance_data[portfolio_value],performance_data[portfolio_id],performance_data[[#This Row],[portfolio_id]],performance_data[date],performance_data[[#This Row],[latest_date]])</f>
        <v>72894.850000000006</v>
      </c>
      <c r="P4777" s="15">
        <f>_xlfn.MAXIFS(performance_data[portfolio_value],performance_data[portfolio_id],performance_data[[#This Row],[portfolio_id]],performance_data[date],performance_data[[#This Row],[starting_date]])</f>
        <v>143099.24</v>
      </c>
      <c r="Q4777" s="15">
        <f>performance_data[[#This Row],[latest_value]]-performance_data[[#This Row],[starting_value]]</f>
        <v>-70204.389999999985</v>
      </c>
      <c r="R4777" s="15">
        <f>performance_data[[#This Row],[net_inflows]]-performance_data[[#This Row],[net_outflows]]</f>
        <v>7931.6699999999983</v>
      </c>
      <c r="S4777" s="15" t="str">
        <f>IF(performance_data[[#This Row],[net_inflows]]&gt;AVERAGE(performance_data[net_inflows]),"High","Low")</f>
        <v>High</v>
      </c>
      <c r="T4777" s="15">
        <f>AVERAGEIF(performance_data[inflow_flag],performance_data[[#This Row],[inflow_flag]],performance_data[return_percentage])</f>
        <v>4.8467905675459724</v>
      </c>
      <c r="U4777" s="17">
        <f>IF(performance_data[[#This Row],[return_percentage]]&lt;performance_data[[#This Row],[benchmark_return]],1,0)</f>
        <v>0</v>
      </c>
      <c r="V4777" s="17">
        <f>COUNTIFS(performance_data[portfolio_id],performance_data[[#This Row],[portfolio_id]])</f>
        <v>27</v>
      </c>
      <c r="W4777" s="17">
        <f>COUNTIFS(performance_data[portfolio_id],performance_data[[#This Row],[portfolio_id]],
          performance_data[return_flag],1)</f>
        <v>13</v>
      </c>
      <c r="X4777" s="15">
        <f>performance_data[[#This Row],[underperform_flag_count]]/performance_data[[#This Row],[totalportfoliocount]]</f>
        <v>0.48148148148148145</v>
      </c>
    </row>
    <row r="4778" spans="1:24" x14ac:dyDescent="0.3">
      <c r="A4778">
        <v>9730</v>
      </c>
      <c r="B4778" s="1">
        <v>45432</v>
      </c>
      <c r="C4778">
        <v>310748.14</v>
      </c>
      <c r="D4778">
        <v>16.02</v>
      </c>
      <c r="E4778">
        <v>18.98</v>
      </c>
      <c r="F4778">
        <v>19205.990000000002</v>
      </c>
      <c r="G4778">
        <v>14600.58</v>
      </c>
      <c r="H4778" t="s">
        <v>2205</v>
      </c>
      <c r="I4778" t="s">
        <v>2211</v>
      </c>
      <c r="J4778">
        <v>5</v>
      </c>
      <c r="K4778" t="s">
        <v>2223</v>
      </c>
      <c r="L4778" t="str">
        <f>IF(performance_data[[#This Row],[return_percentage]]&gt;=performance_data[[#This Row],[benchmark_return]],"Higher","Lower")</f>
        <v>Lower</v>
      </c>
      <c r="M4778" s="14">
        <f xml:space="preserve"> _xlfn.MAXIFS(performance_data[date],performance_data[portfolio_id],performance_data[[#This Row],[portfolio_id]])</f>
        <v>45529</v>
      </c>
      <c r="N4778" s="14">
        <f xml:space="preserve"> _xlfn.MINIFS(performance_data[date],performance_data[portfolio_id],performance_data[[#This Row],[portfolio_id]])</f>
        <v>44845</v>
      </c>
      <c r="O4778" s="15">
        <f>_xlfn.MAXIFS(performance_data[portfolio_value],performance_data[portfolio_id],performance_data[[#This Row],[portfolio_id]],performance_data[date],performance_data[[#This Row],[latest_date]])</f>
        <v>72894.850000000006</v>
      </c>
      <c r="P4778" s="15">
        <f>_xlfn.MAXIFS(performance_data[portfolio_value],performance_data[portfolio_id],performance_data[[#This Row],[portfolio_id]],performance_data[date],performance_data[[#This Row],[starting_date]])</f>
        <v>143099.24</v>
      </c>
      <c r="Q4778" s="15">
        <f>performance_data[[#This Row],[latest_value]]-performance_data[[#This Row],[starting_value]]</f>
        <v>-70204.389999999985</v>
      </c>
      <c r="R4778" s="15">
        <f>performance_data[[#This Row],[net_inflows]]-performance_data[[#This Row],[net_outflows]]</f>
        <v>4605.4100000000017</v>
      </c>
      <c r="S4778" s="15" t="str">
        <f>IF(performance_data[[#This Row],[net_inflows]]&gt;AVERAGE(performance_data[net_inflows]),"High","Low")</f>
        <v>High</v>
      </c>
      <c r="T4778" s="15">
        <f>AVERAGEIF(performance_data[inflow_flag],performance_data[[#This Row],[inflow_flag]],performance_data[return_percentage])</f>
        <v>4.8467905675459724</v>
      </c>
      <c r="U4778" s="17">
        <f>IF(performance_data[[#This Row],[return_percentage]]&lt;performance_data[[#This Row],[benchmark_return]],1,0)</f>
        <v>1</v>
      </c>
      <c r="V4778" s="17">
        <f>COUNTIFS(performance_data[portfolio_id],performance_data[[#This Row],[portfolio_id]])</f>
        <v>27</v>
      </c>
      <c r="W4778" s="17">
        <f>COUNTIFS(performance_data[portfolio_id],performance_data[[#This Row],[portfolio_id]],
          performance_data[return_flag],1)</f>
        <v>13</v>
      </c>
      <c r="X4778" s="15">
        <f>performance_data[[#This Row],[underperform_flag_count]]/performance_data[[#This Row],[totalportfoliocount]]</f>
        <v>0.48148148148148145</v>
      </c>
    </row>
    <row r="4779" spans="1:24" x14ac:dyDescent="0.3">
      <c r="A4779">
        <v>9730</v>
      </c>
      <c r="B4779" s="1">
        <v>45028</v>
      </c>
      <c r="C4779">
        <v>112048.65</v>
      </c>
      <c r="D4779">
        <v>1.98</v>
      </c>
      <c r="E4779">
        <v>1.76</v>
      </c>
      <c r="F4779">
        <v>11548.26</v>
      </c>
      <c r="G4779">
        <v>4466.78</v>
      </c>
      <c r="H4779" t="s">
        <v>2213</v>
      </c>
      <c r="I4779" t="s">
        <v>2211</v>
      </c>
      <c r="J4779">
        <v>4</v>
      </c>
      <c r="K4779" t="s">
        <v>2216</v>
      </c>
      <c r="L4779" t="str">
        <f>IF(performance_data[[#This Row],[return_percentage]]&gt;=performance_data[[#This Row],[benchmark_return]],"Higher","Lower")</f>
        <v>Higher</v>
      </c>
      <c r="M4779" s="14">
        <f xml:space="preserve"> _xlfn.MAXIFS(performance_data[date],performance_data[portfolio_id],performance_data[[#This Row],[portfolio_id]])</f>
        <v>45529</v>
      </c>
      <c r="N4779" s="14">
        <f xml:space="preserve"> _xlfn.MINIFS(performance_data[date],performance_data[portfolio_id],performance_data[[#This Row],[portfolio_id]])</f>
        <v>44845</v>
      </c>
      <c r="O4779" s="15">
        <f>_xlfn.MAXIFS(performance_data[portfolio_value],performance_data[portfolio_id],performance_data[[#This Row],[portfolio_id]],performance_data[date],performance_data[[#This Row],[latest_date]])</f>
        <v>72894.850000000006</v>
      </c>
      <c r="P4779" s="15">
        <f>_xlfn.MAXIFS(performance_data[portfolio_value],performance_data[portfolio_id],performance_data[[#This Row],[portfolio_id]],performance_data[date],performance_data[[#This Row],[starting_date]])</f>
        <v>143099.24</v>
      </c>
      <c r="Q4779" s="15">
        <f>performance_data[[#This Row],[latest_value]]-performance_data[[#This Row],[starting_value]]</f>
        <v>-70204.389999999985</v>
      </c>
      <c r="R4779" s="15">
        <f>performance_data[[#This Row],[net_inflows]]-performance_data[[#This Row],[net_outflows]]</f>
        <v>7081.4800000000005</v>
      </c>
      <c r="S4779" s="15" t="str">
        <f>IF(performance_data[[#This Row],[net_inflows]]&gt;AVERAGE(performance_data[net_inflows]),"High","Low")</f>
        <v>High</v>
      </c>
      <c r="T4779" s="15">
        <f>AVERAGEIF(performance_data[inflow_flag],performance_data[[#This Row],[inflow_flag]],performance_data[return_percentage])</f>
        <v>4.8467905675459724</v>
      </c>
      <c r="U4779" s="17">
        <f>IF(performance_data[[#This Row],[return_percentage]]&lt;performance_data[[#This Row],[benchmark_return]],1,0)</f>
        <v>0</v>
      </c>
      <c r="V4779" s="17">
        <f>COUNTIFS(performance_data[portfolio_id],performance_data[[#This Row],[portfolio_id]])</f>
        <v>27</v>
      </c>
      <c r="W4779" s="17">
        <f>COUNTIFS(performance_data[portfolio_id],performance_data[[#This Row],[portfolio_id]],
          performance_data[return_flag],1)</f>
        <v>13</v>
      </c>
      <c r="X4779" s="15">
        <f>performance_data[[#This Row],[underperform_flag_count]]/performance_data[[#This Row],[totalportfoliocount]]</f>
        <v>0.48148148148148145</v>
      </c>
    </row>
    <row r="4780" spans="1:24" x14ac:dyDescent="0.3">
      <c r="A4780">
        <v>9730</v>
      </c>
      <c r="B4780" s="1">
        <v>45529</v>
      </c>
      <c r="C4780">
        <v>72894.850000000006</v>
      </c>
      <c r="D4780">
        <v>10.199999999999999</v>
      </c>
      <c r="E4780">
        <v>9.39</v>
      </c>
      <c r="F4780">
        <v>7311.68</v>
      </c>
      <c r="G4780">
        <v>1678.91</v>
      </c>
      <c r="H4780" t="s">
        <v>2205</v>
      </c>
      <c r="I4780" t="s">
        <v>2209</v>
      </c>
      <c r="J4780">
        <v>8</v>
      </c>
      <c r="K4780" t="s">
        <v>2214</v>
      </c>
      <c r="L4780" t="str">
        <f>IF(performance_data[[#This Row],[return_percentage]]&gt;=performance_data[[#This Row],[benchmark_return]],"Higher","Lower")</f>
        <v>Higher</v>
      </c>
      <c r="M4780" s="14">
        <f xml:space="preserve"> _xlfn.MAXIFS(performance_data[date],performance_data[portfolio_id],performance_data[[#This Row],[portfolio_id]])</f>
        <v>45529</v>
      </c>
      <c r="N4780" s="14">
        <f xml:space="preserve"> _xlfn.MINIFS(performance_data[date],performance_data[portfolio_id],performance_data[[#This Row],[portfolio_id]])</f>
        <v>44845</v>
      </c>
      <c r="O4780" s="15">
        <f>_xlfn.MAXIFS(performance_data[portfolio_value],performance_data[portfolio_id],performance_data[[#This Row],[portfolio_id]],performance_data[date],performance_data[[#This Row],[latest_date]])</f>
        <v>72894.850000000006</v>
      </c>
      <c r="P4780" s="15">
        <f>_xlfn.MAXIFS(performance_data[portfolio_value],performance_data[portfolio_id],performance_data[[#This Row],[portfolio_id]],performance_data[date],performance_data[[#This Row],[starting_date]])</f>
        <v>143099.24</v>
      </c>
      <c r="Q4780" s="15">
        <f>performance_data[[#This Row],[latest_value]]-performance_data[[#This Row],[starting_value]]</f>
        <v>-70204.389999999985</v>
      </c>
      <c r="R4780" s="15">
        <f>performance_data[[#This Row],[net_inflows]]-performance_data[[#This Row],[net_outflows]]</f>
        <v>5632.77</v>
      </c>
      <c r="S4780" s="15" t="str">
        <f>IF(performance_data[[#This Row],[net_inflows]]&gt;AVERAGE(performance_data[net_inflows]),"High","Low")</f>
        <v>Low</v>
      </c>
      <c r="T4780" s="15">
        <f>AVERAGEIF(performance_data[inflow_flag],performance_data[[#This Row],[inflow_flag]],performance_data[return_percentage])</f>
        <v>5.0457846277021572</v>
      </c>
      <c r="U4780" s="17">
        <f>IF(performance_data[[#This Row],[return_percentage]]&lt;performance_data[[#This Row],[benchmark_return]],1,0)</f>
        <v>0</v>
      </c>
      <c r="V4780" s="17">
        <f>COUNTIFS(performance_data[portfolio_id],performance_data[[#This Row],[portfolio_id]])</f>
        <v>27</v>
      </c>
      <c r="W4780" s="17">
        <f>COUNTIFS(performance_data[portfolio_id],performance_data[[#This Row],[portfolio_id]],
          performance_data[return_flag],1)</f>
        <v>13</v>
      </c>
      <c r="X4780" s="15">
        <f>performance_data[[#This Row],[underperform_flag_count]]/performance_data[[#This Row],[totalportfoliocount]]</f>
        <v>0.48148148148148145</v>
      </c>
    </row>
    <row r="4781" spans="1:24" x14ac:dyDescent="0.3">
      <c r="A4781">
        <v>9730</v>
      </c>
      <c r="B4781" s="1">
        <v>45440</v>
      </c>
      <c r="C4781">
        <v>465582.06</v>
      </c>
      <c r="D4781">
        <v>11.09</v>
      </c>
      <c r="E4781">
        <v>10.08</v>
      </c>
      <c r="F4781">
        <v>3762.76</v>
      </c>
      <c r="G4781">
        <v>7374.9</v>
      </c>
      <c r="H4781" t="s">
        <v>2205</v>
      </c>
      <c r="I4781" t="s">
        <v>2211</v>
      </c>
      <c r="J4781">
        <v>5</v>
      </c>
      <c r="K4781" t="s">
        <v>2223</v>
      </c>
      <c r="L4781" t="str">
        <f>IF(performance_data[[#This Row],[return_percentage]]&gt;=performance_data[[#This Row],[benchmark_return]],"Higher","Lower")</f>
        <v>Higher</v>
      </c>
      <c r="M4781" s="14">
        <f xml:space="preserve"> _xlfn.MAXIFS(performance_data[date],performance_data[portfolio_id],performance_data[[#This Row],[portfolio_id]])</f>
        <v>45529</v>
      </c>
      <c r="N4781" s="14">
        <f xml:space="preserve"> _xlfn.MINIFS(performance_data[date],performance_data[portfolio_id],performance_data[[#This Row],[portfolio_id]])</f>
        <v>44845</v>
      </c>
      <c r="O4781" s="15">
        <f>_xlfn.MAXIFS(performance_data[portfolio_value],performance_data[portfolio_id],performance_data[[#This Row],[portfolio_id]],performance_data[date],performance_data[[#This Row],[latest_date]])</f>
        <v>72894.850000000006</v>
      </c>
      <c r="P4781" s="15">
        <f>_xlfn.MAXIFS(performance_data[portfolio_value],performance_data[portfolio_id],performance_data[[#This Row],[portfolio_id]],performance_data[date],performance_data[[#This Row],[starting_date]])</f>
        <v>143099.24</v>
      </c>
      <c r="Q4781" s="15">
        <f>performance_data[[#This Row],[latest_value]]-performance_data[[#This Row],[starting_value]]</f>
        <v>-70204.389999999985</v>
      </c>
      <c r="R4781" s="15">
        <f>performance_data[[#This Row],[net_inflows]]-performance_data[[#This Row],[net_outflows]]</f>
        <v>-3612.1399999999994</v>
      </c>
      <c r="S4781" s="15" t="str">
        <f>IF(performance_data[[#This Row],[net_inflows]]&gt;AVERAGE(performance_data[net_inflows]),"High","Low")</f>
        <v>Low</v>
      </c>
      <c r="T4781" s="15">
        <f>AVERAGEIF(performance_data[inflow_flag],performance_data[[#This Row],[inflow_flag]],performance_data[return_percentage])</f>
        <v>5.0457846277021572</v>
      </c>
      <c r="U4781" s="17">
        <f>IF(performance_data[[#This Row],[return_percentage]]&lt;performance_data[[#This Row],[benchmark_return]],1,0)</f>
        <v>0</v>
      </c>
      <c r="V4781" s="17">
        <f>COUNTIFS(performance_data[portfolio_id],performance_data[[#This Row],[portfolio_id]])</f>
        <v>27</v>
      </c>
      <c r="W4781" s="17">
        <f>COUNTIFS(performance_data[portfolio_id],performance_data[[#This Row],[portfolio_id]],
          performance_data[return_flag],1)</f>
        <v>13</v>
      </c>
      <c r="X4781" s="15">
        <f>performance_data[[#This Row],[underperform_flag_count]]/performance_data[[#This Row],[totalportfoliocount]]</f>
        <v>0.48148148148148145</v>
      </c>
    </row>
    <row r="4782" spans="1:24" x14ac:dyDescent="0.3">
      <c r="A4782">
        <v>9730</v>
      </c>
      <c r="B4782" s="1">
        <v>44995</v>
      </c>
      <c r="C4782">
        <v>298368.28999999998</v>
      </c>
      <c r="D4782">
        <v>-9.6199999999999992</v>
      </c>
      <c r="E4782">
        <v>-8.23</v>
      </c>
      <c r="F4782">
        <v>8048.2</v>
      </c>
      <c r="G4782">
        <v>11980.66</v>
      </c>
      <c r="H4782" t="s">
        <v>2213</v>
      </c>
      <c r="I4782" t="s">
        <v>2206</v>
      </c>
      <c r="J4782">
        <v>3</v>
      </c>
      <c r="K4782" t="s">
        <v>2222</v>
      </c>
      <c r="L4782" t="str">
        <f>IF(performance_data[[#This Row],[return_percentage]]&gt;=performance_data[[#This Row],[benchmark_return]],"Higher","Lower")</f>
        <v>Lower</v>
      </c>
      <c r="M4782" s="14">
        <f xml:space="preserve"> _xlfn.MAXIFS(performance_data[date],performance_data[portfolio_id],performance_data[[#This Row],[portfolio_id]])</f>
        <v>45529</v>
      </c>
      <c r="N4782" s="14">
        <f xml:space="preserve"> _xlfn.MINIFS(performance_data[date],performance_data[portfolio_id],performance_data[[#This Row],[portfolio_id]])</f>
        <v>44845</v>
      </c>
      <c r="O4782" s="15">
        <f>_xlfn.MAXIFS(performance_data[portfolio_value],performance_data[portfolio_id],performance_data[[#This Row],[portfolio_id]],performance_data[date],performance_data[[#This Row],[latest_date]])</f>
        <v>72894.850000000006</v>
      </c>
      <c r="P4782" s="15">
        <f>_xlfn.MAXIFS(performance_data[portfolio_value],performance_data[portfolio_id],performance_data[[#This Row],[portfolio_id]],performance_data[date],performance_data[[#This Row],[starting_date]])</f>
        <v>143099.24</v>
      </c>
      <c r="Q4782" s="15">
        <f>performance_data[[#This Row],[latest_value]]-performance_data[[#This Row],[starting_value]]</f>
        <v>-70204.389999999985</v>
      </c>
      <c r="R4782" s="15">
        <f>performance_data[[#This Row],[net_inflows]]-performance_data[[#This Row],[net_outflows]]</f>
        <v>-3932.46</v>
      </c>
      <c r="S4782" s="15" t="str">
        <f>IF(performance_data[[#This Row],[net_inflows]]&gt;AVERAGE(performance_data[net_inflows]),"High","Low")</f>
        <v>Low</v>
      </c>
      <c r="T4782" s="15">
        <f>AVERAGEIF(performance_data[inflow_flag],performance_data[[#This Row],[inflow_flag]],performance_data[return_percentage])</f>
        <v>5.0457846277021572</v>
      </c>
      <c r="U4782" s="17">
        <f>IF(performance_data[[#This Row],[return_percentage]]&lt;performance_data[[#This Row],[benchmark_return]],1,0)</f>
        <v>1</v>
      </c>
      <c r="V4782" s="17">
        <f>COUNTIFS(performance_data[portfolio_id],performance_data[[#This Row],[portfolio_id]])</f>
        <v>27</v>
      </c>
      <c r="W4782" s="17">
        <f>COUNTIFS(performance_data[portfolio_id],performance_data[[#This Row],[portfolio_id]],
          performance_data[return_flag],1)</f>
        <v>13</v>
      </c>
      <c r="X4782" s="15">
        <f>performance_data[[#This Row],[underperform_flag_count]]/performance_data[[#This Row],[totalportfoliocount]]</f>
        <v>0.48148148148148145</v>
      </c>
    </row>
    <row r="4783" spans="1:24" x14ac:dyDescent="0.3">
      <c r="A4783">
        <v>9730</v>
      </c>
      <c r="B4783" s="1">
        <v>45426</v>
      </c>
      <c r="C4783">
        <v>65702.34</v>
      </c>
      <c r="D4783">
        <v>6.85</v>
      </c>
      <c r="E4783">
        <v>7.02</v>
      </c>
      <c r="F4783">
        <v>1336.8</v>
      </c>
      <c r="G4783">
        <v>6546.43</v>
      </c>
      <c r="H4783" t="s">
        <v>2205</v>
      </c>
      <c r="I4783" t="s">
        <v>2211</v>
      </c>
      <c r="J4783">
        <v>5</v>
      </c>
      <c r="K4783" t="s">
        <v>2223</v>
      </c>
      <c r="L4783" t="str">
        <f>IF(performance_data[[#This Row],[return_percentage]]&gt;=performance_data[[#This Row],[benchmark_return]],"Higher","Lower")</f>
        <v>Lower</v>
      </c>
      <c r="M4783" s="14">
        <f xml:space="preserve"> _xlfn.MAXIFS(performance_data[date],performance_data[portfolio_id],performance_data[[#This Row],[portfolio_id]])</f>
        <v>45529</v>
      </c>
      <c r="N4783" s="14">
        <f xml:space="preserve"> _xlfn.MINIFS(performance_data[date],performance_data[portfolio_id],performance_data[[#This Row],[portfolio_id]])</f>
        <v>44845</v>
      </c>
      <c r="O4783" s="15">
        <f>_xlfn.MAXIFS(performance_data[portfolio_value],performance_data[portfolio_id],performance_data[[#This Row],[portfolio_id]],performance_data[date],performance_data[[#This Row],[latest_date]])</f>
        <v>72894.850000000006</v>
      </c>
      <c r="P4783" s="15">
        <f>_xlfn.MAXIFS(performance_data[portfolio_value],performance_data[portfolio_id],performance_data[[#This Row],[portfolio_id]],performance_data[date],performance_data[[#This Row],[starting_date]])</f>
        <v>143099.24</v>
      </c>
      <c r="Q4783" s="15">
        <f>performance_data[[#This Row],[latest_value]]-performance_data[[#This Row],[starting_value]]</f>
        <v>-70204.389999999985</v>
      </c>
      <c r="R4783" s="15">
        <f>performance_data[[#This Row],[net_inflows]]-performance_data[[#This Row],[net_outflows]]</f>
        <v>-5209.63</v>
      </c>
      <c r="S4783" s="15" t="str">
        <f>IF(performance_data[[#This Row],[net_inflows]]&gt;AVERAGE(performance_data[net_inflows]),"High","Low")</f>
        <v>Low</v>
      </c>
      <c r="T4783" s="15">
        <f>AVERAGEIF(performance_data[inflow_flag],performance_data[[#This Row],[inflow_flag]],performance_data[return_percentage])</f>
        <v>5.0457846277021572</v>
      </c>
      <c r="U4783" s="17">
        <f>IF(performance_data[[#This Row],[return_percentage]]&lt;performance_data[[#This Row],[benchmark_return]],1,0)</f>
        <v>1</v>
      </c>
      <c r="V4783" s="17">
        <f>COUNTIFS(performance_data[portfolio_id],performance_data[[#This Row],[portfolio_id]])</f>
        <v>27</v>
      </c>
      <c r="W4783" s="17">
        <f>COUNTIFS(performance_data[portfolio_id],performance_data[[#This Row],[portfolio_id]],
          performance_data[return_flag],1)</f>
        <v>13</v>
      </c>
      <c r="X4783" s="15">
        <f>performance_data[[#This Row],[underperform_flag_count]]/performance_data[[#This Row],[totalportfoliocount]]</f>
        <v>0.48148148148148145</v>
      </c>
    </row>
    <row r="4784" spans="1:24" x14ac:dyDescent="0.3">
      <c r="A4784">
        <v>9730</v>
      </c>
      <c r="B4784" s="1">
        <v>44978</v>
      </c>
      <c r="C4784">
        <v>77844.17</v>
      </c>
      <c r="D4784">
        <v>-8.5399999999999991</v>
      </c>
      <c r="E4784">
        <v>-9.6300000000000008</v>
      </c>
      <c r="F4784">
        <v>10935.19</v>
      </c>
      <c r="G4784">
        <v>9994.51</v>
      </c>
      <c r="H4784" t="s">
        <v>2213</v>
      </c>
      <c r="I4784" t="s">
        <v>2206</v>
      </c>
      <c r="J4784">
        <v>2</v>
      </c>
      <c r="K4784" t="s">
        <v>2226</v>
      </c>
      <c r="L4784" t="str">
        <f>IF(performance_data[[#This Row],[return_percentage]]&gt;=performance_data[[#This Row],[benchmark_return]],"Higher","Lower")</f>
        <v>Higher</v>
      </c>
      <c r="M4784" s="14">
        <f xml:space="preserve"> _xlfn.MAXIFS(performance_data[date],performance_data[portfolio_id],performance_data[[#This Row],[portfolio_id]])</f>
        <v>45529</v>
      </c>
      <c r="N4784" s="14">
        <f xml:space="preserve"> _xlfn.MINIFS(performance_data[date],performance_data[portfolio_id],performance_data[[#This Row],[portfolio_id]])</f>
        <v>44845</v>
      </c>
      <c r="O4784" s="15">
        <f>_xlfn.MAXIFS(performance_data[portfolio_value],performance_data[portfolio_id],performance_data[[#This Row],[portfolio_id]],performance_data[date],performance_data[[#This Row],[latest_date]])</f>
        <v>72894.850000000006</v>
      </c>
      <c r="P4784" s="15">
        <f>_xlfn.MAXIFS(performance_data[portfolio_value],performance_data[portfolio_id],performance_data[[#This Row],[portfolio_id]],performance_data[date],performance_data[[#This Row],[starting_date]])</f>
        <v>143099.24</v>
      </c>
      <c r="Q4784" s="15">
        <f>performance_data[[#This Row],[latest_value]]-performance_data[[#This Row],[starting_value]]</f>
        <v>-70204.389999999985</v>
      </c>
      <c r="R4784" s="15">
        <f>performance_data[[#This Row],[net_inflows]]-performance_data[[#This Row],[net_outflows]]</f>
        <v>940.68000000000029</v>
      </c>
      <c r="S4784" s="15" t="str">
        <f>IF(performance_data[[#This Row],[net_inflows]]&gt;AVERAGE(performance_data[net_inflows]),"High","Low")</f>
        <v>High</v>
      </c>
      <c r="T4784" s="15">
        <f>AVERAGEIF(performance_data[inflow_flag],performance_data[[#This Row],[inflow_flag]],performance_data[return_percentage])</f>
        <v>4.8467905675459724</v>
      </c>
      <c r="U4784" s="17">
        <f>IF(performance_data[[#This Row],[return_percentage]]&lt;performance_data[[#This Row],[benchmark_return]],1,0)</f>
        <v>0</v>
      </c>
      <c r="V4784" s="17">
        <f>COUNTIFS(performance_data[portfolio_id],performance_data[[#This Row],[portfolio_id]])</f>
        <v>27</v>
      </c>
      <c r="W4784" s="17">
        <f>COUNTIFS(performance_data[portfolio_id],performance_data[[#This Row],[portfolio_id]],
          performance_data[return_flag],1)</f>
        <v>13</v>
      </c>
      <c r="X4784" s="15">
        <f>performance_data[[#This Row],[underperform_flag_count]]/performance_data[[#This Row],[totalportfoliocount]]</f>
        <v>0.48148148148148145</v>
      </c>
    </row>
    <row r="4785" spans="1:24" x14ac:dyDescent="0.3">
      <c r="A4785">
        <v>9730</v>
      </c>
      <c r="B4785" s="1">
        <v>44935</v>
      </c>
      <c r="C4785">
        <v>276416.64000000001</v>
      </c>
      <c r="D4785">
        <v>12.32</v>
      </c>
      <c r="E4785">
        <v>11.19</v>
      </c>
      <c r="F4785">
        <v>17674.259999999998</v>
      </c>
      <c r="G4785">
        <v>10709.06</v>
      </c>
      <c r="H4785" t="s">
        <v>2213</v>
      </c>
      <c r="I4785" t="s">
        <v>2206</v>
      </c>
      <c r="J4785">
        <v>1</v>
      </c>
      <c r="K4785" t="s">
        <v>2207</v>
      </c>
      <c r="L4785" t="str">
        <f>IF(performance_data[[#This Row],[return_percentage]]&gt;=performance_data[[#This Row],[benchmark_return]],"Higher","Lower")</f>
        <v>Higher</v>
      </c>
      <c r="M4785" s="14">
        <f xml:space="preserve"> _xlfn.MAXIFS(performance_data[date],performance_data[portfolio_id],performance_data[[#This Row],[portfolio_id]])</f>
        <v>45529</v>
      </c>
      <c r="N4785" s="14">
        <f xml:space="preserve"> _xlfn.MINIFS(performance_data[date],performance_data[portfolio_id],performance_data[[#This Row],[portfolio_id]])</f>
        <v>44845</v>
      </c>
      <c r="O4785" s="15">
        <f>_xlfn.MAXIFS(performance_data[portfolio_value],performance_data[portfolio_id],performance_data[[#This Row],[portfolio_id]],performance_data[date],performance_data[[#This Row],[latest_date]])</f>
        <v>72894.850000000006</v>
      </c>
      <c r="P4785" s="15">
        <f>_xlfn.MAXIFS(performance_data[portfolio_value],performance_data[portfolio_id],performance_data[[#This Row],[portfolio_id]],performance_data[date],performance_data[[#This Row],[starting_date]])</f>
        <v>143099.24</v>
      </c>
      <c r="Q4785" s="15">
        <f>performance_data[[#This Row],[latest_value]]-performance_data[[#This Row],[starting_value]]</f>
        <v>-70204.389999999985</v>
      </c>
      <c r="R4785" s="15">
        <f>performance_data[[#This Row],[net_inflows]]-performance_data[[#This Row],[net_outflows]]</f>
        <v>6965.1999999999989</v>
      </c>
      <c r="S4785" s="15" t="str">
        <f>IF(performance_data[[#This Row],[net_inflows]]&gt;AVERAGE(performance_data[net_inflows]),"High","Low")</f>
        <v>High</v>
      </c>
      <c r="T4785" s="15">
        <f>AVERAGEIF(performance_data[inflow_flag],performance_data[[#This Row],[inflow_flag]],performance_data[return_percentage])</f>
        <v>4.8467905675459724</v>
      </c>
      <c r="U4785" s="17">
        <f>IF(performance_data[[#This Row],[return_percentage]]&lt;performance_data[[#This Row],[benchmark_return]],1,0)</f>
        <v>0</v>
      </c>
      <c r="V4785" s="17">
        <f>COUNTIFS(performance_data[portfolio_id],performance_data[[#This Row],[portfolio_id]])</f>
        <v>27</v>
      </c>
      <c r="W4785" s="17">
        <f>COUNTIFS(performance_data[portfolio_id],performance_data[[#This Row],[portfolio_id]],
          performance_data[return_flag],1)</f>
        <v>13</v>
      </c>
      <c r="X4785" s="15">
        <f>performance_data[[#This Row],[underperform_flag_count]]/performance_data[[#This Row],[totalportfoliocount]]</f>
        <v>0.48148148148148145</v>
      </c>
    </row>
    <row r="4786" spans="1:24" x14ac:dyDescent="0.3">
      <c r="A4786">
        <v>9730</v>
      </c>
      <c r="B4786" s="1">
        <v>45246</v>
      </c>
      <c r="C4786">
        <v>318407.58</v>
      </c>
      <c r="D4786">
        <v>17.649999999999999</v>
      </c>
      <c r="E4786">
        <v>19</v>
      </c>
      <c r="F4786">
        <v>11854.81</v>
      </c>
      <c r="G4786">
        <v>10421.65</v>
      </c>
      <c r="H4786" t="s">
        <v>2213</v>
      </c>
      <c r="I4786" t="s">
        <v>2217</v>
      </c>
      <c r="J4786">
        <v>11</v>
      </c>
      <c r="K4786" t="s">
        <v>2219</v>
      </c>
      <c r="L4786" t="str">
        <f>IF(performance_data[[#This Row],[return_percentage]]&gt;=performance_data[[#This Row],[benchmark_return]],"Higher","Lower")</f>
        <v>Lower</v>
      </c>
      <c r="M4786" s="14">
        <f xml:space="preserve"> _xlfn.MAXIFS(performance_data[date],performance_data[portfolio_id],performance_data[[#This Row],[portfolio_id]])</f>
        <v>45529</v>
      </c>
      <c r="N4786" s="14">
        <f xml:space="preserve"> _xlfn.MINIFS(performance_data[date],performance_data[portfolio_id],performance_data[[#This Row],[portfolio_id]])</f>
        <v>44845</v>
      </c>
      <c r="O4786" s="15">
        <f>_xlfn.MAXIFS(performance_data[portfolio_value],performance_data[portfolio_id],performance_data[[#This Row],[portfolio_id]],performance_data[date],performance_data[[#This Row],[latest_date]])</f>
        <v>72894.850000000006</v>
      </c>
      <c r="P4786" s="15">
        <f>_xlfn.MAXIFS(performance_data[portfolio_value],performance_data[portfolio_id],performance_data[[#This Row],[portfolio_id]],performance_data[date],performance_data[[#This Row],[starting_date]])</f>
        <v>143099.24</v>
      </c>
      <c r="Q4786" s="15">
        <f>performance_data[[#This Row],[latest_value]]-performance_data[[#This Row],[starting_value]]</f>
        <v>-70204.389999999985</v>
      </c>
      <c r="R4786" s="15">
        <f>performance_data[[#This Row],[net_inflows]]-performance_data[[#This Row],[net_outflows]]</f>
        <v>1433.1599999999999</v>
      </c>
      <c r="S4786" s="15" t="str">
        <f>IF(performance_data[[#This Row],[net_inflows]]&gt;AVERAGE(performance_data[net_inflows]),"High","Low")</f>
        <v>High</v>
      </c>
      <c r="T4786" s="15">
        <f>AVERAGEIF(performance_data[inflow_flag],performance_data[[#This Row],[inflow_flag]],performance_data[return_percentage])</f>
        <v>4.8467905675459724</v>
      </c>
      <c r="U4786" s="17">
        <f>IF(performance_data[[#This Row],[return_percentage]]&lt;performance_data[[#This Row],[benchmark_return]],1,0)</f>
        <v>1</v>
      </c>
      <c r="V4786" s="17">
        <f>COUNTIFS(performance_data[portfolio_id],performance_data[[#This Row],[portfolio_id]])</f>
        <v>27</v>
      </c>
      <c r="W4786" s="17">
        <f>COUNTIFS(performance_data[portfolio_id],performance_data[[#This Row],[portfolio_id]],
          performance_data[return_flag],1)</f>
        <v>13</v>
      </c>
      <c r="X4786" s="15">
        <f>performance_data[[#This Row],[underperform_flag_count]]/performance_data[[#This Row],[totalportfoliocount]]</f>
        <v>0.48148148148148145</v>
      </c>
    </row>
    <row r="4787" spans="1:24" x14ac:dyDescent="0.3">
      <c r="A4787">
        <v>9730</v>
      </c>
      <c r="B4787" s="1">
        <v>45285</v>
      </c>
      <c r="C4787">
        <v>292787</v>
      </c>
      <c r="D4787">
        <v>15.75</v>
      </c>
      <c r="E4787">
        <v>15.34</v>
      </c>
      <c r="F4787">
        <v>7079.81</v>
      </c>
      <c r="G4787">
        <v>15900.38</v>
      </c>
      <c r="H4787" t="s">
        <v>2213</v>
      </c>
      <c r="I4787" t="s">
        <v>2217</v>
      </c>
      <c r="J4787">
        <v>12</v>
      </c>
      <c r="K4787" t="s">
        <v>2218</v>
      </c>
      <c r="L4787" t="str">
        <f>IF(performance_data[[#This Row],[return_percentage]]&gt;=performance_data[[#This Row],[benchmark_return]],"Higher","Lower")</f>
        <v>Higher</v>
      </c>
      <c r="M4787" s="14">
        <f xml:space="preserve"> _xlfn.MAXIFS(performance_data[date],performance_data[portfolio_id],performance_data[[#This Row],[portfolio_id]])</f>
        <v>45529</v>
      </c>
      <c r="N4787" s="14">
        <f xml:space="preserve"> _xlfn.MINIFS(performance_data[date],performance_data[portfolio_id],performance_data[[#This Row],[portfolio_id]])</f>
        <v>44845</v>
      </c>
      <c r="O4787" s="15">
        <f>_xlfn.MAXIFS(performance_data[portfolio_value],performance_data[portfolio_id],performance_data[[#This Row],[portfolio_id]],performance_data[date],performance_data[[#This Row],[latest_date]])</f>
        <v>72894.850000000006</v>
      </c>
      <c r="P4787" s="15">
        <f>_xlfn.MAXIFS(performance_data[portfolio_value],performance_data[portfolio_id],performance_data[[#This Row],[portfolio_id]],performance_data[date],performance_data[[#This Row],[starting_date]])</f>
        <v>143099.24</v>
      </c>
      <c r="Q4787" s="15">
        <f>performance_data[[#This Row],[latest_value]]-performance_data[[#This Row],[starting_value]]</f>
        <v>-70204.389999999985</v>
      </c>
      <c r="R4787" s="15">
        <f>performance_data[[#This Row],[net_inflows]]-performance_data[[#This Row],[net_outflows]]</f>
        <v>-8820.57</v>
      </c>
      <c r="S4787" s="15" t="str">
        <f>IF(performance_data[[#This Row],[net_inflows]]&gt;AVERAGE(performance_data[net_inflows]),"High","Low")</f>
        <v>Low</v>
      </c>
      <c r="T4787" s="15">
        <f>AVERAGEIF(performance_data[inflow_flag],performance_data[[#This Row],[inflow_flag]],performance_data[return_percentage])</f>
        <v>5.0457846277021572</v>
      </c>
      <c r="U4787" s="17">
        <f>IF(performance_data[[#This Row],[return_percentage]]&lt;performance_data[[#This Row],[benchmark_return]],1,0)</f>
        <v>0</v>
      </c>
      <c r="V4787" s="17">
        <f>COUNTIFS(performance_data[portfolio_id],performance_data[[#This Row],[portfolio_id]])</f>
        <v>27</v>
      </c>
      <c r="W4787" s="17">
        <f>COUNTIFS(performance_data[portfolio_id],performance_data[[#This Row],[portfolio_id]],
          performance_data[return_flag],1)</f>
        <v>13</v>
      </c>
      <c r="X4787" s="15">
        <f>performance_data[[#This Row],[underperform_flag_count]]/performance_data[[#This Row],[totalportfoliocount]]</f>
        <v>0.48148148148148145</v>
      </c>
    </row>
    <row r="4788" spans="1:24" x14ac:dyDescent="0.3">
      <c r="A4788">
        <v>9730</v>
      </c>
      <c r="B4788" s="1">
        <v>45354</v>
      </c>
      <c r="C4788">
        <v>275250.49</v>
      </c>
      <c r="D4788">
        <v>3.18</v>
      </c>
      <c r="E4788">
        <v>3.66</v>
      </c>
      <c r="F4788">
        <v>18144.7</v>
      </c>
      <c r="G4788">
        <v>12107.33</v>
      </c>
      <c r="H4788" t="s">
        <v>2205</v>
      </c>
      <c r="I4788" t="s">
        <v>2206</v>
      </c>
      <c r="J4788">
        <v>3</v>
      </c>
      <c r="K4788" t="s">
        <v>2222</v>
      </c>
      <c r="L4788" t="str">
        <f>IF(performance_data[[#This Row],[return_percentage]]&gt;=performance_data[[#This Row],[benchmark_return]],"Higher","Lower")</f>
        <v>Lower</v>
      </c>
      <c r="M4788" s="14">
        <f xml:space="preserve"> _xlfn.MAXIFS(performance_data[date],performance_data[portfolio_id],performance_data[[#This Row],[portfolio_id]])</f>
        <v>45529</v>
      </c>
      <c r="N4788" s="14">
        <f xml:space="preserve"> _xlfn.MINIFS(performance_data[date],performance_data[portfolio_id],performance_data[[#This Row],[portfolio_id]])</f>
        <v>44845</v>
      </c>
      <c r="O4788" s="15">
        <f>_xlfn.MAXIFS(performance_data[portfolio_value],performance_data[portfolio_id],performance_data[[#This Row],[portfolio_id]],performance_data[date],performance_data[[#This Row],[latest_date]])</f>
        <v>72894.850000000006</v>
      </c>
      <c r="P4788" s="15">
        <f>_xlfn.MAXIFS(performance_data[portfolio_value],performance_data[portfolio_id],performance_data[[#This Row],[portfolio_id]],performance_data[date],performance_data[[#This Row],[starting_date]])</f>
        <v>143099.24</v>
      </c>
      <c r="Q4788" s="15">
        <f>performance_data[[#This Row],[latest_value]]-performance_data[[#This Row],[starting_value]]</f>
        <v>-70204.389999999985</v>
      </c>
      <c r="R4788" s="15">
        <f>performance_data[[#This Row],[net_inflows]]-performance_data[[#This Row],[net_outflows]]</f>
        <v>6037.3700000000008</v>
      </c>
      <c r="S4788" s="15" t="str">
        <f>IF(performance_data[[#This Row],[net_inflows]]&gt;AVERAGE(performance_data[net_inflows]),"High","Low")</f>
        <v>High</v>
      </c>
      <c r="T4788" s="15">
        <f>AVERAGEIF(performance_data[inflow_flag],performance_data[[#This Row],[inflow_flag]],performance_data[return_percentage])</f>
        <v>4.8467905675459724</v>
      </c>
      <c r="U4788" s="17">
        <f>IF(performance_data[[#This Row],[return_percentage]]&lt;performance_data[[#This Row],[benchmark_return]],1,0)</f>
        <v>1</v>
      </c>
      <c r="V4788" s="17">
        <f>COUNTIFS(performance_data[portfolio_id],performance_data[[#This Row],[portfolio_id]])</f>
        <v>27</v>
      </c>
      <c r="W4788" s="17">
        <f>COUNTIFS(performance_data[portfolio_id],performance_data[[#This Row],[portfolio_id]],
          performance_data[return_flag],1)</f>
        <v>13</v>
      </c>
      <c r="X4788" s="15">
        <f>performance_data[[#This Row],[underperform_flag_count]]/performance_data[[#This Row],[totalportfoliocount]]</f>
        <v>0.48148148148148145</v>
      </c>
    </row>
    <row r="4789" spans="1:24" x14ac:dyDescent="0.3">
      <c r="A4789">
        <v>9730</v>
      </c>
      <c r="B4789" s="1">
        <v>45494</v>
      </c>
      <c r="C4789">
        <v>123326.89</v>
      </c>
      <c r="D4789">
        <v>15.07</v>
      </c>
      <c r="E4789">
        <v>17.239999999999998</v>
      </c>
      <c r="F4789">
        <v>6587.59</v>
      </c>
      <c r="G4789">
        <v>15093.88</v>
      </c>
      <c r="H4789" t="s">
        <v>2205</v>
      </c>
      <c r="I4789" t="s">
        <v>2209</v>
      </c>
      <c r="J4789">
        <v>7</v>
      </c>
      <c r="K4789" t="s">
        <v>2210</v>
      </c>
      <c r="L4789" t="str">
        <f>IF(performance_data[[#This Row],[return_percentage]]&gt;=performance_data[[#This Row],[benchmark_return]],"Higher","Lower")</f>
        <v>Lower</v>
      </c>
      <c r="M4789" s="14">
        <f xml:space="preserve"> _xlfn.MAXIFS(performance_data[date],performance_data[portfolio_id],performance_data[[#This Row],[portfolio_id]])</f>
        <v>45529</v>
      </c>
      <c r="N4789" s="14">
        <f xml:space="preserve"> _xlfn.MINIFS(performance_data[date],performance_data[portfolio_id],performance_data[[#This Row],[portfolio_id]])</f>
        <v>44845</v>
      </c>
      <c r="O4789" s="15">
        <f>_xlfn.MAXIFS(performance_data[portfolio_value],performance_data[portfolio_id],performance_data[[#This Row],[portfolio_id]],performance_data[date],performance_data[[#This Row],[latest_date]])</f>
        <v>72894.850000000006</v>
      </c>
      <c r="P4789" s="15">
        <f>_xlfn.MAXIFS(performance_data[portfolio_value],performance_data[portfolio_id],performance_data[[#This Row],[portfolio_id]],performance_data[date],performance_data[[#This Row],[starting_date]])</f>
        <v>143099.24</v>
      </c>
      <c r="Q4789" s="15">
        <f>performance_data[[#This Row],[latest_value]]-performance_data[[#This Row],[starting_value]]</f>
        <v>-70204.389999999985</v>
      </c>
      <c r="R4789" s="15">
        <f>performance_data[[#This Row],[net_inflows]]-performance_data[[#This Row],[net_outflows]]</f>
        <v>-8506.2899999999991</v>
      </c>
      <c r="S4789" s="15" t="str">
        <f>IF(performance_data[[#This Row],[net_inflows]]&gt;AVERAGE(performance_data[net_inflows]),"High","Low")</f>
        <v>Low</v>
      </c>
      <c r="T4789" s="15">
        <f>AVERAGEIF(performance_data[inflow_flag],performance_data[[#This Row],[inflow_flag]],performance_data[return_percentage])</f>
        <v>5.0457846277021572</v>
      </c>
      <c r="U4789" s="17">
        <f>IF(performance_data[[#This Row],[return_percentage]]&lt;performance_data[[#This Row],[benchmark_return]],1,0)</f>
        <v>1</v>
      </c>
      <c r="V4789" s="17">
        <f>COUNTIFS(performance_data[portfolio_id],performance_data[[#This Row],[portfolio_id]])</f>
        <v>27</v>
      </c>
      <c r="W4789" s="17">
        <f>COUNTIFS(performance_data[portfolio_id],performance_data[[#This Row],[portfolio_id]],
          performance_data[return_flag],1)</f>
        <v>13</v>
      </c>
      <c r="X4789" s="15">
        <f>performance_data[[#This Row],[underperform_flag_count]]/performance_data[[#This Row],[totalportfoliocount]]</f>
        <v>0.48148148148148145</v>
      </c>
    </row>
    <row r="4790" spans="1:24" x14ac:dyDescent="0.3">
      <c r="A4790">
        <v>9730</v>
      </c>
      <c r="B4790" s="1">
        <v>44886</v>
      </c>
      <c r="C4790">
        <v>395067.9</v>
      </c>
      <c r="D4790">
        <v>-6.14</v>
      </c>
      <c r="E4790">
        <v>-6.91</v>
      </c>
      <c r="F4790">
        <v>181.59</v>
      </c>
      <c r="G4790">
        <v>8119.11</v>
      </c>
      <c r="H4790" t="s">
        <v>2220</v>
      </c>
      <c r="I4790" t="s">
        <v>2217</v>
      </c>
      <c r="J4790">
        <v>11</v>
      </c>
      <c r="K4790" t="s">
        <v>2219</v>
      </c>
      <c r="L4790" t="str">
        <f>IF(performance_data[[#This Row],[return_percentage]]&gt;=performance_data[[#This Row],[benchmark_return]],"Higher","Lower")</f>
        <v>Higher</v>
      </c>
      <c r="M4790" s="14">
        <f xml:space="preserve"> _xlfn.MAXIFS(performance_data[date],performance_data[portfolio_id],performance_data[[#This Row],[portfolio_id]])</f>
        <v>45529</v>
      </c>
      <c r="N4790" s="14">
        <f xml:space="preserve"> _xlfn.MINIFS(performance_data[date],performance_data[portfolio_id],performance_data[[#This Row],[portfolio_id]])</f>
        <v>44845</v>
      </c>
      <c r="O4790" s="15">
        <f>_xlfn.MAXIFS(performance_data[portfolio_value],performance_data[portfolio_id],performance_data[[#This Row],[portfolio_id]],performance_data[date],performance_data[[#This Row],[latest_date]])</f>
        <v>72894.850000000006</v>
      </c>
      <c r="P4790" s="15">
        <f>_xlfn.MAXIFS(performance_data[portfolio_value],performance_data[portfolio_id],performance_data[[#This Row],[portfolio_id]],performance_data[date],performance_data[[#This Row],[starting_date]])</f>
        <v>143099.24</v>
      </c>
      <c r="Q4790" s="15">
        <f>performance_data[[#This Row],[latest_value]]-performance_data[[#This Row],[starting_value]]</f>
        <v>-70204.389999999985</v>
      </c>
      <c r="R4790" s="15">
        <f>performance_data[[#This Row],[net_inflows]]-performance_data[[#This Row],[net_outflows]]</f>
        <v>-7937.5199999999995</v>
      </c>
      <c r="S4790" s="15" t="str">
        <f>IF(performance_data[[#This Row],[net_inflows]]&gt;AVERAGE(performance_data[net_inflows]),"High","Low")</f>
        <v>Low</v>
      </c>
      <c r="T4790" s="15">
        <f>AVERAGEIF(performance_data[inflow_flag],performance_data[[#This Row],[inflow_flag]],performance_data[return_percentage])</f>
        <v>5.0457846277021572</v>
      </c>
      <c r="U4790" s="17">
        <f>IF(performance_data[[#This Row],[return_percentage]]&lt;performance_data[[#This Row],[benchmark_return]],1,0)</f>
        <v>0</v>
      </c>
      <c r="V4790" s="17">
        <f>COUNTIFS(performance_data[portfolio_id],performance_data[[#This Row],[portfolio_id]])</f>
        <v>27</v>
      </c>
      <c r="W4790" s="17">
        <f>COUNTIFS(performance_data[portfolio_id],performance_data[[#This Row],[portfolio_id]],
          performance_data[return_flag],1)</f>
        <v>13</v>
      </c>
      <c r="X4790" s="15">
        <f>performance_data[[#This Row],[underperform_flag_count]]/performance_data[[#This Row],[totalportfoliocount]]</f>
        <v>0.48148148148148145</v>
      </c>
    </row>
    <row r="4791" spans="1:24" x14ac:dyDescent="0.3">
      <c r="A4791">
        <v>9730</v>
      </c>
      <c r="B4791" s="1">
        <v>44860</v>
      </c>
      <c r="C4791">
        <v>91832.42</v>
      </c>
      <c r="D4791">
        <v>-8.69</v>
      </c>
      <c r="E4791">
        <v>-8.7799999999999994</v>
      </c>
      <c r="F4791">
        <v>18865.240000000002</v>
      </c>
      <c r="G4791">
        <v>18336.84</v>
      </c>
      <c r="H4791" t="s">
        <v>2220</v>
      </c>
      <c r="I4791" t="s">
        <v>2217</v>
      </c>
      <c r="J4791">
        <v>10</v>
      </c>
      <c r="K4791" t="s">
        <v>2224</v>
      </c>
      <c r="L4791" t="str">
        <f>IF(performance_data[[#This Row],[return_percentage]]&gt;=performance_data[[#This Row],[benchmark_return]],"Higher","Lower")</f>
        <v>Higher</v>
      </c>
      <c r="M4791" s="14">
        <f xml:space="preserve"> _xlfn.MAXIFS(performance_data[date],performance_data[portfolio_id],performance_data[[#This Row],[portfolio_id]])</f>
        <v>45529</v>
      </c>
      <c r="N4791" s="14">
        <f xml:space="preserve"> _xlfn.MINIFS(performance_data[date],performance_data[portfolio_id],performance_data[[#This Row],[portfolio_id]])</f>
        <v>44845</v>
      </c>
      <c r="O4791" s="15">
        <f>_xlfn.MAXIFS(performance_data[portfolio_value],performance_data[portfolio_id],performance_data[[#This Row],[portfolio_id]],performance_data[date],performance_data[[#This Row],[latest_date]])</f>
        <v>72894.850000000006</v>
      </c>
      <c r="P4791" s="15">
        <f>_xlfn.MAXIFS(performance_data[portfolio_value],performance_data[portfolio_id],performance_data[[#This Row],[portfolio_id]],performance_data[date],performance_data[[#This Row],[starting_date]])</f>
        <v>143099.24</v>
      </c>
      <c r="Q4791" s="15">
        <f>performance_data[[#This Row],[latest_value]]-performance_data[[#This Row],[starting_value]]</f>
        <v>-70204.389999999985</v>
      </c>
      <c r="R4791" s="15">
        <f>performance_data[[#This Row],[net_inflows]]-performance_data[[#This Row],[net_outflows]]</f>
        <v>528.40000000000146</v>
      </c>
      <c r="S4791" s="15" t="str">
        <f>IF(performance_data[[#This Row],[net_inflows]]&gt;AVERAGE(performance_data[net_inflows]),"High","Low")</f>
        <v>High</v>
      </c>
      <c r="T4791" s="15">
        <f>AVERAGEIF(performance_data[inflow_flag],performance_data[[#This Row],[inflow_flag]],performance_data[return_percentage])</f>
        <v>4.8467905675459724</v>
      </c>
      <c r="U4791" s="17">
        <f>IF(performance_data[[#This Row],[return_percentage]]&lt;performance_data[[#This Row],[benchmark_return]],1,0)</f>
        <v>0</v>
      </c>
      <c r="V4791" s="17">
        <f>COUNTIFS(performance_data[portfolio_id],performance_data[[#This Row],[portfolio_id]])</f>
        <v>27</v>
      </c>
      <c r="W4791" s="17">
        <f>COUNTIFS(performance_data[portfolio_id],performance_data[[#This Row],[portfolio_id]],
          performance_data[return_flag],1)</f>
        <v>13</v>
      </c>
      <c r="X4791" s="15">
        <f>performance_data[[#This Row],[underperform_flag_count]]/performance_data[[#This Row],[totalportfoliocount]]</f>
        <v>0.48148148148148145</v>
      </c>
    </row>
    <row r="4792" spans="1:24" x14ac:dyDescent="0.3">
      <c r="A4792">
        <v>9730</v>
      </c>
      <c r="B4792" s="1">
        <v>45274</v>
      </c>
      <c r="C4792">
        <v>193501.45</v>
      </c>
      <c r="D4792">
        <v>-9.15</v>
      </c>
      <c r="E4792">
        <v>-8.69</v>
      </c>
      <c r="F4792">
        <v>13772.07</v>
      </c>
      <c r="G4792">
        <v>3187.22</v>
      </c>
      <c r="H4792" t="s">
        <v>2213</v>
      </c>
      <c r="I4792" t="s">
        <v>2217</v>
      </c>
      <c r="J4792">
        <v>12</v>
      </c>
      <c r="K4792" t="s">
        <v>2218</v>
      </c>
      <c r="L4792" t="str">
        <f>IF(performance_data[[#This Row],[return_percentage]]&gt;=performance_data[[#This Row],[benchmark_return]],"Higher","Lower")</f>
        <v>Lower</v>
      </c>
      <c r="M4792" s="14">
        <f xml:space="preserve"> _xlfn.MAXIFS(performance_data[date],performance_data[portfolio_id],performance_data[[#This Row],[portfolio_id]])</f>
        <v>45529</v>
      </c>
      <c r="N4792" s="14">
        <f xml:space="preserve"> _xlfn.MINIFS(performance_data[date],performance_data[portfolio_id],performance_data[[#This Row],[portfolio_id]])</f>
        <v>44845</v>
      </c>
      <c r="O4792" s="15">
        <f>_xlfn.MAXIFS(performance_data[portfolio_value],performance_data[portfolio_id],performance_data[[#This Row],[portfolio_id]],performance_data[date],performance_data[[#This Row],[latest_date]])</f>
        <v>72894.850000000006</v>
      </c>
      <c r="P4792" s="15">
        <f>_xlfn.MAXIFS(performance_data[portfolio_value],performance_data[portfolio_id],performance_data[[#This Row],[portfolio_id]],performance_data[date],performance_data[[#This Row],[starting_date]])</f>
        <v>143099.24</v>
      </c>
      <c r="Q4792" s="15">
        <f>performance_data[[#This Row],[latest_value]]-performance_data[[#This Row],[starting_value]]</f>
        <v>-70204.389999999985</v>
      </c>
      <c r="R4792" s="15">
        <f>performance_data[[#This Row],[net_inflows]]-performance_data[[#This Row],[net_outflows]]</f>
        <v>10584.85</v>
      </c>
      <c r="S4792" s="15" t="str">
        <f>IF(performance_data[[#This Row],[net_inflows]]&gt;AVERAGE(performance_data[net_inflows]),"High","Low")</f>
        <v>High</v>
      </c>
      <c r="T4792" s="15">
        <f>AVERAGEIF(performance_data[inflow_flag],performance_data[[#This Row],[inflow_flag]],performance_data[return_percentage])</f>
        <v>4.8467905675459724</v>
      </c>
      <c r="U4792" s="17">
        <f>IF(performance_data[[#This Row],[return_percentage]]&lt;performance_data[[#This Row],[benchmark_return]],1,0)</f>
        <v>1</v>
      </c>
      <c r="V4792" s="17">
        <f>COUNTIFS(performance_data[portfolio_id],performance_data[[#This Row],[portfolio_id]])</f>
        <v>27</v>
      </c>
      <c r="W4792" s="17">
        <f>COUNTIFS(performance_data[portfolio_id],performance_data[[#This Row],[portfolio_id]],
          performance_data[return_flag],1)</f>
        <v>13</v>
      </c>
      <c r="X4792" s="15">
        <f>performance_data[[#This Row],[underperform_flag_count]]/performance_data[[#This Row],[totalportfoliocount]]</f>
        <v>0.48148148148148145</v>
      </c>
    </row>
    <row r="4793" spans="1:24" x14ac:dyDescent="0.3">
      <c r="A4793">
        <v>9730</v>
      </c>
      <c r="B4793" s="1">
        <v>44992</v>
      </c>
      <c r="C4793">
        <v>402032.9</v>
      </c>
      <c r="D4793">
        <v>14.73</v>
      </c>
      <c r="E4793">
        <v>14.27</v>
      </c>
      <c r="F4793">
        <v>1411.13</v>
      </c>
      <c r="G4793">
        <v>9272.6</v>
      </c>
      <c r="H4793" t="s">
        <v>2213</v>
      </c>
      <c r="I4793" t="s">
        <v>2206</v>
      </c>
      <c r="J4793">
        <v>3</v>
      </c>
      <c r="K4793" t="s">
        <v>2222</v>
      </c>
      <c r="L4793" t="str">
        <f>IF(performance_data[[#This Row],[return_percentage]]&gt;=performance_data[[#This Row],[benchmark_return]],"Higher","Lower")</f>
        <v>Higher</v>
      </c>
      <c r="M4793" s="14">
        <f xml:space="preserve"> _xlfn.MAXIFS(performance_data[date],performance_data[portfolio_id],performance_data[[#This Row],[portfolio_id]])</f>
        <v>45529</v>
      </c>
      <c r="N4793" s="14">
        <f xml:space="preserve"> _xlfn.MINIFS(performance_data[date],performance_data[portfolio_id],performance_data[[#This Row],[portfolio_id]])</f>
        <v>44845</v>
      </c>
      <c r="O4793" s="15">
        <f>_xlfn.MAXIFS(performance_data[portfolio_value],performance_data[portfolio_id],performance_data[[#This Row],[portfolio_id]],performance_data[date],performance_data[[#This Row],[latest_date]])</f>
        <v>72894.850000000006</v>
      </c>
      <c r="P4793" s="15">
        <f>_xlfn.MAXIFS(performance_data[portfolio_value],performance_data[portfolio_id],performance_data[[#This Row],[portfolio_id]],performance_data[date],performance_data[[#This Row],[starting_date]])</f>
        <v>143099.24</v>
      </c>
      <c r="Q4793" s="15">
        <f>performance_data[[#This Row],[latest_value]]-performance_data[[#This Row],[starting_value]]</f>
        <v>-70204.389999999985</v>
      </c>
      <c r="R4793" s="15">
        <f>performance_data[[#This Row],[net_inflows]]-performance_data[[#This Row],[net_outflows]]</f>
        <v>-7861.47</v>
      </c>
      <c r="S4793" s="15" t="str">
        <f>IF(performance_data[[#This Row],[net_inflows]]&gt;AVERAGE(performance_data[net_inflows]),"High","Low")</f>
        <v>Low</v>
      </c>
      <c r="T4793" s="15">
        <f>AVERAGEIF(performance_data[inflow_flag],performance_data[[#This Row],[inflow_flag]],performance_data[return_percentage])</f>
        <v>5.0457846277021572</v>
      </c>
      <c r="U4793" s="17">
        <f>IF(performance_data[[#This Row],[return_percentage]]&lt;performance_data[[#This Row],[benchmark_return]],1,0)</f>
        <v>0</v>
      </c>
      <c r="V4793" s="17">
        <f>COUNTIFS(performance_data[portfolio_id],performance_data[[#This Row],[portfolio_id]])</f>
        <v>27</v>
      </c>
      <c r="W4793" s="17">
        <f>COUNTIFS(performance_data[portfolio_id],performance_data[[#This Row],[portfolio_id]],
          performance_data[return_flag],1)</f>
        <v>13</v>
      </c>
      <c r="X4793" s="15">
        <f>performance_data[[#This Row],[underperform_flag_count]]/performance_data[[#This Row],[totalportfoliocount]]</f>
        <v>0.48148148148148145</v>
      </c>
    </row>
    <row r="4794" spans="1:24" x14ac:dyDescent="0.3">
      <c r="A4794">
        <v>9730</v>
      </c>
      <c r="B4794" s="1">
        <v>45157</v>
      </c>
      <c r="C4794">
        <v>482628.4</v>
      </c>
      <c r="D4794">
        <v>-5.81</v>
      </c>
      <c r="E4794">
        <v>-4.99</v>
      </c>
      <c r="F4794">
        <v>14593.75</v>
      </c>
      <c r="G4794">
        <v>6429.61</v>
      </c>
      <c r="H4794" t="s">
        <v>2213</v>
      </c>
      <c r="I4794" t="s">
        <v>2209</v>
      </c>
      <c r="J4794">
        <v>8</v>
      </c>
      <c r="K4794" t="s">
        <v>2214</v>
      </c>
      <c r="L4794" t="str">
        <f>IF(performance_data[[#This Row],[return_percentage]]&gt;=performance_data[[#This Row],[benchmark_return]],"Higher","Lower")</f>
        <v>Lower</v>
      </c>
      <c r="M4794" s="14">
        <f xml:space="preserve"> _xlfn.MAXIFS(performance_data[date],performance_data[portfolio_id],performance_data[[#This Row],[portfolio_id]])</f>
        <v>45529</v>
      </c>
      <c r="N4794" s="14">
        <f xml:space="preserve"> _xlfn.MINIFS(performance_data[date],performance_data[portfolio_id],performance_data[[#This Row],[portfolio_id]])</f>
        <v>44845</v>
      </c>
      <c r="O4794" s="15">
        <f>_xlfn.MAXIFS(performance_data[portfolio_value],performance_data[portfolio_id],performance_data[[#This Row],[portfolio_id]],performance_data[date],performance_data[[#This Row],[latest_date]])</f>
        <v>72894.850000000006</v>
      </c>
      <c r="P4794" s="15">
        <f>_xlfn.MAXIFS(performance_data[portfolio_value],performance_data[portfolio_id],performance_data[[#This Row],[portfolio_id]],performance_data[date],performance_data[[#This Row],[starting_date]])</f>
        <v>143099.24</v>
      </c>
      <c r="Q4794" s="15">
        <f>performance_data[[#This Row],[latest_value]]-performance_data[[#This Row],[starting_value]]</f>
        <v>-70204.389999999985</v>
      </c>
      <c r="R4794" s="15">
        <f>performance_data[[#This Row],[net_inflows]]-performance_data[[#This Row],[net_outflows]]</f>
        <v>8164.14</v>
      </c>
      <c r="S4794" s="15" t="str">
        <f>IF(performance_data[[#This Row],[net_inflows]]&gt;AVERAGE(performance_data[net_inflows]),"High","Low")</f>
        <v>High</v>
      </c>
      <c r="T4794" s="15">
        <f>AVERAGEIF(performance_data[inflow_flag],performance_data[[#This Row],[inflow_flag]],performance_data[return_percentage])</f>
        <v>4.8467905675459724</v>
      </c>
      <c r="U4794" s="17">
        <f>IF(performance_data[[#This Row],[return_percentage]]&lt;performance_data[[#This Row],[benchmark_return]],1,0)</f>
        <v>1</v>
      </c>
      <c r="V4794" s="17">
        <f>COUNTIFS(performance_data[portfolio_id],performance_data[[#This Row],[portfolio_id]])</f>
        <v>27</v>
      </c>
      <c r="W4794" s="17">
        <f>COUNTIFS(performance_data[portfolio_id],performance_data[[#This Row],[portfolio_id]],
          performance_data[return_flag],1)</f>
        <v>13</v>
      </c>
      <c r="X4794" s="15">
        <f>performance_data[[#This Row],[underperform_flag_count]]/performance_data[[#This Row],[totalportfoliocount]]</f>
        <v>0.48148148148148145</v>
      </c>
    </row>
    <row r="4795" spans="1:24" x14ac:dyDescent="0.3">
      <c r="A4795">
        <v>9730</v>
      </c>
      <c r="B4795" s="1">
        <v>44845</v>
      </c>
      <c r="C4795">
        <v>143099.24</v>
      </c>
      <c r="D4795">
        <v>5.32</v>
      </c>
      <c r="E4795">
        <v>4.68</v>
      </c>
      <c r="F4795">
        <v>6872.57</v>
      </c>
      <c r="G4795">
        <v>5889.49</v>
      </c>
      <c r="H4795" t="s">
        <v>2220</v>
      </c>
      <c r="I4795" t="s">
        <v>2217</v>
      </c>
      <c r="J4795">
        <v>10</v>
      </c>
      <c r="K4795" t="s">
        <v>2224</v>
      </c>
      <c r="L4795" t="str">
        <f>IF(performance_data[[#This Row],[return_percentage]]&gt;=performance_data[[#This Row],[benchmark_return]],"Higher","Lower")</f>
        <v>Higher</v>
      </c>
      <c r="M4795" s="14">
        <f xml:space="preserve"> _xlfn.MAXIFS(performance_data[date],performance_data[portfolio_id],performance_data[[#This Row],[portfolio_id]])</f>
        <v>45529</v>
      </c>
      <c r="N4795" s="14">
        <f xml:space="preserve"> _xlfn.MINIFS(performance_data[date],performance_data[portfolio_id],performance_data[[#This Row],[portfolio_id]])</f>
        <v>44845</v>
      </c>
      <c r="O4795" s="15">
        <f>_xlfn.MAXIFS(performance_data[portfolio_value],performance_data[portfolio_id],performance_data[[#This Row],[portfolio_id]],performance_data[date],performance_data[[#This Row],[latest_date]])</f>
        <v>72894.850000000006</v>
      </c>
      <c r="P4795" s="15">
        <f>_xlfn.MAXIFS(performance_data[portfolio_value],performance_data[portfolio_id],performance_data[[#This Row],[portfolio_id]],performance_data[date],performance_data[[#This Row],[starting_date]])</f>
        <v>143099.24</v>
      </c>
      <c r="Q4795" s="15">
        <f>performance_data[[#This Row],[latest_value]]-performance_data[[#This Row],[starting_value]]</f>
        <v>-70204.389999999985</v>
      </c>
      <c r="R4795" s="15">
        <f>performance_data[[#This Row],[net_inflows]]-performance_data[[#This Row],[net_outflows]]</f>
        <v>983.07999999999993</v>
      </c>
      <c r="S4795" s="15" t="str">
        <f>IF(performance_data[[#This Row],[net_inflows]]&gt;AVERAGE(performance_data[net_inflows]),"High","Low")</f>
        <v>Low</v>
      </c>
      <c r="T4795" s="15">
        <f>AVERAGEIF(performance_data[inflow_flag],performance_data[[#This Row],[inflow_flag]],performance_data[return_percentage])</f>
        <v>5.0457846277021572</v>
      </c>
      <c r="U4795" s="17">
        <f>IF(performance_data[[#This Row],[return_percentage]]&lt;performance_data[[#This Row],[benchmark_return]],1,0)</f>
        <v>0</v>
      </c>
      <c r="V4795" s="17">
        <f>COUNTIFS(performance_data[portfolio_id],performance_data[[#This Row],[portfolio_id]])</f>
        <v>27</v>
      </c>
      <c r="W4795" s="17">
        <f>COUNTIFS(performance_data[portfolio_id],performance_data[[#This Row],[portfolio_id]],
          performance_data[return_flag],1)</f>
        <v>13</v>
      </c>
      <c r="X4795" s="15">
        <f>performance_data[[#This Row],[underperform_flag_count]]/performance_data[[#This Row],[totalportfoliocount]]</f>
        <v>0.48148148148148145</v>
      </c>
    </row>
    <row r="4796" spans="1:24" x14ac:dyDescent="0.3">
      <c r="A4796">
        <v>9730</v>
      </c>
      <c r="B4796" s="1">
        <v>45294</v>
      </c>
      <c r="C4796">
        <v>205404.13</v>
      </c>
      <c r="D4796">
        <v>18.48</v>
      </c>
      <c r="E4796">
        <v>15.23</v>
      </c>
      <c r="F4796">
        <v>2132.29</v>
      </c>
      <c r="G4796">
        <v>16450.11</v>
      </c>
      <c r="H4796" t="s">
        <v>2205</v>
      </c>
      <c r="I4796" t="s">
        <v>2206</v>
      </c>
      <c r="J4796">
        <v>1</v>
      </c>
      <c r="K4796" t="s">
        <v>2207</v>
      </c>
      <c r="L4796" t="str">
        <f>IF(performance_data[[#This Row],[return_percentage]]&gt;=performance_data[[#This Row],[benchmark_return]],"Higher","Lower")</f>
        <v>Higher</v>
      </c>
      <c r="M4796" s="14">
        <f xml:space="preserve"> _xlfn.MAXIFS(performance_data[date],performance_data[portfolio_id],performance_data[[#This Row],[portfolio_id]])</f>
        <v>45529</v>
      </c>
      <c r="N4796" s="14">
        <f xml:space="preserve"> _xlfn.MINIFS(performance_data[date],performance_data[portfolio_id],performance_data[[#This Row],[portfolio_id]])</f>
        <v>44845</v>
      </c>
      <c r="O4796" s="15">
        <f>_xlfn.MAXIFS(performance_data[portfolio_value],performance_data[portfolio_id],performance_data[[#This Row],[portfolio_id]],performance_data[date],performance_data[[#This Row],[latest_date]])</f>
        <v>72894.850000000006</v>
      </c>
      <c r="P4796" s="15">
        <f>_xlfn.MAXIFS(performance_data[portfolio_value],performance_data[portfolio_id],performance_data[[#This Row],[portfolio_id]],performance_data[date],performance_data[[#This Row],[starting_date]])</f>
        <v>143099.24</v>
      </c>
      <c r="Q4796" s="15">
        <f>performance_data[[#This Row],[latest_value]]-performance_data[[#This Row],[starting_value]]</f>
        <v>-70204.389999999985</v>
      </c>
      <c r="R4796" s="15">
        <f>performance_data[[#This Row],[net_inflows]]-performance_data[[#This Row],[net_outflows]]</f>
        <v>-14317.82</v>
      </c>
      <c r="S4796" s="15" t="str">
        <f>IF(performance_data[[#This Row],[net_inflows]]&gt;AVERAGE(performance_data[net_inflows]),"High","Low")</f>
        <v>Low</v>
      </c>
      <c r="T4796" s="15">
        <f>AVERAGEIF(performance_data[inflow_flag],performance_data[[#This Row],[inflow_flag]],performance_data[return_percentage])</f>
        <v>5.0457846277021572</v>
      </c>
      <c r="U4796" s="17">
        <f>IF(performance_data[[#This Row],[return_percentage]]&lt;performance_data[[#This Row],[benchmark_return]],1,0)</f>
        <v>0</v>
      </c>
      <c r="V4796" s="17">
        <f>COUNTIFS(performance_data[portfolio_id],performance_data[[#This Row],[portfolio_id]])</f>
        <v>27</v>
      </c>
      <c r="W4796" s="17">
        <f>COUNTIFS(performance_data[portfolio_id],performance_data[[#This Row],[portfolio_id]],
          performance_data[return_flag],1)</f>
        <v>13</v>
      </c>
      <c r="X4796" s="15">
        <f>performance_data[[#This Row],[underperform_flag_count]]/performance_data[[#This Row],[totalportfoliocount]]</f>
        <v>0.48148148148148145</v>
      </c>
    </row>
    <row r="4797" spans="1:24" x14ac:dyDescent="0.3">
      <c r="A4797">
        <v>9730</v>
      </c>
      <c r="B4797" s="1">
        <v>45208</v>
      </c>
      <c r="C4797">
        <v>157354.54999999999</v>
      </c>
      <c r="D4797">
        <v>-5.59</v>
      </c>
      <c r="E4797">
        <v>-5.36</v>
      </c>
      <c r="F4797">
        <v>15555.41</v>
      </c>
      <c r="G4797">
        <v>8562.33</v>
      </c>
      <c r="H4797" t="s">
        <v>2213</v>
      </c>
      <c r="I4797" t="s">
        <v>2217</v>
      </c>
      <c r="J4797">
        <v>10</v>
      </c>
      <c r="K4797" t="s">
        <v>2224</v>
      </c>
      <c r="L4797" t="str">
        <f>IF(performance_data[[#This Row],[return_percentage]]&gt;=performance_data[[#This Row],[benchmark_return]],"Higher","Lower")</f>
        <v>Lower</v>
      </c>
      <c r="M4797" s="14">
        <f xml:space="preserve"> _xlfn.MAXIFS(performance_data[date],performance_data[portfolio_id],performance_data[[#This Row],[portfolio_id]])</f>
        <v>45529</v>
      </c>
      <c r="N4797" s="14">
        <f xml:space="preserve"> _xlfn.MINIFS(performance_data[date],performance_data[portfolio_id],performance_data[[#This Row],[portfolio_id]])</f>
        <v>44845</v>
      </c>
      <c r="O4797" s="15">
        <f>_xlfn.MAXIFS(performance_data[portfolio_value],performance_data[portfolio_id],performance_data[[#This Row],[portfolio_id]],performance_data[date],performance_data[[#This Row],[latest_date]])</f>
        <v>72894.850000000006</v>
      </c>
      <c r="P4797" s="15">
        <f>_xlfn.MAXIFS(performance_data[portfolio_value],performance_data[portfolio_id],performance_data[[#This Row],[portfolio_id]],performance_data[date],performance_data[[#This Row],[starting_date]])</f>
        <v>143099.24</v>
      </c>
      <c r="Q4797" s="15">
        <f>performance_data[[#This Row],[latest_value]]-performance_data[[#This Row],[starting_value]]</f>
        <v>-70204.389999999985</v>
      </c>
      <c r="R4797" s="15">
        <f>performance_data[[#This Row],[net_inflows]]-performance_data[[#This Row],[net_outflows]]</f>
        <v>6993.08</v>
      </c>
      <c r="S4797" s="15" t="str">
        <f>IF(performance_data[[#This Row],[net_inflows]]&gt;AVERAGE(performance_data[net_inflows]),"High","Low")</f>
        <v>High</v>
      </c>
      <c r="T4797" s="15">
        <f>AVERAGEIF(performance_data[inflow_flag],performance_data[[#This Row],[inflow_flag]],performance_data[return_percentage])</f>
        <v>4.8467905675459724</v>
      </c>
      <c r="U4797" s="17">
        <f>IF(performance_data[[#This Row],[return_percentage]]&lt;performance_data[[#This Row],[benchmark_return]],1,0)</f>
        <v>1</v>
      </c>
      <c r="V4797" s="17">
        <f>COUNTIFS(performance_data[portfolio_id],performance_data[[#This Row],[portfolio_id]])</f>
        <v>27</v>
      </c>
      <c r="W4797" s="17">
        <f>COUNTIFS(performance_data[portfolio_id],performance_data[[#This Row],[portfolio_id]],
          performance_data[return_flag],1)</f>
        <v>13</v>
      </c>
      <c r="X4797" s="15">
        <f>performance_data[[#This Row],[underperform_flag_count]]/performance_data[[#This Row],[totalportfoliocount]]</f>
        <v>0.48148148148148145</v>
      </c>
    </row>
    <row r="4798" spans="1:24" x14ac:dyDescent="0.3">
      <c r="A4798">
        <v>9730</v>
      </c>
      <c r="B4798" s="1">
        <v>45465</v>
      </c>
      <c r="C4798">
        <v>350028.39</v>
      </c>
      <c r="D4798">
        <v>14.38</v>
      </c>
      <c r="E4798">
        <v>11.73</v>
      </c>
      <c r="F4798">
        <v>15103.15</v>
      </c>
      <c r="G4798">
        <v>3958.69</v>
      </c>
      <c r="H4798" t="s">
        <v>2205</v>
      </c>
      <c r="I4798" t="s">
        <v>2211</v>
      </c>
      <c r="J4798">
        <v>6</v>
      </c>
      <c r="K4798" t="s">
        <v>2212</v>
      </c>
      <c r="L4798" t="str">
        <f>IF(performance_data[[#This Row],[return_percentage]]&gt;=performance_data[[#This Row],[benchmark_return]],"Higher","Lower")</f>
        <v>Higher</v>
      </c>
      <c r="M4798" s="14">
        <f xml:space="preserve"> _xlfn.MAXIFS(performance_data[date],performance_data[portfolio_id],performance_data[[#This Row],[portfolio_id]])</f>
        <v>45529</v>
      </c>
      <c r="N4798" s="14">
        <f xml:space="preserve"> _xlfn.MINIFS(performance_data[date],performance_data[portfolio_id],performance_data[[#This Row],[portfolio_id]])</f>
        <v>44845</v>
      </c>
      <c r="O4798" s="15">
        <f>_xlfn.MAXIFS(performance_data[portfolio_value],performance_data[portfolio_id],performance_data[[#This Row],[portfolio_id]],performance_data[date],performance_data[[#This Row],[latest_date]])</f>
        <v>72894.850000000006</v>
      </c>
      <c r="P4798" s="15">
        <f>_xlfn.MAXIFS(performance_data[portfolio_value],performance_data[portfolio_id],performance_data[[#This Row],[portfolio_id]],performance_data[date],performance_data[[#This Row],[starting_date]])</f>
        <v>143099.24</v>
      </c>
      <c r="Q4798" s="15">
        <f>performance_data[[#This Row],[latest_value]]-performance_data[[#This Row],[starting_value]]</f>
        <v>-70204.389999999985</v>
      </c>
      <c r="R4798" s="15">
        <f>performance_data[[#This Row],[net_inflows]]-performance_data[[#This Row],[net_outflows]]</f>
        <v>11144.46</v>
      </c>
      <c r="S4798" s="15" t="str">
        <f>IF(performance_data[[#This Row],[net_inflows]]&gt;AVERAGE(performance_data[net_inflows]),"High","Low")</f>
        <v>High</v>
      </c>
      <c r="T4798" s="15">
        <f>AVERAGEIF(performance_data[inflow_flag],performance_data[[#This Row],[inflow_flag]],performance_data[return_percentage])</f>
        <v>4.8467905675459724</v>
      </c>
      <c r="U4798" s="17">
        <f>IF(performance_data[[#This Row],[return_percentage]]&lt;performance_data[[#This Row],[benchmark_return]],1,0)</f>
        <v>0</v>
      </c>
      <c r="V4798" s="17">
        <f>COUNTIFS(performance_data[portfolio_id],performance_data[[#This Row],[portfolio_id]])</f>
        <v>27</v>
      </c>
      <c r="W4798" s="17">
        <f>COUNTIFS(performance_data[portfolio_id],performance_data[[#This Row],[portfolio_id]],
          performance_data[return_flag],1)</f>
        <v>13</v>
      </c>
      <c r="X4798" s="15">
        <f>performance_data[[#This Row],[underperform_flag_count]]/performance_data[[#This Row],[totalportfoliocount]]</f>
        <v>0.48148148148148145</v>
      </c>
    </row>
    <row r="4799" spans="1:24" x14ac:dyDescent="0.3">
      <c r="A4799">
        <v>9730</v>
      </c>
      <c r="B4799" s="1">
        <v>44982</v>
      </c>
      <c r="C4799">
        <v>363206.48</v>
      </c>
      <c r="D4799">
        <v>3.12</v>
      </c>
      <c r="E4799">
        <v>3.26</v>
      </c>
      <c r="F4799">
        <v>3220.55</v>
      </c>
      <c r="G4799">
        <v>15276.2</v>
      </c>
      <c r="H4799" t="s">
        <v>2213</v>
      </c>
      <c r="I4799" t="s">
        <v>2206</v>
      </c>
      <c r="J4799">
        <v>2</v>
      </c>
      <c r="K4799" t="s">
        <v>2226</v>
      </c>
      <c r="L4799" t="str">
        <f>IF(performance_data[[#This Row],[return_percentage]]&gt;=performance_data[[#This Row],[benchmark_return]],"Higher","Lower")</f>
        <v>Lower</v>
      </c>
      <c r="M4799" s="14">
        <f xml:space="preserve"> _xlfn.MAXIFS(performance_data[date],performance_data[portfolio_id],performance_data[[#This Row],[portfolio_id]])</f>
        <v>45529</v>
      </c>
      <c r="N4799" s="14">
        <f xml:space="preserve"> _xlfn.MINIFS(performance_data[date],performance_data[portfolio_id],performance_data[[#This Row],[portfolio_id]])</f>
        <v>44845</v>
      </c>
      <c r="O4799" s="15">
        <f>_xlfn.MAXIFS(performance_data[portfolio_value],performance_data[portfolio_id],performance_data[[#This Row],[portfolio_id]],performance_data[date],performance_data[[#This Row],[latest_date]])</f>
        <v>72894.850000000006</v>
      </c>
      <c r="P4799" s="15">
        <f>_xlfn.MAXIFS(performance_data[portfolio_value],performance_data[portfolio_id],performance_data[[#This Row],[portfolio_id]],performance_data[date],performance_data[[#This Row],[starting_date]])</f>
        <v>143099.24</v>
      </c>
      <c r="Q4799" s="15">
        <f>performance_data[[#This Row],[latest_value]]-performance_data[[#This Row],[starting_value]]</f>
        <v>-70204.389999999985</v>
      </c>
      <c r="R4799" s="15">
        <f>performance_data[[#This Row],[net_inflows]]-performance_data[[#This Row],[net_outflows]]</f>
        <v>-12055.650000000001</v>
      </c>
      <c r="S4799" s="15" t="str">
        <f>IF(performance_data[[#This Row],[net_inflows]]&gt;AVERAGE(performance_data[net_inflows]),"High","Low")</f>
        <v>Low</v>
      </c>
      <c r="T4799" s="15">
        <f>AVERAGEIF(performance_data[inflow_flag],performance_data[[#This Row],[inflow_flag]],performance_data[return_percentage])</f>
        <v>5.0457846277021572</v>
      </c>
      <c r="U4799" s="17">
        <f>IF(performance_data[[#This Row],[return_percentage]]&lt;performance_data[[#This Row],[benchmark_return]],1,0)</f>
        <v>1</v>
      </c>
      <c r="V4799" s="17">
        <f>COUNTIFS(performance_data[portfolio_id],performance_data[[#This Row],[portfolio_id]])</f>
        <v>27</v>
      </c>
      <c r="W4799" s="17">
        <f>COUNTIFS(performance_data[portfolio_id],performance_data[[#This Row],[portfolio_id]],
          performance_data[return_flag],1)</f>
        <v>13</v>
      </c>
      <c r="X4799" s="15">
        <f>performance_data[[#This Row],[underperform_flag_count]]/performance_data[[#This Row],[totalportfoliocount]]</f>
        <v>0.48148148148148145</v>
      </c>
    </row>
    <row r="4800" spans="1:24" x14ac:dyDescent="0.3">
      <c r="A4800">
        <v>9730</v>
      </c>
      <c r="B4800" s="1">
        <v>45332</v>
      </c>
      <c r="C4800">
        <v>92443.24</v>
      </c>
      <c r="D4800">
        <v>12.62</v>
      </c>
      <c r="E4800">
        <v>12.66</v>
      </c>
      <c r="F4800">
        <v>9195.99</v>
      </c>
      <c r="G4800">
        <v>6009.93</v>
      </c>
      <c r="H4800" t="s">
        <v>2205</v>
      </c>
      <c r="I4800" t="s">
        <v>2206</v>
      </c>
      <c r="J4800">
        <v>2</v>
      </c>
      <c r="K4800" t="s">
        <v>2226</v>
      </c>
      <c r="L4800" t="str">
        <f>IF(performance_data[[#This Row],[return_percentage]]&gt;=performance_data[[#This Row],[benchmark_return]],"Higher","Lower")</f>
        <v>Lower</v>
      </c>
      <c r="M4800" s="14">
        <f xml:space="preserve"> _xlfn.MAXIFS(performance_data[date],performance_data[portfolio_id],performance_data[[#This Row],[portfolio_id]])</f>
        <v>45529</v>
      </c>
      <c r="N4800" s="14">
        <f xml:space="preserve"> _xlfn.MINIFS(performance_data[date],performance_data[portfolio_id],performance_data[[#This Row],[portfolio_id]])</f>
        <v>44845</v>
      </c>
      <c r="O4800" s="15">
        <f>_xlfn.MAXIFS(performance_data[portfolio_value],performance_data[portfolio_id],performance_data[[#This Row],[portfolio_id]],performance_data[date],performance_data[[#This Row],[latest_date]])</f>
        <v>72894.850000000006</v>
      </c>
      <c r="P4800" s="15">
        <f>_xlfn.MAXIFS(performance_data[portfolio_value],performance_data[portfolio_id],performance_data[[#This Row],[portfolio_id]],performance_data[date],performance_data[[#This Row],[starting_date]])</f>
        <v>143099.24</v>
      </c>
      <c r="Q4800" s="15">
        <f>performance_data[[#This Row],[latest_value]]-performance_data[[#This Row],[starting_value]]</f>
        <v>-70204.389999999985</v>
      </c>
      <c r="R4800" s="15">
        <f>performance_data[[#This Row],[net_inflows]]-performance_data[[#This Row],[net_outflows]]</f>
        <v>3186.0599999999995</v>
      </c>
      <c r="S4800" s="15" t="str">
        <f>IF(performance_data[[#This Row],[net_inflows]]&gt;AVERAGE(performance_data[net_inflows]),"High","Low")</f>
        <v>Low</v>
      </c>
      <c r="T4800" s="15">
        <f>AVERAGEIF(performance_data[inflow_flag],performance_data[[#This Row],[inflow_flag]],performance_data[return_percentage])</f>
        <v>5.0457846277021572</v>
      </c>
      <c r="U4800" s="17">
        <f>IF(performance_data[[#This Row],[return_percentage]]&lt;performance_data[[#This Row],[benchmark_return]],1,0)</f>
        <v>1</v>
      </c>
      <c r="V4800" s="17">
        <f>COUNTIFS(performance_data[portfolio_id],performance_data[[#This Row],[portfolio_id]])</f>
        <v>27</v>
      </c>
      <c r="W4800" s="17">
        <f>COUNTIFS(performance_data[portfolio_id],performance_data[[#This Row],[portfolio_id]],
          performance_data[return_flag],1)</f>
        <v>13</v>
      </c>
      <c r="X4800" s="15">
        <f>performance_data[[#This Row],[underperform_flag_count]]/performance_data[[#This Row],[totalportfoliocount]]</f>
        <v>0.48148148148148145</v>
      </c>
    </row>
    <row r="4801" spans="1:24" x14ac:dyDescent="0.3">
      <c r="A4801">
        <v>9730</v>
      </c>
      <c r="B4801" s="1">
        <v>45146</v>
      </c>
      <c r="C4801">
        <v>103525.19</v>
      </c>
      <c r="D4801">
        <v>16.63</v>
      </c>
      <c r="E4801">
        <v>17.510000000000002</v>
      </c>
      <c r="F4801">
        <v>13750.66</v>
      </c>
      <c r="G4801">
        <v>2365.34</v>
      </c>
      <c r="H4801" t="s">
        <v>2213</v>
      </c>
      <c r="I4801" t="s">
        <v>2209</v>
      </c>
      <c r="J4801">
        <v>8</v>
      </c>
      <c r="K4801" t="s">
        <v>2214</v>
      </c>
      <c r="L4801" t="str">
        <f>IF(performance_data[[#This Row],[return_percentage]]&gt;=performance_data[[#This Row],[benchmark_return]],"Higher","Lower")</f>
        <v>Lower</v>
      </c>
      <c r="M4801" s="14">
        <f xml:space="preserve"> _xlfn.MAXIFS(performance_data[date],performance_data[portfolio_id],performance_data[[#This Row],[portfolio_id]])</f>
        <v>45529</v>
      </c>
      <c r="N4801" s="14">
        <f xml:space="preserve"> _xlfn.MINIFS(performance_data[date],performance_data[portfolio_id],performance_data[[#This Row],[portfolio_id]])</f>
        <v>44845</v>
      </c>
      <c r="O4801" s="15">
        <f>_xlfn.MAXIFS(performance_data[portfolio_value],performance_data[portfolio_id],performance_data[[#This Row],[portfolio_id]],performance_data[date],performance_data[[#This Row],[latest_date]])</f>
        <v>72894.850000000006</v>
      </c>
      <c r="P4801" s="15">
        <f>_xlfn.MAXIFS(performance_data[portfolio_value],performance_data[portfolio_id],performance_data[[#This Row],[portfolio_id]],performance_data[date],performance_data[[#This Row],[starting_date]])</f>
        <v>143099.24</v>
      </c>
      <c r="Q4801" s="15">
        <f>performance_data[[#This Row],[latest_value]]-performance_data[[#This Row],[starting_value]]</f>
        <v>-70204.389999999985</v>
      </c>
      <c r="R4801" s="15">
        <f>performance_data[[#This Row],[net_inflows]]-performance_data[[#This Row],[net_outflows]]</f>
        <v>11385.32</v>
      </c>
      <c r="S4801" s="15" t="str">
        <f>IF(performance_data[[#This Row],[net_inflows]]&gt;AVERAGE(performance_data[net_inflows]),"High","Low")</f>
        <v>High</v>
      </c>
      <c r="T4801" s="15">
        <f>AVERAGEIF(performance_data[inflow_flag],performance_data[[#This Row],[inflow_flag]],performance_data[return_percentage])</f>
        <v>4.8467905675459724</v>
      </c>
      <c r="U4801" s="17">
        <f>IF(performance_data[[#This Row],[return_percentage]]&lt;performance_data[[#This Row],[benchmark_return]],1,0)</f>
        <v>1</v>
      </c>
      <c r="V4801" s="17">
        <f>COUNTIFS(performance_data[portfolio_id],performance_data[[#This Row],[portfolio_id]])</f>
        <v>27</v>
      </c>
      <c r="W4801" s="17">
        <f>COUNTIFS(performance_data[portfolio_id],performance_data[[#This Row],[portfolio_id]],
          performance_data[return_flag],1)</f>
        <v>13</v>
      </c>
      <c r="X4801" s="15">
        <f>performance_data[[#This Row],[underperform_flag_count]]/performance_data[[#This Row],[totalportfoliocount]]</f>
        <v>0.48148148148148145</v>
      </c>
    </row>
    <row r="4802" spans="1:24" x14ac:dyDescent="0.3">
      <c r="A4802">
        <v>9733</v>
      </c>
      <c r="B4802" s="1">
        <v>45029</v>
      </c>
      <c r="C4802">
        <v>352153.96</v>
      </c>
      <c r="D4802">
        <v>14.08</v>
      </c>
      <c r="E4802">
        <v>12.41</v>
      </c>
      <c r="F4802">
        <v>6919.69</v>
      </c>
      <c r="G4802">
        <v>11809.21</v>
      </c>
      <c r="H4802" t="s">
        <v>2213</v>
      </c>
      <c r="I4802" t="s">
        <v>2211</v>
      </c>
      <c r="J4802">
        <v>4</v>
      </c>
      <c r="K4802" t="s">
        <v>2216</v>
      </c>
      <c r="L4802" t="str">
        <f>IF(performance_data[[#This Row],[return_percentage]]&gt;=performance_data[[#This Row],[benchmark_return]],"Higher","Lower")</f>
        <v>Higher</v>
      </c>
      <c r="M4802" s="14">
        <f xml:space="preserve"> _xlfn.MAXIFS(performance_data[date],performance_data[portfolio_id],performance_data[[#This Row],[portfolio_id]])</f>
        <v>45534</v>
      </c>
      <c r="N4802" s="14">
        <f xml:space="preserve"> _xlfn.MINIFS(performance_data[date],performance_data[portfolio_id],performance_data[[#This Row],[portfolio_id]])</f>
        <v>44878</v>
      </c>
      <c r="O4802" s="15">
        <f>_xlfn.MAXIFS(performance_data[portfolio_value],performance_data[portfolio_id],performance_data[[#This Row],[portfolio_id]],performance_data[date],performance_data[[#This Row],[latest_date]])</f>
        <v>235215.67</v>
      </c>
      <c r="P4802" s="15">
        <f>_xlfn.MAXIFS(performance_data[portfolio_value],performance_data[portfolio_id],performance_data[[#This Row],[portfolio_id]],performance_data[date],performance_data[[#This Row],[starting_date]])</f>
        <v>406519.61</v>
      </c>
      <c r="Q4802" s="15">
        <f>performance_data[[#This Row],[latest_value]]-performance_data[[#This Row],[starting_value]]</f>
        <v>-171303.93999999997</v>
      </c>
      <c r="R4802" s="15">
        <f>performance_data[[#This Row],[net_inflows]]-performance_data[[#This Row],[net_outflows]]</f>
        <v>-4889.5199999999995</v>
      </c>
      <c r="S4802" s="15" t="str">
        <f>IF(performance_data[[#This Row],[net_inflows]]&gt;AVERAGE(performance_data[net_inflows]),"High","Low")</f>
        <v>Low</v>
      </c>
      <c r="T4802" s="15">
        <f>AVERAGEIF(performance_data[inflow_flag],performance_data[[#This Row],[inflow_flag]],performance_data[return_percentage])</f>
        <v>5.0457846277021572</v>
      </c>
      <c r="U4802" s="17">
        <f>IF(performance_data[[#This Row],[return_percentage]]&lt;performance_data[[#This Row],[benchmark_return]],1,0)</f>
        <v>0</v>
      </c>
      <c r="V4802" s="17">
        <f>COUNTIFS(performance_data[portfolio_id],performance_data[[#This Row],[portfolio_id]])</f>
        <v>26</v>
      </c>
      <c r="W4802" s="17">
        <f>COUNTIFS(performance_data[portfolio_id],performance_data[[#This Row],[portfolio_id]],
          performance_data[return_flag],1)</f>
        <v>16</v>
      </c>
      <c r="X4802" s="15">
        <f>performance_data[[#This Row],[underperform_flag_count]]/performance_data[[#This Row],[totalportfoliocount]]</f>
        <v>0.61538461538461542</v>
      </c>
    </row>
    <row r="4803" spans="1:24" x14ac:dyDescent="0.3">
      <c r="A4803">
        <v>9733</v>
      </c>
      <c r="B4803" s="1">
        <v>44878</v>
      </c>
      <c r="C4803">
        <v>406519.61</v>
      </c>
      <c r="D4803">
        <v>17.43</v>
      </c>
      <c r="E4803">
        <v>16.32</v>
      </c>
      <c r="F4803">
        <v>1130.4100000000001</v>
      </c>
      <c r="G4803">
        <v>5120.6400000000003</v>
      </c>
      <c r="H4803" t="s">
        <v>2220</v>
      </c>
      <c r="I4803" t="s">
        <v>2217</v>
      </c>
      <c r="J4803">
        <v>11</v>
      </c>
      <c r="K4803" t="s">
        <v>2219</v>
      </c>
      <c r="L4803" t="str">
        <f>IF(performance_data[[#This Row],[return_percentage]]&gt;=performance_data[[#This Row],[benchmark_return]],"Higher","Lower")</f>
        <v>Higher</v>
      </c>
      <c r="M4803" s="14">
        <f xml:space="preserve"> _xlfn.MAXIFS(performance_data[date],performance_data[portfolio_id],performance_data[[#This Row],[portfolio_id]])</f>
        <v>45534</v>
      </c>
      <c r="N4803" s="14">
        <f xml:space="preserve"> _xlfn.MINIFS(performance_data[date],performance_data[portfolio_id],performance_data[[#This Row],[portfolio_id]])</f>
        <v>44878</v>
      </c>
      <c r="O4803" s="15">
        <f>_xlfn.MAXIFS(performance_data[portfolio_value],performance_data[portfolio_id],performance_data[[#This Row],[portfolio_id]],performance_data[date],performance_data[[#This Row],[latest_date]])</f>
        <v>235215.67</v>
      </c>
      <c r="P4803" s="15">
        <f>_xlfn.MAXIFS(performance_data[portfolio_value],performance_data[portfolio_id],performance_data[[#This Row],[portfolio_id]],performance_data[date],performance_data[[#This Row],[starting_date]])</f>
        <v>406519.61</v>
      </c>
      <c r="Q4803" s="15">
        <f>performance_data[[#This Row],[latest_value]]-performance_data[[#This Row],[starting_value]]</f>
        <v>-171303.93999999997</v>
      </c>
      <c r="R4803" s="15">
        <f>performance_data[[#This Row],[net_inflows]]-performance_data[[#This Row],[net_outflows]]</f>
        <v>-3990.2300000000005</v>
      </c>
      <c r="S4803" s="15" t="str">
        <f>IF(performance_data[[#This Row],[net_inflows]]&gt;AVERAGE(performance_data[net_inflows]),"High","Low")</f>
        <v>Low</v>
      </c>
      <c r="T4803" s="15">
        <f>AVERAGEIF(performance_data[inflow_flag],performance_data[[#This Row],[inflow_flag]],performance_data[return_percentage])</f>
        <v>5.0457846277021572</v>
      </c>
      <c r="U4803" s="17">
        <f>IF(performance_data[[#This Row],[return_percentage]]&lt;performance_data[[#This Row],[benchmark_return]],1,0)</f>
        <v>0</v>
      </c>
      <c r="V4803" s="17">
        <f>COUNTIFS(performance_data[portfolio_id],performance_data[[#This Row],[portfolio_id]])</f>
        <v>26</v>
      </c>
      <c r="W4803" s="17">
        <f>COUNTIFS(performance_data[portfolio_id],performance_data[[#This Row],[portfolio_id]],
          performance_data[return_flag],1)</f>
        <v>16</v>
      </c>
      <c r="X4803" s="15">
        <f>performance_data[[#This Row],[underperform_flag_count]]/performance_data[[#This Row],[totalportfoliocount]]</f>
        <v>0.61538461538461542</v>
      </c>
    </row>
    <row r="4804" spans="1:24" x14ac:dyDescent="0.3">
      <c r="A4804">
        <v>9733</v>
      </c>
      <c r="B4804" s="1">
        <v>45075</v>
      </c>
      <c r="C4804">
        <v>412149.27</v>
      </c>
      <c r="D4804">
        <v>-0.78</v>
      </c>
      <c r="E4804">
        <v>-0.82</v>
      </c>
      <c r="F4804">
        <v>1761.39</v>
      </c>
      <c r="G4804">
        <v>3402.82</v>
      </c>
      <c r="H4804" t="s">
        <v>2213</v>
      </c>
      <c r="I4804" t="s">
        <v>2211</v>
      </c>
      <c r="J4804">
        <v>5</v>
      </c>
      <c r="K4804" t="s">
        <v>2223</v>
      </c>
      <c r="L4804" t="str">
        <f>IF(performance_data[[#This Row],[return_percentage]]&gt;=performance_data[[#This Row],[benchmark_return]],"Higher","Lower")</f>
        <v>Higher</v>
      </c>
      <c r="M4804" s="14">
        <f xml:space="preserve"> _xlfn.MAXIFS(performance_data[date],performance_data[portfolio_id],performance_data[[#This Row],[portfolio_id]])</f>
        <v>45534</v>
      </c>
      <c r="N4804" s="14">
        <f xml:space="preserve"> _xlfn.MINIFS(performance_data[date],performance_data[portfolio_id],performance_data[[#This Row],[portfolio_id]])</f>
        <v>44878</v>
      </c>
      <c r="O4804" s="15">
        <f>_xlfn.MAXIFS(performance_data[portfolio_value],performance_data[portfolio_id],performance_data[[#This Row],[portfolio_id]],performance_data[date],performance_data[[#This Row],[latest_date]])</f>
        <v>235215.67</v>
      </c>
      <c r="P4804" s="15">
        <f>_xlfn.MAXIFS(performance_data[portfolio_value],performance_data[portfolio_id],performance_data[[#This Row],[portfolio_id]],performance_data[date],performance_data[[#This Row],[starting_date]])</f>
        <v>406519.61</v>
      </c>
      <c r="Q4804" s="15">
        <f>performance_data[[#This Row],[latest_value]]-performance_data[[#This Row],[starting_value]]</f>
        <v>-171303.93999999997</v>
      </c>
      <c r="R4804" s="15">
        <f>performance_data[[#This Row],[net_inflows]]-performance_data[[#This Row],[net_outflows]]</f>
        <v>-1641.43</v>
      </c>
      <c r="S4804" s="15" t="str">
        <f>IF(performance_data[[#This Row],[net_inflows]]&gt;AVERAGE(performance_data[net_inflows]),"High","Low")</f>
        <v>Low</v>
      </c>
      <c r="T4804" s="15">
        <f>AVERAGEIF(performance_data[inflow_flag],performance_data[[#This Row],[inflow_flag]],performance_data[return_percentage])</f>
        <v>5.0457846277021572</v>
      </c>
      <c r="U4804" s="17">
        <f>IF(performance_data[[#This Row],[return_percentage]]&lt;performance_data[[#This Row],[benchmark_return]],1,0)</f>
        <v>0</v>
      </c>
      <c r="V4804" s="17">
        <f>COUNTIFS(performance_data[portfolio_id],performance_data[[#This Row],[portfolio_id]])</f>
        <v>26</v>
      </c>
      <c r="W4804" s="17">
        <f>COUNTIFS(performance_data[portfolio_id],performance_data[[#This Row],[portfolio_id]],
          performance_data[return_flag],1)</f>
        <v>16</v>
      </c>
      <c r="X4804" s="15">
        <f>performance_data[[#This Row],[underperform_flag_count]]/performance_data[[#This Row],[totalportfoliocount]]</f>
        <v>0.61538461538461542</v>
      </c>
    </row>
    <row r="4805" spans="1:24" x14ac:dyDescent="0.3">
      <c r="A4805">
        <v>9733</v>
      </c>
      <c r="B4805" s="1">
        <v>45185</v>
      </c>
      <c r="C4805">
        <v>309101.95</v>
      </c>
      <c r="D4805">
        <v>14.84</v>
      </c>
      <c r="E4805">
        <v>16.62</v>
      </c>
      <c r="F4805">
        <v>18761.28</v>
      </c>
      <c r="G4805">
        <v>397.41</v>
      </c>
      <c r="H4805" t="s">
        <v>2213</v>
      </c>
      <c r="I4805" t="s">
        <v>2209</v>
      </c>
      <c r="J4805">
        <v>9</v>
      </c>
      <c r="K4805" t="s">
        <v>2221</v>
      </c>
      <c r="L4805" t="str">
        <f>IF(performance_data[[#This Row],[return_percentage]]&gt;=performance_data[[#This Row],[benchmark_return]],"Higher","Lower")</f>
        <v>Lower</v>
      </c>
      <c r="M4805" s="14">
        <f xml:space="preserve"> _xlfn.MAXIFS(performance_data[date],performance_data[portfolio_id],performance_data[[#This Row],[portfolio_id]])</f>
        <v>45534</v>
      </c>
      <c r="N4805" s="14">
        <f xml:space="preserve"> _xlfn.MINIFS(performance_data[date],performance_data[portfolio_id],performance_data[[#This Row],[portfolio_id]])</f>
        <v>44878</v>
      </c>
      <c r="O4805" s="15">
        <f>_xlfn.MAXIFS(performance_data[portfolio_value],performance_data[portfolio_id],performance_data[[#This Row],[portfolio_id]],performance_data[date],performance_data[[#This Row],[latest_date]])</f>
        <v>235215.67</v>
      </c>
      <c r="P4805" s="15">
        <f>_xlfn.MAXIFS(performance_data[portfolio_value],performance_data[portfolio_id],performance_data[[#This Row],[portfolio_id]],performance_data[date],performance_data[[#This Row],[starting_date]])</f>
        <v>406519.61</v>
      </c>
      <c r="Q4805" s="15">
        <f>performance_data[[#This Row],[latest_value]]-performance_data[[#This Row],[starting_value]]</f>
        <v>-171303.93999999997</v>
      </c>
      <c r="R4805" s="15">
        <f>performance_data[[#This Row],[net_inflows]]-performance_data[[#This Row],[net_outflows]]</f>
        <v>18363.87</v>
      </c>
      <c r="S4805" s="15" t="str">
        <f>IF(performance_data[[#This Row],[net_inflows]]&gt;AVERAGE(performance_data[net_inflows]),"High","Low")</f>
        <v>High</v>
      </c>
      <c r="T4805" s="15">
        <f>AVERAGEIF(performance_data[inflow_flag],performance_data[[#This Row],[inflow_flag]],performance_data[return_percentage])</f>
        <v>4.8467905675459724</v>
      </c>
      <c r="U4805" s="17">
        <f>IF(performance_data[[#This Row],[return_percentage]]&lt;performance_data[[#This Row],[benchmark_return]],1,0)</f>
        <v>1</v>
      </c>
      <c r="V4805" s="17">
        <f>COUNTIFS(performance_data[portfolio_id],performance_data[[#This Row],[portfolio_id]])</f>
        <v>26</v>
      </c>
      <c r="W4805" s="17">
        <f>COUNTIFS(performance_data[portfolio_id],performance_data[[#This Row],[portfolio_id]],
          performance_data[return_flag],1)</f>
        <v>16</v>
      </c>
      <c r="X4805" s="15">
        <f>performance_data[[#This Row],[underperform_flag_count]]/performance_data[[#This Row],[totalportfoliocount]]</f>
        <v>0.61538461538461542</v>
      </c>
    </row>
    <row r="4806" spans="1:24" x14ac:dyDescent="0.3">
      <c r="A4806">
        <v>9733</v>
      </c>
      <c r="B4806" s="1">
        <v>45280</v>
      </c>
      <c r="C4806">
        <v>239525.68</v>
      </c>
      <c r="D4806">
        <v>14.43</v>
      </c>
      <c r="E4806">
        <v>16.010000000000002</v>
      </c>
      <c r="F4806">
        <v>8760.0300000000007</v>
      </c>
      <c r="G4806">
        <v>18758.46</v>
      </c>
      <c r="H4806" t="s">
        <v>2213</v>
      </c>
      <c r="I4806" t="s">
        <v>2217</v>
      </c>
      <c r="J4806">
        <v>12</v>
      </c>
      <c r="K4806" t="s">
        <v>2218</v>
      </c>
      <c r="L4806" t="str">
        <f>IF(performance_data[[#This Row],[return_percentage]]&gt;=performance_data[[#This Row],[benchmark_return]],"Higher","Lower")</f>
        <v>Lower</v>
      </c>
      <c r="M4806" s="14">
        <f xml:space="preserve"> _xlfn.MAXIFS(performance_data[date],performance_data[portfolio_id],performance_data[[#This Row],[portfolio_id]])</f>
        <v>45534</v>
      </c>
      <c r="N4806" s="14">
        <f xml:space="preserve"> _xlfn.MINIFS(performance_data[date],performance_data[portfolio_id],performance_data[[#This Row],[portfolio_id]])</f>
        <v>44878</v>
      </c>
      <c r="O4806" s="15">
        <f>_xlfn.MAXIFS(performance_data[portfolio_value],performance_data[portfolio_id],performance_data[[#This Row],[portfolio_id]],performance_data[date],performance_data[[#This Row],[latest_date]])</f>
        <v>235215.67</v>
      </c>
      <c r="P4806" s="15">
        <f>_xlfn.MAXIFS(performance_data[portfolio_value],performance_data[portfolio_id],performance_data[[#This Row],[portfolio_id]],performance_data[date],performance_data[[#This Row],[starting_date]])</f>
        <v>406519.61</v>
      </c>
      <c r="Q4806" s="15">
        <f>performance_data[[#This Row],[latest_value]]-performance_data[[#This Row],[starting_value]]</f>
        <v>-171303.93999999997</v>
      </c>
      <c r="R4806" s="15">
        <f>performance_data[[#This Row],[net_inflows]]-performance_data[[#This Row],[net_outflows]]</f>
        <v>-9998.4299999999985</v>
      </c>
      <c r="S4806" s="15" t="str">
        <f>IF(performance_data[[#This Row],[net_inflows]]&gt;AVERAGE(performance_data[net_inflows]),"High","Low")</f>
        <v>Low</v>
      </c>
      <c r="T4806" s="15">
        <f>AVERAGEIF(performance_data[inflow_flag],performance_data[[#This Row],[inflow_flag]],performance_data[return_percentage])</f>
        <v>5.0457846277021572</v>
      </c>
      <c r="U4806" s="17">
        <f>IF(performance_data[[#This Row],[return_percentage]]&lt;performance_data[[#This Row],[benchmark_return]],1,0)</f>
        <v>1</v>
      </c>
      <c r="V4806" s="17">
        <f>COUNTIFS(performance_data[portfolio_id],performance_data[[#This Row],[portfolio_id]])</f>
        <v>26</v>
      </c>
      <c r="W4806" s="17">
        <f>COUNTIFS(performance_data[portfolio_id],performance_data[[#This Row],[portfolio_id]],
          performance_data[return_flag],1)</f>
        <v>16</v>
      </c>
      <c r="X4806" s="15">
        <f>performance_data[[#This Row],[underperform_flag_count]]/performance_data[[#This Row],[totalportfoliocount]]</f>
        <v>0.61538461538461542</v>
      </c>
    </row>
    <row r="4807" spans="1:24" x14ac:dyDescent="0.3">
      <c r="A4807">
        <v>9733</v>
      </c>
      <c r="B4807" s="1">
        <v>45019</v>
      </c>
      <c r="C4807">
        <v>49894.400000000001</v>
      </c>
      <c r="D4807">
        <v>4.4800000000000004</v>
      </c>
      <c r="E4807">
        <v>4.88</v>
      </c>
      <c r="F4807">
        <v>11283.49</v>
      </c>
      <c r="G4807">
        <v>4036.51</v>
      </c>
      <c r="H4807" t="s">
        <v>2213</v>
      </c>
      <c r="I4807" t="s">
        <v>2211</v>
      </c>
      <c r="J4807">
        <v>4</v>
      </c>
      <c r="K4807" t="s">
        <v>2216</v>
      </c>
      <c r="L4807" t="str">
        <f>IF(performance_data[[#This Row],[return_percentage]]&gt;=performance_data[[#This Row],[benchmark_return]],"Higher","Lower")</f>
        <v>Lower</v>
      </c>
      <c r="M4807" s="14">
        <f xml:space="preserve"> _xlfn.MAXIFS(performance_data[date],performance_data[portfolio_id],performance_data[[#This Row],[portfolio_id]])</f>
        <v>45534</v>
      </c>
      <c r="N4807" s="14">
        <f xml:space="preserve"> _xlfn.MINIFS(performance_data[date],performance_data[portfolio_id],performance_data[[#This Row],[portfolio_id]])</f>
        <v>44878</v>
      </c>
      <c r="O4807" s="15">
        <f>_xlfn.MAXIFS(performance_data[portfolio_value],performance_data[portfolio_id],performance_data[[#This Row],[portfolio_id]],performance_data[date],performance_data[[#This Row],[latest_date]])</f>
        <v>235215.67</v>
      </c>
      <c r="P4807" s="15">
        <f>_xlfn.MAXIFS(performance_data[portfolio_value],performance_data[portfolio_id],performance_data[[#This Row],[portfolio_id]],performance_data[date],performance_data[[#This Row],[starting_date]])</f>
        <v>406519.61</v>
      </c>
      <c r="Q4807" s="15">
        <f>performance_data[[#This Row],[latest_value]]-performance_data[[#This Row],[starting_value]]</f>
        <v>-171303.93999999997</v>
      </c>
      <c r="R4807" s="15">
        <f>performance_data[[#This Row],[net_inflows]]-performance_data[[#This Row],[net_outflows]]</f>
        <v>7246.98</v>
      </c>
      <c r="S4807" s="15" t="str">
        <f>IF(performance_data[[#This Row],[net_inflows]]&gt;AVERAGE(performance_data[net_inflows]),"High","Low")</f>
        <v>High</v>
      </c>
      <c r="T4807" s="15">
        <f>AVERAGEIF(performance_data[inflow_flag],performance_data[[#This Row],[inflow_flag]],performance_data[return_percentage])</f>
        <v>4.8467905675459724</v>
      </c>
      <c r="U4807" s="17">
        <f>IF(performance_data[[#This Row],[return_percentage]]&lt;performance_data[[#This Row],[benchmark_return]],1,0)</f>
        <v>1</v>
      </c>
      <c r="V4807" s="17">
        <f>COUNTIFS(performance_data[portfolio_id],performance_data[[#This Row],[portfolio_id]])</f>
        <v>26</v>
      </c>
      <c r="W4807" s="17">
        <f>COUNTIFS(performance_data[portfolio_id],performance_data[[#This Row],[portfolio_id]],
          performance_data[return_flag],1)</f>
        <v>16</v>
      </c>
      <c r="X4807" s="15">
        <f>performance_data[[#This Row],[underperform_flag_count]]/performance_data[[#This Row],[totalportfoliocount]]</f>
        <v>0.61538461538461542</v>
      </c>
    </row>
    <row r="4808" spans="1:24" x14ac:dyDescent="0.3">
      <c r="A4808">
        <v>9733</v>
      </c>
      <c r="B4808" s="1">
        <v>45510</v>
      </c>
      <c r="C4808">
        <v>450569.76</v>
      </c>
      <c r="D4808">
        <v>18.16</v>
      </c>
      <c r="E4808">
        <v>20.29</v>
      </c>
      <c r="F4808">
        <v>15955.78</v>
      </c>
      <c r="G4808">
        <v>12532.14</v>
      </c>
      <c r="H4808" t="s">
        <v>2205</v>
      </c>
      <c r="I4808" t="s">
        <v>2209</v>
      </c>
      <c r="J4808">
        <v>8</v>
      </c>
      <c r="K4808" t="s">
        <v>2214</v>
      </c>
      <c r="L4808" t="str">
        <f>IF(performance_data[[#This Row],[return_percentage]]&gt;=performance_data[[#This Row],[benchmark_return]],"Higher","Lower")</f>
        <v>Lower</v>
      </c>
      <c r="M4808" s="14">
        <f xml:space="preserve"> _xlfn.MAXIFS(performance_data[date],performance_data[portfolio_id],performance_data[[#This Row],[portfolio_id]])</f>
        <v>45534</v>
      </c>
      <c r="N4808" s="14">
        <f xml:space="preserve"> _xlfn.MINIFS(performance_data[date],performance_data[portfolio_id],performance_data[[#This Row],[portfolio_id]])</f>
        <v>44878</v>
      </c>
      <c r="O4808" s="15">
        <f>_xlfn.MAXIFS(performance_data[portfolio_value],performance_data[portfolio_id],performance_data[[#This Row],[portfolio_id]],performance_data[date],performance_data[[#This Row],[latest_date]])</f>
        <v>235215.67</v>
      </c>
      <c r="P4808" s="15">
        <f>_xlfn.MAXIFS(performance_data[portfolio_value],performance_data[portfolio_id],performance_data[[#This Row],[portfolio_id]],performance_data[date],performance_data[[#This Row],[starting_date]])</f>
        <v>406519.61</v>
      </c>
      <c r="Q4808" s="15">
        <f>performance_data[[#This Row],[latest_value]]-performance_data[[#This Row],[starting_value]]</f>
        <v>-171303.93999999997</v>
      </c>
      <c r="R4808" s="15">
        <f>performance_data[[#This Row],[net_inflows]]-performance_data[[#This Row],[net_outflows]]</f>
        <v>3423.6400000000012</v>
      </c>
      <c r="S4808" s="15" t="str">
        <f>IF(performance_data[[#This Row],[net_inflows]]&gt;AVERAGE(performance_data[net_inflows]),"High","Low")</f>
        <v>High</v>
      </c>
      <c r="T4808" s="15">
        <f>AVERAGEIF(performance_data[inflow_flag],performance_data[[#This Row],[inflow_flag]],performance_data[return_percentage])</f>
        <v>4.8467905675459724</v>
      </c>
      <c r="U4808" s="17">
        <f>IF(performance_data[[#This Row],[return_percentage]]&lt;performance_data[[#This Row],[benchmark_return]],1,0)</f>
        <v>1</v>
      </c>
      <c r="V4808" s="17">
        <f>COUNTIFS(performance_data[portfolio_id],performance_data[[#This Row],[portfolio_id]])</f>
        <v>26</v>
      </c>
      <c r="W4808" s="17">
        <f>COUNTIFS(performance_data[portfolio_id],performance_data[[#This Row],[portfolio_id]],
          performance_data[return_flag],1)</f>
        <v>16</v>
      </c>
      <c r="X4808" s="15">
        <f>performance_data[[#This Row],[underperform_flag_count]]/performance_data[[#This Row],[totalportfoliocount]]</f>
        <v>0.61538461538461542</v>
      </c>
    </row>
    <row r="4809" spans="1:24" x14ac:dyDescent="0.3">
      <c r="A4809">
        <v>9733</v>
      </c>
      <c r="B4809" s="1">
        <v>45419</v>
      </c>
      <c r="C4809">
        <v>85003.33</v>
      </c>
      <c r="D4809">
        <v>-6.61</v>
      </c>
      <c r="E4809">
        <v>-6.34</v>
      </c>
      <c r="F4809">
        <v>11285.61</v>
      </c>
      <c r="G4809">
        <v>18061.46</v>
      </c>
      <c r="H4809" t="s">
        <v>2205</v>
      </c>
      <c r="I4809" t="s">
        <v>2211</v>
      </c>
      <c r="J4809">
        <v>5</v>
      </c>
      <c r="K4809" t="s">
        <v>2223</v>
      </c>
      <c r="L4809" t="str">
        <f>IF(performance_data[[#This Row],[return_percentage]]&gt;=performance_data[[#This Row],[benchmark_return]],"Higher","Lower")</f>
        <v>Lower</v>
      </c>
      <c r="M4809" s="14">
        <f xml:space="preserve"> _xlfn.MAXIFS(performance_data[date],performance_data[portfolio_id],performance_data[[#This Row],[portfolio_id]])</f>
        <v>45534</v>
      </c>
      <c r="N4809" s="14">
        <f xml:space="preserve"> _xlfn.MINIFS(performance_data[date],performance_data[portfolio_id],performance_data[[#This Row],[portfolio_id]])</f>
        <v>44878</v>
      </c>
      <c r="O4809" s="15">
        <f>_xlfn.MAXIFS(performance_data[portfolio_value],performance_data[portfolio_id],performance_data[[#This Row],[portfolio_id]],performance_data[date],performance_data[[#This Row],[latest_date]])</f>
        <v>235215.67</v>
      </c>
      <c r="P4809" s="15">
        <f>_xlfn.MAXIFS(performance_data[portfolio_value],performance_data[portfolio_id],performance_data[[#This Row],[portfolio_id]],performance_data[date],performance_data[[#This Row],[starting_date]])</f>
        <v>406519.61</v>
      </c>
      <c r="Q4809" s="15">
        <f>performance_data[[#This Row],[latest_value]]-performance_data[[#This Row],[starting_value]]</f>
        <v>-171303.93999999997</v>
      </c>
      <c r="R4809" s="15">
        <f>performance_data[[#This Row],[net_inflows]]-performance_data[[#This Row],[net_outflows]]</f>
        <v>-6775.8499999999985</v>
      </c>
      <c r="S4809" s="15" t="str">
        <f>IF(performance_data[[#This Row],[net_inflows]]&gt;AVERAGE(performance_data[net_inflows]),"High","Low")</f>
        <v>High</v>
      </c>
      <c r="T4809" s="15">
        <f>AVERAGEIF(performance_data[inflow_flag],performance_data[[#This Row],[inflow_flag]],performance_data[return_percentage])</f>
        <v>4.8467905675459724</v>
      </c>
      <c r="U4809" s="17">
        <f>IF(performance_data[[#This Row],[return_percentage]]&lt;performance_data[[#This Row],[benchmark_return]],1,0)</f>
        <v>1</v>
      </c>
      <c r="V4809" s="17">
        <f>COUNTIFS(performance_data[portfolio_id],performance_data[[#This Row],[portfolio_id]])</f>
        <v>26</v>
      </c>
      <c r="W4809" s="17">
        <f>COUNTIFS(performance_data[portfolio_id],performance_data[[#This Row],[portfolio_id]],
          performance_data[return_flag],1)</f>
        <v>16</v>
      </c>
      <c r="X4809" s="15">
        <f>performance_data[[#This Row],[underperform_flag_count]]/performance_data[[#This Row],[totalportfoliocount]]</f>
        <v>0.61538461538461542</v>
      </c>
    </row>
    <row r="4810" spans="1:24" x14ac:dyDescent="0.3">
      <c r="A4810">
        <v>9733</v>
      </c>
      <c r="B4810" s="1">
        <v>45452</v>
      </c>
      <c r="C4810">
        <v>218192.66</v>
      </c>
      <c r="D4810">
        <v>0.09</v>
      </c>
      <c r="E4810">
        <v>0.08</v>
      </c>
      <c r="F4810">
        <v>5721.88</v>
      </c>
      <c r="G4810">
        <v>9039.7800000000007</v>
      </c>
      <c r="H4810" t="s">
        <v>2205</v>
      </c>
      <c r="I4810" t="s">
        <v>2211</v>
      </c>
      <c r="J4810">
        <v>6</v>
      </c>
      <c r="K4810" t="s">
        <v>2212</v>
      </c>
      <c r="L4810" t="str">
        <f>IF(performance_data[[#This Row],[return_percentage]]&gt;=performance_data[[#This Row],[benchmark_return]],"Higher","Lower")</f>
        <v>Higher</v>
      </c>
      <c r="M4810" s="14">
        <f xml:space="preserve"> _xlfn.MAXIFS(performance_data[date],performance_data[portfolio_id],performance_data[[#This Row],[portfolio_id]])</f>
        <v>45534</v>
      </c>
      <c r="N4810" s="14">
        <f xml:space="preserve"> _xlfn.MINIFS(performance_data[date],performance_data[portfolio_id],performance_data[[#This Row],[portfolio_id]])</f>
        <v>44878</v>
      </c>
      <c r="O4810" s="15">
        <f>_xlfn.MAXIFS(performance_data[portfolio_value],performance_data[portfolio_id],performance_data[[#This Row],[portfolio_id]],performance_data[date],performance_data[[#This Row],[latest_date]])</f>
        <v>235215.67</v>
      </c>
      <c r="P4810" s="15">
        <f>_xlfn.MAXIFS(performance_data[portfolio_value],performance_data[portfolio_id],performance_data[[#This Row],[portfolio_id]],performance_data[date],performance_data[[#This Row],[starting_date]])</f>
        <v>406519.61</v>
      </c>
      <c r="Q4810" s="15">
        <f>performance_data[[#This Row],[latest_value]]-performance_data[[#This Row],[starting_value]]</f>
        <v>-171303.93999999997</v>
      </c>
      <c r="R4810" s="15">
        <f>performance_data[[#This Row],[net_inflows]]-performance_data[[#This Row],[net_outflows]]</f>
        <v>-3317.9000000000005</v>
      </c>
      <c r="S4810" s="15" t="str">
        <f>IF(performance_data[[#This Row],[net_inflows]]&gt;AVERAGE(performance_data[net_inflows]),"High","Low")</f>
        <v>Low</v>
      </c>
      <c r="T4810" s="15">
        <f>AVERAGEIF(performance_data[inflow_flag],performance_data[[#This Row],[inflow_flag]],performance_data[return_percentage])</f>
        <v>5.0457846277021572</v>
      </c>
      <c r="U4810" s="17">
        <f>IF(performance_data[[#This Row],[return_percentage]]&lt;performance_data[[#This Row],[benchmark_return]],1,0)</f>
        <v>0</v>
      </c>
      <c r="V4810" s="17">
        <f>COUNTIFS(performance_data[portfolio_id],performance_data[[#This Row],[portfolio_id]])</f>
        <v>26</v>
      </c>
      <c r="W4810" s="17">
        <f>COUNTIFS(performance_data[portfolio_id],performance_data[[#This Row],[portfolio_id]],
          performance_data[return_flag],1)</f>
        <v>16</v>
      </c>
      <c r="X4810" s="15">
        <f>performance_data[[#This Row],[underperform_flag_count]]/performance_data[[#This Row],[totalportfoliocount]]</f>
        <v>0.61538461538461542</v>
      </c>
    </row>
    <row r="4811" spans="1:24" x14ac:dyDescent="0.3">
      <c r="A4811">
        <v>9733</v>
      </c>
      <c r="B4811" s="1">
        <v>44901</v>
      </c>
      <c r="C4811">
        <v>205767.36</v>
      </c>
      <c r="D4811">
        <v>16.96</v>
      </c>
      <c r="E4811">
        <v>18.899999999999999</v>
      </c>
      <c r="F4811">
        <v>9571.4</v>
      </c>
      <c r="G4811">
        <v>12196.38</v>
      </c>
      <c r="H4811" t="s">
        <v>2220</v>
      </c>
      <c r="I4811" t="s">
        <v>2217</v>
      </c>
      <c r="J4811">
        <v>12</v>
      </c>
      <c r="K4811" t="s">
        <v>2218</v>
      </c>
      <c r="L4811" t="str">
        <f>IF(performance_data[[#This Row],[return_percentage]]&gt;=performance_data[[#This Row],[benchmark_return]],"Higher","Lower")</f>
        <v>Lower</v>
      </c>
      <c r="M4811" s="14">
        <f xml:space="preserve"> _xlfn.MAXIFS(performance_data[date],performance_data[portfolio_id],performance_data[[#This Row],[portfolio_id]])</f>
        <v>45534</v>
      </c>
      <c r="N4811" s="14">
        <f xml:space="preserve"> _xlfn.MINIFS(performance_data[date],performance_data[portfolio_id],performance_data[[#This Row],[portfolio_id]])</f>
        <v>44878</v>
      </c>
      <c r="O4811" s="15">
        <f>_xlfn.MAXIFS(performance_data[portfolio_value],performance_data[portfolio_id],performance_data[[#This Row],[portfolio_id]],performance_data[date],performance_data[[#This Row],[latest_date]])</f>
        <v>235215.67</v>
      </c>
      <c r="P4811" s="15">
        <f>_xlfn.MAXIFS(performance_data[portfolio_value],performance_data[portfolio_id],performance_data[[#This Row],[portfolio_id]],performance_data[date],performance_data[[#This Row],[starting_date]])</f>
        <v>406519.61</v>
      </c>
      <c r="Q4811" s="15">
        <f>performance_data[[#This Row],[latest_value]]-performance_data[[#This Row],[starting_value]]</f>
        <v>-171303.93999999997</v>
      </c>
      <c r="R4811" s="15">
        <f>performance_data[[#This Row],[net_inflows]]-performance_data[[#This Row],[net_outflows]]</f>
        <v>-2624.9799999999996</v>
      </c>
      <c r="S4811" s="15" t="str">
        <f>IF(performance_data[[#This Row],[net_inflows]]&gt;AVERAGE(performance_data[net_inflows]),"High","Low")</f>
        <v>Low</v>
      </c>
      <c r="T4811" s="15">
        <f>AVERAGEIF(performance_data[inflow_flag],performance_data[[#This Row],[inflow_flag]],performance_data[return_percentage])</f>
        <v>5.0457846277021572</v>
      </c>
      <c r="U4811" s="17">
        <f>IF(performance_data[[#This Row],[return_percentage]]&lt;performance_data[[#This Row],[benchmark_return]],1,0)</f>
        <v>1</v>
      </c>
      <c r="V4811" s="17">
        <f>COUNTIFS(performance_data[portfolio_id],performance_data[[#This Row],[portfolio_id]])</f>
        <v>26</v>
      </c>
      <c r="W4811" s="17">
        <f>COUNTIFS(performance_data[portfolio_id],performance_data[[#This Row],[portfolio_id]],
          performance_data[return_flag],1)</f>
        <v>16</v>
      </c>
      <c r="X4811" s="15">
        <f>performance_data[[#This Row],[underperform_flag_count]]/performance_data[[#This Row],[totalportfoliocount]]</f>
        <v>0.61538461538461542</v>
      </c>
    </row>
    <row r="4812" spans="1:24" x14ac:dyDescent="0.3">
      <c r="A4812">
        <v>9733</v>
      </c>
      <c r="B4812" s="1">
        <v>45253</v>
      </c>
      <c r="C4812">
        <v>433407.92</v>
      </c>
      <c r="D4812">
        <v>-5.68</v>
      </c>
      <c r="E4812">
        <v>-4.58</v>
      </c>
      <c r="F4812">
        <v>10734.61</v>
      </c>
      <c r="G4812">
        <v>3989.95</v>
      </c>
      <c r="H4812" t="s">
        <v>2213</v>
      </c>
      <c r="I4812" t="s">
        <v>2217</v>
      </c>
      <c r="J4812">
        <v>11</v>
      </c>
      <c r="K4812" t="s">
        <v>2219</v>
      </c>
      <c r="L4812" t="str">
        <f>IF(performance_data[[#This Row],[return_percentage]]&gt;=performance_data[[#This Row],[benchmark_return]],"Higher","Lower")</f>
        <v>Lower</v>
      </c>
      <c r="M4812" s="14">
        <f xml:space="preserve"> _xlfn.MAXIFS(performance_data[date],performance_data[portfolio_id],performance_data[[#This Row],[portfolio_id]])</f>
        <v>45534</v>
      </c>
      <c r="N4812" s="14">
        <f xml:space="preserve"> _xlfn.MINIFS(performance_data[date],performance_data[portfolio_id],performance_data[[#This Row],[portfolio_id]])</f>
        <v>44878</v>
      </c>
      <c r="O4812" s="15">
        <f>_xlfn.MAXIFS(performance_data[portfolio_value],performance_data[portfolio_id],performance_data[[#This Row],[portfolio_id]],performance_data[date],performance_data[[#This Row],[latest_date]])</f>
        <v>235215.67</v>
      </c>
      <c r="P4812" s="15">
        <f>_xlfn.MAXIFS(performance_data[portfolio_value],performance_data[portfolio_id],performance_data[[#This Row],[portfolio_id]],performance_data[date],performance_data[[#This Row],[starting_date]])</f>
        <v>406519.61</v>
      </c>
      <c r="Q4812" s="15">
        <f>performance_data[[#This Row],[latest_value]]-performance_data[[#This Row],[starting_value]]</f>
        <v>-171303.93999999997</v>
      </c>
      <c r="R4812" s="15">
        <f>performance_data[[#This Row],[net_inflows]]-performance_data[[#This Row],[net_outflows]]</f>
        <v>6744.6600000000008</v>
      </c>
      <c r="S4812" s="15" t="str">
        <f>IF(performance_data[[#This Row],[net_inflows]]&gt;AVERAGE(performance_data[net_inflows]),"High","Low")</f>
        <v>High</v>
      </c>
      <c r="T4812" s="15">
        <f>AVERAGEIF(performance_data[inflow_flag],performance_data[[#This Row],[inflow_flag]],performance_data[return_percentage])</f>
        <v>4.8467905675459724</v>
      </c>
      <c r="U4812" s="17">
        <f>IF(performance_data[[#This Row],[return_percentage]]&lt;performance_data[[#This Row],[benchmark_return]],1,0)</f>
        <v>1</v>
      </c>
      <c r="V4812" s="17">
        <f>COUNTIFS(performance_data[portfolio_id],performance_data[[#This Row],[portfolio_id]])</f>
        <v>26</v>
      </c>
      <c r="W4812" s="17">
        <f>COUNTIFS(performance_data[portfolio_id],performance_data[[#This Row],[portfolio_id]],
          performance_data[return_flag],1)</f>
        <v>16</v>
      </c>
      <c r="X4812" s="15">
        <f>performance_data[[#This Row],[underperform_flag_count]]/performance_data[[#This Row],[totalportfoliocount]]</f>
        <v>0.61538461538461542</v>
      </c>
    </row>
    <row r="4813" spans="1:24" x14ac:dyDescent="0.3">
      <c r="A4813">
        <v>9733</v>
      </c>
      <c r="B4813" s="1">
        <v>45483</v>
      </c>
      <c r="C4813">
        <v>486795.17</v>
      </c>
      <c r="D4813">
        <v>14</v>
      </c>
      <c r="E4813">
        <v>16.66</v>
      </c>
      <c r="F4813">
        <v>14572.59</v>
      </c>
      <c r="G4813">
        <v>16031.38</v>
      </c>
      <c r="H4813" t="s">
        <v>2205</v>
      </c>
      <c r="I4813" t="s">
        <v>2209</v>
      </c>
      <c r="J4813">
        <v>7</v>
      </c>
      <c r="K4813" t="s">
        <v>2210</v>
      </c>
      <c r="L4813" t="str">
        <f>IF(performance_data[[#This Row],[return_percentage]]&gt;=performance_data[[#This Row],[benchmark_return]],"Higher","Lower")</f>
        <v>Lower</v>
      </c>
      <c r="M4813" s="14">
        <f xml:space="preserve"> _xlfn.MAXIFS(performance_data[date],performance_data[portfolio_id],performance_data[[#This Row],[portfolio_id]])</f>
        <v>45534</v>
      </c>
      <c r="N4813" s="14">
        <f xml:space="preserve"> _xlfn.MINIFS(performance_data[date],performance_data[portfolio_id],performance_data[[#This Row],[portfolio_id]])</f>
        <v>44878</v>
      </c>
      <c r="O4813" s="15">
        <f>_xlfn.MAXIFS(performance_data[portfolio_value],performance_data[portfolio_id],performance_data[[#This Row],[portfolio_id]],performance_data[date],performance_data[[#This Row],[latest_date]])</f>
        <v>235215.67</v>
      </c>
      <c r="P4813" s="15">
        <f>_xlfn.MAXIFS(performance_data[portfolio_value],performance_data[portfolio_id],performance_data[[#This Row],[portfolio_id]],performance_data[date],performance_data[[#This Row],[starting_date]])</f>
        <v>406519.61</v>
      </c>
      <c r="Q4813" s="15">
        <f>performance_data[[#This Row],[latest_value]]-performance_data[[#This Row],[starting_value]]</f>
        <v>-171303.93999999997</v>
      </c>
      <c r="R4813" s="15">
        <f>performance_data[[#This Row],[net_inflows]]-performance_data[[#This Row],[net_outflows]]</f>
        <v>-1458.7899999999991</v>
      </c>
      <c r="S4813" s="15" t="str">
        <f>IF(performance_data[[#This Row],[net_inflows]]&gt;AVERAGE(performance_data[net_inflows]),"High","Low")</f>
        <v>High</v>
      </c>
      <c r="T4813" s="15">
        <f>AVERAGEIF(performance_data[inflow_flag],performance_data[[#This Row],[inflow_flag]],performance_data[return_percentage])</f>
        <v>4.8467905675459724</v>
      </c>
      <c r="U4813" s="17">
        <f>IF(performance_data[[#This Row],[return_percentage]]&lt;performance_data[[#This Row],[benchmark_return]],1,0)</f>
        <v>1</v>
      </c>
      <c r="V4813" s="17">
        <f>COUNTIFS(performance_data[portfolio_id],performance_data[[#This Row],[portfolio_id]])</f>
        <v>26</v>
      </c>
      <c r="W4813" s="17">
        <f>COUNTIFS(performance_data[portfolio_id],performance_data[[#This Row],[portfolio_id]],
          performance_data[return_flag],1)</f>
        <v>16</v>
      </c>
      <c r="X4813" s="15">
        <f>performance_data[[#This Row],[underperform_flag_count]]/performance_data[[#This Row],[totalportfoliocount]]</f>
        <v>0.61538461538461542</v>
      </c>
    </row>
    <row r="4814" spans="1:24" x14ac:dyDescent="0.3">
      <c r="A4814">
        <v>9733</v>
      </c>
      <c r="B4814" s="1">
        <v>45534</v>
      </c>
      <c r="C4814">
        <v>235215.67</v>
      </c>
      <c r="D4814">
        <v>5.07</v>
      </c>
      <c r="E4814">
        <v>4.49</v>
      </c>
      <c r="F4814">
        <v>18366.64</v>
      </c>
      <c r="G4814">
        <v>16338.47</v>
      </c>
      <c r="H4814" t="s">
        <v>2205</v>
      </c>
      <c r="I4814" t="s">
        <v>2209</v>
      </c>
      <c r="J4814">
        <v>8</v>
      </c>
      <c r="K4814" t="s">
        <v>2214</v>
      </c>
      <c r="L4814" t="str">
        <f>IF(performance_data[[#This Row],[return_percentage]]&gt;=performance_data[[#This Row],[benchmark_return]],"Higher","Lower")</f>
        <v>Higher</v>
      </c>
      <c r="M4814" s="14">
        <f xml:space="preserve"> _xlfn.MAXIFS(performance_data[date],performance_data[portfolio_id],performance_data[[#This Row],[portfolio_id]])</f>
        <v>45534</v>
      </c>
      <c r="N4814" s="14">
        <f xml:space="preserve"> _xlfn.MINIFS(performance_data[date],performance_data[portfolio_id],performance_data[[#This Row],[portfolio_id]])</f>
        <v>44878</v>
      </c>
      <c r="O4814" s="15">
        <f>_xlfn.MAXIFS(performance_data[portfolio_value],performance_data[portfolio_id],performance_data[[#This Row],[portfolio_id]],performance_data[date],performance_data[[#This Row],[latest_date]])</f>
        <v>235215.67</v>
      </c>
      <c r="P4814" s="15">
        <f>_xlfn.MAXIFS(performance_data[portfolio_value],performance_data[portfolio_id],performance_data[[#This Row],[portfolio_id]],performance_data[date],performance_data[[#This Row],[starting_date]])</f>
        <v>406519.61</v>
      </c>
      <c r="Q4814" s="15">
        <f>performance_data[[#This Row],[latest_value]]-performance_data[[#This Row],[starting_value]]</f>
        <v>-171303.93999999997</v>
      </c>
      <c r="R4814" s="15">
        <f>performance_data[[#This Row],[net_inflows]]-performance_data[[#This Row],[net_outflows]]</f>
        <v>2028.17</v>
      </c>
      <c r="S4814" s="15" t="str">
        <f>IF(performance_data[[#This Row],[net_inflows]]&gt;AVERAGE(performance_data[net_inflows]),"High","Low")</f>
        <v>High</v>
      </c>
      <c r="T4814" s="15">
        <f>AVERAGEIF(performance_data[inflow_flag],performance_data[[#This Row],[inflow_flag]],performance_data[return_percentage])</f>
        <v>4.8467905675459724</v>
      </c>
      <c r="U4814" s="17">
        <f>IF(performance_data[[#This Row],[return_percentage]]&lt;performance_data[[#This Row],[benchmark_return]],1,0)</f>
        <v>0</v>
      </c>
      <c r="V4814" s="17">
        <f>COUNTIFS(performance_data[portfolio_id],performance_data[[#This Row],[portfolio_id]])</f>
        <v>26</v>
      </c>
      <c r="W4814" s="17">
        <f>COUNTIFS(performance_data[portfolio_id],performance_data[[#This Row],[portfolio_id]],
          performance_data[return_flag],1)</f>
        <v>16</v>
      </c>
      <c r="X4814" s="15">
        <f>performance_data[[#This Row],[underperform_flag_count]]/performance_data[[#This Row],[totalportfoliocount]]</f>
        <v>0.61538461538461542</v>
      </c>
    </row>
    <row r="4815" spans="1:24" x14ac:dyDescent="0.3">
      <c r="A4815">
        <v>9733</v>
      </c>
      <c r="B4815" s="1">
        <v>45137</v>
      </c>
      <c r="C4815">
        <v>288958.53999999998</v>
      </c>
      <c r="D4815">
        <v>-1.75</v>
      </c>
      <c r="E4815">
        <v>-1.66</v>
      </c>
      <c r="F4815">
        <v>16321.57</v>
      </c>
      <c r="G4815">
        <v>16307.95</v>
      </c>
      <c r="H4815" t="s">
        <v>2213</v>
      </c>
      <c r="I4815" t="s">
        <v>2209</v>
      </c>
      <c r="J4815">
        <v>7</v>
      </c>
      <c r="K4815" t="s">
        <v>2210</v>
      </c>
      <c r="L4815" t="str">
        <f>IF(performance_data[[#This Row],[return_percentage]]&gt;=performance_data[[#This Row],[benchmark_return]],"Higher","Lower")</f>
        <v>Lower</v>
      </c>
      <c r="M4815" s="14">
        <f xml:space="preserve"> _xlfn.MAXIFS(performance_data[date],performance_data[portfolio_id],performance_data[[#This Row],[portfolio_id]])</f>
        <v>45534</v>
      </c>
      <c r="N4815" s="14">
        <f xml:space="preserve"> _xlfn.MINIFS(performance_data[date],performance_data[portfolio_id],performance_data[[#This Row],[portfolio_id]])</f>
        <v>44878</v>
      </c>
      <c r="O4815" s="15">
        <f>_xlfn.MAXIFS(performance_data[portfolio_value],performance_data[portfolio_id],performance_data[[#This Row],[portfolio_id]],performance_data[date],performance_data[[#This Row],[latest_date]])</f>
        <v>235215.67</v>
      </c>
      <c r="P4815" s="15">
        <f>_xlfn.MAXIFS(performance_data[portfolio_value],performance_data[portfolio_id],performance_data[[#This Row],[portfolio_id]],performance_data[date],performance_data[[#This Row],[starting_date]])</f>
        <v>406519.61</v>
      </c>
      <c r="Q4815" s="15">
        <f>performance_data[[#This Row],[latest_value]]-performance_data[[#This Row],[starting_value]]</f>
        <v>-171303.93999999997</v>
      </c>
      <c r="R4815" s="15">
        <f>performance_data[[#This Row],[net_inflows]]-performance_data[[#This Row],[net_outflows]]</f>
        <v>13.619999999998981</v>
      </c>
      <c r="S4815" s="15" t="str">
        <f>IF(performance_data[[#This Row],[net_inflows]]&gt;AVERAGE(performance_data[net_inflows]),"High","Low")</f>
        <v>High</v>
      </c>
      <c r="T4815" s="15">
        <f>AVERAGEIF(performance_data[inflow_flag],performance_data[[#This Row],[inflow_flag]],performance_data[return_percentage])</f>
        <v>4.8467905675459724</v>
      </c>
      <c r="U4815" s="17">
        <f>IF(performance_data[[#This Row],[return_percentage]]&lt;performance_data[[#This Row],[benchmark_return]],1,0)</f>
        <v>1</v>
      </c>
      <c r="V4815" s="17">
        <f>COUNTIFS(performance_data[portfolio_id],performance_data[[#This Row],[portfolio_id]])</f>
        <v>26</v>
      </c>
      <c r="W4815" s="17">
        <f>COUNTIFS(performance_data[portfolio_id],performance_data[[#This Row],[portfolio_id]],
          performance_data[return_flag],1)</f>
        <v>16</v>
      </c>
      <c r="X4815" s="15">
        <f>performance_data[[#This Row],[underperform_flag_count]]/performance_data[[#This Row],[totalportfoliocount]]</f>
        <v>0.61538461538461542</v>
      </c>
    </row>
    <row r="4816" spans="1:24" x14ac:dyDescent="0.3">
      <c r="A4816">
        <v>9733</v>
      </c>
      <c r="B4816" s="1">
        <v>45481</v>
      </c>
      <c r="C4816">
        <v>81483.960000000006</v>
      </c>
      <c r="D4816">
        <v>0.98</v>
      </c>
      <c r="E4816">
        <v>1.1100000000000001</v>
      </c>
      <c r="F4816">
        <v>11078.49</v>
      </c>
      <c r="G4816">
        <v>7551.96</v>
      </c>
      <c r="H4816" t="s">
        <v>2205</v>
      </c>
      <c r="I4816" t="s">
        <v>2209</v>
      </c>
      <c r="J4816">
        <v>7</v>
      </c>
      <c r="K4816" t="s">
        <v>2210</v>
      </c>
      <c r="L4816" t="str">
        <f>IF(performance_data[[#This Row],[return_percentage]]&gt;=performance_data[[#This Row],[benchmark_return]],"Higher","Lower")</f>
        <v>Lower</v>
      </c>
      <c r="M4816" s="14">
        <f xml:space="preserve"> _xlfn.MAXIFS(performance_data[date],performance_data[portfolio_id],performance_data[[#This Row],[portfolio_id]])</f>
        <v>45534</v>
      </c>
      <c r="N4816" s="14">
        <f xml:space="preserve"> _xlfn.MINIFS(performance_data[date],performance_data[portfolio_id],performance_data[[#This Row],[portfolio_id]])</f>
        <v>44878</v>
      </c>
      <c r="O4816" s="15">
        <f>_xlfn.MAXIFS(performance_data[portfolio_value],performance_data[portfolio_id],performance_data[[#This Row],[portfolio_id]],performance_data[date],performance_data[[#This Row],[latest_date]])</f>
        <v>235215.67</v>
      </c>
      <c r="P4816" s="15">
        <f>_xlfn.MAXIFS(performance_data[portfolio_value],performance_data[portfolio_id],performance_data[[#This Row],[portfolio_id]],performance_data[date],performance_data[[#This Row],[starting_date]])</f>
        <v>406519.61</v>
      </c>
      <c r="Q4816" s="15">
        <f>performance_data[[#This Row],[latest_value]]-performance_data[[#This Row],[starting_value]]</f>
        <v>-171303.93999999997</v>
      </c>
      <c r="R4816" s="15">
        <f>performance_data[[#This Row],[net_inflows]]-performance_data[[#This Row],[net_outflows]]</f>
        <v>3526.5299999999997</v>
      </c>
      <c r="S4816" s="15" t="str">
        <f>IF(performance_data[[#This Row],[net_inflows]]&gt;AVERAGE(performance_data[net_inflows]),"High","Low")</f>
        <v>High</v>
      </c>
      <c r="T4816" s="15">
        <f>AVERAGEIF(performance_data[inflow_flag],performance_data[[#This Row],[inflow_flag]],performance_data[return_percentage])</f>
        <v>4.8467905675459724</v>
      </c>
      <c r="U4816" s="17">
        <f>IF(performance_data[[#This Row],[return_percentage]]&lt;performance_data[[#This Row],[benchmark_return]],1,0)</f>
        <v>1</v>
      </c>
      <c r="V4816" s="17">
        <f>COUNTIFS(performance_data[portfolio_id],performance_data[[#This Row],[portfolio_id]])</f>
        <v>26</v>
      </c>
      <c r="W4816" s="17">
        <f>COUNTIFS(performance_data[portfolio_id],performance_data[[#This Row],[portfolio_id]],
          performance_data[return_flag],1)</f>
        <v>16</v>
      </c>
      <c r="X4816" s="15">
        <f>performance_data[[#This Row],[underperform_flag_count]]/performance_data[[#This Row],[totalportfoliocount]]</f>
        <v>0.61538461538461542</v>
      </c>
    </row>
    <row r="4817" spans="1:24" x14ac:dyDescent="0.3">
      <c r="A4817">
        <v>9733</v>
      </c>
      <c r="B4817" s="1">
        <v>45023</v>
      </c>
      <c r="C4817">
        <v>129055.38</v>
      </c>
      <c r="D4817">
        <v>9.8000000000000007</v>
      </c>
      <c r="E4817">
        <v>8.16</v>
      </c>
      <c r="F4817">
        <v>3546.69</v>
      </c>
      <c r="G4817">
        <v>6418.37</v>
      </c>
      <c r="H4817" t="s">
        <v>2213</v>
      </c>
      <c r="I4817" t="s">
        <v>2211</v>
      </c>
      <c r="J4817">
        <v>4</v>
      </c>
      <c r="K4817" t="s">
        <v>2216</v>
      </c>
      <c r="L4817" t="str">
        <f>IF(performance_data[[#This Row],[return_percentage]]&gt;=performance_data[[#This Row],[benchmark_return]],"Higher","Lower")</f>
        <v>Higher</v>
      </c>
      <c r="M4817" s="14">
        <f xml:space="preserve"> _xlfn.MAXIFS(performance_data[date],performance_data[portfolio_id],performance_data[[#This Row],[portfolio_id]])</f>
        <v>45534</v>
      </c>
      <c r="N4817" s="14">
        <f xml:space="preserve"> _xlfn.MINIFS(performance_data[date],performance_data[portfolio_id],performance_data[[#This Row],[portfolio_id]])</f>
        <v>44878</v>
      </c>
      <c r="O4817" s="15">
        <f>_xlfn.MAXIFS(performance_data[portfolio_value],performance_data[portfolio_id],performance_data[[#This Row],[portfolio_id]],performance_data[date],performance_data[[#This Row],[latest_date]])</f>
        <v>235215.67</v>
      </c>
      <c r="P4817" s="15">
        <f>_xlfn.MAXIFS(performance_data[portfolio_value],performance_data[portfolio_id],performance_data[[#This Row],[portfolio_id]],performance_data[date],performance_data[[#This Row],[starting_date]])</f>
        <v>406519.61</v>
      </c>
      <c r="Q4817" s="15">
        <f>performance_data[[#This Row],[latest_value]]-performance_data[[#This Row],[starting_value]]</f>
        <v>-171303.93999999997</v>
      </c>
      <c r="R4817" s="15">
        <f>performance_data[[#This Row],[net_inflows]]-performance_data[[#This Row],[net_outflows]]</f>
        <v>-2871.68</v>
      </c>
      <c r="S4817" s="15" t="str">
        <f>IF(performance_data[[#This Row],[net_inflows]]&gt;AVERAGE(performance_data[net_inflows]),"High","Low")</f>
        <v>Low</v>
      </c>
      <c r="T4817" s="15">
        <f>AVERAGEIF(performance_data[inflow_flag],performance_data[[#This Row],[inflow_flag]],performance_data[return_percentage])</f>
        <v>5.0457846277021572</v>
      </c>
      <c r="U4817" s="17">
        <f>IF(performance_data[[#This Row],[return_percentage]]&lt;performance_data[[#This Row],[benchmark_return]],1,0)</f>
        <v>0</v>
      </c>
      <c r="V4817" s="17">
        <f>COUNTIFS(performance_data[portfolio_id],performance_data[[#This Row],[portfolio_id]])</f>
        <v>26</v>
      </c>
      <c r="W4817" s="17">
        <f>COUNTIFS(performance_data[portfolio_id],performance_data[[#This Row],[portfolio_id]],
          performance_data[return_flag],1)</f>
        <v>16</v>
      </c>
      <c r="X4817" s="15">
        <f>performance_data[[#This Row],[underperform_flag_count]]/performance_data[[#This Row],[totalportfoliocount]]</f>
        <v>0.61538461538461542</v>
      </c>
    </row>
    <row r="4818" spans="1:24" x14ac:dyDescent="0.3">
      <c r="A4818">
        <v>9733</v>
      </c>
      <c r="B4818" s="1">
        <v>45409</v>
      </c>
      <c r="C4818">
        <v>28119.77</v>
      </c>
      <c r="D4818">
        <v>-0.13</v>
      </c>
      <c r="E4818">
        <v>-0.15</v>
      </c>
      <c r="F4818">
        <v>10963.97</v>
      </c>
      <c r="G4818">
        <v>19296.48</v>
      </c>
      <c r="H4818" t="s">
        <v>2205</v>
      </c>
      <c r="I4818" t="s">
        <v>2211</v>
      </c>
      <c r="J4818">
        <v>4</v>
      </c>
      <c r="K4818" t="s">
        <v>2216</v>
      </c>
      <c r="L4818" t="str">
        <f>IF(performance_data[[#This Row],[return_percentage]]&gt;=performance_data[[#This Row],[benchmark_return]],"Higher","Lower")</f>
        <v>Higher</v>
      </c>
      <c r="M4818" s="14">
        <f xml:space="preserve"> _xlfn.MAXIFS(performance_data[date],performance_data[portfolio_id],performance_data[[#This Row],[portfolio_id]])</f>
        <v>45534</v>
      </c>
      <c r="N4818" s="14">
        <f xml:space="preserve"> _xlfn.MINIFS(performance_data[date],performance_data[portfolio_id],performance_data[[#This Row],[portfolio_id]])</f>
        <v>44878</v>
      </c>
      <c r="O4818" s="15">
        <f>_xlfn.MAXIFS(performance_data[portfolio_value],performance_data[portfolio_id],performance_data[[#This Row],[portfolio_id]],performance_data[date],performance_data[[#This Row],[latest_date]])</f>
        <v>235215.67</v>
      </c>
      <c r="P4818" s="15">
        <f>_xlfn.MAXIFS(performance_data[portfolio_value],performance_data[portfolio_id],performance_data[[#This Row],[portfolio_id]],performance_data[date],performance_data[[#This Row],[starting_date]])</f>
        <v>406519.61</v>
      </c>
      <c r="Q4818" s="15">
        <f>performance_data[[#This Row],[latest_value]]-performance_data[[#This Row],[starting_value]]</f>
        <v>-171303.93999999997</v>
      </c>
      <c r="R4818" s="15">
        <f>performance_data[[#This Row],[net_inflows]]-performance_data[[#This Row],[net_outflows]]</f>
        <v>-8332.51</v>
      </c>
      <c r="S4818" s="15" t="str">
        <f>IF(performance_data[[#This Row],[net_inflows]]&gt;AVERAGE(performance_data[net_inflows]),"High","Low")</f>
        <v>High</v>
      </c>
      <c r="T4818" s="15">
        <f>AVERAGEIF(performance_data[inflow_flag],performance_data[[#This Row],[inflow_flag]],performance_data[return_percentage])</f>
        <v>4.8467905675459724</v>
      </c>
      <c r="U4818" s="17">
        <f>IF(performance_data[[#This Row],[return_percentage]]&lt;performance_data[[#This Row],[benchmark_return]],1,0)</f>
        <v>0</v>
      </c>
      <c r="V4818" s="17">
        <f>COUNTIFS(performance_data[portfolio_id],performance_data[[#This Row],[portfolio_id]])</f>
        <v>26</v>
      </c>
      <c r="W4818" s="17">
        <f>COUNTIFS(performance_data[portfolio_id],performance_data[[#This Row],[portfolio_id]],
          performance_data[return_flag],1)</f>
        <v>16</v>
      </c>
      <c r="X4818" s="15">
        <f>performance_data[[#This Row],[underperform_flag_count]]/performance_data[[#This Row],[totalportfoliocount]]</f>
        <v>0.61538461538461542</v>
      </c>
    </row>
    <row r="4819" spans="1:24" x14ac:dyDescent="0.3">
      <c r="A4819">
        <v>9733</v>
      </c>
      <c r="B4819" s="1">
        <v>45000</v>
      </c>
      <c r="C4819">
        <v>410854.91</v>
      </c>
      <c r="D4819">
        <v>5.03</v>
      </c>
      <c r="E4819">
        <v>5.05</v>
      </c>
      <c r="F4819">
        <v>18370.8</v>
      </c>
      <c r="G4819">
        <v>660.11</v>
      </c>
      <c r="H4819" t="s">
        <v>2213</v>
      </c>
      <c r="I4819" t="s">
        <v>2206</v>
      </c>
      <c r="J4819">
        <v>3</v>
      </c>
      <c r="K4819" t="s">
        <v>2222</v>
      </c>
      <c r="L4819" t="str">
        <f>IF(performance_data[[#This Row],[return_percentage]]&gt;=performance_data[[#This Row],[benchmark_return]],"Higher","Lower")</f>
        <v>Lower</v>
      </c>
      <c r="M4819" s="14">
        <f xml:space="preserve"> _xlfn.MAXIFS(performance_data[date],performance_data[portfolio_id],performance_data[[#This Row],[portfolio_id]])</f>
        <v>45534</v>
      </c>
      <c r="N4819" s="14">
        <f xml:space="preserve"> _xlfn.MINIFS(performance_data[date],performance_data[portfolio_id],performance_data[[#This Row],[portfolio_id]])</f>
        <v>44878</v>
      </c>
      <c r="O4819" s="15">
        <f>_xlfn.MAXIFS(performance_data[portfolio_value],performance_data[portfolio_id],performance_data[[#This Row],[portfolio_id]],performance_data[date],performance_data[[#This Row],[latest_date]])</f>
        <v>235215.67</v>
      </c>
      <c r="P4819" s="15">
        <f>_xlfn.MAXIFS(performance_data[portfolio_value],performance_data[portfolio_id],performance_data[[#This Row],[portfolio_id]],performance_data[date],performance_data[[#This Row],[starting_date]])</f>
        <v>406519.61</v>
      </c>
      <c r="Q4819" s="15">
        <f>performance_data[[#This Row],[latest_value]]-performance_data[[#This Row],[starting_value]]</f>
        <v>-171303.93999999997</v>
      </c>
      <c r="R4819" s="15">
        <f>performance_data[[#This Row],[net_inflows]]-performance_data[[#This Row],[net_outflows]]</f>
        <v>17710.689999999999</v>
      </c>
      <c r="S4819" s="15" t="str">
        <f>IF(performance_data[[#This Row],[net_inflows]]&gt;AVERAGE(performance_data[net_inflows]),"High","Low")</f>
        <v>High</v>
      </c>
      <c r="T4819" s="15">
        <f>AVERAGEIF(performance_data[inflow_flag],performance_data[[#This Row],[inflow_flag]],performance_data[return_percentage])</f>
        <v>4.8467905675459724</v>
      </c>
      <c r="U4819" s="17">
        <f>IF(performance_data[[#This Row],[return_percentage]]&lt;performance_data[[#This Row],[benchmark_return]],1,0)</f>
        <v>1</v>
      </c>
      <c r="V4819" s="17">
        <f>COUNTIFS(performance_data[portfolio_id],performance_data[[#This Row],[portfolio_id]])</f>
        <v>26</v>
      </c>
      <c r="W4819" s="17">
        <f>COUNTIFS(performance_data[portfolio_id],performance_data[[#This Row],[portfolio_id]],
          performance_data[return_flag],1)</f>
        <v>16</v>
      </c>
      <c r="X4819" s="15">
        <f>performance_data[[#This Row],[underperform_flag_count]]/performance_data[[#This Row],[totalportfoliocount]]</f>
        <v>0.61538461538461542</v>
      </c>
    </row>
    <row r="4820" spans="1:24" x14ac:dyDescent="0.3">
      <c r="A4820">
        <v>9733</v>
      </c>
      <c r="B4820" s="1">
        <v>45156</v>
      </c>
      <c r="C4820">
        <v>309322.27</v>
      </c>
      <c r="D4820">
        <v>1.67</v>
      </c>
      <c r="E4820">
        <v>1.98</v>
      </c>
      <c r="F4820">
        <v>13460.5</v>
      </c>
      <c r="G4820">
        <v>6222.11</v>
      </c>
      <c r="H4820" t="s">
        <v>2213</v>
      </c>
      <c r="I4820" t="s">
        <v>2209</v>
      </c>
      <c r="J4820">
        <v>8</v>
      </c>
      <c r="K4820" t="s">
        <v>2214</v>
      </c>
      <c r="L4820" t="str">
        <f>IF(performance_data[[#This Row],[return_percentage]]&gt;=performance_data[[#This Row],[benchmark_return]],"Higher","Lower")</f>
        <v>Lower</v>
      </c>
      <c r="M4820" s="14">
        <f xml:space="preserve"> _xlfn.MAXIFS(performance_data[date],performance_data[portfolio_id],performance_data[[#This Row],[portfolio_id]])</f>
        <v>45534</v>
      </c>
      <c r="N4820" s="14">
        <f xml:space="preserve"> _xlfn.MINIFS(performance_data[date],performance_data[portfolio_id],performance_data[[#This Row],[portfolio_id]])</f>
        <v>44878</v>
      </c>
      <c r="O4820" s="15">
        <f>_xlfn.MAXIFS(performance_data[portfolio_value],performance_data[portfolio_id],performance_data[[#This Row],[portfolio_id]],performance_data[date],performance_data[[#This Row],[latest_date]])</f>
        <v>235215.67</v>
      </c>
      <c r="P4820" s="15">
        <f>_xlfn.MAXIFS(performance_data[portfolio_value],performance_data[portfolio_id],performance_data[[#This Row],[portfolio_id]],performance_data[date],performance_data[[#This Row],[starting_date]])</f>
        <v>406519.61</v>
      </c>
      <c r="Q4820" s="15">
        <f>performance_data[[#This Row],[latest_value]]-performance_data[[#This Row],[starting_value]]</f>
        <v>-171303.93999999997</v>
      </c>
      <c r="R4820" s="15">
        <f>performance_data[[#This Row],[net_inflows]]-performance_data[[#This Row],[net_outflows]]</f>
        <v>7238.39</v>
      </c>
      <c r="S4820" s="15" t="str">
        <f>IF(performance_data[[#This Row],[net_inflows]]&gt;AVERAGE(performance_data[net_inflows]),"High","Low")</f>
        <v>High</v>
      </c>
      <c r="T4820" s="15">
        <f>AVERAGEIF(performance_data[inflow_flag],performance_data[[#This Row],[inflow_flag]],performance_data[return_percentage])</f>
        <v>4.8467905675459724</v>
      </c>
      <c r="U4820" s="17">
        <f>IF(performance_data[[#This Row],[return_percentage]]&lt;performance_data[[#This Row],[benchmark_return]],1,0)</f>
        <v>1</v>
      </c>
      <c r="V4820" s="17">
        <f>COUNTIFS(performance_data[portfolio_id],performance_data[[#This Row],[portfolio_id]])</f>
        <v>26</v>
      </c>
      <c r="W4820" s="17">
        <f>COUNTIFS(performance_data[portfolio_id],performance_data[[#This Row],[portfolio_id]],
          performance_data[return_flag],1)</f>
        <v>16</v>
      </c>
      <c r="X4820" s="15">
        <f>performance_data[[#This Row],[underperform_flag_count]]/performance_data[[#This Row],[totalportfoliocount]]</f>
        <v>0.61538461538461542</v>
      </c>
    </row>
    <row r="4821" spans="1:24" x14ac:dyDescent="0.3">
      <c r="A4821">
        <v>9733</v>
      </c>
      <c r="B4821" s="1">
        <v>44947</v>
      </c>
      <c r="C4821">
        <v>137673.32999999999</v>
      </c>
      <c r="D4821">
        <v>-6.02</v>
      </c>
      <c r="E4821">
        <v>-5.47</v>
      </c>
      <c r="F4821">
        <v>288.58</v>
      </c>
      <c r="G4821">
        <v>15574.14</v>
      </c>
      <c r="H4821" t="s">
        <v>2213</v>
      </c>
      <c r="I4821" t="s">
        <v>2206</v>
      </c>
      <c r="J4821">
        <v>1</v>
      </c>
      <c r="K4821" t="s">
        <v>2207</v>
      </c>
      <c r="L4821" t="str">
        <f>IF(performance_data[[#This Row],[return_percentage]]&gt;=performance_data[[#This Row],[benchmark_return]],"Higher","Lower")</f>
        <v>Lower</v>
      </c>
      <c r="M4821" s="14">
        <f xml:space="preserve"> _xlfn.MAXIFS(performance_data[date],performance_data[portfolio_id],performance_data[[#This Row],[portfolio_id]])</f>
        <v>45534</v>
      </c>
      <c r="N4821" s="14">
        <f xml:space="preserve"> _xlfn.MINIFS(performance_data[date],performance_data[portfolio_id],performance_data[[#This Row],[portfolio_id]])</f>
        <v>44878</v>
      </c>
      <c r="O4821" s="15">
        <f>_xlfn.MAXIFS(performance_data[portfolio_value],performance_data[portfolio_id],performance_data[[#This Row],[portfolio_id]],performance_data[date],performance_data[[#This Row],[latest_date]])</f>
        <v>235215.67</v>
      </c>
      <c r="P4821" s="15">
        <f>_xlfn.MAXIFS(performance_data[portfolio_value],performance_data[portfolio_id],performance_data[[#This Row],[portfolio_id]],performance_data[date],performance_data[[#This Row],[starting_date]])</f>
        <v>406519.61</v>
      </c>
      <c r="Q4821" s="15">
        <f>performance_data[[#This Row],[latest_value]]-performance_data[[#This Row],[starting_value]]</f>
        <v>-171303.93999999997</v>
      </c>
      <c r="R4821" s="15">
        <f>performance_data[[#This Row],[net_inflows]]-performance_data[[#This Row],[net_outflows]]</f>
        <v>-15285.56</v>
      </c>
      <c r="S4821" s="15" t="str">
        <f>IF(performance_data[[#This Row],[net_inflows]]&gt;AVERAGE(performance_data[net_inflows]),"High","Low")</f>
        <v>Low</v>
      </c>
      <c r="T4821" s="15">
        <f>AVERAGEIF(performance_data[inflow_flag],performance_data[[#This Row],[inflow_flag]],performance_data[return_percentage])</f>
        <v>5.0457846277021572</v>
      </c>
      <c r="U4821" s="17">
        <f>IF(performance_data[[#This Row],[return_percentage]]&lt;performance_data[[#This Row],[benchmark_return]],1,0)</f>
        <v>1</v>
      </c>
      <c r="V4821" s="17">
        <f>COUNTIFS(performance_data[portfolio_id],performance_data[[#This Row],[portfolio_id]])</f>
        <v>26</v>
      </c>
      <c r="W4821" s="17">
        <f>COUNTIFS(performance_data[portfolio_id],performance_data[[#This Row],[portfolio_id]],
          performance_data[return_flag],1)</f>
        <v>16</v>
      </c>
      <c r="X4821" s="15">
        <f>performance_data[[#This Row],[underperform_flag_count]]/performance_data[[#This Row],[totalportfoliocount]]</f>
        <v>0.61538461538461542</v>
      </c>
    </row>
    <row r="4822" spans="1:24" x14ac:dyDescent="0.3">
      <c r="A4822">
        <v>9733</v>
      </c>
      <c r="B4822" s="1">
        <v>45355</v>
      </c>
      <c r="C4822">
        <v>396046.84</v>
      </c>
      <c r="D4822">
        <v>-5.71</v>
      </c>
      <c r="E4822">
        <v>-4.99</v>
      </c>
      <c r="F4822">
        <v>19564.61</v>
      </c>
      <c r="G4822">
        <v>10069.35</v>
      </c>
      <c r="H4822" t="s">
        <v>2205</v>
      </c>
      <c r="I4822" t="s">
        <v>2206</v>
      </c>
      <c r="J4822">
        <v>3</v>
      </c>
      <c r="K4822" t="s">
        <v>2222</v>
      </c>
      <c r="L4822" t="str">
        <f>IF(performance_data[[#This Row],[return_percentage]]&gt;=performance_data[[#This Row],[benchmark_return]],"Higher","Lower")</f>
        <v>Lower</v>
      </c>
      <c r="M4822" s="14">
        <f xml:space="preserve"> _xlfn.MAXIFS(performance_data[date],performance_data[portfolio_id],performance_data[[#This Row],[portfolio_id]])</f>
        <v>45534</v>
      </c>
      <c r="N4822" s="14">
        <f xml:space="preserve"> _xlfn.MINIFS(performance_data[date],performance_data[portfolio_id],performance_data[[#This Row],[portfolio_id]])</f>
        <v>44878</v>
      </c>
      <c r="O4822" s="15">
        <f>_xlfn.MAXIFS(performance_data[portfolio_value],performance_data[portfolio_id],performance_data[[#This Row],[portfolio_id]],performance_data[date],performance_data[[#This Row],[latest_date]])</f>
        <v>235215.67</v>
      </c>
      <c r="P4822" s="15">
        <f>_xlfn.MAXIFS(performance_data[portfolio_value],performance_data[portfolio_id],performance_data[[#This Row],[portfolio_id]],performance_data[date],performance_data[[#This Row],[starting_date]])</f>
        <v>406519.61</v>
      </c>
      <c r="Q4822" s="15">
        <f>performance_data[[#This Row],[latest_value]]-performance_data[[#This Row],[starting_value]]</f>
        <v>-171303.93999999997</v>
      </c>
      <c r="R4822" s="15">
        <f>performance_data[[#This Row],[net_inflows]]-performance_data[[#This Row],[net_outflows]]</f>
        <v>9495.26</v>
      </c>
      <c r="S4822" s="15" t="str">
        <f>IF(performance_data[[#This Row],[net_inflows]]&gt;AVERAGE(performance_data[net_inflows]),"High","Low")</f>
        <v>High</v>
      </c>
      <c r="T4822" s="15">
        <f>AVERAGEIF(performance_data[inflow_flag],performance_data[[#This Row],[inflow_flag]],performance_data[return_percentage])</f>
        <v>4.8467905675459724</v>
      </c>
      <c r="U4822" s="17">
        <f>IF(performance_data[[#This Row],[return_percentage]]&lt;performance_data[[#This Row],[benchmark_return]],1,0)</f>
        <v>1</v>
      </c>
      <c r="V4822" s="17">
        <f>COUNTIFS(performance_data[portfolio_id],performance_data[[#This Row],[portfolio_id]])</f>
        <v>26</v>
      </c>
      <c r="W4822" s="17">
        <f>COUNTIFS(performance_data[portfolio_id],performance_data[[#This Row],[portfolio_id]],
          performance_data[return_flag],1)</f>
        <v>16</v>
      </c>
      <c r="X4822" s="15">
        <f>performance_data[[#This Row],[underperform_flag_count]]/performance_data[[#This Row],[totalportfoliocount]]</f>
        <v>0.61538461538461542</v>
      </c>
    </row>
    <row r="4823" spans="1:24" x14ac:dyDescent="0.3">
      <c r="A4823">
        <v>9733</v>
      </c>
      <c r="B4823" s="1">
        <v>45338</v>
      </c>
      <c r="C4823">
        <v>72525.490000000005</v>
      </c>
      <c r="D4823">
        <v>-9.1999999999999993</v>
      </c>
      <c r="E4823">
        <v>-11.04</v>
      </c>
      <c r="F4823">
        <v>13814.66</v>
      </c>
      <c r="G4823">
        <v>234.77</v>
      </c>
      <c r="H4823" t="s">
        <v>2205</v>
      </c>
      <c r="I4823" t="s">
        <v>2206</v>
      </c>
      <c r="J4823">
        <v>2</v>
      </c>
      <c r="K4823" t="s">
        <v>2226</v>
      </c>
      <c r="L4823" t="str">
        <f>IF(performance_data[[#This Row],[return_percentage]]&gt;=performance_data[[#This Row],[benchmark_return]],"Higher","Lower")</f>
        <v>Higher</v>
      </c>
      <c r="M4823" s="14">
        <f xml:space="preserve"> _xlfn.MAXIFS(performance_data[date],performance_data[portfolio_id],performance_data[[#This Row],[portfolio_id]])</f>
        <v>45534</v>
      </c>
      <c r="N4823" s="14">
        <f xml:space="preserve"> _xlfn.MINIFS(performance_data[date],performance_data[portfolio_id],performance_data[[#This Row],[portfolio_id]])</f>
        <v>44878</v>
      </c>
      <c r="O4823" s="15">
        <f>_xlfn.MAXIFS(performance_data[portfolio_value],performance_data[portfolio_id],performance_data[[#This Row],[portfolio_id]],performance_data[date],performance_data[[#This Row],[latest_date]])</f>
        <v>235215.67</v>
      </c>
      <c r="P4823" s="15">
        <f>_xlfn.MAXIFS(performance_data[portfolio_value],performance_data[portfolio_id],performance_data[[#This Row],[portfolio_id]],performance_data[date],performance_data[[#This Row],[starting_date]])</f>
        <v>406519.61</v>
      </c>
      <c r="Q4823" s="15">
        <f>performance_data[[#This Row],[latest_value]]-performance_data[[#This Row],[starting_value]]</f>
        <v>-171303.93999999997</v>
      </c>
      <c r="R4823" s="15">
        <f>performance_data[[#This Row],[net_inflows]]-performance_data[[#This Row],[net_outflows]]</f>
        <v>13579.89</v>
      </c>
      <c r="S4823" s="15" t="str">
        <f>IF(performance_data[[#This Row],[net_inflows]]&gt;AVERAGE(performance_data[net_inflows]),"High","Low")</f>
        <v>High</v>
      </c>
      <c r="T4823" s="15">
        <f>AVERAGEIF(performance_data[inflow_flag],performance_data[[#This Row],[inflow_flag]],performance_data[return_percentage])</f>
        <v>4.8467905675459724</v>
      </c>
      <c r="U4823" s="17">
        <f>IF(performance_data[[#This Row],[return_percentage]]&lt;performance_data[[#This Row],[benchmark_return]],1,0)</f>
        <v>0</v>
      </c>
      <c r="V4823" s="17">
        <f>COUNTIFS(performance_data[portfolio_id],performance_data[[#This Row],[portfolio_id]])</f>
        <v>26</v>
      </c>
      <c r="W4823" s="17">
        <f>COUNTIFS(performance_data[portfolio_id],performance_data[[#This Row],[portfolio_id]],
          performance_data[return_flag],1)</f>
        <v>16</v>
      </c>
      <c r="X4823" s="15">
        <f>performance_data[[#This Row],[underperform_flag_count]]/performance_data[[#This Row],[totalportfoliocount]]</f>
        <v>0.61538461538461542</v>
      </c>
    </row>
    <row r="4824" spans="1:24" x14ac:dyDescent="0.3">
      <c r="A4824">
        <v>9733</v>
      </c>
      <c r="B4824" s="1">
        <v>45063</v>
      </c>
      <c r="C4824">
        <v>15470.16</v>
      </c>
      <c r="D4824">
        <v>14.2</v>
      </c>
      <c r="E4824">
        <v>14.99</v>
      </c>
      <c r="F4824">
        <v>19881.93</v>
      </c>
      <c r="G4824">
        <v>1850.78</v>
      </c>
      <c r="H4824" t="s">
        <v>2213</v>
      </c>
      <c r="I4824" t="s">
        <v>2211</v>
      </c>
      <c r="J4824">
        <v>5</v>
      </c>
      <c r="K4824" t="s">
        <v>2223</v>
      </c>
      <c r="L4824" t="str">
        <f>IF(performance_data[[#This Row],[return_percentage]]&gt;=performance_data[[#This Row],[benchmark_return]],"Higher","Lower")</f>
        <v>Lower</v>
      </c>
      <c r="M4824" s="14">
        <f xml:space="preserve"> _xlfn.MAXIFS(performance_data[date],performance_data[portfolio_id],performance_data[[#This Row],[portfolio_id]])</f>
        <v>45534</v>
      </c>
      <c r="N4824" s="14">
        <f xml:space="preserve"> _xlfn.MINIFS(performance_data[date],performance_data[portfolio_id],performance_data[[#This Row],[portfolio_id]])</f>
        <v>44878</v>
      </c>
      <c r="O4824" s="15">
        <f>_xlfn.MAXIFS(performance_data[portfolio_value],performance_data[portfolio_id],performance_data[[#This Row],[portfolio_id]],performance_data[date],performance_data[[#This Row],[latest_date]])</f>
        <v>235215.67</v>
      </c>
      <c r="P4824" s="15">
        <f>_xlfn.MAXIFS(performance_data[portfolio_value],performance_data[portfolio_id],performance_data[[#This Row],[portfolio_id]],performance_data[date],performance_data[[#This Row],[starting_date]])</f>
        <v>406519.61</v>
      </c>
      <c r="Q4824" s="15">
        <f>performance_data[[#This Row],[latest_value]]-performance_data[[#This Row],[starting_value]]</f>
        <v>-171303.93999999997</v>
      </c>
      <c r="R4824" s="15">
        <f>performance_data[[#This Row],[net_inflows]]-performance_data[[#This Row],[net_outflows]]</f>
        <v>18031.150000000001</v>
      </c>
      <c r="S4824" s="15" t="str">
        <f>IF(performance_data[[#This Row],[net_inflows]]&gt;AVERAGE(performance_data[net_inflows]),"High","Low")</f>
        <v>High</v>
      </c>
      <c r="T4824" s="15">
        <f>AVERAGEIF(performance_data[inflow_flag],performance_data[[#This Row],[inflow_flag]],performance_data[return_percentage])</f>
        <v>4.8467905675459724</v>
      </c>
      <c r="U4824" s="17">
        <f>IF(performance_data[[#This Row],[return_percentage]]&lt;performance_data[[#This Row],[benchmark_return]],1,0)</f>
        <v>1</v>
      </c>
      <c r="V4824" s="17">
        <f>COUNTIFS(performance_data[portfolio_id],performance_data[[#This Row],[portfolio_id]])</f>
        <v>26</v>
      </c>
      <c r="W4824" s="17">
        <f>COUNTIFS(performance_data[portfolio_id],performance_data[[#This Row],[portfolio_id]],
          performance_data[return_flag],1)</f>
        <v>16</v>
      </c>
      <c r="X4824" s="15">
        <f>performance_data[[#This Row],[underperform_flag_count]]/performance_data[[#This Row],[totalportfoliocount]]</f>
        <v>0.61538461538461542</v>
      </c>
    </row>
    <row r="4825" spans="1:24" x14ac:dyDescent="0.3">
      <c r="A4825">
        <v>9733</v>
      </c>
      <c r="B4825" s="1">
        <v>45387</v>
      </c>
      <c r="C4825">
        <v>291626.44</v>
      </c>
      <c r="D4825">
        <v>2.46</v>
      </c>
      <c r="E4825">
        <v>2.42</v>
      </c>
      <c r="F4825">
        <v>393.96</v>
      </c>
      <c r="G4825">
        <v>9024.0400000000009</v>
      </c>
      <c r="H4825" t="s">
        <v>2205</v>
      </c>
      <c r="I4825" t="s">
        <v>2211</v>
      </c>
      <c r="J4825">
        <v>4</v>
      </c>
      <c r="K4825" t="s">
        <v>2216</v>
      </c>
      <c r="L4825" t="str">
        <f>IF(performance_data[[#This Row],[return_percentage]]&gt;=performance_data[[#This Row],[benchmark_return]],"Higher","Lower")</f>
        <v>Higher</v>
      </c>
      <c r="M4825" s="14">
        <f xml:space="preserve"> _xlfn.MAXIFS(performance_data[date],performance_data[portfolio_id],performance_data[[#This Row],[portfolio_id]])</f>
        <v>45534</v>
      </c>
      <c r="N4825" s="14">
        <f xml:space="preserve"> _xlfn.MINIFS(performance_data[date],performance_data[portfolio_id],performance_data[[#This Row],[portfolio_id]])</f>
        <v>44878</v>
      </c>
      <c r="O4825" s="15">
        <f>_xlfn.MAXIFS(performance_data[portfolio_value],performance_data[portfolio_id],performance_data[[#This Row],[portfolio_id]],performance_data[date],performance_data[[#This Row],[latest_date]])</f>
        <v>235215.67</v>
      </c>
      <c r="P4825" s="15">
        <f>_xlfn.MAXIFS(performance_data[portfolio_value],performance_data[portfolio_id],performance_data[[#This Row],[portfolio_id]],performance_data[date],performance_data[[#This Row],[starting_date]])</f>
        <v>406519.61</v>
      </c>
      <c r="Q4825" s="15">
        <f>performance_data[[#This Row],[latest_value]]-performance_data[[#This Row],[starting_value]]</f>
        <v>-171303.93999999997</v>
      </c>
      <c r="R4825" s="15">
        <f>performance_data[[#This Row],[net_inflows]]-performance_data[[#This Row],[net_outflows]]</f>
        <v>-8630.0800000000017</v>
      </c>
      <c r="S4825" s="15" t="str">
        <f>IF(performance_data[[#This Row],[net_inflows]]&gt;AVERAGE(performance_data[net_inflows]),"High","Low")</f>
        <v>Low</v>
      </c>
      <c r="T4825" s="15">
        <f>AVERAGEIF(performance_data[inflow_flag],performance_data[[#This Row],[inflow_flag]],performance_data[return_percentage])</f>
        <v>5.0457846277021572</v>
      </c>
      <c r="U4825" s="17">
        <f>IF(performance_data[[#This Row],[return_percentage]]&lt;performance_data[[#This Row],[benchmark_return]],1,0)</f>
        <v>0</v>
      </c>
      <c r="V4825" s="17">
        <f>COUNTIFS(performance_data[portfolio_id],performance_data[[#This Row],[portfolio_id]])</f>
        <v>26</v>
      </c>
      <c r="W4825" s="17">
        <f>COUNTIFS(performance_data[portfolio_id],performance_data[[#This Row],[portfolio_id]],
          performance_data[return_flag],1)</f>
        <v>16</v>
      </c>
      <c r="X4825" s="15">
        <f>performance_data[[#This Row],[underperform_flag_count]]/performance_data[[#This Row],[totalportfoliocount]]</f>
        <v>0.61538461538461542</v>
      </c>
    </row>
    <row r="4826" spans="1:24" x14ac:dyDescent="0.3">
      <c r="A4826">
        <v>9733</v>
      </c>
      <c r="B4826" s="1">
        <v>45500</v>
      </c>
      <c r="C4826">
        <v>230238.38</v>
      </c>
      <c r="D4826">
        <v>-6.45</v>
      </c>
      <c r="E4826">
        <v>-6.04</v>
      </c>
      <c r="F4826">
        <v>4674.8</v>
      </c>
      <c r="G4826">
        <v>16649.490000000002</v>
      </c>
      <c r="H4826" t="s">
        <v>2205</v>
      </c>
      <c r="I4826" t="s">
        <v>2209</v>
      </c>
      <c r="J4826">
        <v>7</v>
      </c>
      <c r="K4826" t="s">
        <v>2210</v>
      </c>
      <c r="L4826" t="str">
        <f>IF(performance_data[[#This Row],[return_percentage]]&gt;=performance_data[[#This Row],[benchmark_return]],"Higher","Lower")</f>
        <v>Lower</v>
      </c>
      <c r="M4826" s="14">
        <f xml:space="preserve"> _xlfn.MAXIFS(performance_data[date],performance_data[portfolio_id],performance_data[[#This Row],[portfolio_id]])</f>
        <v>45534</v>
      </c>
      <c r="N4826" s="14">
        <f xml:space="preserve"> _xlfn.MINIFS(performance_data[date],performance_data[portfolio_id],performance_data[[#This Row],[portfolio_id]])</f>
        <v>44878</v>
      </c>
      <c r="O4826" s="15">
        <f>_xlfn.MAXIFS(performance_data[portfolio_value],performance_data[portfolio_id],performance_data[[#This Row],[portfolio_id]],performance_data[date],performance_data[[#This Row],[latest_date]])</f>
        <v>235215.67</v>
      </c>
      <c r="P4826" s="15">
        <f>_xlfn.MAXIFS(performance_data[portfolio_value],performance_data[portfolio_id],performance_data[[#This Row],[portfolio_id]],performance_data[date],performance_data[[#This Row],[starting_date]])</f>
        <v>406519.61</v>
      </c>
      <c r="Q4826" s="15">
        <f>performance_data[[#This Row],[latest_value]]-performance_data[[#This Row],[starting_value]]</f>
        <v>-171303.93999999997</v>
      </c>
      <c r="R4826" s="15">
        <f>performance_data[[#This Row],[net_inflows]]-performance_data[[#This Row],[net_outflows]]</f>
        <v>-11974.690000000002</v>
      </c>
      <c r="S4826" s="15" t="str">
        <f>IF(performance_data[[#This Row],[net_inflows]]&gt;AVERAGE(performance_data[net_inflows]),"High","Low")</f>
        <v>Low</v>
      </c>
      <c r="T4826" s="15">
        <f>AVERAGEIF(performance_data[inflow_flag],performance_data[[#This Row],[inflow_flag]],performance_data[return_percentage])</f>
        <v>5.0457846277021572</v>
      </c>
      <c r="U4826" s="17">
        <f>IF(performance_data[[#This Row],[return_percentage]]&lt;performance_data[[#This Row],[benchmark_return]],1,0)</f>
        <v>1</v>
      </c>
      <c r="V4826" s="17">
        <f>COUNTIFS(performance_data[portfolio_id],performance_data[[#This Row],[portfolio_id]])</f>
        <v>26</v>
      </c>
      <c r="W4826" s="17">
        <f>COUNTIFS(performance_data[portfolio_id],performance_data[[#This Row],[portfolio_id]],
          performance_data[return_flag],1)</f>
        <v>16</v>
      </c>
      <c r="X4826" s="15">
        <f>performance_data[[#This Row],[underperform_flag_count]]/performance_data[[#This Row],[totalportfoliocount]]</f>
        <v>0.61538461538461542</v>
      </c>
    </row>
    <row r="4827" spans="1:24" x14ac:dyDescent="0.3">
      <c r="A4827">
        <v>9733</v>
      </c>
      <c r="B4827" s="1">
        <v>45509</v>
      </c>
      <c r="C4827">
        <v>195249.74</v>
      </c>
      <c r="D4827">
        <v>0.14000000000000001</v>
      </c>
      <c r="E4827">
        <v>0.14000000000000001</v>
      </c>
      <c r="F4827">
        <v>8513.11</v>
      </c>
      <c r="G4827">
        <v>12036.46</v>
      </c>
      <c r="H4827" t="s">
        <v>2205</v>
      </c>
      <c r="I4827" t="s">
        <v>2209</v>
      </c>
      <c r="J4827">
        <v>8</v>
      </c>
      <c r="K4827" t="s">
        <v>2214</v>
      </c>
      <c r="L4827" t="str">
        <f>IF(performance_data[[#This Row],[return_percentage]]&gt;=performance_data[[#This Row],[benchmark_return]],"Higher","Lower")</f>
        <v>Higher</v>
      </c>
      <c r="M4827" s="14">
        <f xml:space="preserve"> _xlfn.MAXIFS(performance_data[date],performance_data[portfolio_id],performance_data[[#This Row],[portfolio_id]])</f>
        <v>45534</v>
      </c>
      <c r="N4827" s="14">
        <f xml:space="preserve"> _xlfn.MINIFS(performance_data[date],performance_data[portfolio_id],performance_data[[#This Row],[portfolio_id]])</f>
        <v>44878</v>
      </c>
      <c r="O4827" s="15">
        <f>_xlfn.MAXIFS(performance_data[portfolio_value],performance_data[portfolio_id],performance_data[[#This Row],[portfolio_id]],performance_data[date],performance_data[[#This Row],[latest_date]])</f>
        <v>235215.67</v>
      </c>
      <c r="P4827" s="15">
        <f>_xlfn.MAXIFS(performance_data[portfolio_value],performance_data[portfolio_id],performance_data[[#This Row],[portfolio_id]],performance_data[date],performance_data[[#This Row],[starting_date]])</f>
        <v>406519.61</v>
      </c>
      <c r="Q4827" s="15">
        <f>performance_data[[#This Row],[latest_value]]-performance_data[[#This Row],[starting_value]]</f>
        <v>-171303.93999999997</v>
      </c>
      <c r="R4827" s="15">
        <f>performance_data[[#This Row],[net_inflows]]-performance_data[[#This Row],[net_outflows]]</f>
        <v>-3523.3499999999985</v>
      </c>
      <c r="S4827" s="15" t="str">
        <f>IF(performance_data[[#This Row],[net_inflows]]&gt;AVERAGE(performance_data[net_inflows]),"High","Low")</f>
        <v>Low</v>
      </c>
      <c r="T4827" s="15">
        <f>AVERAGEIF(performance_data[inflow_flag],performance_data[[#This Row],[inflow_flag]],performance_data[return_percentage])</f>
        <v>5.0457846277021572</v>
      </c>
      <c r="U4827" s="17">
        <f>IF(performance_data[[#This Row],[return_percentage]]&lt;performance_data[[#This Row],[benchmark_return]],1,0)</f>
        <v>0</v>
      </c>
      <c r="V4827" s="17">
        <f>COUNTIFS(performance_data[portfolio_id],performance_data[[#This Row],[portfolio_id]])</f>
        <v>26</v>
      </c>
      <c r="W4827" s="17">
        <f>COUNTIFS(performance_data[portfolio_id],performance_data[[#This Row],[portfolio_id]],
          performance_data[return_flag],1)</f>
        <v>16</v>
      </c>
      <c r="X4827" s="15">
        <f>performance_data[[#This Row],[underperform_flag_count]]/performance_data[[#This Row],[totalportfoliocount]]</f>
        <v>0.61538461538461542</v>
      </c>
    </row>
    <row r="4828" spans="1:24" x14ac:dyDescent="0.3">
      <c r="A4828">
        <v>9751</v>
      </c>
      <c r="B4828" s="1">
        <v>45537</v>
      </c>
      <c r="C4828">
        <v>156135.6</v>
      </c>
      <c r="D4828">
        <v>14.98</v>
      </c>
      <c r="E4828">
        <v>16.64</v>
      </c>
      <c r="F4828">
        <v>4831.05</v>
      </c>
      <c r="G4828">
        <v>7447.47</v>
      </c>
      <c r="H4828" t="s">
        <v>2205</v>
      </c>
      <c r="I4828" t="s">
        <v>2209</v>
      </c>
      <c r="J4828">
        <v>9</v>
      </c>
      <c r="K4828" t="s">
        <v>2221</v>
      </c>
      <c r="L4828" t="str">
        <f>IF(performance_data[[#This Row],[return_percentage]]&gt;=performance_data[[#This Row],[benchmark_return]],"Higher","Lower")</f>
        <v>Lower</v>
      </c>
      <c r="M4828" s="14">
        <f xml:space="preserve"> _xlfn.MAXIFS(performance_data[date],performance_data[portfolio_id],performance_data[[#This Row],[portfolio_id]])</f>
        <v>45558</v>
      </c>
      <c r="N4828" s="14">
        <f xml:space="preserve"> _xlfn.MINIFS(performance_data[date],performance_data[portfolio_id],performance_data[[#This Row],[portfolio_id]])</f>
        <v>44891</v>
      </c>
      <c r="O4828" s="15">
        <f>_xlfn.MAXIFS(performance_data[portfolio_value],performance_data[portfolio_id],performance_data[[#This Row],[portfolio_id]],performance_data[date],performance_data[[#This Row],[latest_date]])</f>
        <v>112348.37</v>
      </c>
      <c r="P4828" s="15">
        <f>_xlfn.MAXIFS(performance_data[portfolio_value],performance_data[portfolio_id],performance_data[[#This Row],[portfolio_id]],performance_data[date],performance_data[[#This Row],[starting_date]])</f>
        <v>371657.46</v>
      </c>
      <c r="Q4828" s="15">
        <f>performance_data[[#This Row],[latest_value]]-performance_data[[#This Row],[starting_value]]</f>
        <v>-259309.09000000003</v>
      </c>
      <c r="R4828" s="15">
        <f>performance_data[[#This Row],[net_inflows]]-performance_data[[#This Row],[net_outflows]]</f>
        <v>-2616.42</v>
      </c>
      <c r="S4828" s="15" t="str">
        <f>IF(performance_data[[#This Row],[net_inflows]]&gt;AVERAGE(performance_data[net_inflows]),"High","Low")</f>
        <v>Low</v>
      </c>
      <c r="T4828" s="15">
        <f>AVERAGEIF(performance_data[inflow_flag],performance_data[[#This Row],[inflow_flag]],performance_data[return_percentage])</f>
        <v>5.0457846277021572</v>
      </c>
      <c r="U4828" s="17">
        <f>IF(performance_data[[#This Row],[return_percentage]]&lt;performance_data[[#This Row],[benchmark_return]],1,0)</f>
        <v>1</v>
      </c>
      <c r="V4828" s="17">
        <f>COUNTIFS(performance_data[portfolio_id],performance_data[[#This Row],[portfolio_id]])</f>
        <v>24</v>
      </c>
      <c r="W4828" s="17">
        <f>COUNTIFS(performance_data[portfolio_id],performance_data[[#This Row],[portfolio_id]],
          performance_data[return_flag],1)</f>
        <v>17</v>
      </c>
      <c r="X4828" s="15">
        <f>performance_data[[#This Row],[underperform_flag_count]]/performance_data[[#This Row],[totalportfoliocount]]</f>
        <v>0.70833333333333337</v>
      </c>
    </row>
    <row r="4829" spans="1:24" x14ac:dyDescent="0.3">
      <c r="A4829">
        <v>9751</v>
      </c>
      <c r="B4829" s="1">
        <v>45066</v>
      </c>
      <c r="C4829">
        <v>287166.21000000002</v>
      </c>
      <c r="D4829">
        <v>-4.2300000000000004</v>
      </c>
      <c r="E4829">
        <v>-3.53</v>
      </c>
      <c r="F4829">
        <v>9558.0400000000009</v>
      </c>
      <c r="G4829">
        <v>7544.68</v>
      </c>
      <c r="H4829" t="s">
        <v>2213</v>
      </c>
      <c r="I4829" t="s">
        <v>2211</v>
      </c>
      <c r="J4829">
        <v>5</v>
      </c>
      <c r="K4829" t="s">
        <v>2223</v>
      </c>
      <c r="L4829" t="str">
        <f>IF(performance_data[[#This Row],[return_percentage]]&gt;=performance_data[[#This Row],[benchmark_return]],"Higher","Lower")</f>
        <v>Lower</v>
      </c>
      <c r="M4829" s="14">
        <f xml:space="preserve"> _xlfn.MAXIFS(performance_data[date],performance_data[portfolio_id],performance_data[[#This Row],[portfolio_id]])</f>
        <v>45558</v>
      </c>
      <c r="N4829" s="14">
        <f xml:space="preserve"> _xlfn.MINIFS(performance_data[date],performance_data[portfolio_id],performance_data[[#This Row],[portfolio_id]])</f>
        <v>44891</v>
      </c>
      <c r="O4829" s="15">
        <f>_xlfn.MAXIFS(performance_data[portfolio_value],performance_data[portfolio_id],performance_data[[#This Row],[portfolio_id]],performance_data[date],performance_data[[#This Row],[latest_date]])</f>
        <v>112348.37</v>
      </c>
      <c r="P4829" s="15">
        <f>_xlfn.MAXIFS(performance_data[portfolio_value],performance_data[portfolio_id],performance_data[[#This Row],[portfolio_id]],performance_data[date],performance_data[[#This Row],[starting_date]])</f>
        <v>371657.46</v>
      </c>
      <c r="Q4829" s="15">
        <f>performance_data[[#This Row],[latest_value]]-performance_data[[#This Row],[starting_value]]</f>
        <v>-259309.09000000003</v>
      </c>
      <c r="R4829" s="15">
        <f>performance_data[[#This Row],[net_inflows]]-performance_data[[#This Row],[net_outflows]]</f>
        <v>2013.3600000000006</v>
      </c>
      <c r="S4829" s="15" t="str">
        <f>IF(performance_data[[#This Row],[net_inflows]]&gt;AVERAGE(performance_data[net_inflows]),"High","Low")</f>
        <v>Low</v>
      </c>
      <c r="T4829" s="15">
        <f>AVERAGEIF(performance_data[inflow_flag],performance_data[[#This Row],[inflow_flag]],performance_data[return_percentage])</f>
        <v>5.0457846277021572</v>
      </c>
      <c r="U4829" s="17">
        <f>IF(performance_data[[#This Row],[return_percentage]]&lt;performance_data[[#This Row],[benchmark_return]],1,0)</f>
        <v>1</v>
      </c>
      <c r="V4829" s="17">
        <f>COUNTIFS(performance_data[portfolio_id],performance_data[[#This Row],[portfolio_id]])</f>
        <v>24</v>
      </c>
      <c r="W4829" s="17">
        <f>COUNTIFS(performance_data[portfolio_id],performance_data[[#This Row],[portfolio_id]],
          performance_data[return_flag],1)</f>
        <v>17</v>
      </c>
      <c r="X4829" s="15">
        <f>performance_data[[#This Row],[underperform_flag_count]]/performance_data[[#This Row],[totalportfoliocount]]</f>
        <v>0.70833333333333337</v>
      </c>
    </row>
    <row r="4830" spans="1:24" x14ac:dyDescent="0.3">
      <c r="A4830">
        <v>9751</v>
      </c>
      <c r="B4830" s="1">
        <v>45163</v>
      </c>
      <c r="C4830">
        <v>490672.31</v>
      </c>
      <c r="D4830">
        <v>-1.53</v>
      </c>
      <c r="E4830">
        <v>-1.42</v>
      </c>
      <c r="F4830">
        <v>7772.62</v>
      </c>
      <c r="G4830">
        <v>7468.58</v>
      </c>
      <c r="H4830" t="s">
        <v>2213</v>
      </c>
      <c r="I4830" t="s">
        <v>2209</v>
      </c>
      <c r="J4830">
        <v>8</v>
      </c>
      <c r="K4830" t="s">
        <v>2214</v>
      </c>
      <c r="L4830" t="str">
        <f>IF(performance_data[[#This Row],[return_percentage]]&gt;=performance_data[[#This Row],[benchmark_return]],"Higher","Lower")</f>
        <v>Lower</v>
      </c>
      <c r="M4830" s="14">
        <f xml:space="preserve"> _xlfn.MAXIFS(performance_data[date],performance_data[portfolio_id],performance_data[[#This Row],[portfolio_id]])</f>
        <v>45558</v>
      </c>
      <c r="N4830" s="14">
        <f xml:space="preserve"> _xlfn.MINIFS(performance_data[date],performance_data[portfolio_id],performance_data[[#This Row],[portfolio_id]])</f>
        <v>44891</v>
      </c>
      <c r="O4830" s="15">
        <f>_xlfn.MAXIFS(performance_data[portfolio_value],performance_data[portfolio_id],performance_data[[#This Row],[portfolio_id]],performance_data[date],performance_data[[#This Row],[latest_date]])</f>
        <v>112348.37</v>
      </c>
      <c r="P4830" s="15">
        <f>_xlfn.MAXIFS(performance_data[portfolio_value],performance_data[portfolio_id],performance_data[[#This Row],[portfolio_id]],performance_data[date],performance_data[[#This Row],[starting_date]])</f>
        <v>371657.46</v>
      </c>
      <c r="Q4830" s="15">
        <f>performance_data[[#This Row],[latest_value]]-performance_data[[#This Row],[starting_value]]</f>
        <v>-259309.09000000003</v>
      </c>
      <c r="R4830" s="15">
        <f>performance_data[[#This Row],[net_inflows]]-performance_data[[#This Row],[net_outflows]]</f>
        <v>304.03999999999996</v>
      </c>
      <c r="S4830" s="15" t="str">
        <f>IF(performance_data[[#This Row],[net_inflows]]&gt;AVERAGE(performance_data[net_inflows]),"High","Low")</f>
        <v>Low</v>
      </c>
      <c r="T4830" s="15">
        <f>AVERAGEIF(performance_data[inflow_flag],performance_data[[#This Row],[inflow_flag]],performance_data[return_percentage])</f>
        <v>5.0457846277021572</v>
      </c>
      <c r="U4830" s="17">
        <f>IF(performance_data[[#This Row],[return_percentage]]&lt;performance_data[[#This Row],[benchmark_return]],1,0)</f>
        <v>1</v>
      </c>
      <c r="V4830" s="17">
        <f>COUNTIFS(performance_data[portfolio_id],performance_data[[#This Row],[portfolio_id]])</f>
        <v>24</v>
      </c>
      <c r="W4830" s="17">
        <f>COUNTIFS(performance_data[portfolio_id],performance_data[[#This Row],[portfolio_id]],
          performance_data[return_flag],1)</f>
        <v>17</v>
      </c>
      <c r="X4830" s="15">
        <f>performance_data[[#This Row],[underperform_flag_count]]/performance_data[[#This Row],[totalportfoliocount]]</f>
        <v>0.70833333333333337</v>
      </c>
    </row>
    <row r="4831" spans="1:24" x14ac:dyDescent="0.3">
      <c r="A4831">
        <v>9751</v>
      </c>
      <c r="B4831" s="1">
        <v>44941</v>
      </c>
      <c r="C4831">
        <v>230943.61</v>
      </c>
      <c r="D4831">
        <v>13.83</v>
      </c>
      <c r="E4831">
        <v>15.16</v>
      </c>
      <c r="F4831">
        <v>6270.36</v>
      </c>
      <c r="G4831">
        <v>17540.759999999998</v>
      </c>
      <c r="H4831" t="s">
        <v>2213</v>
      </c>
      <c r="I4831" t="s">
        <v>2206</v>
      </c>
      <c r="J4831">
        <v>1</v>
      </c>
      <c r="K4831" t="s">
        <v>2207</v>
      </c>
      <c r="L4831" t="str">
        <f>IF(performance_data[[#This Row],[return_percentage]]&gt;=performance_data[[#This Row],[benchmark_return]],"Higher","Lower")</f>
        <v>Lower</v>
      </c>
      <c r="M4831" s="14">
        <f xml:space="preserve"> _xlfn.MAXIFS(performance_data[date],performance_data[portfolio_id],performance_data[[#This Row],[portfolio_id]])</f>
        <v>45558</v>
      </c>
      <c r="N4831" s="14">
        <f xml:space="preserve"> _xlfn.MINIFS(performance_data[date],performance_data[portfolio_id],performance_data[[#This Row],[portfolio_id]])</f>
        <v>44891</v>
      </c>
      <c r="O4831" s="15">
        <f>_xlfn.MAXIFS(performance_data[portfolio_value],performance_data[portfolio_id],performance_data[[#This Row],[portfolio_id]],performance_data[date],performance_data[[#This Row],[latest_date]])</f>
        <v>112348.37</v>
      </c>
      <c r="P4831" s="15">
        <f>_xlfn.MAXIFS(performance_data[portfolio_value],performance_data[portfolio_id],performance_data[[#This Row],[portfolio_id]],performance_data[date],performance_data[[#This Row],[starting_date]])</f>
        <v>371657.46</v>
      </c>
      <c r="Q4831" s="15">
        <f>performance_data[[#This Row],[latest_value]]-performance_data[[#This Row],[starting_value]]</f>
        <v>-259309.09000000003</v>
      </c>
      <c r="R4831" s="15">
        <f>performance_data[[#This Row],[net_inflows]]-performance_data[[#This Row],[net_outflows]]</f>
        <v>-11270.399999999998</v>
      </c>
      <c r="S4831" s="15" t="str">
        <f>IF(performance_data[[#This Row],[net_inflows]]&gt;AVERAGE(performance_data[net_inflows]),"High","Low")</f>
        <v>Low</v>
      </c>
      <c r="T4831" s="15">
        <f>AVERAGEIF(performance_data[inflow_flag],performance_data[[#This Row],[inflow_flag]],performance_data[return_percentage])</f>
        <v>5.0457846277021572</v>
      </c>
      <c r="U4831" s="17">
        <f>IF(performance_data[[#This Row],[return_percentage]]&lt;performance_data[[#This Row],[benchmark_return]],1,0)</f>
        <v>1</v>
      </c>
      <c r="V4831" s="17">
        <f>COUNTIFS(performance_data[portfolio_id],performance_data[[#This Row],[portfolio_id]])</f>
        <v>24</v>
      </c>
      <c r="W4831" s="17">
        <f>COUNTIFS(performance_data[portfolio_id],performance_data[[#This Row],[portfolio_id]],
          performance_data[return_flag],1)</f>
        <v>17</v>
      </c>
      <c r="X4831" s="15">
        <f>performance_data[[#This Row],[underperform_flag_count]]/performance_data[[#This Row],[totalportfoliocount]]</f>
        <v>0.70833333333333337</v>
      </c>
    </row>
    <row r="4832" spans="1:24" x14ac:dyDescent="0.3">
      <c r="A4832">
        <v>9751</v>
      </c>
      <c r="B4832" s="1">
        <v>44895</v>
      </c>
      <c r="C4832">
        <v>348458.94</v>
      </c>
      <c r="D4832">
        <v>17.690000000000001</v>
      </c>
      <c r="E4832">
        <v>18.920000000000002</v>
      </c>
      <c r="F4832">
        <v>10751.88</v>
      </c>
      <c r="G4832">
        <v>8151.46</v>
      </c>
      <c r="H4832" t="s">
        <v>2220</v>
      </c>
      <c r="I4832" t="s">
        <v>2217</v>
      </c>
      <c r="J4832">
        <v>11</v>
      </c>
      <c r="K4832" t="s">
        <v>2219</v>
      </c>
      <c r="L4832" t="str">
        <f>IF(performance_data[[#This Row],[return_percentage]]&gt;=performance_data[[#This Row],[benchmark_return]],"Higher","Lower")</f>
        <v>Lower</v>
      </c>
      <c r="M4832" s="14">
        <f xml:space="preserve"> _xlfn.MAXIFS(performance_data[date],performance_data[portfolio_id],performance_data[[#This Row],[portfolio_id]])</f>
        <v>45558</v>
      </c>
      <c r="N4832" s="14">
        <f xml:space="preserve"> _xlfn.MINIFS(performance_data[date],performance_data[portfolio_id],performance_data[[#This Row],[portfolio_id]])</f>
        <v>44891</v>
      </c>
      <c r="O4832" s="15">
        <f>_xlfn.MAXIFS(performance_data[portfolio_value],performance_data[portfolio_id],performance_data[[#This Row],[portfolio_id]],performance_data[date],performance_data[[#This Row],[latest_date]])</f>
        <v>112348.37</v>
      </c>
      <c r="P4832" s="15">
        <f>_xlfn.MAXIFS(performance_data[portfolio_value],performance_data[portfolio_id],performance_data[[#This Row],[portfolio_id]],performance_data[date],performance_data[[#This Row],[starting_date]])</f>
        <v>371657.46</v>
      </c>
      <c r="Q4832" s="15">
        <f>performance_data[[#This Row],[latest_value]]-performance_data[[#This Row],[starting_value]]</f>
        <v>-259309.09000000003</v>
      </c>
      <c r="R4832" s="15">
        <f>performance_data[[#This Row],[net_inflows]]-performance_data[[#This Row],[net_outflows]]</f>
        <v>2600.4199999999992</v>
      </c>
      <c r="S4832" s="15" t="str">
        <f>IF(performance_data[[#This Row],[net_inflows]]&gt;AVERAGE(performance_data[net_inflows]),"High","Low")</f>
        <v>High</v>
      </c>
      <c r="T4832" s="15">
        <f>AVERAGEIF(performance_data[inflow_flag],performance_data[[#This Row],[inflow_flag]],performance_data[return_percentage])</f>
        <v>4.8467905675459724</v>
      </c>
      <c r="U4832" s="17">
        <f>IF(performance_data[[#This Row],[return_percentage]]&lt;performance_data[[#This Row],[benchmark_return]],1,0)</f>
        <v>1</v>
      </c>
      <c r="V4832" s="17">
        <f>COUNTIFS(performance_data[portfolio_id],performance_data[[#This Row],[portfolio_id]])</f>
        <v>24</v>
      </c>
      <c r="W4832" s="17">
        <f>COUNTIFS(performance_data[portfolio_id],performance_data[[#This Row],[portfolio_id]],
          performance_data[return_flag],1)</f>
        <v>17</v>
      </c>
      <c r="X4832" s="15">
        <f>performance_data[[#This Row],[underperform_flag_count]]/performance_data[[#This Row],[totalportfoliocount]]</f>
        <v>0.70833333333333337</v>
      </c>
    </row>
    <row r="4833" spans="1:24" x14ac:dyDescent="0.3">
      <c r="A4833">
        <v>9751</v>
      </c>
      <c r="B4833" s="1">
        <v>45481</v>
      </c>
      <c r="C4833">
        <v>428196.57</v>
      </c>
      <c r="D4833">
        <v>15.85</v>
      </c>
      <c r="E4833">
        <v>16.45</v>
      </c>
      <c r="F4833">
        <v>13965.07</v>
      </c>
      <c r="G4833">
        <v>17246.12</v>
      </c>
      <c r="H4833" t="s">
        <v>2205</v>
      </c>
      <c r="I4833" t="s">
        <v>2209</v>
      </c>
      <c r="J4833">
        <v>7</v>
      </c>
      <c r="K4833" t="s">
        <v>2210</v>
      </c>
      <c r="L4833" t="str">
        <f>IF(performance_data[[#This Row],[return_percentage]]&gt;=performance_data[[#This Row],[benchmark_return]],"Higher","Lower")</f>
        <v>Lower</v>
      </c>
      <c r="M4833" s="14">
        <f xml:space="preserve"> _xlfn.MAXIFS(performance_data[date],performance_data[portfolio_id],performance_data[[#This Row],[portfolio_id]])</f>
        <v>45558</v>
      </c>
      <c r="N4833" s="14">
        <f xml:space="preserve"> _xlfn.MINIFS(performance_data[date],performance_data[portfolio_id],performance_data[[#This Row],[portfolio_id]])</f>
        <v>44891</v>
      </c>
      <c r="O4833" s="15">
        <f>_xlfn.MAXIFS(performance_data[portfolio_value],performance_data[portfolio_id],performance_data[[#This Row],[portfolio_id]],performance_data[date],performance_data[[#This Row],[latest_date]])</f>
        <v>112348.37</v>
      </c>
      <c r="P4833" s="15">
        <f>_xlfn.MAXIFS(performance_data[portfolio_value],performance_data[portfolio_id],performance_data[[#This Row],[portfolio_id]],performance_data[date],performance_data[[#This Row],[starting_date]])</f>
        <v>371657.46</v>
      </c>
      <c r="Q4833" s="15">
        <f>performance_data[[#This Row],[latest_value]]-performance_data[[#This Row],[starting_value]]</f>
        <v>-259309.09000000003</v>
      </c>
      <c r="R4833" s="15">
        <f>performance_data[[#This Row],[net_inflows]]-performance_data[[#This Row],[net_outflows]]</f>
        <v>-3281.0499999999993</v>
      </c>
      <c r="S4833" s="15" t="str">
        <f>IF(performance_data[[#This Row],[net_inflows]]&gt;AVERAGE(performance_data[net_inflows]),"High","Low")</f>
        <v>High</v>
      </c>
      <c r="T4833" s="15">
        <f>AVERAGEIF(performance_data[inflow_flag],performance_data[[#This Row],[inflow_flag]],performance_data[return_percentage])</f>
        <v>4.8467905675459724</v>
      </c>
      <c r="U4833" s="17">
        <f>IF(performance_data[[#This Row],[return_percentage]]&lt;performance_data[[#This Row],[benchmark_return]],1,0)</f>
        <v>1</v>
      </c>
      <c r="V4833" s="17">
        <f>COUNTIFS(performance_data[portfolio_id],performance_data[[#This Row],[portfolio_id]])</f>
        <v>24</v>
      </c>
      <c r="W4833" s="17">
        <f>COUNTIFS(performance_data[portfolio_id],performance_data[[#This Row],[portfolio_id]],
          performance_data[return_flag],1)</f>
        <v>17</v>
      </c>
      <c r="X4833" s="15">
        <f>performance_data[[#This Row],[underperform_flag_count]]/performance_data[[#This Row],[totalportfoliocount]]</f>
        <v>0.70833333333333337</v>
      </c>
    </row>
    <row r="4834" spans="1:24" x14ac:dyDescent="0.3">
      <c r="A4834">
        <v>9751</v>
      </c>
      <c r="B4834" s="1">
        <v>45173</v>
      </c>
      <c r="C4834">
        <v>347758.08000000002</v>
      </c>
      <c r="D4834">
        <v>3.96</v>
      </c>
      <c r="E4834">
        <v>4.66</v>
      </c>
      <c r="F4834">
        <v>12535.3</v>
      </c>
      <c r="G4834">
        <v>6515.88</v>
      </c>
      <c r="H4834" t="s">
        <v>2213</v>
      </c>
      <c r="I4834" t="s">
        <v>2209</v>
      </c>
      <c r="J4834">
        <v>9</v>
      </c>
      <c r="K4834" t="s">
        <v>2221</v>
      </c>
      <c r="L4834" t="str">
        <f>IF(performance_data[[#This Row],[return_percentage]]&gt;=performance_data[[#This Row],[benchmark_return]],"Higher","Lower")</f>
        <v>Lower</v>
      </c>
      <c r="M4834" s="14">
        <f xml:space="preserve"> _xlfn.MAXIFS(performance_data[date],performance_data[portfolio_id],performance_data[[#This Row],[portfolio_id]])</f>
        <v>45558</v>
      </c>
      <c r="N4834" s="14">
        <f xml:space="preserve"> _xlfn.MINIFS(performance_data[date],performance_data[portfolio_id],performance_data[[#This Row],[portfolio_id]])</f>
        <v>44891</v>
      </c>
      <c r="O4834" s="15">
        <f>_xlfn.MAXIFS(performance_data[portfolio_value],performance_data[portfolio_id],performance_data[[#This Row],[portfolio_id]],performance_data[date],performance_data[[#This Row],[latest_date]])</f>
        <v>112348.37</v>
      </c>
      <c r="P4834" s="15">
        <f>_xlfn.MAXIFS(performance_data[portfolio_value],performance_data[portfolio_id],performance_data[[#This Row],[portfolio_id]],performance_data[date],performance_data[[#This Row],[starting_date]])</f>
        <v>371657.46</v>
      </c>
      <c r="Q4834" s="15">
        <f>performance_data[[#This Row],[latest_value]]-performance_data[[#This Row],[starting_value]]</f>
        <v>-259309.09000000003</v>
      </c>
      <c r="R4834" s="15">
        <f>performance_data[[#This Row],[net_inflows]]-performance_data[[#This Row],[net_outflows]]</f>
        <v>6019.4199999999992</v>
      </c>
      <c r="S4834" s="15" t="str">
        <f>IF(performance_data[[#This Row],[net_inflows]]&gt;AVERAGE(performance_data[net_inflows]),"High","Low")</f>
        <v>High</v>
      </c>
      <c r="T4834" s="15">
        <f>AVERAGEIF(performance_data[inflow_flag],performance_data[[#This Row],[inflow_flag]],performance_data[return_percentage])</f>
        <v>4.8467905675459724</v>
      </c>
      <c r="U4834" s="17">
        <f>IF(performance_data[[#This Row],[return_percentage]]&lt;performance_data[[#This Row],[benchmark_return]],1,0)</f>
        <v>1</v>
      </c>
      <c r="V4834" s="17">
        <f>COUNTIFS(performance_data[portfolio_id],performance_data[[#This Row],[portfolio_id]])</f>
        <v>24</v>
      </c>
      <c r="W4834" s="17">
        <f>COUNTIFS(performance_data[portfolio_id],performance_data[[#This Row],[portfolio_id]],
          performance_data[return_flag],1)</f>
        <v>17</v>
      </c>
      <c r="X4834" s="15">
        <f>performance_data[[#This Row],[underperform_flag_count]]/performance_data[[#This Row],[totalportfoliocount]]</f>
        <v>0.70833333333333337</v>
      </c>
    </row>
    <row r="4835" spans="1:24" x14ac:dyDescent="0.3">
      <c r="A4835">
        <v>9751</v>
      </c>
      <c r="B4835" s="1">
        <v>45207</v>
      </c>
      <c r="C4835">
        <v>373496.16</v>
      </c>
      <c r="D4835">
        <v>15.03</v>
      </c>
      <c r="E4835">
        <v>17.329999999999998</v>
      </c>
      <c r="F4835">
        <v>14150.51</v>
      </c>
      <c r="G4835">
        <v>11986.73</v>
      </c>
      <c r="H4835" t="s">
        <v>2213</v>
      </c>
      <c r="I4835" t="s">
        <v>2217</v>
      </c>
      <c r="J4835">
        <v>10</v>
      </c>
      <c r="K4835" t="s">
        <v>2224</v>
      </c>
      <c r="L4835" t="str">
        <f>IF(performance_data[[#This Row],[return_percentage]]&gt;=performance_data[[#This Row],[benchmark_return]],"Higher","Lower")</f>
        <v>Lower</v>
      </c>
      <c r="M4835" s="14">
        <f xml:space="preserve"> _xlfn.MAXIFS(performance_data[date],performance_data[portfolio_id],performance_data[[#This Row],[portfolio_id]])</f>
        <v>45558</v>
      </c>
      <c r="N4835" s="14">
        <f xml:space="preserve"> _xlfn.MINIFS(performance_data[date],performance_data[portfolio_id],performance_data[[#This Row],[portfolio_id]])</f>
        <v>44891</v>
      </c>
      <c r="O4835" s="15">
        <f>_xlfn.MAXIFS(performance_data[portfolio_value],performance_data[portfolio_id],performance_data[[#This Row],[portfolio_id]],performance_data[date],performance_data[[#This Row],[latest_date]])</f>
        <v>112348.37</v>
      </c>
      <c r="P4835" s="15">
        <f>_xlfn.MAXIFS(performance_data[portfolio_value],performance_data[portfolio_id],performance_data[[#This Row],[portfolio_id]],performance_data[date],performance_data[[#This Row],[starting_date]])</f>
        <v>371657.46</v>
      </c>
      <c r="Q4835" s="15">
        <f>performance_data[[#This Row],[latest_value]]-performance_data[[#This Row],[starting_value]]</f>
        <v>-259309.09000000003</v>
      </c>
      <c r="R4835" s="15">
        <f>performance_data[[#This Row],[net_inflows]]-performance_data[[#This Row],[net_outflows]]</f>
        <v>2163.7800000000007</v>
      </c>
      <c r="S4835" s="15" t="str">
        <f>IF(performance_data[[#This Row],[net_inflows]]&gt;AVERAGE(performance_data[net_inflows]),"High","Low")</f>
        <v>High</v>
      </c>
      <c r="T4835" s="15">
        <f>AVERAGEIF(performance_data[inflow_flag],performance_data[[#This Row],[inflow_flag]],performance_data[return_percentage])</f>
        <v>4.8467905675459724</v>
      </c>
      <c r="U4835" s="17">
        <f>IF(performance_data[[#This Row],[return_percentage]]&lt;performance_data[[#This Row],[benchmark_return]],1,0)</f>
        <v>1</v>
      </c>
      <c r="V4835" s="17">
        <f>COUNTIFS(performance_data[portfolio_id],performance_data[[#This Row],[portfolio_id]])</f>
        <v>24</v>
      </c>
      <c r="W4835" s="17">
        <f>COUNTIFS(performance_data[portfolio_id],performance_data[[#This Row],[portfolio_id]],
          performance_data[return_flag],1)</f>
        <v>17</v>
      </c>
      <c r="X4835" s="15">
        <f>performance_data[[#This Row],[underperform_flag_count]]/performance_data[[#This Row],[totalportfoliocount]]</f>
        <v>0.70833333333333337</v>
      </c>
    </row>
    <row r="4836" spans="1:24" x14ac:dyDescent="0.3">
      <c r="A4836">
        <v>9751</v>
      </c>
      <c r="B4836" s="1">
        <v>45004</v>
      </c>
      <c r="C4836">
        <v>86209.98</v>
      </c>
      <c r="D4836">
        <v>18.41</v>
      </c>
      <c r="E4836">
        <v>17.09</v>
      </c>
      <c r="F4836">
        <v>13361.39</v>
      </c>
      <c r="G4836">
        <v>17678.11</v>
      </c>
      <c r="H4836" t="s">
        <v>2213</v>
      </c>
      <c r="I4836" t="s">
        <v>2206</v>
      </c>
      <c r="J4836">
        <v>3</v>
      </c>
      <c r="K4836" t="s">
        <v>2222</v>
      </c>
      <c r="L4836" t="str">
        <f>IF(performance_data[[#This Row],[return_percentage]]&gt;=performance_data[[#This Row],[benchmark_return]],"Higher","Lower")</f>
        <v>Higher</v>
      </c>
      <c r="M4836" s="14">
        <f xml:space="preserve"> _xlfn.MAXIFS(performance_data[date],performance_data[portfolio_id],performance_data[[#This Row],[portfolio_id]])</f>
        <v>45558</v>
      </c>
      <c r="N4836" s="14">
        <f xml:space="preserve"> _xlfn.MINIFS(performance_data[date],performance_data[portfolio_id],performance_data[[#This Row],[portfolio_id]])</f>
        <v>44891</v>
      </c>
      <c r="O4836" s="15">
        <f>_xlfn.MAXIFS(performance_data[portfolio_value],performance_data[portfolio_id],performance_data[[#This Row],[portfolio_id]],performance_data[date],performance_data[[#This Row],[latest_date]])</f>
        <v>112348.37</v>
      </c>
      <c r="P4836" s="15">
        <f>_xlfn.MAXIFS(performance_data[portfolio_value],performance_data[portfolio_id],performance_data[[#This Row],[portfolio_id]],performance_data[date],performance_data[[#This Row],[starting_date]])</f>
        <v>371657.46</v>
      </c>
      <c r="Q4836" s="15">
        <f>performance_data[[#This Row],[latest_value]]-performance_data[[#This Row],[starting_value]]</f>
        <v>-259309.09000000003</v>
      </c>
      <c r="R4836" s="15">
        <f>performance_data[[#This Row],[net_inflows]]-performance_data[[#This Row],[net_outflows]]</f>
        <v>-4316.7200000000012</v>
      </c>
      <c r="S4836" s="15" t="str">
        <f>IF(performance_data[[#This Row],[net_inflows]]&gt;AVERAGE(performance_data[net_inflows]),"High","Low")</f>
        <v>High</v>
      </c>
      <c r="T4836" s="15">
        <f>AVERAGEIF(performance_data[inflow_flag],performance_data[[#This Row],[inflow_flag]],performance_data[return_percentage])</f>
        <v>4.8467905675459724</v>
      </c>
      <c r="U4836" s="17">
        <f>IF(performance_data[[#This Row],[return_percentage]]&lt;performance_data[[#This Row],[benchmark_return]],1,0)</f>
        <v>0</v>
      </c>
      <c r="V4836" s="17">
        <f>COUNTIFS(performance_data[portfolio_id],performance_data[[#This Row],[portfolio_id]])</f>
        <v>24</v>
      </c>
      <c r="W4836" s="17">
        <f>COUNTIFS(performance_data[portfolio_id],performance_data[[#This Row],[portfolio_id]],
          performance_data[return_flag],1)</f>
        <v>17</v>
      </c>
      <c r="X4836" s="15">
        <f>performance_data[[#This Row],[underperform_flag_count]]/performance_data[[#This Row],[totalportfoliocount]]</f>
        <v>0.70833333333333337</v>
      </c>
    </row>
    <row r="4837" spans="1:24" x14ac:dyDescent="0.3">
      <c r="A4837">
        <v>9751</v>
      </c>
      <c r="B4837" s="1">
        <v>45521</v>
      </c>
      <c r="C4837">
        <v>71653.460000000006</v>
      </c>
      <c r="D4837">
        <v>1.0900000000000001</v>
      </c>
      <c r="E4837">
        <v>1.1399999999999999</v>
      </c>
      <c r="F4837">
        <v>5563.06</v>
      </c>
      <c r="G4837">
        <v>14793.83</v>
      </c>
      <c r="H4837" t="s">
        <v>2205</v>
      </c>
      <c r="I4837" t="s">
        <v>2209</v>
      </c>
      <c r="J4837">
        <v>8</v>
      </c>
      <c r="K4837" t="s">
        <v>2214</v>
      </c>
      <c r="L4837" t="str">
        <f>IF(performance_data[[#This Row],[return_percentage]]&gt;=performance_data[[#This Row],[benchmark_return]],"Higher","Lower")</f>
        <v>Lower</v>
      </c>
      <c r="M4837" s="14">
        <f xml:space="preserve"> _xlfn.MAXIFS(performance_data[date],performance_data[portfolio_id],performance_data[[#This Row],[portfolio_id]])</f>
        <v>45558</v>
      </c>
      <c r="N4837" s="14">
        <f xml:space="preserve"> _xlfn.MINIFS(performance_data[date],performance_data[portfolio_id],performance_data[[#This Row],[portfolio_id]])</f>
        <v>44891</v>
      </c>
      <c r="O4837" s="15">
        <f>_xlfn.MAXIFS(performance_data[portfolio_value],performance_data[portfolio_id],performance_data[[#This Row],[portfolio_id]],performance_data[date],performance_data[[#This Row],[latest_date]])</f>
        <v>112348.37</v>
      </c>
      <c r="P4837" s="15">
        <f>_xlfn.MAXIFS(performance_data[portfolio_value],performance_data[portfolio_id],performance_data[[#This Row],[portfolio_id]],performance_data[date],performance_data[[#This Row],[starting_date]])</f>
        <v>371657.46</v>
      </c>
      <c r="Q4837" s="15">
        <f>performance_data[[#This Row],[latest_value]]-performance_data[[#This Row],[starting_value]]</f>
        <v>-259309.09000000003</v>
      </c>
      <c r="R4837" s="15">
        <f>performance_data[[#This Row],[net_inflows]]-performance_data[[#This Row],[net_outflows]]</f>
        <v>-9230.77</v>
      </c>
      <c r="S4837" s="15" t="str">
        <f>IF(performance_data[[#This Row],[net_inflows]]&gt;AVERAGE(performance_data[net_inflows]),"High","Low")</f>
        <v>Low</v>
      </c>
      <c r="T4837" s="15">
        <f>AVERAGEIF(performance_data[inflow_flag],performance_data[[#This Row],[inflow_flag]],performance_data[return_percentage])</f>
        <v>5.0457846277021572</v>
      </c>
      <c r="U4837" s="17">
        <f>IF(performance_data[[#This Row],[return_percentage]]&lt;performance_data[[#This Row],[benchmark_return]],1,0)</f>
        <v>1</v>
      </c>
      <c r="V4837" s="17">
        <f>COUNTIFS(performance_data[portfolio_id],performance_data[[#This Row],[portfolio_id]])</f>
        <v>24</v>
      </c>
      <c r="W4837" s="17">
        <f>COUNTIFS(performance_data[portfolio_id],performance_data[[#This Row],[portfolio_id]],
          performance_data[return_flag],1)</f>
        <v>17</v>
      </c>
      <c r="X4837" s="15">
        <f>performance_data[[#This Row],[underperform_flag_count]]/performance_data[[#This Row],[totalportfoliocount]]</f>
        <v>0.70833333333333337</v>
      </c>
    </row>
    <row r="4838" spans="1:24" x14ac:dyDescent="0.3">
      <c r="A4838">
        <v>9751</v>
      </c>
      <c r="B4838" s="1">
        <v>45558</v>
      </c>
      <c r="C4838">
        <v>112348.37</v>
      </c>
      <c r="D4838">
        <v>8.5</v>
      </c>
      <c r="E4838">
        <v>9.9700000000000006</v>
      </c>
      <c r="F4838">
        <v>17103.93</v>
      </c>
      <c r="G4838">
        <v>16771.68</v>
      </c>
      <c r="H4838" t="s">
        <v>2205</v>
      </c>
      <c r="I4838" t="s">
        <v>2209</v>
      </c>
      <c r="J4838">
        <v>9</v>
      </c>
      <c r="K4838" t="s">
        <v>2221</v>
      </c>
      <c r="L4838" t="str">
        <f>IF(performance_data[[#This Row],[return_percentage]]&gt;=performance_data[[#This Row],[benchmark_return]],"Higher","Lower")</f>
        <v>Lower</v>
      </c>
      <c r="M4838" s="14">
        <f xml:space="preserve"> _xlfn.MAXIFS(performance_data[date],performance_data[portfolio_id],performance_data[[#This Row],[portfolio_id]])</f>
        <v>45558</v>
      </c>
      <c r="N4838" s="14">
        <f xml:space="preserve"> _xlfn.MINIFS(performance_data[date],performance_data[portfolio_id],performance_data[[#This Row],[portfolio_id]])</f>
        <v>44891</v>
      </c>
      <c r="O4838" s="15">
        <f>_xlfn.MAXIFS(performance_data[portfolio_value],performance_data[portfolio_id],performance_data[[#This Row],[portfolio_id]],performance_data[date],performance_data[[#This Row],[latest_date]])</f>
        <v>112348.37</v>
      </c>
      <c r="P4838" s="15">
        <f>_xlfn.MAXIFS(performance_data[portfolio_value],performance_data[portfolio_id],performance_data[[#This Row],[portfolio_id]],performance_data[date],performance_data[[#This Row],[starting_date]])</f>
        <v>371657.46</v>
      </c>
      <c r="Q4838" s="15">
        <f>performance_data[[#This Row],[latest_value]]-performance_data[[#This Row],[starting_value]]</f>
        <v>-259309.09000000003</v>
      </c>
      <c r="R4838" s="15">
        <f>performance_data[[#This Row],[net_inflows]]-performance_data[[#This Row],[net_outflows]]</f>
        <v>332.25</v>
      </c>
      <c r="S4838" s="15" t="str">
        <f>IF(performance_data[[#This Row],[net_inflows]]&gt;AVERAGE(performance_data[net_inflows]),"High","Low")</f>
        <v>High</v>
      </c>
      <c r="T4838" s="15">
        <f>AVERAGEIF(performance_data[inflow_flag],performance_data[[#This Row],[inflow_flag]],performance_data[return_percentage])</f>
        <v>4.8467905675459724</v>
      </c>
      <c r="U4838" s="17">
        <f>IF(performance_data[[#This Row],[return_percentage]]&lt;performance_data[[#This Row],[benchmark_return]],1,0)</f>
        <v>1</v>
      </c>
      <c r="V4838" s="17">
        <f>COUNTIFS(performance_data[portfolio_id],performance_data[[#This Row],[portfolio_id]])</f>
        <v>24</v>
      </c>
      <c r="W4838" s="17">
        <f>COUNTIFS(performance_data[portfolio_id],performance_data[[#This Row],[portfolio_id]],
          performance_data[return_flag],1)</f>
        <v>17</v>
      </c>
      <c r="X4838" s="15">
        <f>performance_data[[#This Row],[underperform_flag_count]]/performance_data[[#This Row],[totalportfoliocount]]</f>
        <v>0.70833333333333337</v>
      </c>
    </row>
    <row r="4839" spans="1:24" x14ac:dyDescent="0.3">
      <c r="A4839">
        <v>9751</v>
      </c>
      <c r="B4839" s="1">
        <v>44954</v>
      </c>
      <c r="C4839">
        <v>240451.35</v>
      </c>
      <c r="D4839">
        <v>8.08</v>
      </c>
      <c r="E4839">
        <v>8.99</v>
      </c>
      <c r="F4839">
        <v>15703.19</v>
      </c>
      <c r="G4839">
        <v>18517.150000000001</v>
      </c>
      <c r="H4839" t="s">
        <v>2213</v>
      </c>
      <c r="I4839" t="s">
        <v>2206</v>
      </c>
      <c r="J4839">
        <v>1</v>
      </c>
      <c r="K4839" t="s">
        <v>2207</v>
      </c>
      <c r="L4839" t="str">
        <f>IF(performance_data[[#This Row],[return_percentage]]&gt;=performance_data[[#This Row],[benchmark_return]],"Higher","Lower")</f>
        <v>Lower</v>
      </c>
      <c r="M4839" s="14">
        <f xml:space="preserve"> _xlfn.MAXIFS(performance_data[date],performance_data[portfolio_id],performance_data[[#This Row],[portfolio_id]])</f>
        <v>45558</v>
      </c>
      <c r="N4839" s="14">
        <f xml:space="preserve"> _xlfn.MINIFS(performance_data[date],performance_data[portfolio_id],performance_data[[#This Row],[portfolio_id]])</f>
        <v>44891</v>
      </c>
      <c r="O4839" s="15">
        <f>_xlfn.MAXIFS(performance_data[portfolio_value],performance_data[portfolio_id],performance_data[[#This Row],[portfolio_id]],performance_data[date],performance_data[[#This Row],[latest_date]])</f>
        <v>112348.37</v>
      </c>
      <c r="P4839" s="15">
        <f>_xlfn.MAXIFS(performance_data[portfolio_value],performance_data[portfolio_id],performance_data[[#This Row],[portfolio_id]],performance_data[date],performance_data[[#This Row],[starting_date]])</f>
        <v>371657.46</v>
      </c>
      <c r="Q4839" s="15">
        <f>performance_data[[#This Row],[latest_value]]-performance_data[[#This Row],[starting_value]]</f>
        <v>-259309.09000000003</v>
      </c>
      <c r="R4839" s="15">
        <f>performance_data[[#This Row],[net_inflows]]-performance_data[[#This Row],[net_outflows]]</f>
        <v>-2813.9600000000009</v>
      </c>
      <c r="S4839" s="15" t="str">
        <f>IF(performance_data[[#This Row],[net_inflows]]&gt;AVERAGE(performance_data[net_inflows]),"High","Low")</f>
        <v>High</v>
      </c>
      <c r="T4839" s="15">
        <f>AVERAGEIF(performance_data[inflow_flag],performance_data[[#This Row],[inflow_flag]],performance_data[return_percentage])</f>
        <v>4.8467905675459724</v>
      </c>
      <c r="U4839" s="17">
        <f>IF(performance_data[[#This Row],[return_percentage]]&lt;performance_data[[#This Row],[benchmark_return]],1,0)</f>
        <v>1</v>
      </c>
      <c r="V4839" s="17">
        <f>COUNTIFS(performance_data[portfolio_id],performance_data[[#This Row],[portfolio_id]])</f>
        <v>24</v>
      </c>
      <c r="W4839" s="17">
        <f>COUNTIFS(performance_data[portfolio_id],performance_data[[#This Row],[portfolio_id]],
          performance_data[return_flag],1)</f>
        <v>17</v>
      </c>
      <c r="X4839" s="15">
        <f>performance_data[[#This Row],[underperform_flag_count]]/performance_data[[#This Row],[totalportfoliocount]]</f>
        <v>0.70833333333333337</v>
      </c>
    </row>
    <row r="4840" spans="1:24" x14ac:dyDescent="0.3">
      <c r="A4840">
        <v>9751</v>
      </c>
      <c r="B4840" s="1">
        <v>45291</v>
      </c>
      <c r="C4840">
        <v>286697.92</v>
      </c>
      <c r="D4840">
        <v>0.03</v>
      </c>
      <c r="E4840">
        <v>0.03</v>
      </c>
      <c r="F4840">
        <v>618.86</v>
      </c>
      <c r="G4840">
        <v>11056.13</v>
      </c>
      <c r="H4840" t="s">
        <v>2213</v>
      </c>
      <c r="I4840" t="s">
        <v>2217</v>
      </c>
      <c r="J4840">
        <v>12</v>
      </c>
      <c r="K4840" t="s">
        <v>2218</v>
      </c>
      <c r="L4840" t="str">
        <f>IF(performance_data[[#This Row],[return_percentage]]&gt;=performance_data[[#This Row],[benchmark_return]],"Higher","Lower")</f>
        <v>Higher</v>
      </c>
      <c r="M4840" s="14">
        <f xml:space="preserve"> _xlfn.MAXIFS(performance_data[date],performance_data[portfolio_id],performance_data[[#This Row],[portfolio_id]])</f>
        <v>45558</v>
      </c>
      <c r="N4840" s="14">
        <f xml:space="preserve"> _xlfn.MINIFS(performance_data[date],performance_data[portfolio_id],performance_data[[#This Row],[portfolio_id]])</f>
        <v>44891</v>
      </c>
      <c r="O4840" s="15">
        <f>_xlfn.MAXIFS(performance_data[portfolio_value],performance_data[portfolio_id],performance_data[[#This Row],[portfolio_id]],performance_data[date],performance_data[[#This Row],[latest_date]])</f>
        <v>112348.37</v>
      </c>
      <c r="P4840" s="15">
        <f>_xlfn.MAXIFS(performance_data[portfolio_value],performance_data[portfolio_id],performance_data[[#This Row],[portfolio_id]],performance_data[date],performance_data[[#This Row],[starting_date]])</f>
        <v>371657.46</v>
      </c>
      <c r="Q4840" s="15">
        <f>performance_data[[#This Row],[latest_value]]-performance_data[[#This Row],[starting_value]]</f>
        <v>-259309.09000000003</v>
      </c>
      <c r="R4840" s="15">
        <f>performance_data[[#This Row],[net_inflows]]-performance_data[[#This Row],[net_outflows]]</f>
        <v>-10437.269999999999</v>
      </c>
      <c r="S4840" s="15" t="str">
        <f>IF(performance_data[[#This Row],[net_inflows]]&gt;AVERAGE(performance_data[net_inflows]),"High","Low")</f>
        <v>Low</v>
      </c>
      <c r="T4840" s="15">
        <f>AVERAGEIF(performance_data[inflow_flag],performance_data[[#This Row],[inflow_flag]],performance_data[return_percentage])</f>
        <v>5.0457846277021572</v>
      </c>
      <c r="U4840" s="17">
        <f>IF(performance_data[[#This Row],[return_percentage]]&lt;performance_data[[#This Row],[benchmark_return]],1,0)</f>
        <v>0</v>
      </c>
      <c r="V4840" s="17">
        <f>COUNTIFS(performance_data[portfolio_id],performance_data[[#This Row],[portfolio_id]])</f>
        <v>24</v>
      </c>
      <c r="W4840" s="17">
        <f>COUNTIFS(performance_data[portfolio_id],performance_data[[#This Row],[portfolio_id]],
          performance_data[return_flag],1)</f>
        <v>17</v>
      </c>
      <c r="X4840" s="15">
        <f>performance_data[[#This Row],[underperform_flag_count]]/performance_data[[#This Row],[totalportfoliocount]]</f>
        <v>0.70833333333333337</v>
      </c>
    </row>
    <row r="4841" spans="1:24" x14ac:dyDescent="0.3">
      <c r="A4841">
        <v>9751</v>
      </c>
      <c r="B4841" s="1">
        <v>45015</v>
      </c>
      <c r="C4841">
        <v>483301.15</v>
      </c>
      <c r="D4841">
        <v>-0.45</v>
      </c>
      <c r="E4841">
        <v>-0.38</v>
      </c>
      <c r="F4841">
        <v>10891.86</v>
      </c>
      <c r="G4841">
        <v>18271.650000000001</v>
      </c>
      <c r="H4841" t="s">
        <v>2213</v>
      </c>
      <c r="I4841" t="s">
        <v>2206</v>
      </c>
      <c r="J4841">
        <v>3</v>
      </c>
      <c r="K4841" t="s">
        <v>2222</v>
      </c>
      <c r="L4841" t="str">
        <f>IF(performance_data[[#This Row],[return_percentage]]&gt;=performance_data[[#This Row],[benchmark_return]],"Higher","Lower")</f>
        <v>Lower</v>
      </c>
      <c r="M4841" s="14">
        <f xml:space="preserve"> _xlfn.MAXIFS(performance_data[date],performance_data[portfolio_id],performance_data[[#This Row],[portfolio_id]])</f>
        <v>45558</v>
      </c>
      <c r="N4841" s="14">
        <f xml:space="preserve"> _xlfn.MINIFS(performance_data[date],performance_data[portfolio_id],performance_data[[#This Row],[portfolio_id]])</f>
        <v>44891</v>
      </c>
      <c r="O4841" s="15">
        <f>_xlfn.MAXIFS(performance_data[portfolio_value],performance_data[portfolio_id],performance_data[[#This Row],[portfolio_id]],performance_data[date],performance_data[[#This Row],[latest_date]])</f>
        <v>112348.37</v>
      </c>
      <c r="P4841" s="15">
        <f>_xlfn.MAXIFS(performance_data[portfolio_value],performance_data[portfolio_id],performance_data[[#This Row],[portfolio_id]],performance_data[date],performance_data[[#This Row],[starting_date]])</f>
        <v>371657.46</v>
      </c>
      <c r="Q4841" s="15">
        <f>performance_data[[#This Row],[latest_value]]-performance_data[[#This Row],[starting_value]]</f>
        <v>-259309.09000000003</v>
      </c>
      <c r="R4841" s="15">
        <f>performance_data[[#This Row],[net_inflows]]-performance_data[[#This Row],[net_outflows]]</f>
        <v>-7379.7900000000009</v>
      </c>
      <c r="S4841" s="15" t="str">
        <f>IF(performance_data[[#This Row],[net_inflows]]&gt;AVERAGE(performance_data[net_inflows]),"High","Low")</f>
        <v>High</v>
      </c>
      <c r="T4841" s="15">
        <f>AVERAGEIF(performance_data[inflow_flag],performance_data[[#This Row],[inflow_flag]],performance_data[return_percentage])</f>
        <v>4.8467905675459724</v>
      </c>
      <c r="U4841" s="17">
        <f>IF(performance_data[[#This Row],[return_percentage]]&lt;performance_data[[#This Row],[benchmark_return]],1,0)</f>
        <v>1</v>
      </c>
      <c r="V4841" s="17">
        <f>COUNTIFS(performance_data[portfolio_id],performance_data[[#This Row],[portfolio_id]])</f>
        <v>24</v>
      </c>
      <c r="W4841" s="17">
        <f>COUNTIFS(performance_data[portfolio_id],performance_data[[#This Row],[portfolio_id]],
          performance_data[return_flag],1)</f>
        <v>17</v>
      </c>
      <c r="X4841" s="15">
        <f>performance_data[[#This Row],[underperform_flag_count]]/performance_data[[#This Row],[totalportfoliocount]]</f>
        <v>0.70833333333333337</v>
      </c>
    </row>
    <row r="4842" spans="1:24" x14ac:dyDescent="0.3">
      <c r="A4842">
        <v>9751</v>
      </c>
      <c r="B4842" s="1">
        <v>45224</v>
      </c>
      <c r="C4842">
        <v>497658.58</v>
      </c>
      <c r="D4842">
        <v>16.579999999999998</v>
      </c>
      <c r="E4842">
        <v>16.59</v>
      </c>
      <c r="F4842">
        <v>15556.3</v>
      </c>
      <c r="G4842">
        <v>7198.39</v>
      </c>
      <c r="H4842" t="s">
        <v>2213</v>
      </c>
      <c r="I4842" t="s">
        <v>2217</v>
      </c>
      <c r="J4842">
        <v>10</v>
      </c>
      <c r="K4842" t="s">
        <v>2224</v>
      </c>
      <c r="L4842" t="str">
        <f>IF(performance_data[[#This Row],[return_percentage]]&gt;=performance_data[[#This Row],[benchmark_return]],"Higher","Lower")</f>
        <v>Lower</v>
      </c>
      <c r="M4842" s="14">
        <f xml:space="preserve"> _xlfn.MAXIFS(performance_data[date],performance_data[portfolio_id],performance_data[[#This Row],[portfolio_id]])</f>
        <v>45558</v>
      </c>
      <c r="N4842" s="14">
        <f xml:space="preserve"> _xlfn.MINIFS(performance_data[date],performance_data[portfolio_id],performance_data[[#This Row],[portfolio_id]])</f>
        <v>44891</v>
      </c>
      <c r="O4842" s="15">
        <f>_xlfn.MAXIFS(performance_data[portfolio_value],performance_data[portfolio_id],performance_data[[#This Row],[portfolio_id]],performance_data[date],performance_data[[#This Row],[latest_date]])</f>
        <v>112348.37</v>
      </c>
      <c r="P4842" s="15">
        <f>_xlfn.MAXIFS(performance_data[portfolio_value],performance_data[portfolio_id],performance_data[[#This Row],[portfolio_id]],performance_data[date],performance_data[[#This Row],[starting_date]])</f>
        <v>371657.46</v>
      </c>
      <c r="Q4842" s="15">
        <f>performance_data[[#This Row],[latest_value]]-performance_data[[#This Row],[starting_value]]</f>
        <v>-259309.09000000003</v>
      </c>
      <c r="R4842" s="15">
        <f>performance_data[[#This Row],[net_inflows]]-performance_data[[#This Row],[net_outflows]]</f>
        <v>8357.91</v>
      </c>
      <c r="S4842" s="15" t="str">
        <f>IF(performance_data[[#This Row],[net_inflows]]&gt;AVERAGE(performance_data[net_inflows]),"High","Low")</f>
        <v>High</v>
      </c>
      <c r="T4842" s="15">
        <f>AVERAGEIF(performance_data[inflow_flag],performance_data[[#This Row],[inflow_flag]],performance_data[return_percentage])</f>
        <v>4.8467905675459724</v>
      </c>
      <c r="U4842" s="17">
        <f>IF(performance_data[[#This Row],[return_percentage]]&lt;performance_data[[#This Row],[benchmark_return]],1,0)</f>
        <v>1</v>
      </c>
      <c r="V4842" s="17">
        <f>COUNTIFS(performance_data[portfolio_id],performance_data[[#This Row],[portfolio_id]])</f>
        <v>24</v>
      </c>
      <c r="W4842" s="17">
        <f>COUNTIFS(performance_data[portfolio_id],performance_data[[#This Row],[portfolio_id]],
          performance_data[return_flag],1)</f>
        <v>17</v>
      </c>
      <c r="X4842" s="15">
        <f>performance_data[[#This Row],[underperform_flag_count]]/performance_data[[#This Row],[totalportfoliocount]]</f>
        <v>0.70833333333333337</v>
      </c>
    </row>
    <row r="4843" spans="1:24" x14ac:dyDescent="0.3">
      <c r="A4843">
        <v>9751</v>
      </c>
      <c r="B4843" s="1">
        <v>45534</v>
      </c>
      <c r="C4843">
        <v>399279.01</v>
      </c>
      <c r="D4843">
        <v>17.29</v>
      </c>
      <c r="E4843">
        <v>17.98</v>
      </c>
      <c r="F4843">
        <v>737.72</v>
      </c>
      <c r="G4843">
        <v>6533.82</v>
      </c>
      <c r="H4843" t="s">
        <v>2205</v>
      </c>
      <c r="I4843" t="s">
        <v>2209</v>
      </c>
      <c r="J4843">
        <v>8</v>
      </c>
      <c r="K4843" t="s">
        <v>2214</v>
      </c>
      <c r="L4843" t="str">
        <f>IF(performance_data[[#This Row],[return_percentage]]&gt;=performance_data[[#This Row],[benchmark_return]],"Higher","Lower")</f>
        <v>Lower</v>
      </c>
      <c r="M4843" s="14">
        <f xml:space="preserve"> _xlfn.MAXIFS(performance_data[date],performance_data[portfolio_id],performance_data[[#This Row],[portfolio_id]])</f>
        <v>45558</v>
      </c>
      <c r="N4843" s="14">
        <f xml:space="preserve"> _xlfn.MINIFS(performance_data[date],performance_data[portfolio_id],performance_data[[#This Row],[portfolio_id]])</f>
        <v>44891</v>
      </c>
      <c r="O4843" s="15">
        <f>_xlfn.MAXIFS(performance_data[portfolio_value],performance_data[portfolio_id],performance_data[[#This Row],[portfolio_id]],performance_data[date],performance_data[[#This Row],[latest_date]])</f>
        <v>112348.37</v>
      </c>
      <c r="P4843" s="15">
        <f>_xlfn.MAXIFS(performance_data[portfolio_value],performance_data[portfolio_id],performance_data[[#This Row],[portfolio_id]],performance_data[date],performance_data[[#This Row],[starting_date]])</f>
        <v>371657.46</v>
      </c>
      <c r="Q4843" s="15">
        <f>performance_data[[#This Row],[latest_value]]-performance_data[[#This Row],[starting_value]]</f>
        <v>-259309.09000000003</v>
      </c>
      <c r="R4843" s="15">
        <f>performance_data[[#This Row],[net_inflows]]-performance_data[[#This Row],[net_outflows]]</f>
        <v>-5796.0999999999995</v>
      </c>
      <c r="S4843" s="15" t="str">
        <f>IF(performance_data[[#This Row],[net_inflows]]&gt;AVERAGE(performance_data[net_inflows]),"High","Low")</f>
        <v>Low</v>
      </c>
      <c r="T4843" s="15">
        <f>AVERAGEIF(performance_data[inflow_flag],performance_data[[#This Row],[inflow_flag]],performance_data[return_percentage])</f>
        <v>5.0457846277021572</v>
      </c>
      <c r="U4843" s="17">
        <f>IF(performance_data[[#This Row],[return_percentage]]&lt;performance_data[[#This Row],[benchmark_return]],1,0)</f>
        <v>1</v>
      </c>
      <c r="V4843" s="17">
        <f>COUNTIFS(performance_data[portfolio_id],performance_data[[#This Row],[portfolio_id]])</f>
        <v>24</v>
      </c>
      <c r="W4843" s="17">
        <f>COUNTIFS(performance_data[portfolio_id],performance_data[[#This Row],[portfolio_id]],
          performance_data[return_flag],1)</f>
        <v>17</v>
      </c>
      <c r="X4843" s="15">
        <f>performance_data[[#This Row],[underperform_flag_count]]/performance_data[[#This Row],[totalportfoliocount]]</f>
        <v>0.70833333333333337</v>
      </c>
    </row>
    <row r="4844" spans="1:24" x14ac:dyDescent="0.3">
      <c r="A4844">
        <v>9751</v>
      </c>
      <c r="B4844" s="1">
        <v>45149</v>
      </c>
      <c r="C4844">
        <v>107207.01</v>
      </c>
      <c r="D4844">
        <v>-1.33</v>
      </c>
      <c r="E4844">
        <v>-1.48</v>
      </c>
      <c r="F4844">
        <v>4223.63</v>
      </c>
      <c r="G4844">
        <v>3893.59</v>
      </c>
      <c r="H4844" t="s">
        <v>2213</v>
      </c>
      <c r="I4844" t="s">
        <v>2209</v>
      </c>
      <c r="J4844">
        <v>8</v>
      </c>
      <c r="K4844" t="s">
        <v>2214</v>
      </c>
      <c r="L4844" t="str">
        <f>IF(performance_data[[#This Row],[return_percentage]]&gt;=performance_data[[#This Row],[benchmark_return]],"Higher","Lower")</f>
        <v>Higher</v>
      </c>
      <c r="M4844" s="14">
        <f xml:space="preserve"> _xlfn.MAXIFS(performance_data[date],performance_data[portfolio_id],performance_data[[#This Row],[portfolio_id]])</f>
        <v>45558</v>
      </c>
      <c r="N4844" s="14">
        <f xml:space="preserve"> _xlfn.MINIFS(performance_data[date],performance_data[portfolio_id],performance_data[[#This Row],[portfolio_id]])</f>
        <v>44891</v>
      </c>
      <c r="O4844" s="15">
        <f>_xlfn.MAXIFS(performance_data[portfolio_value],performance_data[portfolio_id],performance_data[[#This Row],[portfolio_id]],performance_data[date],performance_data[[#This Row],[latest_date]])</f>
        <v>112348.37</v>
      </c>
      <c r="P4844" s="15">
        <f>_xlfn.MAXIFS(performance_data[portfolio_value],performance_data[portfolio_id],performance_data[[#This Row],[portfolio_id]],performance_data[date],performance_data[[#This Row],[starting_date]])</f>
        <v>371657.46</v>
      </c>
      <c r="Q4844" s="15">
        <f>performance_data[[#This Row],[latest_value]]-performance_data[[#This Row],[starting_value]]</f>
        <v>-259309.09000000003</v>
      </c>
      <c r="R4844" s="15">
        <f>performance_data[[#This Row],[net_inflows]]-performance_data[[#This Row],[net_outflows]]</f>
        <v>330.03999999999996</v>
      </c>
      <c r="S4844" s="15" t="str">
        <f>IF(performance_data[[#This Row],[net_inflows]]&gt;AVERAGE(performance_data[net_inflows]),"High","Low")</f>
        <v>Low</v>
      </c>
      <c r="T4844" s="15">
        <f>AVERAGEIF(performance_data[inflow_flag],performance_data[[#This Row],[inflow_flag]],performance_data[return_percentage])</f>
        <v>5.0457846277021572</v>
      </c>
      <c r="U4844" s="17">
        <f>IF(performance_data[[#This Row],[return_percentage]]&lt;performance_data[[#This Row],[benchmark_return]],1,0)</f>
        <v>0</v>
      </c>
      <c r="V4844" s="17">
        <f>COUNTIFS(performance_data[portfolio_id],performance_data[[#This Row],[portfolio_id]])</f>
        <v>24</v>
      </c>
      <c r="W4844" s="17">
        <f>COUNTIFS(performance_data[portfolio_id],performance_data[[#This Row],[portfolio_id]],
          performance_data[return_flag],1)</f>
        <v>17</v>
      </c>
      <c r="X4844" s="15">
        <f>performance_data[[#This Row],[underperform_flag_count]]/performance_data[[#This Row],[totalportfoliocount]]</f>
        <v>0.70833333333333337</v>
      </c>
    </row>
    <row r="4845" spans="1:24" x14ac:dyDescent="0.3">
      <c r="A4845">
        <v>9751</v>
      </c>
      <c r="B4845" s="1">
        <v>44929</v>
      </c>
      <c r="C4845">
        <v>396089.25</v>
      </c>
      <c r="D4845">
        <v>-8.91</v>
      </c>
      <c r="E4845">
        <v>-10.56</v>
      </c>
      <c r="F4845">
        <v>19929.189999999999</v>
      </c>
      <c r="G4845">
        <v>18010.43</v>
      </c>
      <c r="H4845" t="s">
        <v>2213</v>
      </c>
      <c r="I4845" t="s">
        <v>2206</v>
      </c>
      <c r="J4845">
        <v>1</v>
      </c>
      <c r="K4845" t="s">
        <v>2207</v>
      </c>
      <c r="L4845" t="str">
        <f>IF(performance_data[[#This Row],[return_percentage]]&gt;=performance_data[[#This Row],[benchmark_return]],"Higher","Lower")</f>
        <v>Higher</v>
      </c>
      <c r="M4845" s="14">
        <f xml:space="preserve"> _xlfn.MAXIFS(performance_data[date],performance_data[portfolio_id],performance_data[[#This Row],[portfolio_id]])</f>
        <v>45558</v>
      </c>
      <c r="N4845" s="14">
        <f xml:space="preserve"> _xlfn.MINIFS(performance_data[date],performance_data[portfolio_id],performance_data[[#This Row],[portfolio_id]])</f>
        <v>44891</v>
      </c>
      <c r="O4845" s="15">
        <f>_xlfn.MAXIFS(performance_data[portfolio_value],performance_data[portfolio_id],performance_data[[#This Row],[portfolio_id]],performance_data[date],performance_data[[#This Row],[latest_date]])</f>
        <v>112348.37</v>
      </c>
      <c r="P4845" s="15">
        <f>_xlfn.MAXIFS(performance_data[portfolio_value],performance_data[portfolio_id],performance_data[[#This Row],[portfolio_id]],performance_data[date],performance_data[[#This Row],[starting_date]])</f>
        <v>371657.46</v>
      </c>
      <c r="Q4845" s="15">
        <f>performance_data[[#This Row],[latest_value]]-performance_data[[#This Row],[starting_value]]</f>
        <v>-259309.09000000003</v>
      </c>
      <c r="R4845" s="15">
        <f>performance_data[[#This Row],[net_inflows]]-performance_data[[#This Row],[net_outflows]]</f>
        <v>1918.7599999999984</v>
      </c>
      <c r="S4845" s="15" t="str">
        <f>IF(performance_data[[#This Row],[net_inflows]]&gt;AVERAGE(performance_data[net_inflows]),"High","Low")</f>
        <v>High</v>
      </c>
      <c r="T4845" s="15">
        <f>AVERAGEIF(performance_data[inflow_flag],performance_data[[#This Row],[inflow_flag]],performance_data[return_percentage])</f>
        <v>4.8467905675459724</v>
      </c>
      <c r="U4845" s="17">
        <f>IF(performance_data[[#This Row],[return_percentage]]&lt;performance_data[[#This Row],[benchmark_return]],1,0)</f>
        <v>0</v>
      </c>
      <c r="V4845" s="17">
        <f>COUNTIFS(performance_data[portfolio_id],performance_data[[#This Row],[portfolio_id]])</f>
        <v>24</v>
      </c>
      <c r="W4845" s="17">
        <f>COUNTIFS(performance_data[portfolio_id],performance_data[[#This Row],[portfolio_id]],
          performance_data[return_flag],1)</f>
        <v>17</v>
      </c>
      <c r="X4845" s="15">
        <f>performance_data[[#This Row],[underperform_flag_count]]/performance_data[[#This Row],[totalportfoliocount]]</f>
        <v>0.70833333333333337</v>
      </c>
    </row>
    <row r="4846" spans="1:24" x14ac:dyDescent="0.3">
      <c r="A4846">
        <v>9751</v>
      </c>
      <c r="B4846" s="1">
        <v>45075</v>
      </c>
      <c r="C4846">
        <v>10867.3</v>
      </c>
      <c r="D4846">
        <v>2.58</v>
      </c>
      <c r="E4846">
        <v>2.57</v>
      </c>
      <c r="F4846">
        <v>15413.17</v>
      </c>
      <c r="G4846">
        <v>2438.92</v>
      </c>
      <c r="H4846" t="s">
        <v>2213</v>
      </c>
      <c r="I4846" t="s">
        <v>2211</v>
      </c>
      <c r="J4846">
        <v>5</v>
      </c>
      <c r="K4846" t="s">
        <v>2223</v>
      </c>
      <c r="L4846" t="str">
        <f>IF(performance_data[[#This Row],[return_percentage]]&gt;=performance_data[[#This Row],[benchmark_return]],"Higher","Lower")</f>
        <v>Higher</v>
      </c>
      <c r="M4846" s="14">
        <f xml:space="preserve"> _xlfn.MAXIFS(performance_data[date],performance_data[portfolio_id],performance_data[[#This Row],[portfolio_id]])</f>
        <v>45558</v>
      </c>
      <c r="N4846" s="14">
        <f xml:space="preserve"> _xlfn.MINIFS(performance_data[date],performance_data[portfolio_id],performance_data[[#This Row],[portfolio_id]])</f>
        <v>44891</v>
      </c>
      <c r="O4846" s="15">
        <f>_xlfn.MAXIFS(performance_data[portfolio_value],performance_data[portfolio_id],performance_data[[#This Row],[portfolio_id]],performance_data[date],performance_data[[#This Row],[latest_date]])</f>
        <v>112348.37</v>
      </c>
      <c r="P4846" s="15">
        <f>_xlfn.MAXIFS(performance_data[portfolio_value],performance_data[portfolio_id],performance_data[[#This Row],[portfolio_id]],performance_data[date],performance_data[[#This Row],[starting_date]])</f>
        <v>371657.46</v>
      </c>
      <c r="Q4846" s="15">
        <f>performance_data[[#This Row],[latest_value]]-performance_data[[#This Row],[starting_value]]</f>
        <v>-259309.09000000003</v>
      </c>
      <c r="R4846" s="15">
        <f>performance_data[[#This Row],[net_inflows]]-performance_data[[#This Row],[net_outflows]]</f>
        <v>12974.25</v>
      </c>
      <c r="S4846" s="15" t="str">
        <f>IF(performance_data[[#This Row],[net_inflows]]&gt;AVERAGE(performance_data[net_inflows]),"High","Low")</f>
        <v>High</v>
      </c>
      <c r="T4846" s="15">
        <f>AVERAGEIF(performance_data[inflow_flag],performance_data[[#This Row],[inflow_flag]],performance_data[return_percentage])</f>
        <v>4.8467905675459724</v>
      </c>
      <c r="U4846" s="17">
        <f>IF(performance_data[[#This Row],[return_percentage]]&lt;performance_data[[#This Row],[benchmark_return]],1,0)</f>
        <v>0</v>
      </c>
      <c r="V4846" s="17">
        <f>COUNTIFS(performance_data[portfolio_id],performance_data[[#This Row],[portfolio_id]])</f>
        <v>24</v>
      </c>
      <c r="W4846" s="17">
        <f>COUNTIFS(performance_data[portfolio_id],performance_data[[#This Row],[portfolio_id]],
          performance_data[return_flag],1)</f>
        <v>17</v>
      </c>
      <c r="X4846" s="15">
        <f>performance_data[[#This Row],[underperform_flag_count]]/performance_data[[#This Row],[totalportfoliocount]]</f>
        <v>0.70833333333333337</v>
      </c>
    </row>
    <row r="4847" spans="1:24" x14ac:dyDescent="0.3">
      <c r="A4847">
        <v>9751</v>
      </c>
      <c r="B4847" s="1">
        <v>45072</v>
      </c>
      <c r="C4847">
        <v>252956.26</v>
      </c>
      <c r="D4847">
        <v>-3.97</v>
      </c>
      <c r="E4847">
        <v>-4.0599999999999996</v>
      </c>
      <c r="F4847">
        <v>18149.27</v>
      </c>
      <c r="G4847">
        <v>13168.78</v>
      </c>
      <c r="H4847" t="s">
        <v>2213</v>
      </c>
      <c r="I4847" t="s">
        <v>2211</v>
      </c>
      <c r="J4847">
        <v>5</v>
      </c>
      <c r="K4847" t="s">
        <v>2223</v>
      </c>
      <c r="L4847" t="str">
        <f>IF(performance_data[[#This Row],[return_percentage]]&gt;=performance_data[[#This Row],[benchmark_return]],"Higher","Lower")</f>
        <v>Higher</v>
      </c>
      <c r="M4847" s="14">
        <f xml:space="preserve"> _xlfn.MAXIFS(performance_data[date],performance_data[portfolio_id],performance_data[[#This Row],[portfolio_id]])</f>
        <v>45558</v>
      </c>
      <c r="N4847" s="14">
        <f xml:space="preserve"> _xlfn.MINIFS(performance_data[date],performance_data[portfolio_id],performance_data[[#This Row],[portfolio_id]])</f>
        <v>44891</v>
      </c>
      <c r="O4847" s="15">
        <f>_xlfn.MAXIFS(performance_data[portfolio_value],performance_data[portfolio_id],performance_data[[#This Row],[portfolio_id]],performance_data[date],performance_data[[#This Row],[latest_date]])</f>
        <v>112348.37</v>
      </c>
      <c r="P4847" s="15">
        <f>_xlfn.MAXIFS(performance_data[portfolio_value],performance_data[portfolio_id],performance_data[[#This Row],[portfolio_id]],performance_data[date],performance_data[[#This Row],[starting_date]])</f>
        <v>371657.46</v>
      </c>
      <c r="Q4847" s="15">
        <f>performance_data[[#This Row],[latest_value]]-performance_data[[#This Row],[starting_value]]</f>
        <v>-259309.09000000003</v>
      </c>
      <c r="R4847" s="15">
        <f>performance_data[[#This Row],[net_inflows]]-performance_data[[#This Row],[net_outflows]]</f>
        <v>4980.49</v>
      </c>
      <c r="S4847" s="15" t="str">
        <f>IF(performance_data[[#This Row],[net_inflows]]&gt;AVERAGE(performance_data[net_inflows]),"High","Low")</f>
        <v>High</v>
      </c>
      <c r="T4847" s="15">
        <f>AVERAGEIF(performance_data[inflow_flag],performance_data[[#This Row],[inflow_flag]],performance_data[return_percentage])</f>
        <v>4.8467905675459724</v>
      </c>
      <c r="U4847" s="17">
        <f>IF(performance_data[[#This Row],[return_percentage]]&lt;performance_data[[#This Row],[benchmark_return]],1,0)</f>
        <v>0</v>
      </c>
      <c r="V4847" s="17">
        <f>COUNTIFS(performance_data[portfolio_id],performance_data[[#This Row],[portfolio_id]])</f>
        <v>24</v>
      </c>
      <c r="W4847" s="17">
        <f>COUNTIFS(performance_data[portfolio_id],performance_data[[#This Row],[portfolio_id]],
          performance_data[return_flag],1)</f>
        <v>17</v>
      </c>
      <c r="X4847" s="15">
        <f>performance_data[[#This Row],[underperform_flag_count]]/performance_data[[#This Row],[totalportfoliocount]]</f>
        <v>0.70833333333333337</v>
      </c>
    </row>
    <row r="4848" spans="1:24" x14ac:dyDescent="0.3">
      <c r="A4848">
        <v>9751</v>
      </c>
      <c r="B4848" s="1">
        <v>44891</v>
      </c>
      <c r="C4848">
        <v>371657.46</v>
      </c>
      <c r="D4848">
        <v>12.78</v>
      </c>
      <c r="E4848">
        <v>11.53</v>
      </c>
      <c r="F4848">
        <v>9248.7999999999993</v>
      </c>
      <c r="G4848">
        <v>16974.48</v>
      </c>
      <c r="H4848" t="s">
        <v>2220</v>
      </c>
      <c r="I4848" t="s">
        <v>2217</v>
      </c>
      <c r="J4848">
        <v>11</v>
      </c>
      <c r="K4848" t="s">
        <v>2219</v>
      </c>
      <c r="L4848" t="str">
        <f>IF(performance_data[[#This Row],[return_percentage]]&gt;=performance_data[[#This Row],[benchmark_return]],"Higher","Lower")</f>
        <v>Higher</v>
      </c>
      <c r="M4848" s="14">
        <f xml:space="preserve"> _xlfn.MAXIFS(performance_data[date],performance_data[portfolio_id],performance_data[[#This Row],[portfolio_id]])</f>
        <v>45558</v>
      </c>
      <c r="N4848" s="14">
        <f xml:space="preserve"> _xlfn.MINIFS(performance_data[date],performance_data[portfolio_id],performance_data[[#This Row],[portfolio_id]])</f>
        <v>44891</v>
      </c>
      <c r="O4848" s="15">
        <f>_xlfn.MAXIFS(performance_data[portfolio_value],performance_data[portfolio_id],performance_data[[#This Row],[portfolio_id]],performance_data[date],performance_data[[#This Row],[latest_date]])</f>
        <v>112348.37</v>
      </c>
      <c r="P4848" s="15">
        <f>_xlfn.MAXIFS(performance_data[portfolio_value],performance_data[portfolio_id],performance_data[[#This Row],[portfolio_id]],performance_data[date],performance_data[[#This Row],[starting_date]])</f>
        <v>371657.46</v>
      </c>
      <c r="Q4848" s="15">
        <f>performance_data[[#This Row],[latest_value]]-performance_data[[#This Row],[starting_value]]</f>
        <v>-259309.09000000003</v>
      </c>
      <c r="R4848" s="15">
        <f>performance_data[[#This Row],[net_inflows]]-performance_data[[#This Row],[net_outflows]]</f>
        <v>-7725.68</v>
      </c>
      <c r="S4848" s="15" t="str">
        <f>IF(performance_data[[#This Row],[net_inflows]]&gt;AVERAGE(performance_data[net_inflows]),"High","Low")</f>
        <v>Low</v>
      </c>
      <c r="T4848" s="15">
        <f>AVERAGEIF(performance_data[inflow_flag],performance_data[[#This Row],[inflow_flag]],performance_data[return_percentage])</f>
        <v>5.0457846277021572</v>
      </c>
      <c r="U4848" s="17">
        <f>IF(performance_data[[#This Row],[return_percentage]]&lt;performance_data[[#This Row],[benchmark_return]],1,0)</f>
        <v>0</v>
      </c>
      <c r="V4848" s="17">
        <f>COUNTIFS(performance_data[portfolio_id],performance_data[[#This Row],[portfolio_id]])</f>
        <v>24</v>
      </c>
      <c r="W4848" s="17">
        <f>COUNTIFS(performance_data[portfolio_id],performance_data[[#This Row],[portfolio_id]],
          performance_data[return_flag],1)</f>
        <v>17</v>
      </c>
      <c r="X4848" s="15">
        <f>performance_data[[#This Row],[underperform_flag_count]]/performance_data[[#This Row],[totalportfoliocount]]</f>
        <v>0.70833333333333337</v>
      </c>
    </row>
    <row r="4849" spans="1:24" x14ac:dyDescent="0.3">
      <c r="A4849">
        <v>9751</v>
      </c>
      <c r="B4849" s="1">
        <v>44957</v>
      </c>
      <c r="C4849">
        <v>329356.40000000002</v>
      </c>
      <c r="D4849">
        <v>-0.41</v>
      </c>
      <c r="E4849">
        <v>-0.33</v>
      </c>
      <c r="F4849">
        <v>15048.26</v>
      </c>
      <c r="G4849">
        <v>15206.66</v>
      </c>
      <c r="H4849" t="s">
        <v>2213</v>
      </c>
      <c r="I4849" t="s">
        <v>2206</v>
      </c>
      <c r="J4849">
        <v>1</v>
      </c>
      <c r="K4849" t="s">
        <v>2207</v>
      </c>
      <c r="L4849" t="str">
        <f>IF(performance_data[[#This Row],[return_percentage]]&gt;=performance_data[[#This Row],[benchmark_return]],"Higher","Lower")</f>
        <v>Lower</v>
      </c>
      <c r="M4849" s="14">
        <f xml:space="preserve"> _xlfn.MAXIFS(performance_data[date],performance_data[portfolio_id],performance_data[[#This Row],[portfolio_id]])</f>
        <v>45558</v>
      </c>
      <c r="N4849" s="14">
        <f xml:space="preserve"> _xlfn.MINIFS(performance_data[date],performance_data[portfolio_id],performance_data[[#This Row],[portfolio_id]])</f>
        <v>44891</v>
      </c>
      <c r="O4849" s="15">
        <f>_xlfn.MAXIFS(performance_data[portfolio_value],performance_data[portfolio_id],performance_data[[#This Row],[portfolio_id]],performance_data[date],performance_data[[#This Row],[latest_date]])</f>
        <v>112348.37</v>
      </c>
      <c r="P4849" s="15">
        <f>_xlfn.MAXIFS(performance_data[portfolio_value],performance_data[portfolio_id],performance_data[[#This Row],[portfolio_id]],performance_data[date],performance_data[[#This Row],[starting_date]])</f>
        <v>371657.46</v>
      </c>
      <c r="Q4849" s="15">
        <f>performance_data[[#This Row],[latest_value]]-performance_data[[#This Row],[starting_value]]</f>
        <v>-259309.09000000003</v>
      </c>
      <c r="R4849" s="15">
        <f>performance_data[[#This Row],[net_inflows]]-performance_data[[#This Row],[net_outflows]]</f>
        <v>-158.39999999999964</v>
      </c>
      <c r="S4849" s="15" t="str">
        <f>IF(performance_data[[#This Row],[net_inflows]]&gt;AVERAGE(performance_data[net_inflows]),"High","Low")</f>
        <v>High</v>
      </c>
      <c r="T4849" s="15">
        <f>AVERAGEIF(performance_data[inflow_flag],performance_data[[#This Row],[inflow_flag]],performance_data[return_percentage])</f>
        <v>4.8467905675459724</v>
      </c>
      <c r="U4849" s="17">
        <f>IF(performance_data[[#This Row],[return_percentage]]&lt;performance_data[[#This Row],[benchmark_return]],1,0)</f>
        <v>1</v>
      </c>
      <c r="V4849" s="17">
        <f>COUNTIFS(performance_data[portfolio_id],performance_data[[#This Row],[portfolio_id]])</f>
        <v>24</v>
      </c>
      <c r="W4849" s="17">
        <f>COUNTIFS(performance_data[portfolio_id],performance_data[[#This Row],[portfolio_id]],
          performance_data[return_flag],1)</f>
        <v>17</v>
      </c>
      <c r="X4849" s="15">
        <f>performance_data[[#This Row],[underperform_flag_count]]/performance_data[[#This Row],[totalportfoliocount]]</f>
        <v>0.70833333333333337</v>
      </c>
    </row>
    <row r="4850" spans="1:24" x14ac:dyDescent="0.3">
      <c r="A4850">
        <v>9751</v>
      </c>
      <c r="B4850" s="1">
        <v>45469</v>
      </c>
      <c r="C4850">
        <v>258020.42</v>
      </c>
      <c r="D4850">
        <v>-9.43</v>
      </c>
      <c r="E4850">
        <v>-7.67</v>
      </c>
      <c r="F4850">
        <v>6815.6</v>
      </c>
      <c r="G4850">
        <v>5489.45</v>
      </c>
      <c r="H4850" t="s">
        <v>2205</v>
      </c>
      <c r="I4850" t="s">
        <v>2211</v>
      </c>
      <c r="J4850">
        <v>6</v>
      </c>
      <c r="K4850" t="s">
        <v>2212</v>
      </c>
      <c r="L4850" t="str">
        <f>IF(performance_data[[#This Row],[return_percentage]]&gt;=performance_data[[#This Row],[benchmark_return]],"Higher","Lower")</f>
        <v>Lower</v>
      </c>
      <c r="M4850" s="14">
        <f xml:space="preserve"> _xlfn.MAXIFS(performance_data[date],performance_data[portfolio_id],performance_data[[#This Row],[portfolio_id]])</f>
        <v>45558</v>
      </c>
      <c r="N4850" s="14">
        <f xml:space="preserve"> _xlfn.MINIFS(performance_data[date],performance_data[portfolio_id],performance_data[[#This Row],[portfolio_id]])</f>
        <v>44891</v>
      </c>
      <c r="O4850" s="15">
        <f>_xlfn.MAXIFS(performance_data[portfolio_value],performance_data[portfolio_id],performance_data[[#This Row],[portfolio_id]],performance_data[date],performance_data[[#This Row],[latest_date]])</f>
        <v>112348.37</v>
      </c>
      <c r="P4850" s="15">
        <f>_xlfn.MAXIFS(performance_data[portfolio_value],performance_data[portfolio_id],performance_data[[#This Row],[portfolio_id]],performance_data[date],performance_data[[#This Row],[starting_date]])</f>
        <v>371657.46</v>
      </c>
      <c r="Q4850" s="15">
        <f>performance_data[[#This Row],[latest_value]]-performance_data[[#This Row],[starting_value]]</f>
        <v>-259309.09000000003</v>
      </c>
      <c r="R4850" s="15">
        <f>performance_data[[#This Row],[net_inflows]]-performance_data[[#This Row],[net_outflows]]</f>
        <v>1326.1500000000005</v>
      </c>
      <c r="S4850" s="15" t="str">
        <f>IF(performance_data[[#This Row],[net_inflows]]&gt;AVERAGE(performance_data[net_inflows]),"High","Low")</f>
        <v>Low</v>
      </c>
      <c r="T4850" s="15">
        <f>AVERAGEIF(performance_data[inflow_flag],performance_data[[#This Row],[inflow_flag]],performance_data[return_percentage])</f>
        <v>5.0457846277021572</v>
      </c>
      <c r="U4850" s="17">
        <f>IF(performance_data[[#This Row],[return_percentage]]&lt;performance_data[[#This Row],[benchmark_return]],1,0)</f>
        <v>1</v>
      </c>
      <c r="V4850" s="17">
        <f>COUNTIFS(performance_data[portfolio_id],performance_data[[#This Row],[portfolio_id]])</f>
        <v>24</v>
      </c>
      <c r="W4850" s="17">
        <f>COUNTIFS(performance_data[portfolio_id],performance_data[[#This Row],[portfolio_id]],
          performance_data[return_flag],1)</f>
        <v>17</v>
      </c>
      <c r="X4850" s="15">
        <f>performance_data[[#This Row],[underperform_flag_count]]/performance_data[[#This Row],[totalportfoliocount]]</f>
        <v>0.70833333333333337</v>
      </c>
    </row>
    <row r="4851" spans="1:24" x14ac:dyDescent="0.3">
      <c r="A4851">
        <v>9751</v>
      </c>
      <c r="B4851" s="1">
        <v>45340</v>
      </c>
      <c r="C4851">
        <v>425735.51</v>
      </c>
      <c r="D4851">
        <v>13.5</v>
      </c>
      <c r="E4851">
        <v>15.75</v>
      </c>
      <c r="F4851">
        <v>8649.81</v>
      </c>
      <c r="G4851">
        <v>15559.23</v>
      </c>
      <c r="H4851" t="s">
        <v>2205</v>
      </c>
      <c r="I4851" t="s">
        <v>2206</v>
      </c>
      <c r="J4851">
        <v>2</v>
      </c>
      <c r="K4851" t="s">
        <v>2226</v>
      </c>
      <c r="L4851" t="str">
        <f>IF(performance_data[[#This Row],[return_percentage]]&gt;=performance_data[[#This Row],[benchmark_return]],"Higher","Lower")</f>
        <v>Lower</v>
      </c>
      <c r="M4851" s="14">
        <f xml:space="preserve"> _xlfn.MAXIFS(performance_data[date],performance_data[portfolio_id],performance_data[[#This Row],[portfolio_id]])</f>
        <v>45558</v>
      </c>
      <c r="N4851" s="14">
        <f xml:space="preserve"> _xlfn.MINIFS(performance_data[date],performance_data[portfolio_id],performance_data[[#This Row],[portfolio_id]])</f>
        <v>44891</v>
      </c>
      <c r="O4851" s="15">
        <f>_xlfn.MAXIFS(performance_data[portfolio_value],performance_data[portfolio_id],performance_data[[#This Row],[portfolio_id]],performance_data[date],performance_data[[#This Row],[latest_date]])</f>
        <v>112348.37</v>
      </c>
      <c r="P4851" s="15">
        <f>_xlfn.MAXIFS(performance_data[portfolio_value],performance_data[portfolio_id],performance_data[[#This Row],[portfolio_id]],performance_data[date],performance_data[[#This Row],[starting_date]])</f>
        <v>371657.46</v>
      </c>
      <c r="Q4851" s="15">
        <f>performance_data[[#This Row],[latest_value]]-performance_data[[#This Row],[starting_value]]</f>
        <v>-259309.09000000003</v>
      </c>
      <c r="R4851" s="15">
        <f>performance_data[[#This Row],[net_inflows]]-performance_data[[#This Row],[net_outflows]]</f>
        <v>-6909.42</v>
      </c>
      <c r="S4851" s="15" t="str">
        <f>IF(performance_data[[#This Row],[net_inflows]]&gt;AVERAGE(performance_data[net_inflows]),"High","Low")</f>
        <v>Low</v>
      </c>
      <c r="T4851" s="15">
        <f>AVERAGEIF(performance_data[inflow_flag],performance_data[[#This Row],[inflow_flag]],performance_data[return_percentage])</f>
        <v>5.0457846277021572</v>
      </c>
      <c r="U4851" s="17">
        <f>IF(performance_data[[#This Row],[return_percentage]]&lt;performance_data[[#This Row],[benchmark_return]],1,0)</f>
        <v>1</v>
      </c>
      <c r="V4851" s="17">
        <f>COUNTIFS(performance_data[portfolio_id],performance_data[[#This Row],[portfolio_id]])</f>
        <v>24</v>
      </c>
      <c r="W4851" s="17">
        <f>COUNTIFS(performance_data[portfolio_id],performance_data[[#This Row],[portfolio_id]],
          performance_data[return_flag],1)</f>
        <v>17</v>
      </c>
      <c r="X4851" s="15">
        <f>performance_data[[#This Row],[underperform_flag_count]]/performance_data[[#This Row],[totalportfoliocount]]</f>
        <v>0.70833333333333337</v>
      </c>
    </row>
    <row r="4852" spans="1:24" x14ac:dyDescent="0.3">
      <c r="A4852">
        <v>9757</v>
      </c>
      <c r="B4852" s="1">
        <v>45233</v>
      </c>
      <c r="C4852">
        <v>193718.88</v>
      </c>
      <c r="D4852">
        <v>2.87</v>
      </c>
      <c r="E4852">
        <v>3.27</v>
      </c>
      <c r="F4852">
        <v>15012.03</v>
      </c>
      <c r="G4852">
        <v>10462.049999999999</v>
      </c>
      <c r="H4852" t="s">
        <v>2213</v>
      </c>
      <c r="I4852" t="s">
        <v>2217</v>
      </c>
      <c r="J4852">
        <v>11</v>
      </c>
      <c r="K4852" t="s">
        <v>2219</v>
      </c>
      <c r="L4852" t="str">
        <f>IF(performance_data[[#This Row],[return_percentage]]&gt;=performance_data[[#This Row],[benchmark_return]],"Higher","Lower")</f>
        <v>Lower</v>
      </c>
      <c r="M4852" s="14">
        <f xml:space="preserve"> _xlfn.MAXIFS(performance_data[date],performance_data[portfolio_id],performance_data[[#This Row],[portfolio_id]])</f>
        <v>45560</v>
      </c>
      <c r="N4852" s="14">
        <f xml:space="preserve"> _xlfn.MINIFS(performance_data[date],performance_data[portfolio_id],performance_data[[#This Row],[portfolio_id]])</f>
        <v>44876</v>
      </c>
      <c r="O4852" s="15">
        <f>_xlfn.MAXIFS(performance_data[portfolio_value],performance_data[portfolio_id],performance_data[[#This Row],[portfolio_id]],performance_data[date],performance_data[[#This Row],[latest_date]])</f>
        <v>342359.7</v>
      </c>
      <c r="P4852" s="15">
        <f>_xlfn.MAXIFS(performance_data[portfolio_value],performance_data[portfolio_id],performance_data[[#This Row],[portfolio_id]],performance_data[date],performance_data[[#This Row],[starting_date]])</f>
        <v>231180.55</v>
      </c>
      <c r="Q4852" s="15">
        <f>performance_data[[#This Row],[latest_value]]-performance_data[[#This Row],[starting_value]]</f>
        <v>111179.15000000002</v>
      </c>
      <c r="R4852" s="15">
        <f>performance_data[[#This Row],[net_inflows]]-performance_data[[#This Row],[net_outflows]]</f>
        <v>4549.9800000000014</v>
      </c>
      <c r="S4852" s="15" t="str">
        <f>IF(performance_data[[#This Row],[net_inflows]]&gt;AVERAGE(performance_data[net_inflows]),"High","Low")</f>
        <v>High</v>
      </c>
      <c r="T4852" s="15">
        <f>AVERAGEIF(performance_data[inflow_flag],performance_data[[#This Row],[inflow_flag]],performance_data[return_percentage])</f>
        <v>4.8467905675459724</v>
      </c>
      <c r="U4852" s="17">
        <f>IF(performance_data[[#This Row],[return_percentage]]&lt;performance_data[[#This Row],[benchmark_return]],1,0)</f>
        <v>1</v>
      </c>
      <c r="V4852" s="17">
        <f>COUNTIFS(performance_data[portfolio_id],performance_data[[#This Row],[portfolio_id]])</f>
        <v>22</v>
      </c>
      <c r="W4852" s="17">
        <f>COUNTIFS(performance_data[portfolio_id],performance_data[[#This Row],[portfolio_id]],
          performance_data[return_flag],1)</f>
        <v>9</v>
      </c>
      <c r="X4852" s="15">
        <f>performance_data[[#This Row],[underperform_flag_count]]/performance_data[[#This Row],[totalportfoliocount]]</f>
        <v>0.40909090909090912</v>
      </c>
    </row>
    <row r="4853" spans="1:24" x14ac:dyDescent="0.3">
      <c r="A4853">
        <v>9757</v>
      </c>
      <c r="B4853" s="1">
        <v>45560</v>
      </c>
      <c r="C4853">
        <v>342359.7</v>
      </c>
      <c r="D4853">
        <v>5.61</v>
      </c>
      <c r="E4853">
        <v>6.59</v>
      </c>
      <c r="F4853">
        <v>12743.44</v>
      </c>
      <c r="G4853">
        <v>14718.77</v>
      </c>
      <c r="H4853" t="s">
        <v>2205</v>
      </c>
      <c r="I4853" t="s">
        <v>2209</v>
      </c>
      <c r="J4853">
        <v>9</v>
      </c>
      <c r="K4853" t="s">
        <v>2221</v>
      </c>
      <c r="L4853" t="str">
        <f>IF(performance_data[[#This Row],[return_percentage]]&gt;=performance_data[[#This Row],[benchmark_return]],"Higher","Lower")</f>
        <v>Lower</v>
      </c>
      <c r="M4853" s="14">
        <f xml:space="preserve"> _xlfn.MAXIFS(performance_data[date],performance_data[portfolio_id],performance_data[[#This Row],[portfolio_id]])</f>
        <v>45560</v>
      </c>
      <c r="N4853" s="14">
        <f xml:space="preserve"> _xlfn.MINIFS(performance_data[date],performance_data[portfolio_id],performance_data[[#This Row],[portfolio_id]])</f>
        <v>44876</v>
      </c>
      <c r="O4853" s="15">
        <f>_xlfn.MAXIFS(performance_data[portfolio_value],performance_data[portfolio_id],performance_data[[#This Row],[portfolio_id]],performance_data[date],performance_data[[#This Row],[latest_date]])</f>
        <v>342359.7</v>
      </c>
      <c r="P4853" s="15">
        <f>_xlfn.MAXIFS(performance_data[portfolio_value],performance_data[portfolio_id],performance_data[[#This Row],[portfolio_id]],performance_data[date],performance_data[[#This Row],[starting_date]])</f>
        <v>231180.55</v>
      </c>
      <c r="Q4853" s="15">
        <f>performance_data[[#This Row],[latest_value]]-performance_data[[#This Row],[starting_value]]</f>
        <v>111179.15000000002</v>
      </c>
      <c r="R4853" s="15">
        <f>performance_data[[#This Row],[net_inflows]]-performance_data[[#This Row],[net_outflows]]</f>
        <v>-1975.33</v>
      </c>
      <c r="S4853" s="15" t="str">
        <f>IF(performance_data[[#This Row],[net_inflows]]&gt;AVERAGE(performance_data[net_inflows]),"High","Low")</f>
        <v>High</v>
      </c>
      <c r="T4853" s="15">
        <f>AVERAGEIF(performance_data[inflow_flag],performance_data[[#This Row],[inflow_flag]],performance_data[return_percentage])</f>
        <v>4.8467905675459724</v>
      </c>
      <c r="U4853" s="17">
        <f>IF(performance_data[[#This Row],[return_percentage]]&lt;performance_data[[#This Row],[benchmark_return]],1,0)</f>
        <v>1</v>
      </c>
      <c r="V4853" s="17">
        <f>COUNTIFS(performance_data[portfolio_id],performance_data[[#This Row],[portfolio_id]])</f>
        <v>22</v>
      </c>
      <c r="W4853" s="17">
        <f>COUNTIFS(performance_data[portfolio_id],performance_data[[#This Row],[portfolio_id]],
          performance_data[return_flag],1)</f>
        <v>9</v>
      </c>
      <c r="X4853" s="15">
        <f>performance_data[[#This Row],[underperform_flag_count]]/performance_data[[#This Row],[totalportfoliocount]]</f>
        <v>0.40909090909090912</v>
      </c>
    </row>
    <row r="4854" spans="1:24" x14ac:dyDescent="0.3">
      <c r="A4854">
        <v>9757</v>
      </c>
      <c r="B4854" s="1">
        <v>45409</v>
      </c>
      <c r="C4854">
        <v>318280.64</v>
      </c>
      <c r="D4854">
        <v>3.36</v>
      </c>
      <c r="E4854">
        <v>3.56</v>
      </c>
      <c r="F4854">
        <v>4410.1499999999996</v>
      </c>
      <c r="G4854">
        <v>14970.21</v>
      </c>
      <c r="H4854" t="s">
        <v>2205</v>
      </c>
      <c r="I4854" t="s">
        <v>2211</v>
      </c>
      <c r="J4854">
        <v>4</v>
      </c>
      <c r="K4854" t="s">
        <v>2216</v>
      </c>
      <c r="L4854" t="str">
        <f>IF(performance_data[[#This Row],[return_percentage]]&gt;=performance_data[[#This Row],[benchmark_return]],"Higher","Lower")</f>
        <v>Lower</v>
      </c>
      <c r="M4854" s="14">
        <f xml:space="preserve"> _xlfn.MAXIFS(performance_data[date],performance_data[portfolio_id],performance_data[[#This Row],[portfolio_id]])</f>
        <v>45560</v>
      </c>
      <c r="N4854" s="14">
        <f xml:space="preserve"> _xlfn.MINIFS(performance_data[date],performance_data[portfolio_id],performance_data[[#This Row],[portfolio_id]])</f>
        <v>44876</v>
      </c>
      <c r="O4854" s="15">
        <f>_xlfn.MAXIFS(performance_data[portfolio_value],performance_data[portfolio_id],performance_data[[#This Row],[portfolio_id]],performance_data[date],performance_data[[#This Row],[latest_date]])</f>
        <v>342359.7</v>
      </c>
      <c r="P4854" s="15">
        <f>_xlfn.MAXIFS(performance_data[portfolio_value],performance_data[portfolio_id],performance_data[[#This Row],[portfolio_id]],performance_data[date],performance_data[[#This Row],[starting_date]])</f>
        <v>231180.55</v>
      </c>
      <c r="Q4854" s="15">
        <f>performance_data[[#This Row],[latest_value]]-performance_data[[#This Row],[starting_value]]</f>
        <v>111179.15000000002</v>
      </c>
      <c r="R4854" s="15">
        <f>performance_data[[#This Row],[net_inflows]]-performance_data[[#This Row],[net_outflows]]</f>
        <v>-10560.06</v>
      </c>
      <c r="S4854" s="15" t="str">
        <f>IF(performance_data[[#This Row],[net_inflows]]&gt;AVERAGE(performance_data[net_inflows]),"High","Low")</f>
        <v>Low</v>
      </c>
      <c r="T4854" s="15">
        <f>AVERAGEIF(performance_data[inflow_flag],performance_data[[#This Row],[inflow_flag]],performance_data[return_percentage])</f>
        <v>5.0457846277021572</v>
      </c>
      <c r="U4854" s="17">
        <f>IF(performance_data[[#This Row],[return_percentage]]&lt;performance_data[[#This Row],[benchmark_return]],1,0)</f>
        <v>1</v>
      </c>
      <c r="V4854" s="17">
        <f>COUNTIFS(performance_data[portfolio_id],performance_data[[#This Row],[portfolio_id]])</f>
        <v>22</v>
      </c>
      <c r="W4854" s="17">
        <f>COUNTIFS(performance_data[portfolio_id],performance_data[[#This Row],[portfolio_id]],
          performance_data[return_flag],1)</f>
        <v>9</v>
      </c>
      <c r="X4854" s="15">
        <f>performance_data[[#This Row],[underperform_flag_count]]/performance_data[[#This Row],[totalportfoliocount]]</f>
        <v>0.40909090909090912</v>
      </c>
    </row>
    <row r="4855" spans="1:24" x14ac:dyDescent="0.3">
      <c r="A4855">
        <v>9757</v>
      </c>
      <c r="B4855" s="1">
        <v>45453</v>
      </c>
      <c r="C4855">
        <v>334564.52</v>
      </c>
      <c r="D4855">
        <v>-7.2</v>
      </c>
      <c r="E4855">
        <v>-8.09</v>
      </c>
      <c r="F4855">
        <v>6891.27</v>
      </c>
      <c r="G4855">
        <v>6644.89</v>
      </c>
      <c r="H4855" t="s">
        <v>2205</v>
      </c>
      <c r="I4855" t="s">
        <v>2211</v>
      </c>
      <c r="J4855">
        <v>6</v>
      </c>
      <c r="K4855" t="s">
        <v>2212</v>
      </c>
      <c r="L4855" t="str">
        <f>IF(performance_data[[#This Row],[return_percentage]]&gt;=performance_data[[#This Row],[benchmark_return]],"Higher","Lower")</f>
        <v>Higher</v>
      </c>
      <c r="M4855" s="14">
        <f xml:space="preserve"> _xlfn.MAXIFS(performance_data[date],performance_data[portfolio_id],performance_data[[#This Row],[portfolio_id]])</f>
        <v>45560</v>
      </c>
      <c r="N4855" s="14">
        <f xml:space="preserve"> _xlfn.MINIFS(performance_data[date],performance_data[portfolio_id],performance_data[[#This Row],[portfolio_id]])</f>
        <v>44876</v>
      </c>
      <c r="O4855" s="15">
        <f>_xlfn.MAXIFS(performance_data[portfolio_value],performance_data[portfolio_id],performance_data[[#This Row],[portfolio_id]],performance_data[date],performance_data[[#This Row],[latest_date]])</f>
        <v>342359.7</v>
      </c>
      <c r="P4855" s="15">
        <f>_xlfn.MAXIFS(performance_data[portfolio_value],performance_data[portfolio_id],performance_data[[#This Row],[portfolio_id]],performance_data[date],performance_data[[#This Row],[starting_date]])</f>
        <v>231180.55</v>
      </c>
      <c r="Q4855" s="15">
        <f>performance_data[[#This Row],[latest_value]]-performance_data[[#This Row],[starting_value]]</f>
        <v>111179.15000000002</v>
      </c>
      <c r="R4855" s="15">
        <f>performance_data[[#This Row],[net_inflows]]-performance_data[[#This Row],[net_outflows]]</f>
        <v>246.38000000000011</v>
      </c>
      <c r="S4855" s="15" t="str">
        <f>IF(performance_data[[#This Row],[net_inflows]]&gt;AVERAGE(performance_data[net_inflows]),"High","Low")</f>
        <v>Low</v>
      </c>
      <c r="T4855" s="15">
        <f>AVERAGEIF(performance_data[inflow_flag],performance_data[[#This Row],[inflow_flag]],performance_data[return_percentage])</f>
        <v>5.0457846277021572</v>
      </c>
      <c r="U4855" s="17">
        <f>IF(performance_data[[#This Row],[return_percentage]]&lt;performance_data[[#This Row],[benchmark_return]],1,0)</f>
        <v>0</v>
      </c>
      <c r="V4855" s="17">
        <f>COUNTIFS(performance_data[portfolio_id],performance_data[[#This Row],[portfolio_id]])</f>
        <v>22</v>
      </c>
      <c r="W4855" s="17">
        <f>COUNTIFS(performance_data[portfolio_id],performance_data[[#This Row],[portfolio_id]],
          performance_data[return_flag],1)</f>
        <v>9</v>
      </c>
      <c r="X4855" s="15">
        <f>performance_data[[#This Row],[underperform_flag_count]]/performance_data[[#This Row],[totalportfoliocount]]</f>
        <v>0.40909090909090912</v>
      </c>
    </row>
    <row r="4856" spans="1:24" x14ac:dyDescent="0.3">
      <c r="A4856">
        <v>9757</v>
      </c>
      <c r="B4856" s="1">
        <v>44947</v>
      </c>
      <c r="C4856">
        <v>474159.68</v>
      </c>
      <c r="D4856">
        <v>-8.4700000000000006</v>
      </c>
      <c r="E4856">
        <v>-9.36</v>
      </c>
      <c r="F4856">
        <v>10005.07</v>
      </c>
      <c r="G4856">
        <v>9974.06</v>
      </c>
      <c r="H4856" t="s">
        <v>2213</v>
      </c>
      <c r="I4856" t="s">
        <v>2206</v>
      </c>
      <c r="J4856">
        <v>1</v>
      </c>
      <c r="K4856" t="s">
        <v>2207</v>
      </c>
      <c r="L4856" t="str">
        <f>IF(performance_data[[#This Row],[return_percentage]]&gt;=performance_data[[#This Row],[benchmark_return]],"Higher","Lower")</f>
        <v>Higher</v>
      </c>
      <c r="M4856" s="14">
        <f xml:space="preserve"> _xlfn.MAXIFS(performance_data[date],performance_data[portfolio_id],performance_data[[#This Row],[portfolio_id]])</f>
        <v>45560</v>
      </c>
      <c r="N4856" s="14">
        <f xml:space="preserve"> _xlfn.MINIFS(performance_data[date],performance_data[portfolio_id],performance_data[[#This Row],[portfolio_id]])</f>
        <v>44876</v>
      </c>
      <c r="O4856" s="15">
        <f>_xlfn.MAXIFS(performance_data[portfolio_value],performance_data[portfolio_id],performance_data[[#This Row],[portfolio_id]],performance_data[date],performance_data[[#This Row],[latest_date]])</f>
        <v>342359.7</v>
      </c>
      <c r="P4856" s="15">
        <f>_xlfn.MAXIFS(performance_data[portfolio_value],performance_data[portfolio_id],performance_data[[#This Row],[portfolio_id]],performance_data[date],performance_data[[#This Row],[starting_date]])</f>
        <v>231180.55</v>
      </c>
      <c r="Q4856" s="15">
        <f>performance_data[[#This Row],[latest_value]]-performance_data[[#This Row],[starting_value]]</f>
        <v>111179.15000000002</v>
      </c>
      <c r="R4856" s="15">
        <f>performance_data[[#This Row],[net_inflows]]-performance_data[[#This Row],[net_outflows]]</f>
        <v>31.010000000000218</v>
      </c>
      <c r="S4856" s="15" t="str">
        <f>IF(performance_data[[#This Row],[net_inflows]]&gt;AVERAGE(performance_data[net_inflows]),"High","Low")</f>
        <v>Low</v>
      </c>
      <c r="T4856" s="15">
        <f>AVERAGEIF(performance_data[inflow_flag],performance_data[[#This Row],[inflow_flag]],performance_data[return_percentage])</f>
        <v>5.0457846277021572</v>
      </c>
      <c r="U4856" s="17">
        <f>IF(performance_data[[#This Row],[return_percentage]]&lt;performance_data[[#This Row],[benchmark_return]],1,0)</f>
        <v>0</v>
      </c>
      <c r="V4856" s="17">
        <f>COUNTIFS(performance_data[portfolio_id],performance_data[[#This Row],[portfolio_id]])</f>
        <v>22</v>
      </c>
      <c r="W4856" s="17">
        <f>COUNTIFS(performance_data[portfolio_id],performance_data[[#This Row],[portfolio_id]],
          performance_data[return_flag],1)</f>
        <v>9</v>
      </c>
      <c r="X4856" s="15">
        <f>performance_data[[#This Row],[underperform_flag_count]]/performance_data[[#This Row],[totalportfoliocount]]</f>
        <v>0.40909090909090912</v>
      </c>
    </row>
    <row r="4857" spans="1:24" x14ac:dyDescent="0.3">
      <c r="A4857">
        <v>9757</v>
      </c>
      <c r="B4857" s="1">
        <v>45391</v>
      </c>
      <c r="C4857">
        <v>137849.96</v>
      </c>
      <c r="D4857">
        <v>13.11</v>
      </c>
      <c r="E4857">
        <v>13.36</v>
      </c>
      <c r="F4857">
        <v>18845.259999999998</v>
      </c>
      <c r="G4857">
        <v>10481.4</v>
      </c>
      <c r="H4857" t="s">
        <v>2205</v>
      </c>
      <c r="I4857" t="s">
        <v>2211</v>
      </c>
      <c r="J4857">
        <v>4</v>
      </c>
      <c r="K4857" t="s">
        <v>2216</v>
      </c>
      <c r="L4857" t="str">
        <f>IF(performance_data[[#This Row],[return_percentage]]&gt;=performance_data[[#This Row],[benchmark_return]],"Higher","Lower")</f>
        <v>Lower</v>
      </c>
      <c r="M4857" s="14">
        <f xml:space="preserve"> _xlfn.MAXIFS(performance_data[date],performance_data[portfolio_id],performance_data[[#This Row],[portfolio_id]])</f>
        <v>45560</v>
      </c>
      <c r="N4857" s="14">
        <f xml:space="preserve"> _xlfn.MINIFS(performance_data[date],performance_data[portfolio_id],performance_data[[#This Row],[portfolio_id]])</f>
        <v>44876</v>
      </c>
      <c r="O4857" s="15">
        <f>_xlfn.MAXIFS(performance_data[portfolio_value],performance_data[portfolio_id],performance_data[[#This Row],[portfolio_id]],performance_data[date],performance_data[[#This Row],[latest_date]])</f>
        <v>342359.7</v>
      </c>
      <c r="P4857" s="15">
        <f>_xlfn.MAXIFS(performance_data[portfolio_value],performance_data[portfolio_id],performance_data[[#This Row],[portfolio_id]],performance_data[date],performance_data[[#This Row],[starting_date]])</f>
        <v>231180.55</v>
      </c>
      <c r="Q4857" s="15">
        <f>performance_data[[#This Row],[latest_value]]-performance_data[[#This Row],[starting_value]]</f>
        <v>111179.15000000002</v>
      </c>
      <c r="R4857" s="15">
        <f>performance_data[[#This Row],[net_inflows]]-performance_data[[#This Row],[net_outflows]]</f>
        <v>8363.8599999999988</v>
      </c>
      <c r="S4857" s="15" t="str">
        <f>IF(performance_data[[#This Row],[net_inflows]]&gt;AVERAGE(performance_data[net_inflows]),"High","Low")</f>
        <v>High</v>
      </c>
      <c r="T4857" s="15">
        <f>AVERAGEIF(performance_data[inflow_flag],performance_data[[#This Row],[inflow_flag]],performance_data[return_percentage])</f>
        <v>4.8467905675459724</v>
      </c>
      <c r="U4857" s="17">
        <f>IF(performance_data[[#This Row],[return_percentage]]&lt;performance_data[[#This Row],[benchmark_return]],1,0)</f>
        <v>1</v>
      </c>
      <c r="V4857" s="17">
        <f>COUNTIFS(performance_data[portfolio_id],performance_data[[#This Row],[portfolio_id]])</f>
        <v>22</v>
      </c>
      <c r="W4857" s="17">
        <f>COUNTIFS(performance_data[portfolio_id],performance_data[[#This Row],[portfolio_id]],
          performance_data[return_flag],1)</f>
        <v>9</v>
      </c>
      <c r="X4857" s="15">
        <f>performance_data[[#This Row],[underperform_flag_count]]/performance_data[[#This Row],[totalportfoliocount]]</f>
        <v>0.40909090909090912</v>
      </c>
    </row>
    <row r="4858" spans="1:24" x14ac:dyDescent="0.3">
      <c r="A4858">
        <v>9757</v>
      </c>
      <c r="B4858" s="1">
        <v>45289</v>
      </c>
      <c r="C4858">
        <v>73016.03</v>
      </c>
      <c r="D4858">
        <v>3.7</v>
      </c>
      <c r="E4858">
        <v>3.55</v>
      </c>
      <c r="F4858">
        <v>5521.91</v>
      </c>
      <c r="G4858">
        <v>19738.04</v>
      </c>
      <c r="H4858" t="s">
        <v>2213</v>
      </c>
      <c r="I4858" t="s">
        <v>2217</v>
      </c>
      <c r="J4858">
        <v>12</v>
      </c>
      <c r="K4858" t="s">
        <v>2218</v>
      </c>
      <c r="L4858" t="str">
        <f>IF(performance_data[[#This Row],[return_percentage]]&gt;=performance_data[[#This Row],[benchmark_return]],"Higher","Lower")</f>
        <v>Higher</v>
      </c>
      <c r="M4858" s="14">
        <f xml:space="preserve"> _xlfn.MAXIFS(performance_data[date],performance_data[portfolio_id],performance_data[[#This Row],[portfolio_id]])</f>
        <v>45560</v>
      </c>
      <c r="N4858" s="14">
        <f xml:space="preserve"> _xlfn.MINIFS(performance_data[date],performance_data[portfolio_id],performance_data[[#This Row],[portfolio_id]])</f>
        <v>44876</v>
      </c>
      <c r="O4858" s="15">
        <f>_xlfn.MAXIFS(performance_data[portfolio_value],performance_data[portfolio_id],performance_data[[#This Row],[portfolio_id]],performance_data[date],performance_data[[#This Row],[latest_date]])</f>
        <v>342359.7</v>
      </c>
      <c r="P4858" s="15">
        <f>_xlfn.MAXIFS(performance_data[portfolio_value],performance_data[portfolio_id],performance_data[[#This Row],[portfolio_id]],performance_data[date],performance_data[[#This Row],[starting_date]])</f>
        <v>231180.55</v>
      </c>
      <c r="Q4858" s="15">
        <f>performance_data[[#This Row],[latest_value]]-performance_data[[#This Row],[starting_value]]</f>
        <v>111179.15000000002</v>
      </c>
      <c r="R4858" s="15">
        <f>performance_data[[#This Row],[net_inflows]]-performance_data[[#This Row],[net_outflows]]</f>
        <v>-14216.130000000001</v>
      </c>
      <c r="S4858" s="15" t="str">
        <f>IF(performance_data[[#This Row],[net_inflows]]&gt;AVERAGE(performance_data[net_inflows]),"High","Low")</f>
        <v>Low</v>
      </c>
      <c r="T4858" s="15">
        <f>AVERAGEIF(performance_data[inflow_flag],performance_data[[#This Row],[inflow_flag]],performance_data[return_percentage])</f>
        <v>5.0457846277021572</v>
      </c>
      <c r="U4858" s="17">
        <f>IF(performance_data[[#This Row],[return_percentage]]&lt;performance_data[[#This Row],[benchmark_return]],1,0)</f>
        <v>0</v>
      </c>
      <c r="V4858" s="17">
        <f>COUNTIFS(performance_data[portfolio_id],performance_data[[#This Row],[portfolio_id]])</f>
        <v>22</v>
      </c>
      <c r="W4858" s="17">
        <f>COUNTIFS(performance_data[portfolio_id],performance_data[[#This Row],[portfolio_id]],
          performance_data[return_flag],1)</f>
        <v>9</v>
      </c>
      <c r="X4858" s="15">
        <f>performance_data[[#This Row],[underperform_flag_count]]/performance_data[[#This Row],[totalportfoliocount]]</f>
        <v>0.40909090909090912</v>
      </c>
    </row>
    <row r="4859" spans="1:24" x14ac:dyDescent="0.3">
      <c r="A4859">
        <v>9757</v>
      </c>
      <c r="B4859" s="1">
        <v>45433</v>
      </c>
      <c r="C4859">
        <v>163695.46</v>
      </c>
      <c r="D4859">
        <v>11.11</v>
      </c>
      <c r="E4859">
        <v>8.9</v>
      </c>
      <c r="F4859">
        <v>821.17</v>
      </c>
      <c r="G4859">
        <v>329.57</v>
      </c>
      <c r="H4859" t="s">
        <v>2205</v>
      </c>
      <c r="I4859" t="s">
        <v>2211</v>
      </c>
      <c r="J4859">
        <v>5</v>
      </c>
      <c r="K4859" t="s">
        <v>2223</v>
      </c>
      <c r="L4859" t="str">
        <f>IF(performance_data[[#This Row],[return_percentage]]&gt;=performance_data[[#This Row],[benchmark_return]],"Higher","Lower")</f>
        <v>Higher</v>
      </c>
      <c r="M4859" s="14">
        <f xml:space="preserve"> _xlfn.MAXIFS(performance_data[date],performance_data[portfolio_id],performance_data[[#This Row],[portfolio_id]])</f>
        <v>45560</v>
      </c>
      <c r="N4859" s="14">
        <f xml:space="preserve"> _xlfn.MINIFS(performance_data[date],performance_data[portfolio_id],performance_data[[#This Row],[portfolio_id]])</f>
        <v>44876</v>
      </c>
      <c r="O4859" s="15">
        <f>_xlfn.MAXIFS(performance_data[portfolio_value],performance_data[portfolio_id],performance_data[[#This Row],[portfolio_id]],performance_data[date],performance_data[[#This Row],[latest_date]])</f>
        <v>342359.7</v>
      </c>
      <c r="P4859" s="15">
        <f>_xlfn.MAXIFS(performance_data[portfolio_value],performance_data[portfolio_id],performance_data[[#This Row],[portfolio_id]],performance_data[date],performance_data[[#This Row],[starting_date]])</f>
        <v>231180.55</v>
      </c>
      <c r="Q4859" s="15">
        <f>performance_data[[#This Row],[latest_value]]-performance_data[[#This Row],[starting_value]]</f>
        <v>111179.15000000002</v>
      </c>
      <c r="R4859" s="15">
        <f>performance_data[[#This Row],[net_inflows]]-performance_data[[#This Row],[net_outflows]]</f>
        <v>491.59999999999997</v>
      </c>
      <c r="S4859" s="15" t="str">
        <f>IF(performance_data[[#This Row],[net_inflows]]&gt;AVERAGE(performance_data[net_inflows]),"High","Low")</f>
        <v>Low</v>
      </c>
      <c r="T4859" s="15">
        <f>AVERAGEIF(performance_data[inflow_flag],performance_data[[#This Row],[inflow_flag]],performance_data[return_percentage])</f>
        <v>5.0457846277021572</v>
      </c>
      <c r="U4859" s="17">
        <f>IF(performance_data[[#This Row],[return_percentage]]&lt;performance_data[[#This Row],[benchmark_return]],1,0)</f>
        <v>0</v>
      </c>
      <c r="V4859" s="17">
        <f>COUNTIFS(performance_data[portfolio_id],performance_data[[#This Row],[portfolio_id]])</f>
        <v>22</v>
      </c>
      <c r="W4859" s="17">
        <f>COUNTIFS(performance_data[portfolio_id],performance_data[[#This Row],[portfolio_id]],
          performance_data[return_flag],1)</f>
        <v>9</v>
      </c>
      <c r="X4859" s="15">
        <f>performance_data[[#This Row],[underperform_flag_count]]/performance_data[[#This Row],[totalportfoliocount]]</f>
        <v>0.40909090909090912</v>
      </c>
    </row>
    <row r="4860" spans="1:24" x14ac:dyDescent="0.3">
      <c r="A4860">
        <v>9757</v>
      </c>
      <c r="B4860" s="1">
        <v>45071</v>
      </c>
      <c r="C4860">
        <v>30706.799999999999</v>
      </c>
      <c r="D4860">
        <v>-2.95</v>
      </c>
      <c r="E4860">
        <v>-2.6</v>
      </c>
      <c r="F4860">
        <v>6767.32</v>
      </c>
      <c r="G4860">
        <v>7322.59</v>
      </c>
      <c r="H4860" t="s">
        <v>2213</v>
      </c>
      <c r="I4860" t="s">
        <v>2211</v>
      </c>
      <c r="J4860">
        <v>5</v>
      </c>
      <c r="K4860" t="s">
        <v>2223</v>
      </c>
      <c r="L4860" t="str">
        <f>IF(performance_data[[#This Row],[return_percentage]]&gt;=performance_data[[#This Row],[benchmark_return]],"Higher","Lower")</f>
        <v>Lower</v>
      </c>
      <c r="M4860" s="14">
        <f xml:space="preserve"> _xlfn.MAXIFS(performance_data[date],performance_data[portfolio_id],performance_data[[#This Row],[portfolio_id]])</f>
        <v>45560</v>
      </c>
      <c r="N4860" s="14">
        <f xml:space="preserve"> _xlfn.MINIFS(performance_data[date],performance_data[portfolio_id],performance_data[[#This Row],[portfolio_id]])</f>
        <v>44876</v>
      </c>
      <c r="O4860" s="15">
        <f>_xlfn.MAXIFS(performance_data[portfolio_value],performance_data[portfolio_id],performance_data[[#This Row],[portfolio_id]],performance_data[date],performance_data[[#This Row],[latest_date]])</f>
        <v>342359.7</v>
      </c>
      <c r="P4860" s="15">
        <f>_xlfn.MAXIFS(performance_data[portfolio_value],performance_data[portfolio_id],performance_data[[#This Row],[portfolio_id]],performance_data[date],performance_data[[#This Row],[starting_date]])</f>
        <v>231180.55</v>
      </c>
      <c r="Q4860" s="15">
        <f>performance_data[[#This Row],[latest_value]]-performance_data[[#This Row],[starting_value]]</f>
        <v>111179.15000000002</v>
      </c>
      <c r="R4860" s="15">
        <f>performance_data[[#This Row],[net_inflows]]-performance_data[[#This Row],[net_outflows]]</f>
        <v>-555.27000000000044</v>
      </c>
      <c r="S4860" s="15" t="str">
        <f>IF(performance_data[[#This Row],[net_inflows]]&gt;AVERAGE(performance_data[net_inflows]),"High","Low")</f>
        <v>Low</v>
      </c>
      <c r="T4860" s="15">
        <f>AVERAGEIF(performance_data[inflow_flag],performance_data[[#This Row],[inflow_flag]],performance_data[return_percentage])</f>
        <v>5.0457846277021572</v>
      </c>
      <c r="U4860" s="17">
        <f>IF(performance_data[[#This Row],[return_percentage]]&lt;performance_data[[#This Row],[benchmark_return]],1,0)</f>
        <v>1</v>
      </c>
      <c r="V4860" s="17">
        <f>COUNTIFS(performance_data[portfolio_id],performance_data[[#This Row],[portfolio_id]])</f>
        <v>22</v>
      </c>
      <c r="W4860" s="17">
        <f>COUNTIFS(performance_data[portfolio_id],performance_data[[#This Row],[portfolio_id]],
          performance_data[return_flag],1)</f>
        <v>9</v>
      </c>
      <c r="X4860" s="15">
        <f>performance_data[[#This Row],[underperform_flag_count]]/performance_data[[#This Row],[totalportfoliocount]]</f>
        <v>0.40909090909090912</v>
      </c>
    </row>
    <row r="4861" spans="1:24" x14ac:dyDescent="0.3">
      <c r="A4861">
        <v>9757</v>
      </c>
      <c r="B4861" s="1">
        <v>45183</v>
      </c>
      <c r="C4861">
        <v>351213.06</v>
      </c>
      <c r="D4861">
        <v>-6.41</v>
      </c>
      <c r="E4861">
        <v>-7.52</v>
      </c>
      <c r="F4861">
        <v>2252.89</v>
      </c>
      <c r="G4861">
        <v>10394.25</v>
      </c>
      <c r="H4861" t="s">
        <v>2213</v>
      </c>
      <c r="I4861" t="s">
        <v>2209</v>
      </c>
      <c r="J4861">
        <v>9</v>
      </c>
      <c r="K4861" t="s">
        <v>2221</v>
      </c>
      <c r="L4861" t="str">
        <f>IF(performance_data[[#This Row],[return_percentage]]&gt;=performance_data[[#This Row],[benchmark_return]],"Higher","Lower")</f>
        <v>Higher</v>
      </c>
      <c r="M4861" s="14">
        <f xml:space="preserve"> _xlfn.MAXIFS(performance_data[date],performance_data[portfolio_id],performance_data[[#This Row],[portfolio_id]])</f>
        <v>45560</v>
      </c>
      <c r="N4861" s="14">
        <f xml:space="preserve"> _xlfn.MINIFS(performance_data[date],performance_data[portfolio_id],performance_data[[#This Row],[portfolio_id]])</f>
        <v>44876</v>
      </c>
      <c r="O4861" s="15">
        <f>_xlfn.MAXIFS(performance_data[portfolio_value],performance_data[portfolio_id],performance_data[[#This Row],[portfolio_id]],performance_data[date],performance_data[[#This Row],[latest_date]])</f>
        <v>342359.7</v>
      </c>
      <c r="P4861" s="15">
        <f>_xlfn.MAXIFS(performance_data[portfolio_value],performance_data[portfolio_id],performance_data[[#This Row],[portfolio_id]],performance_data[date],performance_data[[#This Row],[starting_date]])</f>
        <v>231180.55</v>
      </c>
      <c r="Q4861" s="15">
        <f>performance_data[[#This Row],[latest_value]]-performance_data[[#This Row],[starting_value]]</f>
        <v>111179.15000000002</v>
      </c>
      <c r="R4861" s="15">
        <f>performance_data[[#This Row],[net_inflows]]-performance_data[[#This Row],[net_outflows]]</f>
        <v>-8141.3600000000006</v>
      </c>
      <c r="S4861" s="15" t="str">
        <f>IF(performance_data[[#This Row],[net_inflows]]&gt;AVERAGE(performance_data[net_inflows]),"High","Low")</f>
        <v>Low</v>
      </c>
      <c r="T4861" s="15">
        <f>AVERAGEIF(performance_data[inflow_flag],performance_data[[#This Row],[inflow_flag]],performance_data[return_percentage])</f>
        <v>5.0457846277021572</v>
      </c>
      <c r="U4861" s="17">
        <f>IF(performance_data[[#This Row],[return_percentage]]&lt;performance_data[[#This Row],[benchmark_return]],1,0)</f>
        <v>0</v>
      </c>
      <c r="V4861" s="17">
        <f>COUNTIFS(performance_data[portfolio_id],performance_data[[#This Row],[portfolio_id]])</f>
        <v>22</v>
      </c>
      <c r="W4861" s="17">
        <f>COUNTIFS(performance_data[portfolio_id],performance_data[[#This Row],[portfolio_id]],
          performance_data[return_flag],1)</f>
        <v>9</v>
      </c>
      <c r="X4861" s="15">
        <f>performance_data[[#This Row],[underperform_flag_count]]/performance_data[[#This Row],[totalportfoliocount]]</f>
        <v>0.40909090909090912</v>
      </c>
    </row>
    <row r="4862" spans="1:24" x14ac:dyDescent="0.3">
      <c r="A4862">
        <v>9757</v>
      </c>
      <c r="B4862" s="1">
        <v>45554</v>
      </c>
      <c r="C4862">
        <v>422587.57</v>
      </c>
      <c r="D4862">
        <v>-3.35</v>
      </c>
      <c r="E4862">
        <v>-4</v>
      </c>
      <c r="F4862">
        <v>18586.8</v>
      </c>
      <c r="G4862">
        <v>12604.43</v>
      </c>
      <c r="H4862" t="s">
        <v>2205</v>
      </c>
      <c r="I4862" t="s">
        <v>2209</v>
      </c>
      <c r="J4862">
        <v>9</v>
      </c>
      <c r="K4862" t="s">
        <v>2221</v>
      </c>
      <c r="L4862" t="str">
        <f>IF(performance_data[[#This Row],[return_percentage]]&gt;=performance_data[[#This Row],[benchmark_return]],"Higher","Lower")</f>
        <v>Higher</v>
      </c>
      <c r="M4862" s="14">
        <f xml:space="preserve"> _xlfn.MAXIFS(performance_data[date],performance_data[portfolio_id],performance_data[[#This Row],[portfolio_id]])</f>
        <v>45560</v>
      </c>
      <c r="N4862" s="14">
        <f xml:space="preserve"> _xlfn.MINIFS(performance_data[date],performance_data[portfolio_id],performance_data[[#This Row],[portfolio_id]])</f>
        <v>44876</v>
      </c>
      <c r="O4862" s="15">
        <f>_xlfn.MAXIFS(performance_data[portfolio_value],performance_data[portfolio_id],performance_data[[#This Row],[portfolio_id]],performance_data[date],performance_data[[#This Row],[latest_date]])</f>
        <v>342359.7</v>
      </c>
      <c r="P4862" s="15">
        <f>_xlfn.MAXIFS(performance_data[portfolio_value],performance_data[portfolio_id],performance_data[[#This Row],[portfolio_id]],performance_data[date],performance_data[[#This Row],[starting_date]])</f>
        <v>231180.55</v>
      </c>
      <c r="Q4862" s="15">
        <f>performance_data[[#This Row],[latest_value]]-performance_data[[#This Row],[starting_value]]</f>
        <v>111179.15000000002</v>
      </c>
      <c r="R4862" s="15">
        <f>performance_data[[#This Row],[net_inflows]]-performance_data[[#This Row],[net_outflows]]</f>
        <v>5982.369999999999</v>
      </c>
      <c r="S4862" s="15" t="str">
        <f>IF(performance_data[[#This Row],[net_inflows]]&gt;AVERAGE(performance_data[net_inflows]),"High","Low")</f>
        <v>High</v>
      </c>
      <c r="T4862" s="15">
        <f>AVERAGEIF(performance_data[inflow_flag],performance_data[[#This Row],[inflow_flag]],performance_data[return_percentage])</f>
        <v>4.8467905675459724</v>
      </c>
      <c r="U4862" s="17">
        <f>IF(performance_data[[#This Row],[return_percentage]]&lt;performance_data[[#This Row],[benchmark_return]],1,0)</f>
        <v>0</v>
      </c>
      <c r="V4862" s="17">
        <f>COUNTIFS(performance_data[portfolio_id],performance_data[[#This Row],[portfolio_id]])</f>
        <v>22</v>
      </c>
      <c r="W4862" s="17">
        <f>COUNTIFS(performance_data[portfolio_id],performance_data[[#This Row],[portfolio_id]],
          performance_data[return_flag],1)</f>
        <v>9</v>
      </c>
      <c r="X4862" s="15">
        <f>performance_data[[#This Row],[underperform_flag_count]]/performance_data[[#This Row],[totalportfoliocount]]</f>
        <v>0.40909090909090912</v>
      </c>
    </row>
    <row r="4863" spans="1:24" x14ac:dyDescent="0.3">
      <c r="A4863">
        <v>9757</v>
      </c>
      <c r="B4863" s="1">
        <v>45530</v>
      </c>
      <c r="C4863">
        <v>320349.34999999998</v>
      </c>
      <c r="D4863">
        <v>10.91</v>
      </c>
      <c r="E4863">
        <v>12.35</v>
      </c>
      <c r="F4863">
        <v>14193.75</v>
      </c>
      <c r="G4863">
        <v>2746.67</v>
      </c>
      <c r="H4863" t="s">
        <v>2205</v>
      </c>
      <c r="I4863" t="s">
        <v>2209</v>
      </c>
      <c r="J4863">
        <v>8</v>
      </c>
      <c r="K4863" t="s">
        <v>2214</v>
      </c>
      <c r="L4863" t="str">
        <f>IF(performance_data[[#This Row],[return_percentage]]&gt;=performance_data[[#This Row],[benchmark_return]],"Higher","Lower")</f>
        <v>Lower</v>
      </c>
      <c r="M4863" s="14">
        <f xml:space="preserve"> _xlfn.MAXIFS(performance_data[date],performance_data[portfolio_id],performance_data[[#This Row],[portfolio_id]])</f>
        <v>45560</v>
      </c>
      <c r="N4863" s="14">
        <f xml:space="preserve"> _xlfn.MINIFS(performance_data[date],performance_data[portfolio_id],performance_data[[#This Row],[portfolio_id]])</f>
        <v>44876</v>
      </c>
      <c r="O4863" s="15">
        <f>_xlfn.MAXIFS(performance_data[portfolio_value],performance_data[portfolio_id],performance_data[[#This Row],[portfolio_id]],performance_data[date],performance_data[[#This Row],[latest_date]])</f>
        <v>342359.7</v>
      </c>
      <c r="P4863" s="15">
        <f>_xlfn.MAXIFS(performance_data[portfolio_value],performance_data[portfolio_id],performance_data[[#This Row],[portfolio_id]],performance_data[date],performance_data[[#This Row],[starting_date]])</f>
        <v>231180.55</v>
      </c>
      <c r="Q4863" s="15">
        <f>performance_data[[#This Row],[latest_value]]-performance_data[[#This Row],[starting_value]]</f>
        <v>111179.15000000002</v>
      </c>
      <c r="R4863" s="15">
        <f>performance_data[[#This Row],[net_inflows]]-performance_data[[#This Row],[net_outflows]]</f>
        <v>11447.08</v>
      </c>
      <c r="S4863" s="15" t="str">
        <f>IF(performance_data[[#This Row],[net_inflows]]&gt;AVERAGE(performance_data[net_inflows]),"High","Low")</f>
        <v>High</v>
      </c>
      <c r="T4863" s="15">
        <f>AVERAGEIF(performance_data[inflow_flag],performance_data[[#This Row],[inflow_flag]],performance_data[return_percentage])</f>
        <v>4.8467905675459724</v>
      </c>
      <c r="U4863" s="17">
        <f>IF(performance_data[[#This Row],[return_percentage]]&lt;performance_data[[#This Row],[benchmark_return]],1,0)</f>
        <v>1</v>
      </c>
      <c r="V4863" s="17">
        <f>COUNTIFS(performance_data[portfolio_id],performance_data[[#This Row],[portfolio_id]])</f>
        <v>22</v>
      </c>
      <c r="W4863" s="17">
        <f>COUNTIFS(performance_data[portfolio_id],performance_data[[#This Row],[portfolio_id]],
          performance_data[return_flag],1)</f>
        <v>9</v>
      </c>
      <c r="X4863" s="15">
        <f>performance_data[[#This Row],[underperform_flag_count]]/performance_data[[#This Row],[totalportfoliocount]]</f>
        <v>0.40909090909090912</v>
      </c>
    </row>
    <row r="4864" spans="1:24" x14ac:dyDescent="0.3">
      <c r="A4864">
        <v>9757</v>
      </c>
      <c r="B4864" s="1">
        <v>44900</v>
      </c>
      <c r="C4864">
        <v>471308.64</v>
      </c>
      <c r="D4864">
        <v>15.49</v>
      </c>
      <c r="E4864">
        <v>12.81</v>
      </c>
      <c r="F4864">
        <v>14626.88</v>
      </c>
      <c r="G4864">
        <v>16872.349999999999</v>
      </c>
      <c r="H4864" t="s">
        <v>2220</v>
      </c>
      <c r="I4864" t="s">
        <v>2217</v>
      </c>
      <c r="J4864">
        <v>12</v>
      </c>
      <c r="K4864" t="s">
        <v>2218</v>
      </c>
      <c r="L4864" t="str">
        <f>IF(performance_data[[#This Row],[return_percentage]]&gt;=performance_data[[#This Row],[benchmark_return]],"Higher","Lower")</f>
        <v>Higher</v>
      </c>
      <c r="M4864" s="14">
        <f xml:space="preserve"> _xlfn.MAXIFS(performance_data[date],performance_data[portfolio_id],performance_data[[#This Row],[portfolio_id]])</f>
        <v>45560</v>
      </c>
      <c r="N4864" s="14">
        <f xml:space="preserve"> _xlfn.MINIFS(performance_data[date],performance_data[portfolio_id],performance_data[[#This Row],[portfolio_id]])</f>
        <v>44876</v>
      </c>
      <c r="O4864" s="15">
        <f>_xlfn.MAXIFS(performance_data[portfolio_value],performance_data[portfolio_id],performance_data[[#This Row],[portfolio_id]],performance_data[date],performance_data[[#This Row],[latest_date]])</f>
        <v>342359.7</v>
      </c>
      <c r="P4864" s="15">
        <f>_xlfn.MAXIFS(performance_data[portfolio_value],performance_data[portfolio_id],performance_data[[#This Row],[portfolio_id]],performance_data[date],performance_data[[#This Row],[starting_date]])</f>
        <v>231180.55</v>
      </c>
      <c r="Q4864" s="15">
        <f>performance_data[[#This Row],[latest_value]]-performance_data[[#This Row],[starting_value]]</f>
        <v>111179.15000000002</v>
      </c>
      <c r="R4864" s="15">
        <f>performance_data[[#This Row],[net_inflows]]-performance_data[[#This Row],[net_outflows]]</f>
        <v>-2245.4699999999993</v>
      </c>
      <c r="S4864" s="15" t="str">
        <f>IF(performance_data[[#This Row],[net_inflows]]&gt;AVERAGE(performance_data[net_inflows]),"High","Low")</f>
        <v>High</v>
      </c>
      <c r="T4864" s="15">
        <f>AVERAGEIF(performance_data[inflow_flag],performance_data[[#This Row],[inflow_flag]],performance_data[return_percentage])</f>
        <v>4.8467905675459724</v>
      </c>
      <c r="U4864" s="17">
        <f>IF(performance_data[[#This Row],[return_percentage]]&lt;performance_data[[#This Row],[benchmark_return]],1,0)</f>
        <v>0</v>
      </c>
      <c r="V4864" s="17">
        <f>COUNTIFS(performance_data[portfolio_id],performance_data[[#This Row],[portfolio_id]])</f>
        <v>22</v>
      </c>
      <c r="W4864" s="17">
        <f>COUNTIFS(performance_data[portfolio_id],performance_data[[#This Row],[portfolio_id]],
          performance_data[return_flag],1)</f>
        <v>9</v>
      </c>
      <c r="X4864" s="15">
        <f>performance_data[[#This Row],[underperform_flag_count]]/performance_data[[#This Row],[totalportfoliocount]]</f>
        <v>0.40909090909090912</v>
      </c>
    </row>
    <row r="4865" spans="1:24" x14ac:dyDescent="0.3">
      <c r="A4865">
        <v>9757</v>
      </c>
      <c r="B4865" s="1">
        <v>44937</v>
      </c>
      <c r="C4865">
        <v>267776.49</v>
      </c>
      <c r="D4865">
        <v>16.059999999999999</v>
      </c>
      <c r="E4865">
        <v>17.62</v>
      </c>
      <c r="F4865">
        <v>14145.71</v>
      </c>
      <c r="G4865">
        <v>19523.45</v>
      </c>
      <c r="H4865" t="s">
        <v>2213</v>
      </c>
      <c r="I4865" t="s">
        <v>2206</v>
      </c>
      <c r="J4865">
        <v>1</v>
      </c>
      <c r="K4865" t="s">
        <v>2207</v>
      </c>
      <c r="L4865" t="str">
        <f>IF(performance_data[[#This Row],[return_percentage]]&gt;=performance_data[[#This Row],[benchmark_return]],"Higher","Lower")</f>
        <v>Lower</v>
      </c>
      <c r="M4865" s="14">
        <f xml:space="preserve"> _xlfn.MAXIFS(performance_data[date],performance_data[portfolio_id],performance_data[[#This Row],[portfolio_id]])</f>
        <v>45560</v>
      </c>
      <c r="N4865" s="14">
        <f xml:space="preserve"> _xlfn.MINIFS(performance_data[date],performance_data[portfolio_id],performance_data[[#This Row],[portfolio_id]])</f>
        <v>44876</v>
      </c>
      <c r="O4865" s="15">
        <f>_xlfn.MAXIFS(performance_data[portfolio_value],performance_data[portfolio_id],performance_data[[#This Row],[portfolio_id]],performance_data[date],performance_data[[#This Row],[latest_date]])</f>
        <v>342359.7</v>
      </c>
      <c r="P4865" s="15">
        <f>_xlfn.MAXIFS(performance_data[portfolio_value],performance_data[portfolio_id],performance_data[[#This Row],[portfolio_id]],performance_data[date],performance_data[[#This Row],[starting_date]])</f>
        <v>231180.55</v>
      </c>
      <c r="Q4865" s="15">
        <f>performance_data[[#This Row],[latest_value]]-performance_data[[#This Row],[starting_value]]</f>
        <v>111179.15000000002</v>
      </c>
      <c r="R4865" s="15">
        <f>performance_data[[#This Row],[net_inflows]]-performance_data[[#This Row],[net_outflows]]</f>
        <v>-5377.7400000000016</v>
      </c>
      <c r="S4865" s="15" t="str">
        <f>IF(performance_data[[#This Row],[net_inflows]]&gt;AVERAGE(performance_data[net_inflows]),"High","Low")</f>
        <v>High</v>
      </c>
      <c r="T4865" s="15">
        <f>AVERAGEIF(performance_data[inflow_flag],performance_data[[#This Row],[inflow_flag]],performance_data[return_percentage])</f>
        <v>4.8467905675459724</v>
      </c>
      <c r="U4865" s="17">
        <f>IF(performance_data[[#This Row],[return_percentage]]&lt;performance_data[[#This Row],[benchmark_return]],1,0)</f>
        <v>1</v>
      </c>
      <c r="V4865" s="17">
        <f>COUNTIFS(performance_data[portfolio_id],performance_data[[#This Row],[portfolio_id]])</f>
        <v>22</v>
      </c>
      <c r="W4865" s="17">
        <f>COUNTIFS(performance_data[portfolio_id],performance_data[[#This Row],[portfolio_id]],
          performance_data[return_flag],1)</f>
        <v>9</v>
      </c>
      <c r="X4865" s="15">
        <f>performance_data[[#This Row],[underperform_flag_count]]/performance_data[[#This Row],[totalportfoliocount]]</f>
        <v>0.40909090909090912</v>
      </c>
    </row>
    <row r="4866" spans="1:24" x14ac:dyDescent="0.3">
      <c r="A4866">
        <v>9757</v>
      </c>
      <c r="B4866" s="1">
        <v>45137</v>
      </c>
      <c r="C4866">
        <v>369003.29</v>
      </c>
      <c r="D4866">
        <v>14.66</v>
      </c>
      <c r="E4866">
        <v>12.48</v>
      </c>
      <c r="F4866">
        <v>15228.48</v>
      </c>
      <c r="G4866">
        <v>14952.43</v>
      </c>
      <c r="H4866" t="s">
        <v>2213</v>
      </c>
      <c r="I4866" t="s">
        <v>2209</v>
      </c>
      <c r="J4866">
        <v>7</v>
      </c>
      <c r="K4866" t="s">
        <v>2210</v>
      </c>
      <c r="L4866" t="str">
        <f>IF(performance_data[[#This Row],[return_percentage]]&gt;=performance_data[[#This Row],[benchmark_return]],"Higher","Lower")</f>
        <v>Higher</v>
      </c>
      <c r="M4866" s="14">
        <f xml:space="preserve"> _xlfn.MAXIFS(performance_data[date],performance_data[portfolio_id],performance_data[[#This Row],[portfolio_id]])</f>
        <v>45560</v>
      </c>
      <c r="N4866" s="14">
        <f xml:space="preserve"> _xlfn.MINIFS(performance_data[date],performance_data[portfolio_id],performance_data[[#This Row],[portfolio_id]])</f>
        <v>44876</v>
      </c>
      <c r="O4866" s="15">
        <f>_xlfn.MAXIFS(performance_data[portfolio_value],performance_data[portfolio_id],performance_data[[#This Row],[portfolio_id]],performance_data[date],performance_data[[#This Row],[latest_date]])</f>
        <v>342359.7</v>
      </c>
      <c r="P4866" s="15">
        <f>_xlfn.MAXIFS(performance_data[portfolio_value],performance_data[portfolio_id],performance_data[[#This Row],[portfolio_id]],performance_data[date],performance_data[[#This Row],[starting_date]])</f>
        <v>231180.55</v>
      </c>
      <c r="Q4866" s="15">
        <f>performance_data[[#This Row],[latest_value]]-performance_data[[#This Row],[starting_value]]</f>
        <v>111179.15000000002</v>
      </c>
      <c r="R4866" s="15">
        <f>performance_data[[#This Row],[net_inflows]]-performance_data[[#This Row],[net_outflows]]</f>
        <v>276.04999999999927</v>
      </c>
      <c r="S4866" s="15" t="str">
        <f>IF(performance_data[[#This Row],[net_inflows]]&gt;AVERAGE(performance_data[net_inflows]),"High","Low")</f>
        <v>High</v>
      </c>
      <c r="T4866" s="15">
        <f>AVERAGEIF(performance_data[inflow_flag],performance_data[[#This Row],[inflow_flag]],performance_data[return_percentage])</f>
        <v>4.8467905675459724</v>
      </c>
      <c r="U4866" s="17">
        <f>IF(performance_data[[#This Row],[return_percentage]]&lt;performance_data[[#This Row],[benchmark_return]],1,0)</f>
        <v>0</v>
      </c>
      <c r="V4866" s="17">
        <f>COUNTIFS(performance_data[portfolio_id],performance_data[[#This Row],[portfolio_id]])</f>
        <v>22</v>
      </c>
      <c r="W4866" s="17">
        <f>COUNTIFS(performance_data[portfolio_id],performance_data[[#This Row],[portfolio_id]],
          performance_data[return_flag],1)</f>
        <v>9</v>
      </c>
      <c r="X4866" s="15">
        <f>performance_data[[#This Row],[underperform_flag_count]]/performance_data[[#This Row],[totalportfoliocount]]</f>
        <v>0.40909090909090912</v>
      </c>
    </row>
    <row r="4867" spans="1:24" x14ac:dyDescent="0.3">
      <c r="A4867">
        <v>9757</v>
      </c>
      <c r="B4867" s="1">
        <v>45049</v>
      </c>
      <c r="C4867">
        <v>487709.25</v>
      </c>
      <c r="D4867">
        <v>-6.02</v>
      </c>
      <c r="E4867">
        <v>-6.35</v>
      </c>
      <c r="F4867">
        <v>9591.2900000000009</v>
      </c>
      <c r="G4867">
        <v>1852.59</v>
      </c>
      <c r="H4867" t="s">
        <v>2213</v>
      </c>
      <c r="I4867" t="s">
        <v>2211</v>
      </c>
      <c r="J4867">
        <v>5</v>
      </c>
      <c r="K4867" t="s">
        <v>2223</v>
      </c>
      <c r="L4867" t="str">
        <f>IF(performance_data[[#This Row],[return_percentage]]&gt;=performance_data[[#This Row],[benchmark_return]],"Higher","Lower")</f>
        <v>Higher</v>
      </c>
      <c r="M4867" s="14">
        <f xml:space="preserve"> _xlfn.MAXIFS(performance_data[date],performance_data[portfolio_id],performance_data[[#This Row],[portfolio_id]])</f>
        <v>45560</v>
      </c>
      <c r="N4867" s="14">
        <f xml:space="preserve"> _xlfn.MINIFS(performance_data[date],performance_data[portfolio_id],performance_data[[#This Row],[portfolio_id]])</f>
        <v>44876</v>
      </c>
      <c r="O4867" s="15">
        <f>_xlfn.MAXIFS(performance_data[portfolio_value],performance_data[portfolio_id],performance_data[[#This Row],[portfolio_id]],performance_data[date],performance_data[[#This Row],[latest_date]])</f>
        <v>342359.7</v>
      </c>
      <c r="P4867" s="15">
        <f>_xlfn.MAXIFS(performance_data[portfolio_value],performance_data[portfolio_id],performance_data[[#This Row],[portfolio_id]],performance_data[date],performance_data[[#This Row],[starting_date]])</f>
        <v>231180.55</v>
      </c>
      <c r="Q4867" s="15">
        <f>performance_data[[#This Row],[latest_value]]-performance_data[[#This Row],[starting_value]]</f>
        <v>111179.15000000002</v>
      </c>
      <c r="R4867" s="15">
        <f>performance_data[[#This Row],[net_inflows]]-performance_data[[#This Row],[net_outflows]]</f>
        <v>7738.7000000000007</v>
      </c>
      <c r="S4867" s="15" t="str">
        <f>IF(performance_data[[#This Row],[net_inflows]]&gt;AVERAGE(performance_data[net_inflows]),"High","Low")</f>
        <v>Low</v>
      </c>
      <c r="T4867" s="15">
        <f>AVERAGEIF(performance_data[inflow_flag],performance_data[[#This Row],[inflow_flag]],performance_data[return_percentage])</f>
        <v>5.0457846277021572</v>
      </c>
      <c r="U4867" s="17">
        <f>IF(performance_data[[#This Row],[return_percentage]]&lt;performance_data[[#This Row],[benchmark_return]],1,0)</f>
        <v>0</v>
      </c>
      <c r="V4867" s="17">
        <f>COUNTIFS(performance_data[portfolio_id],performance_data[[#This Row],[portfolio_id]])</f>
        <v>22</v>
      </c>
      <c r="W4867" s="17">
        <f>COUNTIFS(performance_data[portfolio_id],performance_data[[#This Row],[portfolio_id]],
          performance_data[return_flag],1)</f>
        <v>9</v>
      </c>
      <c r="X4867" s="15">
        <f>performance_data[[#This Row],[underperform_flag_count]]/performance_data[[#This Row],[totalportfoliocount]]</f>
        <v>0.40909090909090912</v>
      </c>
    </row>
    <row r="4868" spans="1:24" x14ac:dyDescent="0.3">
      <c r="A4868">
        <v>9757</v>
      </c>
      <c r="B4868" s="1">
        <v>45511</v>
      </c>
      <c r="C4868">
        <v>400737.1</v>
      </c>
      <c r="D4868">
        <v>-0.09</v>
      </c>
      <c r="E4868">
        <v>-0.09</v>
      </c>
      <c r="F4868">
        <v>18722.73</v>
      </c>
      <c r="G4868">
        <v>6710.91</v>
      </c>
      <c r="H4868" t="s">
        <v>2205</v>
      </c>
      <c r="I4868" t="s">
        <v>2209</v>
      </c>
      <c r="J4868">
        <v>8</v>
      </c>
      <c r="K4868" t="s">
        <v>2214</v>
      </c>
      <c r="L4868" t="str">
        <f>IF(performance_data[[#This Row],[return_percentage]]&gt;=performance_data[[#This Row],[benchmark_return]],"Higher","Lower")</f>
        <v>Higher</v>
      </c>
      <c r="M4868" s="14">
        <f xml:space="preserve"> _xlfn.MAXIFS(performance_data[date],performance_data[portfolio_id],performance_data[[#This Row],[portfolio_id]])</f>
        <v>45560</v>
      </c>
      <c r="N4868" s="14">
        <f xml:space="preserve"> _xlfn.MINIFS(performance_data[date],performance_data[portfolio_id],performance_data[[#This Row],[portfolio_id]])</f>
        <v>44876</v>
      </c>
      <c r="O4868" s="15">
        <f>_xlfn.MAXIFS(performance_data[portfolio_value],performance_data[portfolio_id],performance_data[[#This Row],[portfolio_id]],performance_data[date],performance_data[[#This Row],[latest_date]])</f>
        <v>342359.7</v>
      </c>
      <c r="P4868" s="15">
        <f>_xlfn.MAXIFS(performance_data[portfolio_value],performance_data[portfolio_id],performance_data[[#This Row],[portfolio_id]],performance_data[date],performance_data[[#This Row],[starting_date]])</f>
        <v>231180.55</v>
      </c>
      <c r="Q4868" s="15">
        <f>performance_data[[#This Row],[latest_value]]-performance_data[[#This Row],[starting_value]]</f>
        <v>111179.15000000002</v>
      </c>
      <c r="R4868" s="15">
        <f>performance_data[[#This Row],[net_inflows]]-performance_data[[#This Row],[net_outflows]]</f>
        <v>12011.82</v>
      </c>
      <c r="S4868" s="15" t="str">
        <f>IF(performance_data[[#This Row],[net_inflows]]&gt;AVERAGE(performance_data[net_inflows]),"High","Low")</f>
        <v>High</v>
      </c>
      <c r="T4868" s="15">
        <f>AVERAGEIF(performance_data[inflow_flag],performance_data[[#This Row],[inflow_flag]],performance_data[return_percentage])</f>
        <v>4.8467905675459724</v>
      </c>
      <c r="U4868" s="17">
        <f>IF(performance_data[[#This Row],[return_percentage]]&lt;performance_data[[#This Row],[benchmark_return]],1,0)</f>
        <v>0</v>
      </c>
      <c r="V4868" s="17">
        <f>COUNTIFS(performance_data[portfolio_id],performance_data[[#This Row],[portfolio_id]])</f>
        <v>22</v>
      </c>
      <c r="W4868" s="17">
        <f>COUNTIFS(performance_data[portfolio_id],performance_data[[#This Row],[portfolio_id]],
          performance_data[return_flag],1)</f>
        <v>9</v>
      </c>
      <c r="X4868" s="15">
        <f>performance_data[[#This Row],[underperform_flag_count]]/performance_data[[#This Row],[totalportfoliocount]]</f>
        <v>0.40909090909090912</v>
      </c>
    </row>
    <row r="4869" spans="1:24" x14ac:dyDescent="0.3">
      <c r="A4869">
        <v>9757</v>
      </c>
      <c r="B4869" s="1">
        <v>45215</v>
      </c>
      <c r="C4869">
        <v>248024.71</v>
      </c>
      <c r="D4869">
        <v>1.62</v>
      </c>
      <c r="E4869">
        <v>1.41</v>
      </c>
      <c r="F4869">
        <v>17880.3</v>
      </c>
      <c r="G4869">
        <v>8963.9599999999991</v>
      </c>
      <c r="H4869" t="s">
        <v>2213</v>
      </c>
      <c r="I4869" t="s">
        <v>2217</v>
      </c>
      <c r="J4869">
        <v>10</v>
      </c>
      <c r="K4869" t="s">
        <v>2224</v>
      </c>
      <c r="L4869" t="str">
        <f>IF(performance_data[[#This Row],[return_percentage]]&gt;=performance_data[[#This Row],[benchmark_return]],"Higher","Lower")</f>
        <v>Higher</v>
      </c>
      <c r="M4869" s="14">
        <f xml:space="preserve"> _xlfn.MAXIFS(performance_data[date],performance_data[portfolio_id],performance_data[[#This Row],[portfolio_id]])</f>
        <v>45560</v>
      </c>
      <c r="N4869" s="14">
        <f xml:space="preserve"> _xlfn.MINIFS(performance_data[date],performance_data[portfolio_id],performance_data[[#This Row],[portfolio_id]])</f>
        <v>44876</v>
      </c>
      <c r="O4869" s="15">
        <f>_xlfn.MAXIFS(performance_data[portfolio_value],performance_data[portfolio_id],performance_data[[#This Row],[portfolio_id]],performance_data[date],performance_data[[#This Row],[latest_date]])</f>
        <v>342359.7</v>
      </c>
      <c r="P4869" s="15">
        <f>_xlfn.MAXIFS(performance_data[portfolio_value],performance_data[portfolio_id],performance_data[[#This Row],[portfolio_id]],performance_data[date],performance_data[[#This Row],[starting_date]])</f>
        <v>231180.55</v>
      </c>
      <c r="Q4869" s="15">
        <f>performance_data[[#This Row],[latest_value]]-performance_data[[#This Row],[starting_value]]</f>
        <v>111179.15000000002</v>
      </c>
      <c r="R4869" s="15">
        <f>performance_data[[#This Row],[net_inflows]]-performance_data[[#This Row],[net_outflows]]</f>
        <v>8916.34</v>
      </c>
      <c r="S4869" s="15" t="str">
        <f>IF(performance_data[[#This Row],[net_inflows]]&gt;AVERAGE(performance_data[net_inflows]),"High","Low")</f>
        <v>High</v>
      </c>
      <c r="T4869" s="15">
        <f>AVERAGEIF(performance_data[inflow_flag],performance_data[[#This Row],[inflow_flag]],performance_data[return_percentage])</f>
        <v>4.8467905675459724</v>
      </c>
      <c r="U4869" s="17">
        <f>IF(performance_data[[#This Row],[return_percentage]]&lt;performance_data[[#This Row],[benchmark_return]],1,0)</f>
        <v>0</v>
      </c>
      <c r="V4869" s="17">
        <f>COUNTIFS(performance_data[portfolio_id],performance_data[[#This Row],[portfolio_id]])</f>
        <v>22</v>
      </c>
      <c r="W4869" s="17">
        <f>COUNTIFS(performance_data[portfolio_id],performance_data[[#This Row],[portfolio_id]],
          performance_data[return_flag],1)</f>
        <v>9</v>
      </c>
      <c r="X4869" s="15">
        <f>performance_data[[#This Row],[underperform_flag_count]]/performance_data[[#This Row],[totalportfoliocount]]</f>
        <v>0.40909090909090912</v>
      </c>
    </row>
    <row r="4870" spans="1:24" x14ac:dyDescent="0.3">
      <c r="A4870">
        <v>9757</v>
      </c>
      <c r="B4870" s="1">
        <v>45489</v>
      </c>
      <c r="C4870">
        <v>465151.82</v>
      </c>
      <c r="D4870">
        <v>6.52</v>
      </c>
      <c r="E4870">
        <v>7.28</v>
      </c>
      <c r="F4870">
        <v>11656.95</v>
      </c>
      <c r="G4870">
        <v>5717.32</v>
      </c>
      <c r="H4870" t="s">
        <v>2205</v>
      </c>
      <c r="I4870" t="s">
        <v>2209</v>
      </c>
      <c r="J4870">
        <v>7</v>
      </c>
      <c r="K4870" t="s">
        <v>2210</v>
      </c>
      <c r="L4870" t="str">
        <f>IF(performance_data[[#This Row],[return_percentage]]&gt;=performance_data[[#This Row],[benchmark_return]],"Higher","Lower")</f>
        <v>Lower</v>
      </c>
      <c r="M4870" s="14">
        <f xml:space="preserve"> _xlfn.MAXIFS(performance_data[date],performance_data[portfolio_id],performance_data[[#This Row],[portfolio_id]])</f>
        <v>45560</v>
      </c>
      <c r="N4870" s="14">
        <f xml:space="preserve"> _xlfn.MINIFS(performance_data[date],performance_data[portfolio_id],performance_data[[#This Row],[portfolio_id]])</f>
        <v>44876</v>
      </c>
      <c r="O4870" s="15">
        <f>_xlfn.MAXIFS(performance_data[portfolio_value],performance_data[portfolio_id],performance_data[[#This Row],[portfolio_id]],performance_data[date],performance_data[[#This Row],[latest_date]])</f>
        <v>342359.7</v>
      </c>
      <c r="P4870" s="15">
        <f>_xlfn.MAXIFS(performance_data[portfolio_value],performance_data[portfolio_id],performance_data[[#This Row],[portfolio_id]],performance_data[date],performance_data[[#This Row],[starting_date]])</f>
        <v>231180.55</v>
      </c>
      <c r="Q4870" s="15">
        <f>performance_data[[#This Row],[latest_value]]-performance_data[[#This Row],[starting_value]]</f>
        <v>111179.15000000002</v>
      </c>
      <c r="R4870" s="15">
        <f>performance_data[[#This Row],[net_inflows]]-performance_data[[#This Row],[net_outflows]]</f>
        <v>5939.630000000001</v>
      </c>
      <c r="S4870" s="15" t="str">
        <f>IF(performance_data[[#This Row],[net_inflows]]&gt;AVERAGE(performance_data[net_inflows]),"High","Low")</f>
        <v>High</v>
      </c>
      <c r="T4870" s="15">
        <f>AVERAGEIF(performance_data[inflow_flag],performance_data[[#This Row],[inflow_flag]],performance_data[return_percentage])</f>
        <v>4.8467905675459724</v>
      </c>
      <c r="U4870" s="17">
        <f>IF(performance_data[[#This Row],[return_percentage]]&lt;performance_data[[#This Row],[benchmark_return]],1,0)</f>
        <v>1</v>
      </c>
      <c r="V4870" s="17">
        <f>COUNTIFS(performance_data[portfolio_id],performance_data[[#This Row],[portfolio_id]])</f>
        <v>22</v>
      </c>
      <c r="W4870" s="17">
        <f>COUNTIFS(performance_data[portfolio_id],performance_data[[#This Row],[portfolio_id]],
          performance_data[return_flag],1)</f>
        <v>9</v>
      </c>
      <c r="X4870" s="15">
        <f>performance_data[[#This Row],[underperform_flag_count]]/performance_data[[#This Row],[totalportfoliocount]]</f>
        <v>0.40909090909090912</v>
      </c>
    </row>
    <row r="4871" spans="1:24" x14ac:dyDescent="0.3">
      <c r="A4871">
        <v>9757</v>
      </c>
      <c r="B4871" s="1">
        <v>45202</v>
      </c>
      <c r="C4871">
        <v>367078.5</v>
      </c>
      <c r="D4871">
        <v>-2.44</v>
      </c>
      <c r="E4871">
        <v>-2.5099999999999998</v>
      </c>
      <c r="F4871">
        <v>8359.52</v>
      </c>
      <c r="G4871">
        <v>11323.09</v>
      </c>
      <c r="H4871" t="s">
        <v>2213</v>
      </c>
      <c r="I4871" t="s">
        <v>2217</v>
      </c>
      <c r="J4871">
        <v>10</v>
      </c>
      <c r="K4871" t="s">
        <v>2224</v>
      </c>
      <c r="L4871" t="str">
        <f>IF(performance_data[[#This Row],[return_percentage]]&gt;=performance_data[[#This Row],[benchmark_return]],"Higher","Lower")</f>
        <v>Higher</v>
      </c>
      <c r="M4871" s="14">
        <f xml:space="preserve"> _xlfn.MAXIFS(performance_data[date],performance_data[portfolio_id],performance_data[[#This Row],[portfolio_id]])</f>
        <v>45560</v>
      </c>
      <c r="N4871" s="14">
        <f xml:space="preserve"> _xlfn.MINIFS(performance_data[date],performance_data[portfolio_id],performance_data[[#This Row],[portfolio_id]])</f>
        <v>44876</v>
      </c>
      <c r="O4871" s="15">
        <f>_xlfn.MAXIFS(performance_data[portfolio_value],performance_data[portfolio_id],performance_data[[#This Row],[portfolio_id]],performance_data[date],performance_data[[#This Row],[latest_date]])</f>
        <v>342359.7</v>
      </c>
      <c r="P4871" s="15">
        <f>_xlfn.MAXIFS(performance_data[portfolio_value],performance_data[portfolio_id],performance_data[[#This Row],[portfolio_id]],performance_data[date],performance_data[[#This Row],[starting_date]])</f>
        <v>231180.55</v>
      </c>
      <c r="Q4871" s="15">
        <f>performance_data[[#This Row],[latest_value]]-performance_data[[#This Row],[starting_value]]</f>
        <v>111179.15000000002</v>
      </c>
      <c r="R4871" s="15">
        <f>performance_data[[#This Row],[net_inflows]]-performance_data[[#This Row],[net_outflows]]</f>
        <v>-2963.5699999999997</v>
      </c>
      <c r="S4871" s="15" t="str">
        <f>IF(performance_data[[#This Row],[net_inflows]]&gt;AVERAGE(performance_data[net_inflows]),"High","Low")</f>
        <v>Low</v>
      </c>
      <c r="T4871" s="15">
        <f>AVERAGEIF(performance_data[inflow_flag],performance_data[[#This Row],[inflow_flag]],performance_data[return_percentage])</f>
        <v>5.0457846277021572</v>
      </c>
      <c r="U4871" s="17">
        <f>IF(performance_data[[#This Row],[return_percentage]]&lt;performance_data[[#This Row],[benchmark_return]],1,0)</f>
        <v>0</v>
      </c>
      <c r="V4871" s="17">
        <f>COUNTIFS(performance_data[portfolio_id],performance_data[[#This Row],[portfolio_id]])</f>
        <v>22</v>
      </c>
      <c r="W4871" s="17">
        <f>COUNTIFS(performance_data[portfolio_id],performance_data[[#This Row],[portfolio_id]],
          performance_data[return_flag],1)</f>
        <v>9</v>
      </c>
      <c r="X4871" s="15">
        <f>performance_data[[#This Row],[underperform_flag_count]]/performance_data[[#This Row],[totalportfoliocount]]</f>
        <v>0.40909090909090912</v>
      </c>
    </row>
    <row r="4872" spans="1:24" x14ac:dyDescent="0.3">
      <c r="A4872">
        <v>9757</v>
      </c>
      <c r="B4872" s="1">
        <v>45007</v>
      </c>
      <c r="C4872">
        <v>159619.82999999999</v>
      </c>
      <c r="D4872">
        <v>-1.39</v>
      </c>
      <c r="E4872">
        <v>-1.35</v>
      </c>
      <c r="F4872">
        <v>565.78</v>
      </c>
      <c r="G4872">
        <v>10000.81</v>
      </c>
      <c r="H4872" t="s">
        <v>2213</v>
      </c>
      <c r="I4872" t="s">
        <v>2206</v>
      </c>
      <c r="J4872">
        <v>3</v>
      </c>
      <c r="K4872" t="s">
        <v>2222</v>
      </c>
      <c r="L4872" t="str">
        <f>IF(performance_data[[#This Row],[return_percentage]]&gt;=performance_data[[#This Row],[benchmark_return]],"Higher","Lower")</f>
        <v>Lower</v>
      </c>
      <c r="M4872" s="14">
        <f xml:space="preserve"> _xlfn.MAXIFS(performance_data[date],performance_data[portfolio_id],performance_data[[#This Row],[portfolio_id]])</f>
        <v>45560</v>
      </c>
      <c r="N4872" s="14">
        <f xml:space="preserve"> _xlfn.MINIFS(performance_data[date],performance_data[portfolio_id],performance_data[[#This Row],[portfolio_id]])</f>
        <v>44876</v>
      </c>
      <c r="O4872" s="15">
        <f>_xlfn.MAXIFS(performance_data[portfolio_value],performance_data[portfolio_id],performance_data[[#This Row],[portfolio_id]],performance_data[date],performance_data[[#This Row],[latest_date]])</f>
        <v>342359.7</v>
      </c>
      <c r="P4872" s="15">
        <f>_xlfn.MAXIFS(performance_data[portfolio_value],performance_data[portfolio_id],performance_data[[#This Row],[portfolio_id]],performance_data[date],performance_data[[#This Row],[starting_date]])</f>
        <v>231180.55</v>
      </c>
      <c r="Q4872" s="15">
        <f>performance_data[[#This Row],[latest_value]]-performance_data[[#This Row],[starting_value]]</f>
        <v>111179.15000000002</v>
      </c>
      <c r="R4872" s="15">
        <f>performance_data[[#This Row],[net_inflows]]-performance_data[[#This Row],[net_outflows]]</f>
        <v>-9435.0299999999988</v>
      </c>
      <c r="S4872" s="15" t="str">
        <f>IF(performance_data[[#This Row],[net_inflows]]&gt;AVERAGE(performance_data[net_inflows]),"High","Low")</f>
        <v>Low</v>
      </c>
      <c r="T4872" s="15">
        <f>AVERAGEIF(performance_data[inflow_flag],performance_data[[#This Row],[inflow_flag]],performance_data[return_percentage])</f>
        <v>5.0457846277021572</v>
      </c>
      <c r="U4872" s="17">
        <f>IF(performance_data[[#This Row],[return_percentage]]&lt;performance_data[[#This Row],[benchmark_return]],1,0)</f>
        <v>1</v>
      </c>
      <c r="V4872" s="17">
        <f>COUNTIFS(performance_data[portfolio_id],performance_data[[#This Row],[portfolio_id]])</f>
        <v>22</v>
      </c>
      <c r="W4872" s="17">
        <f>COUNTIFS(performance_data[portfolio_id],performance_data[[#This Row],[portfolio_id]],
          performance_data[return_flag],1)</f>
        <v>9</v>
      </c>
      <c r="X4872" s="15">
        <f>performance_data[[#This Row],[underperform_flag_count]]/performance_data[[#This Row],[totalportfoliocount]]</f>
        <v>0.40909090909090912</v>
      </c>
    </row>
    <row r="4873" spans="1:24" x14ac:dyDescent="0.3">
      <c r="A4873">
        <v>9757</v>
      </c>
      <c r="B4873" s="1">
        <v>44876</v>
      </c>
      <c r="C4873">
        <v>231180.55</v>
      </c>
      <c r="D4873">
        <v>-0.54</v>
      </c>
      <c r="E4873">
        <v>-0.64</v>
      </c>
      <c r="F4873">
        <v>11699.97</v>
      </c>
      <c r="G4873">
        <v>4499.13</v>
      </c>
      <c r="H4873" t="s">
        <v>2220</v>
      </c>
      <c r="I4873" t="s">
        <v>2217</v>
      </c>
      <c r="J4873">
        <v>11</v>
      </c>
      <c r="K4873" t="s">
        <v>2219</v>
      </c>
      <c r="L4873" t="str">
        <f>IF(performance_data[[#This Row],[return_percentage]]&gt;=performance_data[[#This Row],[benchmark_return]],"Higher","Lower")</f>
        <v>Higher</v>
      </c>
      <c r="M4873" s="14">
        <f xml:space="preserve"> _xlfn.MAXIFS(performance_data[date],performance_data[portfolio_id],performance_data[[#This Row],[portfolio_id]])</f>
        <v>45560</v>
      </c>
      <c r="N4873" s="14">
        <f xml:space="preserve"> _xlfn.MINIFS(performance_data[date],performance_data[portfolio_id],performance_data[[#This Row],[portfolio_id]])</f>
        <v>44876</v>
      </c>
      <c r="O4873" s="15">
        <f>_xlfn.MAXIFS(performance_data[portfolio_value],performance_data[portfolio_id],performance_data[[#This Row],[portfolio_id]],performance_data[date],performance_data[[#This Row],[latest_date]])</f>
        <v>342359.7</v>
      </c>
      <c r="P4873" s="15">
        <f>_xlfn.MAXIFS(performance_data[portfolio_value],performance_data[portfolio_id],performance_data[[#This Row],[portfolio_id]],performance_data[date],performance_data[[#This Row],[starting_date]])</f>
        <v>231180.55</v>
      </c>
      <c r="Q4873" s="15">
        <f>performance_data[[#This Row],[latest_value]]-performance_data[[#This Row],[starting_value]]</f>
        <v>111179.15000000002</v>
      </c>
      <c r="R4873" s="15">
        <f>performance_data[[#This Row],[net_inflows]]-performance_data[[#This Row],[net_outflows]]</f>
        <v>7200.8399999999992</v>
      </c>
      <c r="S4873" s="15" t="str">
        <f>IF(performance_data[[#This Row],[net_inflows]]&gt;AVERAGE(performance_data[net_inflows]),"High","Low")</f>
        <v>High</v>
      </c>
      <c r="T4873" s="15">
        <f>AVERAGEIF(performance_data[inflow_flag],performance_data[[#This Row],[inflow_flag]],performance_data[return_percentage])</f>
        <v>4.8467905675459724</v>
      </c>
      <c r="U4873" s="17">
        <f>IF(performance_data[[#This Row],[return_percentage]]&lt;performance_data[[#This Row],[benchmark_return]],1,0)</f>
        <v>0</v>
      </c>
      <c r="V4873" s="17">
        <f>COUNTIFS(performance_data[portfolio_id],performance_data[[#This Row],[portfolio_id]])</f>
        <v>22</v>
      </c>
      <c r="W4873" s="17">
        <f>COUNTIFS(performance_data[portfolio_id],performance_data[[#This Row],[portfolio_id]],
          performance_data[return_flag],1)</f>
        <v>9</v>
      </c>
      <c r="X4873" s="15">
        <f>performance_data[[#This Row],[underperform_flag_count]]/performance_data[[#This Row],[totalportfoliocount]]</f>
        <v>0.40909090909090912</v>
      </c>
    </row>
    <row r="4874" spans="1:24" x14ac:dyDescent="0.3">
      <c r="A4874">
        <v>9834</v>
      </c>
      <c r="B4874" s="1">
        <v>44895</v>
      </c>
      <c r="C4874">
        <v>15670.8</v>
      </c>
      <c r="D4874">
        <v>0.63</v>
      </c>
      <c r="E4874">
        <v>0.61</v>
      </c>
      <c r="F4874">
        <v>3714.45</v>
      </c>
      <c r="G4874">
        <v>2159.4299999999998</v>
      </c>
      <c r="H4874" t="s">
        <v>2220</v>
      </c>
      <c r="I4874" t="s">
        <v>2217</v>
      </c>
      <c r="J4874">
        <v>11</v>
      </c>
      <c r="K4874" t="s">
        <v>2219</v>
      </c>
      <c r="L4874" t="str">
        <f>IF(performance_data[[#This Row],[return_percentage]]&gt;=performance_data[[#This Row],[benchmark_return]],"Higher","Lower")</f>
        <v>Higher</v>
      </c>
      <c r="M4874" s="14">
        <f xml:space="preserve"> _xlfn.MAXIFS(performance_data[date],performance_data[portfolio_id],performance_data[[#This Row],[portfolio_id]])</f>
        <v>45516</v>
      </c>
      <c r="N4874" s="14">
        <f xml:space="preserve"> _xlfn.MINIFS(performance_data[date],performance_data[portfolio_id],performance_data[[#This Row],[portfolio_id]])</f>
        <v>44861</v>
      </c>
      <c r="O4874" s="15">
        <f>_xlfn.MAXIFS(performance_data[portfolio_value],performance_data[portfolio_id],performance_data[[#This Row],[portfolio_id]],performance_data[date],performance_data[[#This Row],[latest_date]])</f>
        <v>378001.29</v>
      </c>
      <c r="P4874" s="15">
        <f>_xlfn.MAXIFS(performance_data[portfolio_value],performance_data[portfolio_id],performance_data[[#This Row],[portfolio_id]],performance_data[date],performance_data[[#This Row],[starting_date]])</f>
        <v>109664.66</v>
      </c>
      <c r="Q4874" s="15">
        <f>performance_data[[#This Row],[latest_value]]-performance_data[[#This Row],[starting_value]]</f>
        <v>268336.63</v>
      </c>
      <c r="R4874" s="15">
        <f>performance_data[[#This Row],[net_inflows]]-performance_data[[#This Row],[net_outflows]]</f>
        <v>1555.02</v>
      </c>
      <c r="S4874" s="15" t="str">
        <f>IF(performance_data[[#This Row],[net_inflows]]&gt;AVERAGE(performance_data[net_inflows]),"High","Low")</f>
        <v>Low</v>
      </c>
      <c r="T4874" s="15">
        <f>AVERAGEIF(performance_data[inflow_flag],performance_data[[#This Row],[inflow_flag]],performance_data[return_percentage])</f>
        <v>5.0457846277021572</v>
      </c>
      <c r="U4874" s="17">
        <f>IF(performance_data[[#This Row],[return_percentage]]&lt;performance_data[[#This Row],[benchmark_return]],1,0)</f>
        <v>0</v>
      </c>
      <c r="V4874" s="17">
        <f>COUNTIFS(performance_data[portfolio_id],performance_data[[#This Row],[portfolio_id]])</f>
        <v>17</v>
      </c>
      <c r="W4874" s="17">
        <f>COUNTIFS(performance_data[portfolio_id],performance_data[[#This Row],[portfolio_id]],
          performance_data[return_flag],1)</f>
        <v>7</v>
      </c>
      <c r="X4874" s="15">
        <f>performance_data[[#This Row],[underperform_flag_count]]/performance_data[[#This Row],[totalportfoliocount]]</f>
        <v>0.41176470588235292</v>
      </c>
    </row>
    <row r="4875" spans="1:24" x14ac:dyDescent="0.3">
      <c r="A4875">
        <v>9834</v>
      </c>
      <c r="B4875" s="1">
        <v>45077</v>
      </c>
      <c r="C4875">
        <v>14316.83</v>
      </c>
      <c r="D4875">
        <v>-1.69</v>
      </c>
      <c r="E4875">
        <v>-1.82</v>
      </c>
      <c r="F4875">
        <v>4832.88</v>
      </c>
      <c r="G4875">
        <v>17396.29</v>
      </c>
      <c r="H4875" t="s">
        <v>2213</v>
      </c>
      <c r="I4875" t="s">
        <v>2211</v>
      </c>
      <c r="J4875">
        <v>5</v>
      </c>
      <c r="K4875" t="s">
        <v>2223</v>
      </c>
      <c r="L4875" t="str">
        <f>IF(performance_data[[#This Row],[return_percentage]]&gt;=performance_data[[#This Row],[benchmark_return]],"Higher","Lower")</f>
        <v>Higher</v>
      </c>
      <c r="M4875" s="14">
        <f xml:space="preserve"> _xlfn.MAXIFS(performance_data[date],performance_data[portfolio_id],performance_data[[#This Row],[portfolio_id]])</f>
        <v>45516</v>
      </c>
      <c r="N4875" s="14">
        <f xml:space="preserve"> _xlfn.MINIFS(performance_data[date],performance_data[portfolio_id],performance_data[[#This Row],[portfolio_id]])</f>
        <v>44861</v>
      </c>
      <c r="O4875" s="15">
        <f>_xlfn.MAXIFS(performance_data[portfolio_value],performance_data[portfolio_id],performance_data[[#This Row],[portfolio_id]],performance_data[date],performance_data[[#This Row],[latest_date]])</f>
        <v>378001.29</v>
      </c>
      <c r="P4875" s="15">
        <f>_xlfn.MAXIFS(performance_data[portfolio_value],performance_data[portfolio_id],performance_data[[#This Row],[portfolio_id]],performance_data[date],performance_data[[#This Row],[starting_date]])</f>
        <v>109664.66</v>
      </c>
      <c r="Q4875" s="15">
        <f>performance_data[[#This Row],[latest_value]]-performance_data[[#This Row],[starting_value]]</f>
        <v>268336.63</v>
      </c>
      <c r="R4875" s="15">
        <f>performance_data[[#This Row],[net_inflows]]-performance_data[[#This Row],[net_outflows]]</f>
        <v>-12563.41</v>
      </c>
      <c r="S4875" s="15" t="str">
        <f>IF(performance_data[[#This Row],[net_inflows]]&gt;AVERAGE(performance_data[net_inflows]),"High","Low")</f>
        <v>Low</v>
      </c>
      <c r="T4875" s="15">
        <f>AVERAGEIF(performance_data[inflow_flag],performance_data[[#This Row],[inflow_flag]],performance_data[return_percentage])</f>
        <v>5.0457846277021572</v>
      </c>
      <c r="U4875" s="17">
        <f>IF(performance_data[[#This Row],[return_percentage]]&lt;performance_data[[#This Row],[benchmark_return]],1,0)</f>
        <v>0</v>
      </c>
      <c r="V4875" s="17">
        <f>COUNTIFS(performance_data[portfolio_id],performance_data[[#This Row],[portfolio_id]])</f>
        <v>17</v>
      </c>
      <c r="W4875" s="17">
        <f>COUNTIFS(performance_data[portfolio_id],performance_data[[#This Row],[portfolio_id]],
          performance_data[return_flag],1)</f>
        <v>7</v>
      </c>
      <c r="X4875" s="15">
        <f>performance_data[[#This Row],[underperform_flag_count]]/performance_data[[#This Row],[totalportfoliocount]]</f>
        <v>0.41176470588235292</v>
      </c>
    </row>
    <row r="4876" spans="1:24" x14ac:dyDescent="0.3">
      <c r="A4876">
        <v>9834</v>
      </c>
      <c r="B4876" s="1">
        <v>45513</v>
      </c>
      <c r="C4876">
        <v>226512.76</v>
      </c>
      <c r="D4876">
        <v>-0.91</v>
      </c>
      <c r="E4876">
        <v>-1.02</v>
      </c>
      <c r="F4876">
        <v>1309.73</v>
      </c>
      <c r="G4876">
        <v>19940.310000000001</v>
      </c>
      <c r="H4876" t="s">
        <v>2205</v>
      </c>
      <c r="I4876" t="s">
        <v>2209</v>
      </c>
      <c r="J4876">
        <v>8</v>
      </c>
      <c r="K4876" t="s">
        <v>2214</v>
      </c>
      <c r="L4876" t="str">
        <f>IF(performance_data[[#This Row],[return_percentage]]&gt;=performance_data[[#This Row],[benchmark_return]],"Higher","Lower")</f>
        <v>Higher</v>
      </c>
      <c r="M4876" s="14">
        <f xml:space="preserve"> _xlfn.MAXIFS(performance_data[date],performance_data[portfolio_id],performance_data[[#This Row],[portfolio_id]])</f>
        <v>45516</v>
      </c>
      <c r="N4876" s="14">
        <f xml:space="preserve"> _xlfn.MINIFS(performance_data[date],performance_data[portfolio_id],performance_data[[#This Row],[portfolio_id]])</f>
        <v>44861</v>
      </c>
      <c r="O4876" s="15">
        <f>_xlfn.MAXIFS(performance_data[portfolio_value],performance_data[portfolio_id],performance_data[[#This Row],[portfolio_id]],performance_data[date],performance_data[[#This Row],[latest_date]])</f>
        <v>378001.29</v>
      </c>
      <c r="P4876" s="15">
        <f>_xlfn.MAXIFS(performance_data[portfolio_value],performance_data[portfolio_id],performance_data[[#This Row],[portfolio_id]],performance_data[date],performance_data[[#This Row],[starting_date]])</f>
        <v>109664.66</v>
      </c>
      <c r="Q4876" s="15">
        <f>performance_data[[#This Row],[latest_value]]-performance_data[[#This Row],[starting_value]]</f>
        <v>268336.63</v>
      </c>
      <c r="R4876" s="15">
        <f>performance_data[[#This Row],[net_inflows]]-performance_data[[#This Row],[net_outflows]]</f>
        <v>-18630.580000000002</v>
      </c>
      <c r="S4876" s="15" t="str">
        <f>IF(performance_data[[#This Row],[net_inflows]]&gt;AVERAGE(performance_data[net_inflows]),"High","Low")</f>
        <v>Low</v>
      </c>
      <c r="T4876" s="15">
        <f>AVERAGEIF(performance_data[inflow_flag],performance_data[[#This Row],[inflow_flag]],performance_data[return_percentage])</f>
        <v>5.0457846277021572</v>
      </c>
      <c r="U4876" s="17">
        <f>IF(performance_data[[#This Row],[return_percentage]]&lt;performance_data[[#This Row],[benchmark_return]],1,0)</f>
        <v>0</v>
      </c>
      <c r="V4876" s="17">
        <f>COUNTIFS(performance_data[portfolio_id],performance_data[[#This Row],[portfolio_id]])</f>
        <v>17</v>
      </c>
      <c r="W4876" s="17">
        <f>COUNTIFS(performance_data[portfolio_id],performance_data[[#This Row],[portfolio_id]],
          performance_data[return_flag],1)</f>
        <v>7</v>
      </c>
      <c r="X4876" s="15">
        <f>performance_data[[#This Row],[underperform_flag_count]]/performance_data[[#This Row],[totalportfoliocount]]</f>
        <v>0.41176470588235292</v>
      </c>
    </row>
    <row r="4877" spans="1:24" x14ac:dyDescent="0.3">
      <c r="A4877">
        <v>9834</v>
      </c>
      <c r="B4877" s="1">
        <v>45471</v>
      </c>
      <c r="C4877">
        <v>95202.18</v>
      </c>
      <c r="D4877">
        <v>13.31</v>
      </c>
      <c r="E4877">
        <v>14.91</v>
      </c>
      <c r="F4877">
        <v>18768.77</v>
      </c>
      <c r="G4877">
        <v>15089.93</v>
      </c>
      <c r="H4877" t="s">
        <v>2205</v>
      </c>
      <c r="I4877" t="s">
        <v>2211</v>
      </c>
      <c r="J4877">
        <v>6</v>
      </c>
      <c r="K4877" t="s">
        <v>2212</v>
      </c>
      <c r="L4877" t="str">
        <f>IF(performance_data[[#This Row],[return_percentage]]&gt;=performance_data[[#This Row],[benchmark_return]],"Higher","Lower")</f>
        <v>Lower</v>
      </c>
      <c r="M4877" s="14">
        <f xml:space="preserve"> _xlfn.MAXIFS(performance_data[date],performance_data[portfolio_id],performance_data[[#This Row],[portfolio_id]])</f>
        <v>45516</v>
      </c>
      <c r="N4877" s="14">
        <f xml:space="preserve"> _xlfn.MINIFS(performance_data[date],performance_data[portfolio_id],performance_data[[#This Row],[portfolio_id]])</f>
        <v>44861</v>
      </c>
      <c r="O4877" s="15">
        <f>_xlfn.MAXIFS(performance_data[portfolio_value],performance_data[portfolio_id],performance_data[[#This Row],[portfolio_id]],performance_data[date],performance_data[[#This Row],[latest_date]])</f>
        <v>378001.29</v>
      </c>
      <c r="P4877" s="15">
        <f>_xlfn.MAXIFS(performance_data[portfolio_value],performance_data[portfolio_id],performance_data[[#This Row],[portfolio_id]],performance_data[date],performance_data[[#This Row],[starting_date]])</f>
        <v>109664.66</v>
      </c>
      <c r="Q4877" s="15">
        <f>performance_data[[#This Row],[latest_value]]-performance_data[[#This Row],[starting_value]]</f>
        <v>268336.63</v>
      </c>
      <c r="R4877" s="15">
        <f>performance_data[[#This Row],[net_inflows]]-performance_data[[#This Row],[net_outflows]]</f>
        <v>3678.84</v>
      </c>
      <c r="S4877" s="15" t="str">
        <f>IF(performance_data[[#This Row],[net_inflows]]&gt;AVERAGE(performance_data[net_inflows]),"High","Low")</f>
        <v>High</v>
      </c>
      <c r="T4877" s="15">
        <f>AVERAGEIF(performance_data[inflow_flag],performance_data[[#This Row],[inflow_flag]],performance_data[return_percentage])</f>
        <v>4.8467905675459724</v>
      </c>
      <c r="U4877" s="17">
        <f>IF(performance_data[[#This Row],[return_percentage]]&lt;performance_data[[#This Row],[benchmark_return]],1,0)</f>
        <v>1</v>
      </c>
      <c r="V4877" s="17">
        <f>COUNTIFS(performance_data[portfolio_id],performance_data[[#This Row],[portfolio_id]])</f>
        <v>17</v>
      </c>
      <c r="W4877" s="17">
        <f>COUNTIFS(performance_data[portfolio_id],performance_data[[#This Row],[portfolio_id]],
          performance_data[return_flag],1)</f>
        <v>7</v>
      </c>
      <c r="X4877" s="15">
        <f>performance_data[[#This Row],[underperform_flag_count]]/performance_data[[#This Row],[totalportfoliocount]]</f>
        <v>0.41176470588235292</v>
      </c>
    </row>
    <row r="4878" spans="1:24" x14ac:dyDescent="0.3">
      <c r="A4878">
        <v>9834</v>
      </c>
      <c r="B4878" s="1">
        <v>45009</v>
      </c>
      <c r="C4878">
        <v>305261.96000000002</v>
      </c>
      <c r="D4878">
        <v>-7.33</v>
      </c>
      <c r="E4878">
        <v>-7.13</v>
      </c>
      <c r="F4878">
        <v>7395.36</v>
      </c>
      <c r="G4878">
        <v>18876.75</v>
      </c>
      <c r="H4878" t="s">
        <v>2213</v>
      </c>
      <c r="I4878" t="s">
        <v>2206</v>
      </c>
      <c r="J4878">
        <v>3</v>
      </c>
      <c r="K4878" t="s">
        <v>2222</v>
      </c>
      <c r="L4878" t="str">
        <f>IF(performance_data[[#This Row],[return_percentage]]&gt;=performance_data[[#This Row],[benchmark_return]],"Higher","Lower")</f>
        <v>Lower</v>
      </c>
      <c r="M4878" s="14">
        <f xml:space="preserve"> _xlfn.MAXIFS(performance_data[date],performance_data[portfolio_id],performance_data[[#This Row],[portfolio_id]])</f>
        <v>45516</v>
      </c>
      <c r="N4878" s="14">
        <f xml:space="preserve"> _xlfn.MINIFS(performance_data[date],performance_data[portfolio_id],performance_data[[#This Row],[portfolio_id]])</f>
        <v>44861</v>
      </c>
      <c r="O4878" s="15">
        <f>_xlfn.MAXIFS(performance_data[portfolio_value],performance_data[portfolio_id],performance_data[[#This Row],[portfolio_id]],performance_data[date],performance_data[[#This Row],[latest_date]])</f>
        <v>378001.29</v>
      </c>
      <c r="P4878" s="15">
        <f>_xlfn.MAXIFS(performance_data[portfolio_value],performance_data[portfolio_id],performance_data[[#This Row],[portfolio_id]],performance_data[date],performance_data[[#This Row],[starting_date]])</f>
        <v>109664.66</v>
      </c>
      <c r="Q4878" s="15">
        <f>performance_data[[#This Row],[latest_value]]-performance_data[[#This Row],[starting_value]]</f>
        <v>268336.63</v>
      </c>
      <c r="R4878" s="15">
        <f>performance_data[[#This Row],[net_inflows]]-performance_data[[#This Row],[net_outflows]]</f>
        <v>-11481.39</v>
      </c>
      <c r="S4878" s="15" t="str">
        <f>IF(performance_data[[#This Row],[net_inflows]]&gt;AVERAGE(performance_data[net_inflows]),"High","Low")</f>
        <v>Low</v>
      </c>
      <c r="T4878" s="15">
        <f>AVERAGEIF(performance_data[inflow_flag],performance_data[[#This Row],[inflow_flag]],performance_data[return_percentage])</f>
        <v>5.0457846277021572</v>
      </c>
      <c r="U4878" s="17">
        <f>IF(performance_data[[#This Row],[return_percentage]]&lt;performance_data[[#This Row],[benchmark_return]],1,0)</f>
        <v>1</v>
      </c>
      <c r="V4878" s="17">
        <f>COUNTIFS(performance_data[portfolio_id],performance_data[[#This Row],[portfolio_id]])</f>
        <v>17</v>
      </c>
      <c r="W4878" s="17">
        <f>COUNTIFS(performance_data[portfolio_id],performance_data[[#This Row],[portfolio_id]],
          performance_data[return_flag],1)</f>
        <v>7</v>
      </c>
      <c r="X4878" s="15">
        <f>performance_data[[#This Row],[underperform_flag_count]]/performance_data[[#This Row],[totalportfoliocount]]</f>
        <v>0.41176470588235292</v>
      </c>
    </row>
    <row r="4879" spans="1:24" x14ac:dyDescent="0.3">
      <c r="A4879">
        <v>9834</v>
      </c>
      <c r="B4879" s="1">
        <v>45412</v>
      </c>
      <c r="C4879">
        <v>10453.469999999999</v>
      </c>
      <c r="D4879">
        <v>-1.82</v>
      </c>
      <c r="E4879">
        <v>-1.53</v>
      </c>
      <c r="F4879">
        <v>11849.88</v>
      </c>
      <c r="G4879">
        <v>84.79</v>
      </c>
      <c r="H4879" t="s">
        <v>2205</v>
      </c>
      <c r="I4879" t="s">
        <v>2211</v>
      </c>
      <c r="J4879">
        <v>4</v>
      </c>
      <c r="K4879" t="s">
        <v>2216</v>
      </c>
      <c r="L4879" t="str">
        <f>IF(performance_data[[#This Row],[return_percentage]]&gt;=performance_data[[#This Row],[benchmark_return]],"Higher","Lower")</f>
        <v>Lower</v>
      </c>
      <c r="M4879" s="14">
        <f xml:space="preserve"> _xlfn.MAXIFS(performance_data[date],performance_data[portfolio_id],performance_data[[#This Row],[portfolio_id]])</f>
        <v>45516</v>
      </c>
      <c r="N4879" s="14">
        <f xml:space="preserve"> _xlfn.MINIFS(performance_data[date],performance_data[portfolio_id],performance_data[[#This Row],[portfolio_id]])</f>
        <v>44861</v>
      </c>
      <c r="O4879" s="15">
        <f>_xlfn.MAXIFS(performance_data[portfolio_value],performance_data[portfolio_id],performance_data[[#This Row],[portfolio_id]],performance_data[date],performance_data[[#This Row],[latest_date]])</f>
        <v>378001.29</v>
      </c>
      <c r="P4879" s="15">
        <f>_xlfn.MAXIFS(performance_data[portfolio_value],performance_data[portfolio_id],performance_data[[#This Row],[portfolio_id]],performance_data[date],performance_data[[#This Row],[starting_date]])</f>
        <v>109664.66</v>
      </c>
      <c r="Q4879" s="15">
        <f>performance_data[[#This Row],[latest_value]]-performance_data[[#This Row],[starting_value]]</f>
        <v>268336.63</v>
      </c>
      <c r="R4879" s="15">
        <f>performance_data[[#This Row],[net_inflows]]-performance_data[[#This Row],[net_outflows]]</f>
        <v>11765.089999999998</v>
      </c>
      <c r="S4879" s="15" t="str">
        <f>IF(performance_data[[#This Row],[net_inflows]]&gt;AVERAGE(performance_data[net_inflows]),"High","Low")</f>
        <v>High</v>
      </c>
      <c r="T4879" s="15">
        <f>AVERAGEIF(performance_data[inflow_flag],performance_data[[#This Row],[inflow_flag]],performance_data[return_percentage])</f>
        <v>4.8467905675459724</v>
      </c>
      <c r="U4879" s="17">
        <f>IF(performance_data[[#This Row],[return_percentage]]&lt;performance_data[[#This Row],[benchmark_return]],1,0)</f>
        <v>1</v>
      </c>
      <c r="V4879" s="17">
        <f>COUNTIFS(performance_data[portfolio_id],performance_data[[#This Row],[portfolio_id]])</f>
        <v>17</v>
      </c>
      <c r="W4879" s="17">
        <f>COUNTIFS(performance_data[portfolio_id],performance_data[[#This Row],[portfolio_id]],
          performance_data[return_flag],1)</f>
        <v>7</v>
      </c>
      <c r="X4879" s="15">
        <f>performance_data[[#This Row],[underperform_flag_count]]/performance_data[[#This Row],[totalportfoliocount]]</f>
        <v>0.41176470588235292</v>
      </c>
    </row>
    <row r="4880" spans="1:24" x14ac:dyDescent="0.3">
      <c r="A4880">
        <v>9834</v>
      </c>
      <c r="B4880" s="1">
        <v>44861</v>
      </c>
      <c r="C4880">
        <v>76417.94</v>
      </c>
      <c r="D4880">
        <v>4.93</v>
      </c>
      <c r="E4880">
        <v>4.72</v>
      </c>
      <c r="F4880">
        <v>12752.84</v>
      </c>
      <c r="G4880">
        <v>9794.94</v>
      </c>
      <c r="H4880" t="s">
        <v>2220</v>
      </c>
      <c r="I4880" t="s">
        <v>2217</v>
      </c>
      <c r="J4880">
        <v>10</v>
      </c>
      <c r="K4880" t="s">
        <v>2224</v>
      </c>
      <c r="L4880" t="str">
        <f>IF(performance_data[[#This Row],[return_percentage]]&gt;=performance_data[[#This Row],[benchmark_return]],"Higher","Lower")</f>
        <v>Higher</v>
      </c>
      <c r="M4880" s="14">
        <f xml:space="preserve"> _xlfn.MAXIFS(performance_data[date],performance_data[portfolio_id],performance_data[[#This Row],[portfolio_id]])</f>
        <v>45516</v>
      </c>
      <c r="N4880" s="14">
        <f xml:space="preserve"> _xlfn.MINIFS(performance_data[date],performance_data[portfolio_id],performance_data[[#This Row],[portfolio_id]])</f>
        <v>44861</v>
      </c>
      <c r="O4880" s="15">
        <f>_xlfn.MAXIFS(performance_data[portfolio_value],performance_data[portfolio_id],performance_data[[#This Row],[portfolio_id]],performance_data[date],performance_data[[#This Row],[latest_date]])</f>
        <v>378001.29</v>
      </c>
      <c r="P4880" s="15">
        <f>_xlfn.MAXIFS(performance_data[portfolio_value],performance_data[portfolio_id],performance_data[[#This Row],[portfolio_id]],performance_data[date],performance_data[[#This Row],[starting_date]])</f>
        <v>109664.66</v>
      </c>
      <c r="Q4880" s="15">
        <f>performance_data[[#This Row],[latest_value]]-performance_data[[#This Row],[starting_value]]</f>
        <v>268336.63</v>
      </c>
      <c r="R4880" s="15">
        <f>performance_data[[#This Row],[net_inflows]]-performance_data[[#This Row],[net_outflows]]</f>
        <v>2957.8999999999996</v>
      </c>
      <c r="S4880" s="15" t="str">
        <f>IF(performance_data[[#This Row],[net_inflows]]&gt;AVERAGE(performance_data[net_inflows]),"High","Low")</f>
        <v>High</v>
      </c>
      <c r="T4880" s="15">
        <f>AVERAGEIF(performance_data[inflow_flag],performance_data[[#This Row],[inflow_flag]],performance_data[return_percentage])</f>
        <v>4.8467905675459724</v>
      </c>
      <c r="U4880" s="17">
        <f>IF(performance_data[[#This Row],[return_percentage]]&lt;performance_data[[#This Row],[benchmark_return]],1,0)</f>
        <v>0</v>
      </c>
      <c r="V4880" s="17">
        <f>COUNTIFS(performance_data[portfolio_id],performance_data[[#This Row],[portfolio_id]])</f>
        <v>17</v>
      </c>
      <c r="W4880" s="17">
        <f>COUNTIFS(performance_data[portfolio_id],performance_data[[#This Row],[portfolio_id]],
          performance_data[return_flag],1)</f>
        <v>7</v>
      </c>
      <c r="X4880" s="15">
        <f>performance_data[[#This Row],[underperform_flag_count]]/performance_data[[#This Row],[totalportfoliocount]]</f>
        <v>0.41176470588235292</v>
      </c>
    </row>
    <row r="4881" spans="1:24" x14ac:dyDescent="0.3">
      <c r="A4881">
        <v>9834</v>
      </c>
      <c r="B4881" s="1">
        <v>44902</v>
      </c>
      <c r="C4881">
        <v>469897.43</v>
      </c>
      <c r="D4881">
        <v>14.54</v>
      </c>
      <c r="E4881">
        <v>13.03</v>
      </c>
      <c r="F4881">
        <v>3273.31</v>
      </c>
      <c r="G4881">
        <v>7918.61</v>
      </c>
      <c r="H4881" t="s">
        <v>2220</v>
      </c>
      <c r="I4881" t="s">
        <v>2217</v>
      </c>
      <c r="J4881">
        <v>12</v>
      </c>
      <c r="K4881" t="s">
        <v>2218</v>
      </c>
      <c r="L4881" t="str">
        <f>IF(performance_data[[#This Row],[return_percentage]]&gt;=performance_data[[#This Row],[benchmark_return]],"Higher","Lower")</f>
        <v>Higher</v>
      </c>
      <c r="M4881" s="14">
        <f xml:space="preserve"> _xlfn.MAXIFS(performance_data[date],performance_data[portfolio_id],performance_data[[#This Row],[portfolio_id]])</f>
        <v>45516</v>
      </c>
      <c r="N4881" s="14">
        <f xml:space="preserve"> _xlfn.MINIFS(performance_data[date],performance_data[portfolio_id],performance_data[[#This Row],[portfolio_id]])</f>
        <v>44861</v>
      </c>
      <c r="O4881" s="15">
        <f>_xlfn.MAXIFS(performance_data[portfolio_value],performance_data[portfolio_id],performance_data[[#This Row],[portfolio_id]],performance_data[date],performance_data[[#This Row],[latest_date]])</f>
        <v>378001.29</v>
      </c>
      <c r="P4881" s="15">
        <f>_xlfn.MAXIFS(performance_data[portfolio_value],performance_data[portfolio_id],performance_data[[#This Row],[portfolio_id]],performance_data[date],performance_data[[#This Row],[starting_date]])</f>
        <v>109664.66</v>
      </c>
      <c r="Q4881" s="15">
        <f>performance_data[[#This Row],[latest_value]]-performance_data[[#This Row],[starting_value]]</f>
        <v>268336.63</v>
      </c>
      <c r="R4881" s="15">
        <f>performance_data[[#This Row],[net_inflows]]-performance_data[[#This Row],[net_outflows]]</f>
        <v>-4645.2999999999993</v>
      </c>
      <c r="S4881" s="15" t="str">
        <f>IF(performance_data[[#This Row],[net_inflows]]&gt;AVERAGE(performance_data[net_inflows]),"High","Low")</f>
        <v>Low</v>
      </c>
      <c r="T4881" s="15">
        <f>AVERAGEIF(performance_data[inflow_flag],performance_data[[#This Row],[inflow_flag]],performance_data[return_percentage])</f>
        <v>5.0457846277021572</v>
      </c>
      <c r="U4881" s="17">
        <f>IF(performance_data[[#This Row],[return_percentage]]&lt;performance_data[[#This Row],[benchmark_return]],1,0)</f>
        <v>0</v>
      </c>
      <c r="V4881" s="17">
        <f>COUNTIFS(performance_data[portfolio_id],performance_data[[#This Row],[portfolio_id]])</f>
        <v>17</v>
      </c>
      <c r="W4881" s="17">
        <f>COUNTIFS(performance_data[portfolio_id],performance_data[[#This Row],[portfolio_id]],
          performance_data[return_flag],1)</f>
        <v>7</v>
      </c>
      <c r="X4881" s="15">
        <f>performance_data[[#This Row],[underperform_flag_count]]/performance_data[[#This Row],[totalportfoliocount]]</f>
        <v>0.41176470588235292</v>
      </c>
    </row>
    <row r="4882" spans="1:24" x14ac:dyDescent="0.3">
      <c r="A4882">
        <v>9834</v>
      </c>
      <c r="B4882" s="1">
        <v>44861</v>
      </c>
      <c r="C4882">
        <v>109664.66</v>
      </c>
      <c r="D4882">
        <v>-3.88</v>
      </c>
      <c r="E4882">
        <v>-3.85</v>
      </c>
      <c r="F4882">
        <v>13272.34</v>
      </c>
      <c r="G4882">
        <v>6678.37</v>
      </c>
      <c r="H4882" t="s">
        <v>2220</v>
      </c>
      <c r="I4882" t="s">
        <v>2217</v>
      </c>
      <c r="J4882">
        <v>10</v>
      </c>
      <c r="K4882" t="s">
        <v>2224</v>
      </c>
      <c r="L4882" t="str">
        <f>IF(performance_data[[#This Row],[return_percentage]]&gt;=performance_data[[#This Row],[benchmark_return]],"Higher","Lower")</f>
        <v>Lower</v>
      </c>
      <c r="M4882" s="14">
        <f xml:space="preserve"> _xlfn.MAXIFS(performance_data[date],performance_data[portfolio_id],performance_data[[#This Row],[portfolio_id]])</f>
        <v>45516</v>
      </c>
      <c r="N4882" s="14">
        <f xml:space="preserve"> _xlfn.MINIFS(performance_data[date],performance_data[portfolio_id],performance_data[[#This Row],[portfolio_id]])</f>
        <v>44861</v>
      </c>
      <c r="O4882" s="15">
        <f>_xlfn.MAXIFS(performance_data[portfolio_value],performance_data[portfolio_id],performance_data[[#This Row],[portfolio_id]],performance_data[date],performance_data[[#This Row],[latest_date]])</f>
        <v>378001.29</v>
      </c>
      <c r="P4882" s="15">
        <f>_xlfn.MAXIFS(performance_data[portfolio_value],performance_data[portfolio_id],performance_data[[#This Row],[portfolio_id]],performance_data[date],performance_data[[#This Row],[starting_date]])</f>
        <v>109664.66</v>
      </c>
      <c r="Q4882" s="15">
        <f>performance_data[[#This Row],[latest_value]]-performance_data[[#This Row],[starting_value]]</f>
        <v>268336.63</v>
      </c>
      <c r="R4882" s="15">
        <f>performance_data[[#This Row],[net_inflows]]-performance_data[[#This Row],[net_outflows]]</f>
        <v>6593.97</v>
      </c>
      <c r="S4882" s="15" t="str">
        <f>IF(performance_data[[#This Row],[net_inflows]]&gt;AVERAGE(performance_data[net_inflows]),"High","Low")</f>
        <v>High</v>
      </c>
      <c r="T4882" s="15">
        <f>AVERAGEIF(performance_data[inflow_flag],performance_data[[#This Row],[inflow_flag]],performance_data[return_percentage])</f>
        <v>4.8467905675459724</v>
      </c>
      <c r="U4882" s="17">
        <f>IF(performance_data[[#This Row],[return_percentage]]&lt;performance_data[[#This Row],[benchmark_return]],1,0)</f>
        <v>1</v>
      </c>
      <c r="V4882" s="17">
        <f>COUNTIFS(performance_data[portfolio_id],performance_data[[#This Row],[portfolio_id]])</f>
        <v>17</v>
      </c>
      <c r="W4882" s="17">
        <f>COUNTIFS(performance_data[portfolio_id],performance_data[[#This Row],[portfolio_id]],
          performance_data[return_flag],1)</f>
        <v>7</v>
      </c>
      <c r="X4882" s="15">
        <f>performance_data[[#This Row],[underperform_flag_count]]/performance_data[[#This Row],[totalportfoliocount]]</f>
        <v>0.41176470588235292</v>
      </c>
    </row>
    <row r="4883" spans="1:24" x14ac:dyDescent="0.3">
      <c r="A4883">
        <v>9834</v>
      </c>
      <c r="B4883" s="1">
        <v>45516</v>
      </c>
      <c r="C4883">
        <v>378001.29</v>
      </c>
      <c r="D4883">
        <v>-8.31</v>
      </c>
      <c r="E4883">
        <v>-7.59</v>
      </c>
      <c r="F4883">
        <v>16968.62</v>
      </c>
      <c r="G4883">
        <v>9750.39</v>
      </c>
      <c r="H4883" t="s">
        <v>2205</v>
      </c>
      <c r="I4883" t="s">
        <v>2209</v>
      </c>
      <c r="J4883">
        <v>8</v>
      </c>
      <c r="K4883" t="s">
        <v>2214</v>
      </c>
      <c r="L4883" t="str">
        <f>IF(performance_data[[#This Row],[return_percentage]]&gt;=performance_data[[#This Row],[benchmark_return]],"Higher","Lower")</f>
        <v>Lower</v>
      </c>
      <c r="M4883" s="14">
        <f xml:space="preserve"> _xlfn.MAXIFS(performance_data[date],performance_data[portfolio_id],performance_data[[#This Row],[portfolio_id]])</f>
        <v>45516</v>
      </c>
      <c r="N4883" s="14">
        <f xml:space="preserve"> _xlfn.MINIFS(performance_data[date],performance_data[portfolio_id],performance_data[[#This Row],[portfolio_id]])</f>
        <v>44861</v>
      </c>
      <c r="O4883" s="15">
        <f>_xlfn.MAXIFS(performance_data[portfolio_value],performance_data[portfolio_id],performance_data[[#This Row],[portfolio_id]],performance_data[date],performance_data[[#This Row],[latest_date]])</f>
        <v>378001.29</v>
      </c>
      <c r="P4883" s="15">
        <f>_xlfn.MAXIFS(performance_data[portfolio_value],performance_data[portfolio_id],performance_data[[#This Row],[portfolio_id]],performance_data[date],performance_data[[#This Row],[starting_date]])</f>
        <v>109664.66</v>
      </c>
      <c r="Q4883" s="15">
        <f>performance_data[[#This Row],[latest_value]]-performance_data[[#This Row],[starting_value]]</f>
        <v>268336.63</v>
      </c>
      <c r="R4883" s="15">
        <f>performance_data[[#This Row],[net_inflows]]-performance_data[[#This Row],[net_outflows]]</f>
        <v>7218.23</v>
      </c>
      <c r="S4883" s="15" t="str">
        <f>IF(performance_data[[#This Row],[net_inflows]]&gt;AVERAGE(performance_data[net_inflows]),"High","Low")</f>
        <v>High</v>
      </c>
      <c r="T4883" s="15">
        <f>AVERAGEIF(performance_data[inflow_flag],performance_data[[#This Row],[inflow_flag]],performance_data[return_percentage])</f>
        <v>4.8467905675459724</v>
      </c>
      <c r="U4883" s="17">
        <f>IF(performance_data[[#This Row],[return_percentage]]&lt;performance_data[[#This Row],[benchmark_return]],1,0)</f>
        <v>1</v>
      </c>
      <c r="V4883" s="17">
        <f>COUNTIFS(performance_data[portfolio_id],performance_data[[#This Row],[portfolio_id]])</f>
        <v>17</v>
      </c>
      <c r="W4883" s="17">
        <f>COUNTIFS(performance_data[portfolio_id],performance_data[[#This Row],[portfolio_id]],
          performance_data[return_flag],1)</f>
        <v>7</v>
      </c>
      <c r="X4883" s="15">
        <f>performance_data[[#This Row],[underperform_flag_count]]/performance_data[[#This Row],[totalportfoliocount]]</f>
        <v>0.41176470588235292</v>
      </c>
    </row>
    <row r="4884" spans="1:24" x14ac:dyDescent="0.3">
      <c r="A4884">
        <v>9834</v>
      </c>
      <c r="B4884" s="1">
        <v>45423</v>
      </c>
      <c r="C4884">
        <v>209741.05</v>
      </c>
      <c r="D4884">
        <v>18.05</v>
      </c>
      <c r="E4884">
        <v>16.399999999999999</v>
      </c>
      <c r="F4884">
        <v>1789.42</v>
      </c>
      <c r="G4884">
        <v>15469.78</v>
      </c>
      <c r="H4884" t="s">
        <v>2205</v>
      </c>
      <c r="I4884" t="s">
        <v>2211</v>
      </c>
      <c r="J4884">
        <v>5</v>
      </c>
      <c r="K4884" t="s">
        <v>2223</v>
      </c>
      <c r="L4884" t="str">
        <f>IF(performance_data[[#This Row],[return_percentage]]&gt;=performance_data[[#This Row],[benchmark_return]],"Higher","Lower")</f>
        <v>Higher</v>
      </c>
      <c r="M4884" s="14">
        <f xml:space="preserve"> _xlfn.MAXIFS(performance_data[date],performance_data[portfolio_id],performance_data[[#This Row],[portfolio_id]])</f>
        <v>45516</v>
      </c>
      <c r="N4884" s="14">
        <f xml:space="preserve"> _xlfn.MINIFS(performance_data[date],performance_data[portfolio_id],performance_data[[#This Row],[portfolio_id]])</f>
        <v>44861</v>
      </c>
      <c r="O4884" s="15">
        <f>_xlfn.MAXIFS(performance_data[portfolio_value],performance_data[portfolio_id],performance_data[[#This Row],[portfolio_id]],performance_data[date],performance_data[[#This Row],[latest_date]])</f>
        <v>378001.29</v>
      </c>
      <c r="P4884" s="15">
        <f>_xlfn.MAXIFS(performance_data[portfolio_value],performance_data[portfolio_id],performance_data[[#This Row],[portfolio_id]],performance_data[date],performance_data[[#This Row],[starting_date]])</f>
        <v>109664.66</v>
      </c>
      <c r="Q4884" s="15">
        <f>performance_data[[#This Row],[latest_value]]-performance_data[[#This Row],[starting_value]]</f>
        <v>268336.63</v>
      </c>
      <c r="R4884" s="15">
        <f>performance_data[[#This Row],[net_inflows]]-performance_data[[#This Row],[net_outflows]]</f>
        <v>-13680.36</v>
      </c>
      <c r="S4884" s="15" t="str">
        <f>IF(performance_data[[#This Row],[net_inflows]]&gt;AVERAGE(performance_data[net_inflows]),"High","Low")</f>
        <v>Low</v>
      </c>
      <c r="T4884" s="15">
        <f>AVERAGEIF(performance_data[inflow_flag],performance_data[[#This Row],[inflow_flag]],performance_data[return_percentage])</f>
        <v>5.0457846277021572</v>
      </c>
      <c r="U4884" s="17">
        <f>IF(performance_data[[#This Row],[return_percentage]]&lt;performance_data[[#This Row],[benchmark_return]],1,0)</f>
        <v>0</v>
      </c>
      <c r="V4884" s="17">
        <f>COUNTIFS(performance_data[portfolio_id],performance_data[[#This Row],[portfolio_id]])</f>
        <v>17</v>
      </c>
      <c r="W4884" s="17">
        <f>COUNTIFS(performance_data[portfolio_id],performance_data[[#This Row],[portfolio_id]],
          performance_data[return_flag],1)</f>
        <v>7</v>
      </c>
      <c r="X4884" s="15">
        <f>performance_data[[#This Row],[underperform_flag_count]]/performance_data[[#This Row],[totalportfoliocount]]</f>
        <v>0.41176470588235292</v>
      </c>
    </row>
    <row r="4885" spans="1:24" x14ac:dyDescent="0.3">
      <c r="A4885">
        <v>9834</v>
      </c>
      <c r="B4885" s="1">
        <v>45070</v>
      </c>
      <c r="C4885">
        <v>255802.27</v>
      </c>
      <c r="D4885">
        <v>7.59</v>
      </c>
      <c r="E4885">
        <v>6.32</v>
      </c>
      <c r="F4885">
        <v>16354.47</v>
      </c>
      <c r="G4885">
        <v>13870.75</v>
      </c>
      <c r="H4885" t="s">
        <v>2213</v>
      </c>
      <c r="I4885" t="s">
        <v>2211</v>
      </c>
      <c r="J4885">
        <v>5</v>
      </c>
      <c r="K4885" t="s">
        <v>2223</v>
      </c>
      <c r="L4885" t="str">
        <f>IF(performance_data[[#This Row],[return_percentage]]&gt;=performance_data[[#This Row],[benchmark_return]],"Higher","Lower")</f>
        <v>Higher</v>
      </c>
      <c r="M4885" s="14">
        <f xml:space="preserve"> _xlfn.MAXIFS(performance_data[date],performance_data[portfolio_id],performance_data[[#This Row],[portfolio_id]])</f>
        <v>45516</v>
      </c>
      <c r="N4885" s="14">
        <f xml:space="preserve"> _xlfn.MINIFS(performance_data[date],performance_data[portfolio_id],performance_data[[#This Row],[portfolio_id]])</f>
        <v>44861</v>
      </c>
      <c r="O4885" s="15">
        <f>_xlfn.MAXIFS(performance_data[portfolio_value],performance_data[portfolio_id],performance_data[[#This Row],[portfolio_id]],performance_data[date],performance_data[[#This Row],[latest_date]])</f>
        <v>378001.29</v>
      </c>
      <c r="P4885" s="15">
        <f>_xlfn.MAXIFS(performance_data[portfolio_value],performance_data[portfolio_id],performance_data[[#This Row],[portfolio_id]],performance_data[date],performance_data[[#This Row],[starting_date]])</f>
        <v>109664.66</v>
      </c>
      <c r="Q4885" s="15">
        <f>performance_data[[#This Row],[latest_value]]-performance_data[[#This Row],[starting_value]]</f>
        <v>268336.63</v>
      </c>
      <c r="R4885" s="15">
        <f>performance_data[[#This Row],[net_inflows]]-performance_data[[#This Row],[net_outflows]]</f>
        <v>2483.7199999999993</v>
      </c>
      <c r="S4885" s="15" t="str">
        <f>IF(performance_data[[#This Row],[net_inflows]]&gt;AVERAGE(performance_data[net_inflows]),"High","Low")</f>
        <v>High</v>
      </c>
      <c r="T4885" s="15">
        <f>AVERAGEIF(performance_data[inflow_flag],performance_data[[#This Row],[inflow_flag]],performance_data[return_percentage])</f>
        <v>4.8467905675459724</v>
      </c>
      <c r="U4885" s="17">
        <f>IF(performance_data[[#This Row],[return_percentage]]&lt;performance_data[[#This Row],[benchmark_return]],1,0)</f>
        <v>0</v>
      </c>
      <c r="V4885" s="17">
        <f>COUNTIFS(performance_data[portfolio_id],performance_data[[#This Row],[portfolio_id]])</f>
        <v>17</v>
      </c>
      <c r="W4885" s="17">
        <f>COUNTIFS(performance_data[portfolio_id],performance_data[[#This Row],[portfolio_id]],
          performance_data[return_flag],1)</f>
        <v>7</v>
      </c>
      <c r="X4885" s="15">
        <f>performance_data[[#This Row],[underperform_flag_count]]/performance_data[[#This Row],[totalportfoliocount]]</f>
        <v>0.41176470588235292</v>
      </c>
    </row>
    <row r="4886" spans="1:24" x14ac:dyDescent="0.3">
      <c r="A4886">
        <v>9834</v>
      </c>
      <c r="B4886" s="1">
        <v>45166</v>
      </c>
      <c r="C4886">
        <v>390166.94</v>
      </c>
      <c r="D4886">
        <v>-7.89</v>
      </c>
      <c r="E4886">
        <v>-6.32</v>
      </c>
      <c r="F4886">
        <v>18411.21</v>
      </c>
      <c r="G4886">
        <v>3197.9</v>
      </c>
      <c r="H4886" t="s">
        <v>2213</v>
      </c>
      <c r="I4886" t="s">
        <v>2209</v>
      </c>
      <c r="J4886">
        <v>8</v>
      </c>
      <c r="K4886" t="s">
        <v>2214</v>
      </c>
      <c r="L4886" t="str">
        <f>IF(performance_data[[#This Row],[return_percentage]]&gt;=performance_data[[#This Row],[benchmark_return]],"Higher","Lower")</f>
        <v>Lower</v>
      </c>
      <c r="M4886" s="14">
        <f xml:space="preserve"> _xlfn.MAXIFS(performance_data[date],performance_data[portfolio_id],performance_data[[#This Row],[portfolio_id]])</f>
        <v>45516</v>
      </c>
      <c r="N4886" s="14">
        <f xml:space="preserve"> _xlfn.MINIFS(performance_data[date],performance_data[portfolio_id],performance_data[[#This Row],[portfolio_id]])</f>
        <v>44861</v>
      </c>
      <c r="O4886" s="15">
        <f>_xlfn.MAXIFS(performance_data[portfolio_value],performance_data[portfolio_id],performance_data[[#This Row],[portfolio_id]],performance_data[date],performance_data[[#This Row],[latest_date]])</f>
        <v>378001.29</v>
      </c>
      <c r="P4886" s="15">
        <f>_xlfn.MAXIFS(performance_data[portfolio_value],performance_data[portfolio_id],performance_data[[#This Row],[portfolio_id]],performance_data[date],performance_data[[#This Row],[starting_date]])</f>
        <v>109664.66</v>
      </c>
      <c r="Q4886" s="15">
        <f>performance_data[[#This Row],[latest_value]]-performance_data[[#This Row],[starting_value]]</f>
        <v>268336.63</v>
      </c>
      <c r="R4886" s="15">
        <f>performance_data[[#This Row],[net_inflows]]-performance_data[[#This Row],[net_outflows]]</f>
        <v>15213.31</v>
      </c>
      <c r="S4886" s="15" t="str">
        <f>IF(performance_data[[#This Row],[net_inflows]]&gt;AVERAGE(performance_data[net_inflows]),"High","Low")</f>
        <v>High</v>
      </c>
      <c r="T4886" s="15">
        <f>AVERAGEIF(performance_data[inflow_flag],performance_data[[#This Row],[inflow_flag]],performance_data[return_percentage])</f>
        <v>4.8467905675459724</v>
      </c>
      <c r="U4886" s="17">
        <f>IF(performance_data[[#This Row],[return_percentage]]&lt;performance_data[[#This Row],[benchmark_return]],1,0)</f>
        <v>1</v>
      </c>
      <c r="V4886" s="17">
        <f>COUNTIFS(performance_data[portfolio_id],performance_data[[#This Row],[portfolio_id]])</f>
        <v>17</v>
      </c>
      <c r="W4886" s="17">
        <f>COUNTIFS(performance_data[portfolio_id],performance_data[[#This Row],[portfolio_id]],
          performance_data[return_flag],1)</f>
        <v>7</v>
      </c>
      <c r="X4886" s="15">
        <f>performance_data[[#This Row],[underperform_flag_count]]/performance_data[[#This Row],[totalportfoliocount]]</f>
        <v>0.41176470588235292</v>
      </c>
    </row>
    <row r="4887" spans="1:24" x14ac:dyDescent="0.3">
      <c r="A4887">
        <v>9834</v>
      </c>
      <c r="B4887" s="1">
        <v>45264</v>
      </c>
      <c r="C4887">
        <v>247186.29</v>
      </c>
      <c r="D4887">
        <v>18.59</v>
      </c>
      <c r="E4887">
        <v>15.85</v>
      </c>
      <c r="F4887">
        <v>8279.39</v>
      </c>
      <c r="G4887">
        <v>19630.16</v>
      </c>
      <c r="H4887" t="s">
        <v>2213</v>
      </c>
      <c r="I4887" t="s">
        <v>2217</v>
      </c>
      <c r="J4887">
        <v>12</v>
      </c>
      <c r="K4887" t="s">
        <v>2218</v>
      </c>
      <c r="L4887" t="str">
        <f>IF(performance_data[[#This Row],[return_percentage]]&gt;=performance_data[[#This Row],[benchmark_return]],"Higher","Lower")</f>
        <v>Higher</v>
      </c>
      <c r="M4887" s="14">
        <f xml:space="preserve"> _xlfn.MAXIFS(performance_data[date],performance_data[portfolio_id],performance_data[[#This Row],[portfolio_id]])</f>
        <v>45516</v>
      </c>
      <c r="N4887" s="14">
        <f xml:space="preserve"> _xlfn.MINIFS(performance_data[date],performance_data[portfolio_id],performance_data[[#This Row],[portfolio_id]])</f>
        <v>44861</v>
      </c>
      <c r="O4887" s="15">
        <f>_xlfn.MAXIFS(performance_data[portfolio_value],performance_data[portfolio_id],performance_data[[#This Row],[portfolio_id]],performance_data[date],performance_data[[#This Row],[latest_date]])</f>
        <v>378001.29</v>
      </c>
      <c r="P4887" s="15">
        <f>_xlfn.MAXIFS(performance_data[portfolio_value],performance_data[portfolio_id],performance_data[[#This Row],[portfolio_id]],performance_data[date],performance_data[[#This Row],[starting_date]])</f>
        <v>109664.66</v>
      </c>
      <c r="Q4887" s="15">
        <f>performance_data[[#This Row],[latest_value]]-performance_data[[#This Row],[starting_value]]</f>
        <v>268336.63</v>
      </c>
      <c r="R4887" s="15">
        <f>performance_data[[#This Row],[net_inflows]]-performance_data[[#This Row],[net_outflows]]</f>
        <v>-11350.77</v>
      </c>
      <c r="S4887" s="15" t="str">
        <f>IF(performance_data[[#This Row],[net_inflows]]&gt;AVERAGE(performance_data[net_inflows]),"High","Low")</f>
        <v>Low</v>
      </c>
      <c r="T4887" s="15">
        <f>AVERAGEIF(performance_data[inflow_flag],performance_data[[#This Row],[inflow_flag]],performance_data[return_percentage])</f>
        <v>5.0457846277021572</v>
      </c>
      <c r="U4887" s="17">
        <f>IF(performance_data[[#This Row],[return_percentage]]&lt;performance_data[[#This Row],[benchmark_return]],1,0)</f>
        <v>0</v>
      </c>
      <c r="V4887" s="17">
        <f>COUNTIFS(performance_data[portfolio_id],performance_data[[#This Row],[portfolio_id]])</f>
        <v>17</v>
      </c>
      <c r="W4887" s="17">
        <f>COUNTIFS(performance_data[portfolio_id],performance_data[[#This Row],[portfolio_id]],
          performance_data[return_flag],1)</f>
        <v>7</v>
      </c>
      <c r="X4887" s="15">
        <f>performance_data[[#This Row],[underperform_flag_count]]/performance_data[[#This Row],[totalportfoliocount]]</f>
        <v>0.41176470588235292</v>
      </c>
    </row>
    <row r="4888" spans="1:24" x14ac:dyDescent="0.3">
      <c r="A4888">
        <v>9834</v>
      </c>
      <c r="B4888" s="1">
        <v>45438</v>
      </c>
      <c r="C4888">
        <v>137262.09</v>
      </c>
      <c r="D4888">
        <v>-0.53</v>
      </c>
      <c r="E4888">
        <v>-0.56000000000000005</v>
      </c>
      <c r="F4888">
        <v>6228.36</v>
      </c>
      <c r="G4888">
        <v>1052.6300000000001</v>
      </c>
      <c r="H4888" t="s">
        <v>2205</v>
      </c>
      <c r="I4888" t="s">
        <v>2211</v>
      </c>
      <c r="J4888">
        <v>5</v>
      </c>
      <c r="K4888" t="s">
        <v>2223</v>
      </c>
      <c r="L4888" t="str">
        <f>IF(performance_data[[#This Row],[return_percentage]]&gt;=performance_data[[#This Row],[benchmark_return]],"Higher","Lower")</f>
        <v>Higher</v>
      </c>
      <c r="M4888" s="14">
        <f xml:space="preserve"> _xlfn.MAXIFS(performance_data[date],performance_data[portfolio_id],performance_data[[#This Row],[portfolio_id]])</f>
        <v>45516</v>
      </c>
      <c r="N4888" s="14">
        <f xml:space="preserve"> _xlfn.MINIFS(performance_data[date],performance_data[portfolio_id],performance_data[[#This Row],[portfolio_id]])</f>
        <v>44861</v>
      </c>
      <c r="O4888" s="15">
        <f>_xlfn.MAXIFS(performance_data[portfolio_value],performance_data[portfolio_id],performance_data[[#This Row],[portfolio_id]],performance_data[date],performance_data[[#This Row],[latest_date]])</f>
        <v>378001.29</v>
      </c>
      <c r="P4888" s="15">
        <f>_xlfn.MAXIFS(performance_data[portfolio_value],performance_data[portfolio_id],performance_data[[#This Row],[portfolio_id]],performance_data[date],performance_data[[#This Row],[starting_date]])</f>
        <v>109664.66</v>
      </c>
      <c r="Q4888" s="15">
        <f>performance_data[[#This Row],[latest_value]]-performance_data[[#This Row],[starting_value]]</f>
        <v>268336.63</v>
      </c>
      <c r="R4888" s="15">
        <f>performance_data[[#This Row],[net_inflows]]-performance_data[[#This Row],[net_outflows]]</f>
        <v>5175.7299999999996</v>
      </c>
      <c r="S4888" s="15" t="str">
        <f>IF(performance_data[[#This Row],[net_inflows]]&gt;AVERAGE(performance_data[net_inflows]),"High","Low")</f>
        <v>Low</v>
      </c>
      <c r="T4888" s="15">
        <f>AVERAGEIF(performance_data[inflow_flag],performance_data[[#This Row],[inflow_flag]],performance_data[return_percentage])</f>
        <v>5.0457846277021572</v>
      </c>
      <c r="U4888" s="17">
        <f>IF(performance_data[[#This Row],[return_percentage]]&lt;performance_data[[#This Row],[benchmark_return]],1,0)</f>
        <v>0</v>
      </c>
      <c r="V4888" s="17">
        <f>COUNTIFS(performance_data[portfolio_id],performance_data[[#This Row],[portfolio_id]])</f>
        <v>17</v>
      </c>
      <c r="W4888" s="17">
        <f>COUNTIFS(performance_data[portfolio_id],performance_data[[#This Row],[portfolio_id]],
          performance_data[return_flag],1)</f>
        <v>7</v>
      </c>
      <c r="X4888" s="15">
        <f>performance_data[[#This Row],[underperform_flag_count]]/performance_data[[#This Row],[totalportfoliocount]]</f>
        <v>0.41176470588235292</v>
      </c>
    </row>
    <row r="4889" spans="1:24" x14ac:dyDescent="0.3">
      <c r="A4889">
        <v>9834</v>
      </c>
      <c r="B4889" s="1">
        <v>45105</v>
      </c>
      <c r="C4889">
        <v>51138.76</v>
      </c>
      <c r="D4889">
        <v>15.33</v>
      </c>
      <c r="E4889">
        <v>17.149999999999999</v>
      </c>
      <c r="F4889">
        <v>1919.54</v>
      </c>
      <c r="G4889">
        <v>15835.21</v>
      </c>
      <c r="H4889" t="s">
        <v>2213</v>
      </c>
      <c r="I4889" t="s">
        <v>2211</v>
      </c>
      <c r="J4889">
        <v>6</v>
      </c>
      <c r="K4889" t="s">
        <v>2212</v>
      </c>
      <c r="L4889" t="str">
        <f>IF(performance_data[[#This Row],[return_percentage]]&gt;=performance_data[[#This Row],[benchmark_return]],"Higher","Lower")</f>
        <v>Lower</v>
      </c>
      <c r="M4889" s="14">
        <f xml:space="preserve"> _xlfn.MAXIFS(performance_data[date],performance_data[portfolio_id],performance_data[[#This Row],[portfolio_id]])</f>
        <v>45516</v>
      </c>
      <c r="N4889" s="14">
        <f xml:space="preserve"> _xlfn.MINIFS(performance_data[date],performance_data[portfolio_id],performance_data[[#This Row],[portfolio_id]])</f>
        <v>44861</v>
      </c>
      <c r="O4889" s="15">
        <f>_xlfn.MAXIFS(performance_data[portfolio_value],performance_data[portfolio_id],performance_data[[#This Row],[portfolio_id]],performance_data[date],performance_data[[#This Row],[latest_date]])</f>
        <v>378001.29</v>
      </c>
      <c r="P4889" s="15">
        <f>_xlfn.MAXIFS(performance_data[portfolio_value],performance_data[portfolio_id],performance_data[[#This Row],[portfolio_id]],performance_data[date],performance_data[[#This Row],[starting_date]])</f>
        <v>109664.66</v>
      </c>
      <c r="Q4889" s="15">
        <f>performance_data[[#This Row],[latest_value]]-performance_data[[#This Row],[starting_value]]</f>
        <v>268336.63</v>
      </c>
      <c r="R4889" s="15">
        <f>performance_data[[#This Row],[net_inflows]]-performance_data[[#This Row],[net_outflows]]</f>
        <v>-13915.669999999998</v>
      </c>
      <c r="S4889" s="15" t="str">
        <f>IF(performance_data[[#This Row],[net_inflows]]&gt;AVERAGE(performance_data[net_inflows]),"High","Low")</f>
        <v>Low</v>
      </c>
      <c r="T4889" s="15">
        <f>AVERAGEIF(performance_data[inflow_flag],performance_data[[#This Row],[inflow_flag]],performance_data[return_percentage])</f>
        <v>5.0457846277021572</v>
      </c>
      <c r="U4889" s="17">
        <f>IF(performance_data[[#This Row],[return_percentage]]&lt;performance_data[[#This Row],[benchmark_return]],1,0)</f>
        <v>1</v>
      </c>
      <c r="V4889" s="17">
        <f>COUNTIFS(performance_data[portfolio_id],performance_data[[#This Row],[portfolio_id]])</f>
        <v>17</v>
      </c>
      <c r="W4889" s="17">
        <f>COUNTIFS(performance_data[portfolio_id],performance_data[[#This Row],[portfolio_id]],
          performance_data[return_flag],1)</f>
        <v>7</v>
      </c>
      <c r="X4889" s="15">
        <f>performance_data[[#This Row],[underperform_flag_count]]/performance_data[[#This Row],[totalportfoliocount]]</f>
        <v>0.41176470588235292</v>
      </c>
    </row>
    <row r="4890" spans="1:24" x14ac:dyDescent="0.3">
      <c r="A4890">
        <v>9834</v>
      </c>
      <c r="B4890" s="1">
        <v>45433</v>
      </c>
      <c r="C4890">
        <v>436012.9</v>
      </c>
      <c r="D4890">
        <v>9.35</v>
      </c>
      <c r="E4890">
        <v>8.3800000000000008</v>
      </c>
      <c r="F4890">
        <v>10555.03</v>
      </c>
      <c r="G4890">
        <v>3168.14</v>
      </c>
      <c r="H4890" t="s">
        <v>2205</v>
      </c>
      <c r="I4890" t="s">
        <v>2211</v>
      </c>
      <c r="J4890">
        <v>5</v>
      </c>
      <c r="K4890" t="s">
        <v>2223</v>
      </c>
      <c r="L4890" t="str">
        <f>IF(performance_data[[#This Row],[return_percentage]]&gt;=performance_data[[#This Row],[benchmark_return]],"Higher","Lower")</f>
        <v>Higher</v>
      </c>
      <c r="M4890" s="14">
        <f xml:space="preserve"> _xlfn.MAXIFS(performance_data[date],performance_data[portfolio_id],performance_data[[#This Row],[portfolio_id]])</f>
        <v>45516</v>
      </c>
      <c r="N4890" s="14">
        <f xml:space="preserve"> _xlfn.MINIFS(performance_data[date],performance_data[portfolio_id],performance_data[[#This Row],[portfolio_id]])</f>
        <v>44861</v>
      </c>
      <c r="O4890" s="15">
        <f>_xlfn.MAXIFS(performance_data[portfolio_value],performance_data[portfolio_id],performance_data[[#This Row],[portfolio_id]],performance_data[date],performance_data[[#This Row],[latest_date]])</f>
        <v>378001.29</v>
      </c>
      <c r="P4890" s="15">
        <f>_xlfn.MAXIFS(performance_data[portfolio_value],performance_data[portfolio_id],performance_data[[#This Row],[portfolio_id]],performance_data[date],performance_data[[#This Row],[starting_date]])</f>
        <v>109664.66</v>
      </c>
      <c r="Q4890" s="15">
        <f>performance_data[[#This Row],[latest_value]]-performance_data[[#This Row],[starting_value]]</f>
        <v>268336.63</v>
      </c>
      <c r="R4890" s="15">
        <f>performance_data[[#This Row],[net_inflows]]-performance_data[[#This Row],[net_outflows]]</f>
        <v>7386.8900000000012</v>
      </c>
      <c r="S4890" s="15" t="str">
        <f>IF(performance_data[[#This Row],[net_inflows]]&gt;AVERAGE(performance_data[net_inflows]),"High","Low")</f>
        <v>High</v>
      </c>
      <c r="T4890" s="15">
        <f>AVERAGEIF(performance_data[inflow_flag],performance_data[[#This Row],[inflow_flag]],performance_data[return_percentage])</f>
        <v>4.8467905675459724</v>
      </c>
      <c r="U4890" s="17">
        <f>IF(performance_data[[#This Row],[return_percentage]]&lt;performance_data[[#This Row],[benchmark_return]],1,0)</f>
        <v>0</v>
      </c>
      <c r="V4890" s="17">
        <f>COUNTIFS(performance_data[portfolio_id],performance_data[[#This Row],[portfolio_id]])</f>
        <v>17</v>
      </c>
      <c r="W4890" s="17">
        <f>COUNTIFS(performance_data[portfolio_id],performance_data[[#This Row],[portfolio_id]],
          performance_data[return_flag],1)</f>
        <v>7</v>
      </c>
      <c r="X4890" s="15">
        <f>performance_data[[#This Row],[underperform_flag_count]]/performance_data[[#This Row],[totalportfoliocount]]</f>
        <v>0.41176470588235292</v>
      </c>
    </row>
    <row r="4891" spans="1:24" x14ac:dyDescent="0.3">
      <c r="A4891">
        <v>9866</v>
      </c>
      <c r="B4891" s="1">
        <v>45254</v>
      </c>
      <c r="C4891">
        <v>379701.6</v>
      </c>
      <c r="D4891">
        <v>9.07</v>
      </c>
      <c r="E4891">
        <v>7.42</v>
      </c>
      <c r="F4891">
        <v>14238.13</v>
      </c>
      <c r="G4891">
        <v>3810.17</v>
      </c>
      <c r="H4891" t="s">
        <v>2213</v>
      </c>
      <c r="I4891" t="s">
        <v>2217</v>
      </c>
      <c r="J4891">
        <v>11</v>
      </c>
      <c r="K4891" t="s">
        <v>2219</v>
      </c>
      <c r="L4891" t="str">
        <f>IF(performance_data[[#This Row],[return_percentage]]&gt;=performance_data[[#This Row],[benchmark_return]],"Higher","Lower")</f>
        <v>Higher</v>
      </c>
      <c r="M4891" s="14">
        <f xml:space="preserve"> _xlfn.MAXIFS(performance_data[date],performance_data[portfolio_id],performance_data[[#This Row],[portfolio_id]])</f>
        <v>45555</v>
      </c>
      <c r="N4891" s="14">
        <f xml:space="preserve"> _xlfn.MINIFS(performance_data[date],performance_data[portfolio_id],performance_data[[#This Row],[portfolio_id]])</f>
        <v>44853</v>
      </c>
      <c r="O4891" s="15">
        <f>_xlfn.MAXIFS(performance_data[portfolio_value],performance_data[portfolio_id],performance_data[[#This Row],[portfolio_id]],performance_data[date],performance_data[[#This Row],[latest_date]])</f>
        <v>391713.76</v>
      </c>
      <c r="P4891" s="15">
        <f>_xlfn.MAXIFS(performance_data[portfolio_value],performance_data[portfolio_id],performance_data[[#This Row],[portfolio_id]],performance_data[date],performance_data[[#This Row],[starting_date]])</f>
        <v>479265.41</v>
      </c>
      <c r="Q4891" s="15">
        <f>performance_data[[#This Row],[latest_value]]-performance_data[[#This Row],[starting_value]]</f>
        <v>-87551.649999999965</v>
      </c>
      <c r="R4891" s="15">
        <f>performance_data[[#This Row],[net_inflows]]-performance_data[[#This Row],[net_outflows]]</f>
        <v>10427.959999999999</v>
      </c>
      <c r="S4891" s="15" t="str">
        <f>IF(performance_data[[#This Row],[net_inflows]]&gt;AVERAGE(performance_data[net_inflows]),"High","Low")</f>
        <v>High</v>
      </c>
      <c r="T4891" s="15">
        <f>AVERAGEIF(performance_data[inflow_flag],performance_data[[#This Row],[inflow_flag]],performance_data[return_percentage])</f>
        <v>4.8467905675459724</v>
      </c>
      <c r="U4891" s="17">
        <f>IF(performance_data[[#This Row],[return_percentage]]&lt;performance_data[[#This Row],[benchmark_return]],1,0)</f>
        <v>0</v>
      </c>
      <c r="V4891" s="17">
        <f>COUNTIFS(performance_data[portfolio_id],performance_data[[#This Row],[portfolio_id]])</f>
        <v>22</v>
      </c>
      <c r="W4891" s="17">
        <f>COUNTIFS(performance_data[portfolio_id],performance_data[[#This Row],[portfolio_id]],
          performance_data[return_flag],1)</f>
        <v>13</v>
      </c>
      <c r="X4891" s="15">
        <f>performance_data[[#This Row],[underperform_flag_count]]/performance_data[[#This Row],[totalportfoliocount]]</f>
        <v>0.59090909090909094</v>
      </c>
    </row>
    <row r="4892" spans="1:24" x14ac:dyDescent="0.3">
      <c r="A4892">
        <v>9866</v>
      </c>
      <c r="B4892" s="1">
        <v>45555</v>
      </c>
      <c r="C4892">
        <v>391713.76</v>
      </c>
      <c r="D4892">
        <v>2.5299999999999998</v>
      </c>
      <c r="E4892">
        <v>2.94</v>
      </c>
      <c r="F4892">
        <v>10975.8</v>
      </c>
      <c r="G4892">
        <v>8237.07</v>
      </c>
      <c r="H4892" t="s">
        <v>2205</v>
      </c>
      <c r="I4892" t="s">
        <v>2209</v>
      </c>
      <c r="J4892">
        <v>9</v>
      </c>
      <c r="K4892" t="s">
        <v>2221</v>
      </c>
      <c r="L4892" t="str">
        <f>IF(performance_data[[#This Row],[return_percentage]]&gt;=performance_data[[#This Row],[benchmark_return]],"Higher","Lower")</f>
        <v>Lower</v>
      </c>
      <c r="M4892" s="14">
        <f xml:space="preserve"> _xlfn.MAXIFS(performance_data[date],performance_data[portfolio_id],performance_data[[#This Row],[portfolio_id]])</f>
        <v>45555</v>
      </c>
      <c r="N4892" s="14">
        <f xml:space="preserve"> _xlfn.MINIFS(performance_data[date],performance_data[portfolio_id],performance_data[[#This Row],[portfolio_id]])</f>
        <v>44853</v>
      </c>
      <c r="O4892" s="15">
        <f>_xlfn.MAXIFS(performance_data[portfolio_value],performance_data[portfolio_id],performance_data[[#This Row],[portfolio_id]],performance_data[date],performance_data[[#This Row],[latest_date]])</f>
        <v>391713.76</v>
      </c>
      <c r="P4892" s="15">
        <f>_xlfn.MAXIFS(performance_data[portfolio_value],performance_data[portfolio_id],performance_data[[#This Row],[portfolio_id]],performance_data[date],performance_data[[#This Row],[starting_date]])</f>
        <v>479265.41</v>
      </c>
      <c r="Q4892" s="15">
        <f>performance_data[[#This Row],[latest_value]]-performance_data[[#This Row],[starting_value]]</f>
        <v>-87551.649999999965</v>
      </c>
      <c r="R4892" s="15">
        <f>performance_data[[#This Row],[net_inflows]]-performance_data[[#This Row],[net_outflows]]</f>
        <v>2738.7299999999996</v>
      </c>
      <c r="S4892" s="15" t="str">
        <f>IF(performance_data[[#This Row],[net_inflows]]&gt;AVERAGE(performance_data[net_inflows]),"High","Low")</f>
        <v>High</v>
      </c>
      <c r="T4892" s="15">
        <f>AVERAGEIF(performance_data[inflow_flag],performance_data[[#This Row],[inflow_flag]],performance_data[return_percentage])</f>
        <v>4.8467905675459724</v>
      </c>
      <c r="U4892" s="17">
        <f>IF(performance_data[[#This Row],[return_percentage]]&lt;performance_data[[#This Row],[benchmark_return]],1,0)</f>
        <v>1</v>
      </c>
      <c r="V4892" s="17">
        <f>COUNTIFS(performance_data[portfolio_id],performance_data[[#This Row],[portfolio_id]])</f>
        <v>22</v>
      </c>
      <c r="W4892" s="17">
        <f>COUNTIFS(performance_data[portfolio_id],performance_data[[#This Row],[portfolio_id]],
          performance_data[return_flag],1)</f>
        <v>13</v>
      </c>
      <c r="X4892" s="15">
        <f>performance_data[[#This Row],[underperform_flag_count]]/performance_data[[#This Row],[totalportfoliocount]]</f>
        <v>0.59090909090909094</v>
      </c>
    </row>
    <row r="4893" spans="1:24" x14ac:dyDescent="0.3">
      <c r="A4893">
        <v>9866</v>
      </c>
      <c r="B4893" s="1">
        <v>45217</v>
      </c>
      <c r="C4893">
        <v>5041.41</v>
      </c>
      <c r="D4893">
        <v>11.51</v>
      </c>
      <c r="E4893">
        <v>12.41</v>
      </c>
      <c r="F4893">
        <v>10581.13</v>
      </c>
      <c r="G4893">
        <v>5954.96</v>
      </c>
      <c r="H4893" t="s">
        <v>2213</v>
      </c>
      <c r="I4893" t="s">
        <v>2217</v>
      </c>
      <c r="J4893">
        <v>10</v>
      </c>
      <c r="K4893" t="s">
        <v>2224</v>
      </c>
      <c r="L4893" t="str">
        <f>IF(performance_data[[#This Row],[return_percentage]]&gt;=performance_data[[#This Row],[benchmark_return]],"Higher","Lower")</f>
        <v>Lower</v>
      </c>
      <c r="M4893" s="14">
        <f xml:space="preserve"> _xlfn.MAXIFS(performance_data[date],performance_data[portfolio_id],performance_data[[#This Row],[portfolio_id]])</f>
        <v>45555</v>
      </c>
      <c r="N4893" s="14">
        <f xml:space="preserve"> _xlfn.MINIFS(performance_data[date],performance_data[portfolio_id],performance_data[[#This Row],[portfolio_id]])</f>
        <v>44853</v>
      </c>
      <c r="O4893" s="15">
        <f>_xlfn.MAXIFS(performance_data[portfolio_value],performance_data[portfolio_id],performance_data[[#This Row],[portfolio_id]],performance_data[date],performance_data[[#This Row],[latest_date]])</f>
        <v>391713.76</v>
      </c>
      <c r="P4893" s="15">
        <f>_xlfn.MAXIFS(performance_data[portfolio_value],performance_data[portfolio_id],performance_data[[#This Row],[portfolio_id]],performance_data[date],performance_data[[#This Row],[starting_date]])</f>
        <v>479265.41</v>
      </c>
      <c r="Q4893" s="15">
        <f>performance_data[[#This Row],[latest_value]]-performance_data[[#This Row],[starting_value]]</f>
        <v>-87551.649999999965</v>
      </c>
      <c r="R4893" s="15">
        <f>performance_data[[#This Row],[net_inflows]]-performance_data[[#This Row],[net_outflows]]</f>
        <v>4626.1699999999992</v>
      </c>
      <c r="S4893" s="15" t="str">
        <f>IF(performance_data[[#This Row],[net_inflows]]&gt;AVERAGE(performance_data[net_inflows]),"High","Low")</f>
        <v>High</v>
      </c>
      <c r="T4893" s="15">
        <f>AVERAGEIF(performance_data[inflow_flag],performance_data[[#This Row],[inflow_flag]],performance_data[return_percentage])</f>
        <v>4.8467905675459724</v>
      </c>
      <c r="U4893" s="17">
        <f>IF(performance_data[[#This Row],[return_percentage]]&lt;performance_data[[#This Row],[benchmark_return]],1,0)</f>
        <v>1</v>
      </c>
      <c r="V4893" s="17">
        <f>COUNTIFS(performance_data[portfolio_id],performance_data[[#This Row],[portfolio_id]])</f>
        <v>22</v>
      </c>
      <c r="W4893" s="17">
        <f>COUNTIFS(performance_data[portfolio_id],performance_data[[#This Row],[portfolio_id]],
          performance_data[return_flag],1)</f>
        <v>13</v>
      </c>
      <c r="X4893" s="15">
        <f>performance_data[[#This Row],[underperform_flag_count]]/performance_data[[#This Row],[totalportfoliocount]]</f>
        <v>0.59090909090909094</v>
      </c>
    </row>
    <row r="4894" spans="1:24" x14ac:dyDescent="0.3">
      <c r="A4894">
        <v>9866</v>
      </c>
      <c r="B4894" s="1">
        <v>44915</v>
      </c>
      <c r="C4894">
        <v>218109.38</v>
      </c>
      <c r="D4894">
        <v>10.47</v>
      </c>
      <c r="E4894">
        <v>11.69</v>
      </c>
      <c r="F4894">
        <v>3699.33</v>
      </c>
      <c r="G4894">
        <v>17012.39</v>
      </c>
      <c r="H4894" t="s">
        <v>2220</v>
      </c>
      <c r="I4894" t="s">
        <v>2217</v>
      </c>
      <c r="J4894">
        <v>12</v>
      </c>
      <c r="K4894" t="s">
        <v>2218</v>
      </c>
      <c r="L4894" t="str">
        <f>IF(performance_data[[#This Row],[return_percentage]]&gt;=performance_data[[#This Row],[benchmark_return]],"Higher","Lower")</f>
        <v>Lower</v>
      </c>
      <c r="M4894" s="14">
        <f xml:space="preserve"> _xlfn.MAXIFS(performance_data[date],performance_data[portfolio_id],performance_data[[#This Row],[portfolio_id]])</f>
        <v>45555</v>
      </c>
      <c r="N4894" s="14">
        <f xml:space="preserve"> _xlfn.MINIFS(performance_data[date],performance_data[portfolio_id],performance_data[[#This Row],[portfolio_id]])</f>
        <v>44853</v>
      </c>
      <c r="O4894" s="15">
        <f>_xlfn.MAXIFS(performance_data[portfolio_value],performance_data[portfolio_id],performance_data[[#This Row],[portfolio_id]],performance_data[date],performance_data[[#This Row],[latest_date]])</f>
        <v>391713.76</v>
      </c>
      <c r="P4894" s="15">
        <f>_xlfn.MAXIFS(performance_data[portfolio_value],performance_data[portfolio_id],performance_data[[#This Row],[portfolio_id]],performance_data[date],performance_data[[#This Row],[starting_date]])</f>
        <v>479265.41</v>
      </c>
      <c r="Q4894" s="15">
        <f>performance_data[[#This Row],[latest_value]]-performance_data[[#This Row],[starting_value]]</f>
        <v>-87551.649999999965</v>
      </c>
      <c r="R4894" s="15">
        <f>performance_data[[#This Row],[net_inflows]]-performance_data[[#This Row],[net_outflows]]</f>
        <v>-13313.06</v>
      </c>
      <c r="S4894" s="15" t="str">
        <f>IF(performance_data[[#This Row],[net_inflows]]&gt;AVERAGE(performance_data[net_inflows]),"High","Low")</f>
        <v>Low</v>
      </c>
      <c r="T4894" s="15">
        <f>AVERAGEIF(performance_data[inflow_flag],performance_data[[#This Row],[inflow_flag]],performance_data[return_percentage])</f>
        <v>5.0457846277021572</v>
      </c>
      <c r="U4894" s="17">
        <f>IF(performance_data[[#This Row],[return_percentage]]&lt;performance_data[[#This Row],[benchmark_return]],1,0)</f>
        <v>1</v>
      </c>
      <c r="V4894" s="17">
        <f>COUNTIFS(performance_data[portfolio_id],performance_data[[#This Row],[portfolio_id]])</f>
        <v>22</v>
      </c>
      <c r="W4894" s="17">
        <f>COUNTIFS(performance_data[portfolio_id],performance_data[[#This Row],[portfolio_id]],
          performance_data[return_flag],1)</f>
        <v>13</v>
      </c>
      <c r="X4894" s="15">
        <f>performance_data[[#This Row],[underperform_flag_count]]/performance_data[[#This Row],[totalportfoliocount]]</f>
        <v>0.59090909090909094</v>
      </c>
    </row>
    <row r="4895" spans="1:24" x14ac:dyDescent="0.3">
      <c r="A4895">
        <v>9866</v>
      </c>
      <c r="B4895" s="1">
        <v>45248</v>
      </c>
      <c r="C4895">
        <v>158801.06</v>
      </c>
      <c r="D4895">
        <v>10.51</v>
      </c>
      <c r="E4895">
        <v>9.4700000000000006</v>
      </c>
      <c r="F4895">
        <v>770.55</v>
      </c>
      <c r="G4895">
        <v>5464.87</v>
      </c>
      <c r="H4895" t="s">
        <v>2213</v>
      </c>
      <c r="I4895" t="s">
        <v>2217</v>
      </c>
      <c r="J4895">
        <v>11</v>
      </c>
      <c r="K4895" t="s">
        <v>2219</v>
      </c>
      <c r="L4895" t="str">
        <f>IF(performance_data[[#This Row],[return_percentage]]&gt;=performance_data[[#This Row],[benchmark_return]],"Higher","Lower")</f>
        <v>Higher</v>
      </c>
      <c r="M4895" s="14">
        <f xml:space="preserve"> _xlfn.MAXIFS(performance_data[date],performance_data[portfolio_id],performance_data[[#This Row],[portfolio_id]])</f>
        <v>45555</v>
      </c>
      <c r="N4895" s="14">
        <f xml:space="preserve"> _xlfn.MINIFS(performance_data[date],performance_data[portfolio_id],performance_data[[#This Row],[portfolio_id]])</f>
        <v>44853</v>
      </c>
      <c r="O4895" s="15">
        <f>_xlfn.MAXIFS(performance_data[portfolio_value],performance_data[portfolio_id],performance_data[[#This Row],[portfolio_id]],performance_data[date],performance_data[[#This Row],[latest_date]])</f>
        <v>391713.76</v>
      </c>
      <c r="P4895" s="15">
        <f>_xlfn.MAXIFS(performance_data[portfolio_value],performance_data[portfolio_id],performance_data[[#This Row],[portfolio_id]],performance_data[date],performance_data[[#This Row],[starting_date]])</f>
        <v>479265.41</v>
      </c>
      <c r="Q4895" s="15">
        <f>performance_data[[#This Row],[latest_value]]-performance_data[[#This Row],[starting_value]]</f>
        <v>-87551.649999999965</v>
      </c>
      <c r="R4895" s="15">
        <f>performance_data[[#This Row],[net_inflows]]-performance_data[[#This Row],[net_outflows]]</f>
        <v>-4694.32</v>
      </c>
      <c r="S4895" s="15" t="str">
        <f>IF(performance_data[[#This Row],[net_inflows]]&gt;AVERAGE(performance_data[net_inflows]),"High","Low")</f>
        <v>Low</v>
      </c>
      <c r="T4895" s="15">
        <f>AVERAGEIF(performance_data[inflow_flag],performance_data[[#This Row],[inflow_flag]],performance_data[return_percentage])</f>
        <v>5.0457846277021572</v>
      </c>
      <c r="U4895" s="17">
        <f>IF(performance_data[[#This Row],[return_percentage]]&lt;performance_data[[#This Row],[benchmark_return]],1,0)</f>
        <v>0</v>
      </c>
      <c r="V4895" s="17">
        <f>COUNTIFS(performance_data[portfolio_id],performance_data[[#This Row],[portfolio_id]])</f>
        <v>22</v>
      </c>
      <c r="W4895" s="17">
        <f>COUNTIFS(performance_data[portfolio_id],performance_data[[#This Row],[portfolio_id]],
          performance_data[return_flag],1)</f>
        <v>13</v>
      </c>
      <c r="X4895" s="15">
        <f>performance_data[[#This Row],[underperform_flag_count]]/performance_data[[#This Row],[totalportfoliocount]]</f>
        <v>0.59090909090909094</v>
      </c>
    </row>
    <row r="4896" spans="1:24" x14ac:dyDescent="0.3">
      <c r="A4896">
        <v>9866</v>
      </c>
      <c r="B4896" s="1">
        <v>44908</v>
      </c>
      <c r="C4896">
        <v>246661.18</v>
      </c>
      <c r="D4896">
        <v>19.93</v>
      </c>
      <c r="E4896">
        <v>22.78</v>
      </c>
      <c r="F4896">
        <v>8255.6200000000008</v>
      </c>
      <c r="G4896">
        <v>6620.17</v>
      </c>
      <c r="H4896" t="s">
        <v>2220</v>
      </c>
      <c r="I4896" t="s">
        <v>2217</v>
      </c>
      <c r="J4896">
        <v>12</v>
      </c>
      <c r="K4896" t="s">
        <v>2218</v>
      </c>
      <c r="L4896" t="str">
        <f>IF(performance_data[[#This Row],[return_percentage]]&gt;=performance_data[[#This Row],[benchmark_return]],"Higher","Lower")</f>
        <v>Lower</v>
      </c>
      <c r="M4896" s="14">
        <f xml:space="preserve"> _xlfn.MAXIFS(performance_data[date],performance_data[portfolio_id],performance_data[[#This Row],[portfolio_id]])</f>
        <v>45555</v>
      </c>
      <c r="N4896" s="14">
        <f xml:space="preserve"> _xlfn.MINIFS(performance_data[date],performance_data[portfolio_id],performance_data[[#This Row],[portfolio_id]])</f>
        <v>44853</v>
      </c>
      <c r="O4896" s="15">
        <f>_xlfn.MAXIFS(performance_data[portfolio_value],performance_data[portfolio_id],performance_data[[#This Row],[portfolio_id]],performance_data[date],performance_data[[#This Row],[latest_date]])</f>
        <v>391713.76</v>
      </c>
      <c r="P4896" s="15">
        <f>_xlfn.MAXIFS(performance_data[portfolio_value],performance_data[portfolio_id],performance_data[[#This Row],[portfolio_id]],performance_data[date],performance_data[[#This Row],[starting_date]])</f>
        <v>479265.41</v>
      </c>
      <c r="Q4896" s="15">
        <f>performance_data[[#This Row],[latest_value]]-performance_data[[#This Row],[starting_value]]</f>
        <v>-87551.649999999965</v>
      </c>
      <c r="R4896" s="15">
        <f>performance_data[[#This Row],[net_inflows]]-performance_data[[#This Row],[net_outflows]]</f>
        <v>1635.4500000000007</v>
      </c>
      <c r="S4896" s="15" t="str">
        <f>IF(performance_data[[#This Row],[net_inflows]]&gt;AVERAGE(performance_data[net_inflows]),"High","Low")</f>
        <v>Low</v>
      </c>
      <c r="T4896" s="15">
        <f>AVERAGEIF(performance_data[inflow_flag],performance_data[[#This Row],[inflow_flag]],performance_data[return_percentage])</f>
        <v>5.0457846277021572</v>
      </c>
      <c r="U4896" s="17">
        <f>IF(performance_data[[#This Row],[return_percentage]]&lt;performance_data[[#This Row],[benchmark_return]],1,0)</f>
        <v>1</v>
      </c>
      <c r="V4896" s="17">
        <f>COUNTIFS(performance_data[portfolio_id],performance_data[[#This Row],[portfolio_id]])</f>
        <v>22</v>
      </c>
      <c r="W4896" s="17">
        <f>COUNTIFS(performance_data[portfolio_id],performance_data[[#This Row],[portfolio_id]],
          performance_data[return_flag],1)</f>
        <v>13</v>
      </c>
      <c r="X4896" s="15">
        <f>performance_data[[#This Row],[underperform_flag_count]]/performance_data[[#This Row],[totalportfoliocount]]</f>
        <v>0.59090909090909094</v>
      </c>
    </row>
    <row r="4897" spans="1:24" x14ac:dyDescent="0.3">
      <c r="A4897">
        <v>9866</v>
      </c>
      <c r="B4897" s="1">
        <v>44938</v>
      </c>
      <c r="C4897">
        <v>84080.88</v>
      </c>
      <c r="D4897">
        <v>10.15</v>
      </c>
      <c r="E4897">
        <v>8.27</v>
      </c>
      <c r="F4897">
        <v>10692.05</v>
      </c>
      <c r="G4897">
        <v>11745.78</v>
      </c>
      <c r="H4897" t="s">
        <v>2213</v>
      </c>
      <c r="I4897" t="s">
        <v>2206</v>
      </c>
      <c r="J4897">
        <v>1</v>
      </c>
      <c r="K4897" t="s">
        <v>2207</v>
      </c>
      <c r="L4897" t="str">
        <f>IF(performance_data[[#This Row],[return_percentage]]&gt;=performance_data[[#This Row],[benchmark_return]],"Higher","Lower")</f>
        <v>Higher</v>
      </c>
      <c r="M4897" s="14">
        <f xml:space="preserve"> _xlfn.MAXIFS(performance_data[date],performance_data[portfolio_id],performance_data[[#This Row],[portfolio_id]])</f>
        <v>45555</v>
      </c>
      <c r="N4897" s="14">
        <f xml:space="preserve"> _xlfn.MINIFS(performance_data[date],performance_data[portfolio_id],performance_data[[#This Row],[portfolio_id]])</f>
        <v>44853</v>
      </c>
      <c r="O4897" s="15">
        <f>_xlfn.MAXIFS(performance_data[portfolio_value],performance_data[portfolio_id],performance_data[[#This Row],[portfolio_id]],performance_data[date],performance_data[[#This Row],[latest_date]])</f>
        <v>391713.76</v>
      </c>
      <c r="P4897" s="15">
        <f>_xlfn.MAXIFS(performance_data[portfolio_value],performance_data[portfolio_id],performance_data[[#This Row],[portfolio_id]],performance_data[date],performance_data[[#This Row],[starting_date]])</f>
        <v>479265.41</v>
      </c>
      <c r="Q4897" s="15">
        <f>performance_data[[#This Row],[latest_value]]-performance_data[[#This Row],[starting_value]]</f>
        <v>-87551.649999999965</v>
      </c>
      <c r="R4897" s="15">
        <f>performance_data[[#This Row],[net_inflows]]-performance_data[[#This Row],[net_outflows]]</f>
        <v>-1053.7300000000014</v>
      </c>
      <c r="S4897" s="15" t="str">
        <f>IF(performance_data[[#This Row],[net_inflows]]&gt;AVERAGE(performance_data[net_inflows]),"High","Low")</f>
        <v>High</v>
      </c>
      <c r="T4897" s="15">
        <f>AVERAGEIF(performance_data[inflow_flag],performance_data[[#This Row],[inflow_flag]],performance_data[return_percentage])</f>
        <v>4.8467905675459724</v>
      </c>
      <c r="U4897" s="17">
        <f>IF(performance_data[[#This Row],[return_percentage]]&lt;performance_data[[#This Row],[benchmark_return]],1,0)</f>
        <v>0</v>
      </c>
      <c r="V4897" s="17">
        <f>COUNTIFS(performance_data[portfolio_id],performance_data[[#This Row],[portfolio_id]])</f>
        <v>22</v>
      </c>
      <c r="W4897" s="17">
        <f>COUNTIFS(performance_data[portfolio_id],performance_data[[#This Row],[portfolio_id]],
          performance_data[return_flag],1)</f>
        <v>13</v>
      </c>
      <c r="X4897" s="15">
        <f>performance_data[[#This Row],[underperform_flag_count]]/performance_data[[#This Row],[totalportfoliocount]]</f>
        <v>0.59090909090909094</v>
      </c>
    </row>
    <row r="4898" spans="1:24" x14ac:dyDescent="0.3">
      <c r="A4898">
        <v>9866</v>
      </c>
      <c r="B4898" s="1">
        <v>45540</v>
      </c>
      <c r="C4898">
        <v>434717.34</v>
      </c>
      <c r="D4898">
        <v>10.75</v>
      </c>
      <c r="E4898">
        <v>9.43</v>
      </c>
      <c r="F4898">
        <v>6655.89</v>
      </c>
      <c r="G4898">
        <v>11772.42</v>
      </c>
      <c r="H4898" t="s">
        <v>2205</v>
      </c>
      <c r="I4898" t="s">
        <v>2209</v>
      </c>
      <c r="J4898">
        <v>9</v>
      </c>
      <c r="K4898" t="s">
        <v>2221</v>
      </c>
      <c r="L4898" t="str">
        <f>IF(performance_data[[#This Row],[return_percentage]]&gt;=performance_data[[#This Row],[benchmark_return]],"Higher","Lower")</f>
        <v>Higher</v>
      </c>
      <c r="M4898" s="14">
        <f xml:space="preserve"> _xlfn.MAXIFS(performance_data[date],performance_data[portfolio_id],performance_data[[#This Row],[portfolio_id]])</f>
        <v>45555</v>
      </c>
      <c r="N4898" s="14">
        <f xml:space="preserve"> _xlfn.MINIFS(performance_data[date],performance_data[portfolio_id],performance_data[[#This Row],[portfolio_id]])</f>
        <v>44853</v>
      </c>
      <c r="O4898" s="15">
        <f>_xlfn.MAXIFS(performance_data[portfolio_value],performance_data[portfolio_id],performance_data[[#This Row],[portfolio_id]],performance_data[date],performance_data[[#This Row],[latest_date]])</f>
        <v>391713.76</v>
      </c>
      <c r="P4898" s="15">
        <f>_xlfn.MAXIFS(performance_data[portfolio_value],performance_data[portfolio_id],performance_data[[#This Row],[portfolio_id]],performance_data[date],performance_data[[#This Row],[starting_date]])</f>
        <v>479265.41</v>
      </c>
      <c r="Q4898" s="15">
        <f>performance_data[[#This Row],[latest_value]]-performance_data[[#This Row],[starting_value]]</f>
        <v>-87551.649999999965</v>
      </c>
      <c r="R4898" s="15">
        <f>performance_data[[#This Row],[net_inflows]]-performance_data[[#This Row],[net_outflows]]</f>
        <v>-5116.53</v>
      </c>
      <c r="S4898" s="15" t="str">
        <f>IF(performance_data[[#This Row],[net_inflows]]&gt;AVERAGE(performance_data[net_inflows]),"High","Low")</f>
        <v>Low</v>
      </c>
      <c r="T4898" s="15">
        <f>AVERAGEIF(performance_data[inflow_flag],performance_data[[#This Row],[inflow_flag]],performance_data[return_percentage])</f>
        <v>5.0457846277021572</v>
      </c>
      <c r="U4898" s="17">
        <f>IF(performance_data[[#This Row],[return_percentage]]&lt;performance_data[[#This Row],[benchmark_return]],1,0)</f>
        <v>0</v>
      </c>
      <c r="V4898" s="17">
        <f>COUNTIFS(performance_data[portfolio_id],performance_data[[#This Row],[portfolio_id]])</f>
        <v>22</v>
      </c>
      <c r="W4898" s="17">
        <f>COUNTIFS(performance_data[portfolio_id],performance_data[[#This Row],[portfolio_id]],
          performance_data[return_flag],1)</f>
        <v>13</v>
      </c>
      <c r="X4898" s="15">
        <f>performance_data[[#This Row],[underperform_flag_count]]/performance_data[[#This Row],[totalportfoliocount]]</f>
        <v>0.59090909090909094</v>
      </c>
    </row>
    <row r="4899" spans="1:24" x14ac:dyDescent="0.3">
      <c r="A4899">
        <v>9866</v>
      </c>
      <c r="B4899" s="1">
        <v>45055</v>
      </c>
      <c r="C4899">
        <v>265262.8</v>
      </c>
      <c r="D4899">
        <v>2.15</v>
      </c>
      <c r="E4899">
        <v>2.2400000000000002</v>
      </c>
      <c r="F4899">
        <v>16300.49</v>
      </c>
      <c r="G4899">
        <v>4176.76</v>
      </c>
      <c r="H4899" t="s">
        <v>2213</v>
      </c>
      <c r="I4899" t="s">
        <v>2211</v>
      </c>
      <c r="J4899">
        <v>5</v>
      </c>
      <c r="K4899" t="s">
        <v>2223</v>
      </c>
      <c r="L4899" t="str">
        <f>IF(performance_data[[#This Row],[return_percentage]]&gt;=performance_data[[#This Row],[benchmark_return]],"Higher","Lower")</f>
        <v>Lower</v>
      </c>
      <c r="M4899" s="14">
        <f xml:space="preserve"> _xlfn.MAXIFS(performance_data[date],performance_data[portfolio_id],performance_data[[#This Row],[portfolio_id]])</f>
        <v>45555</v>
      </c>
      <c r="N4899" s="14">
        <f xml:space="preserve"> _xlfn.MINIFS(performance_data[date],performance_data[portfolio_id],performance_data[[#This Row],[portfolio_id]])</f>
        <v>44853</v>
      </c>
      <c r="O4899" s="15">
        <f>_xlfn.MAXIFS(performance_data[portfolio_value],performance_data[portfolio_id],performance_data[[#This Row],[portfolio_id]],performance_data[date],performance_data[[#This Row],[latest_date]])</f>
        <v>391713.76</v>
      </c>
      <c r="P4899" s="15">
        <f>_xlfn.MAXIFS(performance_data[portfolio_value],performance_data[portfolio_id],performance_data[[#This Row],[portfolio_id]],performance_data[date],performance_data[[#This Row],[starting_date]])</f>
        <v>479265.41</v>
      </c>
      <c r="Q4899" s="15">
        <f>performance_data[[#This Row],[latest_value]]-performance_data[[#This Row],[starting_value]]</f>
        <v>-87551.649999999965</v>
      </c>
      <c r="R4899" s="15">
        <f>performance_data[[#This Row],[net_inflows]]-performance_data[[#This Row],[net_outflows]]</f>
        <v>12123.73</v>
      </c>
      <c r="S4899" s="15" t="str">
        <f>IF(performance_data[[#This Row],[net_inflows]]&gt;AVERAGE(performance_data[net_inflows]),"High","Low")</f>
        <v>High</v>
      </c>
      <c r="T4899" s="15">
        <f>AVERAGEIF(performance_data[inflow_flag],performance_data[[#This Row],[inflow_flag]],performance_data[return_percentage])</f>
        <v>4.8467905675459724</v>
      </c>
      <c r="U4899" s="17">
        <f>IF(performance_data[[#This Row],[return_percentage]]&lt;performance_data[[#This Row],[benchmark_return]],1,0)</f>
        <v>1</v>
      </c>
      <c r="V4899" s="17">
        <f>COUNTIFS(performance_data[portfolio_id],performance_data[[#This Row],[portfolio_id]])</f>
        <v>22</v>
      </c>
      <c r="W4899" s="17">
        <f>COUNTIFS(performance_data[portfolio_id],performance_data[[#This Row],[portfolio_id]],
          performance_data[return_flag],1)</f>
        <v>13</v>
      </c>
      <c r="X4899" s="15">
        <f>performance_data[[#This Row],[underperform_flag_count]]/performance_data[[#This Row],[totalportfoliocount]]</f>
        <v>0.59090909090909094</v>
      </c>
    </row>
    <row r="4900" spans="1:24" x14ac:dyDescent="0.3">
      <c r="A4900">
        <v>9866</v>
      </c>
      <c r="B4900" s="1">
        <v>45283</v>
      </c>
      <c r="C4900">
        <v>43985.14</v>
      </c>
      <c r="D4900">
        <v>-7.67</v>
      </c>
      <c r="E4900">
        <v>-7.14</v>
      </c>
      <c r="F4900">
        <v>9027.93</v>
      </c>
      <c r="G4900">
        <v>8058.42</v>
      </c>
      <c r="H4900" t="s">
        <v>2213</v>
      </c>
      <c r="I4900" t="s">
        <v>2217</v>
      </c>
      <c r="J4900">
        <v>12</v>
      </c>
      <c r="K4900" t="s">
        <v>2218</v>
      </c>
      <c r="L4900" t="str">
        <f>IF(performance_data[[#This Row],[return_percentage]]&gt;=performance_data[[#This Row],[benchmark_return]],"Higher","Lower")</f>
        <v>Lower</v>
      </c>
      <c r="M4900" s="14">
        <f xml:space="preserve"> _xlfn.MAXIFS(performance_data[date],performance_data[portfolio_id],performance_data[[#This Row],[portfolio_id]])</f>
        <v>45555</v>
      </c>
      <c r="N4900" s="14">
        <f xml:space="preserve"> _xlfn.MINIFS(performance_data[date],performance_data[portfolio_id],performance_data[[#This Row],[portfolio_id]])</f>
        <v>44853</v>
      </c>
      <c r="O4900" s="15">
        <f>_xlfn.MAXIFS(performance_data[portfolio_value],performance_data[portfolio_id],performance_data[[#This Row],[portfolio_id]],performance_data[date],performance_data[[#This Row],[latest_date]])</f>
        <v>391713.76</v>
      </c>
      <c r="P4900" s="15">
        <f>_xlfn.MAXIFS(performance_data[portfolio_value],performance_data[portfolio_id],performance_data[[#This Row],[portfolio_id]],performance_data[date],performance_data[[#This Row],[starting_date]])</f>
        <v>479265.41</v>
      </c>
      <c r="Q4900" s="15">
        <f>performance_data[[#This Row],[latest_value]]-performance_data[[#This Row],[starting_value]]</f>
        <v>-87551.649999999965</v>
      </c>
      <c r="R4900" s="15">
        <f>performance_data[[#This Row],[net_inflows]]-performance_data[[#This Row],[net_outflows]]</f>
        <v>969.51000000000022</v>
      </c>
      <c r="S4900" s="15" t="str">
        <f>IF(performance_data[[#This Row],[net_inflows]]&gt;AVERAGE(performance_data[net_inflows]),"High","Low")</f>
        <v>Low</v>
      </c>
      <c r="T4900" s="15">
        <f>AVERAGEIF(performance_data[inflow_flag],performance_data[[#This Row],[inflow_flag]],performance_data[return_percentage])</f>
        <v>5.0457846277021572</v>
      </c>
      <c r="U4900" s="17">
        <f>IF(performance_data[[#This Row],[return_percentage]]&lt;performance_data[[#This Row],[benchmark_return]],1,0)</f>
        <v>1</v>
      </c>
      <c r="V4900" s="17">
        <f>COUNTIFS(performance_data[portfolio_id],performance_data[[#This Row],[portfolio_id]])</f>
        <v>22</v>
      </c>
      <c r="W4900" s="17">
        <f>COUNTIFS(performance_data[portfolio_id],performance_data[[#This Row],[portfolio_id]],
          performance_data[return_flag],1)</f>
        <v>13</v>
      </c>
      <c r="X4900" s="15">
        <f>performance_data[[#This Row],[underperform_flag_count]]/performance_data[[#This Row],[totalportfoliocount]]</f>
        <v>0.59090909090909094</v>
      </c>
    </row>
    <row r="4901" spans="1:24" x14ac:dyDescent="0.3">
      <c r="A4901">
        <v>9866</v>
      </c>
      <c r="B4901" s="1">
        <v>45076</v>
      </c>
      <c r="C4901">
        <v>307159.55</v>
      </c>
      <c r="D4901">
        <v>19.27</v>
      </c>
      <c r="E4901">
        <v>20.83</v>
      </c>
      <c r="F4901">
        <v>6812.31</v>
      </c>
      <c r="G4901">
        <v>17199.43</v>
      </c>
      <c r="H4901" t="s">
        <v>2213</v>
      </c>
      <c r="I4901" t="s">
        <v>2211</v>
      </c>
      <c r="J4901">
        <v>5</v>
      </c>
      <c r="K4901" t="s">
        <v>2223</v>
      </c>
      <c r="L4901" t="str">
        <f>IF(performance_data[[#This Row],[return_percentage]]&gt;=performance_data[[#This Row],[benchmark_return]],"Higher","Lower")</f>
        <v>Lower</v>
      </c>
      <c r="M4901" s="14">
        <f xml:space="preserve"> _xlfn.MAXIFS(performance_data[date],performance_data[portfolio_id],performance_data[[#This Row],[portfolio_id]])</f>
        <v>45555</v>
      </c>
      <c r="N4901" s="14">
        <f xml:space="preserve"> _xlfn.MINIFS(performance_data[date],performance_data[portfolio_id],performance_data[[#This Row],[portfolio_id]])</f>
        <v>44853</v>
      </c>
      <c r="O4901" s="15">
        <f>_xlfn.MAXIFS(performance_data[portfolio_value],performance_data[portfolio_id],performance_data[[#This Row],[portfolio_id]],performance_data[date],performance_data[[#This Row],[latest_date]])</f>
        <v>391713.76</v>
      </c>
      <c r="P4901" s="15">
        <f>_xlfn.MAXIFS(performance_data[portfolio_value],performance_data[portfolio_id],performance_data[[#This Row],[portfolio_id]],performance_data[date],performance_data[[#This Row],[starting_date]])</f>
        <v>479265.41</v>
      </c>
      <c r="Q4901" s="15">
        <f>performance_data[[#This Row],[latest_value]]-performance_data[[#This Row],[starting_value]]</f>
        <v>-87551.649999999965</v>
      </c>
      <c r="R4901" s="15">
        <f>performance_data[[#This Row],[net_inflows]]-performance_data[[#This Row],[net_outflows]]</f>
        <v>-10387.119999999999</v>
      </c>
      <c r="S4901" s="15" t="str">
        <f>IF(performance_data[[#This Row],[net_inflows]]&gt;AVERAGE(performance_data[net_inflows]),"High","Low")</f>
        <v>Low</v>
      </c>
      <c r="T4901" s="15">
        <f>AVERAGEIF(performance_data[inflow_flag],performance_data[[#This Row],[inflow_flag]],performance_data[return_percentage])</f>
        <v>5.0457846277021572</v>
      </c>
      <c r="U4901" s="17">
        <f>IF(performance_data[[#This Row],[return_percentage]]&lt;performance_data[[#This Row],[benchmark_return]],1,0)</f>
        <v>1</v>
      </c>
      <c r="V4901" s="17">
        <f>COUNTIFS(performance_data[portfolio_id],performance_data[[#This Row],[portfolio_id]])</f>
        <v>22</v>
      </c>
      <c r="W4901" s="17">
        <f>COUNTIFS(performance_data[portfolio_id],performance_data[[#This Row],[portfolio_id]],
          performance_data[return_flag],1)</f>
        <v>13</v>
      </c>
      <c r="X4901" s="15">
        <f>performance_data[[#This Row],[underperform_flag_count]]/performance_data[[#This Row],[totalportfoliocount]]</f>
        <v>0.59090909090909094</v>
      </c>
    </row>
    <row r="4902" spans="1:24" x14ac:dyDescent="0.3">
      <c r="A4902">
        <v>9866</v>
      </c>
      <c r="B4902" s="1">
        <v>44993</v>
      </c>
      <c r="C4902">
        <v>15242.99</v>
      </c>
      <c r="D4902">
        <v>-9.7100000000000009</v>
      </c>
      <c r="E4902">
        <v>-8.68</v>
      </c>
      <c r="F4902">
        <v>16747.34</v>
      </c>
      <c r="G4902">
        <v>4361.8500000000004</v>
      </c>
      <c r="H4902" t="s">
        <v>2213</v>
      </c>
      <c r="I4902" t="s">
        <v>2206</v>
      </c>
      <c r="J4902">
        <v>3</v>
      </c>
      <c r="K4902" t="s">
        <v>2222</v>
      </c>
      <c r="L4902" t="str">
        <f>IF(performance_data[[#This Row],[return_percentage]]&gt;=performance_data[[#This Row],[benchmark_return]],"Higher","Lower")</f>
        <v>Lower</v>
      </c>
      <c r="M4902" s="14">
        <f xml:space="preserve"> _xlfn.MAXIFS(performance_data[date],performance_data[portfolio_id],performance_data[[#This Row],[portfolio_id]])</f>
        <v>45555</v>
      </c>
      <c r="N4902" s="14">
        <f xml:space="preserve"> _xlfn.MINIFS(performance_data[date],performance_data[portfolio_id],performance_data[[#This Row],[portfolio_id]])</f>
        <v>44853</v>
      </c>
      <c r="O4902" s="15">
        <f>_xlfn.MAXIFS(performance_data[portfolio_value],performance_data[portfolio_id],performance_data[[#This Row],[portfolio_id]],performance_data[date],performance_data[[#This Row],[latest_date]])</f>
        <v>391713.76</v>
      </c>
      <c r="P4902" s="15">
        <f>_xlfn.MAXIFS(performance_data[portfolio_value],performance_data[portfolio_id],performance_data[[#This Row],[portfolio_id]],performance_data[date],performance_data[[#This Row],[starting_date]])</f>
        <v>479265.41</v>
      </c>
      <c r="Q4902" s="15">
        <f>performance_data[[#This Row],[latest_value]]-performance_data[[#This Row],[starting_value]]</f>
        <v>-87551.649999999965</v>
      </c>
      <c r="R4902" s="15">
        <f>performance_data[[#This Row],[net_inflows]]-performance_data[[#This Row],[net_outflows]]</f>
        <v>12385.49</v>
      </c>
      <c r="S4902" s="15" t="str">
        <f>IF(performance_data[[#This Row],[net_inflows]]&gt;AVERAGE(performance_data[net_inflows]),"High","Low")</f>
        <v>High</v>
      </c>
      <c r="T4902" s="15">
        <f>AVERAGEIF(performance_data[inflow_flag],performance_data[[#This Row],[inflow_flag]],performance_data[return_percentage])</f>
        <v>4.8467905675459724</v>
      </c>
      <c r="U4902" s="17">
        <f>IF(performance_data[[#This Row],[return_percentage]]&lt;performance_data[[#This Row],[benchmark_return]],1,0)</f>
        <v>1</v>
      </c>
      <c r="V4902" s="17">
        <f>COUNTIFS(performance_data[portfolio_id],performance_data[[#This Row],[portfolio_id]])</f>
        <v>22</v>
      </c>
      <c r="W4902" s="17">
        <f>COUNTIFS(performance_data[portfolio_id],performance_data[[#This Row],[portfolio_id]],
          performance_data[return_flag],1)</f>
        <v>13</v>
      </c>
      <c r="X4902" s="15">
        <f>performance_data[[#This Row],[underperform_flag_count]]/performance_data[[#This Row],[totalportfoliocount]]</f>
        <v>0.59090909090909094</v>
      </c>
    </row>
    <row r="4903" spans="1:24" x14ac:dyDescent="0.3">
      <c r="A4903">
        <v>9866</v>
      </c>
      <c r="B4903" s="1">
        <v>45109</v>
      </c>
      <c r="C4903">
        <v>56353.75</v>
      </c>
      <c r="D4903">
        <v>-3.52</v>
      </c>
      <c r="E4903">
        <v>-3.12</v>
      </c>
      <c r="F4903">
        <v>18500.98</v>
      </c>
      <c r="G4903">
        <v>18184.43</v>
      </c>
      <c r="H4903" t="s">
        <v>2213</v>
      </c>
      <c r="I4903" t="s">
        <v>2209</v>
      </c>
      <c r="J4903">
        <v>7</v>
      </c>
      <c r="K4903" t="s">
        <v>2210</v>
      </c>
      <c r="L4903" t="str">
        <f>IF(performance_data[[#This Row],[return_percentage]]&gt;=performance_data[[#This Row],[benchmark_return]],"Higher","Lower")</f>
        <v>Lower</v>
      </c>
      <c r="M4903" s="14">
        <f xml:space="preserve"> _xlfn.MAXIFS(performance_data[date],performance_data[portfolio_id],performance_data[[#This Row],[portfolio_id]])</f>
        <v>45555</v>
      </c>
      <c r="N4903" s="14">
        <f xml:space="preserve"> _xlfn.MINIFS(performance_data[date],performance_data[portfolio_id],performance_data[[#This Row],[portfolio_id]])</f>
        <v>44853</v>
      </c>
      <c r="O4903" s="15">
        <f>_xlfn.MAXIFS(performance_data[portfolio_value],performance_data[portfolio_id],performance_data[[#This Row],[portfolio_id]],performance_data[date],performance_data[[#This Row],[latest_date]])</f>
        <v>391713.76</v>
      </c>
      <c r="P4903" s="15">
        <f>_xlfn.MAXIFS(performance_data[portfolio_value],performance_data[portfolio_id],performance_data[[#This Row],[portfolio_id]],performance_data[date],performance_data[[#This Row],[starting_date]])</f>
        <v>479265.41</v>
      </c>
      <c r="Q4903" s="15">
        <f>performance_data[[#This Row],[latest_value]]-performance_data[[#This Row],[starting_value]]</f>
        <v>-87551.649999999965</v>
      </c>
      <c r="R4903" s="15">
        <f>performance_data[[#This Row],[net_inflows]]-performance_data[[#This Row],[net_outflows]]</f>
        <v>316.54999999999927</v>
      </c>
      <c r="S4903" s="15" t="str">
        <f>IF(performance_data[[#This Row],[net_inflows]]&gt;AVERAGE(performance_data[net_inflows]),"High","Low")</f>
        <v>High</v>
      </c>
      <c r="T4903" s="15">
        <f>AVERAGEIF(performance_data[inflow_flag],performance_data[[#This Row],[inflow_flag]],performance_data[return_percentage])</f>
        <v>4.8467905675459724</v>
      </c>
      <c r="U4903" s="17">
        <f>IF(performance_data[[#This Row],[return_percentage]]&lt;performance_data[[#This Row],[benchmark_return]],1,0)</f>
        <v>1</v>
      </c>
      <c r="V4903" s="17">
        <f>COUNTIFS(performance_data[portfolio_id],performance_data[[#This Row],[portfolio_id]])</f>
        <v>22</v>
      </c>
      <c r="W4903" s="17">
        <f>COUNTIFS(performance_data[portfolio_id],performance_data[[#This Row],[portfolio_id]],
          performance_data[return_flag],1)</f>
        <v>13</v>
      </c>
      <c r="X4903" s="15">
        <f>performance_data[[#This Row],[underperform_flag_count]]/performance_data[[#This Row],[totalportfoliocount]]</f>
        <v>0.59090909090909094</v>
      </c>
    </row>
    <row r="4904" spans="1:24" x14ac:dyDescent="0.3">
      <c r="A4904">
        <v>9866</v>
      </c>
      <c r="B4904" s="1">
        <v>45014</v>
      </c>
      <c r="C4904">
        <v>329744.06</v>
      </c>
      <c r="D4904">
        <v>-1.76</v>
      </c>
      <c r="E4904">
        <v>-2.02</v>
      </c>
      <c r="F4904">
        <v>3984.82</v>
      </c>
      <c r="G4904">
        <v>14021.29</v>
      </c>
      <c r="H4904" t="s">
        <v>2213</v>
      </c>
      <c r="I4904" t="s">
        <v>2206</v>
      </c>
      <c r="J4904">
        <v>3</v>
      </c>
      <c r="K4904" t="s">
        <v>2222</v>
      </c>
      <c r="L4904" t="str">
        <f>IF(performance_data[[#This Row],[return_percentage]]&gt;=performance_data[[#This Row],[benchmark_return]],"Higher","Lower")</f>
        <v>Higher</v>
      </c>
      <c r="M4904" s="14">
        <f xml:space="preserve"> _xlfn.MAXIFS(performance_data[date],performance_data[portfolio_id],performance_data[[#This Row],[portfolio_id]])</f>
        <v>45555</v>
      </c>
      <c r="N4904" s="14">
        <f xml:space="preserve"> _xlfn.MINIFS(performance_data[date],performance_data[portfolio_id],performance_data[[#This Row],[portfolio_id]])</f>
        <v>44853</v>
      </c>
      <c r="O4904" s="15">
        <f>_xlfn.MAXIFS(performance_data[portfolio_value],performance_data[portfolio_id],performance_data[[#This Row],[portfolio_id]],performance_data[date],performance_data[[#This Row],[latest_date]])</f>
        <v>391713.76</v>
      </c>
      <c r="P4904" s="15">
        <f>_xlfn.MAXIFS(performance_data[portfolio_value],performance_data[portfolio_id],performance_data[[#This Row],[portfolio_id]],performance_data[date],performance_data[[#This Row],[starting_date]])</f>
        <v>479265.41</v>
      </c>
      <c r="Q4904" s="15">
        <f>performance_data[[#This Row],[latest_value]]-performance_data[[#This Row],[starting_value]]</f>
        <v>-87551.649999999965</v>
      </c>
      <c r="R4904" s="15">
        <f>performance_data[[#This Row],[net_inflows]]-performance_data[[#This Row],[net_outflows]]</f>
        <v>-10036.470000000001</v>
      </c>
      <c r="S4904" s="15" t="str">
        <f>IF(performance_data[[#This Row],[net_inflows]]&gt;AVERAGE(performance_data[net_inflows]),"High","Low")</f>
        <v>Low</v>
      </c>
      <c r="T4904" s="15">
        <f>AVERAGEIF(performance_data[inflow_flag],performance_data[[#This Row],[inflow_flag]],performance_data[return_percentage])</f>
        <v>5.0457846277021572</v>
      </c>
      <c r="U4904" s="17">
        <f>IF(performance_data[[#This Row],[return_percentage]]&lt;performance_data[[#This Row],[benchmark_return]],1,0)</f>
        <v>0</v>
      </c>
      <c r="V4904" s="17">
        <f>COUNTIFS(performance_data[portfolio_id],performance_data[[#This Row],[portfolio_id]])</f>
        <v>22</v>
      </c>
      <c r="W4904" s="17">
        <f>COUNTIFS(performance_data[portfolio_id],performance_data[[#This Row],[portfolio_id]],
          performance_data[return_flag],1)</f>
        <v>13</v>
      </c>
      <c r="X4904" s="15">
        <f>performance_data[[#This Row],[underperform_flag_count]]/performance_data[[#This Row],[totalportfoliocount]]</f>
        <v>0.59090909090909094</v>
      </c>
    </row>
    <row r="4905" spans="1:24" x14ac:dyDescent="0.3">
      <c r="A4905">
        <v>9866</v>
      </c>
      <c r="B4905" s="1">
        <v>45033</v>
      </c>
      <c r="C4905">
        <v>464460.23</v>
      </c>
      <c r="D4905">
        <v>18.3</v>
      </c>
      <c r="E4905">
        <v>21.62</v>
      </c>
      <c r="F4905">
        <v>998.97</v>
      </c>
      <c r="G4905">
        <v>13878.95</v>
      </c>
      <c r="H4905" t="s">
        <v>2213</v>
      </c>
      <c r="I4905" t="s">
        <v>2211</v>
      </c>
      <c r="J4905">
        <v>4</v>
      </c>
      <c r="K4905" t="s">
        <v>2216</v>
      </c>
      <c r="L4905" t="str">
        <f>IF(performance_data[[#This Row],[return_percentage]]&gt;=performance_data[[#This Row],[benchmark_return]],"Higher","Lower")</f>
        <v>Lower</v>
      </c>
      <c r="M4905" s="14">
        <f xml:space="preserve"> _xlfn.MAXIFS(performance_data[date],performance_data[portfolio_id],performance_data[[#This Row],[portfolio_id]])</f>
        <v>45555</v>
      </c>
      <c r="N4905" s="14">
        <f xml:space="preserve"> _xlfn.MINIFS(performance_data[date],performance_data[portfolio_id],performance_data[[#This Row],[portfolio_id]])</f>
        <v>44853</v>
      </c>
      <c r="O4905" s="15">
        <f>_xlfn.MAXIFS(performance_data[portfolio_value],performance_data[portfolio_id],performance_data[[#This Row],[portfolio_id]],performance_data[date],performance_data[[#This Row],[latest_date]])</f>
        <v>391713.76</v>
      </c>
      <c r="P4905" s="15">
        <f>_xlfn.MAXIFS(performance_data[portfolio_value],performance_data[portfolio_id],performance_data[[#This Row],[portfolio_id]],performance_data[date],performance_data[[#This Row],[starting_date]])</f>
        <v>479265.41</v>
      </c>
      <c r="Q4905" s="15">
        <f>performance_data[[#This Row],[latest_value]]-performance_data[[#This Row],[starting_value]]</f>
        <v>-87551.649999999965</v>
      </c>
      <c r="R4905" s="15">
        <f>performance_data[[#This Row],[net_inflows]]-performance_data[[#This Row],[net_outflows]]</f>
        <v>-12879.980000000001</v>
      </c>
      <c r="S4905" s="15" t="str">
        <f>IF(performance_data[[#This Row],[net_inflows]]&gt;AVERAGE(performance_data[net_inflows]),"High","Low")</f>
        <v>Low</v>
      </c>
      <c r="T4905" s="15">
        <f>AVERAGEIF(performance_data[inflow_flag],performance_data[[#This Row],[inflow_flag]],performance_data[return_percentage])</f>
        <v>5.0457846277021572</v>
      </c>
      <c r="U4905" s="17">
        <f>IF(performance_data[[#This Row],[return_percentage]]&lt;performance_data[[#This Row],[benchmark_return]],1,0)</f>
        <v>1</v>
      </c>
      <c r="V4905" s="17">
        <f>COUNTIFS(performance_data[portfolio_id],performance_data[[#This Row],[portfolio_id]])</f>
        <v>22</v>
      </c>
      <c r="W4905" s="17">
        <f>COUNTIFS(performance_data[portfolio_id],performance_data[[#This Row],[portfolio_id]],
          performance_data[return_flag],1)</f>
        <v>13</v>
      </c>
      <c r="X4905" s="15">
        <f>performance_data[[#This Row],[underperform_flag_count]]/performance_data[[#This Row],[totalportfoliocount]]</f>
        <v>0.59090909090909094</v>
      </c>
    </row>
    <row r="4906" spans="1:24" x14ac:dyDescent="0.3">
      <c r="A4906">
        <v>9866</v>
      </c>
      <c r="B4906" s="1">
        <v>45539</v>
      </c>
      <c r="C4906">
        <v>275710.23</v>
      </c>
      <c r="D4906">
        <v>2.13</v>
      </c>
      <c r="E4906">
        <v>2</v>
      </c>
      <c r="F4906">
        <v>14147.45</v>
      </c>
      <c r="G4906">
        <v>11359.51</v>
      </c>
      <c r="H4906" t="s">
        <v>2205</v>
      </c>
      <c r="I4906" t="s">
        <v>2209</v>
      </c>
      <c r="J4906">
        <v>9</v>
      </c>
      <c r="K4906" t="s">
        <v>2221</v>
      </c>
      <c r="L4906" t="str">
        <f>IF(performance_data[[#This Row],[return_percentage]]&gt;=performance_data[[#This Row],[benchmark_return]],"Higher","Lower")</f>
        <v>Higher</v>
      </c>
      <c r="M4906" s="14">
        <f xml:space="preserve"> _xlfn.MAXIFS(performance_data[date],performance_data[portfolio_id],performance_data[[#This Row],[portfolio_id]])</f>
        <v>45555</v>
      </c>
      <c r="N4906" s="14">
        <f xml:space="preserve"> _xlfn.MINIFS(performance_data[date],performance_data[portfolio_id],performance_data[[#This Row],[portfolio_id]])</f>
        <v>44853</v>
      </c>
      <c r="O4906" s="15">
        <f>_xlfn.MAXIFS(performance_data[portfolio_value],performance_data[portfolio_id],performance_data[[#This Row],[portfolio_id]],performance_data[date],performance_data[[#This Row],[latest_date]])</f>
        <v>391713.76</v>
      </c>
      <c r="P4906" s="15">
        <f>_xlfn.MAXIFS(performance_data[portfolio_value],performance_data[portfolio_id],performance_data[[#This Row],[portfolio_id]],performance_data[date],performance_data[[#This Row],[starting_date]])</f>
        <v>479265.41</v>
      </c>
      <c r="Q4906" s="15">
        <f>performance_data[[#This Row],[latest_value]]-performance_data[[#This Row],[starting_value]]</f>
        <v>-87551.649999999965</v>
      </c>
      <c r="R4906" s="15">
        <f>performance_data[[#This Row],[net_inflows]]-performance_data[[#This Row],[net_outflows]]</f>
        <v>2787.9400000000005</v>
      </c>
      <c r="S4906" s="15" t="str">
        <f>IF(performance_data[[#This Row],[net_inflows]]&gt;AVERAGE(performance_data[net_inflows]),"High","Low")</f>
        <v>High</v>
      </c>
      <c r="T4906" s="15">
        <f>AVERAGEIF(performance_data[inflow_flag],performance_data[[#This Row],[inflow_flag]],performance_data[return_percentage])</f>
        <v>4.8467905675459724</v>
      </c>
      <c r="U4906" s="17">
        <f>IF(performance_data[[#This Row],[return_percentage]]&lt;performance_data[[#This Row],[benchmark_return]],1,0)</f>
        <v>0</v>
      </c>
      <c r="V4906" s="17">
        <f>COUNTIFS(performance_data[portfolio_id],performance_data[[#This Row],[portfolio_id]])</f>
        <v>22</v>
      </c>
      <c r="W4906" s="17">
        <f>COUNTIFS(performance_data[portfolio_id],performance_data[[#This Row],[portfolio_id]],
          performance_data[return_flag],1)</f>
        <v>13</v>
      </c>
      <c r="X4906" s="15">
        <f>performance_data[[#This Row],[underperform_flag_count]]/performance_data[[#This Row],[totalportfoliocount]]</f>
        <v>0.59090909090909094</v>
      </c>
    </row>
    <row r="4907" spans="1:24" x14ac:dyDescent="0.3">
      <c r="A4907">
        <v>9866</v>
      </c>
      <c r="B4907" s="1">
        <v>44853</v>
      </c>
      <c r="C4907">
        <v>479265.41</v>
      </c>
      <c r="D4907">
        <v>-5.24</v>
      </c>
      <c r="E4907">
        <v>-6.06</v>
      </c>
      <c r="F4907">
        <v>15274.28</v>
      </c>
      <c r="G4907">
        <v>10465.34</v>
      </c>
      <c r="H4907" t="s">
        <v>2220</v>
      </c>
      <c r="I4907" t="s">
        <v>2217</v>
      </c>
      <c r="J4907">
        <v>10</v>
      </c>
      <c r="K4907" t="s">
        <v>2224</v>
      </c>
      <c r="L4907" t="str">
        <f>IF(performance_data[[#This Row],[return_percentage]]&gt;=performance_data[[#This Row],[benchmark_return]],"Higher","Lower")</f>
        <v>Higher</v>
      </c>
      <c r="M4907" s="14">
        <f xml:space="preserve"> _xlfn.MAXIFS(performance_data[date],performance_data[portfolio_id],performance_data[[#This Row],[portfolio_id]])</f>
        <v>45555</v>
      </c>
      <c r="N4907" s="14">
        <f xml:space="preserve"> _xlfn.MINIFS(performance_data[date],performance_data[portfolio_id],performance_data[[#This Row],[portfolio_id]])</f>
        <v>44853</v>
      </c>
      <c r="O4907" s="15">
        <f>_xlfn.MAXIFS(performance_data[portfolio_value],performance_data[portfolio_id],performance_data[[#This Row],[portfolio_id]],performance_data[date],performance_data[[#This Row],[latest_date]])</f>
        <v>391713.76</v>
      </c>
      <c r="P4907" s="15">
        <f>_xlfn.MAXIFS(performance_data[portfolio_value],performance_data[portfolio_id],performance_data[[#This Row],[portfolio_id]],performance_data[date],performance_data[[#This Row],[starting_date]])</f>
        <v>479265.41</v>
      </c>
      <c r="Q4907" s="15">
        <f>performance_data[[#This Row],[latest_value]]-performance_data[[#This Row],[starting_value]]</f>
        <v>-87551.649999999965</v>
      </c>
      <c r="R4907" s="15">
        <f>performance_data[[#This Row],[net_inflows]]-performance_data[[#This Row],[net_outflows]]</f>
        <v>4808.9400000000005</v>
      </c>
      <c r="S4907" s="15" t="str">
        <f>IF(performance_data[[#This Row],[net_inflows]]&gt;AVERAGE(performance_data[net_inflows]),"High","Low")</f>
        <v>High</v>
      </c>
      <c r="T4907" s="15">
        <f>AVERAGEIF(performance_data[inflow_flag],performance_data[[#This Row],[inflow_flag]],performance_data[return_percentage])</f>
        <v>4.8467905675459724</v>
      </c>
      <c r="U4907" s="17">
        <f>IF(performance_data[[#This Row],[return_percentage]]&lt;performance_data[[#This Row],[benchmark_return]],1,0)</f>
        <v>0</v>
      </c>
      <c r="V4907" s="17">
        <f>COUNTIFS(performance_data[portfolio_id],performance_data[[#This Row],[portfolio_id]])</f>
        <v>22</v>
      </c>
      <c r="W4907" s="17">
        <f>COUNTIFS(performance_data[portfolio_id],performance_data[[#This Row],[portfolio_id]],
          performance_data[return_flag],1)</f>
        <v>13</v>
      </c>
      <c r="X4907" s="15">
        <f>performance_data[[#This Row],[underperform_flag_count]]/performance_data[[#This Row],[totalportfoliocount]]</f>
        <v>0.59090909090909094</v>
      </c>
    </row>
    <row r="4908" spans="1:24" x14ac:dyDescent="0.3">
      <c r="A4908">
        <v>9866</v>
      </c>
      <c r="B4908" s="1">
        <v>44941</v>
      </c>
      <c r="C4908">
        <v>254499.33</v>
      </c>
      <c r="D4908">
        <v>4.87</v>
      </c>
      <c r="E4908">
        <v>4.68</v>
      </c>
      <c r="F4908">
        <v>1196.97</v>
      </c>
      <c r="G4908">
        <v>7986.96</v>
      </c>
      <c r="H4908" t="s">
        <v>2213</v>
      </c>
      <c r="I4908" t="s">
        <v>2206</v>
      </c>
      <c r="J4908">
        <v>1</v>
      </c>
      <c r="K4908" t="s">
        <v>2207</v>
      </c>
      <c r="L4908" t="str">
        <f>IF(performance_data[[#This Row],[return_percentage]]&gt;=performance_data[[#This Row],[benchmark_return]],"Higher","Lower")</f>
        <v>Higher</v>
      </c>
      <c r="M4908" s="14">
        <f xml:space="preserve"> _xlfn.MAXIFS(performance_data[date],performance_data[portfolio_id],performance_data[[#This Row],[portfolio_id]])</f>
        <v>45555</v>
      </c>
      <c r="N4908" s="14">
        <f xml:space="preserve"> _xlfn.MINIFS(performance_data[date],performance_data[portfolio_id],performance_data[[#This Row],[portfolio_id]])</f>
        <v>44853</v>
      </c>
      <c r="O4908" s="15">
        <f>_xlfn.MAXIFS(performance_data[portfolio_value],performance_data[portfolio_id],performance_data[[#This Row],[portfolio_id]],performance_data[date],performance_data[[#This Row],[latest_date]])</f>
        <v>391713.76</v>
      </c>
      <c r="P4908" s="15">
        <f>_xlfn.MAXIFS(performance_data[portfolio_value],performance_data[portfolio_id],performance_data[[#This Row],[portfolio_id]],performance_data[date],performance_data[[#This Row],[starting_date]])</f>
        <v>479265.41</v>
      </c>
      <c r="Q4908" s="15">
        <f>performance_data[[#This Row],[latest_value]]-performance_data[[#This Row],[starting_value]]</f>
        <v>-87551.649999999965</v>
      </c>
      <c r="R4908" s="15">
        <f>performance_data[[#This Row],[net_inflows]]-performance_data[[#This Row],[net_outflows]]</f>
        <v>-6789.99</v>
      </c>
      <c r="S4908" s="15" t="str">
        <f>IF(performance_data[[#This Row],[net_inflows]]&gt;AVERAGE(performance_data[net_inflows]),"High","Low")</f>
        <v>Low</v>
      </c>
      <c r="T4908" s="15">
        <f>AVERAGEIF(performance_data[inflow_flag],performance_data[[#This Row],[inflow_flag]],performance_data[return_percentage])</f>
        <v>5.0457846277021572</v>
      </c>
      <c r="U4908" s="17">
        <f>IF(performance_data[[#This Row],[return_percentage]]&lt;performance_data[[#This Row],[benchmark_return]],1,0)</f>
        <v>0</v>
      </c>
      <c r="V4908" s="17">
        <f>COUNTIFS(performance_data[portfolio_id],performance_data[[#This Row],[portfolio_id]])</f>
        <v>22</v>
      </c>
      <c r="W4908" s="17">
        <f>COUNTIFS(performance_data[portfolio_id],performance_data[[#This Row],[portfolio_id]],
          performance_data[return_flag],1)</f>
        <v>13</v>
      </c>
      <c r="X4908" s="15">
        <f>performance_data[[#This Row],[underperform_flag_count]]/performance_data[[#This Row],[totalportfoliocount]]</f>
        <v>0.59090909090909094</v>
      </c>
    </row>
    <row r="4909" spans="1:24" x14ac:dyDescent="0.3">
      <c r="A4909">
        <v>9866</v>
      </c>
      <c r="B4909" s="1">
        <v>44908</v>
      </c>
      <c r="C4909">
        <v>449007.93</v>
      </c>
      <c r="D4909">
        <v>9.0500000000000007</v>
      </c>
      <c r="E4909">
        <v>9.93</v>
      </c>
      <c r="F4909">
        <v>11342.24</v>
      </c>
      <c r="G4909">
        <v>6318.25</v>
      </c>
      <c r="H4909" t="s">
        <v>2220</v>
      </c>
      <c r="I4909" t="s">
        <v>2217</v>
      </c>
      <c r="J4909">
        <v>12</v>
      </c>
      <c r="K4909" t="s">
        <v>2218</v>
      </c>
      <c r="L4909" t="str">
        <f>IF(performance_data[[#This Row],[return_percentage]]&gt;=performance_data[[#This Row],[benchmark_return]],"Higher","Lower")</f>
        <v>Lower</v>
      </c>
      <c r="M4909" s="14">
        <f xml:space="preserve"> _xlfn.MAXIFS(performance_data[date],performance_data[portfolio_id],performance_data[[#This Row],[portfolio_id]])</f>
        <v>45555</v>
      </c>
      <c r="N4909" s="14">
        <f xml:space="preserve"> _xlfn.MINIFS(performance_data[date],performance_data[portfolio_id],performance_data[[#This Row],[portfolio_id]])</f>
        <v>44853</v>
      </c>
      <c r="O4909" s="15">
        <f>_xlfn.MAXIFS(performance_data[portfolio_value],performance_data[portfolio_id],performance_data[[#This Row],[portfolio_id]],performance_data[date],performance_data[[#This Row],[latest_date]])</f>
        <v>391713.76</v>
      </c>
      <c r="P4909" s="15">
        <f>_xlfn.MAXIFS(performance_data[portfolio_value],performance_data[portfolio_id],performance_data[[#This Row],[portfolio_id]],performance_data[date],performance_data[[#This Row],[starting_date]])</f>
        <v>479265.41</v>
      </c>
      <c r="Q4909" s="15">
        <f>performance_data[[#This Row],[latest_value]]-performance_data[[#This Row],[starting_value]]</f>
        <v>-87551.649999999965</v>
      </c>
      <c r="R4909" s="15">
        <f>performance_data[[#This Row],[net_inflows]]-performance_data[[#This Row],[net_outflows]]</f>
        <v>5023.99</v>
      </c>
      <c r="S4909" s="15" t="str">
        <f>IF(performance_data[[#This Row],[net_inflows]]&gt;AVERAGE(performance_data[net_inflows]),"High","Low")</f>
        <v>High</v>
      </c>
      <c r="T4909" s="15">
        <f>AVERAGEIF(performance_data[inflow_flag],performance_data[[#This Row],[inflow_flag]],performance_data[return_percentage])</f>
        <v>4.8467905675459724</v>
      </c>
      <c r="U4909" s="17">
        <f>IF(performance_data[[#This Row],[return_percentage]]&lt;performance_data[[#This Row],[benchmark_return]],1,0)</f>
        <v>1</v>
      </c>
      <c r="V4909" s="17">
        <f>COUNTIFS(performance_data[portfolio_id],performance_data[[#This Row],[portfolio_id]])</f>
        <v>22</v>
      </c>
      <c r="W4909" s="17">
        <f>COUNTIFS(performance_data[portfolio_id],performance_data[[#This Row],[portfolio_id]],
          performance_data[return_flag],1)</f>
        <v>13</v>
      </c>
      <c r="X4909" s="15">
        <f>performance_data[[#This Row],[underperform_flag_count]]/performance_data[[#This Row],[totalportfoliocount]]</f>
        <v>0.59090909090909094</v>
      </c>
    </row>
    <row r="4910" spans="1:24" x14ac:dyDescent="0.3">
      <c r="A4910">
        <v>9866</v>
      </c>
      <c r="B4910" s="1">
        <v>45486</v>
      </c>
      <c r="C4910">
        <v>490269.47</v>
      </c>
      <c r="D4910">
        <v>14.64</v>
      </c>
      <c r="E4910">
        <v>11.93</v>
      </c>
      <c r="F4910">
        <v>9636.7199999999993</v>
      </c>
      <c r="G4910">
        <v>19218.68</v>
      </c>
      <c r="H4910" t="s">
        <v>2205</v>
      </c>
      <c r="I4910" t="s">
        <v>2209</v>
      </c>
      <c r="J4910">
        <v>7</v>
      </c>
      <c r="K4910" t="s">
        <v>2210</v>
      </c>
      <c r="L4910" t="str">
        <f>IF(performance_data[[#This Row],[return_percentage]]&gt;=performance_data[[#This Row],[benchmark_return]],"Higher","Lower")</f>
        <v>Higher</v>
      </c>
      <c r="M4910" s="14">
        <f xml:space="preserve"> _xlfn.MAXIFS(performance_data[date],performance_data[portfolio_id],performance_data[[#This Row],[portfolio_id]])</f>
        <v>45555</v>
      </c>
      <c r="N4910" s="14">
        <f xml:space="preserve"> _xlfn.MINIFS(performance_data[date],performance_data[portfolio_id],performance_data[[#This Row],[portfolio_id]])</f>
        <v>44853</v>
      </c>
      <c r="O4910" s="15">
        <f>_xlfn.MAXIFS(performance_data[portfolio_value],performance_data[portfolio_id],performance_data[[#This Row],[portfolio_id]],performance_data[date],performance_data[[#This Row],[latest_date]])</f>
        <v>391713.76</v>
      </c>
      <c r="P4910" s="15">
        <f>_xlfn.MAXIFS(performance_data[portfolio_value],performance_data[portfolio_id],performance_data[[#This Row],[portfolio_id]],performance_data[date],performance_data[[#This Row],[starting_date]])</f>
        <v>479265.41</v>
      </c>
      <c r="Q4910" s="15">
        <f>performance_data[[#This Row],[latest_value]]-performance_data[[#This Row],[starting_value]]</f>
        <v>-87551.649999999965</v>
      </c>
      <c r="R4910" s="15">
        <f>performance_data[[#This Row],[net_inflows]]-performance_data[[#This Row],[net_outflows]]</f>
        <v>-9581.9600000000009</v>
      </c>
      <c r="S4910" s="15" t="str">
        <f>IF(performance_data[[#This Row],[net_inflows]]&gt;AVERAGE(performance_data[net_inflows]),"High","Low")</f>
        <v>Low</v>
      </c>
      <c r="T4910" s="15">
        <f>AVERAGEIF(performance_data[inflow_flag],performance_data[[#This Row],[inflow_flag]],performance_data[return_percentage])</f>
        <v>5.0457846277021572</v>
      </c>
      <c r="U4910" s="17">
        <f>IF(performance_data[[#This Row],[return_percentage]]&lt;performance_data[[#This Row],[benchmark_return]],1,0)</f>
        <v>0</v>
      </c>
      <c r="V4910" s="17">
        <f>COUNTIFS(performance_data[portfolio_id],performance_data[[#This Row],[portfolio_id]])</f>
        <v>22</v>
      </c>
      <c r="W4910" s="17">
        <f>COUNTIFS(performance_data[portfolio_id],performance_data[[#This Row],[portfolio_id]],
          performance_data[return_flag],1)</f>
        <v>13</v>
      </c>
      <c r="X4910" s="15">
        <f>performance_data[[#This Row],[underperform_flag_count]]/performance_data[[#This Row],[totalportfoliocount]]</f>
        <v>0.59090909090909094</v>
      </c>
    </row>
    <row r="4911" spans="1:24" x14ac:dyDescent="0.3">
      <c r="A4911">
        <v>9866</v>
      </c>
      <c r="B4911" s="1">
        <v>45041</v>
      </c>
      <c r="C4911">
        <v>6115.18</v>
      </c>
      <c r="D4911">
        <v>12.07</v>
      </c>
      <c r="E4911">
        <v>14.24</v>
      </c>
      <c r="F4911">
        <v>1833.05</v>
      </c>
      <c r="G4911">
        <v>2089.46</v>
      </c>
      <c r="H4911" t="s">
        <v>2213</v>
      </c>
      <c r="I4911" t="s">
        <v>2211</v>
      </c>
      <c r="J4911">
        <v>4</v>
      </c>
      <c r="K4911" t="s">
        <v>2216</v>
      </c>
      <c r="L4911" t="str">
        <f>IF(performance_data[[#This Row],[return_percentage]]&gt;=performance_data[[#This Row],[benchmark_return]],"Higher","Lower")</f>
        <v>Lower</v>
      </c>
      <c r="M4911" s="14">
        <f xml:space="preserve"> _xlfn.MAXIFS(performance_data[date],performance_data[portfolio_id],performance_data[[#This Row],[portfolio_id]])</f>
        <v>45555</v>
      </c>
      <c r="N4911" s="14">
        <f xml:space="preserve"> _xlfn.MINIFS(performance_data[date],performance_data[portfolio_id],performance_data[[#This Row],[portfolio_id]])</f>
        <v>44853</v>
      </c>
      <c r="O4911" s="15">
        <f>_xlfn.MAXIFS(performance_data[portfolio_value],performance_data[portfolio_id],performance_data[[#This Row],[portfolio_id]],performance_data[date],performance_data[[#This Row],[latest_date]])</f>
        <v>391713.76</v>
      </c>
      <c r="P4911" s="15">
        <f>_xlfn.MAXIFS(performance_data[portfolio_value],performance_data[portfolio_id],performance_data[[#This Row],[portfolio_id]],performance_data[date],performance_data[[#This Row],[starting_date]])</f>
        <v>479265.41</v>
      </c>
      <c r="Q4911" s="15">
        <f>performance_data[[#This Row],[latest_value]]-performance_data[[#This Row],[starting_value]]</f>
        <v>-87551.649999999965</v>
      </c>
      <c r="R4911" s="15">
        <f>performance_data[[#This Row],[net_inflows]]-performance_data[[#This Row],[net_outflows]]</f>
        <v>-256.41000000000008</v>
      </c>
      <c r="S4911" s="15" t="str">
        <f>IF(performance_data[[#This Row],[net_inflows]]&gt;AVERAGE(performance_data[net_inflows]),"High","Low")</f>
        <v>Low</v>
      </c>
      <c r="T4911" s="15">
        <f>AVERAGEIF(performance_data[inflow_flag],performance_data[[#This Row],[inflow_flag]],performance_data[return_percentage])</f>
        <v>5.0457846277021572</v>
      </c>
      <c r="U4911" s="17">
        <f>IF(performance_data[[#This Row],[return_percentage]]&lt;performance_data[[#This Row],[benchmark_return]],1,0)</f>
        <v>1</v>
      </c>
      <c r="V4911" s="17">
        <f>COUNTIFS(performance_data[portfolio_id],performance_data[[#This Row],[portfolio_id]])</f>
        <v>22</v>
      </c>
      <c r="W4911" s="17">
        <f>COUNTIFS(performance_data[portfolio_id],performance_data[[#This Row],[portfolio_id]],
          performance_data[return_flag],1)</f>
        <v>13</v>
      </c>
      <c r="X4911" s="15">
        <f>performance_data[[#This Row],[underperform_flag_count]]/performance_data[[#This Row],[totalportfoliocount]]</f>
        <v>0.59090909090909094</v>
      </c>
    </row>
    <row r="4912" spans="1:24" x14ac:dyDescent="0.3">
      <c r="A4912">
        <v>9866</v>
      </c>
      <c r="B4912" s="1">
        <v>45316</v>
      </c>
      <c r="C4912">
        <v>276551.59000000003</v>
      </c>
      <c r="D4912">
        <v>8.92</v>
      </c>
      <c r="E4912">
        <v>10.39</v>
      </c>
      <c r="F4912">
        <v>4415.49</v>
      </c>
      <c r="G4912">
        <v>9096.1</v>
      </c>
      <c r="H4912" t="s">
        <v>2205</v>
      </c>
      <c r="I4912" t="s">
        <v>2206</v>
      </c>
      <c r="J4912">
        <v>1</v>
      </c>
      <c r="K4912" t="s">
        <v>2207</v>
      </c>
      <c r="L4912" t="str">
        <f>IF(performance_data[[#This Row],[return_percentage]]&gt;=performance_data[[#This Row],[benchmark_return]],"Higher","Lower")</f>
        <v>Lower</v>
      </c>
      <c r="M4912" s="14">
        <f xml:space="preserve"> _xlfn.MAXIFS(performance_data[date],performance_data[portfolio_id],performance_data[[#This Row],[portfolio_id]])</f>
        <v>45555</v>
      </c>
      <c r="N4912" s="14">
        <f xml:space="preserve"> _xlfn.MINIFS(performance_data[date],performance_data[portfolio_id],performance_data[[#This Row],[portfolio_id]])</f>
        <v>44853</v>
      </c>
      <c r="O4912" s="15">
        <f>_xlfn.MAXIFS(performance_data[portfolio_value],performance_data[portfolio_id],performance_data[[#This Row],[portfolio_id]],performance_data[date],performance_data[[#This Row],[latest_date]])</f>
        <v>391713.76</v>
      </c>
      <c r="P4912" s="15">
        <f>_xlfn.MAXIFS(performance_data[portfolio_value],performance_data[portfolio_id],performance_data[[#This Row],[portfolio_id]],performance_data[date],performance_data[[#This Row],[starting_date]])</f>
        <v>479265.41</v>
      </c>
      <c r="Q4912" s="15">
        <f>performance_data[[#This Row],[latest_value]]-performance_data[[#This Row],[starting_value]]</f>
        <v>-87551.649999999965</v>
      </c>
      <c r="R4912" s="15">
        <f>performance_data[[#This Row],[net_inflows]]-performance_data[[#This Row],[net_outflows]]</f>
        <v>-4680.6100000000006</v>
      </c>
      <c r="S4912" s="15" t="str">
        <f>IF(performance_data[[#This Row],[net_inflows]]&gt;AVERAGE(performance_data[net_inflows]),"High","Low")</f>
        <v>Low</v>
      </c>
      <c r="T4912" s="15">
        <f>AVERAGEIF(performance_data[inflow_flag],performance_data[[#This Row],[inflow_flag]],performance_data[return_percentage])</f>
        <v>5.0457846277021572</v>
      </c>
      <c r="U4912" s="17">
        <f>IF(performance_data[[#This Row],[return_percentage]]&lt;performance_data[[#This Row],[benchmark_return]],1,0)</f>
        <v>1</v>
      </c>
      <c r="V4912" s="17">
        <f>COUNTIFS(performance_data[portfolio_id],performance_data[[#This Row],[portfolio_id]])</f>
        <v>22</v>
      </c>
      <c r="W4912" s="17">
        <f>COUNTIFS(performance_data[portfolio_id],performance_data[[#This Row],[portfolio_id]],
          performance_data[return_flag],1)</f>
        <v>13</v>
      </c>
      <c r="X4912" s="15">
        <f>performance_data[[#This Row],[underperform_flag_count]]/performance_data[[#This Row],[totalportfoliocount]]</f>
        <v>0.59090909090909094</v>
      </c>
    </row>
    <row r="4913" spans="1:24" x14ac:dyDescent="0.3">
      <c r="A4913">
        <v>9900</v>
      </c>
      <c r="B4913" s="1">
        <v>45483</v>
      </c>
      <c r="C4913">
        <v>28980.31</v>
      </c>
      <c r="D4913">
        <v>16.440000000000001</v>
      </c>
      <c r="E4913">
        <v>16.28</v>
      </c>
      <c r="F4913">
        <v>9196.26</v>
      </c>
      <c r="G4913">
        <v>10642.03</v>
      </c>
      <c r="H4913" t="s">
        <v>2205</v>
      </c>
      <c r="I4913" t="s">
        <v>2209</v>
      </c>
      <c r="J4913">
        <v>7</v>
      </c>
      <c r="K4913" t="s">
        <v>2210</v>
      </c>
      <c r="L4913" t="str">
        <f>IF(performance_data[[#This Row],[return_percentage]]&gt;=performance_data[[#This Row],[benchmark_return]],"Higher","Lower")</f>
        <v>Higher</v>
      </c>
      <c r="M4913" s="14">
        <f xml:space="preserve"> _xlfn.MAXIFS(performance_data[date],performance_data[portfolio_id],performance_data[[#This Row],[portfolio_id]])</f>
        <v>45532</v>
      </c>
      <c r="N4913" s="14">
        <f xml:space="preserve"> _xlfn.MINIFS(performance_data[date],performance_data[portfolio_id],performance_data[[#This Row],[portfolio_id]])</f>
        <v>44875</v>
      </c>
      <c r="O4913" s="15">
        <f>_xlfn.MAXIFS(performance_data[portfolio_value],performance_data[portfolio_id],performance_data[[#This Row],[portfolio_id]],performance_data[date],performance_data[[#This Row],[latest_date]])</f>
        <v>457705.58</v>
      </c>
      <c r="P4913" s="15">
        <f>_xlfn.MAXIFS(performance_data[portfolio_value],performance_data[portfolio_id],performance_data[[#This Row],[portfolio_id]],performance_data[date],performance_data[[#This Row],[starting_date]])</f>
        <v>206573.04</v>
      </c>
      <c r="Q4913" s="15">
        <f>performance_data[[#This Row],[latest_value]]-performance_data[[#This Row],[starting_value]]</f>
        <v>251132.54</v>
      </c>
      <c r="R4913" s="15">
        <f>performance_data[[#This Row],[net_inflows]]-performance_data[[#This Row],[net_outflows]]</f>
        <v>-1445.7700000000004</v>
      </c>
      <c r="S4913" s="15" t="str">
        <f>IF(performance_data[[#This Row],[net_inflows]]&gt;AVERAGE(performance_data[net_inflows]),"High","Low")</f>
        <v>Low</v>
      </c>
      <c r="T4913" s="15">
        <f>AVERAGEIF(performance_data[inflow_flag],performance_data[[#This Row],[inflow_flag]],performance_data[return_percentage])</f>
        <v>5.0457846277021572</v>
      </c>
      <c r="U4913" s="17">
        <f>IF(performance_data[[#This Row],[return_percentage]]&lt;performance_data[[#This Row],[benchmark_return]],1,0)</f>
        <v>0</v>
      </c>
      <c r="V4913" s="17">
        <f>COUNTIFS(performance_data[portfolio_id],performance_data[[#This Row],[portfolio_id]])</f>
        <v>31</v>
      </c>
      <c r="W4913" s="17">
        <f>COUNTIFS(performance_data[portfolio_id],performance_data[[#This Row],[portfolio_id]],
          performance_data[return_flag],1)</f>
        <v>15</v>
      </c>
      <c r="X4913" s="15">
        <f>performance_data[[#This Row],[underperform_flag_count]]/performance_data[[#This Row],[totalportfoliocount]]</f>
        <v>0.4838709677419355</v>
      </c>
    </row>
    <row r="4914" spans="1:24" x14ac:dyDescent="0.3">
      <c r="A4914">
        <v>9900</v>
      </c>
      <c r="B4914" s="1">
        <v>44886</v>
      </c>
      <c r="C4914">
        <v>228167.31</v>
      </c>
      <c r="D4914">
        <v>14.7</v>
      </c>
      <c r="E4914">
        <v>16.29</v>
      </c>
      <c r="F4914">
        <v>1189.71</v>
      </c>
      <c r="G4914">
        <v>19824.14</v>
      </c>
      <c r="H4914" t="s">
        <v>2220</v>
      </c>
      <c r="I4914" t="s">
        <v>2217</v>
      </c>
      <c r="J4914">
        <v>11</v>
      </c>
      <c r="K4914" t="s">
        <v>2219</v>
      </c>
      <c r="L4914" t="str">
        <f>IF(performance_data[[#This Row],[return_percentage]]&gt;=performance_data[[#This Row],[benchmark_return]],"Higher","Lower")</f>
        <v>Lower</v>
      </c>
      <c r="M4914" s="14">
        <f xml:space="preserve"> _xlfn.MAXIFS(performance_data[date],performance_data[portfolio_id],performance_data[[#This Row],[portfolio_id]])</f>
        <v>45532</v>
      </c>
      <c r="N4914" s="14">
        <f xml:space="preserve"> _xlfn.MINIFS(performance_data[date],performance_data[portfolio_id],performance_data[[#This Row],[portfolio_id]])</f>
        <v>44875</v>
      </c>
      <c r="O4914" s="15">
        <f>_xlfn.MAXIFS(performance_data[portfolio_value],performance_data[portfolio_id],performance_data[[#This Row],[portfolio_id]],performance_data[date],performance_data[[#This Row],[latest_date]])</f>
        <v>457705.58</v>
      </c>
      <c r="P4914" s="15">
        <f>_xlfn.MAXIFS(performance_data[portfolio_value],performance_data[portfolio_id],performance_data[[#This Row],[portfolio_id]],performance_data[date],performance_data[[#This Row],[starting_date]])</f>
        <v>206573.04</v>
      </c>
      <c r="Q4914" s="15">
        <f>performance_data[[#This Row],[latest_value]]-performance_data[[#This Row],[starting_value]]</f>
        <v>251132.54</v>
      </c>
      <c r="R4914" s="15">
        <f>performance_data[[#This Row],[net_inflows]]-performance_data[[#This Row],[net_outflows]]</f>
        <v>-18634.43</v>
      </c>
      <c r="S4914" s="15" t="str">
        <f>IF(performance_data[[#This Row],[net_inflows]]&gt;AVERAGE(performance_data[net_inflows]),"High","Low")</f>
        <v>Low</v>
      </c>
      <c r="T4914" s="15">
        <f>AVERAGEIF(performance_data[inflow_flag],performance_data[[#This Row],[inflow_flag]],performance_data[return_percentage])</f>
        <v>5.0457846277021572</v>
      </c>
      <c r="U4914" s="17">
        <f>IF(performance_data[[#This Row],[return_percentage]]&lt;performance_data[[#This Row],[benchmark_return]],1,0)</f>
        <v>1</v>
      </c>
      <c r="V4914" s="17">
        <f>COUNTIFS(performance_data[portfolio_id],performance_data[[#This Row],[portfolio_id]])</f>
        <v>31</v>
      </c>
      <c r="W4914" s="17">
        <f>COUNTIFS(performance_data[portfolio_id],performance_data[[#This Row],[portfolio_id]],
          performance_data[return_flag],1)</f>
        <v>15</v>
      </c>
      <c r="X4914" s="15">
        <f>performance_data[[#This Row],[underperform_flag_count]]/performance_data[[#This Row],[totalportfoliocount]]</f>
        <v>0.4838709677419355</v>
      </c>
    </row>
    <row r="4915" spans="1:24" x14ac:dyDescent="0.3">
      <c r="A4915">
        <v>9900</v>
      </c>
      <c r="B4915" s="1">
        <v>44990</v>
      </c>
      <c r="C4915">
        <v>101041.59</v>
      </c>
      <c r="D4915">
        <v>8.15</v>
      </c>
      <c r="E4915">
        <v>6.97</v>
      </c>
      <c r="F4915">
        <v>19251.09</v>
      </c>
      <c r="G4915">
        <v>9174.9</v>
      </c>
      <c r="H4915" t="s">
        <v>2213</v>
      </c>
      <c r="I4915" t="s">
        <v>2206</v>
      </c>
      <c r="J4915">
        <v>3</v>
      </c>
      <c r="K4915" t="s">
        <v>2222</v>
      </c>
      <c r="L4915" t="str">
        <f>IF(performance_data[[#This Row],[return_percentage]]&gt;=performance_data[[#This Row],[benchmark_return]],"Higher","Lower")</f>
        <v>Higher</v>
      </c>
      <c r="M4915" s="14">
        <f xml:space="preserve"> _xlfn.MAXIFS(performance_data[date],performance_data[portfolio_id],performance_data[[#This Row],[portfolio_id]])</f>
        <v>45532</v>
      </c>
      <c r="N4915" s="14">
        <f xml:space="preserve"> _xlfn.MINIFS(performance_data[date],performance_data[portfolio_id],performance_data[[#This Row],[portfolio_id]])</f>
        <v>44875</v>
      </c>
      <c r="O4915" s="15">
        <f>_xlfn.MAXIFS(performance_data[portfolio_value],performance_data[portfolio_id],performance_data[[#This Row],[portfolio_id]],performance_data[date],performance_data[[#This Row],[latest_date]])</f>
        <v>457705.58</v>
      </c>
      <c r="P4915" s="15">
        <f>_xlfn.MAXIFS(performance_data[portfolio_value],performance_data[portfolio_id],performance_data[[#This Row],[portfolio_id]],performance_data[date],performance_data[[#This Row],[starting_date]])</f>
        <v>206573.04</v>
      </c>
      <c r="Q4915" s="15">
        <f>performance_data[[#This Row],[latest_value]]-performance_data[[#This Row],[starting_value]]</f>
        <v>251132.54</v>
      </c>
      <c r="R4915" s="15">
        <f>performance_data[[#This Row],[net_inflows]]-performance_data[[#This Row],[net_outflows]]</f>
        <v>10076.19</v>
      </c>
      <c r="S4915" s="15" t="str">
        <f>IF(performance_data[[#This Row],[net_inflows]]&gt;AVERAGE(performance_data[net_inflows]),"High","Low")</f>
        <v>High</v>
      </c>
      <c r="T4915" s="15">
        <f>AVERAGEIF(performance_data[inflow_flag],performance_data[[#This Row],[inflow_flag]],performance_data[return_percentage])</f>
        <v>4.8467905675459724</v>
      </c>
      <c r="U4915" s="17">
        <f>IF(performance_data[[#This Row],[return_percentage]]&lt;performance_data[[#This Row],[benchmark_return]],1,0)</f>
        <v>0</v>
      </c>
      <c r="V4915" s="17">
        <f>COUNTIFS(performance_data[portfolio_id],performance_data[[#This Row],[portfolio_id]])</f>
        <v>31</v>
      </c>
      <c r="W4915" s="17">
        <f>COUNTIFS(performance_data[portfolio_id],performance_data[[#This Row],[portfolio_id]],
          performance_data[return_flag],1)</f>
        <v>15</v>
      </c>
      <c r="X4915" s="15">
        <f>performance_data[[#This Row],[underperform_flag_count]]/performance_data[[#This Row],[totalportfoliocount]]</f>
        <v>0.4838709677419355</v>
      </c>
    </row>
    <row r="4916" spans="1:24" x14ac:dyDescent="0.3">
      <c r="A4916">
        <v>9900</v>
      </c>
      <c r="B4916" s="1">
        <v>45054</v>
      </c>
      <c r="C4916">
        <v>302958.28000000003</v>
      </c>
      <c r="D4916">
        <v>-4.03</v>
      </c>
      <c r="E4916">
        <v>-4.55</v>
      </c>
      <c r="F4916">
        <v>9225.52</v>
      </c>
      <c r="G4916">
        <v>18378.5</v>
      </c>
      <c r="H4916" t="s">
        <v>2213</v>
      </c>
      <c r="I4916" t="s">
        <v>2211</v>
      </c>
      <c r="J4916">
        <v>5</v>
      </c>
      <c r="K4916" t="s">
        <v>2223</v>
      </c>
      <c r="L4916" t="str">
        <f>IF(performance_data[[#This Row],[return_percentage]]&gt;=performance_data[[#This Row],[benchmark_return]],"Higher","Lower")</f>
        <v>Higher</v>
      </c>
      <c r="M4916" s="14">
        <f xml:space="preserve"> _xlfn.MAXIFS(performance_data[date],performance_data[portfolio_id],performance_data[[#This Row],[portfolio_id]])</f>
        <v>45532</v>
      </c>
      <c r="N4916" s="14">
        <f xml:space="preserve"> _xlfn.MINIFS(performance_data[date],performance_data[portfolio_id],performance_data[[#This Row],[portfolio_id]])</f>
        <v>44875</v>
      </c>
      <c r="O4916" s="15">
        <f>_xlfn.MAXIFS(performance_data[portfolio_value],performance_data[portfolio_id],performance_data[[#This Row],[portfolio_id]],performance_data[date],performance_data[[#This Row],[latest_date]])</f>
        <v>457705.58</v>
      </c>
      <c r="P4916" s="15">
        <f>_xlfn.MAXIFS(performance_data[portfolio_value],performance_data[portfolio_id],performance_data[[#This Row],[portfolio_id]],performance_data[date],performance_data[[#This Row],[starting_date]])</f>
        <v>206573.04</v>
      </c>
      <c r="Q4916" s="15">
        <f>performance_data[[#This Row],[latest_value]]-performance_data[[#This Row],[starting_value]]</f>
        <v>251132.54</v>
      </c>
      <c r="R4916" s="15">
        <f>performance_data[[#This Row],[net_inflows]]-performance_data[[#This Row],[net_outflows]]</f>
        <v>-9152.98</v>
      </c>
      <c r="S4916" s="15" t="str">
        <f>IF(performance_data[[#This Row],[net_inflows]]&gt;AVERAGE(performance_data[net_inflows]),"High","Low")</f>
        <v>Low</v>
      </c>
      <c r="T4916" s="15">
        <f>AVERAGEIF(performance_data[inflow_flag],performance_data[[#This Row],[inflow_flag]],performance_data[return_percentage])</f>
        <v>5.0457846277021572</v>
      </c>
      <c r="U4916" s="17">
        <f>IF(performance_data[[#This Row],[return_percentage]]&lt;performance_data[[#This Row],[benchmark_return]],1,0)</f>
        <v>0</v>
      </c>
      <c r="V4916" s="17">
        <f>COUNTIFS(performance_data[portfolio_id],performance_data[[#This Row],[portfolio_id]])</f>
        <v>31</v>
      </c>
      <c r="W4916" s="17">
        <f>COUNTIFS(performance_data[portfolio_id],performance_data[[#This Row],[portfolio_id]],
          performance_data[return_flag],1)</f>
        <v>15</v>
      </c>
      <c r="X4916" s="15">
        <f>performance_data[[#This Row],[underperform_flag_count]]/performance_data[[#This Row],[totalportfoliocount]]</f>
        <v>0.4838709677419355</v>
      </c>
    </row>
    <row r="4917" spans="1:24" x14ac:dyDescent="0.3">
      <c r="A4917">
        <v>9900</v>
      </c>
      <c r="B4917" s="1">
        <v>45148</v>
      </c>
      <c r="C4917">
        <v>208868.16</v>
      </c>
      <c r="D4917">
        <v>1.4</v>
      </c>
      <c r="E4917">
        <v>1.17</v>
      </c>
      <c r="F4917">
        <v>2336.67</v>
      </c>
      <c r="G4917">
        <v>7045.3</v>
      </c>
      <c r="H4917" t="s">
        <v>2213</v>
      </c>
      <c r="I4917" t="s">
        <v>2209</v>
      </c>
      <c r="J4917">
        <v>8</v>
      </c>
      <c r="K4917" t="s">
        <v>2214</v>
      </c>
      <c r="L4917" t="str">
        <f>IF(performance_data[[#This Row],[return_percentage]]&gt;=performance_data[[#This Row],[benchmark_return]],"Higher","Lower")</f>
        <v>Higher</v>
      </c>
      <c r="M4917" s="14">
        <f xml:space="preserve"> _xlfn.MAXIFS(performance_data[date],performance_data[portfolio_id],performance_data[[#This Row],[portfolio_id]])</f>
        <v>45532</v>
      </c>
      <c r="N4917" s="14">
        <f xml:space="preserve"> _xlfn.MINIFS(performance_data[date],performance_data[portfolio_id],performance_data[[#This Row],[portfolio_id]])</f>
        <v>44875</v>
      </c>
      <c r="O4917" s="15">
        <f>_xlfn.MAXIFS(performance_data[portfolio_value],performance_data[portfolio_id],performance_data[[#This Row],[portfolio_id]],performance_data[date],performance_data[[#This Row],[latest_date]])</f>
        <v>457705.58</v>
      </c>
      <c r="P4917" s="15">
        <f>_xlfn.MAXIFS(performance_data[portfolio_value],performance_data[portfolio_id],performance_data[[#This Row],[portfolio_id]],performance_data[date],performance_data[[#This Row],[starting_date]])</f>
        <v>206573.04</v>
      </c>
      <c r="Q4917" s="15">
        <f>performance_data[[#This Row],[latest_value]]-performance_data[[#This Row],[starting_value]]</f>
        <v>251132.54</v>
      </c>
      <c r="R4917" s="15">
        <f>performance_data[[#This Row],[net_inflows]]-performance_data[[#This Row],[net_outflows]]</f>
        <v>-4708.63</v>
      </c>
      <c r="S4917" s="15" t="str">
        <f>IF(performance_data[[#This Row],[net_inflows]]&gt;AVERAGE(performance_data[net_inflows]),"High","Low")</f>
        <v>Low</v>
      </c>
      <c r="T4917" s="15">
        <f>AVERAGEIF(performance_data[inflow_flag],performance_data[[#This Row],[inflow_flag]],performance_data[return_percentage])</f>
        <v>5.0457846277021572</v>
      </c>
      <c r="U4917" s="17">
        <f>IF(performance_data[[#This Row],[return_percentage]]&lt;performance_data[[#This Row],[benchmark_return]],1,0)</f>
        <v>0</v>
      </c>
      <c r="V4917" s="17">
        <f>COUNTIFS(performance_data[portfolio_id],performance_data[[#This Row],[portfolio_id]])</f>
        <v>31</v>
      </c>
      <c r="W4917" s="17">
        <f>COUNTIFS(performance_data[portfolio_id],performance_data[[#This Row],[portfolio_id]],
          performance_data[return_flag],1)</f>
        <v>15</v>
      </c>
      <c r="X4917" s="15">
        <f>performance_data[[#This Row],[underperform_flag_count]]/performance_data[[#This Row],[totalportfoliocount]]</f>
        <v>0.4838709677419355</v>
      </c>
    </row>
    <row r="4918" spans="1:24" x14ac:dyDescent="0.3">
      <c r="A4918">
        <v>9900</v>
      </c>
      <c r="B4918" s="1">
        <v>45071</v>
      </c>
      <c r="C4918">
        <v>73616.31</v>
      </c>
      <c r="D4918">
        <v>8.17</v>
      </c>
      <c r="E4918">
        <v>6.54</v>
      </c>
      <c r="F4918">
        <v>11072.04</v>
      </c>
      <c r="G4918">
        <v>3879.23</v>
      </c>
      <c r="H4918" t="s">
        <v>2213</v>
      </c>
      <c r="I4918" t="s">
        <v>2211</v>
      </c>
      <c r="J4918">
        <v>5</v>
      </c>
      <c r="K4918" t="s">
        <v>2223</v>
      </c>
      <c r="L4918" t="str">
        <f>IF(performance_data[[#This Row],[return_percentage]]&gt;=performance_data[[#This Row],[benchmark_return]],"Higher","Lower")</f>
        <v>Higher</v>
      </c>
      <c r="M4918" s="14">
        <f xml:space="preserve"> _xlfn.MAXIFS(performance_data[date],performance_data[portfolio_id],performance_data[[#This Row],[portfolio_id]])</f>
        <v>45532</v>
      </c>
      <c r="N4918" s="14">
        <f xml:space="preserve"> _xlfn.MINIFS(performance_data[date],performance_data[portfolio_id],performance_data[[#This Row],[portfolio_id]])</f>
        <v>44875</v>
      </c>
      <c r="O4918" s="15">
        <f>_xlfn.MAXIFS(performance_data[portfolio_value],performance_data[portfolio_id],performance_data[[#This Row],[portfolio_id]],performance_data[date],performance_data[[#This Row],[latest_date]])</f>
        <v>457705.58</v>
      </c>
      <c r="P4918" s="15">
        <f>_xlfn.MAXIFS(performance_data[portfolio_value],performance_data[portfolio_id],performance_data[[#This Row],[portfolio_id]],performance_data[date],performance_data[[#This Row],[starting_date]])</f>
        <v>206573.04</v>
      </c>
      <c r="Q4918" s="15">
        <f>performance_data[[#This Row],[latest_value]]-performance_data[[#This Row],[starting_value]]</f>
        <v>251132.54</v>
      </c>
      <c r="R4918" s="15">
        <f>performance_data[[#This Row],[net_inflows]]-performance_data[[#This Row],[net_outflows]]</f>
        <v>7192.8100000000013</v>
      </c>
      <c r="S4918" s="15" t="str">
        <f>IF(performance_data[[#This Row],[net_inflows]]&gt;AVERAGE(performance_data[net_inflows]),"High","Low")</f>
        <v>High</v>
      </c>
      <c r="T4918" s="15">
        <f>AVERAGEIF(performance_data[inflow_flag],performance_data[[#This Row],[inflow_flag]],performance_data[return_percentage])</f>
        <v>4.8467905675459724</v>
      </c>
      <c r="U4918" s="17">
        <f>IF(performance_data[[#This Row],[return_percentage]]&lt;performance_data[[#This Row],[benchmark_return]],1,0)</f>
        <v>0</v>
      </c>
      <c r="V4918" s="17">
        <f>COUNTIFS(performance_data[portfolio_id],performance_data[[#This Row],[portfolio_id]])</f>
        <v>31</v>
      </c>
      <c r="W4918" s="17">
        <f>COUNTIFS(performance_data[portfolio_id],performance_data[[#This Row],[portfolio_id]],
          performance_data[return_flag],1)</f>
        <v>15</v>
      </c>
      <c r="X4918" s="15">
        <f>performance_data[[#This Row],[underperform_flag_count]]/performance_data[[#This Row],[totalportfoliocount]]</f>
        <v>0.4838709677419355</v>
      </c>
    </row>
    <row r="4919" spans="1:24" x14ac:dyDescent="0.3">
      <c r="A4919">
        <v>9900</v>
      </c>
      <c r="B4919" s="1">
        <v>45075</v>
      </c>
      <c r="C4919">
        <v>86916.53</v>
      </c>
      <c r="D4919">
        <v>10.71</v>
      </c>
      <c r="E4919">
        <v>9.31</v>
      </c>
      <c r="F4919">
        <v>6835.1</v>
      </c>
      <c r="G4919">
        <v>7629.71</v>
      </c>
      <c r="H4919" t="s">
        <v>2213</v>
      </c>
      <c r="I4919" t="s">
        <v>2211</v>
      </c>
      <c r="J4919">
        <v>5</v>
      </c>
      <c r="K4919" t="s">
        <v>2223</v>
      </c>
      <c r="L4919" t="str">
        <f>IF(performance_data[[#This Row],[return_percentage]]&gt;=performance_data[[#This Row],[benchmark_return]],"Higher","Lower")</f>
        <v>Higher</v>
      </c>
      <c r="M4919" s="14">
        <f xml:space="preserve"> _xlfn.MAXIFS(performance_data[date],performance_data[portfolio_id],performance_data[[#This Row],[portfolio_id]])</f>
        <v>45532</v>
      </c>
      <c r="N4919" s="14">
        <f xml:space="preserve"> _xlfn.MINIFS(performance_data[date],performance_data[portfolio_id],performance_data[[#This Row],[portfolio_id]])</f>
        <v>44875</v>
      </c>
      <c r="O4919" s="15">
        <f>_xlfn.MAXIFS(performance_data[portfolio_value],performance_data[portfolio_id],performance_data[[#This Row],[portfolio_id]],performance_data[date],performance_data[[#This Row],[latest_date]])</f>
        <v>457705.58</v>
      </c>
      <c r="P4919" s="15">
        <f>_xlfn.MAXIFS(performance_data[portfolio_value],performance_data[portfolio_id],performance_data[[#This Row],[portfolio_id]],performance_data[date],performance_data[[#This Row],[starting_date]])</f>
        <v>206573.04</v>
      </c>
      <c r="Q4919" s="15">
        <f>performance_data[[#This Row],[latest_value]]-performance_data[[#This Row],[starting_value]]</f>
        <v>251132.54</v>
      </c>
      <c r="R4919" s="15">
        <f>performance_data[[#This Row],[net_inflows]]-performance_data[[#This Row],[net_outflows]]</f>
        <v>-794.60999999999967</v>
      </c>
      <c r="S4919" s="15" t="str">
        <f>IF(performance_data[[#This Row],[net_inflows]]&gt;AVERAGE(performance_data[net_inflows]),"High","Low")</f>
        <v>Low</v>
      </c>
      <c r="T4919" s="15">
        <f>AVERAGEIF(performance_data[inflow_flag],performance_data[[#This Row],[inflow_flag]],performance_data[return_percentage])</f>
        <v>5.0457846277021572</v>
      </c>
      <c r="U4919" s="17">
        <f>IF(performance_data[[#This Row],[return_percentage]]&lt;performance_data[[#This Row],[benchmark_return]],1,0)</f>
        <v>0</v>
      </c>
      <c r="V4919" s="17">
        <f>COUNTIFS(performance_data[portfolio_id],performance_data[[#This Row],[portfolio_id]])</f>
        <v>31</v>
      </c>
      <c r="W4919" s="17">
        <f>COUNTIFS(performance_data[portfolio_id],performance_data[[#This Row],[portfolio_id]],
          performance_data[return_flag],1)</f>
        <v>15</v>
      </c>
      <c r="X4919" s="15">
        <f>performance_data[[#This Row],[underperform_flag_count]]/performance_data[[#This Row],[totalportfoliocount]]</f>
        <v>0.4838709677419355</v>
      </c>
    </row>
    <row r="4920" spans="1:24" x14ac:dyDescent="0.3">
      <c r="A4920">
        <v>9900</v>
      </c>
      <c r="B4920" s="1">
        <v>45214</v>
      </c>
      <c r="C4920">
        <v>116280.78</v>
      </c>
      <c r="D4920">
        <v>-3.12</v>
      </c>
      <c r="E4920">
        <v>-2.56</v>
      </c>
      <c r="F4920">
        <v>12072.84</v>
      </c>
      <c r="G4920">
        <v>19635.79</v>
      </c>
      <c r="H4920" t="s">
        <v>2213</v>
      </c>
      <c r="I4920" t="s">
        <v>2217</v>
      </c>
      <c r="J4920">
        <v>10</v>
      </c>
      <c r="K4920" t="s">
        <v>2224</v>
      </c>
      <c r="L4920" t="str">
        <f>IF(performance_data[[#This Row],[return_percentage]]&gt;=performance_data[[#This Row],[benchmark_return]],"Higher","Lower")</f>
        <v>Lower</v>
      </c>
      <c r="M4920" s="14">
        <f xml:space="preserve"> _xlfn.MAXIFS(performance_data[date],performance_data[portfolio_id],performance_data[[#This Row],[portfolio_id]])</f>
        <v>45532</v>
      </c>
      <c r="N4920" s="14">
        <f xml:space="preserve"> _xlfn.MINIFS(performance_data[date],performance_data[portfolio_id],performance_data[[#This Row],[portfolio_id]])</f>
        <v>44875</v>
      </c>
      <c r="O4920" s="15">
        <f>_xlfn.MAXIFS(performance_data[portfolio_value],performance_data[portfolio_id],performance_data[[#This Row],[portfolio_id]],performance_data[date],performance_data[[#This Row],[latest_date]])</f>
        <v>457705.58</v>
      </c>
      <c r="P4920" s="15">
        <f>_xlfn.MAXIFS(performance_data[portfolio_value],performance_data[portfolio_id],performance_data[[#This Row],[portfolio_id]],performance_data[date],performance_data[[#This Row],[starting_date]])</f>
        <v>206573.04</v>
      </c>
      <c r="Q4920" s="15">
        <f>performance_data[[#This Row],[latest_value]]-performance_data[[#This Row],[starting_value]]</f>
        <v>251132.54</v>
      </c>
      <c r="R4920" s="15">
        <f>performance_data[[#This Row],[net_inflows]]-performance_data[[#This Row],[net_outflows]]</f>
        <v>-7562.9500000000007</v>
      </c>
      <c r="S4920" s="15" t="str">
        <f>IF(performance_data[[#This Row],[net_inflows]]&gt;AVERAGE(performance_data[net_inflows]),"High","Low")</f>
        <v>High</v>
      </c>
      <c r="T4920" s="15">
        <f>AVERAGEIF(performance_data[inflow_flag],performance_data[[#This Row],[inflow_flag]],performance_data[return_percentage])</f>
        <v>4.8467905675459724</v>
      </c>
      <c r="U4920" s="17">
        <f>IF(performance_data[[#This Row],[return_percentage]]&lt;performance_data[[#This Row],[benchmark_return]],1,0)</f>
        <v>1</v>
      </c>
      <c r="V4920" s="17">
        <f>COUNTIFS(performance_data[portfolio_id],performance_data[[#This Row],[portfolio_id]])</f>
        <v>31</v>
      </c>
      <c r="W4920" s="17">
        <f>COUNTIFS(performance_data[portfolio_id],performance_data[[#This Row],[portfolio_id]],
          performance_data[return_flag],1)</f>
        <v>15</v>
      </c>
      <c r="X4920" s="15">
        <f>performance_data[[#This Row],[underperform_flag_count]]/performance_data[[#This Row],[totalportfoliocount]]</f>
        <v>0.4838709677419355</v>
      </c>
    </row>
    <row r="4921" spans="1:24" x14ac:dyDescent="0.3">
      <c r="A4921">
        <v>9900</v>
      </c>
      <c r="B4921" s="1">
        <v>44875</v>
      </c>
      <c r="C4921">
        <v>206573.04</v>
      </c>
      <c r="D4921">
        <v>1</v>
      </c>
      <c r="E4921">
        <v>1.07</v>
      </c>
      <c r="F4921">
        <v>10127.200000000001</v>
      </c>
      <c r="G4921">
        <v>10378.92</v>
      </c>
      <c r="H4921" t="s">
        <v>2220</v>
      </c>
      <c r="I4921" t="s">
        <v>2217</v>
      </c>
      <c r="J4921">
        <v>11</v>
      </c>
      <c r="K4921" t="s">
        <v>2219</v>
      </c>
      <c r="L4921" t="str">
        <f>IF(performance_data[[#This Row],[return_percentage]]&gt;=performance_data[[#This Row],[benchmark_return]],"Higher","Lower")</f>
        <v>Lower</v>
      </c>
      <c r="M4921" s="14">
        <f xml:space="preserve"> _xlfn.MAXIFS(performance_data[date],performance_data[portfolio_id],performance_data[[#This Row],[portfolio_id]])</f>
        <v>45532</v>
      </c>
      <c r="N4921" s="14">
        <f xml:space="preserve"> _xlfn.MINIFS(performance_data[date],performance_data[portfolio_id],performance_data[[#This Row],[portfolio_id]])</f>
        <v>44875</v>
      </c>
      <c r="O4921" s="15">
        <f>_xlfn.MAXIFS(performance_data[portfolio_value],performance_data[portfolio_id],performance_data[[#This Row],[portfolio_id]],performance_data[date],performance_data[[#This Row],[latest_date]])</f>
        <v>457705.58</v>
      </c>
      <c r="P4921" s="15">
        <f>_xlfn.MAXIFS(performance_data[portfolio_value],performance_data[portfolio_id],performance_data[[#This Row],[portfolio_id]],performance_data[date],performance_data[[#This Row],[starting_date]])</f>
        <v>206573.04</v>
      </c>
      <c r="Q4921" s="15">
        <f>performance_data[[#This Row],[latest_value]]-performance_data[[#This Row],[starting_value]]</f>
        <v>251132.54</v>
      </c>
      <c r="R4921" s="15">
        <f>performance_data[[#This Row],[net_inflows]]-performance_data[[#This Row],[net_outflows]]</f>
        <v>-251.71999999999935</v>
      </c>
      <c r="S4921" s="15" t="str">
        <f>IF(performance_data[[#This Row],[net_inflows]]&gt;AVERAGE(performance_data[net_inflows]),"High","Low")</f>
        <v>High</v>
      </c>
      <c r="T4921" s="15">
        <f>AVERAGEIF(performance_data[inflow_flag],performance_data[[#This Row],[inflow_flag]],performance_data[return_percentage])</f>
        <v>4.8467905675459724</v>
      </c>
      <c r="U4921" s="17">
        <f>IF(performance_data[[#This Row],[return_percentage]]&lt;performance_data[[#This Row],[benchmark_return]],1,0)</f>
        <v>1</v>
      </c>
      <c r="V4921" s="17">
        <f>COUNTIFS(performance_data[portfolio_id],performance_data[[#This Row],[portfolio_id]])</f>
        <v>31</v>
      </c>
      <c r="W4921" s="17">
        <f>COUNTIFS(performance_data[portfolio_id],performance_data[[#This Row],[portfolio_id]],
          performance_data[return_flag],1)</f>
        <v>15</v>
      </c>
      <c r="X4921" s="15">
        <f>performance_data[[#This Row],[underperform_flag_count]]/performance_data[[#This Row],[totalportfoliocount]]</f>
        <v>0.4838709677419355</v>
      </c>
    </row>
    <row r="4922" spans="1:24" x14ac:dyDescent="0.3">
      <c r="A4922">
        <v>9900</v>
      </c>
      <c r="B4922" s="1">
        <v>44898</v>
      </c>
      <c r="C4922">
        <v>303608.25</v>
      </c>
      <c r="D4922">
        <v>-7.67</v>
      </c>
      <c r="E4922">
        <v>-6.46</v>
      </c>
      <c r="F4922">
        <v>7382.95</v>
      </c>
      <c r="G4922">
        <v>498.63</v>
      </c>
      <c r="H4922" t="s">
        <v>2220</v>
      </c>
      <c r="I4922" t="s">
        <v>2217</v>
      </c>
      <c r="J4922">
        <v>12</v>
      </c>
      <c r="K4922" t="s">
        <v>2218</v>
      </c>
      <c r="L4922" t="str">
        <f>IF(performance_data[[#This Row],[return_percentage]]&gt;=performance_data[[#This Row],[benchmark_return]],"Higher","Lower")</f>
        <v>Lower</v>
      </c>
      <c r="M4922" s="14">
        <f xml:space="preserve"> _xlfn.MAXIFS(performance_data[date],performance_data[portfolio_id],performance_data[[#This Row],[portfolio_id]])</f>
        <v>45532</v>
      </c>
      <c r="N4922" s="14">
        <f xml:space="preserve"> _xlfn.MINIFS(performance_data[date],performance_data[portfolio_id],performance_data[[#This Row],[portfolio_id]])</f>
        <v>44875</v>
      </c>
      <c r="O4922" s="15">
        <f>_xlfn.MAXIFS(performance_data[portfolio_value],performance_data[portfolio_id],performance_data[[#This Row],[portfolio_id]],performance_data[date],performance_data[[#This Row],[latest_date]])</f>
        <v>457705.58</v>
      </c>
      <c r="P4922" s="15">
        <f>_xlfn.MAXIFS(performance_data[portfolio_value],performance_data[portfolio_id],performance_data[[#This Row],[portfolio_id]],performance_data[date],performance_data[[#This Row],[starting_date]])</f>
        <v>206573.04</v>
      </c>
      <c r="Q4922" s="15">
        <f>performance_data[[#This Row],[latest_value]]-performance_data[[#This Row],[starting_value]]</f>
        <v>251132.54</v>
      </c>
      <c r="R4922" s="15">
        <f>performance_data[[#This Row],[net_inflows]]-performance_data[[#This Row],[net_outflows]]</f>
        <v>6884.32</v>
      </c>
      <c r="S4922" s="15" t="str">
        <f>IF(performance_data[[#This Row],[net_inflows]]&gt;AVERAGE(performance_data[net_inflows]),"High","Low")</f>
        <v>Low</v>
      </c>
      <c r="T4922" s="15">
        <f>AVERAGEIF(performance_data[inflow_flag],performance_data[[#This Row],[inflow_flag]],performance_data[return_percentage])</f>
        <v>5.0457846277021572</v>
      </c>
      <c r="U4922" s="17">
        <f>IF(performance_data[[#This Row],[return_percentage]]&lt;performance_data[[#This Row],[benchmark_return]],1,0)</f>
        <v>1</v>
      </c>
      <c r="V4922" s="17">
        <f>COUNTIFS(performance_data[portfolio_id],performance_data[[#This Row],[portfolio_id]])</f>
        <v>31</v>
      </c>
      <c r="W4922" s="17">
        <f>COUNTIFS(performance_data[portfolio_id],performance_data[[#This Row],[portfolio_id]],
          performance_data[return_flag],1)</f>
        <v>15</v>
      </c>
      <c r="X4922" s="15">
        <f>performance_data[[#This Row],[underperform_flag_count]]/performance_data[[#This Row],[totalportfoliocount]]</f>
        <v>0.4838709677419355</v>
      </c>
    </row>
    <row r="4923" spans="1:24" x14ac:dyDescent="0.3">
      <c r="A4923">
        <v>9900</v>
      </c>
      <c r="B4923" s="1">
        <v>45420</v>
      </c>
      <c r="C4923">
        <v>165403.72</v>
      </c>
      <c r="D4923">
        <v>-3.54</v>
      </c>
      <c r="E4923">
        <v>-3.57</v>
      </c>
      <c r="F4923">
        <v>4183.9799999999996</v>
      </c>
      <c r="G4923">
        <v>12479.22</v>
      </c>
      <c r="H4923" t="s">
        <v>2205</v>
      </c>
      <c r="I4923" t="s">
        <v>2211</v>
      </c>
      <c r="J4923">
        <v>5</v>
      </c>
      <c r="K4923" t="s">
        <v>2223</v>
      </c>
      <c r="L4923" t="str">
        <f>IF(performance_data[[#This Row],[return_percentage]]&gt;=performance_data[[#This Row],[benchmark_return]],"Higher","Lower")</f>
        <v>Higher</v>
      </c>
      <c r="M4923" s="14">
        <f xml:space="preserve"> _xlfn.MAXIFS(performance_data[date],performance_data[portfolio_id],performance_data[[#This Row],[portfolio_id]])</f>
        <v>45532</v>
      </c>
      <c r="N4923" s="14">
        <f xml:space="preserve"> _xlfn.MINIFS(performance_data[date],performance_data[portfolio_id],performance_data[[#This Row],[portfolio_id]])</f>
        <v>44875</v>
      </c>
      <c r="O4923" s="15">
        <f>_xlfn.MAXIFS(performance_data[portfolio_value],performance_data[portfolio_id],performance_data[[#This Row],[portfolio_id]],performance_data[date],performance_data[[#This Row],[latest_date]])</f>
        <v>457705.58</v>
      </c>
      <c r="P4923" s="15">
        <f>_xlfn.MAXIFS(performance_data[portfolio_value],performance_data[portfolio_id],performance_data[[#This Row],[portfolio_id]],performance_data[date],performance_data[[#This Row],[starting_date]])</f>
        <v>206573.04</v>
      </c>
      <c r="Q4923" s="15">
        <f>performance_data[[#This Row],[latest_value]]-performance_data[[#This Row],[starting_value]]</f>
        <v>251132.54</v>
      </c>
      <c r="R4923" s="15">
        <f>performance_data[[#This Row],[net_inflows]]-performance_data[[#This Row],[net_outflows]]</f>
        <v>-8295.24</v>
      </c>
      <c r="S4923" s="15" t="str">
        <f>IF(performance_data[[#This Row],[net_inflows]]&gt;AVERAGE(performance_data[net_inflows]),"High","Low")</f>
        <v>Low</v>
      </c>
      <c r="T4923" s="15">
        <f>AVERAGEIF(performance_data[inflow_flag],performance_data[[#This Row],[inflow_flag]],performance_data[return_percentage])</f>
        <v>5.0457846277021572</v>
      </c>
      <c r="U4923" s="17">
        <f>IF(performance_data[[#This Row],[return_percentage]]&lt;performance_data[[#This Row],[benchmark_return]],1,0)</f>
        <v>0</v>
      </c>
      <c r="V4923" s="17">
        <f>COUNTIFS(performance_data[portfolio_id],performance_data[[#This Row],[portfolio_id]])</f>
        <v>31</v>
      </c>
      <c r="W4923" s="17">
        <f>COUNTIFS(performance_data[portfolio_id],performance_data[[#This Row],[portfolio_id]],
          performance_data[return_flag],1)</f>
        <v>15</v>
      </c>
      <c r="X4923" s="15">
        <f>performance_data[[#This Row],[underperform_flag_count]]/performance_data[[#This Row],[totalportfoliocount]]</f>
        <v>0.4838709677419355</v>
      </c>
    </row>
    <row r="4924" spans="1:24" x14ac:dyDescent="0.3">
      <c r="A4924">
        <v>9900</v>
      </c>
      <c r="B4924" s="1">
        <v>45336</v>
      </c>
      <c r="C4924">
        <v>243307.33</v>
      </c>
      <c r="D4924">
        <v>-2.2400000000000002</v>
      </c>
      <c r="E4924">
        <v>-2.64</v>
      </c>
      <c r="F4924">
        <v>5349.07</v>
      </c>
      <c r="G4924">
        <v>15671.35</v>
      </c>
      <c r="H4924" t="s">
        <v>2205</v>
      </c>
      <c r="I4924" t="s">
        <v>2206</v>
      </c>
      <c r="J4924">
        <v>2</v>
      </c>
      <c r="K4924" t="s">
        <v>2226</v>
      </c>
      <c r="L4924" t="str">
        <f>IF(performance_data[[#This Row],[return_percentage]]&gt;=performance_data[[#This Row],[benchmark_return]],"Higher","Lower")</f>
        <v>Higher</v>
      </c>
      <c r="M4924" s="14">
        <f xml:space="preserve"> _xlfn.MAXIFS(performance_data[date],performance_data[portfolio_id],performance_data[[#This Row],[portfolio_id]])</f>
        <v>45532</v>
      </c>
      <c r="N4924" s="14">
        <f xml:space="preserve"> _xlfn.MINIFS(performance_data[date],performance_data[portfolio_id],performance_data[[#This Row],[portfolio_id]])</f>
        <v>44875</v>
      </c>
      <c r="O4924" s="15">
        <f>_xlfn.MAXIFS(performance_data[portfolio_value],performance_data[portfolio_id],performance_data[[#This Row],[portfolio_id]],performance_data[date],performance_data[[#This Row],[latest_date]])</f>
        <v>457705.58</v>
      </c>
      <c r="P4924" s="15">
        <f>_xlfn.MAXIFS(performance_data[portfolio_value],performance_data[portfolio_id],performance_data[[#This Row],[portfolio_id]],performance_data[date],performance_data[[#This Row],[starting_date]])</f>
        <v>206573.04</v>
      </c>
      <c r="Q4924" s="15">
        <f>performance_data[[#This Row],[latest_value]]-performance_data[[#This Row],[starting_value]]</f>
        <v>251132.54</v>
      </c>
      <c r="R4924" s="15">
        <f>performance_data[[#This Row],[net_inflows]]-performance_data[[#This Row],[net_outflows]]</f>
        <v>-10322.280000000001</v>
      </c>
      <c r="S4924" s="15" t="str">
        <f>IF(performance_data[[#This Row],[net_inflows]]&gt;AVERAGE(performance_data[net_inflows]),"High","Low")</f>
        <v>Low</v>
      </c>
      <c r="T4924" s="15">
        <f>AVERAGEIF(performance_data[inflow_flag],performance_data[[#This Row],[inflow_flag]],performance_data[return_percentage])</f>
        <v>5.0457846277021572</v>
      </c>
      <c r="U4924" s="17">
        <f>IF(performance_data[[#This Row],[return_percentage]]&lt;performance_data[[#This Row],[benchmark_return]],1,0)</f>
        <v>0</v>
      </c>
      <c r="V4924" s="17">
        <f>COUNTIFS(performance_data[portfolio_id],performance_data[[#This Row],[portfolio_id]])</f>
        <v>31</v>
      </c>
      <c r="W4924" s="17">
        <f>COUNTIFS(performance_data[portfolio_id],performance_data[[#This Row],[portfolio_id]],
          performance_data[return_flag],1)</f>
        <v>15</v>
      </c>
      <c r="X4924" s="15">
        <f>performance_data[[#This Row],[underperform_flag_count]]/performance_data[[#This Row],[totalportfoliocount]]</f>
        <v>0.4838709677419355</v>
      </c>
    </row>
    <row r="4925" spans="1:24" x14ac:dyDescent="0.3">
      <c r="A4925">
        <v>9900</v>
      </c>
      <c r="B4925" s="1">
        <v>45416</v>
      </c>
      <c r="C4925">
        <v>369393.77</v>
      </c>
      <c r="D4925">
        <v>11.85</v>
      </c>
      <c r="E4925">
        <v>12.66</v>
      </c>
      <c r="F4925">
        <v>208.08</v>
      </c>
      <c r="G4925">
        <v>19958.8</v>
      </c>
      <c r="H4925" t="s">
        <v>2205</v>
      </c>
      <c r="I4925" t="s">
        <v>2211</v>
      </c>
      <c r="J4925">
        <v>5</v>
      </c>
      <c r="K4925" t="s">
        <v>2223</v>
      </c>
      <c r="L4925" t="str">
        <f>IF(performance_data[[#This Row],[return_percentage]]&gt;=performance_data[[#This Row],[benchmark_return]],"Higher","Lower")</f>
        <v>Lower</v>
      </c>
      <c r="M4925" s="14">
        <f xml:space="preserve"> _xlfn.MAXIFS(performance_data[date],performance_data[portfolio_id],performance_data[[#This Row],[portfolio_id]])</f>
        <v>45532</v>
      </c>
      <c r="N4925" s="14">
        <f xml:space="preserve"> _xlfn.MINIFS(performance_data[date],performance_data[portfolio_id],performance_data[[#This Row],[portfolio_id]])</f>
        <v>44875</v>
      </c>
      <c r="O4925" s="15">
        <f>_xlfn.MAXIFS(performance_data[portfolio_value],performance_data[portfolio_id],performance_data[[#This Row],[portfolio_id]],performance_data[date],performance_data[[#This Row],[latest_date]])</f>
        <v>457705.58</v>
      </c>
      <c r="P4925" s="15">
        <f>_xlfn.MAXIFS(performance_data[portfolio_value],performance_data[portfolio_id],performance_data[[#This Row],[portfolio_id]],performance_data[date],performance_data[[#This Row],[starting_date]])</f>
        <v>206573.04</v>
      </c>
      <c r="Q4925" s="15">
        <f>performance_data[[#This Row],[latest_value]]-performance_data[[#This Row],[starting_value]]</f>
        <v>251132.54</v>
      </c>
      <c r="R4925" s="15">
        <f>performance_data[[#This Row],[net_inflows]]-performance_data[[#This Row],[net_outflows]]</f>
        <v>-19750.719999999998</v>
      </c>
      <c r="S4925" s="15" t="str">
        <f>IF(performance_data[[#This Row],[net_inflows]]&gt;AVERAGE(performance_data[net_inflows]),"High","Low")</f>
        <v>Low</v>
      </c>
      <c r="T4925" s="15">
        <f>AVERAGEIF(performance_data[inflow_flag],performance_data[[#This Row],[inflow_flag]],performance_data[return_percentage])</f>
        <v>5.0457846277021572</v>
      </c>
      <c r="U4925" s="17">
        <f>IF(performance_data[[#This Row],[return_percentage]]&lt;performance_data[[#This Row],[benchmark_return]],1,0)</f>
        <v>1</v>
      </c>
      <c r="V4925" s="17">
        <f>COUNTIFS(performance_data[portfolio_id],performance_data[[#This Row],[portfolio_id]])</f>
        <v>31</v>
      </c>
      <c r="W4925" s="17">
        <f>COUNTIFS(performance_data[portfolio_id],performance_data[[#This Row],[portfolio_id]],
          performance_data[return_flag],1)</f>
        <v>15</v>
      </c>
      <c r="X4925" s="15">
        <f>performance_data[[#This Row],[underperform_flag_count]]/performance_data[[#This Row],[totalportfoliocount]]</f>
        <v>0.4838709677419355</v>
      </c>
    </row>
    <row r="4926" spans="1:24" x14ac:dyDescent="0.3">
      <c r="A4926">
        <v>9900</v>
      </c>
      <c r="B4926" s="1">
        <v>44939</v>
      </c>
      <c r="C4926">
        <v>29780.15</v>
      </c>
      <c r="D4926">
        <v>1.6</v>
      </c>
      <c r="E4926">
        <v>1.4</v>
      </c>
      <c r="F4926">
        <v>16266.46</v>
      </c>
      <c r="G4926">
        <v>7275.86</v>
      </c>
      <c r="H4926" t="s">
        <v>2213</v>
      </c>
      <c r="I4926" t="s">
        <v>2206</v>
      </c>
      <c r="J4926">
        <v>1</v>
      </c>
      <c r="K4926" t="s">
        <v>2207</v>
      </c>
      <c r="L4926" t="str">
        <f>IF(performance_data[[#This Row],[return_percentage]]&gt;=performance_data[[#This Row],[benchmark_return]],"Higher","Lower")</f>
        <v>Higher</v>
      </c>
      <c r="M4926" s="14">
        <f xml:space="preserve"> _xlfn.MAXIFS(performance_data[date],performance_data[portfolio_id],performance_data[[#This Row],[portfolio_id]])</f>
        <v>45532</v>
      </c>
      <c r="N4926" s="14">
        <f xml:space="preserve"> _xlfn.MINIFS(performance_data[date],performance_data[portfolio_id],performance_data[[#This Row],[portfolio_id]])</f>
        <v>44875</v>
      </c>
      <c r="O4926" s="15">
        <f>_xlfn.MAXIFS(performance_data[portfolio_value],performance_data[portfolio_id],performance_data[[#This Row],[portfolio_id]],performance_data[date],performance_data[[#This Row],[latest_date]])</f>
        <v>457705.58</v>
      </c>
      <c r="P4926" s="15">
        <f>_xlfn.MAXIFS(performance_data[portfolio_value],performance_data[portfolio_id],performance_data[[#This Row],[portfolio_id]],performance_data[date],performance_data[[#This Row],[starting_date]])</f>
        <v>206573.04</v>
      </c>
      <c r="Q4926" s="15">
        <f>performance_data[[#This Row],[latest_value]]-performance_data[[#This Row],[starting_value]]</f>
        <v>251132.54</v>
      </c>
      <c r="R4926" s="15">
        <f>performance_data[[#This Row],[net_inflows]]-performance_data[[#This Row],[net_outflows]]</f>
        <v>8990.5999999999985</v>
      </c>
      <c r="S4926" s="15" t="str">
        <f>IF(performance_data[[#This Row],[net_inflows]]&gt;AVERAGE(performance_data[net_inflows]),"High","Low")</f>
        <v>High</v>
      </c>
      <c r="T4926" s="15">
        <f>AVERAGEIF(performance_data[inflow_flag],performance_data[[#This Row],[inflow_flag]],performance_data[return_percentage])</f>
        <v>4.8467905675459724</v>
      </c>
      <c r="U4926" s="17">
        <f>IF(performance_data[[#This Row],[return_percentage]]&lt;performance_data[[#This Row],[benchmark_return]],1,0)</f>
        <v>0</v>
      </c>
      <c r="V4926" s="17">
        <f>COUNTIFS(performance_data[portfolio_id],performance_data[[#This Row],[portfolio_id]])</f>
        <v>31</v>
      </c>
      <c r="W4926" s="17">
        <f>COUNTIFS(performance_data[portfolio_id],performance_data[[#This Row],[portfolio_id]],
          performance_data[return_flag],1)</f>
        <v>15</v>
      </c>
      <c r="X4926" s="15">
        <f>performance_data[[#This Row],[underperform_flag_count]]/performance_data[[#This Row],[totalportfoliocount]]</f>
        <v>0.4838709677419355</v>
      </c>
    </row>
    <row r="4927" spans="1:24" x14ac:dyDescent="0.3">
      <c r="A4927">
        <v>9900</v>
      </c>
      <c r="B4927" s="1">
        <v>45274</v>
      </c>
      <c r="C4927">
        <v>479737.98</v>
      </c>
      <c r="D4927">
        <v>13.73</v>
      </c>
      <c r="E4927">
        <v>14.3</v>
      </c>
      <c r="F4927">
        <v>8458.09</v>
      </c>
      <c r="G4927">
        <v>19780.54</v>
      </c>
      <c r="H4927" t="s">
        <v>2213</v>
      </c>
      <c r="I4927" t="s">
        <v>2217</v>
      </c>
      <c r="J4927">
        <v>12</v>
      </c>
      <c r="K4927" t="s">
        <v>2218</v>
      </c>
      <c r="L4927" t="str">
        <f>IF(performance_data[[#This Row],[return_percentage]]&gt;=performance_data[[#This Row],[benchmark_return]],"Higher","Lower")</f>
        <v>Lower</v>
      </c>
      <c r="M4927" s="14">
        <f xml:space="preserve"> _xlfn.MAXIFS(performance_data[date],performance_data[portfolio_id],performance_data[[#This Row],[portfolio_id]])</f>
        <v>45532</v>
      </c>
      <c r="N4927" s="14">
        <f xml:space="preserve"> _xlfn.MINIFS(performance_data[date],performance_data[portfolio_id],performance_data[[#This Row],[portfolio_id]])</f>
        <v>44875</v>
      </c>
      <c r="O4927" s="15">
        <f>_xlfn.MAXIFS(performance_data[portfolio_value],performance_data[portfolio_id],performance_data[[#This Row],[portfolio_id]],performance_data[date],performance_data[[#This Row],[latest_date]])</f>
        <v>457705.58</v>
      </c>
      <c r="P4927" s="15">
        <f>_xlfn.MAXIFS(performance_data[portfolio_value],performance_data[portfolio_id],performance_data[[#This Row],[portfolio_id]],performance_data[date],performance_data[[#This Row],[starting_date]])</f>
        <v>206573.04</v>
      </c>
      <c r="Q4927" s="15">
        <f>performance_data[[#This Row],[latest_value]]-performance_data[[#This Row],[starting_value]]</f>
        <v>251132.54</v>
      </c>
      <c r="R4927" s="15">
        <f>performance_data[[#This Row],[net_inflows]]-performance_data[[#This Row],[net_outflows]]</f>
        <v>-11322.45</v>
      </c>
      <c r="S4927" s="15" t="str">
        <f>IF(performance_data[[#This Row],[net_inflows]]&gt;AVERAGE(performance_data[net_inflows]),"High","Low")</f>
        <v>Low</v>
      </c>
      <c r="T4927" s="15">
        <f>AVERAGEIF(performance_data[inflow_flag],performance_data[[#This Row],[inflow_flag]],performance_data[return_percentage])</f>
        <v>5.0457846277021572</v>
      </c>
      <c r="U4927" s="17">
        <f>IF(performance_data[[#This Row],[return_percentage]]&lt;performance_data[[#This Row],[benchmark_return]],1,0)</f>
        <v>1</v>
      </c>
      <c r="V4927" s="17">
        <f>COUNTIFS(performance_data[portfolio_id],performance_data[[#This Row],[portfolio_id]])</f>
        <v>31</v>
      </c>
      <c r="W4927" s="17">
        <f>COUNTIFS(performance_data[portfolio_id],performance_data[[#This Row],[portfolio_id]],
          performance_data[return_flag],1)</f>
        <v>15</v>
      </c>
      <c r="X4927" s="15">
        <f>performance_data[[#This Row],[underperform_flag_count]]/performance_data[[#This Row],[totalportfoliocount]]</f>
        <v>0.4838709677419355</v>
      </c>
    </row>
    <row r="4928" spans="1:24" x14ac:dyDescent="0.3">
      <c r="A4928">
        <v>9900</v>
      </c>
      <c r="B4928" s="1">
        <v>45460</v>
      </c>
      <c r="C4928">
        <v>277754.96999999997</v>
      </c>
      <c r="D4928">
        <v>5.89</v>
      </c>
      <c r="E4928">
        <v>4.96</v>
      </c>
      <c r="F4928">
        <v>6300.05</v>
      </c>
      <c r="G4928">
        <v>14953.21</v>
      </c>
      <c r="H4928" t="s">
        <v>2205</v>
      </c>
      <c r="I4928" t="s">
        <v>2211</v>
      </c>
      <c r="J4928">
        <v>6</v>
      </c>
      <c r="K4928" t="s">
        <v>2212</v>
      </c>
      <c r="L4928" t="str">
        <f>IF(performance_data[[#This Row],[return_percentage]]&gt;=performance_data[[#This Row],[benchmark_return]],"Higher","Lower")</f>
        <v>Higher</v>
      </c>
      <c r="M4928" s="14">
        <f xml:space="preserve"> _xlfn.MAXIFS(performance_data[date],performance_data[portfolio_id],performance_data[[#This Row],[portfolio_id]])</f>
        <v>45532</v>
      </c>
      <c r="N4928" s="14">
        <f xml:space="preserve"> _xlfn.MINIFS(performance_data[date],performance_data[portfolio_id],performance_data[[#This Row],[portfolio_id]])</f>
        <v>44875</v>
      </c>
      <c r="O4928" s="15">
        <f>_xlfn.MAXIFS(performance_data[portfolio_value],performance_data[portfolio_id],performance_data[[#This Row],[portfolio_id]],performance_data[date],performance_data[[#This Row],[latest_date]])</f>
        <v>457705.58</v>
      </c>
      <c r="P4928" s="15">
        <f>_xlfn.MAXIFS(performance_data[portfolio_value],performance_data[portfolio_id],performance_data[[#This Row],[portfolio_id]],performance_data[date],performance_data[[#This Row],[starting_date]])</f>
        <v>206573.04</v>
      </c>
      <c r="Q4928" s="15">
        <f>performance_data[[#This Row],[latest_value]]-performance_data[[#This Row],[starting_value]]</f>
        <v>251132.54</v>
      </c>
      <c r="R4928" s="15">
        <f>performance_data[[#This Row],[net_inflows]]-performance_data[[#This Row],[net_outflows]]</f>
        <v>-8653.16</v>
      </c>
      <c r="S4928" s="15" t="str">
        <f>IF(performance_data[[#This Row],[net_inflows]]&gt;AVERAGE(performance_data[net_inflows]),"High","Low")</f>
        <v>Low</v>
      </c>
      <c r="T4928" s="15">
        <f>AVERAGEIF(performance_data[inflow_flag],performance_data[[#This Row],[inflow_flag]],performance_data[return_percentage])</f>
        <v>5.0457846277021572</v>
      </c>
      <c r="U4928" s="17">
        <f>IF(performance_data[[#This Row],[return_percentage]]&lt;performance_data[[#This Row],[benchmark_return]],1,0)</f>
        <v>0</v>
      </c>
      <c r="V4928" s="17">
        <f>COUNTIFS(performance_data[portfolio_id],performance_data[[#This Row],[portfolio_id]])</f>
        <v>31</v>
      </c>
      <c r="W4928" s="17">
        <f>COUNTIFS(performance_data[portfolio_id],performance_data[[#This Row],[portfolio_id]],
          performance_data[return_flag],1)</f>
        <v>15</v>
      </c>
      <c r="X4928" s="15">
        <f>performance_data[[#This Row],[underperform_flag_count]]/performance_data[[#This Row],[totalportfoliocount]]</f>
        <v>0.4838709677419355</v>
      </c>
    </row>
    <row r="4929" spans="1:24" x14ac:dyDescent="0.3">
      <c r="A4929">
        <v>9900</v>
      </c>
      <c r="B4929" s="1">
        <v>45492</v>
      </c>
      <c r="C4929">
        <v>354389.95</v>
      </c>
      <c r="D4929">
        <v>-3.94</v>
      </c>
      <c r="E4929">
        <v>-3.46</v>
      </c>
      <c r="F4929">
        <v>233.81</v>
      </c>
      <c r="G4929">
        <v>1259.08</v>
      </c>
      <c r="H4929" t="s">
        <v>2205</v>
      </c>
      <c r="I4929" t="s">
        <v>2209</v>
      </c>
      <c r="J4929">
        <v>7</v>
      </c>
      <c r="K4929" t="s">
        <v>2210</v>
      </c>
      <c r="L4929" t="str">
        <f>IF(performance_data[[#This Row],[return_percentage]]&gt;=performance_data[[#This Row],[benchmark_return]],"Higher","Lower")</f>
        <v>Lower</v>
      </c>
      <c r="M4929" s="14">
        <f xml:space="preserve"> _xlfn.MAXIFS(performance_data[date],performance_data[portfolio_id],performance_data[[#This Row],[portfolio_id]])</f>
        <v>45532</v>
      </c>
      <c r="N4929" s="14">
        <f xml:space="preserve"> _xlfn.MINIFS(performance_data[date],performance_data[portfolio_id],performance_data[[#This Row],[portfolio_id]])</f>
        <v>44875</v>
      </c>
      <c r="O4929" s="15">
        <f>_xlfn.MAXIFS(performance_data[portfolio_value],performance_data[portfolio_id],performance_data[[#This Row],[portfolio_id]],performance_data[date],performance_data[[#This Row],[latest_date]])</f>
        <v>457705.58</v>
      </c>
      <c r="P4929" s="15">
        <f>_xlfn.MAXIFS(performance_data[portfolio_value],performance_data[portfolio_id],performance_data[[#This Row],[portfolio_id]],performance_data[date],performance_data[[#This Row],[starting_date]])</f>
        <v>206573.04</v>
      </c>
      <c r="Q4929" s="15">
        <f>performance_data[[#This Row],[latest_value]]-performance_data[[#This Row],[starting_value]]</f>
        <v>251132.54</v>
      </c>
      <c r="R4929" s="15">
        <f>performance_data[[#This Row],[net_inflows]]-performance_data[[#This Row],[net_outflows]]</f>
        <v>-1025.27</v>
      </c>
      <c r="S4929" s="15" t="str">
        <f>IF(performance_data[[#This Row],[net_inflows]]&gt;AVERAGE(performance_data[net_inflows]),"High","Low")</f>
        <v>Low</v>
      </c>
      <c r="T4929" s="15">
        <f>AVERAGEIF(performance_data[inflow_flag],performance_data[[#This Row],[inflow_flag]],performance_data[return_percentage])</f>
        <v>5.0457846277021572</v>
      </c>
      <c r="U4929" s="17">
        <f>IF(performance_data[[#This Row],[return_percentage]]&lt;performance_data[[#This Row],[benchmark_return]],1,0)</f>
        <v>1</v>
      </c>
      <c r="V4929" s="17">
        <f>COUNTIFS(performance_data[portfolio_id],performance_data[[#This Row],[portfolio_id]])</f>
        <v>31</v>
      </c>
      <c r="W4929" s="17">
        <f>COUNTIFS(performance_data[portfolio_id],performance_data[[#This Row],[portfolio_id]],
          performance_data[return_flag],1)</f>
        <v>15</v>
      </c>
      <c r="X4929" s="15">
        <f>performance_data[[#This Row],[underperform_flag_count]]/performance_data[[#This Row],[totalportfoliocount]]</f>
        <v>0.4838709677419355</v>
      </c>
    </row>
    <row r="4930" spans="1:24" x14ac:dyDescent="0.3">
      <c r="A4930">
        <v>9900</v>
      </c>
      <c r="B4930" s="1">
        <v>44936</v>
      </c>
      <c r="C4930">
        <v>78956.22</v>
      </c>
      <c r="D4930">
        <v>4.41</v>
      </c>
      <c r="E4930">
        <v>4.26</v>
      </c>
      <c r="F4930">
        <v>10432.700000000001</v>
      </c>
      <c r="G4930">
        <v>798.49</v>
      </c>
      <c r="H4930" t="s">
        <v>2213</v>
      </c>
      <c r="I4930" t="s">
        <v>2206</v>
      </c>
      <c r="J4930">
        <v>1</v>
      </c>
      <c r="K4930" t="s">
        <v>2207</v>
      </c>
      <c r="L4930" t="str">
        <f>IF(performance_data[[#This Row],[return_percentage]]&gt;=performance_data[[#This Row],[benchmark_return]],"Higher","Lower")</f>
        <v>Higher</v>
      </c>
      <c r="M4930" s="14">
        <f xml:space="preserve"> _xlfn.MAXIFS(performance_data[date],performance_data[portfolio_id],performance_data[[#This Row],[portfolio_id]])</f>
        <v>45532</v>
      </c>
      <c r="N4930" s="14">
        <f xml:space="preserve"> _xlfn.MINIFS(performance_data[date],performance_data[portfolio_id],performance_data[[#This Row],[portfolio_id]])</f>
        <v>44875</v>
      </c>
      <c r="O4930" s="15">
        <f>_xlfn.MAXIFS(performance_data[portfolio_value],performance_data[portfolio_id],performance_data[[#This Row],[portfolio_id]],performance_data[date],performance_data[[#This Row],[latest_date]])</f>
        <v>457705.58</v>
      </c>
      <c r="P4930" s="15">
        <f>_xlfn.MAXIFS(performance_data[portfolio_value],performance_data[portfolio_id],performance_data[[#This Row],[portfolio_id]],performance_data[date],performance_data[[#This Row],[starting_date]])</f>
        <v>206573.04</v>
      </c>
      <c r="Q4930" s="15">
        <f>performance_data[[#This Row],[latest_value]]-performance_data[[#This Row],[starting_value]]</f>
        <v>251132.54</v>
      </c>
      <c r="R4930" s="15">
        <f>performance_data[[#This Row],[net_inflows]]-performance_data[[#This Row],[net_outflows]]</f>
        <v>9634.2100000000009</v>
      </c>
      <c r="S4930" s="15" t="str">
        <f>IF(performance_data[[#This Row],[net_inflows]]&gt;AVERAGE(performance_data[net_inflows]),"High","Low")</f>
        <v>High</v>
      </c>
      <c r="T4930" s="15">
        <f>AVERAGEIF(performance_data[inflow_flag],performance_data[[#This Row],[inflow_flag]],performance_data[return_percentage])</f>
        <v>4.8467905675459724</v>
      </c>
      <c r="U4930" s="17">
        <f>IF(performance_data[[#This Row],[return_percentage]]&lt;performance_data[[#This Row],[benchmark_return]],1,0)</f>
        <v>0</v>
      </c>
      <c r="V4930" s="17">
        <f>COUNTIFS(performance_data[portfolio_id],performance_data[[#This Row],[portfolio_id]])</f>
        <v>31</v>
      </c>
      <c r="W4930" s="17">
        <f>COUNTIFS(performance_data[portfolio_id],performance_data[[#This Row],[portfolio_id]],
          performance_data[return_flag],1)</f>
        <v>15</v>
      </c>
      <c r="X4930" s="15">
        <f>performance_data[[#This Row],[underperform_flag_count]]/performance_data[[#This Row],[totalportfoliocount]]</f>
        <v>0.4838709677419355</v>
      </c>
    </row>
    <row r="4931" spans="1:24" x14ac:dyDescent="0.3">
      <c r="A4931">
        <v>9900</v>
      </c>
      <c r="B4931" s="1">
        <v>45495</v>
      </c>
      <c r="C4931">
        <v>480599.07</v>
      </c>
      <c r="D4931">
        <v>-4.75</v>
      </c>
      <c r="E4931">
        <v>-5.57</v>
      </c>
      <c r="F4931">
        <v>1396.66</v>
      </c>
      <c r="G4931">
        <v>10825.97</v>
      </c>
      <c r="H4931" t="s">
        <v>2205</v>
      </c>
      <c r="I4931" t="s">
        <v>2209</v>
      </c>
      <c r="J4931">
        <v>7</v>
      </c>
      <c r="K4931" t="s">
        <v>2210</v>
      </c>
      <c r="L4931" t="str">
        <f>IF(performance_data[[#This Row],[return_percentage]]&gt;=performance_data[[#This Row],[benchmark_return]],"Higher","Lower")</f>
        <v>Higher</v>
      </c>
      <c r="M4931" s="14">
        <f xml:space="preserve"> _xlfn.MAXIFS(performance_data[date],performance_data[portfolio_id],performance_data[[#This Row],[portfolio_id]])</f>
        <v>45532</v>
      </c>
      <c r="N4931" s="14">
        <f xml:space="preserve"> _xlfn.MINIFS(performance_data[date],performance_data[portfolio_id],performance_data[[#This Row],[portfolio_id]])</f>
        <v>44875</v>
      </c>
      <c r="O4931" s="15">
        <f>_xlfn.MAXIFS(performance_data[portfolio_value],performance_data[portfolio_id],performance_data[[#This Row],[portfolio_id]],performance_data[date],performance_data[[#This Row],[latest_date]])</f>
        <v>457705.58</v>
      </c>
      <c r="P4931" s="15">
        <f>_xlfn.MAXIFS(performance_data[portfolio_value],performance_data[portfolio_id],performance_data[[#This Row],[portfolio_id]],performance_data[date],performance_data[[#This Row],[starting_date]])</f>
        <v>206573.04</v>
      </c>
      <c r="Q4931" s="15">
        <f>performance_data[[#This Row],[latest_value]]-performance_data[[#This Row],[starting_value]]</f>
        <v>251132.54</v>
      </c>
      <c r="R4931" s="15">
        <f>performance_data[[#This Row],[net_inflows]]-performance_data[[#This Row],[net_outflows]]</f>
        <v>-9429.31</v>
      </c>
      <c r="S4931" s="15" t="str">
        <f>IF(performance_data[[#This Row],[net_inflows]]&gt;AVERAGE(performance_data[net_inflows]),"High","Low")</f>
        <v>Low</v>
      </c>
      <c r="T4931" s="15">
        <f>AVERAGEIF(performance_data[inflow_flag],performance_data[[#This Row],[inflow_flag]],performance_data[return_percentage])</f>
        <v>5.0457846277021572</v>
      </c>
      <c r="U4931" s="17">
        <f>IF(performance_data[[#This Row],[return_percentage]]&lt;performance_data[[#This Row],[benchmark_return]],1,0)</f>
        <v>0</v>
      </c>
      <c r="V4931" s="17">
        <f>COUNTIFS(performance_data[portfolio_id],performance_data[[#This Row],[portfolio_id]])</f>
        <v>31</v>
      </c>
      <c r="W4931" s="17">
        <f>COUNTIFS(performance_data[portfolio_id],performance_data[[#This Row],[portfolio_id]],
          performance_data[return_flag],1)</f>
        <v>15</v>
      </c>
      <c r="X4931" s="15">
        <f>performance_data[[#This Row],[underperform_flag_count]]/performance_data[[#This Row],[totalportfoliocount]]</f>
        <v>0.4838709677419355</v>
      </c>
    </row>
    <row r="4932" spans="1:24" x14ac:dyDescent="0.3">
      <c r="A4932">
        <v>9900</v>
      </c>
      <c r="B4932" s="1">
        <v>45453</v>
      </c>
      <c r="C4932">
        <v>188453.14</v>
      </c>
      <c r="D4932">
        <v>-5.63</v>
      </c>
      <c r="E4932">
        <v>-5.32</v>
      </c>
      <c r="F4932">
        <v>16140.11</v>
      </c>
      <c r="G4932">
        <v>4890.54</v>
      </c>
      <c r="H4932" t="s">
        <v>2205</v>
      </c>
      <c r="I4932" t="s">
        <v>2211</v>
      </c>
      <c r="J4932">
        <v>6</v>
      </c>
      <c r="K4932" t="s">
        <v>2212</v>
      </c>
      <c r="L4932" t="str">
        <f>IF(performance_data[[#This Row],[return_percentage]]&gt;=performance_data[[#This Row],[benchmark_return]],"Higher","Lower")</f>
        <v>Lower</v>
      </c>
      <c r="M4932" s="14">
        <f xml:space="preserve"> _xlfn.MAXIFS(performance_data[date],performance_data[portfolio_id],performance_data[[#This Row],[portfolio_id]])</f>
        <v>45532</v>
      </c>
      <c r="N4932" s="14">
        <f xml:space="preserve"> _xlfn.MINIFS(performance_data[date],performance_data[portfolio_id],performance_data[[#This Row],[portfolio_id]])</f>
        <v>44875</v>
      </c>
      <c r="O4932" s="15">
        <f>_xlfn.MAXIFS(performance_data[portfolio_value],performance_data[portfolio_id],performance_data[[#This Row],[portfolio_id]],performance_data[date],performance_data[[#This Row],[latest_date]])</f>
        <v>457705.58</v>
      </c>
      <c r="P4932" s="15">
        <f>_xlfn.MAXIFS(performance_data[portfolio_value],performance_data[portfolio_id],performance_data[[#This Row],[portfolio_id]],performance_data[date],performance_data[[#This Row],[starting_date]])</f>
        <v>206573.04</v>
      </c>
      <c r="Q4932" s="15">
        <f>performance_data[[#This Row],[latest_value]]-performance_data[[#This Row],[starting_value]]</f>
        <v>251132.54</v>
      </c>
      <c r="R4932" s="15">
        <f>performance_data[[#This Row],[net_inflows]]-performance_data[[#This Row],[net_outflows]]</f>
        <v>11249.57</v>
      </c>
      <c r="S4932" s="15" t="str">
        <f>IF(performance_data[[#This Row],[net_inflows]]&gt;AVERAGE(performance_data[net_inflows]),"High","Low")</f>
        <v>High</v>
      </c>
      <c r="T4932" s="15">
        <f>AVERAGEIF(performance_data[inflow_flag],performance_data[[#This Row],[inflow_flag]],performance_data[return_percentage])</f>
        <v>4.8467905675459724</v>
      </c>
      <c r="U4932" s="17">
        <f>IF(performance_data[[#This Row],[return_percentage]]&lt;performance_data[[#This Row],[benchmark_return]],1,0)</f>
        <v>1</v>
      </c>
      <c r="V4932" s="17">
        <f>COUNTIFS(performance_data[portfolio_id],performance_data[[#This Row],[portfolio_id]])</f>
        <v>31</v>
      </c>
      <c r="W4932" s="17">
        <f>COUNTIFS(performance_data[portfolio_id],performance_data[[#This Row],[portfolio_id]],
          performance_data[return_flag],1)</f>
        <v>15</v>
      </c>
      <c r="X4932" s="15">
        <f>performance_data[[#This Row],[underperform_flag_count]]/performance_data[[#This Row],[totalportfoliocount]]</f>
        <v>0.4838709677419355</v>
      </c>
    </row>
    <row r="4933" spans="1:24" x14ac:dyDescent="0.3">
      <c r="A4933">
        <v>9900</v>
      </c>
      <c r="B4933" s="1">
        <v>45138</v>
      </c>
      <c r="C4933">
        <v>350644.53</v>
      </c>
      <c r="D4933">
        <v>2.0099999999999998</v>
      </c>
      <c r="E4933">
        <v>2.38</v>
      </c>
      <c r="F4933">
        <v>17948.63</v>
      </c>
      <c r="G4933">
        <v>2045.21</v>
      </c>
      <c r="H4933" t="s">
        <v>2213</v>
      </c>
      <c r="I4933" t="s">
        <v>2209</v>
      </c>
      <c r="J4933">
        <v>7</v>
      </c>
      <c r="K4933" t="s">
        <v>2210</v>
      </c>
      <c r="L4933" t="str">
        <f>IF(performance_data[[#This Row],[return_percentage]]&gt;=performance_data[[#This Row],[benchmark_return]],"Higher","Lower")</f>
        <v>Lower</v>
      </c>
      <c r="M4933" s="14">
        <f xml:space="preserve"> _xlfn.MAXIFS(performance_data[date],performance_data[portfolio_id],performance_data[[#This Row],[portfolio_id]])</f>
        <v>45532</v>
      </c>
      <c r="N4933" s="14">
        <f xml:space="preserve"> _xlfn.MINIFS(performance_data[date],performance_data[portfolio_id],performance_data[[#This Row],[portfolio_id]])</f>
        <v>44875</v>
      </c>
      <c r="O4933" s="15">
        <f>_xlfn.MAXIFS(performance_data[portfolio_value],performance_data[portfolio_id],performance_data[[#This Row],[portfolio_id]],performance_data[date],performance_data[[#This Row],[latest_date]])</f>
        <v>457705.58</v>
      </c>
      <c r="P4933" s="15">
        <f>_xlfn.MAXIFS(performance_data[portfolio_value],performance_data[portfolio_id],performance_data[[#This Row],[portfolio_id]],performance_data[date],performance_data[[#This Row],[starting_date]])</f>
        <v>206573.04</v>
      </c>
      <c r="Q4933" s="15">
        <f>performance_data[[#This Row],[latest_value]]-performance_data[[#This Row],[starting_value]]</f>
        <v>251132.54</v>
      </c>
      <c r="R4933" s="15">
        <f>performance_data[[#This Row],[net_inflows]]-performance_data[[#This Row],[net_outflows]]</f>
        <v>15903.420000000002</v>
      </c>
      <c r="S4933" s="15" t="str">
        <f>IF(performance_data[[#This Row],[net_inflows]]&gt;AVERAGE(performance_data[net_inflows]),"High","Low")</f>
        <v>High</v>
      </c>
      <c r="T4933" s="15">
        <f>AVERAGEIF(performance_data[inflow_flag],performance_data[[#This Row],[inflow_flag]],performance_data[return_percentage])</f>
        <v>4.8467905675459724</v>
      </c>
      <c r="U4933" s="17">
        <f>IF(performance_data[[#This Row],[return_percentage]]&lt;performance_data[[#This Row],[benchmark_return]],1,0)</f>
        <v>1</v>
      </c>
      <c r="V4933" s="17">
        <f>COUNTIFS(performance_data[portfolio_id],performance_data[[#This Row],[portfolio_id]])</f>
        <v>31</v>
      </c>
      <c r="W4933" s="17">
        <f>COUNTIFS(performance_data[portfolio_id],performance_data[[#This Row],[portfolio_id]],
          performance_data[return_flag],1)</f>
        <v>15</v>
      </c>
      <c r="X4933" s="15">
        <f>performance_data[[#This Row],[underperform_flag_count]]/performance_data[[#This Row],[totalportfoliocount]]</f>
        <v>0.4838709677419355</v>
      </c>
    </row>
    <row r="4934" spans="1:24" x14ac:dyDescent="0.3">
      <c r="A4934">
        <v>9900</v>
      </c>
      <c r="B4934" s="1">
        <v>44882</v>
      </c>
      <c r="C4934">
        <v>388086.39</v>
      </c>
      <c r="D4934">
        <v>-0.98</v>
      </c>
      <c r="E4934">
        <v>-1.1100000000000001</v>
      </c>
      <c r="F4934">
        <v>18665.400000000001</v>
      </c>
      <c r="G4934">
        <v>17398.32</v>
      </c>
      <c r="H4934" t="s">
        <v>2220</v>
      </c>
      <c r="I4934" t="s">
        <v>2217</v>
      </c>
      <c r="J4934">
        <v>11</v>
      </c>
      <c r="K4934" t="s">
        <v>2219</v>
      </c>
      <c r="L4934" t="str">
        <f>IF(performance_data[[#This Row],[return_percentage]]&gt;=performance_data[[#This Row],[benchmark_return]],"Higher","Lower")</f>
        <v>Higher</v>
      </c>
      <c r="M4934" s="14">
        <f xml:space="preserve"> _xlfn.MAXIFS(performance_data[date],performance_data[portfolio_id],performance_data[[#This Row],[portfolio_id]])</f>
        <v>45532</v>
      </c>
      <c r="N4934" s="14">
        <f xml:space="preserve"> _xlfn.MINIFS(performance_data[date],performance_data[portfolio_id],performance_data[[#This Row],[portfolio_id]])</f>
        <v>44875</v>
      </c>
      <c r="O4934" s="15">
        <f>_xlfn.MAXIFS(performance_data[portfolio_value],performance_data[portfolio_id],performance_data[[#This Row],[portfolio_id]],performance_data[date],performance_data[[#This Row],[latest_date]])</f>
        <v>457705.58</v>
      </c>
      <c r="P4934" s="15">
        <f>_xlfn.MAXIFS(performance_data[portfolio_value],performance_data[portfolio_id],performance_data[[#This Row],[portfolio_id]],performance_data[date],performance_data[[#This Row],[starting_date]])</f>
        <v>206573.04</v>
      </c>
      <c r="Q4934" s="15">
        <f>performance_data[[#This Row],[latest_value]]-performance_data[[#This Row],[starting_value]]</f>
        <v>251132.54</v>
      </c>
      <c r="R4934" s="15">
        <f>performance_data[[#This Row],[net_inflows]]-performance_data[[#This Row],[net_outflows]]</f>
        <v>1267.0800000000017</v>
      </c>
      <c r="S4934" s="15" t="str">
        <f>IF(performance_data[[#This Row],[net_inflows]]&gt;AVERAGE(performance_data[net_inflows]),"High","Low")</f>
        <v>High</v>
      </c>
      <c r="T4934" s="15">
        <f>AVERAGEIF(performance_data[inflow_flag],performance_data[[#This Row],[inflow_flag]],performance_data[return_percentage])</f>
        <v>4.8467905675459724</v>
      </c>
      <c r="U4934" s="17">
        <f>IF(performance_data[[#This Row],[return_percentage]]&lt;performance_data[[#This Row],[benchmark_return]],1,0)</f>
        <v>0</v>
      </c>
      <c r="V4934" s="17">
        <f>COUNTIFS(performance_data[portfolio_id],performance_data[[#This Row],[portfolio_id]])</f>
        <v>31</v>
      </c>
      <c r="W4934" s="17">
        <f>COUNTIFS(performance_data[portfolio_id],performance_data[[#This Row],[portfolio_id]],
          performance_data[return_flag],1)</f>
        <v>15</v>
      </c>
      <c r="X4934" s="15">
        <f>performance_data[[#This Row],[underperform_flag_count]]/performance_data[[#This Row],[totalportfoliocount]]</f>
        <v>0.4838709677419355</v>
      </c>
    </row>
    <row r="4935" spans="1:24" x14ac:dyDescent="0.3">
      <c r="A4935">
        <v>9900</v>
      </c>
      <c r="B4935" s="1">
        <v>44909</v>
      </c>
      <c r="C4935">
        <v>98353.78</v>
      </c>
      <c r="D4935">
        <v>-9.84</v>
      </c>
      <c r="E4935">
        <v>-8.44</v>
      </c>
      <c r="F4935">
        <v>11447.29</v>
      </c>
      <c r="G4935">
        <v>5937.45</v>
      </c>
      <c r="H4935" t="s">
        <v>2220</v>
      </c>
      <c r="I4935" t="s">
        <v>2217</v>
      </c>
      <c r="J4935">
        <v>12</v>
      </c>
      <c r="K4935" t="s">
        <v>2218</v>
      </c>
      <c r="L4935" t="str">
        <f>IF(performance_data[[#This Row],[return_percentage]]&gt;=performance_data[[#This Row],[benchmark_return]],"Higher","Lower")</f>
        <v>Lower</v>
      </c>
      <c r="M4935" s="14">
        <f xml:space="preserve"> _xlfn.MAXIFS(performance_data[date],performance_data[portfolio_id],performance_data[[#This Row],[portfolio_id]])</f>
        <v>45532</v>
      </c>
      <c r="N4935" s="14">
        <f xml:space="preserve"> _xlfn.MINIFS(performance_data[date],performance_data[portfolio_id],performance_data[[#This Row],[portfolio_id]])</f>
        <v>44875</v>
      </c>
      <c r="O4935" s="15">
        <f>_xlfn.MAXIFS(performance_data[portfolio_value],performance_data[portfolio_id],performance_data[[#This Row],[portfolio_id]],performance_data[date],performance_data[[#This Row],[latest_date]])</f>
        <v>457705.58</v>
      </c>
      <c r="P4935" s="15">
        <f>_xlfn.MAXIFS(performance_data[portfolio_value],performance_data[portfolio_id],performance_data[[#This Row],[portfolio_id]],performance_data[date],performance_data[[#This Row],[starting_date]])</f>
        <v>206573.04</v>
      </c>
      <c r="Q4935" s="15">
        <f>performance_data[[#This Row],[latest_value]]-performance_data[[#This Row],[starting_value]]</f>
        <v>251132.54</v>
      </c>
      <c r="R4935" s="15">
        <f>performance_data[[#This Row],[net_inflows]]-performance_data[[#This Row],[net_outflows]]</f>
        <v>5509.8400000000011</v>
      </c>
      <c r="S4935" s="15" t="str">
        <f>IF(performance_data[[#This Row],[net_inflows]]&gt;AVERAGE(performance_data[net_inflows]),"High","Low")</f>
        <v>High</v>
      </c>
      <c r="T4935" s="15">
        <f>AVERAGEIF(performance_data[inflow_flag],performance_data[[#This Row],[inflow_flag]],performance_data[return_percentage])</f>
        <v>4.8467905675459724</v>
      </c>
      <c r="U4935" s="17">
        <f>IF(performance_data[[#This Row],[return_percentage]]&lt;performance_data[[#This Row],[benchmark_return]],1,0)</f>
        <v>1</v>
      </c>
      <c r="V4935" s="17">
        <f>COUNTIFS(performance_data[portfolio_id],performance_data[[#This Row],[portfolio_id]])</f>
        <v>31</v>
      </c>
      <c r="W4935" s="17">
        <f>COUNTIFS(performance_data[portfolio_id],performance_data[[#This Row],[portfolio_id]],
          performance_data[return_flag],1)</f>
        <v>15</v>
      </c>
      <c r="X4935" s="15">
        <f>performance_data[[#This Row],[underperform_flag_count]]/performance_data[[#This Row],[totalportfoliocount]]</f>
        <v>0.4838709677419355</v>
      </c>
    </row>
    <row r="4936" spans="1:24" x14ac:dyDescent="0.3">
      <c r="A4936">
        <v>9900</v>
      </c>
      <c r="B4936" s="1">
        <v>45458</v>
      </c>
      <c r="C4936">
        <v>376015.31</v>
      </c>
      <c r="D4936">
        <v>6.54</v>
      </c>
      <c r="E4936">
        <v>6.46</v>
      </c>
      <c r="F4936">
        <v>16090.33</v>
      </c>
      <c r="G4936">
        <v>2698.51</v>
      </c>
      <c r="H4936" t="s">
        <v>2205</v>
      </c>
      <c r="I4936" t="s">
        <v>2211</v>
      </c>
      <c r="J4936">
        <v>6</v>
      </c>
      <c r="K4936" t="s">
        <v>2212</v>
      </c>
      <c r="L4936" t="str">
        <f>IF(performance_data[[#This Row],[return_percentage]]&gt;=performance_data[[#This Row],[benchmark_return]],"Higher","Lower")</f>
        <v>Higher</v>
      </c>
      <c r="M4936" s="14">
        <f xml:space="preserve"> _xlfn.MAXIFS(performance_data[date],performance_data[portfolio_id],performance_data[[#This Row],[portfolio_id]])</f>
        <v>45532</v>
      </c>
      <c r="N4936" s="14">
        <f xml:space="preserve"> _xlfn.MINIFS(performance_data[date],performance_data[portfolio_id],performance_data[[#This Row],[portfolio_id]])</f>
        <v>44875</v>
      </c>
      <c r="O4936" s="15">
        <f>_xlfn.MAXIFS(performance_data[portfolio_value],performance_data[portfolio_id],performance_data[[#This Row],[portfolio_id]],performance_data[date],performance_data[[#This Row],[latest_date]])</f>
        <v>457705.58</v>
      </c>
      <c r="P4936" s="15">
        <f>_xlfn.MAXIFS(performance_data[portfolio_value],performance_data[portfolio_id],performance_data[[#This Row],[portfolio_id]],performance_data[date],performance_data[[#This Row],[starting_date]])</f>
        <v>206573.04</v>
      </c>
      <c r="Q4936" s="15">
        <f>performance_data[[#This Row],[latest_value]]-performance_data[[#This Row],[starting_value]]</f>
        <v>251132.54</v>
      </c>
      <c r="R4936" s="15">
        <f>performance_data[[#This Row],[net_inflows]]-performance_data[[#This Row],[net_outflows]]</f>
        <v>13391.82</v>
      </c>
      <c r="S4936" s="15" t="str">
        <f>IF(performance_data[[#This Row],[net_inflows]]&gt;AVERAGE(performance_data[net_inflows]),"High","Low")</f>
        <v>High</v>
      </c>
      <c r="T4936" s="15">
        <f>AVERAGEIF(performance_data[inflow_flag],performance_data[[#This Row],[inflow_flag]],performance_data[return_percentage])</f>
        <v>4.8467905675459724</v>
      </c>
      <c r="U4936" s="17">
        <f>IF(performance_data[[#This Row],[return_percentage]]&lt;performance_data[[#This Row],[benchmark_return]],1,0)</f>
        <v>0</v>
      </c>
      <c r="V4936" s="17">
        <f>COUNTIFS(performance_data[portfolio_id],performance_data[[#This Row],[portfolio_id]])</f>
        <v>31</v>
      </c>
      <c r="W4936" s="17">
        <f>COUNTIFS(performance_data[portfolio_id],performance_data[[#This Row],[portfolio_id]],
          performance_data[return_flag],1)</f>
        <v>15</v>
      </c>
      <c r="X4936" s="15">
        <f>performance_data[[#This Row],[underperform_flag_count]]/performance_data[[#This Row],[totalportfoliocount]]</f>
        <v>0.4838709677419355</v>
      </c>
    </row>
    <row r="4937" spans="1:24" x14ac:dyDescent="0.3">
      <c r="A4937">
        <v>9900</v>
      </c>
      <c r="B4937" s="1">
        <v>45200</v>
      </c>
      <c r="C4937">
        <v>302101.24</v>
      </c>
      <c r="D4937">
        <v>16.899999999999999</v>
      </c>
      <c r="E4937">
        <v>18.05</v>
      </c>
      <c r="F4937">
        <v>9423.82</v>
      </c>
      <c r="G4937">
        <v>7147.83</v>
      </c>
      <c r="H4937" t="s">
        <v>2213</v>
      </c>
      <c r="I4937" t="s">
        <v>2217</v>
      </c>
      <c r="J4937">
        <v>10</v>
      </c>
      <c r="K4937" t="s">
        <v>2224</v>
      </c>
      <c r="L4937" t="str">
        <f>IF(performance_data[[#This Row],[return_percentage]]&gt;=performance_data[[#This Row],[benchmark_return]],"Higher","Lower")</f>
        <v>Lower</v>
      </c>
      <c r="M4937" s="14">
        <f xml:space="preserve"> _xlfn.MAXIFS(performance_data[date],performance_data[portfolio_id],performance_data[[#This Row],[portfolio_id]])</f>
        <v>45532</v>
      </c>
      <c r="N4937" s="14">
        <f xml:space="preserve"> _xlfn.MINIFS(performance_data[date],performance_data[portfolio_id],performance_data[[#This Row],[portfolio_id]])</f>
        <v>44875</v>
      </c>
      <c r="O4937" s="15">
        <f>_xlfn.MAXIFS(performance_data[portfolio_value],performance_data[portfolio_id],performance_data[[#This Row],[portfolio_id]],performance_data[date],performance_data[[#This Row],[latest_date]])</f>
        <v>457705.58</v>
      </c>
      <c r="P4937" s="15">
        <f>_xlfn.MAXIFS(performance_data[portfolio_value],performance_data[portfolio_id],performance_data[[#This Row],[portfolio_id]],performance_data[date],performance_data[[#This Row],[starting_date]])</f>
        <v>206573.04</v>
      </c>
      <c r="Q4937" s="15">
        <f>performance_data[[#This Row],[latest_value]]-performance_data[[#This Row],[starting_value]]</f>
        <v>251132.54</v>
      </c>
      <c r="R4937" s="15">
        <f>performance_data[[#This Row],[net_inflows]]-performance_data[[#This Row],[net_outflows]]</f>
        <v>2275.9899999999998</v>
      </c>
      <c r="S4937" s="15" t="str">
        <f>IF(performance_data[[#This Row],[net_inflows]]&gt;AVERAGE(performance_data[net_inflows]),"High","Low")</f>
        <v>Low</v>
      </c>
      <c r="T4937" s="15">
        <f>AVERAGEIF(performance_data[inflow_flag],performance_data[[#This Row],[inflow_flag]],performance_data[return_percentage])</f>
        <v>5.0457846277021572</v>
      </c>
      <c r="U4937" s="17">
        <f>IF(performance_data[[#This Row],[return_percentage]]&lt;performance_data[[#This Row],[benchmark_return]],1,0)</f>
        <v>1</v>
      </c>
      <c r="V4937" s="17">
        <f>COUNTIFS(performance_data[portfolio_id],performance_data[[#This Row],[portfolio_id]])</f>
        <v>31</v>
      </c>
      <c r="W4937" s="17">
        <f>COUNTIFS(performance_data[portfolio_id],performance_data[[#This Row],[portfolio_id]],
          performance_data[return_flag],1)</f>
        <v>15</v>
      </c>
      <c r="X4937" s="15">
        <f>performance_data[[#This Row],[underperform_flag_count]]/performance_data[[#This Row],[totalportfoliocount]]</f>
        <v>0.4838709677419355</v>
      </c>
    </row>
    <row r="4938" spans="1:24" x14ac:dyDescent="0.3">
      <c r="A4938">
        <v>9900</v>
      </c>
      <c r="B4938" s="1">
        <v>44989</v>
      </c>
      <c r="C4938">
        <v>97665.82</v>
      </c>
      <c r="D4938">
        <v>-5.9</v>
      </c>
      <c r="E4938">
        <v>-5.2</v>
      </c>
      <c r="F4938">
        <v>16645.400000000001</v>
      </c>
      <c r="G4938">
        <v>18215.27</v>
      </c>
      <c r="H4938" t="s">
        <v>2213</v>
      </c>
      <c r="I4938" t="s">
        <v>2206</v>
      </c>
      <c r="J4938">
        <v>3</v>
      </c>
      <c r="K4938" t="s">
        <v>2222</v>
      </c>
      <c r="L4938" t="str">
        <f>IF(performance_data[[#This Row],[return_percentage]]&gt;=performance_data[[#This Row],[benchmark_return]],"Higher","Lower")</f>
        <v>Lower</v>
      </c>
      <c r="M4938" s="14">
        <f xml:space="preserve"> _xlfn.MAXIFS(performance_data[date],performance_data[portfolio_id],performance_data[[#This Row],[portfolio_id]])</f>
        <v>45532</v>
      </c>
      <c r="N4938" s="14">
        <f xml:space="preserve"> _xlfn.MINIFS(performance_data[date],performance_data[portfolio_id],performance_data[[#This Row],[portfolio_id]])</f>
        <v>44875</v>
      </c>
      <c r="O4938" s="15">
        <f>_xlfn.MAXIFS(performance_data[portfolio_value],performance_data[portfolio_id],performance_data[[#This Row],[portfolio_id]],performance_data[date],performance_data[[#This Row],[latest_date]])</f>
        <v>457705.58</v>
      </c>
      <c r="P4938" s="15">
        <f>_xlfn.MAXIFS(performance_data[portfolio_value],performance_data[portfolio_id],performance_data[[#This Row],[portfolio_id]],performance_data[date],performance_data[[#This Row],[starting_date]])</f>
        <v>206573.04</v>
      </c>
      <c r="Q4938" s="15">
        <f>performance_data[[#This Row],[latest_value]]-performance_data[[#This Row],[starting_value]]</f>
        <v>251132.54</v>
      </c>
      <c r="R4938" s="15">
        <f>performance_data[[#This Row],[net_inflows]]-performance_data[[#This Row],[net_outflows]]</f>
        <v>-1569.869999999999</v>
      </c>
      <c r="S4938" s="15" t="str">
        <f>IF(performance_data[[#This Row],[net_inflows]]&gt;AVERAGE(performance_data[net_inflows]),"High","Low")</f>
        <v>High</v>
      </c>
      <c r="T4938" s="15">
        <f>AVERAGEIF(performance_data[inflow_flag],performance_data[[#This Row],[inflow_flag]],performance_data[return_percentage])</f>
        <v>4.8467905675459724</v>
      </c>
      <c r="U4938" s="17">
        <f>IF(performance_data[[#This Row],[return_percentage]]&lt;performance_data[[#This Row],[benchmark_return]],1,0)</f>
        <v>1</v>
      </c>
      <c r="V4938" s="17">
        <f>COUNTIFS(performance_data[portfolio_id],performance_data[[#This Row],[portfolio_id]])</f>
        <v>31</v>
      </c>
      <c r="W4938" s="17">
        <f>COUNTIFS(performance_data[portfolio_id],performance_data[[#This Row],[portfolio_id]],
          performance_data[return_flag],1)</f>
        <v>15</v>
      </c>
      <c r="X4938" s="15">
        <f>performance_data[[#This Row],[underperform_flag_count]]/performance_data[[#This Row],[totalportfoliocount]]</f>
        <v>0.4838709677419355</v>
      </c>
    </row>
    <row r="4939" spans="1:24" x14ac:dyDescent="0.3">
      <c r="A4939">
        <v>9900</v>
      </c>
      <c r="B4939" s="1">
        <v>45508</v>
      </c>
      <c r="C4939">
        <v>133882.37</v>
      </c>
      <c r="D4939">
        <v>19.149999999999999</v>
      </c>
      <c r="E4939">
        <v>17.12</v>
      </c>
      <c r="F4939">
        <v>14966.97</v>
      </c>
      <c r="G4939">
        <v>11938.69</v>
      </c>
      <c r="H4939" t="s">
        <v>2205</v>
      </c>
      <c r="I4939" t="s">
        <v>2209</v>
      </c>
      <c r="J4939">
        <v>8</v>
      </c>
      <c r="K4939" t="s">
        <v>2214</v>
      </c>
      <c r="L4939" t="str">
        <f>IF(performance_data[[#This Row],[return_percentage]]&gt;=performance_data[[#This Row],[benchmark_return]],"Higher","Lower")</f>
        <v>Higher</v>
      </c>
      <c r="M4939" s="14">
        <f xml:space="preserve"> _xlfn.MAXIFS(performance_data[date],performance_data[portfolio_id],performance_data[[#This Row],[portfolio_id]])</f>
        <v>45532</v>
      </c>
      <c r="N4939" s="14">
        <f xml:space="preserve"> _xlfn.MINIFS(performance_data[date],performance_data[portfolio_id],performance_data[[#This Row],[portfolio_id]])</f>
        <v>44875</v>
      </c>
      <c r="O4939" s="15">
        <f>_xlfn.MAXIFS(performance_data[portfolio_value],performance_data[portfolio_id],performance_data[[#This Row],[portfolio_id]],performance_data[date],performance_data[[#This Row],[latest_date]])</f>
        <v>457705.58</v>
      </c>
      <c r="P4939" s="15">
        <f>_xlfn.MAXIFS(performance_data[portfolio_value],performance_data[portfolio_id],performance_data[[#This Row],[portfolio_id]],performance_data[date],performance_data[[#This Row],[starting_date]])</f>
        <v>206573.04</v>
      </c>
      <c r="Q4939" s="15">
        <f>performance_data[[#This Row],[latest_value]]-performance_data[[#This Row],[starting_value]]</f>
        <v>251132.54</v>
      </c>
      <c r="R4939" s="15">
        <f>performance_data[[#This Row],[net_inflows]]-performance_data[[#This Row],[net_outflows]]</f>
        <v>3028.2799999999988</v>
      </c>
      <c r="S4939" s="15" t="str">
        <f>IF(performance_data[[#This Row],[net_inflows]]&gt;AVERAGE(performance_data[net_inflows]),"High","Low")</f>
        <v>High</v>
      </c>
      <c r="T4939" s="15">
        <f>AVERAGEIF(performance_data[inflow_flag],performance_data[[#This Row],[inflow_flag]],performance_data[return_percentage])</f>
        <v>4.8467905675459724</v>
      </c>
      <c r="U4939" s="17">
        <f>IF(performance_data[[#This Row],[return_percentage]]&lt;performance_data[[#This Row],[benchmark_return]],1,0)</f>
        <v>0</v>
      </c>
      <c r="V4939" s="17">
        <f>COUNTIFS(performance_data[portfolio_id],performance_data[[#This Row],[portfolio_id]])</f>
        <v>31</v>
      </c>
      <c r="W4939" s="17">
        <f>COUNTIFS(performance_data[portfolio_id],performance_data[[#This Row],[portfolio_id]],
          performance_data[return_flag],1)</f>
        <v>15</v>
      </c>
      <c r="X4939" s="15">
        <f>performance_data[[#This Row],[underperform_flag_count]]/performance_data[[#This Row],[totalportfoliocount]]</f>
        <v>0.4838709677419355</v>
      </c>
    </row>
    <row r="4940" spans="1:24" x14ac:dyDescent="0.3">
      <c r="A4940">
        <v>9900</v>
      </c>
      <c r="B4940" s="1">
        <v>45015</v>
      </c>
      <c r="C4940">
        <v>393477.39</v>
      </c>
      <c r="D4940">
        <v>-2.72</v>
      </c>
      <c r="E4940">
        <v>-2.64</v>
      </c>
      <c r="F4940">
        <v>3172.34</v>
      </c>
      <c r="G4940">
        <v>1309.96</v>
      </c>
      <c r="H4940" t="s">
        <v>2213</v>
      </c>
      <c r="I4940" t="s">
        <v>2206</v>
      </c>
      <c r="J4940">
        <v>3</v>
      </c>
      <c r="K4940" t="s">
        <v>2222</v>
      </c>
      <c r="L4940" t="str">
        <f>IF(performance_data[[#This Row],[return_percentage]]&gt;=performance_data[[#This Row],[benchmark_return]],"Higher","Lower")</f>
        <v>Lower</v>
      </c>
      <c r="M4940" s="14">
        <f xml:space="preserve"> _xlfn.MAXIFS(performance_data[date],performance_data[portfolio_id],performance_data[[#This Row],[portfolio_id]])</f>
        <v>45532</v>
      </c>
      <c r="N4940" s="14">
        <f xml:space="preserve"> _xlfn.MINIFS(performance_data[date],performance_data[portfolio_id],performance_data[[#This Row],[portfolio_id]])</f>
        <v>44875</v>
      </c>
      <c r="O4940" s="15">
        <f>_xlfn.MAXIFS(performance_data[portfolio_value],performance_data[portfolio_id],performance_data[[#This Row],[portfolio_id]],performance_data[date],performance_data[[#This Row],[latest_date]])</f>
        <v>457705.58</v>
      </c>
      <c r="P4940" s="15">
        <f>_xlfn.MAXIFS(performance_data[portfolio_value],performance_data[portfolio_id],performance_data[[#This Row],[portfolio_id]],performance_data[date],performance_data[[#This Row],[starting_date]])</f>
        <v>206573.04</v>
      </c>
      <c r="Q4940" s="15">
        <f>performance_data[[#This Row],[latest_value]]-performance_data[[#This Row],[starting_value]]</f>
        <v>251132.54</v>
      </c>
      <c r="R4940" s="15">
        <f>performance_data[[#This Row],[net_inflows]]-performance_data[[#This Row],[net_outflows]]</f>
        <v>1862.38</v>
      </c>
      <c r="S4940" s="15" t="str">
        <f>IF(performance_data[[#This Row],[net_inflows]]&gt;AVERAGE(performance_data[net_inflows]),"High","Low")</f>
        <v>Low</v>
      </c>
      <c r="T4940" s="15">
        <f>AVERAGEIF(performance_data[inflow_flag],performance_data[[#This Row],[inflow_flag]],performance_data[return_percentage])</f>
        <v>5.0457846277021572</v>
      </c>
      <c r="U4940" s="17">
        <f>IF(performance_data[[#This Row],[return_percentage]]&lt;performance_data[[#This Row],[benchmark_return]],1,0)</f>
        <v>1</v>
      </c>
      <c r="V4940" s="17">
        <f>COUNTIFS(performance_data[portfolio_id],performance_data[[#This Row],[portfolio_id]])</f>
        <v>31</v>
      </c>
      <c r="W4940" s="17">
        <f>COUNTIFS(performance_data[portfolio_id],performance_data[[#This Row],[portfolio_id]],
          performance_data[return_flag],1)</f>
        <v>15</v>
      </c>
      <c r="X4940" s="15">
        <f>performance_data[[#This Row],[underperform_flag_count]]/performance_data[[#This Row],[totalportfoliocount]]</f>
        <v>0.4838709677419355</v>
      </c>
    </row>
    <row r="4941" spans="1:24" x14ac:dyDescent="0.3">
      <c r="A4941">
        <v>9900</v>
      </c>
      <c r="B4941" s="1">
        <v>45000</v>
      </c>
      <c r="C4941">
        <v>156635.04999999999</v>
      </c>
      <c r="D4941">
        <v>5.3</v>
      </c>
      <c r="E4941">
        <v>5.12</v>
      </c>
      <c r="F4941">
        <v>16753.45</v>
      </c>
      <c r="G4941">
        <v>9408.1200000000008</v>
      </c>
      <c r="H4941" t="s">
        <v>2213</v>
      </c>
      <c r="I4941" t="s">
        <v>2206</v>
      </c>
      <c r="J4941">
        <v>3</v>
      </c>
      <c r="K4941" t="s">
        <v>2222</v>
      </c>
      <c r="L4941" t="str">
        <f>IF(performance_data[[#This Row],[return_percentage]]&gt;=performance_data[[#This Row],[benchmark_return]],"Higher","Lower")</f>
        <v>Higher</v>
      </c>
      <c r="M4941" s="14">
        <f xml:space="preserve"> _xlfn.MAXIFS(performance_data[date],performance_data[portfolio_id],performance_data[[#This Row],[portfolio_id]])</f>
        <v>45532</v>
      </c>
      <c r="N4941" s="14">
        <f xml:space="preserve"> _xlfn.MINIFS(performance_data[date],performance_data[portfolio_id],performance_data[[#This Row],[portfolio_id]])</f>
        <v>44875</v>
      </c>
      <c r="O4941" s="15">
        <f>_xlfn.MAXIFS(performance_data[portfolio_value],performance_data[portfolio_id],performance_data[[#This Row],[portfolio_id]],performance_data[date],performance_data[[#This Row],[latest_date]])</f>
        <v>457705.58</v>
      </c>
      <c r="P4941" s="15">
        <f>_xlfn.MAXIFS(performance_data[portfolio_value],performance_data[portfolio_id],performance_data[[#This Row],[portfolio_id]],performance_data[date],performance_data[[#This Row],[starting_date]])</f>
        <v>206573.04</v>
      </c>
      <c r="Q4941" s="15">
        <f>performance_data[[#This Row],[latest_value]]-performance_data[[#This Row],[starting_value]]</f>
        <v>251132.54</v>
      </c>
      <c r="R4941" s="15">
        <f>performance_data[[#This Row],[net_inflows]]-performance_data[[#This Row],[net_outflows]]</f>
        <v>7345.33</v>
      </c>
      <c r="S4941" s="15" t="str">
        <f>IF(performance_data[[#This Row],[net_inflows]]&gt;AVERAGE(performance_data[net_inflows]),"High","Low")</f>
        <v>High</v>
      </c>
      <c r="T4941" s="15">
        <f>AVERAGEIF(performance_data[inflow_flag],performance_data[[#This Row],[inflow_flag]],performance_data[return_percentage])</f>
        <v>4.8467905675459724</v>
      </c>
      <c r="U4941" s="17">
        <f>IF(performance_data[[#This Row],[return_percentage]]&lt;performance_data[[#This Row],[benchmark_return]],1,0)</f>
        <v>0</v>
      </c>
      <c r="V4941" s="17">
        <f>COUNTIFS(performance_data[portfolio_id],performance_data[[#This Row],[portfolio_id]])</f>
        <v>31</v>
      </c>
      <c r="W4941" s="17">
        <f>COUNTIFS(performance_data[portfolio_id],performance_data[[#This Row],[portfolio_id]],
          performance_data[return_flag],1)</f>
        <v>15</v>
      </c>
      <c r="X4941" s="15">
        <f>performance_data[[#This Row],[underperform_flag_count]]/performance_data[[#This Row],[totalportfoliocount]]</f>
        <v>0.4838709677419355</v>
      </c>
    </row>
    <row r="4942" spans="1:24" x14ac:dyDescent="0.3">
      <c r="A4942">
        <v>9900</v>
      </c>
      <c r="B4942" s="1">
        <v>45532</v>
      </c>
      <c r="C4942">
        <v>457705.58</v>
      </c>
      <c r="D4942">
        <v>-6.4</v>
      </c>
      <c r="E4942">
        <v>-5.2</v>
      </c>
      <c r="F4942">
        <v>14577.7</v>
      </c>
      <c r="G4942">
        <v>11890.66</v>
      </c>
      <c r="H4942" t="s">
        <v>2205</v>
      </c>
      <c r="I4942" t="s">
        <v>2209</v>
      </c>
      <c r="J4942">
        <v>8</v>
      </c>
      <c r="K4942" t="s">
        <v>2214</v>
      </c>
      <c r="L4942" t="str">
        <f>IF(performance_data[[#This Row],[return_percentage]]&gt;=performance_data[[#This Row],[benchmark_return]],"Higher","Lower")</f>
        <v>Lower</v>
      </c>
      <c r="M4942" s="14">
        <f xml:space="preserve"> _xlfn.MAXIFS(performance_data[date],performance_data[portfolio_id],performance_data[[#This Row],[portfolio_id]])</f>
        <v>45532</v>
      </c>
      <c r="N4942" s="14">
        <f xml:space="preserve"> _xlfn.MINIFS(performance_data[date],performance_data[portfolio_id],performance_data[[#This Row],[portfolio_id]])</f>
        <v>44875</v>
      </c>
      <c r="O4942" s="15">
        <f>_xlfn.MAXIFS(performance_data[portfolio_value],performance_data[portfolio_id],performance_data[[#This Row],[portfolio_id]],performance_data[date],performance_data[[#This Row],[latest_date]])</f>
        <v>457705.58</v>
      </c>
      <c r="P4942" s="15">
        <f>_xlfn.MAXIFS(performance_data[portfolio_value],performance_data[portfolio_id],performance_data[[#This Row],[portfolio_id]],performance_data[date],performance_data[[#This Row],[starting_date]])</f>
        <v>206573.04</v>
      </c>
      <c r="Q4942" s="15">
        <f>performance_data[[#This Row],[latest_value]]-performance_data[[#This Row],[starting_value]]</f>
        <v>251132.54</v>
      </c>
      <c r="R4942" s="15">
        <f>performance_data[[#This Row],[net_inflows]]-performance_data[[#This Row],[net_outflows]]</f>
        <v>2687.0400000000009</v>
      </c>
      <c r="S4942" s="15" t="str">
        <f>IF(performance_data[[#This Row],[net_inflows]]&gt;AVERAGE(performance_data[net_inflows]),"High","Low")</f>
        <v>High</v>
      </c>
      <c r="T4942" s="15">
        <f>AVERAGEIF(performance_data[inflow_flag],performance_data[[#This Row],[inflow_flag]],performance_data[return_percentage])</f>
        <v>4.8467905675459724</v>
      </c>
      <c r="U4942" s="17">
        <f>IF(performance_data[[#This Row],[return_percentage]]&lt;performance_data[[#This Row],[benchmark_return]],1,0)</f>
        <v>1</v>
      </c>
      <c r="V4942" s="17">
        <f>COUNTIFS(performance_data[portfolio_id],performance_data[[#This Row],[portfolio_id]])</f>
        <v>31</v>
      </c>
      <c r="W4942" s="17">
        <f>COUNTIFS(performance_data[portfolio_id],performance_data[[#This Row],[portfolio_id]],
          performance_data[return_flag],1)</f>
        <v>15</v>
      </c>
      <c r="X4942" s="15">
        <f>performance_data[[#This Row],[underperform_flag_count]]/performance_data[[#This Row],[totalportfoliocount]]</f>
        <v>0.4838709677419355</v>
      </c>
    </row>
    <row r="4943" spans="1:24" x14ac:dyDescent="0.3">
      <c r="A4943">
        <v>9900</v>
      </c>
      <c r="B4943" s="1">
        <v>44955</v>
      </c>
      <c r="C4943">
        <v>123059.95</v>
      </c>
      <c r="D4943">
        <v>16.100000000000001</v>
      </c>
      <c r="E4943">
        <v>18.57</v>
      </c>
      <c r="F4943">
        <v>7720.13</v>
      </c>
      <c r="G4943">
        <v>6262.16</v>
      </c>
      <c r="H4943" t="s">
        <v>2213</v>
      </c>
      <c r="I4943" t="s">
        <v>2206</v>
      </c>
      <c r="J4943">
        <v>1</v>
      </c>
      <c r="K4943" t="s">
        <v>2207</v>
      </c>
      <c r="L4943" t="str">
        <f>IF(performance_data[[#This Row],[return_percentage]]&gt;=performance_data[[#This Row],[benchmark_return]],"Higher","Lower")</f>
        <v>Lower</v>
      </c>
      <c r="M4943" s="14">
        <f xml:space="preserve"> _xlfn.MAXIFS(performance_data[date],performance_data[portfolio_id],performance_data[[#This Row],[portfolio_id]])</f>
        <v>45532</v>
      </c>
      <c r="N4943" s="14">
        <f xml:space="preserve"> _xlfn.MINIFS(performance_data[date],performance_data[portfolio_id],performance_data[[#This Row],[portfolio_id]])</f>
        <v>44875</v>
      </c>
      <c r="O4943" s="15">
        <f>_xlfn.MAXIFS(performance_data[portfolio_value],performance_data[portfolio_id],performance_data[[#This Row],[portfolio_id]],performance_data[date],performance_data[[#This Row],[latest_date]])</f>
        <v>457705.58</v>
      </c>
      <c r="P4943" s="15">
        <f>_xlfn.MAXIFS(performance_data[portfolio_value],performance_data[portfolio_id],performance_data[[#This Row],[portfolio_id]],performance_data[date],performance_data[[#This Row],[starting_date]])</f>
        <v>206573.04</v>
      </c>
      <c r="Q4943" s="15">
        <f>performance_data[[#This Row],[latest_value]]-performance_data[[#This Row],[starting_value]]</f>
        <v>251132.54</v>
      </c>
      <c r="R4943" s="15">
        <f>performance_data[[#This Row],[net_inflows]]-performance_data[[#This Row],[net_outflows]]</f>
        <v>1457.9700000000003</v>
      </c>
      <c r="S4943" s="15" t="str">
        <f>IF(performance_data[[#This Row],[net_inflows]]&gt;AVERAGE(performance_data[net_inflows]),"High","Low")</f>
        <v>Low</v>
      </c>
      <c r="T4943" s="15">
        <f>AVERAGEIF(performance_data[inflow_flag],performance_data[[#This Row],[inflow_flag]],performance_data[return_percentage])</f>
        <v>5.0457846277021572</v>
      </c>
      <c r="U4943" s="17">
        <f>IF(performance_data[[#This Row],[return_percentage]]&lt;performance_data[[#This Row],[benchmark_return]],1,0)</f>
        <v>1</v>
      </c>
      <c r="V4943" s="17">
        <f>COUNTIFS(performance_data[portfolio_id],performance_data[[#This Row],[portfolio_id]])</f>
        <v>31</v>
      </c>
      <c r="W4943" s="17">
        <f>COUNTIFS(performance_data[portfolio_id],performance_data[[#This Row],[portfolio_id]],
          performance_data[return_flag],1)</f>
        <v>15</v>
      </c>
      <c r="X4943" s="15">
        <f>performance_data[[#This Row],[underperform_flag_count]]/performance_data[[#This Row],[totalportfoliocount]]</f>
        <v>0.4838709677419355</v>
      </c>
    </row>
    <row r="4944" spans="1:24" x14ac:dyDescent="0.3">
      <c r="A4944">
        <v>9920</v>
      </c>
      <c r="B4944" s="1">
        <v>45393</v>
      </c>
      <c r="C4944">
        <v>118283.14</v>
      </c>
      <c r="D4944">
        <v>10.23</v>
      </c>
      <c r="E4944">
        <v>8.49</v>
      </c>
      <c r="F4944">
        <v>64.209999999999994</v>
      </c>
      <c r="G4944">
        <v>8796.4699999999993</v>
      </c>
      <c r="H4944" t="s">
        <v>2205</v>
      </c>
      <c r="I4944" t="s">
        <v>2211</v>
      </c>
      <c r="J4944">
        <v>4</v>
      </c>
      <c r="K4944" t="s">
        <v>2216</v>
      </c>
      <c r="L4944" t="str">
        <f>IF(performance_data[[#This Row],[return_percentage]]&gt;=performance_data[[#This Row],[benchmark_return]],"Higher","Lower")</f>
        <v>Higher</v>
      </c>
      <c r="M4944" s="14">
        <f xml:space="preserve"> _xlfn.MAXIFS(performance_data[date],performance_data[portfolio_id],performance_data[[#This Row],[portfolio_id]])</f>
        <v>45518</v>
      </c>
      <c r="N4944" s="14">
        <f xml:space="preserve"> _xlfn.MINIFS(performance_data[date],performance_data[portfolio_id],performance_data[[#This Row],[portfolio_id]])</f>
        <v>44846</v>
      </c>
      <c r="O4944" s="15">
        <f>_xlfn.MAXIFS(performance_data[portfolio_value],performance_data[portfolio_id],performance_data[[#This Row],[portfolio_id]],performance_data[date],performance_data[[#This Row],[latest_date]])</f>
        <v>40375.120000000003</v>
      </c>
      <c r="P4944" s="15">
        <f>_xlfn.MAXIFS(performance_data[portfolio_value],performance_data[portfolio_id],performance_data[[#This Row],[portfolio_id]],performance_data[date],performance_data[[#This Row],[starting_date]])</f>
        <v>214828.89</v>
      </c>
      <c r="Q4944" s="15">
        <f>performance_data[[#This Row],[latest_value]]-performance_data[[#This Row],[starting_value]]</f>
        <v>-174453.77000000002</v>
      </c>
      <c r="R4944" s="15">
        <f>performance_data[[#This Row],[net_inflows]]-performance_data[[#This Row],[net_outflows]]</f>
        <v>-8732.26</v>
      </c>
      <c r="S4944" s="15" t="str">
        <f>IF(performance_data[[#This Row],[net_inflows]]&gt;AVERAGE(performance_data[net_inflows]),"High","Low")</f>
        <v>Low</v>
      </c>
      <c r="T4944" s="15">
        <f>AVERAGEIF(performance_data[inflow_flag],performance_data[[#This Row],[inflow_flag]],performance_data[return_percentage])</f>
        <v>5.0457846277021572</v>
      </c>
      <c r="U4944" s="17">
        <f>IF(performance_data[[#This Row],[return_percentage]]&lt;performance_data[[#This Row],[benchmark_return]],1,0)</f>
        <v>0</v>
      </c>
      <c r="V4944" s="17">
        <f>COUNTIFS(performance_data[portfolio_id],performance_data[[#This Row],[portfolio_id]])</f>
        <v>30</v>
      </c>
      <c r="W4944" s="17">
        <f>COUNTIFS(performance_data[portfolio_id],performance_data[[#This Row],[portfolio_id]],
          performance_data[return_flag],1)</f>
        <v>15</v>
      </c>
      <c r="X4944" s="15">
        <f>performance_data[[#This Row],[underperform_flag_count]]/performance_data[[#This Row],[totalportfoliocount]]</f>
        <v>0.5</v>
      </c>
    </row>
    <row r="4945" spans="1:24" x14ac:dyDescent="0.3">
      <c r="A4945">
        <v>9920</v>
      </c>
      <c r="B4945" s="1">
        <v>45454</v>
      </c>
      <c r="C4945">
        <v>219565.3</v>
      </c>
      <c r="D4945">
        <v>17.84</v>
      </c>
      <c r="E4945">
        <v>16.579999999999998</v>
      </c>
      <c r="F4945">
        <v>18498.79</v>
      </c>
      <c r="G4945">
        <v>18333.54</v>
      </c>
      <c r="H4945" t="s">
        <v>2205</v>
      </c>
      <c r="I4945" t="s">
        <v>2211</v>
      </c>
      <c r="J4945">
        <v>6</v>
      </c>
      <c r="K4945" t="s">
        <v>2212</v>
      </c>
      <c r="L4945" t="str">
        <f>IF(performance_data[[#This Row],[return_percentage]]&gt;=performance_data[[#This Row],[benchmark_return]],"Higher","Lower")</f>
        <v>Higher</v>
      </c>
      <c r="M4945" s="14">
        <f xml:space="preserve"> _xlfn.MAXIFS(performance_data[date],performance_data[portfolio_id],performance_data[[#This Row],[portfolio_id]])</f>
        <v>45518</v>
      </c>
      <c r="N4945" s="14">
        <f xml:space="preserve"> _xlfn.MINIFS(performance_data[date],performance_data[portfolio_id],performance_data[[#This Row],[portfolio_id]])</f>
        <v>44846</v>
      </c>
      <c r="O4945" s="15">
        <f>_xlfn.MAXIFS(performance_data[portfolio_value],performance_data[portfolio_id],performance_data[[#This Row],[portfolio_id]],performance_data[date],performance_data[[#This Row],[latest_date]])</f>
        <v>40375.120000000003</v>
      </c>
      <c r="P4945" s="15">
        <f>_xlfn.MAXIFS(performance_data[portfolio_value],performance_data[portfolio_id],performance_data[[#This Row],[portfolio_id]],performance_data[date],performance_data[[#This Row],[starting_date]])</f>
        <v>214828.89</v>
      </c>
      <c r="Q4945" s="15">
        <f>performance_data[[#This Row],[latest_value]]-performance_data[[#This Row],[starting_value]]</f>
        <v>-174453.77000000002</v>
      </c>
      <c r="R4945" s="15">
        <f>performance_data[[#This Row],[net_inflows]]-performance_data[[#This Row],[net_outflows]]</f>
        <v>165.25</v>
      </c>
      <c r="S4945" s="15" t="str">
        <f>IF(performance_data[[#This Row],[net_inflows]]&gt;AVERAGE(performance_data[net_inflows]),"High","Low")</f>
        <v>High</v>
      </c>
      <c r="T4945" s="15">
        <f>AVERAGEIF(performance_data[inflow_flag],performance_data[[#This Row],[inflow_flag]],performance_data[return_percentage])</f>
        <v>4.8467905675459724</v>
      </c>
      <c r="U4945" s="17">
        <f>IF(performance_data[[#This Row],[return_percentage]]&lt;performance_data[[#This Row],[benchmark_return]],1,0)</f>
        <v>0</v>
      </c>
      <c r="V4945" s="17">
        <f>COUNTIFS(performance_data[portfolio_id],performance_data[[#This Row],[portfolio_id]])</f>
        <v>30</v>
      </c>
      <c r="W4945" s="17">
        <f>COUNTIFS(performance_data[portfolio_id],performance_data[[#This Row],[portfolio_id]],
          performance_data[return_flag],1)</f>
        <v>15</v>
      </c>
      <c r="X4945" s="15">
        <f>performance_data[[#This Row],[underperform_flag_count]]/performance_data[[#This Row],[totalportfoliocount]]</f>
        <v>0.5</v>
      </c>
    </row>
    <row r="4946" spans="1:24" x14ac:dyDescent="0.3">
      <c r="A4946">
        <v>9920</v>
      </c>
      <c r="B4946" s="1">
        <v>44902</v>
      </c>
      <c r="C4946">
        <v>393946.34</v>
      </c>
      <c r="D4946">
        <v>4.17</v>
      </c>
      <c r="E4946">
        <v>4.78</v>
      </c>
      <c r="F4946">
        <v>4112.97</v>
      </c>
      <c r="G4946">
        <v>2685.93</v>
      </c>
      <c r="H4946" t="s">
        <v>2220</v>
      </c>
      <c r="I4946" t="s">
        <v>2217</v>
      </c>
      <c r="J4946">
        <v>12</v>
      </c>
      <c r="K4946" t="s">
        <v>2218</v>
      </c>
      <c r="L4946" t="str">
        <f>IF(performance_data[[#This Row],[return_percentage]]&gt;=performance_data[[#This Row],[benchmark_return]],"Higher","Lower")</f>
        <v>Lower</v>
      </c>
      <c r="M4946" s="14">
        <f xml:space="preserve"> _xlfn.MAXIFS(performance_data[date],performance_data[portfolio_id],performance_data[[#This Row],[portfolio_id]])</f>
        <v>45518</v>
      </c>
      <c r="N4946" s="14">
        <f xml:space="preserve"> _xlfn.MINIFS(performance_data[date],performance_data[portfolio_id],performance_data[[#This Row],[portfolio_id]])</f>
        <v>44846</v>
      </c>
      <c r="O4946" s="15">
        <f>_xlfn.MAXIFS(performance_data[portfolio_value],performance_data[portfolio_id],performance_data[[#This Row],[portfolio_id]],performance_data[date],performance_data[[#This Row],[latest_date]])</f>
        <v>40375.120000000003</v>
      </c>
      <c r="P4946" s="15">
        <f>_xlfn.MAXIFS(performance_data[portfolio_value],performance_data[portfolio_id],performance_data[[#This Row],[portfolio_id]],performance_data[date],performance_data[[#This Row],[starting_date]])</f>
        <v>214828.89</v>
      </c>
      <c r="Q4946" s="15">
        <f>performance_data[[#This Row],[latest_value]]-performance_data[[#This Row],[starting_value]]</f>
        <v>-174453.77000000002</v>
      </c>
      <c r="R4946" s="15">
        <f>performance_data[[#This Row],[net_inflows]]-performance_data[[#This Row],[net_outflows]]</f>
        <v>1427.0400000000004</v>
      </c>
      <c r="S4946" s="15" t="str">
        <f>IF(performance_data[[#This Row],[net_inflows]]&gt;AVERAGE(performance_data[net_inflows]),"High","Low")</f>
        <v>Low</v>
      </c>
      <c r="T4946" s="15">
        <f>AVERAGEIF(performance_data[inflow_flag],performance_data[[#This Row],[inflow_flag]],performance_data[return_percentage])</f>
        <v>5.0457846277021572</v>
      </c>
      <c r="U4946" s="17">
        <f>IF(performance_data[[#This Row],[return_percentage]]&lt;performance_data[[#This Row],[benchmark_return]],1,0)</f>
        <v>1</v>
      </c>
      <c r="V4946" s="17">
        <f>COUNTIFS(performance_data[portfolio_id],performance_data[[#This Row],[portfolio_id]])</f>
        <v>30</v>
      </c>
      <c r="W4946" s="17">
        <f>COUNTIFS(performance_data[portfolio_id],performance_data[[#This Row],[portfolio_id]],
          performance_data[return_flag],1)</f>
        <v>15</v>
      </c>
      <c r="X4946" s="15">
        <f>performance_data[[#This Row],[underperform_flag_count]]/performance_data[[#This Row],[totalportfoliocount]]</f>
        <v>0.5</v>
      </c>
    </row>
    <row r="4947" spans="1:24" x14ac:dyDescent="0.3">
      <c r="A4947">
        <v>9920</v>
      </c>
      <c r="B4947" s="1">
        <v>45453</v>
      </c>
      <c r="C4947">
        <v>380647.62</v>
      </c>
      <c r="D4947">
        <v>-4.7699999999999996</v>
      </c>
      <c r="E4947">
        <v>-5.66</v>
      </c>
      <c r="F4947">
        <v>18507.73</v>
      </c>
      <c r="G4947">
        <v>1359.61</v>
      </c>
      <c r="H4947" t="s">
        <v>2205</v>
      </c>
      <c r="I4947" t="s">
        <v>2211</v>
      </c>
      <c r="J4947">
        <v>6</v>
      </c>
      <c r="K4947" t="s">
        <v>2212</v>
      </c>
      <c r="L4947" t="str">
        <f>IF(performance_data[[#This Row],[return_percentage]]&gt;=performance_data[[#This Row],[benchmark_return]],"Higher","Lower")</f>
        <v>Higher</v>
      </c>
      <c r="M4947" s="14">
        <f xml:space="preserve"> _xlfn.MAXIFS(performance_data[date],performance_data[portfolio_id],performance_data[[#This Row],[portfolio_id]])</f>
        <v>45518</v>
      </c>
      <c r="N4947" s="14">
        <f xml:space="preserve"> _xlfn.MINIFS(performance_data[date],performance_data[portfolio_id],performance_data[[#This Row],[portfolio_id]])</f>
        <v>44846</v>
      </c>
      <c r="O4947" s="15">
        <f>_xlfn.MAXIFS(performance_data[portfolio_value],performance_data[portfolio_id],performance_data[[#This Row],[portfolio_id]],performance_data[date],performance_data[[#This Row],[latest_date]])</f>
        <v>40375.120000000003</v>
      </c>
      <c r="P4947" s="15">
        <f>_xlfn.MAXIFS(performance_data[portfolio_value],performance_data[portfolio_id],performance_data[[#This Row],[portfolio_id]],performance_data[date],performance_data[[#This Row],[starting_date]])</f>
        <v>214828.89</v>
      </c>
      <c r="Q4947" s="15">
        <f>performance_data[[#This Row],[latest_value]]-performance_data[[#This Row],[starting_value]]</f>
        <v>-174453.77000000002</v>
      </c>
      <c r="R4947" s="15">
        <f>performance_data[[#This Row],[net_inflows]]-performance_data[[#This Row],[net_outflows]]</f>
        <v>17148.12</v>
      </c>
      <c r="S4947" s="15" t="str">
        <f>IF(performance_data[[#This Row],[net_inflows]]&gt;AVERAGE(performance_data[net_inflows]),"High","Low")</f>
        <v>High</v>
      </c>
      <c r="T4947" s="15">
        <f>AVERAGEIF(performance_data[inflow_flag],performance_data[[#This Row],[inflow_flag]],performance_data[return_percentage])</f>
        <v>4.8467905675459724</v>
      </c>
      <c r="U4947" s="17">
        <f>IF(performance_data[[#This Row],[return_percentage]]&lt;performance_data[[#This Row],[benchmark_return]],1,0)</f>
        <v>0</v>
      </c>
      <c r="V4947" s="17">
        <f>COUNTIFS(performance_data[portfolio_id],performance_data[[#This Row],[portfolio_id]])</f>
        <v>30</v>
      </c>
      <c r="W4947" s="17">
        <f>COUNTIFS(performance_data[portfolio_id],performance_data[[#This Row],[portfolio_id]],
          performance_data[return_flag],1)</f>
        <v>15</v>
      </c>
      <c r="X4947" s="15">
        <f>performance_data[[#This Row],[underperform_flag_count]]/performance_data[[#This Row],[totalportfoliocount]]</f>
        <v>0.5</v>
      </c>
    </row>
    <row r="4948" spans="1:24" x14ac:dyDescent="0.3">
      <c r="A4948">
        <v>9920</v>
      </c>
      <c r="B4948" s="1">
        <v>45496</v>
      </c>
      <c r="C4948">
        <v>458988.2</v>
      </c>
      <c r="D4948">
        <v>-6.06</v>
      </c>
      <c r="E4948">
        <v>-5.79</v>
      </c>
      <c r="F4948">
        <v>5678.6</v>
      </c>
      <c r="G4948">
        <v>8531.16</v>
      </c>
      <c r="H4948" t="s">
        <v>2205</v>
      </c>
      <c r="I4948" t="s">
        <v>2209</v>
      </c>
      <c r="J4948">
        <v>7</v>
      </c>
      <c r="K4948" t="s">
        <v>2210</v>
      </c>
      <c r="L4948" t="str">
        <f>IF(performance_data[[#This Row],[return_percentage]]&gt;=performance_data[[#This Row],[benchmark_return]],"Higher","Lower")</f>
        <v>Lower</v>
      </c>
      <c r="M4948" s="14">
        <f xml:space="preserve"> _xlfn.MAXIFS(performance_data[date],performance_data[portfolio_id],performance_data[[#This Row],[portfolio_id]])</f>
        <v>45518</v>
      </c>
      <c r="N4948" s="14">
        <f xml:space="preserve"> _xlfn.MINIFS(performance_data[date],performance_data[portfolio_id],performance_data[[#This Row],[portfolio_id]])</f>
        <v>44846</v>
      </c>
      <c r="O4948" s="15">
        <f>_xlfn.MAXIFS(performance_data[portfolio_value],performance_data[portfolio_id],performance_data[[#This Row],[portfolio_id]],performance_data[date],performance_data[[#This Row],[latest_date]])</f>
        <v>40375.120000000003</v>
      </c>
      <c r="P4948" s="15">
        <f>_xlfn.MAXIFS(performance_data[portfolio_value],performance_data[portfolio_id],performance_data[[#This Row],[portfolio_id]],performance_data[date],performance_data[[#This Row],[starting_date]])</f>
        <v>214828.89</v>
      </c>
      <c r="Q4948" s="15">
        <f>performance_data[[#This Row],[latest_value]]-performance_data[[#This Row],[starting_value]]</f>
        <v>-174453.77000000002</v>
      </c>
      <c r="R4948" s="15">
        <f>performance_data[[#This Row],[net_inflows]]-performance_data[[#This Row],[net_outflows]]</f>
        <v>-2852.5599999999995</v>
      </c>
      <c r="S4948" s="15" t="str">
        <f>IF(performance_data[[#This Row],[net_inflows]]&gt;AVERAGE(performance_data[net_inflows]),"High","Low")</f>
        <v>Low</v>
      </c>
      <c r="T4948" s="15">
        <f>AVERAGEIF(performance_data[inflow_flag],performance_data[[#This Row],[inflow_flag]],performance_data[return_percentage])</f>
        <v>5.0457846277021572</v>
      </c>
      <c r="U4948" s="17">
        <f>IF(performance_data[[#This Row],[return_percentage]]&lt;performance_data[[#This Row],[benchmark_return]],1,0)</f>
        <v>1</v>
      </c>
      <c r="V4948" s="17">
        <f>COUNTIFS(performance_data[portfolio_id],performance_data[[#This Row],[portfolio_id]])</f>
        <v>30</v>
      </c>
      <c r="W4948" s="17">
        <f>COUNTIFS(performance_data[portfolio_id],performance_data[[#This Row],[portfolio_id]],
          performance_data[return_flag],1)</f>
        <v>15</v>
      </c>
      <c r="X4948" s="15">
        <f>performance_data[[#This Row],[underperform_flag_count]]/performance_data[[#This Row],[totalportfoliocount]]</f>
        <v>0.5</v>
      </c>
    </row>
    <row r="4949" spans="1:24" x14ac:dyDescent="0.3">
      <c r="A4949">
        <v>9920</v>
      </c>
      <c r="B4949" s="1">
        <v>45335</v>
      </c>
      <c r="C4949">
        <v>182044.74</v>
      </c>
      <c r="D4949">
        <v>-9.51</v>
      </c>
      <c r="E4949">
        <v>-11.04</v>
      </c>
      <c r="F4949">
        <v>15418.6</v>
      </c>
      <c r="G4949">
        <v>13617.13</v>
      </c>
      <c r="H4949" t="s">
        <v>2205</v>
      </c>
      <c r="I4949" t="s">
        <v>2206</v>
      </c>
      <c r="J4949">
        <v>2</v>
      </c>
      <c r="K4949" t="s">
        <v>2226</v>
      </c>
      <c r="L4949" t="str">
        <f>IF(performance_data[[#This Row],[return_percentage]]&gt;=performance_data[[#This Row],[benchmark_return]],"Higher","Lower")</f>
        <v>Higher</v>
      </c>
      <c r="M4949" s="14">
        <f xml:space="preserve"> _xlfn.MAXIFS(performance_data[date],performance_data[portfolio_id],performance_data[[#This Row],[portfolio_id]])</f>
        <v>45518</v>
      </c>
      <c r="N4949" s="14">
        <f xml:space="preserve"> _xlfn.MINIFS(performance_data[date],performance_data[portfolio_id],performance_data[[#This Row],[portfolio_id]])</f>
        <v>44846</v>
      </c>
      <c r="O4949" s="15">
        <f>_xlfn.MAXIFS(performance_data[portfolio_value],performance_data[portfolio_id],performance_data[[#This Row],[portfolio_id]],performance_data[date],performance_data[[#This Row],[latest_date]])</f>
        <v>40375.120000000003</v>
      </c>
      <c r="P4949" s="15">
        <f>_xlfn.MAXIFS(performance_data[portfolio_value],performance_data[portfolio_id],performance_data[[#This Row],[portfolio_id]],performance_data[date],performance_data[[#This Row],[starting_date]])</f>
        <v>214828.89</v>
      </c>
      <c r="Q4949" s="15">
        <f>performance_data[[#This Row],[latest_value]]-performance_data[[#This Row],[starting_value]]</f>
        <v>-174453.77000000002</v>
      </c>
      <c r="R4949" s="15">
        <f>performance_data[[#This Row],[net_inflows]]-performance_data[[#This Row],[net_outflows]]</f>
        <v>1801.4700000000012</v>
      </c>
      <c r="S4949" s="15" t="str">
        <f>IF(performance_data[[#This Row],[net_inflows]]&gt;AVERAGE(performance_data[net_inflows]),"High","Low")</f>
        <v>High</v>
      </c>
      <c r="T4949" s="15">
        <f>AVERAGEIF(performance_data[inflow_flag],performance_data[[#This Row],[inflow_flag]],performance_data[return_percentage])</f>
        <v>4.8467905675459724</v>
      </c>
      <c r="U4949" s="17">
        <f>IF(performance_data[[#This Row],[return_percentage]]&lt;performance_data[[#This Row],[benchmark_return]],1,0)</f>
        <v>0</v>
      </c>
      <c r="V4949" s="17">
        <f>COUNTIFS(performance_data[portfolio_id],performance_data[[#This Row],[portfolio_id]])</f>
        <v>30</v>
      </c>
      <c r="W4949" s="17">
        <f>COUNTIFS(performance_data[portfolio_id],performance_data[[#This Row],[portfolio_id]],
          performance_data[return_flag],1)</f>
        <v>15</v>
      </c>
      <c r="X4949" s="15">
        <f>performance_data[[#This Row],[underperform_flag_count]]/performance_data[[#This Row],[totalportfoliocount]]</f>
        <v>0.5</v>
      </c>
    </row>
    <row r="4950" spans="1:24" x14ac:dyDescent="0.3">
      <c r="A4950">
        <v>9920</v>
      </c>
      <c r="B4950" s="1">
        <v>45333</v>
      </c>
      <c r="C4950">
        <v>260504.78</v>
      </c>
      <c r="D4950">
        <v>17.98</v>
      </c>
      <c r="E4950">
        <v>15.77</v>
      </c>
      <c r="F4950">
        <v>17423.509999999998</v>
      </c>
      <c r="G4950">
        <v>5197.32</v>
      </c>
      <c r="H4950" t="s">
        <v>2205</v>
      </c>
      <c r="I4950" t="s">
        <v>2206</v>
      </c>
      <c r="J4950">
        <v>2</v>
      </c>
      <c r="K4950" t="s">
        <v>2226</v>
      </c>
      <c r="L4950" t="str">
        <f>IF(performance_data[[#This Row],[return_percentage]]&gt;=performance_data[[#This Row],[benchmark_return]],"Higher","Lower")</f>
        <v>Higher</v>
      </c>
      <c r="M4950" s="14">
        <f xml:space="preserve"> _xlfn.MAXIFS(performance_data[date],performance_data[portfolio_id],performance_data[[#This Row],[portfolio_id]])</f>
        <v>45518</v>
      </c>
      <c r="N4950" s="14">
        <f xml:space="preserve"> _xlfn.MINIFS(performance_data[date],performance_data[portfolio_id],performance_data[[#This Row],[portfolio_id]])</f>
        <v>44846</v>
      </c>
      <c r="O4950" s="15">
        <f>_xlfn.MAXIFS(performance_data[portfolio_value],performance_data[portfolio_id],performance_data[[#This Row],[portfolio_id]],performance_data[date],performance_data[[#This Row],[latest_date]])</f>
        <v>40375.120000000003</v>
      </c>
      <c r="P4950" s="15">
        <f>_xlfn.MAXIFS(performance_data[portfolio_value],performance_data[portfolio_id],performance_data[[#This Row],[portfolio_id]],performance_data[date],performance_data[[#This Row],[starting_date]])</f>
        <v>214828.89</v>
      </c>
      <c r="Q4950" s="15">
        <f>performance_data[[#This Row],[latest_value]]-performance_data[[#This Row],[starting_value]]</f>
        <v>-174453.77000000002</v>
      </c>
      <c r="R4950" s="15">
        <f>performance_data[[#This Row],[net_inflows]]-performance_data[[#This Row],[net_outflows]]</f>
        <v>12226.189999999999</v>
      </c>
      <c r="S4950" s="15" t="str">
        <f>IF(performance_data[[#This Row],[net_inflows]]&gt;AVERAGE(performance_data[net_inflows]),"High","Low")</f>
        <v>High</v>
      </c>
      <c r="T4950" s="15">
        <f>AVERAGEIF(performance_data[inflow_flag],performance_data[[#This Row],[inflow_flag]],performance_data[return_percentage])</f>
        <v>4.8467905675459724</v>
      </c>
      <c r="U4950" s="17">
        <f>IF(performance_data[[#This Row],[return_percentage]]&lt;performance_data[[#This Row],[benchmark_return]],1,0)</f>
        <v>0</v>
      </c>
      <c r="V4950" s="17">
        <f>COUNTIFS(performance_data[portfolio_id],performance_data[[#This Row],[portfolio_id]])</f>
        <v>30</v>
      </c>
      <c r="W4950" s="17">
        <f>COUNTIFS(performance_data[portfolio_id],performance_data[[#This Row],[portfolio_id]],
          performance_data[return_flag],1)</f>
        <v>15</v>
      </c>
      <c r="X4950" s="15">
        <f>performance_data[[#This Row],[underperform_flag_count]]/performance_data[[#This Row],[totalportfoliocount]]</f>
        <v>0.5</v>
      </c>
    </row>
    <row r="4951" spans="1:24" x14ac:dyDescent="0.3">
      <c r="A4951">
        <v>9920</v>
      </c>
      <c r="B4951" s="1">
        <v>45308</v>
      </c>
      <c r="C4951">
        <v>386209.62</v>
      </c>
      <c r="D4951">
        <v>14.52</v>
      </c>
      <c r="E4951">
        <v>15.14</v>
      </c>
      <c r="F4951">
        <v>6477.73</v>
      </c>
      <c r="G4951">
        <v>10655.67</v>
      </c>
      <c r="H4951" t="s">
        <v>2205</v>
      </c>
      <c r="I4951" t="s">
        <v>2206</v>
      </c>
      <c r="J4951">
        <v>1</v>
      </c>
      <c r="K4951" t="s">
        <v>2207</v>
      </c>
      <c r="L4951" t="str">
        <f>IF(performance_data[[#This Row],[return_percentage]]&gt;=performance_data[[#This Row],[benchmark_return]],"Higher","Lower")</f>
        <v>Lower</v>
      </c>
      <c r="M4951" s="14">
        <f xml:space="preserve"> _xlfn.MAXIFS(performance_data[date],performance_data[portfolio_id],performance_data[[#This Row],[portfolio_id]])</f>
        <v>45518</v>
      </c>
      <c r="N4951" s="14">
        <f xml:space="preserve"> _xlfn.MINIFS(performance_data[date],performance_data[portfolio_id],performance_data[[#This Row],[portfolio_id]])</f>
        <v>44846</v>
      </c>
      <c r="O4951" s="15">
        <f>_xlfn.MAXIFS(performance_data[portfolio_value],performance_data[portfolio_id],performance_data[[#This Row],[portfolio_id]],performance_data[date],performance_data[[#This Row],[latest_date]])</f>
        <v>40375.120000000003</v>
      </c>
      <c r="P4951" s="15">
        <f>_xlfn.MAXIFS(performance_data[portfolio_value],performance_data[portfolio_id],performance_data[[#This Row],[portfolio_id]],performance_data[date],performance_data[[#This Row],[starting_date]])</f>
        <v>214828.89</v>
      </c>
      <c r="Q4951" s="15">
        <f>performance_data[[#This Row],[latest_value]]-performance_data[[#This Row],[starting_value]]</f>
        <v>-174453.77000000002</v>
      </c>
      <c r="R4951" s="15">
        <f>performance_data[[#This Row],[net_inflows]]-performance_data[[#This Row],[net_outflows]]</f>
        <v>-4177.9400000000005</v>
      </c>
      <c r="S4951" s="15" t="str">
        <f>IF(performance_data[[#This Row],[net_inflows]]&gt;AVERAGE(performance_data[net_inflows]),"High","Low")</f>
        <v>Low</v>
      </c>
      <c r="T4951" s="15">
        <f>AVERAGEIF(performance_data[inflow_flag],performance_data[[#This Row],[inflow_flag]],performance_data[return_percentage])</f>
        <v>5.0457846277021572</v>
      </c>
      <c r="U4951" s="17">
        <f>IF(performance_data[[#This Row],[return_percentage]]&lt;performance_data[[#This Row],[benchmark_return]],1,0)</f>
        <v>1</v>
      </c>
      <c r="V4951" s="17">
        <f>COUNTIFS(performance_data[portfolio_id],performance_data[[#This Row],[portfolio_id]])</f>
        <v>30</v>
      </c>
      <c r="W4951" s="17">
        <f>COUNTIFS(performance_data[portfolio_id],performance_data[[#This Row],[portfolio_id]],
          performance_data[return_flag],1)</f>
        <v>15</v>
      </c>
      <c r="X4951" s="15">
        <f>performance_data[[#This Row],[underperform_flag_count]]/performance_data[[#This Row],[totalportfoliocount]]</f>
        <v>0.5</v>
      </c>
    </row>
    <row r="4952" spans="1:24" x14ac:dyDescent="0.3">
      <c r="A4952">
        <v>9920</v>
      </c>
      <c r="B4952" s="1">
        <v>44969</v>
      </c>
      <c r="C4952">
        <v>391727.16</v>
      </c>
      <c r="D4952">
        <v>19.36</v>
      </c>
      <c r="E4952">
        <v>21.42</v>
      </c>
      <c r="F4952">
        <v>13459.99</v>
      </c>
      <c r="G4952">
        <v>10993.23</v>
      </c>
      <c r="H4952" t="s">
        <v>2213</v>
      </c>
      <c r="I4952" t="s">
        <v>2206</v>
      </c>
      <c r="J4952">
        <v>2</v>
      </c>
      <c r="K4952" t="s">
        <v>2226</v>
      </c>
      <c r="L4952" t="str">
        <f>IF(performance_data[[#This Row],[return_percentage]]&gt;=performance_data[[#This Row],[benchmark_return]],"Higher","Lower")</f>
        <v>Lower</v>
      </c>
      <c r="M4952" s="14">
        <f xml:space="preserve"> _xlfn.MAXIFS(performance_data[date],performance_data[portfolio_id],performance_data[[#This Row],[portfolio_id]])</f>
        <v>45518</v>
      </c>
      <c r="N4952" s="14">
        <f xml:space="preserve"> _xlfn.MINIFS(performance_data[date],performance_data[portfolio_id],performance_data[[#This Row],[portfolio_id]])</f>
        <v>44846</v>
      </c>
      <c r="O4952" s="15">
        <f>_xlfn.MAXIFS(performance_data[portfolio_value],performance_data[portfolio_id],performance_data[[#This Row],[portfolio_id]],performance_data[date],performance_data[[#This Row],[latest_date]])</f>
        <v>40375.120000000003</v>
      </c>
      <c r="P4952" s="15">
        <f>_xlfn.MAXIFS(performance_data[portfolio_value],performance_data[portfolio_id],performance_data[[#This Row],[portfolio_id]],performance_data[date],performance_data[[#This Row],[starting_date]])</f>
        <v>214828.89</v>
      </c>
      <c r="Q4952" s="15">
        <f>performance_data[[#This Row],[latest_value]]-performance_data[[#This Row],[starting_value]]</f>
        <v>-174453.77000000002</v>
      </c>
      <c r="R4952" s="15">
        <f>performance_data[[#This Row],[net_inflows]]-performance_data[[#This Row],[net_outflows]]</f>
        <v>2466.7600000000002</v>
      </c>
      <c r="S4952" s="15" t="str">
        <f>IF(performance_data[[#This Row],[net_inflows]]&gt;AVERAGE(performance_data[net_inflows]),"High","Low")</f>
        <v>High</v>
      </c>
      <c r="T4952" s="15">
        <f>AVERAGEIF(performance_data[inflow_flag],performance_data[[#This Row],[inflow_flag]],performance_data[return_percentage])</f>
        <v>4.8467905675459724</v>
      </c>
      <c r="U4952" s="17">
        <f>IF(performance_data[[#This Row],[return_percentage]]&lt;performance_data[[#This Row],[benchmark_return]],1,0)</f>
        <v>1</v>
      </c>
      <c r="V4952" s="17">
        <f>COUNTIFS(performance_data[portfolio_id],performance_data[[#This Row],[portfolio_id]])</f>
        <v>30</v>
      </c>
      <c r="W4952" s="17">
        <f>COUNTIFS(performance_data[portfolio_id],performance_data[[#This Row],[portfolio_id]],
          performance_data[return_flag],1)</f>
        <v>15</v>
      </c>
      <c r="X4952" s="15">
        <f>performance_data[[#This Row],[underperform_flag_count]]/performance_data[[#This Row],[totalportfoliocount]]</f>
        <v>0.5</v>
      </c>
    </row>
    <row r="4953" spans="1:24" x14ac:dyDescent="0.3">
      <c r="A4953">
        <v>9920</v>
      </c>
      <c r="B4953" s="1">
        <v>45081</v>
      </c>
      <c r="C4953">
        <v>110206.28</v>
      </c>
      <c r="D4953">
        <v>-5.74</v>
      </c>
      <c r="E4953">
        <v>-6.49</v>
      </c>
      <c r="F4953">
        <v>15529.36</v>
      </c>
      <c r="G4953">
        <v>13894.28</v>
      </c>
      <c r="H4953" t="s">
        <v>2213</v>
      </c>
      <c r="I4953" t="s">
        <v>2211</v>
      </c>
      <c r="J4953">
        <v>6</v>
      </c>
      <c r="K4953" t="s">
        <v>2212</v>
      </c>
      <c r="L4953" t="str">
        <f>IF(performance_data[[#This Row],[return_percentage]]&gt;=performance_data[[#This Row],[benchmark_return]],"Higher","Lower")</f>
        <v>Higher</v>
      </c>
      <c r="M4953" s="14">
        <f xml:space="preserve"> _xlfn.MAXIFS(performance_data[date],performance_data[portfolio_id],performance_data[[#This Row],[portfolio_id]])</f>
        <v>45518</v>
      </c>
      <c r="N4953" s="14">
        <f xml:space="preserve"> _xlfn.MINIFS(performance_data[date],performance_data[portfolio_id],performance_data[[#This Row],[portfolio_id]])</f>
        <v>44846</v>
      </c>
      <c r="O4953" s="15">
        <f>_xlfn.MAXIFS(performance_data[portfolio_value],performance_data[portfolio_id],performance_data[[#This Row],[portfolio_id]],performance_data[date],performance_data[[#This Row],[latest_date]])</f>
        <v>40375.120000000003</v>
      </c>
      <c r="P4953" s="15">
        <f>_xlfn.MAXIFS(performance_data[portfolio_value],performance_data[portfolio_id],performance_data[[#This Row],[portfolio_id]],performance_data[date],performance_data[[#This Row],[starting_date]])</f>
        <v>214828.89</v>
      </c>
      <c r="Q4953" s="15">
        <f>performance_data[[#This Row],[latest_value]]-performance_data[[#This Row],[starting_value]]</f>
        <v>-174453.77000000002</v>
      </c>
      <c r="R4953" s="15">
        <f>performance_data[[#This Row],[net_inflows]]-performance_data[[#This Row],[net_outflows]]</f>
        <v>1635.08</v>
      </c>
      <c r="S4953" s="15" t="str">
        <f>IF(performance_data[[#This Row],[net_inflows]]&gt;AVERAGE(performance_data[net_inflows]),"High","Low")</f>
        <v>High</v>
      </c>
      <c r="T4953" s="15">
        <f>AVERAGEIF(performance_data[inflow_flag],performance_data[[#This Row],[inflow_flag]],performance_data[return_percentage])</f>
        <v>4.8467905675459724</v>
      </c>
      <c r="U4953" s="17">
        <f>IF(performance_data[[#This Row],[return_percentage]]&lt;performance_data[[#This Row],[benchmark_return]],1,0)</f>
        <v>0</v>
      </c>
      <c r="V4953" s="17">
        <f>COUNTIFS(performance_data[portfolio_id],performance_data[[#This Row],[portfolio_id]])</f>
        <v>30</v>
      </c>
      <c r="W4953" s="17">
        <f>COUNTIFS(performance_data[portfolio_id],performance_data[[#This Row],[portfolio_id]],
          performance_data[return_flag],1)</f>
        <v>15</v>
      </c>
      <c r="X4953" s="15">
        <f>performance_data[[#This Row],[underperform_flag_count]]/performance_data[[#This Row],[totalportfoliocount]]</f>
        <v>0.5</v>
      </c>
    </row>
    <row r="4954" spans="1:24" x14ac:dyDescent="0.3">
      <c r="A4954">
        <v>9920</v>
      </c>
      <c r="B4954" s="1">
        <v>45511</v>
      </c>
      <c r="C4954">
        <v>124341.2</v>
      </c>
      <c r="D4954">
        <v>-2.8</v>
      </c>
      <c r="E4954">
        <v>-2.71</v>
      </c>
      <c r="F4954">
        <v>10283.780000000001</v>
      </c>
      <c r="G4954">
        <v>9043.7000000000007</v>
      </c>
      <c r="H4954" t="s">
        <v>2205</v>
      </c>
      <c r="I4954" t="s">
        <v>2209</v>
      </c>
      <c r="J4954">
        <v>8</v>
      </c>
      <c r="K4954" t="s">
        <v>2214</v>
      </c>
      <c r="L4954" t="str">
        <f>IF(performance_data[[#This Row],[return_percentage]]&gt;=performance_data[[#This Row],[benchmark_return]],"Higher","Lower")</f>
        <v>Lower</v>
      </c>
      <c r="M4954" s="14">
        <f xml:space="preserve"> _xlfn.MAXIFS(performance_data[date],performance_data[portfolio_id],performance_data[[#This Row],[portfolio_id]])</f>
        <v>45518</v>
      </c>
      <c r="N4954" s="14">
        <f xml:space="preserve"> _xlfn.MINIFS(performance_data[date],performance_data[portfolio_id],performance_data[[#This Row],[portfolio_id]])</f>
        <v>44846</v>
      </c>
      <c r="O4954" s="15">
        <f>_xlfn.MAXIFS(performance_data[portfolio_value],performance_data[portfolio_id],performance_data[[#This Row],[portfolio_id]],performance_data[date],performance_data[[#This Row],[latest_date]])</f>
        <v>40375.120000000003</v>
      </c>
      <c r="P4954" s="15">
        <f>_xlfn.MAXIFS(performance_data[portfolio_value],performance_data[portfolio_id],performance_data[[#This Row],[portfolio_id]],performance_data[date],performance_data[[#This Row],[starting_date]])</f>
        <v>214828.89</v>
      </c>
      <c r="Q4954" s="15">
        <f>performance_data[[#This Row],[latest_value]]-performance_data[[#This Row],[starting_value]]</f>
        <v>-174453.77000000002</v>
      </c>
      <c r="R4954" s="15">
        <f>performance_data[[#This Row],[net_inflows]]-performance_data[[#This Row],[net_outflows]]</f>
        <v>1240.08</v>
      </c>
      <c r="S4954" s="15" t="str">
        <f>IF(performance_data[[#This Row],[net_inflows]]&gt;AVERAGE(performance_data[net_inflows]),"High","Low")</f>
        <v>High</v>
      </c>
      <c r="T4954" s="15">
        <f>AVERAGEIF(performance_data[inflow_flag],performance_data[[#This Row],[inflow_flag]],performance_data[return_percentage])</f>
        <v>4.8467905675459724</v>
      </c>
      <c r="U4954" s="17">
        <f>IF(performance_data[[#This Row],[return_percentage]]&lt;performance_data[[#This Row],[benchmark_return]],1,0)</f>
        <v>1</v>
      </c>
      <c r="V4954" s="17">
        <f>COUNTIFS(performance_data[portfolio_id],performance_data[[#This Row],[portfolio_id]])</f>
        <v>30</v>
      </c>
      <c r="W4954" s="17">
        <f>COUNTIFS(performance_data[portfolio_id],performance_data[[#This Row],[portfolio_id]],
          performance_data[return_flag],1)</f>
        <v>15</v>
      </c>
      <c r="X4954" s="15">
        <f>performance_data[[#This Row],[underperform_flag_count]]/performance_data[[#This Row],[totalportfoliocount]]</f>
        <v>0.5</v>
      </c>
    </row>
    <row r="4955" spans="1:24" x14ac:dyDescent="0.3">
      <c r="A4955">
        <v>9920</v>
      </c>
      <c r="B4955" s="1">
        <v>44864</v>
      </c>
      <c r="C4955">
        <v>318468.63</v>
      </c>
      <c r="D4955">
        <v>-0.65</v>
      </c>
      <c r="E4955">
        <v>-0.77</v>
      </c>
      <c r="F4955">
        <v>19106.099999999999</v>
      </c>
      <c r="G4955">
        <v>16678.86</v>
      </c>
      <c r="H4955" t="s">
        <v>2220</v>
      </c>
      <c r="I4955" t="s">
        <v>2217</v>
      </c>
      <c r="J4955">
        <v>10</v>
      </c>
      <c r="K4955" t="s">
        <v>2224</v>
      </c>
      <c r="L4955" t="str">
        <f>IF(performance_data[[#This Row],[return_percentage]]&gt;=performance_data[[#This Row],[benchmark_return]],"Higher","Lower")</f>
        <v>Higher</v>
      </c>
      <c r="M4955" s="14">
        <f xml:space="preserve"> _xlfn.MAXIFS(performance_data[date],performance_data[portfolio_id],performance_data[[#This Row],[portfolio_id]])</f>
        <v>45518</v>
      </c>
      <c r="N4955" s="14">
        <f xml:space="preserve"> _xlfn.MINIFS(performance_data[date],performance_data[portfolio_id],performance_data[[#This Row],[portfolio_id]])</f>
        <v>44846</v>
      </c>
      <c r="O4955" s="15">
        <f>_xlfn.MAXIFS(performance_data[portfolio_value],performance_data[portfolio_id],performance_data[[#This Row],[portfolio_id]],performance_data[date],performance_data[[#This Row],[latest_date]])</f>
        <v>40375.120000000003</v>
      </c>
      <c r="P4955" s="15">
        <f>_xlfn.MAXIFS(performance_data[portfolio_value],performance_data[portfolio_id],performance_data[[#This Row],[portfolio_id]],performance_data[date],performance_data[[#This Row],[starting_date]])</f>
        <v>214828.89</v>
      </c>
      <c r="Q4955" s="15">
        <f>performance_data[[#This Row],[latest_value]]-performance_data[[#This Row],[starting_value]]</f>
        <v>-174453.77000000002</v>
      </c>
      <c r="R4955" s="15">
        <f>performance_data[[#This Row],[net_inflows]]-performance_data[[#This Row],[net_outflows]]</f>
        <v>2427.239999999998</v>
      </c>
      <c r="S4955" s="15" t="str">
        <f>IF(performance_data[[#This Row],[net_inflows]]&gt;AVERAGE(performance_data[net_inflows]),"High","Low")</f>
        <v>High</v>
      </c>
      <c r="T4955" s="15">
        <f>AVERAGEIF(performance_data[inflow_flag],performance_data[[#This Row],[inflow_flag]],performance_data[return_percentage])</f>
        <v>4.8467905675459724</v>
      </c>
      <c r="U4955" s="17">
        <f>IF(performance_data[[#This Row],[return_percentage]]&lt;performance_data[[#This Row],[benchmark_return]],1,0)</f>
        <v>0</v>
      </c>
      <c r="V4955" s="17">
        <f>COUNTIFS(performance_data[portfolio_id],performance_data[[#This Row],[portfolio_id]])</f>
        <v>30</v>
      </c>
      <c r="W4955" s="17">
        <f>COUNTIFS(performance_data[portfolio_id],performance_data[[#This Row],[portfolio_id]],
          performance_data[return_flag],1)</f>
        <v>15</v>
      </c>
      <c r="X4955" s="15">
        <f>performance_data[[#This Row],[underperform_flag_count]]/performance_data[[#This Row],[totalportfoliocount]]</f>
        <v>0.5</v>
      </c>
    </row>
    <row r="4956" spans="1:24" x14ac:dyDescent="0.3">
      <c r="A4956">
        <v>9920</v>
      </c>
      <c r="B4956" s="1">
        <v>45336</v>
      </c>
      <c r="C4956">
        <v>288670</v>
      </c>
      <c r="D4956">
        <v>11.28</v>
      </c>
      <c r="E4956">
        <v>12.02</v>
      </c>
      <c r="F4956">
        <v>19739.07</v>
      </c>
      <c r="G4956">
        <v>2519.9699999999998</v>
      </c>
      <c r="H4956" t="s">
        <v>2205</v>
      </c>
      <c r="I4956" t="s">
        <v>2206</v>
      </c>
      <c r="J4956">
        <v>2</v>
      </c>
      <c r="K4956" t="s">
        <v>2226</v>
      </c>
      <c r="L4956" t="str">
        <f>IF(performance_data[[#This Row],[return_percentage]]&gt;=performance_data[[#This Row],[benchmark_return]],"Higher","Lower")</f>
        <v>Lower</v>
      </c>
      <c r="M4956" s="14">
        <f xml:space="preserve"> _xlfn.MAXIFS(performance_data[date],performance_data[portfolio_id],performance_data[[#This Row],[portfolio_id]])</f>
        <v>45518</v>
      </c>
      <c r="N4956" s="14">
        <f xml:space="preserve"> _xlfn.MINIFS(performance_data[date],performance_data[portfolio_id],performance_data[[#This Row],[portfolio_id]])</f>
        <v>44846</v>
      </c>
      <c r="O4956" s="15">
        <f>_xlfn.MAXIFS(performance_data[portfolio_value],performance_data[portfolio_id],performance_data[[#This Row],[portfolio_id]],performance_data[date],performance_data[[#This Row],[latest_date]])</f>
        <v>40375.120000000003</v>
      </c>
      <c r="P4956" s="15">
        <f>_xlfn.MAXIFS(performance_data[portfolio_value],performance_data[portfolio_id],performance_data[[#This Row],[portfolio_id]],performance_data[date],performance_data[[#This Row],[starting_date]])</f>
        <v>214828.89</v>
      </c>
      <c r="Q4956" s="15">
        <f>performance_data[[#This Row],[latest_value]]-performance_data[[#This Row],[starting_value]]</f>
        <v>-174453.77000000002</v>
      </c>
      <c r="R4956" s="15">
        <f>performance_data[[#This Row],[net_inflows]]-performance_data[[#This Row],[net_outflows]]</f>
        <v>17219.099999999999</v>
      </c>
      <c r="S4956" s="15" t="str">
        <f>IF(performance_data[[#This Row],[net_inflows]]&gt;AVERAGE(performance_data[net_inflows]),"High","Low")</f>
        <v>High</v>
      </c>
      <c r="T4956" s="15">
        <f>AVERAGEIF(performance_data[inflow_flag],performance_data[[#This Row],[inflow_flag]],performance_data[return_percentage])</f>
        <v>4.8467905675459724</v>
      </c>
      <c r="U4956" s="17">
        <f>IF(performance_data[[#This Row],[return_percentage]]&lt;performance_data[[#This Row],[benchmark_return]],1,0)</f>
        <v>1</v>
      </c>
      <c r="V4956" s="17">
        <f>COUNTIFS(performance_data[portfolio_id],performance_data[[#This Row],[portfolio_id]])</f>
        <v>30</v>
      </c>
      <c r="W4956" s="17">
        <f>COUNTIFS(performance_data[portfolio_id],performance_data[[#This Row],[portfolio_id]],
          performance_data[return_flag],1)</f>
        <v>15</v>
      </c>
      <c r="X4956" s="15">
        <f>performance_data[[#This Row],[underperform_flag_count]]/performance_data[[#This Row],[totalportfoliocount]]</f>
        <v>0.5</v>
      </c>
    </row>
    <row r="4957" spans="1:24" x14ac:dyDescent="0.3">
      <c r="A4957">
        <v>9920</v>
      </c>
      <c r="B4957" s="1">
        <v>44969</v>
      </c>
      <c r="C4957">
        <v>488409.92</v>
      </c>
      <c r="D4957">
        <v>5.69</v>
      </c>
      <c r="E4957">
        <v>5.19</v>
      </c>
      <c r="F4957">
        <v>12417.06</v>
      </c>
      <c r="G4957">
        <v>303.69</v>
      </c>
      <c r="H4957" t="s">
        <v>2213</v>
      </c>
      <c r="I4957" t="s">
        <v>2206</v>
      </c>
      <c r="J4957">
        <v>2</v>
      </c>
      <c r="K4957" t="s">
        <v>2226</v>
      </c>
      <c r="L4957" t="str">
        <f>IF(performance_data[[#This Row],[return_percentage]]&gt;=performance_data[[#This Row],[benchmark_return]],"Higher","Lower")</f>
        <v>Higher</v>
      </c>
      <c r="M4957" s="14">
        <f xml:space="preserve"> _xlfn.MAXIFS(performance_data[date],performance_data[portfolio_id],performance_data[[#This Row],[portfolio_id]])</f>
        <v>45518</v>
      </c>
      <c r="N4957" s="14">
        <f xml:space="preserve"> _xlfn.MINIFS(performance_data[date],performance_data[portfolio_id],performance_data[[#This Row],[portfolio_id]])</f>
        <v>44846</v>
      </c>
      <c r="O4957" s="15">
        <f>_xlfn.MAXIFS(performance_data[portfolio_value],performance_data[portfolio_id],performance_data[[#This Row],[portfolio_id]],performance_data[date],performance_data[[#This Row],[latest_date]])</f>
        <v>40375.120000000003</v>
      </c>
      <c r="P4957" s="15">
        <f>_xlfn.MAXIFS(performance_data[portfolio_value],performance_data[portfolio_id],performance_data[[#This Row],[portfolio_id]],performance_data[date],performance_data[[#This Row],[starting_date]])</f>
        <v>214828.89</v>
      </c>
      <c r="Q4957" s="15">
        <f>performance_data[[#This Row],[latest_value]]-performance_data[[#This Row],[starting_value]]</f>
        <v>-174453.77000000002</v>
      </c>
      <c r="R4957" s="15">
        <f>performance_data[[#This Row],[net_inflows]]-performance_data[[#This Row],[net_outflows]]</f>
        <v>12113.369999999999</v>
      </c>
      <c r="S4957" s="15" t="str">
        <f>IF(performance_data[[#This Row],[net_inflows]]&gt;AVERAGE(performance_data[net_inflows]),"High","Low")</f>
        <v>High</v>
      </c>
      <c r="T4957" s="15">
        <f>AVERAGEIF(performance_data[inflow_flag],performance_data[[#This Row],[inflow_flag]],performance_data[return_percentage])</f>
        <v>4.8467905675459724</v>
      </c>
      <c r="U4957" s="17">
        <f>IF(performance_data[[#This Row],[return_percentage]]&lt;performance_data[[#This Row],[benchmark_return]],1,0)</f>
        <v>0</v>
      </c>
      <c r="V4957" s="17">
        <f>COUNTIFS(performance_data[portfolio_id],performance_data[[#This Row],[portfolio_id]])</f>
        <v>30</v>
      </c>
      <c r="W4957" s="17">
        <f>COUNTIFS(performance_data[portfolio_id],performance_data[[#This Row],[portfolio_id]],
          performance_data[return_flag],1)</f>
        <v>15</v>
      </c>
      <c r="X4957" s="15">
        <f>performance_data[[#This Row],[underperform_flag_count]]/performance_data[[#This Row],[totalportfoliocount]]</f>
        <v>0.5</v>
      </c>
    </row>
    <row r="4958" spans="1:24" x14ac:dyDescent="0.3">
      <c r="A4958">
        <v>9920</v>
      </c>
      <c r="B4958" s="1">
        <v>45332</v>
      </c>
      <c r="C4958">
        <v>450296.92</v>
      </c>
      <c r="D4958">
        <v>2.87</v>
      </c>
      <c r="E4958">
        <v>2.2999999999999998</v>
      </c>
      <c r="F4958">
        <v>12291.6</v>
      </c>
      <c r="G4958">
        <v>10011.709999999999</v>
      </c>
      <c r="H4958" t="s">
        <v>2205</v>
      </c>
      <c r="I4958" t="s">
        <v>2206</v>
      </c>
      <c r="J4958">
        <v>2</v>
      </c>
      <c r="K4958" t="s">
        <v>2226</v>
      </c>
      <c r="L4958" t="str">
        <f>IF(performance_data[[#This Row],[return_percentage]]&gt;=performance_data[[#This Row],[benchmark_return]],"Higher","Lower")</f>
        <v>Higher</v>
      </c>
      <c r="M4958" s="14">
        <f xml:space="preserve"> _xlfn.MAXIFS(performance_data[date],performance_data[portfolio_id],performance_data[[#This Row],[portfolio_id]])</f>
        <v>45518</v>
      </c>
      <c r="N4958" s="14">
        <f xml:space="preserve"> _xlfn.MINIFS(performance_data[date],performance_data[portfolio_id],performance_data[[#This Row],[portfolio_id]])</f>
        <v>44846</v>
      </c>
      <c r="O4958" s="15">
        <f>_xlfn.MAXIFS(performance_data[portfolio_value],performance_data[portfolio_id],performance_data[[#This Row],[portfolio_id]],performance_data[date],performance_data[[#This Row],[latest_date]])</f>
        <v>40375.120000000003</v>
      </c>
      <c r="P4958" s="15">
        <f>_xlfn.MAXIFS(performance_data[portfolio_value],performance_data[portfolio_id],performance_data[[#This Row],[portfolio_id]],performance_data[date],performance_data[[#This Row],[starting_date]])</f>
        <v>214828.89</v>
      </c>
      <c r="Q4958" s="15">
        <f>performance_data[[#This Row],[latest_value]]-performance_data[[#This Row],[starting_value]]</f>
        <v>-174453.77000000002</v>
      </c>
      <c r="R4958" s="15">
        <f>performance_data[[#This Row],[net_inflows]]-performance_data[[#This Row],[net_outflows]]</f>
        <v>2279.8900000000012</v>
      </c>
      <c r="S4958" s="15" t="str">
        <f>IF(performance_data[[#This Row],[net_inflows]]&gt;AVERAGE(performance_data[net_inflows]),"High","Low")</f>
        <v>High</v>
      </c>
      <c r="T4958" s="15">
        <f>AVERAGEIF(performance_data[inflow_flag],performance_data[[#This Row],[inflow_flag]],performance_data[return_percentage])</f>
        <v>4.8467905675459724</v>
      </c>
      <c r="U4958" s="17">
        <f>IF(performance_data[[#This Row],[return_percentage]]&lt;performance_data[[#This Row],[benchmark_return]],1,0)</f>
        <v>0</v>
      </c>
      <c r="V4958" s="17">
        <f>COUNTIFS(performance_data[portfolio_id],performance_data[[#This Row],[portfolio_id]])</f>
        <v>30</v>
      </c>
      <c r="W4958" s="17">
        <f>COUNTIFS(performance_data[portfolio_id],performance_data[[#This Row],[portfolio_id]],
          performance_data[return_flag],1)</f>
        <v>15</v>
      </c>
      <c r="X4958" s="15">
        <f>performance_data[[#This Row],[underperform_flag_count]]/performance_data[[#This Row],[totalportfoliocount]]</f>
        <v>0.5</v>
      </c>
    </row>
    <row r="4959" spans="1:24" x14ac:dyDescent="0.3">
      <c r="A4959">
        <v>9920</v>
      </c>
      <c r="B4959" s="1">
        <v>45375</v>
      </c>
      <c r="C4959">
        <v>415694.35</v>
      </c>
      <c r="D4959">
        <v>16.41</v>
      </c>
      <c r="E4959">
        <v>13.5</v>
      </c>
      <c r="F4959">
        <v>9884.27</v>
      </c>
      <c r="G4959">
        <v>16066.12</v>
      </c>
      <c r="H4959" t="s">
        <v>2205</v>
      </c>
      <c r="I4959" t="s">
        <v>2206</v>
      </c>
      <c r="J4959">
        <v>3</v>
      </c>
      <c r="K4959" t="s">
        <v>2222</v>
      </c>
      <c r="L4959" t="str">
        <f>IF(performance_data[[#This Row],[return_percentage]]&gt;=performance_data[[#This Row],[benchmark_return]],"Higher","Lower")</f>
        <v>Higher</v>
      </c>
      <c r="M4959" s="14">
        <f xml:space="preserve"> _xlfn.MAXIFS(performance_data[date],performance_data[portfolio_id],performance_data[[#This Row],[portfolio_id]])</f>
        <v>45518</v>
      </c>
      <c r="N4959" s="14">
        <f xml:space="preserve"> _xlfn.MINIFS(performance_data[date],performance_data[portfolio_id],performance_data[[#This Row],[portfolio_id]])</f>
        <v>44846</v>
      </c>
      <c r="O4959" s="15">
        <f>_xlfn.MAXIFS(performance_data[portfolio_value],performance_data[portfolio_id],performance_data[[#This Row],[portfolio_id]],performance_data[date],performance_data[[#This Row],[latest_date]])</f>
        <v>40375.120000000003</v>
      </c>
      <c r="P4959" s="15">
        <f>_xlfn.MAXIFS(performance_data[portfolio_value],performance_data[portfolio_id],performance_data[[#This Row],[portfolio_id]],performance_data[date],performance_data[[#This Row],[starting_date]])</f>
        <v>214828.89</v>
      </c>
      <c r="Q4959" s="15">
        <f>performance_data[[#This Row],[latest_value]]-performance_data[[#This Row],[starting_value]]</f>
        <v>-174453.77000000002</v>
      </c>
      <c r="R4959" s="15">
        <f>performance_data[[#This Row],[net_inflows]]-performance_data[[#This Row],[net_outflows]]</f>
        <v>-6181.85</v>
      </c>
      <c r="S4959" s="15" t="str">
        <f>IF(performance_data[[#This Row],[net_inflows]]&gt;AVERAGE(performance_data[net_inflows]),"High","Low")</f>
        <v>Low</v>
      </c>
      <c r="T4959" s="15">
        <f>AVERAGEIF(performance_data[inflow_flag],performance_data[[#This Row],[inflow_flag]],performance_data[return_percentage])</f>
        <v>5.0457846277021572</v>
      </c>
      <c r="U4959" s="17">
        <f>IF(performance_data[[#This Row],[return_percentage]]&lt;performance_data[[#This Row],[benchmark_return]],1,0)</f>
        <v>0</v>
      </c>
      <c r="V4959" s="17">
        <f>COUNTIFS(performance_data[portfolio_id],performance_data[[#This Row],[portfolio_id]])</f>
        <v>30</v>
      </c>
      <c r="W4959" s="17">
        <f>COUNTIFS(performance_data[portfolio_id],performance_data[[#This Row],[portfolio_id]],
          performance_data[return_flag],1)</f>
        <v>15</v>
      </c>
      <c r="X4959" s="15">
        <f>performance_data[[#This Row],[underperform_flag_count]]/performance_data[[#This Row],[totalportfoliocount]]</f>
        <v>0.5</v>
      </c>
    </row>
    <row r="4960" spans="1:24" x14ac:dyDescent="0.3">
      <c r="A4960">
        <v>9920</v>
      </c>
      <c r="B4960" s="1">
        <v>44864</v>
      </c>
      <c r="C4960">
        <v>127572.5</v>
      </c>
      <c r="D4960">
        <v>-1.94</v>
      </c>
      <c r="E4960">
        <v>-1.62</v>
      </c>
      <c r="F4960">
        <v>4388.45</v>
      </c>
      <c r="G4960">
        <v>7880.18</v>
      </c>
      <c r="H4960" t="s">
        <v>2220</v>
      </c>
      <c r="I4960" t="s">
        <v>2217</v>
      </c>
      <c r="J4960">
        <v>10</v>
      </c>
      <c r="K4960" t="s">
        <v>2224</v>
      </c>
      <c r="L4960" t="str">
        <f>IF(performance_data[[#This Row],[return_percentage]]&gt;=performance_data[[#This Row],[benchmark_return]],"Higher","Lower")</f>
        <v>Lower</v>
      </c>
      <c r="M4960" s="14">
        <f xml:space="preserve"> _xlfn.MAXIFS(performance_data[date],performance_data[portfolio_id],performance_data[[#This Row],[portfolio_id]])</f>
        <v>45518</v>
      </c>
      <c r="N4960" s="14">
        <f xml:space="preserve"> _xlfn.MINIFS(performance_data[date],performance_data[portfolio_id],performance_data[[#This Row],[portfolio_id]])</f>
        <v>44846</v>
      </c>
      <c r="O4960" s="15">
        <f>_xlfn.MAXIFS(performance_data[portfolio_value],performance_data[portfolio_id],performance_data[[#This Row],[portfolio_id]],performance_data[date],performance_data[[#This Row],[latest_date]])</f>
        <v>40375.120000000003</v>
      </c>
      <c r="P4960" s="15">
        <f>_xlfn.MAXIFS(performance_data[portfolio_value],performance_data[portfolio_id],performance_data[[#This Row],[portfolio_id]],performance_data[date],performance_data[[#This Row],[starting_date]])</f>
        <v>214828.89</v>
      </c>
      <c r="Q4960" s="15">
        <f>performance_data[[#This Row],[latest_value]]-performance_data[[#This Row],[starting_value]]</f>
        <v>-174453.77000000002</v>
      </c>
      <c r="R4960" s="15">
        <f>performance_data[[#This Row],[net_inflows]]-performance_data[[#This Row],[net_outflows]]</f>
        <v>-3491.7300000000005</v>
      </c>
      <c r="S4960" s="15" t="str">
        <f>IF(performance_data[[#This Row],[net_inflows]]&gt;AVERAGE(performance_data[net_inflows]),"High","Low")</f>
        <v>Low</v>
      </c>
      <c r="T4960" s="15">
        <f>AVERAGEIF(performance_data[inflow_flag],performance_data[[#This Row],[inflow_flag]],performance_data[return_percentage])</f>
        <v>5.0457846277021572</v>
      </c>
      <c r="U4960" s="17">
        <f>IF(performance_data[[#This Row],[return_percentage]]&lt;performance_data[[#This Row],[benchmark_return]],1,0)</f>
        <v>1</v>
      </c>
      <c r="V4960" s="17">
        <f>COUNTIFS(performance_data[portfolio_id],performance_data[[#This Row],[portfolio_id]])</f>
        <v>30</v>
      </c>
      <c r="W4960" s="17">
        <f>COUNTIFS(performance_data[portfolio_id],performance_data[[#This Row],[portfolio_id]],
          performance_data[return_flag],1)</f>
        <v>15</v>
      </c>
      <c r="X4960" s="15">
        <f>performance_data[[#This Row],[underperform_flag_count]]/performance_data[[#This Row],[totalportfoliocount]]</f>
        <v>0.5</v>
      </c>
    </row>
    <row r="4961" spans="1:24" x14ac:dyDescent="0.3">
      <c r="A4961">
        <v>9920</v>
      </c>
      <c r="B4961" s="1">
        <v>44918</v>
      </c>
      <c r="C4961">
        <v>284832.14</v>
      </c>
      <c r="D4961">
        <v>-4.2</v>
      </c>
      <c r="E4961">
        <v>-3.74</v>
      </c>
      <c r="F4961">
        <v>9545.66</v>
      </c>
      <c r="G4961">
        <v>3256.62</v>
      </c>
      <c r="H4961" t="s">
        <v>2220</v>
      </c>
      <c r="I4961" t="s">
        <v>2217</v>
      </c>
      <c r="J4961">
        <v>12</v>
      </c>
      <c r="K4961" t="s">
        <v>2218</v>
      </c>
      <c r="L4961" t="str">
        <f>IF(performance_data[[#This Row],[return_percentage]]&gt;=performance_data[[#This Row],[benchmark_return]],"Higher","Lower")</f>
        <v>Lower</v>
      </c>
      <c r="M4961" s="14">
        <f xml:space="preserve"> _xlfn.MAXIFS(performance_data[date],performance_data[portfolio_id],performance_data[[#This Row],[portfolio_id]])</f>
        <v>45518</v>
      </c>
      <c r="N4961" s="14">
        <f xml:space="preserve"> _xlfn.MINIFS(performance_data[date],performance_data[portfolio_id],performance_data[[#This Row],[portfolio_id]])</f>
        <v>44846</v>
      </c>
      <c r="O4961" s="15">
        <f>_xlfn.MAXIFS(performance_data[portfolio_value],performance_data[portfolio_id],performance_data[[#This Row],[portfolio_id]],performance_data[date],performance_data[[#This Row],[latest_date]])</f>
        <v>40375.120000000003</v>
      </c>
      <c r="P4961" s="15">
        <f>_xlfn.MAXIFS(performance_data[portfolio_value],performance_data[portfolio_id],performance_data[[#This Row],[portfolio_id]],performance_data[date],performance_data[[#This Row],[starting_date]])</f>
        <v>214828.89</v>
      </c>
      <c r="Q4961" s="15">
        <f>performance_data[[#This Row],[latest_value]]-performance_data[[#This Row],[starting_value]]</f>
        <v>-174453.77000000002</v>
      </c>
      <c r="R4961" s="15">
        <f>performance_data[[#This Row],[net_inflows]]-performance_data[[#This Row],[net_outflows]]</f>
        <v>6289.04</v>
      </c>
      <c r="S4961" s="15" t="str">
        <f>IF(performance_data[[#This Row],[net_inflows]]&gt;AVERAGE(performance_data[net_inflows]),"High","Low")</f>
        <v>Low</v>
      </c>
      <c r="T4961" s="15">
        <f>AVERAGEIF(performance_data[inflow_flag],performance_data[[#This Row],[inflow_flag]],performance_data[return_percentage])</f>
        <v>5.0457846277021572</v>
      </c>
      <c r="U4961" s="17">
        <f>IF(performance_data[[#This Row],[return_percentage]]&lt;performance_data[[#This Row],[benchmark_return]],1,0)</f>
        <v>1</v>
      </c>
      <c r="V4961" s="17">
        <f>COUNTIFS(performance_data[portfolio_id],performance_data[[#This Row],[portfolio_id]])</f>
        <v>30</v>
      </c>
      <c r="W4961" s="17">
        <f>COUNTIFS(performance_data[portfolio_id],performance_data[[#This Row],[portfolio_id]],
          performance_data[return_flag],1)</f>
        <v>15</v>
      </c>
      <c r="X4961" s="15">
        <f>performance_data[[#This Row],[underperform_flag_count]]/performance_data[[#This Row],[totalportfoliocount]]</f>
        <v>0.5</v>
      </c>
    </row>
    <row r="4962" spans="1:24" x14ac:dyDescent="0.3">
      <c r="A4962">
        <v>9920</v>
      </c>
      <c r="B4962" s="1">
        <v>45399</v>
      </c>
      <c r="C4962">
        <v>142583.79999999999</v>
      </c>
      <c r="D4962">
        <v>18</v>
      </c>
      <c r="E4962">
        <v>16.21</v>
      </c>
      <c r="F4962">
        <v>9721.33</v>
      </c>
      <c r="G4962">
        <v>18366.71</v>
      </c>
      <c r="H4962" t="s">
        <v>2205</v>
      </c>
      <c r="I4962" t="s">
        <v>2211</v>
      </c>
      <c r="J4962">
        <v>4</v>
      </c>
      <c r="K4962" t="s">
        <v>2216</v>
      </c>
      <c r="L4962" t="str">
        <f>IF(performance_data[[#This Row],[return_percentage]]&gt;=performance_data[[#This Row],[benchmark_return]],"Higher","Lower")</f>
        <v>Higher</v>
      </c>
      <c r="M4962" s="14">
        <f xml:space="preserve"> _xlfn.MAXIFS(performance_data[date],performance_data[portfolio_id],performance_data[[#This Row],[portfolio_id]])</f>
        <v>45518</v>
      </c>
      <c r="N4962" s="14">
        <f xml:space="preserve"> _xlfn.MINIFS(performance_data[date],performance_data[portfolio_id],performance_data[[#This Row],[portfolio_id]])</f>
        <v>44846</v>
      </c>
      <c r="O4962" s="15">
        <f>_xlfn.MAXIFS(performance_data[portfolio_value],performance_data[portfolio_id],performance_data[[#This Row],[portfolio_id]],performance_data[date],performance_data[[#This Row],[latest_date]])</f>
        <v>40375.120000000003</v>
      </c>
      <c r="P4962" s="15">
        <f>_xlfn.MAXIFS(performance_data[portfolio_value],performance_data[portfolio_id],performance_data[[#This Row],[portfolio_id]],performance_data[date],performance_data[[#This Row],[starting_date]])</f>
        <v>214828.89</v>
      </c>
      <c r="Q4962" s="15">
        <f>performance_data[[#This Row],[latest_value]]-performance_data[[#This Row],[starting_value]]</f>
        <v>-174453.77000000002</v>
      </c>
      <c r="R4962" s="15">
        <f>performance_data[[#This Row],[net_inflows]]-performance_data[[#This Row],[net_outflows]]</f>
        <v>-8645.3799999999992</v>
      </c>
      <c r="S4962" s="15" t="str">
        <f>IF(performance_data[[#This Row],[net_inflows]]&gt;AVERAGE(performance_data[net_inflows]),"High","Low")</f>
        <v>Low</v>
      </c>
      <c r="T4962" s="15">
        <f>AVERAGEIF(performance_data[inflow_flag],performance_data[[#This Row],[inflow_flag]],performance_data[return_percentage])</f>
        <v>5.0457846277021572</v>
      </c>
      <c r="U4962" s="17">
        <f>IF(performance_data[[#This Row],[return_percentage]]&lt;performance_data[[#This Row],[benchmark_return]],1,0)</f>
        <v>0</v>
      </c>
      <c r="V4962" s="17">
        <f>COUNTIFS(performance_data[portfolio_id],performance_data[[#This Row],[portfolio_id]])</f>
        <v>30</v>
      </c>
      <c r="W4962" s="17">
        <f>COUNTIFS(performance_data[portfolio_id],performance_data[[#This Row],[portfolio_id]],
          performance_data[return_flag],1)</f>
        <v>15</v>
      </c>
      <c r="X4962" s="15">
        <f>performance_data[[#This Row],[underperform_flag_count]]/performance_data[[#This Row],[totalportfoliocount]]</f>
        <v>0.5</v>
      </c>
    </row>
    <row r="4963" spans="1:24" x14ac:dyDescent="0.3">
      <c r="A4963">
        <v>9920</v>
      </c>
      <c r="B4963" s="1">
        <v>45415</v>
      </c>
      <c r="C4963">
        <v>209463.28</v>
      </c>
      <c r="D4963">
        <v>16.61</v>
      </c>
      <c r="E4963">
        <v>14.96</v>
      </c>
      <c r="F4963">
        <v>11479</v>
      </c>
      <c r="G4963">
        <v>620.79999999999995</v>
      </c>
      <c r="H4963" t="s">
        <v>2205</v>
      </c>
      <c r="I4963" t="s">
        <v>2211</v>
      </c>
      <c r="J4963">
        <v>5</v>
      </c>
      <c r="K4963" t="s">
        <v>2223</v>
      </c>
      <c r="L4963" t="str">
        <f>IF(performance_data[[#This Row],[return_percentage]]&gt;=performance_data[[#This Row],[benchmark_return]],"Higher","Lower")</f>
        <v>Higher</v>
      </c>
      <c r="M4963" s="14">
        <f xml:space="preserve"> _xlfn.MAXIFS(performance_data[date],performance_data[portfolio_id],performance_data[[#This Row],[portfolio_id]])</f>
        <v>45518</v>
      </c>
      <c r="N4963" s="14">
        <f xml:space="preserve"> _xlfn.MINIFS(performance_data[date],performance_data[portfolio_id],performance_data[[#This Row],[portfolio_id]])</f>
        <v>44846</v>
      </c>
      <c r="O4963" s="15">
        <f>_xlfn.MAXIFS(performance_data[portfolio_value],performance_data[portfolio_id],performance_data[[#This Row],[portfolio_id]],performance_data[date],performance_data[[#This Row],[latest_date]])</f>
        <v>40375.120000000003</v>
      </c>
      <c r="P4963" s="15">
        <f>_xlfn.MAXIFS(performance_data[portfolio_value],performance_data[portfolio_id],performance_data[[#This Row],[portfolio_id]],performance_data[date],performance_data[[#This Row],[starting_date]])</f>
        <v>214828.89</v>
      </c>
      <c r="Q4963" s="15">
        <f>performance_data[[#This Row],[latest_value]]-performance_data[[#This Row],[starting_value]]</f>
        <v>-174453.77000000002</v>
      </c>
      <c r="R4963" s="15">
        <f>performance_data[[#This Row],[net_inflows]]-performance_data[[#This Row],[net_outflows]]</f>
        <v>10858.2</v>
      </c>
      <c r="S4963" s="15" t="str">
        <f>IF(performance_data[[#This Row],[net_inflows]]&gt;AVERAGE(performance_data[net_inflows]),"High","Low")</f>
        <v>High</v>
      </c>
      <c r="T4963" s="15">
        <f>AVERAGEIF(performance_data[inflow_flag],performance_data[[#This Row],[inflow_flag]],performance_data[return_percentage])</f>
        <v>4.8467905675459724</v>
      </c>
      <c r="U4963" s="17">
        <f>IF(performance_data[[#This Row],[return_percentage]]&lt;performance_data[[#This Row],[benchmark_return]],1,0)</f>
        <v>0</v>
      </c>
      <c r="V4963" s="17">
        <f>COUNTIFS(performance_data[portfolio_id],performance_data[[#This Row],[portfolio_id]])</f>
        <v>30</v>
      </c>
      <c r="W4963" s="17">
        <f>COUNTIFS(performance_data[portfolio_id],performance_data[[#This Row],[portfolio_id]],
          performance_data[return_flag],1)</f>
        <v>15</v>
      </c>
      <c r="X4963" s="15">
        <f>performance_data[[#This Row],[underperform_flag_count]]/performance_data[[#This Row],[totalportfoliocount]]</f>
        <v>0.5</v>
      </c>
    </row>
    <row r="4964" spans="1:24" x14ac:dyDescent="0.3">
      <c r="A4964">
        <v>9920</v>
      </c>
      <c r="B4964" s="1">
        <v>45518</v>
      </c>
      <c r="C4964">
        <v>40375.120000000003</v>
      </c>
      <c r="D4964">
        <v>-9.61</v>
      </c>
      <c r="E4964">
        <v>-9.5399999999999991</v>
      </c>
      <c r="F4964">
        <v>6782.24</v>
      </c>
      <c r="G4964">
        <v>19099.34</v>
      </c>
      <c r="H4964" t="s">
        <v>2205</v>
      </c>
      <c r="I4964" t="s">
        <v>2209</v>
      </c>
      <c r="J4964">
        <v>8</v>
      </c>
      <c r="K4964" t="s">
        <v>2214</v>
      </c>
      <c r="L4964" t="str">
        <f>IF(performance_data[[#This Row],[return_percentage]]&gt;=performance_data[[#This Row],[benchmark_return]],"Higher","Lower")</f>
        <v>Lower</v>
      </c>
      <c r="M4964" s="14">
        <f xml:space="preserve"> _xlfn.MAXIFS(performance_data[date],performance_data[portfolio_id],performance_data[[#This Row],[portfolio_id]])</f>
        <v>45518</v>
      </c>
      <c r="N4964" s="14">
        <f xml:space="preserve"> _xlfn.MINIFS(performance_data[date],performance_data[portfolio_id],performance_data[[#This Row],[portfolio_id]])</f>
        <v>44846</v>
      </c>
      <c r="O4964" s="15">
        <f>_xlfn.MAXIFS(performance_data[portfolio_value],performance_data[portfolio_id],performance_data[[#This Row],[portfolio_id]],performance_data[date],performance_data[[#This Row],[latest_date]])</f>
        <v>40375.120000000003</v>
      </c>
      <c r="P4964" s="15">
        <f>_xlfn.MAXIFS(performance_data[portfolio_value],performance_data[portfolio_id],performance_data[[#This Row],[portfolio_id]],performance_data[date],performance_data[[#This Row],[starting_date]])</f>
        <v>214828.89</v>
      </c>
      <c r="Q4964" s="15">
        <f>performance_data[[#This Row],[latest_value]]-performance_data[[#This Row],[starting_value]]</f>
        <v>-174453.77000000002</v>
      </c>
      <c r="R4964" s="15">
        <f>performance_data[[#This Row],[net_inflows]]-performance_data[[#This Row],[net_outflows]]</f>
        <v>-12317.1</v>
      </c>
      <c r="S4964" s="15" t="str">
        <f>IF(performance_data[[#This Row],[net_inflows]]&gt;AVERAGE(performance_data[net_inflows]),"High","Low")</f>
        <v>Low</v>
      </c>
      <c r="T4964" s="15">
        <f>AVERAGEIF(performance_data[inflow_flag],performance_data[[#This Row],[inflow_flag]],performance_data[return_percentage])</f>
        <v>5.0457846277021572</v>
      </c>
      <c r="U4964" s="17">
        <f>IF(performance_data[[#This Row],[return_percentage]]&lt;performance_data[[#This Row],[benchmark_return]],1,0)</f>
        <v>1</v>
      </c>
      <c r="V4964" s="17">
        <f>COUNTIFS(performance_data[portfolio_id],performance_data[[#This Row],[portfolio_id]])</f>
        <v>30</v>
      </c>
      <c r="W4964" s="17">
        <f>COUNTIFS(performance_data[portfolio_id],performance_data[[#This Row],[portfolio_id]],
          performance_data[return_flag],1)</f>
        <v>15</v>
      </c>
      <c r="X4964" s="15">
        <f>performance_data[[#This Row],[underperform_flag_count]]/performance_data[[#This Row],[totalportfoliocount]]</f>
        <v>0.5</v>
      </c>
    </row>
    <row r="4965" spans="1:24" x14ac:dyDescent="0.3">
      <c r="A4965">
        <v>9920</v>
      </c>
      <c r="B4965" s="1">
        <v>44931</v>
      </c>
      <c r="C4965">
        <v>471296.92</v>
      </c>
      <c r="D4965">
        <v>14.19</v>
      </c>
      <c r="E4965">
        <v>15.92</v>
      </c>
      <c r="F4965">
        <v>14136.55</v>
      </c>
      <c r="G4965">
        <v>12133.38</v>
      </c>
      <c r="H4965" t="s">
        <v>2213</v>
      </c>
      <c r="I4965" t="s">
        <v>2206</v>
      </c>
      <c r="J4965">
        <v>1</v>
      </c>
      <c r="K4965" t="s">
        <v>2207</v>
      </c>
      <c r="L4965" t="str">
        <f>IF(performance_data[[#This Row],[return_percentage]]&gt;=performance_data[[#This Row],[benchmark_return]],"Higher","Lower")</f>
        <v>Lower</v>
      </c>
      <c r="M4965" s="14">
        <f xml:space="preserve"> _xlfn.MAXIFS(performance_data[date],performance_data[portfolio_id],performance_data[[#This Row],[portfolio_id]])</f>
        <v>45518</v>
      </c>
      <c r="N4965" s="14">
        <f xml:space="preserve"> _xlfn.MINIFS(performance_data[date],performance_data[portfolio_id],performance_data[[#This Row],[portfolio_id]])</f>
        <v>44846</v>
      </c>
      <c r="O4965" s="15">
        <f>_xlfn.MAXIFS(performance_data[portfolio_value],performance_data[portfolio_id],performance_data[[#This Row],[portfolio_id]],performance_data[date],performance_data[[#This Row],[latest_date]])</f>
        <v>40375.120000000003</v>
      </c>
      <c r="P4965" s="15">
        <f>_xlfn.MAXIFS(performance_data[portfolio_value],performance_data[portfolio_id],performance_data[[#This Row],[portfolio_id]],performance_data[date],performance_data[[#This Row],[starting_date]])</f>
        <v>214828.89</v>
      </c>
      <c r="Q4965" s="15">
        <f>performance_data[[#This Row],[latest_value]]-performance_data[[#This Row],[starting_value]]</f>
        <v>-174453.77000000002</v>
      </c>
      <c r="R4965" s="15">
        <f>performance_data[[#This Row],[net_inflows]]-performance_data[[#This Row],[net_outflows]]</f>
        <v>2003.17</v>
      </c>
      <c r="S4965" s="15" t="str">
        <f>IF(performance_data[[#This Row],[net_inflows]]&gt;AVERAGE(performance_data[net_inflows]),"High","Low")</f>
        <v>High</v>
      </c>
      <c r="T4965" s="15">
        <f>AVERAGEIF(performance_data[inflow_flag],performance_data[[#This Row],[inflow_flag]],performance_data[return_percentage])</f>
        <v>4.8467905675459724</v>
      </c>
      <c r="U4965" s="17">
        <f>IF(performance_data[[#This Row],[return_percentage]]&lt;performance_data[[#This Row],[benchmark_return]],1,0)</f>
        <v>1</v>
      </c>
      <c r="V4965" s="17">
        <f>COUNTIFS(performance_data[portfolio_id],performance_data[[#This Row],[portfolio_id]])</f>
        <v>30</v>
      </c>
      <c r="W4965" s="17">
        <f>COUNTIFS(performance_data[portfolio_id],performance_data[[#This Row],[portfolio_id]],
          performance_data[return_flag],1)</f>
        <v>15</v>
      </c>
      <c r="X4965" s="15">
        <f>performance_data[[#This Row],[underperform_flag_count]]/performance_data[[#This Row],[totalportfoliocount]]</f>
        <v>0.5</v>
      </c>
    </row>
    <row r="4966" spans="1:24" x14ac:dyDescent="0.3">
      <c r="A4966">
        <v>9920</v>
      </c>
      <c r="B4966" s="1">
        <v>45492</v>
      </c>
      <c r="C4966">
        <v>321923.26</v>
      </c>
      <c r="D4966">
        <v>10.19</v>
      </c>
      <c r="E4966">
        <v>12.18</v>
      </c>
      <c r="F4966">
        <v>7145.84</v>
      </c>
      <c r="G4966">
        <v>10902.85</v>
      </c>
      <c r="H4966" t="s">
        <v>2205</v>
      </c>
      <c r="I4966" t="s">
        <v>2209</v>
      </c>
      <c r="J4966">
        <v>7</v>
      </c>
      <c r="K4966" t="s">
        <v>2210</v>
      </c>
      <c r="L4966" t="str">
        <f>IF(performance_data[[#This Row],[return_percentage]]&gt;=performance_data[[#This Row],[benchmark_return]],"Higher","Lower")</f>
        <v>Lower</v>
      </c>
      <c r="M4966" s="14">
        <f xml:space="preserve"> _xlfn.MAXIFS(performance_data[date],performance_data[portfolio_id],performance_data[[#This Row],[portfolio_id]])</f>
        <v>45518</v>
      </c>
      <c r="N4966" s="14">
        <f xml:space="preserve"> _xlfn.MINIFS(performance_data[date],performance_data[portfolio_id],performance_data[[#This Row],[portfolio_id]])</f>
        <v>44846</v>
      </c>
      <c r="O4966" s="15">
        <f>_xlfn.MAXIFS(performance_data[portfolio_value],performance_data[portfolio_id],performance_data[[#This Row],[portfolio_id]],performance_data[date],performance_data[[#This Row],[latest_date]])</f>
        <v>40375.120000000003</v>
      </c>
      <c r="P4966" s="15">
        <f>_xlfn.MAXIFS(performance_data[portfolio_value],performance_data[portfolio_id],performance_data[[#This Row],[portfolio_id]],performance_data[date],performance_data[[#This Row],[starting_date]])</f>
        <v>214828.89</v>
      </c>
      <c r="Q4966" s="15">
        <f>performance_data[[#This Row],[latest_value]]-performance_data[[#This Row],[starting_value]]</f>
        <v>-174453.77000000002</v>
      </c>
      <c r="R4966" s="15">
        <f>performance_data[[#This Row],[net_inflows]]-performance_data[[#This Row],[net_outflows]]</f>
        <v>-3757.01</v>
      </c>
      <c r="S4966" s="15" t="str">
        <f>IF(performance_data[[#This Row],[net_inflows]]&gt;AVERAGE(performance_data[net_inflows]),"High","Low")</f>
        <v>Low</v>
      </c>
      <c r="T4966" s="15">
        <f>AVERAGEIF(performance_data[inflow_flag],performance_data[[#This Row],[inflow_flag]],performance_data[return_percentage])</f>
        <v>5.0457846277021572</v>
      </c>
      <c r="U4966" s="17">
        <f>IF(performance_data[[#This Row],[return_percentage]]&lt;performance_data[[#This Row],[benchmark_return]],1,0)</f>
        <v>1</v>
      </c>
      <c r="V4966" s="17">
        <f>COUNTIFS(performance_data[portfolio_id],performance_data[[#This Row],[portfolio_id]])</f>
        <v>30</v>
      </c>
      <c r="W4966" s="17">
        <f>COUNTIFS(performance_data[portfolio_id],performance_data[[#This Row],[portfolio_id]],
          performance_data[return_flag],1)</f>
        <v>15</v>
      </c>
      <c r="X4966" s="15">
        <f>performance_data[[#This Row],[underperform_flag_count]]/performance_data[[#This Row],[totalportfoliocount]]</f>
        <v>0.5</v>
      </c>
    </row>
    <row r="4967" spans="1:24" x14ac:dyDescent="0.3">
      <c r="A4967">
        <v>9920</v>
      </c>
      <c r="B4967" s="1">
        <v>44932</v>
      </c>
      <c r="C4967">
        <v>281413.17</v>
      </c>
      <c r="D4967">
        <v>14.36</v>
      </c>
      <c r="E4967">
        <v>14.63</v>
      </c>
      <c r="F4967">
        <v>6132.11</v>
      </c>
      <c r="G4967">
        <v>2772.5</v>
      </c>
      <c r="H4967" t="s">
        <v>2213</v>
      </c>
      <c r="I4967" t="s">
        <v>2206</v>
      </c>
      <c r="J4967">
        <v>1</v>
      </c>
      <c r="K4967" t="s">
        <v>2207</v>
      </c>
      <c r="L4967" t="str">
        <f>IF(performance_data[[#This Row],[return_percentage]]&gt;=performance_data[[#This Row],[benchmark_return]],"Higher","Lower")</f>
        <v>Lower</v>
      </c>
      <c r="M4967" s="14">
        <f xml:space="preserve"> _xlfn.MAXIFS(performance_data[date],performance_data[portfolio_id],performance_data[[#This Row],[portfolio_id]])</f>
        <v>45518</v>
      </c>
      <c r="N4967" s="14">
        <f xml:space="preserve"> _xlfn.MINIFS(performance_data[date],performance_data[portfolio_id],performance_data[[#This Row],[portfolio_id]])</f>
        <v>44846</v>
      </c>
      <c r="O4967" s="15">
        <f>_xlfn.MAXIFS(performance_data[portfolio_value],performance_data[portfolio_id],performance_data[[#This Row],[portfolio_id]],performance_data[date],performance_data[[#This Row],[latest_date]])</f>
        <v>40375.120000000003</v>
      </c>
      <c r="P4967" s="15">
        <f>_xlfn.MAXIFS(performance_data[portfolio_value],performance_data[portfolio_id],performance_data[[#This Row],[portfolio_id]],performance_data[date],performance_data[[#This Row],[starting_date]])</f>
        <v>214828.89</v>
      </c>
      <c r="Q4967" s="15">
        <f>performance_data[[#This Row],[latest_value]]-performance_data[[#This Row],[starting_value]]</f>
        <v>-174453.77000000002</v>
      </c>
      <c r="R4967" s="15">
        <f>performance_data[[#This Row],[net_inflows]]-performance_data[[#This Row],[net_outflows]]</f>
        <v>3359.6099999999997</v>
      </c>
      <c r="S4967" s="15" t="str">
        <f>IF(performance_data[[#This Row],[net_inflows]]&gt;AVERAGE(performance_data[net_inflows]),"High","Low")</f>
        <v>Low</v>
      </c>
      <c r="T4967" s="15">
        <f>AVERAGEIF(performance_data[inflow_flag],performance_data[[#This Row],[inflow_flag]],performance_data[return_percentage])</f>
        <v>5.0457846277021572</v>
      </c>
      <c r="U4967" s="17">
        <f>IF(performance_data[[#This Row],[return_percentage]]&lt;performance_data[[#This Row],[benchmark_return]],1,0)</f>
        <v>1</v>
      </c>
      <c r="V4967" s="17">
        <f>COUNTIFS(performance_data[portfolio_id],performance_data[[#This Row],[portfolio_id]])</f>
        <v>30</v>
      </c>
      <c r="W4967" s="17">
        <f>COUNTIFS(performance_data[portfolio_id],performance_data[[#This Row],[portfolio_id]],
          performance_data[return_flag],1)</f>
        <v>15</v>
      </c>
      <c r="X4967" s="15">
        <f>performance_data[[#This Row],[underperform_flag_count]]/performance_data[[#This Row],[totalportfoliocount]]</f>
        <v>0.5</v>
      </c>
    </row>
    <row r="4968" spans="1:24" x14ac:dyDescent="0.3">
      <c r="A4968">
        <v>9920</v>
      </c>
      <c r="B4968" s="1">
        <v>45415</v>
      </c>
      <c r="C4968">
        <v>382887.03</v>
      </c>
      <c r="D4968">
        <v>2.83</v>
      </c>
      <c r="E4968">
        <v>2.5</v>
      </c>
      <c r="F4968">
        <v>2307.96</v>
      </c>
      <c r="G4968">
        <v>713.66</v>
      </c>
      <c r="H4968" t="s">
        <v>2205</v>
      </c>
      <c r="I4968" t="s">
        <v>2211</v>
      </c>
      <c r="J4968">
        <v>5</v>
      </c>
      <c r="K4968" t="s">
        <v>2223</v>
      </c>
      <c r="L4968" t="str">
        <f>IF(performance_data[[#This Row],[return_percentage]]&gt;=performance_data[[#This Row],[benchmark_return]],"Higher","Lower")</f>
        <v>Higher</v>
      </c>
      <c r="M4968" s="14">
        <f xml:space="preserve"> _xlfn.MAXIFS(performance_data[date],performance_data[portfolio_id],performance_data[[#This Row],[portfolio_id]])</f>
        <v>45518</v>
      </c>
      <c r="N4968" s="14">
        <f xml:space="preserve"> _xlfn.MINIFS(performance_data[date],performance_data[portfolio_id],performance_data[[#This Row],[portfolio_id]])</f>
        <v>44846</v>
      </c>
      <c r="O4968" s="15">
        <f>_xlfn.MAXIFS(performance_data[portfolio_value],performance_data[portfolio_id],performance_data[[#This Row],[portfolio_id]],performance_data[date],performance_data[[#This Row],[latest_date]])</f>
        <v>40375.120000000003</v>
      </c>
      <c r="P4968" s="15">
        <f>_xlfn.MAXIFS(performance_data[portfolio_value],performance_data[portfolio_id],performance_data[[#This Row],[portfolio_id]],performance_data[date],performance_data[[#This Row],[starting_date]])</f>
        <v>214828.89</v>
      </c>
      <c r="Q4968" s="15">
        <f>performance_data[[#This Row],[latest_value]]-performance_data[[#This Row],[starting_value]]</f>
        <v>-174453.77000000002</v>
      </c>
      <c r="R4968" s="15">
        <f>performance_data[[#This Row],[net_inflows]]-performance_data[[#This Row],[net_outflows]]</f>
        <v>1594.3000000000002</v>
      </c>
      <c r="S4968" s="15" t="str">
        <f>IF(performance_data[[#This Row],[net_inflows]]&gt;AVERAGE(performance_data[net_inflows]),"High","Low")</f>
        <v>Low</v>
      </c>
      <c r="T4968" s="15">
        <f>AVERAGEIF(performance_data[inflow_flag],performance_data[[#This Row],[inflow_flag]],performance_data[return_percentage])</f>
        <v>5.0457846277021572</v>
      </c>
      <c r="U4968" s="17">
        <f>IF(performance_data[[#This Row],[return_percentage]]&lt;performance_data[[#This Row],[benchmark_return]],1,0)</f>
        <v>0</v>
      </c>
      <c r="V4968" s="17">
        <f>COUNTIFS(performance_data[portfolio_id],performance_data[[#This Row],[portfolio_id]])</f>
        <v>30</v>
      </c>
      <c r="W4968" s="17">
        <f>COUNTIFS(performance_data[portfolio_id],performance_data[[#This Row],[portfolio_id]],
          performance_data[return_flag],1)</f>
        <v>15</v>
      </c>
      <c r="X4968" s="15">
        <f>performance_data[[#This Row],[underperform_flag_count]]/performance_data[[#This Row],[totalportfoliocount]]</f>
        <v>0.5</v>
      </c>
    </row>
    <row r="4969" spans="1:24" x14ac:dyDescent="0.3">
      <c r="A4969">
        <v>9920</v>
      </c>
      <c r="B4969" s="1">
        <v>45088</v>
      </c>
      <c r="C4969">
        <v>151421.18</v>
      </c>
      <c r="D4969">
        <v>-8.6999999999999993</v>
      </c>
      <c r="E4969">
        <v>-7.06</v>
      </c>
      <c r="F4969">
        <v>14564.77</v>
      </c>
      <c r="G4969">
        <v>17298.919999999998</v>
      </c>
      <c r="H4969" t="s">
        <v>2213</v>
      </c>
      <c r="I4969" t="s">
        <v>2211</v>
      </c>
      <c r="J4969">
        <v>6</v>
      </c>
      <c r="K4969" t="s">
        <v>2212</v>
      </c>
      <c r="L4969" t="str">
        <f>IF(performance_data[[#This Row],[return_percentage]]&gt;=performance_data[[#This Row],[benchmark_return]],"Higher","Lower")</f>
        <v>Lower</v>
      </c>
      <c r="M4969" s="14">
        <f xml:space="preserve"> _xlfn.MAXIFS(performance_data[date],performance_data[portfolio_id],performance_data[[#This Row],[portfolio_id]])</f>
        <v>45518</v>
      </c>
      <c r="N4969" s="14">
        <f xml:space="preserve"> _xlfn.MINIFS(performance_data[date],performance_data[portfolio_id],performance_data[[#This Row],[portfolio_id]])</f>
        <v>44846</v>
      </c>
      <c r="O4969" s="15">
        <f>_xlfn.MAXIFS(performance_data[portfolio_value],performance_data[portfolio_id],performance_data[[#This Row],[portfolio_id]],performance_data[date],performance_data[[#This Row],[latest_date]])</f>
        <v>40375.120000000003</v>
      </c>
      <c r="P4969" s="15">
        <f>_xlfn.MAXIFS(performance_data[portfolio_value],performance_data[portfolio_id],performance_data[[#This Row],[portfolio_id]],performance_data[date],performance_data[[#This Row],[starting_date]])</f>
        <v>214828.89</v>
      </c>
      <c r="Q4969" s="15">
        <f>performance_data[[#This Row],[latest_value]]-performance_data[[#This Row],[starting_value]]</f>
        <v>-174453.77000000002</v>
      </c>
      <c r="R4969" s="15">
        <f>performance_data[[#This Row],[net_inflows]]-performance_data[[#This Row],[net_outflows]]</f>
        <v>-2734.1499999999978</v>
      </c>
      <c r="S4969" s="15" t="str">
        <f>IF(performance_data[[#This Row],[net_inflows]]&gt;AVERAGE(performance_data[net_inflows]),"High","Low")</f>
        <v>High</v>
      </c>
      <c r="T4969" s="15">
        <f>AVERAGEIF(performance_data[inflow_flag],performance_data[[#This Row],[inflow_flag]],performance_data[return_percentage])</f>
        <v>4.8467905675459724</v>
      </c>
      <c r="U4969" s="17">
        <f>IF(performance_data[[#This Row],[return_percentage]]&lt;performance_data[[#This Row],[benchmark_return]],1,0)</f>
        <v>1</v>
      </c>
      <c r="V4969" s="17">
        <f>COUNTIFS(performance_data[portfolio_id],performance_data[[#This Row],[portfolio_id]])</f>
        <v>30</v>
      </c>
      <c r="W4969" s="17">
        <f>COUNTIFS(performance_data[portfolio_id],performance_data[[#This Row],[portfolio_id]],
          performance_data[return_flag],1)</f>
        <v>15</v>
      </c>
      <c r="X4969" s="15">
        <f>performance_data[[#This Row],[underperform_flag_count]]/performance_data[[#This Row],[totalportfoliocount]]</f>
        <v>0.5</v>
      </c>
    </row>
    <row r="4970" spans="1:24" x14ac:dyDescent="0.3">
      <c r="A4970">
        <v>9920</v>
      </c>
      <c r="B4970" s="1">
        <v>45502</v>
      </c>
      <c r="C4970">
        <v>245238.13</v>
      </c>
      <c r="D4970">
        <v>10.44</v>
      </c>
      <c r="E4970">
        <v>9.58</v>
      </c>
      <c r="F4970">
        <v>17958.98</v>
      </c>
      <c r="G4970">
        <v>6740.55</v>
      </c>
      <c r="H4970" t="s">
        <v>2205</v>
      </c>
      <c r="I4970" t="s">
        <v>2209</v>
      </c>
      <c r="J4970">
        <v>7</v>
      </c>
      <c r="K4970" t="s">
        <v>2210</v>
      </c>
      <c r="L4970" t="str">
        <f>IF(performance_data[[#This Row],[return_percentage]]&gt;=performance_data[[#This Row],[benchmark_return]],"Higher","Lower")</f>
        <v>Higher</v>
      </c>
      <c r="M4970" s="14">
        <f xml:space="preserve"> _xlfn.MAXIFS(performance_data[date],performance_data[portfolio_id],performance_data[[#This Row],[portfolio_id]])</f>
        <v>45518</v>
      </c>
      <c r="N4970" s="14">
        <f xml:space="preserve"> _xlfn.MINIFS(performance_data[date],performance_data[portfolio_id],performance_data[[#This Row],[portfolio_id]])</f>
        <v>44846</v>
      </c>
      <c r="O4970" s="15">
        <f>_xlfn.MAXIFS(performance_data[portfolio_value],performance_data[portfolio_id],performance_data[[#This Row],[portfolio_id]],performance_data[date],performance_data[[#This Row],[latest_date]])</f>
        <v>40375.120000000003</v>
      </c>
      <c r="P4970" s="15">
        <f>_xlfn.MAXIFS(performance_data[portfolio_value],performance_data[portfolio_id],performance_data[[#This Row],[portfolio_id]],performance_data[date],performance_data[[#This Row],[starting_date]])</f>
        <v>214828.89</v>
      </c>
      <c r="Q4970" s="15">
        <f>performance_data[[#This Row],[latest_value]]-performance_data[[#This Row],[starting_value]]</f>
        <v>-174453.77000000002</v>
      </c>
      <c r="R4970" s="15">
        <f>performance_data[[#This Row],[net_inflows]]-performance_data[[#This Row],[net_outflows]]</f>
        <v>11218.43</v>
      </c>
      <c r="S4970" s="15" t="str">
        <f>IF(performance_data[[#This Row],[net_inflows]]&gt;AVERAGE(performance_data[net_inflows]),"High","Low")</f>
        <v>High</v>
      </c>
      <c r="T4970" s="15">
        <f>AVERAGEIF(performance_data[inflow_flag],performance_data[[#This Row],[inflow_flag]],performance_data[return_percentage])</f>
        <v>4.8467905675459724</v>
      </c>
      <c r="U4970" s="17">
        <f>IF(performance_data[[#This Row],[return_percentage]]&lt;performance_data[[#This Row],[benchmark_return]],1,0)</f>
        <v>0</v>
      </c>
      <c r="V4970" s="17">
        <f>COUNTIFS(performance_data[portfolio_id],performance_data[[#This Row],[portfolio_id]])</f>
        <v>30</v>
      </c>
      <c r="W4970" s="17">
        <f>COUNTIFS(performance_data[portfolio_id],performance_data[[#This Row],[portfolio_id]],
          performance_data[return_flag],1)</f>
        <v>15</v>
      </c>
      <c r="X4970" s="15">
        <f>performance_data[[#This Row],[underperform_flag_count]]/performance_data[[#This Row],[totalportfoliocount]]</f>
        <v>0.5</v>
      </c>
    </row>
    <row r="4971" spans="1:24" x14ac:dyDescent="0.3">
      <c r="A4971">
        <v>9920</v>
      </c>
      <c r="B4971" s="1">
        <v>45229</v>
      </c>
      <c r="C4971">
        <v>102558.01</v>
      </c>
      <c r="D4971">
        <v>9.48</v>
      </c>
      <c r="E4971">
        <v>7.74</v>
      </c>
      <c r="F4971">
        <v>884.1</v>
      </c>
      <c r="G4971">
        <v>4933.57</v>
      </c>
      <c r="H4971" t="s">
        <v>2213</v>
      </c>
      <c r="I4971" t="s">
        <v>2217</v>
      </c>
      <c r="J4971">
        <v>10</v>
      </c>
      <c r="K4971" t="s">
        <v>2224</v>
      </c>
      <c r="L4971" t="str">
        <f>IF(performance_data[[#This Row],[return_percentage]]&gt;=performance_data[[#This Row],[benchmark_return]],"Higher","Lower")</f>
        <v>Higher</v>
      </c>
      <c r="M4971" s="14">
        <f xml:space="preserve"> _xlfn.MAXIFS(performance_data[date],performance_data[portfolio_id],performance_data[[#This Row],[portfolio_id]])</f>
        <v>45518</v>
      </c>
      <c r="N4971" s="14">
        <f xml:space="preserve"> _xlfn.MINIFS(performance_data[date],performance_data[portfolio_id],performance_data[[#This Row],[portfolio_id]])</f>
        <v>44846</v>
      </c>
      <c r="O4971" s="15">
        <f>_xlfn.MAXIFS(performance_data[portfolio_value],performance_data[portfolio_id],performance_data[[#This Row],[portfolio_id]],performance_data[date],performance_data[[#This Row],[latest_date]])</f>
        <v>40375.120000000003</v>
      </c>
      <c r="P4971" s="15">
        <f>_xlfn.MAXIFS(performance_data[portfolio_value],performance_data[portfolio_id],performance_data[[#This Row],[portfolio_id]],performance_data[date],performance_data[[#This Row],[starting_date]])</f>
        <v>214828.89</v>
      </c>
      <c r="Q4971" s="15">
        <f>performance_data[[#This Row],[latest_value]]-performance_data[[#This Row],[starting_value]]</f>
        <v>-174453.77000000002</v>
      </c>
      <c r="R4971" s="15">
        <f>performance_data[[#This Row],[net_inflows]]-performance_data[[#This Row],[net_outflows]]</f>
        <v>-4049.47</v>
      </c>
      <c r="S4971" s="15" t="str">
        <f>IF(performance_data[[#This Row],[net_inflows]]&gt;AVERAGE(performance_data[net_inflows]),"High","Low")</f>
        <v>Low</v>
      </c>
      <c r="T4971" s="15">
        <f>AVERAGEIF(performance_data[inflow_flag],performance_data[[#This Row],[inflow_flag]],performance_data[return_percentage])</f>
        <v>5.0457846277021572</v>
      </c>
      <c r="U4971" s="17">
        <f>IF(performance_data[[#This Row],[return_percentage]]&lt;performance_data[[#This Row],[benchmark_return]],1,0)</f>
        <v>0</v>
      </c>
      <c r="V4971" s="17">
        <f>COUNTIFS(performance_data[portfolio_id],performance_data[[#This Row],[portfolio_id]])</f>
        <v>30</v>
      </c>
      <c r="W4971" s="17">
        <f>COUNTIFS(performance_data[portfolio_id],performance_data[[#This Row],[portfolio_id]],
          performance_data[return_flag],1)</f>
        <v>15</v>
      </c>
      <c r="X4971" s="15">
        <f>performance_data[[#This Row],[underperform_flag_count]]/performance_data[[#This Row],[totalportfoliocount]]</f>
        <v>0.5</v>
      </c>
    </row>
    <row r="4972" spans="1:24" x14ac:dyDescent="0.3">
      <c r="A4972">
        <v>9920</v>
      </c>
      <c r="B4972" s="1">
        <v>44846</v>
      </c>
      <c r="C4972">
        <v>214828.89</v>
      </c>
      <c r="D4972">
        <v>7.69</v>
      </c>
      <c r="E4972">
        <v>8.2100000000000009</v>
      </c>
      <c r="F4972">
        <v>18593.05</v>
      </c>
      <c r="G4972">
        <v>8184.71</v>
      </c>
      <c r="H4972" t="s">
        <v>2220</v>
      </c>
      <c r="I4972" t="s">
        <v>2217</v>
      </c>
      <c r="J4972">
        <v>10</v>
      </c>
      <c r="K4972" t="s">
        <v>2224</v>
      </c>
      <c r="L4972" t="str">
        <f>IF(performance_data[[#This Row],[return_percentage]]&gt;=performance_data[[#This Row],[benchmark_return]],"Higher","Lower")</f>
        <v>Lower</v>
      </c>
      <c r="M4972" s="14">
        <f xml:space="preserve"> _xlfn.MAXIFS(performance_data[date],performance_data[portfolio_id],performance_data[[#This Row],[portfolio_id]])</f>
        <v>45518</v>
      </c>
      <c r="N4972" s="14">
        <f xml:space="preserve"> _xlfn.MINIFS(performance_data[date],performance_data[portfolio_id],performance_data[[#This Row],[portfolio_id]])</f>
        <v>44846</v>
      </c>
      <c r="O4972" s="15">
        <f>_xlfn.MAXIFS(performance_data[portfolio_value],performance_data[portfolio_id],performance_data[[#This Row],[portfolio_id]],performance_data[date],performance_data[[#This Row],[latest_date]])</f>
        <v>40375.120000000003</v>
      </c>
      <c r="P4972" s="15">
        <f>_xlfn.MAXIFS(performance_data[portfolio_value],performance_data[portfolio_id],performance_data[[#This Row],[portfolio_id]],performance_data[date],performance_data[[#This Row],[starting_date]])</f>
        <v>214828.89</v>
      </c>
      <c r="Q4972" s="15">
        <f>performance_data[[#This Row],[latest_value]]-performance_data[[#This Row],[starting_value]]</f>
        <v>-174453.77000000002</v>
      </c>
      <c r="R4972" s="15">
        <f>performance_data[[#This Row],[net_inflows]]-performance_data[[#This Row],[net_outflows]]</f>
        <v>10408.34</v>
      </c>
      <c r="S4972" s="15" t="str">
        <f>IF(performance_data[[#This Row],[net_inflows]]&gt;AVERAGE(performance_data[net_inflows]),"High","Low")</f>
        <v>High</v>
      </c>
      <c r="T4972" s="15">
        <f>AVERAGEIF(performance_data[inflow_flag],performance_data[[#This Row],[inflow_flag]],performance_data[return_percentage])</f>
        <v>4.8467905675459724</v>
      </c>
      <c r="U4972" s="17">
        <f>IF(performance_data[[#This Row],[return_percentage]]&lt;performance_data[[#This Row],[benchmark_return]],1,0)</f>
        <v>1</v>
      </c>
      <c r="V4972" s="17">
        <f>COUNTIFS(performance_data[portfolio_id],performance_data[[#This Row],[portfolio_id]])</f>
        <v>30</v>
      </c>
      <c r="W4972" s="17">
        <f>COUNTIFS(performance_data[portfolio_id],performance_data[[#This Row],[portfolio_id]],
          performance_data[return_flag],1)</f>
        <v>15</v>
      </c>
      <c r="X4972" s="15">
        <f>performance_data[[#This Row],[underperform_flag_count]]/performance_data[[#This Row],[totalportfoliocount]]</f>
        <v>0.5</v>
      </c>
    </row>
    <row r="4973" spans="1:24" x14ac:dyDescent="0.3">
      <c r="A4973">
        <v>9920</v>
      </c>
      <c r="B4973" s="1">
        <v>45331</v>
      </c>
      <c r="C4973">
        <v>94482.38</v>
      </c>
      <c r="D4973">
        <v>-0.89</v>
      </c>
      <c r="E4973">
        <v>-0.85</v>
      </c>
      <c r="F4973">
        <v>13431.46</v>
      </c>
      <c r="G4973">
        <v>7809.26</v>
      </c>
      <c r="H4973" t="s">
        <v>2205</v>
      </c>
      <c r="I4973" t="s">
        <v>2206</v>
      </c>
      <c r="J4973">
        <v>2</v>
      </c>
      <c r="K4973" t="s">
        <v>2226</v>
      </c>
      <c r="L4973" t="str">
        <f>IF(performance_data[[#This Row],[return_percentage]]&gt;=performance_data[[#This Row],[benchmark_return]],"Higher","Lower")</f>
        <v>Lower</v>
      </c>
      <c r="M4973" s="14">
        <f xml:space="preserve"> _xlfn.MAXIFS(performance_data[date],performance_data[portfolio_id],performance_data[[#This Row],[portfolio_id]])</f>
        <v>45518</v>
      </c>
      <c r="N4973" s="14">
        <f xml:space="preserve"> _xlfn.MINIFS(performance_data[date],performance_data[portfolio_id],performance_data[[#This Row],[portfolio_id]])</f>
        <v>44846</v>
      </c>
      <c r="O4973" s="15">
        <f>_xlfn.MAXIFS(performance_data[portfolio_value],performance_data[portfolio_id],performance_data[[#This Row],[portfolio_id]],performance_data[date],performance_data[[#This Row],[latest_date]])</f>
        <v>40375.120000000003</v>
      </c>
      <c r="P4973" s="15">
        <f>_xlfn.MAXIFS(performance_data[portfolio_value],performance_data[portfolio_id],performance_data[[#This Row],[portfolio_id]],performance_data[date],performance_data[[#This Row],[starting_date]])</f>
        <v>214828.89</v>
      </c>
      <c r="Q4973" s="15">
        <f>performance_data[[#This Row],[latest_value]]-performance_data[[#This Row],[starting_value]]</f>
        <v>-174453.77000000002</v>
      </c>
      <c r="R4973" s="15">
        <f>performance_data[[#This Row],[net_inflows]]-performance_data[[#This Row],[net_outflows]]</f>
        <v>5622.1999999999989</v>
      </c>
      <c r="S4973" s="15" t="str">
        <f>IF(performance_data[[#This Row],[net_inflows]]&gt;AVERAGE(performance_data[net_inflows]),"High","Low")</f>
        <v>High</v>
      </c>
      <c r="T4973" s="15">
        <f>AVERAGEIF(performance_data[inflow_flag],performance_data[[#This Row],[inflow_flag]],performance_data[return_percentage])</f>
        <v>4.8467905675459724</v>
      </c>
      <c r="U4973" s="17">
        <f>IF(performance_data[[#This Row],[return_percentage]]&lt;performance_data[[#This Row],[benchmark_return]],1,0)</f>
        <v>1</v>
      </c>
      <c r="V4973" s="17">
        <f>COUNTIFS(performance_data[portfolio_id],performance_data[[#This Row],[portfolio_id]])</f>
        <v>30</v>
      </c>
      <c r="W4973" s="17">
        <f>COUNTIFS(performance_data[portfolio_id],performance_data[[#This Row],[portfolio_id]],
          performance_data[return_flag],1)</f>
        <v>15</v>
      </c>
      <c r="X4973" s="15">
        <f>performance_data[[#This Row],[underperform_flag_count]]/performance_data[[#This Row],[totalportfoliocount]]</f>
        <v>0.5</v>
      </c>
    </row>
    <row r="4974" spans="1:24" x14ac:dyDescent="0.3">
      <c r="A4974">
        <v>9983</v>
      </c>
      <c r="B4974" s="1">
        <v>44920</v>
      </c>
      <c r="C4974">
        <v>254107.27</v>
      </c>
      <c r="D4974">
        <v>-1.88</v>
      </c>
      <c r="E4974">
        <v>-2.1</v>
      </c>
      <c r="F4974">
        <v>15759.97</v>
      </c>
      <c r="G4974">
        <v>2838.51</v>
      </c>
      <c r="H4974" t="s">
        <v>2220</v>
      </c>
      <c r="I4974" t="s">
        <v>2217</v>
      </c>
      <c r="J4974">
        <v>12</v>
      </c>
      <c r="K4974" t="s">
        <v>2218</v>
      </c>
      <c r="L4974" t="str">
        <f>IF(performance_data[[#This Row],[return_percentage]]&gt;=performance_data[[#This Row],[benchmark_return]],"Higher","Lower")</f>
        <v>Higher</v>
      </c>
      <c r="M4974" s="14">
        <f xml:space="preserve"> _xlfn.MAXIFS(performance_data[date],performance_data[portfolio_id],performance_data[[#This Row],[portfolio_id]])</f>
        <v>45524</v>
      </c>
      <c r="N4974" s="14">
        <f xml:space="preserve"> _xlfn.MINIFS(performance_data[date],performance_data[portfolio_id],performance_data[[#This Row],[portfolio_id]])</f>
        <v>44831</v>
      </c>
      <c r="O4974" s="15">
        <f>_xlfn.MAXIFS(performance_data[portfolio_value],performance_data[portfolio_id],performance_data[[#This Row],[portfolio_id]],performance_data[date],performance_data[[#This Row],[latest_date]])</f>
        <v>225633.26</v>
      </c>
      <c r="P4974" s="15">
        <f>_xlfn.MAXIFS(performance_data[portfolio_value],performance_data[portfolio_id],performance_data[[#This Row],[portfolio_id]],performance_data[date],performance_data[[#This Row],[starting_date]])</f>
        <v>100021.29</v>
      </c>
      <c r="Q4974" s="15">
        <f>performance_data[[#This Row],[latest_value]]-performance_data[[#This Row],[starting_value]]</f>
        <v>125611.97000000002</v>
      </c>
      <c r="R4974" s="15">
        <f>performance_data[[#This Row],[net_inflows]]-performance_data[[#This Row],[net_outflows]]</f>
        <v>12921.46</v>
      </c>
      <c r="S4974" s="15" t="str">
        <f>IF(performance_data[[#This Row],[net_inflows]]&gt;AVERAGE(performance_data[net_inflows]),"High","Low")</f>
        <v>High</v>
      </c>
      <c r="T4974" s="15">
        <f>AVERAGEIF(performance_data[inflow_flag],performance_data[[#This Row],[inflow_flag]],performance_data[return_percentage])</f>
        <v>4.8467905675459724</v>
      </c>
      <c r="U4974" s="17">
        <f>IF(performance_data[[#This Row],[return_percentage]]&lt;performance_data[[#This Row],[benchmark_return]],1,0)</f>
        <v>0</v>
      </c>
      <c r="V4974" s="17">
        <f>COUNTIFS(performance_data[portfolio_id],performance_data[[#This Row],[portfolio_id]])</f>
        <v>28</v>
      </c>
      <c r="W4974" s="17">
        <f>COUNTIFS(performance_data[portfolio_id],performance_data[[#This Row],[portfolio_id]],
          performance_data[return_flag],1)</f>
        <v>12</v>
      </c>
      <c r="X4974" s="15">
        <f>performance_data[[#This Row],[underperform_flag_count]]/performance_data[[#This Row],[totalportfoliocount]]</f>
        <v>0.42857142857142855</v>
      </c>
    </row>
    <row r="4975" spans="1:24" x14ac:dyDescent="0.3">
      <c r="A4975">
        <v>9983</v>
      </c>
      <c r="B4975" s="1">
        <v>44905</v>
      </c>
      <c r="C4975">
        <v>101513.4</v>
      </c>
      <c r="D4975">
        <v>6.71</v>
      </c>
      <c r="E4975">
        <v>6.16</v>
      </c>
      <c r="F4975">
        <v>10060.799999999999</v>
      </c>
      <c r="G4975">
        <v>6244.41</v>
      </c>
      <c r="H4975" t="s">
        <v>2220</v>
      </c>
      <c r="I4975" t="s">
        <v>2217</v>
      </c>
      <c r="J4975">
        <v>12</v>
      </c>
      <c r="K4975" t="s">
        <v>2218</v>
      </c>
      <c r="L4975" t="str">
        <f>IF(performance_data[[#This Row],[return_percentage]]&gt;=performance_data[[#This Row],[benchmark_return]],"Higher","Lower")</f>
        <v>Higher</v>
      </c>
      <c r="M4975" s="14">
        <f xml:space="preserve"> _xlfn.MAXIFS(performance_data[date],performance_data[portfolio_id],performance_data[[#This Row],[portfolio_id]])</f>
        <v>45524</v>
      </c>
      <c r="N4975" s="14">
        <f xml:space="preserve"> _xlfn.MINIFS(performance_data[date],performance_data[portfolio_id],performance_data[[#This Row],[portfolio_id]])</f>
        <v>44831</v>
      </c>
      <c r="O4975" s="15">
        <f>_xlfn.MAXIFS(performance_data[portfolio_value],performance_data[portfolio_id],performance_data[[#This Row],[portfolio_id]],performance_data[date],performance_data[[#This Row],[latest_date]])</f>
        <v>225633.26</v>
      </c>
      <c r="P4975" s="15">
        <f>_xlfn.MAXIFS(performance_data[portfolio_value],performance_data[portfolio_id],performance_data[[#This Row],[portfolio_id]],performance_data[date],performance_data[[#This Row],[starting_date]])</f>
        <v>100021.29</v>
      </c>
      <c r="Q4975" s="15">
        <f>performance_data[[#This Row],[latest_value]]-performance_data[[#This Row],[starting_value]]</f>
        <v>125611.97000000002</v>
      </c>
      <c r="R4975" s="15">
        <f>performance_data[[#This Row],[net_inflows]]-performance_data[[#This Row],[net_outflows]]</f>
        <v>3816.3899999999994</v>
      </c>
      <c r="S4975" s="15" t="str">
        <f>IF(performance_data[[#This Row],[net_inflows]]&gt;AVERAGE(performance_data[net_inflows]),"High","Low")</f>
        <v>High</v>
      </c>
      <c r="T4975" s="15">
        <f>AVERAGEIF(performance_data[inflow_flag],performance_data[[#This Row],[inflow_flag]],performance_data[return_percentage])</f>
        <v>4.8467905675459724</v>
      </c>
      <c r="U4975" s="17">
        <f>IF(performance_data[[#This Row],[return_percentage]]&lt;performance_data[[#This Row],[benchmark_return]],1,0)</f>
        <v>0</v>
      </c>
      <c r="V4975" s="17">
        <f>COUNTIFS(performance_data[portfolio_id],performance_data[[#This Row],[portfolio_id]])</f>
        <v>28</v>
      </c>
      <c r="W4975" s="17">
        <f>COUNTIFS(performance_data[portfolio_id],performance_data[[#This Row],[portfolio_id]],
          performance_data[return_flag],1)</f>
        <v>12</v>
      </c>
      <c r="X4975" s="15">
        <f>performance_data[[#This Row],[underperform_flag_count]]/performance_data[[#This Row],[totalportfoliocount]]</f>
        <v>0.42857142857142855</v>
      </c>
    </row>
    <row r="4976" spans="1:24" x14ac:dyDescent="0.3">
      <c r="A4976">
        <v>9983</v>
      </c>
      <c r="B4976" s="1">
        <v>45301</v>
      </c>
      <c r="C4976">
        <v>69073.570000000007</v>
      </c>
      <c r="D4976">
        <v>-3.53</v>
      </c>
      <c r="E4976">
        <v>-3.4</v>
      </c>
      <c r="F4976">
        <v>15713.61</v>
      </c>
      <c r="G4976">
        <v>5752.14</v>
      </c>
      <c r="H4976" t="s">
        <v>2205</v>
      </c>
      <c r="I4976" t="s">
        <v>2206</v>
      </c>
      <c r="J4976">
        <v>1</v>
      </c>
      <c r="K4976" t="s">
        <v>2207</v>
      </c>
      <c r="L4976" t="str">
        <f>IF(performance_data[[#This Row],[return_percentage]]&gt;=performance_data[[#This Row],[benchmark_return]],"Higher","Lower")</f>
        <v>Lower</v>
      </c>
      <c r="M4976" s="14">
        <f xml:space="preserve"> _xlfn.MAXIFS(performance_data[date],performance_data[portfolio_id],performance_data[[#This Row],[portfolio_id]])</f>
        <v>45524</v>
      </c>
      <c r="N4976" s="14">
        <f xml:space="preserve"> _xlfn.MINIFS(performance_data[date],performance_data[portfolio_id],performance_data[[#This Row],[portfolio_id]])</f>
        <v>44831</v>
      </c>
      <c r="O4976" s="15">
        <f>_xlfn.MAXIFS(performance_data[portfolio_value],performance_data[portfolio_id],performance_data[[#This Row],[portfolio_id]],performance_data[date],performance_data[[#This Row],[latest_date]])</f>
        <v>225633.26</v>
      </c>
      <c r="P4976" s="15">
        <f>_xlfn.MAXIFS(performance_data[portfolio_value],performance_data[portfolio_id],performance_data[[#This Row],[portfolio_id]],performance_data[date],performance_data[[#This Row],[starting_date]])</f>
        <v>100021.29</v>
      </c>
      <c r="Q4976" s="15">
        <f>performance_data[[#This Row],[latest_value]]-performance_data[[#This Row],[starting_value]]</f>
        <v>125611.97000000002</v>
      </c>
      <c r="R4976" s="15">
        <f>performance_data[[#This Row],[net_inflows]]-performance_data[[#This Row],[net_outflows]]</f>
        <v>9961.4700000000012</v>
      </c>
      <c r="S4976" s="15" t="str">
        <f>IF(performance_data[[#This Row],[net_inflows]]&gt;AVERAGE(performance_data[net_inflows]),"High","Low")</f>
        <v>High</v>
      </c>
      <c r="T4976" s="15">
        <f>AVERAGEIF(performance_data[inflow_flag],performance_data[[#This Row],[inflow_flag]],performance_data[return_percentage])</f>
        <v>4.8467905675459724</v>
      </c>
      <c r="U4976" s="17">
        <f>IF(performance_data[[#This Row],[return_percentage]]&lt;performance_data[[#This Row],[benchmark_return]],1,0)</f>
        <v>1</v>
      </c>
      <c r="V4976" s="17">
        <f>COUNTIFS(performance_data[portfolio_id],performance_data[[#This Row],[portfolio_id]])</f>
        <v>28</v>
      </c>
      <c r="W4976" s="17">
        <f>COUNTIFS(performance_data[portfolio_id],performance_data[[#This Row],[portfolio_id]],
          performance_data[return_flag],1)</f>
        <v>12</v>
      </c>
      <c r="X4976" s="15">
        <f>performance_data[[#This Row],[underperform_flag_count]]/performance_data[[#This Row],[totalportfoliocount]]</f>
        <v>0.42857142857142855</v>
      </c>
    </row>
    <row r="4977" spans="1:24" x14ac:dyDescent="0.3">
      <c r="A4977">
        <v>9983</v>
      </c>
      <c r="B4977" s="1">
        <v>45524</v>
      </c>
      <c r="C4977">
        <v>225633.26</v>
      </c>
      <c r="D4977">
        <v>9.82</v>
      </c>
      <c r="E4977">
        <v>9.06</v>
      </c>
      <c r="F4977">
        <v>6798.81</v>
      </c>
      <c r="G4977">
        <v>15937.69</v>
      </c>
      <c r="H4977" t="s">
        <v>2205</v>
      </c>
      <c r="I4977" t="s">
        <v>2209</v>
      </c>
      <c r="J4977">
        <v>8</v>
      </c>
      <c r="K4977" t="s">
        <v>2214</v>
      </c>
      <c r="L4977" t="str">
        <f>IF(performance_data[[#This Row],[return_percentage]]&gt;=performance_data[[#This Row],[benchmark_return]],"Higher","Lower")</f>
        <v>Higher</v>
      </c>
      <c r="M4977" s="14">
        <f xml:space="preserve"> _xlfn.MAXIFS(performance_data[date],performance_data[portfolio_id],performance_data[[#This Row],[portfolio_id]])</f>
        <v>45524</v>
      </c>
      <c r="N4977" s="14">
        <f xml:space="preserve"> _xlfn.MINIFS(performance_data[date],performance_data[portfolio_id],performance_data[[#This Row],[portfolio_id]])</f>
        <v>44831</v>
      </c>
      <c r="O4977" s="15">
        <f>_xlfn.MAXIFS(performance_data[portfolio_value],performance_data[portfolio_id],performance_data[[#This Row],[portfolio_id]],performance_data[date],performance_data[[#This Row],[latest_date]])</f>
        <v>225633.26</v>
      </c>
      <c r="P4977" s="15">
        <f>_xlfn.MAXIFS(performance_data[portfolio_value],performance_data[portfolio_id],performance_data[[#This Row],[portfolio_id]],performance_data[date],performance_data[[#This Row],[starting_date]])</f>
        <v>100021.29</v>
      </c>
      <c r="Q4977" s="15">
        <f>performance_data[[#This Row],[latest_value]]-performance_data[[#This Row],[starting_value]]</f>
        <v>125611.97000000002</v>
      </c>
      <c r="R4977" s="15">
        <f>performance_data[[#This Row],[net_inflows]]-performance_data[[#This Row],[net_outflows]]</f>
        <v>-9138.880000000001</v>
      </c>
      <c r="S4977" s="15" t="str">
        <f>IF(performance_data[[#This Row],[net_inflows]]&gt;AVERAGE(performance_data[net_inflows]),"High","Low")</f>
        <v>Low</v>
      </c>
      <c r="T4977" s="15">
        <f>AVERAGEIF(performance_data[inflow_flag],performance_data[[#This Row],[inflow_flag]],performance_data[return_percentage])</f>
        <v>5.0457846277021572</v>
      </c>
      <c r="U4977" s="17">
        <f>IF(performance_data[[#This Row],[return_percentage]]&lt;performance_data[[#This Row],[benchmark_return]],1,0)</f>
        <v>0</v>
      </c>
      <c r="V4977" s="17">
        <f>COUNTIFS(performance_data[portfolio_id],performance_data[[#This Row],[portfolio_id]])</f>
        <v>28</v>
      </c>
      <c r="W4977" s="17">
        <f>COUNTIFS(performance_data[portfolio_id],performance_data[[#This Row],[portfolio_id]],
          performance_data[return_flag],1)</f>
        <v>12</v>
      </c>
      <c r="X4977" s="15">
        <f>performance_data[[#This Row],[underperform_flag_count]]/performance_data[[#This Row],[totalportfoliocount]]</f>
        <v>0.42857142857142855</v>
      </c>
    </row>
    <row r="4978" spans="1:24" x14ac:dyDescent="0.3">
      <c r="A4978">
        <v>9983</v>
      </c>
      <c r="B4978" s="1">
        <v>44857</v>
      </c>
      <c r="C4978">
        <v>152738.35</v>
      </c>
      <c r="D4978">
        <v>5.51</v>
      </c>
      <c r="E4978">
        <v>4.5999999999999996</v>
      </c>
      <c r="F4978">
        <v>7396.46</v>
      </c>
      <c r="G4978">
        <v>1365.41</v>
      </c>
      <c r="H4978" t="s">
        <v>2220</v>
      </c>
      <c r="I4978" t="s">
        <v>2217</v>
      </c>
      <c r="J4978">
        <v>10</v>
      </c>
      <c r="K4978" t="s">
        <v>2224</v>
      </c>
      <c r="L4978" t="str">
        <f>IF(performance_data[[#This Row],[return_percentage]]&gt;=performance_data[[#This Row],[benchmark_return]],"Higher","Lower")</f>
        <v>Higher</v>
      </c>
      <c r="M4978" s="14">
        <f xml:space="preserve"> _xlfn.MAXIFS(performance_data[date],performance_data[portfolio_id],performance_data[[#This Row],[portfolio_id]])</f>
        <v>45524</v>
      </c>
      <c r="N4978" s="14">
        <f xml:space="preserve"> _xlfn.MINIFS(performance_data[date],performance_data[portfolio_id],performance_data[[#This Row],[portfolio_id]])</f>
        <v>44831</v>
      </c>
      <c r="O4978" s="15">
        <f>_xlfn.MAXIFS(performance_data[portfolio_value],performance_data[portfolio_id],performance_data[[#This Row],[portfolio_id]],performance_data[date],performance_data[[#This Row],[latest_date]])</f>
        <v>225633.26</v>
      </c>
      <c r="P4978" s="15">
        <f>_xlfn.MAXIFS(performance_data[portfolio_value],performance_data[portfolio_id],performance_data[[#This Row],[portfolio_id]],performance_data[date],performance_data[[#This Row],[starting_date]])</f>
        <v>100021.29</v>
      </c>
      <c r="Q4978" s="15">
        <f>performance_data[[#This Row],[latest_value]]-performance_data[[#This Row],[starting_value]]</f>
        <v>125611.97000000002</v>
      </c>
      <c r="R4978" s="15">
        <f>performance_data[[#This Row],[net_inflows]]-performance_data[[#This Row],[net_outflows]]</f>
        <v>6031.05</v>
      </c>
      <c r="S4978" s="15" t="str">
        <f>IF(performance_data[[#This Row],[net_inflows]]&gt;AVERAGE(performance_data[net_inflows]),"High","Low")</f>
        <v>Low</v>
      </c>
      <c r="T4978" s="15">
        <f>AVERAGEIF(performance_data[inflow_flag],performance_data[[#This Row],[inflow_flag]],performance_data[return_percentage])</f>
        <v>5.0457846277021572</v>
      </c>
      <c r="U4978" s="17">
        <f>IF(performance_data[[#This Row],[return_percentage]]&lt;performance_data[[#This Row],[benchmark_return]],1,0)</f>
        <v>0</v>
      </c>
      <c r="V4978" s="17">
        <f>COUNTIFS(performance_data[portfolio_id],performance_data[[#This Row],[portfolio_id]])</f>
        <v>28</v>
      </c>
      <c r="W4978" s="17">
        <f>COUNTIFS(performance_data[portfolio_id],performance_data[[#This Row],[portfolio_id]],
          performance_data[return_flag],1)</f>
        <v>12</v>
      </c>
      <c r="X4978" s="15">
        <f>performance_data[[#This Row],[underperform_flag_count]]/performance_data[[#This Row],[totalportfoliocount]]</f>
        <v>0.42857142857142855</v>
      </c>
    </row>
    <row r="4979" spans="1:24" x14ac:dyDescent="0.3">
      <c r="A4979">
        <v>9983</v>
      </c>
      <c r="B4979" s="1">
        <v>45002</v>
      </c>
      <c r="C4979">
        <v>233117.66</v>
      </c>
      <c r="D4979">
        <v>6.05</v>
      </c>
      <c r="E4979">
        <v>5.65</v>
      </c>
      <c r="F4979">
        <v>3821.5</v>
      </c>
      <c r="G4979">
        <v>10066.91</v>
      </c>
      <c r="H4979" t="s">
        <v>2213</v>
      </c>
      <c r="I4979" t="s">
        <v>2206</v>
      </c>
      <c r="J4979">
        <v>3</v>
      </c>
      <c r="K4979" t="s">
        <v>2222</v>
      </c>
      <c r="L4979" t="str">
        <f>IF(performance_data[[#This Row],[return_percentage]]&gt;=performance_data[[#This Row],[benchmark_return]],"Higher","Lower")</f>
        <v>Higher</v>
      </c>
      <c r="M4979" s="14">
        <f xml:space="preserve"> _xlfn.MAXIFS(performance_data[date],performance_data[portfolio_id],performance_data[[#This Row],[portfolio_id]])</f>
        <v>45524</v>
      </c>
      <c r="N4979" s="14">
        <f xml:space="preserve"> _xlfn.MINIFS(performance_data[date],performance_data[portfolio_id],performance_data[[#This Row],[portfolio_id]])</f>
        <v>44831</v>
      </c>
      <c r="O4979" s="15">
        <f>_xlfn.MAXIFS(performance_data[portfolio_value],performance_data[portfolio_id],performance_data[[#This Row],[portfolio_id]],performance_data[date],performance_data[[#This Row],[latest_date]])</f>
        <v>225633.26</v>
      </c>
      <c r="P4979" s="15">
        <f>_xlfn.MAXIFS(performance_data[portfolio_value],performance_data[portfolio_id],performance_data[[#This Row],[portfolio_id]],performance_data[date],performance_data[[#This Row],[starting_date]])</f>
        <v>100021.29</v>
      </c>
      <c r="Q4979" s="15">
        <f>performance_data[[#This Row],[latest_value]]-performance_data[[#This Row],[starting_value]]</f>
        <v>125611.97000000002</v>
      </c>
      <c r="R4979" s="15">
        <f>performance_data[[#This Row],[net_inflows]]-performance_data[[#This Row],[net_outflows]]</f>
        <v>-6245.41</v>
      </c>
      <c r="S4979" s="15" t="str">
        <f>IF(performance_data[[#This Row],[net_inflows]]&gt;AVERAGE(performance_data[net_inflows]),"High","Low")</f>
        <v>Low</v>
      </c>
      <c r="T4979" s="15">
        <f>AVERAGEIF(performance_data[inflow_flag],performance_data[[#This Row],[inflow_flag]],performance_data[return_percentage])</f>
        <v>5.0457846277021572</v>
      </c>
      <c r="U4979" s="17">
        <f>IF(performance_data[[#This Row],[return_percentage]]&lt;performance_data[[#This Row],[benchmark_return]],1,0)</f>
        <v>0</v>
      </c>
      <c r="V4979" s="17">
        <f>COUNTIFS(performance_data[portfolio_id],performance_data[[#This Row],[portfolio_id]])</f>
        <v>28</v>
      </c>
      <c r="W4979" s="17">
        <f>COUNTIFS(performance_data[portfolio_id],performance_data[[#This Row],[portfolio_id]],
          performance_data[return_flag],1)</f>
        <v>12</v>
      </c>
      <c r="X4979" s="15">
        <f>performance_data[[#This Row],[underperform_flag_count]]/performance_data[[#This Row],[totalportfoliocount]]</f>
        <v>0.42857142857142855</v>
      </c>
    </row>
    <row r="4980" spans="1:24" x14ac:dyDescent="0.3">
      <c r="A4980">
        <v>9983</v>
      </c>
      <c r="B4980" s="1">
        <v>45008</v>
      </c>
      <c r="C4980">
        <v>133841.03</v>
      </c>
      <c r="D4980">
        <v>-2.38</v>
      </c>
      <c r="E4980">
        <v>-2.61</v>
      </c>
      <c r="F4980">
        <v>16730.91</v>
      </c>
      <c r="G4980">
        <v>17291.86</v>
      </c>
      <c r="H4980" t="s">
        <v>2213</v>
      </c>
      <c r="I4980" t="s">
        <v>2206</v>
      </c>
      <c r="J4980">
        <v>3</v>
      </c>
      <c r="K4980" t="s">
        <v>2222</v>
      </c>
      <c r="L4980" t="str">
        <f>IF(performance_data[[#This Row],[return_percentage]]&gt;=performance_data[[#This Row],[benchmark_return]],"Higher","Lower")</f>
        <v>Higher</v>
      </c>
      <c r="M4980" s="14">
        <f xml:space="preserve"> _xlfn.MAXIFS(performance_data[date],performance_data[portfolio_id],performance_data[[#This Row],[portfolio_id]])</f>
        <v>45524</v>
      </c>
      <c r="N4980" s="14">
        <f xml:space="preserve"> _xlfn.MINIFS(performance_data[date],performance_data[portfolio_id],performance_data[[#This Row],[portfolio_id]])</f>
        <v>44831</v>
      </c>
      <c r="O4980" s="15">
        <f>_xlfn.MAXIFS(performance_data[portfolio_value],performance_data[portfolio_id],performance_data[[#This Row],[portfolio_id]],performance_data[date],performance_data[[#This Row],[latest_date]])</f>
        <v>225633.26</v>
      </c>
      <c r="P4980" s="15">
        <f>_xlfn.MAXIFS(performance_data[portfolio_value],performance_data[portfolio_id],performance_data[[#This Row],[portfolio_id]],performance_data[date],performance_data[[#This Row],[starting_date]])</f>
        <v>100021.29</v>
      </c>
      <c r="Q4980" s="15">
        <f>performance_data[[#This Row],[latest_value]]-performance_data[[#This Row],[starting_value]]</f>
        <v>125611.97000000002</v>
      </c>
      <c r="R4980" s="15">
        <f>performance_data[[#This Row],[net_inflows]]-performance_data[[#This Row],[net_outflows]]</f>
        <v>-560.95000000000073</v>
      </c>
      <c r="S4980" s="15" t="str">
        <f>IF(performance_data[[#This Row],[net_inflows]]&gt;AVERAGE(performance_data[net_inflows]),"High","Low")</f>
        <v>High</v>
      </c>
      <c r="T4980" s="15">
        <f>AVERAGEIF(performance_data[inflow_flag],performance_data[[#This Row],[inflow_flag]],performance_data[return_percentage])</f>
        <v>4.8467905675459724</v>
      </c>
      <c r="U4980" s="17">
        <f>IF(performance_data[[#This Row],[return_percentage]]&lt;performance_data[[#This Row],[benchmark_return]],1,0)</f>
        <v>0</v>
      </c>
      <c r="V4980" s="17">
        <f>COUNTIFS(performance_data[portfolio_id],performance_data[[#This Row],[portfolio_id]])</f>
        <v>28</v>
      </c>
      <c r="W4980" s="17">
        <f>COUNTIFS(performance_data[portfolio_id],performance_data[[#This Row],[portfolio_id]],
          performance_data[return_flag],1)</f>
        <v>12</v>
      </c>
      <c r="X4980" s="15">
        <f>performance_data[[#This Row],[underperform_flag_count]]/performance_data[[#This Row],[totalportfoliocount]]</f>
        <v>0.42857142857142855</v>
      </c>
    </row>
    <row r="4981" spans="1:24" x14ac:dyDescent="0.3">
      <c r="A4981">
        <v>9983</v>
      </c>
      <c r="B4981" s="1">
        <v>45230</v>
      </c>
      <c r="C4981">
        <v>402655.59</v>
      </c>
      <c r="D4981">
        <v>5.44</v>
      </c>
      <c r="E4981">
        <v>6.18</v>
      </c>
      <c r="F4981">
        <v>19519.169999999998</v>
      </c>
      <c r="G4981">
        <v>12587.39</v>
      </c>
      <c r="H4981" t="s">
        <v>2213</v>
      </c>
      <c r="I4981" t="s">
        <v>2217</v>
      </c>
      <c r="J4981">
        <v>10</v>
      </c>
      <c r="K4981" t="s">
        <v>2224</v>
      </c>
      <c r="L4981" t="str">
        <f>IF(performance_data[[#This Row],[return_percentage]]&gt;=performance_data[[#This Row],[benchmark_return]],"Higher","Lower")</f>
        <v>Lower</v>
      </c>
      <c r="M4981" s="14">
        <f xml:space="preserve"> _xlfn.MAXIFS(performance_data[date],performance_data[portfolio_id],performance_data[[#This Row],[portfolio_id]])</f>
        <v>45524</v>
      </c>
      <c r="N4981" s="14">
        <f xml:space="preserve"> _xlfn.MINIFS(performance_data[date],performance_data[portfolio_id],performance_data[[#This Row],[portfolio_id]])</f>
        <v>44831</v>
      </c>
      <c r="O4981" s="15">
        <f>_xlfn.MAXIFS(performance_data[portfolio_value],performance_data[portfolio_id],performance_data[[#This Row],[portfolio_id]],performance_data[date],performance_data[[#This Row],[latest_date]])</f>
        <v>225633.26</v>
      </c>
      <c r="P4981" s="15">
        <f>_xlfn.MAXIFS(performance_data[portfolio_value],performance_data[portfolio_id],performance_data[[#This Row],[portfolio_id]],performance_data[date],performance_data[[#This Row],[starting_date]])</f>
        <v>100021.29</v>
      </c>
      <c r="Q4981" s="15">
        <f>performance_data[[#This Row],[latest_value]]-performance_data[[#This Row],[starting_value]]</f>
        <v>125611.97000000002</v>
      </c>
      <c r="R4981" s="15">
        <f>performance_data[[#This Row],[net_inflows]]-performance_data[[#This Row],[net_outflows]]</f>
        <v>6931.7799999999988</v>
      </c>
      <c r="S4981" s="15" t="str">
        <f>IF(performance_data[[#This Row],[net_inflows]]&gt;AVERAGE(performance_data[net_inflows]),"High","Low")</f>
        <v>High</v>
      </c>
      <c r="T4981" s="15">
        <f>AVERAGEIF(performance_data[inflow_flag],performance_data[[#This Row],[inflow_flag]],performance_data[return_percentage])</f>
        <v>4.8467905675459724</v>
      </c>
      <c r="U4981" s="17">
        <f>IF(performance_data[[#This Row],[return_percentage]]&lt;performance_data[[#This Row],[benchmark_return]],1,0)</f>
        <v>1</v>
      </c>
      <c r="V4981" s="17">
        <f>COUNTIFS(performance_data[portfolio_id],performance_data[[#This Row],[portfolio_id]])</f>
        <v>28</v>
      </c>
      <c r="W4981" s="17">
        <f>COUNTIFS(performance_data[portfolio_id],performance_data[[#This Row],[portfolio_id]],
          performance_data[return_flag],1)</f>
        <v>12</v>
      </c>
      <c r="X4981" s="15">
        <f>performance_data[[#This Row],[underperform_flag_count]]/performance_data[[#This Row],[totalportfoliocount]]</f>
        <v>0.42857142857142855</v>
      </c>
    </row>
    <row r="4982" spans="1:24" x14ac:dyDescent="0.3">
      <c r="A4982">
        <v>9983</v>
      </c>
      <c r="B4982" s="1">
        <v>45260</v>
      </c>
      <c r="C4982">
        <v>418775.66</v>
      </c>
      <c r="D4982">
        <v>14.67</v>
      </c>
      <c r="E4982">
        <v>14.8</v>
      </c>
      <c r="F4982">
        <v>5356.5</v>
      </c>
      <c r="G4982">
        <v>18045.490000000002</v>
      </c>
      <c r="H4982" t="s">
        <v>2213</v>
      </c>
      <c r="I4982" t="s">
        <v>2217</v>
      </c>
      <c r="J4982">
        <v>11</v>
      </c>
      <c r="K4982" t="s">
        <v>2219</v>
      </c>
      <c r="L4982" t="str">
        <f>IF(performance_data[[#This Row],[return_percentage]]&gt;=performance_data[[#This Row],[benchmark_return]],"Higher","Lower")</f>
        <v>Lower</v>
      </c>
      <c r="M4982" s="14">
        <f xml:space="preserve"> _xlfn.MAXIFS(performance_data[date],performance_data[portfolio_id],performance_data[[#This Row],[portfolio_id]])</f>
        <v>45524</v>
      </c>
      <c r="N4982" s="14">
        <f xml:space="preserve"> _xlfn.MINIFS(performance_data[date],performance_data[portfolio_id],performance_data[[#This Row],[portfolio_id]])</f>
        <v>44831</v>
      </c>
      <c r="O4982" s="15">
        <f>_xlfn.MAXIFS(performance_data[portfolio_value],performance_data[portfolio_id],performance_data[[#This Row],[portfolio_id]],performance_data[date],performance_data[[#This Row],[latest_date]])</f>
        <v>225633.26</v>
      </c>
      <c r="P4982" s="15">
        <f>_xlfn.MAXIFS(performance_data[portfolio_value],performance_data[portfolio_id],performance_data[[#This Row],[portfolio_id]],performance_data[date],performance_data[[#This Row],[starting_date]])</f>
        <v>100021.29</v>
      </c>
      <c r="Q4982" s="15">
        <f>performance_data[[#This Row],[latest_value]]-performance_data[[#This Row],[starting_value]]</f>
        <v>125611.97000000002</v>
      </c>
      <c r="R4982" s="15">
        <f>performance_data[[#This Row],[net_inflows]]-performance_data[[#This Row],[net_outflows]]</f>
        <v>-12688.990000000002</v>
      </c>
      <c r="S4982" s="15" t="str">
        <f>IF(performance_data[[#This Row],[net_inflows]]&gt;AVERAGE(performance_data[net_inflows]),"High","Low")</f>
        <v>Low</v>
      </c>
      <c r="T4982" s="15">
        <f>AVERAGEIF(performance_data[inflow_flag],performance_data[[#This Row],[inflow_flag]],performance_data[return_percentage])</f>
        <v>5.0457846277021572</v>
      </c>
      <c r="U4982" s="17">
        <f>IF(performance_data[[#This Row],[return_percentage]]&lt;performance_data[[#This Row],[benchmark_return]],1,0)</f>
        <v>1</v>
      </c>
      <c r="V4982" s="17">
        <f>COUNTIFS(performance_data[portfolio_id],performance_data[[#This Row],[portfolio_id]])</f>
        <v>28</v>
      </c>
      <c r="W4982" s="17">
        <f>COUNTIFS(performance_data[portfolio_id],performance_data[[#This Row],[portfolio_id]],
          performance_data[return_flag],1)</f>
        <v>12</v>
      </c>
      <c r="X4982" s="15">
        <f>performance_data[[#This Row],[underperform_flag_count]]/performance_data[[#This Row],[totalportfoliocount]]</f>
        <v>0.42857142857142855</v>
      </c>
    </row>
    <row r="4983" spans="1:24" x14ac:dyDescent="0.3">
      <c r="A4983">
        <v>9983</v>
      </c>
      <c r="B4983" s="1">
        <v>44831</v>
      </c>
      <c r="C4983">
        <v>100021.29</v>
      </c>
      <c r="D4983">
        <v>-3</v>
      </c>
      <c r="E4983">
        <v>-3.28</v>
      </c>
      <c r="F4983">
        <v>7215.6</v>
      </c>
      <c r="G4983">
        <v>13440.11</v>
      </c>
      <c r="H4983" t="s">
        <v>2220</v>
      </c>
      <c r="I4983" t="s">
        <v>2209</v>
      </c>
      <c r="J4983">
        <v>9</v>
      </c>
      <c r="K4983" t="s">
        <v>2221</v>
      </c>
      <c r="L4983" t="str">
        <f>IF(performance_data[[#This Row],[return_percentage]]&gt;=performance_data[[#This Row],[benchmark_return]],"Higher","Lower")</f>
        <v>Higher</v>
      </c>
      <c r="M4983" s="14">
        <f xml:space="preserve"> _xlfn.MAXIFS(performance_data[date],performance_data[portfolio_id],performance_data[[#This Row],[portfolio_id]])</f>
        <v>45524</v>
      </c>
      <c r="N4983" s="14">
        <f xml:space="preserve"> _xlfn.MINIFS(performance_data[date],performance_data[portfolio_id],performance_data[[#This Row],[portfolio_id]])</f>
        <v>44831</v>
      </c>
      <c r="O4983" s="15">
        <f>_xlfn.MAXIFS(performance_data[portfolio_value],performance_data[portfolio_id],performance_data[[#This Row],[portfolio_id]],performance_data[date],performance_data[[#This Row],[latest_date]])</f>
        <v>225633.26</v>
      </c>
      <c r="P4983" s="15">
        <f>_xlfn.MAXIFS(performance_data[portfolio_value],performance_data[portfolio_id],performance_data[[#This Row],[portfolio_id]],performance_data[date],performance_data[[#This Row],[starting_date]])</f>
        <v>100021.29</v>
      </c>
      <c r="Q4983" s="15">
        <f>performance_data[[#This Row],[latest_value]]-performance_data[[#This Row],[starting_value]]</f>
        <v>125611.97000000002</v>
      </c>
      <c r="R4983" s="15">
        <f>performance_data[[#This Row],[net_inflows]]-performance_data[[#This Row],[net_outflows]]</f>
        <v>-6224.51</v>
      </c>
      <c r="S4983" s="15" t="str">
        <f>IF(performance_data[[#This Row],[net_inflows]]&gt;AVERAGE(performance_data[net_inflows]),"High","Low")</f>
        <v>Low</v>
      </c>
      <c r="T4983" s="15">
        <f>AVERAGEIF(performance_data[inflow_flag],performance_data[[#This Row],[inflow_flag]],performance_data[return_percentage])</f>
        <v>5.0457846277021572</v>
      </c>
      <c r="U4983" s="17">
        <f>IF(performance_data[[#This Row],[return_percentage]]&lt;performance_data[[#This Row],[benchmark_return]],1,0)</f>
        <v>0</v>
      </c>
      <c r="V4983" s="17">
        <f>COUNTIFS(performance_data[portfolio_id],performance_data[[#This Row],[portfolio_id]])</f>
        <v>28</v>
      </c>
      <c r="W4983" s="17">
        <f>COUNTIFS(performance_data[portfolio_id],performance_data[[#This Row],[portfolio_id]],
          performance_data[return_flag],1)</f>
        <v>12</v>
      </c>
      <c r="X4983" s="15">
        <f>performance_data[[#This Row],[underperform_flag_count]]/performance_data[[#This Row],[totalportfoliocount]]</f>
        <v>0.42857142857142855</v>
      </c>
    </row>
    <row r="4984" spans="1:24" x14ac:dyDescent="0.3">
      <c r="A4984">
        <v>9983</v>
      </c>
      <c r="B4984" s="1">
        <v>45369</v>
      </c>
      <c r="C4984">
        <v>255005.49</v>
      </c>
      <c r="D4984">
        <v>16.07</v>
      </c>
      <c r="E4984">
        <v>19.010000000000002</v>
      </c>
      <c r="F4984">
        <v>10318.42</v>
      </c>
      <c r="G4984">
        <v>19464.8</v>
      </c>
      <c r="H4984" t="s">
        <v>2205</v>
      </c>
      <c r="I4984" t="s">
        <v>2206</v>
      </c>
      <c r="J4984">
        <v>3</v>
      </c>
      <c r="K4984" t="s">
        <v>2222</v>
      </c>
      <c r="L4984" t="str">
        <f>IF(performance_data[[#This Row],[return_percentage]]&gt;=performance_data[[#This Row],[benchmark_return]],"Higher","Lower")</f>
        <v>Lower</v>
      </c>
      <c r="M4984" s="14">
        <f xml:space="preserve"> _xlfn.MAXIFS(performance_data[date],performance_data[portfolio_id],performance_data[[#This Row],[portfolio_id]])</f>
        <v>45524</v>
      </c>
      <c r="N4984" s="14">
        <f xml:space="preserve"> _xlfn.MINIFS(performance_data[date],performance_data[portfolio_id],performance_data[[#This Row],[portfolio_id]])</f>
        <v>44831</v>
      </c>
      <c r="O4984" s="15">
        <f>_xlfn.MAXIFS(performance_data[portfolio_value],performance_data[portfolio_id],performance_data[[#This Row],[portfolio_id]],performance_data[date],performance_data[[#This Row],[latest_date]])</f>
        <v>225633.26</v>
      </c>
      <c r="P4984" s="15">
        <f>_xlfn.MAXIFS(performance_data[portfolio_value],performance_data[portfolio_id],performance_data[[#This Row],[portfolio_id]],performance_data[date],performance_data[[#This Row],[starting_date]])</f>
        <v>100021.29</v>
      </c>
      <c r="Q4984" s="15">
        <f>performance_data[[#This Row],[latest_value]]-performance_data[[#This Row],[starting_value]]</f>
        <v>125611.97000000002</v>
      </c>
      <c r="R4984" s="15">
        <f>performance_data[[#This Row],[net_inflows]]-performance_data[[#This Row],[net_outflows]]</f>
        <v>-9146.3799999999992</v>
      </c>
      <c r="S4984" s="15" t="str">
        <f>IF(performance_data[[#This Row],[net_inflows]]&gt;AVERAGE(performance_data[net_inflows]),"High","Low")</f>
        <v>High</v>
      </c>
      <c r="T4984" s="15">
        <f>AVERAGEIF(performance_data[inflow_flag],performance_data[[#This Row],[inflow_flag]],performance_data[return_percentage])</f>
        <v>4.8467905675459724</v>
      </c>
      <c r="U4984" s="17">
        <f>IF(performance_data[[#This Row],[return_percentage]]&lt;performance_data[[#This Row],[benchmark_return]],1,0)</f>
        <v>1</v>
      </c>
      <c r="V4984" s="17">
        <f>COUNTIFS(performance_data[portfolio_id],performance_data[[#This Row],[portfolio_id]])</f>
        <v>28</v>
      </c>
      <c r="W4984" s="17">
        <f>COUNTIFS(performance_data[portfolio_id],performance_data[[#This Row],[portfolio_id]],
          performance_data[return_flag],1)</f>
        <v>12</v>
      </c>
      <c r="X4984" s="15">
        <f>performance_data[[#This Row],[underperform_flag_count]]/performance_data[[#This Row],[totalportfoliocount]]</f>
        <v>0.42857142857142855</v>
      </c>
    </row>
    <row r="4985" spans="1:24" x14ac:dyDescent="0.3">
      <c r="A4985">
        <v>9983</v>
      </c>
      <c r="B4985" s="1">
        <v>45403</v>
      </c>
      <c r="C4985">
        <v>411693.05</v>
      </c>
      <c r="D4985">
        <v>0.95</v>
      </c>
      <c r="E4985">
        <v>1.1299999999999999</v>
      </c>
      <c r="F4985">
        <v>14213.91</v>
      </c>
      <c r="G4985">
        <v>3302.17</v>
      </c>
      <c r="H4985" t="s">
        <v>2205</v>
      </c>
      <c r="I4985" t="s">
        <v>2211</v>
      </c>
      <c r="J4985">
        <v>4</v>
      </c>
      <c r="K4985" t="s">
        <v>2216</v>
      </c>
      <c r="L4985" t="str">
        <f>IF(performance_data[[#This Row],[return_percentage]]&gt;=performance_data[[#This Row],[benchmark_return]],"Higher","Lower")</f>
        <v>Lower</v>
      </c>
      <c r="M4985" s="14">
        <f xml:space="preserve"> _xlfn.MAXIFS(performance_data[date],performance_data[portfolio_id],performance_data[[#This Row],[portfolio_id]])</f>
        <v>45524</v>
      </c>
      <c r="N4985" s="14">
        <f xml:space="preserve"> _xlfn.MINIFS(performance_data[date],performance_data[portfolio_id],performance_data[[#This Row],[portfolio_id]])</f>
        <v>44831</v>
      </c>
      <c r="O4985" s="15">
        <f>_xlfn.MAXIFS(performance_data[portfolio_value],performance_data[portfolio_id],performance_data[[#This Row],[portfolio_id]],performance_data[date],performance_data[[#This Row],[latest_date]])</f>
        <v>225633.26</v>
      </c>
      <c r="P4985" s="15">
        <f>_xlfn.MAXIFS(performance_data[portfolio_value],performance_data[portfolio_id],performance_data[[#This Row],[portfolio_id]],performance_data[date],performance_data[[#This Row],[starting_date]])</f>
        <v>100021.29</v>
      </c>
      <c r="Q4985" s="15">
        <f>performance_data[[#This Row],[latest_value]]-performance_data[[#This Row],[starting_value]]</f>
        <v>125611.97000000002</v>
      </c>
      <c r="R4985" s="15">
        <f>performance_data[[#This Row],[net_inflows]]-performance_data[[#This Row],[net_outflows]]</f>
        <v>10911.74</v>
      </c>
      <c r="S4985" s="15" t="str">
        <f>IF(performance_data[[#This Row],[net_inflows]]&gt;AVERAGE(performance_data[net_inflows]),"High","Low")</f>
        <v>High</v>
      </c>
      <c r="T4985" s="15">
        <f>AVERAGEIF(performance_data[inflow_flag],performance_data[[#This Row],[inflow_flag]],performance_data[return_percentage])</f>
        <v>4.8467905675459724</v>
      </c>
      <c r="U4985" s="17">
        <f>IF(performance_data[[#This Row],[return_percentage]]&lt;performance_data[[#This Row],[benchmark_return]],1,0)</f>
        <v>1</v>
      </c>
      <c r="V4985" s="17">
        <f>COUNTIFS(performance_data[portfolio_id],performance_data[[#This Row],[portfolio_id]])</f>
        <v>28</v>
      </c>
      <c r="W4985" s="17">
        <f>COUNTIFS(performance_data[portfolio_id],performance_data[[#This Row],[portfolio_id]],
          performance_data[return_flag],1)</f>
        <v>12</v>
      </c>
      <c r="X4985" s="15">
        <f>performance_data[[#This Row],[underperform_flag_count]]/performance_data[[#This Row],[totalportfoliocount]]</f>
        <v>0.42857142857142855</v>
      </c>
    </row>
    <row r="4986" spans="1:24" x14ac:dyDescent="0.3">
      <c r="A4986">
        <v>9983</v>
      </c>
      <c r="B4986" s="1">
        <v>45379</v>
      </c>
      <c r="C4986">
        <v>19302.169999999998</v>
      </c>
      <c r="D4986">
        <v>15.61</v>
      </c>
      <c r="E4986">
        <v>13.33</v>
      </c>
      <c r="F4986">
        <v>17136.689999999999</v>
      </c>
      <c r="G4986">
        <v>1706.65</v>
      </c>
      <c r="H4986" t="s">
        <v>2205</v>
      </c>
      <c r="I4986" t="s">
        <v>2206</v>
      </c>
      <c r="J4986">
        <v>3</v>
      </c>
      <c r="K4986" t="s">
        <v>2222</v>
      </c>
      <c r="L4986" t="str">
        <f>IF(performance_data[[#This Row],[return_percentage]]&gt;=performance_data[[#This Row],[benchmark_return]],"Higher","Lower")</f>
        <v>Higher</v>
      </c>
      <c r="M4986" s="14">
        <f xml:space="preserve"> _xlfn.MAXIFS(performance_data[date],performance_data[portfolio_id],performance_data[[#This Row],[portfolio_id]])</f>
        <v>45524</v>
      </c>
      <c r="N4986" s="14">
        <f xml:space="preserve"> _xlfn.MINIFS(performance_data[date],performance_data[portfolio_id],performance_data[[#This Row],[portfolio_id]])</f>
        <v>44831</v>
      </c>
      <c r="O4986" s="15">
        <f>_xlfn.MAXIFS(performance_data[portfolio_value],performance_data[portfolio_id],performance_data[[#This Row],[portfolio_id]],performance_data[date],performance_data[[#This Row],[latest_date]])</f>
        <v>225633.26</v>
      </c>
      <c r="P4986" s="15">
        <f>_xlfn.MAXIFS(performance_data[portfolio_value],performance_data[portfolio_id],performance_data[[#This Row],[portfolio_id]],performance_data[date],performance_data[[#This Row],[starting_date]])</f>
        <v>100021.29</v>
      </c>
      <c r="Q4986" s="15">
        <f>performance_data[[#This Row],[latest_value]]-performance_data[[#This Row],[starting_value]]</f>
        <v>125611.97000000002</v>
      </c>
      <c r="R4986" s="15">
        <f>performance_data[[#This Row],[net_inflows]]-performance_data[[#This Row],[net_outflows]]</f>
        <v>15430.039999999999</v>
      </c>
      <c r="S4986" s="15" t="str">
        <f>IF(performance_data[[#This Row],[net_inflows]]&gt;AVERAGE(performance_data[net_inflows]),"High","Low")</f>
        <v>High</v>
      </c>
      <c r="T4986" s="15">
        <f>AVERAGEIF(performance_data[inflow_flag],performance_data[[#This Row],[inflow_flag]],performance_data[return_percentage])</f>
        <v>4.8467905675459724</v>
      </c>
      <c r="U4986" s="17">
        <f>IF(performance_data[[#This Row],[return_percentage]]&lt;performance_data[[#This Row],[benchmark_return]],1,0)</f>
        <v>0</v>
      </c>
      <c r="V4986" s="17">
        <f>COUNTIFS(performance_data[portfolio_id],performance_data[[#This Row],[portfolio_id]])</f>
        <v>28</v>
      </c>
      <c r="W4986" s="17">
        <f>COUNTIFS(performance_data[portfolio_id],performance_data[[#This Row],[portfolio_id]],
          performance_data[return_flag],1)</f>
        <v>12</v>
      </c>
      <c r="X4986" s="15">
        <f>performance_data[[#This Row],[underperform_flag_count]]/performance_data[[#This Row],[totalportfoliocount]]</f>
        <v>0.42857142857142855</v>
      </c>
    </row>
    <row r="4987" spans="1:24" x14ac:dyDescent="0.3">
      <c r="A4987">
        <v>9983</v>
      </c>
      <c r="B4987" s="1">
        <v>44941</v>
      </c>
      <c r="C4987">
        <v>199503.01</v>
      </c>
      <c r="D4987">
        <v>0.5</v>
      </c>
      <c r="E4987">
        <v>0.51</v>
      </c>
      <c r="F4987">
        <v>18283.060000000001</v>
      </c>
      <c r="G4987">
        <v>13636.25</v>
      </c>
      <c r="H4987" t="s">
        <v>2213</v>
      </c>
      <c r="I4987" t="s">
        <v>2206</v>
      </c>
      <c r="J4987">
        <v>1</v>
      </c>
      <c r="K4987" t="s">
        <v>2207</v>
      </c>
      <c r="L4987" t="str">
        <f>IF(performance_data[[#This Row],[return_percentage]]&gt;=performance_data[[#This Row],[benchmark_return]],"Higher","Lower")</f>
        <v>Lower</v>
      </c>
      <c r="M4987" s="14">
        <f xml:space="preserve"> _xlfn.MAXIFS(performance_data[date],performance_data[portfolio_id],performance_data[[#This Row],[portfolio_id]])</f>
        <v>45524</v>
      </c>
      <c r="N4987" s="14">
        <f xml:space="preserve"> _xlfn.MINIFS(performance_data[date],performance_data[portfolio_id],performance_data[[#This Row],[portfolio_id]])</f>
        <v>44831</v>
      </c>
      <c r="O4987" s="15">
        <f>_xlfn.MAXIFS(performance_data[portfolio_value],performance_data[portfolio_id],performance_data[[#This Row],[portfolio_id]],performance_data[date],performance_data[[#This Row],[latest_date]])</f>
        <v>225633.26</v>
      </c>
      <c r="P4987" s="15">
        <f>_xlfn.MAXIFS(performance_data[portfolio_value],performance_data[portfolio_id],performance_data[[#This Row],[portfolio_id]],performance_data[date],performance_data[[#This Row],[starting_date]])</f>
        <v>100021.29</v>
      </c>
      <c r="Q4987" s="15">
        <f>performance_data[[#This Row],[latest_value]]-performance_data[[#This Row],[starting_value]]</f>
        <v>125611.97000000002</v>
      </c>
      <c r="R4987" s="15">
        <f>performance_data[[#This Row],[net_inflows]]-performance_data[[#This Row],[net_outflows]]</f>
        <v>4646.8100000000013</v>
      </c>
      <c r="S4987" s="15" t="str">
        <f>IF(performance_data[[#This Row],[net_inflows]]&gt;AVERAGE(performance_data[net_inflows]),"High","Low")</f>
        <v>High</v>
      </c>
      <c r="T4987" s="15">
        <f>AVERAGEIF(performance_data[inflow_flag],performance_data[[#This Row],[inflow_flag]],performance_data[return_percentage])</f>
        <v>4.8467905675459724</v>
      </c>
      <c r="U4987" s="17">
        <f>IF(performance_data[[#This Row],[return_percentage]]&lt;performance_data[[#This Row],[benchmark_return]],1,0)</f>
        <v>1</v>
      </c>
      <c r="V4987" s="17">
        <f>COUNTIFS(performance_data[portfolio_id],performance_data[[#This Row],[portfolio_id]])</f>
        <v>28</v>
      </c>
      <c r="W4987" s="17">
        <f>COUNTIFS(performance_data[portfolio_id],performance_data[[#This Row],[portfolio_id]],
          performance_data[return_flag],1)</f>
        <v>12</v>
      </c>
      <c r="X4987" s="15">
        <f>performance_data[[#This Row],[underperform_flag_count]]/performance_data[[#This Row],[totalportfoliocount]]</f>
        <v>0.42857142857142855</v>
      </c>
    </row>
    <row r="4988" spans="1:24" x14ac:dyDescent="0.3">
      <c r="A4988">
        <v>9983</v>
      </c>
      <c r="B4988" s="1">
        <v>45256</v>
      </c>
      <c r="C4988">
        <v>281265.23</v>
      </c>
      <c r="D4988">
        <v>14.73</v>
      </c>
      <c r="E4988">
        <v>17.34</v>
      </c>
      <c r="F4988">
        <v>16665.650000000001</v>
      </c>
      <c r="G4988">
        <v>9870.31</v>
      </c>
      <c r="H4988" t="s">
        <v>2213</v>
      </c>
      <c r="I4988" t="s">
        <v>2217</v>
      </c>
      <c r="J4988">
        <v>11</v>
      </c>
      <c r="K4988" t="s">
        <v>2219</v>
      </c>
      <c r="L4988" t="str">
        <f>IF(performance_data[[#This Row],[return_percentage]]&gt;=performance_data[[#This Row],[benchmark_return]],"Higher","Lower")</f>
        <v>Lower</v>
      </c>
      <c r="M4988" s="14">
        <f xml:space="preserve"> _xlfn.MAXIFS(performance_data[date],performance_data[portfolio_id],performance_data[[#This Row],[portfolio_id]])</f>
        <v>45524</v>
      </c>
      <c r="N4988" s="14">
        <f xml:space="preserve"> _xlfn.MINIFS(performance_data[date],performance_data[portfolio_id],performance_data[[#This Row],[portfolio_id]])</f>
        <v>44831</v>
      </c>
      <c r="O4988" s="15">
        <f>_xlfn.MAXIFS(performance_data[portfolio_value],performance_data[portfolio_id],performance_data[[#This Row],[portfolio_id]],performance_data[date],performance_data[[#This Row],[latest_date]])</f>
        <v>225633.26</v>
      </c>
      <c r="P4988" s="15">
        <f>_xlfn.MAXIFS(performance_data[portfolio_value],performance_data[portfolio_id],performance_data[[#This Row],[portfolio_id]],performance_data[date],performance_data[[#This Row],[starting_date]])</f>
        <v>100021.29</v>
      </c>
      <c r="Q4988" s="15">
        <f>performance_data[[#This Row],[latest_value]]-performance_data[[#This Row],[starting_value]]</f>
        <v>125611.97000000002</v>
      </c>
      <c r="R4988" s="15">
        <f>performance_data[[#This Row],[net_inflows]]-performance_data[[#This Row],[net_outflows]]</f>
        <v>6795.340000000002</v>
      </c>
      <c r="S4988" s="15" t="str">
        <f>IF(performance_data[[#This Row],[net_inflows]]&gt;AVERAGE(performance_data[net_inflows]),"High","Low")</f>
        <v>High</v>
      </c>
      <c r="T4988" s="15">
        <f>AVERAGEIF(performance_data[inflow_flag],performance_data[[#This Row],[inflow_flag]],performance_data[return_percentage])</f>
        <v>4.8467905675459724</v>
      </c>
      <c r="U4988" s="17">
        <f>IF(performance_data[[#This Row],[return_percentage]]&lt;performance_data[[#This Row],[benchmark_return]],1,0)</f>
        <v>1</v>
      </c>
      <c r="V4988" s="17">
        <f>COUNTIFS(performance_data[portfolio_id],performance_data[[#This Row],[portfolio_id]])</f>
        <v>28</v>
      </c>
      <c r="W4988" s="17">
        <f>COUNTIFS(performance_data[portfolio_id],performance_data[[#This Row],[portfolio_id]],
          performance_data[return_flag],1)</f>
        <v>12</v>
      </c>
      <c r="X4988" s="15">
        <f>performance_data[[#This Row],[underperform_flag_count]]/performance_data[[#This Row],[totalportfoliocount]]</f>
        <v>0.42857142857142855</v>
      </c>
    </row>
    <row r="4989" spans="1:24" x14ac:dyDescent="0.3">
      <c r="A4989">
        <v>9983</v>
      </c>
      <c r="B4989" s="1">
        <v>45505</v>
      </c>
      <c r="C4989">
        <v>91462.03</v>
      </c>
      <c r="D4989">
        <v>-1.53</v>
      </c>
      <c r="E4989">
        <v>-1.58</v>
      </c>
      <c r="F4989">
        <v>3469.46</v>
      </c>
      <c r="G4989">
        <v>17503.03</v>
      </c>
      <c r="H4989" t="s">
        <v>2205</v>
      </c>
      <c r="I4989" t="s">
        <v>2209</v>
      </c>
      <c r="J4989">
        <v>8</v>
      </c>
      <c r="K4989" t="s">
        <v>2214</v>
      </c>
      <c r="L4989" t="str">
        <f>IF(performance_data[[#This Row],[return_percentage]]&gt;=performance_data[[#This Row],[benchmark_return]],"Higher","Lower")</f>
        <v>Higher</v>
      </c>
      <c r="M4989" s="14">
        <f xml:space="preserve"> _xlfn.MAXIFS(performance_data[date],performance_data[portfolio_id],performance_data[[#This Row],[portfolio_id]])</f>
        <v>45524</v>
      </c>
      <c r="N4989" s="14">
        <f xml:space="preserve"> _xlfn.MINIFS(performance_data[date],performance_data[portfolio_id],performance_data[[#This Row],[portfolio_id]])</f>
        <v>44831</v>
      </c>
      <c r="O4989" s="15">
        <f>_xlfn.MAXIFS(performance_data[portfolio_value],performance_data[portfolio_id],performance_data[[#This Row],[portfolio_id]],performance_data[date],performance_data[[#This Row],[latest_date]])</f>
        <v>225633.26</v>
      </c>
      <c r="P4989" s="15">
        <f>_xlfn.MAXIFS(performance_data[portfolio_value],performance_data[portfolio_id],performance_data[[#This Row],[portfolio_id]],performance_data[date],performance_data[[#This Row],[starting_date]])</f>
        <v>100021.29</v>
      </c>
      <c r="Q4989" s="15">
        <f>performance_data[[#This Row],[latest_value]]-performance_data[[#This Row],[starting_value]]</f>
        <v>125611.97000000002</v>
      </c>
      <c r="R4989" s="15">
        <f>performance_data[[#This Row],[net_inflows]]-performance_data[[#This Row],[net_outflows]]</f>
        <v>-14033.57</v>
      </c>
      <c r="S4989" s="15" t="str">
        <f>IF(performance_data[[#This Row],[net_inflows]]&gt;AVERAGE(performance_data[net_inflows]),"High","Low")</f>
        <v>Low</v>
      </c>
      <c r="T4989" s="15">
        <f>AVERAGEIF(performance_data[inflow_flag],performance_data[[#This Row],[inflow_flag]],performance_data[return_percentage])</f>
        <v>5.0457846277021572</v>
      </c>
      <c r="U4989" s="17">
        <f>IF(performance_data[[#This Row],[return_percentage]]&lt;performance_data[[#This Row],[benchmark_return]],1,0)</f>
        <v>0</v>
      </c>
      <c r="V4989" s="17">
        <f>COUNTIFS(performance_data[portfolio_id],performance_data[[#This Row],[portfolio_id]])</f>
        <v>28</v>
      </c>
      <c r="W4989" s="17">
        <f>COUNTIFS(performance_data[portfolio_id],performance_data[[#This Row],[portfolio_id]],
          performance_data[return_flag],1)</f>
        <v>12</v>
      </c>
      <c r="X4989" s="15">
        <f>performance_data[[#This Row],[underperform_flag_count]]/performance_data[[#This Row],[totalportfoliocount]]</f>
        <v>0.42857142857142855</v>
      </c>
    </row>
    <row r="4990" spans="1:24" x14ac:dyDescent="0.3">
      <c r="A4990">
        <v>9983</v>
      </c>
      <c r="B4990" s="1">
        <v>45217</v>
      </c>
      <c r="C4990">
        <v>417092.53</v>
      </c>
      <c r="D4990">
        <v>12.11</v>
      </c>
      <c r="E4990">
        <v>11.21</v>
      </c>
      <c r="F4990">
        <v>2688.75</v>
      </c>
      <c r="G4990">
        <v>8471.32</v>
      </c>
      <c r="H4990" t="s">
        <v>2213</v>
      </c>
      <c r="I4990" t="s">
        <v>2217</v>
      </c>
      <c r="J4990">
        <v>10</v>
      </c>
      <c r="K4990" t="s">
        <v>2224</v>
      </c>
      <c r="L4990" t="str">
        <f>IF(performance_data[[#This Row],[return_percentage]]&gt;=performance_data[[#This Row],[benchmark_return]],"Higher","Lower")</f>
        <v>Higher</v>
      </c>
      <c r="M4990" s="14">
        <f xml:space="preserve"> _xlfn.MAXIFS(performance_data[date],performance_data[portfolio_id],performance_data[[#This Row],[portfolio_id]])</f>
        <v>45524</v>
      </c>
      <c r="N4990" s="14">
        <f xml:space="preserve"> _xlfn.MINIFS(performance_data[date],performance_data[portfolio_id],performance_data[[#This Row],[portfolio_id]])</f>
        <v>44831</v>
      </c>
      <c r="O4990" s="15">
        <f>_xlfn.MAXIFS(performance_data[portfolio_value],performance_data[portfolio_id],performance_data[[#This Row],[portfolio_id]],performance_data[date],performance_data[[#This Row],[latest_date]])</f>
        <v>225633.26</v>
      </c>
      <c r="P4990" s="15">
        <f>_xlfn.MAXIFS(performance_data[portfolio_value],performance_data[portfolio_id],performance_data[[#This Row],[portfolio_id]],performance_data[date],performance_data[[#This Row],[starting_date]])</f>
        <v>100021.29</v>
      </c>
      <c r="Q4990" s="15">
        <f>performance_data[[#This Row],[latest_value]]-performance_data[[#This Row],[starting_value]]</f>
        <v>125611.97000000002</v>
      </c>
      <c r="R4990" s="15">
        <f>performance_data[[#This Row],[net_inflows]]-performance_data[[#This Row],[net_outflows]]</f>
        <v>-5782.57</v>
      </c>
      <c r="S4990" s="15" t="str">
        <f>IF(performance_data[[#This Row],[net_inflows]]&gt;AVERAGE(performance_data[net_inflows]),"High","Low")</f>
        <v>Low</v>
      </c>
      <c r="T4990" s="15">
        <f>AVERAGEIF(performance_data[inflow_flag],performance_data[[#This Row],[inflow_flag]],performance_data[return_percentage])</f>
        <v>5.0457846277021572</v>
      </c>
      <c r="U4990" s="17">
        <f>IF(performance_data[[#This Row],[return_percentage]]&lt;performance_data[[#This Row],[benchmark_return]],1,0)</f>
        <v>0</v>
      </c>
      <c r="V4990" s="17">
        <f>COUNTIFS(performance_data[portfolio_id],performance_data[[#This Row],[portfolio_id]])</f>
        <v>28</v>
      </c>
      <c r="W4990" s="17">
        <f>COUNTIFS(performance_data[portfolio_id],performance_data[[#This Row],[portfolio_id]],
          performance_data[return_flag],1)</f>
        <v>12</v>
      </c>
      <c r="X4990" s="15">
        <f>performance_data[[#This Row],[underperform_flag_count]]/performance_data[[#This Row],[totalportfoliocount]]</f>
        <v>0.42857142857142855</v>
      </c>
    </row>
    <row r="4991" spans="1:24" x14ac:dyDescent="0.3">
      <c r="A4991">
        <v>9983</v>
      </c>
      <c r="B4991" s="1">
        <v>45074</v>
      </c>
      <c r="C4991">
        <v>365001.97</v>
      </c>
      <c r="D4991">
        <v>18.91</v>
      </c>
      <c r="E4991">
        <v>19.420000000000002</v>
      </c>
      <c r="F4991">
        <v>13300.83</v>
      </c>
      <c r="G4991">
        <v>11972.66</v>
      </c>
      <c r="H4991" t="s">
        <v>2213</v>
      </c>
      <c r="I4991" t="s">
        <v>2211</v>
      </c>
      <c r="J4991">
        <v>5</v>
      </c>
      <c r="K4991" t="s">
        <v>2223</v>
      </c>
      <c r="L4991" t="str">
        <f>IF(performance_data[[#This Row],[return_percentage]]&gt;=performance_data[[#This Row],[benchmark_return]],"Higher","Lower")</f>
        <v>Lower</v>
      </c>
      <c r="M4991" s="14">
        <f xml:space="preserve"> _xlfn.MAXIFS(performance_data[date],performance_data[portfolio_id],performance_data[[#This Row],[portfolio_id]])</f>
        <v>45524</v>
      </c>
      <c r="N4991" s="14">
        <f xml:space="preserve"> _xlfn.MINIFS(performance_data[date],performance_data[portfolio_id],performance_data[[#This Row],[portfolio_id]])</f>
        <v>44831</v>
      </c>
      <c r="O4991" s="15">
        <f>_xlfn.MAXIFS(performance_data[portfolio_value],performance_data[portfolio_id],performance_data[[#This Row],[portfolio_id]],performance_data[date],performance_data[[#This Row],[latest_date]])</f>
        <v>225633.26</v>
      </c>
      <c r="P4991" s="15">
        <f>_xlfn.MAXIFS(performance_data[portfolio_value],performance_data[portfolio_id],performance_data[[#This Row],[portfolio_id]],performance_data[date],performance_data[[#This Row],[starting_date]])</f>
        <v>100021.29</v>
      </c>
      <c r="Q4991" s="15">
        <f>performance_data[[#This Row],[latest_value]]-performance_data[[#This Row],[starting_value]]</f>
        <v>125611.97000000002</v>
      </c>
      <c r="R4991" s="15">
        <f>performance_data[[#This Row],[net_inflows]]-performance_data[[#This Row],[net_outflows]]</f>
        <v>1328.17</v>
      </c>
      <c r="S4991" s="15" t="str">
        <f>IF(performance_data[[#This Row],[net_inflows]]&gt;AVERAGE(performance_data[net_inflows]),"High","Low")</f>
        <v>High</v>
      </c>
      <c r="T4991" s="15">
        <f>AVERAGEIF(performance_data[inflow_flag],performance_data[[#This Row],[inflow_flag]],performance_data[return_percentage])</f>
        <v>4.8467905675459724</v>
      </c>
      <c r="U4991" s="17">
        <f>IF(performance_data[[#This Row],[return_percentage]]&lt;performance_data[[#This Row],[benchmark_return]],1,0)</f>
        <v>1</v>
      </c>
      <c r="V4991" s="17">
        <f>COUNTIFS(performance_data[portfolio_id],performance_data[[#This Row],[portfolio_id]])</f>
        <v>28</v>
      </c>
      <c r="W4991" s="17">
        <f>COUNTIFS(performance_data[portfolio_id],performance_data[[#This Row],[portfolio_id]],
          performance_data[return_flag],1)</f>
        <v>12</v>
      </c>
      <c r="X4991" s="15">
        <f>performance_data[[#This Row],[underperform_flag_count]]/performance_data[[#This Row],[totalportfoliocount]]</f>
        <v>0.42857142857142855</v>
      </c>
    </row>
    <row r="4992" spans="1:24" x14ac:dyDescent="0.3">
      <c r="A4992">
        <v>9983</v>
      </c>
      <c r="B4992" s="1">
        <v>45113</v>
      </c>
      <c r="C4992">
        <v>32974.21</v>
      </c>
      <c r="D4992">
        <v>5.95</v>
      </c>
      <c r="E4992">
        <v>6.1</v>
      </c>
      <c r="F4992">
        <v>7732.59</v>
      </c>
      <c r="G4992">
        <v>2384.36</v>
      </c>
      <c r="H4992" t="s">
        <v>2213</v>
      </c>
      <c r="I4992" t="s">
        <v>2209</v>
      </c>
      <c r="J4992">
        <v>7</v>
      </c>
      <c r="K4992" t="s">
        <v>2210</v>
      </c>
      <c r="L4992" t="str">
        <f>IF(performance_data[[#This Row],[return_percentage]]&gt;=performance_data[[#This Row],[benchmark_return]],"Higher","Lower")</f>
        <v>Lower</v>
      </c>
      <c r="M4992" s="14">
        <f xml:space="preserve"> _xlfn.MAXIFS(performance_data[date],performance_data[portfolio_id],performance_data[[#This Row],[portfolio_id]])</f>
        <v>45524</v>
      </c>
      <c r="N4992" s="14">
        <f xml:space="preserve"> _xlfn.MINIFS(performance_data[date],performance_data[portfolio_id],performance_data[[#This Row],[portfolio_id]])</f>
        <v>44831</v>
      </c>
      <c r="O4992" s="15">
        <f>_xlfn.MAXIFS(performance_data[portfolio_value],performance_data[portfolio_id],performance_data[[#This Row],[portfolio_id]],performance_data[date],performance_data[[#This Row],[latest_date]])</f>
        <v>225633.26</v>
      </c>
      <c r="P4992" s="15">
        <f>_xlfn.MAXIFS(performance_data[portfolio_value],performance_data[portfolio_id],performance_data[[#This Row],[portfolio_id]],performance_data[date],performance_data[[#This Row],[starting_date]])</f>
        <v>100021.29</v>
      </c>
      <c r="Q4992" s="15">
        <f>performance_data[[#This Row],[latest_value]]-performance_data[[#This Row],[starting_value]]</f>
        <v>125611.97000000002</v>
      </c>
      <c r="R4992" s="15">
        <f>performance_data[[#This Row],[net_inflows]]-performance_data[[#This Row],[net_outflows]]</f>
        <v>5348.23</v>
      </c>
      <c r="S4992" s="15" t="str">
        <f>IF(performance_data[[#This Row],[net_inflows]]&gt;AVERAGE(performance_data[net_inflows]),"High","Low")</f>
        <v>Low</v>
      </c>
      <c r="T4992" s="15">
        <f>AVERAGEIF(performance_data[inflow_flag],performance_data[[#This Row],[inflow_flag]],performance_data[return_percentage])</f>
        <v>5.0457846277021572</v>
      </c>
      <c r="U4992" s="17">
        <f>IF(performance_data[[#This Row],[return_percentage]]&lt;performance_data[[#This Row],[benchmark_return]],1,0)</f>
        <v>1</v>
      </c>
      <c r="V4992" s="17">
        <f>COUNTIFS(performance_data[portfolio_id],performance_data[[#This Row],[portfolio_id]])</f>
        <v>28</v>
      </c>
      <c r="W4992" s="17">
        <f>COUNTIFS(performance_data[portfolio_id],performance_data[[#This Row],[portfolio_id]],
          performance_data[return_flag],1)</f>
        <v>12</v>
      </c>
      <c r="X4992" s="15">
        <f>performance_data[[#This Row],[underperform_flag_count]]/performance_data[[#This Row],[totalportfoliocount]]</f>
        <v>0.42857142857142855</v>
      </c>
    </row>
    <row r="4993" spans="1:24" x14ac:dyDescent="0.3">
      <c r="A4993">
        <v>9983</v>
      </c>
      <c r="B4993" s="1">
        <v>45425</v>
      </c>
      <c r="C4993">
        <v>80124.100000000006</v>
      </c>
      <c r="D4993">
        <v>-9.8000000000000007</v>
      </c>
      <c r="E4993">
        <v>-11.16</v>
      </c>
      <c r="F4993">
        <v>1881.11</v>
      </c>
      <c r="G4993">
        <v>7483.39</v>
      </c>
      <c r="H4993" t="s">
        <v>2205</v>
      </c>
      <c r="I4993" t="s">
        <v>2211</v>
      </c>
      <c r="J4993">
        <v>5</v>
      </c>
      <c r="K4993" t="s">
        <v>2223</v>
      </c>
      <c r="L4993" t="str">
        <f>IF(performance_data[[#This Row],[return_percentage]]&gt;=performance_data[[#This Row],[benchmark_return]],"Higher","Lower")</f>
        <v>Higher</v>
      </c>
      <c r="M4993" s="14">
        <f xml:space="preserve"> _xlfn.MAXIFS(performance_data[date],performance_data[portfolio_id],performance_data[[#This Row],[portfolio_id]])</f>
        <v>45524</v>
      </c>
      <c r="N4993" s="14">
        <f xml:space="preserve"> _xlfn.MINIFS(performance_data[date],performance_data[portfolio_id],performance_data[[#This Row],[portfolio_id]])</f>
        <v>44831</v>
      </c>
      <c r="O4993" s="15">
        <f>_xlfn.MAXIFS(performance_data[portfolio_value],performance_data[portfolio_id],performance_data[[#This Row],[portfolio_id]],performance_data[date],performance_data[[#This Row],[latest_date]])</f>
        <v>225633.26</v>
      </c>
      <c r="P4993" s="15">
        <f>_xlfn.MAXIFS(performance_data[portfolio_value],performance_data[portfolio_id],performance_data[[#This Row],[portfolio_id]],performance_data[date],performance_data[[#This Row],[starting_date]])</f>
        <v>100021.29</v>
      </c>
      <c r="Q4993" s="15">
        <f>performance_data[[#This Row],[latest_value]]-performance_data[[#This Row],[starting_value]]</f>
        <v>125611.97000000002</v>
      </c>
      <c r="R4993" s="15">
        <f>performance_data[[#This Row],[net_inflows]]-performance_data[[#This Row],[net_outflows]]</f>
        <v>-5602.2800000000007</v>
      </c>
      <c r="S4993" s="15" t="str">
        <f>IF(performance_data[[#This Row],[net_inflows]]&gt;AVERAGE(performance_data[net_inflows]),"High","Low")</f>
        <v>Low</v>
      </c>
      <c r="T4993" s="15">
        <f>AVERAGEIF(performance_data[inflow_flag],performance_data[[#This Row],[inflow_flag]],performance_data[return_percentage])</f>
        <v>5.0457846277021572</v>
      </c>
      <c r="U4993" s="17">
        <f>IF(performance_data[[#This Row],[return_percentage]]&lt;performance_data[[#This Row],[benchmark_return]],1,0)</f>
        <v>0</v>
      </c>
      <c r="V4993" s="17">
        <f>COUNTIFS(performance_data[portfolio_id],performance_data[[#This Row],[portfolio_id]])</f>
        <v>28</v>
      </c>
      <c r="W4993" s="17">
        <f>COUNTIFS(performance_data[portfolio_id],performance_data[[#This Row],[portfolio_id]],
          performance_data[return_flag],1)</f>
        <v>12</v>
      </c>
      <c r="X4993" s="15">
        <f>performance_data[[#This Row],[underperform_flag_count]]/performance_data[[#This Row],[totalportfoliocount]]</f>
        <v>0.42857142857142855</v>
      </c>
    </row>
    <row r="4994" spans="1:24" x14ac:dyDescent="0.3">
      <c r="A4994">
        <v>9983</v>
      </c>
      <c r="B4994" s="1">
        <v>45472</v>
      </c>
      <c r="C4994">
        <v>238118.75</v>
      </c>
      <c r="D4994">
        <v>2.94</v>
      </c>
      <c r="E4994">
        <v>2.4</v>
      </c>
      <c r="F4994">
        <v>10776.44</v>
      </c>
      <c r="G4994">
        <v>12149.46</v>
      </c>
      <c r="H4994" t="s">
        <v>2205</v>
      </c>
      <c r="I4994" t="s">
        <v>2211</v>
      </c>
      <c r="J4994">
        <v>6</v>
      </c>
      <c r="K4994" t="s">
        <v>2212</v>
      </c>
      <c r="L4994" t="str">
        <f>IF(performance_data[[#This Row],[return_percentage]]&gt;=performance_data[[#This Row],[benchmark_return]],"Higher","Lower")</f>
        <v>Higher</v>
      </c>
      <c r="M4994" s="14">
        <f xml:space="preserve"> _xlfn.MAXIFS(performance_data[date],performance_data[portfolio_id],performance_data[[#This Row],[portfolio_id]])</f>
        <v>45524</v>
      </c>
      <c r="N4994" s="14">
        <f xml:space="preserve"> _xlfn.MINIFS(performance_data[date],performance_data[portfolio_id],performance_data[[#This Row],[portfolio_id]])</f>
        <v>44831</v>
      </c>
      <c r="O4994" s="15">
        <f>_xlfn.MAXIFS(performance_data[portfolio_value],performance_data[portfolio_id],performance_data[[#This Row],[portfolio_id]],performance_data[date],performance_data[[#This Row],[latest_date]])</f>
        <v>225633.26</v>
      </c>
      <c r="P4994" s="15">
        <f>_xlfn.MAXIFS(performance_data[portfolio_value],performance_data[portfolio_id],performance_data[[#This Row],[portfolio_id]],performance_data[date],performance_data[[#This Row],[starting_date]])</f>
        <v>100021.29</v>
      </c>
      <c r="Q4994" s="15">
        <f>performance_data[[#This Row],[latest_value]]-performance_data[[#This Row],[starting_value]]</f>
        <v>125611.97000000002</v>
      </c>
      <c r="R4994" s="15">
        <f>performance_data[[#This Row],[net_inflows]]-performance_data[[#This Row],[net_outflows]]</f>
        <v>-1373.0199999999986</v>
      </c>
      <c r="S4994" s="15" t="str">
        <f>IF(performance_data[[#This Row],[net_inflows]]&gt;AVERAGE(performance_data[net_inflows]),"High","Low")</f>
        <v>High</v>
      </c>
      <c r="T4994" s="15">
        <f>AVERAGEIF(performance_data[inflow_flag],performance_data[[#This Row],[inflow_flag]],performance_data[return_percentage])</f>
        <v>4.8467905675459724</v>
      </c>
      <c r="U4994" s="17">
        <f>IF(performance_data[[#This Row],[return_percentage]]&lt;performance_data[[#This Row],[benchmark_return]],1,0)</f>
        <v>0</v>
      </c>
      <c r="V4994" s="17">
        <f>COUNTIFS(performance_data[portfolio_id],performance_data[[#This Row],[portfolio_id]])</f>
        <v>28</v>
      </c>
      <c r="W4994" s="17">
        <f>COUNTIFS(performance_data[portfolio_id],performance_data[[#This Row],[portfolio_id]],
          performance_data[return_flag],1)</f>
        <v>12</v>
      </c>
      <c r="X4994" s="15">
        <f>performance_data[[#This Row],[underperform_flag_count]]/performance_data[[#This Row],[totalportfoliocount]]</f>
        <v>0.42857142857142855</v>
      </c>
    </row>
    <row r="4995" spans="1:24" x14ac:dyDescent="0.3">
      <c r="A4995">
        <v>9983</v>
      </c>
      <c r="B4995" s="1">
        <v>45066</v>
      </c>
      <c r="C4995">
        <v>283665.49</v>
      </c>
      <c r="D4995">
        <v>0.06</v>
      </c>
      <c r="E4995">
        <v>0.05</v>
      </c>
      <c r="F4995">
        <v>1449.54</v>
      </c>
      <c r="G4995">
        <v>19011.38</v>
      </c>
      <c r="H4995" t="s">
        <v>2213</v>
      </c>
      <c r="I4995" t="s">
        <v>2211</v>
      </c>
      <c r="J4995">
        <v>5</v>
      </c>
      <c r="K4995" t="s">
        <v>2223</v>
      </c>
      <c r="L4995" t="str">
        <f>IF(performance_data[[#This Row],[return_percentage]]&gt;=performance_data[[#This Row],[benchmark_return]],"Higher","Lower")</f>
        <v>Higher</v>
      </c>
      <c r="M4995" s="14">
        <f xml:space="preserve"> _xlfn.MAXIFS(performance_data[date],performance_data[portfolio_id],performance_data[[#This Row],[portfolio_id]])</f>
        <v>45524</v>
      </c>
      <c r="N4995" s="14">
        <f xml:space="preserve"> _xlfn.MINIFS(performance_data[date],performance_data[portfolio_id],performance_data[[#This Row],[portfolio_id]])</f>
        <v>44831</v>
      </c>
      <c r="O4995" s="15">
        <f>_xlfn.MAXIFS(performance_data[portfolio_value],performance_data[portfolio_id],performance_data[[#This Row],[portfolio_id]],performance_data[date],performance_data[[#This Row],[latest_date]])</f>
        <v>225633.26</v>
      </c>
      <c r="P4995" s="15">
        <f>_xlfn.MAXIFS(performance_data[portfolio_value],performance_data[portfolio_id],performance_data[[#This Row],[portfolio_id]],performance_data[date],performance_data[[#This Row],[starting_date]])</f>
        <v>100021.29</v>
      </c>
      <c r="Q4995" s="15">
        <f>performance_data[[#This Row],[latest_value]]-performance_data[[#This Row],[starting_value]]</f>
        <v>125611.97000000002</v>
      </c>
      <c r="R4995" s="15">
        <f>performance_data[[#This Row],[net_inflows]]-performance_data[[#This Row],[net_outflows]]</f>
        <v>-17561.84</v>
      </c>
      <c r="S4995" s="15" t="str">
        <f>IF(performance_data[[#This Row],[net_inflows]]&gt;AVERAGE(performance_data[net_inflows]),"High","Low")</f>
        <v>Low</v>
      </c>
      <c r="T4995" s="15">
        <f>AVERAGEIF(performance_data[inflow_flag],performance_data[[#This Row],[inflow_flag]],performance_data[return_percentage])</f>
        <v>5.0457846277021572</v>
      </c>
      <c r="U4995" s="17">
        <f>IF(performance_data[[#This Row],[return_percentage]]&lt;performance_data[[#This Row],[benchmark_return]],1,0)</f>
        <v>0</v>
      </c>
      <c r="V4995" s="17">
        <f>COUNTIFS(performance_data[portfolio_id],performance_data[[#This Row],[portfolio_id]])</f>
        <v>28</v>
      </c>
      <c r="W4995" s="17">
        <f>COUNTIFS(performance_data[portfolio_id],performance_data[[#This Row],[portfolio_id]],
          performance_data[return_flag],1)</f>
        <v>12</v>
      </c>
      <c r="X4995" s="15">
        <f>performance_data[[#This Row],[underperform_flag_count]]/performance_data[[#This Row],[totalportfoliocount]]</f>
        <v>0.42857142857142855</v>
      </c>
    </row>
    <row r="4996" spans="1:24" x14ac:dyDescent="0.3">
      <c r="A4996">
        <v>9983</v>
      </c>
      <c r="B4996" s="1">
        <v>45498</v>
      </c>
      <c r="C4996">
        <v>65561.679999999993</v>
      </c>
      <c r="D4996">
        <v>14.37</v>
      </c>
      <c r="E4996">
        <v>15.61</v>
      </c>
      <c r="F4996">
        <v>10506.12</v>
      </c>
      <c r="G4996">
        <v>13783.92</v>
      </c>
      <c r="H4996" t="s">
        <v>2205</v>
      </c>
      <c r="I4996" t="s">
        <v>2209</v>
      </c>
      <c r="J4996">
        <v>7</v>
      </c>
      <c r="K4996" t="s">
        <v>2210</v>
      </c>
      <c r="L4996" t="str">
        <f>IF(performance_data[[#This Row],[return_percentage]]&gt;=performance_data[[#This Row],[benchmark_return]],"Higher","Lower")</f>
        <v>Lower</v>
      </c>
      <c r="M4996" s="14">
        <f xml:space="preserve"> _xlfn.MAXIFS(performance_data[date],performance_data[portfolio_id],performance_data[[#This Row],[portfolio_id]])</f>
        <v>45524</v>
      </c>
      <c r="N4996" s="14">
        <f xml:space="preserve"> _xlfn.MINIFS(performance_data[date],performance_data[portfolio_id],performance_data[[#This Row],[portfolio_id]])</f>
        <v>44831</v>
      </c>
      <c r="O4996" s="15">
        <f>_xlfn.MAXIFS(performance_data[portfolio_value],performance_data[portfolio_id],performance_data[[#This Row],[portfolio_id]],performance_data[date],performance_data[[#This Row],[latest_date]])</f>
        <v>225633.26</v>
      </c>
      <c r="P4996" s="15">
        <f>_xlfn.MAXIFS(performance_data[portfolio_value],performance_data[portfolio_id],performance_data[[#This Row],[portfolio_id]],performance_data[date],performance_data[[#This Row],[starting_date]])</f>
        <v>100021.29</v>
      </c>
      <c r="Q4996" s="15">
        <f>performance_data[[#This Row],[latest_value]]-performance_data[[#This Row],[starting_value]]</f>
        <v>125611.97000000002</v>
      </c>
      <c r="R4996" s="15">
        <f>performance_data[[#This Row],[net_inflows]]-performance_data[[#This Row],[net_outflows]]</f>
        <v>-3277.7999999999993</v>
      </c>
      <c r="S4996" s="15" t="str">
        <f>IF(performance_data[[#This Row],[net_inflows]]&gt;AVERAGE(performance_data[net_inflows]),"High","Low")</f>
        <v>High</v>
      </c>
      <c r="T4996" s="15">
        <f>AVERAGEIF(performance_data[inflow_flag],performance_data[[#This Row],[inflow_flag]],performance_data[return_percentage])</f>
        <v>4.8467905675459724</v>
      </c>
      <c r="U4996" s="17">
        <f>IF(performance_data[[#This Row],[return_percentage]]&lt;performance_data[[#This Row],[benchmark_return]],1,0)</f>
        <v>1</v>
      </c>
      <c r="V4996" s="17">
        <f>COUNTIFS(performance_data[portfolio_id],performance_data[[#This Row],[portfolio_id]])</f>
        <v>28</v>
      </c>
      <c r="W4996" s="17">
        <f>COUNTIFS(performance_data[portfolio_id],performance_data[[#This Row],[portfolio_id]],
          performance_data[return_flag],1)</f>
        <v>12</v>
      </c>
      <c r="X4996" s="15">
        <f>performance_data[[#This Row],[underperform_flag_count]]/performance_data[[#This Row],[totalportfoliocount]]</f>
        <v>0.42857142857142855</v>
      </c>
    </row>
    <row r="4997" spans="1:24" x14ac:dyDescent="0.3">
      <c r="A4997">
        <v>9983</v>
      </c>
      <c r="B4997" s="1">
        <v>45438</v>
      </c>
      <c r="C4997">
        <v>486858.27</v>
      </c>
      <c r="D4997">
        <v>8.74</v>
      </c>
      <c r="E4997">
        <v>10.199999999999999</v>
      </c>
      <c r="F4997">
        <v>16024.45</v>
      </c>
      <c r="G4997">
        <v>10091.75</v>
      </c>
      <c r="H4997" t="s">
        <v>2205</v>
      </c>
      <c r="I4997" t="s">
        <v>2211</v>
      </c>
      <c r="J4997">
        <v>5</v>
      </c>
      <c r="K4997" t="s">
        <v>2223</v>
      </c>
      <c r="L4997" t="str">
        <f>IF(performance_data[[#This Row],[return_percentage]]&gt;=performance_data[[#This Row],[benchmark_return]],"Higher","Lower")</f>
        <v>Lower</v>
      </c>
      <c r="M4997" s="14">
        <f xml:space="preserve"> _xlfn.MAXIFS(performance_data[date],performance_data[portfolio_id],performance_data[[#This Row],[portfolio_id]])</f>
        <v>45524</v>
      </c>
      <c r="N4997" s="14">
        <f xml:space="preserve"> _xlfn.MINIFS(performance_data[date],performance_data[portfolio_id],performance_data[[#This Row],[portfolio_id]])</f>
        <v>44831</v>
      </c>
      <c r="O4997" s="15">
        <f>_xlfn.MAXIFS(performance_data[portfolio_value],performance_data[portfolio_id],performance_data[[#This Row],[portfolio_id]],performance_data[date],performance_data[[#This Row],[latest_date]])</f>
        <v>225633.26</v>
      </c>
      <c r="P4997" s="15">
        <f>_xlfn.MAXIFS(performance_data[portfolio_value],performance_data[portfolio_id],performance_data[[#This Row],[portfolio_id]],performance_data[date],performance_data[[#This Row],[starting_date]])</f>
        <v>100021.29</v>
      </c>
      <c r="Q4997" s="15">
        <f>performance_data[[#This Row],[latest_value]]-performance_data[[#This Row],[starting_value]]</f>
        <v>125611.97000000002</v>
      </c>
      <c r="R4997" s="15">
        <f>performance_data[[#This Row],[net_inflows]]-performance_data[[#This Row],[net_outflows]]</f>
        <v>5932.7000000000007</v>
      </c>
      <c r="S4997" s="15" t="str">
        <f>IF(performance_data[[#This Row],[net_inflows]]&gt;AVERAGE(performance_data[net_inflows]),"High","Low")</f>
        <v>High</v>
      </c>
      <c r="T4997" s="15">
        <f>AVERAGEIF(performance_data[inflow_flag],performance_data[[#This Row],[inflow_flag]],performance_data[return_percentage])</f>
        <v>4.8467905675459724</v>
      </c>
      <c r="U4997" s="17">
        <f>IF(performance_data[[#This Row],[return_percentage]]&lt;performance_data[[#This Row],[benchmark_return]],1,0)</f>
        <v>1</v>
      </c>
      <c r="V4997" s="17">
        <f>COUNTIFS(performance_data[portfolio_id],performance_data[[#This Row],[portfolio_id]])</f>
        <v>28</v>
      </c>
      <c r="W4997" s="17">
        <f>COUNTIFS(performance_data[portfolio_id],performance_data[[#This Row],[portfolio_id]],
          performance_data[return_flag],1)</f>
        <v>12</v>
      </c>
      <c r="X4997" s="15">
        <f>performance_data[[#This Row],[underperform_flag_count]]/performance_data[[#This Row],[totalportfoliocount]]</f>
        <v>0.42857142857142855</v>
      </c>
    </row>
    <row r="4998" spans="1:24" x14ac:dyDescent="0.3">
      <c r="A4998">
        <v>9983</v>
      </c>
      <c r="B4998" s="1">
        <v>45181</v>
      </c>
      <c r="C4998">
        <v>42369.68</v>
      </c>
      <c r="D4998">
        <v>8.67</v>
      </c>
      <c r="E4998">
        <v>8.58</v>
      </c>
      <c r="F4998">
        <v>1450.76</v>
      </c>
      <c r="G4998">
        <v>19178.34</v>
      </c>
      <c r="H4998" t="s">
        <v>2213</v>
      </c>
      <c r="I4998" t="s">
        <v>2209</v>
      </c>
      <c r="J4998">
        <v>9</v>
      </c>
      <c r="K4998" t="s">
        <v>2221</v>
      </c>
      <c r="L4998" t="str">
        <f>IF(performance_data[[#This Row],[return_percentage]]&gt;=performance_data[[#This Row],[benchmark_return]],"Higher","Lower")</f>
        <v>Higher</v>
      </c>
      <c r="M4998" s="14">
        <f xml:space="preserve"> _xlfn.MAXIFS(performance_data[date],performance_data[portfolio_id],performance_data[[#This Row],[portfolio_id]])</f>
        <v>45524</v>
      </c>
      <c r="N4998" s="14">
        <f xml:space="preserve"> _xlfn.MINIFS(performance_data[date],performance_data[portfolio_id],performance_data[[#This Row],[portfolio_id]])</f>
        <v>44831</v>
      </c>
      <c r="O4998" s="15">
        <f>_xlfn.MAXIFS(performance_data[portfolio_value],performance_data[portfolio_id],performance_data[[#This Row],[portfolio_id]],performance_data[date],performance_data[[#This Row],[latest_date]])</f>
        <v>225633.26</v>
      </c>
      <c r="P4998" s="15">
        <f>_xlfn.MAXIFS(performance_data[portfolio_value],performance_data[portfolio_id],performance_data[[#This Row],[portfolio_id]],performance_data[date],performance_data[[#This Row],[starting_date]])</f>
        <v>100021.29</v>
      </c>
      <c r="Q4998" s="15">
        <f>performance_data[[#This Row],[latest_value]]-performance_data[[#This Row],[starting_value]]</f>
        <v>125611.97000000002</v>
      </c>
      <c r="R4998" s="15">
        <f>performance_data[[#This Row],[net_inflows]]-performance_data[[#This Row],[net_outflows]]</f>
        <v>-17727.580000000002</v>
      </c>
      <c r="S4998" s="15" t="str">
        <f>IF(performance_data[[#This Row],[net_inflows]]&gt;AVERAGE(performance_data[net_inflows]),"High","Low")</f>
        <v>Low</v>
      </c>
      <c r="T4998" s="15">
        <f>AVERAGEIF(performance_data[inflow_flag],performance_data[[#This Row],[inflow_flag]],performance_data[return_percentage])</f>
        <v>5.0457846277021572</v>
      </c>
      <c r="U4998" s="17">
        <f>IF(performance_data[[#This Row],[return_percentage]]&lt;performance_data[[#This Row],[benchmark_return]],1,0)</f>
        <v>0</v>
      </c>
      <c r="V4998" s="17">
        <f>COUNTIFS(performance_data[portfolio_id],performance_data[[#This Row],[portfolio_id]])</f>
        <v>28</v>
      </c>
      <c r="W4998" s="17">
        <f>COUNTIFS(performance_data[portfolio_id],performance_data[[#This Row],[portfolio_id]],
          performance_data[return_flag],1)</f>
        <v>12</v>
      </c>
      <c r="X4998" s="15">
        <f>performance_data[[#This Row],[underperform_flag_count]]/performance_data[[#This Row],[totalportfoliocount]]</f>
        <v>0.42857142857142855</v>
      </c>
    </row>
    <row r="4999" spans="1:24" x14ac:dyDescent="0.3">
      <c r="A4999">
        <v>9983</v>
      </c>
      <c r="B4999" s="1">
        <v>45282</v>
      </c>
      <c r="C4999">
        <v>137477.63</v>
      </c>
      <c r="D4999">
        <v>4.78</v>
      </c>
      <c r="E4999">
        <v>4.03</v>
      </c>
      <c r="F4999">
        <v>12096.5</v>
      </c>
      <c r="G4999">
        <v>18817.88</v>
      </c>
      <c r="H4999" t="s">
        <v>2213</v>
      </c>
      <c r="I4999" t="s">
        <v>2217</v>
      </c>
      <c r="J4999">
        <v>12</v>
      </c>
      <c r="K4999" t="s">
        <v>2218</v>
      </c>
      <c r="L4999" t="str">
        <f>IF(performance_data[[#This Row],[return_percentage]]&gt;=performance_data[[#This Row],[benchmark_return]],"Higher","Lower")</f>
        <v>Higher</v>
      </c>
      <c r="M4999" s="14">
        <f xml:space="preserve"> _xlfn.MAXIFS(performance_data[date],performance_data[portfolio_id],performance_data[[#This Row],[portfolio_id]])</f>
        <v>45524</v>
      </c>
      <c r="N4999" s="14">
        <f xml:space="preserve"> _xlfn.MINIFS(performance_data[date],performance_data[portfolio_id],performance_data[[#This Row],[portfolio_id]])</f>
        <v>44831</v>
      </c>
      <c r="O4999" s="15">
        <f>_xlfn.MAXIFS(performance_data[portfolio_value],performance_data[portfolio_id],performance_data[[#This Row],[portfolio_id]],performance_data[date],performance_data[[#This Row],[latest_date]])</f>
        <v>225633.26</v>
      </c>
      <c r="P4999" s="15">
        <f>_xlfn.MAXIFS(performance_data[portfolio_value],performance_data[portfolio_id],performance_data[[#This Row],[portfolio_id]],performance_data[date],performance_data[[#This Row],[starting_date]])</f>
        <v>100021.29</v>
      </c>
      <c r="Q4999" s="15">
        <f>performance_data[[#This Row],[latest_value]]-performance_data[[#This Row],[starting_value]]</f>
        <v>125611.97000000002</v>
      </c>
      <c r="R4999" s="15">
        <f>performance_data[[#This Row],[net_inflows]]-performance_data[[#This Row],[net_outflows]]</f>
        <v>-6721.380000000001</v>
      </c>
      <c r="S4999" s="15" t="str">
        <f>IF(performance_data[[#This Row],[net_inflows]]&gt;AVERAGE(performance_data[net_inflows]),"High","Low")</f>
        <v>High</v>
      </c>
      <c r="T4999" s="15">
        <f>AVERAGEIF(performance_data[inflow_flag],performance_data[[#This Row],[inflow_flag]],performance_data[return_percentage])</f>
        <v>4.8467905675459724</v>
      </c>
      <c r="U4999" s="17">
        <f>IF(performance_data[[#This Row],[return_percentage]]&lt;performance_data[[#This Row],[benchmark_return]],1,0)</f>
        <v>0</v>
      </c>
      <c r="V4999" s="17">
        <f>COUNTIFS(performance_data[portfolio_id],performance_data[[#This Row],[portfolio_id]])</f>
        <v>28</v>
      </c>
      <c r="W4999" s="17">
        <f>COUNTIFS(performance_data[portfolio_id],performance_data[[#This Row],[portfolio_id]],
          performance_data[return_flag],1)</f>
        <v>12</v>
      </c>
      <c r="X4999" s="15">
        <f>performance_data[[#This Row],[underperform_flag_count]]/performance_data[[#This Row],[totalportfoliocount]]</f>
        <v>0.42857142857142855</v>
      </c>
    </row>
    <row r="5000" spans="1:24" x14ac:dyDescent="0.3">
      <c r="A5000">
        <v>9983</v>
      </c>
      <c r="B5000" s="1">
        <v>45468</v>
      </c>
      <c r="C5000">
        <v>101869.62</v>
      </c>
      <c r="D5000">
        <v>-8.49</v>
      </c>
      <c r="E5000">
        <v>-7.12</v>
      </c>
      <c r="F5000">
        <v>8053.83</v>
      </c>
      <c r="G5000">
        <v>5738.13</v>
      </c>
      <c r="H5000" t="s">
        <v>2205</v>
      </c>
      <c r="I5000" t="s">
        <v>2211</v>
      </c>
      <c r="J5000">
        <v>6</v>
      </c>
      <c r="K5000" t="s">
        <v>2212</v>
      </c>
      <c r="L5000" t="str">
        <f>IF(performance_data[[#This Row],[return_percentage]]&gt;=performance_data[[#This Row],[benchmark_return]],"Higher","Lower")</f>
        <v>Lower</v>
      </c>
      <c r="M5000" s="14">
        <f xml:space="preserve"> _xlfn.MAXIFS(performance_data[date],performance_data[portfolio_id],performance_data[[#This Row],[portfolio_id]])</f>
        <v>45524</v>
      </c>
      <c r="N5000" s="14">
        <f xml:space="preserve"> _xlfn.MINIFS(performance_data[date],performance_data[portfolio_id],performance_data[[#This Row],[portfolio_id]])</f>
        <v>44831</v>
      </c>
      <c r="O5000" s="15">
        <f>_xlfn.MAXIFS(performance_data[portfolio_value],performance_data[portfolio_id],performance_data[[#This Row],[portfolio_id]],performance_data[date],performance_data[[#This Row],[latest_date]])</f>
        <v>225633.26</v>
      </c>
      <c r="P5000" s="15">
        <f>_xlfn.MAXIFS(performance_data[portfolio_value],performance_data[portfolio_id],performance_data[[#This Row],[portfolio_id]],performance_data[date],performance_data[[#This Row],[starting_date]])</f>
        <v>100021.29</v>
      </c>
      <c r="Q5000" s="15">
        <f>performance_data[[#This Row],[latest_value]]-performance_data[[#This Row],[starting_value]]</f>
        <v>125611.97000000002</v>
      </c>
      <c r="R5000" s="15">
        <f>performance_data[[#This Row],[net_inflows]]-performance_data[[#This Row],[net_outflows]]</f>
        <v>2315.6999999999998</v>
      </c>
      <c r="S5000" s="15" t="str">
        <f>IF(performance_data[[#This Row],[net_inflows]]&gt;AVERAGE(performance_data[net_inflows]),"High","Low")</f>
        <v>Low</v>
      </c>
      <c r="T5000" s="15">
        <f>AVERAGEIF(performance_data[inflow_flag],performance_data[[#This Row],[inflow_flag]],performance_data[return_percentage])</f>
        <v>5.0457846277021572</v>
      </c>
      <c r="U5000" s="17">
        <f>IF(performance_data[[#This Row],[return_percentage]]&lt;performance_data[[#This Row],[benchmark_return]],1,0)</f>
        <v>1</v>
      </c>
      <c r="V5000" s="17">
        <f>COUNTIFS(performance_data[portfolio_id],performance_data[[#This Row],[portfolio_id]])</f>
        <v>28</v>
      </c>
      <c r="W5000" s="17">
        <f>COUNTIFS(performance_data[portfolio_id],performance_data[[#This Row],[portfolio_id]],
          performance_data[return_flag],1)</f>
        <v>12</v>
      </c>
      <c r="X5000" s="15">
        <f>performance_data[[#This Row],[underperform_flag_count]]/performance_data[[#This Row],[totalportfoliocount]]</f>
        <v>0.42857142857142855</v>
      </c>
    </row>
    <row r="5001" spans="1:24" x14ac:dyDescent="0.3">
      <c r="A5001">
        <v>9983</v>
      </c>
      <c r="B5001" s="1">
        <v>45370</v>
      </c>
      <c r="C5001">
        <v>10910.18</v>
      </c>
      <c r="D5001">
        <v>4.46</v>
      </c>
      <c r="E5001">
        <v>3.99</v>
      </c>
      <c r="F5001">
        <v>6805.77</v>
      </c>
      <c r="G5001">
        <v>8735.42</v>
      </c>
      <c r="H5001" t="s">
        <v>2205</v>
      </c>
      <c r="I5001" t="s">
        <v>2206</v>
      </c>
      <c r="J5001">
        <v>3</v>
      </c>
      <c r="K5001" t="s">
        <v>2222</v>
      </c>
      <c r="L5001" t="str">
        <f>IF(performance_data[[#This Row],[return_percentage]]&gt;=performance_data[[#This Row],[benchmark_return]],"Higher","Lower")</f>
        <v>Higher</v>
      </c>
      <c r="M5001" s="14">
        <f xml:space="preserve"> _xlfn.MAXIFS(performance_data[date],performance_data[portfolio_id],performance_data[[#This Row],[portfolio_id]])</f>
        <v>45524</v>
      </c>
      <c r="N5001" s="14">
        <f xml:space="preserve"> _xlfn.MINIFS(performance_data[date],performance_data[portfolio_id],performance_data[[#This Row],[portfolio_id]])</f>
        <v>44831</v>
      </c>
      <c r="O5001" s="15">
        <f>_xlfn.MAXIFS(performance_data[portfolio_value],performance_data[portfolio_id],performance_data[[#This Row],[portfolio_id]],performance_data[date],performance_data[[#This Row],[latest_date]])</f>
        <v>225633.26</v>
      </c>
      <c r="P5001" s="15">
        <f>_xlfn.MAXIFS(performance_data[portfolio_value],performance_data[portfolio_id],performance_data[[#This Row],[portfolio_id]],performance_data[date],performance_data[[#This Row],[starting_date]])</f>
        <v>100021.29</v>
      </c>
      <c r="Q5001" s="15">
        <f>performance_data[[#This Row],[latest_value]]-performance_data[[#This Row],[starting_value]]</f>
        <v>125611.97000000002</v>
      </c>
      <c r="R5001" s="15">
        <f>performance_data[[#This Row],[net_inflows]]-performance_data[[#This Row],[net_outflows]]</f>
        <v>-1929.6499999999996</v>
      </c>
      <c r="S5001" s="15" t="str">
        <f>IF(performance_data[[#This Row],[net_inflows]]&gt;AVERAGE(performance_data[net_inflows]),"High","Low")</f>
        <v>Low</v>
      </c>
      <c r="T5001" s="15">
        <f>AVERAGEIF(performance_data[inflow_flag],performance_data[[#This Row],[inflow_flag]],performance_data[return_percentage])</f>
        <v>5.0457846277021572</v>
      </c>
      <c r="U5001" s="17">
        <f>IF(performance_data[[#This Row],[return_percentage]]&lt;performance_data[[#This Row],[benchmark_return]],1,0)</f>
        <v>0</v>
      </c>
      <c r="V5001" s="17">
        <f>COUNTIFS(performance_data[portfolio_id],performance_data[[#This Row],[portfolio_id]])</f>
        <v>28</v>
      </c>
      <c r="W5001" s="17">
        <f>COUNTIFS(performance_data[portfolio_id],performance_data[[#This Row],[portfolio_id]],
          performance_data[return_flag],1)</f>
        <v>12</v>
      </c>
      <c r="X5001" s="15">
        <f>performance_data[[#This Row],[underperform_flag_count]]/performance_data[[#This Row],[totalportfoliocount]]</f>
        <v>0.42857142857142855</v>
      </c>
    </row>
  </sheetData>
  <phoneticPr fontId="5" type="noConversion"/>
  <conditionalFormatting sqref="L2:L5001">
    <cfRule type="containsText" dxfId="26" priority="1" operator="containsText" text="Higher">
      <formula>NOT(ISERROR(SEARCH("Higher",L2)))</formula>
    </cfRule>
    <cfRule type="containsText" dxfId="25" priority="2" operator="containsText" text="Higher">
      <formula>NOT(ISERROR(SEARCH("Higher",L2)))</formula>
    </cfRule>
    <cfRule type="containsText" dxfId="24" priority="3" operator="containsText" text="Lower">
      <formula>NOT(ISERROR(SEARCH("Lower",L2)))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BE3A-CE60-4278-8469-155359D84930}">
  <dimension ref="A1:L198"/>
  <sheetViews>
    <sheetView workbookViewId="0">
      <selection activeCell="H1" sqref="H1"/>
    </sheetView>
  </sheetViews>
  <sheetFormatPr defaultRowHeight="14.4" x14ac:dyDescent="0.3"/>
  <cols>
    <col min="1" max="1" width="13.109375" bestFit="1" customWidth="1"/>
    <col min="2" max="2" width="20" bestFit="1" customWidth="1"/>
    <col min="3" max="3" width="13.6640625" bestFit="1" customWidth="1"/>
    <col min="4" max="4" width="12.6640625" bestFit="1" customWidth="1"/>
    <col min="5" max="5" width="14.88671875" bestFit="1" customWidth="1"/>
    <col min="6" max="6" width="11" bestFit="1" customWidth="1"/>
    <col min="7" max="7" width="20.5546875" bestFit="1" customWidth="1"/>
    <col min="8" max="8" width="23.33203125" bestFit="1" customWidth="1"/>
    <col min="9" max="9" width="28" bestFit="1" customWidth="1"/>
    <col min="10" max="10" width="22.6640625" bestFit="1" customWidth="1"/>
    <col min="11" max="11" width="9.5546875" bestFit="1" customWidth="1"/>
    <col min="12" max="12" width="14.33203125" style="13" bestFit="1" customWidth="1"/>
  </cols>
  <sheetData>
    <row r="1" spans="1:12" x14ac:dyDescent="0.3">
      <c r="A1" t="s">
        <v>957</v>
      </c>
      <c r="B1" t="s">
        <v>1964</v>
      </c>
      <c r="C1" t="s">
        <v>0</v>
      </c>
      <c r="D1" t="s">
        <v>1965</v>
      </c>
      <c r="E1" t="s">
        <v>1966</v>
      </c>
      <c r="F1" t="s">
        <v>1967</v>
      </c>
      <c r="G1" t="s">
        <v>2201</v>
      </c>
      <c r="H1" t="s">
        <v>2202</v>
      </c>
      <c r="I1" t="s">
        <v>2203</v>
      </c>
      <c r="J1" t="s">
        <v>2204</v>
      </c>
      <c r="K1" t="s">
        <v>2195</v>
      </c>
      <c r="L1" s="13" t="s">
        <v>2199</v>
      </c>
    </row>
    <row r="2" spans="1:12" x14ac:dyDescent="0.3">
      <c r="A2">
        <v>1029</v>
      </c>
      <c r="B2" t="s">
        <v>2025</v>
      </c>
      <c r="C2">
        <v>3631</v>
      </c>
      <c r="D2">
        <v>88459.41</v>
      </c>
      <c r="E2" s="1">
        <v>44587</v>
      </c>
      <c r="F2" t="s">
        <v>1969</v>
      </c>
      <c r="G2" t="s">
        <v>2220</v>
      </c>
      <c r="H2" t="s">
        <v>2206</v>
      </c>
      <c r="I2">
        <v>1</v>
      </c>
      <c r="J2" t="s">
        <v>2207</v>
      </c>
      <c r="K2">
        <f>_xlfn.XLOOKUP(portfolio_data[[#This Row],[customer_id]], customer_data[customer_id], customer_data[income])</f>
        <v>72.39</v>
      </c>
      <c r="L2" s="13">
        <f>ROUND(AVERAGEIF(performance_data[portfolio_id],portfolio_data[[#This Row],[portfolio_id]],performance_data[return_percentage]),2)</f>
        <v>0.84</v>
      </c>
    </row>
    <row r="3" spans="1:12" x14ac:dyDescent="0.3">
      <c r="A3">
        <v>1069</v>
      </c>
      <c r="B3" t="s">
        <v>2018</v>
      </c>
      <c r="C3">
        <v>5325</v>
      </c>
      <c r="D3">
        <v>56511.82</v>
      </c>
      <c r="E3" s="1">
        <v>44898</v>
      </c>
      <c r="F3" t="s">
        <v>1969</v>
      </c>
      <c r="G3" t="s">
        <v>2220</v>
      </c>
      <c r="H3" t="s">
        <v>2217</v>
      </c>
      <c r="I3">
        <v>12</v>
      </c>
      <c r="J3" t="s">
        <v>2218</v>
      </c>
      <c r="K3">
        <f>_xlfn.XLOOKUP(portfolio_data[[#This Row],[customer_id]], customer_data[customer_id], customer_data[income])</f>
        <v>449.73</v>
      </c>
      <c r="L3" s="13">
        <f>ROUND(AVERAGEIF(performance_data[portfolio_id],portfolio_data[[#This Row],[portfolio_id]],performance_data[return_percentage]),2)</f>
        <v>5.22</v>
      </c>
    </row>
    <row r="4" spans="1:12" x14ac:dyDescent="0.3">
      <c r="A4">
        <v>1138</v>
      </c>
      <c r="B4" t="s">
        <v>2102</v>
      </c>
      <c r="C4">
        <v>1355</v>
      </c>
      <c r="D4">
        <v>386910.37</v>
      </c>
      <c r="E4" s="1">
        <v>44511</v>
      </c>
      <c r="F4" t="s">
        <v>2040</v>
      </c>
      <c r="G4" t="s">
        <v>2208</v>
      </c>
      <c r="H4" t="s">
        <v>2217</v>
      </c>
      <c r="I4">
        <v>11</v>
      </c>
      <c r="J4" t="s">
        <v>2219</v>
      </c>
      <c r="K4">
        <f>_xlfn.XLOOKUP(portfolio_data[[#This Row],[customer_id]], customer_data[customer_id], customer_data[income])</f>
        <v>465.59</v>
      </c>
      <c r="L4" s="13">
        <f>ROUND(AVERAGEIF(performance_data[portfolio_id],portfolio_data[[#This Row],[portfolio_id]],performance_data[return_percentage]),2)</f>
        <v>4.82</v>
      </c>
    </row>
    <row r="5" spans="1:12" x14ac:dyDescent="0.3">
      <c r="A5">
        <v>1204</v>
      </c>
      <c r="B5" t="s">
        <v>2141</v>
      </c>
      <c r="C5">
        <v>4496</v>
      </c>
      <c r="D5">
        <v>421751.6</v>
      </c>
      <c r="E5" s="1">
        <v>44219</v>
      </c>
      <c r="F5" t="s">
        <v>2042</v>
      </c>
      <c r="G5" t="s">
        <v>2208</v>
      </c>
      <c r="H5" t="s">
        <v>2206</v>
      </c>
      <c r="I5">
        <v>1</v>
      </c>
      <c r="J5" t="s">
        <v>2207</v>
      </c>
      <c r="K5">
        <f>_xlfn.XLOOKUP(portfolio_data[[#This Row],[customer_id]], customer_data[customer_id], customer_data[income])</f>
        <v>264.52999999999997</v>
      </c>
      <c r="L5" s="13">
        <f>ROUND(AVERAGEIF(performance_data[portfolio_id],portfolio_data[[#This Row],[portfolio_id]],performance_data[return_percentage]),2)</f>
        <v>3.42</v>
      </c>
    </row>
    <row r="6" spans="1:12" x14ac:dyDescent="0.3">
      <c r="A6">
        <v>1269</v>
      </c>
      <c r="B6" t="s">
        <v>2031</v>
      </c>
      <c r="C6">
        <v>1694</v>
      </c>
      <c r="D6">
        <v>46427.56</v>
      </c>
      <c r="E6" s="1">
        <v>44328</v>
      </c>
      <c r="F6" t="s">
        <v>1969</v>
      </c>
      <c r="G6" t="s">
        <v>2208</v>
      </c>
      <c r="H6" t="s">
        <v>2211</v>
      </c>
      <c r="I6">
        <v>5</v>
      </c>
      <c r="J6" t="s">
        <v>2223</v>
      </c>
      <c r="K6">
        <f>_xlfn.XLOOKUP(portfolio_data[[#This Row],[customer_id]], customer_data[customer_id], customer_data[income])</f>
        <v>406.72</v>
      </c>
      <c r="L6" s="13">
        <f>ROUND(AVERAGEIF(performance_data[portfolio_id],portfolio_data[[#This Row],[portfolio_id]],performance_data[return_percentage]),2)</f>
        <v>7.38</v>
      </c>
    </row>
    <row r="7" spans="1:12" x14ac:dyDescent="0.3">
      <c r="A7">
        <v>1280</v>
      </c>
      <c r="B7" t="s">
        <v>1982</v>
      </c>
      <c r="C7">
        <v>8023</v>
      </c>
      <c r="D7">
        <v>198357.36</v>
      </c>
      <c r="E7" s="1">
        <v>44633</v>
      </c>
      <c r="F7" t="s">
        <v>1969</v>
      </c>
      <c r="G7" t="s">
        <v>2220</v>
      </c>
      <c r="H7" t="s">
        <v>2206</v>
      </c>
      <c r="I7">
        <v>3</v>
      </c>
      <c r="J7" t="s">
        <v>2222</v>
      </c>
      <c r="K7">
        <f>_xlfn.XLOOKUP(portfolio_data[[#This Row],[customer_id]], customer_data[customer_id], customer_data[income])</f>
        <v>84.84</v>
      </c>
      <c r="L7" s="13">
        <f>ROUND(AVERAGEIF(performance_data[portfolio_id],portfolio_data[[#This Row],[portfolio_id]],performance_data[return_percentage]),2)</f>
        <v>4.58</v>
      </c>
    </row>
    <row r="8" spans="1:12" x14ac:dyDescent="0.3">
      <c r="A8">
        <v>1405</v>
      </c>
      <c r="B8" t="s">
        <v>1989</v>
      </c>
      <c r="C8">
        <v>5066</v>
      </c>
      <c r="D8">
        <v>487932.4</v>
      </c>
      <c r="E8" s="1">
        <v>43900</v>
      </c>
      <c r="F8" t="s">
        <v>1969</v>
      </c>
      <c r="G8" t="s">
        <v>2215</v>
      </c>
      <c r="H8" t="s">
        <v>2206</v>
      </c>
      <c r="I8">
        <v>3</v>
      </c>
      <c r="J8" t="s">
        <v>2222</v>
      </c>
      <c r="K8">
        <f>_xlfn.XLOOKUP(portfolio_data[[#This Row],[customer_id]], customer_data[customer_id], customer_data[income])</f>
        <v>374.97</v>
      </c>
      <c r="L8" s="13">
        <f>ROUND(AVERAGEIF(performance_data[portfolio_id],portfolio_data[[#This Row],[portfolio_id]],performance_data[return_percentage]),2)</f>
        <v>2.4300000000000002</v>
      </c>
    </row>
    <row r="9" spans="1:12" x14ac:dyDescent="0.3">
      <c r="A9">
        <v>1410</v>
      </c>
      <c r="B9" t="s">
        <v>2044</v>
      </c>
      <c r="C9">
        <v>9443</v>
      </c>
      <c r="D9">
        <v>352130.01</v>
      </c>
      <c r="E9" s="1">
        <v>45243</v>
      </c>
      <c r="F9" t="s">
        <v>2040</v>
      </c>
      <c r="G9" t="s">
        <v>2213</v>
      </c>
      <c r="H9" t="s">
        <v>2217</v>
      </c>
      <c r="I9">
        <v>11</v>
      </c>
      <c r="J9" t="s">
        <v>2219</v>
      </c>
      <c r="K9">
        <f>_xlfn.XLOOKUP(portfolio_data[[#This Row],[customer_id]], customer_data[customer_id], customer_data[income])</f>
        <v>100.45</v>
      </c>
      <c r="L9" s="13">
        <f>ROUND(AVERAGEIF(performance_data[portfolio_id],portfolio_data[[#This Row],[portfolio_id]],performance_data[return_percentage]),2)</f>
        <v>2.33</v>
      </c>
    </row>
    <row r="10" spans="1:12" x14ac:dyDescent="0.3">
      <c r="A10">
        <v>1471</v>
      </c>
      <c r="B10" t="s">
        <v>2004</v>
      </c>
      <c r="C10">
        <v>5619</v>
      </c>
      <c r="D10">
        <v>108137.49</v>
      </c>
      <c r="E10" s="1">
        <v>44038</v>
      </c>
      <c r="F10" t="s">
        <v>1969</v>
      </c>
      <c r="G10" t="s">
        <v>2215</v>
      </c>
      <c r="H10" t="s">
        <v>2209</v>
      </c>
      <c r="I10">
        <v>7</v>
      </c>
      <c r="J10" t="s">
        <v>2210</v>
      </c>
      <c r="K10">
        <f>_xlfn.XLOOKUP(portfolio_data[[#This Row],[customer_id]], customer_data[customer_id], customer_data[income])</f>
        <v>317.14</v>
      </c>
      <c r="L10" s="13">
        <f>ROUND(AVERAGEIF(performance_data[portfolio_id],portfolio_data[[#This Row],[portfolio_id]],performance_data[return_percentage]),2)</f>
        <v>6.06</v>
      </c>
    </row>
    <row r="11" spans="1:12" x14ac:dyDescent="0.3">
      <c r="A11">
        <v>1475</v>
      </c>
      <c r="B11" t="s">
        <v>2028</v>
      </c>
      <c r="C11">
        <v>9580</v>
      </c>
      <c r="D11">
        <v>154154.23999999999</v>
      </c>
      <c r="E11" s="1">
        <v>44870</v>
      </c>
      <c r="F11" t="s">
        <v>1969</v>
      </c>
      <c r="G11" t="s">
        <v>2220</v>
      </c>
      <c r="H11" t="s">
        <v>2217</v>
      </c>
      <c r="I11">
        <v>11</v>
      </c>
      <c r="J11" t="s">
        <v>2219</v>
      </c>
      <c r="K11">
        <f>_xlfn.XLOOKUP(portfolio_data[[#This Row],[customer_id]], customer_data[customer_id], customer_data[income])</f>
        <v>207.67</v>
      </c>
      <c r="L11" s="13">
        <f>ROUND(AVERAGEIF(performance_data[portfolio_id],portfolio_data[[#This Row],[portfolio_id]],performance_data[return_percentage]),2)</f>
        <v>5.35</v>
      </c>
    </row>
    <row r="12" spans="1:12" x14ac:dyDescent="0.3">
      <c r="A12">
        <v>1483</v>
      </c>
      <c r="B12" t="s">
        <v>2049</v>
      </c>
      <c r="C12">
        <v>4790</v>
      </c>
      <c r="D12">
        <v>280420.59999999998</v>
      </c>
      <c r="E12" s="1">
        <v>45043</v>
      </c>
      <c r="F12" t="s">
        <v>2040</v>
      </c>
      <c r="G12" t="s">
        <v>2213</v>
      </c>
      <c r="H12" t="s">
        <v>2211</v>
      </c>
      <c r="I12">
        <v>4</v>
      </c>
      <c r="J12" t="s">
        <v>2216</v>
      </c>
      <c r="K12">
        <f>_xlfn.XLOOKUP(portfolio_data[[#This Row],[customer_id]], customer_data[customer_id], customer_data[income])</f>
        <v>100.61</v>
      </c>
      <c r="L12" s="13">
        <f>ROUND(AVERAGEIF(performance_data[portfolio_id],portfolio_data[[#This Row],[portfolio_id]],performance_data[return_percentage]),2)</f>
        <v>5.14</v>
      </c>
    </row>
    <row r="13" spans="1:12" x14ac:dyDescent="0.3">
      <c r="A13">
        <v>1558</v>
      </c>
      <c r="B13" t="s">
        <v>1980</v>
      </c>
      <c r="C13">
        <v>7079</v>
      </c>
      <c r="D13">
        <v>191257.94</v>
      </c>
      <c r="E13" s="1">
        <v>44718</v>
      </c>
      <c r="F13" t="s">
        <v>1969</v>
      </c>
      <c r="G13" t="s">
        <v>2220</v>
      </c>
      <c r="H13" t="s">
        <v>2211</v>
      </c>
      <c r="I13">
        <v>6</v>
      </c>
      <c r="J13" t="s">
        <v>2212</v>
      </c>
      <c r="K13">
        <f>_xlfn.XLOOKUP(portfolio_data[[#This Row],[customer_id]], customer_data[customer_id], customer_data[income])</f>
        <v>472.45</v>
      </c>
      <c r="L13" s="13">
        <f>ROUND(AVERAGEIF(performance_data[portfolio_id],portfolio_data[[#This Row],[portfolio_id]],performance_data[return_percentage]),2)</f>
        <v>5.6</v>
      </c>
    </row>
    <row r="14" spans="1:12" x14ac:dyDescent="0.3">
      <c r="A14">
        <v>1666</v>
      </c>
      <c r="B14" t="s">
        <v>2089</v>
      </c>
      <c r="C14">
        <v>2778</v>
      </c>
      <c r="D14">
        <v>31101.05</v>
      </c>
      <c r="E14" s="1">
        <v>43808</v>
      </c>
      <c r="F14" t="s">
        <v>2040</v>
      </c>
      <c r="G14" t="s">
        <v>2225</v>
      </c>
      <c r="H14" t="s">
        <v>2217</v>
      </c>
      <c r="I14">
        <v>12</v>
      </c>
      <c r="J14" t="s">
        <v>2218</v>
      </c>
      <c r="K14">
        <f>_xlfn.XLOOKUP(portfolio_data[[#This Row],[customer_id]], customer_data[customer_id], customer_data[income])</f>
        <v>233.69</v>
      </c>
      <c r="L14" s="13">
        <f>ROUND(AVERAGEIF(performance_data[portfolio_id],portfolio_data[[#This Row],[portfolio_id]],performance_data[return_percentage]),2)</f>
        <v>8.5399999999999991</v>
      </c>
    </row>
    <row r="15" spans="1:12" x14ac:dyDescent="0.3">
      <c r="A15">
        <v>1719</v>
      </c>
      <c r="B15" t="s">
        <v>1997</v>
      </c>
      <c r="C15">
        <v>5066</v>
      </c>
      <c r="D15">
        <v>93911.38</v>
      </c>
      <c r="E15" s="1">
        <v>44729</v>
      </c>
      <c r="F15" t="s">
        <v>1969</v>
      </c>
      <c r="G15" t="s">
        <v>2220</v>
      </c>
      <c r="H15" t="s">
        <v>2211</v>
      </c>
      <c r="I15">
        <v>6</v>
      </c>
      <c r="J15" t="s">
        <v>2212</v>
      </c>
      <c r="K15">
        <f>_xlfn.XLOOKUP(portfolio_data[[#This Row],[customer_id]], customer_data[customer_id], customer_data[income])</f>
        <v>374.97</v>
      </c>
      <c r="L15" s="13">
        <f>ROUND(AVERAGEIF(performance_data[portfolio_id],portfolio_data[[#This Row],[portfolio_id]],performance_data[return_percentage]),2)</f>
        <v>6.26</v>
      </c>
    </row>
    <row r="16" spans="1:12" x14ac:dyDescent="0.3">
      <c r="A16">
        <v>1726</v>
      </c>
      <c r="B16" t="s">
        <v>2117</v>
      </c>
      <c r="C16">
        <v>6917</v>
      </c>
      <c r="D16">
        <v>159709.94</v>
      </c>
      <c r="E16" s="1">
        <v>44402</v>
      </c>
      <c r="F16" t="s">
        <v>2040</v>
      </c>
      <c r="G16" t="s">
        <v>2208</v>
      </c>
      <c r="H16" t="s">
        <v>2209</v>
      </c>
      <c r="I16">
        <v>7</v>
      </c>
      <c r="J16" t="s">
        <v>2210</v>
      </c>
      <c r="K16">
        <f>_xlfn.XLOOKUP(portfolio_data[[#This Row],[customer_id]], customer_data[customer_id], customer_data[income])</f>
        <v>479.63</v>
      </c>
      <c r="L16" s="13">
        <f>ROUND(AVERAGEIF(performance_data[portfolio_id],portfolio_data[[#This Row],[portfolio_id]],performance_data[return_percentage]),2)</f>
        <v>5.33</v>
      </c>
    </row>
    <row r="17" spans="1:12" x14ac:dyDescent="0.3">
      <c r="A17">
        <v>1763</v>
      </c>
      <c r="B17" t="s">
        <v>1990</v>
      </c>
      <c r="C17">
        <v>4045</v>
      </c>
      <c r="D17">
        <v>79623.13</v>
      </c>
      <c r="E17" s="1">
        <v>43981</v>
      </c>
      <c r="F17" t="s">
        <v>1969</v>
      </c>
      <c r="G17" t="s">
        <v>2215</v>
      </c>
      <c r="H17" t="s">
        <v>2211</v>
      </c>
      <c r="I17">
        <v>5</v>
      </c>
      <c r="J17" t="s">
        <v>2223</v>
      </c>
      <c r="K17">
        <f>_xlfn.XLOOKUP(portfolio_data[[#This Row],[customer_id]], customer_data[customer_id], customer_data[income])</f>
        <v>165.71</v>
      </c>
      <c r="L17" s="13">
        <f>ROUND(AVERAGEIF(performance_data[portfolio_id],portfolio_data[[#This Row],[portfolio_id]],performance_data[return_percentage]),2)</f>
        <v>5.92</v>
      </c>
    </row>
    <row r="18" spans="1:12" x14ac:dyDescent="0.3">
      <c r="A18">
        <v>1770</v>
      </c>
      <c r="B18" t="s">
        <v>2107</v>
      </c>
      <c r="C18">
        <v>3251</v>
      </c>
      <c r="D18">
        <v>142596.38</v>
      </c>
      <c r="E18" s="1">
        <v>44491</v>
      </c>
      <c r="F18" t="s">
        <v>2042</v>
      </c>
      <c r="G18" t="s">
        <v>2208</v>
      </c>
      <c r="H18" t="s">
        <v>2217</v>
      </c>
      <c r="I18">
        <v>10</v>
      </c>
      <c r="J18" t="s">
        <v>2224</v>
      </c>
      <c r="K18">
        <f>_xlfn.XLOOKUP(portfolio_data[[#This Row],[customer_id]], customer_data[customer_id], customer_data[income])</f>
        <v>498.71</v>
      </c>
      <c r="L18" s="13">
        <f>ROUND(AVERAGEIF(performance_data[portfolio_id],portfolio_data[[#This Row],[portfolio_id]],performance_data[return_percentage]),2)</f>
        <v>7.39</v>
      </c>
    </row>
    <row r="19" spans="1:12" x14ac:dyDescent="0.3">
      <c r="A19">
        <v>1784</v>
      </c>
      <c r="B19" t="s">
        <v>2100</v>
      </c>
      <c r="C19">
        <v>4243</v>
      </c>
      <c r="D19">
        <v>450835.81</v>
      </c>
      <c r="E19" s="1">
        <v>44532</v>
      </c>
      <c r="F19" t="s">
        <v>2042</v>
      </c>
      <c r="G19" t="s">
        <v>2208</v>
      </c>
      <c r="H19" t="s">
        <v>2217</v>
      </c>
      <c r="I19">
        <v>12</v>
      </c>
      <c r="J19" t="s">
        <v>2218</v>
      </c>
      <c r="K19">
        <f>_xlfn.XLOOKUP(portfolio_data[[#This Row],[customer_id]], customer_data[customer_id], customer_data[income])</f>
        <v>72.430000000000007</v>
      </c>
      <c r="L19" s="13">
        <f>ROUND(AVERAGEIF(performance_data[portfolio_id],portfolio_data[[#This Row],[portfolio_id]],performance_data[return_percentage]),2)</f>
        <v>4.74</v>
      </c>
    </row>
    <row r="20" spans="1:12" x14ac:dyDescent="0.3">
      <c r="A20">
        <v>1787</v>
      </c>
      <c r="B20" t="s">
        <v>2092</v>
      </c>
      <c r="C20">
        <v>1002</v>
      </c>
      <c r="D20">
        <v>122325.07</v>
      </c>
      <c r="E20" s="1">
        <v>44219</v>
      </c>
      <c r="F20" t="s">
        <v>2040</v>
      </c>
      <c r="G20" t="s">
        <v>2208</v>
      </c>
      <c r="H20" t="s">
        <v>2206</v>
      </c>
      <c r="I20">
        <v>1</v>
      </c>
      <c r="J20" t="s">
        <v>2207</v>
      </c>
      <c r="K20">
        <f>_xlfn.XLOOKUP(portfolio_data[[#This Row],[customer_id]], customer_data[customer_id], customer_data[income])</f>
        <v>284.58999999999997</v>
      </c>
      <c r="L20" s="13">
        <f>ROUND(AVERAGEIF(performance_data[portfolio_id],portfolio_data[[#This Row],[portfolio_id]],performance_data[return_percentage]),2)</f>
        <v>6.94</v>
      </c>
    </row>
    <row r="21" spans="1:12" x14ac:dyDescent="0.3">
      <c r="A21">
        <v>1845</v>
      </c>
      <c r="B21" t="s">
        <v>2000</v>
      </c>
      <c r="C21">
        <v>2315</v>
      </c>
      <c r="D21">
        <v>403199.15</v>
      </c>
      <c r="E21" s="1">
        <v>44066</v>
      </c>
      <c r="F21" t="s">
        <v>1969</v>
      </c>
      <c r="G21" t="s">
        <v>2215</v>
      </c>
      <c r="H21" t="s">
        <v>2209</v>
      </c>
      <c r="I21">
        <v>8</v>
      </c>
      <c r="J21" t="s">
        <v>2214</v>
      </c>
      <c r="K21">
        <f>_xlfn.XLOOKUP(portfolio_data[[#This Row],[customer_id]], customer_data[customer_id], customer_data[income])</f>
        <v>360.6</v>
      </c>
      <c r="L21" s="13">
        <f>ROUND(AVERAGEIF(performance_data[portfolio_id],portfolio_data[[#This Row],[portfolio_id]],performance_data[return_percentage]),2)</f>
        <v>6.76</v>
      </c>
    </row>
    <row r="22" spans="1:12" x14ac:dyDescent="0.3">
      <c r="A22">
        <v>1858</v>
      </c>
      <c r="B22" t="s">
        <v>2010</v>
      </c>
      <c r="C22">
        <v>4894</v>
      </c>
      <c r="D22">
        <v>121381.47</v>
      </c>
      <c r="E22" s="1">
        <v>44354</v>
      </c>
      <c r="F22" t="s">
        <v>1969</v>
      </c>
      <c r="G22" t="s">
        <v>2208</v>
      </c>
      <c r="H22" t="s">
        <v>2211</v>
      </c>
      <c r="I22">
        <v>6</v>
      </c>
      <c r="J22" t="s">
        <v>2212</v>
      </c>
      <c r="K22">
        <f>_xlfn.XLOOKUP(portfolio_data[[#This Row],[customer_id]], customer_data[customer_id], customer_data[income])</f>
        <v>328.06</v>
      </c>
      <c r="L22" s="13">
        <f>ROUND(AVERAGEIF(performance_data[portfolio_id],portfolio_data[[#This Row],[portfolio_id]],performance_data[return_percentage]),2)</f>
        <v>3.56</v>
      </c>
    </row>
    <row r="23" spans="1:12" x14ac:dyDescent="0.3">
      <c r="A23">
        <v>1932</v>
      </c>
      <c r="B23" t="s">
        <v>2124</v>
      </c>
      <c r="C23">
        <v>7367</v>
      </c>
      <c r="D23">
        <v>389315.45</v>
      </c>
      <c r="E23" s="1">
        <v>44062</v>
      </c>
      <c r="F23" t="s">
        <v>2040</v>
      </c>
      <c r="G23" t="s">
        <v>2215</v>
      </c>
      <c r="H23" t="s">
        <v>2209</v>
      </c>
      <c r="I23">
        <v>8</v>
      </c>
      <c r="J23" t="s">
        <v>2214</v>
      </c>
      <c r="K23">
        <f>_xlfn.XLOOKUP(portfolio_data[[#This Row],[customer_id]], customer_data[customer_id], customer_data[income])</f>
        <v>295.24</v>
      </c>
      <c r="L23" s="13">
        <f>ROUND(AVERAGEIF(performance_data[portfolio_id],portfolio_data[[#This Row],[portfolio_id]],performance_data[return_percentage]),2)</f>
        <v>4.71</v>
      </c>
    </row>
    <row r="24" spans="1:12" x14ac:dyDescent="0.3">
      <c r="A24">
        <v>2055</v>
      </c>
      <c r="B24" t="s">
        <v>2023</v>
      </c>
      <c r="C24">
        <v>1224</v>
      </c>
      <c r="D24">
        <v>113635.65</v>
      </c>
      <c r="E24" s="1">
        <v>45259</v>
      </c>
      <c r="F24" t="s">
        <v>1969</v>
      </c>
      <c r="G24" t="s">
        <v>2213</v>
      </c>
      <c r="H24" t="s">
        <v>2217</v>
      </c>
      <c r="I24">
        <v>11</v>
      </c>
      <c r="J24" t="s">
        <v>2219</v>
      </c>
      <c r="K24">
        <f>_xlfn.XLOOKUP(portfolio_data[[#This Row],[customer_id]], customer_data[customer_id], customer_data[income])</f>
        <v>291.3</v>
      </c>
      <c r="L24" s="13">
        <f>ROUND(AVERAGEIF(performance_data[portfolio_id],portfolio_data[[#This Row],[portfolio_id]],performance_data[return_percentage]),2)</f>
        <v>5.98</v>
      </c>
    </row>
    <row r="25" spans="1:12" x14ac:dyDescent="0.3">
      <c r="A25">
        <v>2079</v>
      </c>
      <c r="B25" t="s">
        <v>2058</v>
      </c>
      <c r="C25">
        <v>3885</v>
      </c>
      <c r="D25">
        <v>83281.16</v>
      </c>
      <c r="E25" s="1">
        <v>45555</v>
      </c>
      <c r="F25" t="s">
        <v>2042</v>
      </c>
      <c r="G25" t="s">
        <v>2205</v>
      </c>
      <c r="H25" t="s">
        <v>2209</v>
      </c>
      <c r="I25">
        <v>9</v>
      </c>
      <c r="J25" t="s">
        <v>2221</v>
      </c>
      <c r="K25">
        <f>_xlfn.XLOOKUP(portfolio_data[[#This Row],[customer_id]], customer_data[customer_id], customer_data[income])</f>
        <v>398.83</v>
      </c>
      <c r="L25" s="13">
        <f>ROUND(AVERAGEIF(performance_data[portfolio_id],portfolio_data[[#This Row],[portfolio_id]],performance_data[return_percentage]),2)</f>
        <v>4.46</v>
      </c>
    </row>
    <row r="26" spans="1:12" x14ac:dyDescent="0.3">
      <c r="A26">
        <v>2131</v>
      </c>
      <c r="B26" t="s">
        <v>2133</v>
      </c>
      <c r="C26">
        <v>1657</v>
      </c>
      <c r="D26">
        <v>417589.99</v>
      </c>
      <c r="E26" s="1">
        <v>44719</v>
      </c>
      <c r="F26" t="s">
        <v>2040</v>
      </c>
      <c r="G26" t="s">
        <v>2220</v>
      </c>
      <c r="H26" t="s">
        <v>2211</v>
      </c>
      <c r="I26">
        <v>6</v>
      </c>
      <c r="J26" t="s">
        <v>2212</v>
      </c>
      <c r="K26">
        <f>_xlfn.XLOOKUP(portfolio_data[[#This Row],[customer_id]], customer_data[customer_id], customer_data[income])</f>
        <v>376.65</v>
      </c>
      <c r="L26" s="13">
        <f>ROUND(AVERAGEIF(performance_data[portfolio_id],portfolio_data[[#This Row],[portfolio_id]],performance_data[return_percentage]),2)</f>
        <v>4.1900000000000004</v>
      </c>
    </row>
    <row r="27" spans="1:12" x14ac:dyDescent="0.3">
      <c r="A27">
        <v>2142</v>
      </c>
      <c r="B27" t="s">
        <v>1988</v>
      </c>
      <c r="C27">
        <v>3146</v>
      </c>
      <c r="D27">
        <v>136536.5</v>
      </c>
      <c r="E27" s="1">
        <v>45164</v>
      </c>
      <c r="F27" t="s">
        <v>1969</v>
      </c>
      <c r="G27" t="s">
        <v>2213</v>
      </c>
      <c r="H27" t="s">
        <v>2209</v>
      </c>
      <c r="I27">
        <v>8</v>
      </c>
      <c r="J27" t="s">
        <v>2214</v>
      </c>
      <c r="K27">
        <f>_xlfn.XLOOKUP(portfolio_data[[#This Row],[customer_id]], customer_data[customer_id], customer_data[income])</f>
        <v>497.35</v>
      </c>
      <c r="L27" s="13">
        <f>ROUND(AVERAGEIF(performance_data[portfolio_id],portfolio_data[[#This Row],[portfolio_id]],performance_data[return_percentage]),2)</f>
        <v>4.87</v>
      </c>
    </row>
    <row r="28" spans="1:12" x14ac:dyDescent="0.3">
      <c r="A28">
        <v>2150</v>
      </c>
      <c r="B28" t="s">
        <v>1992</v>
      </c>
      <c r="C28">
        <v>5263</v>
      </c>
      <c r="D28">
        <v>44418.37</v>
      </c>
      <c r="E28" s="1">
        <v>43901</v>
      </c>
      <c r="F28" t="s">
        <v>1969</v>
      </c>
      <c r="G28" t="s">
        <v>2215</v>
      </c>
      <c r="H28" t="s">
        <v>2206</v>
      </c>
      <c r="I28">
        <v>3</v>
      </c>
      <c r="J28" t="s">
        <v>2222</v>
      </c>
      <c r="K28">
        <f>_xlfn.XLOOKUP(portfolio_data[[#This Row],[customer_id]], customer_data[customer_id], customer_data[income])</f>
        <v>479.52</v>
      </c>
      <c r="L28" s="13">
        <f>ROUND(AVERAGEIF(performance_data[portfolio_id],portfolio_data[[#This Row],[portfolio_id]],performance_data[return_percentage]),2)</f>
        <v>5.21</v>
      </c>
    </row>
    <row r="29" spans="1:12" x14ac:dyDescent="0.3">
      <c r="A29">
        <v>2157</v>
      </c>
      <c r="B29" t="s">
        <v>2035</v>
      </c>
      <c r="C29">
        <v>1224</v>
      </c>
      <c r="D29">
        <v>265586.64</v>
      </c>
      <c r="E29" s="1">
        <v>45431</v>
      </c>
      <c r="F29" t="s">
        <v>1969</v>
      </c>
      <c r="G29" t="s">
        <v>2205</v>
      </c>
      <c r="H29" t="s">
        <v>2211</v>
      </c>
      <c r="I29">
        <v>5</v>
      </c>
      <c r="J29" t="s">
        <v>2223</v>
      </c>
      <c r="K29">
        <f>_xlfn.XLOOKUP(portfolio_data[[#This Row],[customer_id]], customer_data[customer_id], customer_data[income])</f>
        <v>291.3</v>
      </c>
      <c r="L29" s="13">
        <f>ROUND(AVERAGEIF(performance_data[portfolio_id],portfolio_data[[#This Row],[portfolio_id]],performance_data[return_percentage]),2)</f>
        <v>5.99</v>
      </c>
    </row>
    <row r="30" spans="1:12" x14ac:dyDescent="0.3">
      <c r="A30">
        <v>2159</v>
      </c>
      <c r="B30" t="s">
        <v>2134</v>
      </c>
      <c r="C30">
        <v>9024</v>
      </c>
      <c r="D30">
        <v>322306.84000000003</v>
      </c>
      <c r="E30" s="1">
        <v>45326</v>
      </c>
      <c r="F30" t="s">
        <v>2042</v>
      </c>
      <c r="G30" t="s">
        <v>2205</v>
      </c>
      <c r="H30" t="s">
        <v>2206</v>
      </c>
      <c r="I30">
        <v>2</v>
      </c>
      <c r="J30" t="s">
        <v>2226</v>
      </c>
      <c r="K30">
        <f>_xlfn.XLOOKUP(portfolio_data[[#This Row],[customer_id]], customer_data[customer_id], customer_data[income])</f>
        <v>168.25</v>
      </c>
      <c r="L30" s="13">
        <f>ROUND(AVERAGEIF(performance_data[portfolio_id],portfolio_data[[#This Row],[portfolio_id]],performance_data[return_percentage]),2)</f>
        <v>5.72</v>
      </c>
    </row>
    <row r="31" spans="1:12" x14ac:dyDescent="0.3">
      <c r="A31">
        <v>2183</v>
      </c>
      <c r="B31" t="s">
        <v>2122</v>
      </c>
      <c r="C31">
        <v>8565</v>
      </c>
      <c r="D31">
        <v>427107.65</v>
      </c>
      <c r="E31" s="1">
        <v>44163</v>
      </c>
      <c r="F31" t="s">
        <v>2042</v>
      </c>
      <c r="G31" t="s">
        <v>2215</v>
      </c>
      <c r="H31" t="s">
        <v>2217</v>
      </c>
      <c r="I31">
        <v>11</v>
      </c>
      <c r="J31" t="s">
        <v>2219</v>
      </c>
      <c r="K31">
        <f>_xlfn.XLOOKUP(portfolio_data[[#This Row],[customer_id]], customer_data[customer_id], customer_data[income])</f>
        <v>118.22</v>
      </c>
      <c r="L31" s="13">
        <f>ROUND(AVERAGEIF(performance_data[portfolio_id],portfolio_data[[#This Row],[portfolio_id]],performance_data[return_percentage]),2)</f>
        <v>5.2</v>
      </c>
    </row>
    <row r="32" spans="1:12" x14ac:dyDescent="0.3">
      <c r="A32">
        <v>2235</v>
      </c>
      <c r="B32" t="s">
        <v>2069</v>
      </c>
      <c r="C32">
        <v>8849</v>
      </c>
      <c r="D32">
        <v>55942.04</v>
      </c>
      <c r="E32" s="1">
        <v>43843</v>
      </c>
      <c r="F32" t="s">
        <v>2042</v>
      </c>
      <c r="G32" t="s">
        <v>2215</v>
      </c>
      <c r="H32" t="s">
        <v>2206</v>
      </c>
      <c r="I32">
        <v>1</v>
      </c>
      <c r="J32" t="s">
        <v>2207</v>
      </c>
      <c r="K32">
        <f>_xlfn.XLOOKUP(portfolio_data[[#This Row],[customer_id]], customer_data[customer_id], customer_data[income])</f>
        <v>327.74</v>
      </c>
      <c r="L32" s="13">
        <f>ROUND(AVERAGEIF(performance_data[portfolio_id],portfolio_data[[#This Row],[portfolio_id]],performance_data[return_percentage]),2)</f>
        <v>3.04</v>
      </c>
    </row>
    <row r="33" spans="1:12" x14ac:dyDescent="0.3">
      <c r="A33">
        <v>2253</v>
      </c>
      <c r="B33" t="s">
        <v>2132</v>
      </c>
      <c r="C33">
        <v>7354</v>
      </c>
      <c r="D33">
        <v>226408.51</v>
      </c>
      <c r="E33" s="1">
        <v>44229</v>
      </c>
      <c r="F33" t="s">
        <v>2040</v>
      </c>
      <c r="G33" t="s">
        <v>2208</v>
      </c>
      <c r="H33" t="s">
        <v>2206</v>
      </c>
      <c r="I33">
        <v>2</v>
      </c>
      <c r="J33" t="s">
        <v>2226</v>
      </c>
      <c r="K33">
        <f>_xlfn.XLOOKUP(portfolio_data[[#This Row],[customer_id]], customer_data[customer_id], customer_data[income])</f>
        <v>151.09</v>
      </c>
      <c r="L33" s="13">
        <f>ROUND(AVERAGEIF(performance_data[portfolio_id],portfolio_data[[#This Row],[portfolio_id]],performance_data[return_percentage]),2)</f>
        <v>9.01</v>
      </c>
    </row>
    <row r="34" spans="1:12" x14ac:dyDescent="0.3">
      <c r="A34">
        <v>2304</v>
      </c>
      <c r="B34" t="s">
        <v>2056</v>
      </c>
      <c r="C34">
        <v>8347</v>
      </c>
      <c r="D34">
        <v>336689.67</v>
      </c>
      <c r="E34" s="1">
        <v>44294</v>
      </c>
      <c r="F34" t="s">
        <v>2040</v>
      </c>
      <c r="G34" t="s">
        <v>2208</v>
      </c>
      <c r="H34" t="s">
        <v>2211</v>
      </c>
      <c r="I34">
        <v>4</v>
      </c>
      <c r="J34" t="s">
        <v>2216</v>
      </c>
      <c r="K34">
        <f>_xlfn.XLOOKUP(portfolio_data[[#This Row],[customer_id]], customer_data[customer_id], customer_data[income])</f>
        <v>278.63</v>
      </c>
      <c r="L34" s="13">
        <f>ROUND(AVERAGEIF(performance_data[portfolio_id],portfolio_data[[#This Row],[portfolio_id]],performance_data[return_percentage]),2)</f>
        <v>4.55</v>
      </c>
    </row>
    <row r="35" spans="1:12" x14ac:dyDescent="0.3">
      <c r="A35">
        <v>2344</v>
      </c>
      <c r="B35" t="s">
        <v>2128</v>
      </c>
      <c r="C35">
        <v>8349</v>
      </c>
      <c r="D35">
        <v>206363.93</v>
      </c>
      <c r="E35" s="1">
        <v>44969</v>
      </c>
      <c r="F35" t="s">
        <v>2040</v>
      </c>
      <c r="G35" t="s">
        <v>2213</v>
      </c>
      <c r="H35" t="s">
        <v>2206</v>
      </c>
      <c r="I35">
        <v>2</v>
      </c>
      <c r="J35" t="s">
        <v>2226</v>
      </c>
      <c r="K35">
        <f>_xlfn.XLOOKUP(portfolio_data[[#This Row],[customer_id]], customer_data[customer_id], customer_data[income])</f>
        <v>363.02</v>
      </c>
      <c r="L35" s="13">
        <f>ROUND(AVERAGEIF(performance_data[portfolio_id],portfolio_data[[#This Row],[portfolio_id]],performance_data[return_percentage]),2)</f>
        <v>2.72</v>
      </c>
    </row>
    <row r="36" spans="1:12" x14ac:dyDescent="0.3">
      <c r="A36">
        <v>2363</v>
      </c>
      <c r="B36" t="s">
        <v>2027</v>
      </c>
      <c r="C36">
        <v>1167</v>
      </c>
      <c r="D36">
        <v>306026.52</v>
      </c>
      <c r="E36" s="1">
        <v>44567</v>
      </c>
      <c r="F36" t="s">
        <v>1969</v>
      </c>
      <c r="G36" t="s">
        <v>2220</v>
      </c>
      <c r="H36" t="s">
        <v>2206</v>
      </c>
      <c r="I36">
        <v>1</v>
      </c>
      <c r="J36" t="s">
        <v>2207</v>
      </c>
      <c r="K36">
        <f>_xlfn.XLOOKUP(portfolio_data[[#This Row],[customer_id]], customer_data[customer_id], customer_data[income])</f>
        <v>409.4</v>
      </c>
      <c r="L36" s="13">
        <f>ROUND(AVERAGEIF(performance_data[portfolio_id],portfolio_data[[#This Row],[portfolio_id]],performance_data[return_percentage]),2)</f>
        <v>4.08</v>
      </c>
    </row>
    <row r="37" spans="1:12" x14ac:dyDescent="0.3">
      <c r="A37">
        <v>2382</v>
      </c>
      <c r="B37" t="s">
        <v>2075</v>
      </c>
      <c r="C37">
        <v>6528</v>
      </c>
      <c r="D37">
        <v>154368.26999999999</v>
      </c>
      <c r="E37" s="1">
        <v>45239</v>
      </c>
      <c r="F37" t="s">
        <v>2042</v>
      </c>
      <c r="G37" t="s">
        <v>2213</v>
      </c>
      <c r="H37" t="s">
        <v>2217</v>
      </c>
      <c r="I37">
        <v>11</v>
      </c>
      <c r="J37" t="s">
        <v>2219</v>
      </c>
      <c r="K37">
        <f>_xlfn.XLOOKUP(portfolio_data[[#This Row],[customer_id]], customer_data[customer_id], customer_data[income])</f>
        <v>209.21</v>
      </c>
      <c r="L37" s="13">
        <f>ROUND(AVERAGEIF(performance_data[portfolio_id],portfolio_data[[#This Row],[portfolio_id]],performance_data[return_percentage]),2)</f>
        <v>8.09</v>
      </c>
    </row>
    <row r="38" spans="1:12" x14ac:dyDescent="0.3">
      <c r="A38">
        <v>2439</v>
      </c>
      <c r="B38" t="s">
        <v>2088</v>
      </c>
      <c r="C38">
        <v>8197</v>
      </c>
      <c r="D38">
        <v>65184.51</v>
      </c>
      <c r="E38" s="1">
        <v>44119</v>
      </c>
      <c r="F38" t="s">
        <v>2040</v>
      </c>
      <c r="G38" t="s">
        <v>2215</v>
      </c>
      <c r="H38" t="s">
        <v>2217</v>
      </c>
      <c r="I38">
        <v>10</v>
      </c>
      <c r="J38" t="s">
        <v>2224</v>
      </c>
      <c r="K38">
        <f>_xlfn.XLOOKUP(portfolio_data[[#This Row],[customer_id]], customer_data[customer_id], customer_data[income])</f>
        <v>275.32</v>
      </c>
      <c r="L38" s="13">
        <f>ROUND(AVERAGEIF(performance_data[portfolio_id],portfolio_data[[#This Row],[portfolio_id]],performance_data[return_percentage]),2)</f>
        <v>5.77</v>
      </c>
    </row>
    <row r="39" spans="1:12" x14ac:dyDescent="0.3">
      <c r="A39">
        <v>2448</v>
      </c>
      <c r="B39" t="s">
        <v>1992</v>
      </c>
      <c r="C39">
        <v>7633</v>
      </c>
      <c r="D39">
        <v>309092.3</v>
      </c>
      <c r="E39" s="1">
        <v>45533</v>
      </c>
      <c r="F39" t="s">
        <v>1969</v>
      </c>
      <c r="G39" t="s">
        <v>2205</v>
      </c>
      <c r="H39" t="s">
        <v>2209</v>
      </c>
      <c r="I39">
        <v>8</v>
      </c>
      <c r="J39" t="s">
        <v>2214</v>
      </c>
      <c r="K39">
        <f>_xlfn.XLOOKUP(portfolio_data[[#This Row],[customer_id]], customer_data[customer_id], customer_data[income])</f>
        <v>117.72</v>
      </c>
      <c r="L39" s="13">
        <f>ROUND(AVERAGEIF(performance_data[portfolio_id],portfolio_data[[#This Row],[portfolio_id]],performance_data[return_percentage]),2)</f>
        <v>3.31</v>
      </c>
    </row>
    <row r="40" spans="1:12" x14ac:dyDescent="0.3">
      <c r="A40">
        <v>2461</v>
      </c>
      <c r="B40" t="s">
        <v>1977</v>
      </c>
      <c r="C40">
        <v>1628</v>
      </c>
      <c r="D40">
        <v>381099.78</v>
      </c>
      <c r="E40" s="1">
        <v>44524</v>
      </c>
      <c r="F40" t="s">
        <v>1969</v>
      </c>
      <c r="G40" t="s">
        <v>2208</v>
      </c>
      <c r="H40" t="s">
        <v>2217</v>
      </c>
      <c r="I40">
        <v>11</v>
      </c>
      <c r="J40" t="s">
        <v>2219</v>
      </c>
      <c r="K40">
        <f>_xlfn.XLOOKUP(portfolio_data[[#This Row],[customer_id]], customer_data[customer_id], customer_data[income])</f>
        <v>310.87</v>
      </c>
      <c r="L40" s="13">
        <f>ROUND(AVERAGEIF(performance_data[portfolio_id],portfolio_data[[#This Row],[portfolio_id]],performance_data[return_percentage]),2)</f>
        <v>5.32</v>
      </c>
    </row>
    <row r="41" spans="1:12" x14ac:dyDescent="0.3">
      <c r="A41">
        <v>2474</v>
      </c>
      <c r="B41" t="s">
        <v>1974</v>
      </c>
      <c r="C41">
        <v>8194</v>
      </c>
      <c r="D41">
        <v>469146.52</v>
      </c>
      <c r="E41" s="1">
        <v>43894</v>
      </c>
      <c r="F41" t="s">
        <v>2040</v>
      </c>
      <c r="G41" t="s">
        <v>2215</v>
      </c>
      <c r="H41" t="s">
        <v>2206</v>
      </c>
      <c r="I41">
        <v>3</v>
      </c>
      <c r="J41" t="s">
        <v>2222</v>
      </c>
      <c r="K41">
        <f>_xlfn.XLOOKUP(portfolio_data[[#This Row],[customer_id]], customer_data[customer_id], customer_data[income])</f>
        <v>378.62</v>
      </c>
      <c r="L41" s="13">
        <f>ROUND(AVERAGEIF(performance_data[portfolio_id],portfolio_data[[#This Row],[portfolio_id]],performance_data[return_percentage]),2)</f>
        <v>5.75</v>
      </c>
    </row>
    <row r="42" spans="1:12" x14ac:dyDescent="0.3">
      <c r="A42">
        <v>2525</v>
      </c>
      <c r="B42" t="s">
        <v>2139</v>
      </c>
      <c r="C42">
        <v>9769</v>
      </c>
      <c r="D42">
        <v>261033.41</v>
      </c>
      <c r="E42" s="1">
        <v>43911</v>
      </c>
      <c r="F42" t="s">
        <v>2042</v>
      </c>
      <c r="G42" t="s">
        <v>2215</v>
      </c>
      <c r="H42" t="s">
        <v>2206</v>
      </c>
      <c r="I42">
        <v>3</v>
      </c>
      <c r="J42" t="s">
        <v>2222</v>
      </c>
      <c r="K42">
        <f>_xlfn.XLOOKUP(portfolio_data[[#This Row],[customer_id]], customer_data[customer_id], customer_data[income])</f>
        <v>429.56</v>
      </c>
      <c r="L42" s="13">
        <f>ROUND(AVERAGEIF(performance_data[portfolio_id],portfolio_data[[#This Row],[portfolio_id]],performance_data[return_percentage]),2)</f>
        <v>4.9800000000000004</v>
      </c>
    </row>
    <row r="43" spans="1:12" x14ac:dyDescent="0.3">
      <c r="A43">
        <v>2582</v>
      </c>
      <c r="B43" t="s">
        <v>2127</v>
      </c>
      <c r="C43">
        <v>8412</v>
      </c>
      <c r="D43">
        <v>56963.94</v>
      </c>
      <c r="E43" s="1">
        <v>44099</v>
      </c>
      <c r="F43" t="s">
        <v>2042</v>
      </c>
      <c r="G43" t="s">
        <v>2215</v>
      </c>
      <c r="H43" t="s">
        <v>2209</v>
      </c>
      <c r="I43">
        <v>9</v>
      </c>
      <c r="J43" t="s">
        <v>2221</v>
      </c>
      <c r="K43">
        <f>_xlfn.XLOOKUP(portfolio_data[[#This Row],[customer_id]], customer_data[customer_id], customer_data[income])</f>
        <v>79.38</v>
      </c>
      <c r="L43" s="13">
        <f>ROUND(AVERAGEIF(performance_data[portfolio_id],portfolio_data[[#This Row],[portfolio_id]],performance_data[return_percentage]),2)</f>
        <v>5.14</v>
      </c>
    </row>
    <row r="44" spans="1:12" x14ac:dyDescent="0.3">
      <c r="A44">
        <v>2598</v>
      </c>
      <c r="B44" t="s">
        <v>2136</v>
      </c>
      <c r="C44">
        <v>2396</v>
      </c>
      <c r="D44">
        <v>279448.43</v>
      </c>
      <c r="E44" s="1">
        <v>44246</v>
      </c>
      <c r="F44" t="s">
        <v>2040</v>
      </c>
      <c r="G44" t="s">
        <v>2208</v>
      </c>
      <c r="H44" t="s">
        <v>2206</v>
      </c>
      <c r="I44">
        <v>2</v>
      </c>
      <c r="J44" t="s">
        <v>2226</v>
      </c>
      <c r="K44">
        <f>_xlfn.XLOOKUP(portfolio_data[[#This Row],[customer_id]], customer_data[customer_id], customer_data[income])</f>
        <v>416.39</v>
      </c>
      <c r="L44" s="13">
        <f>ROUND(AVERAGEIF(performance_data[portfolio_id],portfolio_data[[#This Row],[portfolio_id]],performance_data[return_percentage]),2)</f>
        <v>6.85</v>
      </c>
    </row>
    <row r="45" spans="1:12" x14ac:dyDescent="0.3">
      <c r="A45">
        <v>2678</v>
      </c>
      <c r="B45" t="s">
        <v>2095</v>
      </c>
      <c r="C45">
        <v>9445</v>
      </c>
      <c r="D45">
        <v>202636.81</v>
      </c>
      <c r="E45" s="1">
        <v>44274</v>
      </c>
      <c r="F45" t="s">
        <v>2042</v>
      </c>
      <c r="G45" t="s">
        <v>2208</v>
      </c>
      <c r="H45" t="s">
        <v>2206</v>
      </c>
      <c r="I45">
        <v>3</v>
      </c>
      <c r="J45" t="s">
        <v>2222</v>
      </c>
      <c r="K45">
        <f>_xlfn.XLOOKUP(portfolio_data[[#This Row],[customer_id]], customer_data[customer_id], customer_data[income])</f>
        <v>168.61</v>
      </c>
      <c r="L45" s="13">
        <f>ROUND(AVERAGEIF(performance_data[portfolio_id],portfolio_data[[#This Row],[portfolio_id]],performance_data[return_percentage]),2)</f>
        <v>6.69</v>
      </c>
    </row>
    <row r="46" spans="1:12" x14ac:dyDescent="0.3">
      <c r="A46">
        <v>2696</v>
      </c>
      <c r="B46" t="s">
        <v>2036</v>
      </c>
      <c r="C46">
        <v>2320</v>
      </c>
      <c r="D46">
        <v>118788.01</v>
      </c>
      <c r="E46" s="1">
        <v>45133</v>
      </c>
      <c r="F46" t="s">
        <v>1969</v>
      </c>
      <c r="G46" t="s">
        <v>2213</v>
      </c>
      <c r="H46" t="s">
        <v>2209</v>
      </c>
      <c r="I46">
        <v>7</v>
      </c>
      <c r="J46" t="s">
        <v>2210</v>
      </c>
      <c r="K46">
        <f>_xlfn.XLOOKUP(portfolio_data[[#This Row],[customer_id]], customer_data[customer_id], customer_data[income])</f>
        <v>52.2</v>
      </c>
      <c r="L46" s="13">
        <f>ROUND(AVERAGEIF(performance_data[portfolio_id],portfolio_data[[#This Row],[portfolio_id]],performance_data[return_percentage]),2)</f>
        <v>7.8</v>
      </c>
    </row>
    <row r="47" spans="1:12" x14ac:dyDescent="0.3">
      <c r="A47">
        <v>2697</v>
      </c>
      <c r="B47" t="s">
        <v>2062</v>
      </c>
      <c r="C47">
        <v>2135</v>
      </c>
      <c r="D47">
        <v>170720.99</v>
      </c>
      <c r="E47" s="1">
        <v>43896</v>
      </c>
      <c r="F47" t="s">
        <v>2042</v>
      </c>
      <c r="G47" t="s">
        <v>2215</v>
      </c>
      <c r="H47" t="s">
        <v>2206</v>
      </c>
      <c r="I47">
        <v>3</v>
      </c>
      <c r="J47" t="s">
        <v>2222</v>
      </c>
      <c r="K47">
        <f>_xlfn.XLOOKUP(portfolio_data[[#This Row],[customer_id]], customer_data[customer_id], customer_data[income])</f>
        <v>465.23</v>
      </c>
      <c r="L47" s="13">
        <f>ROUND(AVERAGEIF(performance_data[portfolio_id],portfolio_data[[#This Row],[portfolio_id]],performance_data[return_percentage]),2)</f>
        <v>5.19</v>
      </c>
    </row>
    <row r="48" spans="1:12" x14ac:dyDescent="0.3">
      <c r="A48">
        <v>2720</v>
      </c>
      <c r="B48" t="s">
        <v>1992</v>
      </c>
      <c r="C48">
        <v>3864</v>
      </c>
      <c r="D48">
        <v>370455.86</v>
      </c>
      <c r="E48" s="1">
        <v>43926</v>
      </c>
      <c r="F48" t="s">
        <v>1969</v>
      </c>
      <c r="G48" t="s">
        <v>2215</v>
      </c>
      <c r="H48" t="s">
        <v>2211</v>
      </c>
      <c r="I48">
        <v>4</v>
      </c>
      <c r="J48" t="s">
        <v>2216</v>
      </c>
      <c r="K48">
        <f>_xlfn.XLOOKUP(portfolio_data[[#This Row],[customer_id]], customer_data[customer_id], customer_data[income])</f>
        <v>479.56</v>
      </c>
      <c r="L48" s="13">
        <f>ROUND(AVERAGEIF(performance_data[portfolio_id],portfolio_data[[#This Row],[portfolio_id]],performance_data[return_percentage]),2)</f>
        <v>3.47</v>
      </c>
    </row>
    <row r="49" spans="1:12" x14ac:dyDescent="0.3">
      <c r="A49">
        <v>2823</v>
      </c>
      <c r="B49" t="s">
        <v>2054</v>
      </c>
      <c r="C49">
        <v>9673</v>
      </c>
      <c r="D49">
        <v>310657.51</v>
      </c>
      <c r="E49" s="1">
        <v>44439</v>
      </c>
      <c r="F49" t="s">
        <v>2042</v>
      </c>
      <c r="G49" t="s">
        <v>2208</v>
      </c>
      <c r="H49" t="s">
        <v>2209</v>
      </c>
      <c r="I49">
        <v>8</v>
      </c>
      <c r="J49" t="s">
        <v>2214</v>
      </c>
      <c r="K49">
        <f>_xlfn.XLOOKUP(portfolio_data[[#This Row],[customer_id]], customer_data[customer_id], customer_data[income])</f>
        <v>419.83</v>
      </c>
      <c r="L49" s="13">
        <f>ROUND(AVERAGEIF(performance_data[portfolio_id],portfolio_data[[#This Row],[portfolio_id]],performance_data[return_percentage]),2)</f>
        <v>3.29</v>
      </c>
    </row>
    <row r="50" spans="1:12" x14ac:dyDescent="0.3">
      <c r="A50">
        <v>3109</v>
      </c>
      <c r="B50" t="s">
        <v>2108</v>
      </c>
      <c r="C50">
        <v>4173</v>
      </c>
      <c r="D50">
        <v>360019.18</v>
      </c>
      <c r="E50" s="1">
        <v>45363</v>
      </c>
      <c r="F50" t="s">
        <v>2040</v>
      </c>
      <c r="G50" t="s">
        <v>2205</v>
      </c>
      <c r="H50" t="s">
        <v>2206</v>
      </c>
      <c r="I50">
        <v>3</v>
      </c>
      <c r="J50" t="s">
        <v>2222</v>
      </c>
      <c r="K50">
        <f>_xlfn.XLOOKUP(portfolio_data[[#This Row],[customer_id]], customer_data[customer_id], customer_data[income])</f>
        <v>159.28</v>
      </c>
      <c r="L50" s="13">
        <f>ROUND(AVERAGEIF(performance_data[portfolio_id],portfolio_data[[#This Row],[portfolio_id]],performance_data[return_percentage]),2)</f>
        <v>7.99</v>
      </c>
    </row>
    <row r="51" spans="1:12" x14ac:dyDescent="0.3">
      <c r="A51">
        <v>3112</v>
      </c>
      <c r="B51" t="s">
        <v>2079</v>
      </c>
      <c r="C51">
        <v>2092</v>
      </c>
      <c r="D51">
        <v>59514.61</v>
      </c>
      <c r="E51" s="1">
        <v>45510</v>
      </c>
      <c r="F51" t="s">
        <v>2042</v>
      </c>
      <c r="G51" t="s">
        <v>2205</v>
      </c>
      <c r="H51" t="s">
        <v>2209</v>
      </c>
      <c r="I51">
        <v>8</v>
      </c>
      <c r="J51" t="s">
        <v>2214</v>
      </c>
      <c r="K51">
        <f>_xlfn.XLOOKUP(portfolio_data[[#This Row],[customer_id]], customer_data[customer_id], customer_data[income])</f>
        <v>157.47999999999999</v>
      </c>
      <c r="L51" s="13">
        <f>ROUND(AVERAGEIF(performance_data[portfolio_id],portfolio_data[[#This Row],[portfolio_id]],performance_data[return_percentage]),2)</f>
        <v>4.28</v>
      </c>
    </row>
    <row r="52" spans="1:12" x14ac:dyDescent="0.3">
      <c r="A52">
        <v>3120</v>
      </c>
      <c r="B52" t="s">
        <v>2125</v>
      </c>
      <c r="C52">
        <v>7321</v>
      </c>
      <c r="D52">
        <v>353677.71</v>
      </c>
      <c r="E52" s="1">
        <v>45145</v>
      </c>
      <c r="F52" t="s">
        <v>2042</v>
      </c>
      <c r="G52" t="s">
        <v>2213</v>
      </c>
      <c r="H52" t="s">
        <v>2209</v>
      </c>
      <c r="I52">
        <v>8</v>
      </c>
      <c r="J52" t="s">
        <v>2214</v>
      </c>
      <c r="K52">
        <f>_xlfn.XLOOKUP(portfolio_data[[#This Row],[customer_id]], customer_data[customer_id], customer_data[income])</f>
        <v>189.06</v>
      </c>
      <c r="L52" s="13">
        <f>ROUND(AVERAGEIF(performance_data[portfolio_id],portfolio_data[[#This Row],[portfolio_id]],performance_data[return_percentage]),2)</f>
        <v>6.05</v>
      </c>
    </row>
    <row r="53" spans="1:12" x14ac:dyDescent="0.3">
      <c r="A53">
        <v>3193</v>
      </c>
      <c r="B53" t="s">
        <v>2021</v>
      </c>
      <c r="C53">
        <v>6753</v>
      </c>
      <c r="D53">
        <v>249009.63</v>
      </c>
      <c r="E53" s="1">
        <v>45041</v>
      </c>
      <c r="F53" t="s">
        <v>1969</v>
      </c>
      <c r="G53" t="s">
        <v>2213</v>
      </c>
      <c r="H53" t="s">
        <v>2211</v>
      </c>
      <c r="I53">
        <v>4</v>
      </c>
      <c r="J53" t="s">
        <v>2216</v>
      </c>
      <c r="K53">
        <f>_xlfn.XLOOKUP(portfolio_data[[#This Row],[customer_id]], customer_data[customer_id], customer_data[income])</f>
        <v>139.15</v>
      </c>
      <c r="L53" s="13">
        <f>ROUND(AVERAGEIF(performance_data[portfolio_id],portfolio_data[[#This Row],[portfolio_id]],performance_data[return_percentage]),2)</f>
        <v>7.28</v>
      </c>
    </row>
    <row r="54" spans="1:12" x14ac:dyDescent="0.3">
      <c r="A54">
        <v>3258</v>
      </c>
      <c r="B54" t="s">
        <v>2114</v>
      </c>
      <c r="C54">
        <v>7724</v>
      </c>
      <c r="D54">
        <v>59108.44</v>
      </c>
      <c r="E54" s="1">
        <v>43859</v>
      </c>
      <c r="F54" t="s">
        <v>2042</v>
      </c>
      <c r="G54" t="s">
        <v>2215</v>
      </c>
      <c r="H54" t="s">
        <v>2206</v>
      </c>
      <c r="I54">
        <v>1</v>
      </c>
      <c r="J54" t="s">
        <v>2207</v>
      </c>
      <c r="K54">
        <f>_xlfn.XLOOKUP(portfolio_data[[#This Row],[customer_id]], customer_data[customer_id], customer_data[income])</f>
        <v>160.69</v>
      </c>
      <c r="L54" s="13">
        <f>ROUND(AVERAGEIF(performance_data[portfolio_id],portfolio_data[[#This Row],[portfolio_id]],performance_data[return_percentage]),2)</f>
        <v>4.84</v>
      </c>
    </row>
    <row r="55" spans="1:12" x14ac:dyDescent="0.3">
      <c r="A55">
        <v>3300</v>
      </c>
      <c r="B55" t="s">
        <v>1976</v>
      </c>
      <c r="C55">
        <v>7117</v>
      </c>
      <c r="D55">
        <v>395938.71</v>
      </c>
      <c r="E55" s="1">
        <v>44283</v>
      </c>
      <c r="F55" t="s">
        <v>2042</v>
      </c>
      <c r="G55" t="s">
        <v>2208</v>
      </c>
      <c r="H55" t="s">
        <v>2206</v>
      </c>
      <c r="I55">
        <v>3</v>
      </c>
      <c r="J55" t="s">
        <v>2222</v>
      </c>
      <c r="K55">
        <f>_xlfn.XLOOKUP(portfolio_data[[#This Row],[customer_id]], customer_data[customer_id], customer_data[income])</f>
        <v>355.02</v>
      </c>
      <c r="L55" s="13">
        <f>ROUND(AVERAGEIF(performance_data[portfolio_id],portfolio_data[[#This Row],[portfolio_id]],performance_data[return_percentage]),2)</f>
        <v>6.82</v>
      </c>
    </row>
    <row r="56" spans="1:12" x14ac:dyDescent="0.3">
      <c r="A56">
        <v>3302</v>
      </c>
      <c r="B56" t="s">
        <v>2034</v>
      </c>
      <c r="C56">
        <v>9380</v>
      </c>
      <c r="D56">
        <v>491623.27</v>
      </c>
      <c r="E56" s="1">
        <v>44870</v>
      </c>
      <c r="F56" t="s">
        <v>1969</v>
      </c>
      <c r="G56" t="s">
        <v>2220</v>
      </c>
      <c r="H56" t="s">
        <v>2217</v>
      </c>
      <c r="I56">
        <v>11</v>
      </c>
      <c r="J56" t="s">
        <v>2219</v>
      </c>
      <c r="K56">
        <f>_xlfn.XLOOKUP(portfolio_data[[#This Row],[customer_id]], customer_data[customer_id], customer_data[income])</f>
        <v>418.39</v>
      </c>
      <c r="L56" s="13">
        <f>ROUND(AVERAGEIF(performance_data[portfolio_id],portfolio_data[[#This Row],[portfolio_id]],performance_data[return_percentage]),2)</f>
        <v>4.25</v>
      </c>
    </row>
    <row r="57" spans="1:12" x14ac:dyDescent="0.3">
      <c r="A57">
        <v>3504</v>
      </c>
      <c r="B57" t="s">
        <v>2007</v>
      </c>
      <c r="C57">
        <v>5597</v>
      </c>
      <c r="D57">
        <v>383807.28</v>
      </c>
      <c r="E57" s="1">
        <v>44654</v>
      </c>
      <c r="F57" t="s">
        <v>1969</v>
      </c>
      <c r="G57" t="s">
        <v>2220</v>
      </c>
      <c r="H57" t="s">
        <v>2211</v>
      </c>
      <c r="I57">
        <v>4</v>
      </c>
      <c r="J57" t="s">
        <v>2216</v>
      </c>
      <c r="K57">
        <f>_xlfn.XLOOKUP(portfolio_data[[#This Row],[customer_id]], customer_data[customer_id], customer_data[income])</f>
        <v>363.11</v>
      </c>
      <c r="L57" s="13">
        <f>ROUND(AVERAGEIF(performance_data[portfolio_id],portfolio_data[[#This Row],[portfolio_id]],performance_data[return_percentage]),2)</f>
        <v>3.9</v>
      </c>
    </row>
    <row r="58" spans="1:12" x14ac:dyDescent="0.3">
      <c r="A58">
        <v>3558</v>
      </c>
      <c r="B58" t="s">
        <v>2085</v>
      </c>
      <c r="C58">
        <v>7377</v>
      </c>
      <c r="D58">
        <v>280375.14</v>
      </c>
      <c r="E58" s="1">
        <v>44820</v>
      </c>
      <c r="F58" t="s">
        <v>2042</v>
      </c>
      <c r="G58" t="s">
        <v>2220</v>
      </c>
      <c r="H58" t="s">
        <v>2209</v>
      </c>
      <c r="I58">
        <v>9</v>
      </c>
      <c r="J58" t="s">
        <v>2221</v>
      </c>
      <c r="K58">
        <f>_xlfn.XLOOKUP(portfolio_data[[#This Row],[customer_id]], customer_data[customer_id], customer_data[income])</f>
        <v>467.27</v>
      </c>
      <c r="L58" s="13">
        <f>ROUND(AVERAGEIF(performance_data[portfolio_id],portfolio_data[[#This Row],[portfolio_id]],performance_data[return_percentage]),2)</f>
        <v>5.44</v>
      </c>
    </row>
    <row r="59" spans="1:12" x14ac:dyDescent="0.3">
      <c r="A59">
        <v>3574</v>
      </c>
      <c r="B59" t="s">
        <v>2110</v>
      </c>
      <c r="C59">
        <v>8349</v>
      </c>
      <c r="D59">
        <v>297567.71999999997</v>
      </c>
      <c r="E59" s="1">
        <v>44931</v>
      </c>
      <c r="F59" t="s">
        <v>2042</v>
      </c>
      <c r="G59" t="s">
        <v>2213</v>
      </c>
      <c r="H59" t="s">
        <v>2206</v>
      </c>
      <c r="I59">
        <v>1</v>
      </c>
      <c r="J59" t="s">
        <v>2207</v>
      </c>
      <c r="K59">
        <f>_xlfn.XLOOKUP(portfolio_data[[#This Row],[customer_id]], customer_data[customer_id], customer_data[income])</f>
        <v>363.02</v>
      </c>
      <c r="L59" s="13">
        <f>ROUND(AVERAGEIF(performance_data[portfolio_id],portfolio_data[[#This Row],[portfolio_id]],performance_data[return_percentage]),2)</f>
        <v>5.72</v>
      </c>
    </row>
    <row r="60" spans="1:12" x14ac:dyDescent="0.3">
      <c r="A60">
        <v>3617</v>
      </c>
      <c r="B60" t="s">
        <v>2003</v>
      </c>
      <c r="C60">
        <v>2064</v>
      </c>
      <c r="D60">
        <v>485856.84</v>
      </c>
      <c r="E60" s="1">
        <v>44269</v>
      </c>
      <c r="F60" t="s">
        <v>1969</v>
      </c>
      <c r="G60" t="s">
        <v>2208</v>
      </c>
      <c r="H60" t="s">
        <v>2206</v>
      </c>
      <c r="I60">
        <v>3</v>
      </c>
      <c r="J60" t="s">
        <v>2222</v>
      </c>
      <c r="K60">
        <f>_xlfn.XLOOKUP(portfolio_data[[#This Row],[customer_id]], customer_data[customer_id], customer_data[income])</f>
        <v>174.61</v>
      </c>
      <c r="L60" s="13">
        <f>ROUND(AVERAGEIF(performance_data[portfolio_id],portfolio_data[[#This Row],[portfolio_id]],performance_data[return_percentage]),2)</f>
        <v>3.53</v>
      </c>
    </row>
    <row r="61" spans="1:12" x14ac:dyDescent="0.3">
      <c r="A61">
        <v>3640</v>
      </c>
      <c r="B61" t="s">
        <v>2114</v>
      </c>
      <c r="C61">
        <v>8168</v>
      </c>
      <c r="D61">
        <v>192946.62</v>
      </c>
      <c r="E61" s="1">
        <v>44098</v>
      </c>
      <c r="F61" t="s">
        <v>2042</v>
      </c>
      <c r="G61" t="s">
        <v>2215</v>
      </c>
      <c r="H61" t="s">
        <v>2209</v>
      </c>
      <c r="I61">
        <v>9</v>
      </c>
      <c r="J61" t="s">
        <v>2221</v>
      </c>
      <c r="K61">
        <f>_xlfn.XLOOKUP(portfolio_data[[#This Row],[customer_id]], customer_data[customer_id], customer_data[income])</f>
        <v>262.01</v>
      </c>
      <c r="L61" s="13">
        <f>ROUND(AVERAGEIF(performance_data[portfolio_id],portfolio_data[[#This Row],[portfolio_id]],performance_data[return_percentage]),2)</f>
        <v>6.48</v>
      </c>
    </row>
    <row r="62" spans="1:12" x14ac:dyDescent="0.3">
      <c r="A62">
        <v>3725</v>
      </c>
      <c r="B62" t="s">
        <v>2103</v>
      </c>
      <c r="C62">
        <v>1919</v>
      </c>
      <c r="D62">
        <v>94325.99</v>
      </c>
      <c r="E62" s="1">
        <v>43843</v>
      </c>
      <c r="F62" t="s">
        <v>2042</v>
      </c>
      <c r="G62" t="s">
        <v>2215</v>
      </c>
      <c r="H62" t="s">
        <v>2206</v>
      </c>
      <c r="I62">
        <v>1</v>
      </c>
      <c r="J62" t="s">
        <v>2207</v>
      </c>
      <c r="K62">
        <f>_xlfn.XLOOKUP(portfolio_data[[#This Row],[customer_id]], customer_data[customer_id], customer_data[income])</f>
        <v>162.46</v>
      </c>
      <c r="L62" s="13">
        <f>ROUND(AVERAGEIF(performance_data[portfolio_id],portfolio_data[[#This Row],[portfolio_id]],performance_data[return_percentage]),2)</f>
        <v>2.5299999999999998</v>
      </c>
    </row>
    <row r="63" spans="1:12" x14ac:dyDescent="0.3">
      <c r="A63">
        <v>3758</v>
      </c>
      <c r="B63" t="s">
        <v>1970</v>
      </c>
      <c r="C63">
        <v>3762</v>
      </c>
      <c r="D63">
        <v>106531.63</v>
      </c>
      <c r="E63" s="1">
        <v>44382</v>
      </c>
      <c r="F63" t="s">
        <v>1969</v>
      </c>
      <c r="G63" t="s">
        <v>2208</v>
      </c>
      <c r="H63" t="s">
        <v>2209</v>
      </c>
      <c r="I63">
        <v>7</v>
      </c>
      <c r="J63" t="s">
        <v>2210</v>
      </c>
      <c r="K63">
        <f>_xlfn.XLOOKUP(portfolio_data[[#This Row],[customer_id]], customer_data[customer_id], customer_data[income])</f>
        <v>247.62</v>
      </c>
      <c r="L63" s="13">
        <f>ROUND(AVERAGEIF(performance_data[portfolio_id],portfolio_data[[#This Row],[portfolio_id]],performance_data[return_percentage]),2)</f>
        <v>5.73</v>
      </c>
    </row>
    <row r="64" spans="1:12" x14ac:dyDescent="0.3">
      <c r="A64">
        <v>3778</v>
      </c>
      <c r="B64" t="s">
        <v>1976</v>
      </c>
      <c r="C64">
        <v>1301</v>
      </c>
      <c r="D64">
        <v>263926.15000000002</v>
      </c>
      <c r="E64" s="1">
        <v>45031</v>
      </c>
      <c r="F64" t="s">
        <v>1969</v>
      </c>
      <c r="G64" t="s">
        <v>2213</v>
      </c>
      <c r="H64" t="s">
        <v>2211</v>
      </c>
      <c r="I64">
        <v>4</v>
      </c>
      <c r="J64" t="s">
        <v>2216</v>
      </c>
      <c r="K64">
        <f>_xlfn.XLOOKUP(portfolio_data[[#This Row],[customer_id]], customer_data[customer_id], customer_data[income])</f>
        <v>172.5</v>
      </c>
      <c r="L64" s="13">
        <f>ROUND(AVERAGEIF(performance_data[portfolio_id],portfolio_data[[#This Row],[portfolio_id]],performance_data[return_percentage]),2)</f>
        <v>5.37</v>
      </c>
    </row>
    <row r="65" spans="1:12" x14ac:dyDescent="0.3">
      <c r="A65">
        <v>3862</v>
      </c>
      <c r="B65" t="s">
        <v>2015</v>
      </c>
      <c r="C65">
        <v>5250</v>
      </c>
      <c r="D65">
        <v>374670.78</v>
      </c>
      <c r="E65" s="1">
        <v>44777</v>
      </c>
      <c r="F65" t="s">
        <v>1969</v>
      </c>
      <c r="G65" t="s">
        <v>2220</v>
      </c>
      <c r="H65" t="s">
        <v>2209</v>
      </c>
      <c r="I65">
        <v>8</v>
      </c>
      <c r="J65" t="s">
        <v>2214</v>
      </c>
      <c r="K65">
        <f>_xlfn.XLOOKUP(portfolio_data[[#This Row],[customer_id]], customer_data[customer_id], customer_data[income])</f>
        <v>55.84</v>
      </c>
      <c r="L65" s="13">
        <f>ROUND(AVERAGEIF(performance_data[portfolio_id],portfolio_data[[#This Row],[portfolio_id]],performance_data[return_percentage]),2)</f>
        <v>3.63</v>
      </c>
    </row>
    <row r="66" spans="1:12" x14ac:dyDescent="0.3">
      <c r="A66">
        <v>3877</v>
      </c>
      <c r="B66" t="s">
        <v>2012</v>
      </c>
      <c r="C66">
        <v>4173</v>
      </c>
      <c r="D66">
        <v>22495.51</v>
      </c>
      <c r="E66" s="1">
        <v>44326</v>
      </c>
      <c r="F66" t="s">
        <v>1969</v>
      </c>
      <c r="G66" t="s">
        <v>2208</v>
      </c>
      <c r="H66" t="s">
        <v>2211</v>
      </c>
      <c r="I66">
        <v>5</v>
      </c>
      <c r="J66" t="s">
        <v>2223</v>
      </c>
      <c r="K66">
        <f>_xlfn.XLOOKUP(portfolio_data[[#This Row],[customer_id]], customer_data[customer_id], customer_data[income])</f>
        <v>159.28</v>
      </c>
      <c r="L66" s="13">
        <f>ROUND(AVERAGEIF(performance_data[portfolio_id],portfolio_data[[#This Row],[portfolio_id]],performance_data[return_percentage]),2)</f>
        <v>7.08</v>
      </c>
    </row>
    <row r="67" spans="1:12" x14ac:dyDescent="0.3">
      <c r="A67">
        <v>3900</v>
      </c>
      <c r="B67" t="s">
        <v>2065</v>
      </c>
      <c r="C67">
        <v>4518</v>
      </c>
      <c r="D67">
        <v>146820.4</v>
      </c>
      <c r="E67" s="1">
        <v>45020</v>
      </c>
      <c r="F67" t="s">
        <v>2040</v>
      </c>
      <c r="G67" t="s">
        <v>2213</v>
      </c>
      <c r="H67" t="s">
        <v>2211</v>
      </c>
      <c r="I67">
        <v>4</v>
      </c>
      <c r="J67" t="s">
        <v>2216</v>
      </c>
      <c r="K67">
        <f>_xlfn.XLOOKUP(portfolio_data[[#This Row],[customer_id]], customer_data[customer_id], customer_data[income])</f>
        <v>299.17</v>
      </c>
      <c r="L67" s="13">
        <f>ROUND(AVERAGEIF(performance_data[portfolio_id],portfolio_data[[#This Row],[portfolio_id]],performance_data[return_percentage]),2)</f>
        <v>5.01</v>
      </c>
    </row>
    <row r="68" spans="1:12" x14ac:dyDescent="0.3">
      <c r="A68">
        <v>3938</v>
      </c>
      <c r="B68" t="s">
        <v>2061</v>
      </c>
      <c r="C68">
        <v>1167</v>
      </c>
      <c r="D68">
        <v>321774.62</v>
      </c>
      <c r="E68" s="1">
        <v>45252</v>
      </c>
      <c r="F68" t="s">
        <v>2040</v>
      </c>
      <c r="G68" t="s">
        <v>2213</v>
      </c>
      <c r="H68" t="s">
        <v>2217</v>
      </c>
      <c r="I68">
        <v>11</v>
      </c>
      <c r="J68" t="s">
        <v>2219</v>
      </c>
      <c r="K68">
        <f>_xlfn.XLOOKUP(portfolio_data[[#This Row],[customer_id]], customer_data[customer_id], customer_data[income])</f>
        <v>409.4</v>
      </c>
      <c r="L68" s="13">
        <f>ROUND(AVERAGEIF(performance_data[portfolio_id],portfolio_data[[#This Row],[portfolio_id]],performance_data[return_percentage]),2)</f>
        <v>3.65</v>
      </c>
    </row>
    <row r="69" spans="1:12" x14ac:dyDescent="0.3">
      <c r="A69">
        <v>4007</v>
      </c>
      <c r="B69" t="s">
        <v>2084</v>
      </c>
      <c r="C69">
        <v>8305</v>
      </c>
      <c r="D69">
        <v>322984.76</v>
      </c>
      <c r="E69" s="1">
        <v>44535</v>
      </c>
      <c r="F69" t="s">
        <v>2042</v>
      </c>
      <c r="G69" t="s">
        <v>2208</v>
      </c>
      <c r="H69" t="s">
        <v>2217</v>
      </c>
      <c r="I69">
        <v>12</v>
      </c>
      <c r="J69" t="s">
        <v>2218</v>
      </c>
      <c r="K69">
        <f>_xlfn.XLOOKUP(portfolio_data[[#This Row],[customer_id]], customer_data[customer_id], customer_data[income])</f>
        <v>52.36</v>
      </c>
      <c r="L69" s="13">
        <f>ROUND(AVERAGEIF(performance_data[portfolio_id],portfolio_data[[#This Row],[portfolio_id]],performance_data[return_percentage]),2)</f>
        <v>6.07</v>
      </c>
    </row>
    <row r="70" spans="1:12" x14ac:dyDescent="0.3">
      <c r="A70">
        <v>4115</v>
      </c>
      <c r="B70" t="s">
        <v>1979</v>
      </c>
      <c r="C70">
        <v>3012</v>
      </c>
      <c r="D70">
        <v>411652.93</v>
      </c>
      <c r="E70" s="1">
        <v>44674</v>
      </c>
      <c r="F70" t="s">
        <v>2040</v>
      </c>
      <c r="G70" t="s">
        <v>2220</v>
      </c>
      <c r="H70" t="s">
        <v>2211</v>
      </c>
      <c r="I70">
        <v>4</v>
      </c>
      <c r="J70" t="s">
        <v>2216</v>
      </c>
      <c r="K70">
        <f>_xlfn.XLOOKUP(portfolio_data[[#This Row],[customer_id]], customer_data[customer_id], customer_data[income])</f>
        <v>236.72</v>
      </c>
      <c r="L70" s="13">
        <f>ROUND(AVERAGEIF(performance_data[portfolio_id],portfolio_data[[#This Row],[portfolio_id]],performance_data[return_percentage]),2)</f>
        <v>6.07</v>
      </c>
    </row>
    <row r="71" spans="1:12" x14ac:dyDescent="0.3">
      <c r="A71">
        <v>4119</v>
      </c>
      <c r="B71" t="s">
        <v>1987</v>
      </c>
      <c r="C71">
        <v>9445</v>
      </c>
      <c r="D71">
        <v>328827.38</v>
      </c>
      <c r="E71" s="1">
        <v>43780</v>
      </c>
      <c r="F71" t="s">
        <v>1969</v>
      </c>
      <c r="G71" t="s">
        <v>2225</v>
      </c>
      <c r="H71" t="s">
        <v>2217</v>
      </c>
      <c r="I71">
        <v>11</v>
      </c>
      <c r="J71" t="s">
        <v>2219</v>
      </c>
      <c r="K71">
        <f>_xlfn.XLOOKUP(portfolio_data[[#This Row],[customer_id]], customer_data[customer_id], customer_data[income])</f>
        <v>168.61</v>
      </c>
      <c r="L71" s="13">
        <f>ROUND(AVERAGEIF(performance_data[portfolio_id],portfolio_data[[#This Row],[portfolio_id]],performance_data[return_percentage]),2)</f>
        <v>2.0299999999999998</v>
      </c>
    </row>
    <row r="72" spans="1:12" x14ac:dyDescent="0.3">
      <c r="A72">
        <v>4157</v>
      </c>
      <c r="B72" t="s">
        <v>2098</v>
      </c>
      <c r="C72">
        <v>6911</v>
      </c>
      <c r="D72">
        <v>159623.49</v>
      </c>
      <c r="E72" s="1">
        <v>44474</v>
      </c>
      <c r="F72" t="s">
        <v>2042</v>
      </c>
      <c r="G72" t="s">
        <v>2208</v>
      </c>
      <c r="H72" t="s">
        <v>2217</v>
      </c>
      <c r="I72">
        <v>10</v>
      </c>
      <c r="J72" t="s">
        <v>2224</v>
      </c>
      <c r="K72">
        <f>_xlfn.XLOOKUP(portfolio_data[[#This Row],[customer_id]], customer_data[customer_id], customer_data[income])</f>
        <v>169.98</v>
      </c>
      <c r="L72" s="13">
        <f>ROUND(AVERAGEIF(performance_data[portfolio_id],portfolio_data[[#This Row],[portfolio_id]],performance_data[return_percentage]),2)</f>
        <v>6.35</v>
      </c>
    </row>
    <row r="73" spans="1:12" x14ac:dyDescent="0.3">
      <c r="A73">
        <v>4321</v>
      </c>
      <c r="B73" t="s">
        <v>2080</v>
      </c>
      <c r="C73">
        <v>7720</v>
      </c>
      <c r="D73">
        <v>188623.17</v>
      </c>
      <c r="E73" s="1">
        <v>44620</v>
      </c>
      <c r="F73" t="s">
        <v>2040</v>
      </c>
      <c r="G73" t="s">
        <v>2220</v>
      </c>
      <c r="H73" t="s">
        <v>2206</v>
      </c>
      <c r="I73">
        <v>2</v>
      </c>
      <c r="J73" t="s">
        <v>2226</v>
      </c>
      <c r="K73">
        <f>_xlfn.XLOOKUP(portfolio_data[[#This Row],[customer_id]], customer_data[customer_id], customer_data[income])</f>
        <v>308.98</v>
      </c>
      <c r="L73" s="13">
        <f>ROUND(AVERAGEIF(performance_data[portfolio_id],portfolio_data[[#This Row],[portfolio_id]],performance_data[return_percentage]),2)</f>
        <v>3.22</v>
      </c>
    </row>
    <row r="74" spans="1:12" x14ac:dyDescent="0.3">
      <c r="A74">
        <v>4351</v>
      </c>
      <c r="B74" t="s">
        <v>2073</v>
      </c>
      <c r="C74">
        <v>8088</v>
      </c>
      <c r="D74">
        <v>395852.51</v>
      </c>
      <c r="E74" s="1">
        <v>44607</v>
      </c>
      <c r="F74" t="s">
        <v>2040</v>
      </c>
      <c r="G74" t="s">
        <v>2220</v>
      </c>
      <c r="H74" t="s">
        <v>2206</v>
      </c>
      <c r="I74">
        <v>2</v>
      </c>
      <c r="J74" t="s">
        <v>2226</v>
      </c>
      <c r="K74">
        <f>_xlfn.XLOOKUP(portfolio_data[[#This Row],[customer_id]], customer_data[customer_id], customer_data[income])</f>
        <v>354.93</v>
      </c>
      <c r="L74" s="13">
        <f>ROUND(AVERAGEIF(performance_data[portfolio_id],portfolio_data[[#This Row],[portfolio_id]],performance_data[return_percentage]),2)</f>
        <v>4.93</v>
      </c>
    </row>
    <row r="75" spans="1:12" x14ac:dyDescent="0.3">
      <c r="A75">
        <v>4355</v>
      </c>
      <c r="B75" t="s">
        <v>2010</v>
      </c>
      <c r="C75">
        <v>8909</v>
      </c>
      <c r="D75">
        <v>82545.73</v>
      </c>
      <c r="E75" s="1">
        <v>44559</v>
      </c>
      <c r="F75" t="s">
        <v>1969</v>
      </c>
      <c r="G75" t="s">
        <v>2208</v>
      </c>
      <c r="H75" t="s">
        <v>2217</v>
      </c>
      <c r="I75">
        <v>12</v>
      </c>
      <c r="J75" t="s">
        <v>2218</v>
      </c>
      <c r="K75">
        <f>_xlfn.XLOOKUP(portfolio_data[[#This Row],[customer_id]], customer_data[customer_id], customer_data[income])</f>
        <v>407.42</v>
      </c>
      <c r="L75" s="13">
        <f>ROUND(AVERAGEIF(performance_data[portfolio_id],portfolio_data[[#This Row],[portfolio_id]],performance_data[return_percentage]),2)</f>
        <v>4.1100000000000003</v>
      </c>
    </row>
    <row r="76" spans="1:12" x14ac:dyDescent="0.3">
      <c r="A76">
        <v>4390</v>
      </c>
      <c r="B76" t="s">
        <v>2046</v>
      </c>
      <c r="C76">
        <v>7260</v>
      </c>
      <c r="D76">
        <v>447651.78</v>
      </c>
      <c r="E76" s="1">
        <v>44121</v>
      </c>
      <c r="F76" t="s">
        <v>2042</v>
      </c>
      <c r="G76" t="s">
        <v>2215</v>
      </c>
      <c r="H76" t="s">
        <v>2217</v>
      </c>
      <c r="I76">
        <v>10</v>
      </c>
      <c r="J76" t="s">
        <v>2224</v>
      </c>
      <c r="K76">
        <f>_xlfn.XLOOKUP(portfolio_data[[#This Row],[customer_id]], customer_data[customer_id], customer_data[income])</f>
        <v>184.01</v>
      </c>
      <c r="L76" s="13">
        <f>ROUND(AVERAGEIF(performance_data[portfolio_id],portfolio_data[[#This Row],[portfolio_id]],performance_data[return_percentage]),2)</f>
        <v>6.8</v>
      </c>
    </row>
    <row r="77" spans="1:12" x14ac:dyDescent="0.3">
      <c r="A77">
        <v>4430</v>
      </c>
      <c r="B77" t="s">
        <v>1978</v>
      </c>
      <c r="C77">
        <v>6921</v>
      </c>
      <c r="D77">
        <v>448854.45</v>
      </c>
      <c r="E77" s="1">
        <v>45237</v>
      </c>
      <c r="F77" t="s">
        <v>1969</v>
      </c>
      <c r="G77" t="s">
        <v>2213</v>
      </c>
      <c r="H77" t="s">
        <v>2217</v>
      </c>
      <c r="I77">
        <v>11</v>
      </c>
      <c r="J77" t="s">
        <v>2219</v>
      </c>
      <c r="K77">
        <f>_xlfn.XLOOKUP(portfolio_data[[#This Row],[customer_id]], customer_data[customer_id], customer_data[income])</f>
        <v>377.74</v>
      </c>
      <c r="L77" s="13">
        <f>ROUND(AVERAGEIF(performance_data[portfolio_id],portfolio_data[[#This Row],[portfolio_id]],performance_data[return_percentage]),2)</f>
        <v>2.9</v>
      </c>
    </row>
    <row r="78" spans="1:12" x14ac:dyDescent="0.3">
      <c r="A78">
        <v>4566</v>
      </c>
      <c r="B78" t="s">
        <v>2037</v>
      </c>
      <c r="C78">
        <v>8049</v>
      </c>
      <c r="D78">
        <v>149578.31</v>
      </c>
      <c r="E78" s="1">
        <v>43856</v>
      </c>
      <c r="F78" t="s">
        <v>1969</v>
      </c>
      <c r="G78" t="s">
        <v>2215</v>
      </c>
      <c r="H78" t="s">
        <v>2206</v>
      </c>
      <c r="I78">
        <v>1</v>
      </c>
      <c r="J78" t="s">
        <v>2207</v>
      </c>
      <c r="K78">
        <f>_xlfn.XLOOKUP(portfolio_data[[#This Row],[customer_id]], customer_data[customer_id], customer_data[income])</f>
        <v>336.24</v>
      </c>
      <c r="L78" s="13">
        <f>ROUND(AVERAGEIF(performance_data[portfolio_id],portfolio_data[[#This Row],[portfolio_id]],performance_data[return_percentage]),2)</f>
        <v>3.35</v>
      </c>
    </row>
    <row r="79" spans="1:12" x14ac:dyDescent="0.3">
      <c r="A79">
        <v>4700</v>
      </c>
      <c r="B79" t="s">
        <v>1977</v>
      </c>
      <c r="C79">
        <v>7377</v>
      </c>
      <c r="D79">
        <v>410308.37</v>
      </c>
      <c r="E79" s="1">
        <v>44978</v>
      </c>
      <c r="F79" t="s">
        <v>2042</v>
      </c>
      <c r="G79" t="s">
        <v>2213</v>
      </c>
      <c r="H79" t="s">
        <v>2206</v>
      </c>
      <c r="I79">
        <v>2</v>
      </c>
      <c r="J79" t="s">
        <v>2226</v>
      </c>
      <c r="K79">
        <f>_xlfn.XLOOKUP(portfolio_data[[#This Row],[customer_id]], customer_data[customer_id], customer_data[income])</f>
        <v>467.27</v>
      </c>
      <c r="L79" s="13">
        <f>ROUND(AVERAGEIF(performance_data[portfolio_id],portfolio_data[[#This Row],[portfolio_id]],performance_data[return_percentage]),2)</f>
        <v>6.93</v>
      </c>
    </row>
    <row r="80" spans="1:12" x14ac:dyDescent="0.3">
      <c r="A80">
        <v>4705</v>
      </c>
      <c r="B80" t="s">
        <v>1984</v>
      </c>
      <c r="C80">
        <v>5619</v>
      </c>
      <c r="D80">
        <v>135431.62</v>
      </c>
      <c r="E80" s="1">
        <v>44127</v>
      </c>
      <c r="F80" t="s">
        <v>1969</v>
      </c>
      <c r="G80" t="s">
        <v>2215</v>
      </c>
      <c r="H80" t="s">
        <v>2217</v>
      </c>
      <c r="I80">
        <v>10</v>
      </c>
      <c r="J80" t="s">
        <v>2224</v>
      </c>
      <c r="K80">
        <f>_xlfn.XLOOKUP(portfolio_data[[#This Row],[customer_id]], customer_data[customer_id], customer_data[income])</f>
        <v>317.14</v>
      </c>
      <c r="L80" s="13">
        <f>ROUND(AVERAGEIF(performance_data[portfolio_id],portfolio_data[[#This Row],[portfolio_id]],performance_data[return_percentage]),2)</f>
        <v>2.35</v>
      </c>
    </row>
    <row r="81" spans="1:12" x14ac:dyDescent="0.3">
      <c r="A81">
        <v>4716</v>
      </c>
      <c r="B81" t="s">
        <v>2082</v>
      </c>
      <c r="C81">
        <v>4338</v>
      </c>
      <c r="D81">
        <v>103710.17</v>
      </c>
      <c r="E81" s="1">
        <v>44332</v>
      </c>
      <c r="F81" t="s">
        <v>2040</v>
      </c>
      <c r="G81" t="s">
        <v>2208</v>
      </c>
      <c r="H81" t="s">
        <v>2211</v>
      </c>
      <c r="I81">
        <v>5</v>
      </c>
      <c r="J81" t="s">
        <v>2223</v>
      </c>
      <c r="K81">
        <f>_xlfn.XLOOKUP(portfolio_data[[#This Row],[customer_id]], customer_data[customer_id], customer_data[income])</f>
        <v>368.06</v>
      </c>
      <c r="L81" s="13">
        <f>ROUND(AVERAGEIF(performance_data[portfolio_id],portfolio_data[[#This Row],[portfolio_id]],performance_data[return_percentage]),2)</f>
        <v>5.0599999999999996</v>
      </c>
    </row>
    <row r="82" spans="1:12" x14ac:dyDescent="0.3">
      <c r="A82">
        <v>4771</v>
      </c>
      <c r="B82" t="s">
        <v>2026</v>
      </c>
      <c r="C82">
        <v>2618</v>
      </c>
      <c r="D82">
        <v>106887.16</v>
      </c>
      <c r="E82" s="1">
        <v>45332</v>
      </c>
      <c r="F82" t="s">
        <v>1969</v>
      </c>
      <c r="G82" t="s">
        <v>2205</v>
      </c>
      <c r="H82" t="s">
        <v>2206</v>
      </c>
      <c r="I82">
        <v>2</v>
      </c>
      <c r="J82" t="s">
        <v>2226</v>
      </c>
      <c r="K82">
        <f>_xlfn.XLOOKUP(portfolio_data[[#This Row],[customer_id]], customer_data[customer_id], customer_data[income])</f>
        <v>483.98</v>
      </c>
      <c r="L82" s="13">
        <f>ROUND(AVERAGEIF(performance_data[portfolio_id],portfolio_data[[#This Row],[portfolio_id]],performance_data[return_percentage]),2)</f>
        <v>6.06</v>
      </c>
    </row>
    <row r="83" spans="1:12" x14ac:dyDescent="0.3">
      <c r="A83">
        <v>4843</v>
      </c>
      <c r="B83" t="s">
        <v>2140</v>
      </c>
      <c r="C83">
        <v>9603</v>
      </c>
      <c r="D83">
        <v>437381.69</v>
      </c>
      <c r="E83" s="1">
        <v>44343</v>
      </c>
      <c r="F83" t="s">
        <v>2042</v>
      </c>
      <c r="G83" t="s">
        <v>2208</v>
      </c>
      <c r="H83" t="s">
        <v>2211</v>
      </c>
      <c r="I83">
        <v>5</v>
      </c>
      <c r="J83" t="s">
        <v>2223</v>
      </c>
      <c r="K83">
        <f>_xlfn.XLOOKUP(portfolio_data[[#This Row],[customer_id]], customer_data[customer_id], customer_data[income])</f>
        <v>53.1</v>
      </c>
      <c r="L83" s="13">
        <f>ROUND(AVERAGEIF(performance_data[portfolio_id],portfolio_data[[#This Row],[portfolio_id]],performance_data[return_percentage]),2)</f>
        <v>3.84</v>
      </c>
    </row>
    <row r="84" spans="1:12" x14ac:dyDescent="0.3">
      <c r="A84">
        <v>4862</v>
      </c>
      <c r="B84" t="s">
        <v>2118</v>
      </c>
      <c r="C84">
        <v>2967</v>
      </c>
      <c r="D84">
        <v>261169</v>
      </c>
      <c r="E84" s="1">
        <v>44594</v>
      </c>
      <c r="F84" t="s">
        <v>2042</v>
      </c>
      <c r="G84" t="s">
        <v>2220</v>
      </c>
      <c r="H84" t="s">
        <v>2206</v>
      </c>
      <c r="I84">
        <v>2</v>
      </c>
      <c r="J84" t="s">
        <v>2226</v>
      </c>
      <c r="K84">
        <f>_xlfn.XLOOKUP(portfolio_data[[#This Row],[customer_id]], customer_data[customer_id], customer_data[income])</f>
        <v>267.31</v>
      </c>
      <c r="L84" s="13">
        <f>ROUND(AVERAGEIF(performance_data[portfolio_id],portfolio_data[[#This Row],[portfolio_id]],performance_data[return_percentage]),2)</f>
        <v>7.06</v>
      </c>
    </row>
    <row r="85" spans="1:12" x14ac:dyDescent="0.3">
      <c r="A85">
        <v>4877</v>
      </c>
      <c r="B85" t="s">
        <v>2055</v>
      </c>
      <c r="C85">
        <v>4454</v>
      </c>
      <c r="D85">
        <v>141632.12</v>
      </c>
      <c r="E85" s="1">
        <v>44234</v>
      </c>
      <c r="F85" t="s">
        <v>2040</v>
      </c>
      <c r="G85" t="s">
        <v>2208</v>
      </c>
      <c r="H85" t="s">
        <v>2206</v>
      </c>
      <c r="I85">
        <v>2</v>
      </c>
      <c r="J85" t="s">
        <v>2226</v>
      </c>
      <c r="K85">
        <f>_xlfn.XLOOKUP(portfolio_data[[#This Row],[customer_id]], customer_data[customer_id], customer_data[income])</f>
        <v>372.33</v>
      </c>
      <c r="L85" s="13">
        <f>ROUND(AVERAGEIF(performance_data[portfolio_id],portfolio_data[[#This Row],[portfolio_id]],performance_data[return_percentage]),2)</f>
        <v>5.15</v>
      </c>
    </row>
    <row r="86" spans="1:12" x14ac:dyDescent="0.3">
      <c r="A86">
        <v>4919</v>
      </c>
      <c r="B86" t="s">
        <v>2142</v>
      </c>
      <c r="C86">
        <v>7561</v>
      </c>
      <c r="D86">
        <v>337837.13</v>
      </c>
      <c r="E86" s="1">
        <v>44001</v>
      </c>
      <c r="F86" t="s">
        <v>2042</v>
      </c>
      <c r="G86" t="s">
        <v>2215</v>
      </c>
      <c r="H86" t="s">
        <v>2211</v>
      </c>
      <c r="I86">
        <v>6</v>
      </c>
      <c r="J86" t="s">
        <v>2212</v>
      </c>
      <c r="K86">
        <f>_xlfn.XLOOKUP(portfolio_data[[#This Row],[customer_id]], customer_data[customer_id], customer_data[income])</f>
        <v>211.85</v>
      </c>
      <c r="L86" s="13">
        <f>ROUND(AVERAGEIF(performance_data[portfolio_id],portfolio_data[[#This Row],[portfolio_id]],performance_data[return_percentage]),2)</f>
        <v>7.12</v>
      </c>
    </row>
    <row r="87" spans="1:12" x14ac:dyDescent="0.3">
      <c r="A87">
        <v>4948</v>
      </c>
      <c r="B87" t="s">
        <v>2001</v>
      </c>
      <c r="C87">
        <v>5640</v>
      </c>
      <c r="D87">
        <v>326308.01</v>
      </c>
      <c r="E87" s="1">
        <v>45329</v>
      </c>
      <c r="F87" t="s">
        <v>1969</v>
      </c>
      <c r="G87" t="s">
        <v>2205</v>
      </c>
      <c r="H87" t="s">
        <v>2206</v>
      </c>
      <c r="I87">
        <v>2</v>
      </c>
      <c r="J87" t="s">
        <v>2226</v>
      </c>
      <c r="K87">
        <f>_xlfn.XLOOKUP(portfolio_data[[#This Row],[customer_id]], customer_data[customer_id], customer_data[income])</f>
        <v>400.72</v>
      </c>
      <c r="L87" s="13">
        <f>ROUND(AVERAGEIF(performance_data[portfolio_id],portfolio_data[[#This Row],[portfolio_id]],performance_data[return_percentage]),2)</f>
        <v>6.97</v>
      </c>
    </row>
    <row r="88" spans="1:12" x14ac:dyDescent="0.3">
      <c r="A88">
        <v>4957</v>
      </c>
      <c r="B88" t="s">
        <v>2005</v>
      </c>
      <c r="C88">
        <v>2320</v>
      </c>
      <c r="D88">
        <v>117265.58</v>
      </c>
      <c r="E88" s="1">
        <v>44785</v>
      </c>
      <c r="F88" t="s">
        <v>1969</v>
      </c>
      <c r="G88" t="s">
        <v>2220</v>
      </c>
      <c r="H88" t="s">
        <v>2209</v>
      </c>
      <c r="I88">
        <v>8</v>
      </c>
      <c r="J88" t="s">
        <v>2214</v>
      </c>
      <c r="K88">
        <f>_xlfn.XLOOKUP(portfolio_data[[#This Row],[customer_id]], customer_data[customer_id], customer_data[income])</f>
        <v>52.2</v>
      </c>
      <c r="L88" s="13">
        <f>ROUND(AVERAGEIF(performance_data[portfolio_id],portfolio_data[[#This Row],[portfolio_id]],performance_data[return_percentage]),2)</f>
        <v>7.79</v>
      </c>
    </row>
    <row r="89" spans="1:12" x14ac:dyDescent="0.3">
      <c r="A89">
        <v>4993</v>
      </c>
      <c r="B89" t="s">
        <v>1975</v>
      </c>
      <c r="C89">
        <v>4964</v>
      </c>
      <c r="D89">
        <v>59208.74</v>
      </c>
      <c r="E89" s="1">
        <v>45296</v>
      </c>
      <c r="F89" t="s">
        <v>1969</v>
      </c>
      <c r="G89" t="s">
        <v>2205</v>
      </c>
      <c r="H89" t="s">
        <v>2206</v>
      </c>
      <c r="I89">
        <v>1</v>
      </c>
      <c r="J89" t="s">
        <v>2207</v>
      </c>
      <c r="K89">
        <f>_xlfn.XLOOKUP(portfolio_data[[#This Row],[customer_id]], customer_data[customer_id], customer_data[income])</f>
        <v>212.96</v>
      </c>
      <c r="L89" s="13">
        <f>ROUND(AVERAGEIF(performance_data[portfolio_id],portfolio_data[[#This Row],[portfolio_id]],performance_data[return_percentage]),2)</f>
        <v>2.42</v>
      </c>
    </row>
    <row r="90" spans="1:12" x14ac:dyDescent="0.3">
      <c r="A90">
        <v>5007</v>
      </c>
      <c r="B90" t="s">
        <v>2033</v>
      </c>
      <c r="C90">
        <v>1234</v>
      </c>
      <c r="D90">
        <v>114163.38</v>
      </c>
      <c r="E90" s="1">
        <v>44589</v>
      </c>
      <c r="F90" t="s">
        <v>1969</v>
      </c>
      <c r="G90" t="s">
        <v>2220</v>
      </c>
      <c r="H90" t="s">
        <v>2206</v>
      </c>
      <c r="I90">
        <v>1</v>
      </c>
      <c r="J90" t="s">
        <v>2207</v>
      </c>
      <c r="K90">
        <f>_xlfn.XLOOKUP(portfolio_data[[#This Row],[customer_id]], customer_data[customer_id], customer_data[income])</f>
        <v>106.8</v>
      </c>
      <c r="L90" s="13">
        <f>ROUND(AVERAGEIF(performance_data[portfolio_id],portfolio_data[[#This Row],[portfolio_id]],performance_data[return_percentage]),2)</f>
        <v>3.69</v>
      </c>
    </row>
    <row r="91" spans="1:12" x14ac:dyDescent="0.3">
      <c r="A91">
        <v>5044</v>
      </c>
      <c r="B91" t="s">
        <v>1991</v>
      </c>
      <c r="C91">
        <v>1301</v>
      </c>
      <c r="D91">
        <v>381922.22</v>
      </c>
      <c r="E91" s="1">
        <v>44461</v>
      </c>
      <c r="F91" t="s">
        <v>1969</v>
      </c>
      <c r="G91" t="s">
        <v>2208</v>
      </c>
      <c r="H91" t="s">
        <v>2209</v>
      </c>
      <c r="I91">
        <v>9</v>
      </c>
      <c r="J91" t="s">
        <v>2221</v>
      </c>
      <c r="K91">
        <f>_xlfn.XLOOKUP(portfolio_data[[#This Row],[customer_id]], customer_data[customer_id], customer_data[income])</f>
        <v>172.5</v>
      </c>
      <c r="L91" s="13">
        <f>ROUND(AVERAGEIF(performance_data[portfolio_id],portfolio_data[[#This Row],[portfolio_id]],performance_data[return_percentage]),2)</f>
        <v>4.8899999999999997</v>
      </c>
    </row>
    <row r="92" spans="1:12" x14ac:dyDescent="0.3">
      <c r="A92">
        <v>5108</v>
      </c>
      <c r="B92" t="s">
        <v>1988</v>
      </c>
      <c r="C92">
        <v>1355</v>
      </c>
      <c r="D92">
        <v>324592.02</v>
      </c>
      <c r="E92" s="1">
        <v>45549</v>
      </c>
      <c r="F92" t="s">
        <v>1969</v>
      </c>
      <c r="G92" t="s">
        <v>2205</v>
      </c>
      <c r="H92" t="s">
        <v>2209</v>
      </c>
      <c r="I92">
        <v>9</v>
      </c>
      <c r="J92" t="s">
        <v>2221</v>
      </c>
      <c r="K92">
        <f>_xlfn.XLOOKUP(portfolio_data[[#This Row],[customer_id]], customer_data[customer_id], customer_data[income])</f>
        <v>465.59</v>
      </c>
      <c r="L92" s="13">
        <f>ROUND(AVERAGEIF(performance_data[portfolio_id],portfolio_data[[#This Row],[portfolio_id]],performance_data[return_percentage]),2)</f>
        <v>6.88</v>
      </c>
    </row>
    <row r="93" spans="1:12" x14ac:dyDescent="0.3">
      <c r="A93">
        <v>5110</v>
      </c>
      <c r="B93" t="s">
        <v>2118</v>
      </c>
      <c r="C93">
        <v>3517</v>
      </c>
      <c r="D93">
        <v>83257.88</v>
      </c>
      <c r="E93" s="1">
        <v>44054</v>
      </c>
      <c r="F93" t="s">
        <v>2040</v>
      </c>
      <c r="G93" t="s">
        <v>2215</v>
      </c>
      <c r="H93" t="s">
        <v>2209</v>
      </c>
      <c r="I93">
        <v>8</v>
      </c>
      <c r="J93" t="s">
        <v>2214</v>
      </c>
      <c r="K93">
        <f>_xlfn.XLOOKUP(portfolio_data[[#This Row],[customer_id]], customer_data[customer_id], customer_data[income])</f>
        <v>300.51</v>
      </c>
      <c r="L93" s="13">
        <f>ROUND(AVERAGEIF(performance_data[portfolio_id],portfolio_data[[#This Row],[portfolio_id]],performance_data[return_percentage]),2)</f>
        <v>5.94</v>
      </c>
    </row>
    <row r="94" spans="1:12" x14ac:dyDescent="0.3">
      <c r="A94">
        <v>5136</v>
      </c>
      <c r="B94" t="s">
        <v>2105</v>
      </c>
      <c r="C94">
        <v>3012</v>
      </c>
      <c r="D94">
        <v>383294.09</v>
      </c>
      <c r="E94" s="1">
        <v>44714</v>
      </c>
      <c r="F94" t="s">
        <v>2040</v>
      </c>
      <c r="G94" t="s">
        <v>2220</v>
      </c>
      <c r="H94" t="s">
        <v>2211</v>
      </c>
      <c r="I94">
        <v>6</v>
      </c>
      <c r="J94" t="s">
        <v>2212</v>
      </c>
      <c r="K94">
        <f>_xlfn.XLOOKUP(portfolio_data[[#This Row],[customer_id]], customer_data[customer_id], customer_data[income])</f>
        <v>236.72</v>
      </c>
      <c r="L94" s="13">
        <f>ROUND(AVERAGEIF(performance_data[portfolio_id],portfolio_data[[#This Row],[portfolio_id]],performance_data[return_percentage]),2)</f>
        <v>-0.37</v>
      </c>
    </row>
    <row r="95" spans="1:12" x14ac:dyDescent="0.3">
      <c r="A95">
        <v>5158</v>
      </c>
      <c r="B95" t="s">
        <v>2120</v>
      </c>
      <c r="C95">
        <v>5619</v>
      </c>
      <c r="D95">
        <v>72434.539999999994</v>
      </c>
      <c r="E95" s="1">
        <v>44310</v>
      </c>
      <c r="F95" t="s">
        <v>2042</v>
      </c>
      <c r="G95" t="s">
        <v>2208</v>
      </c>
      <c r="H95" t="s">
        <v>2211</v>
      </c>
      <c r="I95">
        <v>4</v>
      </c>
      <c r="J95" t="s">
        <v>2216</v>
      </c>
      <c r="K95">
        <f>_xlfn.XLOOKUP(portfolio_data[[#This Row],[customer_id]], customer_data[customer_id], customer_data[income])</f>
        <v>317.14</v>
      </c>
      <c r="L95" s="13">
        <f>ROUND(AVERAGEIF(performance_data[portfolio_id],portfolio_data[[#This Row],[portfolio_id]],performance_data[return_percentage]),2)</f>
        <v>5.68</v>
      </c>
    </row>
    <row r="96" spans="1:12" x14ac:dyDescent="0.3">
      <c r="A96">
        <v>5227</v>
      </c>
      <c r="B96" t="s">
        <v>2048</v>
      </c>
      <c r="C96">
        <v>5913</v>
      </c>
      <c r="D96">
        <v>290462.26</v>
      </c>
      <c r="E96" s="1">
        <v>43758</v>
      </c>
      <c r="F96" t="s">
        <v>2040</v>
      </c>
      <c r="G96" t="s">
        <v>2225</v>
      </c>
      <c r="H96" t="s">
        <v>2217</v>
      </c>
      <c r="I96">
        <v>10</v>
      </c>
      <c r="J96" t="s">
        <v>2224</v>
      </c>
      <c r="K96">
        <f>_xlfn.XLOOKUP(portfolio_data[[#This Row],[customer_id]], customer_data[customer_id], customer_data[income])</f>
        <v>145.97</v>
      </c>
      <c r="L96" s="13">
        <f>ROUND(AVERAGEIF(performance_data[portfolio_id],portfolio_data[[#This Row],[portfolio_id]],performance_data[return_percentage]),2)</f>
        <v>3.16</v>
      </c>
    </row>
    <row r="97" spans="1:12" x14ac:dyDescent="0.3">
      <c r="A97">
        <v>5264</v>
      </c>
      <c r="B97" t="s">
        <v>2067</v>
      </c>
      <c r="C97">
        <v>8049</v>
      </c>
      <c r="D97">
        <v>342177.08</v>
      </c>
      <c r="E97" s="1">
        <v>45469</v>
      </c>
      <c r="F97" t="s">
        <v>2040</v>
      </c>
      <c r="G97" t="s">
        <v>2205</v>
      </c>
      <c r="H97" t="s">
        <v>2211</v>
      </c>
      <c r="I97">
        <v>6</v>
      </c>
      <c r="J97" t="s">
        <v>2212</v>
      </c>
      <c r="K97">
        <f>_xlfn.XLOOKUP(portfolio_data[[#This Row],[customer_id]], customer_data[customer_id], customer_data[income])</f>
        <v>336.24</v>
      </c>
      <c r="L97" s="13">
        <f>ROUND(AVERAGEIF(performance_data[portfolio_id],portfolio_data[[#This Row],[portfolio_id]],performance_data[return_percentage]),2)</f>
        <v>3.65</v>
      </c>
    </row>
    <row r="98" spans="1:12" x14ac:dyDescent="0.3">
      <c r="A98">
        <v>5318</v>
      </c>
      <c r="B98" t="s">
        <v>2135</v>
      </c>
      <c r="C98">
        <v>4964</v>
      </c>
      <c r="D98">
        <v>490536.3</v>
      </c>
      <c r="E98" s="1">
        <v>44921</v>
      </c>
      <c r="F98" t="s">
        <v>2042</v>
      </c>
      <c r="G98" t="s">
        <v>2220</v>
      </c>
      <c r="H98" t="s">
        <v>2217</v>
      </c>
      <c r="I98">
        <v>12</v>
      </c>
      <c r="J98" t="s">
        <v>2218</v>
      </c>
      <c r="K98">
        <f>_xlfn.XLOOKUP(portfolio_data[[#This Row],[customer_id]], customer_data[customer_id], customer_data[income])</f>
        <v>212.96</v>
      </c>
      <c r="L98" s="13">
        <f>ROUND(AVERAGEIF(performance_data[portfolio_id],portfolio_data[[#This Row],[portfolio_id]],performance_data[return_percentage]),2)</f>
        <v>2.54</v>
      </c>
    </row>
    <row r="99" spans="1:12" x14ac:dyDescent="0.3">
      <c r="A99">
        <v>5390</v>
      </c>
      <c r="B99" t="s">
        <v>1979</v>
      </c>
      <c r="C99">
        <v>3025</v>
      </c>
      <c r="D99">
        <v>308271.73</v>
      </c>
      <c r="E99" s="1">
        <v>44565</v>
      </c>
      <c r="F99" t="s">
        <v>1969</v>
      </c>
      <c r="G99" t="s">
        <v>2220</v>
      </c>
      <c r="H99" t="s">
        <v>2206</v>
      </c>
      <c r="I99">
        <v>1</v>
      </c>
      <c r="J99" t="s">
        <v>2207</v>
      </c>
      <c r="K99">
        <f>_xlfn.XLOOKUP(portfolio_data[[#This Row],[customer_id]], customer_data[customer_id], customer_data[income])</f>
        <v>499.81</v>
      </c>
      <c r="L99" s="13">
        <f>ROUND(AVERAGEIF(performance_data[portfolio_id],portfolio_data[[#This Row],[portfolio_id]],performance_data[return_percentage]),2)</f>
        <v>7.96</v>
      </c>
    </row>
    <row r="100" spans="1:12" x14ac:dyDescent="0.3">
      <c r="A100">
        <v>5396</v>
      </c>
      <c r="B100" t="s">
        <v>1993</v>
      </c>
      <c r="C100">
        <v>1035</v>
      </c>
      <c r="D100">
        <v>79431.06</v>
      </c>
      <c r="E100" s="1">
        <v>44037</v>
      </c>
      <c r="F100" t="s">
        <v>1969</v>
      </c>
      <c r="G100" t="s">
        <v>2215</v>
      </c>
      <c r="H100" t="s">
        <v>2209</v>
      </c>
      <c r="I100">
        <v>7</v>
      </c>
      <c r="J100" t="s">
        <v>2210</v>
      </c>
      <c r="K100">
        <f>_xlfn.XLOOKUP(portfolio_data[[#This Row],[customer_id]], customer_data[customer_id], customer_data[income])</f>
        <v>308.38</v>
      </c>
      <c r="L100" s="13">
        <f>ROUND(AVERAGEIF(performance_data[portfolio_id],portfolio_data[[#This Row],[portfolio_id]],performance_data[return_percentage]),2)</f>
        <v>5.58</v>
      </c>
    </row>
    <row r="101" spans="1:12" x14ac:dyDescent="0.3">
      <c r="A101">
        <v>5431</v>
      </c>
      <c r="B101" t="s">
        <v>2113</v>
      </c>
      <c r="C101">
        <v>6883</v>
      </c>
      <c r="D101">
        <v>32847.82</v>
      </c>
      <c r="E101" s="1">
        <v>45303</v>
      </c>
      <c r="F101" t="s">
        <v>2042</v>
      </c>
      <c r="G101" t="s">
        <v>2205</v>
      </c>
      <c r="H101" t="s">
        <v>2206</v>
      </c>
      <c r="I101">
        <v>1</v>
      </c>
      <c r="J101" t="s">
        <v>2207</v>
      </c>
      <c r="K101">
        <f>_xlfn.XLOOKUP(portfolio_data[[#This Row],[customer_id]], customer_data[customer_id], customer_data[income])</f>
        <v>302.36</v>
      </c>
      <c r="L101" s="13">
        <f>ROUND(AVERAGEIF(performance_data[portfolio_id],portfolio_data[[#This Row],[portfolio_id]],performance_data[return_percentage]),2)</f>
        <v>6.53</v>
      </c>
    </row>
    <row r="102" spans="1:12" x14ac:dyDescent="0.3">
      <c r="A102">
        <v>5541</v>
      </c>
      <c r="B102" t="s">
        <v>2126</v>
      </c>
      <c r="C102">
        <v>2026</v>
      </c>
      <c r="D102">
        <v>405864.69</v>
      </c>
      <c r="E102" s="1">
        <v>43835</v>
      </c>
      <c r="F102" t="s">
        <v>2042</v>
      </c>
      <c r="G102" t="s">
        <v>2215</v>
      </c>
      <c r="H102" t="s">
        <v>2206</v>
      </c>
      <c r="I102">
        <v>1</v>
      </c>
      <c r="J102" t="s">
        <v>2207</v>
      </c>
      <c r="K102">
        <f>_xlfn.XLOOKUP(portfolio_data[[#This Row],[customer_id]], customer_data[customer_id], customer_data[income])</f>
        <v>487.55</v>
      </c>
      <c r="L102" s="13">
        <f>ROUND(AVERAGEIF(performance_data[portfolio_id],portfolio_data[[#This Row],[portfolio_id]],performance_data[return_percentage]),2)</f>
        <v>5.48</v>
      </c>
    </row>
    <row r="103" spans="1:12" x14ac:dyDescent="0.3">
      <c r="A103">
        <v>5559</v>
      </c>
      <c r="B103" t="s">
        <v>2051</v>
      </c>
      <c r="C103">
        <v>6729</v>
      </c>
      <c r="D103">
        <v>310323.19</v>
      </c>
      <c r="E103" s="1">
        <v>44899</v>
      </c>
      <c r="F103" t="s">
        <v>2040</v>
      </c>
      <c r="G103" t="s">
        <v>2220</v>
      </c>
      <c r="H103" t="s">
        <v>2217</v>
      </c>
      <c r="I103">
        <v>12</v>
      </c>
      <c r="J103" t="s">
        <v>2218</v>
      </c>
      <c r="K103">
        <f>_xlfn.XLOOKUP(portfolio_data[[#This Row],[customer_id]], customer_data[customer_id], customer_data[income])</f>
        <v>302.68</v>
      </c>
      <c r="L103" s="13">
        <f>ROUND(AVERAGEIF(performance_data[portfolio_id],portfolio_data[[#This Row],[portfolio_id]],performance_data[return_percentage]),2)</f>
        <v>5.37</v>
      </c>
    </row>
    <row r="104" spans="1:12" x14ac:dyDescent="0.3">
      <c r="A104">
        <v>5631</v>
      </c>
      <c r="B104" t="s">
        <v>2077</v>
      </c>
      <c r="C104">
        <v>8883</v>
      </c>
      <c r="D104">
        <v>474209.94</v>
      </c>
      <c r="E104" s="1">
        <v>44746</v>
      </c>
      <c r="F104" t="s">
        <v>2042</v>
      </c>
      <c r="G104" t="s">
        <v>2220</v>
      </c>
      <c r="H104" t="s">
        <v>2209</v>
      </c>
      <c r="I104">
        <v>7</v>
      </c>
      <c r="J104" t="s">
        <v>2210</v>
      </c>
      <c r="K104">
        <f>_xlfn.XLOOKUP(portfolio_data[[#This Row],[customer_id]], customer_data[customer_id], customer_data[income])</f>
        <v>293.67</v>
      </c>
      <c r="L104" s="13">
        <f>ROUND(AVERAGEIF(performance_data[portfolio_id],portfolio_data[[#This Row],[portfolio_id]],performance_data[return_percentage]),2)</f>
        <v>3.68</v>
      </c>
    </row>
    <row r="105" spans="1:12" x14ac:dyDescent="0.3">
      <c r="A105">
        <v>5646</v>
      </c>
      <c r="B105" t="s">
        <v>2131</v>
      </c>
      <c r="C105">
        <v>9310</v>
      </c>
      <c r="D105">
        <v>172811.13</v>
      </c>
      <c r="E105" s="1">
        <v>45080</v>
      </c>
      <c r="F105" t="s">
        <v>2040</v>
      </c>
      <c r="G105" t="s">
        <v>2213</v>
      </c>
      <c r="H105" t="s">
        <v>2211</v>
      </c>
      <c r="I105">
        <v>6</v>
      </c>
      <c r="J105" t="s">
        <v>2212</v>
      </c>
      <c r="K105">
        <f>_xlfn.XLOOKUP(portfolio_data[[#This Row],[customer_id]], customer_data[customer_id], customer_data[income])</f>
        <v>121.51</v>
      </c>
      <c r="L105" s="13">
        <f>ROUND(AVERAGEIF(performance_data[portfolio_id],portfolio_data[[#This Row],[portfolio_id]],performance_data[return_percentage]),2)</f>
        <v>4.42</v>
      </c>
    </row>
    <row r="106" spans="1:12" x14ac:dyDescent="0.3">
      <c r="A106">
        <v>5663</v>
      </c>
      <c r="B106" t="s">
        <v>2119</v>
      </c>
      <c r="C106">
        <v>2772</v>
      </c>
      <c r="D106">
        <v>350697.04</v>
      </c>
      <c r="E106" s="1">
        <v>44949</v>
      </c>
      <c r="F106" t="s">
        <v>2040</v>
      </c>
      <c r="G106" t="s">
        <v>2213</v>
      </c>
      <c r="H106" t="s">
        <v>2206</v>
      </c>
      <c r="I106">
        <v>1</v>
      </c>
      <c r="J106" t="s">
        <v>2207</v>
      </c>
      <c r="K106">
        <f>_xlfn.XLOOKUP(portfolio_data[[#This Row],[customer_id]], customer_data[customer_id], customer_data[income])</f>
        <v>295.35000000000002</v>
      </c>
      <c r="L106" s="13">
        <f>ROUND(AVERAGEIF(performance_data[portfolio_id],portfolio_data[[#This Row],[portfolio_id]],performance_data[return_percentage]),2)</f>
        <v>6.46</v>
      </c>
    </row>
    <row r="107" spans="1:12" x14ac:dyDescent="0.3">
      <c r="A107">
        <v>5705</v>
      </c>
      <c r="B107" t="s">
        <v>2130</v>
      </c>
      <c r="C107">
        <v>7321</v>
      </c>
      <c r="D107">
        <v>345597.46</v>
      </c>
      <c r="E107" s="1">
        <v>45372</v>
      </c>
      <c r="F107" t="s">
        <v>2040</v>
      </c>
      <c r="G107" t="s">
        <v>2205</v>
      </c>
      <c r="H107" t="s">
        <v>2206</v>
      </c>
      <c r="I107">
        <v>3</v>
      </c>
      <c r="J107" t="s">
        <v>2222</v>
      </c>
      <c r="K107">
        <f>_xlfn.XLOOKUP(portfolio_data[[#This Row],[customer_id]], customer_data[customer_id], customer_data[income])</f>
        <v>189.06</v>
      </c>
      <c r="L107" s="13">
        <f>ROUND(AVERAGEIF(performance_data[portfolio_id],portfolio_data[[#This Row],[portfolio_id]],performance_data[return_percentage]),2)</f>
        <v>5.4</v>
      </c>
    </row>
    <row r="108" spans="1:12" x14ac:dyDescent="0.3">
      <c r="A108">
        <v>5792</v>
      </c>
      <c r="B108" t="s">
        <v>2093</v>
      </c>
      <c r="C108">
        <v>8898</v>
      </c>
      <c r="D108">
        <v>213193.06</v>
      </c>
      <c r="E108" s="1">
        <v>45430</v>
      </c>
      <c r="F108" t="s">
        <v>2040</v>
      </c>
      <c r="G108" t="s">
        <v>2205</v>
      </c>
      <c r="H108" t="s">
        <v>2211</v>
      </c>
      <c r="I108">
        <v>5</v>
      </c>
      <c r="J108" t="s">
        <v>2223</v>
      </c>
      <c r="K108">
        <f>_xlfn.XLOOKUP(portfolio_data[[#This Row],[customer_id]], customer_data[customer_id], customer_data[income])</f>
        <v>327.19</v>
      </c>
      <c r="L108" s="13">
        <f>ROUND(AVERAGEIF(performance_data[portfolio_id],portfolio_data[[#This Row],[portfolio_id]],performance_data[return_percentage]),2)</f>
        <v>7.86</v>
      </c>
    </row>
    <row r="109" spans="1:12" x14ac:dyDescent="0.3">
      <c r="A109">
        <v>5933</v>
      </c>
      <c r="B109" t="s">
        <v>2097</v>
      </c>
      <c r="C109">
        <v>7051</v>
      </c>
      <c r="D109">
        <v>160091.44</v>
      </c>
      <c r="E109" s="1">
        <v>44004</v>
      </c>
      <c r="F109" t="s">
        <v>2042</v>
      </c>
      <c r="G109" t="s">
        <v>2215</v>
      </c>
      <c r="H109" t="s">
        <v>2211</v>
      </c>
      <c r="I109">
        <v>6</v>
      </c>
      <c r="J109" t="s">
        <v>2212</v>
      </c>
      <c r="K109">
        <f>_xlfn.XLOOKUP(portfolio_data[[#This Row],[customer_id]], customer_data[customer_id], customer_data[income])</f>
        <v>413.62</v>
      </c>
      <c r="L109" s="13">
        <f>ROUND(AVERAGEIF(performance_data[portfolio_id],portfolio_data[[#This Row],[portfolio_id]],performance_data[return_percentage]),2)</f>
        <v>5.75</v>
      </c>
    </row>
    <row r="110" spans="1:12" x14ac:dyDescent="0.3">
      <c r="A110">
        <v>5968</v>
      </c>
      <c r="B110" t="s">
        <v>1991</v>
      </c>
      <c r="C110">
        <v>6576</v>
      </c>
      <c r="D110">
        <v>344992.58</v>
      </c>
      <c r="E110" s="1">
        <v>45004</v>
      </c>
      <c r="F110" t="s">
        <v>1969</v>
      </c>
      <c r="G110" t="s">
        <v>2213</v>
      </c>
      <c r="H110" t="s">
        <v>2206</v>
      </c>
      <c r="I110">
        <v>3</v>
      </c>
      <c r="J110" t="s">
        <v>2222</v>
      </c>
      <c r="K110">
        <f>_xlfn.XLOOKUP(portfolio_data[[#This Row],[customer_id]], customer_data[customer_id], customer_data[income])</f>
        <v>164.11</v>
      </c>
      <c r="L110" s="13">
        <f>ROUND(AVERAGEIF(performance_data[portfolio_id],portfolio_data[[#This Row],[portfolio_id]],performance_data[return_percentage]),2)</f>
        <v>5.28</v>
      </c>
    </row>
    <row r="111" spans="1:12" x14ac:dyDescent="0.3">
      <c r="A111">
        <v>6070</v>
      </c>
      <c r="B111" t="s">
        <v>2047</v>
      </c>
      <c r="C111">
        <v>5782</v>
      </c>
      <c r="D111">
        <v>93265.919999999998</v>
      </c>
      <c r="E111" s="1">
        <v>45501</v>
      </c>
      <c r="F111" t="s">
        <v>2040</v>
      </c>
      <c r="G111" t="s">
        <v>2205</v>
      </c>
      <c r="H111" t="s">
        <v>2209</v>
      </c>
      <c r="I111">
        <v>7</v>
      </c>
      <c r="J111" t="s">
        <v>2210</v>
      </c>
      <c r="K111">
        <f>_xlfn.XLOOKUP(portfolio_data[[#This Row],[customer_id]], customer_data[customer_id], customer_data[income])</f>
        <v>419.4</v>
      </c>
      <c r="L111" s="13">
        <f>ROUND(AVERAGEIF(performance_data[portfolio_id],portfolio_data[[#This Row],[portfolio_id]],performance_data[return_percentage]),2)</f>
        <v>5.49</v>
      </c>
    </row>
    <row r="112" spans="1:12" x14ac:dyDescent="0.3">
      <c r="A112">
        <v>6218</v>
      </c>
      <c r="B112" t="s">
        <v>1973</v>
      </c>
      <c r="C112">
        <v>3830</v>
      </c>
      <c r="D112">
        <v>204886.5</v>
      </c>
      <c r="E112" s="1">
        <v>43923</v>
      </c>
      <c r="F112" t="s">
        <v>1969</v>
      </c>
      <c r="G112" t="s">
        <v>2215</v>
      </c>
      <c r="H112" t="s">
        <v>2211</v>
      </c>
      <c r="I112">
        <v>4</v>
      </c>
      <c r="J112" t="s">
        <v>2216</v>
      </c>
      <c r="K112">
        <f>_xlfn.XLOOKUP(portfolio_data[[#This Row],[customer_id]], customer_data[customer_id], customer_data[income])</f>
        <v>374.24</v>
      </c>
      <c r="L112" s="13">
        <f>ROUND(AVERAGEIF(performance_data[portfolio_id],portfolio_data[[#This Row],[portfolio_id]],performance_data[return_percentage]),2)</f>
        <v>3.54</v>
      </c>
    </row>
    <row r="113" spans="1:12" x14ac:dyDescent="0.3">
      <c r="A113">
        <v>6240</v>
      </c>
      <c r="B113" t="s">
        <v>2101</v>
      </c>
      <c r="C113">
        <v>2974</v>
      </c>
      <c r="D113">
        <v>359016.53</v>
      </c>
      <c r="E113" s="1">
        <v>44333</v>
      </c>
      <c r="F113" t="s">
        <v>2042</v>
      </c>
      <c r="G113" t="s">
        <v>2208</v>
      </c>
      <c r="H113" t="s">
        <v>2211</v>
      </c>
      <c r="I113">
        <v>5</v>
      </c>
      <c r="J113" t="s">
        <v>2223</v>
      </c>
      <c r="K113">
        <f>_xlfn.XLOOKUP(portfolio_data[[#This Row],[customer_id]], customer_data[customer_id], customer_data[income])</f>
        <v>278.47000000000003</v>
      </c>
      <c r="L113" s="13">
        <f>ROUND(AVERAGEIF(performance_data[portfolio_id],portfolio_data[[#This Row],[portfolio_id]],performance_data[return_percentage]),2)</f>
        <v>4.09</v>
      </c>
    </row>
    <row r="114" spans="1:12" x14ac:dyDescent="0.3">
      <c r="A114">
        <v>6258</v>
      </c>
      <c r="B114" t="s">
        <v>1987</v>
      </c>
      <c r="C114">
        <v>5058</v>
      </c>
      <c r="D114">
        <v>488865.79</v>
      </c>
      <c r="E114" s="1">
        <v>44502</v>
      </c>
      <c r="F114" t="s">
        <v>1969</v>
      </c>
      <c r="G114" t="s">
        <v>2208</v>
      </c>
      <c r="H114" t="s">
        <v>2217</v>
      </c>
      <c r="I114">
        <v>11</v>
      </c>
      <c r="J114" t="s">
        <v>2219</v>
      </c>
      <c r="K114">
        <f>_xlfn.XLOOKUP(portfolio_data[[#This Row],[customer_id]], customer_data[customer_id], customer_data[income])</f>
        <v>99.16</v>
      </c>
      <c r="L114" s="13">
        <f>ROUND(AVERAGEIF(performance_data[portfolio_id],portfolio_data[[#This Row],[portfolio_id]],performance_data[return_percentage]),2)</f>
        <v>6.02</v>
      </c>
    </row>
    <row r="115" spans="1:12" x14ac:dyDescent="0.3">
      <c r="A115">
        <v>6263</v>
      </c>
      <c r="B115" t="s">
        <v>1996</v>
      </c>
      <c r="C115">
        <v>5295</v>
      </c>
      <c r="D115">
        <v>156627.47</v>
      </c>
      <c r="E115" s="1">
        <v>44653</v>
      </c>
      <c r="F115" t="s">
        <v>1969</v>
      </c>
      <c r="G115" t="s">
        <v>2220</v>
      </c>
      <c r="H115" t="s">
        <v>2211</v>
      </c>
      <c r="I115">
        <v>4</v>
      </c>
      <c r="J115" t="s">
        <v>2216</v>
      </c>
      <c r="K115">
        <f>_xlfn.XLOOKUP(portfolio_data[[#This Row],[customer_id]], customer_data[customer_id], customer_data[income])</f>
        <v>455.91</v>
      </c>
      <c r="L115" s="13">
        <f>ROUND(AVERAGEIF(performance_data[portfolio_id],portfolio_data[[#This Row],[portfolio_id]],performance_data[return_percentage]),2)</f>
        <v>8.66</v>
      </c>
    </row>
    <row r="116" spans="1:12" x14ac:dyDescent="0.3">
      <c r="A116">
        <v>6297</v>
      </c>
      <c r="B116" t="s">
        <v>2090</v>
      </c>
      <c r="C116">
        <v>4122</v>
      </c>
      <c r="D116">
        <v>221015.91</v>
      </c>
      <c r="E116" s="1">
        <v>45315</v>
      </c>
      <c r="F116" t="s">
        <v>2040</v>
      </c>
      <c r="G116" t="s">
        <v>2205</v>
      </c>
      <c r="H116" t="s">
        <v>2206</v>
      </c>
      <c r="I116">
        <v>1</v>
      </c>
      <c r="J116" t="s">
        <v>2207</v>
      </c>
      <c r="K116">
        <f>_xlfn.XLOOKUP(portfolio_data[[#This Row],[customer_id]], customer_data[customer_id], customer_data[income])</f>
        <v>363.1</v>
      </c>
      <c r="L116" s="13">
        <f>ROUND(AVERAGEIF(performance_data[portfolio_id],portfolio_data[[#This Row],[portfolio_id]],performance_data[return_percentage]),2)</f>
        <v>4.7</v>
      </c>
    </row>
    <row r="117" spans="1:12" x14ac:dyDescent="0.3">
      <c r="A117">
        <v>6369</v>
      </c>
      <c r="B117" t="s">
        <v>1968</v>
      </c>
      <c r="C117">
        <v>1558</v>
      </c>
      <c r="D117">
        <v>137580.97</v>
      </c>
      <c r="E117" s="1">
        <v>45316</v>
      </c>
      <c r="F117" t="s">
        <v>1969</v>
      </c>
      <c r="G117" t="s">
        <v>2205</v>
      </c>
      <c r="H117" t="s">
        <v>2206</v>
      </c>
      <c r="I117">
        <v>1</v>
      </c>
      <c r="J117" t="s">
        <v>2207</v>
      </c>
      <c r="K117">
        <f>_xlfn.XLOOKUP(portfolio_data[[#This Row],[customer_id]], customer_data[customer_id], customer_data[income])</f>
        <v>251.19</v>
      </c>
      <c r="L117" s="13">
        <f>ROUND(AVERAGEIF(performance_data[portfolio_id],portfolio_data[[#This Row],[portfolio_id]],performance_data[return_percentage]),2)</f>
        <v>6.42</v>
      </c>
    </row>
    <row r="118" spans="1:12" x14ac:dyDescent="0.3">
      <c r="A118">
        <v>6416</v>
      </c>
      <c r="B118" t="s">
        <v>2019</v>
      </c>
      <c r="C118">
        <v>7915</v>
      </c>
      <c r="D118">
        <v>165528.32999999999</v>
      </c>
      <c r="E118" s="1">
        <v>43740</v>
      </c>
      <c r="F118" t="s">
        <v>1969</v>
      </c>
      <c r="G118" t="s">
        <v>2225</v>
      </c>
      <c r="H118" t="s">
        <v>2217</v>
      </c>
      <c r="I118">
        <v>10</v>
      </c>
      <c r="J118" t="s">
        <v>2224</v>
      </c>
      <c r="K118">
        <f>_xlfn.XLOOKUP(portfolio_data[[#This Row],[customer_id]], customer_data[customer_id], customer_data[income])</f>
        <v>458.87</v>
      </c>
      <c r="L118" s="13">
        <f>ROUND(AVERAGEIF(performance_data[portfolio_id],portfolio_data[[#This Row],[portfolio_id]],performance_data[return_percentage]),2)</f>
        <v>2.34</v>
      </c>
    </row>
    <row r="119" spans="1:12" x14ac:dyDescent="0.3">
      <c r="A119">
        <v>6444</v>
      </c>
      <c r="B119" t="s">
        <v>2112</v>
      </c>
      <c r="C119">
        <v>4719</v>
      </c>
      <c r="D119">
        <v>30156.54</v>
      </c>
      <c r="E119" s="1">
        <v>45042</v>
      </c>
      <c r="F119" t="s">
        <v>2040</v>
      </c>
      <c r="G119" t="s">
        <v>2213</v>
      </c>
      <c r="H119" t="s">
        <v>2211</v>
      </c>
      <c r="I119">
        <v>4</v>
      </c>
      <c r="J119" t="s">
        <v>2216</v>
      </c>
      <c r="K119">
        <f>_xlfn.XLOOKUP(portfolio_data[[#This Row],[customer_id]], customer_data[customer_id], customer_data[income])</f>
        <v>54.92</v>
      </c>
      <c r="L119" s="13">
        <f>ROUND(AVERAGEIF(performance_data[portfolio_id],portfolio_data[[#This Row],[portfolio_id]],performance_data[return_percentage]),2)</f>
        <v>3.64</v>
      </c>
    </row>
    <row r="120" spans="1:12" x14ac:dyDescent="0.3">
      <c r="A120">
        <v>6536</v>
      </c>
      <c r="B120" t="s">
        <v>2086</v>
      </c>
      <c r="C120">
        <v>7195</v>
      </c>
      <c r="D120">
        <v>499997.45</v>
      </c>
      <c r="E120" s="1">
        <v>45287</v>
      </c>
      <c r="F120" t="s">
        <v>2040</v>
      </c>
      <c r="G120" t="s">
        <v>2213</v>
      </c>
      <c r="H120" t="s">
        <v>2217</v>
      </c>
      <c r="I120">
        <v>12</v>
      </c>
      <c r="J120" t="s">
        <v>2218</v>
      </c>
      <c r="K120">
        <f>_xlfn.XLOOKUP(portfolio_data[[#This Row],[customer_id]], customer_data[customer_id], customer_data[income])</f>
        <v>389.28</v>
      </c>
      <c r="L120" s="13">
        <f>ROUND(AVERAGEIF(performance_data[portfolio_id],portfolio_data[[#This Row],[portfolio_id]],performance_data[return_percentage]),2)</f>
        <v>4.5999999999999996</v>
      </c>
    </row>
    <row r="121" spans="1:12" x14ac:dyDescent="0.3">
      <c r="A121">
        <v>6590</v>
      </c>
      <c r="B121" t="s">
        <v>1985</v>
      </c>
      <c r="C121">
        <v>6548</v>
      </c>
      <c r="D121">
        <v>185093.65</v>
      </c>
      <c r="E121" s="1">
        <v>44159</v>
      </c>
      <c r="F121" t="s">
        <v>2040</v>
      </c>
      <c r="G121" t="s">
        <v>2215</v>
      </c>
      <c r="H121" t="s">
        <v>2217</v>
      </c>
      <c r="I121">
        <v>11</v>
      </c>
      <c r="J121" t="s">
        <v>2219</v>
      </c>
      <c r="K121">
        <f>_xlfn.XLOOKUP(portfolio_data[[#This Row],[customer_id]], customer_data[customer_id], customer_data[income])</f>
        <v>406.51</v>
      </c>
      <c r="L121" s="13">
        <f>ROUND(AVERAGEIF(performance_data[portfolio_id],portfolio_data[[#This Row],[portfolio_id]],performance_data[return_percentage]),2)</f>
        <v>5.69</v>
      </c>
    </row>
    <row r="122" spans="1:12" x14ac:dyDescent="0.3">
      <c r="A122">
        <v>6655</v>
      </c>
      <c r="B122" t="s">
        <v>1995</v>
      </c>
      <c r="C122">
        <v>8420</v>
      </c>
      <c r="D122">
        <v>240451.49</v>
      </c>
      <c r="E122" s="1">
        <v>44254</v>
      </c>
      <c r="F122" t="s">
        <v>1969</v>
      </c>
      <c r="G122" t="s">
        <v>2208</v>
      </c>
      <c r="H122" t="s">
        <v>2206</v>
      </c>
      <c r="I122">
        <v>2</v>
      </c>
      <c r="J122" t="s">
        <v>2226</v>
      </c>
      <c r="K122">
        <f>_xlfn.XLOOKUP(portfolio_data[[#This Row],[customer_id]], customer_data[customer_id], customer_data[income])</f>
        <v>60.83</v>
      </c>
      <c r="L122" s="13">
        <f>ROUND(AVERAGEIF(performance_data[portfolio_id],portfolio_data[[#This Row],[portfolio_id]],performance_data[return_percentage]),2)</f>
        <v>3.93</v>
      </c>
    </row>
    <row r="123" spans="1:12" x14ac:dyDescent="0.3">
      <c r="A123">
        <v>6661</v>
      </c>
      <c r="B123" t="s">
        <v>2087</v>
      </c>
      <c r="C123">
        <v>4834</v>
      </c>
      <c r="D123">
        <v>240295.26</v>
      </c>
      <c r="E123" s="1">
        <v>45153</v>
      </c>
      <c r="F123" t="s">
        <v>2040</v>
      </c>
      <c r="G123" t="s">
        <v>2213</v>
      </c>
      <c r="H123" t="s">
        <v>2209</v>
      </c>
      <c r="I123">
        <v>8</v>
      </c>
      <c r="J123" t="s">
        <v>2214</v>
      </c>
      <c r="K123">
        <f>_xlfn.XLOOKUP(portfolio_data[[#This Row],[customer_id]], customer_data[customer_id], customer_data[income])</f>
        <v>387.67</v>
      </c>
      <c r="L123" s="13">
        <f>ROUND(AVERAGEIF(performance_data[portfolio_id],portfolio_data[[#This Row],[portfolio_id]],performance_data[return_percentage]),2)</f>
        <v>6.81</v>
      </c>
    </row>
    <row r="124" spans="1:12" x14ac:dyDescent="0.3">
      <c r="A124">
        <v>6750</v>
      </c>
      <c r="B124" t="s">
        <v>2059</v>
      </c>
      <c r="C124">
        <v>6958</v>
      </c>
      <c r="D124">
        <v>165709.01999999999</v>
      </c>
      <c r="E124" s="1">
        <v>44745</v>
      </c>
      <c r="F124" t="s">
        <v>2040</v>
      </c>
      <c r="G124" t="s">
        <v>2220</v>
      </c>
      <c r="H124" t="s">
        <v>2209</v>
      </c>
      <c r="I124">
        <v>7</v>
      </c>
      <c r="J124" t="s">
        <v>2210</v>
      </c>
      <c r="K124">
        <f>_xlfn.XLOOKUP(portfolio_data[[#This Row],[customer_id]], customer_data[customer_id], customer_data[income])</f>
        <v>442.23</v>
      </c>
      <c r="L124" s="13">
        <f>ROUND(AVERAGEIF(performance_data[portfolio_id],portfolio_data[[#This Row],[portfolio_id]],performance_data[return_percentage]),2)</f>
        <v>3.6</v>
      </c>
    </row>
    <row r="125" spans="1:12" x14ac:dyDescent="0.3">
      <c r="A125">
        <v>6810</v>
      </c>
      <c r="B125" t="s">
        <v>2094</v>
      </c>
      <c r="C125">
        <v>5437</v>
      </c>
      <c r="D125">
        <v>21897.8</v>
      </c>
      <c r="E125" s="1">
        <v>44537</v>
      </c>
      <c r="F125" t="s">
        <v>2042</v>
      </c>
      <c r="G125" t="s">
        <v>2208</v>
      </c>
      <c r="H125" t="s">
        <v>2217</v>
      </c>
      <c r="I125">
        <v>12</v>
      </c>
      <c r="J125" t="s">
        <v>2218</v>
      </c>
      <c r="K125">
        <f>_xlfn.XLOOKUP(portfolio_data[[#This Row],[customer_id]], customer_data[customer_id], customer_data[income])</f>
        <v>463.83</v>
      </c>
      <c r="L125" s="13">
        <f>ROUND(AVERAGEIF(performance_data[portfolio_id],portfolio_data[[#This Row],[portfolio_id]],performance_data[return_percentage]),2)</f>
        <v>0.12</v>
      </c>
    </row>
    <row r="126" spans="1:12" x14ac:dyDescent="0.3">
      <c r="A126">
        <v>6906</v>
      </c>
      <c r="B126" t="s">
        <v>2081</v>
      </c>
      <c r="C126">
        <v>2445</v>
      </c>
      <c r="D126">
        <v>83645.19</v>
      </c>
      <c r="E126" s="1">
        <v>44164</v>
      </c>
      <c r="F126" t="s">
        <v>2040</v>
      </c>
      <c r="G126" t="s">
        <v>2215</v>
      </c>
      <c r="H126" t="s">
        <v>2217</v>
      </c>
      <c r="I126">
        <v>11</v>
      </c>
      <c r="J126" t="s">
        <v>2219</v>
      </c>
      <c r="K126">
        <f>_xlfn.XLOOKUP(portfolio_data[[#This Row],[customer_id]], customer_data[customer_id], customer_data[income])</f>
        <v>419.55</v>
      </c>
      <c r="L126" s="13">
        <f>ROUND(AVERAGEIF(performance_data[portfolio_id],portfolio_data[[#This Row],[portfolio_id]],performance_data[return_percentage]),2)</f>
        <v>4.45</v>
      </c>
    </row>
    <row r="127" spans="1:12" x14ac:dyDescent="0.3">
      <c r="A127">
        <v>6937</v>
      </c>
      <c r="B127" t="s">
        <v>1981</v>
      </c>
      <c r="C127">
        <v>8904</v>
      </c>
      <c r="D127">
        <v>435586.83</v>
      </c>
      <c r="E127" s="1">
        <v>44456</v>
      </c>
      <c r="F127" t="s">
        <v>1969</v>
      </c>
      <c r="G127" t="s">
        <v>2208</v>
      </c>
      <c r="H127" t="s">
        <v>2209</v>
      </c>
      <c r="I127">
        <v>9</v>
      </c>
      <c r="J127" t="s">
        <v>2221</v>
      </c>
      <c r="K127">
        <f>_xlfn.XLOOKUP(portfolio_data[[#This Row],[customer_id]], customer_data[customer_id], customer_data[income])</f>
        <v>203.75</v>
      </c>
      <c r="L127" s="13">
        <f>ROUND(AVERAGEIF(performance_data[portfolio_id],portfolio_data[[#This Row],[portfolio_id]],performance_data[return_percentage]),2)</f>
        <v>6.1</v>
      </c>
    </row>
    <row r="128" spans="1:12" x14ac:dyDescent="0.3">
      <c r="A128">
        <v>7027</v>
      </c>
      <c r="B128" t="s">
        <v>2116</v>
      </c>
      <c r="C128">
        <v>1234</v>
      </c>
      <c r="D128">
        <v>13198.1</v>
      </c>
      <c r="E128" s="1">
        <v>45036</v>
      </c>
      <c r="F128" t="s">
        <v>2040</v>
      </c>
      <c r="G128" t="s">
        <v>2213</v>
      </c>
      <c r="H128" t="s">
        <v>2211</v>
      </c>
      <c r="I128">
        <v>4</v>
      </c>
      <c r="J128" t="s">
        <v>2216</v>
      </c>
      <c r="K128">
        <f>_xlfn.XLOOKUP(portfolio_data[[#This Row],[customer_id]], customer_data[customer_id], customer_data[income])</f>
        <v>106.8</v>
      </c>
      <c r="L128" s="13">
        <f>ROUND(AVERAGEIF(performance_data[portfolio_id],portfolio_data[[#This Row],[portfolio_id]],performance_data[return_percentage]),2)</f>
        <v>8.34</v>
      </c>
    </row>
    <row r="129" spans="1:12" x14ac:dyDescent="0.3">
      <c r="A129">
        <v>7046</v>
      </c>
      <c r="B129" t="s">
        <v>2029</v>
      </c>
      <c r="C129">
        <v>5277</v>
      </c>
      <c r="D129">
        <v>492002.37</v>
      </c>
      <c r="E129" s="1">
        <v>44770</v>
      </c>
      <c r="F129" t="s">
        <v>1969</v>
      </c>
      <c r="G129" t="s">
        <v>2220</v>
      </c>
      <c r="H129" t="s">
        <v>2209</v>
      </c>
      <c r="I129">
        <v>7</v>
      </c>
      <c r="J129" t="s">
        <v>2210</v>
      </c>
      <c r="K129">
        <f>_xlfn.XLOOKUP(portfolio_data[[#This Row],[customer_id]], customer_data[customer_id], customer_data[income])</f>
        <v>112.81</v>
      </c>
      <c r="L129" s="13">
        <f>ROUND(AVERAGEIF(performance_data[portfolio_id],portfolio_data[[#This Row],[portfolio_id]],performance_data[return_percentage]),2)</f>
        <v>3.98</v>
      </c>
    </row>
    <row r="130" spans="1:12" x14ac:dyDescent="0.3">
      <c r="A130">
        <v>7049</v>
      </c>
      <c r="B130" t="s">
        <v>2121</v>
      </c>
      <c r="C130">
        <v>7584</v>
      </c>
      <c r="D130">
        <v>422170.65</v>
      </c>
      <c r="E130" s="1">
        <v>44759</v>
      </c>
      <c r="F130" t="s">
        <v>2040</v>
      </c>
      <c r="G130" t="s">
        <v>2220</v>
      </c>
      <c r="H130" t="s">
        <v>2209</v>
      </c>
      <c r="I130">
        <v>7</v>
      </c>
      <c r="J130" t="s">
        <v>2210</v>
      </c>
      <c r="K130">
        <f>_xlfn.XLOOKUP(portfolio_data[[#This Row],[customer_id]], customer_data[customer_id], customer_data[income])</f>
        <v>145.24</v>
      </c>
      <c r="L130" s="13">
        <f>ROUND(AVERAGEIF(performance_data[portfolio_id],portfolio_data[[#This Row],[portfolio_id]],performance_data[return_percentage]),2)</f>
        <v>4.8099999999999996</v>
      </c>
    </row>
    <row r="131" spans="1:12" x14ac:dyDescent="0.3">
      <c r="A131">
        <v>7071</v>
      </c>
      <c r="B131" t="s">
        <v>2129</v>
      </c>
      <c r="C131">
        <v>1812</v>
      </c>
      <c r="D131">
        <v>290903.74</v>
      </c>
      <c r="E131" s="1">
        <v>44493</v>
      </c>
      <c r="F131" t="s">
        <v>2042</v>
      </c>
      <c r="G131" t="s">
        <v>2208</v>
      </c>
      <c r="H131" t="s">
        <v>2217</v>
      </c>
      <c r="I131">
        <v>10</v>
      </c>
      <c r="J131" t="s">
        <v>2224</v>
      </c>
      <c r="K131">
        <f>_xlfn.XLOOKUP(portfolio_data[[#This Row],[customer_id]], customer_data[customer_id], customer_data[income])</f>
        <v>300.52</v>
      </c>
      <c r="L131" s="13">
        <f>ROUND(AVERAGEIF(performance_data[portfolio_id],portfolio_data[[#This Row],[portfolio_id]],performance_data[return_percentage]),2)</f>
        <v>3.93</v>
      </c>
    </row>
    <row r="132" spans="1:12" x14ac:dyDescent="0.3">
      <c r="A132">
        <v>7159</v>
      </c>
      <c r="B132" t="s">
        <v>2020</v>
      </c>
      <c r="C132">
        <v>1843</v>
      </c>
      <c r="D132">
        <v>85464.01</v>
      </c>
      <c r="E132" s="1">
        <v>45238</v>
      </c>
      <c r="F132" t="s">
        <v>1969</v>
      </c>
      <c r="G132" t="s">
        <v>2213</v>
      </c>
      <c r="H132" t="s">
        <v>2217</v>
      </c>
      <c r="I132">
        <v>11</v>
      </c>
      <c r="J132" t="s">
        <v>2219</v>
      </c>
      <c r="K132">
        <f>_xlfn.XLOOKUP(portfolio_data[[#This Row],[customer_id]], customer_data[customer_id], customer_data[income])</f>
        <v>475.48</v>
      </c>
      <c r="L132" s="13">
        <f>ROUND(AVERAGEIF(performance_data[portfolio_id],portfolio_data[[#This Row],[portfolio_id]],performance_data[return_percentage]),2)</f>
        <v>6.8</v>
      </c>
    </row>
    <row r="133" spans="1:12" x14ac:dyDescent="0.3">
      <c r="A133">
        <v>7172</v>
      </c>
      <c r="B133" t="s">
        <v>2076</v>
      </c>
      <c r="C133">
        <v>2151</v>
      </c>
      <c r="D133">
        <v>251935.91</v>
      </c>
      <c r="E133" s="1">
        <v>44984</v>
      </c>
      <c r="F133" t="s">
        <v>2042</v>
      </c>
      <c r="G133" t="s">
        <v>2213</v>
      </c>
      <c r="H133" t="s">
        <v>2206</v>
      </c>
      <c r="I133">
        <v>2</v>
      </c>
      <c r="J133" t="s">
        <v>2226</v>
      </c>
      <c r="K133">
        <f>_xlfn.XLOOKUP(portfolio_data[[#This Row],[customer_id]], customer_data[customer_id], customer_data[income])</f>
        <v>254.68</v>
      </c>
      <c r="L133" s="13">
        <f>ROUND(AVERAGEIF(performance_data[portfolio_id],portfolio_data[[#This Row],[portfolio_id]],performance_data[return_percentage]),2)</f>
        <v>4.5599999999999996</v>
      </c>
    </row>
    <row r="134" spans="1:12" x14ac:dyDescent="0.3">
      <c r="A134">
        <v>7234</v>
      </c>
      <c r="B134" t="s">
        <v>1999</v>
      </c>
      <c r="C134">
        <v>5461</v>
      </c>
      <c r="D134">
        <v>90719.76</v>
      </c>
      <c r="E134" s="1">
        <v>45285</v>
      </c>
      <c r="F134" t="s">
        <v>1969</v>
      </c>
      <c r="G134" t="s">
        <v>2213</v>
      </c>
      <c r="H134" t="s">
        <v>2217</v>
      </c>
      <c r="I134">
        <v>12</v>
      </c>
      <c r="J134" t="s">
        <v>2218</v>
      </c>
      <c r="K134">
        <f>_xlfn.XLOOKUP(portfolio_data[[#This Row],[customer_id]], customer_data[customer_id], customer_data[income])</f>
        <v>222.9</v>
      </c>
      <c r="L134" s="13">
        <f>ROUND(AVERAGEIF(performance_data[portfolio_id],portfolio_data[[#This Row],[portfolio_id]],performance_data[return_percentage]),2)</f>
        <v>5.87</v>
      </c>
    </row>
    <row r="135" spans="1:12" x14ac:dyDescent="0.3">
      <c r="A135">
        <v>7258</v>
      </c>
      <c r="B135" t="s">
        <v>2123</v>
      </c>
      <c r="C135">
        <v>9310</v>
      </c>
      <c r="D135">
        <v>151601.76</v>
      </c>
      <c r="E135" s="1">
        <v>45099</v>
      </c>
      <c r="F135" t="s">
        <v>2040</v>
      </c>
      <c r="G135" t="s">
        <v>2213</v>
      </c>
      <c r="H135" t="s">
        <v>2211</v>
      </c>
      <c r="I135">
        <v>6</v>
      </c>
      <c r="J135" t="s">
        <v>2212</v>
      </c>
      <c r="K135">
        <f>_xlfn.XLOOKUP(portfolio_data[[#This Row],[customer_id]], customer_data[customer_id], customer_data[income])</f>
        <v>121.51</v>
      </c>
      <c r="L135" s="13">
        <f>ROUND(AVERAGEIF(performance_data[portfolio_id],portfolio_data[[#This Row],[portfolio_id]],performance_data[return_percentage]),2)</f>
        <v>5</v>
      </c>
    </row>
    <row r="136" spans="1:12" x14ac:dyDescent="0.3">
      <c r="A136">
        <v>7265</v>
      </c>
      <c r="B136" t="s">
        <v>2041</v>
      </c>
      <c r="C136">
        <v>9315</v>
      </c>
      <c r="D136">
        <v>238820.43</v>
      </c>
      <c r="E136" s="1">
        <v>44177</v>
      </c>
      <c r="F136" t="s">
        <v>2042</v>
      </c>
      <c r="G136" t="s">
        <v>2215</v>
      </c>
      <c r="H136" t="s">
        <v>2217</v>
      </c>
      <c r="I136">
        <v>12</v>
      </c>
      <c r="J136" t="s">
        <v>2218</v>
      </c>
      <c r="K136">
        <f>_xlfn.XLOOKUP(portfolio_data[[#This Row],[customer_id]], customer_data[customer_id], customer_data[income])</f>
        <v>326.07</v>
      </c>
      <c r="L136" s="13">
        <f>ROUND(AVERAGEIF(performance_data[portfolio_id],portfolio_data[[#This Row],[portfolio_id]],performance_data[return_percentage]),2)</f>
        <v>6.27</v>
      </c>
    </row>
    <row r="137" spans="1:12" x14ac:dyDescent="0.3">
      <c r="A137">
        <v>7270</v>
      </c>
      <c r="B137" t="s">
        <v>2016</v>
      </c>
      <c r="C137">
        <v>2733</v>
      </c>
      <c r="D137">
        <v>223253.49</v>
      </c>
      <c r="E137" s="1">
        <v>44946</v>
      </c>
      <c r="F137" t="s">
        <v>1969</v>
      </c>
      <c r="G137" t="s">
        <v>2213</v>
      </c>
      <c r="H137" t="s">
        <v>2206</v>
      </c>
      <c r="I137">
        <v>1</v>
      </c>
      <c r="J137" t="s">
        <v>2207</v>
      </c>
      <c r="K137">
        <f>_xlfn.XLOOKUP(portfolio_data[[#This Row],[customer_id]], customer_data[customer_id], customer_data[income])</f>
        <v>350.5</v>
      </c>
      <c r="L137" s="13">
        <f>ROUND(AVERAGEIF(performance_data[portfolio_id],portfolio_data[[#This Row],[portfolio_id]],performance_data[return_percentage]),2)</f>
        <v>3.32</v>
      </c>
    </row>
    <row r="138" spans="1:12" x14ac:dyDescent="0.3">
      <c r="A138">
        <v>7581</v>
      </c>
      <c r="B138" t="s">
        <v>1983</v>
      </c>
      <c r="C138">
        <v>3614</v>
      </c>
      <c r="D138">
        <v>280625.12</v>
      </c>
      <c r="E138" s="1">
        <v>45068</v>
      </c>
      <c r="F138" t="s">
        <v>1969</v>
      </c>
      <c r="G138" t="s">
        <v>2213</v>
      </c>
      <c r="H138" t="s">
        <v>2211</v>
      </c>
      <c r="I138">
        <v>5</v>
      </c>
      <c r="J138" t="s">
        <v>2223</v>
      </c>
      <c r="K138">
        <f>_xlfn.XLOOKUP(portfolio_data[[#This Row],[customer_id]], customer_data[customer_id], customer_data[income])</f>
        <v>339.12</v>
      </c>
      <c r="L138" s="13">
        <f>ROUND(AVERAGEIF(performance_data[portfolio_id],portfolio_data[[#This Row],[portfolio_id]],performance_data[return_percentage]),2)</f>
        <v>5.0599999999999996</v>
      </c>
    </row>
    <row r="139" spans="1:12" x14ac:dyDescent="0.3">
      <c r="A139">
        <v>7582</v>
      </c>
      <c r="B139" t="s">
        <v>2008</v>
      </c>
      <c r="C139">
        <v>8695</v>
      </c>
      <c r="D139">
        <v>38852.639999999999</v>
      </c>
      <c r="E139" s="1">
        <v>44999</v>
      </c>
      <c r="F139" t="s">
        <v>2042</v>
      </c>
      <c r="G139" t="s">
        <v>2213</v>
      </c>
      <c r="H139" t="s">
        <v>2206</v>
      </c>
      <c r="I139">
        <v>3</v>
      </c>
      <c r="J139" t="s">
        <v>2222</v>
      </c>
      <c r="K139">
        <f>_xlfn.XLOOKUP(portfolio_data[[#This Row],[customer_id]], customer_data[customer_id], customer_data[income])</f>
        <v>167.34</v>
      </c>
      <c r="L139" s="13">
        <f>ROUND(AVERAGEIF(performance_data[portfolio_id],portfolio_data[[#This Row],[portfolio_id]],performance_data[return_percentage]),2)</f>
        <v>5.12</v>
      </c>
    </row>
    <row r="140" spans="1:12" x14ac:dyDescent="0.3">
      <c r="A140">
        <v>7602</v>
      </c>
      <c r="B140" t="s">
        <v>2066</v>
      </c>
      <c r="C140">
        <v>6533</v>
      </c>
      <c r="D140">
        <v>364683.1</v>
      </c>
      <c r="E140" s="1">
        <v>44127</v>
      </c>
      <c r="F140" t="s">
        <v>2040</v>
      </c>
      <c r="G140" t="s">
        <v>2215</v>
      </c>
      <c r="H140" t="s">
        <v>2217</v>
      </c>
      <c r="I140">
        <v>10</v>
      </c>
      <c r="J140" t="s">
        <v>2224</v>
      </c>
      <c r="K140">
        <f>_xlfn.XLOOKUP(portfolio_data[[#This Row],[customer_id]], customer_data[customer_id], customer_data[income])</f>
        <v>410.89</v>
      </c>
      <c r="L140" s="13">
        <f>ROUND(AVERAGEIF(performance_data[portfolio_id],portfolio_data[[#This Row],[portfolio_id]],performance_data[return_percentage]),2)</f>
        <v>5.82</v>
      </c>
    </row>
    <row r="141" spans="1:12" x14ac:dyDescent="0.3">
      <c r="A141">
        <v>7634</v>
      </c>
      <c r="B141" t="s">
        <v>2078</v>
      </c>
      <c r="C141">
        <v>4807</v>
      </c>
      <c r="D141">
        <v>170161.17</v>
      </c>
      <c r="E141" s="1">
        <v>44645</v>
      </c>
      <c r="F141" t="s">
        <v>2042</v>
      </c>
      <c r="G141" t="s">
        <v>2220</v>
      </c>
      <c r="H141" t="s">
        <v>2206</v>
      </c>
      <c r="I141">
        <v>3</v>
      </c>
      <c r="J141" t="s">
        <v>2222</v>
      </c>
      <c r="K141">
        <f>_xlfn.XLOOKUP(portfolio_data[[#This Row],[customer_id]], customer_data[customer_id], customer_data[income])</f>
        <v>444.36</v>
      </c>
      <c r="L141" s="13">
        <f>ROUND(AVERAGEIF(performance_data[portfolio_id],portfolio_data[[#This Row],[portfolio_id]],performance_data[return_percentage]),2)</f>
        <v>-0.86</v>
      </c>
    </row>
    <row r="142" spans="1:12" x14ac:dyDescent="0.3">
      <c r="A142">
        <v>7654</v>
      </c>
      <c r="B142" t="s">
        <v>2045</v>
      </c>
      <c r="C142">
        <v>9263</v>
      </c>
      <c r="D142">
        <v>113313.63</v>
      </c>
      <c r="E142" s="1">
        <v>45523</v>
      </c>
      <c r="F142" t="s">
        <v>2040</v>
      </c>
      <c r="G142" t="s">
        <v>2205</v>
      </c>
      <c r="H142" t="s">
        <v>2209</v>
      </c>
      <c r="I142">
        <v>8</v>
      </c>
      <c r="J142" t="s">
        <v>2214</v>
      </c>
      <c r="K142">
        <f>_xlfn.XLOOKUP(portfolio_data[[#This Row],[customer_id]], customer_data[customer_id], customer_data[income])</f>
        <v>465.32</v>
      </c>
      <c r="L142" s="13">
        <f>ROUND(AVERAGEIF(performance_data[portfolio_id],portfolio_data[[#This Row],[portfolio_id]],performance_data[return_percentage]),2)</f>
        <v>3.42</v>
      </c>
    </row>
    <row r="143" spans="1:12" x14ac:dyDescent="0.3">
      <c r="A143">
        <v>7655</v>
      </c>
      <c r="B143" t="s">
        <v>2053</v>
      </c>
      <c r="C143">
        <v>8164</v>
      </c>
      <c r="D143">
        <v>152973.69</v>
      </c>
      <c r="E143" s="1">
        <v>43791</v>
      </c>
      <c r="F143" t="s">
        <v>2042</v>
      </c>
      <c r="G143" t="s">
        <v>2225</v>
      </c>
      <c r="H143" t="s">
        <v>2217</v>
      </c>
      <c r="I143">
        <v>11</v>
      </c>
      <c r="J143" t="s">
        <v>2219</v>
      </c>
      <c r="K143">
        <f>_xlfn.XLOOKUP(portfolio_data[[#This Row],[customer_id]], customer_data[customer_id], customer_data[income])</f>
        <v>179.1</v>
      </c>
      <c r="L143" s="13">
        <f>ROUND(AVERAGEIF(performance_data[portfolio_id],portfolio_data[[#This Row],[portfolio_id]],performance_data[return_percentage]),2)</f>
        <v>3.65</v>
      </c>
    </row>
    <row r="144" spans="1:12" x14ac:dyDescent="0.3">
      <c r="A144">
        <v>7691</v>
      </c>
      <c r="B144" t="s">
        <v>2017</v>
      </c>
      <c r="C144">
        <v>9993</v>
      </c>
      <c r="D144">
        <v>299163.99</v>
      </c>
      <c r="E144" s="1">
        <v>44023</v>
      </c>
      <c r="F144" t="s">
        <v>1969</v>
      </c>
      <c r="G144" t="s">
        <v>2215</v>
      </c>
      <c r="H144" t="s">
        <v>2209</v>
      </c>
      <c r="I144">
        <v>7</v>
      </c>
      <c r="J144" t="s">
        <v>2210</v>
      </c>
      <c r="K144">
        <f>_xlfn.XLOOKUP(portfolio_data[[#This Row],[customer_id]], customer_data[customer_id], customer_data[income])</f>
        <v>158.1</v>
      </c>
      <c r="L144" s="13">
        <f>ROUND(AVERAGEIF(performance_data[portfolio_id],portfolio_data[[#This Row],[portfolio_id]],performance_data[return_percentage]),2)</f>
        <v>3.09</v>
      </c>
    </row>
    <row r="145" spans="1:12" x14ac:dyDescent="0.3">
      <c r="A145">
        <v>7747</v>
      </c>
      <c r="B145" t="s">
        <v>2039</v>
      </c>
      <c r="C145">
        <v>6454</v>
      </c>
      <c r="D145">
        <v>53622.15</v>
      </c>
      <c r="E145" s="1">
        <v>44533</v>
      </c>
      <c r="F145" t="s">
        <v>2040</v>
      </c>
      <c r="G145" t="s">
        <v>2208</v>
      </c>
      <c r="H145" t="s">
        <v>2217</v>
      </c>
      <c r="I145">
        <v>12</v>
      </c>
      <c r="J145" t="s">
        <v>2218</v>
      </c>
      <c r="K145">
        <f>_xlfn.XLOOKUP(portfolio_data[[#This Row],[customer_id]], customer_data[customer_id], customer_data[income])</f>
        <v>144.08000000000001</v>
      </c>
      <c r="L145" s="13">
        <f>ROUND(AVERAGEIF(performance_data[portfolio_id],portfolio_data[[#This Row],[portfolio_id]],performance_data[return_percentage]),2)</f>
        <v>8.35</v>
      </c>
    </row>
    <row r="146" spans="1:12" x14ac:dyDescent="0.3">
      <c r="A146">
        <v>7756</v>
      </c>
      <c r="B146" t="s">
        <v>2093</v>
      </c>
      <c r="C146">
        <v>7229</v>
      </c>
      <c r="D146">
        <v>176201.23</v>
      </c>
      <c r="E146" s="1">
        <v>44253</v>
      </c>
      <c r="F146" t="s">
        <v>2040</v>
      </c>
      <c r="G146" t="s">
        <v>2208</v>
      </c>
      <c r="H146" t="s">
        <v>2206</v>
      </c>
      <c r="I146">
        <v>2</v>
      </c>
      <c r="J146" t="s">
        <v>2226</v>
      </c>
      <c r="K146">
        <f>_xlfn.XLOOKUP(portfolio_data[[#This Row],[customer_id]], customer_data[customer_id], customer_data[income])</f>
        <v>425.54</v>
      </c>
      <c r="L146" s="13">
        <f>ROUND(AVERAGEIF(performance_data[portfolio_id],portfolio_data[[#This Row],[portfolio_id]],performance_data[return_percentage]),2)</f>
        <v>9.19</v>
      </c>
    </row>
    <row r="147" spans="1:12" x14ac:dyDescent="0.3">
      <c r="A147">
        <v>7858</v>
      </c>
      <c r="B147" t="s">
        <v>2043</v>
      </c>
      <c r="C147">
        <v>9502</v>
      </c>
      <c r="D147">
        <v>495008.75</v>
      </c>
      <c r="E147" s="1">
        <v>44731</v>
      </c>
      <c r="F147" t="s">
        <v>2042</v>
      </c>
      <c r="G147" t="s">
        <v>2220</v>
      </c>
      <c r="H147" t="s">
        <v>2211</v>
      </c>
      <c r="I147">
        <v>6</v>
      </c>
      <c r="J147" t="s">
        <v>2212</v>
      </c>
      <c r="K147">
        <f>_xlfn.XLOOKUP(portfolio_data[[#This Row],[customer_id]], customer_data[customer_id], customer_data[income])</f>
        <v>411.54</v>
      </c>
      <c r="L147" s="13">
        <f>ROUND(AVERAGEIF(performance_data[portfolio_id],portfolio_data[[#This Row],[portfolio_id]],performance_data[return_percentage]),2)</f>
        <v>5.74</v>
      </c>
    </row>
    <row r="148" spans="1:12" x14ac:dyDescent="0.3">
      <c r="A148">
        <v>7948</v>
      </c>
      <c r="B148" t="s">
        <v>2060</v>
      </c>
      <c r="C148">
        <v>3548</v>
      </c>
      <c r="D148">
        <v>69318.45</v>
      </c>
      <c r="E148" s="1">
        <v>45223</v>
      </c>
      <c r="F148" t="s">
        <v>2040</v>
      </c>
      <c r="G148" t="s">
        <v>2213</v>
      </c>
      <c r="H148" t="s">
        <v>2217</v>
      </c>
      <c r="I148">
        <v>10</v>
      </c>
      <c r="J148" t="s">
        <v>2224</v>
      </c>
      <c r="K148">
        <f>_xlfn.XLOOKUP(portfolio_data[[#This Row],[customer_id]], customer_data[customer_id], customer_data[income])</f>
        <v>373.59</v>
      </c>
      <c r="L148" s="13">
        <f>ROUND(AVERAGEIF(performance_data[portfolio_id],portfolio_data[[#This Row],[portfolio_id]],performance_data[return_percentage]),2)</f>
        <v>6.5</v>
      </c>
    </row>
    <row r="149" spans="1:12" x14ac:dyDescent="0.3">
      <c r="A149">
        <v>7976</v>
      </c>
      <c r="B149" t="s">
        <v>1998</v>
      </c>
      <c r="C149">
        <v>2073</v>
      </c>
      <c r="D149">
        <v>17411.490000000002</v>
      </c>
      <c r="E149" s="1">
        <v>45076</v>
      </c>
      <c r="F149" t="s">
        <v>1969</v>
      </c>
      <c r="G149" t="s">
        <v>2213</v>
      </c>
      <c r="H149" t="s">
        <v>2211</v>
      </c>
      <c r="I149">
        <v>5</v>
      </c>
      <c r="J149" t="s">
        <v>2223</v>
      </c>
      <c r="K149">
        <f>_xlfn.XLOOKUP(portfolio_data[[#This Row],[customer_id]], customer_data[customer_id], customer_data[income])</f>
        <v>63.73</v>
      </c>
      <c r="L149" s="13">
        <f>ROUND(AVERAGEIF(performance_data[portfolio_id],portfolio_data[[#This Row],[portfolio_id]],performance_data[return_percentage]),2)</f>
        <v>6.26</v>
      </c>
    </row>
    <row r="150" spans="1:12" x14ac:dyDescent="0.3">
      <c r="A150">
        <v>7983</v>
      </c>
      <c r="B150" t="s">
        <v>2030</v>
      </c>
      <c r="C150">
        <v>4045</v>
      </c>
      <c r="D150">
        <v>220750.33</v>
      </c>
      <c r="E150" s="1">
        <v>45492</v>
      </c>
      <c r="F150" t="s">
        <v>1969</v>
      </c>
      <c r="G150" t="s">
        <v>2205</v>
      </c>
      <c r="H150" t="s">
        <v>2209</v>
      </c>
      <c r="I150">
        <v>7</v>
      </c>
      <c r="J150" t="s">
        <v>2210</v>
      </c>
      <c r="K150">
        <f>_xlfn.XLOOKUP(portfolio_data[[#This Row],[customer_id]], customer_data[customer_id], customer_data[income])</f>
        <v>165.71</v>
      </c>
      <c r="L150" s="13">
        <f>ROUND(AVERAGEIF(performance_data[portfolio_id],portfolio_data[[#This Row],[portfolio_id]],performance_data[return_percentage]),2)</f>
        <v>2.83</v>
      </c>
    </row>
    <row r="151" spans="1:12" x14ac:dyDescent="0.3">
      <c r="A151">
        <v>7985</v>
      </c>
      <c r="B151" t="s">
        <v>1994</v>
      </c>
      <c r="C151">
        <v>8728</v>
      </c>
      <c r="D151">
        <v>197391.14</v>
      </c>
      <c r="E151" s="1">
        <v>44181</v>
      </c>
      <c r="F151" t="s">
        <v>1969</v>
      </c>
      <c r="G151" t="s">
        <v>2215</v>
      </c>
      <c r="H151" t="s">
        <v>2217</v>
      </c>
      <c r="I151">
        <v>12</v>
      </c>
      <c r="J151" t="s">
        <v>2218</v>
      </c>
      <c r="K151">
        <f>_xlfn.XLOOKUP(portfolio_data[[#This Row],[customer_id]], customer_data[customer_id], customer_data[income])</f>
        <v>388.22</v>
      </c>
      <c r="L151" s="13">
        <f>ROUND(AVERAGEIF(performance_data[portfolio_id],portfolio_data[[#This Row],[portfolio_id]],performance_data[return_percentage]),2)</f>
        <v>3.83</v>
      </c>
    </row>
    <row r="152" spans="1:12" x14ac:dyDescent="0.3">
      <c r="A152">
        <v>8002</v>
      </c>
      <c r="B152" t="s">
        <v>2009</v>
      </c>
      <c r="C152">
        <v>5921</v>
      </c>
      <c r="D152">
        <v>324577.37</v>
      </c>
      <c r="E152" s="1">
        <v>45461</v>
      </c>
      <c r="F152" t="s">
        <v>1969</v>
      </c>
      <c r="G152" t="s">
        <v>2205</v>
      </c>
      <c r="H152" t="s">
        <v>2211</v>
      </c>
      <c r="I152">
        <v>6</v>
      </c>
      <c r="J152" t="s">
        <v>2212</v>
      </c>
      <c r="K152">
        <f>_xlfn.XLOOKUP(portfolio_data[[#This Row],[customer_id]], customer_data[customer_id], customer_data[income])</f>
        <v>486.14</v>
      </c>
      <c r="L152" s="13">
        <f>ROUND(AVERAGEIF(performance_data[portfolio_id],portfolio_data[[#This Row],[portfolio_id]],performance_data[return_percentage]),2)</f>
        <v>3.83</v>
      </c>
    </row>
    <row r="153" spans="1:12" x14ac:dyDescent="0.3">
      <c r="A153">
        <v>8032</v>
      </c>
      <c r="B153" t="s">
        <v>1983</v>
      </c>
      <c r="C153">
        <v>1314</v>
      </c>
      <c r="D153">
        <v>289093.55</v>
      </c>
      <c r="E153" s="1">
        <v>45386</v>
      </c>
      <c r="F153" t="s">
        <v>2040</v>
      </c>
      <c r="G153" t="s">
        <v>2205</v>
      </c>
      <c r="H153" t="s">
        <v>2211</v>
      </c>
      <c r="I153">
        <v>4</v>
      </c>
      <c r="J153" t="s">
        <v>2216</v>
      </c>
      <c r="K153">
        <f>_xlfn.XLOOKUP(portfolio_data[[#This Row],[customer_id]], customer_data[customer_id], customer_data[income])</f>
        <v>88.1</v>
      </c>
      <c r="L153" s="13">
        <f>ROUND(AVERAGEIF(performance_data[portfolio_id],portfolio_data[[#This Row],[portfolio_id]],performance_data[return_percentage]),2)</f>
        <v>6.91</v>
      </c>
    </row>
    <row r="154" spans="1:12" x14ac:dyDescent="0.3">
      <c r="A154">
        <v>8069</v>
      </c>
      <c r="B154" t="s">
        <v>2013</v>
      </c>
      <c r="C154">
        <v>8673</v>
      </c>
      <c r="D154">
        <v>187892.73</v>
      </c>
      <c r="E154" s="1">
        <v>44501</v>
      </c>
      <c r="F154" t="s">
        <v>1969</v>
      </c>
      <c r="G154" t="s">
        <v>2208</v>
      </c>
      <c r="H154" t="s">
        <v>2217</v>
      </c>
      <c r="I154">
        <v>11</v>
      </c>
      <c r="J154" t="s">
        <v>2219</v>
      </c>
      <c r="K154">
        <f>_xlfn.XLOOKUP(portfolio_data[[#This Row],[customer_id]], customer_data[customer_id], customer_data[income])</f>
        <v>452.74</v>
      </c>
      <c r="L154" s="13">
        <f>ROUND(AVERAGEIF(performance_data[portfolio_id],portfolio_data[[#This Row],[portfolio_id]],performance_data[return_percentage]),2)</f>
        <v>6.96</v>
      </c>
    </row>
    <row r="155" spans="1:12" x14ac:dyDescent="0.3">
      <c r="A155">
        <v>8156</v>
      </c>
      <c r="B155" t="s">
        <v>2051</v>
      </c>
      <c r="C155">
        <v>2073</v>
      </c>
      <c r="D155">
        <v>332567.86</v>
      </c>
      <c r="E155" s="1">
        <v>44711</v>
      </c>
      <c r="F155" t="s">
        <v>2042</v>
      </c>
      <c r="G155" t="s">
        <v>2220</v>
      </c>
      <c r="H155" t="s">
        <v>2211</v>
      </c>
      <c r="I155">
        <v>5</v>
      </c>
      <c r="J155" t="s">
        <v>2223</v>
      </c>
      <c r="K155">
        <f>_xlfn.XLOOKUP(portfolio_data[[#This Row],[customer_id]], customer_data[customer_id], customer_data[income])</f>
        <v>63.73</v>
      </c>
      <c r="L155" s="13">
        <f>ROUND(AVERAGEIF(performance_data[portfolio_id],portfolio_data[[#This Row],[portfolio_id]],performance_data[return_percentage]),2)</f>
        <v>7.53</v>
      </c>
    </row>
    <row r="156" spans="1:12" x14ac:dyDescent="0.3">
      <c r="A156">
        <v>8234</v>
      </c>
      <c r="B156" t="s">
        <v>2038</v>
      </c>
      <c r="C156">
        <v>4358</v>
      </c>
      <c r="D156">
        <v>392740.85</v>
      </c>
      <c r="E156" s="1">
        <v>44312</v>
      </c>
      <c r="F156" t="s">
        <v>1969</v>
      </c>
      <c r="G156" t="s">
        <v>2208</v>
      </c>
      <c r="H156" t="s">
        <v>2211</v>
      </c>
      <c r="I156">
        <v>4</v>
      </c>
      <c r="J156" t="s">
        <v>2216</v>
      </c>
      <c r="K156">
        <f>_xlfn.XLOOKUP(portfolio_data[[#This Row],[customer_id]], customer_data[customer_id], customer_data[income])</f>
        <v>191.48</v>
      </c>
      <c r="L156" s="13">
        <f>ROUND(AVERAGEIF(performance_data[portfolio_id],portfolio_data[[#This Row],[portfolio_id]],performance_data[return_percentage]),2)</f>
        <v>6.16</v>
      </c>
    </row>
    <row r="157" spans="1:12" x14ac:dyDescent="0.3">
      <c r="A157">
        <v>8280</v>
      </c>
      <c r="B157" t="s">
        <v>2064</v>
      </c>
      <c r="C157">
        <v>6433</v>
      </c>
      <c r="D157">
        <v>227605.19</v>
      </c>
      <c r="E157" s="1">
        <v>43793</v>
      </c>
      <c r="F157" t="s">
        <v>2042</v>
      </c>
      <c r="G157" t="s">
        <v>2225</v>
      </c>
      <c r="H157" t="s">
        <v>2217</v>
      </c>
      <c r="I157">
        <v>11</v>
      </c>
      <c r="J157" t="s">
        <v>2219</v>
      </c>
      <c r="K157">
        <f>_xlfn.XLOOKUP(portfolio_data[[#This Row],[customer_id]], customer_data[customer_id], customer_data[income])</f>
        <v>291.29000000000002</v>
      </c>
      <c r="L157" s="13">
        <f>ROUND(AVERAGEIF(performance_data[portfolio_id],portfolio_data[[#This Row],[portfolio_id]],performance_data[return_percentage]),2)</f>
        <v>4.96</v>
      </c>
    </row>
    <row r="158" spans="1:12" x14ac:dyDescent="0.3">
      <c r="A158">
        <v>8313</v>
      </c>
      <c r="B158" t="s">
        <v>2096</v>
      </c>
      <c r="C158">
        <v>2417</v>
      </c>
      <c r="D158">
        <v>266720.09000000003</v>
      </c>
      <c r="E158" s="1">
        <v>44876</v>
      </c>
      <c r="F158" t="s">
        <v>2040</v>
      </c>
      <c r="G158" t="s">
        <v>2220</v>
      </c>
      <c r="H158" t="s">
        <v>2217</v>
      </c>
      <c r="I158">
        <v>11</v>
      </c>
      <c r="J158" t="s">
        <v>2219</v>
      </c>
      <c r="K158">
        <f>_xlfn.XLOOKUP(portfolio_data[[#This Row],[customer_id]], customer_data[customer_id], customer_data[income])</f>
        <v>265.26</v>
      </c>
      <c r="L158" s="13">
        <f>ROUND(AVERAGEIF(performance_data[portfolio_id],portfolio_data[[#This Row],[portfolio_id]],performance_data[return_percentage]),2)</f>
        <v>4.55</v>
      </c>
    </row>
    <row r="159" spans="1:12" x14ac:dyDescent="0.3">
      <c r="A159">
        <v>8353</v>
      </c>
      <c r="B159" t="s">
        <v>2104</v>
      </c>
      <c r="C159">
        <v>4754</v>
      </c>
      <c r="D159">
        <v>98698.68</v>
      </c>
      <c r="E159" s="1">
        <v>45126</v>
      </c>
      <c r="F159" t="s">
        <v>2040</v>
      </c>
      <c r="G159" t="s">
        <v>2213</v>
      </c>
      <c r="H159" t="s">
        <v>2209</v>
      </c>
      <c r="I159">
        <v>7</v>
      </c>
      <c r="J159" t="s">
        <v>2210</v>
      </c>
      <c r="K159">
        <f>_xlfn.XLOOKUP(portfolio_data[[#This Row],[customer_id]], customer_data[customer_id], customer_data[income])</f>
        <v>131.49</v>
      </c>
      <c r="L159" s="13">
        <f>ROUND(AVERAGEIF(performance_data[portfolio_id],portfolio_data[[#This Row],[portfolio_id]],performance_data[return_percentage]),2)</f>
        <v>3.19</v>
      </c>
    </row>
    <row r="160" spans="1:12" x14ac:dyDescent="0.3">
      <c r="A160">
        <v>8355</v>
      </c>
      <c r="B160" t="s">
        <v>2070</v>
      </c>
      <c r="C160">
        <v>9419</v>
      </c>
      <c r="D160">
        <v>117879.07</v>
      </c>
      <c r="E160" s="1">
        <v>44122</v>
      </c>
      <c r="F160" t="s">
        <v>2040</v>
      </c>
      <c r="G160" t="s">
        <v>2215</v>
      </c>
      <c r="H160" t="s">
        <v>2217</v>
      </c>
      <c r="I160">
        <v>10</v>
      </c>
      <c r="J160" t="s">
        <v>2224</v>
      </c>
      <c r="K160">
        <f>_xlfn.XLOOKUP(portfolio_data[[#This Row],[customer_id]], customer_data[customer_id], customer_data[income])</f>
        <v>309.08999999999997</v>
      </c>
      <c r="L160" s="13">
        <f>ROUND(AVERAGEIF(performance_data[portfolio_id],portfolio_data[[#This Row],[portfolio_id]],performance_data[return_percentage]),2)</f>
        <v>7.05</v>
      </c>
    </row>
    <row r="161" spans="1:12" x14ac:dyDescent="0.3">
      <c r="A161">
        <v>8356</v>
      </c>
      <c r="B161" t="s">
        <v>2106</v>
      </c>
      <c r="C161">
        <v>9825</v>
      </c>
      <c r="D161">
        <v>92134.58</v>
      </c>
      <c r="E161" s="1">
        <v>45097</v>
      </c>
      <c r="F161" t="s">
        <v>2042</v>
      </c>
      <c r="G161" t="s">
        <v>2213</v>
      </c>
      <c r="H161" t="s">
        <v>2211</v>
      </c>
      <c r="I161">
        <v>6</v>
      </c>
      <c r="J161" t="s">
        <v>2212</v>
      </c>
      <c r="K161">
        <f>_xlfn.XLOOKUP(portfolio_data[[#This Row],[customer_id]], customer_data[customer_id], customer_data[income])</f>
        <v>469.61</v>
      </c>
      <c r="L161" s="13">
        <f>ROUND(AVERAGEIF(performance_data[portfolio_id],portfolio_data[[#This Row],[portfolio_id]],performance_data[return_percentage]),2)</f>
        <v>5.7</v>
      </c>
    </row>
    <row r="162" spans="1:12" x14ac:dyDescent="0.3">
      <c r="A162">
        <v>8368</v>
      </c>
      <c r="B162" t="s">
        <v>2008</v>
      </c>
      <c r="C162">
        <v>7133</v>
      </c>
      <c r="D162">
        <v>113779.81</v>
      </c>
      <c r="E162" s="1">
        <v>44214</v>
      </c>
      <c r="F162" t="s">
        <v>1969</v>
      </c>
      <c r="G162" t="s">
        <v>2208</v>
      </c>
      <c r="H162" t="s">
        <v>2206</v>
      </c>
      <c r="I162">
        <v>1</v>
      </c>
      <c r="J162" t="s">
        <v>2207</v>
      </c>
      <c r="K162">
        <f>_xlfn.XLOOKUP(portfolio_data[[#This Row],[customer_id]], customer_data[customer_id], customer_data[income])</f>
        <v>260.31</v>
      </c>
      <c r="L162" s="13">
        <f>ROUND(AVERAGEIF(performance_data[portfolio_id],portfolio_data[[#This Row],[portfolio_id]],performance_data[return_percentage]),2)</f>
        <v>4.67</v>
      </c>
    </row>
    <row r="163" spans="1:12" x14ac:dyDescent="0.3">
      <c r="A163">
        <v>8371</v>
      </c>
      <c r="B163" t="s">
        <v>2006</v>
      </c>
      <c r="C163">
        <v>7792</v>
      </c>
      <c r="D163">
        <v>173410.2</v>
      </c>
      <c r="E163" s="1">
        <v>45270</v>
      </c>
      <c r="F163" t="s">
        <v>1969</v>
      </c>
      <c r="G163" t="s">
        <v>2213</v>
      </c>
      <c r="H163" t="s">
        <v>2217</v>
      </c>
      <c r="I163">
        <v>12</v>
      </c>
      <c r="J163" t="s">
        <v>2218</v>
      </c>
      <c r="K163">
        <f>_xlfn.XLOOKUP(portfolio_data[[#This Row],[customer_id]], customer_data[customer_id], customer_data[income])</f>
        <v>245.23</v>
      </c>
      <c r="L163" s="13">
        <f>ROUND(AVERAGEIF(performance_data[portfolio_id],portfolio_data[[#This Row],[portfolio_id]],performance_data[return_percentage]),2)</f>
        <v>4.0999999999999996</v>
      </c>
    </row>
    <row r="164" spans="1:12" x14ac:dyDescent="0.3">
      <c r="A164">
        <v>8503</v>
      </c>
      <c r="B164" t="s">
        <v>1974</v>
      </c>
      <c r="C164">
        <v>7561</v>
      </c>
      <c r="D164">
        <v>436405.21</v>
      </c>
      <c r="E164" s="1">
        <v>44190</v>
      </c>
      <c r="F164" t="s">
        <v>1969</v>
      </c>
      <c r="G164" t="s">
        <v>2215</v>
      </c>
      <c r="H164" t="s">
        <v>2217</v>
      </c>
      <c r="I164">
        <v>12</v>
      </c>
      <c r="J164" t="s">
        <v>2218</v>
      </c>
      <c r="K164">
        <f>_xlfn.XLOOKUP(portfolio_data[[#This Row],[customer_id]], customer_data[customer_id], customer_data[income])</f>
        <v>211.85</v>
      </c>
      <c r="L164" s="13">
        <f>ROUND(AVERAGEIF(performance_data[portfolio_id],portfolio_data[[#This Row],[portfolio_id]],performance_data[return_percentage]),2)</f>
        <v>4.82</v>
      </c>
    </row>
    <row r="165" spans="1:12" x14ac:dyDescent="0.3">
      <c r="A165">
        <v>8550</v>
      </c>
      <c r="B165" t="s">
        <v>2083</v>
      </c>
      <c r="C165">
        <v>6812</v>
      </c>
      <c r="D165">
        <v>454159.5</v>
      </c>
      <c r="E165" s="1">
        <v>44146</v>
      </c>
      <c r="F165" t="s">
        <v>2042</v>
      </c>
      <c r="G165" t="s">
        <v>2215</v>
      </c>
      <c r="H165" t="s">
        <v>2217</v>
      </c>
      <c r="I165">
        <v>11</v>
      </c>
      <c r="J165" t="s">
        <v>2219</v>
      </c>
      <c r="K165">
        <f>_xlfn.XLOOKUP(portfolio_data[[#This Row],[customer_id]], customer_data[customer_id], customer_data[income])</f>
        <v>152.22</v>
      </c>
      <c r="L165" s="13">
        <f>ROUND(AVERAGEIF(performance_data[portfolio_id],portfolio_data[[#This Row],[portfolio_id]],performance_data[return_percentage]),2)</f>
        <v>6.18</v>
      </c>
    </row>
    <row r="166" spans="1:12" x14ac:dyDescent="0.3">
      <c r="A166">
        <v>8582</v>
      </c>
      <c r="B166" t="s">
        <v>1972</v>
      </c>
      <c r="C166">
        <v>3426</v>
      </c>
      <c r="D166">
        <v>385568.57</v>
      </c>
      <c r="E166" s="1">
        <v>45168</v>
      </c>
      <c r="F166" t="s">
        <v>1969</v>
      </c>
      <c r="G166" t="s">
        <v>2213</v>
      </c>
      <c r="H166" t="s">
        <v>2209</v>
      </c>
      <c r="I166">
        <v>8</v>
      </c>
      <c r="J166" t="s">
        <v>2214</v>
      </c>
      <c r="K166">
        <f>_xlfn.XLOOKUP(portfolio_data[[#This Row],[customer_id]], customer_data[customer_id], customer_data[income])</f>
        <v>371.6</v>
      </c>
      <c r="L166" s="13">
        <f>ROUND(AVERAGEIF(performance_data[portfolio_id],portfolio_data[[#This Row],[portfolio_id]],performance_data[return_percentage]),2)</f>
        <v>1.66</v>
      </c>
    </row>
    <row r="167" spans="1:12" x14ac:dyDescent="0.3">
      <c r="A167">
        <v>8616</v>
      </c>
      <c r="B167" t="s">
        <v>2143</v>
      </c>
      <c r="C167">
        <v>3778</v>
      </c>
      <c r="D167">
        <v>165327.53</v>
      </c>
      <c r="E167" s="1">
        <v>44309</v>
      </c>
      <c r="F167" t="s">
        <v>2040</v>
      </c>
      <c r="G167" t="s">
        <v>2208</v>
      </c>
      <c r="H167" t="s">
        <v>2211</v>
      </c>
      <c r="I167">
        <v>4</v>
      </c>
      <c r="J167" t="s">
        <v>2216</v>
      </c>
      <c r="K167">
        <f>_xlfn.XLOOKUP(portfolio_data[[#This Row],[customer_id]], customer_data[customer_id], customer_data[income])</f>
        <v>269.38</v>
      </c>
      <c r="L167" s="13">
        <f>ROUND(AVERAGEIF(performance_data[portfolio_id],portfolio_data[[#This Row],[portfolio_id]],performance_data[return_percentage]),2)</f>
        <v>4.08</v>
      </c>
    </row>
    <row r="168" spans="1:12" x14ac:dyDescent="0.3">
      <c r="A168">
        <v>8625</v>
      </c>
      <c r="B168" t="s">
        <v>2138</v>
      </c>
      <c r="C168">
        <v>1047</v>
      </c>
      <c r="D168">
        <v>75658.570000000007</v>
      </c>
      <c r="E168" s="1">
        <v>44202</v>
      </c>
      <c r="F168" t="s">
        <v>2042</v>
      </c>
      <c r="G168" t="s">
        <v>2208</v>
      </c>
      <c r="H168" t="s">
        <v>2206</v>
      </c>
      <c r="I168">
        <v>1</v>
      </c>
      <c r="J168" t="s">
        <v>2207</v>
      </c>
      <c r="K168">
        <f>_xlfn.XLOOKUP(portfolio_data[[#This Row],[customer_id]], customer_data[customer_id], customer_data[income])</f>
        <v>208.05</v>
      </c>
      <c r="L168" s="13">
        <f>ROUND(AVERAGEIF(performance_data[portfolio_id],portfolio_data[[#This Row],[portfolio_id]],performance_data[return_percentage]),2)</f>
        <v>3.86</v>
      </c>
    </row>
    <row r="169" spans="1:12" x14ac:dyDescent="0.3">
      <c r="A169">
        <v>8661</v>
      </c>
      <c r="B169" t="s">
        <v>2144</v>
      </c>
      <c r="C169">
        <v>3622</v>
      </c>
      <c r="D169">
        <v>346361.21</v>
      </c>
      <c r="E169" s="1">
        <v>45101</v>
      </c>
      <c r="F169" t="s">
        <v>2042</v>
      </c>
      <c r="G169" t="s">
        <v>2213</v>
      </c>
      <c r="H169" t="s">
        <v>2211</v>
      </c>
      <c r="I169">
        <v>6</v>
      </c>
      <c r="J169" t="s">
        <v>2212</v>
      </c>
      <c r="K169">
        <f>_xlfn.XLOOKUP(portfolio_data[[#This Row],[customer_id]], customer_data[customer_id], customer_data[income])</f>
        <v>84.44</v>
      </c>
      <c r="L169" s="13">
        <f>ROUND(AVERAGEIF(performance_data[portfolio_id],portfolio_data[[#This Row],[portfolio_id]],performance_data[return_percentage]),2)</f>
        <v>1.76</v>
      </c>
    </row>
    <row r="170" spans="1:12" x14ac:dyDescent="0.3">
      <c r="A170">
        <v>8853</v>
      </c>
      <c r="B170" t="s">
        <v>2002</v>
      </c>
      <c r="C170">
        <v>7511</v>
      </c>
      <c r="D170">
        <v>364769.11</v>
      </c>
      <c r="E170" s="1">
        <v>45042</v>
      </c>
      <c r="F170" t="s">
        <v>1969</v>
      </c>
      <c r="G170" t="s">
        <v>2213</v>
      </c>
      <c r="H170" t="s">
        <v>2211</v>
      </c>
      <c r="I170">
        <v>4</v>
      </c>
      <c r="J170" t="s">
        <v>2216</v>
      </c>
      <c r="K170">
        <f>_xlfn.XLOOKUP(portfolio_data[[#This Row],[customer_id]], customer_data[customer_id], customer_data[income])</f>
        <v>201.69</v>
      </c>
      <c r="L170" s="13">
        <f>ROUND(AVERAGEIF(performance_data[portfolio_id],portfolio_data[[#This Row],[portfolio_id]],performance_data[return_percentage]),2)</f>
        <v>4.3899999999999997</v>
      </c>
    </row>
    <row r="171" spans="1:12" x14ac:dyDescent="0.3">
      <c r="A171">
        <v>8907</v>
      </c>
      <c r="B171" t="s">
        <v>2032</v>
      </c>
      <c r="C171">
        <v>5913</v>
      </c>
      <c r="D171">
        <v>386125.24</v>
      </c>
      <c r="E171" s="1">
        <v>44714</v>
      </c>
      <c r="F171" t="s">
        <v>1969</v>
      </c>
      <c r="G171" t="s">
        <v>2220</v>
      </c>
      <c r="H171" t="s">
        <v>2211</v>
      </c>
      <c r="I171">
        <v>6</v>
      </c>
      <c r="J171" t="s">
        <v>2212</v>
      </c>
      <c r="K171">
        <f>_xlfn.XLOOKUP(portfolio_data[[#This Row],[customer_id]], customer_data[customer_id], customer_data[income])</f>
        <v>145.97</v>
      </c>
      <c r="L171" s="13">
        <f>ROUND(AVERAGEIF(performance_data[portfolio_id],portfolio_data[[#This Row],[portfolio_id]],performance_data[return_percentage]),2)</f>
        <v>3.16</v>
      </c>
    </row>
    <row r="172" spans="1:12" x14ac:dyDescent="0.3">
      <c r="A172">
        <v>8975</v>
      </c>
      <c r="B172" t="s">
        <v>1971</v>
      </c>
      <c r="C172">
        <v>4518</v>
      </c>
      <c r="D172">
        <v>261259.31</v>
      </c>
      <c r="E172" s="1">
        <v>45472</v>
      </c>
      <c r="F172" t="s">
        <v>1969</v>
      </c>
      <c r="G172" t="s">
        <v>2205</v>
      </c>
      <c r="H172" t="s">
        <v>2211</v>
      </c>
      <c r="I172">
        <v>6</v>
      </c>
      <c r="J172" t="s">
        <v>2212</v>
      </c>
      <c r="K172">
        <f>_xlfn.XLOOKUP(portfolio_data[[#This Row],[customer_id]], customer_data[customer_id], customer_data[income])</f>
        <v>299.17</v>
      </c>
      <c r="L172" s="13">
        <f>ROUND(AVERAGEIF(performance_data[portfolio_id],portfolio_data[[#This Row],[portfolio_id]],performance_data[return_percentage]),2)</f>
        <v>7.91</v>
      </c>
    </row>
    <row r="173" spans="1:12" x14ac:dyDescent="0.3">
      <c r="A173">
        <v>8977</v>
      </c>
      <c r="B173" t="s">
        <v>2124</v>
      </c>
      <c r="C173">
        <v>7511</v>
      </c>
      <c r="D173">
        <v>342481.54</v>
      </c>
      <c r="E173" s="1">
        <v>45317</v>
      </c>
      <c r="F173" t="s">
        <v>2042</v>
      </c>
      <c r="G173" t="s">
        <v>2205</v>
      </c>
      <c r="H173" t="s">
        <v>2206</v>
      </c>
      <c r="I173">
        <v>1</v>
      </c>
      <c r="J173" t="s">
        <v>2207</v>
      </c>
      <c r="K173">
        <f>_xlfn.XLOOKUP(portfolio_data[[#This Row],[customer_id]], customer_data[customer_id], customer_data[income])</f>
        <v>201.69</v>
      </c>
      <c r="L173" s="13">
        <f>ROUND(AVERAGEIF(performance_data[portfolio_id],portfolio_data[[#This Row],[portfolio_id]],performance_data[return_percentage]),2)</f>
        <v>0.47</v>
      </c>
    </row>
    <row r="174" spans="1:12" x14ac:dyDescent="0.3">
      <c r="A174">
        <v>8994</v>
      </c>
      <c r="B174" t="s">
        <v>2091</v>
      </c>
      <c r="C174">
        <v>2662</v>
      </c>
      <c r="D174">
        <v>42657.69</v>
      </c>
      <c r="E174" s="1">
        <v>44275</v>
      </c>
      <c r="F174" t="s">
        <v>2042</v>
      </c>
      <c r="G174" t="s">
        <v>2208</v>
      </c>
      <c r="H174" t="s">
        <v>2206</v>
      </c>
      <c r="I174">
        <v>3</v>
      </c>
      <c r="J174" t="s">
        <v>2222</v>
      </c>
      <c r="K174">
        <f>_xlfn.XLOOKUP(portfolio_data[[#This Row],[customer_id]], customer_data[customer_id], customer_data[income])</f>
        <v>177.99</v>
      </c>
      <c r="L174" s="13">
        <f>ROUND(AVERAGEIF(performance_data[portfolio_id],portfolio_data[[#This Row],[portfolio_id]],performance_data[return_percentage]),2)</f>
        <v>4.76</v>
      </c>
    </row>
    <row r="175" spans="1:12" x14ac:dyDescent="0.3">
      <c r="A175">
        <v>8996</v>
      </c>
      <c r="B175" t="s">
        <v>1986</v>
      </c>
      <c r="C175">
        <v>1035</v>
      </c>
      <c r="D175">
        <v>142142.78</v>
      </c>
      <c r="E175" s="1">
        <v>44744</v>
      </c>
      <c r="F175" t="s">
        <v>1969</v>
      </c>
      <c r="G175" t="s">
        <v>2220</v>
      </c>
      <c r="H175" t="s">
        <v>2209</v>
      </c>
      <c r="I175">
        <v>7</v>
      </c>
      <c r="J175" t="s">
        <v>2210</v>
      </c>
      <c r="K175">
        <f>_xlfn.XLOOKUP(portfolio_data[[#This Row],[customer_id]], customer_data[customer_id], customer_data[income])</f>
        <v>308.38</v>
      </c>
      <c r="L175" s="13">
        <f>ROUND(AVERAGEIF(performance_data[portfolio_id],portfolio_data[[#This Row],[portfolio_id]],performance_data[return_percentage]),2)</f>
        <v>4.04</v>
      </c>
    </row>
    <row r="176" spans="1:12" x14ac:dyDescent="0.3">
      <c r="A176">
        <v>9015</v>
      </c>
      <c r="B176" t="s">
        <v>1989</v>
      </c>
      <c r="C176">
        <v>3452</v>
      </c>
      <c r="D176">
        <v>90267.6</v>
      </c>
      <c r="E176" s="1">
        <v>44208</v>
      </c>
      <c r="F176" t="s">
        <v>1969</v>
      </c>
      <c r="G176" t="s">
        <v>2208</v>
      </c>
      <c r="H176" t="s">
        <v>2206</v>
      </c>
      <c r="I176">
        <v>1</v>
      </c>
      <c r="J176" t="s">
        <v>2207</v>
      </c>
      <c r="K176">
        <f>_xlfn.XLOOKUP(portfolio_data[[#This Row],[customer_id]], customer_data[customer_id], customer_data[income])</f>
        <v>193.45</v>
      </c>
      <c r="L176" s="13">
        <f>ROUND(AVERAGEIF(performance_data[portfolio_id],portfolio_data[[#This Row],[portfolio_id]],performance_data[return_percentage]),2)</f>
        <v>2.37</v>
      </c>
    </row>
    <row r="177" spans="1:12" x14ac:dyDescent="0.3">
      <c r="A177">
        <v>9031</v>
      </c>
      <c r="B177" t="s">
        <v>2111</v>
      </c>
      <c r="C177">
        <v>4518</v>
      </c>
      <c r="D177">
        <v>77759.78</v>
      </c>
      <c r="E177" s="1">
        <v>44061</v>
      </c>
      <c r="F177" t="s">
        <v>2040</v>
      </c>
      <c r="G177" t="s">
        <v>2215</v>
      </c>
      <c r="H177" t="s">
        <v>2209</v>
      </c>
      <c r="I177">
        <v>8</v>
      </c>
      <c r="J177" t="s">
        <v>2214</v>
      </c>
      <c r="K177">
        <f>_xlfn.XLOOKUP(portfolio_data[[#This Row],[customer_id]], customer_data[customer_id], customer_data[income])</f>
        <v>299.17</v>
      </c>
      <c r="L177" s="13">
        <f>ROUND(AVERAGEIF(performance_data[portfolio_id],portfolio_data[[#This Row],[portfolio_id]],performance_data[return_percentage]),2)</f>
        <v>3.37</v>
      </c>
    </row>
    <row r="178" spans="1:12" x14ac:dyDescent="0.3">
      <c r="A178">
        <v>9044</v>
      </c>
      <c r="B178" t="s">
        <v>2047</v>
      </c>
      <c r="C178">
        <v>3215</v>
      </c>
      <c r="D178">
        <v>201465.05</v>
      </c>
      <c r="E178" s="1">
        <v>44859</v>
      </c>
      <c r="F178" t="s">
        <v>2042</v>
      </c>
      <c r="G178" t="s">
        <v>2220</v>
      </c>
      <c r="H178" t="s">
        <v>2217</v>
      </c>
      <c r="I178">
        <v>10</v>
      </c>
      <c r="J178" t="s">
        <v>2224</v>
      </c>
      <c r="K178">
        <f>_xlfn.XLOOKUP(portfolio_data[[#This Row],[customer_id]], customer_data[customer_id], customer_data[income])</f>
        <v>133.41</v>
      </c>
      <c r="L178" s="13">
        <f>ROUND(AVERAGEIF(performance_data[portfolio_id],portfolio_data[[#This Row],[portfolio_id]],performance_data[return_percentage]),2)</f>
        <v>3.61</v>
      </c>
    </row>
    <row r="179" spans="1:12" x14ac:dyDescent="0.3">
      <c r="A179">
        <v>9063</v>
      </c>
      <c r="B179" t="s">
        <v>2068</v>
      </c>
      <c r="C179">
        <v>4008</v>
      </c>
      <c r="D179">
        <v>287332.84000000003</v>
      </c>
      <c r="E179" s="1">
        <v>44097</v>
      </c>
      <c r="F179" t="s">
        <v>2040</v>
      </c>
      <c r="G179" t="s">
        <v>2215</v>
      </c>
      <c r="H179" t="s">
        <v>2209</v>
      </c>
      <c r="I179">
        <v>9</v>
      </c>
      <c r="J179" t="s">
        <v>2221</v>
      </c>
      <c r="K179">
        <f>_xlfn.XLOOKUP(portfolio_data[[#This Row],[customer_id]], customer_data[customer_id], customer_data[income])</f>
        <v>337.71</v>
      </c>
      <c r="L179" s="13">
        <f>ROUND(AVERAGEIF(performance_data[portfolio_id],portfolio_data[[#This Row],[portfolio_id]],performance_data[return_percentage]),2)</f>
        <v>4.17</v>
      </c>
    </row>
    <row r="180" spans="1:12" x14ac:dyDescent="0.3">
      <c r="A180">
        <v>9116</v>
      </c>
      <c r="B180" t="s">
        <v>2074</v>
      </c>
      <c r="C180">
        <v>7517</v>
      </c>
      <c r="D180">
        <v>443770.66</v>
      </c>
      <c r="E180" s="1">
        <v>44575</v>
      </c>
      <c r="F180" t="s">
        <v>2040</v>
      </c>
      <c r="G180" t="s">
        <v>2220</v>
      </c>
      <c r="H180" t="s">
        <v>2206</v>
      </c>
      <c r="I180">
        <v>1</v>
      </c>
      <c r="J180" t="s">
        <v>2207</v>
      </c>
      <c r="K180">
        <f>_xlfn.XLOOKUP(portfolio_data[[#This Row],[customer_id]], customer_data[customer_id], customer_data[income])</f>
        <v>52.21</v>
      </c>
      <c r="L180" s="13">
        <f>ROUND(AVERAGEIF(performance_data[portfolio_id],portfolio_data[[#This Row],[portfolio_id]],performance_data[return_percentage]),2)</f>
        <v>9.27</v>
      </c>
    </row>
    <row r="181" spans="1:12" x14ac:dyDescent="0.3">
      <c r="A181">
        <v>9153</v>
      </c>
      <c r="B181" t="s">
        <v>1985</v>
      </c>
      <c r="C181">
        <v>8116</v>
      </c>
      <c r="D181">
        <v>87369.13</v>
      </c>
      <c r="E181" s="1">
        <v>44123</v>
      </c>
      <c r="F181" t="s">
        <v>1969</v>
      </c>
      <c r="G181" t="s">
        <v>2215</v>
      </c>
      <c r="H181" t="s">
        <v>2217</v>
      </c>
      <c r="I181">
        <v>10</v>
      </c>
      <c r="J181" t="s">
        <v>2224</v>
      </c>
      <c r="K181">
        <f>_xlfn.XLOOKUP(portfolio_data[[#This Row],[customer_id]], customer_data[customer_id], customer_data[income])</f>
        <v>91.41</v>
      </c>
      <c r="L181" s="13">
        <f>ROUND(AVERAGEIF(performance_data[portfolio_id],portfolio_data[[#This Row],[portfolio_id]],performance_data[return_percentage]),2)</f>
        <v>2.95</v>
      </c>
    </row>
    <row r="182" spans="1:12" x14ac:dyDescent="0.3">
      <c r="A182">
        <v>9236</v>
      </c>
      <c r="B182" t="s">
        <v>2052</v>
      </c>
      <c r="C182">
        <v>9052</v>
      </c>
      <c r="D182">
        <v>244376.54</v>
      </c>
      <c r="E182" s="1">
        <v>43968</v>
      </c>
      <c r="F182" t="s">
        <v>2040</v>
      </c>
      <c r="G182" t="s">
        <v>2215</v>
      </c>
      <c r="H182" t="s">
        <v>2211</v>
      </c>
      <c r="I182">
        <v>5</v>
      </c>
      <c r="J182" t="s">
        <v>2223</v>
      </c>
      <c r="K182">
        <f>_xlfn.XLOOKUP(portfolio_data[[#This Row],[customer_id]], customer_data[customer_id], customer_data[income])</f>
        <v>270.67</v>
      </c>
      <c r="L182" s="13">
        <f>ROUND(AVERAGEIF(performance_data[portfolio_id],portfolio_data[[#This Row],[portfolio_id]],performance_data[return_percentage]),2)</f>
        <v>6.63</v>
      </c>
    </row>
    <row r="183" spans="1:12" x14ac:dyDescent="0.3">
      <c r="A183">
        <v>9353</v>
      </c>
      <c r="B183" t="s">
        <v>2115</v>
      </c>
      <c r="C183">
        <v>3157</v>
      </c>
      <c r="D183">
        <v>401755.81</v>
      </c>
      <c r="E183" s="1">
        <v>43991</v>
      </c>
      <c r="F183" t="s">
        <v>2042</v>
      </c>
      <c r="G183" t="s">
        <v>2215</v>
      </c>
      <c r="H183" t="s">
        <v>2211</v>
      </c>
      <c r="I183">
        <v>6</v>
      </c>
      <c r="J183" t="s">
        <v>2212</v>
      </c>
      <c r="K183">
        <f>_xlfn.XLOOKUP(portfolio_data[[#This Row],[customer_id]], customer_data[customer_id], customer_data[income])</f>
        <v>123.59</v>
      </c>
      <c r="L183" s="13">
        <f>ROUND(AVERAGEIF(performance_data[portfolio_id],portfolio_data[[#This Row],[portfolio_id]],performance_data[return_percentage]),2)</f>
        <v>4.12</v>
      </c>
    </row>
    <row r="184" spans="1:12" x14ac:dyDescent="0.3">
      <c r="A184">
        <v>9427</v>
      </c>
      <c r="B184" t="s">
        <v>2109</v>
      </c>
      <c r="C184">
        <v>5957</v>
      </c>
      <c r="D184">
        <v>277407.93</v>
      </c>
      <c r="E184" s="1">
        <v>44079</v>
      </c>
      <c r="F184" t="s">
        <v>2042</v>
      </c>
      <c r="G184" t="s">
        <v>2215</v>
      </c>
      <c r="H184" t="s">
        <v>2209</v>
      </c>
      <c r="I184">
        <v>9</v>
      </c>
      <c r="J184" t="s">
        <v>2221</v>
      </c>
      <c r="K184">
        <f>_xlfn.XLOOKUP(portfolio_data[[#This Row],[customer_id]], customer_data[customer_id], customer_data[income])</f>
        <v>71.959999999999994</v>
      </c>
      <c r="L184" s="13">
        <f>ROUND(AVERAGEIF(performance_data[portfolio_id],portfolio_data[[#This Row],[portfolio_id]],performance_data[return_percentage]),2)</f>
        <v>4.8899999999999997</v>
      </c>
    </row>
    <row r="185" spans="1:12" x14ac:dyDescent="0.3">
      <c r="A185">
        <v>9525</v>
      </c>
      <c r="B185" t="s">
        <v>2043</v>
      </c>
      <c r="C185">
        <v>5921</v>
      </c>
      <c r="D185">
        <v>458934.41</v>
      </c>
      <c r="E185" s="1">
        <v>43853</v>
      </c>
      <c r="F185" t="s">
        <v>2040</v>
      </c>
      <c r="G185" t="s">
        <v>2215</v>
      </c>
      <c r="H185" t="s">
        <v>2206</v>
      </c>
      <c r="I185">
        <v>1</v>
      </c>
      <c r="J185" t="s">
        <v>2207</v>
      </c>
      <c r="K185">
        <f>_xlfn.XLOOKUP(portfolio_data[[#This Row],[customer_id]], customer_data[customer_id], customer_data[income])</f>
        <v>486.14</v>
      </c>
      <c r="L185" s="13">
        <f>ROUND(AVERAGEIF(performance_data[portfolio_id],portfolio_data[[#This Row],[portfolio_id]],performance_data[return_percentage]),2)</f>
        <v>4.82</v>
      </c>
    </row>
    <row r="186" spans="1:12" x14ac:dyDescent="0.3">
      <c r="A186">
        <v>9566</v>
      </c>
      <c r="B186" t="s">
        <v>2014</v>
      </c>
      <c r="C186">
        <v>8163</v>
      </c>
      <c r="D186">
        <v>12158.3</v>
      </c>
      <c r="E186" s="1">
        <v>44479</v>
      </c>
      <c r="F186" t="s">
        <v>1969</v>
      </c>
      <c r="G186" t="s">
        <v>2208</v>
      </c>
      <c r="H186" t="s">
        <v>2217</v>
      </c>
      <c r="I186">
        <v>10</v>
      </c>
      <c r="J186" t="s">
        <v>2224</v>
      </c>
      <c r="K186">
        <f>_xlfn.XLOOKUP(portfolio_data[[#This Row],[customer_id]], customer_data[customer_id], customer_data[income])</f>
        <v>72.900000000000006</v>
      </c>
      <c r="L186" s="13">
        <f>ROUND(AVERAGEIF(performance_data[portfolio_id],portfolio_data[[#This Row],[portfolio_id]],performance_data[return_percentage]),2)</f>
        <v>3.87</v>
      </c>
    </row>
    <row r="187" spans="1:12" x14ac:dyDescent="0.3">
      <c r="A187">
        <v>9575</v>
      </c>
      <c r="B187" t="s">
        <v>2057</v>
      </c>
      <c r="C187">
        <v>6433</v>
      </c>
      <c r="D187">
        <v>497658.87</v>
      </c>
      <c r="E187" s="1">
        <v>45409</v>
      </c>
      <c r="F187" t="s">
        <v>2040</v>
      </c>
      <c r="G187" t="s">
        <v>2205</v>
      </c>
      <c r="H187" t="s">
        <v>2211</v>
      </c>
      <c r="I187">
        <v>4</v>
      </c>
      <c r="J187" t="s">
        <v>2216</v>
      </c>
      <c r="K187">
        <f>_xlfn.XLOOKUP(portfolio_data[[#This Row],[customer_id]], customer_data[customer_id], customer_data[income])</f>
        <v>291.29000000000002</v>
      </c>
      <c r="L187" s="13">
        <f>ROUND(AVERAGEIF(performance_data[portfolio_id],portfolio_data[[#This Row],[portfolio_id]],performance_data[return_percentage]),2)</f>
        <v>5.88</v>
      </c>
    </row>
    <row r="188" spans="1:12" x14ac:dyDescent="0.3">
      <c r="A188">
        <v>9656</v>
      </c>
      <c r="B188" t="s">
        <v>2022</v>
      </c>
      <c r="C188">
        <v>5381</v>
      </c>
      <c r="D188">
        <v>182045.1</v>
      </c>
      <c r="E188" s="1">
        <v>45503</v>
      </c>
      <c r="F188" t="s">
        <v>1969</v>
      </c>
      <c r="G188" t="s">
        <v>2205</v>
      </c>
      <c r="H188" t="s">
        <v>2209</v>
      </c>
      <c r="I188">
        <v>7</v>
      </c>
      <c r="J188" t="s">
        <v>2210</v>
      </c>
      <c r="K188">
        <f>_xlfn.XLOOKUP(portfolio_data[[#This Row],[customer_id]], customer_data[customer_id], customer_data[income])</f>
        <v>312.99</v>
      </c>
      <c r="L188" s="13">
        <f>ROUND(AVERAGEIF(performance_data[portfolio_id],portfolio_data[[#This Row],[portfolio_id]],performance_data[return_percentage]),2)</f>
        <v>6.28</v>
      </c>
    </row>
    <row r="189" spans="1:12" x14ac:dyDescent="0.3">
      <c r="A189">
        <v>9698</v>
      </c>
      <c r="B189" t="s">
        <v>2137</v>
      </c>
      <c r="C189">
        <v>1249</v>
      </c>
      <c r="D189">
        <v>246739.35</v>
      </c>
      <c r="E189" s="1">
        <v>44370</v>
      </c>
      <c r="F189" t="s">
        <v>2040</v>
      </c>
      <c r="G189" t="s">
        <v>2208</v>
      </c>
      <c r="H189" t="s">
        <v>2211</v>
      </c>
      <c r="I189">
        <v>6</v>
      </c>
      <c r="J189" t="s">
        <v>2212</v>
      </c>
      <c r="K189">
        <f>_xlfn.XLOOKUP(portfolio_data[[#This Row],[customer_id]], customer_data[customer_id], customer_data[income])</f>
        <v>250.32</v>
      </c>
      <c r="L189" s="13">
        <f>ROUND(AVERAGEIF(performance_data[portfolio_id],portfolio_data[[#This Row],[portfolio_id]],performance_data[return_percentage]),2)</f>
        <v>3.8</v>
      </c>
    </row>
    <row r="190" spans="1:12" x14ac:dyDescent="0.3">
      <c r="A190">
        <v>9730</v>
      </c>
      <c r="B190" t="s">
        <v>2060</v>
      </c>
      <c r="C190">
        <v>5668</v>
      </c>
      <c r="D190">
        <v>99457.600000000006</v>
      </c>
      <c r="E190" s="1">
        <v>45382</v>
      </c>
      <c r="F190" t="s">
        <v>2042</v>
      </c>
      <c r="G190" t="s">
        <v>2205</v>
      </c>
      <c r="H190" t="s">
        <v>2206</v>
      </c>
      <c r="I190">
        <v>3</v>
      </c>
      <c r="J190" t="s">
        <v>2222</v>
      </c>
      <c r="K190">
        <f>_xlfn.XLOOKUP(portfolio_data[[#This Row],[customer_id]], customer_data[customer_id], customer_data[income])</f>
        <v>198.55</v>
      </c>
      <c r="L190" s="13">
        <f>ROUND(AVERAGEIF(performance_data[portfolio_id],portfolio_data[[#This Row],[portfolio_id]],performance_data[return_percentage]),2)</f>
        <v>5.17</v>
      </c>
    </row>
    <row r="191" spans="1:12" x14ac:dyDescent="0.3">
      <c r="A191">
        <v>9733</v>
      </c>
      <c r="B191" t="s">
        <v>2050</v>
      </c>
      <c r="C191">
        <v>3521</v>
      </c>
      <c r="D191">
        <v>302165.28000000003</v>
      </c>
      <c r="E191" s="1">
        <v>44004</v>
      </c>
      <c r="F191" t="s">
        <v>2042</v>
      </c>
      <c r="G191" t="s">
        <v>2215</v>
      </c>
      <c r="H191" t="s">
        <v>2211</v>
      </c>
      <c r="I191">
        <v>6</v>
      </c>
      <c r="J191" t="s">
        <v>2212</v>
      </c>
      <c r="K191">
        <f>_xlfn.XLOOKUP(portfolio_data[[#This Row],[customer_id]], customer_data[customer_id], customer_data[income])</f>
        <v>495.39</v>
      </c>
      <c r="L191" s="13">
        <f>ROUND(AVERAGEIF(performance_data[portfolio_id],portfolio_data[[#This Row],[portfolio_id]],performance_data[return_percentage]),2)</f>
        <v>4.29</v>
      </c>
    </row>
    <row r="192" spans="1:12" x14ac:dyDescent="0.3">
      <c r="A192">
        <v>9751</v>
      </c>
      <c r="B192" t="s">
        <v>2071</v>
      </c>
      <c r="C192">
        <v>3146</v>
      </c>
      <c r="D192">
        <v>378379.03</v>
      </c>
      <c r="E192" s="1">
        <v>43976</v>
      </c>
      <c r="F192" t="s">
        <v>2040</v>
      </c>
      <c r="G192" t="s">
        <v>2215</v>
      </c>
      <c r="H192" t="s">
        <v>2211</v>
      </c>
      <c r="I192">
        <v>5</v>
      </c>
      <c r="J192" t="s">
        <v>2223</v>
      </c>
      <c r="K192">
        <f>_xlfn.XLOOKUP(portfolio_data[[#This Row],[customer_id]], customer_data[customer_id], customer_data[income])</f>
        <v>497.35</v>
      </c>
      <c r="L192" s="13">
        <f>ROUND(AVERAGEIF(performance_data[portfolio_id],portfolio_data[[#This Row],[portfolio_id]],performance_data[return_percentage]),2)</f>
        <v>6.25</v>
      </c>
    </row>
    <row r="193" spans="1:12" x14ac:dyDescent="0.3">
      <c r="A193">
        <v>9757</v>
      </c>
      <c r="B193" t="s">
        <v>2099</v>
      </c>
      <c r="C193">
        <v>7644</v>
      </c>
      <c r="D193">
        <v>165968.26</v>
      </c>
      <c r="E193" s="1">
        <v>45264</v>
      </c>
      <c r="F193" t="s">
        <v>2042</v>
      </c>
      <c r="G193" t="s">
        <v>2213</v>
      </c>
      <c r="H193" t="s">
        <v>2217</v>
      </c>
      <c r="I193">
        <v>12</v>
      </c>
      <c r="J193" t="s">
        <v>2218</v>
      </c>
      <c r="K193">
        <f>_xlfn.XLOOKUP(portfolio_data[[#This Row],[customer_id]], customer_data[customer_id], customer_data[income])</f>
        <v>409.65</v>
      </c>
      <c r="L193" s="13">
        <f>ROUND(AVERAGEIF(performance_data[portfolio_id],portfolio_data[[#This Row],[portfolio_id]],performance_data[return_percentage]),2)</f>
        <v>3.01</v>
      </c>
    </row>
    <row r="194" spans="1:12" x14ac:dyDescent="0.3">
      <c r="A194">
        <v>9834</v>
      </c>
      <c r="B194" t="s">
        <v>2063</v>
      </c>
      <c r="C194">
        <v>5027</v>
      </c>
      <c r="D194">
        <v>148200.32999999999</v>
      </c>
      <c r="E194" s="1">
        <v>44755</v>
      </c>
      <c r="F194" t="s">
        <v>2040</v>
      </c>
      <c r="G194" t="s">
        <v>2220</v>
      </c>
      <c r="H194" t="s">
        <v>2209</v>
      </c>
      <c r="I194">
        <v>7</v>
      </c>
      <c r="J194" t="s">
        <v>2210</v>
      </c>
      <c r="K194">
        <f>_xlfn.XLOOKUP(portfolio_data[[#This Row],[customer_id]], customer_data[customer_id], customer_data[income])</f>
        <v>167.02</v>
      </c>
      <c r="L194" s="13">
        <f>ROUND(AVERAGEIF(performance_data[portfolio_id],portfolio_data[[#This Row],[portfolio_id]],performance_data[return_percentage]),2)</f>
        <v>4.12</v>
      </c>
    </row>
    <row r="195" spans="1:12" x14ac:dyDescent="0.3">
      <c r="A195">
        <v>9866</v>
      </c>
      <c r="B195" t="s">
        <v>2078</v>
      </c>
      <c r="C195">
        <v>2026</v>
      </c>
      <c r="D195">
        <v>147308.79</v>
      </c>
      <c r="E195" s="1">
        <v>45246</v>
      </c>
      <c r="F195" t="s">
        <v>2040</v>
      </c>
      <c r="G195" t="s">
        <v>2213</v>
      </c>
      <c r="H195" t="s">
        <v>2217</v>
      </c>
      <c r="I195">
        <v>11</v>
      </c>
      <c r="J195" t="s">
        <v>2219</v>
      </c>
      <c r="K195">
        <f>_xlfn.XLOOKUP(portfolio_data[[#This Row],[customer_id]], customer_data[customer_id], customer_data[income])</f>
        <v>487.55</v>
      </c>
      <c r="L195" s="13">
        <f>ROUND(AVERAGEIF(performance_data[portfolio_id],portfolio_data[[#This Row],[portfolio_id]],performance_data[return_percentage]),2)</f>
        <v>6.75</v>
      </c>
    </row>
    <row r="196" spans="1:12" x14ac:dyDescent="0.3">
      <c r="A196">
        <v>9900</v>
      </c>
      <c r="B196" t="s">
        <v>2072</v>
      </c>
      <c r="C196">
        <v>2026</v>
      </c>
      <c r="D196">
        <v>191603.26</v>
      </c>
      <c r="E196" s="1">
        <v>44332</v>
      </c>
      <c r="F196" t="s">
        <v>2042</v>
      </c>
      <c r="G196" t="s">
        <v>2208</v>
      </c>
      <c r="H196" t="s">
        <v>2211</v>
      </c>
      <c r="I196">
        <v>5</v>
      </c>
      <c r="J196" t="s">
        <v>2223</v>
      </c>
      <c r="K196">
        <f>_xlfn.XLOOKUP(portfolio_data[[#This Row],[customer_id]], customer_data[customer_id], customer_data[income])</f>
        <v>487.55</v>
      </c>
      <c r="L196" s="13">
        <f>ROUND(AVERAGEIF(performance_data[portfolio_id],portfolio_data[[#This Row],[portfolio_id]],performance_data[return_percentage]),2)</f>
        <v>3.33</v>
      </c>
    </row>
    <row r="197" spans="1:12" x14ac:dyDescent="0.3">
      <c r="A197">
        <v>9920</v>
      </c>
      <c r="B197" t="s">
        <v>2011</v>
      </c>
      <c r="C197">
        <v>9024</v>
      </c>
      <c r="D197">
        <v>188483.9</v>
      </c>
      <c r="E197" s="1">
        <v>44278</v>
      </c>
      <c r="F197" t="s">
        <v>1969</v>
      </c>
      <c r="G197" t="s">
        <v>2208</v>
      </c>
      <c r="H197" t="s">
        <v>2206</v>
      </c>
      <c r="I197">
        <v>3</v>
      </c>
      <c r="J197" t="s">
        <v>2222</v>
      </c>
      <c r="K197">
        <f>_xlfn.XLOOKUP(portfolio_data[[#This Row],[customer_id]], customer_data[customer_id], customer_data[income])</f>
        <v>168.25</v>
      </c>
      <c r="L197" s="13">
        <f>ROUND(AVERAGEIF(performance_data[portfolio_id],portfolio_data[[#This Row],[portfolio_id]],performance_data[return_percentage]),2)</f>
        <v>5.64</v>
      </c>
    </row>
    <row r="198" spans="1:12" x14ac:dyDescent="0.3">
      <c r="A198">
        <v>9983</v>
      </c>
      <c r="B198" t="s">
        <v>2024</v>
      </c>
      <c r="C198">
        <v>1628</v>
      </c>
      <c r="D198">
        <v>328837.68</v>
      </c>
      <c r="E198" s="1">
        <v>44266</v>
      </c>
      <c r="F198" t="s">
        <v>1969</v>
      </c>
      <c r="G198" t="s">
        <v>2208</v>
      </c>
      <c r="H198" t="s">
        <v>2206</v>
      </c>
      <c r="I198">
        <v>3</v>
      </c>
      <c r="J198" t="s">
        <v>2222</v>
      </c>
      <c r="K198">
        <f>_xlfn.XLOOKUP(portfolio_data[[#This Row],[customer_id]], customer_data[customer_id], customer_data[income])</f>
        <v>310.87</v>
      </c>
      <c r="L198" s="13">
        <f>ROUND(AVERAGEIF(performance_data[portfolio_id],portfolio_data[[#This Row],[portfolio_id]],performance_data[return_percentage]),2)</f>
        <v>5.23</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8FB6-A2F2-4238-B9DC-226478A7574D}">
  <dimension ref="A1:I3000"/>
  <sheetViews>
    <sheetView workbookViewId="0">
      <selection activeCell="L17" sqref="L17"/>
    </sheetView>
  </sheetViews>
  <sheetFormatPr defaultRowHeight="14.4" x14ac:dyDescent="0.3"/>
  <cols>
    <col min="1" max="1" width="15.33203125" bestFit="1" customWidth="1"/>
    <col min="2" max="2" width="13.109375" bestFit="1" customWidth="1"/>
    <col min="3" max="4" width="17.5546875" bestFit="1" customWidth="1"/>
    <col min="5" max="5" width="12.21875" bestFit="1" customWidth="1"/>
    <col min="6" max="6" width="39.88671875" bestFit="1" customWidth="1"/>
    <col min="7" max="7" width="7.33203125" bestFit="1" customWidth="1"/>
    <col min="8" max="8" width="17.88671875" bestFit="1" customWidth="1"/>
    <col min="9" max="9" width="14.77734375" bestFit="1" customWidth="1"/>
  </cols>
  <sheetData>
    <row r="1" spans="1:9" x14ac:dyDescent="0.3">
      <c r="A1" t="s">
        <v>2145</v>
      </c>
      <c r="B1" t="s">
        <v>957</v>
      </c>
      <c r="C1" t="s">
        <v>2146</v>
      </c>
      <c r="D1" t="s">
        <v>2147</v>
      </c>
      <c r="E1" t="s">
        <v>958</v>
      </c>
      <c r="F1" t="s">
        <v>959</v>
      </c>
      <c r="G1" t="s">
        <v>960</v>
      </c>
      <c r="H1" t="s">
        <v>2148</v>
      </c>
      <c r="I1" t="s">
        <v>2149</v>
      </c>
    </row>
    <row r="2" spans="1:9" x14ac:dyDescent="0.3">
      <c r="A2">
        <v>8886331</v>
      </c>
      <c r="B2">
        <v>1029</v>
      </c>
      <c r="C2" t="s">
        <v>2150</v>
      </c>
      <c r="D2" s="1">
        <v>45452</v>
      </c>
      <c r="E2" t="s">
        <v>1483</v>
      </c>
      <c r="F2" t="s">
        <v>1680</v>
      </c>
      <c r="G2">
        <v>32.53</v>
      </c>
      <c r="H2">
        <v>359.32</v>
      </c>
      <c r="I2">
        <v>11688.68</v>
      </c>
    </row>
    <row r="3" spans="1:9" x14ac:dyDescent="0.3">
      <c r="A3">
        <v>1142740</v>
      </c>
      <c r="B3">
        <v>1029</v>
      </c>
      <c r="C3" t="s">
        <v>2150</v>
      </c>
      <c r="D3" s="1">
        <v>45448</v>
      </c>
      <c r="E3" t="s">
        <v>1483</v>
      </c>
      <c r="F3" t="s">
        <v>1638</v>
      </c>
      <c r="G3">
        <v>64.75</v>
      </c>
      <c r="H3">
        <v>548.64</v>
      </c>
      <c r="I3">
        <v>35524.44</v>
      </c>
    </row>
    <row r="4" spans="1:9" x14ac:dyDescent="0.3">
      <c r="A4">
        <v>2492669</v>
      </c>
      <c r="B4">
        <v>1029</v>
      </c>
      <c r="C4" t="s">
        <v>2150</v>
      </c>
      <c r="D4" s="1">
        <v>44936</v>
      </c>
      <c r="E4" t="s">
        <v>1483</v>
      </c>
      <c r="F4" t="s">
        <v>1464</v>
      </c>
      <c r="G4">
        <v>39.47</v>
      </c>
      <c r="H4">
        <v>162.33000000000001</v>
      </c>
      <c r="I4">
        <v>6407.17</v>
      </c>
    </row>
    <row r="5" spans="1:9" x14ac:dyDescent="0.3">
      <c r="A5">
        <v>3939270</v>
      </c>
      <c r="B5">
        <v>1029</v>
      </c>
      <c r="C5" t="s">
        <v>2150</v>
      </c>
      <c r="D5" s="1">
        <v>44938</v>
      </c>
      <c r="E5" t="s">
        <v>1228</v>
      </c>
      <c r="F5" t="s">
        <v>1132</v>
      </c>
      <c r="G5">
        <v>78.52</v>
      </c>
      <c r="H5">
        <v>751.6</v>
      </c>
      <c r="I5">
        <v>59015.63</v>
      </c>
    </row>
    <row r="6" spans="1:9" x14ac:dyDescent="0.3">
      <c r="A6">
        <v>2009334</v>
      </c>
      <c r="B6">
        <v>1029</v>
      </c>
      <c r="C6" t="s">
        <v>2150</v>
      </c>
      <c r="D6" s="1">
        <v>45191</v>
      </c>
      <c r="E6" t="s">
        <v>1724</v>
      </c>
      <c r="F6" t="s">
        <v>1956</v>
      </c>
      <c r="G6">
        <v>61.61</v>
      </c>
      <c r="H6">
        <v>166.89</v>
      </c>
      <c r="I6">
        <v>10282.09</v>
      </c>
    </row>
    <row r="7" spans="1:9" x14ac:dyDescent="0.3">
      <c r="A7">
        <v>6485993</v>
      </c>
      <c r="B7">
        <v>1029</v>
      </c>
      <c r="C7" t="s">
        <v>2151</v>
      </c>
      <c r="D7" s="1">
        <v>44875</v>
      </c>
      <c r="E7" t="s">
        <v>965</v>
      </c>
      <c r="F7" t="s">
        <v>1793</v>
      </c>
      <c r="G7">
        <v>36.19</v>
      </c>
      <c r="H7">
        <v>672.08</v>
      </c>
      <c r="I7">
        <v>24322.58</v>
      </c>
    </row>
    <row r="8" spans="1:9" x14ac:dyDescent="0.3">
      <c r="A8">
        <v>2484394</v>
      </c>
      <c r="B8">
        <v>1029</v>
      </c>
      <c r="C8" t="s">
        <v>2151</v>
      </c>
      <c r="D8" s="1">
        <v>45249</v>
      </c>
      <c r="E8" t="s">
        <v>965</v>
      </c>
      <c r="F8" t="s">
        <v>1039</v>
      </c>
      <c r="G8">
        <v>27.59</v>
      </c>
      <c r="H8">
        <v>750.46</v>
      </c>
      <c r="I8">
        <v>20705.189999999999</v>
      </c>
    </row>
    <row r="9" spans="1:9" x14ac:dyDescent="0.3">
      <c r="A9">
        <v>8811669</v>
      </c>
      <c r="B9">
        <v>1029</v>
      </c>
      <c r="C9" t="s">
        <v>2151</v>
      </c>
      <c r="D9" s="1">
        <v>45035</v>
      </c>
      <c r="E9" t="s">
        <v>965</v>
      </c>
      <c r="F9" t="s">
        <v>1382</v>
      </c>
      <c r="G9">
        <v>93.58</v>
      </c>
      <c r="H9">
        <v>898.03</v>
      </c>
      <c r="I9">
        <v>84037.65</v>
      </c>
    </row>
    <row r="10" spans="1:9" x14ac:dyDescent="0.3">
      <c r="A10">
        <v>4571037</v>
      </c>
      <c r="B10">
        <v>1029</v>
      </c>
      <c r="C10" t="s">
        <v>2151</v>
      </c>
      <c r="D10" s="1">
        <v>45507</v>
      </c>
      <c r="E10" t="s">
        <v>965</v>
      </c>
      <c r="F10" t="s">
        <v>1287</v>
      </c>
      <c r="G10">
        <v>98.83</v>
      </c>
      <c r="H10">
        <v>934.93</v>
      </c>
      <c r="I10">
        <v>92399.13</v>
      </c>
    </row>
    <row r="11" spans="1:9" x14ac:dyDescent="0.3">
      <c r="A11">
        <v>2309366</v>
      </c>
      <c r="B11">
        <v>1029</v>
      </c>
      <c r="C11" t="s">
        <v>2151</v>
      </c>
      <c r="D11" s="1">
        <v>45206</v>
      </c>
      <c r="E11" t="s">
        <v>1483</v>
      </c>
      <c r="F11" t="s">
        <v>1855</v>
      </c>
      <c r="G11">
        <v>26.55</v>
      </c>
      <c r="H11">
        <v>609.16</v>
      </c>
      <c r="I11">
        <v>16173.2</v>
      </c>
    </row>
    <row r="12" spans="1:9" x14ac:dyDescent="0.3">
      <c r="A12">
        <v>5112249</v>
      </c>
      <c r="B12">
        <v>1029</v>
      </c>
      <c r="C12" t="s">
        <v>2151</v>
      </c>
      <c r="D12" s="1">
        <v>44851</v>
      </c>
      <c r="E12" t="s">
        <v>1483</v>
      </c>
      <c r="F12" t="s">
        <v>1066</v>
      </c>
      <c r="G12">
        <v>64</v>
      </c>
      <c r="H12">
        <v>906.94</v>
      </c>
      <c r="I12">
        <v>58044.160000000003</v>
      </c>
    </row>
    <row r="13" spans="1:9" x14ac:dyDescent="0.3">
      <c r="A13">
        <v>1158947</v>
      </c>
      <c r="B13">
        <v>1029</v>
      </c>
      <c r="C13" t="s">
        <v>2151</v>
      </c>
      <c r="D13" s="1">
        <v>45518</v>
      </c>
      <c r="E13" t="s">
        <v>1724</v>
      </c>
      <c r="F13" t="s">
        <v>1350</v>
      </c>
      <c r="G13">
        <v>93.67</v>
      </c>
      <c r="H13">
        <v>644.86</v>
      </c>
      <c r="I13">
        <v>60404.04</v>
      </c>
    </row>
    <row r="14" spans="1:9" x14ac:dyDescent="0.3">
      <c r="A14">
        <v>3646579</v>
      </c>
      <c r="B14">
        <v>1029</v>
      </c>
      <c r="C14" t="s">
        <v>2151</v>
      </c>
      <c r="D14" s="1">
        <v>45091</v>
      </c>
      <c r="E14" t="s">
        <v>1228</v>
      </c>
      <c r="F14" t="s">
        <v>1916</v>
      </c>
      <c r="G14">
        <v>84.94</v>
      </c>
      <c r="H14">
        <v>792.78</v>
      </c>
      <c r="I14">
        <v>67338.73</v>
      </c>
    </row>
    <row r="15" spans="1:9" x14ac:dyDescent="0.3">
      <c r="A15">
        <v>2525183</v>
      </c>
      <c r="B15">
        <v>1029</v>
      </c>
      <c r="C15" t="s">
        <v>2151</v>
      </c>
      <c r="D15" s="1">
        <v>45277</v>
      </c>
      <c r="E15" t="s">
        <v>1228</v>
      </c>
      <c r="F15" t="s">
        <v>1140</v>
      </c>
      <c r="G15">
        <v>66.709999999999994</v>
      </c>
      <c r="H15">
        <v>246.84</v>
      </c>
      <c r="I15">
        <v>16466.7</v>
      </c>
    </row>
    <row r="16" spans="1:9" x14ac:dyDescent="0.3">
      <c r="A16">
        <v>2891231</v>
      </c>
      <c r="B16">
        <v>1029</v>
      </c>
      <c r="C16" t="s">
        <v>2152</v>
      </c>
      <c r="D16" s="1">
        <v>45118</v>
      </c>
      <c r="E16" t="s">
        <v>1483</v>
      </c>
      <c r="F16" t="s">
        <v>1232</v>
      </c>
      <c r="G16">
        <v>48.03</v>
      </c>
      <c r="H16">
        <v>475.04</v>
      </c>
      <c r="I16">
        <v>22816.17</v>
      </c>
    </row>
    <row r="17" spans="1:9" x14ac:dyDescent="0.3">
      <c r="A17">
        <v>8961928</v>
      </c>
      <c r="B17">
        <v>1029</v>
      </c>
      <c r="C17" t="s">
        <v>2152</v>
      </c>
      <c r="D17" s="1">
        <v>44980</v>
      </c>
      <c r="E17" t="s">
        <v>1228</v>
      </c>
      <c r="F17" t="s">
        <v>1577</v>
      </c>
      <c r="G17">
        <v>61.69</v>
      </c>
      <c r="H17">
        <v>298.62</v>
      </c>
      <c r="I17">
        <v>18421.87</v>
      </c>
    </row>
    <row r="18" spans="1:9" x14ac:dyDescent="0.3">
      <c r="A18">
        <v>5369401</v>
      </c>
      <c r="B18">
        <v>1029</v>
      </c>
      <c r="C18" t="s">
        <v>2152</v>
      </c>
      <c r="D18" s="1">
        <v>45004</v>
      </c>
      <c r="E18" t="s">
        <v>1228</v>
      </c>
      <c r="F18" t="s">
        <v>1589</v>
      </c>
      <c r="G18">
        <v>77.39</v>
      </c>
      <c r="H18">
        <v>688.59</v>
      </c>
      <c r="I18">
        <v>53289.98</v>
      </c>
    </row>
    <row r="19" spans="1:9" x14ac:dyDescent="0.3">
      <c r="A19">
        <v>1369057</v>
      </c>
      <c r="B19">
        <v>1029</v>
      </c>
      <c r="C19" t="s">
        <v>2152</v>
      </c>
      <c r="D19" s="1">
        <v>45246</v>
      </c>
      <c r="E19" t="s">
        <v>1228</v>
      </c>
      <c r="F19" t="s">
        <v>1099</v>
      </c>
      <c r="G19">
        <v>74.13</v>
      </c>
      <c r="H19">
        <v>320.3</v>
      </c>
      <c r="I19">
        <v>23743.84</v>
      </c>
    </row>
    <row r="20" spans="1:9" x14ac:dyDescent="0.3">
      <c r="A20">
        <v>5922390</v>
      </c>
      <c r="B20">
        <v>1029</v>
      </c>
      <c r="C20" t="s">
        <v>2152</v>
      </c>
      <c r="D20" s="1">
        <v>45377</v>
      </c>
      <c r="E20" t="s">
        <v>1724</v>
      </c>
      <c r="F20" t="s">
        <v>1488</v>
      </c>
      <c r="G20">
        <v>68.069999999999993</v>
      </c>
      <c r="H20">
        <v>576.84</v>
      </c>
      <c r="I20">
        <v>39265.5</v>
      </c>
    </row>
    <row r="21" spans="1:9" x14ac:dyDescent="0.3">
      <c r="A21">
        <v>8705456</v>
      </c>
      <c r="B21">
        <v>1029</v>
      </c>
      <c r="C21" t="s">
        <v>2152</v>
      </c>
      <c r="D21" s="1">
        <v>45162</v>
      </c>
      <c r="E21" t="s">
        <v>1724</v>
      </c>
      <c r="F21" t="s">
        <v>1678</v>
      </c>
      <c r="G21">
        <v>64.47</v>
      </c>
      <c r="H21">
        <v>118.32</v>
      </c>
      <c r="I21">
        <v>7628.09</v>
      </c>
    </row>
    <row r="22" spans="1:9" x14ac:dyDescent="0.3">
      <c r="A22">
        <v>5262328</v>
      </c>
      <c r="B22">
        <v>1069</v>
      </c>
      <c r="C22" t="s">
        <v>2150</v>
      </c>
      <c r="D22" s="1">
        <v>45062</v>
      </c>
      <c r="E22" t="s">
        <v>1228</v>
      </c>
      <c r="F22" t="s">
        <v>1367</v>
      </c>
      <c r="G22">
        <v>46.62</v>
      </c>
      <c r="H22">
        <v>590.77</v>
      </c>
      <c r="I22">
        <v>27541.7</v>
      </c>
    </row>
    <row r="23" spans="1:9" x14ac:dyDescent="0.3">
      <c r="A23">
        <v>2508844</v>
      </c>
      <c r="B23">
        <v>1069</v>
      </c>
      <c r="C23" t="s">
        <v>2150</v>
      </c>
      <c r="D23" s="1">
        <v>45124</v>
      </c>
      <c r="E23" t="s">
        <v>1228</v>
      </c>
      <c r="F23" t="s">
        <v>1421</v>
      </c>
      <c r="G23">
        <v>5.54</v>
      </c>
      <c r="H23">
        <v>299.76</v>
      </c>
      <c r="I23">
        <v>1660.67</v>
      </c>
    </row>
    <row r="24" spans="1:9" x14ac:dyDescent="0.3">
      <c r="A24">
        <v>1554437</v>
      </c>
      <c r="B24">
        <v>1069</v>
      </c>
      <c r="C24" t="s">
        <v>2150</v>
      </c>
      <c r="D24" s="1">
        <v>45275</v>
      </c>
      <c r="E24" t="s">
        <v>1724</v>
      </c>
      <c r="F24" t="s">
        <v>1085</v>
      </c>
      <c r="G24">
        <v>63.39</v>
      </c>
      <c r="H24">
        <v>838.03</v>
      </c>
      <c r="I24">
        <v>53122.720000000001</v>
      </c>
    </row>
    <row r="25" spans="1:9" x14ac:dyDescent="0.3">
      <c r="A25">
        <v>4281211</v>
      </c>
      <c r="B25">
        <v>1069</v>
      </c>
      <c r="C25" t="s">
        <v>2150</v>
      </c>
      <c r="D25" s="1">
        <v>45540</v>
      </c>
      <c r="E25" t="s">
        <v>1724</v>
      </c>
      <c r="F25" t="s">
        <v>1541</v>
      </c>
      <c r="G25">
        <v>63.07</v>
      </c>
      <c r="H25">
        <v>307.41000000000003</v>
      </c>
      <c r="I25">
        <v>19388.349999999999</v>
      </c>
    </row>
    <row r="26" spans="1:9" x14ac:dyDescent="0.3">
      <c r="A26">
        <v>5943109</v>
      </c>
      <c r="B26">
        <v>1069</v>
      </c>
      <c r="C26" t="s">
        <v>2150</v>
      </c>
      <c r="D26" s="1">
        <v>45315</v>
      </c>
      <c r="E26" t="s">
        <v>1724</v>
      </c>
      <c r="F26" t="s">
        <v>1523</v>
      </c>
      <c r="G26">
        <v>47.27</v>
      </c>
      <c r="H26">
        <v>193.48</v>
      </c>
      <c r="I26">
        <v>9145.7999999999993</v>
      </c>
    </row>
    <row r="27" spans="1:9" x14ac:dyDescent="0.3">
      <c r="A27">
        <v>4793252</v>
      </c>
      <c r="B27">
        <v>1069</v>
      </c>
      <c r="C27" t="s">
        <v>2150</v>
      </c>
      <c r="D27" s="1">
        <v>45328</v>
      </c>
      <c r="E27" t="s">
        <v>1724</v>
      </c>
      <c r="F27" t="s">
        <v>1903</v>
      </c>
      <c r="G27">
        <v>65.52</v>
      </c>
      <c r="H27">
        <v>780.73</v>
      </c>
      <c r="I27">
        <v>51153.43</v>
      </c>
    </row>
    <row r="28" spans="1:9" x14ac:dyDescent="0.3">
      <c r="A28">
        <v>7788258</v>
      </c>
      <c r="B28">
        <v>1069</v>
      </c>
      <c r="C28" t="s">
        <v>2151</v>
      </c>
      <c r="D28" s="1">
        <v>45334</v>
      </c>
      <c r="E28" t="s">
        <v>965</v>
      </c>
      <c r="F28" t="s">
        <v>1084</v>
      </c>
      <c r="G28">
        <v>33.53</v>
      </c>
      <c r="H28">
        <v>907.75</v>
      </c>
      <c r="I28">
        <v>30436.86</v>
      </c>
    </row>
    <row r="29" spans="1:9" x14ac:dyDescent="0.3">
      <c r="A29">
        <v>8127659</v>
      </c>
      <c r="B29">
        <v>1069</v>
      </c>
      <c r="C29" t="s">
        <v>2151</v>
      </c>
      <c r="D29" s="1">
        <v>45470</v>
      </c>
      <c r="E29" t="s">
        <v>965</v>
      </c>
      <c r="F29" t="s">
        <v>1518</v>
      </c>
      <c r="G29">
        <v>46.95</v>
      </c>
      <c r="H29">
        <v>547.91</v>
      </c>
      <c r="I29">
        <v>25724.37</v>
      </c>
    </row>
    <row r="30" spans="1:9" x14ac:dyDescent="0.3">
      <c r="A30">
        <v>3473915</v>
      </c>
      <c r="B30">
        <v>1069</v>
      </c>
      <c r="C30" t="s">
        <v>2151</v>
      </c>
      <c r="D30" s="1">
        <v>45054</v>
      </c>
      <c r="E30" t="s">
        <v>1483</v>
      </c>
      <c r="F30" t="s">
        <v>1807</v>
      </c>
      <c r="G30">
        <v>39.18</v>
      </c>
      <c r="H30">
        <v>496.92</v>
      </c>
      <c r="I30">
        <v>19469.330000000002</v>
      </c>
    </row>
    <row r="31" spans="1:9" x14ac:dyDescent="0.3">
      <c r="A31">
        <v>4053669</v>
      </c>
      <c r="B31">
        <v>1069</v>
      </c>
      <c r="C31" t="s">
        <v>2151</v>
      </c>
      <c r="D31" s="1">
        <v>45173</v>
      </c>
      <c r="E31" t="s">
        <v>1483</v>
      </c>
      <c r="F31" t="s">
        <v>1189</v>
      </c>
      <c r="G31">
        <v>36.67</v>
      </c>
      <c r="H31">
        <v>683.89</v>
      </c>
      <c r="I31">
        <v>25078.25</v>
      </c>
    </row>
    <row r="32" spans="1:9" x14ac:dyDescent="0.3">
      <c r="A32">
        <v>8526464</v>
      </c>
      <c r="B32">
        <v>1069</v>
      </c>
      <c r="C32" t="s">
        <v>2151</v>
      </c>
      <c r="D32" s="1">
        <v>45298</v>
      </c>
      <c r="E32" t="s">
        <v>1228</v>
      </c>
      <c r="F32" t="s">
        <v>1342</v>
      </c>
      <c r="G32">
        <v>62.7</v>
      </c>
      <c r="H32">
        <v>898.42</v>
      </c>
      <c r="I32">
        <v>56330.93</v>
      </c>
    </row>
    <row r="33" spans="1:9" x14ac:dyDescent="0.3">
      <c r="A33">
        <v>9641340</v>
      </c>
      <c r="B33">
        <v>1069</v>
      </c>
      <c r="C33" t="s">
        <v>2152</v>
      </c>
      <c r="D33" s="1">
        <v>45239</v>
      </c>
      <c r="E33" t="s">
        <v>1483</v>
      </c>
      <c r="F33" t="s">
        <v>1349</v>
      </c>
      <c r="G33">
        <v>55.57</v>
      </c>
      <c r="H33">
        <v>129.69</v>
      </c>
      <c r="I33">
        <v>7206.87</v>
      </c>
    </row>
    <row r="34" spans="1:9" x14ac:dyDescent="0.3">
      <c r="A34">
        <v>1683515</v>
      </c>
      <c r="B34">
        <v>1069</v>
      </c>
      <c r="C34" t="s">
        <v>2152</v>
      </c>
      <c r="D34" s="1">
        <v>45421</v>
      </c>
      <c r="E34" t="s">
        <v>1228</v>
      </c>
      <c r="F34" t="s">
        <v>1822</v>
      </c>
      <c r="G34">
        <v>71.81</v>
      </c>
      <c r="H34">
        <v>750.69</v>
      </c>
      <c r="I34">
        <v>53907.05</v>
      </c>
    </row>
    <row r="35" spans="1:9" x14ac:dyDescent="0.3">
      <c r="A35">
        <v>9536302</v>
      </c>
      <c r="B35">
        <v>1069</v>
      </c>
      <c r="C35" t="s">
        <v>2152</v>
      </c>
      <c r="D35" s="1">
        <v>45405</v>
      </c>
      <c r="E35" t="s">
        <v>1228</v>
      </c>
      <c r="F35" t="s">
        <v>974</v>
      </c>
      <c r="G35">
        <v>80.150000000000006</v>
      </c>
      <c r="H35">
        <v>609.33000000000004</v>
      </c>
      <c r="I35">
        <v>48837.8</v>
      </c>
    </row>
    <row r="36" spans="1:9" x14ac:dyDescent="0.3">
      <c r="A36">
        <v>6149064</v>
      </c>
      <c r="B36">
        <v>1069</v>
      </c>
      <c r="C36" t="s">
        <v>2152</v>
      </c>
      <c r="D36" s="1">
        <v>45443</v>
      </c>
      <c r="E36" t="s">
        <v>1228</v>
      </c>
      <c r="F36" t="s">
        <v>1917</v>
      </c>
      <c r="G36">
        <v>67.02</v>
      </c>
      <c r="H36">
        <v>387.12</v>
      </c>
      <c r="I36">
        <v>25944.78</v>
      </c>
    </row>
    <row r="37" spans="1:9" x14ac:dyDescent="0.3">
      <c r="A37">
        <v>6118873</v>
      </c>
      <c r="B37">
        <v>1069</v>
      </c>
      <c r="C37" t="s">
        <v>2152</v>
      </c>
      <c r="D37" s="1">
        <v>44888</v>
      </c>
      <c r="E37" t="s">
        <v>1228</v>
      </c>
      <c r="F37" t="s">
        <v>1643</v>
      </c>
      <c r="G37">
        <v>5.23</v>
      </c>
      <c r="H37">
        <v>300.5</v>
      </c>
      <c r="I37">
        <v>1571.62</v>
      </c>
    </row>
    <row r="38" spans="1:9" x14ac:dyDescent="0.3">
      <c r="A38">
        <v>9598904</v>
      </c>
      <c r="B38">
        <v>1138</v>
      </c>
      <c r="C38" t="s">
        <v>2150</v>
      </c>
      <c r="D38" s="1">
        <v>45327</v>
      </c>
      <c r="E38" t="s">
        <v>1483</v>
      </c>
      <c r="F38" t="s">
        <v>1788</v>
      </c>
      <c r="G38">
        <v>97.46</v>
      </c>
      <c r="H38">
        <v>274.54000000000002</v>
      </c>
      <c r="I38">
        <v>26756.67</v>
      </c>
    </row>
    <row r="39" spans="1:9" x14ac:dyDescent="0.3">
      <c r="A39">
        <v>1539886</v>
      </c>
      <c r="B39">
        <v>1138</v>
      </c>
      <c r="C39" t="s">
        <v>2150</v>
      </c>
      <c r="D39" s="1">
        <v>45000</v>
      </c>
      <c r="E39" t="s">
        <v>1483</v>
      </c>
      <c r="F39" t="s">
        <v>1163</v>
      </c>
      <c r="G39">
        <v>49.84</v>
      </c>
      <c r="H39">
        <v>864.43</v>
      </c>
      <c r="I39">
        <v>43083.19</v>
      </c>
    </row>
    <row r="40" spans="1:9" x14ac:dyDescent="0.3">
      <c r="A40">
        <v>5721254</v>
      </c>
      <c r="B40">
        <v>1138</v>
      </c>
      <c r="C40" t="s">
        <v>2150</v>
      </c>
      <c r="D40" s="1">
        <v>44846</v>
      </c>
      <c r="E40" t="s">
        <v>965</v>
      </c>
      <c r="F40" t="s">
        <v>1150</v>
      </c>
      <c r="G40">
        <v>50.52</v>
      </c>
      <c r="H40">
        <v>320.99</v>
      </c>
      <c r="I40">
        <v>16216.41</v>
      </c>
    </row>
    <row r="41" spans="1:9" x14ac:dyDescent="0.3">
      <c r="A41">
        <v>2747031</v>
      </c>
      <c r="B41">
        <v>1138</v>
      </c>
      <c r="C41" t="s">
        <v>2150</v>
      </c>
      <c r="D41" s="1">
        <v>44869</v>
      </c>
      <c r="E41" t="s">
        <v>1228</v>
      </c>
      <c r="F41" t="s">
        <v>1649</v>
      </c>
      <c r="G41">
        <v>35.9</v>
      </c>
      <c r="H41">
        <v>965.65</v>
      </c>
      <c r="I41">
        <v>34666.83</v>
      </c>
    </row>
    <row r="42" spans="1:9" x14ac:dyDescent="0.3">
      <c r="A42">
        <v>3367164</v>
      </c>
      <c r="B42">
        <v>1138</v>
      </c>
      <c r="C42" t="s">
        <v>2150</v>
      </c>
      <c r="D42" s="1">
        <v>45315</v>
      </c>
      <c r="E42" t="s">
        <v>1228</v>
      </c>
      <c r="F42" t="s">
        <v>1003</v>
      </c>
      <c r="G42">
        <v>67.47</v>
      </c>
      <c r="H42">
        <v>623.64</v>
      </c>
      <c r="I42">
        <v>42076.99</v>
      </c>
    </row>
    <row r="43" spans="1:9" x14ac:dyDescent="0.3">
      <c r="A43">
        <v>3314782</v>
      </c>
      <c r="B43">
        <v>1138</v>
      </c>
      <c r="C43" t="s">
        <v>2150</v>
      </c>
      <c r="D43" s="1">
        <v>45141</v>
      </c>
      <c r="E43" t="s">
        <v>1724</v>
      </c>
      <c r="F43" t="s">
        <v>1514</v>
      </c>
      <c r="G43">
        <v>55.39</v>
      </c>
      <c r="H43">
        <v>228.99</v>
      </c>
      <c r="I43">
        <v>12683.76</v>
      </c>
    </row>
    <row r="44" spans="1:9" x14ac:dyDescent="0.3">
      <c r="A44">
        <v>6140571</v>
      </c>
      <c r="B44">
        <v>1138</v>
      </c>
      <c r="C44" t="s">
        <v>2150</v>
      </c>
      <c r="D44" s="1">
        <v>45408</v>
      </c>
      <c r="E44" t="s">
        <v>1724</v>
      </c>
      <c r="F44" t="s">
        <v>1345</v>
      </c>
      <c r="G44">
        <v>47.65</v>
      </c>
      <c r="H44">
        <v>355.94</v>
      </c>
      <c r="I44">
        <v>16960.54</v>
      </c>
    </row>
    <row r="45" spans="1:9" x14ac:dyDescent="0.3">
      <c r="A45">
        <v>9946912</v>
      </c>
      <c r="B45">
        <v>1138</v>
      </c>
      <c r="C45" t="s">
        <v>2150</v>
      </c>
      <c r="D45" s="1">
        <v>45049</v>
      </c>
      <c r="E45" t="s">
        <v>1724</v>
      </c>
      <c r="F45" t="s">
        <v>1847</v>
      </c>
      <c r="G45">
        <v>28.61</v>
      </c>
      <c r="H45">
        <v>115.65</v>
      </c>
      <c r="I45">
        <v>3308.75</v>
      </c>
    </row>
    <row r="46" spans="1:9" x14ac:dyDescent="0.3">
      <c r="A46">
        <v>5103528</v>
      </c>
      <c r="B46">
        <v>1138</v>
      </c>
      <c r="C46" t="s">
        <v>2150</v>
      </c>
      <c r="D46" s="1">
        <v>44882</v>
      </c>
      <c r="E46" t="s">
        <v>1724</v>
      </c>
      <c r="F46" t="s">
        <v>1715</v>
      </c>
      <c r="G46">
        <v>80.34</v>
      </c>
      <c r="H46">
        <v>450.67</v>
      </c>
      <c r="I46">
        <v>36206.83</v>
      </c>
    </row>
    <row r="47" spans="1:9" x14ac:dyDescent="0.3">
      <c r="A47">
        <v>4679487</v>
      </c>
      <c r="B47">
        <v>1138</v>
      </c>
      <c r="C47" t="s">
        <v>2151</v>
      </c>
      <c r="D47" s="1">
        <v>44926</v>
      </c>
      <c r="E47" t="s">
        <v>965</v>
      </c>
      <c r="F47" t="s">
        <v>1254</v>
      </c>
      <c r="G47">
        <v>17</v>
      </c>
      <c r="H47">
        <v>522.04999999999995</v>
      </c>
      <c r="I47">
        <v>8874.85</v>
      </c>
    </row>
    <row r="48" spans="1:9" x14ac:dyDescent="0.3">
      <c r="A48">
        <v>9365967</v>
      </c>
      <c r="B48">
        <v>1138</v>
      </c>
      <c r="C48" t="s">
        <v>2151</v>
      </c>
      <c r="D48" s="1">
        <v>45129</v>
      </c>
      <c r="E48" t="s">
        <v>1483</v>
      </c>
      <c r="F48" t="s">
        <v>1868</v>
      </c>
      <c r="G48">
        <v>47.42</v>
      </c>
      <c r="H48">
        <v>289.01</v>
      </c>
      <c r="I48">
        <v>13704.85</v>
      </c>
    </row>
    <row r="49" spans="1:9" x14ac:dyDescent="0.3">
      <c r="A49">
        <v>9592236</v>
      </c>
      <c r="B49">
        <v>1138</v>
      </c>
      <c r="C49" t="s">
        <v>2152</v>
      </c>
      <c r="D49" s="1">
        <v>45316</v>
      </c>
      <c r="E49" t="s">
        <v>1228</v>
      </c>
      <c r="F49" t="s">
        <v>1255</v>
      </c>
      <c r="G49">
        <v>31.78</v>
      </c>
      <c r="H49">
        <v>178.94</v>
      </c>
      <c r="I49">
        <v>5686.71</v>
      </c>
    </row>
    <row r="50" spans="1:9" x14ac:dyDescent="0.3">
      <c r="A50">
        <v>8800791</v>
      </c>
      <c r="B50">
        <v>1138</v>
      </c>
      <c r="C50" t="s">
        <v>2152</v>
      </c>
      <c r="D50" s="1">
        <v>45477</v>
      </c>
      <c r="E50" t="s">
        <v>1228</v>
      </c>
      <c r="F50" t="s">
        <v>1864</v>
      </c>
      <c r="G50">
        <v>57.14</v>
      </c>
      <c r="H50">
        <v>728.51</v>
      </c>
      <c r="I50">
        <v>41627.06</v>
      </c>
    </row>
    <row r="51" spans="1:9" x14ac:dyDescent="0.3">
      <c r="A51">
        <v>4529201</v>
      </c>
      <c r="B51">
        <v>1138</v>
      </c>
      <c r="C51" t="s">
        <v>2152</v>
      </c>
      <c r="D51" s="1">
        <v>45353</v>
      </c>
      <c r="E51" t="s">
        <v>1724</v>
      </c>
      <c r="F51" t="s">
        <v>1753</v>
      </c>
      <c r="G51">
        <v>56.05</v>
      </c>
      <c r="H51">
        <v>485.27</v>
      </c>
      <c r="I51">
        <v>27199.38</v>
      </c>
    </row>
    <row r="52" spans="1:9" x14ac:dyDescent="0.3">
      <c r="A52">
        <v>8939206</v>
      </c>
      <c r="B52">
        <v>1138</v>
      </c>
      <c r="C52" t="s">
        <v>2152</v>
      </c>
      <c r="D52" s="1">
        <v>45073</v>
      </c>
      <c r="E52" t="s">
        <v>965</v>
      </c>
      <c r="F52" t="s">
        <v>1593</v>
      </c>
      <c r="G52">
        <v>23.11</v>
      </c>
      <c r="H52">
        <v>791.54</v>
      </c>
      <c r="I52">
        <v>18292.490000000002</v>
      </c>
    </row>
    <row r="53" spans="1:9" x14ac:dyDescent="0.3">
      <c r="A53">
        <v>9813024</v>
      </c>
      <c r="B53">
        <v>1138</v>
      </c>
      <c r="C53" t="s">
        <v>2152</v>
      </c>
      <c r="D53" s="1">
        <v>45326</v>
      </c>
      <c r="E53" t="s">
        <v>965</v>
      </c>
      <c r="F53" t="s">
        <v>1447</v>
      </c>
      <c r="G53">
        <v>93.2</v>
      </c>
      <c r="H53">
        <v>367.42</v>
      </c>
      <c r="I53">
        <v>34243.54</v>
      </c>
    </row>
    <row r="54" spans="1:9" x14ac:dyDescent="0.3">
      <c r="A54">
        <v>7925629</v>
      </c>
      <c r="B54">
        <v>1204</v>
      </c>
      <c r="C54" t="s">
        <v>2150</v>
      </c>
      <c r="D54" s="1">
        <v>44960</v>
      </c>
      <c r="E54" t="s">
        <v>1483</v>
      </c>
      <c r="F54" t="s">
        <v>1472</v>
      </c>
      <c r="G54">
        <v>7.33</v>
      </c>
      <c r="H54">
        <v>606.27</v>
      </c>
      <c r="I54">
        <v>4443.96</v>
      </c>
    </row>
    <row r="55" spans="1:9" x14ac:dyDescent="0.3">
      <c r="A55">
        <v>9118805</v>
      </c>
      <c r="B55">
        <v>1204</v>
      </c>
      <c r="C55" t="s">
        <v>2150</v>
      </c>
      <c r="D55" s="1">
        <v>45023</v>
      </c>
      <c r="E55" t="s">
        <v>1483</v>
      </c>
      <c r="F55" t="s">
        <v>1550</v>
      </c>
      <c r="G55">
        <v>46.61</v>
      </c>
      <c r="H55">
        <v>132.88999999999999</v>
      </c>
      <c r="I55">
        <v>6194</v>
      </c>
    </row>
    <row r="56" spans="1:9" x14ac:dyDescent="0.3">
      <c r="A56">
        <v>8690541</v>
      </c>
      <c r="B56">
        <v>1204</v>
      </c>
      <c r="C56" t="s">
        <v>2150</v>
      </c>
      <c r="D56" s="1">
        <v>45524</v>
      </c>
      <c r="E56" t="s">
        <v>965</v>
      </c>
      <c r="F56" t="s">
        <v>1691</v>
      </c>
      <c r="G56">
        <v>43.46</v>
      </c>
      <c r="H56">
        <v>889.53</v>
      </c>
      <c r="I56">
        <v>38658.97</v>
      </c>
    </row>
    <row r="57" spans="1:9" x14ac:dyDescent="0.3">
      <c r="A57">
        <v>5055841</v>
      </c>
      <c r="B57">
        <v>1204</v>
      </c>
      <c r="C57" t="s">
        <v>2150</v>
      </c>
      <c r="D57" s="1">
        <v>44953</v>
      </c>
      <c r="E57" t="s">
        <v>1228</v>
      </c>
      <c r="F57" t="s">
        <v>1078</v>
      </c>
      <c r="G57">
        <v>90.62</v>
      </c>
      <c r="H57">
        <v>978.07</v>
      </c>
      <c r="I57">
        <v>88632.7</v>
      </c>
    </row>
    <row r="58" spans="1:9" x14ac:dyDescent="0.3">
      <c r="A58">
        <v>1935552</v>
      </c>
      <c r="B58">
        <v>1204</v>
      </c>
      <c r="C58" t="s">
        <v>2150</v>
      </c>
      <c r="D58" s="1">
        <v>45336</v>
      </c>
      <c r="E58" t="s">
        <v>1228</v>
      </c>
      <c r="F58" t="s">
        <v>988</v>
      </c>
      <c r="G58">
        <v>40.479999999999997</v>
      </c>
      <c r="H58">
        <v>529.51</v>
      </c>
      <c r="I58">
        <v>21434.560000000001</v>
      </c>
    </row>
    <row r="59" spans="1:9" x14ac:dyDescent="0.3">
      <c r="A59">
        <v>9762919</v>
      </c>
      <c r="B59">
        <v>1204</v>
      </c>
      <c r="C59" t="s">
        <v>2150</v>
      </c>
      <c r="D59" s="1">
        <v>45317</v>
      </c>
      <c r="E59" t="s">
        <v>1228</v>
      </c>
      <c r="F59" t="s">
        <v>1743</v>
      </c>
      <c r="G59">
        <v>59.34</v>
      </c>
      <c r="H59">
        <v>844.94</v>
      </c>
      <c r="I59">
        <v>50138.74</v>
      </c>
    </row>
    <row r="60" spans="1:9" x14ac:dyDescent="0.3">
      <c r="A60">
        <v>9347371</v>
      </c>
      <c r="B60">
        <v>1204</v>
      </c>
      <c r="C60" t="s">
        <v>2150</v>
      </c>
      <c r="D60" s="1">
        <v>45359</v>
      </c>
      <c r="E60" t="s">
        <v>1724</v>
      </c>
      <c r="F60" t="s">
        <v>1662</v>
      </c>
      <c r="G60">
        <v>57.11</v>
      </c>
      <c r="H60">
        <v>826.04</v>
      </c>
      <c r="I60">
        <v>47175.14</v>
      </c>
    </row>
    <row r="61" spans="1:9" x14ac:dyDescent="0.3">
      <c r="A61">
        <v>6185477</v>
      </c>
      <c r="B61">
        <v>1204</v>
      </c>
      <c r="C61" t="s">
        <v>2150</v>
      </c>
      <c r="D61" s="1">
        <v>44974</v>
      </c>
      <c r="E61" t="s">
        <v>1724</v>
      </c>
      <c r="F61" t="s">
        <v>1269</v>
      </c>
      <c r="G61">
        <v>34.369999999999997</v>
      </c>
      <c r="H61">
        <v>596.88</v>
      </c>
      <c r="I61">
        <v>20514.77</v>
      </c>
    </row>
    <row r="62" spans="1:9" x14ac:dyDescent="0.3">
      <c r="A62">
        <v>4455932</v>
      </c>
      <c r="B62">
        <v>1204</v>
      </c>
      <c r="C62" t="s">
        <v>2151</v>
      </c>
      <c r="D62" s="1">
        <v>44886</v>
      </c>
      <c r="E62" t="s">
        <v>965</v>
      </c>
      <c r="F62" t="s">
        <v>1775</v>
      </c>
      <c r="G62">
        <v>62.37</v>
      </c>
      <c r="H62">
        <v>295.33999999999997</v>
      </c>
      <c r="I62">
        <v>18420.36</v>
      </c>
    </row>
    <row r="63" spans="1:9" x14ac:dyDescent="0.3">
      <c r="A63">
        <v>5286926</v>
      </c>
      <c r="B63">
        <v>1204</v>
      </c>
      <c r="C63" t="s">
        <v>2151</v>
      </c>
      <c r="D63" s="1">
        <v>44904</v>
      </c>
      <c r="E63" t="s">
        <v>965</v>
      </c>
      <c r="F63" t="s">
        <v>1594</v>
      </c>
      <c r="G63">
        <v>98.19</v>
      </c>
      <c r="H63">
        <v>907.57</v>
      </c>
      <c r="I63">
        <v>89114.3</v>
      </c>
    </row>
    <row r="64" spans="1:9" x14ac:dyDescent="0.3">
      <c r="A64">
        <v>5599966</v>
      </c>
      <c r="B64">
        <v>1204</v>
      </c>
      <c r="C64" t="s">
        <v>2151</v>
      </c>
      <c r="D64" s="1">
        <v>44903</v>
      </c>
      <c r="E64" t="s">
        <v>965</v>
      </c>
      <c r="F64" t="s">
        <v>1156</v>
      </c>
      <c r="G64">
        <v>50.43</v>
      </c>
      <c r="H64">
        <v>558.53</v>
      </c>
      <c r="I64">
        <v>28166.67</v>
      </c>
    </row>
    <row r="65" spans="1:9" x14ac:dyDescent="0.3">
      <c r="A65">
        <v>7908688</v>
      </c>
      <c r="B65">
        <v>1204</v>
      </c>
      <c r="C65" t="s">
        <v>2151</v>
      </c>
      <c r="D65" s="1">
        <v>44958</v>
      </c>
      <c r="E65" t="s">
        <v>1483</v>
      </c>
      <c r="F65" t="s">
        <v>1819</v>
      </c>
      <c r="G65">
        <v>92.46</v>
      </c>
      <c r="H65">
        <v>449.73</v>
      </c>
      <c r="I65">
        <v>41582.04</v>
      </c>
    </row>
    <row r="66" spans="1:9" x14ac:dyDescent="0.3">
      <c r="A66">
        <v>9431024</v>
      </c>
      <c r="B66">
        <v>1204</v>
      </c>
      <c r="C66" t="s">
        <v>2151</v>
      </c>
      <c r="D66" s="1">
        <v>45520</v>
      </c>
      <c r="E66" t="s">
        <v>1724</v>
      </c>
      <c r="F66" t="s">
        <v>1744</v>
      </c>
      <c r="G66">
        <v>17.02</v>
      </c>
      <c r="H66">
        <v>656.56</v>
      </c>
      <c r="I66">
        <v>11174.65</v>
      </c>
    </row>
    <row r="67" spans="1:9" x14ac:dyDescent="0.3">
      <c r="A67">
        <v>6367627</v>
      </c>
      <c r="B67">
        <v>1204</v>
      </c>
      <c r="C67" t="s">
        <v>2151</v>
      </c>
      <c r="D67" s="1">
        <v>44865</v>
      </c>
      <c r="E67" t="s">
        <v>1724</v>
      </c>
      <c r="F67" t="s">
        <v>1289</v>
      </c>
      <c r="G67">
        <v>86.42</v>
      </c>
      <c r="H67">
        <v>570.01</v>
      </c>
      <c r="I67">
        <v>49260.26</v>
      </c>
    </row>
    <row r="68" spans="1:9" x14ac:dyDescent="0.3">
      <c r="A68">
        <v>9313695</v>
      </c>
      <c r="B68">
        <v>1204</v>
      </c>
      <c r="C68" t="s">
        <v>2151</v>
      </c>
      <c r="D68" s="1">
        <v>44841</v>
      </c>
      <c r="E68" t="s">
        <v>1228</v>
      </c>
      <c r="F68" t="s">
        <v>996</v>
      </c>
      <c r="G68">
        <v>18.54</v>
      </c>
      <c r="H68">
        <v>428.12</v>
      </c>
      <c r="I68">
        <v>7937.34</v>
      </c>
    </row>
    <row r="69" spans="1:9" x14ac:dyDescent="0.3">
      <c r="A69">
        <v>5311743</v>
      </c>
      <c r="B69">
        <v>1204</v>
      </c>
      <c r="C69" t="s">
        <v>2151</v>
      </c>
      <c r="D69" s="1">
        <v>45176</v>
      </c>
      <c r="E69" t="s">
        <v>1228</v>
      </c>
      <c r="F69" t="s">
        <v>1879</v>
      </c>
      <c r="G69">
        <v>81.52</v>
      </c>
      <c r="H69">
        <v>458.37</v>
      </c>
      <c r="I69">
        <v>37366.32</v>
      </c>
    </row>
    <row r="70" spans="1:9" x14ac:dyDescent="0.3">
      <c r="A70">
        <v>7146579</v>
      </c>
      <c r="B70">
        <v>1204</v>
      </c>
      <c r="C70" t="s">
        <v>2151</v>
      </c>
      <c r="D70" s="1">
        <v>45400</v>
      </c>
      <c r="E70" t="s">
        <v>1228</v>
      </c>
      <c r="F70" t="s">
        <v>1637</v>
      </c>
      <c r="G70">
        <v>47.23</v>
      </c>
      <c r="H70">
        <v>228.77</v>
      </c>
      <c r="I70">
        <v>10804.81</v>
      </c>
    </row>
    <row r="71" spans="1:9" x14ac:dyDescent="0.3">
      <c r="A71">
        <v>8561767</v>
      </c>
      <c r="B71">
        <v>1204</v>
      </c>
      <c r="C71" t="s">
        <v>2151</v>
      </c>
      <c r="D71" s="1">
        <v>44948</v>
      </c>
      <c r="E71" t="s">
        <v>1228</v>
      </c>
      <c r="F71" t="s">
        <v>1478</v>
      </c>
      <c r="G71">
        <v>22.88</v>
      </c>
      <c r="H71">
        <v>989.69</v>
      </c>
      <c r="I71">
        <v>22644.11</v>
      </c>
    </row>
    <row r="72" spans="1:9" x14ac:dyDescent="0.3">
      <c r="A72">
        <v>3862312</v>
      </c>
      <c r="B72">
        <v>1204</v>
      </c>
      <c r="C72" t="s">
        <v>2151</v>
      </c>
      <c r="D72" s="1">
        <v>45232</v>
      </c>
      <c r="E72" t="s">
        <v>1228</v>
      </c>
      <c r="F72" t="s">
        <v>1867</v>
      </c>
      <c r="G72">
        <v>27.7</v>
      </c>
      <c r="H72">
        <v>460.4</v>
      </c>
      <c r="I72">
        <v>12753.08</v>
      </c>
    </row>
    <row r="73" spans="1:9" x14ac:dyDescent="0.3">
      <c r="A73">
        <v>2821653</v>
      </c>
      <c r="B73">
        <v>1204</v>
      </c>
      <c r="C73" t="s">
        <v>2152</v>
      </c>
      <c r="D73" s="1">
        <v>45005</v>
      </c>
      <c r="E73" t="s">
        <v>1483</v>
      </c>
      <c r="F73" t="s">
        <v>1280</v>
      </c>
      <c r="G73">
        <v>75.34</v>
      </c>
      <c r="H73">
        <v>265.25</v>
      </c>
      <c r="I73">
        <v>19983.939999999999</v>
      </c>
    </row>
    <row r="74" spans="1:9" x14ac:dyDescent="0.3">
      <c r="A74">
        <v>4296914</v>
      </c>
      <c r="B74">
        <v>1204</v>
      </c>
      <c r="C74" t="s">
        <v>2152</v>
      </c>
      <c r="D74" s="1">
        <v>45256</v>
      </c>
      <c r="E74" t="s">
        <v>1483</v>
      </c>
      <c r="F74" t="s">
        <v>1704</v>
      </c>
      <c r="G74">
        <v>5.23</v>
      </c>
      <c r="H74">
        <v>471.15</v>
      </c>
      <c r="I74">
        <v>2464.11</v>
      </c>
    </row>
    <row r="75" spans="1:9" x14ac:dyDescent="0.3">
      <c r="A75">
        <v>2338739</v>
      </c>
      <c r="B75">
        <v>1204</v>
      </c>
      <c r="C75" t="s">
        <v>2152</v>
      </c>
      <c r="D75" s="1">
        <v>45387</v>
      </c>
      <c r="E75" t="s">
        <v>1228</v>
      </c>
      <c r="F75" t="s">
        <v>1448</v>
      </c>
      <c r="G75">
        <v>61.37</v>
      </c>
      <c r="H75">
        <v>116.25</v>
      </c>
      <c r="I75">
        <v>7134.26</v>
      </c>
    </row>
    <row r="76" spans="1:9" x14ac:dyDescent="0.3">
      <c r="A76">
        <v>3889051</v>
      </c>
      <c r="B76">
        <v>1204</v>
      </c>
      <c r="C76" t="s">
        <v>2152</v>
      </c>
      <c r="D76" s="1">
        <v>45071</v>
      </c>
      <c r="E76" t="s">
        <v>1724</v>
      </c>
      <c r="F76" t="s">
        <v>1570</v>
      </c>
      <c r="G76">
        <v>62.81</v>
      </c>
      <c r="H76">
        <v>579.44000000000005</v>
      </c>
      <c r="I76">
        <v>36394.629999999997</v>
      </c>
    </row>
    <row r="77" spans="1:9" x14ac:dyDescent="0.3">
      <c r="A77">
        <v>8573810</v>
      </c>
      <c r="B77">
        <v>1204</v>
      </c>
      <c r="C77" t="s">
        <v>2152</v>
      </c>
      <c r="D77" s="1">
        <v>45520</v>
      </c>
      <c r="E77" t="s">
        <v>1724</v>
      </c>
      <c r="F77" t="s">
        <v>1651</v>
      </c>
      <c r="G77">
        <v>16.29</v>
      </c>
      <c r="H77">
        <v>776.44</v>
      </c>
      <c r="I77">
        <v>12648.21</v>
      </c>
    </row>
    <row r="78" spans="1:9" x14ac:dyDescent="0.3">
      <c r="A78">
        <v>7509304</v>
      </c>
      <c r="B78">
        <v>1204</v>
      </c>
      <c r="C78" t="s">
        <v>2152</v>
      </c>
      <c r="D78" s="1">
        <v>45359</v>
      </c>
      <c r="E78" t="s">
        <v>1724</v>
      </c>
      <c r="F78" t="s">
        <v>1408</v>
      </c>
      <c r="G78">
        <v>89.32</v>
      </c>
      <c r="H78">
        <v>384.94</v>
      </c>
      <c r="I78">
        <v>34382.839999999997</v>
      </c>
    </row>
    <row r="79" spans="1:9" x14ac:dyDescent="0.3">
      <c r="A79">
        <v>9045283</v>
      </c>
      <c r="B79">
        <v>1204</v>
      </c>
      <c r="C79" t="s">
        <v>2152</v>
      </c>
      <c r="D79" s="1">
        <v>45248</v>
      </c>
      <c r="E79" t="s">
        <v>965</v>
      </c>
      <c r="F79" t="s">
        <v>1650</v>
      </c>
      <c r="G79">
        <v>17.91</v>
      </c>
      <c r="H79">
        <v>294.45</v>
      </c>
      <c r="I79">
        <v>5273.6</v>
      </c>
    </row>
    <row r="80" spans="1:9" x14ac:dyDescent="0.3">
      <c r="A80">
        <v>9654916</v>
      </c>
      <c r="B80">
        <v>1269</v>
      </c>
      <c r="C80" t="s">
        <v>2150</v>
      </c>
      <c r="D80" s="1">
        <v>45399</v>
      </c>
      <c r="E80" t="s">
        <v>1228</v>
      </c>
      <c r="F80" t="s">
        <v>1012</v>
      </c>
      <c r="G80">
        <v>8.0500000000000007</v>
      </c>
      <c r="H80">
        <v>384.16</v>
      </c>
      <c r="I80">
        <v>3092.49</v>
      </c>
    </row>
    <row r="81" spans="1:9" x14ac:dyDescent="0.3">
      <c r="A81">
        <v>2812370</v>
      </c>
      <c r="B81">
        <v>1269</v>
      </c>
      <c r="C81" t="s">
        <v>2150</v>
      </c>
      <c r="D81" s="1">
        <v>45437</v>
      </c>
      <c r="E81" t="s">
        <v>1228</v>
      </c>
      <c r="F81" t="s">
        <v>1586</v>
      </c>
      <c r="G81">
        <v>73.900000000000006</v>
      </c>
      <c r="H81">
        <v>677.28</v>
      </c>
      <c r="I81">
        <v>50050.99</v>
      </c>
    </row>
    <row r="82" spans="1:9" x14ac:dyDescent="0.3">
      <c r="A82">
        <v>7696606</v>
      </c>
      <c r="B82">
        <v>1269</v>
      </c>
      <c r="C82" t="s">
        <v>2150</v>
      </c>
      <c r="D82" s="1">
        <v>45387</v>
      </c>
      <c r="E82" t="s">
        <v>1724</v>
      </c>
      <c r="F82" t="s">
        <v>1238</v>
      </c>
      <c r="G82">
        <v>51.58</v>
      </c>
      <c r="H82">
        <v>824.64</v>
      </c>
      <c r="I82">
        <v>42534.93</v>
      </c>
    </row>
    <row r="83" spans="1:9" x14ac:dyDescent="0.3">
      <c r="A83">
        <v>5443830</v>
      </c>
      <c r="B83">
        <v>1269</v>
      </c>
      <c r="C83" t="s">
        <v>2151</v>
      </c>
      <c r="D83" s="1">
        <v>45078</v>
      </c>
      <c r="E83" t="s">
        <v>965</v>
      </c>
      <c r="F83" t="s">
        <v>1536</v>
      </c>
      <c r="G83">
        <v>31.1</v>
      </c>
      <c r="H83">
        <v>217.34</v>
      </c>
      <c r="I83">
        <v>6759.27</v>
      </c>
    </row>
    <row r="84" spans="1:9" x14ac:dyDescent="0.3">
      <c r="A84">
        <v>5596924</v>
      </c>
      <c r="B84">
        <v>1269</v>
      </c>
      <c r="C84" t="s">
        <v>2151</v>
      </c>
      <c r="D84" s="1">
        <v>44997</v>
      </c>
      <c r="E84" t="s">
        <v>965</v>
      </c>
      <c r="F84" t="s">
        <v>1639</v>
      </c>
      <c r="G84">
        <v>11.56</v>
      </c>
      <c r="H84">
        <v>811.37</v>
      </c>
      <c r="I84">
        <v>9379.44</v>
      </c>
    </row>
    <row r="85" spans="1:9" x14ac:dyDescent="0.3">
      <c r="A85">
        <v>7318169</v>
      </c>
      <c r="B85">
        <v>1269</v>
      </c>
      <c r="C85" t="s">
        <v>2151</v>
      </c>
      <c r="D85" s="1">
        <v>44956</v>
      </c>
      <c r="E85" t="s">
        <v>1724</v>
      </c>
      <c r="F85" t="s">
        <v>1249</v>
      </c>
      <c r="G85">
        <v>25.19</v>
      </c>
      <c r="H85">
        <v>343.26</v>
      </c>
      <c r="I85">
        <v>8646.7199999999993</v>
      </c>
    </row>
    <row r="86" spans="1:9" x14ac:dyDescent="0.3">
      <c r="A86">
        <v>6915669</v>
      </c>
      <c r="B86">
        <v>1269</v>
      </c>
      <c r="C86" t="s">
        <v>2151</v>
      </c>
      <c r="D86" s="1">
        <v>45174</v>
      </c>
      <c r="E86" t="s">
        <v>1228</v>
      </c>
      <c r="F86" t="s">
        <v>1368</v>
      </c>
      <c r="G86">
        <v>17.71</v>
      </c>
      <c r="H86">
        <v>891.89</v>
      </c>
      <c r="I86">
        <v>15795.37</v>
      </c>
    </row>
    <row r="87" spans="1:9" x14ac:dyDescent="0.3">
      <c r="A87">
        <v>3729898</v>
      </c>
      <c r="B87">
        <v>1269</v>
      </c>
      <c r="C87" t="s">
        <v>2152</v>
      </c>
      <c r="D87" s="1">
        <v>45061</v>
      </c>
      <c r="E87" t="s">
        <v>1483</v>
      </c>
      <c r="F87" t="s">
        <v>1928</v>
      </c>
      <c r="G87">
        <v>93.05</v>
      </c>
      <c r="H87">
        <v>647.9</v>
      </c>
      <c r="I87">
        <v>60287.09</v>
      </c>
    </row>
    <row r="88" spans="1:9" x14ac:dyDescent="0.3">
      <c r="A88">
        <v>8155929</v>
      </c>
      <c r="B88">
        <v>1269</v>
      </c>
      <c r="C88" t="s">
        <v>2152</v>
      </c>
      <c r="D88" s="1">
        <v>44964</v>
      </c>
      <c r="E88" t="s">
        <v>1228</v>
      </c>
      <c r="F88" t="s">
        <v>1717</v>
      </c>
      <c r="G88">
        <v>87.25</v>
      </c>
      <c r="H88">
        <v>497.69</v>
      </c>
      <c r="I88">
        <v>43423.45</v>
      </c>
    </row>
    <row r="89" spans="1:9" x14ac:dyDescent="0.3">
      <c r="A89">
        <v>3463150</v>
      </c>
      <c r="B89">
        <v>1269</v>
      </c>
      <c r="C89" t="s">
        <v>2152</v>
      </c>
      <c r="D89" s="1">
        <v>45172</v>
      </c>
      <c r="E89" t="s">
        <v>1228</v>
      </c>
      <c r="F89" t="s">
        <v>1658</v>
      </c>
      <c r="G89">
        <v>70.48</v>
      </c>
      <c r="H89">
        <v>328.95</v>
      </c>
      <c r="I89">
        <v>23184.400000000001</v>
      </c>
    </row>
    <row r="90" spans="1:9" x14ac:dyDescent="0.3">
      <c r="A90">
        <v>7211845</v>
      </c>
      <c r="B90">
        <v>1269</v>
      </c>
      <c r="C90" t="s">
        <v>2152</v>
      </c>
      <c r="D90" s="1">
        <v>44956</v>
      </c>
      <c r="E90" t="s">
        <v>1228</v>
      </c>
      <c r="F90" t="s">
        <v>1067</v>
      </c>
      <c r="G90">
        <v>35.65</v>
      </c>
      <c r="H90">
        <v>341.24</v>
      </c>
      <c r="I90">
        <v>12165.21</v>
      </c>
    </row>
    <row r="91" spans="1:9" x14ac:dyDescent="0.3">
      <c r="A91">
        <v>3494555</v>
      </c>
      <c r="B91">
        <v>1269</v>
      </c>
      <c r="C91" t="s">
        <v>2152</v>
      </c>
      <c r="D91" s="1">
        <v>45141</v>
      </c>
      <c r="E91" t="s">
        <v>965</v>
      </c>
      <c r="F91" t="s">
        <v>1494</v>
      </c>
      <c r="G91">
        <v>67.89</v>
      </c>
      <c r="H91">
        <v>354.95</v>
      </c>
      <c r="I91">
        <v>24097.56</v>
      </c>
    </row>
    <row r="92" spans="1:9" x14ac:dyDescent="0.3">
      <c r="A92">
        <v>3573833</v>
      </c>
      <c r="B92">
        <v>1269</v>
      </c>
      <c r="C92" t="s">
        <v>2152</v>
      </c>
      <c r="D92" s="1">
        <v>45096</v>
      </c>
      <c r="E92" t="s">
        <v>965</v>
      </c>
      <c r="F92" t="s">
        <v>1873</v>
      </c>
      <c r="G92">
        <v>22.06</v>
      </c>
      <c r="H92">
        <v>477.37</v>
      </c>
      <c r="I92">
        <v>10530.78</v>
      </c>
    </row>
    <row r="93" spans="1:9" x14ac:dyDescent="0.3">
      <c r="A93">
        <v>3732599</v>
      </c>
      <c r="B93">
        <v>1269</v>
      </c>
      <c r="C93" t="s">
        <v>2152</v>
      </c>
      <c r="D93" s="1">
        <v>45381</v>
      </c>
      <c r="E93" t="s">
        <v>965</v>
      </c>
      <c r="F93" t="s">
        <v>1296</v>
      </c>
      <c r="G93">
        <v>72.790000000000006</v>
      </c>
      <c r="H93">
        <v>118.74</v>
      </c>
      <c r="I93">
        <v>8643.08</v>
      </c>
    </row>
    <row r="94" spans="1:9" x14ac:dyDescent="0.3">
      <c r="A94">
        <v>4553280</v>
      </c>
      <c r="B94">
        <v>1280</v>
      </c>
      <c r="C94" t="s">
        <v>2150</v>
      </c>
      <c r="D94" s="1">
        <v>44837</v>
      </c>
      <c r="E94" t="s">
        <v>1228</v>
      </c>
      <c r="F94" t="s">
        <v>1817</v>
      </c>
      <c r="G94">
        <v>77.97</v>
      </c>
      <c r="H94">
        <v>215.86</v>
      </c>
      <c r="I94">
        <v>16830.599999999999</v>
      </c>
    </row>
    <row r="95" spans="1:9" x14ac:dyDescent="0.3">
      <c r="A95">
        <v>6442469</v>
      </c>
      <c r="B95">
        <v>1280</v>
      </c>
      <c r="C95" t="s">
        <v>2150</v>
      </c>
      <c r="D95" s="1">
        <v>45019</v>
      </c>
      <c r="E95" t="s">
        <v>1228</v>
      </c>
      <c r="F95" t="s">
        <v>1530</v>
      </c>
      <c r="G95">
        <v>88.62</v>
      </c>
      <c r="H95">
        <v>431.72</v>
      </c>
      <c r="I95">
        <v>38259.03</v>
      </c>
    </row>
    <row r="96" spans="1:9" x14ac:dyDescent="0.3">
      <c r="A96">
        <v>4546587</v>
      </c>
      <c r="B96">
        <v>1280</v>
      </c>
      <c r="C96" t="s">
        <v>2150</v>
      </c>
      <c r="D96" s="1">
        <v>45380</v>
      </c>
      <c r="E96" t="s">
        <v>1724</v>
      </c>
      <c r="F96" t="s">
        <v>1181</v>
      </c>
      <c r="G96">
        <v>92.91</v>
      </c>
      <c r="H96">
        <v>656.53</v>
      </c>
      <c r="I96">
        <v>60998.2</v>
      </c>
    </row>
    <row r="97" spans="1:9" x14ac:dyDescent="0.3">
      <c r="A97">
        <v>9132658</v>
      </c>
      <c r="B97">
        <v>1280</v>
      </c>
      <c r="C97" t="s">
        <v>2150</v>
      </c>
      <c r="D97" s="1">
        <v>45534</v>
      </c>
      <c r="E97" t="s">
        <v>1724</v>
      </c>
      <c r="F97" t="s">
        <v>1529</v>
      </c>
      <c r="G97">
        <v>44.81</v>
      </c>
      <c r="H97">
        <v>84.98</v>
      </c>
      <c r="I97">
        <v>3807.95</v>
      </c>
    </row>
    <row r="98" spans="1:9" x14ac:dyDescent="0.3">
      <c r="A98">
        <v>1529660</v>
      </c>
      <c r="B98">
        <v>1280</v>
      </c>
      <c r="C98" t="s">
        <v>2151</v>
      </c>
      <c r="D98" s="1">
        <v>44973</v>
      </c>
      <c r="E98" t="s">
        <v>1483</v>
      </c>
      <c r="F98" t="s">
        <v>974</v>
      </c>
      <c r="G98">
        <v>4.32</v>
      </c>
      <c r="H98">
        <v>288.60000000000002</v>
      </c>
      <c r="I98">
        <v>1246.75</v>
      </c>
    </row>
    <row r="99" spans="1:9" x14ac:dyDescent="0.3">
      <c r="A99">
        <v>3127306</v>
      </c>
      <c r="B99">
        <v>1280</v>
      </c>
      <c r="C99" t="s">
        <v>2151</v>
      </c>
      <c r="D99" s="1">
        <v>44915</v>
      </c>
      <c r="E99" t="s">
        <v>1228</v>
      </c>
      <c r="F99" t="s">
        <v>1741</v>
      </c>
      <c r="G99">
        <v>52.51</v>
      </c>
      <c r="H99">
        <v>358.72</v>
      </c>
      <c r="I99">
        <v>18836.39</v>
      </c>
    </row>
    <row r="100" spans="1:9" x14ac:dyDescent="0.3">
      <c r="A100">
        <v>2875479</v>
      </c>
      <c r="B100">
        <v>1280</v>
      </c>
      <c r="C100" t="s">
        <v>2151</v>
      </c>
      <c r="D100" s="1">
        <v>44841</v>
      </c>
      <c r="E100" t="s">
        <v>1228</v>
      </c>
      <c r="F100" t="s">
        <v>1449</v>
      </c>
      <c r="G100">
        <v>51.62</v>
      </c>
      <c r="H100">
        <v>802.91</v>
      </c>
      <c r="I100">
        <v>41446.21</v>
      </c>
    </row>
    <row r="101" spans="1:9" x14ac:dyDescent="0.3">
      <c r="A101">
        <v>1827891</v>
      </c>
      <c r="B101">
        <v>1280</v>
      </c>
      <c r="C101" t="s">
        <v>2152</v>
      </c>
      <c r="D101" s="1">
        <v>45050</v>
      </c>
      <c r="E101" t="s">
        <v>1483</v>
      </c>
      <c r="F101" t="s">
        <v>1385</v>
      </c>
      <c r="G101">
        <v>11.95</v>
      </c>
      <c r="H101">
        <v>251.27</v>
      </c>
      <c r="I101">
        <v>3002.68</v>
      </c>
    </row>
    <row r="102" spans="1:9" x14ac:dyDescent="0.3">
      <c r="A102">
        <v>5461139</v>
      </c>
      <c r="B102">
        <v>1280</v>
      </c>
      <c r="C102" t="s">
        <v>2152</v>
      </c>
      <c r="D102" s="1">
        <v>45247</v>
      </c>
      <c r="E102" t="s">
        <v>1228</v>
      </c>
      <c r="F102" t="s">
        <v>1347</v>
      </c>
      <c r="G102">
        <v>57.64</v>
      </c>
      <c r="H102">
        <v>124.94</v>
      </c>
      <c r="I102">
        <v>7201.54</v>
      </c>
    </row>
    <row r="103" spans="1:9" x14ac:dyDescent="0.3">
      <c r="A103">
        <v>3993661</v>
      </c>
      <c r="B103">
        <v>1280</v>
      </c>
      <c r="C103" t="s">
        <v>2152</v>
      </c>
      <c r="D103" s="1">
        <v>44872</v>
      </c>
      <c r="E103" t="s">
        <v>1228</v>
      </c>
      <c r="F103" t="s">
        <v>1938</v>
      </c>
      <c r="G103">
        <v>40.67</v>
      </c>
      <c r="H103">
        <v>865.68</v>
      </c>
      <c r="I103">
        <v>35207.21</v>
      </c>
    </row>
    <row r="104" spans="1:9" x14ac:dyDescent="0.3">
      <c r="A104">
        <v>8710028</v>
      </c>
      <c r="B104">
        <v>1280</v>
      </c>
      <c r="C104" t="s">
        <v>2152</v>
      </c>
      <c r="D104" s="1">
        <v>45011</v>
      </c>
      <c r="E104" t="s">
        <v>1228</v>
      </c>
      <c r="F104" t="s">
        <v>1411</v>
      </c>
      <c r="G104">
        <v>58.42</v>
      </c>
      <c r="H104">
        <v>165.06</v>
      </c>
      <c r="I104">
        <v>9642.81</v>
      </c>
    </row>
    <row r="105" spans="1:9" x14ac:dyDescent="0.3">
      <c r="A105">
        <v>9139526</v>
      </c>
      <c r="B105">
        <v>1280</v>
      </c>
      <c r="C105" t="s">
        <v>2152</v>
      </c>
      <c r="D105" s="1">
        <v>45296</v>
      </c>
      <c r="E105" t="s">
        <v>1724</v>
      </c>
      <c r="F105" t="s">
        <v>1620</v>
      </c>
      <c r="G105">
        <v>27.11</v>
      </c>
      <c r="H105">
        <v>56.42</v>
      </c>
      <c r="I105">
        <v>1529.55</v>
      </c>
    </row>
    <row r="106" spans="1:9" x14ac:dyDescent="0.3">
      <c r="A106">
        <v>3911417</v>
      </c>
      <c r="B106">
        <v>1280</v>
      </c>
      <c r="C106" t="s">
        <v>2152</v>
      </c>
      <c r="D106" s="1">
        <v>44910</v>
      </c>
      <c r="E106" t="s">
        <v>1724</v>
      </c>
      <c r="F106" t="s">
        <v>1772</v>
      </c>
      <c r="G106">
        <v>81.95</v>
      </c>
      <c r="H106">
        <v>508.85</v>
      </c>
      <c r="I106">
        <v>41700.26</v>
      </c>
    </row>
    <row r="107" spans="1:9" x14ac:dyDescent="0.3">
      <c r="A107">
        <v>1776457</v>
      </c>
      <c r="B107">
        <v>1280</v>
      </c>
      <c r="C107" t="s">
        <v>2152</v>
      </c>
      <c r="D107" s="1">
        <v>44830</v>
      </c>
      <c r="E107" t="s">
        <v>965</v>
      </c>
      <c r="F107" t="s">
        <v>1674</v>
      </c>
      <c r="G107">
        <v>85.79</v>
      </c>
      <c r="H107">
        <v>828.82</v>
      </c>
      <c r="I107">
        <v>71104.47</v>
      </c>
    </row>
    <row r="108" spans="1:9" x14ac:dyDescent="0.3">
      <c r="A108">
        <v>8105495</v>
      </c>
      <c r="B108">
        <v>1405</v>
      </c>
      <c r="C108" t="s">
        <v>2150</v>
      </c>
      <c r="D108" s="1">
        <v>45123</v>
      </c>
      <c r="E108" t="s">
        <v>1483</v>
      </c>
      <c r="F108" t="s">
        <v>1137</v>
      </c>
      <c r="G108">
        <v>96.44</v>
      </c>
      <c r="H108">
        <v>202.67</v>
      </c>
      <c r="I108">
        <v>19545.490000000002</v>
      </c>
    </row>
    <row r="109" spans="1:9" x14ac:dyDescent="0.3">
      <c r="A109">
        <v>1737389</v>
      </c>
      <c r="B109">
        <v>1405</v>
      </c>
      <c r="C109" t="s">
        <v>2150</v>
      </c>
      <c r="D109" s="1">
        <v>44843</v>
      </c>
      <c r="E109" t="s">
        <v>965</v>
      </c>
      <c r="F109" t="s">
        <v>1645</v>
      </c>
      <c r="G109">
        <v>13.39</v>
      </c>
      <c r="H109">
        <v>331.6</v>
      </c>
      <c r="I109">
        <v>4440.12</v>
      </c>
    </row>
    <row r="110" spans="1:9" x14ac:dyDescent="0.3">
      <c r="A110">
        <v>6983472</v>
      </c>
      <c r="B110">
        <v>1405</v>
      </c>
      <c r="C110" t="s">
        <v>2150</v>
      </c>
      <c r="D110" s="1">
        <v>45103</v>
      </c>
      <c r="E110" t="s">
        <v>965</v>
      </c>
      <c r="F110" t="s">
        <v>1847</v>
      </c>
      <c r="G110">
        <v>78.89</v>
      </c>
      <c r="H110">
        <v>314.7</v>
      </c>
      <c r="I110">
        <v>24826.68</v>
      </c>
    </row>
    <row r="111" spans="1:9" x14ac:dyDescent="0.3">
      <c r="A111">
        <v>8405393</v>
      </c>
      <c r="B111">
        <v>1405</v>
      </c>
      <c r="C111" t="s">
        <v>2150</v>
      </c>
      <c r="D111" s="1">
        <v>44881</v>
      </c>
      <c r="E111" t="s">
        <v>965</v>
      </c>
      <c r="F111" t="s">
        <v>1236</v>
      </c>
      <c r="G111">
        <v>6.07</v>
      </c>
      <c r="H111">
        <v>427.86</v>
      </c>
      <c r="I111">
        <v>2597.11</v>
      </c>
    </row>
    <row r="112" spans="1:9" x14ac:dyDescent="0.3">
      <c r="A112">
        <v>1969246</v>
      </c>
      <c r="B112">
        <v>1405</v>
      </c>
      <c r="C112" t="s">
        <v>2150</v>
      </c>
      <c r="D112" s="1">
        <v>45437</v>
      </c>
      <c r="E112" t="s">
        <v>1724</v>
      </c>
      <c r="F112" t="s">
        <v>1317</v>
      </c>
      <c r="G112">
        <v>19.079999999999998</v>
      </c>
      <c r="H112">
        <v>864.08</v>
      </c>
      <c r="I112">
        <v>16486.650000000001</v>
      </c>
    </row>
    <row r="113" spans="1:9" x14ac:dyDescent="0.3">
      <c r="A113">
        <v>6439474</v>
      </c>
      <c r="B113">
        <v>1405</v>
      </c>
      <c r="C113" t="s">
        <v>2151</v>
      </c>
      <c r="D113" s="1">
        <v>45403</v>
      </c>
      <c r="E113" t="s">
        <v>965</v>
      </c>
      <c r="F113" t="s">
        <v>1369</v>
      </c>
      <c r="G113">
        <v>65.73</v>
      </c>
      <c r="H113">
        <v>622.39</v>
      </c>
      <c r="I113">
        <v>40909.69</v>
      </c>
    </row>
    <row r="114" spans="1:9" x14ac:dyDescent="0.3">
      <c r="A114">
        <v>4932539</v>
      </c>
      <c r="B114">
        <v>1405</v>
      </c>
      <c r="C114" t="s">
        <v>2151</v>
      </c>
      <c r="D114" s="1">
        <v>45006</v>
      </c>
      <c r="E114" t="s">
        <v>1483</v>
      </c>
      <c r="F114" t="s">
        <v>1742</v>
      </c>
      <c r="G114">
        <v>25.82</v>
      </c>
      <c r="H114">
        <v>425.16</v>
      </c>
      <c r="I114">
        <v>10977.63</v>
      </c>
    </row>
    <row r="115" spans="1:9" x14ac:dyDescent="0.3">
      <c r="A115">
        <v>4670585</v>
      </c>
      <c r="B115">
        <v>1405</v>
      </c>
      <c r="C115" t="s">
        <v>2151</v>
      </c>
      <c r="D115" s="1">
        <v>45360</v>
      </c>
      <c r="E115" t="s">
        <v>1228</v>
      </c>
      <c r="F115" t="s">
        <v>1485</v>
      </c>
      <c r="G115">
        <v>30.21</v>
      </c>
      <c r="H115">
        <v>555.86</v>
      </c>
      <c r="I115">
        <v>16792.53</v>
      </c>
    </row>
    <row r="116" spans="1:9" x14ac:dyDescent="0.3">
      <c r="A116">
        <v>4468446</v>
      </c>
      <c r="B116">
        <v>1405</v>
      </c>
      <c r="C116" t="s">
        <v>2152</v>
      </c>
      <c r="D116" s="1">
        <v>44975</v>
      </c>
      <c r="E116" t="s">
        <v>1483</v>
      </c>
      <c r="F116" t="s">
        <v>1713</v>
      </c>
      <c r="G116">
        <v>56.93</v>
      </c>
      <c r="H116">
        <v>234.07</v>
      </c>
      <c r="I116">
        <v>13325.61</v>
      </c>
    </row>
    <row r="117" spans="1:9" x14ac:dyDescent="0.3">
      <c r="A117">
        <v>5974455</v>
      </c>
      <c r="B117">
        <v>1405</v>
      </c>
      <c r="C117" t="s">
        <v>2152</v>
      </c>
      <c r="D117" s="1">
        <v>45460</v>
      </c>
      <c r="E117" t="s">
        <v>1483</v>
      </c>
      <c r="F117" t="s">
        <v>1782</v>
      </c>
      <c r="G117">
        <v>40.67</v>
      </c>
      <c r="H117">
        <v>196.65</v>
      </c>
      <c r="I117">
        <v>7997.76</v>
      </c>
    </row>
    <row r="118" spans="1:9" x14ac:dyDescent="0.3">
      <c r="A118">
        <v>3993285</v>
      </c>
      <c r="B118">
        <v>1405</v>
      </c>
      <c r="C118" t="s">
        <v>2152</v>
      </c>
      <c r="D118" s="1">
        <v>45156</v>
      </c>
      <c r="E118" t="s">
        <v>965</v>
      </c>
      <c r="F118" t="s">
        <v>1707</v>
      </c>
      <c r="G118">
        <v>92.16</v>
      </c>
      <c r="H118">
        <v>592.19000000000005</v>
      </c>
      <c r="I118">
        <v>54576.23</v>
      </c>
    </row>
    <row r="119" spans="1:9" x14ac:dyDescent="0.3">
      <c r="A119">
        <v>9098947</v>
      </c>
      <c r="B119">
        <v>1405</v>
      </c>
      <c r="C119" t="s">
        <v>2152</v>
      </c>
      <c r="D119" s="1">
        <v>44945</v>
      </c>
      <c r="E119" t="s">
        <v>965</v>
      </c>
      <c r="F119" t="s">
        <v>1046</v>
      </c>
      <c r="G119">
        <v>51.49</v>
      </c>
      <c r="H119">
        <v>578</v>
      </c>
      <c r="I119">
        <v>29761.22</v>
      </c>
    </row>
    <row r="120" spans="1:9" x14ac:dyDescent="0.3">
      <c r="A120">
        <v>3572229</v>
      </c>
      <c r="B120">
        <v>1410</v>
      </c>
      <c r="C120" t="s">
        <v>2150</v>
      </c>
      <c r="D120" s="1">
        <v>45308</v>
      </c>
      <c r="E120" t="s">
        <v>1483</v>
      </c>
      <c r="F120" t="s">
        <v>1839</v>
      </c>
      <c r="G120">
        <v>63.93</v>
      </c>
      <c r="H120">
        <v>244.35</v>
      </c>
      <c r="I120">
        <v>15621.3</v>
      </c>
    </row>
    <row r="121" spans="1:9" x14ac:dyDescent="0.3">
      <c r="A121">
        <v>5587942</v>
      </c>
      <c r="B121">
        <v>1410</v>
      </c>
      <c r="C121" t="s">
        <v>2150</v>
      </c>
      <c r="D121" s="1">
        <v>45316</v>
      </c>
      <c r="E121" t="s">
        <v>1483</v>
      </c>
      <c r="F121" t="s">
        <v>1908</v>
      </c>
      <c r="G121">
        <v>48.97</v>
      </c>
      <c r="H121">
        <v>333.29</v>
      </c>
      <c r="I121">
        <v>16321.21</v>
      </c>
    </row>
    <row r="122" spans="1:9" x14ac:dyDescent="0.3">
      <c r="A122">
        <v>1753056</v>
      </c>
      <c r="B122">
        <v>1410</v>
      </c>
      <c r="C122" t="s">
        <v>2150</v>
      </c>
      <c r="D122" s="1">
        <v>44998</v>
      </c>
      <c r="E122" t="s">
        <v>965</v>
      </c>
      <c r="F122" t="s">
        <v>1851</v>
      </c>
      <c r="G122">
        <v>99.58</v>
      </c>
      <c r="H122">
        <v>88.06</v>
      </c>
      <c r="I122">
        <v>8769.01</v>
      </c>
    </row>
    <row r="123" spans="1:9" x14ac:dyDescent="0.3">
      <c r="A123">
        <v>6096631</v>
      </c>
      <c r="B123">
        <v>1410</v>
      </c>
      <c r="C123" t="s">
        <v>2150</v>
      </c>
      <c r="D123" s="1">
        <v>45506</v>
      </c>
      <c r="E123" t="s">
        <v>965</v>
      </c>
      <c r="F123" t="s">
        <v>1446</v>
      </c>
      <c r="G123">
        <v>88.53</v>
      </c>
      <c r="H123">
        <v>926.17</v>
      </c>
      <c r="I123">
        <v>81993.83</v>
      </c>
    </row>
    <row r="124" spans="1:9" x14ac:dyDescent="0.3">
      <c r="A124">
        <v>6349607</v>
      </c>
      <c r="B124">
        <v>1410</v>
      </c>
      <c r="C124" t="s">
        <v>2150</v>
      </c>
      <c r="D124" s="1">
        <v>44844</v>
      </c>
      <c r="E124" t="s">
        <v>965</v>
      </c>
      <c r="F124" t="s">
        <v>1741</v>
      </c>
      <c r="G124">
        <v>21.73</v>
      </c>
      <c r="H124">
        <v>375.01</v>
      </c>
      <c r="I124">
        <v>8148.97</v>
      </c>
    </row>
    <row r="125" spans="1:9" x14ac:dyDescent="0.3">
      <c r="A125">
        <v>6270749</v>
      </c>
      <c r="B125">
        <v>1410</v>
      </c>
      <c r="C125" t="s">
        <v>2150</v>
      </c>
      <c r="D125" s="1">
        <v>44881</v>
      </c>
      <c r="E125" t="s">
        <v>1228</v>
      </c>
      <c r="F125" t="s">
        <v>1180</v>
      </c>
      <c r="G125">
        <v>13.55</v>
      </c>
      <c r="H125">
        <v>293.58</v>
      </c>
      <c r="I125">
        <v>3978.01</v>
      </c>
    </row>
    <row r="126" spans="1:9" x14ac:dyDescent="0.3">
      <c r="A126">
        <v>9528937</v>
      </c>
      <c r="B126">
        <v>1410</v>
      </c>
      <c r="C126" t="s">
        <v>2150</v>
      </c>
      <c r="D126" s="1">
        <v>45303</v>
      </c>
      <c r="E126" t="s">
        <v>1228</v>
      </c>
      <c r="F126" t="s">
        <v>1415</v>
      </c>
      <c r="G126">
        <v>87.2</v>
      </c>
      <c r="H126">
        <v>422.99</v>
      </c>
      <c r="I126">
        <v>36884.730000000003</v>
      </c>
    </row>
    <row r="127" spans="1:9" x14ac:dyDescent="0.3">
      <c r="A127">
        <v>8664992</v>
      </c>
      <c r="B127">
        <v>1410</v>
      </c>
      <c r="C127" t="s">
        <v>2150</v>
      </c>
      <c r="D127" s="1">
        <v>45534</v>
      </c>
      <c r="E127" t="s">
        <v>1228</v>
      </c>
      <c r="F127" t="s">
        <v>1654</v>
      </c>
      <c r="G127">
        <v>28.21</v>
      </c>
      <c r="H127">
        <v>705.34</v>
      </c>
      <c r="I127">
        <v>19897.64</v>
      </c>
    </row>
    <row r="128" spans="1:9" x14ac:dyDescent="0.3">
      <c r="A128">
        <v>4649918</v>
      </c>
      <c r="B128">
        <v>1410</v>
      </c>
      <c r="C128" t="s">
        <v>2150</v>
      </c>
      <c r="D128" s="1">
        <v>45475</v>
      </c>
      <c r="E128" t="s">
        <v>1724</v>
      </c>
      <c r="F128" t="s">
        <v>988</v>
      </c>
      <c r="G128">
        <v>17.77</v>
      </c>
      <c r="H128">
        <v>236.95</v>
      </c>
      <c r="I128">
        <v>4210.6000000000004</v>
      </c>
    </row>
    <row r="129" spans="1:9" x14ac:dyDescent="0.3">
      <c r="A129">
        <v>2839452</v>
      </c>
      <c r="B129">
        <v>1410</v>
      </c>
      <c r="C129" t="s">
        <v>2151</v>
      </c>
      <c r="D129" s="1">
        <v>45249</v>
      </c>
      <c r="E129" t="s">
        <v>965</v>
      </c>
      <c r="F129" t="s">
        <v>1382</v>
      </c>
      <c r="G129">
        <v>80.72</v>
      </c>
      <c r="H129">
        <v>405.92</v>
      </c>
      <c r="I129">
        <v>32765.86</v>
      </c>
    </row>
    <row r="130" spans="1:9" x14ac:dyDescent="0.3">
      <c r="A130">
        <v>5895022</v>
      </c>
      <c r="B130">
        <v>1410</v>
      </c>
      <c r="C130" t="s">
        <v>2151</v>
      </c>
      <c r="D130" s="1">
        <v>44995</v>
      </c>
      <c r="E130" t="s">
        <v>1483</v>
      </c>
      <c r="F130" t="s">
        <v>1683</v>
      </c>
      <c r="G130">
        <v>89.77</v>
      </c>
      <c r="H130">
        <v>731.99</v>
      </c>
      <c r="I130">
        <v>65710.740000000005</v>
      </c>
    </row>
    <row r="131" spans="1:9" x14ac:dyDescent="0.3">
      <c r="A131">
        <v>9786887</v>
      </c>
      <c r="B131">
        <v>1410</v>
      </c>
      <c r="C131" t="s">
        <v>2151</v>
      </c>
      <c r="D131" s="1">
        <v>45002</v>
      </c>
      <c r="E131" t="s">
        <v>1483</v>
      </c>
      <c r="F131" t="s">
        <v>1098</v>
      </c>
      <c r="G131">
        <v>71.349999999999994</v>
      </c>
      <c r="H131">
        <v>827.67</v>
      </c>
      <c r="I131">
        <v>59054.25</v>
      </c>
    </row>
    <row r="132" spans="1:9" x14ac:dyDescent="0.3">
      <c r="A132">
        <v>3701944</v>
      </c>
      <c r="B132">
        <v>1410</v>
      </c>
      <c r="C132" t="s">
        <v>2151</v>
      </c>
      <c r="D132" s="1">
        <v>45358</v>
      </c>
      <c r="E132" t="s">
        <v>1483</v>
      </c>
      <c r="F132" t="s">
        <v>970</v>
      </c>
      <c r="G132">
        <v>90.76</v>
      </c>
      <c r="H132">
        <v>980.83</v>
      </c>
      <c r="I132">
        <v>89020.13</v>
      </c>
    </row>
    <row r="133" spans="1:9" x14ac:dyDescent="0.3">
      <c r="A133">
        <v>6049714</v>
      </c>
      <c r="B133">
        <v>1410</v>
      </c>
      <c r="C133" t="s">
        <v>2151</v>
      </c>
      <c r="D133" s="1">
        <v>45027</v>
      </c>
      <c r="E133" t="s">
        <v>1228</v>
      </c>
      <c r="F133" t="s">
        <v>1000</v>
      </c>
      <c r="G133">
        <v>59.71</v>
      </c>
      <c r="H133">
        <v>196.9</v>
      </c>
      <c r="I133">
        <v>11756.9</v>
      </c>
    </row>
    <row r="134" spans="1:9" x14ac:dyDescent="0.3">
      <c r="A134">
        <v>5683228</v>
      </c>
      <c r="B134">
        <v>1410</v>
      </c>
      <c r="C134" t="s">
        <v>2151</v>
      </c>
      <c r="D134" s="1">
        <v>44945</v>
      </c>
      <c r="E134" t="s">
        <v>1228</v>
      </c>
      <c r="F134" t="s">
        <v>1803</v>
      </c>
      <c r="G134">
        <v>73.14</v>
      </c>
      <c r="H134">
        <v>820.76</v>
      </c>
      <c r="I134">
        <v>60030.39</v>
      </c>
    </row>
    <row r="135" spans="1:9" x14ac:dyDescent="0.3">
      <c r="A135">
        <v>7550814</v>
      </c>
      <c r="B135">
        <v>1410</v>
      </c>
      <c r="C135" t="s">
        <v>2152</v>
      </c>
      <c r="D135" s="1">
        <v>44959</v>
      </c>
      <c r="E135" t="s">
        <v>1724</v>
      </c>
      <c r="F135" t="s">
        <v>1321</v>
      </c>
      <c r="G135">
        <v>29.26</v>
      </c>
      <c r="H135">
        <v>882.14</v>
      </c>
      <c r="I135">
        <v>25811.42</v>
      </c>
    </row>
    <row r="136" spans="1:9" x14ac:dyDescent="0.3">
      <c r="A136">
        <v>7835393</v>
      </c>
      <c r="B136">
        <v>1410</v>
      </c>
      <c r="C136" t="s">
        <v>2152</v>
      </c>
      <c r="D136" s="1">
        <v>44890</v>
      </c>
      <c r="E136" t="s">
        <v>1724</v>
      </c>
      <c r="F136" t="s">
        <v>1001</v>
      </c>
      <c r="G136">
        <v>37.17</v>
      </c>
      <c r="H136">
        <v>711.3</v>
      </c>
      <c r="I136">
        <v>26439.02</v>
      </c>
    </row>
    <row r="137" spans="1:9" x14ac:dyDescent="0.3">
      <c r="A137">
        <v>3301690</v>
      </c>
      <c r="B137">
        <v>1410</v>
      </c>
      <c r="C137" t="s">
        <v>2152</v>
      </c>
      <c r="D137" s="1">
        <v>45435</v>
      </c>
      <c r="E137" t="s">
        <v>965</v>
      </c>
      <c r="F137" t="s">
        <v>1078</v>
      </c>
      <c r="G137">
        <v>96.87</v>
      </c>
      <c r="H137">
        <v>655.51</v>
      </c>
      <c r="I137">
        <v>63499.25</v>
      </c>
    </row>
    <row r="138" spans="1:9" x14ac:dyDescent="0.3">
      <c r="A138">
        <v>8008121</v>
      </c>
      <c r="B138">
        <v>1410</v>
      </c>
      <c r="C138" t="s">
        <v>2152</v>
      </c>
      <c r="D138" s="1">
        <v>44889</v>
      </c>
      <c r="E138" t="s">
        <v>965</v>
      </c>
      <c r="F138" t="s">
        <v>1473</v>
      </c>
      <c r="G138">
        <v>69.599999999999994</v>
      </c>
      <c r="H138">
        <v>417.49</v>
      </c>
      <c r="I138">
        <v>29057.3</v>
      </c>
    </row>
    <row r="139" spans="1:9" x14ac:dyDescent="0.3">
      <c r="A139">
        <v>8396318</v>
      </c>
      <c r="B139">
        <v>1471</v>
      </c>
      <c r="C139" t="s">
        <v>2150</v>
      </c>
      <c r="D139" s="1">
        <v>45212</v>
      </c>
      <c r="E139" t="s">
        <v>1483</v>
      </c>
      <c r="F139" t="s">
        <v>1505</v>
      </c>
      <c r="G139">
        <v>80.75</v>
      </c>
      <c r="H139">
        <v>470.58</v>
      </c>
      <c r="I139">
        <v>37999.33</v>
      </c>
    </row>
    <row r="140" spans="1:9" x14ac:dyDescent="0.3">
      <c r="A140">
        <v>7740028</v>
      </c>
      <c r="B140">
        <v>1471</v>
      </c>
      <c r="C140" t="s">
        <v>2150</v>
      </c>
      <c r="D140" s="1">
        <v>45021</v>
      </c>
      <c r="E140" t="s">
        <v>965</v>
      </c>
      <c r="F140" t="s">
        <v>1480</v>
      </c>
      <c r="G140">
        <v>15.22</v>
      </c>
      <c r="H140">
        <v>379.46</v>
      </c>
      <c r="I140">
        <v>5775.38</v>
      </c>
    </row>
    <row r="141" spans="1:9" x14ac:dyDescent="0.3">
      <c r="A141">
        <v>1506619</v>
      </c>
      <c r="B141">
        <v>1471</v>
      </c>
      <c r="C141" t="s">
        <v>2150</v>
      </c>
      <c r="D141" s="1">
        <v>45282</v>
      </c>
      <c r="E141" t="s">
        <v>1228</v>
      </c>
      <c r="F141" t="s">
        <v>1806</v>
      </c>
      <c r="G141">
        <v>3.64</v>
      </c>
      <c r="H141">
        <v>405.03</v>
      </c>
      <c r="I141">
        <v>1474.31</v>
      </c>
    </row>
    <row r="142" spans="1:9" x14ac:dyDescent="0.3">
      <c r="A142">
        <v>2162172</v>
      </c>
      <c r="B142">
        <v>1471</v>
      </c>
      <c r="C142" t="s">
        <v>2150</v>
      </c>
      <c r="D142" s="1">
        <v>45110</v>
      </c>
      <c r="E142" t="s">
        <v>1228</v>
      </c>
      <c r="F142" t="s">
        <v>988</v>
      </c>
      <c r="G142">
        <v>19.93</v>
      </c>
      <c r="H142">
        <v>984.69</v>
      </c>
      <c r="I142">
        <v>19624.87</v>
      </c>
    </row>
    <row r="143" spans="1:9" x14ac:dyDescent="0.3">
      <c r="A143">
        <v>2366809</v>
      </c>
      <c r="B143">
        <v>1471</v>
      </c>
      <c r="C143" t="s">
        <v>2150</v>
      </c>
      <c r="D143" s="1">
        <v>45138</v>
      </c>
      <c r="E143" t="s">
        <v>1228</v>
      </c>
      <c r="F143" t="s">
        <v>1260</v>
      </c>
      <c r="G143">
        <v>79.88</v>
      </c>
      <c r="H143">
        <v>413.89</v>
      </c>
      <c r="I143">
        <v>33061.53</v>
      </c>
    </row>
    <row r="144" spans="1:9" x14ac:dyDescent="0.3">
      <c r="A144">
        <v>5254267</v>
      </c>
      <c r="B144">
        <v>1471</v>
      </c>
      <c r="C144" t="s">
        <v>2150</v>
      </c>
      <c r="D144" s="1">
        <v>45460</v>
      </c>
      <c r="E144" t="s">
        <v>1228</v>
      </c>
      <c r="F144" t="s">
        <v>1716</v>
      </c>
      <c r="G144">
        <v>88.64</v>
      </c>
      <c r="H144">
        <v>456.29</v>
      </c>
      <c r="I144">
        <v>40445.550000000003</v>
      </c>
    </row>
    <row r="145" spans="1:9" x14ac:dyDescent="0.3">
      <c r="A145">
        <v>3760182</v>
      </c>
      <c r="B145">
        <v>1471</v>
      </c>
      <c r="C145" t="s">
        <v>2150</v>
      </c>
      <c r="D145" s="1">
        <v>45426</v>
      </c>
      <c r="E145" t="s">
        <v>1724</v>
      </c>
      <c r="F145" t="s">
        <v>1927</v>
      </c>
      <c r="G145">
        <v>96.29</v>
      </c>
      <c r="H145">
        <v>526.19000000000005</v>
      </c>
      <c r="I145">
        <v>50666.84</v>
      </c>
    </row>
    <row r="146" spans="1:9" x14ac:dyDescent="0.3">
      <c r="A146">
        <v>8396508</v>
      </c>
      <c r="B146">
        <v>1471</v>
      </c>
      <c r="C146" t="s">
        <v>2151</v>
      </c>
      <c r="D146" s="1">
        <v>45039</v>
      </c>
      <c r="E146" t="s">
        <v>1483</v>
      </c>
      <c r="F146" t="s">
        <v>1358</v>
      </c>
      <c r="G146">
        <v>38.33</v>
      </c>
      <c r="H146">
        <v>974.07</v>
      </c>
      <c r="I146">
        <v>37336.1</v>
      </c>
    </row>
    <row r="147" spans="1:9" x14ac:dyDescent="0.3">
      <c r="A147">
        <v>1060830</v>
      </c>
      <c r="B147">
        <v>1471</v>
      </c>
      <c r="C147" t="s">
        <v>2152</v>
      </c>
      <c r="D147" s="1">
        <v>45256</v>
      </c>
      <c r="E147" t="s">
        <v>1483</v>
      </c>
      <c r="F147" t="s">
        <v>1420</v>
      </c>
      <c r="G147">
        <v>72.41</v>
      </c>
      <c r="H147">
        <v>243.32</v>
      </c>
      <c r="I147">
        <v>17618.8</v>
      </c>
    </row>
    <row r="148" spans="1:9" x14ac:dyDescent="0.3">
      <c r="A148">
        <v>5915936</v>
      </c>
      <c r="B148">
        <v>1471</v>
      </c>
      <c r="C148" t="s">
        <v>2152</v>
      </c>
      <c r="D148" s="1">
        <v>45167</v>
      </c>
      <c r="E148" t="s">
        <v>1228</v>
      </c>
      <c r="F148" t="s">
        <v>1911</v>
      </c>
      <c r="G148">
        <v>76.62</v>
      </c>
      <c r="H148">
        <v>839.22</v>
      </c>
      <c r="I148">
        <v>64301.04</v>
      </c>
    </row>
    <row r="149" spans="1:9" x14ac:dyDescent="0.3">
      <c r="A149">
        <v>8481038</v>
      </c>
      <c r="B149">
        <v>1471</v>
      </c>
      <c r="C149" t="s">
        <v>2152</v>
      </c>
      <c r="D149" s="1">
        <v>45523</v>
      </c>
      <c r="E149" t="s">
        <v>1724</v>
      </c>
      <c r="F149" t="s">
        <v>1040</v>
      </c>
      <c r="G149">
        <v>4.4800000000000004</v>
      </c>
      <c r="H149">
        <v>944.92</v>
      </c>
      <c r="I149">
        <v>4233.24</v>
      </c>
    </row>
    <row r="150" spans="1:9" x14ac:dyDescent="0.3">
      <c r="A150">
        <v>3595671</v>
      </c>
      <c r="B150">
        <v>1471</v>
      </c>
      <c r="C150" t="s">
        <v>2152</v>
      </c>
      <c r="D150" s="1">
        <v>44832</v>
      </c>
      <c r="E150" t="s">
        <v>1724</v>
      </c>
      <c r="F150" t="s">
        <v>1909</v>
      </c>
      <c r="G150">
        <v>26.9</v>
      </c>
      <c r="H150">
        <v>454.93</v>
      </c>
      <c r="I150">
        <v>12237.62</v>
      </c>
    </row>
    <row r="151" spans="1:9" x14ac:dyDescent="0.3">
      <c r="A151">
        <v>5281814</v>
      </c>
      <c r="B151">
        <v>1471</v>
      </c>
      <c r="C151" t="s">
        <v>2152</v>
      </c>
      <c r="D151" s="1">
        <v>45012</v>
      </c>
      <c r="E151" t="s">
        <v>1724</v>
      </c>
      <c r="F151" t="s">
        <v>1409</v>
      </c>
      <c r="G151">
        <v>60.78</v>
      </c>
      <c r="H151">
        <v>347.36</v>
      </c>
      <c r="I151">
        <v>21112.54</v>
      </c>
    </row>
    <row r="152" spans="1:9" x14ac:dyDescent="0.3">
      <c r="A152">
        <v>2055777</v>
      </c>
      <c r="B152">
        <v>1471</v>
      </c>
      <c r="C152" t="s">
        <v>2152</v>
      </c>
      <c r="D152" s="1">
        <v>45137</v>
      </c>
      <c r="E152" t="s">
        <v>1724</v>
      </c>
      <c r="F152" t="s">
        <v>1420</v>
      </c>
      <c r="G152">
        <v>43.49</v>
      </c>
      <c r="H152">
        <v>96.47</v>
      </c>
      <c r="I152">
        <v>4195.4799999999996</v>
      </c>
    </row>
    <row r="153" spans="1:9" x14ac:dyDescent="0.3">
      <c r="A153">
        <v>6174130</v>
      </c>
      <c r="B153">
        <v>1471</v>
      </c>
      <c r="C153" t="s">
        <v>2152</v>
      </c>
      <c r="D153" s="1">
        <v>45478</v>
      </c>
      <c r="E153" t="s">
        <v>1724</v>
      </c>
      <c r="F153" t="s">
        <v>1031</v>
      </c>
      <c r="G153">
        <v>37.729999999999997</v>
      </c>
      <c r="H153">
        <v>126.17</v>
      </c>
      <c r="I153">
        <v>4760.3900000000003</v>
      </c>
    </row>
    <row r="154" spans="1:9" x14ac:dyDescent="0.3">
      <c r="A154">
        <v>9347822</v>
      </c>
      <c r="B154">
        <v>1475</v>
      </c>
      <c r="C154" t="s">
        <v>2150</v>
      </c>
      <c r="D154" s="1">
        <v>45365</v>
      </c>
      <c r="E154" t="s">
        <v>1483</v>
      </c>
      <c r="F154" t="s">
        <v>1929</v>
      </c>
      <c r="G154">
        <v>64.84</v>
      </c>
      <c r="H154">
        <v>753.75</v>
      </c>
      <c r="I154">
        <v>48873.15</v>
      </c>
    </row>
    <row r="155" spans="1:9" x14ac:dyDescent="0.3">
      <c r="A155">
        <v>9202905</v>
      </c>
      <c r="B155">
        <v>1475</v>
      </c>
      <c r="C155" t="s">
        <v>2150</v>
      </c>
      <c r="D155" s="1">
        <v>44960</v>
      </c>
      <c r="E155" t="s">
        <v>1483</v>
      </c>
      <c r="F155" t="s">
        <v>1820</v>
      </c>
      <c r="G155">
        <v>94.4</v>
      </c>
      <c r="H155">
        <v>975.61</v>
      </c>
      <c r="I155">
        <v>92097.58</v>
      </c>
    </row>
    <row r="156" spans="1:9" x14ac:dyDescent="0.3">
      <c r="A156">
        <v>6631384</v>
      </c>
      <c r="B156">
        <v>1475</v>
      </c>
      <c r="C156" t="s">
        <v>2150</v>
      </c>
      <c r="D156" s="1">
        <v>45149</v>
      </c>
      <c r="E156" t="s">
        <v>1483</v>
      </c>
      <c r="F156" t="s">
        <v>1849</v>
      </c>
      <c r="G156">
        <v>47.13</v>
      </c>
      <c r="H156">
        <v>215.57</v>
      </c>
      <c r="I156">
        <v>10159.81</v>
      </c>
    </row>
    <row r="157" spans="1:9" x14ac:dyDescent="0.3">
      <c r="A157">
        <v>3399919</v>
      </c>
      <c r="B157">
        <v>1475</v>
      </c>
      <c r="C157" t="s">
        <v>2150</v>
      </c>
      <c r="D157" s="1">
        <v>45156</v>
      </c>
      <c r="E157" t="s">
        <v>965</v>
      </c>
      <c r="F157" t="s">
        <v>1734</v>
      </c>
      <c r="G157">
        <v>38.18</v>
      </c>
      <c r="H157">
        <v>154.63</v>
      </c>
      <c r="I157">
        <v>5903.77</v>
      </c>
    </row>
    <row r="158" spans="1:9" x14ac:dyDescent="0.3">
      <c r="A158">
        <v>5046284</v>
      </c>
      <c r="B158">
        <v>1475</v>
      </c>
      <c r="C158" t="s">
        <v>2150</v>
      </c>
      <c r="D158" s="1">
        <v>45217</v>
      </c>
      <c r="E158" t="s">
        <v>1228</v>
      </c>
      <c r="F158" t="s">
        <v>1160</v>
      </c>
      <c r="G158">
        <v>5.93</v>
      </c>
      <c r="H158">
        <v>486.79</v>
      </c>
      <c r="I158">
        <v>2886.66</v>
      </c>
    </row>
    <row r="159" spans="1:9" x14ac:dyDescent="0.3">
      <c r="A159">
        <v>5891744</v>
      </c>
      <c r="B159">
        <v>1475</v>
      </c>
      <c r="C159" t="s">
        <v>2150</v>
      </c>
      <c r="D159" s="1">
        <v>45392</v>
      </c>
      <c r="E159" t="s">
        <v>1724</v>
      </c>
      <c r="F159" t="s">
        <v>1307</v>
      </c>
      <c r="G159">
        <v>14.48</v>
      </c>
      <c r="H159">
        <v>502.84</v>
      </c>
      <c r="I159">
        <v>7281.12</v>
      </c>
    </row>
    <row r="160" spans="1:9" x14ac:dyDescent="0.3">
      <c r="A160">
        <v>5193884</v>
      </c>
      <c r="B160">
        <v>1475</v>
      </c>
      <c r="C160" t="s">
        <v>2151</v>
      </c>
      <c r="D160" s="1">
        <v>45483</v>
      </c>
      <c r="E160" t="s">
        <v>965</v>
      </c>
      <c r="F160" t="s">
        <v>1026</v>
      </c>
      <c r="G160">
        <v>90.89</v>
      </c>
      <c r="H160">
        <v>469.01</v>
      </c>
      <c r="I160">
        <v>42628.32</v>
      </c>
    </row>
    <row r="161" spans="1:9" x14ac:dyDescent="0.3">
      <c r="A161">
        <v>3198077</v>
      </c>
      <c r="B161">
        <v>1475</v>
      </c>
      <c r="C161" t="s">
        <v>2151</v>
      </c>
      <c r="D161" s="1">
        <v>45394</v>
      </c>
      <c r="E161" t="s">
        <v>1483</v>
      </c>
      <c r="F161" t="s">
        <v>1513</v>
      </c>
      <c r="G161">
        <v>85.32</v>
      </c>
      <c r="H161">
        <v>517.97</v>
      </c>
      <c r="I161">
        <v>44193.2</v>
      </c>
    </row>
    <row r="162" spans="1:9" x14ac:dyDescent="0.3">
      <c r="A162">
        <v>4760752</v>
      </c>
      <c r="B162">
        <v>1475</v>
      </c>
      <c r="C162" t="s">
        <v>2152</v>
      </c>
      <c r="D162" s="1">
        <v>45016</v>
      </c>
      <c r="E162" t="s">
        <v>1483</v>
      </c>
      <c r="F162" t="s">
        <v>1737</v>
      </c>
      <c r="G162">
        <v>55.41</v>
      </c>
      <c r="H162">
        <v>251.77</v>
      </c>
      <c r="I162">
        <v>13950.58</v>
      </c>
    </row>
    <row r="163" spans="1:9" x14ac:dyDescent="0.3">
      <c r="A163">
        <v>7502898</v>
      </c>
      <c r="B163">
        <v>1475</v>
      </c>
      <c r="C163" t="s">
        <v>2152</v>
      </c>
      <c r="D163" s="1">
        <v>45461</v>
      </c>
      <c r="E163" t="s">
        <v>1228</v>
      </c>
      <c r="F163" t="s">
        <v>1412</v>
      </c>
      <c r="G163">
        <v>62.4</v>
      </c>
      <c r="H163">
        <v>269.83999999999997</v>
      </c>
      <c r="I163">
        <v>16838.02</v>
      </c>
    </row>
    <row r="164" spans="1:9" x14ac:dyDescent="0.3">
      <c r="A164">
        <v>6547981</v>
      </c>
      <c r="B164">
        <v>1475</v>
      </c>
      <c r="C164" t="s">
        <v>2152</v>
      </c>
      <c r="D164" s="1">
        <v>45177</v>
      </c>
      <c r="E164" t="s">
        <v>1724</v>
      </c>
      <c r="F164" t="s">
        <v>1841</v>
      </c>
      <c r="G164">
        <v>19.850000000000001</v>
      </c>
      <c r="H164">
        <v>965.75</v>
      </c>
      <c r="I164">
        <v>19170.14</v>
      </c>
    </row>
    <row r="165" spans="1:9" x14ac:dyDescent="0.3">
      <c r="A165">
        <v>6878670</v>
      </c>
      <c r="B165">
        <v>1475</v>
      </c>
      <c r="C165" t="s">
        <v>2152</v>
      </c>
      <c r="D165" s="1">
        <v>45349</v>
      </c>
      <c r="E165" t="s">
        <v>965</v>
      </c>
      <c r="F165" t="s">
        <v>1045</v>
      </c>
      <c r="G165">
        <v>59.4</v>
      </c>
      <c r="H165">
        <v>877.08</v>
      </c>
      <c r="I165">
        <v>52098.55</v>
      </c>
    </row>
    <row r="166" spans="1:9" x14ac:dyDescent="0.3">
      <c r="A166">
        <v>8203232</v>
      </c>
      <c r="B166">
        <v>1475</v>
      </c>
      <c r="C166" t="s">
        <v>2152</v>
      </c>
      <c r="D166" s="1">
        <v>45057</v>
      </c>
      <c r="E166" t="s">
        <v>965</v>
      </c>
      <c r="F166" t="s">
        <v>1197</v>
      </c>
      <c r="G166">
        <v>29.93</v>
      </c>
      <c r="H166">
        <v>396.97</v>
      </c>
      <c r="I166">
        <v>11881.31</v>
      </c>
    </row>
    <row r="167" spans="1:9" x14ac:dyDescent="0.3">
      <c r="A167">
        <v>2251413</v>
      </c>
      <c r="B167">
        <v>1483</v>
      </c>
      <c r="C167" t="s">
        <v>2150</v>
      </c>
      <c r="D167" s="1">
        <v>44976</v>
      </c>
      <c r="E167" t="s">
        <v>965</v>
      </c>
      <c r="F167" t="s">
        <v>1857</v>
      </c>
      <c r="G167">
        <v>26</v>
      </c>
      <c r="H167">
        <v>215.52</v>
      </c>
      <c r="I167">
        <v>5603.52</v>
      </c>
    </row>
    <row r="168" spans="1:9" x14ac:dyDescent="0.3">
      <c r="A168">
        <v>2878863</v>
      </c>
      <c r="B168">
        <v>1483</v>
      </c>
      <c r="C168" t="s">
        <v>2150</v>
      </c>
      <c r="D168" s="1">
        <v>45461</v>
      </c>
      <c r="E168" t="s">
        <v>1228</v>
      </c>
      <c r="F168" t="s">
        <v>1718</v>
      </c>
      <c r="G168">
        <v>6.56</v>
      </c>
      <c r="H168">
        <v>351.47</v>
      </c>
      <c r="I168">
        <v>2305.64</v>
      </c>
    </row>
    <row r="169" spans="1:9" x14ac:dyDescent="0.3">
      <c r="A169">
        <v>7724523</v>
      </c>
      <c r="B169">
        <v>1483</v>
      </c>
      <c r="C169" t="s">
        <v>2150</v>
      </c>
      <c r="D169" s="1">
        <v>44991</v>
      </c>
      <c r="E169" t="s">
        <v>1228</v>
      </c>
      <c r="F169" t="s">
        <v>1000</v>
      </c>
      <c r="G169">
        <v>35.72</v>
      </c>
      <c r="H169">
        <v>838.43</v>
      </c>
      <c r="I169">
        <v>29948.720000000001</v>
      </c>
    </row>
    <row r="170" spans="1:9" x14ac:dyDescent="0.3">
      <c r="A170">
        <v>8318323</v>
      </c>
      <c r="B170">
        <v>1483</v>
      </c>
      <c r="C170" t="s">
        <v>2150</v>
      </c>
      <c r="D170" s="1">
        <v>45350</v>
      </c>
      <c r="E170" t="s">
        <v>1228</v>
      </c>
      <c r="F170" t="s">
        <v>1603</v>
      </c>
      <c r="G170">
        <v>24.42</v>
      </c>
      <c r="H170">
        <v>725.58</v>
      </c>
      <c r="I170">
        <v>17718.66</v>
      </c>
    </row>
    <row r="171" spans="1:9" x14ac:dyDescent="0.3">
      <c r="A171">
        <v>5869349</v>
      </c>
      <c r="B171">
        <v>1483</v>
      </c>
      <c r="C171" t="s">
        <v>2150</v>
      </c>
      <c r="D171" s="1">
        <v>45172</v>
      </c>
      <c r="E171" t="s">
        <v>1228</v>
      </c>
      <c r="F171" t="s">
        <v>1580</v>
      </c>
      <c r="G171">
        <v>49.8</v>
      </c>
      <c r="H171">
        <v>985.47</v>
      </c>
      <c r="I171">
        <v>49076.41</v>
      </c>
    </row>
    <row r="172" spans="1:9" x14ac:dyDescent="0.3">
      <c r="A172">
        <v>6895089</v>
      </c>
      <c r="B172">
        <v>1483</v>
      </c>
      <c r="C172" t="s">
        <v>2150</v>
      </c>
      <c r="D172" s="1">
        <v>45065</v>
      </c>
      <c r="E172" t="s">
        <v>1724</v>
      </c>
      <c r="F172" t="s">
        <v>1006</v>
      </c>
      <c r="G172">
        <v>40.81</v>
      </c>
      <c r="H172">
        <v>245.08</v>
      </c>
      <c r="I172">
        <v>10001.709999999999</v>
      </c>
    </row>
    <row r="173" spans="1:9" x14ac:dyDescent="0.3">
      <c r="A173">
        <v>2460743</v>
      </c>
      <c r="B173">
        <v>1483</v>
      </c>
      <c r="C173" t="s">
        <v>2151</v>
      </c>
      <c r="D173" s="1">
        <v>45150</v>
      </c>
      <c r="E173" t="s">
        <v>1483</v>
      </c>
      <c r="F173" t="s">
        <v>1863</v>
      </c>
      <c r="G173">
        <v>38.659999999999997</v>
      </c>
      <c r="H173">
        <v>206.65</v>
      </c>
      <c r="I173">
        <v>7989.09</v>
      </c>
    </row>
    <row r="174" spans="1:9" x14ac:dyDescent="0.3">
      <c r="A174">
        <v>5587971</v>
      </c>
      <c r="B174">
        <v>1483</v>
      </c>
      <c r="C174" t="s">
        <v>2151</v>
      </c>
      <c r="D174" s="1">
        <v>44953</v>
      </c>
      <c r="E174" t="s">
        <v>1483</v>
      </c>
      <c r="F174" t="s">
        <v>1085</v>
      </c>
      <c r="G174">
        <v>74.31</v>
      </c>
      <c r="H174">
        <v>979.24</v>
      </c>
      <c r="I174">
        <v>72767.320000000007</v>
      </c>
    </row>
    <row r="175" spans="1:9" x14ac:dyDescent="0.3">
      <c r="A175">
        <v>3816586</v>
      </c>
      <c r="B175">
        <v>1483</v>
      </c>
      <c r="C175" t="s">
        <v>2151</v>
      </c>
      <c r="D175" s="1">
        <v>45350</v>
      </c>
      <c r="E175" t="s">
        <v>1483</v>
      </c>
      <c r="F175" t="s">
        <v>1562</v>
      </c>
      <c r="G175">
        <v>86.48</v>
      </c>
      <c r="H175">
        <v>87.79</v>
      </c>
      <c r="I175">
        <v>7592.08</v>
      </c>
    </row>
    <row r="176" spans="1:9" x14ac:dyDescent="0.3">
      <c r="A176">
        <v>2193684</v>
      </c>
      <c r="B176">
        <v>1483</v>
      </c>
      <c r="C176" t="s">
        <v>2151</v>
      </c>
      <c r="D176" s="1">
        <v>45026</v>
      </c>
      <c r="E176" t="s">
        <v>1724</v>
      </c>
      <c r="F176" t="s">
        <v>1610</v>
      </c>
      <c r="G176">
        <v>70.94</v>
      </c>
      <c r="H176">
        <v>534.83000000000004</v>
      </c>
      <c r="I176">
        <v>37940.839999999997</v>
      </c>
    </row>
    <row r="177" spans="1:9" x14ac:dyDescent="0.3">
      <c r="A177">
        <v>4135101</v>
      </c>
      <c r="B177">
        <v>1483</v>
      </c>
      <c r="C177" t="s">
        <v>2152</v>
      </c>
      <c r="D177" s="1">
        <v>45407</v>
      </c>
      <c r="E177" t="s">
        <v>1483</v>
      </c>
      <c r="F177" t="s">
        <v>1699</v>
      </c>
      <c r="G177">
        <v>27.24</v>
      </c>
      <c r="H177">
        <v>411.38</v>
      </c>
      <c r="I177">
        <v>11205.99</v>
      </c>
    </row>
    <row r="178" spans="1:9" x14ac:dyDescent="0.3">
      <c r="A178">
        <v>5106454</v>
      </c>
      <c r="B178">
        <v>1483</v>
      </c>
      <c r="C178" t="s">
        <v>2152</v>
      </c>
      <c r="D178" s="1">
        <v>45326</v>
      </c>
      <c r="E178" t="s">
        <v>1483</v>
      </c>
      <c r="F178" t="s">
        <v>1166</v>
      </c>
      <c r="G178">
        <v>51.67</v>
      </c>
      <c r="H178">
        <v>231.87</v>
      </c>
      <c r="I178">
        <v>11980.72</v>
      </c>
    </row>
    <row r="179" spans="1:9" x14ac:dyDescent="0.3">
      <c r="A179">
        <v>6838841</v>
      </c>
      <c r="B179">
        <v>1483</v>
      </c>
      <c r="C179" t="s">
        <v>2152</v>
      </c>
      <c r="D179" s="1">
        <v>45336</v>
      </c>
      <c r="E179" t="s">
        <v>1228</v>
      </c>
      <c r="F179" t="s">
        <v>1090</v>
      </c>
      <c r="G179">
        <v>43.73</v>
      </c>
      <c r="H179">
        <v>302.20999999999998</v>
      </c>
      <c r="I179">
        <v>13215.64</v>
      </c>
    </row>
    <row r="180" spans="1:9" x14ac:dyDescent="0.3">
      <c r="A180">
        <v>1353144</v>
      </c>
      <c r="B180">
        <v>1483</v>
      </c>
      <c r="C180" t="s">
        <v>2152</v>
      </c>
      <c r="D180" s="1">
        <v>44901</v>
      </c>
      <c r="E180" t="s">
        <v>1228</v>
      </c>
      <c r="F180" t="s">
        <v>1589</v>
      </c>
      <c r="G180">
        <v>52.6</v>
      </c>
      <c r="H180">
        <v>107</v>
      </c>
      <c r="I180">
        <v>5628.2</v>
      </c>
    </row>
    <row r="181" spans="1:9" x14ac:dyDescent="0.3">
      <c r="A181">
        <v>2051917</v>
      </c>
      <c r="B181">
        <v>1483</v>
      </c>
      <c r="C181" t="s">
        <v>2152</v>
      </c>
      <c r="D181" s="1">
        <v>45517</v>
      </c>
      <c r="E181" t="s">
        <v>1724</v>
      </c>
      <c r="F181" t="s">
        <v>1412</v>
      </c>
      <c r="G181">
        <v>41.81</v>
      </c>
      <c r="H181">
        <v>482.91</v>
      </c>
      <c r="I181">
        <v>20190.47</v>
      </c>
    </row>
    <row r="182" spans="1:9" x14ac:dyDescent="0.3">
      <c r="A182">
        <v>8396184</v>
      </c>
      <c r="B182">
        <v>1558</v>
      </c>
      <c r="C182" t="s">
        <v>2150</v>
      </c>
      <c r="D182" s="1">
        <v>45329</v>
      </c>
      <c r="E182" t="s">
        <v>1483</v>
      </c>
      <c r="F182" t="s">
        <v>1595</v>
      </c>
      <c r="G182">
        <v>39.119999999999997</v>
      </c>
      <c r="H182">
        <v>432.5</v>
      </c>
      <c r="I182">
        <v>16919.400000000001</v>
      </c>
    </row>
    <row r="183" spans="1:9" x14ac:dyDescent="0.3">
      <c r="A183">
        <v>3877775</v>
      </c>
      <c r="B183">
        <v>1558</v>
      </c>
      <c r="C183" t="s">
        <v>2150</v>
      </c>
      <c r="D183" s="1">
        <v>45315</v>
      </c>
      <c r="E183" t="s">
        <v>1483</v>
      </c>
      <c r="F183" t="s">
        <v>1603</v>
      </c>
      <c r="G183">
        <v>54.6</v>
      </c>
      <c r="H183">
        <v>486.12</v>
      </c>
      <c r="I183">
        <v>26542.15</v>
      </c>
    </row>
    <row r="184" spans="1:9" x14ac:dyDescent="0.3">
      <c r="A184">
        <v>5066407</v>
      </c>
      <c r="B184">
        <v>1558</v>
      </c>
      <c r="C184" t="s">
        <v>2150</v>
      </c>
      <c r="D184" s="1">
        <v>45243</v>
      </c>
      <c r="E184" t="s">
        <v>965</v>
      </c>
      <c r="F184" t="s">
        <v>1938</v>
      </c>
      <c r="G184">
        <v>65.06</v>
      </c>
      <c r="H184">
        <v>728.59</v>
      </c>
      <c r="I184">
        <v>47402.07</v>
      </c>
    </row>
    <row r="185" spans="1:9" x14ac:dyDescent="0.3">
      <c r="A185">
        <v>8440464</v>
      </c>
      <c r="B185">
        <v>1558</v>
      </c>
      <c r="C185" t="s">
        <v>2150</v>
      </c>
      <c r="D185" s="1">
        <v>45282</v>
      </c>
      <c r="E185" t="s">
        <v>1228</v>
      </c>
      <c r="F185" t="s">
        <v>1083</v>
      </c>
      <c r="G185">
        <v>79.33</v>
      </c>
      <c r="H185">
        <v>619.97</v>
      </c>
      <c r="I185">
        <v>49182.22</v>
      </c>
    </row>
    <row r="186" spans="1:9" x14ac:dyDescent="0.3">
      <c r="A186">
        <v>2812727</v>
      </c>
      <c r="B186">
        <v>1558</v>
      </c>
      <c r="C186" t="s">
        <v>2150</v>
      </c>
      <c r="D186" s="1">
        <v>45252</v>
      </c>
      <c r="E186" t="s">
        <v>1724</v>
      </c>
      <c r="F186" t="s">
        <v>1584</v>
      </c>
      <c r="G186">
        <v>37.43</v>
      </c>
      <c r="H186">
        <v>709.5</v>
      </c>
      <c r="I186">
        <v>26556.58</v>
      </c>
    </row>
    <row r="187" spans="1:9" x14ac:dyDescent="0.3">
      <c r="A187">
        <v>7932260</v>
      </c>
      <c r="B187">
        <v>1558</v>
      </c>
      <c r="C187" t="s">
        <v>2151</v>
      </c>
      <c r="D187" s="1">
        <v>45206</v>
      </c>
      <c r="E187" t="s">
        <v>965</v>
      </c>
      <c r="F187" t="s">
        <v>970</v>
      </c>
      <c r="G187">
        <v>60.17</v>
      </c>
      <c r="H187">
        <v>216.73</v>
      </c>
      <c r="I187">
        <v>13040.64</v>
      </c>
    </row>
    <row r="188" spans="1:9" x14ac:dyDescent="0.3">
      <c r="A188">
        <v>5417621</v>
      </c>
      <c r="B188">
        <v>1558</v>
      </c>
      <c r="C188" t="s">
        <v>2151</v>
      </c>
      <c r="D188" s="1">
        <v>44886</v>
      </c>
      <c r="E188" t="s">
        <v>965</v>
      </c>
      <c r="F188" t="s">
        <v>1955</v>
      </c>
      <c r="G188">
        <v>60.93</v>
      </c>
      <c r="H188">
        <v>833.48</v>
      </c>
      <c r="I188">
        <v>50783.94</v>
      </c>
    </row>
    <row r="189" spans="1:9" x14ac:dyDescent="0.3">
      <c r="A189">
        <v>6467056</v>
      </c>
      <c r="B189">
        <v>1558</v>
      </c>
      <c r="C189" t="s">
        <v>2151</v>
      </c>
      <c r="D189" s="1">
        <v>45370</v>
      </c>
      <c r="E189" t="s">
        <v>1483</v>
      </c>
      <c r="F189" t="s">
        <v>1684</v>
      </c>
      <c r="G189">
        <v>17.27</v>
      </c>
      <c r="H189">
        <v>803.28</v>
      </c>
      <c r="I189">
        <v>13872.65</v>
      </c>
    </row>
    <row r="190" spans="1:9" x14ac:dyDescent="0.3">
      <c r="A190">
        <v>5349630</v>
      </c>
      <c r="B190">
        <v>1558</v>
      </c>
      <c r="C190" t="s">
        <v>2151</v>
      </c>
      <c r="D190" s="1">
        <v>45372</v>
      </c>
      <c r="E190" t="s">
        <v>1483</v>
      </c>
      <c r="F190" t="s">
        <v>1904</v>
      </c>
      <c r="G190">
        <v>15.45</v>
      </c>
      <c r="H190">
        <v>486.56</v>
      </c>
      <c r="I190">
        <v>7517.35</v>
      </c>
    </row>
    <row r="191" spans="1:9" x14ac:dyDescent="0.3">
      <c r="A191">
        <v>5942014</v>
      </c>
      <c r="B191">
        <v>1558</v>
      </c>
      <c r="C191" t="s">
        <v>2151</v>
      </c>
      <c r="D191" s="1">
        <v>45145</v>
      </c>
      <c r="E191" t="s">
        <v>1724</v>
      </c>
      <c r="F191" t="s">
        <v>1151</v>
      </c>
      <c r="G191">
        <v>86.21</v>
      </c>
      <c r="H191">
        <v>764.14</v>
      </c>
      <c r="I191">
        <v>65876.509999999995</v>
      </c>
    </row>
    <row r="192" spans="1:9" x14ac:dyDescent="0.3">
      <c r="A192">
        <v>9205608</v>
      </c>
      <c r="B192">
        <v>1558</v>
      </c>
      <c r="C192" t="s">
        <v>2151</v>
      </c>
      <c r="D192" s="1">
        <v>44851</v>
      </c>
      <c r="E192" t="s">
        <v>1228</v>
      </c>
      <c r="F192" t="s">
        <v>1321</v>
      </c>
      <c r="G192">
        <v>25.66</v>
      </c>
      <c r="H192">
        <v>618.25</v>
      </c>
      <c r="I192">
        <v>15864.3</v>
      </c>
    </row>
    <row r="193" spans="1:9" x14ac:dyDescent="0.3">
      <c r="A193">
        <v>9912307</v>
      </c>
      <c r="B193">
        <v>1558</v>
      </c>
      <c r="C193" t="s">
        <v>2152</v>
      </c>
      <c r="D193" s="1">
        <v>45553</v>
      </c>
      <c r="E193" t="s">
        <v>1228</v>
      </c>
      <c r="F193" t="s">
        <v>1527</v>
      </c>
      <c r="G193">
        <v>45.21</v>
      </c>
      <c r="H193">
        <v>657.56</v>
      </c>
      <c r="I193">
        <v>29728.29</v>
      </c>
    </row>
    <row r="194" spans="1:9" x14ac:dyDescent="0.3">
      <c r="A194">
        <v>5705648</v>
      </c>
      <c r="B194">
        <v>1558</v>
      </c>
      <c r="C194" t="s">
        <v>2152</v>
      </c>
      <c r="D194" s="1">
        <v>45067</v>
      </c>
      <c r="E194" t="s">
        <v>1228</v>
      </c>
      <c r="F194" t="s">
        <v>1889</v>
      </c>
      <c r="G194">
        <v>59.2</v>
      </c>
      <c r="H194">
        <v>881.95</v>
      </c>
      <c r="I194">
        <v>52211.44</v>
      </c>
    </row>
    <row r="195" spans="1:9" x14ac:dyDescent="0.3">
      <c r="A195">
        <v>2694920</v>
      </c>
      <c r="B195">
        <v>1558</v>
      </c>
      <c r="C195" t="s">
        <v>2152</v>
      </c>
      <c r="D195" s="1">
        <v>45107</v>
      </c>
      <c r="E195" t="s">
        <v>1724</v>
      </c>
      <c r="F195" t="s">
        <v>1579</v>
      </c>
      <c r="G195">
        <v>23.44</v>
      </c>
      <c r="H195">
        <v>555.05999999999995</v>
      </c>
      <c r="I195">
        <v>13010.61</v>
      </c>
    </row>
    <row r="196" spans="1:9" x14ac:dyDescent="0.3">
      <c r="A196">
        <v>8099656</v>
      </c>
      <c r="B196">
        <v>1558</v>
      </c>
      <c r="C196" t="s">
        <v>2152</v>
      </c>
      <c r="D196" s="1">
        <v>45308</v>
      </c>
      <c r="E196" t="s">
        <v>1724</v>
      </c>
      <c r="F196" t="s">
        <v>1582</v>
      </c>
      <c r="G196">
        <v>63.6</v>
      </c>
      <c r="H196">
        <v>363.42</v>
      </c>
      <c r="I196">
        <v>23113.51</v>
      </c>
    </row>
    <row r="197" spans="1:9" x14ac:dyDescent="0.3">
      <c r="A197">
        <v>7574091</v>
      </c>
      <c r="B197">
        <v>1558</v>
      </c>
      <c r="C197" t="s">
        <v>2152</v>
      </c>
      <c r="D197" s="1">
        <v>45452</v>
      </c>
      <c r="E197" t="s">
        <v>1724</v>
      </c>
      <c r="F197" t="s">
        <v>1191</v>
      </c>
      <c r="G197">
        <v>11.21</v>
      </c>
      <c r="H197">
        <v>419.8</v>
      </c>
      <c r="I197">
        <v>4705.96</v>
      </c>
    </row>
    <row r="198" spans="1:9" x14ac:dyDescent="0.3">
      <c r="A198">
        <v>5937782</v>
      </c>
      <c r="B198">
        <v>1558</v>
      </c>
      <c r="C198" t="s">
        <v>2152</v>
      </c>
      <c r="D198" s="1">
        <v>44933</v>
      </c>
      <c r="E198" t="s">
        <v>965</v>
      </c>
      <c r="F198" t="s">
        <v>1128</v>
      </c>
      <c r="G198">
        <v>86.36</v>
      </c>
      <c r="H198">
        <v>58</v>
      </c>
      <c r="I198">
        <v>5008.88</v>
      </c>
    </row>
    <row r="199" spans="1:9" x14ac:dyDescent="0.3">
      <c r="A199">
        <v>2057930</v>
      </c>
      <c r="B199">
        <v>1558</v>
      </c>
      <c r="C199" t="s">
        <v>2152</v>
      </c>
      <c r="D199" s="1">
        <v>45381</v>
      </c>
      <c r="E199" t="s">
        <v>965</v>
      </c>
      <c r="F199" t="s">
        <v>1490</v>
      </c>
      <c r="G199">
        <v>8.1</v>
      </c>
      <c r="H199">
        <v>434.97</v>
      </c>
      <c r="I199">
        <v>3523.26</v>
      </c>
    </row>
    <row r="200" spans="1:9" x14ac:dyDescent="0.3">
      <c r="A200">
        <v>6400349</v>
      </c>
      <c r="B200">
        <v>1666</v>
      </c>
      <c r="C200" t="s">
        <v>2150</v>
      </c>
      <c r="D200" s="1">
        <v>45160</v>
      </c>
      <c r="E200" t="s">
        <v>1483</v>
      </c>
      <c r="F200" t="s">
        <v>1661</v>
      </c>
      <c r="G200">
        <v>3.14</v>
      </c>
      <c r="H200">
        <v>923.1</v>
      </c>
      <c r="I200">
        <v>2898.53</v>
      </c>
    </row>
    <row r="201" spans="1:9" x14ac:dyDescent="0.3">
      <c r="A201">
        <v>2908145</v>
      </c>
      <c r="B201">
        <v>1666</v>
      </c>
      <c r="C201" t="s">
        <v>2150</v>
      </c>
      <c r="D201" s="1">
        <v>45043</v>
      </c>
      <c r="E201" t="s">
        <v>1483</v>
      </c>
      <c r="F201" t="s">
        <v>1874</v>
      </c>
      <c r="G201">
        <v>10.45</v>
      </c>
      <c r="H201">
        <v>824.5</v>
      </c>
      <c r="I201">
        <v>8616.02</v>
      </c>
    </row>
    <row r="202" spans="1:9" x14ac:dyDescent="0.3">
      <c r="A202">
        <v>9849290</v>
      </c>
      <c r="B202">
        <v>1666</v>
      </c>
      <c r="C202" t="s">
        <v>2150</v>
      </c>
      <c r="D202" s="1">
        <v>44831</v>
      </c>
      <c r="E202" t="s">
        <v>1483</v>
      </c>
      <c r="F202" t="s">
        <v>1760</v>
      </c>
      <c r="G202">
        <v>61.93</v>
      </c>
      <c r="H202">
        <v>871.18</v>
      </c>
      <c r="I202">
        <v>53952.18</v>
      </c>
    </row>
    <row r="203" spans="1:9" x14ac:dyDescent="0.3">
      <c r="A203">
        <v>2971070</v>
      </c>
      <c r="B203">
        <v>1666</v>
      </c>
      <c r="C203" t="s">
        <v>2150</v>
      </c>
      <c r="D203" s="1">
        <v>45160</v>
      </c>
      <c r="E203" t="s">
        <v>965</v>
      </c>
      <c r="F203" t="s">
        <v>1311</v>
      </c>
      <c r="G203">
        <v>48.28</v>
      </c>
      <c r="H203">
        <v>782.55</v>
      </c>
      <c r="I203">
        <v>37781.51</v>
      </c>
    </row>
    <row r="204" spans="1:9" x14ac:dyDescent="0.3">
      <c r="A204">
        <v>5188739</v>
      </c>
      <c r="B204">
        <v>1666</v>
      </c>
      <c r="C204" t="s">
        <v>2150</v>
      </c>
      <c r="D204" s="1">
        <v>45120</v>
      </c>
      <c r="E204" t="s">
        <v>1724</v>
      </c>
      <c r="F204" t="s">
        <v>1076</v>
      </c>
      <c r="G204">
        <v>17.73</v>
      </c>
      <c r="H204">
        <v>221.78</v>
      </c>
      <c r="I204">
        <v>3932.16</v>
      </c>
    </row>
    <row r="205" spans="1:9" x14ac:dyDescent="0.3">
      <c r="A205">
        <v>2188294</v>
      </c>
      <c r="B205">
        <v>1666</v>
      </c>
      <c r="C205" t="s">
        <v>2150</v>
      </c>
      <c r="D205" s="1">
        <v>45092</v>
      </c>
      <c r="E205" t="s">
        <v>1724</v>
      </c>
      <c r="F205" t="s">
        <v>1317</v>
      </c>
      <c r="G205">
        <v>18.940000000000001</v>
      </c>
      <c r="H205">
        <v>267.19</v>
      </c>
      <c r="I205">
        <v>5060.58</v>
      </c>
    </row>
    <row r="206" spans="1:9" x14ac:dyDescent="0.3">
      <c r="A206">
        <v>9768494</v>
      </c>
      <c r="B206">
        <v>1666</v>
      </c>
      <c r="C206" t="s">
        <v>2151</v>
      </c>
      <c r="D206" s="1">
        <v>44918</v>
      </c>
      <c r="E206" t="s">
        <v>965</v>
      </c>
      <c r="F206" t="s">
        <v>1631</v>
      </c>
      <c r="G206">
        <v>86.7</v>
      </c>
      <c r="H206">
        <v>186.06</v>
      </c>
      <c r="I206">
        <v>16131.4</v>
      </c>
    </row>
    <row r="207" spans="1:9" x14ac:dyDescent="0.3">
      <c r="A207">
        <v>4076999</v>
      </c>
      <c r="B207">
        <v>1666</v>
      </c>
      <c r="C207" t="s">
        <v>2151</v>
      </c>
      <c r="D207" s="1">
        <v>44882</v>
      </c>
      <c r="E207" t="s">
        <v>965</v>
      </c>
      <c r="F207" t="s">
        <v>1212</v>
      </c>
      <c r="G207">
        <v>76.989999999999995</v>
      </c>
      <c r="H207">
        <v>595.29999999999995</v>
      </c>
      <c r="I207">
        <v>45832.15</v>
      </c>
    </row>
    <row r="208" spans="1:9" x14ac:dyDescent="0.3">
      <c r="A208">
        <v>2230496</v>
      </c>
      <c r="B208">
        <v>1666</v>
      </c>
      <c r="C208" t="s">
        <v>2151</v>
      </c>
      <c r="D208" s="1">
        <v>45243</v>
      </c>
      <c r="E208" t="s">
        <v>965</v>
      </c>
      <c r="F208" t="s">
        <v>1150</v>
      </c>
      <c r="G208">
        <v>27.96</v>
      </c>
      <c r="H208">
        <v>597.29</v>
      </c>
      <c r="I208">
        <v>16700.23</v>
      </c>
    </row>
    <row r="209" spans="1:9" x14ac:dyDescent="0.3">
      <c r="A209">
        <v>2538177</v>
      </c>
      <c r="B209">
        <v>1666</v>
      </c>
      <c r="C209" t="s">
        <v>2151</v>
      </c>
      <c r="D209" s="1">
        <v>44949</v>
      </c>
      <c r="E209" t="s">
        <v>1483</v>
      </c>
      <c r="F209" t="s">
        <v>1121</v>
      </c>
      <c r="G209">
        <v>14.93</v>
      </c>
      <c r="H209">
        <v>82.88</v>
      </c>
      <c r="I209">
        <v>1237.4000000000001</v>
      </c>
    </row>
    <row r="210" spans="1:9" x14ac:dyDescent="0.3">
      <c r="A210">
        <v>5065383</v>
      </c>
      <c r="B210">
        <v>1666</v>
      </c>
      <c r="C210" t="s">
        <v>2151</v>
      </c>
      <c r="D210" s="1">
        <v>45297</v>
      </c>
      <c r="E210" t="s">
        <v>1724</v>
      </c>
      <c r="F210" t="s">
        <v>1776</v>
      </c>
      <c r="G210">
        <v>84.85</v>
      </c>
      <c r="H210">
        <v>109.67</v>
      </c>
      <c r="I210">
        <v>9305.5</v>
      </c>
    </row>
    <row r="211" spans="1:9" x14ac:dyDescent="0.3">
      <c r="A211">
        <v>9475279</v>
      </c>
      <c r="B211">
        <v>1666</v>
      </c>
      <c r="C211" t="s">
        <v>2151</v>
      </c>
      <c r="D211" s="1">
        <v>45353</v>
      </c>
      <c r="E211" t="s">
        <v>1228</v>
      </c>
      <c r="F211" t="s">
        <v>1457</v>
      </c>
      <c r="G211">
        <v>97.99</v>
      </c>
      <c r="H211">
        <v>436.29</v>
      </c>
      <c r="I211">
        <v>42752.06</v>
      </c>
    </row>
    <row r="212" spans="1:9" x14ac:dyDescent="0.3">
      <c r="A212">
        <v>5879549</v>
      </c>
      <c r="B212">
        <v>1666</v>
      </c>
      <c r="C212" t="s">
        <v>2151</v>
      </c>
      <c r="D212" s="1">
        <v>45266</v>
      </c>
      <c r="E212" t="s">
        <v>1228</v>
      </c>
      <c r="F212" t="s">
        <v>1713</v>
      </c>
      <c r="G212">
        <v>53.84</v>
      </c>
      <c r="H212">
        <v>490.1</v>
      </c>
      <c r="I212">
        <v>26386.98</v>
      </c>
    </row>
    <row r="213" spans="1:9" x14ac:dyDescent="0.3">
      <c r="A213">
        <v>5751237</v>
      </c>
      <c r="B213">
        <v>1666</v>
      </c>
      <c r="C213" t="s">
        <v>2152</v>
      </c>
      <c r="D213" s="1">
        <v>45277</v>
      </c>
      <c r="E213" t="s">
        <v>1483</v>
      </c>
      <c r="F213" t="s">
        <v>1759</v>
      </c>
      <c r="G213">
        <v>14.93</v>
      </c>
      <c r="H213">
        <v>897.46</v>
      </c>
      <c r="I213">
        <v>13399.08</v>
      </c>
    </row>
    <row r="214" spans="1:9" x14ac:dyDescent="0.3">
      <c r="A214">
        <v>4031603</v>
      </c>
      <c r="B214">
        <v>1666</v>
      </c>
      <c r="C214" t="s">
        <v>2152</v>
      </c>
      <c r="D214" s="1">
        <v>44908</v>
      </c>
      <c r="E214" t="s">
        <v>1724</v>
      </c>
      <c r="F214" t="s">
        <v>1493</v>
      </c>
      <c r="G214">
        <v>3.19</v>
      </c>
      <c r="H214">
        <v>197.48</v>
      </c>
      <c r="I214">
        <v>629.96</v>
      </c>
    </row>
    <row r="215" spans="1:9" x14ac:dyDescent="0.3">
      <c r="A215">
        <v>3991993</v>
      </c>
      <c r="B215">
        <v>1666</v>
      </c>
      <c r="C215" t="s">
        <v>2152</v>
      </c>
      <c r="D215" s="1">
        <v>45154</v>
      </c>
      <c r="E215" t="s">
        <v>965</v>
      </c>
      <c r="F215" t="s">
        <v>1600</v>
      </c>
      <c r="G215">
        <v>68.58</v>
      </c>
      <c r="H215">
        <v>173.6</v>
      </c>
      <c r="I215">
        <v>11905.49</v>
      </c>
    </row>
    <row r="216" spans="1:9" x14ac:dyDescent="0.3">
      <c r="A216">
        <v>8133780</v>
      </c>
      <c r="B216">
        <v>1719</v>
      </c>
      <c r="C216" t="s">
        <v>2150</v>
      </c>
      <c r="D216" s="1">
        <v>45503</v>
      </c>
      <c r="E216" t="s">
        <v>1483</v>
      </c>
      <c r="F216" t="s">
        <v>1391</v>
      </c>
      <c r="G216">
        <v>46.57</v>
      </c>
      <c r="H216">
        <v>581.19000000000005</v>
      </c>
      <c r="I216">
        <v>27066.02</v>
      </c>
    </row>
    <row r="217" spans="1:9" x14ac:dyDescent="0.3">
      <c r="A217">
        <v>8210965</v>
      </c>
      <c r="B217">
        <v>1719</v>
      </c>
      <c r="C217" t="s">
        <v>2150</v>
      </c>
      <c r="D217" s="1">
        <v>45433</v>
      </c>
      <c r="E217" t="s">
        <v>1483</v>
      </c>
      <c r="F217" t="s">
        <v>1240</v>
      </c>
      <c r="G217">
        <v>9.8000000000000007</v>
      </c>
      <c r="H217">
        <v>847.38</v>
      </c>
      <c r="I217">
        <v>8304.32</v>
      </c>
    </row>
    <row r="218" spans="1:9" x14ac:dyDescent="0.3">
      <c r="A218">
        <v>8562930</v>
      </c>
      <c r="B218">
        <v>1719</v>
      </c>
      <c r="C218" t="s">
        <v>2150</v>
      </c>
      <c r="D218" s="1">
        <v>44948</v>
      </c>
      <c r="E218" t="s">
        <v>965</v>
      </c>
      <c r="F218" t="s">
        <v>1634</v>
      </c>
      <c r="G218">
        <v>83.41</v>
      </c>
      <c r="H218">
        <v>220.7</v>
      </c>
      <c r="I218">
        <v>18408.59</v>
      </c>
    </row>
    <row r="219" spans="1:9" x14ac:dyDescent="0.3">
      <c r="A219">
        <v>2560392</v>
      </c>
      <c r="B219">
        <v>1719</v>
      </c>
      <c r="C219" t="s">
        <v>2150</v>
      </c>
      <c r="D219" s="1">
        <v>45214</v>
      </c>
      <c r="E219" t="s">
        <v>1724</v>
      </c>
      <c r="F219" t="s">
        <v>1787</v>
      </c>
      <c r="G219">
        <v>36.909999999999997</v>
      </c>
      <c r="H219">
        <v>962.36</v>
      </c>
      <c r="I219">
        <v>35520.71</v>
      </c>
    </row>
    <row r="220" spans="1:9" x14ac:dyDescent="0.3">
      <c r="A220">
        <v>3934369</v>
      </c>
      <c r="B220">
        <v>1719</v>
      </c>
      <c r="C220" t="s">
        <v>2150</v>
      </c>
      <c r="D220" s="1">
        <v>45384</v>
      </c>
      <c r="E220" t="s">
        <v>1724</v>
      </c>
      <c r="F220" t="s">
        <v>1734</v>
      </c>
      <c r="G220">
        <v>77.17</v>
      </c>
      <c r="H220">
        <v>565.01</v>
      </c>
      <c r="I220">
        <v>43601.82</v>
      </c>
    </row>
    <row r="221" spans="1:9" x14ac:dyDescent="0.3">
      <c r="A221">
        <v>7854032</v>
      </c>
      <c r="B221">
        <v>1719</v>
      </c>
      <c r="C221" t="s">
        <v>2151</v>
      </c>
      <c r="D221" s="1">
        <v>45522</v>
      </c>
      <c r="E221" t="s">
        <v>1228</v>
      </c>
      <c r="F221" t="s">
        <v>1550</v>
      </c>
      <c r="G221">
        <v>33.69</v>
      </c>
      <c r="H221">
        <v>59.09</v>
      </c>
      <c r="I221">
        <v>1990.74</v>
      </c>
    </row>
    <row r="222" spans="1:9" x14ac:dyDescent="0.3">
      <c r="A222">
        <v>3851912</v>
      </c>
      <c r="B222">
        <v>1719</v>
      </c>
      <c r="C222" t="s">
        <v>2152</v>
      </c>
      <c r="D222" s="1">
        <v>44943</v>
      </c>
      <c r="E222" t="s">
        <v>1483</v>
      </c>
      <c r="F222" t="s">
        <v>1601</v>
      </c>
      <c r="G222">
        <v>43.31</v>
      </c>
      <c r="H222">
        <v>514.41</v>
      </c>
      <c r="I222">
        <v>22279.1</v>
      </c>
    </row>
    <row r="223" spans="1:9" x14ac:dyDescent="0.3">
      <c r="A223">
        <v>3927050</v>
      </c>
      <c r="B223">
        <v>1719</v>
      </c>
      <c r="C223" t="s">
        <v>2152</v>
      </c>
      <c r="D223" s="1">
        <v>45176</v>
      </c>
      <c r="E223" t="s">
        <v>1483</v>
      </c>
      <c r="F223" t="s">
        <v>1192</v>
      </c>
      <c r="G223">
        <v>65.69</v>
      </c>
      <c r="H223">
        <v>788.92</v>
      </c>
      <c r="I223">
        <v>51824.15</v>
      </c>
    </row>
    <row r="224" spans="1:9" x14ac:dyDescent="0.3">
      <c r="A224">
        <v>2275382</v>
      </c>
      <c r="B224">
        <v>1719</v>
      </c>
      <c r="C224" t="s">
        <v>2152</v>
      </c>
      <c r="D224" s="1">
        <v>44981</v>
      </c>
      <c r="E224" t="s">
        <v>1483</v>
      </c>
      <c r="F224" t="s">
        <v>1442</v>
      </c>
      <c r="G224">
        <v>18.850000000000001</v>
      </c>
      <c r="H224">
        <v>429.16</v>
      </c>
      <c r="I224">
        <v>8089.67</v>
      </c>
    </row>
    <row r="225" spans="1:9" x14ac:dyDescent="0.3">
      <c r="A225">
        <v>3244650</v>
      </c>
      <c r="B225">
        <v>1719</v>
      </c>
      <c r="C225" t="s">
        <v>2152</v>
      </c>
      <c r="D225" s="1">
        <v>45374</v>
      </c>
      <c r="E225" t="s">
        <v>1228</v>
      </c>
      <c r="F225" t="s">
        <v>1337</v>
      </c>
      <c r="G225">
        <v>86.18</v>
      </c>
      <c r="H225">
        <v>750.97</v>
      </c>
      <c r="I225">
        <v>64718.59</v>
      </c>
    </row>
    <row r="226" spans="1:9" x14ac:dyDescent="0.3">
      <c r="A226">
        <v>4507036</v>
      </c>
      <c r="B226">
        <v>1719</v>
      </c>
      <c r="C226" t="s">
        <v>2152</v>
      </c>
      <c r="D226" s="1">
        <v>45307</v>
      </c>
      <c r="E226" t="s">
        <v>1724</v>
      </c>
      <c r="F226" t="s">
        <v>1945</v>
      </c>
      <c r="G226">
        <v>77.98</v>
      </c>
      <c r="H226">
        <v>799.22</v>
      </c>
      <c r="I226">
        <v>62323.18</v>
      </c>
    </row>
    <row r="227" spans="1:9" x14ac:dyDescent="0.3">
      <c r="A227">
        <v>8684526</v>
      </c>
      <c r="B227">
        <v>1719</v>
      </c>
      <c r="C227" t="s">
        <v>2152</v>
      </c>
      <c r="D227" s="1">
        <v>45282</v>
      </c>
      <c r="E227" t="s">
        <v>1724</v>
      </c>
      <c r="F227" t="s">
        <v>1537</v>
      </c>
      <c r="G227">
        <v>83.3</v>
      </c>
      <c r="H227">
        <v>367.23</v>
      </c>
      <c r="I227">
        <v>30590.26</v>
      </c>
    </row>
    <row r="228" spans="1:9" x14ac:dyDescent="0.3">
      <c r="A228">
        <v>8991092</v>
      </c>
      <c r="B228">
        <v>1719</v>
      </c>
      <c r="C228" t="s">
        <v>2152</v>
      </c>
      <c r="D228" s="1">
        <v>45427</v>
      </c>
      <c r="E228" t="s">
        <v>965</v>
      </c>
      <c r="F228" t="s">
        <v>1808</v>
      </c>
      <c r="G228">
        <v>39.299999999999997</v>
      </c>
      <c r="H228">
        <v>466.6</v>
      </c>
      <c r="I228">
        <v>18337.38</v>
      </c>
    </row>
    <row r="229" spans="1:9" x14ac:dyDescent="0.3">
      <c r="A229">
        <v>9891697</v>
      </c>
      <c r="B229">
        <v>1726</v>
      </c>
      <c r="C229" t="s">
        <v>2150</v>
      </c>
      <c r="D229" s="1">
        <v>45340</v>
      </c>
      <c r="E229" t="s">
        <v>1483</v>
      </c>
      <c r="F229" t="s">
        <v>1439</v>
      </c>
      <c r="G229">
        <v>21.17</v>
      </c>
      <c r="H229">
        <v>946.33</v>
      </c>
      <c r="I229">
        <v>20033.810000000001</v>
      </c>
    </row>
    <row r="230" spans="1:9" x14ac:dyDescent="0.3">
      <c r="A230">
        <v>7597566</v>
      </c>
      <c r="B230">
        <v>1726</v>
      </c>
      <c r="C230" t="s">
        <v>2150</v>
      </c>
      <c r="D230" s="1">
        <v>44903</v>
      </c>
      <c r="E230" t="s">
        <v>965</v>
      </c>
      <c r="F230" t="s">
        <v>1641</v>
      </c>
      <c r="G230">
        <v>93.26</v>
      </c>
      <c r="H230">
        <v>814.55</v>
      </c>
      <c r="I230">
        <v>75964.929999999993</v>
      </c>
    </row>
    <row r="231" spans="1:9" x14ac:dyDescent="0.3">
      <c r="A231">
        <v>8097592</v>
      </c>
      <c r="B231">
        <v>1726</v>
      </c>
      <c r="C231" t="s">
        <v>2150</v>
      </c>
      <c r="D231" s="1">
        <v>44993</v>
      </c>
      <c r="E231" t="s">
        <v>1228</v>
      </c>
      <c r="F231" t="s">
        <v>1413</v>
      </c>
      <c r="G231">
        <v>98.69</v>
      </c>
      <c r="H231">
        <v>250.08</v>
      </c>
      <c r="I231">
        <v>24680.400000000001</v>
      </c>
    </row>
    <row r="232" spans="1:9" x14ac:dyDescent="0.3">
      <c r="A232">
        <v>4239558</v>
      </c>
      <c r="B232">
        <v>1726</v>
      </c>
      <c r="C232" t="s">
        <v>2151</v>
      </c>
      <c r="D232" s="1">
        <v>45191</v>
      </c>
      <c r="E232" t="s">
        <v>965</v>
      </c>
      <c r="F232" t="s">
        <v>1914</v>
      </c>
      <c r="G232">
        <v>45.08</v>
      </c>
      <c r="H232">
        <v>431.59</v>
      </c>
      <c r="I232">
        <v>19456.080000000002</v>
      </c>
    </row>
    <row r="233" spans="1:9" x14ac:dyDescent="0.3">
      <c r="A233">
        <v>3639516</v>
      </c>
      <c r="B233">
        <v>1726</v>
      </c>
      <c r="C233" t="s">
        <v>2151</v>
      </c>
      <c r="D233" s="1">
        <v>45387</v>
      </c>
      <c r="E233" t="s">
        <v>1483</v>
      </c>
      <c r="F233" t="s">
        <v>1822</v>
      </c>
      <c r="G233">
        <v>31.32</v>
      </c>
      <c r="H233">
        <v>320.54000000000002</v>
      </c>
      <c r="I233">
        <v>10039.31</v>
      </c>
    </row>
    <row r="234" spans="1:9" x14ac:dyDescent="0.3">
      <c r="A234">
        <v>2572084</v>
      </c>
      <c r="B234">
        <v>1726</v>
      </c>
      <c r="C234" t="s">
        <v>2151</v>
      </c>
      <c r="D234" s="1">
        <v>45179</v>
      </c>
      <c r="E234" t="s">
        <v>1228</v>
      </c>
      <c r="F234" t="s">
        <v>1855</v>
      </c>
      <c r="G234">
        <v>61.45</v>
      </c>
      <c r="H234">
        <v>739.32</v>
      </c>
      <c r="I234">
        <v>45431.21</v>
      </c>
    </row>
    <row r="235" spans="1:9" x14ac:dyDescent="0.3">
      <c r="A235">
        <v>9479782</v>
      </c>
      <c r="B235">
        <v>1726</v>
      </c>
      <c r="C235" t="s">
        <v>2151</v>
      </c>
      <c r="D235" s="1">
        <v>45095</v>
      </c>
      <c r="E235" t="s">
        <v>1228</v>
      </c>
      <c r="F235" t="s">
        <v>1022</v>
      </c>
      <c r="G235">
        <v>62.94</v>
      </c>
      <c r="H235">
        <v>135.38</v>
      </c>
      <c r="I235">
        <v>8520.82</v>
      </c>
    </row>
    <row r="236" spans="1:9" x14ac:dyDescent="0.3">
      <c r="A236">
        <v>2001279</v>
      </c>
      <c r="B236">
        <v>1726</v>
      </c>
      <c r="C236" t="s">
        <v>2152</v>
      </c>
      <c r="D236" s="1">
        <v>45285</v>
      </c>
      <c r="E236" t="s">
        <v>1228</v>
      </c>
      <c r="F236" t="s">
        <v>1472</v>
      </c>
      <c r="G236">
        <v>33.380000000000003</v>
      </c>
      <c r="H236">
        <v>670.28</v>
      </c>
      <c r="I236">
        <v>22373.95</v>
      </c>
    </row>
    <row r="237" spans="1:9" x14ac:dyDescent="0.3">
      <c r="A237">
        <v>3823622</v>
      </c>
      <c r="B237">
        <v>1726</v>
      </c>
      <c r="C237" t="s">
        <v>2152</v>
      </c>
      <c r="D237" s="1">
        <v>44846</v>
      </c>
      <c r="E237" t="s">
        <v>1228</v>
      </c>
      <c r="F237" t="s">
        <v>997</v>
      </c>
      <c r="G237">
        <v>68.900000000000006</v>
      </c>
      <c r="H237">
        <v>913.83</v>
      </c>
      <c r="I237">
        <v>62962.89</v>
      </c>
    </row>
    <row r="238" spans="1:9" x14ac:dyDescent="0.3">
      <c r="A238">
        <v>4227785</v>
      </c>
      <c r="B238">
        <v>1726</v>
      </c>
      <c r="C238" t="s">
        <v>2152</v>
      </c>
      <c r="D238" s="1">
        <v>45073</v>
      </c>
      <c r="E238" t="s">
        <v>1724</v>
      </c>
      <c r="F238" t="s">
        <v>1044</v>
      </c>
      <c r="G238">
        <v>51.62</v>
      </c>
      <c r="H238">
        <v>939.72</v>
      </c>
      <c r="I238">
        <v>48508.35</v>
      </c>
    </row>
    <row r="239" spans="1:9" x14ac:dyDescent="0.3">
      <c r="A239">
        <v>4765594</v>
      </c>
      <c r="B239">
        <v>1763</v>
      </c>
      <c r="C239" t="s">
        <v>2150</v>
      </c>
      <c r="D239" s="1">
        <v>45125</v>
      </c>
      <c r="E239" t="s">
        <v>1483</v>
      </c>
      <c r="F239" t="s">
        <v>1078</v>
      </c>
      <c r="G239">
        <v>8.1199999999999992</v>
      </c>
      <c r="H239">
        <v>425.64</v>
      </c>
      <c r="I239">
        <v>3456.2</v>
      </c>
    </row>
    <row r="240" spans="1:9" x14ac:dyDescent="0.3">
      <c r="A240">
        <v>4412811</v>
      </c>
      <c r="B240">
        <v>1763</v>
      </c>
      <c r="C240" t="s">
        <v>2150</v>
      </c>
      <c r="D240" s="1">
        <v>45233</v>
      </c>
      <c r="E240" t="s">
        <v>965</v>
      </c>
      <c r="F240" t="s">
        <v>1092</v>
      </c>
      <c r="G240">
        <v>75.61</v>
      </c>
      <c r="H240">
        <v>68.459999999999994</v>
      </c>
      <c r="I240">
        <v>5176.26</v>
      </c>
    </row>
    <row r="241" spans="1:9" x14ac:dyDescent="0.3">
      <c r="A241">
        <v>9478650</v>
      </c>
      <c r="B241">
        <v>1763</v>
      </c>
      <c r="C241" t="s">
        <v>2150</v>
      </c>
      <c r="D241" s="1">
        <v>44839</v>
      </c>
      <c r="E241" t="s">
        <v>965</v>
      </c>
      <c r="F241" t="s">
        <v>1819</v>
      </c>
      <c r="G241">
        <v>46.71</v>
      </c>
      <c r="H241">
        <v>104.55</v>
      </c>
      <c r="I241">
        <v>4883.53</v>
      </c>
    </row>
    <row r="242" spans="1:9" x14ac:dyDescent="0.3">
      <c r="A242">
        <v>8875109</v>
      </c>
      <c r="B242">
        <v>1763</v>
      </c>
      <c r="C242" t="s">
        <v>2150</v>
      </c>
      <c r="D242" s="1">
        <v>45086</v>
      </c>
      <c r="E242" t="s">
        <v>965</v>
      </c>
      <c r="F242" t="s">
        <v>1194</v>
      </c>
      <c r="G242">
        <v>22.24</v>
      </c>
      <c r="H242">
        <v>108.09</v>
      </c>
      <c r="I242">
        <v>2403.92</v>
      </c>
    </row>
    <row r="243" spans="1:9" x14ac:dyDescent="0.3">
      <c r="A243">
        <v>7586209</v>
      </c>
      <c r="B243">
        <v>1763</v>
      </c>
      <c r="C243" t="s">
        <v>2150</v>
      </c>
      <c r="D243" s="1">
        <v>45263</v>
      </c>
      <c r="E243" t="s">
        <v>965</v>
      </c>
      <c r="F243" t="s">
        <v>1284</v>
      </c>
      <c r="G243">
        <v>11.8</v>
      </c>
      <c r="H243">
        <v>588.91999999999996</v>
      </c>
      <c r="I243">
        <v>6949.26</v>
      </c>
    </row>
    <row r="244" spans="1:9" x14ac:dyDescent="0.3">
      <c r="A244">
        <v>4132907</v>
      </c>
      <c r="B244">
        <v>1763</v>
      </c>
      <c r="C244" t="s">
        <v>2150</v>
      </c>
      <c r="D244" s="1">
        <v>44978</v>
      </c>
      <c r="E244" t="s">
        <v>965</v>
      </c>
      <c r="F244" t="s">
        <v>1686</v>
      </c>
      <c r="G244">
        <v>24.19</v>
      </c>
      <c r="H244">
        <v>589.92999999999995</v>
      </c>
      <c r="I244">
        <v>14270.41</v>
      </c>
    </row>
    <row r="245" spans="1:9" x14ac:dyDescent="0.3">
      <c r="A245">
        <v>2830752</v>
      </c>
      <c r="B245">
        <v>1763</v>
      </c>
      <c r="C245" t="s">
        <v>2150</v>
      </c>
      <c r="D245" s="1">
        <v>45078</v>
      </c>
      <c r="E245" t="s">
        <v>1724</v>
      </c>
      <c r="F245" t="s">
        <v>1848</v>
      </c>
      <c r="G245">
        <v>48.24</v>
      </c>
      <c r="H245">
        <v>978.39</v>
      </c>
      <c r="I245">
        <v>47197.53</v>
      </c>
    </row>
    <row r="246" spans="1:9" x14ac:dyDescent="0.3">
      <c r="A246">
        <v>6985749</v>
      </c>
      <c r="B246">
        <v>1763</v>
      </c>
      <c r="C246" t="s">
        <v>2151</v>
      </c>
      <c r="D246" s="1">
        <v>45393</v>
      </c>
      <c r="E246" t="s">
        <v>1483</v>
      </c>
      <c r="F246" t="s">
        <v>1019</v>
      </c>
      <c r="G246">
        <v>17.739999999999998</v>
      </c>
      <c r="H246">
        <v>129.58000000000001</v>
      </c>
      <c r="I246">
        <v>2298.75</v>
      </c>
    </row>
    <row r="247" spans="1:9" x14ac:dyDescent="0.3">
      <c r="A247">
        <v>2636838</v>
      </c>
      <c r="B247">
        <v>1763</v>
      </c>
      <c r="C247" t="s">
        <v>2151</v>
      </c>
      <c r="D247" s="1">
        <v>44865</v>
      </c>
      <c r="E247" t="s">
        <v>1724</v>
      </c>
      <c r="F247" t="s">
        <v>1403</v>
      </c>
      <c r="G247">
        <v>3.38</v>
      </c>
      <c r="H247">
        <v>75.680000000000007</v>
      </c>
      <c r="I247">
        <v>255.8</v>
      </c>
    </row>
    <row r="248" spans="1:9" x14ac:dyDescent="0.3">
      <c r="A248">
        <v>9831751</v>
      </c>
      <c r="B248">
        <v>1763</v>
      </c>
      <c r="C248" t="s">
        <v>2151</v>
      </c>
      <c r="D248" s="1">
        <v>45165</v>
      </c>
      <c r="E248" t="s">
        <v>1724</v>
      </c>
      <c r="F248" t="s">
        <v>1763</v>
      </c>
      <c r="G248">
        <v>13.79</v>
      </c>
      <c r="H248">
        <v>146.66</v>
      </c>
      <c r="I248">
        <v>2022.44</v>
      </c>
    </row>
    <row r="249" spans="1:9" x14ac:dyDescent="0.3">
      <c r="A249">
        <v>9077968</v>
      </c>
      <c r="B249">
        <v>1763</v>
      </c>
      <c r="C249" t="s">
        <v>2151</v>
      </c>
      <c r="D249" s="1">
        <v>45251</v>
      </c>
      <c r="E249" t="s">
        <v>1724</v>
      </c>
      <c r="F249" t="s">
        <v>1764</v>
      </c>
      <c r="G249">
        <v>88.99</v>
      </c>
      <c r="H249">
        <v>202.63</v>
      </c>
      <c r="I249">
        <v>18032.04</v>
      </c>
    </row>
    <row r="250" spans="1:9" x14ac:dyDescent="0.3">
      <c r="A250">
        <v>3065085</v>
      </c>
      <c r="B250">
        <v>1763</v>
      </c>
      <c r="C250" t="s">
        <v>2151</v>
      </c>
      <c r="D250" s="1">
        <v>45016</v>
      </c>
      <c r="E250" t="s">
        <v>1724</v>
      </c>
      <c r="F250" t="s">
        <v>1763</v>
      </c>
      <c r="G250">
        <v>81.02</v>
      </c>
      <c r="H250">
        <v>209.84</v>
      </c>
      <c r="I250">
        <v>17001.240000000002</v>
      </c>
    </row>
    <row r="251" spans="1:9" x14ac:dyDescent="0.3">
      <c r="A251">
        <v>2036471</v>
      </c>
      <c r="B251">
        <v>1763</v>
      </c>
      <c r="C251" t="s">
        <v>2151</v>
      </c>
      <c r="D251" s="1">
        <v>45547</v>
      </c>
      <c r="E251" t="s">
        <v>1228</v>
      </c>
      <c r="F251" t="s">
        <v>1503</v>
      </c>
      <c r="G251">
        <v>19.75</v>
      </c>
      <c r="H251">
        <v>353.49</v>
      </c>
      <c r="I251">
        <v>6981.43</v>
      </c>
    </row>
    <row r="252" spans="1:9" x14ac:dyDescent="0.3">
      <c r="A252">
        <v>6429225</v>
      </c>
      <c r="B252">
        <v>1763</v>
      </c>
      <c r="C252" t="s">
        <v>2151</v>
      </c>
      <c r="D252" s="1">
        <v>45453</v>
      </c>
      <c r="E252" t="s">
        <v>1228</v>
      </c>
      <c r="F252" t="s">
        <v>1127</v>
      </c>
      <c r="G252">
        <v>66.63</v>
      </c>
      <c r="H252">
        <v>750.09</v>
      </c>
      <c r="I252">
        <v>49978.5</v>
      </c>
    </row>
    <row r="253" spans="1:9" x14ac:dyDescent="0.3">
      <c r="A253">
        <v>1125377</v>
      </c>
      <c r="B253">
        <v>1763</v>
      </c>
      <c r="C253" t="s">
        <v>2151</v>
      </c>
      <c r="D253" s="1">
        <v>45430</v>
      </c>
      <c r="E253" t="s">
        <v>1228</v>
      </c>
      <c r="F253" t="s">
        <v>1780</v>
      </c>
      <c r="G253">
        <v>70.83</v>
      </c>
      <c r="H253">
        <v>135.21</v>
      </c>
      <c r="I253">
        <v>9576.92</v>
      </c>
    </row>
    <row r="254" spans="1:9" x14ac:dyDescent="0.3">
      <c r="A254">
        <v>7964033</v>
      </c>
      <c r="B254">
        <v>1763</v>
      </c>
      <c r="C254" t="s">
        <v>2152</v>
      </c>
      <c r="D254" s="1">
        <v>45490</v>
      </c>
      <c r="E254" t="s">
        <v>1724</v>
      </c>
      <c r="F254" t="s">
        <v>1148</v>
      </c>
      <c r="G254">
        <v>55.57</v>
      </c>
      <c r="H254">
        <v>526.94000000000005</v>
      </c>
      <c r="I254">
        <v>29282.06</v>
      </c>
    </row>
    <row r="255" spans="1:9" x14ac:dyDescent="0.3">
      <c r="A255">
        <v>1201075</v>
      </c>
      <c r="B255">
        <v>1763</v>
      </c>
      <c r="C255" t="s">
        <v>2152</v>
      </c>
      <c r="D255" s="1">
        <v>44900</v>
      </c>
      <c r="E255" t="s">
        <v>1724</v>
      </c>
      <c r="F255" t="s">
        <v>1047</v>
      </c>
      <c r="G255">
        <v>28.09</v>
      </c>
      <c r="H255">
        <v>431.11</v>
      </c>
      <c r="I255">
        <v>12109.88</v>
      </c>
    </row>
    <row r="256" spans="1:9" x14ac:dyDescent="0.3">
      <c r="A256">
        <v>1210040</v>
      </c>
      <c r="B256">
        <v>1763</v>
      </c>
      <c r="C256" t="s">
        <v>2152</v>
      </c>
      <c r="D256" s="1">
        <v>45542</v>
      </c>
      <c r="E256" t="s">
        <v>1724</v>
      </c>
      <c r="F256" t="s">
        <v>1304</v>
      </c>
      <c r="G256">
        <v>66.790000000000006</v>
      </c>
      <c r="H256">
        <v>55.85</v>
      </c>
      <c r="I256">
        <v>3730.22</v>
      </c>
    </row>
    <row r="257" spans="1:9" x14ac:dyDescent="0.3">
      <c r="A257">
        <v>4249754</v>
      </c>
      <c r="B257">
        <v>1763</v>
      </c>
      <c r="C257" t="s">
        <v>2152</v>
      </c>
      <c r="D257" s="1">
        <v>45143</v>
      </c>
      <c r="E257" t="s">
        <v>965</v>
      </c>
      <c r="F257" t="s">
        <v>1049</v>
      </c>
      <c r="G257">
        <v>99.98</v>
      </c>
      <c r="H257">
        <v>289.89999999999998</v>
      </c>
      <c r="I257">
        <v>28984.2</v>
      </c>
    </row>
    <row r="258" spans="1:9" x14ac:dyDescent="0.3">
      <c r="A258">
        <v>5576022</v>
      </c>
      <c r="B258">
        <v>1770</v>
      </c>
      <c r="C258" t="s">
        <v>2150</v>
      </c>
      <c r="D258" s="1">
        <v>45541</v>
      </c>
      <c r="E258" t="s">
        <v>1483</v>
      </c>
      <c r="F258" t="s">
        <v>1405</v>
      </c>
      <c r="G258">
        <v>11.35</v>
      </c>
      <c r="H258">
        <v>198.11</v>
      </c>
      <c r="I258">
        <v>2248.5500000000002</v>
      </c>
    </row>
    <row r="259" spans="1:9" x14ac:dyDescent="0.3">
      <c r="A259">
        <v>2731974</v>
      </c>
      <c r="B259">
        <v>1770</v>
      </c>
      <c r="C259" t="s">
        <v>2150</v>
      </c>
      <c r="D259" s="1">
        <v>44948</v>
      </c>
      <c r="E259" t="s">
        <v>1483</v>
      </c>
      <c r="F259" t="s">
        <v>1794</v>
      </c>
      <c r="G259">
        <v>97.43</v>
      </c>
      <c r="H259">
        <v>571.17999999999995</v>
      </c>
      <c r="I259">
        <v>55650.07</v>
      </c>
    </row>
    <row r="260" spans="1:9" x14ac:dyDescent="0.3">
      <c r="A260">
        <v>6463888</v>
      </c>
      <c r="B260">
        <v>1770</v>
      </c>
      <c r="C260" t="s">
        <v>2150</v>
      </c>
      <c r="D260" s="1">
        <v>45535</v>
      </c>
      <c r="E260" t="s">
        <v>965</v>
      </c>
      <c r="F260" t="s">
        <v>1754</v>
      </c>
      <c r="G260">
        <v>96.49</v>
      </c>
      <c r="H260">
        <v>467.28</v>
      </c>
      <c r="I260">
        <v>45087.85</v>
      </c>
    </row>
    <row r="261" spans="1:9" x14ac:dyDescent="0.3">
      <c r="A261">
        <v>2811094</v>
      </c>
      <c r="B261">
        <v>1770</v>
      </c>
      <c r="C261" t="s">
        <v>2150</v>
      </c>
      <c r="D261" s="1">
        <v>45366</v>
      </c>
      <c r="E261" t="s">
        <v>1228</v>
      </c>
      <c r="F261" t="s">
        <v>1861</v>
      </c>
      <c r="G261">
        <v>54.29</v>
      </c>
      <c r="H261">
        <v>820.15</v>
      </c>
      <c r="I261">
        <v>44525.94</v>
      </c>
    </row>
    <row r="262" spans="1:9" x14ac:dyDescent="0.3">
      <c r="A262">
        <v>7001664</v>
      </c>
      <c r="B262">
        <v>1770</v>
      </c>
      <c r="C262" t="s">
        <v>2150</v>
      </c>
      <c r="D262" s="1">
        <v>45305</v>
      </c>
      <c r="E262" t="s">
        <v>1228</v>
      </c>
      <c r="F262" t="s">
        <v>1376</v>
      </c>
      <c r="G262">
        <v>64.83</v>
      </c>
      <c r="H262">
        <v>149.24</v>
      </c>
      <c r="I262">
        <v>9675.23</v>
      </c>
    </row>
    <row r="263" spans="1:9" x14ac:dyDescent="0.3">
      <c r="A263">
        <v>3695424</v>
      </c>
      <c r="B263">
        <v>1770</v>
      </c>
      <c r="C263" t="s">
        <v>2150</v>
      </c>
      <c r="D263" s="1">
        <v>45420</v>
      </c>
      <c r="E263" t="s">
        <v>1724</v>
      </c>
      <c r="F263" t="s">
        <v>1505</v>
      </c>
      <c r="G263">
        <v>70.33</v>
      </c>
      <c r="H263">
        <v>637.24</v>
      </c>
      <c r="I263">
        <v>44817.09</v>
      </c>
    </row>
    <row r="264" spans="1:9" x14ac:dyDescent="0.3">
      <c r="A264">
        <v>5323143</v>
      </c>
      <c r="B264">
        <v>1770</v>
      </c>
      <c r="C264" t="s">
        <v>2150</v>
      </c>
      <c r="D264" s="1">
        <v>45312</v>
      </c>
      <c r="E264" t="s">
        <v>1724</v>
      </c>
      <c r="F264" t="s">
        <v>1518</v>
      </c>
      <c r="G264">
        <v>37.369999999999997</v>
      </c>
      <c r="H264">
        <v>683.05</v>
      </c>
      <c r="I264">
        <v>25525.58</v>
      </c>
    </row>
    <row r="265" spans="1:9" x14ac:dyDescent="0.3">
      <c r="A265">
        <v>6727332</v>
      </c>
      <c r="B265">
        <v>1770</v>
      </c>
      <c r="C265" t="s">
        <v>2151</v>
      </c>
      <c r="D265" s="1">
        <v>44979</v>
      </c>
      <c r="E265" t="s">
        <v>965</v>
      </c>
      <c r="F265" t="s">
        <v>1317</v>
      </c>
      <c r="G265">
        <v>84.36</v>
      </c>
      <c r="H265">
        <v>469.2</v>
      </c>
      <c r="I265">
        <v>39581.71</v>
      </c>
    </row>
    <row r="266" spans="1:9" x14ac:dyDescent="0.3">
      <c r="A266">
        <v>5439432</v>
      </c>
      <c r="B266">
        <v>1770</v>
      </c>
      <c r="C266" t="s">
        <v>2151</v>
      </c>
      <c r="D266" s="1">
        <v>45356</v>
      </c>
      <c r="E266" t="s">
        <v>1483</v>
      </c>
      <c r="F266" t="s">
        <v>1257</v>
      </c>
      <c r="G266">
        <v>68.78</v>
      </c>
      <c r="H266">
        <v>898.58</v>
      </c>
      <c r="I266">
        <v>61804.33</v>
      </c>
    </row>
    <row r="267" spans="1:9" x14ac:dyDescent="0.3">
      <c r="A267">
        <v>3611233</v>
      </c>
      <c r="B267">
        <v>1770</v>
      </c>
      <c r="C267" t="s">
        <v>2151</v>
      </c>
      <c r="D267" s="1">
        <v>45251</v>
      </c>
      <c r="E267" t="s">
        <v>1724</v>
      </c>
      <c r="F267" t="s">
        <v>1242</v>
      </c>
      <c r="G267">
        <v>4.12</v>
      </c>
      <c r="H267">
        <v>290.45999999999998</v>
      </c>
      <c r="I267">
        <v>1196.7</v>
      </c>
    </row>
    <row r="268" spans="1:9" x14ac:dyDescent="0.3">
      <c r="A268">
        <v>4720328</v>
      </c>
      <c r="B268">
        <v>1770</v>
      </c>
      <c r="C268" t="s">
        <v>2151</v>
      </c>
      <c r="D268" s="1">
        <v>45030</v>
      </c>
      <c r="E268" t="s">
        <v>1228</v>
      </c>
      <c r="F268" t="s">
        <v>1355</v>
      </c>
      <c r="G268">
        <v>44.68</v>
      </c>
      <c r="H268">
        <v>452.06</v>
      </c>
      <c r="I268">
        <v>20198.04</v>
      </c>
    </row>
    <row r="269" spans="1:9" x14ac:dyDescent="0.3">
      <c r="A269">
        <v>1637959</v>
      </c>
      <c r="B269">
        <v>1770</v>
      </c>
      <c r="C269" t="s">
        <v>2152</v>
      </c>
      <c r="D269" s="1">
        <v>44900</v>
      </c>
      <c r="E269" t="s">
        <v>1483</v>
      </c>
      <c r="F269" t="s">
        <v>1616</v>
      </c>
      <c r="G269">
        <v>77.599999999999994</v>
      </c>
      <c r="H269">
        <v>628.86</v>
      </c>
      <c r="I269">
        <v>48799.54</v>
      </c>
    </row>
    <row r="270" spans="1:9" x14ac:dyDescent="0.3">
      <c r="A270">
        <v>9481000</v>
      </c>
      <c r="B270">
        <v>1770</v>
      </c>
      <c r="C270" t="s">
        <v>2152</v>
      </c>
      <c r="D270" s="1">
        <v>45192</v>
      </c>
      <c r="E270" t="s">
        <v>1228</v>
      </c>
      <c r="F270" t="s">
        <v>1783</v>
      </c>
      <c r="G270">
        <v>17.3</v>
      </c>
      <c r="H270">
        <v>802.24</v>
      </c>
      <c r="I270">
        <v>13878.75</v>
      </c>
    </row>
    <row r="271" spans="1:9" x14ac:dyDescent="0.3">
      <c r="A271">
        <v>2345836</v>
      </c>
      <c r="B271">
        <v>1770</v>
      </c>
      <c r="C271" t="s">
        <v>2152</v>
      </c>
      <c r="D271" s="1">
        <v>45307</v>
      </c>
      <c r="E271" t="s">
        <v>965</v>
      </c>
      <c r="F271" t="s">
        <v>1825</v>
      </c>
      <c r="G271">
        <v>31.88</v>
      </c>
      <c r="H271">
        <v>575.75</v>
      </c>
      <c r="I271">
        <v>18354.91</v>
      </c>
    </row>
    <row r="272" spans="1:9" x14ac:dyDescent="0.3">
      <c r="A272">
        <v>5777614</v>
      </c>
      <c r="B272">
        <v>1784</v>
      </c>
      <c r="C272" t="s">
        <v>2150</v>
      </c>
      <c r="D272" s="1">
        <v>45069</v>
      </c>
      <c r="E272" t="s">
        <v>965</v>
      </c>
      <c r="F272" t="s">
        <v>1520</v>
      </c>
      <c r="G272">
        <v>24.5</v>
      </c>
      <c r="H272">
        <v>806.2</v>
      </c>
      <c r="I272">
        <v>19751.900000000001</v>
      </c>
    </row>
    <row r="273" spans="1:9" x14ac:dyDescent="0.3">
      <c r="A273">
        <v>7929277</v>
      </c>
      <c r="B273">
        <v>1784</v>
      </c>
      <c r="C273" t="s">
        <v>2150</v>
      </c>
      <c r="D273" s="1">
        <v>45475</v>
      </c>
      <c r="E273" t="s">
        <v>965</v>
      </c>
      <c r="F273" t="s">
        <v>985</v>
      </c>
      <c r="G273">
        <v>96.74</v>
      </c>
      <c r="H273">
        <v>937.8</v>
      </c>
      <c r="I273">
        <v>90722.77</v>
      </c>
    </row>
    <row r="274" spans="1:9" x14ac:dyDescent="0.3">
      <c r="A274">
        <v>7901733</v>
      </c>
      <c r="B274">
        <v>1784</v>
      </c>
      <c r="C274" t="s">
        <v>2150</v>
      </c>
      <c r="D274" s="1">
        <v>45283</v>
      </c>
      <c r="E274" t="s">
        <v>965</v>
      </c>
      <c r="F274" t="s">
        <v>1321</v>
      </c>
      <c r="G274">
        <v>39.119999999999997</v>
      </c>
      <c r="H274">
        <v>972.23</v>
      </c>
      <c r="I274">
        <v>38033.64</v>
      </c>
    </row>
    <row r="275" spans="1:9" x14ac:dyDescent="0.3">
      <c r="A275">
        <v>2165145</v>
      </c>
      <c r="B275">
        <v>1784</v>
      </c>
      <c r="C275" t="s">
        <v>2150</v>
      </c>
      <c r="D275" s="1">
        <v>45025</v>
      </c>
      <c r="E275" t="s">
        <v>965</v>
      </c>
      <c r="F275" t="s">
        <v>1608</v>
      </c>
      <c r="G275">
        <v>80.930000000000007</v>
      </c>
      <c r="H275">
        <v>166.38</v>
      </c>
      <c r="I275">
        <v>13465.13</v>
      </c>
    </row>
    <row r="276" spans="1:9" x14ac:dyDescent="0.3">
      <c r="A276">
        <v>3686302</v>
      </c>
      <c r="B276">
        <v>1784</v>
      </c>
      <c r="C276" t="s">
        <v>2150</v>
      </c>
      <c r="D276" s="1">
        <v>45045</v>
      </c>
      <c r="E276" t="s">
        <v>1228</v>
      </c>
      <c r="F276" t="s">
        <v>1749</v>
      </c>
      <c r="G276">
        <v>66.7</v>
      </c>
      <c r="H276">
        <v>692.52</v>
      </c>
      <c r="I276">
        <v>46191.08</v>
      </c>
    </row>
    <row r="277" spans="1:9" x14ac:dyDescent="0.3">
      <c r="A277">
        <v>3652208</v>
      </c>
      <c r="B277">
        <v>1784</v>
      </c>
      <c r="C277" t="s">
        <v>2150</v>
      </c>
      <c r="D277" s="1">
        <v>45495</v>
      </c>
      <c r="E277" t="s">
        <v>1228</v>
      </c>
      <c r="F277" t="s">
        <v>1456</v>
      </c>
      <c r="G277">
        <v>11.71</v>
      </c>
      <c r="H277">
        <v>927.92</v>
      </c>
      <c r="I277">
        <v>10865.94</v>
      </c>
    </row>
    <row r="278" spans="1:9" x14ac:dyDescent="0.3">
      <c r="A278">
        <v>6181637</v>
      </c>
      <c r="B278">
        <v>1784</v>
      </c>
      <c r="C278" t="s">
        <v>2150</v>
      </c>
      <c r="D278" s="1">
        <v>45025</v>
      </c>
      <c r="E278" t="s">
        <v>1228</v>
      </c>
      <c r="F278" t="s">
        <v>993</v>
      </c>
      <c r="G278">
        <v>29.51</v>
      </c>
      <c r="H278">
        <v>688.5</v>
      </c>
      <c r="I278">
        <v>20317.64</v>
      </c>
    </row>
    <row r="279" spans="1:9" x14ac:dyDescent="0.3">
      <c r="A279">
        <v>9418787</v>
      </c>
      <c r="B279">
        <v>1784</v>
      </c>
      <c r="C279" t="s">
        <v>2150</v>
      </c>
      <c r="D279" s="1">
        <v>45001</v>
      </c>
      <c r="E279" t="s">
        <v>1724</v>
      </c>
      <c r="F279" t="s">
        <v>1819</v>
      </c>
      <c r="G279">
        <v>69.290000000000006</v>
      </c>
      <c r="H279">
        <v>873.86</v>
      </c>
      <c r="I279">
        <v>60549.760000000002</v>
      </c>
    </row>
    <row r="280" spans="1:9" x14ac:dyDescent="0.3">
      <c r="A280">
        <v>6058361</v>
      </c>
      <c r="B280">
        <v>1784</v>
      </c>
      <c r="C280" t="s">
        <v>2150</v>
      </c>
      <c r="D280" s="1">
        <v>45448</v>
      </c>
      <c r="E280" t="s">
        <v>1724</v>
      </c>
      <c r="F280" t="s">
        <v>1860</v>
      </c>
      <c r="G280">
        <v>15.07</v>
      </c>
      <c r="H280">
        <v>124.16</v>
      </c>
      <c r="I280">
        <v>1871.09</v>
      </c>
    </row>
    <row r="281" spans="1:9" x14ac:dyDescent="0.3">
      <c r="A281">
        <v>9518850</v>
      </c>
      <c r="B281">
        <v>1784</v>
      </c>
      <c r="C281" t="s">
        <v>2151</v>
      </c>
      <c r="D281" s="1">
        <v>44862</v>
      </c>
      <c r="E281" t="s">
        <v>1483</v>
      </c>
      <c r="F281" t="s">
        <v>1154</v>
      </c>
      <c r="G281">
        <v>72.010000000000005</v>
      </c>
      <c r="H281">
        <v>482.61</v>
      </c>
      <c r="I281">
        <v>34752.75</v>
      </c>
    </row>
    <row r="282" spans="1:9" x14ac:dyDescent="0.3">
      <c r="A282">
        <v>4118242</v>
      </c>
      <c r="B282">
        <v>1784</v>
      </c>
      <c r="C282" t="s">
        <v>2151</v>
      </c>
      <c r="D282" s="1">
        <v>45221</v>
      </c>
      <c r="E282" t="s">
        <v>1483</v>
      </c>
      <c r="F282" t="s">
        <v>1276</v>
      </c>
      <c r="G282">
        <v>52.02</v>
      </c>
      <c r="H282">
        <v>151.59</v>
      </c>
      <c r="I282">
        <v>7885.71</v>
      </c>
    </row>
    <row r="283" spans="1:9" x14ac:dyDescent="0.3">
      <c r="A283">
        <v>8539061</v>
      </c>
      <c r="B283">
        <v>1784</v>
      </c>
      <c r="C283" t="s">
        <v>2151</v>
      </c>
      <c r="D283" s="1">
        <v>45254</v>
      </c>
      <c r="E283" t="s">
        <v>1724</v>
      </c>
      <c r="F283" t="s">
        <v>1636</v>
      </c>
      <c r="G283">
        <v>49.71</v>
      </c>
      <c r="H283">
        <v>889.7</v>
      </c>
      <c r="I283">
        <v>44226.99</v>
      </c>
    </row>
    <row r="284" spans="1:9" x14ac:dyDescent="0.3">
      <c r="A284">
        <v>6917421</v>
      </c>
      <c r="B284">
        <v>1784</v>
      </c>
      <c r="C284" t="s">
        <v>2151</v>
      </c>
      <c r="D284" s="1">
        <v>44833</v>
      </c>
      <c r="E284" t="s">
        <v>1724</v>
      </c>
      <c r="F284" t="s">
        <v>1571</v>
      </c>
      <c r="G284">
        <v>42.12</v>
      </c>
      <c r="H284">
        <v>557.64</v>
      </c>
      <c r="I284">
        <v>23487.8</v>
      </c>
    </row>
    <row r="285" spans="1:9" x14ac:dyDescent="0.3">
      <c r="A285">
        <v>1843186</v>
      </c>
      <c r="B285">
        <v>1784</v>
      </c>
      <c r="C285" t="s">
        <v>2151</v>
      </c>
      <c r="D285" s="1">
        <v>44880</v>
      </c>
      <c r="E285" t="s">
        <v>1724</v>
      </c>
      <c r="F285" t="s">
        <v>1316</v>
      </c>
      <c r="G285">
        <v>34.369999999999997</v>
      </c>
      <c r="H285">
        <v>383.47</v>
      </c>
      <c r="I285">
        <v>13179.86</v>
      </c>
    </row>
    <row r="286" spans="1:9" x14ac:dyDescent="0.3">
      <c r="A286">
        <v>5394125</v>
      </c>
      <c r="B286">
        <v>1784</v>
      </c>
      <c r="C286" t="s">
        <v>2151</v>
      </c>
      <c r="D286" s="1">
        <v>45471</v>
      </c>
      <c r="E286" t="s">
        <v>1724</v>
      </c>
      <c r="F286" t="s">
        <v>1165</v>
      </c>
      <c r="G286">
        <v>90.12</v>
      </c>
      <c r="H286">
        <v>71.78</v>
      </c>
      <c r="I286">
        <v>6468.81</v>
      </c>
    </row>
    <row r="287" spans="1:9" x14ac:dyDescent="0.3">
      <c r="A287">
        <v>3009385</v>
      </c>
      <c r="B287">
        <v>1784</v>
      </c>
      <c r="C287" t="s">
        <v>2151</v>
      </c>
      <c r="D287" s="1">
        <v>45453</v>
      </c>
      <c r="E287" t="s">
        <v>1724</v>
      </c>
      <c r="F287" t="s">
        <v>1582</v>
      </c>
      <c r="G287">
        <v>33.44</v>
      </c>
      <c r="H287">
        <v>457.04</v>
      </c>
      <c r="I287">
        <v>15283.42</v>
      </c>
    </row>
    <row r="288" spans="1:9" x14ac:dyDescent="0.3">
      <c r="A288">
        <v>5837109</v>
      </c>
      <c r="B288">
        <v>1784</v>
      </c>
      <c r="C288" t="s">
        <v>2151</v>
      </c>
      <c r="D288" s="1">
        <v>45265</v>
      </c>
      <c r="E288" t="s">
        <v>1228</v>
      </c>
      <c r="F288" t="s">
        <v>1803</v>
      </c>
      <c r="G288">
        <v>69.97</v>
      </c>
      <c r="H288">
        <v>837.41</v>
      </c>
      <c r="I288">
        <v>58593.58</v>
      </c>
    </row>
    <row r="289" spans="1:9" x14ac:dyDescent="0.3">
      <c r="A289">
        <v>4287367</v>
      </c>
      <c r="B289">
        <v>1784</v>
      </c>
      <c r="C289" t="s">
        <v>2151</v>
      </c>
      <c r="D289" s="1">
        <v>45055</v>
      </c>
      <c r="E289" t="s">
        <v>1228</v>
      </c>
      <c r="F289" t="s">
        <v>1368</v>
      </c>
      <c r="G289">
        <v>81.25</v>
      </c>
      <c r="H289">
        <v>891.13</v>
      </c>
      <c r="I289">
        <v>72404.31</v>
      </c>
    </row>
    <row r="290" spans="1:9" x14ac:dyDescent="0.3">
      <c r="A290">
        <v>3439982</v>
      </c>
      <c r="B290">
        <v>1784</v>
      </c>
      <c r="C290" t="s">
        <v>2152</v>
      </c>
      <c r="D290" s="1">
        <v>44882</v>
      </c>
      <c r="E290" t="s">
        <v>1724</v>
      </c>
      <c r="F290" t="s">
        <v>1770</v>
      </c>
      <c r="G290">
        <v>77.31</v>
      </c>
      <c r="H290">
        <v>84.43</v>
      </c>
      <c r="I290">
        <v>6527.28</v>
      </c>
    </row>
    <row r="291" spans="1:9" x14ac:dyDescent="0.3">
      <c r="A291">
        <v>5093945</v>
      </c>
      <c r="B291">
        <v>1784</v>
      </c>
      <c r="C291" t="s">
        <v>2152</v>
      </c>
      <c r="D291" s="1">
        <v>45058</v>
      </c>
      <c r="E291" t="s">
        <v>1724</v>
      </c>
      <c r="F291" t="s">
        <v>1895</v>
      </c>
      <c r="G291">
        <v>77.430000000000007</v>
      </c>
      <c r="H291">
        <v>116.26</v>
      </c>
      <c r="I291">
        <v>9002.01</v>
      </c>
    </row>
    <row r="292" spans="1:9" x14ac:dyDescent="0.3">
      <c r="A292">
        <v>9462253</v>
      </c>
      <c r="B292">
        <v>1787</v>
      </c>
      <c r="C292" t="s">
        <v>2150</v>
      </c>
      <c r="D292" s="1">
        <v>45077</v>
      </c>
      <c r="E292" t="s">
        <v>1483</v>
      </c>
      <c r="F292" t="s">
        <v>1294</v>
      </c>
      <c r="G292">
        <v>58.07</v>
      </c>
      <c r="H292">
        <v>438.13</v>
      </c>
      <c r="I292">
        <v>25442.21</v>
      </c>
    </row>
    <row r="293" spans="1:9" x14ac:dyDescent="0.3">
      <c r="A293">
        <v>3910271</v>
      </c>
      <c r="B293">
        <v>1787</v>
      </c>
      <c r="C293" t="s">
        <v>2150</v>
      </c>
      <c r="D293" s="1">
        <v>45116</v>
      </c>
      <c r="E293" t="s">
        <v>1483</v>
      </c>
      <c r="F293" t="s">
        <v>1785</v>
      </c>
      <c r="G293">
        <v>47.58</v>
      </c>
      <c r="H293">
        <v>104.27</v>
      </c>
      <c r="I293">
        <v>4961.17</v>
      </c>
    </row>
    <row r="294" spans="1:9" x14ac:dyDescent="0.3">
      <c r="A294">
        <v>6203439</v>
      </c>
      <c r="B294">
        <v>1787</v>
      </c>
      <c r="C294" t="s">
        <v>2150</v>
      </c>
      <c r="D294" s="1">
        <v>45016</v>
      </c>
      <c r="E294" t="s">
        <v>1483</v>
      </c>
      <c r="F294" t="s">
        <v>1450</v>
      </c>
      <c r="G294">
        <v>32.47</v>
      </c>
      <c r="H294">
        <v>511.29</v>
      </c>
      <c r="I294">
        <v>16601.59</v>
      </c>
    </row>
    <row r="295" spans="1:9" x14ac:dyDescent="0.3">
      <c r="A295">
        <v>7124416</v>
      </c>
      <c r="B295">
        <v>1787</v>
      </c>
      <c r="C295" t="s">
        <v>2150</v>
      </c>
      <c r="D295" s="1">
        <v>45186</v>
      </c>
      <c r="E295" t="s">
        <v>965</v>
      </c>
      <c r="F295" t="s">
        <v>1080</v>
      </c>
      <c r="G295">
        <v>49.15</v>
      </c>
      <c r="H295">
        <v>617.79</v>
      </c>
      <c r="I295">
        <v>30364.38</v>
      </c>
    </row>
    <row r="296" spans="1:9" x14ac:dyDescent="0.3">
      <c r="A296">
        <v>9134268</v>
      </c>
      <c r="B296">
        <v>1787</v>
      </c>
      <c r="C296" t="s">
        <v>2150</v>
      </c>
      <c r="D296" s="1">
        <v>45332</v>
      </c>
      <c r="E296" t="s">
        <v>965</v>
      </c>
      <c r="F296" t="s">
        <v>1052</v>
      </c>
      <c r="G296">
        <v>22.84</v>
      </c>
      <c r="H296">
        <v>961.38</v>
      </c>
      <c r="I296">
        <v>21957.919999999998</v>
      </c>
    </row>
    <row r="297" spans="1:9" x14ac:dyDescent="0.3">
      <c r="A297">
        <v>9559733</v>
      </c>
      <c r="B297">
        <v>1787</v>
      </c>
      <c r="C297" t="s">
        <v>2150</v>
      </c>
      <c r="D297" s="1">
        <v>45259</v>
      </c>
      <c r="E297" t="s">
        <v>965</v>
      </c>
      <c r="F297" t="s">
        <v>1866</v>
      </c>
      <c r="G297">
        <v>54.77</v>
      </c>
      <c r="H297">
        <v>667.99</v>
      </c>
      <c r="I297">
        <v>36585.81</v>
      </c>
    </row>
    <row r="298" spans="1:9" x14ac:dyDescent="0.3">
      <c r="A298">
        <v>3277075</v>
      </c>
      <c r="B298">
        <v>1787</v>
      </c>
      <c r="C298" t="s">
        <v>2150</v>
      </c>
      <c r="D298" s="1">
        <v>44902</v>
      </c>
      <c r="E298" t="s">
        <v>965</v>
      </c>
      <c r="F298" t="s">
        <v>1456</v>
      </c>
      <c r="G298">
        <v>20.84</v>
      </c>
      <c r="H298">
        <v>580.70000000000005</v>
      </c>
      <c r="I298">
        <v>12101.79</v>
      </c>
    </row>
    <row r="299" spans="1:9" x14ac:dyDescent="0.3">
      <c r="A299">
        <v>1933571</v>
      </c>
      <c r="B299">
        <v>1787</v>
      </c>
      <c r="C299" t="s">
        <v>2150</v>
      </c>
      <c r="D299" s="1">
        <v>45404</v>
      </c>
      <c r="E299" t="s">
        <v>1228</v>
      </c>
      <c r="F299" t="s">
        <v>1253</v>
      </c>
      <c r="G299">
        <v>42.23</v>
      </c>
      <c r="H299">
        <v>58.86</v>
      </c>
      <c r="I299">
        <v>2485.66</v>
      </c>
    </row>
    <row r="300" spans="1:9" x14ac:dyDescent="0.3">
      <c r="A300">
        <v>4434140</v>
      </c>
      <c r="B300">
        <v>1787</v>
      </c>
      <c r="C300" t="s">
        <v>2150</v>
      </c>
      <c r="D300" s="1">
        <v>44875</v>
      </c>
      <c r="E300" t="s">
        <v>1228</v>
      </c>
      <c r="F300" t="s">
        <v>1557</v>
      </c>
      <c r="G300">
        <v>26.66</v>
      </c>
      <c r="H300">
        <v>556.4</v>
      </c>
      <c r="I300">
        <v>14833.62</v>
      </c>
    </row>
    <row r="301" spans="1:9" x14ac:dyDescent="0.3">
      <c r="A301">
        <v>8845418</v>
      </c>
      <c r="B301">
        <v>1787</v>
      </c>
      <c r="C301" t="s">
        <v>2150</v>
      </c>
      <c r="D301" s="1">
        <v>45226</v>
      </c>
      <c r="E301" t="s">
        <v>1228</v>
      </c>
      <c r="F301" t="s">
        <v>1406</v>
      </c>
      <c r="G301">
        <v>71.239999999999995</v>
      </c>
      <c r="H301">
        <v>373.34</v>
      </c>
      <c r="I301">
        <v>26596.74</v>
      </c>
    </row>
    <row r="302" spans="1:9" x14ac:dyDescent="0.3">
      <c r="A302">
        <v>8726955</v>
      </c>
      <c r="B302">
        <v>1787</v>
      </c>
      <c r="C302" t="s">
        <v>2150</v>
      </c>
      <c r="D302" s="1">
        <v>45336</v>
      </c>
      <c r="E302" t="s">
        <v>1724</v>
      </c>
      <c r="F302" t="s">
        <v>1192</v>
      </c>
      <c r="G302">
        <v>83.24</v>
      </c>
      <c r="H302">
        <v>597.64</v>
      </c>
      <c r="I302">
        <v>49747.55</v>
      </c>
    </row>
    <row r="303" spans="1:9" x14ac:dyDescent="0.3">
      <c r="A303">
        <v>2191208</v>
      </c>
      <c r="B303">
        <v>1787</v>
      </c>
      <c r="C303" t="s">
        <v>2151</v>
      </c>
      <c r="D303" s="1">
        <v>45039</v>
      </c>
      <c r="E303" t="s">
        <v>965</v>
      </c>
      <c r="F303" t="s">
        <v>1035</v>
      </c>
      <c r="G303">
        <v>49.07</v>
      </c>
      <c r="H303">
        <v>339.77</v>
      </c>
      <c r="I303">
        <v>16672.509999999998</v>
      </c>
    </row>
    <row r="304" spans="1:9" x14ac:dyDescent="0.3">
      <c r="A304">
        <v>2879300</v>
      </c>
      <c r="B304">
        <v>1787</v>
      </c>
      <c r="C304" t="s">
        <v>2151</v>
      </c>
      <c r="D304" s="1">
        <v>45161</v>
      </c>
      <c r="E304" t="s">
        <v>1483</v>
      </c>
      <c r="F304" t="s">
        <v>1064</v>
      </c>
      <c r="G304">
        <v>67.010000000000005</v>
      </c>
      <c r="H304">
        <v>848.67</v>
      </c>
      <c r="I304">
        <v>56869.38</v>
      </c>
    </row>
    <row r="305" spans="1:9" x14ac:dyDescent="0.3">
      <c r="A305">
        <v>4818029</v>
      </c>
      <c r="B305">
        <v>1787</v>
      </c>
      <c r="C305" t="s">
        <v>2151</v>
      </c>
      <c r="D305" s="1">
        <v>45463</v>
      </c>
      <c r="E305" t="s">
        <v>1483</v>
      </c>
      <c r="F305" t="s">
        <v>1827</v>
      </c>
      <c r="G305">
        <v>49.36</v>
      </c>
      <c r="H305">
        <v>773.86</v>
      </c>
      <c r="I305">
        <v>38197.730000000003</v>
      </c>
    </row>
    <row r="306" spans="1:9" x14ac:dyDescent="0.3">
      <c r="A306">
        <v>7453178</v>
      </c>
      <c r="B306">
        <v>1787</v>
      </c>
      <c r="C306" t="s">
        <v>2151</v>
      </c>
      <c r="D306" s="1">
        <v>44959</v>
      </c>
      <c r="E306" t="s">
        <v>1483</v>
      </c>
      <c r="F306" t="s">
        <v>1926</v>
      </c>
      <c r="G306">
        <v>70.709999999999994</v>
      </c>
      <c r="H306">
        <v>246.59</v>
      </c>
      <c r="I306">
        <v>17436.38</v>
      </c>
    </row>
    <row r="307" spans="1:9" x14ac:dyDescent="0.3">
      <c r="A307">
        <v>9383240</v>
      </c>
      <c r="B307">
        <v>1787</v>
      </c>
      <c r="C307" t="s">
        <v>2151</v>
      </c>
      <c r="D307" s="1">
        <v>44985</v>
      </c>
      <c r="E307" t="s">
        <v>1483</v>
      </c>
      <c r="F307" t="s">
        <v>1432</v>
      </c>
      <c r="G307">
        <v>53.25</v>
      </c>
      <c r="H307">
        <v>265.58</v>
      </c>
      <c r="I307">
        <v>14142.13</v>
      </c>
    </row>
    <row r="308" spans="1:9" x14ac:dyDescent="0.3">
      <c r="A308">
        <v>9686295</v>
      </c>
      <c r="B308">
        <v>1787</v>
      </c>
      <c r="C308" t="s">
        <v>2151</v>
      </c>
      <c r="D308" s="1">
        <v>44942</v>
      </c>
      <c r="E308" t="s">
        <v>1724</v>
      </c>
      <c r="F308" t="s">
        <v>1742</v>
      </c>
      <c r="G308">
        <v>89.65</v>
      </c>
      <c r="H308">
        <v>605.5</v>
      </c>
      <c r="I308">
        <v>54283.08</v>
      </c>
    </row>
    <row r="309" spans="1:9" x14ac:dyDescent="0.3">
      <c r="A309">
        <v>8386988</v>
      </c>
      <c r="B309">
        <v>1787</v>
      </c>
      <c r="C309" t="s">
        <v>2151</v>
      </c>
      <c r="D309" s="1">
        <v>44993</v>
      </c>
      <c r="E309" t="s">
        <v>1724</v>
      </c>
      <c r="F309" t="s">
        <v>1223</v>
      </c>
      <c r="G309">
        <v>69.06</v>
      </c>
      <c r="H309">
        <v>423.34</v>
      </c>
      <c r="I309">
        <v>29235.86</v>
      </c>
    </row>
    <row r="310" spans="1:9" x14ac:dyDescent="0.3">
      <c r="A310">
        <v>8358104</v>
      </c>
      <c r="B310">
        <v>1787</v>
      </c>
      <c r="C310" t="s">
        <v>2152</v>
      </c>
      <c r="D310" s="1">
        <v>44977</v>
      </c>
      <c r="E310" t="s">
        <v>1724</v>
      </c>
      <c r="F310" t="s">
        <v>1622</v>
      </c>
      <c r="G310">
        <v>12.32</v>
      </c>
      <c r="H310">
        <v>260.47000000000003</v>
      </c>
      <c r="I310">
        <v>3208.99</v>
      </c>
    </row>
    <row r="311" spans="1:9" x14ac:dyDescent="0.3">
      <c r="A311">
        <v>7896913</v>
      </c>
      <c r="B311">
        <v>1787</v>
      </c>
      <c r="C311" t="s">
        <v>2152</v>
      </c>
      <c r="D311" s="1">
        <v>44970</v>
      </c>
      <c r="E311" t="s">
        <v>1724</v>
      </c>
      <c r="F311" t="s">
        <v>1140</v>
      </c>
      <c r="G311">
        <v>47.59</v>
      </c>
      <c r="H311">
        <v>214.22</v>
      </c>
      <c r="I311">
        <v>10194.73</v>
      </c>
    </row>
    <row r="312" spans="1:9" x14ac:dyDescent="0.3">
      <c r="A312">
        <v>5630272</v>
      </c>
      <c r="B312">
        <v>1787</v>
      </c>
      <c r="C312" t="s">
        <v>2152</v>
      </c>
      <c r="D312" s="1">
        <v>45040</v>
      </c>
      <c r="E312" t="s">
        <v>1724</v>
      </c>
      <c r="F312" t="s">
        <v>1875</v>
      </c>
      <c r="G312">
        <v>2.73</v>
      </c>
      <c r="H312">
        <v>112.87</v>
      </c>
      <c r="I312">
        <v>308.14</v>
      </c>
    </row>
    <row r="313" spans="1:9" x14ac:dyDescent="0.3">
      <c r="A313">
        <v>7386337</v>
      </c>
      <c r="B313">
        <v>1787</v>
      </c>
      <c r="C313" t="s">
        <v>2152</v>
      </c>
      <c r="D313" s="1">
        <v>45258</v>
      </c>
      <c r="E313" t="s">
        <v>965</v>
      </c>
      <c r="F313" t="s">
        <v>1566</v>
      </c>
      <c r="G313">
        <v>31.62</v>
      </c>
      <c r="H313">
        <v>394.75</v>
      </c>
      <c r="I313">
        <v>12482</v>
      </c>
    </row>
    <row r="314" spans="1:9" x14ac:dyDescent="0.3">
      <c r="A314">
        <v>3168336</v>
      </c>
      <c r="B314">
        <v>1787</v>
      </c>
      <c r="C314" t="s">
        <v>2152</v>
      </c>
      <c r="D314" s="1">
        <v>45258</v>
      </c>
      <c r="E314" t="s">
        <v>965</v>
      </c>
      <c r="F314" t="s">
        <v>1691</v>
      </c>
      <c r="G314">
        <v>54.8</v>
      </c>
      <c r="H314">
        <v>788.48</v>
      </c>
      <c r="I314">
        <v>43208.7</v>
      </c>
    </row>
    <row r="315" spans="1:9" x14ac:dyDescent="0.3">
      <c r="A315">
        <v>1559468</v>
      </c>
      <c r="B315">
        <v>1845</v>
      </c>
      <c r="C315" t="s">
        <v>2150</v>
      </c>
      <c r="D315" s="1">
        <v>44891</v>
      </c>
      <c r="E315" t="s">
        <v>1483</v>
      </c>
      <c r="F315" t="s">
        <v>1085</v>
      </c>
      <c r="G315">
        <v>47.58</v>
      </c>
      <c r="H315">
        <v>319.14</v>
      </c>
      <c r="I315">
        <v>15184.68</v>
      </c>
    </row>
    <row r="316" spans="1:9" x14ac:dyDescent="0.3">
      <c r="A316">
        <v>2996927</v>
      </c>
      <c r="B316">
        <v>1845</v>
      </c>
      <c r="C316" t="s">
        <v>2150</v>
      </c>
      <c r="D316" s="1">
        <v>45203</v>
      </c>
      <c r="E316" t="s">
        <v>1483</v>
      </c>
      <c r="F316" t="s">
        <v>1054</v>
      </c>
      <c r="G316">
        <v>72.37</v>
      </c>
      <c r="H316">
        <v>542.46</v>
      </c>
      <c r="I316">
        <v>39257.83</v>
      </c>
    </row>
    <row r="317" spans="1:9" x14ac:dyDescent="0.3">
      <c r="A317">
        <v>1150619</v>
      </c>
      <c r="B317">
        <v>1845</v>
      </c>
      <c r="C317" t="s">
        <v>2150</v>
      </c>
      <c r="D317" s="1">
        <v>45257</v>
      </c>
      <c r="E317" t="s">
        <v>1483</v>
      </c>
      <c r="F317" t="s">
        <v>1385</v>
      </c>
      <c r="G317">
        <v>86.67</v>
      </c>
      <c r="H317">
        <v>334.46</v>
      </c>
      <c r="I317">
        <v>28987.65</v>
      </c>
    </row>
    <row r="318" spans="1:9" x14ac:dyDescent="0.3">
      <c r="A318">
        <v>7506803</v>
      </c>
      <c r="B318">
        <v>1845</v>
      </c>
      <c r="C318" t="s">
        <v>2150</v>
      </c>
      <c r="D318" s="1">
        <v>45024</v>
      </c>
      <c r="E318" t="s">
        <v>965</v>
      </c>
      <c r="F318" t="s">
        <v>1061</v>
      </c>
      <c r="G318">
        <v>23.62</v>
      </c>
      <c r="H318">
        <v>599.23</v>
      </c>
      <c r="I318">
        <v>14153.81</v>
      </c>
    </row>
    <row r="319" spans="1:9" x14ac:dyDescent="0.3">
      <c r="A319">
        <v>4238614</v>
      </c>
      <c r="B319">
        <v>1845</v>
      </c>
      <c r="C319" t="s">
        <v>2150</v>
      </c>
      <c r="D319" s="1">
        <v>44890</v>
      </c>
      <c r="E319" t="s">
        <v>1228</v>
      </c>
      <c r="F319" t="s">
        <v>1125</v>
      </c>
      <c r="G319">
        <v>70</v>
      </c>
      <c r="H319">
        <v>331.32</v>
      </c>
      <c r="I319">
        <v>23192.400000000001</v>
      </c>
    </row>
    <row r="320" spans="1:9" x14ac:dyDescent="0.3">
      <c r="A320">
        <v>6551027</v>
      </c>
      <c r="B320">
        <v>1845</v>
      </c>
      <c r="C320" t="s">
        <v>2150</v>
      </c>
      <c r="D320" s="1">
        <v>45148</v>
      </c>
      <c r="E320" t="s">
        <v>1724</v>
      </c>
      <c r="F320" t="s">
        <v>1312</v>
      </c>
      <c r="G320">
        <v>48.45</v>
      </c>
      <c r="H320">
        <v>495.97</v>
      </c>
      <c r="I320">
        <v>24029.75</v>
      </c>
    </row>
    <row r="321" spans="1:9" x14ac:dyDescent="0.3">
      <c r="A321">
        <v>5281421</v>
      </c>
      <c r="B321">
        <v>1845</v>
      </c>
      <c r="C321" t="s">
        <v>2151</v>
      </c>
      <c r="D321" s="1">
        <v>44952</v>
      </c>
      <c r="E321" t="s">
        <v>1483</v>
      </c>
      <c r="F321" t="s">
        <v>1646</v>
      </c>
      <c r="G321">
        <v>30.5</v>
      </c>
      <c r="H321">
        <v>950.47</v>
      </c>
      <c r="I321">
        <v>28989.33</v>
      </c>
    </row>
    <row r="322" spans="1:9" x14ac:dyDescent="0.3">
      <c r="A322">
        <v>5102566</v>
      </c>
      <c r="B322">
        <v>1845</v>
      </c>
      <c r="C322" t="s">
        <v>2151</v>
      </c>
      <c r="D322" s="1">
        <v>45288</v>
      </c>
      <c r="E322" t="s">
        <v>1724</v>
      </c>
      <c r="F322" t="s">
        <v>1402</v>
      </c>
      <c r="G322">
        <v>56.98</v>
      </c>
      <c r="H322">
        <v>179.25</v>
      </c>
      <c r="I322">
        <v>10213.66</v>
      </c>
    </row>
    <row r="323" spans="1:9" x14ac:dyDescent="0.3">
      <c r="A323">
        <v>1289892</v>
      </c>
      <c r="B323">
        <v>1845</v>
      </c>
      <c r="C323" t="s">
        <v>2151</v>
      </c>
      <c r="D323" s="1">
        <v>44983</v>
      </c>
      <c r="E323" t="s">
        <v>1228</v>
      </c>
      <c r="F323" t="s">
        <v>1354</v>
      </c>
      <c r="G323">
        <v>30.58</v>
      </c>
      <c r="H323">
        <v>101.16</v>
      </c>
      <c r="I323">
        <v>3093.47</v>
      </c>
    </row>
    <row r="324" spans="1:9" x14ac:dyDescent="0.3">
      <c r="A324">
        <v>3180446</v>
      </c>
      <c r="B324">
        <v>1845</v>
      </c>
      <c r="C324" t="s">
        <v>2151</v>
      </c>
      <c r="D324" s="1">
        <v>45121</v>
      </c>
      <c r="E324" t="s">
        <v>1228</v>
      </c>
      <c r="F324" t="s">
        <v>1317</v>
      </c>
      <c r="G324">
        <v>20.99</v>
      </c>
      <c r="H324">
        <v>756.17</v>
      </c>
      <c r="I324">
        <v>15872.01</v>
      </c>
    </row>
    <row r="325" spans="1:9" x14ac:dyDescent="0.3">
      <c r="A325">
        <v>8600418</v>
      </c>
      <c r="B325">
        <v>1845</v>
      </c>
      <c r="C325" t="s">
        <v>2151</v>
      </c>
      <c r="D325" s="1">
        <v>45124</v>
      </c>
      <c r="E325" t="s">
        <v>1228</v>
      </c>
      <c r="F325" t="s">
        <v>1733</v>
      </c>
      <c r="G325">
        <v>75.7</v>
      </c>
      <c r="H325">
        <v>52.79</v>
      </c>
      <c r="I325">
        <v>3996.2</v>
      </c>
    </row>
    <row r="326" spans="1:9" x14ac:dyDescent="0.3">
      <c r="A326">
        <v>9514181</v>
      </c>
      <c r="B326">
        <v>1845</v>
      </c>
      <c r="C326" t="s">
        <v>2152</v>
      </c>
      <c r="D326" s="1">
        <v>45323</v>
      </c>
      <c r="E326" t="s">
        <v>1483</v>
      </c>
      <c r="F326" t="s">
        <v>1000</v>
      </c>
      <c r="G326">
        <v>2.44</v>
      </c>
      <c r="H326">
        <v>886.82</v>
      </c>
      <c r="I326">
        <v>2163.84</v>
      </c>
    </row>
    <row r="327" spans="1:9" x14ac:dyDescent="0.3">
      <c r="A327">
        <v>2951575</v>
      </c>
      <c r="B327">
        <v>1845</v>
      </c>
      <c r="C327" t="s">
        <v>2152</v>
      </c>
      <c r="D327" s="1">
        <v>45428</v>
      </c>
      <c r="E327" t="s">
        <v>1483</v>
      </c>
      <c r="F327" t="s">
        <v>1645</v>
      </c>
      <c r="G327">
        <v>32.869999999999997</v>
      </c>
      <c r="H327">
        <v>588.24</v>
      </c>
      <c r="I327">
        <v>19335.45</v>
      </c>
    </row>
    <row r="328" spans="1:9" x14ac:dyDescent="0.3">
      <c r="A328">
        <v>7735354</v>
      </c>
      <c r="B328">
        <v>1845</v>
      </c>
      <c r="C328" t="s">
        <v>2152</v>
      </c>
      <c r="D328" s="1">
        <v>44954</v>
      </c>
      <c r="E328" t="s">
        <v>1483</v>
      </c>
      <c r="F328" t="s">
        <v>1325</v>
      </c>
      <c r="G328">
        <v>97.62</v>
      </c>
      <c r="H328">
        <v>277.22000000000003</v>
      </c>
      <c r="I328">
        <v>27062.22</v>
      </c>
    </row>
    <row r="329" spans="1:9" x14ac:dyDescent="0.3">
      <c r="A329">
        <v>1189695</v>
      </c>
      <c r="B329">
        <v>1845</v>
      </c>
      <c r="C329" t="s">
        <v>2152</v>
      </c>
      <c r="D329" s="1">
        <v>45163</v>
      </c>
      <c r="E329" t="s">
        <v>1228</v>
      </c>
      <c r="F329" t="s">
        <v>1402</v>
      </c>
      <c r="G329">
        <v>5.56</v>
      </c>
      <c r="H329">
        <v>474.66</v>
      </c>
      <c r="I329">
        <v>2639.11</v>
      </c>
    </row>
    <row r="330" spans="1:9" x14ac:dyDescent="0.3">
      <c r="A330">
        <v>5388521</v>
      </c>
      <c r="B330">
        <v>1845</v>
      </c>
      <c r="C330" t="s">
        <v>2152</v>
      </c>
      <c r="D330" s="1">
        <v>44890</v>
      </c>
      <c r="E330" t="s">
        <v>1228</v>
      </c>
      <c r="F330" t="s">
        <v>1386</v>
      </c>
      <c r="G330">
        <v>29.43</v>
      </c>
      <c r="H330">
        <v>276.45999999999998</v>
      </c>
      <c r="I330">
        <v>8136.22</v>
      </c>
    </row>
    <row r="331" spans="1:9" x14ac:dyDescent="0.3">
      <c r="A331">
        <v>8336090</v>
      </c>
      <c r="B331">
        <v>1845</v>
      </c>
      <c r="C331" t="s">
        <v>2152</v>
      </c>
      <c r="D331" s="1">
        <v>45170</v>
      </c>
      <c r="E331" t="s">
        <v>1228</v>
      </c>
      <c r="F331" t="s">
        <v>1303</v>
      </c>
      <c r="G331">
        <v>90.99</v>
      </c>
      <c r="H331">
        <v>733.3</v>
      </c>
      <c r="I331">
        <v>66722.97</v>
      </c>
    </row>
    <row r="332" spans="1:9" x14ac:dyDescent="0.3">
      <c r="A332">
        <v>4759915</v>
      </c>
      <c r="B332">
        <v>1845</v>
      </c>
      <c r="C332" t="s">
        <v>2152</v>
      </c>
      <c r="D332" s="1">
        <v>45386</v>
      </c>
      <c r="E332" t="s">
        <v>965</v>
      </c>
      <c r="F332" t="s">
        <v>1470</v>
      </c>
      <c r="G332">
        <v>44.99</v>
      </c>
      <c r="H332">
        <v>552.41999999999996</v>
      </c>
      <c r="I332">
        <v>24853.38</v>
      </c>
    </row>
    <row r="333" spans="1:9" x14ac:dyDescent="0.3">
      <c r="A333">
        <v>6931076</v>
      </c>
      <c r="B333">
        <v>1845</v>
      </c>
      <c r="C333" t="s">
        <v>2152</v>
      </c>
      <c r="D333" s="1">
        <v>45451</v>
      </c>
      <c r="E333" t="s">
        <v>965</v>
      </c>
      <c r="F333" t="s">
        <v>1750</v>
      </c>
      <c r="G333">
        <v>53.11</v>
      </c>
      <c r="H333">
        <v>55.99</v>
      </c>
      <c r="I333">
        <v>2973.63</v>
      </c>
    </row>
    <row r="334" spans="1:9" x14ac:dyDescent="0.3">
      <c r="A334">
        <v>5814925</v>
      </c>
      <c r="B334">
        <v>1858</v>
      </c>
      <c r="C334" t="s">
        <v>2150</v>
      </c>
      <c r="D334" s="1">
        <v>45250</v>
      </c>
      <c r="E334" t="s">
        <v>1483</v>
      </c>
      <c r="F334" t="s">
        <v>1804</v>
      </c>
      <c r="G334">
        <v>27.41</v>
      </c>
      <c r="H334">
        <v>152.74</v>
      </c>
      <c r="I334">
        <v>4186.6000000000004</v>
      </c>
    </row>
    <row r="335" spans="1:9" x14ac:dyDescent="0.3">
      <c r="A335">
        <v>6538945</v>
      </c>
      <c r="B335">
        <v>1858</v>
      </c>
      <c r="C335" t="s">
        <v>2150</v>
      </c>
      <c r="D335" s="1">
        <v>44893</v>
      </c>
      <c r="E335" t="s">
        <v>1483</v>
      </c>
      <c r="F335" t="s">
        <v>1790</v>
      </c>
      <c r="G335">
        <v>48.99</v>
      </c>
      <c r="H335">
        <v>767.23</v>
      </c>
      <c r="I335">
        <v>37586.6</v>
      </c>
    </row>
    <row r="336" spans="1:9" x14ac:dyDescent="0.3">
      <c r="A336">
        <v>7802540</v>
      </c>
      <c r="B336">
        <v>1858</v>
      </c>
      <c r="C336" t="s">
        <v>2150</v>
      </c>
      <c r="D336" s="1">
        <v>45058</v>
      </c>
      <c r="E336" t="s">
        <v>965</v>
      </c>
      <c r="F336" t="s">
        <v>1115</v>
      </c>
      <c r="G336">
        <v>88.38</v>
      </c>
      <c r="H336">
        <v>943.83</v>
      </c>
      <c r="I336">
        <v>83415.7</v>
      </c>
    </row>
    <row r="337" spans="1:9" x14ac:dyDescent="0.3">
      <c r="A337">
        <v>8030329</v>
      </c>
      <c r="B337">
        <v>1858</v>
      </c>
      <c r="C337" t="s">
        <v>2150</v>
      </c>
      <c r="D337" s="1">
        <v>45253</v>
      </c>
      <c r="E337" t="s">
        <v>965</v>
      </c>
      <c r="F337" t="s">
        <v>1470</v>
      </c>
      <c r="G337">
        <v>9.3000000000000007</v>
      </c>
      <c r="H337">
        <v>846.06</v>
      </c>
      <c r="I337">
        <v>7868.36</v>
      </c>
    </row>
    <row r="338" spans="1:9" x14ac:dyDescent="0.3">
      <c r="A338">
        <v>7429436</v>
      </c>
      <c r="B338">
        <v>1858</v>
      </c>
      <c r="C338" t="s">
        <v>2150</v>
      </c>
      <c r="D338" s="1">
        <v>45083</v>
      </c>
      <c r="E338" t="s">
        <v>1724</v>
      </c>
      <c r="F338" t="s">
        <v>1204</v>
      </c>
      <c r="G338">
        <v>54.1</v>
      </c>
      <c r="H338">
        <v>249.45</v>
      </c>
      <c r="I338">
        <v>13495.24</v>
      </c>
    </row>
    <row r="339" spans="1:9" x14ac:dyDescent="0.3">
      <c r="A339">
        <v>6460044</v>
      </c>
      <c r="B339">
        <v>1858</v>
      </c>
      <c r="C339" t="s">
        <v>2151</v>
      </c>
      <c r="D339" s="1">
        <v>44891</v>
      </c>
      <c r="E339" t="s">
        <v>965</v>
      </c>
      <c r="F339" t="s">
        <v>979</v>
      </c>
      <c r="G339">
        <v>47.17</v>
      </c>
      <c r="H339">
        <v>860.85</v>
      </c>
      <c r="I339">
        <v>40606.29</v>
      </c>
    </row>
    <row r="340" spans="1:9" x14ac:dyDescent="0.3">
      <c r="A340">
        <v>2300540</v>
      </c>
      <c r="B340">
        <v>1858</v>
      </c>
      <c r="C340" t="s">
        <v>2151</v>
      </c>
      <c r="D340" s="1">
        <v>45488</v>
      </c>
      <c r="E340" t="s">
        <v>965</v>
      </c>
      <c r="F340" t="s">
        <v>1649</v>
      </c>
      <c r="G340">
        <v>64.709999999999994</v>
      </c>
      <c r="H340">
        <v>989.59</v>
      </c>
      <c r="I340">
        <v>64036.37</v>
      </c>
    </row>
    <row r="341" spans="1:9" x14ac:dyDescent="0.3">
      <c r="A341">
        <v>3020251</v>
      </c>
      <c r="B341">
        <v>1858</v>
      </c>
      <c r="C341" t="s">
        <v>2151</v>
      </c>
      <c r="D341" s="1">
        <v>45173</v>
      </c>
      <c r="E341" t="s">
        <v>1483</v>
      </c>
      <c r="F341" t="s">
        <v>1209</v>
      </c>
      <c r="G341">
        <v>70.28</v>
      </c>
      <c r="H341">
        <v>355.66</v>
      </c>
      <c r="I341">
        <v>24995.78</v>
      </c>
    </row>
    <row r="342" spans="1:9" x14ac:dyDescent="0.3">
      <c r="A342">
        <v>7316841</v>
      </c>
      <c r="B342">
        <v>1858</v>
      </c>
      <c r="C342" t="s">
        <v>2151</v>
      </c>
      <c r="D342" s="1">
        <v>45402</v>
      </c>
      <c r="E342" t="s">
        <v>1483</v>
      </c>
      <c r="F342" t="s">
        <v>1192</v>
      </c>
      <c r="G342">
        <v>80.349999999999994</v>
      </c>
      <c r="H342">
        <v>648.69000000000005</v>
      </c>
      <c r="I342">
        <v>52122.239999999998</v>
      </c>
    </row>
    <row r="343" spans="1:9" x14ac:dyDescent="0.3">
      <c r="A343">
        <v>4796124</v>
      </c>
      <c r="B343">
        <v>1858</v>
      </c>
      <c r="C343" t="s">
        <v>2151</v>
      </c>
      <c r="D343" s="1">
        <v>45093</v>
      </c>
      <c r="E343" t="s">
        <v>1724</v>
      </c>
      <c r="F343" t="s">
        <v>1162</v>
      </c>
      <c r="G343">
        <v>71.63</v>
      </c>
      <c r="H343">
        <v>702.62</v>
      </c>
      <c r="I343">
        <v>50328.67</v>
      </c>
    </row>
    <row r="344" spans="1:9" x14ac:dyDescent="0.3">
      <c r="A344">
        <v>4791016</v>
      </c>
      <c r="B344">
        <v>1858</v>
      </c>
      <c r="C344" t="s">
        <v>2151</v>
      </c>
      <c r="D344" s="1">
        <v>45479</v>
      </c>
      <c r="E344" t="s">
        <v>1724</v>
      </c>
      <c r="F344" t="s">
        <v>1055</v>
      </c>
      <c r="G344">
        <v>26.99</v>
      </c>
      <c r="H344">
        <v>239.07</v>
      </c>
      <c r="I344">
        <v>6452.5</v>
      </c>
    </row>
    <row r="345" spans="1:9" x14ac:dyDescent="0.3">
      <c r="A345">
        <v>5460911</v>
      </c>
      <c r="B345">
        <v>1858</v>
      </c>
      <c r="C345" t="s">
        <v>2151</v>
      </c>
      <c r="D345" s="1">
        <v>45215</v>
      </c>
      <c r="E345" t="s">
        <v>1724</v>
      </c>
      <c r="F345" t="s">
        <v>1848</v>
      </c>
      <c r="G345">
        <v>9</v>
      </c>
      <c r="H345">
        <v>279.58999999999997</v>
      </c>
      <c r="I345">
        <v>2516.31</v>
      </c>
    </row>
    <row r="346" spans="1:9" x14ac:dyDescent="0.3">
      <c r="A346">
        <v>1469156</v>
      </c>
      <c r="B346">
        <v>1858</v>
      </c>
      <c r="C346" t="s">
        <v>2151</v>
      </c>
      <c r="D346" s="1">
        <v>45490</v>
      </c>
      <c r="E346" t="s">
        <v>1228</v>
      </c>
      <c r="F346" t="s">
        <v>1231</v>
      </c>
      <c r="G346">
        <v>48.33</v>
      </c>
      <c r="H346">
        <v>654.57000000000005</v>
      </c>
      <c r="I346">
        <v>31635.37</v>
      </c>
    </row>
    <row r="347" spans="1:9" x14ac:dyDescent="0.3">
      <c r="A347">
        <v>2777954</v>
      </c>
      <c r="B347">
        <v>1858</v>
      </c>
      <c r="C347" t="s">
        <v>2152</v>
      </c>
      <c r="D347" s="1">
        <v>44889</v>
      </c>
      <c r="E347" t="s">
        <v>1483</v>
      </c>
      <c r="F347" t="s">
        <v>1746</v>
      </c>
      <c r="G347">
        <v>42.52</v>
      </c>
      <c r="H347">
        <v>188.94</v>
      </c>
      <c r="I347">
        <v>8033.73</v>
      </c>
    </row>
    <row r="348" spans="1:9" x14ac:dyDescent="0.3">
      <c r="A348">
        <v>6906643</v>
      </c>
      <c r="B348">
        <v>1858</v>
      </c>
      <c r="C348" t="s">
        <v>2152</v>
      </c>
      <c r="D348" s="1">
        <v>45182</v>
      </c>
      <c r="E348" t="s">
        <v>1483</v>
      </c>
      <c r="F348" t="s">
        <v>1565</v>
      </c>
      <c r="G348">
        <v>72.739999999999995</v>
      </c>
      <c r="H348">
        <v>650.48</v>
      </c>
      <c r="I348">
        <v>47315.92</v>
      </c>
    </row>
    <row r="349" spans="1:9" x14ac:dyDescent="0.3">
      <c r="A349">
        <v>2011038</v>
      </c>
      <c r="B349">
        <v>1858</v>
      </c>
      <c r="C349" t="s">
        <v>2152</v>
      </c>
      <c r="D349" s="1">
        <v>45065</v>
      </c>
      <c r="E349" t="s">
        <v>1483</v>
      </c>
      <c r="F349" t="s">
        <v>1749</v>
      </c>
      <c r="G349">
        <v>11.27</v>
      </c>
      <c r="H349">
        <v>573.35</v>
      </c>
      <c r="I349">
        <v>6461.65</v>
      </c>
    </row>
    <row r="350" spans="1:9" x14ac:dyDescent="0.3">
      <c r="A350">
        <v>1984684</v>
      </c>
      <c r="B350">
        <v>1858</v>
      </c>
      <c r="C350" t="s">
        <v>2152</v>
      </c>
      <c r="D350" s="1">
        <v>45250</v>
      </c>
      <c r="E350" t="s">
        <v>1228</v>
      </c>
      <c r="F350" t="s">
        <v>1806</v>
      </c>
      <c r="G350">
        <v>90.28</v>
      </c>
      <c r="H350">
        <v>188.55</v>
      </c>
      <c r="I350">
        <v>17022.29</v>
      </c>
    </row>
    <row r="351" spans="1:9" x14ac:dyDescent="0.3">
      <c r="A351">
        <v>8617886</v>
      </c>
      <c r="B351">
        <v>1858</v>
      </c>
      <c r="C351" t="s">
        <v>2152</v>
      </c>
      <c r="D351" s="1">
        <v>45038</v>
      </c>
      <c r="E351" t="s">
        <v>1228</v>
      </c>
      <c r="F351" t="s">
        <v>1462</v>
      </c>
      <c r="G351">
        <v>92.92</v>
      </c>
      <c r="H351">
        <v>431.96</v>
      </c>
      <c r="I351">
        <v>40137.72</v>
      </c>
    </row>
    <row r="352" spans="1:9" x14ac:dyDescent="0.3">
      <c r="A352">
        <v>3858658</v>
      </c>
      <c r="B352">
        <v>1858</v>
      </c>
      <c r="C352" t="s">
        <v>2152</v>
      </c>
      <c r="D352" s="1">
        <v>45251</v>
      </c>
      <c r="E352" t="s">
        <v>1724</v>
      </c>
      <c r="F352" t="s">
        <v>1372</v>
      </c>
      <c r="G352">
        <v>1.72</v>
      </c>
      <c r="H352">
        <v>205.66</v>
      </c>
      <c r="I352">
        <v>353.74</v>
      </c>
    </row>
    <row r="353" spans="1:9" x14ac:dyDescent="0.3">
      <c r="A353">
        <v>3261331</v>
      </c>
      <c r="B353">
        <v>1932</v>
      </c>
      <c r="C353" t="s">
        <v>2150</v>
      </c>
      <c r="D353" s="1">
        <v>45206</v>
      </c>
      <c r="E353" t="s">
        <v>1483</v>
      </c>
      <c r="F353" t="s">
        <v>1048</v>
      </c>
      <c r="G353">
        <v>43.25</v>
      </c>
      <c r="H353">
        <v>531.25</v>
      </c>
      <c r="I353">
        <v>22976.560000000001</v>
      </c>
    </row>
    <row r="354" spans="1:9" x14ac:dyDescent="0.3">
      <c r="A354">
        <v>4051993</v>
      </c>
      <c r="B354">
        <v>1932</v>
      </c>
      <c r="C354" t="s">
        <v>2150</v>
      </c>
      <c r="D354" s="1">
        <v>45111</v>
      </c>
      <c r="E354" t="s">
        <v>965</v>
      </c>
      <c r="F354" t="s">
        <v>1637</v>
      </c>
      <c r="G354">
        <v>30.83</v>
      </c>
      <c r="H354">
        <v>384.78</v>
      </c>
      <c r="I354">
        <v>11862.77</v>
      </c>
    </row>
    <row r="355" spans="1:9" x14ac:dyDescent="0.3">
      <c r="A355">
        <v>7693077</v>
      </c>
      <c r="B355">
        <v>1932</v>
      </c>
      <c r="C355" t="s">
        <v>2151</v>
      </c>
      <c r="D355" s="1">
        <v>44998</v>
      </c>
      <c r="E355" t="s">
        <v>1483</v>
      </c>
      <c r="F355" t="s">
        <v>1029</v>
      </c>
      <c r="G355">
        <v>89.81</v>
      </c>
      <c r="H355">
        <v>907.69</v>
      </c>
      <c r="I355">
        <v>81519.64</v>
      </c>
    </row>
    <row r="356" spans="1:9" x14ac:dyDescent="0.3">
      <c r="A356">
        <v>6954052</v>
      </c>
      <c r="B356">
        <v>1932</v>
      </c>
      <c r="C356" t="s">
        <v>2151</v>
      </c>
      <c r="D356" s="1">
        <v>45501</v>
      </c>
      <c r="E356" t="s">
        <v>1483</v>
      </c>
      <c r="F356" t="s">
        <v>1032</v>
      </c>
      <c r="G356">
        <v>83.87</v>
      </c>
      <c r="H356">
        <v>313.74</v>
      </c>
      <c r="I356">
        <v>26313.37</v>
      </c>
    </row>
    <row r="357" spans="1:9" x14ac:dyDescent="0.3">
      <c r="A357">
        <v>8233946</v>
      </c>
      <c r="B357">
        <v>1932</v>
      </c>
      <c r="C357" t="s">
        <v>2151</v>
      </c>
      <c r="D357" s="1">
        <v>45315</v>
      </c>
      <c r="E357" t="s">
        <v>1483</v>
      </c>
      <c r="F357" t="s">
        <v>1747</v>
      </c>
      <c r="G357">
        <v>58.72</v>
      </c>
      <c r="H357">
        <v>227.31</v>
      </c>
      <c r="I357">
        <v>13347.64</v>
      </c>
    </row>
    <row r="358" spans="1:9" x14ac:dyDescent="0.3">
      <c r="A358">
        <v>2982874</v>
      </c>
      <c r="B358">
        <v>1932</v>
      </c>
      <c r="C358" t="s">
        <v>2151</v>
      </c>
      <c r="D358" s="1">
        <v>45417</v>
      </c>
      <c r="E358" t="s">
        <v>1724</v>
      </c>
      <c r="F358" t="s">
        <v>1386</v>
      </c>
      <c r="G358">
        <v>16.11</v>
      </c>
      <c r="H358">
        <v>954.11</v>
      </c>
      <c r="I358">
        <v>15370.71</v>
      </c>
    </row>
    <row r="359" spans="1:9" x14ac:dyDescent="0.3">
      <c r="A359">
        <v>6382243</v>
      </c>
      <c r="B359">
        <v>1932</v>
      </c>
      <c r="C359" t="s">
        <v>2151</v>
      </c>
      <c r="D359" s="1">
        <v>45130</v>
      </c>
      <c r="E359" t="s">
        <v>1724</v>
      </c>
      <c r="F359" t="s">
        <v>1005</v>
      </c>
      <c r="G359">
        <v>42.32</v>
      </c>
      <c r="H359">
        <v>358.02</v>
      </c>
      <c r="I359">
        <v>15151.41</v>
      </c>
    </row>
    <row r="360" spans="1:9" x14ac:dyDescent="0.3">
      <c r="A360">
        <v>4163989</v>
      </c>
      <c r="B360">
        <v>1932</v>
      </c>
      <c r="C360" t="s">
        <v>2152</v>
      </c>
      <c r="D360" s="1">
        <v>45491</v>
      </c>
      <c r="E360" t="s">
        <v>1483</v>
      </c>
      <c r="F360" t="s">
        <v>1583</v>
      </c>
      <c r="G360">
        <v>93.66</v>
      </c>
      <c r="H360">
        <v>697.36</v>
      </c>
      <c r="I360">
        <v>65314.74</v>
      </c>
    </row>
    <row r="361" spans="1:9" x14ac:dyDescent="0.3">
      <c r="A361">
        <v>4168280</v>
      </c>
      <c r="B361">
        <v>1932</v>
      </c>
      <c r="C361" t="s">
        <v>2152</v>
      </c>
      <c r="D361" s="1">
        <v>45248</v>
      </c>
      <c r="E361" t="s">
        <v>1228</v>
      </c>
      <c r="F361" t="s">
        <v>1441</v>
      </c>
      <c r="G361">
        <v>11.6</v>
      </c>
      <c r="H361">
        <v>191.38</v>
      </c>
      <c r="I361">
        <v>2220.0100000000002</v>
      </c>
    </row>
    <row r="362" spans="1:9" x14ac:dyDescent="0.3">
      <c r="A362">
        <v>6588097</v>
      </c>
      <c r="B362">
        <v>1932</v>
      </c>
      <c r="C362" t="s">
        <v>2152</v>
      </c>
      <c r="D362" s="1">
        <v>45145</v>
      </c>
      <c r="E362" t="s">
        <v>1724</v>
      </c>
      <c r="F362" t="s">
        <v>1617</v>
      </c>
      <c r="G362">
        <v>48.36</v>
      </c>
      <c r="H362">
        <v>511.39</v>
      </c>
      <c r="I362">
        <v>24730.82</v>
      </c>
    </row>
    <row r="363" spans="1:9" x14ac:dyDescent="0.3">
      <c r="A363">
        <v>1167045</v>
      </c>
      <c r="B363">
        <v>1932</v>
      </c>
      <c r="C363" t="s">
        <v>2152</v>
      </c>
      <c r="D363" s="1">
        <v>44971</v>
      </c>
      <c r="E363" t="s">
        <v>1724</v>
      </c>
      <c r="F363" t="s">
        <v>1486</v>
      </c>
      <c r="G363">
        <v>73.239999999999995</v>
      </c>
      <c r="H363">
        <v>545.32000000000005</v>
      </c>
      <c r="I363">
        <v>39939.24</v>
      </c>
    </row>
    <row r="364" spans="1:9" x14ac:dyDescent="0.3">
      <c r="A364">
        <v>5332421</v>
      </c>
      <c r="B364">
        <v>1932</v>
      </c>
      <c r="C364" t="s">
        <v>2152</v>
      </c>
      <c r="D364" s="1">
        <v>45399</v>
      </c>
      <c r="E364" t="s">
        <v>1724</v>
      </c>
      <c r="F364" t="s">
        <v>1878</v>
      </c>
      <c r="G364">
        <v>15.54</v>
      </c>
      <c r="H364">
        <v>713.84</v>
      </c>
      <c r="I364">
        <v>11093.07</v>
      </c>
    </row>
    <row r="365" spans="1:9" x14ac:dyDescent="0.3">
      <c r="A365">
        <v>6620071</v>
      </c>
      <c r="B365">
        <v>1932</v>
      </c>
      <c r="C365" t="s">
        <v>2152</v>
      </c>
      <c r="D365" s="1">
        <v>45394</v>
      </c>
      <c r="E365" t="s">
        <v>965</v>
      </c>
      <c r="F365" t="s">
        <v>1878</v>
      </c>
      <c r="G365">
        <v>23.24</v>
      </c>
      <c r="H365">
        <v>72.39</v>
      </c>
      <c r="I365">
        <v>1682.34</v>
      </c>
    </row>
    <row r="366" spans="1:9" x14ac:dyDescent="0.3">
      <c r="A366">
        <v>6713016</v>
      </c>
      <c r="B366">
        <v>1932</v>
      </c>
      <c r="C366" t="s">
        <v>2152</v>
      </c>
      <c r="D366" s="1">
        <v>45307</v>
      </c>
      <c r="E366" t="s">
        <v>965</v>
      </c>
      <c r="F366" t="s">
        <v>1844</v>
      </c>
      <c r="G366">
        <v>25.44</v>
      </c>
      <c r="H366">
        <v>866.87</v>
      </c>
      <c r="I366">
        <v>22053.17</v>
      </c>
    </row>
    <row r="367" spans="1:9" x14ac:dyDescent="0.3">
      <c r="A367">
        <v>2344760</v>
      </c>
      <c r="B367">
        <v>2055</v>
      </c>
      <c r="C367" t="s">
        <v>2150</v>
      </c>
      <c r="D367" s="1">
        <v>45234</v>
      </c>
      <c r="E367" t="s">
        <v>1483</v>
      </c>
      <c r="F367" t="s">
        <v>1816</v>
      </c>
      <c r="G367">
        <v>34.520000000000003</v>
      </c>
      <c r="H367">
        <v>56.39</v>
      </c>
      <c r="I367">
        <v>1946.58</v>
      </c>
    </row>
    <row r="368" spans="1:9" x14ac:dyDescent="0.3">
      <c r="A368">
        <v>8114391</v>
      </c>
      <c r="B368">
        <v>2055</v>
      </c>
      <c r="C368" t="s">
        <v>2150</v>
      </c>
      <c r="D368" s="1">
        <v>45540</v>
      </c>
      <c r="E368" t="s">
        <v>1483</v>
      </c>
      <c r="F368" t="s">
        <v>1003</v>
      </c>
      <c r="G368">
        <v>1.93</v>
      </c>
      <c r="H368">
        <v>194.9</v>
      </c>
      <c r="I368">
        <v>376.16</v>
      </c>
    </row>
    <row r="369" spans="1:9" x14ac:dyDescent="0.3">
      <c r="A369">
        <v>3013525</v>
      </c>
      <c r="B369">
        <v>2055</v>
      </c>
      <c r="C369" t="s">
        <v>2150</v>
      </c>
      <c r="D369" s="1">
        <v>44866</v>
      </c>
      <c r="E369" t="s">
        <v>1483</v>
      </c>
      <c r="F369" t="s">
        <v>1492</v>
      </c>
      <c r="G369">
        <v>7.61</v>
      </c>
      <c r="H369">
        <v>318.23</v>
      </c>
      <c r="I369">
        <v>2421.73</v>
      </c>
    </row>
    <row r="370" spans="1:9" x14ac:dyDescent="0.3">
      <c r="A370">
        <v>2597106</v>
      </c>
      <c r="B370">
        <v>2055</v>
      </c>
      <c r="C370" t="s">
        <v>2150</v>
      </c>
      <c r="D370" s="1">
        <v>45354</v>
      </c>
      <c r="E370" t="s">
        <v>1228</v>
      </c>
      <c r="F370" t="s">
        <v>1823</v>
      </c>
      <c r="G370">
        <v>16.329999999999998</v>
      </c>
      <c r="H370">
        <v>423.72</v>
      </c>
      <c r="I370">
        <v>6919.35</v>
      </c>
    </row>
    <row r="371" spans="1:9" x14ac:dyDescent="0.3">
      <c r="A371">
        <v>9025862</v>
      </c>
      <c r="B371">
        <v>2055</v>
      </c>
      <c r="C371" t="s">
        <v>2150</v>
      </c>
      <c r="D371" s="1">
        <v>44991</v>
      </c>
      <c r="E371" t="s">
        <v>1724</v>
      </c>
      <c r="F371" t="s">
        <v>1066</v>
      </c>
      <c r="G371">
        <v>71.36</v>
      </c>
      <c r="H371">
        <v>712.95</v>
      </c>
      <c r="I371">
        <v>50876.11</v>
      </c>
    </row>
    <row r="372" spans="1:9" x14ac:dyDescent="0.3">
      <c r="A372">
        <v>4595109</v>
      </c>
      <c r="B372">
        <v>2055</v>
      </c>
      <c r="C372" t="s">
        <v>2150</v>
      </c>
      <c r="D372" s="1">
        <v>44984</v>
      </c>
      <c r="E372" t="s">
        <v>1724</v>
      </c>
      <c r="F372" t="s">
        <v>1287</v>
      </c>
      <c r="G372">
        <v>22.17</v>
      </c>
      <c r="H372">
        <v>397.97</v>
      </c>
      <c r="I372">
        <v>8822.99</v>
      </c>
    </row>
    <row r="373" spans="1:9" x14ac:dyDescent="0.3">
      <c r="A373">
        <v>4140234</v>
      </c>
      <c r="B373">
        <v>2055</v>
      </c>
      <c r="C373" t="s">
        <v>2151</v>
      </c>
      <c r="D373" s="1">
        <v>45123</v>
      </c>
      <c r="E373" t="s">
        <v>965</v>
      </c>
      <c r="F373" t="s">
        <v>1913</v>
      </c>
      <c r="G373">
        <v>6.03</v>
      </c>
      <c r="H373">
        <v>272.56</v>
      </c>
      <c r="I373">
        <v>1643.54</v>
      </c>
    </row>
    <row r="374" spans="1:9" x14ac:dyDescent="0.3">
      <c r="A374">
        <v>7906578</v>
      </c>
      <c r="B374">
        <v>2055</v>
      </c>
      <c r="C374" t="s">
        <v>2151</v>
      </c>
      <c r="D374" s="1">
        <v>44853</v>
      </c>
      <c r="E374" t="s">
        <v>965</v>
      </c>
      <c r="F374" t="s">
        <v>1070</v>
      </c>
      <c r="G374">
        <v>46.67</v>
      </c>
      <c r="H374">
        <v>954.85</v>
      </c>
      <c r="I374">
        <v>44562.85</v>
      </c>
    </row>
    <row r="375" spans="1:9" x14ac:dyDescent="0.3">
      <c r="A375">
        <v>5265329</v>
      </c>
      <c r="B375">
        <v>2055</v>
      </c>
      <c r="C375" t="s">
        <v>2151</v>
      </c>
      <c r="D375" s="1">
        <v>45040</v>
      </c>
      <c r="E375" t="s">
        <v>965</v>
      </c>
      <c r="F375" t="s">
        <v>1938</v>
      </c>
      <c r="G375">
        <v>71.069999999999993</v>
      </c>
      <c r="H375">
        <v>637.83000000000004</v>
      </c>
      <c r="I375">
        <v>45330.58</v>
      </c>
    </row>
    <row r="376" spans="1:9" x14ac:dyDescent="0.3">
      <c r="A376">
        <v>4958147</v>
      </c>
      <c r="B376">
        <v>2055</v>
      </c>
      <c r="C376" t="s">
        <v>2151</v>
      </c>
      <c r="D376" s="1">
        <v>44840</v>
      </c>
      <c r="E376" t="s">
        <v>1483</v>
      </c>
      <c r="F376" t="s">
        <v>1431</v>
      </c>
      <c r="G376">
        <v>72.650000000000006</v>
      </c>
      <c r="H376">
        <v>650.04</v>
      </c>
      <c r="I376">
        <v>47225.41</v>
      </c>
    </row>
    <row r="377" spans="1:9" x14ac:dyDescent="0.3">
      <c r="A377">
        <v>7922923</v>
      </c>
      <c r="B377">
        <v>2055</v>
      </c>
      <c r="C377" t="s">
        <v>2151</v>
      </c>
      <c r="D377" s="1">
        <v>44883</v>
      </c>
      <c r="E377" t="s">
        <v>1228</v>
      </c>
      <c r="F377" t="s">
        <v>1068</v>
      </c>
      <c r="G377">
        <v>51.91</v>
      </c>
      <c r="H377">
        <v>110.37</v>
      </c>
      <c r="I377">
        <v>5729.31</v>
      </c>
    </row>
    <row r="378" spans="1:9" x14ac:dyDescent="0.3">
      <c r="A378">
        <v>2239208</v>
      </c>
      <c r="B378">
        <v>2055</v>
      </c>
      <c r="C378" t="s">
        <v>2151</v>
      </c>
      <c r="D378" s="1">
        <v>45175</v>
      </c>
      <c r="E378" t="s">
        <v>1228</v>
      </c>
      <c r="F378" t="s">
        <v>1276</v>
      </c>
      <c r="G378">
        <v>41.95</v>
      </c>
      <c r="H378">
        <v>790.09</v>
      </c>
      <c r="I378">
        <v>33144.28</v>
      </c>
    </row>
    <row r="379" spans="1:9" x14ac:dyDescent="0.3">
      <c r="A379">
        <v>4469248</v>
      </c>
      <c r="B379">
        <v>2055</v>
      </c>
      <c r="C379" t="s">
        <v>2151</v>
      </c>
      <c r="D379" s="1">
        <v>44981</v>
      </c>
      <c r="E379" t="s">
        <v>1228</v>
      </c>
      <c r="F379" t="s">
        <v>1280</v>
      </c>
      <c r="G379">
        <v>84.67</v>
      </c>
      <c r="H379">
        <v>626.64</v>
      </c>
      <c r="I379">
        <v>53057.61</v>
      </c>
    </row>
    <row r="380" spans="1:9" x14ac:dyDescent="0.3">
      <c r="A380">
        <v>9814189</v>
      </c>
      <c r="B380">
        <v>2055</v>
      </c>
      <c r="C380" t="s">
        <v>2152</v>
      </c>
      <c r="D380" s="1">
        <v>45344</v>
      </c>
      <c r="E380" t="s">
        <v>1483</v>
      </c>
      <c r="F380" t="s">
        <v>1200</v>
      </c>
      <c r="G380">
        <v>33.799999999999997</v>
      </c>
      <c r="H380">
        <v>606.84</v>
      </c>
      <c r="I380">
        <v>20511.189999999999</v>
      </c>
    </row>
    <row r="381" spans="1:9" x14ac:dyDescent="0.3">
      <c r="A381">
        <v>2747680</v>
      </c>
      <c r="B381">
        <v>2055</v>
      </c>
      <c r="C381" t="s">
        <v>2152</v>
      </c>
      <c r="D381" s="1">
        <v>45010</v>
      </c>
      <c r="E381" t="s">
        <v>1483</v>
      </c>
      <c r="F381" t="s">
        <v>1372</v>
      </c>
      <c r="G381">
        <v>5.64</v>
      </c>
      <c r="H381">
        <v>266.83999999999997</v>
      </c>
      <c r="I381">
        <v>1504.98</v>
      </c>
    </row>
    <row r="382" spans="1:9" x14ac:dyDescent="0.3">
      <c r="A382">
        <v>4319695</v>
      </c>
      <c r="B382">
        <v>2055</v>
      </c>
      <c r="C382" t="s">
        <v>2152</v>
      </c>
      <c r="D382" s="1">
        <v>45372</v>
      </c>
      <c r="E382" t="s">
        <v>1483</v>
      </c>
      <c r="F382" t="s">
        <v>1750</v>
      </c>
      <c r="G382">
        <v>93.36</v>
      </c>
      <c r="H382">
        <v>989.92</v>
      </c>
      <c r="I382">
        <v>92418.93</v>
      </c>
    </row>
    <row r="383" spans="1:9" x14ac:dyDescent="0.3">
      <c r="A383">
        <v>3538991</v>
      </c>
      <c r="B383">
        <v>2055</v>
      </c>
      <c r="C383" t="s">
        <v>2152</v>
      </c>
      <c r="D383" s="1">
        <v>44934</v>
      </c>
      <c r="E383" t="s">
        <v>1228</v>
      </c>
      <c r="F383" t="s">
        <v>1554</v>
      </c>
      <c r="G383">
        <v>12.47</v>
      </c>
      <c r="H383">
        <v>501.55</v>
      </c>
      <c r="I383">
        <v>6254.33</v>
      </c>
    </row>
    <row r="384" spans="1:9" x14ac:dyDescent="0.3">
      <c r="A384">
        <v>6775030</v>
      </c>
      <c r="B384">
        <v>2055</v>
      </c>
      <c r="C384" t="s">
        <v>2152</v>
      </c>
      <c r="D384" s="1">
        <v>45184</v>
      </c>
      <c r="E384" t="s">
        <v>1724</v>
      </c>
      <c r="F384" t="s">
        <v>1928</v>
      </c>
      <c r="G384">
        <v>8.14</v>
      </c>
      <c r="H384">
        <v>329.15</v>
      </c>
      <c r="I384">
        <v>2679.28</v>
      </c>
    </row>
    <row r="385" spans="1:9" x14ac:dyDescent="0.3">
      <c r="A385">
        <v>7341276</v>
      </c>
      <c r="B385">
        <v>2055</v>
      </c>
      <c r="C385" t="s">
        <v>2152</v>
      </c>
      <c r="D385" s="1">
        <v>44871</v>
      </c>
      <c r="E385" t="s">
        <v>1724</v>
      </c>
      <c r="F385" t="s">
        <v>1417</v>
      </c>
      <c r="G385">
        <v>16.09</v>
      </c>
      <c r="H385">
        <v>935.92</v>
      </c>
      <c r="I385">
        <v>15058.95</v>
      </c>
    </row>
    <row r="386" spans="1:9" x14ac:dyDescent="0.3">
      <c r="A386">
        <v>2362432</v>
      </c>
      <c r="B386">
        <v>2055</v>
      </c>
      <c r="C386" t="s">
        <v>2152</v>
      </c>
      <c r="D386" s="1">
        <v>45153</v>
      </c>
      <c r="E386" t="s">
        <v>965</v>
      </c>
      <c r="F386" t="s">
        <v>1610</v>
      </c>
      <c r="G386">
        <v>30.32</v>
      </c>
      <c r="H386">
        <v>889.12</v>
      </c>
      <c r="I386">
        <v>26958.12</v>
      </c>
    </row>
    <row r="387" spans="1:9" x14ac:dyDescent="0.3">
      <c r="A387">
        <v>3781506</v>
      </c>
      <c r="B387">
        <v>2055</v>
      </c>
      <c r="C387" t="s">
        <v>2152</v>
      </c>
      <c r="D387" s="1">
        <v>44944</v>
      </c>
      <c r="E387" t="s">
        <v>965</v>
      </c>
      <c r="F387" t="s">
        <v>1839</v>
      </c>
      <c r="G387">
        <v>57.63</v>
      </c>
      <c r="H387">
        <v>55.12</v>
      </c>
      <c r="I387">
        <v>3176.57</v>
      </c>
    </row>
    <row r="388" spans="1:9" x14ac:dyDescent="0.3">
      <c r="A388">
        <v>6432815</v>
      </c>
      <c r="B388">
        <v>2079</v>
      </c>
      <c r="C388" t="s">
        <v>2150</v>
      </c>
      <c r="D388" s="1">
        <v>44904</v>
      </c>
      <c r="E388" t="s">
        <v>1483</v>
      </c>
      <c r="F388" t="s">
        <v>1457</v>
      </c>
      <c r="G388">
        <v>77.290000000000006</v>
      </c>
      <c r="H388">
        <v>191.53</v>
      </c>
      <c r="I388">
        <v>14803.35</v>
      </c>
    </row>
    <row r="389" spans="1:9" x14ac:dyDescent="0.3">
      <c r="A389">
        <v>9551853</v>
      </c>
      <c r="B389">
        <v>2079</v>
      </c>
      <c r="C389" t="s">
        <v>2150</v>
      </c>
      <c r="D389" s="1">
        <v>45238</v>
      </c>
      <c r="E389" t="s">
        <v>1483</v>
      </c>
      <c r="F389" t="s">
        <v>1321</v>
      </c>
      <c r="G389">
        <v>24.35</v>
      </c>
      <c r="H389">
        <v>547.87</v>
      </c>
      <c r="I389">
        <v>13340.63</v>
      </c>
    </row>
    <row r="390" spans="1:9" x14ac:dyDescent="0.3">
      <c r="A390">
        <v>5953104</v>
      </c>
      <c r="B390">
        <v>2079</v>
      </c>
      <c r="C390" t="s">
        <v>2150</v>
      </c>
      <c r="D390" s="1">
        <v>45217</v>
      </c>
      <c r="E390" t="s">
        <v>1483</v>
      </c>
      <c r="F390" t="s">
        <v>1738</v>
      </c>
      <c r="G390">
        <v>43.77</v>
      </c>
      <c r="H390">
        <v>622.51</v>
      </c>
      <c r="I390">
        <v>27247.26</v>
      </c>
    </row>
    <row r="391" spans="1:9" x14ac:dyDescent="0.3">
      <c r="A391">
        <v>9394184</v>
      </c>
      <c r="B391">
        <v>2079</v>
      </c>
      <c r="C391" t="s">
        <v>2150</v>
      </c>
      <c r="D391" s="1">
        <v>45261</v>
      </c>
      <c r="E391" t="s">
        <v>965</v>
      </c>
      <c r="F391" t="s">
        <v>1318</v>
      </c>
      <c r="G391">
        <v>35.450000000000003</v>
      </c>
      <c r="H391">
        <v>247.31</v>
      </c>
      <c r="I391">
        <v>8767.14</v>
      </c>
    </row>
    <row r="392" spans="1:9" x14ac:dyDescent="0.3">
      <c r="A392">
        <v>8229915</v>
      </c>
      <c r="B392">
        <v>2079</v>
      </c>
      <c r="C392" t="s">
        <v>2150</v>
      </c>
      <c r="D392" s="1">
        <v>45198</v>
      </c>
      <c r="E392" t="s">
        <v>965</v>
      </c>
      <c r="F392" t="s">
        <v>966</v>
      </c>
      <c r="G392">
        <v>40.42</v>
      </c>
      <c r="H392">
        <v>204.48</v>
      </c>
      <c r="I392">
        <v>8265.08</v>
      </c>
    </row>
    <row r="393" spans="1:9" x14ac:dyDescent="0.3">
      <c r="A393">
        <v>7100771</v>
      </c>
      <c r="B393">
        <v>2079</v>
      </c>
      <c r="C393" t="s">
        <v>2150</v>
      </c>
      <c r="D393" s="1">
        <v>45438</v>
      </c>
      <c r="E393" t="s">
        <v>1228</v>
      </c>
      <c r="F393" t="s">
        <v>1761</v>
      </c>
      <c r="G393">
        <v>87.75</v>
      </c>
      <c r="H393">
        <v>537.07000000000005</v>
      </c>
      <c r="I393">
        <v>47127.89</v>
      </c>
    </row>
    <row r="394" spans="1:9" x14ac:dyDescent="0.3">
      <c r="A394">
        <v>9165374</v>
      </c>
      <c r="B394">
        <v>2079</v>
      </c>
      <c r="C394" t="s">
        <v>2150</v>
      </c>
      <c r="D394" s="1">
        <v>45120</v>
      </c>
      <c r="E394" t="s">
        <v>1724</v>
      </c>
      <c r="F394" t="s">
        <v>1594</v>
      </c>
      <c r="G394">
        <v>82.1</v>
      </c>
      <c r="H394">
        <v>695.22</v>
      </c>
      <c r="I394">
        <v>57077.56</v>
      </c>
    </row>
    <row r="395" spans="1:9" x14ac:dyDescent="0.3">
      <c r="A395">
        <v>4680584</v>
      </c>
      <c r="B395">
        <v>2079</v>
      </c>
      <c r="C395" t="s">
        <v>2151</v>
      </c>
      <c r="D395" s="1">
        <v>45498</v>
      </c>
      <c r="E395" t="s">
        <v>965</v>
      </c>
      <c r="F395" t="s">
        <v>1560</v>
      </c>
      <c r="G395">
        <v>46.35</v>
      </c>
      <c r="H395">
        <v>454.69</v>
      </c>
      <c r="I395">
        <v>21074.880000000001</v>
      </c>
    </row>
    <row r="396" spans="1:9" x14ac:dyDescent="0.3">
      <c r="A396">
        <v>6285469</v>
      </c>
      <c r="B396">
        <v>2079</v>
      </c>
      <c r="C396" t="s">
        <v>2151</v>
      </c>
      <c r="D396" s="1">
        <v>45336</v>
      </c>
      <c r="E396" t="s">
        <v>1483</v>
      </c>
      <c r="F396" t="s">
        <v>1916</v>
      </c>
      <c r="G396">
        <v>86.65</v>
      </c>
      <c r="H396">
        <v>419.53</v>
      </c>
      <c r="I396">
        <v>36352.269999999997</v>
      </c>
    </row>
    <row r="397" spans="1:9" x14ac:dyDescent="0.3">
      <c r="A397">
        <v>4000958</v>
      </c>
      <c r="B397">
        <v>2079</v>
      </c>
      <c r="C397" t="s">
        <v>2151</v>
      </c>
      <c r="D397" s="1">
        <v>45557</v>
      </c>
      <c r="E397" t="s">
        <v>1483</v>
      </c>
      <c r="F397" t="s">
        <v>1501</v>
      </c>
      <c r="G397">
        <v>84.96</v>
      </c>
      <c r="H397">
        <v>983.33</v>
      </c>
      <c r="I397">
        <v>83543.72</v>
      </c>
    </row>
    <row r="398" spans="1:9" x14ac:dyDescent="0.3">
      <c r="A398">
        <v>7465667</v>
      </c>
      <c r="B398">
        <v>2079</v>
      </c>
      <c r="C398" t="s">
        <v>2151</v>
      </c>
      <c r="D398" s="1">
        <v>44943</v>
      </c>
      <c r="E398" t="s">
        <v>1724</v>
      </c>
      <c r="F398" t="s">
        <v>1618</v>
      </c>
      <c r="G398">
        <v>5.33</v>
      </c>
      <c r="H398">
        <v>869.2</v>
      </c>
      <c r="I398">
        <v>4632.84</v>
      </c>
    </row>
    <row r="399" spans="1:9" x14ac:dyDescent="0.3">
      <c r="A399">
        <v>6174059</v>
      </c>
      <c r="B399">
        <v>2079</v>
      </c>
      <c r="C399" t="s">
        <v>2151</v>
      </c>
      <c r="D399" s="1">
        <v>45233</v>
      </c>
      <c r="E399" t="s">
        <v>1724</v>
      </c>
      <c r="F399" t="s">
        <v>1735</v>
      </c>
      <c r="G399">
        <v>56.95</v>
      </c>
      <c r="H399">
        <v>295.16000000000003</v>
      </c>
      <c r="I399">
        <v>16809.36</v>
      </c>
    </row>
    <row r="400" spans="1:9" x14ac:dyDescent="0.3">
      <c r="A400">
        <v>4308517</v>
      </c>
      <c r="B400">
        <v>2079</v>
      </c>
      <c r="C400" t="s">
        <v>2151</v>
      </c>
      <c r="D400" s="1">
        <v>44940</v>
      </c>
      <c r="E400" t="s">
        <v>1228</v>
      </c>
      <c r="F400" t="s">
        <v>1236</v>
      </c>
      <c r="G400">
        <v>70.45</v>
      </c>
      <c r="H400">
        <v>388.42</v>
      </c>
      <c r="I400">
        <v>27364.19</v>
      </c>
    </row>
    <row r="401" spans="1:9" x14ac:dyDescent="0.3">
      <c r="A401">
        <v>6157933</v>
      </c>
      <c r="B401">
        <v>2079</v>
      </c>
      <c r="C401" t="s">
        <v>2151</v>
      </c>
      <c r="D401" s="1">
        <v>45497</v>
      </c>
      <c r="E401" t="s">
        <v>1228</v>
      </c>
      <c r="F401" t="s">
        <v>1063</v>
      </c>
      <c r="G401">
        <v>37.42</v>
      </c>
      <c r="H401">
        <v>967.35</v>
      </c>
      <c r="I401">
        <v>36198.239999999998</v>
      </c>
    </row>
    <row r="402" spans="1:9" x14ac:dyDescent="0.3">
      <c r="A402">
        <v>1423413</v>
      </c>
      <c r="B402">
        <v>2079</v>
      </c>
      <c r="C402" t="s">
        <v>2152</v>
      </c>
      <c r="D402" s="1">
        <v>45072</v>
      </c>
      <c r="E402" t="s">
        <v>1483</v>
      </c>
      <c r="F402" t="s">
        <v>1578</v>
      </c>
      <c r="G402">
        <v>23.27</v>
      </c>
      <c r="H402">
        <v>969.46</v>
      </c>
      <c r="I402">
        <v>22559.33</v>
      </c>
    </row>
    <row r="403" spans="1:9" x14ac:dyDescent="0.3">
      <c r="A403">
        <v>5262534</v>
      </c>
      <c r="B403">
        <v>2079</v>
      </c>
      <c r="C403" t="s">
        <v>2152</v>
      </c>
      <c r="D403" s="1">
        <v>45386</v>
      </c>
      <c r="E403" t="s">
        <v>1483</v>
      </c>
      <c r="F403" t="s">
        <v>1651</v>
      </c>
      <c r="G403">
        <v>61.46</v>
      </c>
      <c r="H403">
        <v>65.52</v>
      </c>
      <c r="I403">
        <v>4026.86</v>
      </c>
    </row>
    <row r="404" spans="1:9" x14ac:dyDescent="0.3">
      <c r="A404">
        <v>3818498</v>
      </c>
      <c r="B404">
        <v>2079</v>
      </c>
      <c r="C404" t="s">
        <v>2152</v>
      </c>
      <c r="D404" s="1">
        <v>45348</v>
      </c>
      <c r="E404" t="s">
        <v>1483</v>
      </c>
      <c r="F404" t="s">
        <v>1515</v>
      </c>
      <c r="G404">
        <v>93.78</v>
      </c>
      <c r="H404">
        <v>228.41</v>
      </c>
      <c r="I404">
        <v>21420.29</v>
      </c>
    </row>
    <row r="405" spans="1:9" x14ac:dyDescent="0.3">
      <c r="A405">
        <v>8153090</v>
      </c>
      <c r="B405">
        <v>2079</v>
      </c>
      <c r="C405" t="s">
        <v>2152</v>
      </c>
      <c r="D405" s="1">
        <v>44835</v>
      </c>
      <c r="E405" t="s">
        <v>1228</v>
      </c>
      <c r="F405" t="s">
        <v>1538</v>
      </c>
      <c r="G405">
        <v>17.73</v>
      </c>
      <c r="H405">
        <v>572.34</v>
      </c>
      <c r="I405">
        <v>10147.59</v>
      </c>
    </row>
    <row r="406" spans="1:9" x14ac:dyDescent="0.3">
      <c r="A406">
        <v>2283707</v>
      </c>
      <c r="B406">
        <v>2079</v>
      </c>
      <c r="C406" t="s">
        <v>2152</v>
      </c>
      <c r="D406" s="1">
        <v>44974</v>
      </c>
      <c r="E406" t="s">
        <v>965</v>
      </c>
      <c r="F406" t="s">
        <v>1837</v>
      </c>
      <c r="G406">
        <v>38.619999999999997</v>
      </c>
      <c r="H406">
        <v>963.15</v>
      </c>
      <c r="I406">
        <v>37196.85</v>
      </c>
    </row>
    <row r="407" spans="1:9" x14ac:dyDescent="0.3">
      <c r="A407">
        <v>7240532</v>
      </c>
      <c r="B407">
        <v>2079</v>
      </c>
      <c r="C407" t="s">
        <v>2152</v>
      </c>
      <c r="D407" s="1">
        <v>45026</v>
      </c>
      <c r="E407" t="s">
        <v>965</v>
      </c>
      <c r="F407" t="s">
        <v>1539</v>
      </c>
      <c r="G407">
        <v>37.85</v>
      </c>
      <c r="H407">
        <v>57.08</v>
      </c>
      <c r="I407">
        <v>2160.48</v>
      </c>
    </row>
    <row r="408" spans="1:9" x14ac:dyDescent="0.3">
      <c r="A408">
        <v>6784690</v>
      </c>
      <c r="B408">
        <v>2131</v>
      </c>
      <c r="C408" t="s">
        <v>2150</v>
      </c>
      <c r="D408" s="1">
        <v>44875</v>
      </c>
      <c r="E408" t="s">
        <v>1228</v>
      </c>
      <c r="F408" t="s">
        <v>1576</v>
      </c>
      <c r="G408">
        <v>17.559999999999999</v>
      </c>
      <c r="H408">
        <v>758.78</v>
      </c>
      <c r="I408">
        <v>13324.18</v>
      </c>
    </row>
    <row r="409" spans="1:9" x14ac:dyDescent="0.3">
      <c r="A409">
        <v>6949301</v>
      </c>
      <c r="B409">
        <v>2131</v>
      </c>
      <c r="C409" t="s">
        <v>2150</v>
      </c>
      <c r="D409" s="1">
        <v>45144</v>
      </c>
      <c r="E409" t="s">
        <v>1228</v>
      </c>
      <c r="F409" t="s">
        <v>1767</v>
      </c>
      <c r="G409">
        <v>92.61</v>
      </c>
      <c r="H409">
        <v>987.9</v>
      </c>
      <c r="I409">
        <v>91489.42</v>
      </c>
    </row>
    <row r="410" spans="1:9" x14ac:dyDescent="0.3">
      <c r="A410">
        <v>5899475</v>
      </c>
      <c r="B410">
        <v>2131</v>
      </c>
      <c r="C410" t="s">
        <v>2151</v>
      </c>
      <c r="D410" s="1">
        <v>45274</v>
      </c>
      <c r="E410" t="s">
        <v>965</v>
      </c>
      <c r="F410" t="s">
        <v>1543</v>
      </c>
      <c r="G410">
        <v>90.04</v>
      </c>
      <c r="H410">
        <v>90.97</v>
      </c>
      <c r="I410">
        <v>8190.94</v>
      </c>
    </row>
    <row r="411" spans="1:9" x14ac:dyDescent="0.3">
      <c r="A411">
        <v>2105539</v>
      </c>
      <c r="B411">
        <v>2131</v>
      </c>
      <c r="C411" t="s">
        <v>2151</v>
      </c>
      <c r="D411" s="1">
        <v>45286</v>
      </c>
      <c r="E411" t="s">
        <v>1724</v>
      </c>
      <c r="F411" t="s">
        <v>1154</v>
      </c>
      <c r="G411">
        <v>55.25</v>
      </c>
      <c r="H411">
        <v>127.92</v>
      </c>
      <c r="I411">
        <v>7067.58</v>
      </c>
    </row>
    <row r="412" spans="1:9" x14ac:dyDescent="0.3">
      <c r="A412">
        <v>6677706</v>
      </c>
      <c r="B412">
        <v>2131</v>
      </c>
      <c r="C412" t="s">
        <v>2151</v>
      </c>
      <c r="D412" s="1">
        <v>45472</v>
      </c>
      <c r="E412" t="s">
        <v>1724</v>
      </c>
      <c r="F412" t="s">
        <v>1231</v>
      </c>
      <c r="G412">
        <v>79.209999999999994</v>
      </c>
      <c r="H412">
        <v>237.53</v>
      </c>
      <c r="I412">
        <v>18814.75</v>
      </c>
    </row>
    <row r="413" spans="1:9" x14ac:dyDescent="0.3">
      <c r="A413">
        <v>9238441</v>
      </c>
      <c r="B413">
        <v>2131</v>
      </c>
      <c r="C413" t="s">
        <v>2152</v>
      </c>
      <c r="D413" s="1">
        <v>44929</v>
      </c>
      <c r="E413" t="s">
        <v>1483</v>
      </c>
      <c r="F413" t="s">
        <v>1264</v>
      </c>
      <c r="G413">
        <v>26.96</v>
      </c>
      <c r="H413">
        <v>815.47</v>
      </c>
      <c r="I413">
        <v>21985.07</v>
      </c>
    </row>
    <row r="414" spans="1:9" x14ac:dyDescent="0.3">
      <c r="A414">
        <v>7945470</v>
      </c>
      <c r="B414">
        <v>2131</v>
      </c>
      <c r="C414" t="s">
        <v>2152</v>
      </c>
      <c r="D414" s="1">
        <v>45375</v>
      </c>
      <c r="E414" t="s">
        <v>1483</v>
      </c>
      <c r="F414" t="s">
        <v>1632</v>
      </c>
      <c r="G414">
        <v>66.92</v>
      </c>
      <c r="H414">
        <v>192.26</v>
      </c>
      <c r="I414">
        <v>12866.04</v>
      </c>
    </row>
    <row r="415" spans="1:9" x14ac:dyDescent="0.3">
      <c r="A415">
        <v>9276874</v>
      </c>
      <c r="B415">
        <v>2131</v>
      </c>
      <c r="C415" t="s">
        <v>2152</v>
      </c>
      <c r="D415" s="1">
        <v>45355</v>
      </c>
      <c r="E415" t="s">
        <v>1228</v>
      </c>
      <c r="F415" t="s">
        <v>1406</v>
      </c>
      <c r="G415">
        <v>14.97</v>
      </c>
      <c r="H415">
        <v>995.43</v>
      </c>
      <c r="I415">
        <v>14901.59</v>
      </c>
    </row>
    <row r="416" spans="1:9" x14ac:dyDescent="0.3">
      <c r="A416">
        <v>2698499</v>
      </c>
      <c r="B416">
        <v>2131</v>
      </c>
      <c r="C416" t="s">
        <v>2152</v>
      </c>
      <c r="D416" s="1">
        <v>45167</v>
      </c>
      <c r="E416" t="s">
        <v>1228</v>
      </c>
      <c r="F416" t="s">
        <v>1112</v>
      </c>
      <c r="G416">
        <v>34.65</v>
      </c>
      <c r="H416">
        <v>590.30999999999995</v>
      </c>
      <c r="I416">
        <v>20454.240000000002</v>
      </c>
    </row>
    <row r="417" spans="1:9" x14ac:dyDescent="0.3">
      <c r="A417">
        <v>7159390</v>
      </c>
      <c r="B417">
        <v>2142</v>
      </c>
      <c r="C417" t="s">
        <v>2150</v>
      </c>
      <c r="D417" s="1">
        <v>44835</v>
      </c>
      <c r="E417" t="s">
        <v>1483</v>
      </c>
      <c r="F417" t="s">
        <v>1039</v>
      </c>
      <c r="G417">
        <v>86.33</v>
      </c>
      <c r="H417">
        <v>859.47</v>
      </c>
      <c r="I417">
        <v>74198.05</v>
      </c>
    </row>
    <row r="418" spans="1:9" x14ac:dyDescent="0.3">
      <c r="A418">
        <v>3926034</v>
      </c>
      <c r="B418">
        <v>2142</v>
      </c>
      <c r="C418" t="s">
        <v>2150</v>
      </c>
      <c r="D418" s="1">
        <v>44920</v>
      </c>
      <c r="E418" t="s">
        <v>1483</v>
      </c>
      <c r="F418" t="s">
        <v>1800</v>
      </c>
      <c r="G418">
        <v>88.24</v>
      </c>
      <c r="H418">
        <v>373.18</v>
      </c>
      <c r="I418">
        <v>32929.4</v>
      </c>
    </row>
    <row r="419" spans="1:9" x14ac:dyDescent="0.3">
      <c r="A419">
        <v>8609667</v>
      </c>
      <c r="B419">
        <v>2142</v>
      </c>
      <c r="C419" t="s">
        <v>2150</v>
      </c>
      <c r="D419" s="1">
        <v>45246</v>
      </c>
      <c r="E419" t="s">
        <v>965</v>
      </c>
      <c r="F419" t="s">
        <v>1402</v>
      </c>
      <c r="G419">
        <v>79.260000000000005</v>
      </c>
      <c r="H419">
        <v>220.72</v>
      </c>
      <c r="I419">
        <v>17494.27</v>
      </c>
    </row>
    <row r="420" spans="1:9" x14ac:dyDescent="0.3">
      <c r="A420">
        <v>5266157</v>
      </c>
      <c r="B420">
        <v>2142</v>
      </c>
      <c r="C420" t="s">
        <v>2150</v>
      </c>
      <c r="D420" s="1">
        <v>45366</v>
      </c>
      <c r="E420" t="s">
        <v>965</v>
      </c>
      <c r="F420" t="s">
        <v>1840</v>
      </c>
      <c r="G420">
        <v>16.38</v>
      </c>
      <c r="H420">
        <v>452.44</v>
      </c>
      <c r="I420">
        <v>7410.97</v>
      </c>
    </row>
    <row r="421" spans="1:9" x14ac:dyDescent="0.3">
      <c r="A421">
        <v>8313975</v>
      </c>
      <c r="B421">
        <v>2142</v>
      </c>
      <c r="C421" t="s">
        <v>2150</v>
      </c>
      <c r="D421" s="1">
        <v>45168</v>
      </c>
      <c r="E421" t="s">
        <v>1724</v>
      </c>
      <c r="F421" t="s">
        <v>1334</v>
      </c>
      <c r="G421">
        <v>54.19</v>
      </c>
      <c r="H421">
        <v>634.78</v>
      </c>
      <c r="I421">
        <v>34398.730000000003</v>
      </c>
    </row>
    <row r="422" spans="1:9" x14ac:dyDescent="0.3">
      <c r="A422">
        <v>6492358</v>
      </c>
      <c r="B422">
        <v>2142</v>
      </c>
      <c r="C422" t="s">
        <v>2150</v>
      </c>
      <c r="D422" s="1">
        <v>44926</v>
      </c>
      <c r="E422" t="s">
        <v>1724</v>
      </c>
      <c r="F422" t="s">
        <v>1340</v>
      </c>
      <c r="G422">
        <v>69.599999999999994</v>
      </c>
      <c r="H422">
        <v>254.64</v>
      </c>
      <c r="I422">
        <v>17722.939999999999</v>
      </c>
    </row>
    <row r="423" spans="1:9" x14ac:dyDescent="0.3">
      <c r="A423">
        <v>8384175</v>
      </c>
      <c r="B423">
        <v>2142</v>
      </c>
      <c r="C423" t="s">
        <v>2151</v>
      </c>
      <c r="D423" s="1">
        <v>45287</v>
      </c>
      <c r="E423" t="s">
        <v>1724</v>
      </c>
      <c r="F423" t="s">
        <v>1145</v>
      </c>
      <c r="G423">
        <v>33.1</v>
      </c>
      <c r="H423">
        <v>477.46</v>
      </c>
      <c r="I423">
        <v>15803.93</v>
      </c>
    </row>
    <row r="424" spans="1:9" x14ac:dyDescent="0.3">
      <c r="A424">
        <v>9267154</v>
      </c>
      <c r="B424">
        <v>2142</v>
      </c>
      <c r="C424" t="s">
        <v>2151</v>
      </c>
      <c r="D424" s="1">
        <v>45011</v>
      </c>
      <c r="E424" t="s">
        <v>1724</v>
      </c>
      <c r="F424" t="s">
        <v>1842</v>
      </c>
      <c r="G424">
        <v>55.57</v>
      </c>
      <c r="H424">
        <v>816.02</v>
      </c>
      <c r="I424">
        <v>45346.23</v>
      </c>
    </row>
    <row r="425" spans="1:9" x14ac:dyDescent="0.3">
      <c r="A425">
        <v>8369316</v>
      </c>
      <c r="B425">
        <v>2142</v>
      </c>
      <c r="C425" t="s">
        <v>2152</v>
      </c>
      <c r="D425" s="1">
        <v>45135</v>
      </c>
      <c r="E425" t="s">
        <v>1483</v>
      </c>
      <c r="F425" t="s">
        <v>1792</v>
      </c>
      <c r="G425">
        <v>70.94</v>
      </c>
      <c r="H425">
        <v>136.80000000000001</v>
      </c>
      <c r="I425">
        <v>9704.59</v>
      </c>
    </row>
    <row r="426" spans="1:9" x14ac:dyDescent="0.3">
      <c r="A426">
        <v>4843314</v>
      </c>
      <c r="B426">
        <v>2142</v>
      </c>
      <c r="C426" t="s">
        <v>2152</v>
      </c>
      <c r="D426" s="1">
        <v>44833</v>
      </c>
      <c r="E426" t="s">
        <v>1724</v>
      </c>
      <c r="F426" t="s">
        <v>1123</v>
      </c>
      <c r="G426">
        <v>40.119999999999997</v>
      </c>
      <c r="H426">
        <v>288.73</v>
      </c>
      <c r="I426">
        <v>11583.85</v>
      </c>
    </row>
    <row r="427" spans="1:9" x14ac:dyDescent="0.3">
      <c r="A427">
        <v>1803789</v>
      </c>
      <c r="B427">
        <v>2142</v>
      </c>
      <c r="C427" t="s">
        <v>2152</v>
      </c>
      <c r="D427" s="1">
        <v>45521</v>
      </c>
      <c r="E427" t="s">
        <v>1724</v>
      </c>
      <c r="F427" t="s">
        <v>1778</v>
      </c>
      <c r="G427">
        <v>48.58</v>
      </c>
      <c r="H427">
        <v>852.78</v>
      </c>
      <c r="I427">
        <v>41428.050000000003</v>
      </c>
    </row>
    <row r="428" spans="1:9" x14ac:dyDescent="0.3">
      <c r="A428">
        <v>2413896</v>
      </c>
      <c r="B428">
        <v>2142</v>
      </c>
      <c r="C428" t="s">
        <v>2152</v>
      </c>
      <c r="D428" s="1">
        <v>45264</v>
      </c>
      <c r="E428" t="s">
        <v>965</v>
      </c>
      <c r="F428" t="s">
        <v>1845</v>
      </c>
      <c r="G428">
        <v>48.71</v>
      </c>
      <c r="H428">
        <v>251.58</v>
      </c>
      <c r="I428">
        <v>12254.46</v>
      </c>
    </row>
    <row r="429" spans="1:9" x14ac:dyDescent="0.3">
      <c r="A429">
        <v>1628634</v>
      </c>
      <c r="B429">
        <v>2150</v>
      </c>
      <c r="C429" t="s">
        <v>2150</v>
      </c>
      <c r="D429" s="1">
        <v>44840</v>
      </c>
      <c r="E429" t="s">
        <v>1228</v>
      </c>
      <c r="F429" t="s">
        <v>1410</v>
      </c>
      <c r="G429">
        <v>94.58</v>
      </c>
      <c r="H429">
        <v>777.66</v>
      </c>
      <c r="I429">
        <v>73551.08</v>
      </c>
    </row>
    <row r="430" spans="1:9" x14ac:dyDescent="0.3">
      <c r="A430">
        <v>1486300</v>
      </c>
      <c r="B430">
        <v>2150</v>
      </c>
      <c r="C430" t="s">
        <v>2150</v>
      </c>
      <c r="D430" s="1">
        <v>45104</v>
      </c>
      <c r="E430" t="s">
        <v>1228</v>
      </c>
      <c r="F430" t="s">
        <v>1173</v>
      </c>
      <c r="G430">
        <v>54.98</v>
      </c>
      <c r="H430">
        <v>708.04</v>
      </c>
      <c r="I430">
        <v>38928.04</v>
      </c>
    </row>
    <row r="431" spans="1:9" x14ac:dyDescent="0.3">
      <c r="A431">
        <v>5650317</v>
      </c>
      <c r="B431">
        <v>2150</v>
      </c>
      <c r="C431" t="s">
        <v>2150</v>
      </c>
      <c r="D431" s="1">
        <v>45510</v>
      </c>
      <c r="E431" t="s">
        <v>1724</v>
      </c>
      <c r="F431" t="s">
        <v>1288</v>
      </c>
      <c r="G431">
        <v>9.25</v>
      </c>
      <c r="H431">
        <v>215.77</v>
      </c>
      <c r="I431">
        <v>1995.87</v>
      </c>
    </row>
    <row r="432" spans="1:9" x14ac:dyDescent="0.3">
      <c r="A432">
        <v>1079839</v>
      </c>
      <c r="B432">
        <v>2150</v>
      </c>
      <c r="C432" t="s">
        <v>2150</v>
      </c>
      <c r="D432" s="1">
        <v>45279</v>
      </c>
      <c r="E432" t="s">
        <v>1724</v>
      </c>
      <c r="F432" t="s">
        <v>1216</v>
      </c>
      <c r="G432">
        <v>12.07</v>
      </c>
      <c r="H432">
        <v>985.79</v>
      </c>
      <c r="I432">
        <v>11898.49</v>
      </c>
    </row>
    <row r="433" spans="1:9" x14ac:dyDescent="0.3">
      <c r="A433">
        <v>3954084</v>
      </c>
      <c r="B433">
        <v>2150</v>
      </c>
      <c r="C433" t="s">
        <v>2151</v>
      </c>
      <c r="D433" s="1">
        <v>44865</v>
      </c>
      <c r="E433" t="s">
        <v>965</v>
      </c>
      <c r="F433" t="s">
        <v>1790</v>
      </c>
      <c r="G433">
        <v>34.85</v>
      </c>
      <c r="H433">
        <v>157.88</v>
      </c>
      <c r="I433">
        <v>5502.12</v>
      </c>
    </row>
    <row r="434" spans="1:9" x14ac:dyDescent="0.3">
      <c r="A434">
        <v>6730254</v>
      </c>
      <c r="B434">
        <v>2150</v>
      </c>
      <c r="C434" t="s">
        <v>2151</v>
      </c>
      <c r="D434" s="1">
        <v>45509</v>
      </c>
      <c r="E434" t="s">
        <v>965</v>
      </c>
      <c r="F434" t="s">
        <v>1619</v>
      </c>
      <c r="G434">
        <v>93.51</v>
      </c>
      <c r="H434">
        <v>328.58</v>
      </c>
      <c r="I434">
        <v>30725.52</v>
      </c>
    </row>
    <row r="435" spans="1:9" x14ac:dyDescent="0.3">
      <c r="A435">
        <v>2954941</v>
      </c>
      <c r="B435">
        <v>2150</v>
      </c>
      <c r="C435" t="s">
        <v>2151</v>
      </c>
      <c r="D435" s="1">
        <v>45263</v>
      </c>
      <c r="E435" t="s">
        <v>1724</v>
      </c>
      <c r="F435" t="s">
        <v>1339</v>
      </c>
      <c r="G435">
        <v>85.62</v>
      </c>
      <c r="H435">
        <v>436.45</v>
      </c>
      <c r="I435">
        <v>37368.85</v>
      </c>
    </row>
    <row r="436" spans="1:9" x14ac:dyDescent="0.3">
      <c r="A436">
        <v>9307764</v>
      </c>
      <c r="B436">
        <v>2150</v>
      </c>
      <c r="C436" t="s">
        <v>2151</v>
      </c>
      <c r="D436" s="1">
        <v>45341</v>
      </c>
      <c r="E436" t="s">
        <v>1724</v>
      </c>
      <c r="F436" t="s">
        <v>1821</v>
      </c>
      <c r="G436">
        <v>18.59</v>
      </c>
      <c r="H436">
        <v>154</v>
      </c>
      <c r="I436">
        <v>2862.86</v>
      </c>
    </row>
    <row r="437" spans="1:9" x14ac:dyDescent="0.3">
      <c r="A437">
        <v>1966623</v>
      </c>
      <c r="B437">
        <v>2150</v>
      </c>
      <c r="C437" t="s">
        <v>2151</v>
      </c>
      <c r="D437" s="1">
        <v>44901</v>
      </c>
      <c r="E437" t="s">
        <v>1724</v>
      </c>
      <c r="F437" t="s">
        <v>1956</v>
      </c>
      <c r="G437">
        <v>79.03</v>
      </c>
      <c r="H437">
        <v>307.67</v>
      </c>
      <c r="I437">
        <v>24315.16</v>
      </c>
    </row>
    <row r="438" spans="1:9" x14ac:dyDescent="0.3">
      <c r="A438">
        <v>7488267</v>
      </c>
      <c r="B438">
        <v>2150</v>
      </c>
      <c r="C438" t="s">
        <v>2151</v>
      </c>
      <c r="D438" s="1">
        <v>45494</v>
      </c>
      <c r="E438" t="s">
        <v>1228</v>
      </c>
      <c r="F438" t="s">
        <v>1045</v>
      </c>
      <c r="G438">
        <v>25.78</v>
      </c>
      <c r="H438">
        <v>925</v>
      </c>
      <c r="I438">
        <v>23846.5</v>
      </c>
    </row>
    <row r="439" spans="1:9" x14ac:dyDescent="0.3">
      <c r="A439">
        <v>5659374</v>
      </c>
      <c r="B439">
        <v>2150</v>
      </c>
      <c r="C439" t="s">
        <v>2152</v>
      </c>
      <c r="D439" s="1">
        <v>45057</v>
      </c>
      <c r="E439" t="s">
        <v>1483</v>
      </c>
      <c r="F439" t="s">
        <v>972</v>
      </c>
      <c r="G439">
        <v>72.680000000000007</v>
      </c>
      <c r="H439">
        <v>613.32000000000005</v>
      </c>
      <c r="I439">
        <v>44576.1</v>
      </c>
    </row>
    <row r="440" spans="1:9" x14ac:dyDescent="0.3">
      <c r="A440">
        <v>5387826</v>
      </c>
      <c r="B440">
        <v>2150</v>
      </c>
      <c r="C440" t="s">
        <v>2152</v>
      </c>
      <c r="D440" s="1">
        <v>45144</v>
      </c>
      <c r="E440" t="s">
        <v>1483</v>
      </c>
      <c r="F440" t="s">
        <v>1134</v>
      </c>
      <c r="G440">
        <v>6.88</v>
      </c>
      <c r="H440">
        <v>880.14</v>
      </c>
      <c r="I440">
        <v>6055.36</v>
      </c>
    </row>
    <row r="441" spans="1:9" x14ac:dyDescent="0.3">
      <c r="A441">
        <v>6579140</v>
      </c>
      <c r="B441">
        <v>2150</v>
      </c>
      <c r="C441" t="s">
        <v>2152</v>
      </c>
      <c r="D441" s="1">
        <v>45176</v>
      </c>
      <c r="E441" t="s">
        <v>1483</v>
      </c>
      <c r="F441" t="s">
        <v>1761</v>
      </c>
      <c r="G441">
        <v>54.66</v>
      </c>
      <c r="H441">
        <v>488.65</v>
      </c>
      <c r="I441">
        <v>26709.61</v>
      </c>
    </row>
    <row r="442" spans="1:9" x14ac:dyDescent="0.3">
      <c r="A442">
        <v>9127526</v>
      </c>
      <c r="B442">
        <v>2150</v>
      </c>
      <c r="C442" t="s">
        <v>2152</v>
      </c>
      <c r="D442" s="1">
        <v>45180</v>
      </c>
      <c r="E442" t="s">
        <v>1228</v>
      </c>
      <c r="F442" t="s">
        <v>1343</v>
      </c>
      <c r="G442">
        <v>7.01</v>
      </c>
      <c r="H442">
        <v>174.71</v>
      </c>
      <c r="I442">
        <v>1224.72</v>
      </c>
    </row>
    <row r="443" spans="1:9" x14ac:dyDescent="0.3">
      <c r="A443">
        <v>9063598</v>
      </c>
      <c r="B443">
        <v>2150</v>
      </c>
      <c r="C443" t="s">
        <v>2152</v>
      </c>
      <c r="D443" s="1">
        <v>44964</v>
      </c>
      <c r="E443" t="s">
        <v>1724</v>
      </c>
      <c r="F443" t="s">
        <v>1744</v>
      </c>
      <c r="G443">
        <v>35.83</v>
      </c>
      <c r="H443">
        <v>540.95000000000005</v>
      </c>
      <c r="I443">
        <v>19382.240000000002</v>
      </c>
    </row>
    <row r="444" spans="1:9" x14ac:dyDescent="0.3">
      <c r="A444">
        <v>1470385</v>
      </c>
      <c r="B444">
        <v>2150</v>
      </c>
      <c r="C444" t="s">
        <v>2152</v>
      </c>
      <c r="D444" s="1">
        <v>45329</v>
      </c>
      <c r="E444" t="s">
        <v>965</v>
      </c>
      <c r="F444" t="s">
        <v>1276</v>
      </c>
      <c r="G444">
        <v>71.819999999999993</v>
      </c>
      <c r="H444">
        <v>373.74</v>
      </c>
      <c r="I444">
        <v>26842.01</v>
      </c>
    </row>
    <row r="445" spans="1:9" x14ac:dyDescent="0.3">
      <c r="A445">
        <v>5092663</v>
      </c>
      <c r="B445">
        <v>2150</v>
      </c>
      <c r="C445" t="s">
        <v>2152</v>
      </c>
      <c r="D445" s="1">
        <v>44894</v>
      </c>
      <c r="E445" t="s">
        <v>965</v>
      </c>
      <c r="F445" t="s">
        <v>1563</v>
      </c>
      <c r="G445">
        <v>85.81</v>
      </c>
      <c r="H445">
        <v>768.14</v>
      </c>
      <c r="I445">
        <v>65914.09</v>
      </c>
    </row>
    <row r="446" spans="1:9" x14ac:dyDescent="0.3">
      <c r="A446">
        <v>8667022</v>
      </c>
      <c r="B446">
        <v>2157</v>
      </c>
      <c r="C446" t="s">
        <v>2150</v>
      </c>
      <c r="D446" s="1">
        <v>45186</v>
      </c>
      <c r="E446" t="s">
        <v>1483</v>
      </c>
      <c r="F446" t="s">
        <v>1255</v>
      </c>
      <c r="G446">
        <v>17.37</v>
      </c>
      <c r="H446">
        <v>378.24</v>
      </c>
      <c r="I446">
        <v>6570.03</v>
      </c>
    </row>
    <row r="447" spans="1:9" x14ac:dyDescent="0.3">
      <c r="A447">
        <v>8233445</v>
      </c>
      <c r="B447">
        <v>2157</v>
      </c>
      <c r="C447" t="s">
        <v>2150</v>
      </c>
      <c r="D447" s="1">
        <v>45300</v>
      </c>
      <c r="E447" t="s">
        <v>1483</v>
      </c>
      <c r="F447" t="s">
        <v>1409</v>
      </c>
      <c r="G447">
        <v>68.11</v>
      </c>
      <c r="H447">
        <v>689.25</v>
      </c>
      <c r="I447">
        <v>46944.82</v>
      </c>
    </row>
    <row r="448" spans="1:9" x14ac:dyDescent="0.3">
      <c r="A448">
        <v>8310793</v>
      </c>
      <c r="B448">
        <v>2157</v>
      </c>
      <c r="C448" t="s">
        <v>2150</v>
      </c>
      <c r="D448" s="1">
        <v>45063</v>
      </c>
      <c r="E448" t="s">
        <v>1228</v>
      </c>
      <c r="F448" t="s">
        <v>1929</v>
      </c>
      <c r="G448">
        <v>83.96</v>
      </c>
      <c r="H448">
        <v>325.02</v>
      </c>
      <c r="I448">
        <v>27288.68</v>
      </c>
    </row>
    <row r="449" spans="1:9" x14ac:dyDescent="0.3">
      <c r="A449">
        <v>8407359</v>
      </c>
      <c r="B449">
        <v>2157</v>
      </c>
      <c r="C449" t="s">
        <v>2150</v>
      </c>
      <c r="D449" s="1">
        <v>45311</v>
      </c>
      <c r="E449" t="s">
        <v>1724</v>
      </c>
      <c r="F449" t="s">
        <v>1322</v>
      </c>
      <c r="G449">
        <v>20.8</v>
      </c>
      <c r="H449">
        <v>229.67</v>
      </c>
      <c r="I449">
        <v>4777.1400000000003</v>
      </c>
    </row>
    <row r="450" spans="1:9" x14ac:dyDescent="0.3">
      <c r="A450">
        <v>8700055</v>
      </c>
      <c r="B450">
        <v>2157</v>
      </c>
      <c r="C450" t="s">
        <v>2151</v>
      </c>
      <c r="D450" s="1">
        <v>44837</v>
      </c>
      <c r="E450" t="s">
        <v>1483</v>
      </c>
      <c r="F450" t="s">
        <v>1096</v>
      </c>
      <c r="G450">
        <v>16.260000000000002</v>
      </c>
      <c r="H450">
        <v>262.5</v>
      </c>
      <c r="I450">
        <v>4268.25</v>
      </c>
    </row>
    <row r="451" spans="1:9" x14ac:dyDescent="0.3">
      <c r="A451">
        <v>6698161</v>
      </c>
      <c r="B451">
        <v>2157</v>
      </c>
      <c r="C451" t="s">
        <v>2151</v>
      </c>
      <c r="D451" s="1">
        <v>45363</v>
      </c>
      <c r="E451" t="s">
        <v>1483</v>
      </c>
      <c r="F451" t="s">
        <v>1222</v>
      </c>
      <c r="G451">
        <v>82.59</v>
      </c>
      <c r="H451">
        <v>917.67</v>
      </c>
      <c r="I451">
        <v>75790.37</v>
      </c>
    </row>
    <row r="452" spans="1:9" x14ac:dyDescent="0.3">
      <c r="A452">
        <v>9911269</v>
      </c>
      <c r="B452">
        <v>2157</v>
      </c>
      <c r="C452" t="s">
        <v>2151</v>
      </c>
      <c r="D452" s="1">
        <v>45323</v>
      </c>
      <c r="E452" t="s">
        <v>1724</v>
      </c>
      <c r="F452" t="s">
        <v>1336</v>
      </c>
      <c r="G452">
        <v>44.45</v>
      </c>
      <c r="H452">
        <v>284.22000000000003</v>
      </c>
      <c r="I452">
        <v>12633.58</v>
      </c>
    </row>
    <row r="453" spans="1:9" x14ac:dyDescent="0.3">
      <c r="A453">
        <v>6059632</v>
      </c>
      <c r="B453">
        <v>2157</v>
      </c>
      <c r="C453" t="s">
        <v>2151</v>
      </c>
      <c r="D453" s="1">
        <v>45028</v>
      </c>
      <c r="E453" t="s">
        <v>1228</v>
      </c>
      <c r="F453" t="s">
        <v>1126</v>
      </c>
      <c r="G453">
        <v>86.88</v>
      </c>
      <c r="H453">
        <v>730.91</v>
      </c>
      <c r="I453">
        <v>63501.46</v>
      </c>
    </row>
    <row r="454" spans="1:9" x14ac:dyDescent="0.3">
      <c r="A454">
        <v>2007710</v>
      </c>
      <c r="B454">
        <v>2157</v>
      </c>
      <c r="C454" t="s">
        <v>2151</v>
      </c>
      <c r="D454" s="1">
        <v>45487</v>
      </c>
      <c r="E454" t="s">
        <v>1228</v>
      </c>
      <c r="F454" t="s">
        <v>1080</v>
      </c>
      <c r="G454">
        <v>2.62</v>
      </c>
      <c r="H454">
        <v>284.62</v>
      </c>
      <c r="I454">
        <v>745.7</v>
      </c>
    </row>
    <row r="455" spans="1:9" x14ac:dyDescent="0.3">
      <c r="A455">
        <v>3726868</v>
      </c>
      <c r="B455">
        <v>2157</v>
      </c>
      <c r="C455" t="s">
        <v>2151</v>
      </c>
      <c r="D455" s="1">
        <v>45180</v>
      </c>
      <c r="E455" t="s">
        <v>1228</v>
      </c>
      <c r="F455" t="s">
        <v>1823</v>
      </c>
      <c r="G455">
        <v>33.74</v>
      </c>
      <c r="H455">
        <v>614.53</v>
      </c>
      <c r="I455">
        <v>20734.240000000002</v>
      </c>
    </row>
    <row r="456" spans="1:9" x14ac:dyDescent="0.3">
      <c r="A456">
        <v>8607399</v>
      </c>
      <c r="B456">
        <v>2157</v>
      </c>
      <c r="C456" t="s">
        <v>2151</v>
      </c>
      <c r="D456" s="1">
        <v>44956</v>
      </c>
      <c r="E456" t="s">
        <v>1228</v>
      </c>
      <c r="F456" t="s">
        <v>1698</v>
      </c>
      <c r="G456">
        <v>79.61</v>
      </c>
      <c r="H456">
        <v>483.52</v>
      </c>
      <c r="I456">
        <v>38493.03</v>
      </c>
    </row>
    <row r="457" spans="1:9" x14ac:dyDescent="0.3">
      <c r="A457">
        <v>7861077</v>
      </c>
      <c r="B457">
        <v>2157</v>
      </c>
      <c r="C457" t="s">
        <v>2152</v>
      </c>
      <c r="D457" s="1">
        <v>44928</v>
      </c>
      <c r="E457" t="s">
        <v>1483</v>
      </c>
      <c r="F457" t="s">
        <v>1871</v>
      </c>
      <c r="G457">
        <v>23.26</v>
      </c>
      <c r="H457">
        <v>753.43</v>
      </c>
      <c r="I457">
        <v>17524.78</v>
      </c>
    </row>
    <row r="458" spans="1:9" x14ac:dyDescent="0.3">
      <c r="A458">
        <v>6504887</v>
      </c>
      <c r="B458">
        <v>2157</v>
      </c>
      <c r="C458" t="s">
        <v>2152</v>
      </c>
      <c r="D458" s="1">
        <v>45309</v>
      </c>
      <c r="E458" t="s">
        <v>1228</v>
      </c>
      <c r="F458" t="s">
        <v>1841</v>
      </c>
      <c r="G458">
        <v>45.8</v>
      </c>
      <c r="H458">
        <v>139.81</v>
      </c>
      <c r="I458">
        <v>6403.3</v>
      </c>
    </row>
    <row r="459" spans="1:9" x14ac:dyDescent="0.3">
      <c r="A459">
        <v>8457391</v>
      </c>
      <c r="B459">
        <v>2157</v>
      </c>
      <c r="C459" t="s">
        <v>2152</v>
      </c>
      <c r="D459" s="1">
        <v>45402</v>
      </c>
      <c r="E459" t="s">
        <v>1228</v>
      </c>
      <c r="F459" t="s">
        <v>1906</v>
      </c>
      <c r="G459">
        <v>37.14</v>
      </c>
      <c r="H459">
        <v>520.09</v>
      </c>
      <c r="I459">
        <v>19316.14</v>
      </c>
    </row>
    <row r="460" spans="1:9" x14ac:dyDescent="0.3">
      <c r="A460">
        <v>8149465</v>
      </c>
      <c r="B460">
        <v>2157</v>
      </c>
      <c r="C460" t="s">
        <v>2152</v>
      </c>
      <c r="D460" s="1">
        <v>45554</v>
      </c>
      <c r="E460" t="s">
        <v>965</v>
      </c>
      <c r="F460" t="s">
        <v>1252</v>
      </c>
      <c r="G460">
        <v>46.87</v>
      </c>
      <c r="H460">
        <v>981.68</v>
      </c>
      <c r="I460">
        <v>46011.34</v>
      </c>
    </row>
    <row r="461" spans="1:9" x14ac:dyDescent="0.3">
      <c r="A461">
        <v>4052051</v>
      </c>
      <c r="B461">
        <v>2159</v>
      </c>
      <c r="C461" t="s">
        <v>2150</v>
      </c>
      <c r="D461" s="1">
        <v>44880</v>
      </c>
      <c r="E461" t="s">
        <v>965</v>
      </c>
      <c r="F461" t="s">
        <v>1000</v>
      </c>
      <c r="G461">
        <v>47.58</v>
      </c>
      <c r="H461">
        <v>120.93</v>
      </c>
      <c r="I461">
        <v>5753.85</v>
      </c>
    </row>
    <row r="462" spans="1:9" x14ac:dyDescent="0.3">
      <c r="A462">
        <v>2467323</v>
      </c>
      <c r="B462">
        <v>2159</v>
      </c>
      <c r="C462" t="s">
        <v>2150</v>
      </c>
      <c r="D462" s="1">
        <v>45261</v>
      </c>
      <c r="E462" t="s">
        <v>965</v>
      </c>
      <c r="F462" t="s">
        <v>1176</v>
      </c>
      <c r="G462">
        <v>8.24</v>
      </c>
      <c r="H462">
        <v>474.02</v>
      </c>
      <c r="I462">
        <v>3905.92</v>
      </c>
    </row>
    <row r="463" spans="1:9" x14ac:dyDescent="0.3">
      <c r="A463">
        <v>3621067</v>
      </c>
      <c r="B463">
        <v>2159</v>
      </c>
      <c r="C463" t="s">
        <v>2150</v>
      </c>
      <c r="D463" s="1">
        <v>45284</v>
      </c>
      <c r="E463" t="s">
        <v>1228</v>
      </c>
      <c r="F463" t="s">
        <v>1024</v>
      </c>
      <c r="G463">
        <v>66.31</v>
      </c>
      <c r="H463">
        <v>994.83</v>
      </c>
      <c r="I463">
        <v>65967.179999999993</v>
      </c>
    </row>
    <row r="464" spans="1:9" x14ac:dyDescent="0.3">
      <c r="A464">
        <v>4094507</v>
      </c>
      <c r="B464">
        <v>2159</v>
      </c>
      <c r="C464" t="s">
        <v>2151</v>
      </c>
      <c r="D464" s="1">
        <v>45240</v>
      </c>
      <c r="E464" t="s">
        <v>965</v>
      </c>
      <c r="F464" t="s">
        <v>1449</v>
      </c>
      <c r="G464">
        <v>43.83</v>
      </c>
      <c r="H464">
        <v>978.69</v>
      </c>
      <c r="I464">
        <v>42895.98</v>
      </c>
    </row>
    <row r="465" spans="1:9" x14ac:dyDescent="0.3">
      <c r="A465">
        <v>6588411</v>
      </c>
      <c r="B465">
        <v>2159</v>
      </c>
      <c r="C465" t="s">
        <v>2151</v>
      </c>
      <c r="D465" s="1">
        <v>45242</v>
      </c>
      <c r="E465" t="s">
        <v>1483</v>
      </c>
      <c r="F465" t="s">
        <v>1384</v>
      </c>
      <c r="G465">
        <v>71.78</v>
      </c>
      <c r="H465">
        <v>54.04</v>
      </c>
      <c r="I465">
        <v>3878.99</v>
      </c>
    </row>
    <row r="466" spans="1:9" x14ac:dyDescent="0.3">
      <c r="A466">
        <v>7781946</v>
      </c>
      <c r="B466">
        <v>2159</v>
      </c>
      <c r="C466" t="s">
        <v>2151</v>
      </c>
      <c r="D466" s="1">
        <v>45262</v>
      </c>
      <c r="E466" t="s">
        <v>1228</v>
      </c>
      <c r="F466" t="s">
        <v>1524</v>
      </c>
      <c r="G466">
        <v>7.48</v>
      </c>
      <c r="H466">
        <v>514.49</v>
      </c>
      <c r="I466">
        <v>3848.39</v>
      </c>
    </row>
    <row r="467" spans="1:9" x14ac:dyDescent="0.3">
      <c r="A467">
        <v>8187949</v>
      </c>
      <c r="B467">
        <v>2159</v>
      </c>
      <c r="C467" t="s">
        <v>2152</v>
      </c>
      <c r="D467" s="1">
        <v>45113</v>
      </c>
      <c r="E467" t="s">
        <v>1483</v>
      </c>
      <c r="F467" t="s">
        <v>1763</v>
      </c>
      <c r="G467">
        <v>28.25</v>
      </c>
      <c r="H467">
        <v>428.67</v>
      </c>
      <c r="I467">
        <v>12109.93</v>
      </c>
    </row>
    <row r="468" spans="1:9" x14ac:dyDescent="0.3">
      <c r="A468">
        <v>5966976</v>
      </c>
      <c r="B468">
        <v>2159</v>
      </c>
      <c r="C468" t="s">
        <v>2152</v>
      </c>
      <c r="D468" s="1">
        <v>45182</v>
      </c>
      <c r="E468" t="s">
        <v>1228</v>
      </c>
      <c r="F468" t="s">
        <v>1046</v>
      </c>
      <c r="G468">
        <v>96.11</v>
      </c>
      <c r="H468">
        <v>574.58000000000004</v>
      </c>
      <c r="I468">
        <v>55222.879999999997</v>
      </c>
    </row>
    <row r="469" spans="1:9" x14ac:dyDescent="0.3">
      <c r="A469">
        <v>9803302</v>
      </c>
      <c r="B469">
        <v>2159</v>
      </c>
      <c r="C469" t="s">
        <v>2152</v>
      </c>
      <c r="D469" s="1">
        <v>44921</v>
      </c>
      <c r="E469" t="s">
        <v>1724</v>
      </c>
      <c r="F469" t="s">
        <v>1691</v>
      </c>
      <c r="G469">
        <v>58.06</v>
      </c>
      <c r="H469">
        <v>732.59</v>
      </c>
      <c r="I469">
        <v>42534.18</v>
      </c>
    </row>
    <row r="470" spans="1:9" x14ac:dyDescent="0.3">
      <c r="A470">
        <v>4279608</v>
      </c>
      <c r="B470">
        <v>2159</v>
      </c>
      <c r="C470" t="s">
        <v>2152</v>
      </c>
      <c r="D470" s="1">
        <v>45256</v>
      </c>
      <c r="E470" t="s">
        <v>1724</v>
      </c>
      <c r="F470" t="s">
        <v>1766</v>
      </c>
      <c r="G470">
        <v>53.51</v>
      </c>
      <c r="H470">
        <v>418.35</v>
      </c>
      <c r="I470">
        <v>22385.91</v>
      </c>
    </row>
    <row r="471" spans="1:9" x14ac:dyDescent="0.3">
      <c r="A471">
        <v>8887426</v>
      </c>
      <c r="B471">
        <v>2159</v>
      </c>
      <c r="C471" t="s">
        <v>2152</v>
      </c>
      <c r="D471" s="1">
        <v>45115</v>
      </c>
      <c r="E471" t="s">
        <v>965</v>
      </c>
      <c r="F471" t="s">
        <v>1697</v>
      </c>
      <c r="G471">
        <v>97.85</v>
      </c>
      <c r="H471">
        <v>932.04</v>
      </c>
      <c r="I471">
        <v>91200.11</v>
      </c>
    </row>
    <row r="472" spans="1:9" x14ac:dyDescent="0.3">
      <c r="A472">
        <v>3930951</v>
      </c>
      <c r="B472">
        <v>2159</v>
      </c>
      <c r="C472" t="s">
        <v>2152</v>
      </c>
      <c r="D472" s="1">
        <v>45235</v>
      </c>
      <c r="E472" t="s">
        <v>965</v>
      </c>
      <c r="F472" t="s">
        <v>988</v>
      </c>
      <c r="G472">
        <v>9.2200000000000006</v>
      </c>
      <c r="H472">
        <v>366.71</v>
      </c>
      <c r="I472">
        <v>3381.07</v>
      </c>
    </row>
    <row r="473" spans="1:9" x14ac:dyDescent="0.3">
      <c r="A473">
        <v>7036892</v>
      </c>
      <c r="B473">
        <v>2183</v>
      </c>
      <c r="C473" t="s">
        <v>2150</v>
      </c>
      <c r="D473" s="1">
        <v>45107</v>
      </c>
      <c r="E473" t="s">
        <v>965</v>
      </c>
      <c r="F473" t="s">
        <v>972</v>
      </c>
      <c r="G473">
        <v>17.190000000000001</v>
      </c>
      <c r="H473">
        <v>280.95</v>
      </c>
      <c r="I473">
        <v>4829.53</v>
      </c>
    </row>
    <row r="474" spans="1:9" x14ac:dyDescent="0.3">
      <c r="A474">
        <v>9867102</v>
      </c>
      <c r="B474">
        <v>2183</v>
      </c>
      <c r="C474" t="s">
        <v>2150</v>
      </c>
      <c r="D474" s="1">
        <v>45398</v>
      </c>
      <c r="E474" t="s">
        <v>965</v>
      </c>
      <c r="F474" t="s">
        <v>985</v>
      </c>
      <c r="G474">
        <v>11.7</v>
      </c>
      <c r="H474">
        <v>954.77</v>
      </c>
      <c r="I474">
        <v>11170.81</v>
      </c>
    </row>
    <row r="475" spans="1:9" x14ac:dyDescent="0.3">
      <c r="A475">
        <v>1739213</v>
      </c>
      <c r="B475">
        <v>2183</v>
      </c>
      <c r="C475" t="s">
        <v>2150</v>
      </c>
      <c r="D475" s="1">
        <v>44869</v>
      </c>
      <c r="E475" t="s">
        <v>965</v>
      </c>
      <c r="F475" t="s">
        <v>1529</v>
      </c>
      <c r="G475">
        <v>23</v>
      </c>
      <c r="H475">
        <v>149.56</v>
      </c>
      <c r="I475">
        <v>3439.88</v>
      </c>
    </row>
    <row r="476" spans="1:9" x14ac:dyDescent="0.3">
      <c r="A476">
        <v>7435571</v>
      </c>
      <c r="B476">
        <v>2183</v>
      </c>
      <c r="C476" t="s">
        <v>2150</v>
      </c>
      <c r="D476" s="1">
        <v>44947</v>
      </c>
      <c r="E476" t="s">
        <v>965</v>
      </c>
      <c r="F476" t="s">
        <v>1350</v>
      </c>
      <c r="G476">
        <v>95.63</v>
      </c>
      <c r="H476">
        <v>742.76</v>
      </c>
      <c r="I476">
        <v>71030.14</v>
      </c>
    </row>
    <row r="477" spans="1:9" x14ac:dyDescent="0.3">
      <c r="A477">
        <v>8792817</v>
      </c>
      <c r="B477">
        <v>2183</v>
      </c>
      <c r="C477" t="s">
        <v>2150</v>
      </c>
      <c r="D477" s="1">
        <v>45035</v>
      </c>
      <c r="E477" t="s">
        <v>1724</v>
      </c>
      <c r="F477" t="s">
        <v>1245</v>
      </c>
      <c r="G477">
        <v>14.41</v>
      </c>
      <c r="H477">
        <v>418.65</v>
      </c>
      <c r="I477">
        <v>6032.75</v>
      </c>
    </row>
    <row r="478" spans="1:9" x14ac:dyDescent="0.3">
      <c r="A478">
        <v>4156708</v>
      </c>
      <c r="B478">
        <v>2183</v>
      </c>
      <c r="C478" t="s">
        <v>2151</v>
      </c>
      <c r="D478" s="1">
        <v>45171</v>
      </c>
      <c r="E478" t="s">
        <v>1483</v>
      </c>
      <c r="F478" t="s">
        <v>1636</v>
      </c>
      <c r="G478">
        <v>82.67</v>
      </c>
      <c r="H478">
        <v>708.27</v>
      </c>
      <c r="I478">
        <v>58552.68</v>
      </c>
    </row>
    <row r="479" spans="1:9" x14ac:dyDescent="0.3">
      <c r="A479">
        <v>7518291</v>
      </c>
      <c r="B479">
        <v>2183</v>
      </c>
      <c r="C479" t="s">
        <v>2151</v>
      </c>
      <c r="D479" s="1">
        <v>45023</v>
      </c>
      <c r="E479" t="s">
        <v>1483</v>
      </c>
      <c r="F479" t="s">
        <v>1441</v>
      </c>
      <c r="G479">
        <v>98.51</v>
      </c>
      <c r="H479">
        <v>576.14</v>
      </c>
      <c r="I479">
        <v>56755.55</v>
      </c>
    </row>
    <row r="480" spans="1:9" x14ac:dyDescent="0.3">
      <c r="A480">
        <v>4047106</v>
      </c>
      <c r="B480">
        <v>2183</v>
      </c>
      <c r="C480" t="s">
        <v>2151</v>
      </c>
      <c r="D480" s="1">
        <v>45530</v>
      </c>
      <c r="E480" t="s">
        <v>1228</v>
      </c>
      <c r="F480" t="s">
        <v>1055</v>
      </c>
      <c r="G480">
        <v>50.1</v>
      </c>
      <c r="H480">
        <v>65.19</v>
      </c>
      <c r="I480">
        <v>3266.02</v>
      </c>
    </row>
    <row r="481" spans="1:9" x14ac:dyDescent="0.3">
      <c r="A481">
        <v>4224488</v>
      </c>
      <c r="B481">
        <v>2183</v>
      </c>
      <c r="C481" t="s">
        <v>2152</v>
      </c>
      <c r="D481" s="1">
        <v>44955</v>
      </c>
      <c r="E481" t="s">
        <v>1483</v>
      </c>
      <c r="F481" t="s">
        <v>1314</v>
      </c>
      <c r="G481">
        <v>82.59</v>
      </c>
      <c r="H481">
        <v>446.14</v>
      </c>
      <c r="I481">
        <v>36846.699999999997</v>
      </c>
    </row>
    <row r="482" spans="1:9" x14ac:dyDescent="0.3">
      <c r="A482">
        <v>8494260</v>
      </c>
      <c r="B482">
        <v>2183</v>
      </c>
      <c r="C482" t="s">
        <v>2152</v>
      </c>
      <c r="D482" s="1">
        <v>45534</v>
      </c>
      <c r="E482" t="s">
        <v>1483</v>
      </c>
      <c r="F482" t="s">
        <v>1422</v>
      </c>
      <c r="G482">
        <v>31.31</v>
      </c>
      <c r="H482">
        <v>326.42</v>
      </c>
      <c r="I482">
        <v>10220.209999999999</v>
      </c>
    </row>
    <row r="483" spans="1:9" x14ac:dyDescent="0.3">
      <c r="A483">
        <v>8105074</v>
      </c>
      <c r="B483">
        <v>2183</v>
      </c>
      <c r="C483" t="s">
        <v>2152</v>
      </c>
      <c r="D483" s="1">
        <v>44960</v>
      </c>
      <c r="E483" t="s">
        <v>1483</v>
      </c>
      <c r="F483" t="s">
        <v>1829</v>
      </c>
      <c r="G483">
        <v>17.16</v>
      </c>
      <c r="H483">
        <v>429.09</v>
      </c>
      <c r="I483">
        <v>7363.18</v>
      </c>
    </row>
    <row r="484" spans="1:9" x14ac:dyDescent="0.3">
      <c r="A484">
        <v>2777102</v>
      </c>
      <c r="B484">
        <v>2183</v>
      </c>
      <c r="C484" t="s">
        <v>2152</v>
      </c>
      <c r="D484" s="1">
        <v>44942</v>
      </c>
      <c r="E484" t="s">
        <v>1228</v>
      </c>
      <c r="F484" t="s">
        <v>1257</v>
      </c>
      <c r="G484">
        <v>54.68</v>
      </c>
      <c r="H484">
        <v>216.39</v>
      </c>
      <c r="I484">
        <v>11832.21</v>
      </c>
    </row>
    <row r="485" spans="1:9" x14ac:dyDescent="0.3">
      <c r="A485">
        <v>6732086</v>
      </c>
      <c r="B485">
        <v>2235</v>
      </c>
      <c r="C485" t="s">
        <v>2150</v>
      </c>
      <c r="D485" s="1">
        <v>45289</v>
      </c>
      <c r="E485" t="s">
        <v>965</v>
      </c>
      <c r="F485" t="s">
        <v>1745</v>
      </c>
      <c r="G485">
        <v>74.81</v>
      </c>
      <c r="H485">
        <v>628.02</v>
      </c>
      <c r="I485">
        <v>46982.18</v>
      </c>
    </row>
    <row r="486" spans="1:9" x14ac:dyDescent="0.3">
      <c r="A486">
        <v>6148007</v>
      </c>
      <c r="B486">
        <v>2235</v>
      </c>
      <c r="C486" t="s">
        <v>2150</v>
      </c>
      <c r="D486" s="1">
        <v>45060</v>
      </c>
      <c r="E486" t="s">
        <v>965</v>
      </c>
      <c r="F486" t="s">
        <v>1005</v>
      </c>
      <c r="G486">
        <v>32.479999999999997</v>
      </c>
      <c r="H486">
        <v>755.68</v>
      </c>
      <c r="I486">
        <v>24544.49</v>
      </c>
    </row>
    <row r="487" spans="1:9" x14ac:dyDescent="0.3">
      <c r="A487">
        <v>6592843</v>
      </c>
      <c r="B487">
        <v>2235</v>
      </c>
      <c r="C487" t="s">
        <v>2150</v>
      </c>
      <c r="D487" s="1">
        <v>44903</v>
      </c>
      <c r="E487" t="s">
        <v>1228</v>
      </c>
      <c r="F487" t="s">
        <v>1469</v>
      </c>
      <c r="G487">
        <v>10.25</v>
      </c>
      <c r="H487">
        <v>781.81</v>
      </c>
      <c r="I487">
        <v>8013.55</v>
      </c>
    </row>
    <row r="488" spans="1:9" x14ac:dyDescent="0.3">
      <c r="A488">
        <v>2529298</v>
      </c>
      <c r="B488">
        <v>2235</v>
      </c>
      <c r="C488" t="s">
        <v>2150</v>
      </c>
      <c r="D488" s="1">
        <v>44947</v>
      </c>
      <c r="E488" t="s">
        <v>1724</v>
      </c>
      <c r="F488" t="s">
        <v>1844</v>
      </c>
      <c r="G488">
        <v>74.16</v>
      </c>
      <c r="H488">
        <v>580.38</v>
      </c>
      <c r="I488">
        <v>43040.98</v>
      </c>
    </row>
    <row r="489" spans="1:9" x14ac:dyDescent="0.3">
      <c r="A489">
        <v>9586019</v>
      </c>
      <c r="B489">
        <v>2235</v>
      </c>
      <c r="C489" t="s">
        <v>2151</v>
      </c>
      <c r="D489" s="1">
        <v>45203</v>
      </c>
      <c r="E489" t="s">
        <v>1483</v>
      </c>
      <c r="F489" t="s">
        <v>1925</v>
      </c>
      <c r="G489">
        <v>79.7</v>
      </c>
      <c r="H489">
        <v>535.45000000000005</v>
      </c>
      <c r="I489">
        <v>42675.37</v>
      </c>
    </row>
    <row r="490" spans="1:9" x14ac:dyDescent="0.3">
      <c r="A490">
        <v>2815302</v>
      </c>
      <c r="B490">
        <v>2235</v>
      </c>
      <c r="C490" t="s">
        <v>2151</v>
      </c>
      <c r="D490" s="1">
        <v>45155</v>
      </c>
      <c r="E490" t="s">
        <v>1483</v>
      </c>
      <c r="F490" t="s">
        <v>1518</v>
      </c>
      <c r="G490">
        <v>98.77</v>
      </c>
      <c r="H490">
        <v>959.33</v>
      </c>
      <c r="I490">
        <v>94753.02</v>
      </c>
    </row>
    <row r="491" spans="1:9" x14ac:dyDescent="0.3">
      <c r="A491">
        <v>9148309</v>
      </c>
      <c r="B491">
        <v>2235</v>
      </c>
      <c r="C491" t="s">
        <v>2152</v>
      </c>
      <c r="D491" s="1">
        <v>45110</v>
      </c>
      <c r="E491" t="s">
        <v>1483</v>
      </c>
      <c r="F491" t="s">
        <v>1378</v>
      </c>
      <c r="G491">
        <v>29.37</v>
      </c>
      <c r="H491">
        <v>731.23</v>
      </c>
      <c r="I491">
        <v>21476.23</v>
      </c>
    </row>
    <row r="492" spans="1:9" x14ac:dyDescent="0.3">
      <c r="A492">
        <v>5914935</v>
      </c>
      <c r="B492">
        <v>2235</v>
      </c>
      <c r="C492" t="s">
        <v>2152</v>
      </c>
      <c r="D492" s="1">
        <v>45518</v>
      </c>
      <c r="E492" t="s">
        <v>1228</v>
      </c>
      <c r="F492" t="s">
        <v>1798</v>
      </c>
      <c r="G492">
        <v>10.63</v>
      </c>
      <c r="H492">
        <v>354.79</v>
      </c>
      <c r="I492">
        <v>3771.42</v>
      </c>
    </row>
    <row r="493" spans="1:9" x14ac:dyDescent="0.3">
      <c r="A493">
        <v>3202897</v>
      </c>
      <c r="B493">
        <v>2235</v>
      </c>
      <c r="C493" t="s">
        <v>2152</v>
      </c>
      <c r="D493" s="1">
        <v>45227</v>
      </c>
      <c r="E493" t="s">
        <v>1228</v>
      </c>
      <c r="F493" t="s">
        <v>1860</v>
      </c>
      <c r="G493">
        <v>86.2</v>
      </c>
      <c r="H493">
        <v>537.17999999999995</v>
      </c>
      <c r="I493">
        <v>46304.92</v>
      </c>
    </row>
    <row r="494" spans="1:9" x14ac:dyDescent="0.3">
      <c r="A494">
        <v>1350014</v>
      </c>
      <c r="B494">
        <v>2235</v>
      </c>
      <c r="C494" t="s">
        <v>2152</v>
      </c>
      <c r="D494" s="1">
        <v>45080</v>
      </c>
      <c r="E494" t="s">
        <v>1724</v>
      </c>
      <c r="F494" t="s">
        <v>1845</v>
      </c>
      <c r="G494">
        <v>8.9</v>
      </c>
      <c r="H494">
        <v>874.78</v>
      </c>
      <c r="I494">
        <v>7785.54</v>
      </c>
    </row>
    <row r="495" spans="1:9" x14ac:dyDescent="0.3">
      <c r="A495">
        <v>9254601</v>
      </c>
      <c r="B495">
        <v>2235</v>
      </c>
      <c r="C495" t="s">
        <v>2152</v>
      </c>
      <c r="D495" s="1">
        <v>44975</v>
      </c>
      <c r="E495" t="s">
        <v>1724</v>
      </c>
      <c r="F495" t="s">
        <v>1931</v>
      </c>
      <c r="G495">
        <v>12.22</v>
      </c>
      <c r="H495">
        <v>262.08999999999997</v>
      </c>
      <c r="I495">
        <v>3202.74</v>
      </c>
    </row>
    <row r="496" spans="1:9" x14ac:dyDescent="0.3">
      <c r="A496">
        <v>8400420</v>
      </c>
      <c r="B496">
        <v>2235</v>
      </c>
      <c r="C496" t="s">
        <v>2152</v>
      </c>
      <c r="D496" s="1">
        <v>45141</v>
      </c>
      <c r="E496" t="s">
        <v>1724</v>
      </c>
      <c r="F496" t="s">
        <v>1241</v>
      </c>
      <c r="G496">
        <v>58.47</v>
      </c>
      <c r="H496">
        <v>188.89</v>
      </c>
      <c r="I496">
        <v>11044.4</v>
      </c>
    </row>
    <row r="497" spans="1:9" x14ac:dyDescent="0.3">
      <c r="A497">
        <v>5720360</v>
      </c>
      <c r="B497">
        <v>2235</v>
      </c>
      <c r="C497" t="s">
        <v>2152</v>
      </c>
      <c r="D497" s="1">
        <v>45160</v>
      </c>
      <c r="E497" t="s">
        <v>965</v>
      </c>
      <c r="F497" t="s">
        <v>1492</v>
      </c>
      <c r="G497">
        <v>39.21</v>
      </c>
      <c r="H497">
        <v>201.15</v>
      </c>
      <c r="I497">
        <v>7887.09</v>
      </c>
    </row>
    <row r="498" spans="1:9" x14ac:dyDescent="0.3">
      <c r="A498">
        <v>8122475</v>
      </c>
      <c r="B498">
        <v>2235</v>
      </c>
      <c r="C498" t="s">
        <v>2152</v>
      </c>
      <c r="D498" s="1">
        <v>44855</v>
      </c>
      <c r="E498" t="s">
        <v>965</v>
      </c>
      <c r="F498" t="s">
        <v>1134</v>
      </c>
      <c r="G498">
        <v>94.39</v>
      </c>
      <c r="H498">
        <v>718.34</v>
      </c>
      <c r="I498">
        <v>67804.11</v>
      </c>
    </row>
    <row r="499" spans="1:9" x14ac:dyDescent="0.3">
      <c r="A499">
        <v>3837692</v>
      </c>
      <c r="B499">
        <v>2253</v>
      </c>
      <c r="C499" t="s">
        <v>2150</v>
      </c>
      <c r="D499" s="1">
        <v>45033</v>
      </c>
      <c r="E499" t="s">
        <v>1483</v>
      </c>
      <c r="F499" t="s">
        <v>969</v>
      </c>
      <c r="G499">
        <v>86.92</v>
      </c>
      <c r="H499">
        <v>277.14999999999998</v>
      </c>
      <c r="I499">
        <v>24089.88</v>
      </c>
    </row>
    <row r="500" spans="1:9" x14ac:dyDescent="0.3">
      <c r="A500">
        <v>7990132</v>
      </c>
      <c r="B500">
        <v>2253</v>
      </c>
      <c r="C500" t="s">
        <v>2150</v>
      </c>
      <c r="D500" s="1">
        <v>45084</v>
      </c>
      <c r="E500" t="s">
        <v>1228</v>
      </c>
      <c r="F500" t="s">
        <v>1152</v>
      </c>
      <c r="G500">
        <v>75.510000000000005</v>
      </c>
      <c r="H500">
        <v>128.11000000000001</v>
      </c>
      <c r="I500">
        <v>9673.59</v>
      </c>
    </row>
    <row r="501" spans="1:9" x14ac:dyDescent="0.3">
      <c r="A501">
        <v>2037503</v>
      </c>
      <c r="B501">
        <v>2253</v>
      </c>
      <c r="C501" t="s">
        <v>2150</v>
      </c>
      <c r="D501" s="1">
        <v>45143</v>
      </c>
      <c r="E501" t="s">
        <v>1724</v>
      </c>
      <c r="F501" t="s">
        <v>1082</v>
      </c>
      <c r="G501">
        <v>54.29</v>
      </c>
      <c r="H501">
        <v>233.85</v>
      </c>
      <c r="I501">
        <v>12695.72</v>
      </c>
    </row>
    <row r="502" spans="1:9" x14ac:dyDescent="0.3">
      <c r="A502">
        <v>7459972</v>
      </c>
      <c r="B502">
        <v>2253</v>
      </c>
      <c r="C502" t="s">
        <v>2150</v>
      </c>
      <c r="D502" s="1">
        <v>45472</v>
      </c>
      <c r="E502" t="s">
        <v>1724</v>
      </c>
      <c r="F502" t="s">
        <v>1318</v>
      </c>
      <c r="G502">
        <v>21.57</v>
      </c>
      <c r="H502">
        <v>364.46</v>
      </c>
      <c r="I502">
        <v>7861.4</v>
      </c>
    </row>
    <row r="503" spans="1:9" x14ac:dyDescent="0.3">
      <c r="A503">
        <v>6099087</v>
      </c>
      <c r="B503">
        <v>2253</v>
      </c>
      <c r="C503" t="s">
        <v>2151</v>
      </c>
      <c r="D503" s="1">
        <v>45484</v>
      </c>
      <c r="E503" t="s">
        <v>1724</v>
      </c>
      <c r="F503" t="s">
        <v>1319</v>
      </c>
      <c r="G503">
        <v>76.430000000000007</v>
      </c>
      <c r="H503">
        <v>87.48</v>
      </c>
      <c r="I503">
        <v>6686.1</v>
      </c>
    </row>
    <row r="504" spans="1:9" x14ac:dyDescent="0.3">
      <c r="A504">
        <v>8568854</v>
      </c>
      <c r="B504">
        <v>2253</v>
      </c>
      <c r="C504" t="s">
        <v>2151</v>
      </c>
      <c r="D504" s="1">
        <v>45325</v>
      </c>
      <c r="E504" t="s">
        <v>1228</v>
      </c>
      <c r="F504" t="s">
        <v>1049</v>
      </c>
      <c r="G504">
        <v>76.89</v>
      </c>
      <c r="H504">
        <v>623.29999999999995</v>
      </c>
      <c r="I504">
        <v>47925.54</v>
      </c>
    </row>
    <row r="505" spans="1:9" x14ac:dyDescent="0.3">
      <c r="A505">
        <v>2137473</v>
      </c>
      <c r="B505">
        <v>2253</v>
      </c>
      <c r="C505" t="s">
        <v>2151</v>
      </c>
      <c r="D505" s="1">
        <v>45432</v>
      </c>
      <c r="E505" t="s">
        <v>1228</v>
      </c>
      <c r="F505" t="s">
        <v>1126</v>
      </c>
      <c r="G505">
        <v>87.64</v>
      </c>
      <c r="H505">
        <v>853.99</v>
      </c>
      <c r="I505">
        <v>74843.679999999993</v>
      </c>
    </row>
    <row r="506" spans="1:9" x14ac:dyDescent="0.3">
      <c r="A506">
        <v>9317592</v>
      </c>
      <c r="B506">
        <v>2253</v>
      </c>
      <c r="C506" t="s">
        <v>2151</v>
      </c>
      <c r="D506" s="1">
        <v>45113</v>
      </c>
      <c r="E506" t="s">
        <v>1228</v>
      </c>
      <c r="F506" t="s">
        <v>1719</v>
      </c>
      <c r="G506">
        <v>27.34</v>
      </c>
      <c r="H506">
        <v>824.07</v>
      </c>
      <c r="I506">
        <v>22530.07</v>
      </c>
    </row>
    <row r="507" spans="1:9" x14ac:dyDescent="0.3">
      <c r="A507">
        <v>4790892</v>
      </c>
      <c r="B507">
        <v>2253</v>
      </c>
      <c r="C507" t="s">
        <v>2152</v>
      </c>
      <c r="D507" s="1">
        <v>45122</v>
      </c>
      <c r="E507" t="s">
        <v>1483</v>
      </c>
      <c r="F507" t="s">
        <v>1368</v>
      </c>
      <c r="G507">
        <v>8.5</v>
      </c>
      <c r="H507">
        <v>446.97</v>
      </c>
      <c r="I507">
        <v>3799.25</v>
      </c>
    </row>
    <row r="508" spans="1:9" x14ac:dyDescent="0.3">
      <c r="A508">
        <v>5582343</v>
      </c>
      <c r="B508">
        <v>2253</v>
      </c>
      <c r="C508" t="s">
        <v>2152</v>
      </c>
      <c r="D508" s="1">
        <v>45353</v>
      </c>
      <c r="E508" t="s">
        <v>1228</v>
      </c>
      <c r="F508" t="s">
        <v>1811</v>
      </c>
      <c r="G508">
        <v>10.35</v>
      </c>
      <c r="H508">
        <v>190.99</v>
      </c>
      <c r="I508">
        <v>1976.75</v>
      </c>
    </row>
    <row r="509" spans="1:9" x14ac:dyDescent="0.3">
      <c r="A509">
        <v>6447196</v>
      </c>
      <c r="B509">
        <v>2253</v>
      </c>
      <c r="C509" t="s">
        <v>2152</v>
      </c>
      <c r="D509" s="1">
        <v>45333</v>
      </c>
      <c r="E509" t="s">
        <v>1228</v>
      </c>
      <c r="F509" t="s">
        <v>1386</v>
      </c>
      <c r="G509">
        <v>51.7</v>
      </c>
      <c r="H509">
        <v>297.69</v>
      </c>
      <c r="I509">
        <v>15390.57</v>
      </c>
    </row>
    <row r="510" spans="1:9" x14ac:dyDescent="0.3">
      <c r="A510">
        <v>5905029</v>
      </c>
      <c r="B510">
        <v>2253</v>
      </c>
      <c r="C510" t="s">
        <v>2152</v>
      </c>
      <c r="D510" s="1">
        <v>45064</v>
      </c>
      <c r="E510" t="s">
        <v>1724</v>
      </c>
      <c r="F510" t="s">
        <v>1680</v>
      </c>
      <c r="G510">
        <v>83.4</v>
      </c>
      <c r="H510">
        <v>605.41999999999996</v>
      </c>
      <c r="I510">
        <v>50492.03</v>
      </c>
    </row>
    <row r="511" spans="1:9" x14ac:dyDescent="0.3">
      <c r="A511">
        <v>3622873</v>
      </c>
      <c r="B511">
        <v>2304</v>
      </c>
      <c r="C511" t="s">
        <v>2150</v>
      </c>
      <c r="D511" s="1">
        <v>44984</v>
      </c>
      <c r="E511" t="s">
        <v>1483</v>
      </c>
      <c r="F511" t="s">
        <v>1171</v>
      </c>
      <c r="G511">
        <v>55.54</v>
      </c>
      <c r="H511">
        <v>720.42</v>
      </c>
      <c r="I511">
        <v>40012.129999999997</v>
      </c>
    </row>
    <row r="512" spans="1:9" x14ac:dyDescent="0.3">
      <c r="A512">
        <v>3131416</v>
      </c>
      <c r="B512">
        <v>2304</v>
      </c>
      <c r="C512" t="s">
        <v>2150</v>
      </c>
      <c r="D512" s="1">
        <v>45359</v>
      </c>
      <c r="E512" t="s">
        <v>1724</v>
      </c>
      <c r="F512" t="s">
        <v>1848</v>
      </c>
      <c r="G512">
        <v>11.41</v>
      </c>
      <c r="H512">
        <v>141.43</v>
      </c>
      <c r="I512">
        <v>1613.72</v>
      </c>
    </row>
    <row r="513" spans="1:9" x14ac:dyDescent="0.3">
      <c r="A513">
        <v>2873495</v>
      </c>
      <c r="B513">
        <v>2304</v>
      </c>
      <c r="C513" t="s">
        <v>2150</v>
      </c>
      <c r="D513" s="1">
        <v>45278</v>
      </c>
      <c r="E513" t="s">
        <v>1724</v>
      </c>
      <c r="F513" t="s">
        <v>993</v>
      </c>
      <c r="G513">
        <v>62.85</v>
      </c>
      <c r="H513">
        <v>539.79999999999995</v>
      </c>
      <c r="I513">
        <v>33926.43</v>
      </c>
    </row>
    <row r="514" spans="1:9" x14ac:dyDescent="0.3">
      <c r="A514">
        <v>5017939</v>
      </c>
      <c r="B514">
        <v>2304</v>
      </c>
      <c r="C514" t="s">
        <v>2150</v>
      </c>
      <c r="D514" s="1">
        <v>45373</v>
      </c>
      <c r="E514" t="s">
        <v>1724</v>
      </c>
      <c r="F514" t="s">
        <v>1596</v>
      </c>
      <c r="G514">
        <v>58.9</v>
      </c>
      <c r="H514">
        <v>336.93</v>
      </c>
      <c r="I514">
        <v>19845.18</v>
      </c>
    </row>
    <row r="515" spans="1:9" x14ac:dyDescent="0.3">
      <c r="A515">
        <v>4174541</v>
      </c>
      <c r="B515">
        <v>2304</v>
      </c>
      <c r="C515" t="s">
        <v>2150</v>
      </c>
      <c r="D515" s="1">
        <v>45248</v>
      </c>
      <c r="E515" t="s">
        <v>1724</v>
      </c>
      <c r="F515" t="s">
        <v>1221</v>
      </c>
      <c r="G515">
        <v>7.04</v>
      </c>
      <c r="H515">
        <v>750.24</v>
      </c>
      <c r="I515">
        <v>5281.69</v>
      </c>
    </row>
    <row r="516" spans="1:9" x14ac:dyDescent="0.3">
      <c r="A516">
        <v>7072392</v>
      </c>
      <c r="B516">
        <v>2304</v>
      </c>
      <c r="C516" t="s">
        <v>2151</v>
      </c>
      <c r="D516" s="1">
        <v>45284</v>
      </c>
      <c r="E516" t="s">
        <v>1483</v>
      </c>
      <c r="F516" t="s">
        <v>1318</v>
      </c>
      <c r="G516">
        <v>60.07</v>
      </c>
      <c r="H516">
        <v>709.43</v>
      </c>
      <c r="I516">
        <v>42615.46</v>
      </c>
    </row>
    <row r="517" spans="1:9" x14ac:dyDescent="0.3">
      <c r="A517">
        <v>4795382</v>
      </c>
      <c r="B517">
        <v>2304</v>
      </c>
      <c r="C517" t="s">
        <v>2151</v>
      </c>
      <c r="D517" s="1">
        <v>45408</v>
      </c>
      <c r="E517" t="s">
        <v>1483</v>
      </c>
      <c r="F517" t="s">
        <v>1274</v>
      </c>
      <c r="G517">
        <v>64.56</v>
      </c>
      <c r="H517">
        <v>556.57000000000005</v>
      </c>
      <c r="I517">
        <v>35932.160000000003</v>
      </c>
    </row>
    <row r="518" spans="1:9" x14ac:dyDescent="0.3">
      <c r="A518">
        <v>7319936</v>
      </c>
      <c r="B518">
        <v>2304</v>
      </c>
      <c r="C518" t="s">
        <v>2151</v>
      </c>
      <c r="D518" s="1">
        <v>44928</v>
      </c>
      <c r="E518" t="s">
        <v>1483</v>
      </c>
      <c r="F518" t="s">
        <v>1434</v>
      </c>
      <c r="G518">
        <v>14.13</v>
      </c>
      <c r="H518">
        <v>755.14</v>
      </c>
      <c r="I518">
        <v>10670.13</v>
      </c>
    </row>
    <row r="519" spans="1:9" x14ac:dyDescent="0.3">
      <c r="A519">
        <v>3348390</v>
      </c>
      <c r="B519">
        <v>2304</v>
      </c>
      <c r="C519" t="s">
        <v>2151</v>
      </c>
      <c r="D519" s="1">
        <v>44850</v>
      </c>
      <c r="E519" t="s">
        <v>1724</v>
      </c>
      <c r="F519" t="s">
        <v>1658</v>
      </c>
      <c r="G519">
        <v>30.46</v>
      </c>
      <c r="H519">
        <v>805.31</v>
      </c>
      <c r="I519">
        <v>24529.74</v>
      </c>
    </row>
    <row r="520" spans="1:9" x14ac:dyDescent="0.3">
      <c r="A520">
        <v>6589543</v>
      </c>
      <c r="B520">
        <v>2304</v>
      </c>
      <c r="C520" t="s">
        <v>2151</v>
      </c>
      <c r="D520" s="1">
        <v>45554</v>
      </c>
      <c r="E520" t="s">
        <v>1724</v>
      </c>
      <c r="F520" t="s">
        <v>1865</v>
      </c>
      <c r="G520">
        <v>28.91</v>
      </c>
      <c r="H520">
        <v>908.95</v>
      </c>
      <c r="I520">
        <v>26277.74</v>
      </c>
    </row>
    <row r="521" spans="1:9" x14ac:dyDescent="0.3">
      <c r="A521">
        <v>9023624</v>
      </c>
      <c r="B521">
        <v>2304</v>
      </c>
      <c r="C521" t="s">
        <v>2152</v>
      </c>
      <c r="D521" s="1">
        <v>45107</v>
      </c>
      <c r="E521" t="s">
        <v>1483</v>
      </c>
      <c r="F521" t="s">
        <v>1109</v>
      </c>
      <c r="G521">
        <v>98.58</v>
      </c>
      <c r="H521">
        <v>715.93</v>
      </c>
      <c r="I521">
        <v>70576.38</v>
      </c>
    </row>
    <row r="522" spans="1:9" x14ac:dyDescent="0.3">
      <c r="A522">
        <v>1637477</v>
      </c>
      <c r="B522">
        <v>2304</v>
      </c>
      <c r="C522" t="s">
        <v>2152</v>
      </c>
      <c r="D522" s="1">
        <v>45124</v>
      </c>
      <c r="E522" t="s">
        <v>1483</v>
      </c>
      <c r="F522" t="s">
        <v>1319</v>
      </c>
      <c r="G522">
        <v>11.3</v>
      </c>
      <c r="H522">
        <v>914.44</v>
      </c>
      <c r="I522">
        <v>10333.17</v>
      </c>
    </row>
    <row r="523" spans="1:9" x14ac:dyDescent="0.3">
      <c r="A523">
        <v>3053369</v>
      </c>
      <c r="B523">
        <v>2304</v>
      </c>
      <c r="C523" t="s">
        <v>2152</v>
      </c>
      <c r="D523" s="1">
        <v>45520</v>
      </c>
      <c r="E523" t="s">
        <v>965</v>
      </c>
      <c r="F523" t="s">
        <v>1862</v>
      </c>
      <c r="G523">
        <v>3.35</v>
      </c>
      <c r="H523">
        <v>128.84</v>
      </c>
      <c r="I523">
        <v>431.61</v>
      </c>
    </row>
    <row r="524" spans="1:9" x14ac:dyDescent="0.3">
      <c r="A524">
        <v>5215022</v>
      </c>
      <c r="B524">
        <v>2344</v>
      </c>
      <c r="C524" t="s">
        <v>2150</v>
      </c>
      <c r="D524" s="1">
        <v>45440</v>
      </c>
      <c r="E524" t="s">
        <v>1483</v>
      </c>
      <c r="F524" t="s">
        <v>1767</v>
      </c>
      <c r="G524">
        <v>48.83</v>
      </c>
      <c r="H524">
        <v>108.43</v>
      </c>
      <c r="I524">
        <v>5294.64</v>
      </c>
    </row>
    <row r="525" spans="1:9" x14ac:dyDescent="0.3">
      <c r="A525">
        <v>6266576</v>
      </c>
      <c r="B525">
        <v>2344</v>
      </c>
      <c r="C525" t="s">
        <v>2150</v>
      </c>
      <c r="D525" s="1">
        <v>45018</v>
      </c>
      <c r="E525" t="s">
        <v>965</v>
      </c>
      <c r="F525" t="s">
        <v>1817</v>
      </c>
      <c r="G525">
        <v>27.27</v>
      </c>
      <c r="H525">
        <v>623.63</v>
      </c>
      <c r="I525">
        <v>17006.39</v>
      </c>
    </row>
    <row r="526" spans="1:9" x14ac:dyDescent="0.3">
      <c r="A526">
        <v>3698470</v>
      </c>
      <c r="B526">
        <v>2344</v>
      </c>
      <c r="C526" t="s">
        <v>2150</v>
      </c>
      <c r="D526" s="1">
        <v>45533</v>
      </c>
      <c r="E526" t="s">
        <v>965</v>
      </c>
      <c r="F526" t="s">
        <v>1211</v>
      </c>
      <c r="G526">
        <v>48.92</v>
      </c>
      <c r="H526">
        <v>507.97</v>
      </c>
      <c r="I526">
        <v>24849.89</v>
      </c>
    </row>
    <row r="527" spans="1:9" x14ac:dyDescent="0.3">
      <c r="A527">
        <v>5803328</v>
      </c>
      <c r="B527">
        <v>2344</v>
      </c>
      <c r="C527" t="s">
        <v>2150</v>
      </c>
      <c r="D527" s="1">
        <v>45341</v>
      </c>
      <c r="E527" t="s">
        <v>965</v>
      </c>
      <c r="F527" t="s">
        <v>1376</v>
      </c>
      <c r="G527">
        <v>56.07</v>
      </c>
      <c r="H527">
        <v>390.1</v>
      </c>
      <c r="I527">
        <v>21872.91</v>
      </c>
    </row>
    <row r="528" spans="1:9" x14ac:dyDescent="0.3">
      <c r="A528">
        <v>5663881</v>
      </c>
      <c r="B528">
        <v>2344</v>
      </c>
      <c r="C528" t="s">
        <v>2150</v>
      </c>
      <c r="D528" s="1">
        <v>44833</v>
      </c>
      <c r="E528" t="s">
        <v>1228</v>
      </c>
      <c r="F528" t="s">
        <v>1004</v>
      </c>
      <c r="G528">
        <v>3.77</v>
      </c>
      <c r="H528">
        <v>161.79</v>
      </c>
      <c r="I528">
        <v>609.95000000000005</v>
      </c>
    </row>
    <row r="529" spans="1:9" x14ac:dyDescent="0.3">
      <c r="A529">
        <v>4424581</v>
      </c>
      <c r="B529">
        <v>2344</v>
      </c>
      <c r="C529" t="s">
        <v>2150</v>
      </c>
      <c r="D529" s="1">
        <v>45224</v>
      </c>
      <c r="E529" t="s">
        <v>1228</v>
      </c>
      <c r="F529" t="s">
        <v>1612</v>
      </c>
      <c r="G529">
        <v>97.76</v>
      </c>
      <c r="H529">
        <v>664.95</v>
      </c>
      <c r="I529">
        <v>65005.51</v>
      </c>
    </row>
    <row r="530" spans="1:9" x14ac:dyDescent="0.3">
      <c r="A530">
        <v>3964729</v>
      </c>
      <c r="B530">
        <v>2344</v>
      </c>
      <c r="C530" t="s">
        <v>2150</v>
      </c>
      <c r="D530" s="1">
        <v>45350</v>
      </c>
      <c r="E530" t="s">
        <v>1228</v>
      </c>
      <c r="F530" t="s">
        <v>1927</v>
      </c>
      <c r="G530">
        <v>98.84</v>
      </c>
      <c r="H530">
        <v>764.22</v>
      </c>
      <c r="I530">
        <v>75535.5</v>
      </c>
    </row>
    <row r="531" spans="1:9" x14ac:dyDescent="0.3">
      <c r="A531">
        <v>9324076</v>
      </c>
      <c r="B531">
        <v>2344</v>
      </c>
      <c r="C531" t="s">
        <v>2150</v>
      </c>
      <c r="D531" s="1">
        <v>44942</v>
      </c>
      <c r="E531" t="s">
        <v>1228</v>
      </c>
      <c r="F531" t="s">
        <v>1473</v>
      </c>
      <c r="G531">
        <v>77.25</v>
      </c>
      <c r="H531">
        <v>724.21</v>
      </c>
      <c r="I531">
        <v>55945.22</v>
      </c>
    </row>
    <row r="532" spans="1:9" x14ac:dyDescent="0.3">
      <c r="A532">
        <v>4153672</v>
      </c>
      <c r="B532">
        <v>2344</v>
      </c>
      <c r="C532" t="s">
        <v>2150</v>
      </c>
      <c r="D532" s="1">
        <v>45046</v>
      </c>
      <c r="E532" t="s">
        <v>1228</v>
      </c>
      <c r="F532" t="s">
        <v>1394</v>
      </c>
      <c r="G532">
        <v>9.52</v>
      </c>
      <c r="H532">
        <v>378.06</v>
      </c>
      <c r="I532">
        <v>3599.13</v>
      </c>
    </row>
    <row r="533" spans="1:9" x14ac:dyDescent="0.3">
      <c r="A533">
        <v>9059448</v>
      </c>
      <c r="B533">
        <v>2344</v>
      </c>
      <c r="C533" t="s">
        <v>2150</v>
      </c>
      <c r="D533" s="1">
        <v>45427</v>
      </c>
      <c r="E533" t="s">
        <v>1228</v>
      </c>
      <c r="F533" t="s">
        <v>1492</v>
      </c>
      <c r="G533">
        <v>79.22</v>
      </c>
      <c r="H533">
        <v>733.06</v>
      </c>
      <c r="I533">
        <v>58073.01</v>
      </c>
    </row>
    <row r="534" spans="1:9" x14ac:dyDescent="0.3">
      <c r="A534">
        <v>5721534</v>
      </c>
      <c r="B534">
        <v>2344</v>
      </c>
      <c r="C534" t="s">
        <v>2150</v>
      </c>
      <c r="D534" s="1">
        <v>45468</v>
      </c>
      <c r="E534" t="s">
        <v>1724</v>
      </c>
      <c r="F534" t="s">
        <v>1551</v>
      </c>
      <c r="G534">
        <v>26.31</v>
      </c>
      <c r="H534">
        <v>119.47</v>
      </c>
      <c r="I534">
        <v>3143.26</v>
      </c>
    </row>
    <row r="535" spans="1:9" x14ac:dyDescent="0.3">
      <c r="A535">
        <v>8897143</v>
      </c>
      <c r="B535">
        <v>2344</v>
      </c>
      <c r="C535" t="s">
        <v>2150</v>
      </c>
      <c r="D535" s="1">
        <v>45509</v>
      </c>
      <c r="E535" t="s">
        <v>1724</v>
      </c>
      <c r="F535" t="s">
        <v>1316</v>
      </c>
      <c r="G535">
        <v>83.2</v>
      </c>
      <c r="H535">
        <v>862.46</v>
      </c>
      <c r="I535">
        <v>71756.67</v>
      </c>
    </row>
    <row r="536" spans="1:9" x14ac:dyDescent="0.3">
      <c r="A536">
        <v>7553677</v>
      </c>
      <c r="B536">
        <v>2344</v>
      </c>
      <c r="C536" t="s">
        <v>2150</v>
      </c>
      <c r="D536" s="1">
        <v>45294</v>
      </c>
      <c r="E536" t="s">
        <v>1724</v>
      </c>
      <c r="F536" t="s">
        <v>1285</v>
      </c>
      <c r="G536">
        <v>94.02</v>
      </c>
      <c r="H536">
        <v>654.75</v>
      </c>
      <c r="I536">
        <v>61559.59</v>
      </c>
    </row>
    <row r="537" spans="1:9" x14ac:dyDescent="0.3">
      <c r="A537">
        <v>5841275</v>
      </c>
      <c r="B537">
        <v>2344</v>
      </c>
      <c r="C537" t="s">
        <v>2150</v>
      </c>
      <c r="D537" s="1">
        <v>44893</v>
      </c>
      <c r="E537" t="s">
        <v>1724</v>
      </c>
      <c r="F537" t="s">
        <v>1619</v>
      </c>
      <c r="G537">
        <v>77.7</v>
      </c>
      <c r="H537">
        <v>415.7</v>
      </c>
      <c r="I537">
        <v>32299.89</v>
      </c>
    </row>
    <row r="538" spans="1:9" x14ac:dyDescent="0.3">
      <c r="A538">
        <v>2103034</v>
      </c>
      <c r="B538">
        <v>2344</v>
      </c>
      <c r="C538" t="s">
        <v>2151</v>
      </c>
      <c r="D538" s="1">
        <v>44878</v>
      </c>
      <c r="E538" t="s">
        <v>1483</v>
      </c>
      <c r="F538" t="s">
        <v>1311</v>
      </c>
      <c r="G538">
        <v>72.37</v>
      </c>
      <c r="H538">
        <v>665.99</v>
      </c>
      <c r="I538">
        <v>48197.7</v>
      </c>
    </row>
    <row r="539" spans="1:9" x14ac:dyDescent="0.3">
      <c r="A539">
        <v>3401152</v>
      </c>
      <c r="B539">
        <v>2344</v>
      </c>
      <c r="C539" t="s">
        <v>2151</v>
      </c>
      <c r="D539" s="1">
        <v>45081</v>
      </c>
      <c r="E539" t="s">
        <v>1483</v>
      </c>
      <c r="F539" t="s">
        <v>1576</v>
      </c>
      <c r="G539">
        <v>1.67</v>
      </c>
      <c r="H539">
        <v>657.71</v>
      </c>
      <c r="I539">
        <v>1098.3800000000001</v>
      </c>
    </row>
    <row r="540" spans="1:9" x14ac:dyDescent="0.3">
      <c r="A540">
        <v>1884294</v>
      </c>
      <c r="B540">
        <v>2344</v>
      </c>
      <c r="C540" t="s">
        <v>2151</v>
      </c>
      <c r="D540" s="1">
        <v>45559</v>
      </c>
      <c r="E540" t="s">
        <v>1228</v>
      </c>
      <c r="F540" t="s">
        <v>1726</v>
      </c>
      <c r="G540">
        <v>87</v>
      </c>
      <c r="H540">
        <v>240.31</v>
      </c>
      <c r="I540">
        <v>20906.97</v>
      </c>
    </row>
    <row r="541" spans="1:9" x14ac:dyDescent="0.3">
      <c r="A541">
        <v>2311705</v>
      </c>
      <c r="B541">
        <v>2344</v>
      </c>
      <c r="C541" t="s">
        <v>2152</v>
      </c>
      <c r="D541" s="1">
        <v>44843</v>
      </c>
      <c r="E541" t="s">
        <v>1228</v>
      </c>
      <c r="F541" t="s">
        <v>1019</v>
      </c>
      <c r="G541">
        <v>20.95</v>
      </c>
      <c r="H541">
        <v>259.91000000000003</v>
      </c>
      <c r="I541">
        <v>5445.11</v>
      </c>
    </row>
    <row r="542" spans="1:9" x14ac:dyDescent="0.3">
      <c r="A542">
        <v>2932523</v>
      </c>
      <c r="B542">
        <v>2344</v>
      </c>
      <c r="C542" t="s">
        <v>2152</v>
      </c>
      <c r="D542" s="1">
        <v>45170</v>
      </c>
      <c r="E542" t="s">
        <v>965</v>
      </c>
      <c r="F542" t="s">
        <v>1826</v>
      </c>
      <c r="G542">
        <v>60.44</v>
      </c>
      <c r="H542">
        <v>336.2</v>
      </c>
      <c r="I542">
        <v>20319.93</v>
      </c>
    </row>
    <row r="543" spans="1:9" x14ac:dyDescent="0.3">
      <c r="A543">
        <v>8587272</v>
      </c>
      <c r="B543">
        <v>2363</v>
      </c>
      <c r="C543" t="s">
        <v>2150</v>
      </c>
      <c r="D543" s="1">
        <v>45037</v>
      </c>
      <c r="E543" t="s">
        <v>1483</v>
      </c>
      <c r="F543" t="s">
        <v>1541</v>
      </c>
      <c r="G543">
        <v>40.46</v>
      </c>
      <c r="H543">
        <v>290.45999999999998</v>
      </c>
      <c r="I543">
        <v>11752.01</v>
      </c>
    </row>
    <row r="544" spans="1:9" x14ac:dyDescent="0.3">
      <c r="A544">
        <v>6825364</v>
      </c>
      <c r="B544">
        <v>2363</v>
      </c>
      <c r="C544" t="s">
        <v>2150</v>
      </c>
      <c r="D544" s="1">
        <v>45339</v>
      </c>
      <c r="E544" t="s">
        <v>1483</v>
      </c>
      <c r="F544" t="s">
        <v>1564</v>
      </c>
      <c r="G544">
        <v>78.87</v>
      </c>
      <c r="H544">
        <v>262.11</v>
      </c>
      <c r="I544">
        <v>20672.62</v>
      </c>
    </row>
    <row r="545" spans="1:9" x14ac:dyDescent="0.3">
      <c r="A545">
        <v>8324354</v>
      </c>
      <c r="B545">
        <v>2363</v>
      </c>
      <c r="C545" t="s">
        <v>2150</v>
      </c>
      <c r="D545" s="1">
        <v>45419</v>
      </c>
      <c r="E545" t="s">
        <v>1483</v>
      </c>
      <c r="F545" t="s">
        <v>1715</v>
      </c>
      <c r="G545">
        <v>65.849999999999994</v>
      </c>
      <c r="H545">
        <v>877.3</v>
      </c>
      <c r="I545">
        <v>57770.2</v>
      </c>
    </row>
    <row r="546" spans="1:9" x14ac:dyDescent="0.3">
      <c r="A546">
        <v>4506984</v>
      </c>
      <c r="B546">
        <v>2363</v>
      </c>
      <c r="C546" t="s">
        <v>2150</v>
      </c>
      <c r="D546" s="1">
        <v>45312</v>
      </c>
      <c r="E546" t="s">
        <v>1483</v>
      </c>
      <c r="F546" t="s">
        <v>1089</v>
      </c>
      <c r="G546">
        <v>46.38</v>
      </c>
      <c r="H546">
        <v>72.989999999999995</v>
      </c>
      <c r="I546">
        <v>3385.28</v>
      </c>
    </row>
    <row r="547" spans="1:9" x14ac:dyDescent="0.3">
      <c r="A547">
        <v>8453066</v>
      </c>
      <c r="B547">
        <v>2363</v>
      </c>
      <c r="C547" t="s">
        <v>2150</v>
      </c>
      <c r="D547" s="1">
        <v>45116</v>
      </c>
      <c r="E547" t="s">
        <v>965</v>
      </c>
      <c r="F547" t="s">
        <v>1684</v>
      </c>
      <c r="G547">
        <v>64.5</v>
      </c>
      <c r="H547">
        <v>191.23</v>
      </c>
      <c r="I547">
        <v>12334.33</v>
      </c>
    </row>
    <row r="548" spans="1:9" x14ac:dyDescent="0.3">
      <c r="A548">
        <v>6783918</v>
      </c>
      <c r="B548">
        <v>2363</v>
      </c>
      <c r="C548" t="s">
        <v>2150</v>
      </c>
      <c r="D548" s="1">
        <v>45034</v>
      </c>
      <c r="E548" t="s">
        <v>965</v>
      </c>
      <c r="F548" t="s">
        <v>1218</v>
      </c>
      <c r="G548">
        <v>95.13</v>
      </c>
      <c r="H548">
        <v>911.67</v>
      </c>
      <c r="I548">
        <v>86727.17</v>
      </c>
    </row>
    <row r="549" spans="1:9" x14ac:dyDescent="0.3">
      <c r="A549">
        <v>6126610</v>
      </c>
      <c r="B549">
        <v>2363</v>
      </c>
      <c r="C549" t="s">
        <v>2150</v>
      </c>
      <c r="D549" s="1">
        <v>45269</v>
      </c>
      <c r="E549" t="s">
        <v>965</v>
      </c>
      <c r="F549" t="s">
        <v>1312</v>
      </c>
      <c r="G549">
        <v>63.27</v>
      </c>
      <c r="H549">
        <v>474.85</v>
      </c>
      <c r="I549">
        <v>30043.759999999998</v>
      </c>
    </row>
    <row r="550" spans="1:9" x14ac:dyDescent="0.3">
      <c r="A550">
        <v>7652767</v>
      </c>
      <c r="B550">
        <v>2363</v>
      </c>
      <c r="C550" t="s">
        <v>2150</v>
      </c>
      <c r="D550" s="1">
        <v>45515</v>
      </c>
      <c r="E550" t="s">
        <v>965</v>
      </c>
      <c r="F550" t="s">
        <v>1320</v>
      </c>
      <c r="G550">
        <v>87.38</v>
      </c>
      <c r="H550">
        <v>609.67999999999995</v>
      </c>
      <c r="I550">
        <v>53273.84</v>
      </c>
    </row>
    <row r="551" spans="1:9" x14ac:dyDescent="0.3">
      <c r="A551">
        <v>9336582</v>
      </c>
      <c r="B551">
        <v>2363</v>
      </c>
      <c r="C551" t="s">
        <v>2150</v>
      </c>
      <c r="D551" s="1">
        <v>45127</v>
      </c>
      <c r="E551" t="s">
        <v>965</v>
      </c>
      <c r="F551" t="s">
        <v>1136</v>
      </c>
      <c r="G551">
        <v>58.56</v>
      </c>
      <c r="H551">
        <v>954.84</v>
      </c>
      <c r="I551">
        <v>55915.43</v>
      </c>
    </row>
    <row r="552" spans="1:9" x14ac:dyDescent="0.3">
      <c r="A552">
        <v>4497245</v>
      </c>
      <c r="B552">
        <v>2363</v>
      </c>
      <c r="C552" t="s">
        <v>2150</v>
      </c>
      <c r="D552" s="1">
        <v>44966</v>
      </c>
      <c r="E552" t="s">
        <v>1228</v>
      </c>
      <c r="F552" t="s">
        <v>1229</v>
      </c>
      <c r="G552">
        <v>2.76</v>
      </c>
      <c r="H552">
        <v>557.95000000000005</v>
      </c>
      <c r="I552">
        <v>1539.94</v>
      </c>
    </row>
    <row r="553" spans="1:9" x14ac:dyDescent="0.3">
      <c r="A553">
        <v>1439508</v>
      </c>
      <c r="B553">
        <v>2363</v>
      </c>
      <c r="C553" t="s">
        <v>2150</v>
      </c>
      <c r="D553" s="1">
        <v>45282</v>
      </c>
      <c r="E553" t="s">
        <v>1228</v>
      </c>
      <c r="F553" t="s">
        <v>1441</v>
      </c>
      <c r="G553">
        <v>28.93</v>
      </c>
      <c r="H553">
        <v>496.59</v>
      </c>
      <c r="I553">
        <v>14366.35</v>
      </c>
    </row>
    <row r="554" spans="1:9" x14ac:dyDescent="0.3">
      <c r="A554">
        <v>5071702</v>
      </c>
      <c r="B554">
        <v>2363</v>
      </c>
      <c r="C554" t="s">
        <v>2150</v>
      </c>
      <c r="D554" s="1">
        <v>45464</v>
      </c>
      <c r="E554" t="s">
        <v>1228</v>
      </c>
      <c r="F554" t="s">
        <v>1184</v>
      </c>
      <c r="G554">
        <v>50.55</v>
      </c>
      <c r="H554">
        <v>956.88</v>
      </c>
      <c r="I554">
        <v>48370.28</v>
      </c>
    </row>
    <row r="555" spans="1:9" x14ac:dyDescent="0.3">
      <c r="A555">
        <v>7106656</v>
      </c>
      <c r="B555">
        <v>2363</v>
      </c>
      <c r="C555" t="s">
        <v>2150</v>
      </c>
      <c r="D555" s="1">
        <v>45490</v>
      </c>
      <c r="E555" t="s">
        <v>1228</v>
      </c>
      <c r="F555" t="s">
        <v>1258</v>
      </c>
      <c r="G555">
        <v>30.15</v>
      </c>
      <c r="H555">
        <v>253.07</v>
      </c>
      <c r="I555">
        <v>7630.06</v>
      </c>
    </row>
    <row r="556" spans="1:9" x14ac:dyDescent="0.3">
      <c r="A556">
        <v>5498213</v>
      </c>
      <c r="B556">
        <v>2363</v>
      </c>
      <c r="C556" t="s">
        <v>2150</v>
      </c>
      <c r="D556" s="1">
        <v>45080</v>
      </c>
      <c r="E556" t="s">
        <v>1724</v>
      </c>
      <c r="F556" t="s">
        <v>1440</v>
      </c>
      <c r="G556">
        <v>42.84</v>
      </c>
      <c r="H556">
        <v>669.39</v>
      </c>
      <c r="I556">
        <v>28676.67</v>
      </c>
    </row>
    <row r="557" spans="1:9" x14ac:dyDescent="0.3">
      <c r="A557">
        <v>8666729</v>
      </c>
      <c r="B557">
        <v>2363</v>
      </c>
      <c r="C557" t="s">
        <v>2150</v>
      </c>
      <c r="D557" s="1">
        <v>45560</v>
      </c>
      <c r="E557" t="s">
        <v>1724</v>
      </c>
      <c r="F557" t="s">
        <v>1749</v>
      </c>
      <c r="G557">
        <v>56.36</v>
      </c>
      <c r="H557">
        <v>60.79</v>
      </c>
      <c r="I557">
        <v>3426.12</v>
      </c>
    </row>
    <row r="558" spans="1:9" x14ac:dyDescent="0.3">
      <c r="A558">
        <v>6815512</v>
      </c>
      <c r="B558">
        <v>2363</v>
      </c>
      <c r="C558" t="s">
        <v>2150</v>
      </c>
      <c r="D558" s="1">
        <v>45039</v>
      </c>
      <c r="E558" t="s">
        <v>1724</v>
      </c>
      <c r="F558" t="s">
        <v>1957</v>
      </c>
      <c r="G558">
        <v>70.25</v>
      </c>
      <c r="H558">
        <v>65.900000000000006</v>
      </c>
      <c r="I558">
        <v>4629.4799999999996</v>
      </c>
    </row>
    <row r="559" spans="1:9" x14ac:dyDescent="0.3">
      <c r="A559">
        <v>9272008</v>
      </c>
      <c r="B559">
        <v>2363</v>
      </c>
      <c r="C559" t="s">
        <v>2150</v>
      </c>
      <c r="D559" s="1">
        <v>45157</v>
      </c>
      <c r="E559" t="s">
        <v>1724</v>
      </c>
      <c r="F559" t="s">
        <v>1679</v>
      </c>
      <c r="G559">
        <v>28.75</v>
      </c>
      <c r="H559">
        <v>428.02</v>
      </c>
      <c r="I559">
        <v>12305.57</v>
      </c>
    </row>
    <row r="560" spans="1:9" x14ac:dyDescent="0.3">
      <c r="A560">
        <v>4069745</v>
      </c>
      <c r="B560">
        <v>2363</v>
      </c>
      <c r="C560" t="s">
        <v>2150</v>
      </c>
      <c r="D560" s="1">
        <v>45023</v>
      </c>
      <c r="E560" t="s">
        <v>1724</v>
      </c>
      <c r="F560" t="s">
        <v>1204</v>
      </c>
      <c r="G560">
        <v>1.31</v>
      </c>
      <c r="H560">
        <v>533.54999999999995</v>
      </c>
      <c r="I560">
        <v>698.95</v>
      </c>
    </row>
    <row r="561" spans="1:9" x14ac:dyDescent="0.3">
      <c r="A561">
        <v>3124165</v>
      </c>
      <c r="B561">
        <v>2363</v>
      </c>
      <c r="C561" t="s">
        <v>2150</v>
      </c>
      <c r="D561" s="1">
        <v>45234</v>
      </c>
      <c r="E561" t="s">
        <v>1724</v>
      </c>
      <c r="F561" t="s">
        <v>1463</v>
      </c>
      <c r="G561">
        <v>22.92</v>
      </c>
      <c r="H561">
        <v>636.26</v>
      </c>
      <c r="I561">
        <v>14583.08</v>
      </c>
    </row>
    <row r="562" spans="1:9" x14ac:dyDescent="0.3">
      <c r="A562">
        <v>2966548</v>
      </c>
      <c r="B562">
        <v>2363</v>
      </c>
      <c r="C562" t="s">
        <v>2150</v>
      </c>
      <c r="D562" s="1">
        <v>44965</v>
      </c>
      <c r="E562" t="s">
        <v>1724</v>
      </c>
      <c r="F562" t="s">
        <v>1364</v>
      </c>
      <c r="G562">
        <v>20.420000000000002</v>
      </c>
      <c r="H562">
        <v>626.04</v>
      </c>
      <c r="I562">
        <v>12783.74</v>
      </c>
    </row>
    <row r="563" spans="1:9" x14ac:dyDescent="0.3">
      <c r="A563">
        <v>5284261</v>
      </c>
      <c r="B563">
        <v>2363</v>
      </c>
      <c r="C563" t="s">
        <v>2150</v>
      </c>
      <c r="D563" s="1">
        <v>45298</v>
      </c>
      <c r="E563" t="s">
        <v>1724</v>
      </c>
      <c r="F563" t="s">
        <v>1646</v>
      </c>
      <c r="G563">
        <v>50.49</v>
      </c>
      <c r="H563">
        <v>253.95</v>
      </c>
      <c r="I563">
        <v>12821.94</v>
      </c>
    </row>
    <row r="564" spans="1:9" x14ac:dyDescent="0.3">
      <c r="A564">
        <v>8416896</v>
      </c>
      <c r="B564">
        <v>2363</v>
      </c>
      <c r="C564" t="s">
        <v>2151</v>
      </c>
      <c r="D564" s="1">
        <v>45174</v>
      </c>
      <c r="E564" t="s">
        <v>965</v>
      </c>
      <c r="F564" t="s">
        <v>1108</v>
      </c>
      <c r="G564">
        <v>10.97</v>
      </c>
      <c r="H564">
        <v>559.82000000000005</v>
      </c>
      <c r="I564">
        <v>6141.23</v>
      </c>
    </row>
    <row r="565" spans="1:9" x14ac:dyDescent="0.3">
      <c r="A565">
        <v>2839209</v>
      </c>
      <c r="B565">
        <v>2363</v>
      </c>
      <c r="C565" t="s">
        <v>2151</v>
      </c>
      <c r="D565" s="1">
        <v>45229</v>
      </c>
      <c r="E565" t="s">
        <v>965</v>
      </c>
      <c r="F565" t="s">
        <v>990</v>
      </c>
      <c r="G565">
        <v>53.88</v>
      </c>
      <c r="H565">
        <v>926.34</v>
      </c>
      <c r="I565">
        <v>49911.199999999997</v>
      </c>
    </row>
    <row r="566" spans="1:9" x14ac:dyDescent="0.3">
      <c r="A566">
        <v>8110301</v>
      </c>
      <c r="B566">
        <v>2363</v>
      </c>
      <c r="C566" t="s">
        <v>2151</v>
      </c>
      <c r="D566" s="1">
        <v>45144</v>
      </c>
      <c r="E566" t="s">
        <v>1483</v>
      </c>
      <c r="F566" t="s">
        <v>1793</v>
      </c>
      <c r="G566">
        <v>45.93</v>
      </c>
      <c r="H566">
        <v>456.68</v>
      </c>
      <c r="I566">
        <v>20975.31</v>
      </c>
    </row>
    <row r="567" spans="1:9" x14ac:dyDescent="0.3">
      <c r="A567">
        <v>5583619</v>
      </c>
      <c r="B567">
        <v>2363</v>
      </c>
      <c r="C567" t="s">
        <v>2151</v>
      </c>
      <c r="D567" s="1">
        <v>45483</v>
      </c>
      <c r="E567" t="s">
        <v>1483</v>
      </c>
      <c r="F567" t="s">
        <v>1858</v>
      </c>
      <c r="G567">
        <v>20.95</v>
      </c>
      <c r="H567">
        <v>280.47000000000003</v>
      </c>
      <c r="I567">
        <v>5875.85</v>
      </c>
    </row>
    <row r="568" spans="1:9" x14ac:dyDescent="0.3">
      <c r="A568">
        <v>2607409</v>
      </c>
      <c r="B568">
        <v>2363</v>
      </c>
      <c r="C568" t="s">
        <v>2151</v>
      </c>
      <c r="D568" s="1">
        <v>45543</v>
      </c>
      <c r="E568" t="s">
        <v>1228</v>
      </c>
      <c r="F568" t="s">
        <v>1051</v>
      </c>
      <c r="G568">
        <v>94.85</v>
      </c>
      <c r="H568">
        <v>194.02</v>
      </c>
      <c r="I568">
        <v>18402.8</v>
      </c>
    </row>
    <row r="569" spans="1:9" x14ac:dyDescent="0.3">
      <c r="A569">
        <v>4558298</v>
      </c>
      <c r="B569">
        <v>2363</v>
      </c>
      <c r="C569" t="s">
        <v>2151</v>
      </c>
      <c r="D569" s="1">
        <v>45022</v>
      </c>
      <c r="E569" t="s">
        <v>1228</v>
      </c>
      <c r="F569" t="s">
        <v>1275</v>
      </c>
      <c r="G569">
        <v>65.849999999999994</v>
      </c>
      <c r="H569">
        <v>50.32</v>
      </c>
      <c r="I569">
        <v>3313.57</v>
      </c>
    </row>
    <row r="570" spans="1:9" x14ac:dyDescent="0.3">
      <c r="A570">
        <v>7866151</v>
      </c>
      <c r="B570">
        <v>2363</v>
      </c>
      <c r="C570" t="s">
        <v>2152</v>
      </c>
      <c r="D570" s="1">
        <v>44997</v>
      </c>
      <c r="E570" t="s">
        <v>1483</v>
      </c>
      <c r="F570" t="s">
        <v>1350</v>
      </c>
      <c r="G570">
        <v>36.08</v>
      </c>
      <c r="H570">
        <v>966.3</v>
      </c>
      <c r="I570">
        <v>34864.1</v>
      </c>
    </row>
    <row r="571" spans="1:9" x14ac:dyDescent="0.3">
      <c r="A571">
        <v>6221050</v>
      </c>
      <c r="B571">
        <v>2363</v>
      </c>
      <c r="C571" t="s">
        <v>2152</v>
      </c>
      <c r="D571" s="1">
        <v>45482</v>
      </c>
      <c r="E571" t="s">
        <v>1483</v>
      </c>
      <c r="F571" t="s">
        <v>1819</v>
      </c>
      <c r="G571">
        <v>17.63</v>
      </c>
      <c r="H571">
        <v>611.78</v>
      </c>
      <c r="I571">
        <v>10785.68</v>
      </c>
    </row>
    <row r="572" spans="1:9" x14ac:dyDescent="0.3">
      <c r="A572">
        <v>9534612</v>
      </c>
      <c r="B572">
        <v>2363</v>
      </c>
      <c r="C572" t="s">
        <v>2152</v>
      </c>
      <c r="D572" s="1">
        <v>44963</v>
      </c>
      <c r="E572" t="s">
        <v>1228</v>
      </c>
      <c r="F572" t="s">
        <v>1272</v>
      </c>
      <c r="G572">
        <v>26.28</v>
      </c>
      <c r="H572">
        <v>275.22000000000003</v>
      </c>
      <c r="I572">
        <v>7232.78</v>
      </c>
    </row>
    <row r="573" spans="1:9" x14ac:dyDescent="0.3">
      <c r="A573">
        <v>1424661</v>
      </c>
      <c r="B573">
        <v>2363</v>
      </c>
      <c r="C573" t="s">
        <v>2152</v>
      </c>
      <c r="D573" s="1">
        <v>44833</v>
      </c>
      <c r="E573" t="s">
        <v>1724</v>
      </c>
      <c r="F573" t="s">
        <v>1497</v>
      </c>
      <c r="G573">
        <v>84.88</v>
      </c>
      <c r="H573">
        <v>386.57</v>
      </c>
      <c r="I573">
        <v>32812.06</v>
      </c>
    </row>
    <row r="574" spans="1:9" x14ac:dyDescent="0.3">
      <c r="A574">
        <v>1216249</v>
      </c>
      <c r="B574">
        <v>2363</v>
      </c>
      <c r="C574" t="s">
        <v>2152</v>
      </c>
      <c r="D574" s="1">
        <v>45305</v>
      </c>
      <c r="E574" t="s">
        <v>1724</v>
      </c>
      <c r="F574" t="s">
        <v>1581</v>
      </c>
      <c r="G574">
        <v>31.16</v>
      </c>
      <c r="H574">
        <v>921</v>
      </c>
      <c r="I574">
        <v>28698.36</v>
      </c>
    </row>
    <row r="575" spans="1:9" x14ac:dyDescent="0.3">
      <c r="A575">
        <v>7942841</v>
      </c>
      <c r="B575">
        <v>2363</v>
      </c>
      <c r="C575" t="s">
        <v>2152</v>
      </c>
      <c r="D575" s="1">
        <v>45242</v>
      </c>
      <c r="E575" t="s">
        <v>1724</v>
      </c>
      <c r="F575" t="s">
        <v>1247</v>
      </c>
      <c r="G575">
        <v>35.46</v>
      </c>
      <c r="H575">
        <v>326.64999999999998</v>
      </c>
      <c r="I575">
        <v>11583.01</v>
      </c>
    </row>
    <row r="576" spans="1:9" x14ac:dyDescent="0.3">
      <c r="A576">
        <v>9753038</v>
      </c>
      <c r="B576">
        <v>2363</v>
      </c>
      <c r="C576" t="s">
        <v>2152</v>
      </c>
      <c r="D576" s="1">
        <v>45164</v>
      </c>
      <c r="E576" t="s">
        <v>965</v>
      </c>
      <c r="F576" t="s">
        <v>1611</v>
      </c>
      <c r="G576">
        <v>85.47</v>
      </c>
      <c r="H576">
        <v>634.6</v>
      </c>
      <c r="I576">
        <v>54239.26</v>
      </c>
    </row>
    <row r="577" spans="1:9" x14ac:dyDescent="0.3">
      <c r="A577">
        <v>5820877</v>
      </c>
      <c r="B577">
        <v>2363</v>
      </c>
      <c r="C577" t="s">
        <v>2152</v>
      </c>
      <c r="D577" s="1">
        <v>45391</v>
      </c>
      <c r="E577" t="s">
        <v>965</v>
      </c>
      <c r="F577" t="s">
        <v>1577</v>
      </c>
      <c r="G577">
        <v>89.71</v>
      </c>
      <c r="H577">
        <v>582.27</v>
      </c>
      <c r="I577">
        <v>52235.44</v>
      </c>
    </row>
    <row r="578" spans="1:9" x14ac:dyDescent="0.3">
      <c r="A578">
        <v>8428049</v>
      </c>
      <c r="B578">
        <v>2382</v>
      </c>
      <c r="C578" t="s">
        <v>2150</v>
      </c>
      <c r="D578" s="1">
        <v>45240</v>
      </c>
      <c r="E578" t="s">
        <v>1483</v>
      </c>
      <c r="F578" t="s">
        <v>1057</v>
      </c>
      <c r="G578">
        <v>40.26</v>
      </c>
      <c r="H578">
        <v>234.26</v>
      </c>
      <c r="I578">
        <v>9431.31</v>
      </c>
    </row>
    <row r="579" spans="1:9" x14ac:dyDescent="0.3">
      <c r="A579">
        <v>5744704</v>
      </c>
      <c r="B579">
        <v>2382</v>
      </c>
      <c r="C579" t="s">
        <v>2150</v>
      </c>
      <c r="D579" s="1">
        <v>45322</v>
      </c>
      <c r="E579" t="s">
        <v>1483</v>
      </c>
      <c r="F579" t="s">
        <v>1948</v>
      </c>
      <c r="G579">
        <v>24.28</v>
      </c>
      <c r="H579">
        <v>776.59</v>
      </c>
      <c r="I579">
        <v>18855.61</v>
      </c>
    </row>
    <row r="580" spans="1:9" x14ac:dyDescent="0.3">
      <c r="A580">
        <v>6091899</v>
      </c>
      <c r="B580">
        <v>2382</v>
      </c>
      <c r="C580" t="s">
        <v>2150</v>
      </c>
      <c r="D580" s="1">
        <v>45277</v>
      </c>
      <c r="E580" t="s">
        <v>965</v>
      </c>
      <c r="F580" t="s">
        <v>1726</v>
      </c>
      <c r="G580">
        <v>40.81</v>
      </c>
      <c r="H580">
        <v>176.01</v>
      </c>
      <c r="I580">
        <v>7182.97</v>
      </c>
    </row>
    <row r="581" spans="1:9" x14ac:dyDescent="0.3">
      <c r="A581">
        <v>6090092</v>
      </c>
      <c r="B581">
        <v>2382</v>
      </c>
      <c r="C581" t="s">
        <v>2150</v>
      </c>
      <c r="D581" s="1">
        <v>45436</v>
      </c>
      <c r="E581" t="s">
        <v>965</v>
      </c>
      <c r="F581" t="s">
        <v>1086</v>
      </c>
      <c r="G581">
        <v>61.91</v>
      </c>
      <c r="H581">
        <v>546.12</v>
      </c>
      <c r="I581">
        <v>33810.29</v>
      </c>
    </row>
    <row r="582" spans="1:9" x14ac:dyDescent="0.3">
      <c r="A582">
        <v>2837754</v>
      </c>
      <c r="B582">
        <v>2382</v>
      </c>
      <c r="C582" t="s">
        <v>2150</v>
      </c>
      <c r="D582" s="1">
        <v>45249</v>
      </c>
      <c r="E582" t="s">
        <v>1228</v>
      </c>
      <c r="F582" t="s">
        <v>1907</v>
      </c>
      <c r="G582">
        <v>61.34</v>
      </c>
      <c r="H582">
        <v>349.37</v>
      </c>
      <c r="I582">
        <v>21430.36</v>
      </c>
    </row>
    <row r="583" spans="1:9" x14ac:dyDescent="0.3">
      <c r="A583">
        <v>1971768</v>
      </c>
      <c r="B583">
        <v>2382</v>
      </c>
      <c r="C583" t="s">
        <v>2150</v>
      </c>
      <c r="D583" s="1">
        <v>45266</v>
      </c>
      <c r="E583" t="s">
        <v>1228</v>
      </c>
      <c r="F583" t="s">
        <v>1749</v>
      </c>
      <c r="G583">
        <v>90.13</v>
      </c>
      <c r="H583">
        <v>734.28</v>
      </c>
      <c r="I583">
        <v>66180.66</v>
      </c>
    </row>
    <row r="584" spans="1:9" x14ac:dyDescent="0.3">
      <c r="A584">
        <v>1915246</v>
      </c>
      <c r="B584">
        <v>2382</v>
      </c>
      <c r="C584" t="s">
        <v>2150</v>
      </c>
      <c r="D584" s="1">
        <v>45289</v>
      </c>
      <c r="E584" t="s">
        <v>1724</v>
      </c>
      <c r="F584" t="s">
        <v>1712</v>
      </c>
      <c r="G584">
        <v>26.08</v>
      </c>
      <c r="H584">
        <v>678.43</v>
      </c>
      <c r="I584">
        <v>17693.45</v>
      </c>
    </row>
    <row r="585" spans="1:9" x14ac:dyDescent="0.3">
      <c r="A585">
        <v>6748559</v>
      </c>
      <c r="B585">
        <v>2382</v>
      </c>
      <c r="C585" t="s">
        <v>2150</v>
      </c>
      <c r="D585" s="1">
        <v>45237</v>
      </c>
      <c r="E585" t="s">
        <v>1724</v>
      </c>
      <c r="F585" t="s">
        <v>1195</v>
      </c>
      <c r="G585">
        <v>84.8</v>
      </c>
      <c r="H585">
        <v>280.29000000000002</v>
      </c>
      <c r="I585">
        <v>23768.59</v>
      </c>
    </row>
    <row r="586" spans="1:9" x14ac:dyDescent="0.3">
      <c r="A586">
        <v>6807538</v>
      </c>
      <c r="B586">
        <v>2382</v>
      </c>
      <c r="C586" t="s">
        <v>2150</v>
      </c>
      <c r="D586" s="1">
        <v>45164</v>
      </c>
      <c r="E586" t="s">
        <v>1724</v>
      </c>
      <c r="F586" t="s">
        <v>1475</v>
      </c>
      <c r="G586">
        <v>97.53</v>
      </c>
      <c r="H586">
        <v>250.96</v>
      </c>
      <c r="I586">
        <v>24476.13</v>
      </c>
    </row>
    <row r="587" spans="1:9" x14ac:dyDescent="0.3">
      <c r="A587">
        <v>2498827</v>
      </c>
      <c r="B587">
        <v>2382</v>
      </c>
      <c r="C587" t="s">
        <v>2151</v>
      </c>
      <c r="D587" s="1">
        <v>45065</v>
      </c>
      <c r="E587" t="s">
        <v>965</v>
      </c>
      <c r="F587" t="s">
        <v>1000</v>
      </c>
      <c r="G587">
        <v>91.46</v>
      </c>
      <c r="H587">
        <v>556.29</v>
      </c>
      <c r="I587">
        <v>50878.28</v>
      </c>
    </row>
    <row r="588" spans="1:9" x14ac:dyDescent="0.3">
      <c r="A588">
        <v>2732970</v>
      </c>
      <c r="B588">
        <v>2382</v>
      </c>
      <c r="C588" t="s">
        <v>2151</v>
      </c>
      <c r="D588" s="1">
        <v>45053</v>
      </c>
      <c r="E588" t="s">
        <v>965</v>
      </c>
      <c r="F588" t="s">
        <v>1745</v>
      </c>
      <c r="G588">
        <v>71.45</v>
      </c>
      <c r="H588">
        <v>329.11</v>
      </c>
      <c r="I588">
        <v>23514.91</v>
      </c>
    </row>
    <row r="589" spans="1:9" x14ac:dyDescent="0.3">
      <c r="A589">
        <v>5040699</v>
      </c>
      <c r="B589">
        <v>2382</v>
      </c>
      <c r="C589" t="s">
        <v>2151</v>
      </c>
      <c r="D589" s="1">
        <v>45099</v>
      </c>
      <c r="E589" t="s">
        <v>1228</v>
      </c>
      <c r="F589" t="s">
        <v>1161</v>
      </c>
      <c r="G589">
        <v>25.52</v>
      </c>
      <c r="H589">
        <v>408.87</v>
      </c>
      <c r="I589">
        <v>10434.36</v>
      </c>
    </row>
    <row r="590" spans="1:9" x14ac:dyDescent="0.3">
      <c r="A590">
        <v>4567034</v>
      </c>
      <c r="B590">
        <v>2382</v>
      </c>
      <c r="C590" t="s">
        <v>2152</v>
      </c>
      <c r="D590" s="1">
        <v>44841</v>
      </c>
      <c r="E590" t="s">
        <v>1483</v>
      </c>
      <c r="F590" t="s">
        <v>1560</v>
      </c>
      <c r="G590">
        <v>75.61</v>
      </c>
      <c r="H590">
        <v>634.54</v>
      </c>
      <c r="I590">
        <v>47977.57</v>
      </c>
    </row>
    <row r="591" spans="1:9" x14ac:dyDescent="0.3">
      <c r="A591">
        <v>7539121</v>
      </c>
      <c r="B591">
        <v>2382</v>
      </c>
      <c r="C591" t="s">
        <v>2152</v>
      </c>
      <c r="D591" s="1">
        <v>45452</v>
      </c>
      <c r="E591" t="s">
        <v>1483</v>
      </c>
      <c r="F591" t="s">
        <v>1469</v>
      </c>
      <c r="G591">
        <v>22.14</v>
      </c>
      <c r="H591">
        <v>660.44</v>
      </c>
      <c r="I591">
        <v>14622.14</v>
      </c>
    </row>
    <row r="592" spans="1:9" x14ac:dyDescent="0.3">
      <c r="A592">
        <v>5711805</v>
      </c>
      <c r="B592">
        <v>2382</v>
      </c>
      <c r="C592" t="s">
        <v>2152</v>
      </c>
      <c r="D592" s="1">
        <v>45269</v>
      </c>
      <c r="E592" t="s">
        <v>1228</v>
      </c>
      <c r="F592" t="s">
        <v>1645</v>
      </c>
      <c r="G592">
        <v>31.05</v>
      </c>
      <c r="H592">
        <v>153.53</v>
      </c>
      <c r="I592">
        <v>4767.1099999999997</v>
      </c>
    </row>
    <row r="593" spans="1:9" x14ac:dyDescent="0.3">
      <c r="A593">
        <v>1779575</v>
      </c>
      <c r="B593">
        <v>2382</v>
      </c>
      <c r="C593" t="s">
        <v>2152</v>
      </c>
      <c r="D593" s="1">
        <v>45280</v>
      </c>
      <c r="E593" t="s">
        <v>1228</v>
      </c>
      <c r="F593" t="s">
        <v>1371</v>
      </c>
      <c r="G593">
        <v>66.23</v>
      </c>
      <c r="H593">
        <v>92.83</v>
      </c>
      <c r="I593">
        <v>6148.13</v>
      </c>
    </row>
    <row r="594" spans="1:9" x14ac:dyDescent="0.3">
      <c r="A594">
        <v>4175552</v>
      </c>
      <c r="B594">
        <v>2439</v>
      </c>
      <c r="C594" t="s">
        <v>2150</v>
      </c>
      <c r="D594" s="1">
        <v>45506</v>
      </c>
      <c r="E594" t="s">
        <v>965</v>
      </c>
      <c r="F594" t="s">
        <v>1663</v>
      </c>
      <c r="G594">
        <v>93.36</v>
      </c>
      <c r="H594">
        <v>509.54</v>
      </c>
      <c r="I594">
        <v>47570.65</v>
      </c>
    </row>
    <row r="595" spans="1:9" x14ac:dyDescent="0.3">
      <c r="A595">
        <v>4423206</v>
      </c>
      <c r="B595">
        <v>2439</v>
      </c>
      <c r="C595" t="s">
        <v>2150</v>
      </c>
      <c r="D595" s="1">
        <v>44832</v>
      </c>
      <c r="E595" t="s">
        <v>965</v>
      </c>
      <c r="F595" t="s">
        <v>1925</v>
      </c>
      <c r="G595">
        <v>72.42</v>
      </c>
      <c r="H595">
        <v>301.16000000000003</v>
      </c>
      <c r="I595">
        <v>21810.01</v>
      </c>
    </row>
    <row r="596" spans="1:9" x14ac:dyDescent="0.3">
      <c r="A596">
        <v>3857259</v>
      </c>
      <c r="B596">
        <v>2439</v>
      </c>
      <c r="C596" t="s">
        <v>2150</v>
      </c>
      <c r="D596" s="1">
        <v>44853</v>
      </c>
      <c r="E596" t="s">
        <v>1724</v>
      </c>
      <c r="F596" t="s">
        <v>1105</v>
      </c>
      <c r="G596">
        <v>54.31</v>
      </c>
      <c r="H596">
        <v>866.06</v>
      </c>
      <c r="I596">
        <v>47035.72</v>
      </c>
    </row>
    <row r="597" spans="1:9" x14ac:dyDescent="0.3">
      <c r="A597">
        <v>3704735</v>
      </c>
      <c r="B597">
        <v>2439</v>
      </c>
      <c r="C597" t="s">
        <v>2151</v>
      </c>
      <c r="D597" s="1">
        <v>45193</v>
      </c>
      <c r="E597" t="s">
        <v>1483</v>
      </c>
      <c r="F597" t="s">
        <v>1213</v>
      </c>
      <c r="G597">
        <v>29.62</v>
      </c>
      <c r="H597">
        <v>570.36</v>
      </c>
      <c r="I597">
        <v>16894.060000000001</v>
      </c>
    </row>
    <row r="598" spans="1:9" x14ac:dyDescent="0.3">
      <c r="A598">
        <v>7723551</v>
      </c>
      <c r="B598">
        <v>2439</v>
      </c>
      <c r="C598" t="s">
        <v>2151</v>
      </c>
      <c r="D598" s="1">
        <v>44904</v>
      </c>
      <c r="E598" t="s">
        <v>1483</v>
      </c>
      <c r="F598" t="s">
        <v>1919</v>
      </c>
      <c r="G598">
        <v>38.42</v>
      </c>
      <c r="H598">
        <v>264.70999999999998</v>
      </c>
      <c r="I598">
        <v>10170.16</v>
      </c>
    </row>
    <row r="599" spans="1:9" x14ac:dyDescent="0.3">
      <c r="A599">
        <v>4025265</v>
      </c>
      <c r="B599">
        <v>2439</v>
      </c>
      <c r="C599" t="s">
        <v>2151</v>
      </c>
      <c r="D599" s="1">
        <v>45343</v>
      </c>
      <c r="E599" t="s">
        <v>1724</v>
      </c>
      <c r="F599" t="s">
        <v>985</v>
      </c>
      <c r="G599">
        <v>54.79</v>
      </c>
      <c r="H599">
        <v>401.14</v>
      </c>
      <c r="I599">
        <v>21978.46</v>
      </c>
    </row>
    <row r="600" spans="1:9" x14ac:dyDescent="0.3">
      <c r="A600">
        <v>6107738</v>
      </c>
      <c r="B600">
        <v>2439</v>
      </c>
      <c r="C600" t="s">
        <v>2151</v>
      </c>
      <c r="D600" s="1">
        <v>45011</v>
      </c>
      <c r="E600" t="s">
        <v>1228</v>
      </c>
      <c r="F600" t="s">
        <v>1107</v>
      </c>
      <c r="G600">
        <v>56.4</v>
      </c>
      <c r="H600">
        <v>481.53</v>
      </c>
      <c r="I600">
        <v>27158.29</v>
      </c>
    </row>
    <row r="601" spans="1:9" x14ac:dyDescent="0.3">
      <c r="A601">
        <v>6144029</v>
      </c>
      <c r="B601">
        <v>2439</v>
      </c>
      <c r="C601" t="s">
        <v>2152</v>
      </c>
      <c r="D601" s="1">
        <v>45518</v>
      </c>
      <c r="E601" t="s">
        <v>1483</v>
      </c>
      <c r="F601" t="s">
        <v>1769</v>
      </c>
      <c r="G601">
        <v>24.21</v>
      </c>
      <c r="H601">
        <v>484.65</v>
      </c>
      <c r="I601">
        <v>11733.38</v>
      </c>
    </row>
    <row r="602" spans="1:9" x14ac:dyDescent="0.3">
      <c r="A602">
        <v>2458418</v>
      </c>
      <c r="B602">
        <v>2439</v>
      </c>
      <c r="C602" t="s">
        <v>2152</v>
      </c>
      <c r="D602" s="1">
        <v>44870</v>
      </c>
      <c r="E602" t="s">
        <v>1483</v>
      </c>
      <c r="F602" t="s">
        <v>1715</v>
      </c>
      <c r="G602">
        <v>8.2100000000000009</v>
      </c>
      <c r="H602">
        <v>135.86000000000001</v>
      </c>
      <c r="I602">
        <v>1115.4100000000001</v>
      </c>
    </row>
    <row r="603" spans="1:9" x14ac:dyDescent="0.3">
      <c r="A603">
        <v>6825542</v>
      </c>
      <c r="B603">
        <v>2439</v>
      </c>
      <c r="C603" t="s">
        <v>2152</v>
      </c>
      <c r="D603" s="1">
        <v>45024</v>
      </c>
      <c r="E603" t="s">
        <v>1483</v>
      </c>
      <c r="F603" t="s">
        <v>1553</v>
      </c>
      <c r="G603">
        <v>37.31</v>
      </c>
      <c r="H603">
        <v>341.02</v>
      </c>
      <c r="I603">
        <v>12723.46</v>
      </c>
    </row>
    <row r="604" spans="1:9" x14ac:dyDescent="0.3">
      <c r="A604">
        <v>5885524</v>
      </c>
      <c r="B604">
        <v>2439</v>
      </c>
      <c r="C604" t="s">
        <v>2152</v>
      </c>
      <c r="D604" s="1">
        <v>45042</v>
      </c>
      <c r="E604" t="s">
        <v>965</v>
      </c>
      <c r="F604" t="s">
        <v>1954</v>
      </c>
      <c r="G604">
        <v>26</v>
      </c>
      <c r="H604">
        <v>910.53</v>
      </c>
      <c r="I604">
        <v>23673.78</v>
      </c>
    </row>
    <row r="605" spans="1:9" x14ac:dyDescent="0.3">
      <c r="A605">
        <v>4653746</v>
      </c>
      <c r="B605">
        <v>2448</v>
      </c>
      <c r="C605" t="s">
        <v>2150</v>
      </c>
      <c r="D605" s="1">
        <v>44906</v>
      </c>
      <c r="E605" t="s">
        <v>1483</v>
      </c>
      <c r="F605" t="s">
        <v>1335</v>
      </c>
      <c r="G605">
        <v>51.26</v>
      </c>
      <c r="H605">
        <v>992.26</v>
      </c>
      <c r="I605">
        <v>50863.25</v>
      </c>
    </row>
    <row r="606" spans="1:9" x14ac:dyDescent="0.3">
      <c r="A606">
        <v>1997239</v>
      </c>
      <c r="B606">
        <v>2448</v>
      </c>
      <c r="C606" t="s">
        <v>2150</v>
      </c>
      <c r="D606" s="1">
        <v>45027</v>
      </c>
      <c r="E606" t="s">
        <v>1483</v>
      </c>
      <c r="F606" t="s">
        <v>1139</v>
      </c>
      <c r="G606">
        <v>80.209999999999994</v>
      </c>
      <c r="H606">
        <v>387.56</v>
      </c>
      <c r="I606">
        <v>31086.19</v>
      </c>
    </row>
    <row r="607" spans="1:9" x14ac:dyDescent="0.3">
      <c r="A607">
        <v>9622761</v>
      </c>
      <c r="B607">
        <v>2448</v>
      </c>
      <c r="C607" t="s">
        <v>2150</v>
      </c>
      <c r="D607" s="1">
        <v>45076</v>
      </c>
      <c r="E607" t="s">
        <v>1483</v>
      </c>
      <c r="F607" t="s">
        <v>1935</v>
      </c>
      <c r="G607">
        <v>82.59</v>
      </c>
      <c r="H607">
        <v>949.73</v>
      </c>
      <c r="I607">
        <v>78438.2</v>
      </c>
    </row>
    <row r="608" spans="1:9" x14ac:dyDescent="0.3">
      <c r="A608">
        <v>2351359</v>
      </c>
      <c r="B608">
        <v>2448</v>
      </c>
      <c r="C608" t="s">
        <v>2150</v>
      </c>
      <c r="D608" s="1">
        <v>45427</v>
      </c>
      <c r="E608" t="s">
        <v>965</v>
      </c>
      <c r="F608" t="s">
        <v>1596</v>
      </c>
      <c r="G608">
        <v>79.53</v>
      </c>
      <c r="H608">
        <v>901.88</v>
      </c>
      <c r="I608">
        <v>71726.52</v>
      </c>
    </row>
    <row r="609" spans="1:9" x14ac:dyDescent="0.3">
      <c r="A609">
        <v>5607690</v>
      </c>
      <c r="B609">
        <v>2448</v>
      </c>
      <c r="C609" t="s">
        <v>2150</v>
      </c>
      <c r="D609" s="1">
        <v>45264</v>
      </c>
      <c r="E609" t="s">
        <v>965</v>
      </c>
      <c r="F609" t="s">
        <v>1937</v>
      </c>
      <c r="G609">
        <v>70.36</v>
      </c>
      <c r="H609">
        <v>811.59</v>
      </c>
      <c r="I609">
        <v>57103.47</v>
      </c>
    </row>
    <row r="610" spans="1:9" x14ac:dyDescent="0.3">
      <c r="A610">
        <v>1983951</v>
      </c>
      <c r="B610">
        <v>2448</v>
      </c>
      <c r="C610" t="s">
        <v>2150</v>
      </c>
      <c r="D610" s="1">
        <v>45035</v>
      </c>
      <c r="E610" t="s">
        <v>965</v>
      </c>
      <c r="F610" t="s">
        <v>1178</v>
      </c>
      <c r="G610">
        <v>61.18</v>
      </c>
      <c r="H610">
        <v>462.59</v>
      </c>
      <c r="I610">
        <v>28301.26</v>
      </c>
    </row>
    <row r="611" spans="1:9" x14ac:dyDescent="0.3">
      <c r="A611">
        <v>4862536</v>
      </c>
      <c r="B611">
        <v>2448</v>
      </c>
      <c r="C611" t="s">
        <v>2150</v>
      </c>
      <c r="D611" s="1">
        <v>45027</v>
      </c>
      <c r="E611" t="s">
        <v>965</v>
      </c>
      <c r="F611" t="s">
        <v>1382</v>
      </c>
      <c r="G611">
        <v>14.57</v>
      </c>
      <c r="H611">
        <v>747.53</v>
      </c>
      <c r="I611">
        <v>10891.51</v>
      </c>
    </row>
    <row r="612" spans="1:9" x14ac:dyDescent="0.3">
      <c r="A612">
        <v>2725402</v>
      </c>
      <c r="B612">
        <v>2448</v>
      </c>
      <c r="C612" t="s">
        <v>2150</v>
      </c>
      <c r="D612" s="1">
        <v>45495</v>
      </c>
      <c r="E612" t="s">
        <v>1228</v>
      </c>
      <c r="F612" t="s">
        <v>1702</v>
      </c>
      <c r="G612">
        <v>22.07</v>
      </c>
      <c r="H612">
        <v>964.61</v>
      </c>
      <c r="I612">
        <v>21288.94</v>
      </c>
    </row>
    <row r="613" spans="1:9" x14ac:dyDescent="0.3">
      <c r="A613">
        <v>7217480</v>
      </c>
      <c r="B613">
        <v>2448</v>
      </c>
      <c r="C613" t="s">
        <v>2150</v>
      </c>
      <c r="D613" s="1">
        <v>45031</v>
      </c>
      <c r="E613" t="s">
        <v>1228</v>
      </c>
      <c r="F613" t="s">
        <v>1350</v>
      </c>
      <c r="G613">
        <v>33.74</v>
      </c>
      <c r="H613">
        <v>835.98</v>
      </c>
      <c r="I613">
        <v>28205.97</v>
      </c>
    </row>
    <row r="614" spans="1:9" x14ac:dyDescent="0.3">
      <c r="A614">
        <v>2321442</v>
      </c>
      <c r="B614">
        <v>2448</v>
      </c>
      <c r="C614" t="s">
        <v>2150</v>
      </c>
      <c r="D614" s="1">
        <v>45006</v>
      </c>
      <c r="E614" t="s">
        <v>1724</v>
      </c>
      <c r="F614" t="s">
        <v>1266</v>
      </c>
      <c r="G614">
        <v>63.13</v>
      </c>
      <c r="H614">
        <v>349.46</v>
      </c>
      <c r="I614">
        <v>22061.41</v>
      </c>
    </row>
    <row r="615" spans="1:9" x14ac:dyDescent="0.3">
      <c r="A615">
        <v>6874460</v>
      </c>
      <c r="B615">
        <v>2448</v>
      </c>
      <c r="C615" t="s">
        <v>2150</v>
      </c>
      <c r="D615" s="1">
        <v>45117</v>
      </c>
      <c r="E615" t="s">
        <v>1724</v>
      </c>
      <c r="F615" t="s">
        <v>1293</v>
      </c>
      <c r="G615">
        <v>76.45</v>
      </c>
      <c r="H615">
        <v>735.16</v>
      </c>
      <c r="I615">
        <v>56202.98</v>
      </c>
    </row>
    <row r="616" spans="1:9" x14ac:dyDescent="0.3">
      <c r="A616">
        <v>8590170</v>
      </c>
      <c r="B616">
        <v>2448</v>
      </c>
      <c r="C616" t="s">
        <v>2151</v>
      </c>
      <c r="D616" s="1">
        <v>45018</v>
      </c>
      <c r="E616" t="s">
        <v>965</v>
      </c>
      <c r="F616" t="s">
        <v>1157</v>
      </c>
      <c r="G616">
        <v>91.12</v>
      </c>
      <c r="H616">
        <v>243.19</v>
      </c>
      <c r="I616">
        <v>22159.47</v>
      </c>
    </row>
    <row r="617" spans="1:9" x14ac:dyDescent="0.3">
      <c r="A617">
        <v>2672545</v>
      </c>
      <c r="B617">
        <v>2448</v>
      </c>
      <c r="C617" t="s">
        <v>2151</v>
      </c>
      <c r="D617" s="1">
        <v>45221</v>
      </c>
      <c r="E617" t="s">
        <v>1483</v>
      </c>
      <c r="F617" t="s">
        <v>1285</v>
      </c>
      <c r="G617">
        <v>77.349999999999994</v>
      </c>
      <c r="H617">
        <v>770.14</v>
      </c>
      <c r="I617">
        <v>59570.33</v>
      </c>
    </row>
    <row r="618" spans="1:9" x14ac:dyDescent="0.3">
      <c r="A618">
        <v>6513742</v>
      </c>
      <c r="B618">
        <v>2448</v>
      </c>
      <c r="C618" t="s">
        <v>2151</v>
      </c>
      <c r="D618" s="1">
        <v>45004</v>
      </c>
      <c r="E618" t="s">
        <v>1483</v>
      </c>
      <c r="F618" t="s">
        <v>1419</v>
      </c>
      <c r="G618">
        <v>31.75</v>
      </c>
      <c r="H618">
        <v>248.47</v>
      </c>
      <c r="I618">
        <v>7888.92</v>
      </c>
    </row>
    <row r="619" spans="1:9" x14ac:dyDescent="0.3">
      <c r="A619">
        <v>3236761</v>
      </c>
      <c r="B619">
        <v>2448</v>
      </c>
      <c r="C619" t="s">
        <v>2151</v>
      </c>
      <c r="D619" s="1">
        <v>44894</v>
      </c>
      <c r="E619" t="s">
        <v>1228</v>
      </c>
      <c r="F619" t="s">
        <v>1644</v>
      </c>
      <c r="G619">
        <v>39.18</v>
      </c>
      <c r="H619">
        <v>77.209999999999994</v>
      </c>
      <c r="I619">
        <v>3025.09</v>
      </c>
    </row>
    <row r="620" spans="1:9" x14ac:dyDescent="0.3">
      <c r="A620">
        <v>3958681</v>
      </c>
      <c r="B620">
        <v>2448</v>
      </c>
      <c r="C620" t="s">
        <v>2151</v>
      </c>
      <c r="D620" s="1">
        <v>45479</v>
      </c>
      <c r="E620" t="s">
        <v>1228</v>
      </c>
      <c r="F620" t="s">
        <v>1803</v>
      </c>
      <c r="G620">
        <v>54.22</v>
      </c>
      <c r="H620">
        <v>110.88</v>
      </c>
      <c r="I620">
        <v>6011.91</v>
      </c>
    </row>
    <row r="621" spans="1:9" x14ac:dyDescent="0.3">
      <c r="A621">
        <v>8671002</v>
      </c>
      <c r="B621">
        <v>2448</v>
      </c>
      <c r="C621" t="s">
        <v>2152</v>
      </c>
      <c r="D621" s="1">
        <v>44878</v>
      </c>
      <c r="E621" t="s">
        <v>1228</v>
      </c>
      <c r="F621" t="s">
        <v>1448</v>
      </c>
      <c r="G621">
        <v>38.380000000000003</v>
      </c>
      <c r="H621">
        <v>367.1</v>
      </c>
      <c r="I621">
        <v>14089.3</v>
      </c>
    </row>
    <row r="622" spans="1:9" x14ac:dyDescent="0.3">
      <c r="A622">
        <v>8679363</v>
      </c>
      <c r="B622">
        <v>2448</v>
      </c>
      <c r="C622" t="s">
        <v>2152</v>
      </c>
      <c r="D622" s="1">
        <v>44897</v>
      </c>
      <c r="E622" t="s">
        <v>1724</v>
      </c>
      <c r="F622" t="s">
        <v>1606</v>
      </c>
      <c r="G622">
        <v>1.95</v>
      </c>
      <c r="H622">
        <v>701.4</v>
      </c>
      <c r="I622">
        <v>1367.73</v>
      </c>
    </row>
    <row r="623" spans="1:9" x14ac:dyDescent="0.3">
      <c r="A623">
        <v>8611976</v>
      </c>
      <c r="B623">
        <v>2448</v>
      </c>
      <c r="C623" t="s">
        <v>2152</v>
      </c>
      <c r="D623" s="1">
        <v>44934</v>
      </c>
      <c r="E623" t="s">
        <v>965</v>
      </c>
      <c r="F623" t="s">
        <v>1142</v>
      </c>
      <c r="G623">
        <v>2.57</v>
      </c>
      <c r="H623">
        <v>360.66</v>
      </c>
      <c r="I623">
        <v>926.9</v>
      </c>
    </row>
    <row r="624" spans="1:9" x14ac:dyDescent="0.3">
      <c r="A624">
        <v>2834870</v>
      </c>
      <c r="B624">
        <v>2448</v>
      </c>
      <c r="C624" t="s">
        <v>2152</v>
      </c>
      <c r="D624" s="1">
        <v>45067</v>
      </c>
      <c r="E624" t="s">
        <v>965</v>
      </c>
      <c r="F624" t="s">
        <v>1266</v>
      </c>
      <c r="G624">
        <v>17.7</v>
      </c>
      <c r="H624">
        <v>87.64</v>
      </c>
      <c r="I624">
        <v>1551.23</v>
      </c>
    </row>
    <row r="625" spans="1:9" x14ac:dyDescent="0.3">
      <c r="A625">
        <v>6817697</v>
      </c>
      <c r="B625">
        <v>2461</v>
      </c>
      <c r="C625" t="s">
        <v>2150</v>
      </c>
      <c r="D625" s="1">
        <v>45389</v>
      </c>
      <c r="E625" t="s">
        <v>1483</v>
      </c>
      <c r="F625" t="s">
        <v>1368</v>
      </c>
      <c r="G625">
        <v>98.59</v>
      </c>
      <c r="H625">
        <v>588.53</v>
      </c>
      <c r="I625">
        <v>58023.17</v>
      </c>
    </row>
    <row r="626" spans="1:9" x14ac:dyDescent="0.3">
      <c r="A626">
        <v>6881792</v>
      </c>
      <c r="B626">
        <v>2461</v>
      </c>
      <c r="C626" t="s">
        <v>2150</v>
      </c>
      <c r="D626" s="1">
        <v>45235</v>
      </c>
      <c r="E626" t="s">
        <v>965</v>
      </c>
      <c r="F626" t="s">
        <v>1693</v>
      </c>
      <c r="G626">
        <v>90.59</v>
      </c>
      <c r="H626">
        <v>564.69000000000005</v>
      </c>
      <c r="I626">
        <v>51155.27</v>
      </c>
    </row>
    <row r="627" spans="1:9" x14ac:dyDescent="0.3">
      <c r="A627">
        <v>3751393</v>
      </c>
      <c r="B627">
        <v>2461</v>
      </c>
      <c r="C627" t="s">
        <v>2151</v>
      </c>
      <c r="D627" s="1">
        <v>45208</v>
      </c>
      <c r="E627" t="s">
        <v>965</v>
      </c>
      <c r="F627" t="s">
        <v>1361</v>
      </c>
      <c r="G627">
        <v>12.45</v>
      </c>
      <c r="H627">
        <v>77.91</v>
      </c>
      <c r="I627">
        <v>969.98</v>
      </c>
    </row>
    <row r="628" spans="1:9" x14ac:dyDescent="0.3">
      <c r="A628">
        <v>6049868</v>
      </c>
      <c r="B628">
        <v>2461</v>
      </c>
      <c r="C628" t="s">
        <v>2151</v>
      </c>
      <c r="D628" s="1">
        <v>45120</v>
      </c>
      <c r="E628" t="s">
        <v>1724</v>
      </c>
      <c r="F628" t="s">
        <v>1055</v>
      </c>
      <c r="G628">
        <v>44.83</v>
      </c>
      <c r="H628">
        <v>570.98</v>
      </c>
      <c r="I628">
        <v>25597.03</v>
      </c>
    </row>
    <row r="629" spans="1:9" x14ac:dyDescent="0.3">
      <c r="A629">
        <v>3302257</v>
      </c>
      <c r="B629">
        <v>2461</v>
      </c>
      <c r="C629" t="s">
        <v>2151</v>
      </c>
      <c r="D629" s="1">
        <v>45255</v>
      </c>
      <c r="E629" t="s">
        <v>1724</v>
      </c>
      <c r="F629" t="s">
        <v>1171</v>
      </c>
      <c r="G629">
        <v>78.099999999999994</v>
      </c>
      <c r="H629">
        <v>95.89</v>
      </c>
      <c r="I629">
        <v>7489.01</v>
      </c>
    </row>
    <row r="630" spans="1:9" x14ac:dyDescent="0.3">
      <c r="A630">
        <v>9364517</v>
      </c>
      <c r="B630">
        <v>2461</v>
      </c>
      <c r="C630" t="s">
        <v>2151</v>
      </c>
      <c r="D630" s="1">
        <v>45254</v>
      </c>
      <c r="E630" t="s">
        <v>1724</v>
      </c>
      <c r="F630" t="s">
        <v>1029</v>
      </c>
      <c r="G630">
        <v>82.68</v>
      </c>
      <c r="H630">
        <v>801.77</v>
      </c>
      <c r="I630">
        <v>66290.34</v>
      </c>
    </row>
    <row r="631" spans="1:9" x14ac:dyDescent="0.3">
      <c r="A631">
        <v>3177744</v>
      </c>
      <c r="B631">
        <v>2461</v>
      </c>
      <c r="C631" t="s">
        <v>2151</v>
      </c>
      <c r="D631" s="1">
        <v>44851</v>
      </c>
      <c r="E631" t="s">
        <v>1228</v>
      </c>
      <c r="F631" t="s">
        <v>1644</v>
      </c>
      <c r="G631">
        <v>45.93</v>
      </c>
      <c r="H631">
        <v>613.95000000000005</v>
      </c>
      <c r="I631">
        <v>28198.720000000001</v>
      </c>
    </row>
    <row r="632" spans="1:9" x14ac:dyDescent="0.3">
      <c r="A632">
        <v>3016063</v>
      </c>
      <c r="B632">
        <v>2461</v>
      </c>
      <c r="C632" t="s">
        <v>2151</v>
      </c>
      <c r="D632" s="1">
        <v>45185</v>
      </c>
      <c r="E632" t="s">
        <v>1228</v>
      </c>
      <c r="F632" t="s">
        <v>1588</v>
      </c>
      <c r="G632">
        <v>52.37</v>
      </c>
      <c r="H632">
        <v>287.44</v>
      </c>
      <c r="I632">
        <v>15053.23</v>
      </c>
    </row>
    <row r="633" spans="1:9" x14ac:dyDescent="0.3">
      <c r="A633">
        <v>3998274</v>
      </c>
      <c r="B633">
        <v>2461</v>
      </c>
      <c r="C633" t="s">
        <v>2152</v>
      </c>
      <c r="D633" s="1">
        <v>44906</v>
      </c>
      <c r="E633" t="s">
        <v>1483</v>
      </c>
      <c r="F633" t="s">
        <v>1874</v>
      </c>
      <c r="G633">
        <v>10.96</v>
      </c>
      <c r="H633">
        <v>831</v>
      </c>
      <c r="I633">
        <v>9107.76</v>
      </c>
    </row>
    <row r="634" spans="1:9" x14ac:dyDescent="0.3">
      <c r="A634">
        <v>7589195</v>
      </c>
      <c r="B634">
        <v>2461</v>
      </c>
      <c r="C634" t="s">
        <v>2152</v>
      </c>
      <c r="D634" s="1">
        <v>45326</v>
      </c>
      <c r="E634" t="s">
        <v>1483</v>
      </c>
      <c r="F634" t="s">
        <v>1696</v>
      </c>
      <c r="G634">
        <v>12.89</v>
      </c>
      <c r="H634">
        <v>533.12</v>
      </c>
      <c r="I634">
        <v>6871.92</v>
      </c>
    </row>
    <row r="635" spans="1:9" x14ac:dyDescent="0.3">
      <c r="A635">
        <v>4726069</v>
      </c>
      <c r="B635">
        <v>2461</v>
      </c>
      <c r="C635" t="s">
        <v>2152</v>
      </c>
      <c r="D635" s="1">
        <v>45281</v>
      </c>
      <c r="E635" t="s">
        <v>1228</v>
      </c>
      <c r="F635" t="s">
        <v>1249</v>
      </c>
      <c r="G635">
        <v>74.8</v>
      </c>
      <c r="H635">
        <v>210.69</v>
      </c>
      <c r="I635">
        <v>15759.61</v>
      </c>
    </row>
    <row r="636" spans="1:9" x14ac:dyDescent="0.3">
      <c r="A636">
        <v>9225827</v>
      </c>
      <c r="B636">
        <v>2461</v>
      </c>
      <c r="C636" t="s">
        <v>2152</v>
      </c>
      <c r="D636" s="1">
        <v>45058</v>
      </c>
      <c r="E636" t="s">
        <v>1228</v>
      </c>
      <c r="F636" t="s">
        <v>1246</v>
      </c>
      <c r="G636">
        <v>72.64</v>
      </c>
      <c r="H636">
        <v>293.20999999999998</v>
      </c>
      <c r="I636">
        <v>21298.77</v>
      </c>
    </row>
    <row r="637" spans="1:9" x14ac:dyDescent="0.3">
      <c r="A637">
        <v>6132675</v>
      </c>
      <c r="B637">
        <v>2461</v>
      </c>
      <c r="C637" t="s">
        <v>2152</v>
      </c>
      <c r="D637" s="1">
        <v>45223</v>
      </c>
      <c r="E637" t="s">
        <v>1724</v>
      </c>
      <c r="F637" t="s">
        <v>1260</v>
      </c>
      <c r="G637">
        <v>39.14</v>
      </c>
      <c r="H637">
        <v>154.97</v>
      </c>
      <c r="I637">
        <v>6065.53</v>
      </c>
    </row>
    <row r="638" spans="1:9" x14ac:dyDescent="0.3">
      <c r="A638">
        <v>1539909</v>
      </c>
      <c r="B638">
        <v>2474</v>
      </c>
      <c r="C638" t="s">
        <v>2150</v>
      </c>
      <c r="D638" s="1">
        <v>44928</v>
      </c>
      <c r="E638" t="s">
        <v>1724</v>
      </c>
      <c r="F638" t="s">
        <v>1473</v>
      </c>
      <c r="G638">
        <v>9.57</v>
      </c>
      <c r="H638">
        <v>89.36</v>
      </c>
      <c r="I638">
        <v>855.18</v>
      </c>
    </row>
    <row r="639" spans="1:9" x14ac:dyDescent="0.3">
      <c r="A639">
        <v>1169200</v>
      </c>
      <c r="B639">
        <v>2474</v>
      </c>
      <c r="C639" t="s">
        <v>2150</v>
      </c>
      <c r="D639" s="1">
        <v>44926</v>
      </c>
      <c r="E639" t="s">
        <v>1724</v>
      </c>
      <c r="F639" t="s">
        <v>1016</v>
      </c>
      <c r="G639">
        <v>20.52</v>
      </c>
      <c r="H639">
        <v>595.89</v>
      </c>
      <c r="I639">
        <v>12227.66</v>
      </c>
    </row>
    <row r="640" spans="1:9" x14ac:dyDescent="0.3">
      <c r="A640">
        <v>5368789</v>
      </c>
      <c r="B640">
        <v>2474</v>
      </c>
      <c r="C640" t="s">
        <v>2151</v>
      </c>
      <c r="D640" s="1">
        <v>45496</v>
      </c>
      <c r="E640" t="s">
        <v>965</v>
      </c>
      <c r="F640" t="s">
        <v>1549</v>
      </c>
      <c r="G640">
        <v>56.8</v>
      </c>
      <c r="H640">
        <v>965</v>
      </c>
      <c r="I640">
        <v>54812</v>
      </c>
    </row>
    <row r="641" spans="1:9" x14ac:dyDescent="0.3">
      <c r="A641">
        <v>8090359</v>
      </c>
      <c r="B641">
        <v>2474</v>
      </c>
      <c r="C641" t="s">
        <v>2151</v>
      </c>
      <c r="D641" s="1">
        <v>45193</v>
      </c>
      <c r="E641" t="s">
        <v>1483</v>
      </c>
      <c r="F641" t="s">
        <v>1055</v>
      </c>
      <c r="G641">
        <v>70.84</v>
      </c>
      <c r="H641">
        <v>816.9</v>
      </c>
      <c r="I641">
        <v>57869.2</v>
      </c>
    </row>
    <row r="642" spans="1:9" x14ac:dyDescent="0.3">
      <c r="A642">
        <v>4539337</v>
      </c>
      <c r="B642">
        <v>2474</v>
      </c>
      <c r="C642" t="s">
        <v>2151</v>
      </c>
      <c r="D642" s="1">
        <v>45076</v>
      </c>
      <c r="E642" t="s">
        <v>1483</v>
      </c>
      <c r="F642" t="s">
        <v>1479</v>
      </c>
      <c r="G642">
        <v>34.04</v>
      </c>
      <c r="H642">
        <v>858.19</v>
      </c>
      <c r="I642">
        <v>29212.79</v>
      </c>
    </row>
    <row r="643" spans="1:9" x14ac:dyDescent="0.3">
      <c r="A643">
        <v>7587548</v>
      </c>
      <c r="B643">
        <v>2474</v>
      </c>
      <c r="C643" t="s">
        <v>2151</v>
      </c>
      <c r="D643" s="1">
        <v>45501</v>
      </c>
      <c r="E643" t="s">
        <v>1228</v>
      </c>
      <c r="F643" t="s">
        <v>1955</v>
      </c>
      <c r="G643">
        <v>94.66</v>
      </c>
      <c r="H643">
        <v>752.19</v>
      </c>
      <c r="I643">
        <v>71202.31</v>
      </c>
    </row>
    <row r="644" spans="1:9" x14ac:dyDescent="0.3">
      <c r="A644">
        <v>4267095</v>
      </c>
      <c r="B644">
        <v>2474</v>
      </c>
      <c r="C644" t="s">
        <v>2152</v>
      </c>
      <c r="D644" s="1">
        <v>44862</v>
      </c>
      <c r="E644" t="s">
        <v>1228</v>
      </c>
      <c r="F644" t="s">
        <v>1870</v>
      </c>
      <c r="G644">
        <v>36.67</v>
      </c>
      <c r="H644">
        <v>293.64</v>
      </c>
      <c r="I644">
        <v>10767.78</v>
      </c>
    </row>
    <row r="645" spans="1:9" x14ac:dyDescent="0.3">
      <c r="A645">
        <v>1270046</v>
      </c>
      <c r="B645">
        <v>2525</v>
      </c>
      <c r="C645" t="s">
        <v>2150</v>
      </c>
      <c r="D645" s="1">
        <v>45178</v>
      </c>
      <c r="E645" t="s">
        <v>1483</v>
      </c>
      <c r="F645" t="s">
        <v>1038</v>
      </c>
      <c r="G645">
        <v>72.73</v>
      </c>
      <c r="H645">
        <v>98.01</v>
      </c>
      <c r="I645">
        <v>7128.27</v>
      </c>
    </row>
    <row r="646" spans="1:9" x14ac:dyDescent="0.3">
      <c r="A646">
        <v>1827142</v>
      </c>
      <c r="B646">
        <v>2525</v>
      </c>
      <c r="C646" t="s">
        <v>2150</v>
      </c>
      <c r="D646" s="1">
        <v>45448</v>
      </c>
      <c r="E646" t="s">
        <v>1228</v>
      </c>
      <c r="F646" t="s">
        <v>1530</v>
      </c>
      <c r="G646">
        <v>17.96</v>
      </c>
      <c r="H646">
        <v>673.72</v>
      </c>
      <c r="I646">
        <v>12100.01</v>
      </c>
    </row>
    <row r="647" spans="1:9" x14ac:dyDescent="0.3">
      <c r="A647">
        <v>1574143</v>
      </c>
      <c r="B647">
        <v>2525</v>
      </c>
      <c r="C647" t="s">
        <v>2150</v>
      </c>
      <c r="D647" s="1">
        <v>45213</v>
      </c>
      <c r="E647" t="s">
        <v>1724</v>
      </c>
      <c r="F647" t="s">
        <v>1677</v>
      </c>
      <c r="G647">
        <v>21.14</v>
      </c>
      <c r="H647">
        <v>361.94</v>
      </c>
      <c r="I647">
        <v>7651.41</v>
      </c>
    </row>
    <row r="648" spans="1:9" x14ac:dyDescent="0.3">
      <c r="A648">
        <v>8665692</v>
      </c>
      <c r="B648">
        <v>2525</v>
      </c>
      <c r="C648" t="s">
        <v>2150</v>
      </c>
      <c r="D648" s="1">
        <v>45422</v>
      </c>
      <c r="E648" t="s">
        <v>1724</v>
      </c>
      <c r="F648" t="s">
        <v>1529</v>
      </c>
      <c r="G648">
        <v>98.23</v>
      </c>
      <c r="H648">
        <v>769.16</v>
      </c>
      <c r="I648">
        <v>75554.59</v>
      </c>
    </row>
    <row r="649" spans="1:9" x14ac:dyDescent="0.3">
      <c r="A649">
        <v>4664787</v>
      </c>
      <c r="B649">
        <v>2525</v>
      </c>
      <c r="C649" t="s">
        <v>2151</v>
      </c>
      <c r="D649" s="1">
        <v>45536</v>
      </c>
      <c r="E649" t="s">
        <v>965</v>
      </c>
      <c r="F649" t="s">
        <v>1799</v>
      </c>
      <c r="G649">
        <v>67.8</v>
      </c>
      <c r="H649">
        <v>536.58000000000004</v>
      </c>
      <c r="I649">
        <v>36380.120000000003</v>
      </c>
    </row>
    <row r="650" spans="1:9" x14ac:dyDescent="0.3">
      <c r="A650">
        <v>4064017</v>
      </c>
      <c r="B650">
        <v>2525</v>
      </c>
      <c r="C650" t="s">
        <v>2151</v>
      </c>
      <c r="D650" s="1">
        <v>44965</v>
      </c>
      <c r="E650" t="s">
        <v>965</v>
      </c>
      <c r="F650" t="s">
        <v>1127</v>
      </c>
      <c r="G650">
        <v>97.99</v>
      </c>
      <c r="H650">
        <v>395.7</v>
      </c>
      <c r="I650">
        <v>38774.639999999999</v>
      </c>
    </row>
    <row r="651" spans="1:9" x14ac:dyDescent="0.3">
      <c r="A651">
        <v>8511717</v>
      </c>
      <c r="B651">
        <v>2525</v>
      </c>
      <c r="C651" t="s">
        <v>2151</v>
      </c>
      <c r="D651" s="1">
        <v>45178</v>
      </c>
      <c r="E651" t="s">
        <v>1483</v>
      </c>
      <c r="F651" t="s">
        <v>1941</v>
      </c>
      <c r="G651">
        <v>41.35</v>
      </c>
      <c r="H651">
        <v>385.34</v>
      </c>
      <c r="I651">
        <v>15933.81</v>
      </c>
    </row>
    <row r="652" spans="1:9" x14ac:dyDescent="0.3">
      <c r="A652">
        <v>8271297</v>
      </c>
      <c r="B652">
        <v>2525</v>
      </c>
      <c r="C652" t="s">
        <v>2151</v>
      </c>
      <c r="D652" s="1">
        <v>45112</v>
      </c>
      <c r="E652" t="s">
        <v>1483</v>
      </c>
      <c r="F652" t="s">
        <v>1539</v>
      </c>
      <c r="G652">
        <v>81.2</v>
      </c>
      <c r="H652">
        <v>217.86</v>
      </c>
      <c r="I652">
        <v>17690.23</v>
      </c>
    </row>
    <row r="653" spans="1:9" x14ac:dyDescent="0.3">
      <c r="A653">
        <v>3187590</v>
      </c>
      <c r="B653">
        <v>2525</v>
      </c>
      <c r="C653" t="s">
        <v>2151</v>
      </c>
      <c r="D653" s="1">
        <v>45559</v>
      </c>
      <c r="E653" t="s">
        <v>1228</v>
      </c>
      <c r="F653" t="s">
        <v>1135</v>
      </c>
      <c r="G653">
        <v>25.82</v>
      </c>
      <c r="H653">
        <v>235.33</v>
      </c>
      <c r="I653">
        <v>6076.22</v>
      </c>
    </row>
    <row r="654" spans="1:9" x14ac:dyDescent="0.3">
      <c r="A654">
        <v>3044207</v>
      </c>
      <c r="B654">
        <v>2525</v>
      </c>
      <c r="C654" t="s">
        <v>2151</v>
      </c>
      <c r="D654" s="1">
        <v>45073</v>
      </c>
      <c r="E654" t="s">
        <v>1228</v>
      </c>
      <c r="F654" t="s">
        <v>1318</v>
      </c>
      <c r="G654">
        <v>5.61</v>
      </c>
      <c r="H654">
        <v>613.76</v>
      </c>
      <c r="I654">
        <v>3443.19</v>
      </c>
    </row>
    <row r="655" spans="1:9" x14ac:dyDescent="0.3">
      <c r="A655">
        <v>1476856</v>
      </c>
      <c r="B655">
        <v>2525</v>
      </c>
      <c r="C655" t="s">
        <v>2152</v>
      </c>
      <c r="D655" s="1">
        <v>44849</v>
      </c>
      <c r="E655" t="s">
        <v>1483</v>
      </c>
      <c r="F655" t="s">
        <v>1846</v>
      </c>
      <c r="G655">
        <v>30.25</v>
      </c>
      <c r="H655">
        <v>191.48</v>
      </c>
      <c r="I655">
        <v>5792.27</v>
      </c>
    </row>
    <row r="656" spans="1:9" x14ac:dyDescent="0.3">
      <c r="A656">
        <v>5243037</v>
      </c>
      <c r="B656">
        <v>2525</v>
      </c>
      <c r="C656" t="s">
        <v>2152</v>
      </c>
      <c r="D656" s="1">
        <v>45528</v>
      </c>
      <c r="E656" t="s">
        <v>1483</v>
      </c>
      <c r="F656" t="s">
        <v>1846</v>
      </c>
      <c r="G656">
        <v>90.89</v>
      </c>
      <c r="H656">
        <v>340</v>
      </c>
      <c r="I656">
        <v>30902.6</v>
      </c>
    </row>
    <row r="657" spans="1:9" x14ac:dyDescent="0.3">
      <c r="A657">
        <v>2397009</v>
      </c>
      <c r="B657">
        <v>2525</v>
      </c>
      <c r="C657" t="s">
        <v>2152</v>
      </c>
      <c r="D657" s="1">
        <v>45524</v>
      </c>
      <c r="E657" t="s">
        <v>1483</v>
      </c>
      <c r="F657" t="s">
        <v>1217</v>
      </c>
      <c r="G657">
        <v>30.51</v>
      </c>
      <c r="H657">
        <v>207.32</v>
      </c>
      <c r="I657">
        <v>6325.33</v>
      </c>
    </row>
    <row r="658" spans="1:9" x14ac:dyDescent="0.3">
      <c r="A658">
        <v>1088272</v>
      </c>
      <c r="B658">
        <v>2525</v>
      </c>
      <c r="C658" t="s">
        <v>2152</v>
      </c>
      <c r="D658" s="1">
        <v>45089</v>
      </c>
      <c r="E658" t="s">
        <v>1724</v>
      </c>
      <c r="F658" t="s">
        <v>1255</v>
      </c>
      <c r="G658">
        <v>78.87</v>
      </c>
      <c r="H658">
        <v>89.96</v>
      </c>
      <c r="I658">
        <v>7095.15</v>
      </c>
    </row>
    <row r="659" spans="1:9" x14ac:dyDescent="0.3">
      <c r="A659">
        <v>3742652</v>
      </c>
      <c r="B659">
        <v>2582</v>
      </c>
      <c r="C659" t="s">
        <v>2150</v>
      </c>
      <c r="D659" s="1">
        <v>45294</v>
      </c>
      <c r="E659" t="s">
        <v>1483</v>
      </c>
      <c r="F659" t="s">
        <v>1879</v>
      </c>
      <c r="G659">
        <v>80.62</v>
      </c>
      <c r="H659">
        <v>254.38</v>
      </c>
      <c r="I659">
        <v>20508.12</v>
      </c>
    </row>
    <row r="660" spans="1:9" x14ac:dyDescent="0.3">
      <c r="A660">
        <v>1698444</v>
      </c>
      <c r="B660">
        <v>2582</v>
      </c>
      <c r="C660" t="s">
        <v>2150</v>
      </c>
      <c r="D660" s="1">
        <v>45217</v>
      </c>
      <c r="E660" t="s">
        <v>1483</v>
      </c>
      <c r="F660" t="s">
        <v>1018</v>
      </c>
      <c r="G660">
        <v>97.71</v>
      </c>
      <c r="H660">
        <v>635.37</v>
      </c>
      <c r="I660">
        <v>62082</v>
      </c>
    </row>
    <row r="661" spans="1:9" x14ac:dyDescent="0.3">
      <c r="A661">
        <v>3727462</v>
      </c>
      <c r="B661">
        <v>2582</v>
      </c>
      <c r="C661" t="s">
        <v>2150</v>
      </c>
      <c r="D661" s="1">
        <v>45417</v>
      </c>
      <c r="E661" t="s">
        <v>965</v>
      </c>
      <c r="F661" t="s">
        <v>1280</v>
      </c>
      <c r="G661">
        <v>98.91</v>
      </c>
      <c r="H661">
        <v>476.17</v>
      </c>
      <c r="I661">
        <v>47097.97</v>
      </c>
    </row>
    <row r="662" spans="1:9" x14ac:dyDescent="0.3">
      <c r="A662">
        <v>4883007</v>
      </c>
      <c r="B662">
        <v>2582</v>
      </c>
      <c r="C662" t="s">
        <v>2150</v>
      </c>
      <c r="D662" s="1">
        <v>45091</v>
      </c>
      <c r="E662" t="s">
        <v>965</v>
      </c>
      <c r="F662" t="s">
        <v>1280</v>
      </c>
      <c r="G662">
        <v>99.09</v>
      </c>
      <c r="H662">
        <v>307.27</v>
      </c>
      <c r="I662">
        <v>30447.38</v>
      </c>
    </row>
    <row r="663" spans="1:9" x14ac:dyDescent="0.3">
      <c r="A663">
        <v>7815552</v>
      </c>
      <c r="B663">
        <v>2582</v>
      </c>
      <c r="C663" t="s">
        <v>2150</v>
      </c>
      <c r="D663" s="1">
        <v>45323</v>
      </c>
      <c r="E663" t="s">
        <v>965</v>
      </c>
      <c r="F663" t="s">
        <v>1603</v>
      </c>
      <c r="G663">
        <v>95.66</v>
      </c>
      <c r="H663">
        <v>626.41</v>
      </c>
      <c r="I663">
        <v>59922.38</v>
      </c>
    </row>
    <row r="664" spans="1:9" x14ac:dyDescent="0.3">
      <c r="A664">
        <v>4626874</v>
      </c>
      <c r="B664">
        <v>2582</v>
      </c>
      <c r="C664" t="s">
        <v>2150</v>
      </c>
      <c r="D664" s="1">
        <v>45096</v>
      </c>
      <c r="E664" t="s">
        <v>965</v>
      </c>
      <c r="F664" t="s">
        <v>1741</v>
      </c>
      <c r="G664">
        <v>58.28</v>
      </c>
      <c r="H664">
        <v>256.8</v>
      </c>
      <c r="I664">
        <v>14966.3</v>
      </c>
    </row>
    <row r="665" spans="1:9" x14ac:dyDescent="0.3">
      <c r="A665">
        <v>4794240</v>
      </c>
      <c r="B665">
        <v>2582</v>
      </c>
      <c r="C665" t="s">
        <v>2151</v>
      </c>
      <c r="D665" s="1">
        <v>45213</v>
      </c>
      <c r="E665" t="s">
        <v>965</v>
      </c>
      <c r="F665" t="s">
        <v>1097</v>
      </c>
      <c r="G665">
        <v>40.18</v>
      </c>
      <c r="H665">
        <v>91.23</v>
      </c>
      <c r="I665">
        <v>3665.62</v>
      </c>
    </row>
    <row r="666" spans="1:9" x14ac:dyDescent="0.3">
      <c r="A666">
        <v>6216714</v>
      </c>
      <c r="B666">
        <v>2582</v>
      </c>
      <c r="C666" t="s">
        <v>2151</v>
      </c>
      <c r="D666" s="1">
        <v>45321</v>
      </c>
      <c r="E666" t="s">
        <v>965</v>
      </c>
      <c r="F666" t="s">
        <v>978</v>
      </c>
      <c r="G666">
        <v>33.99</v>
      </c>
      <c r="H666">
        <v>181.16</v>
      </c>
      <c r="I666">
        <v>6157.63</v>
      </c>
    </row>
    <row r="667" spans="1:9" x14ac:dyDescent="0.3">
      <c r="A667">
        <v>5264941</v>
      </c>
      <c r="B667">
        <v>2582</v>
      </c>
      <c r="C667" t="s">
        <v>2151</v>
      </c>
      <c r="D667" s="1">
        <v>44858</v>
      </c>
      <c r="E667" t="s">
        <v>1483</v>
      </c>
      <c r="F667" t="s">
        <v>1023</v>
      </c>
      <c r="G667">
        <v>82.95</v>
      </c>
      <c r="H667">
        <v>272.83999999999997</v>
      </c>
      <c r="I667">
        <v>22632.080000000002</v>
      </c>
    </row>
    <row r="668" spans="1:9" x14ac:dyDescent="0.3">
      <c r="A668">
        <v>2310236</v>
      </c>
      <c r="B668">
        <v>2582</v>
      </c>
      <c r="C668" t="s">
        <v>2151</v>
      </c>
      <c r="D668" s="1">
        <v>44989</v>
      </c>
      <c r="E668" t="s">
        <v>1724</v>
      </c>
      <c r="F668" t="s">
        <v>1172</v>
      </c>
      <c r="G668">
        <v>5.61</v>
      </c>
      <c r="H668">
        <v>188.35</v>
      </c>
      <c r="I668">
        <v>1056.6400000000001</v>
      </c>
    </row>
    <row r="669" spans="1:9" x14ac:dyDescent="0.3">
      <c r="A669">
        <v>9285448</v>
      </c>
      <c r="B669">
        <v>2582</v>
      </c>
      <c r="C669" t="s">
        <v>2151</v>
      </c>
      <c r="D669" s="1">
        <v>44922</v>
      </c>
      <c r="E669" t="s">
        <v>1724</v>
      </c>
      <c r="F669" t="s">
        <v>1497</v>
      </c>
      <c r="G669">
        <v>84.95</v>
      </c>
      <c r="H669">
        <v>350.07</v>
      </c>
      <c r="I669">
        <v>29738.45</v>
      </c>
    </row>
    <row r="670" spans="1:9" x14ac:dyDescent="0.3">
      <c r="A670">
        <v>7944834</v>
      </c>
      <c r="B670">
        <v>2582</v>
      </c>
      <c r="C670" t="s">
        <v>2151</v>
      </c>
      <c r="D670" s="1">
        <v>44960</v>
      </c>
      <c r="E670" t="s">
        <v>1724</v>
      </c>
      <c r="F670" t="s">
        <v>1901</v>
      </c>
      <c r="G670">
        <v>51.71</v>
      </c>
      <c r="H670">
        <v>948.57</v>
      </c>
      <c r="I670">
        <v>49050.55</v>
      </c>
    </row>
    <row r="671" spans="1:9" x14ac:dyDescent="0.3">
      <c r="A671">
        <v>5933301</v>
      </c>
      <c r="B671">
        <v>2582</v>
      </c>
      <c r="C671" t="s">
        <v>2151</v>
      </c>
      <c r="D671" s="1">
        <v>45412</v>
      </c>
      <c r="E671" t="s">
        <v>1228</v>
      </c>
      <c r="F671" t="s">
        <v>1804</v>
      </c>
      <c r="G671">
        <v>73.260000000000005</v>
      </c>
      <c r="H671">
        <v>677.83</v>
      </c>
      <c r="I671">
        <v>49657.83</v>
      </c>
    </row>
    <row r="672" spans="1:9" x14ac:dyDescent="0.3">
      <c r="A672">
        <v>1279785</v>
      </c>
      <c r="B672">
        <v>2582</v>
      </c>
      <c r="C672" t="s">
        <v>2151</v>
      </c>
      <c r="D672" s="1">
        <v>45408</v>
      </c>
      <c r="E672" t="s">
        <v>1228</v>
      </c>
      <c r="F672" t="s">
        <v>1400</v>
      </c>
      <c r="G672">
        <v>64.180000000000007</v>
      </c>
      <c r="H672">
        <v>652.39</v>
      </c>
      <c r="I672">
        <v>41870.39</v>
      </c>
    </row>
    <row r="673" spans="1:9" x14ac:dyDescent="0.3">
      <c r="A673">
        <v>6087123</v>
      </c>
      <c r="B673">
        <v>2582</v>
      </c>
      <c r="C673" t="s">
        <v>2152</v>
      </c>
      <c r="D673" s="1">
        <v>45035</v>
      </c>
      <c r="E673" t="s">
        <v>1483</v>
      </c>
      <c r="F673" t="s">
        <v>1602</v>
      </c>
      <c r="G673">
        <v>40.07</v>
      </c>
      <c r="H673">
        <v>192.9</v>
      </c>
      <c r="I673">
        <v>7729.5</v>
      </c>
    </row>
    <row r="674" spans="1:9" x14ac:dyDescent="0.3">
      <c r="A674">
        <v>1305614</v>
      </c>
      <c r="B674">
        <v>2582</v>
      </c>
      <c r="C674" t="s">
        <v>2152</v>
      </c>
      <c r="D674" s="1">
        <v>44838</v>
      </c>
      <c r="E674" t="s">
        <v>1483</v>
      </c>
      <c r="F674" t="s">
        <v>1212</v>
      </c>
      <c r="G674">
        <v>32.58</v>
      </c>
      <c r="H674">
        <v>907.42</v>
      </c>
      <c r="I674">
        <v>29563.74</v>
      </c>
    </row>
    <row r="675" spans="1:9" x14ac:dyDescent="0.3">
      <c r="A675">
        <v>5880734</v>
      </c>
      <c r="B675">
        <v>2582</v>
      </c>
      <c r="C675" t="s">
        <v>2152</v>
      </c>
      <c r="D675" s="1">
        <v>45361</v>
      </c>
      <c r="E675" t="s">
        <v>1228</v>
      </c>
      <c r="F675" t="s">
        <v>1076</v>
      </c>
      <c r="G675">
        <v>5.46</v>
      </c>
      <c r="H675">
        <v>675.81</v>
      </c>
      <c r="I675">
        <v>3689.92</v>
      </c>
    </row>
    <row r="676" spans="1:9" x14ac:dyDescent="0.3">
      <c r="A676">
        <v>9409431</v>
      </c>
      <c r="B676">
        <v>2582</v>
      </c>
      <c r="C676" t="s">
        <v>2152</v>
      </c>
      <c r="D676" s="1">
        <v>45182</v>
      </c>
      <c r="E676" t="s">
        <v>1228</v>
      </c>
      <c r="F676" t="s">
        <v>1729</v>
      </c>
      <c r="G676">
        <v>76.52</v>
      </c>
      <c r="H676">
        <v>592.94000000000005</v>
      </c>
      <c r="I676">
        <v>45371.77</v>
      </c>
    </row>
    <row r="677" spans="1:9" x14ac:dyDescent="0.3">
      <c r="A677">
        <v>1082957</v>
      </c>
      <c r="B677">
        <v>2582</v>
      </c>
      <c r="C677" t="s">
        <v>2152</v>
      </c>
      <c r="D677" s="1">
        <v>45270</v>
      </c>
      <c r="E677" t="s">
        <v>1228</v>
      </c>
      <c r="F677" t="s">
        <v>1786</v>
      </c>
      <c r="G677">
        <v>76.08</v>
      </c>
      <c r="H677">
        <v>399.86</v>
      </c>
      <c r="I677">
        <v>30421.35</v>
      </c>
    </row>
    <row r="678" spans="1:9" x14ac:dyDescent="0.3">
      <c r="A678">
        <v>1373023</v>
      </c>
      <c r="B678">
        <v>2598</v>
      </c>
      <c r="C678" t="s">
        <v>2150</v>
      </c>
      <c r="D678" s="1">
        <v>45039</v>
      </c>
      <c r="E678" t="s">
        <v>1483</v>
      </c>
      <c r="F678" t="s">
        <v>1942</v>
      </c>
      <c r="G678">
        <v>62.19</v>
      </c>
      <c r="H678">
        <v>762.28</v>
      </c>
      <c r="I678">
        <v>47406.19</v>
      </c>
    </row>
    <row r="679" spans="1:9" x14ac:dyDescent="0.3">
      <c r="A679">
        <v>4402417</v>
      </c>
      <c r="B679">
        <v>2598</v>
      </c>
      <c r="C679" t="s">
        <v>2150</v>
      </c>
      <c r="D679" s="1">
        <v>45536</v>
      </c>
      <c r="E679" t="s">
        <v>965</v>
      </c>
      <c r="F679" t="s">
        <v>1260</v>
      </c>
      <c r="G679">
        <v>56.97</v>
      </c>
      <c r="H679">
        <v>910.54</v>
      </c>
      <c r="I679">
        <v>51873.46</v>
      </c>
    </row>
    <row r="680" spans="1:9" x14ac:dyDescent="0.3">
      <c r="A680">
        <v>3141778</v>
      </c>
      <c r="B680">
        <v>2598</v>
      </c>
      <c r="C680" t="s">
        <v>2150</v>
      </c>
      <c r="D680" s="1">
        <v>44864</v>
      </c>
      <c r="E680" t="s">
        <v>1228</v>
      </c>
      <c r="F680" t="s">
        <v>1030</v>
      </c>
      <c r="G680">
        <v>56.01</v>
      </c>
      <c r="H680">
        <v>490.81</v>
      </c>
      <c r="I680">
        <v>27490.27</v>
      </c>
    </row>
    <row r="681" spans="1:9" x14ac:dyDescent="0.3">
      <c r="A681">
        <v>8213679</v>
      </c>
      <c r="B681">
        <v>2598</v>
      </c>
      <c r="C681" t="s">
        <v>2150</v>
      </c>
      <c r="D681" s="1">
        <v>45108</v>
      </c>
      <c r="E681" t="s">
        <v>1228</v>
      </c>
      <c r="F681" t="s">
        <v>1406</v>
      </c>
      <c r="G681">
        <v>92.92</v>
      </c>
      <c r="H681">
        <v>553.55999999999995</v>
      </c>
      <c r="I681">
        <v>51436.800000000003</v>
      </c>
    </row>
    <row r="682" spans="1:9" x14ac:dyDescent="0.3">
      <c r="A682">
        <v>4031294</v>
      </c>
      <c r="B682">
        <v>2598</v>
      </c>
      <c r="C682" t="s">
        <v>2150</v>
      </c>
      <c r="D682" s="1">
        <v>44955</v>
      </c>
      <c r="E682" t="s">
        <v>1228</v>
      </c>
      <c r="F682" t="s">
        <v>1266</v>
      </c>
      <c r="G682">
        <v>61.82</v>
      </c>
      <c r="H682">
        <v>694.17</v>
      </c>
      <c r="I682">
        <v>42913.59</v>
      </c>
    </row>
    <row r="683" spans="1:9" x14ac:dyDescent="0.3">
      <c r="A683">
        <v>6048613</v>
      </c>
      <c r="B683">
        <v>2598</v>
      </c>
      <c r="C683" t="s">
        <v>2150</v>
      </c>
      <c r="D683" s="1">
        <v>44845</v>
      </c>
      <c r="E683" t="s">
        <v>1724</v>
      </c>
      <c r="F683" t="s">
        <v>997</v>
      </c>
      <c r="G683">
        <v>45.73</v>
      </c>
      <c r="H683">
        <v>377.24</v>
      </c>
      <c r="I683">
        <v>17251.189999999999</v>
      </c>
    </row>
    <row r="684" spans="1:9" x14ac:dyDescent="0.3">
      <c r="A684">
        <v>2230822</v>
      </c>
      <c r="B684">
        <v>2598</v>
      </c>
      <c r="C684" t="s">
        <v>2150</v>
      </c>
      <c r="D684" s="1">
        <v>45517</v>
      </c>
      <c r="E684" t="s">
        <v>1724</v>
      </c>
      <c r="F684" t="s">
        <v>1869</v>
      </c>
      <c r="G684">
        <v>87.49</v>
      </c>
      <c r="H684">
        <v>915.09</v>
      </c>
      <c r="I684">
        <v>80061.22</v>
      </c>
    </row>
    <row r="685" spans="1:9" x14ac:dyDescent="0.3">
      <c r="A685">
        <v>7162872</v>
      </c>
      <c r="B685">
        <v>2598</v>
      </c>
      <c r="C685" t="s">
        <v>2151</v>
      </c>
      <c r="D685" s="1">
        <v>45319</v>
      </c>
      <c r="E685" t="s">
        <v>965</v>
      </c>
      <c r="F685" t="s">
        <v>1790</v>
      </c>
      <c r="G685">
        <v>34.130000000000003</v>
      </c>
      <c r="H685">
        <v>269.83999999999997</v>
      </c>
      <c r="I685">
        <v>9209.64</v>
      </c>
    </row>
    <row r="686" spans="1:9" x14ac:dyDescent="0.3">
      <c r="A686">
        <v>1673932</v>
      </c>
      <c r="B686">
        <v>2598</v>
      </c>
      <c r="C686" t="s">
        <v>2152</v>
      </c>
      <c r="D686" s="1">
        <v>45058</v>
      </c>
      <c r="E686" t="s">
        <v>1483</v>
      </c>
      <c r="F686" t="s">
        <v>1147</v>
      </c>
      <c r="G686">
        <v>57.25</v>
      </c>
      <c r="H686">
        <v>256.88</v>
      </c>
      <c r="I686">
        <v>14706.38</v>
      </c>
    </row>
    <row r="687" spans="1:9" x14ac:dyDescent="0.3">
      <c r="A687">
        <v>9109173</v>
      </c>
      <c r="B687">
        <v>2598</v>
      </c>
      <c r="C687" t="s">
        <v>2152</v>
      </c>
      <c r="D687" s="1">
        <v>45122</v>
      </c>
      <c r="E687" t="s">
        <v>1228</v>
      </c>
      <c r="F687" t="s">
        <v>1510</v>
      </c>
      <c r="G687">
        <v>90.14</v>
      </c>
      <c r="H687">
        <v>706.26</v>
      </c>
      <c r="I687">
        <v>63662.28</v>
      </c>
    </row>
    <row r="688" spans="1:9" x14ac:dyDescent="0.3">
      <c r="A688">
        <v>6766384</v>
      </c>
      <c r="B688">
        <v>2598</v>
      </c>
      <c r="C688" t="s">
        <v>2152</v>
      </c>
      <c r="D688" s="1">
        <v>44834</v>
      </c>
      <c r="E688" t="s">
        <v>1724</v>
      </c>
      <c r="F688" t="s">
        <v>1399</v>
      </c>
      <c r="G688">
        <v>76.31</v>
      </c>
      <c r="H688">
        <v>109.15</v>
      </c>
      <c r="I688">
        <v>8329.24</v>
      </c>
    </row>
    <row r="689" spans="1:9" x14ac:dyDescent="0.3">
      <c r="A689">
        <v>8627505</v>
      </c>
      <c r="B689">
        <v>2598</v>
      </c>
      <c r="C689" t="s">
        <v>2152</v>
      </c>
      <c r="D689" s="1">
        <v>45474</v>
      </c>
      <c r="E689" t="s">
        <v>1724</v>
      </c>
      <c r="F689" t="s">
        <v>1679</v>
      </c>
      <c r="G689">
        <v>6.38</v>
      </c>
      <c r="H689">
        <v>60.45</v>
      </c>
      <c r="I689">
        <v>385.67</v>
      </c>
    </row>
    <row r="690" spans="1:9" x14ac:dyDescent="0.3">
      <c r="A690">
        <v>3449903</v>
      </c>
      <c r="B690">
        <v>2598</v>
      </c>
      <c r="C690" t="s">
        <v>2152</v>
      </c>
      <c r="D690" s="1">
        <v>45505</v>
      </c>
      <c r="E690" t="s">
        <v>965</v>
      </c>
      <c r="F690" t="s">
        <v>1823</v>
      </c>
      <c r="G690">
        <v>18.2</v>
      </c>
      <c r="H690">
        <v>305.01</v>
      </c>
      <c r="I690">
        <v>5551.18</v>
      </c>
    </row>
    <row r="691" spans="1:9" x14ac:dyDescent="0.3">
      <c r="A691">
        <v>6249398</v>
      </c>
      <c r="B691">
        <v>2598</v>
      </c>
      <c r="C691" t="s">
        <v>2152</v>
      </c>
      <c r="D691" s="1">
        <v>45141</v>
      </c>
      <c r="E691" t="s">
        <v>965</v>
      </c>
      <c r="F691" t="s">
        <v>1853</v>
      </c>
      <c r="G691">
        <v>33.47</v>
      </c>
      <c r="H691">
        <v>977.68</v>
      </c>
      <c r="I691">
        <v>32722.95</v>
      </c>
    </row>
    <row r="692" spans="1:9" x14ac:dyDescent="0.3">
      <c r="A692">
        <v>2454660</v>
      </c>
      <c r="B692">
        <v>2598</v>
      </c>
      <c r="C692" t="s">
        <v>2152</v>
      </c>
      <c r="D692" s="1">
        <v>45426</v>
      </c>
      <c r="E692" t="s">
        <v>965</v>
      </c>
      <c r="F692" t="s">
        <v>1823</v>
      </c>
      <c r="G692">
        <v>27.38</v>
      </c>
      <c r="H692">
        <v>655.75</v>
      </c>
      <c r="I692">
        <v>17954.43</v>
      </c>
    </row>
    <row r="693" spans="1:9" x14ac:dyDescent="0.3">
      <c r="A693">
        <v>1879935</v>
      </c>
      <c r="B693">
        <v>2598</v>
      </c>
      <c r="C693" t="s">
        <v>2152</v>
      </c>
      <c r="D693" s="1">
        <v>45195</v>
      </c>
      <c r="E693" t="s">
        <v>965</v>
      </c>
      <c r="F693" t="s">
        <v>1906</v>
      </c>
      <c r="G693">
        <v>53.1</v>
      </c>
      <c r="H693">
        <v>442.41</v>
      </c>
      <c r="I693">
        <v>23491.97</v>
      </c>
    </row>
    <row r="694" spans="1:9" x14ac:dyDescent="0.3">
      <c r="A694">
        <v>8445191</v>
      </c>
      <c r="B694">
        <v>2678</v>
      </c>
      <c r="C694" t="s">
        <v>2150</v>
      </c>
      <c r="D694" s="1">
        <v>45522</v>
      </c>
      <c r="E694" t="s">
        <v>1483</v>
      </c>
      <c r="F694" t="s">
        <v>1788</v>
      </c>
      <c r="G694">
        <v>98.85</v>
      </c>
      <c r="H694">
        <v>511.41</v>
      </c>
      <c r="I694">
        <v>50552.88</v>
      </c>
    </row>
    <row r="695" spans="1:9" x14ac:dyDescent="0.3">
      <c r="A695">
        <v>7077345</v>
      </c>
      <c r="B695">
        <v>2678</v>
      </c>
      <c r="C695" t="s">
        <v>2150</v>
      </c>
      <c r="D695" s="1">
        <v>44916</v>
      </c>
      <c r="E695" t="s">
        <v>965</v>
      </c>
      <c r="F695" t="s">
        <v>1813</v>
      </c>
      <c r="G695">
        <v>84.7</v>
      </c>
      <c r="H695">
        <v>428.81</v>
      </c>
      <c r="I695">
        <v>36320.21</v>
      </c>
    </row>
    <row r="696" spans="1:9" x14ac:dyDescent="0.3">
      <c r="A696">
        <v>9071191</v>
      </c>
      <c r="B696">
        <v>2678</v>
      </c>
      <c r="C696" t="s">
        <v>2150</v>
      </c>
      <c r="D696" s="1">
        <v>45262</v>
      </c>
      <c r="E696" t="s">
        <v>1228</v>
      </c>
      <c r="F696" t="s">
        <v>1074</v>
      </c>
      <c r="G696">
        <v>42.73</v>
      </c>
      <c r="H696">
        <v>57.72</v>
      </c>
      <c r="I696">
        <v>2466.38</v>
      </c>
    </row>
    <row r="697" spans="1:9" x14ac:dyDescent="0.3">
      <c r="A697">
        <v>2133602</v>
      </c>
      <c r="B697">
        <v>2678</v>
      </c>
      <c r="C697" t="s">
        <v>2150</v>
      </c>
      <c r="D697" s="1">
        <v>45322</v>
      </c>
      <c r="E697" t="s">
        <v>1228</v>
      </c>
      <c r="F697" t="s">
        <v>1720</v>
      </c>
      <c r="G697">
        <v>27.06</v>
      </c>
      <c r="H697">
        <v>480.28</v>
      </c>
      <c r="I697">
        <v>12996.38</v>
      </c>
    </row>
    <row r="698" spans="1:9" x14ac:dyDescent="0.3">
      <c r="A698">
        <v>2578673</v>
      </c>
      <c r="B698">
        <v>2678</v>
      </c>
      <c r="C698" t="s">
        <v>2150</v>
      </c>
      <c r="D698" s="1">
        <v>45143</v>
      </c>
      <c r="E698" t="s">
        <v>1724</v>
      </c>
      <c r="F698" t="s">
        <v>1220</v>
      </c>
      <c r="G698">
        <v>50.92</v>
      </c>
      <c r="H698">
        <v>711.87</v>
      </c>
      <c r="I698">
        <v>36248.42</v>
      </c>
    </row>
    <row r="699" spans="1:9" x14ac:dyDescent="0.3">
      <c r="A699">
        <v>4298515</v>
      </c>
      <c r="B699">
        <v>2678</v>
      </c>
      <c r="C699" t="s">
        <v>2151</v>
      </c>
      <c r="D699" s="1">
        <v>45195</v>
      </c>
      <c r="E699" t="s">
        <v>965</v>
      </c>
      <c r="F699" t="s">
        <v>1408</v>
      </c>
      <c r="G699">
        <v>94.84</v>
      </c>
      <c r="H699">
        <v>140.87</v>
      </c>
      <c r="I699">
        <v>13360.11</v>
      </c>
    </row>
    <row r="700" spans="1:9" x14ac:dyDescent="0.3">
      <c r="A700">
        <v>3679189</v>
      </c>
      <c r="B700">
        <v>2678</v>
      </c>
      <c r="C700" t="s">
        <v>2151</v>
      </c>
      <c r="D700" s="1">
        <v>45520</v>
      </c>
      <c r="E700" t="s">
        <v>1483</v>
      </c>
      <c r="F700" t="s">
        <v>1846</v>
      </c>
      <c r="G700">
        <v>77.94</v>
      </c>
      <c r="H700">
        <v>890.85</v>
      </c>
      <c r="I700">
        <v>69432.850000000006</v>
      </c>
    </row>
    <row r="701" spans="1:9" x14ac:dyDescent="0.3">
      <c r="A701">
        <v>4723301</v>
      </c>
      <c r="B701">
        <v>2678</v>
      </c>
      <c r="C701" t="s">
        <v>2152</v>
      </c>
      <c r="D701" s="1">
        <v>45018</v>
      </c>
      <c r="E701" t="s">
        <v>1483</v>
      </c>
      <c r="F701" t="s">
        <v>1604</v>
      </c>
      <c r="G701">
        <v>25.46</v>
      </c>
      <c r="H701">
        <v>188.83</v>
      </c>
      <c r="I701">
        <v>4807.6099999999997</v>
      </c>
    </row>
    <row r="702" spans="1:9" x14ac:dyDescent="0.3">
      <c r="A702">
        <v>3312418</v>
      </c>
      <c r="B702">
        <v>2678</v>
      </c>
      <c r="C702" t="s">
        <v>2152</v>
      </c>
      <c r="D702" s="1">
        <v>45102</v>
      </c>
      <c r="E702" t="s">
        <v>1228</v>
      </c>
      <c r="F702" t="s">
        <v>1372</v>
      </c>
      <c r="G702">
        <v>67.62</v>
      </c>
      <c r="H702">
        <v>81.92</v>
      </c>
      <c r="I702">
        <v>5539.43</v>
      </c>
    </row>
    <row r="703" spans="1:9" x14ac:dyDescent="0.3">
      <c r="A703">
        <v>2708540</v>
      </c>
      <c r="B703">
        <v>2678</v>
      </c>
      <c r="C703" t="s">
        <v>2152</v>
      </c>
      <c r="D703" s="1">
        <v>44950</v>
      </c>
      <c r="E703" t="s">
        <v>1228</v>
      </c>
      <c r="F703" t="s">
        <v>1112</v>
      </c>
      <c r="G703">
        <v>67.459999999999994</v>
      </c>
      <c r="H703">
        <v>964.21</v>
      </c>
      <c r="I703">
        <v>65045.61</v>
      </c>
    </row>
    <row r="704" spans="1:9" x14ac:dyDescent="0.3">
      <c r="A704">
        <v>3590156</v>
      </c>
      <c r="B704">
        <v>2678</v>
      </c>
      <c r="C704" t="s">
        <v>2152</v>
      </c>
      <c r="D704" s="1">
        <v>45374</v>
      </c>
      <c r="E704" t="s">
        <v>1724</v>
      </c>
      <c r="F704" t="s">
        <v>1155</v>
      </c>
      <c r="G704">
        <v>73.25</v>
      </c>
      <c r="H704">
        <v>900.23</v>
      </c>
      <c r="I704">
        <v>65941.850000000006</v>
      </c>
    </row>
    <row r="705" spans="1:9" x14ac:dyDescent="0.3">
      <c r="A705">
        <v>3579373</v>
      </c>
      <c r="B705">
        <v>2678</v>
      </c>
      <c r="C705" t="s">
        <v>2152</v>
      </c>
      <c r="D705" s="1">
        <v>45411</v>
      </c>
      <c r="E705" t="s">
        <v>965</v>
      </c>
      <c r="F705" t="s">
        <v>1783</v>
      </c>
      <c r="G705">
        <v>13.94</v>
      </c>
      <c r="H705">
        <v>60.19</v>
      </c>
      <c r="I705">
        <v>839.05</v>
      </c>
    </row>
    <row r="706" spans="1:9" x14ac:dyDescent="0.3">
      <c r="A706">
        <v>7764729</v>
      </c>
      <c r="B706">
        <v>2678</v>
      </c>
      <c r="C706" t="s">
        <v>2152</v>
      </c>
      <c r="D706" s="1">
        <v>45165</v>
      </c>
      <c r="E706" t="s">
        <v>965</v>
      </c>
      <c r="F706" t="s">
        <v>1267</v>
      </c>
      <c r="G706">
        <v>24.68</v>
      </c>
      <c r="H706">
        <v>238.52</v>
      </c>
      <c r="I706">
        <v>5886.67</v>
      </c>
    </row>
    <row r="707" spans="1:9" x14ac:dyDescent="0.3">
      <c r="A707">
        <v>5817586</v>
      </c>
      <c r="B707">
        <v>2678</v>
      </c>
      <c r="C707" t="s">
        <v>2152</v>
      </c>
      <c r="D707" s="1">
        <v>45467</v>
      </c>
      <c r="E707" t="s">
        <v>965</v>
      </c>
      <c r="F707" t="s">
        <v>1158</v>
      </c>
      <c r="G707">
        <v>7.26</v>
      </c>
      <c r="H707">
        <v>817.8</v>
      </c>
      <c r="I707">
        <v>5937.23</v>
      </c>
    </row>
    <row r="708" spans="1:9" x14ac:dyDescent="0.3">
      <c r="A708">
        <v>2671289</v>
      </c>
      <c r="B708">
        <v>2696</v>
      </c>
      <c r="C708" t="s">
        <v>2150</v>
      </c>
      <c r="D708" s="1">
        <v>44980</v>
      </c>
      <c r="E708" t="s">
        <v>1483</v>
      </c>
      <c r="F708" t="s">
        <v>1433</v>
      </c>
      <c r="G708">
        <v>80.319999999999993</v>
      </c>
      <c r="H708">
        <v>914.99</v>
      </c>
      <c r="I708">
        <v>73492</v>
      </c>
    </row>
    <row r="709" spans="1:9" x14ac:dyDescent="0.3">
      <c r="A709">
        <v>7405645</v>
      </c>
      <c r="B709">
        <v>2696</v>
      </c>
      <c r="C709" t="s">
        <v>2150</v>
      </c>
      <c r="D709" s="1">
        <v>45415</v>
      </c>
      <c r="E709" t="s">
        <v>1483</v>
      </c>
      <c r="F709" t="s">
        <v>1430</v>
      </c>
      <c r="G709">
        <v>56.1</v>
      </c>
      <c r="H709">
        <v>268.95999999999998</v>
      </c>
      <c r="I709">
        <v>15088.66</v>
      </c>
    </row>
    <row r="710" spans="1:9" x14ac:dyDescent="0.3">
      <c r="A710">
        <v>4222310</v>
      </c>
      <c r="B710">
        <v>2696</v>
      </c>
      <c r="C710" t="s">
        <v>2151</v>
      </c>
      <c r="D710" s="1">
        <v>44844</v>
      </c>
      <c r="E710" t="s">
        <v>965</v>
      </c>
      <c r="F710" t="s">
        <v>1726</v>
      </c>
      <c r="G710">
        <v>79.400000000000006</v>
      </c>
      <c r="H710">
        <v>843.5</v>
      </c>
      <c r="I710">
        <v>66973.899999999994</v>
      </c>
    </row>
    <row r="711" spans="1:9" x14ac:dyDescent="0.3">
      <c r="A711">
        <v>9931318</v>
      </c>
      <c r="B711">
        <v>2696</v>
      </c>
      <c r="C711" t="s">
        <v>2151</v>
      </c>
      <c r="D711" s="1">
        <v>45264</v>
      </c>
      <c r="E711" t="s">
        <v>1483</v>
      </c>
      <c r="F711" t="s">
        <v>1359</v>
      </c>
      <c r="G711">
        <v>42.23</v>
      </c>
      <c r="H711">
        <v>793.93</v>
      </c>
      <c r="I711">
        <v>33527.660000000003</v>
      </c>
    </row>
    <row r="712" spans="1:9" x14ac:dyDescent="0.3">
      <c r="A712">
        <v>6849786</v>
      </c>
      <c r="B712">
        <v>2696</v>
      </c>
      <c r="C712" t="s">
        <v>2151</v>
      </c>
      <c r="D712" s="1">
        <v>45556</v>
      </c>
      <c r="E712" t="s">
        <v>1724</v>
      </c>
      <c r="F712" t="s">
        <v>1479</v>
      </c>
      <c r="G712">
        <v>7.86</v>
      </c>
      <c r="H712">
        <v>844.75</v>
      </c>
      <c r="I712">
        <v>6639.74</v>
      </c>
    </row>
    <row r="713" spans="1:9" x14ac:dyDescent="0.3">
      <c r="A713">
        <v>4640612</v>
      </c>
      <c r="B713">
        <v>2696</v>
      </c>
      <c r="C713" t="s">
        <v>2151</v>
      </c>
      <c r="D713" s="1">
        <v>44889</v>
      </c>
      <c r="E713" t="s">
        <v>1228</v>
      </c>
      <c r="F713" t="s">
        <v>1527</v>
      </c>
      <c r="G713">
        <v>83.56</v>
      </c>
      <c r="H713">
        <v>402.15</v>
      </c>
      <c r="I713">
        <v>33603.65</v>
      </c>
    </row>
    <row r="714" spans="1:9" x14ac:dyDescent="0.3">
      <c r="A714">
        <v>6996295</v>
      </c>
      <c r="B714">
        <v>2696</v>
      </c>
      <c r="C714" t="s">
        <v>2151</v>
      </c>
      <c r="D714" s="1">
        <v>44951</v>
      </c>
      <c r="E714" t="s">
        <v>1228</v>
      </c>
      <c r="F714" t="s">
        <v>1708</v>
      </c>
      <c r="G714">
        <v>85.52</v>
      </c>
      <c r="H714">
        <v>52.07</v>
      </c>
      <c r="I714">
        <v>4453.03</v>
      </c>
    </row>
    <row r="715" spans="1:9" x14ac:dyDescent="0.3">
      <c r="A715">
        <v>4695239</v>
      </c>
      <c r="B715">
        <v>2696</v>
      </c>
      <c r="C715" t="s">
        <v>2151</v>
      </c>
      <c r="D715" s="1">
        <v>45511</v>
      </c>
      <c r="E715" t="s">
        <v>1228</v>
      </c>
      <c r="F715" t="s">
        <v>1857</v>
      </c>
      <c r="G715">
        <v>7.6</v>
      </c>
      <c r="H715">
        <v>368.54</v>
      </c>
      <c r="I715">
        <v>2800.9</v>
      </c>
    </row>
    <row r="716" spans="1:9" x14ac:dyDescent="0.3">
      <c r="A716">
        <v>5480328</v>
      </c>
      <c r="B716">
        <v>2696</v>
      </c>
      <c r="C716" t="s">
        <v>2151</v>
      </c>
      <c r="D716" s="1">
        <v>45545</v>
      </c>
      <c r="E716" t="s">
        <v>1228</v>
      </c>
      <c r="F716" t="s">
        <v>1233</v>
      </c>
      <c r="G716">
        <v>99.06</v>
      </c>
      <c r="H716">
        <v>692.84</v>
      </c>
      <c r="I716">
        <v>68632.73</v>
      </c>
    </row>
    <row r="717" spans="1:9" x14ac:dyDescent="0.3">
      <c r="A717">
        <v>2826852</v>
      </c>
      <c r="B717">
        <v>2696</v>
      </c>
      <c r="C717" t="s">
        <v>2152</v>
      </c>
      <c r="D717" s="1">
        <v>45027</v>
      </c>
      <c r="E717" t="s">
        <v>1483</v>
      </c>
      <c r="F717" t="s">
        <v>1024</v>
      </c>
      <c r="G717">
        <v>98.93</v>
      </c>
      <c r="H717">
        <v>901.85</v>
      </c>
      <c r="I717">
        <v>89220.02</v>
      </c>
    </row>
    <row r="718" spans="1:9" x14ac:dyDescent="0.3">
      <c r="A718">
        <v>8694350</v>
      </c>
      <c r="B718">
        <v>2696</v>
      </c>
      <c r="C718" t="s">
        <v>2152</v>
      </c>
      <c r="D718" s="1">
        <v>45042</v>
      </c>
      <c r="E718" t="s">
        <v>1228</v>
      </c>
      <c r="F718" t="s">
        <v>1661</v>
      </c>
      <c r="G718">
        <v>32.21</v>
      </c>
      <c r="H718">
        <v>352.04</v>
      </c>
      <c r="I718">
        <v>11339.21</v>
      </c>
    </row>
    <row r="719" spans="1:9" x14ac:dyDescent="0.3">
      <c r="A719">
        <v>5211127</v>
      </c>
      <c r="B719">
        <v>2696</v>
      </c>
      <c r="C719" t="s">
        <v>2152</v>
      </c>
      <c r="D719" s="1">
        <v>45486</v>
      </c>
      <c r="E719" t="s">
        <v>1724</v>
      </c>
      <c r="F719" t="s">
        <v>1814</v>
      </c>
      <c r="G719">
        <v>25.85</v>
      </c>
      <c r="H719">
        <v>55.17</v>
      </c>
      <c r="I719">
        <v>1426.14</v>
      </c>
    </row>
    <row r="720" spans="1:9" x14ac:dyDescent="0.3">
      <c r="A720">
        <v>7954891</v>
      </c>
      <c r="B720">
        <v>2696</v>
      </c>
      <c r="C720" t="s">
        <v>2152</v>
      </c>
      <c r="D720" s="1">
        <v>44950</v>
      </c>
      <c r="E720" t="s">
        <v>965</v>
      </c>
      <c r="F720" t="s">
        <v>1761</v>
      </c>
      <c r="G720">
        <v>79.75</v>
      </c>
      <c r="H720">
        <v>379.18</v>
      </c>
      <c r="I720">
        <v>30239.599999999999</v>
      </c>
    </row>
    <row r="721" spans="1:9" x14ac:dyDescent="0.3">
      <c r="A721">
        <v>7885513</v>
      </c>
      <c r="B721">
        <v>2696</v>
      </c>
      <c r="C721" t="s">
        <v>2152</v>
      </c>
      <c r="D721" s="1">
        <v>45286</v>
      </c>
      <c r="E721" t="s">
        <v>965</v>
      </c>
      <c r="F721" t="s">
        <v>1704</v>
      </c>
      <c r="G721">
        <v>73.319999999999993</v>
      </c>
      <c r="H721">
        <v>574.80999999999995</v>
      </c>
      <c r="I721">
        <v>42145.07</v>
      </c>
    </row>
    <row r="722" spans="1:9" x14ac:dyDescent="0.3">
      <c r="A722">
        <v>2172478</v>
      </c>
      <c r="B722">
        <v>2696</v>
      </c>
      <c r="C722" t="s">
        <v>2152</v>
      </c>
      <c r="D722" s="1">
        <v>45285</v>
      </c>
      <c r="E722" t="s">
        <v>965</v>
      </c>
      <c r="F722" t="s">
        <v>1725</v>
      </c>
      <c r="G722">
        <v>69.650000000000006</v>
      </c>
      <c r="H722">
        <v>432.01</v>
      </c>
      <c r="I722">
        <v>30089.5</v>
      </c>
    </row>
    <row r="723" spans="1:9" x14ac:dyDescent="0.3">
      <c r="A723">
        <v>7715628</v>
      </c>
      <c r="B723">
        <v>2697</v>
      </c>
      <c r="C723" t="s">
        <v>2150</v>
      </c>
      <c r="D723" s="1">
        <v>44942</v>
      </c>
      <c r="E723" t="s">
        <v>1483</v>
      </c>
      <c r="F723" t="s">
        <v>1594</v>
      </c>
      <c r="G723">
        <v>55.14</v>
      </c>
      <c r="H723">
        <v>803.45</v>
      </c>
      <c r="I723">
        <v>44302.23</v>
      </c>
    </row>
    <row r="724" spans="1:9" x14ac:dyDescent="0.3">
      <c r="A724">
        <v>1276368</v>
      </c>
      <c r="B724">
        <v>2697</v>
      </c>
      <c r="C724" t="s">
        <v>2150</v>
      </c>
      <c r="D724" s="1">
        <v>45286</v>
      </c>
      <c r="E724" t="s">
        <v>1483</v>
      </c>
      <c r="F724" t="s">
        <v>1652</v>
      </c>
      <c r="G724">
        <v>45.59</v>
      </c>
      <c r="H724">
        <v>644.82000000000005</v>
      </c>
      <c r="I724">
        <v>29397.34</v>
      </c>
    </row>
    <row r="725" spans="1:9" x14ac:dyDescent="0.3">
      <c r="A725">
        <v>4570241</v>
      </c>
      <c r="B725">
        <v>2697</v>
      </c>
      <c r="C725" t="s">
        <v>2150</v>
      </c>
      <c r="D725" s="1">
        <v>44862</v>
      </c>
      <c r="E725" t="s">
        <v>965</v>
      </c>
      <c r="F725" t="s">
        <v>1738</v>
      </c>
      <c r="G725">
        <v>66.47</v>
      </c>
      <c r="H725">
        <v>320.25</v>
      </c>
      <c r="I725">
        <v>21287.02</v>
      </c>
    </row>
    <row r="726" spans="1:9" x14ac:dyDescent="0.3">
      <c r="A726">
        <v>3010202</v>
      </c>
      <c r="B726">
        <v>2697</v>
      </c>
      <c r="C726" t="s">
        <v>2150</v>
      </c>
      <c r="D726" s="1">
        <v>45150</v>
      </c>
      <c r="E726" t="s">
        <v>1228</v>
      </c>
      <c r="F726" t="s">
        <v>1943</v>
      </c>
      <c r="G726">
        <v>88.14</v>
      </c>
      <c r="H726">
        <v>60.24</v>
      </c>
      <c r="I726">
        <v>5309.55</v>
      </c>
    </row>
    <row r="727" spans="1:9" x14ac:dyDescent="0.3">
      <c r="A727">
        <v>3077016</v>
      </c>
      <c r="B727">
        <v>2697</v>
      </c>
      <c r="C727" t="s">
        <v>2151</v>
      </c>
      <c r="D727" s="1">
        <v>45167</v>
      </c>
      <c r="E727" t="s">
        <v>1228</v>
      </c>
      <c r="F727" t="s">
        <v>1471</v>
      </c>
      <c r="G727">
        <v>28.76</v>
      </c>
      <c r="H727">
        <v>603.94000000000005</v>
      </c>
      <c r="I727">
        <v>17369.310000000001</v>
      </c>
    </row>
    <row r="728" spans="1:9" x14ac:dyDescent="0.3">
      <c r="A728">
        <v>9334263</v>
      </c>
      <c r="B728">
        <v>2697</v>
      </c>
      <c r="C728" t="s">
        <v>2152</v>
      </c>
      <c r="D728" s="1">
        <v>45480</v>
      </c>
      <c r="E728" t="s">
        <v>1483</v>
      </c>
      <c r="F728" t="s">
        <v>1078</v>
      </c>
      <c r="G728">
        <v>35.18</v>
      </c>
      <c r="H728">
        <v>262.58999999999997</v>
      </c>
      <c r="I728">
        <v>9237.92</v>
      </c>
    </row>
    <row r="729" spans="1:9" x14ac:dyDescent="0.3">
      <c r="A729">
        <v>1754845</v>
      </c>
      <c r="B729">
        <v>2697</v>
      </c>
      <c r="C729" t="s">
        <v>2152</v>
      </c>
      <c r="D729" s="1">
        <v>45290</v>
      </c>
      <c r="E729" t="s">
        <v>1483</v>
      </c>
      <c r="F729" t="s">
        <v>1578</v>
      </c>
      <c r="G729">
        <v>24.76</v>
      </c>
      <c r="H729">
        <v>968.35</v>
      </c>
      <c r="I729">
        <v>23976.35</v>
      </c>
    </row>
    <row r="730" spans="1:9" x14ac:dyDescent="0.3">
      <c r="A730">
        <v>2892875</v>
      </c>
      <c r="B730">
        <v>2697</v>
      </c>
      <c r="C730" t="s">
        <v>2152</v>
      </c>
      <c r="D730" s="1">
        <v>45014</v>
      </c>
      <c r="E730" t="s">
        <v>1483</v>
      </c>
      <c r="F730" t="s">
        <v>1468</v>
      </c>
      <c r="G730">
        <v>18.03</v>
      </c>
      <c r="H730">
        <v>659.75</v>
      </c>
      <c r="I730">
        <v>11895.29</v>
      </c>
    </row>
    <row r="731" spans="1:9" x14ac:dyDescent="0.3">
      <c r="A731">
        <v>2203540</v>
      </c>
      <c r="B731">
        <v>2697</v>
      </c>
      <c r="C731" t="s">
        <v>2152</v>
      </c>
      <c r="D731" s="1">
        <v>45357</v>
      </c>
      <c r="E731" t="s">
        <v>1228</v>
      </c>
      <c r="F731" t="s">
        <v>1291</v>
      </c>
      <c r="G731">
        <v>73.22</v>
      </c>
      <c r="H731">
        <v>913.15</v>
      </c>
      <c r="I731">
        <v>66860.84</v>
      </c>
    </row>
    <row r="732" spans="1:9" x14ac:dyDescent="0.3">
      <c r="A732">
        <v>3702660</v>
      </c>
      <c r="B732">
        <v>2697</v>
      </c>
      <c r="C732" t="s">
        <v>2152</v>
      </c>
      <c r="D732" s="1">
        <v>45082</v>
      </c>
      <c r="E732" t="s">
        <v>1724</v>
      </c>
      <c r="F732" t="s">
        <v>1714</v>
      </c>
      <c r="G732">
        <v>38.979999999999997</v>
      </c>
      <c r="H732">
        <v>847.28</v>
      </c>
      <c r="I732">
        <v>33026.97</v>
      </c>
    </row>
    <row r="733" spans="1:9" x14ac:dyDescent="0.3">
      <c r="A733">
        <v>4938786</v>
      </c>
      <c r="B733">
        <v>2697</v>
      </c>
      <c r="C733" t="s">
        <v>2152</v>
      </c>
      <c r="D733" s="1">
        <v>45100</v>
      </c>
      <c r="E733" t="s">
        <v>965</v>
      </c>
      <c r="F733" t="s">
        <v>1894</v>
      </c>
      <c r="G733">
        <v>87.86</v>
      </c>
      <c r="H733">
        <v>884.98</v>
      </c>
      <c r="I733">
        <v>77754.34</v>
      </c>
    </row>
    <row r="734" spans="1:9" x14ac:dyDescent="0.3">
      <c r="A734">
        <v>4224429</v>
      </c>
      <c r="B734">
        <v>2720</v>
      </c>
      <c r="C734" t="s">
        <v>2150</v>
      </c>
      <c r="D734" s="1">
        <v>45090</v>
      </c>
      <c r="E734" t="s">
        <v>965</v>
      </c>
      <c r="F734" t="s">
        <v>1241</v>
      </c>
      <c r="G734">
        <v>36.25</v>
      </c>
      <c r="H734">
        <v>174.68</v>
      </c>
      <c r="I734">
        <v>6332.15</v>
      </c>
    </row>
    <row r="735" spans="1:9" x14ac:dyDescent="0.3">
      <c r="A735">
        <v>8101950</v>
      </c>
      <c r="B735">
        <v>2720</v>
      </c>
      <c r="C735" t="s">
        <v>2150</v>
      </c>
      <c r="D735" s="1">
        <v>44833</v>
      </c>
      <c r="E735" t="s">
        <v>1724</v>
      </c>
      <c r="F735" t="s">
        <v>1117</v>
      </c>
      <c r="G735">
        <v>40.92</v>
      </c>
      <c r="H735">
        <v>630.44000000000005</v>
      </c>
      <c r="I735">
        <v>25797.599999999999</v>
      </c>
    </row>
    <row r="736" spans="1:9" x14ac:dyDescent="0.3">
      <c r="A736">
        <v>6140031</v>
      </c>
      <c r="B736">
        <v>2720</v>
      </c>
      <c r="C736" t="s">
        <v>2151</v>
      </c>
      <c r="D736" s="1">
        <v>45062</v>
      </c>
      <c r="E736" t="s">
        <v>965</v>
      </c>
      <c r="F736" t="s">
        <v>1200</v>
      </c>
      <c r="G736">
        <v>63.86</v>
      </c>
      <c r="H736">
        <v>86.19</v>
      </c>
      <c r="I736">
        <v>5504.09</v>
      </c>
    </row>
    <row r="737" spans="1:9" x14ac:dyDescent="0.3">
      <c r="A737">
        <v>2532844</v>
      </c>
      <c r="B737">
        <v>2720</v>
      </c>
      <c r="C737" t="s">
        <v>2151</v>
      </c>
      <c r="D737" s="1">
        <v>45076</v>
      </c>
      <c r="E737" t="s">
        <v>1724</v>
      </c>
      <c r="F737" t="s">
        <v>1771</v>
      </c>
      <c r="G737">
        <v>9</v>
      </c>
      <c r="H737">
        <v>84.91</v>
      </c>
      <c r="I737">
        <v>764.19</v>
      </c>
    </row>
    <row r="738" spans="1:9" x14ac:dyDescent="0.3">
      <c r="A738">
        <v>3868970</v>
      </c>
      <c r="B738">
        <v>2720</v>
      </c>
      <c r="C738" t="s">
        <v>2151</v>
      </c>
      <c r="D738" s="1">
        <v>45073</v>
      </c>
      <c r="E738" t="s">
        <v>1228</v>
      </c>
      <c r="F738" t="s">
        <v>1022</v>
      </c>
      <c r="G738">
        <v>2.2999999999999998</v>
      </c>
      <c r="H738">
        <v>491.88</v>
      </c>
      <c r="I738">
        <v>1131.32</v>
      </c>
    </row>
    <row r="739" spans="1:9" x14ac:dyDescent="0.3">
      <c r="A739">
        <v>7713418</v>
      </c>
      <c r="B739">
        <v>2720</v>
      </c>
      <c r="C739" t="s">
        <v>2151</v>
      </c>
      <c r="D739" s="1">
        <v>45250</v>
      </c>
      <c r="E739" t="s">
        <v>1228</v>
      </c>
      <c r="F739" t="s">
        <v>1594</v>
      </c>
      <c r="G739">
        <v>31.4</v>
      </c>
      <c r="H739">
        <v>225.31</v>
      </c>
      <c r="I739">
        <v>7074.73</v>
      </c>
    </row>
    <row r="740" spans="1:9" x14ac:dyDescent="0.3">
      <c r="A740">
        <v>3734700</v>
      </c>
      <c r="B740">
        <v>2720</v>
      </c>
      <c r="C740" t="s">
        <v>2151</v>
      </c>
      <c r="D740" s="1">
        <v>45345</v>
      </c>
      <c r="E740" t="s">
        <v>1228</v>
      </c>
      <c r="F740" t="s">
        <v>1351</v>
      </c>
      <c r="G740">
        <v>27.97</v>
      </c>
      <c r="H740">
        <v>754.86</v>
      </c>
      <c r="I740">
        <v>21113.43</v>
      </c>
    </row>
    <row r="741" spans="1:9" x14ac:dyDescent="0.3">
      <c r="A741">
        <v>1441913</v>
      </c>
      <c r="B741">
        <v>2720</v>
      </c>
      <c r="C741" t="s">
        <v>2152</v>
      </c>
      <c r="D741" s="1">
        <v>45099</v>
      </c>
      <c r="E741" t="s">
        <v>1724</v>
      </c>
      <c r="F741" t="s">
        <v>1479</v>
      </c>
      <c r="G741">
        <v>74.760000000000005</v>
      </c>
      <c r="H741">
        <v>496.32</v>
      </c>
      <c r="I741">
        <v>37104.879999999997</v>
      </c>
    </row>
    <row r="742" spans="1:9" x14ac:dyDescent="0.3">
      <c r="A742">
        <v>4213715</v>
      </c>
      <c r="B742">
        <v>2720</v>
      </c>
      <c r="C742" t="s">
        <v>2152</v>
      </c>
      <c r="D742" s="1">
        <v>45075</v>
      </c>
      <c r="E742" t="s">
        <v>1724</v>
      </c>
      <c r="F742" t="s">
        <v>1734</v>
      </c>
      <c r="G742">
        <v>40.520000000000003</v>
      </c>
      <c r="H742">
        <v>447.26</v>
      </c>
      <c r="I742">
        <v>18122.98</v>
      </c>
    </row>
    <row r="743" spans="1:9" x14ac:dyDescent="0.3">
      <c r="A743">
        <v>9210440</v>
      </c>
      <c r="B743">
        <v>2823</v>
      </c>
      <c r="C743" t="s">
        <v>2150</v>
      </c>
      <c r="D743" s="1">
        <v>45542</v>
      </c>
      <c r="E743" t="s">
        <v>965</v>
      </c>
      <c r="F743" t="s">
        <v>1532</v>
      </c>
      <c r="G743">
        <v>49.27</v>
      </c>
      <c r="H743">
        <v>107.15</v>
      </c>
      <c r="I743">
        <v>5279.28</v>
      </c>
    </row>
    <row r="744" spans="1:9" x14ac:dyDescent="0.3">
      <c r="A744">
        <v>9440867</v>
      </c>
      <c r="B744">
        <v>2823</v>
      </c>
      <c r="C744" t="s">
        <v>2150</v>
      </c>
      <c r="D744" s="1">
        <v>45279</v>
      </c>
      <c r="E744" t="s">
        <v>1228</v>
      </c>
      <c r="F744" t="s">
        <v>1113</v>
      </c>
      <c r="G744">
        <v>2.59</v>
      </c>
      <c r="H744">
        <v>247.42</v>
      </c>
      <c r="I744">
        <v>640.82000000000005</v>
      </c>
    </row>
    <row r="745" spans="1:9" x14ac:dyDescent="0.3">
      <c r="A745">
        <v>7960798</v>
      </c>
      <c r="B745">
        <v>2823</v>
      </c>
      <c r="C745" t="s">
        <v>2150</v>
      </c>
      <c r="D745" s="1">
        <v>45456</v>
      </c>
      <c r="E745" t="s">
        <v>1228</v>
      </c>
      <c r="F745" t="s">
        <v>1401</v>
      </c>
      <c r="G745">
        <v>59.22</v>
      </c>
      <c r="H745">
        <v>90.25</v>
      </c>
      <c r="I745">
        <v>5344.6</v>
      </c>
    </row>
    <row r="746" spans="1:9" x14ac:dyDescent="0.3">
      <c r="A746">
        <v>1498685</v>
      </c>
      <c r="B746">
        <v>2823</v>
      </c>
      <c r="C746" t="s">
        <v>2150</v>
      </c>
      <c r="D746" s="1">
        <v>45232</v>
      </c>
      <c r="E746" t="s">
        <v>1228</v>
      </c>
      <c r="F746" t="s">
        <v>1847</v>
      </c>
      <c r="G746">
        <v>26.43</v>
      </c>
      <c r="H746">
        <v>742.11</v>
      </c>
      <c r="I746">
        <v>19613.97</v>
      </c>
    </row>
    <row r="747" spans="1:9" x14ac:dyDescent="0.3">
      <c r="A747">
        <v>7841150</v>
      </c>
      <c r="B747">
        <v>2823</v>
      </c>
      <c r="C747" t="s">
        <v>2150</v>
      </c>
      <c r="D747" s="1">
        <v>45490</v>
      </c>
      <c r="E747" t="s">
        <v>1724</v>
      </c>
      <c r="F747" t="s">
        <v>1611</v>
      </c>
      <c r="G747">
        <v>19.93</v>
      </c>
      <c r="H747">
        <v>809.79</v>
      </c>
      <c r="I747">
        <v>16139.11</v>
      </c>
    </row>
    <row r="748" spans="1:9" x14ac:dyDescent="0.3">
      <c r="A748">
        <v>7711440</v>
      </c>
      <c r="B748">
        <v>2823</v>
      </c>
      <c r="C748" t="s">
        <v>2150</v>
      </c>
      <c r="D748" s="1">
        <v>45233</v>
      </c>
      <c r="E748" t="s">
        <v>1724</v>
      </c>
      <c r="F748" t="s">
        <v>1739</v>
      </c>
      <c r="G748">
        <v>67.92</v>
      </c>
      <c r="H748">
        <v>377.84</v>
      </c>
      <c r="I748">
        <v>25662.89</v>
      </c>
    </row>
    <row r="749" spans="1:9" x14ac:dyDescent="0.3">
      <c r="A749">
        <v>2129943</v>
      </c>
      <c r="B749">
        <v>2823</v>
      </c>
      <c r="C749" t="s">
        <v>2151</v>
      </c>
      <c r="D749" s="1">
        <v>44844</v>
      </c>
      <c r="E749" t="s">
        <v>965</v>
      </c>
      <c r="F749" t="s">
        <v>1303</v>
      </c>
      <c r="G749">
        <v>45.53</v>
      </c>
      <c r="H749">
        <v>507.64</v>
      </c>
      <c r="I749">
        <v>23112.85</v>
      </c>
    </row>
    <row r="750" spans="1:9" x14ac:dyDescent="0.3">
      <c r="A750">
        <v>2829446</v>
      </c>
      <c r="B750">
        <v>2823</v>
      </c>
      <c r="C750" t="s">
        <v>2151</v>
      </c>
      <c r="D750" s="1">
        <v>45443</v>
      </c>
      <c r="E750" t="s">
        <v>965</v>
      </c>
      <c r="F750" t="s">
        <v>1335</v>
      </c>
      <c r="G750">
        <v>28.85</v>
      </c>
      <c r="H750">
        <v>420.16</v>
      </c>
      <c r="I750">
        <v>12121.62</v>
      </c>
    </row>
    <row r="751" spans="1:9" x14ac:dyDescent="0.3">
      <c r="A751">
        <v>8764401</v>
      </c>
      <c r="B751">
        <v>2823</v>
      </c>
      <c r="C751" t="s">
        <v>2151</v>
      </c>
      <c r="D751" s="1">
        <v>45024</v>
      </c>
      <c r="E751" t="s">
        <v>1724</v>
      </c>
      <c r="F751" t="s">
        <v>1756</v>
      </c>
      <c r="G751">
        <v>61.82</v>
      </c>
      <c r="H751">
        <v>827.35</v>
      </c>
      <c r="I751">
        <v>51146.78</v>
      </c>
    </row>
    <row r="752" spans="1:9" x14ac:dyDescent="0.3">
      <c r="A752">
        <v>6250502</v>
      </c>
      <c r="B752">
        <v>2823</v>
      </c>
      <c r="C752" t="s">
        <v>2151</v>
      </c>
      <c r="D752" s="1">
        <v>45304</v>
      </c>
      <c r="E752" t="s">
        <v>1724</v>
      </c>
      <c r="F752" t="s">
        <v>1720</v>
      </c>
      <c r="G752">
        <v>65.14</v>
      </c>
      <c r="H752">
        <v>246.8</v>
      </c>
      <c r="I752">
        <v>16076.55</v>
      </c>
    </row>
    <row r="753" spans="1:9" x14ac:dyDescent="0.3">
      <c r="A753">
        <v>1506369</v>
      </c>
      <c r="B753">
        <v>2823</v>
      </c>
      <c r="C753" t="s">
        <v>2151</v>
      </c>
      <c r="D753" s="1">
        <v>45497</v>
      </c>
      <c r="E753" t="s">
        <v>1724</v>
      </c>
      <c r="F753" t="s">
        <v>1357</v>
      </c>
      <c r="G753">
        <v>59.53</v>
      </c>
      <c r="H753">
        <v>945.53</v>
      </c>
      <c r="I753">
        <v>56287.4</v>
      </c>
    </row>
    <row r="754" spans="1:9" x14ac:dyDescent="0.3">
      <c r="A754">
        <v>5015620</v>
      </c>
      <c r="B754">
        <v>2823</v>
      </c>
      <c r="C754" t="s">
        <v>2151</v>
      </c>
      <c r="D754" s="1">
        <v>45487</v>
      </c>
      <c r="E754" t="s">
        <v>1724</v>
      </c>
      <c r="F754" t="s">
        <v>1286</v>
      </c>
      <c r="G754">
        <v>84.46</v>
      </c>
      <c r="H754">
        <v>143.63</v>
      </c>
      <c r="I754">
        <v>12130.99</v>
      </c>
    </row>
    <row r="755" spans="1:9" x14ac:dyDescent="0.3">
      <c r="A755">
        <v>2603911</v>
      </c>
      <c r="B755">
        <v>2823</v>
      </c>
      <c r="C755" t="s">
        <v>2151</v>
      </c>
      <c r="D755" s="1">
        <v>45191</v>
      </c>
      <c r="E755" t="s">
        <v>1724</v>
      </c>
      <c r="F755" t="s">
        <v>1076</v>
      </c>
      <c r="G755">
        <v>98.2</v>
      </c>
      <c r="H755">
        <v>614.23</v>
      </c>
      <c r="I755">
        <v>60317.39</v>
      </c>
    </row>
    <row r="756" spans="1:9" x14ac:dyDescent="0.3">
      <c r="A756">
        <v>6105775</v>
      </c>
      <c r="B756">
        <v>2823</v>
      </c>
      <c r="C756" t="s">
        <v>2152</v>
      </c>
      <c r="D756" s="1">
        <v>45259</v>
      </c>
      <c r="E756" t="s">
        <v>1483</v>
      </c>
      <c r="F756" t="s">
        <v>1086</v>
      </c>
      <c r="G756">
        <v>11.51</v>
      </c>
      <c r="H756">
        <v>512.47</v>
      </c>
      <c r="I756">
        <v>5898.53</v>
      </c>
    </row>
    <row r="757" spans="1:9" x14ac:dyDescent="0.3">
      <c r="A757">
        <v>7511644</v>
      </c>
      <c r="B757">
        <v>2823</v>
      </c>
      <c r="C757" t="s">
        <v>2152</v>
      </c>
      <c r="D757" s="1">
        <v>45219</v>
      </c>
      <c r="E757" t="s">
        <v>1228</v>
      </c>
      <c r="F757" t="s">
        <v>1920</v>
      </c>
      <c r="G757">
        <v>92.01</v>
      </c>
      <c r="H757">
        <v>473.08</v>
      </c>
      <c r="I757">
        <v>43528.09</v>
      </c>
    </row>
    <row r="758" spans="1:9" x14ac:dyDescent="0.3">
      <c r="A758">
        <v>6029998</v>
      </c>
      <c r="B758">
        <v>2823</v>
      </c>
      <c r="C758" t="s">
        <v>2152</v>
      </c>
      <c r="D758" s="1">
        <v>45065</v>
      </c>
      <c r="E758" t="s">
        <v>1228</v>
      </c>
      <c r="F758" t="s">
        <v>1812</v>
      </c>
      <c r="G758">
        <v>12.38</v>
      </c>
      <c r="H758">
        <v>489.66</v>
      </c>
      <c r="I758">
        <v>6061.99</v>
      </c>
    </row>
    <row r="759" spans="1:9" x14ac:dyDescent="0.3">
      <c r="A759">
        <v>9225111</v>
      </c>
      <c r="B759">
        <v>2823</v>
      </c>
      <c r="C759" t="s">
        <v>2152</v>
      </c>
      <c r="D759" s="1">
        <v>45336</v>
      </c>
      <c r="E759" t="s">
        <v>1724</v>
      </c>
      <c r="F759" t="s">
        <v>1544</v>
      </c>
      <c r="G759">
        <v>39.81</v>
      </c>
      <c r="H759">
        <v>900.86</v>
      </c>
      <c r="I759">
        <v>35863.24</v>
      </c>
    </row>
    <row r="760" spans="1:9" x14ac:dyDescent="0.3">
      <c r="A760">
        <v>4097855</v>
      </c>
      <c r="B760">
        <v>2823</v>
      </c>
      <c r="C760" t="s">
        <v>2152</v>
      </c>
      <c r="D760" s="1">
        <v>45486</v>
      </c>
      <c r="E760" t="s">
        <v>1724</v>
      </c>
      <c r="F760" t="s">
        <v>1607</v>
      </c>
      <c r="G760">
        <v>41.54</v>
      </c>
      <c r="H760">
        <v>361.82</v>
      </c>
      <c r="I760">
        <v>15030</v>
      </c>
    </row>
    <row r="761" spans="1:9" x14ac:dyDescent="0.3">
      <c r="A761">
        <v>1956630</v>
      </c>
      <c r="B761">
        <v>2823</v>
      </c>
      <c r="C761" t="s">
        <v>2152</v>
      </c>
      <c r="D761" s="1">
        <v>45414</v>
      </c>
      <c r="E761" t="s">
        <v>965</v>
      </c>
      <c r="F761" t="s">
        <v>1778</v>
      </c>
      <c r="G761">
        <v>47.94</v>
      </c>
      <c r="H761">
        <v>745.68</v>
      </c>
      <c r="I761">
        <v>35747.9</v>
      </c>
    </row>
    <row r="762" spans="1:9" x14ac:dyDescent="0.3">
      <c r="A762">
        <v>2779227</v>
      </c>
      <c r="B762">
        <v>3109</v>
      </c>
      <c r="C762" t="s">
        <v>2150</v>
      </c>
      <c r="D762" s="1">
        <v>45550</v>
      </c>
      <c r="E762" t="s">
        <v>1483</v>
      </c>
      <c r="F762" t="s">
        <v>1351</v>
      </c>
      <c r="G762">
        <v>49.44</v>
      </c>
      <c r="H762">
        <v>849.49</v>
      </c>
      <c r="I762">
        <v>41998.79</v>
      </c>
    </row>
    <row r="763" spans="1:9" x14ac:dyDescent="0.3">
      <c r="A763">
        <v>1972249</v>
      </c>
      <c r="B763">
        <v>3109</v>
      </c>
      <c r="C763" t="s">
        <v>2150</v>
      </c>
      <c r="D763" s="1">
        <v>45149</v>
      </c>
      <c r="E763" t="s">
        <v>1483</v>
      </c>
      <c r="F763" t="s">
        <v>1623</v>
      </c>
      <c r="G763">
        <v>19.309999999999999</v>
      </c>
      <c r="H763">
        <v>765.08</v>
      </c>
      <c r="I763">
        <v>14773.69</v>
      </c>
    </row>
    <row r="764" spans="1:9" x14ac:dyDescent="0.3">
      <c r="A764">
        <v>3294867</v>
      </c>
      <c r="B764">
        <v>3109</v>
      </c>
      <c r="C764" t="s">
        <v>2150</v>
      </c>
      <c r="D764" s="1">
        <v>45379</v>
      </c>
      <c r="E764" t="s">
        <v>1483</v>
      </c>
      <c r="F764" t="s">
        <v>1237</v>
      </c>
      <c r="G764">
        <v>1.74</v>
      </c>
      <c r="H764">
        <v>562.99</v>
      </c>
      <c r="I764">
        <v>979.6</v>
      </c>
    </row>
    <row r="765" spans="1:9" x14ac:dyDescent="0.3">
      <c r="A765">
        <v>7493236</v>
      </c>
      <c r="B765">
        <v>3109</v>
      </c>
      <c r="C765" t="s">
        <v>2150</v>
      </c>
      <c r="D765" s="1">
        <v>44939</v>
      </c>
      <c r="E765" t="s">
        <v>965</v>
      </c>
      <c r="F765" t="s">
        <v>1393</v>
      </c>
      <c r="G765">
        <v>65.709999999999994</v>
      </c>
      <c r="H765">
        <v>898.63</v>
      </c>
      <c r="I765">
        <v>59048.98</v>
      </c>
    </row>
    <row r="766" spans="1:9" x14ac:dyDescent="0.3">
      <c r="A766">
        <v>2874661</v>
      </c>
      <c r="B766">
        <v>3109</v>
      </c>
      <c r="C766" t="s">
        <v>2150</v>
      </c>
      <c r="D766" s="1">
        <v>44848</v>
      </c>
      <c r="E766" t="s">
        <v>965</v>
      </c>
      <c r="F766" t="s">
        <v>1167</v>
      </c>
      <c r="G766">
        <v>45.78</v>
      </c>
      <c r="H766">
        <v>547.91</v>
      </c>
      <c r="I766">
        <v>25083.32</v>
      </c>
    </row>
    <row r="767" spans="1:9" x14ac:dyDescent="0.3">
      <c r="A767">
        <v>7673006</v>
      </c>
      <c r="B767">
        <v>3109</v>
      </c>
      <c r="C767" t="s">
        <v>2150</v>
      </c>
      <c r="D767" s="1">
        <v>45361</v>
      </c>
      <c r="E767" t="s">
        <v>965</v>
      </c>
      <c r="F767" t="s">
        <v>1401</v>
      </c>
      <c r="G767">
        <v>4.1900000000000004</v>
      </c>
      <c r="H767">
        <v>674.13</v>
      </c>
      <c r="I767">
        <v>2824.6</v>
      </c>
    </row>
    <row r="768" spans="1:9" x14ac:dyDescent="0.3">
      <c r="A768">
        <v>7088487</v>
      </c>
      <c r="B768">
        <v>3109</v>
      </c>
      <c r="C768" t="s">
        <v>2150</v>
      </c>
      <c r="D768" s="1">
        <v>45527</v>
      </c>
      <c r="E768" t="s">
        <v>1228</v>
      </c>
      <c r="F768" t="s">
        <v>1369</v>
      </c>
      <c r="G768">
        <v>4.76</v>
      </c>
      <c r="H768">
        <v>539.13</v>
      </c>
      <c r="I768">
        <v>2566.2600000000002</v>
      </c>
    </row>
    <row r="769" spans="1:9" x14ac:dyDescent="0.3">
      <c r="A769">
        <v>9619654</v>
      </c>
      <c r="B769">
        <v>3109</v>
      </c>
      <c r="C769" t="s">
        <v>2150</v>
      </c>
      <c r="D769" s="1">
        <v>44967</v>
      </c>
      <c r="E769" t="s">
        <v>1724</v>
      </c>
      <c r="F769" t="s">
        <v>1375</v>
      </c>
      <c r="G769">
        <v>97.13</v>
      </c>
      <c r="H769">
        <v>914.66</v>
      </c>
      <c r="I769">
        <v>88840.93</v>
      </c>
    </row>
    <row r="770" spans="1:9" x14ac:dyDescent="0.3">
      <c r="A770">
        <v>9209812</v>
      </c>
      <c r="B770">
        <v>3109</v>
      </c>
      <c r="C770" t="s">
        <v>2151</v>
      </c>
      <c r="D770" s="1">
        <v>45506</v>
      </c>
      <c r="E770" t="s">
        <v>965</v>
      </c>
      <c r="F770" t="s">
        <v>1053</v>
      </c>
      <c r="G770">
        <v>48.45</v>
      </c>
      <c r="H770">
        <v>193.78</v>
      </c>
      <c r="I770">
        <v>9388.64</v>
      </c>
    </row>
    <row r="771" spans="1:9" x14ac:dyDescent="0.3">
      <c r="A771">
        <v>5817525</v>
      </c>
      <c r="B771">
        <v>3109</v>
      </c>
      <c r="C771" t="s">
        <v>2151</v>
      </c>
      <c r="D771" s="1">
        <v>45127</v>
      </c>
      <c r="E771" t="s">
        <v>965</v>
      </c>
      <c r="F771" t="s">
        <v>1787</v>
      </c>
      <c r="G771">
        <v>73.069999999999993</v>
      </c>
      <c r="H771">
        <v>909.59</v>
      </c>
      <c r="I771">
        <v>66463.740000000005</v>
      </c>
    </row>
    <row r="772" spans="1:9" x14ac:dyDescent="0.3">
      <c r="A772">
        <v>8800067</v>
      </c>
      <c r="B772">
        <v>3109</v>
      </c>
      <c r="C772" t="s">
        <v>2151</v>
      </c>
      <c r="D772" s="1">
        <v>45154</v>
      </c>
      <c r="E772" t="s">
        <v>1483</v>
      </c>
      <c r="F772" t="s">
        <v>977</v>
      </c>
      <c r="G772">
        <v>84.21</v>
      </c>
      <c r="H772">
        <v>679.97</v>
      </c>
      <c r="I772">
        <v>57260.27</v>
      </c>
    </row>
    <row r="773" spans="1:9" x14ac:dyDescent="0.3">
      <c r="A773">
        <v>4877475</v>
      </c>
      <c r="B773">
        <v>3109</v>
      </c>
      <c r="C773" t="s">
        <v>2151</v>
      </c>
      <c r="D773" s="1">
        <v>45219</v>
      </c>
      <c r="E773" t="s">
        <v>1724</v>
      </c>
      <c r="F773" t="s">
        <v>1109</v>
      </c>
      <c r="G773">
        <v>76.45</v>
      </c>
      <c r="H773">
        <v>201.45</v>
      </c>
      <c r="I773">
        <v>15400.85</v>
      </c>
    </row>
    <row r="774" spans="1:9" x14ac:dyDescent="0.3">
      <c r="A774">
        <v>9544624</v>
      </c>
      <c r="B774">
        <v>3109</v>
      </c>
      <c r="C774" t="s">
        <v>2151</v>
      </c>
      <c r="D774" s="1">
        <v>45477</v>
      </c>
      <c r="E774" t="s">
        <v>1228</v>
      </c>
      <c r="F774" t="s">
        <v>1870</v>
      </c>
      <c r="G774">
        <v>94.44</v>
      </c>
      <c r="H774">
        <v>287.16000000000003</v>
      </c>
      <c r="I774">
        <v>27119.39</v>
      </c>
    </row>
    <row r="775" spans="1:9" x14ac:dyDescent="0.3">
      <c r="A775">
        <v>3484116</v>
      </c>
      <c r="B775">
        <v>3109</v>
      </c>
      <c r="C775" t="s">
        <v>2151</v>
      </c>
      <c r="D775" s="1">
        <v>45533</v>
      </c>
      <c r="E775" t="s">
        <v>1228</v>
      </c>
      <c r="F775" t="s">
        <v>1545</v>
      </c>
      <c r="G775">
        <v>89.37</v>
      </c>
      <c r="H775">
        <v>877.61</v>
      </c>
      <c r="I775">
        <v>78432.009999999995</v>
      </c>
    </row>
    <row r="776" spans="1:9" x14ac:dyDescent="0.3">
      <c r="A776">
        <v>4146874</v>
      </c>
      <c r="B776">
        <v>3109</v>
      </c>
      <c r="C776" t="s">
        <v>2151</v>
      </c>
      <c r="D776" s="1">
        <v>44943</v>
      </c>
      <c r="E776" t="s">
        <v>1228</v>
      </c>
      <c r="F776" t="s">
        <v>1381</v>
      </c>
      <c r="G776">
        <v>48.36</v>
      </c>
      <c r="H776">
        <v>684.66</v>
      </c>
      <c r="I776">
        <v>33110.160000000003</v>
      </c>
    </row>
    <row r="777" spans="1:9" x14ac:dyDescent="0.3">
      <c r="A777">
        <v>9707662</v>
      </c>
      <c r="B777">
        <v>3109</v>
      </c>
      <c r="C777" t="s">
        <v>2152</v>
      </c>
      <c r="D777" s="1">
        <v>44896</v>
      </c>
      <c r="E777" t="s">
        <v>1228</v>
      </c>
      <c r="F777" t="s">
        <v>1508</v>
      </c>
      <c r="G777">
        <v>20.75</v>
      </c>
      <c r="H777">
        <v>503.57</v>
      </c>
      <c r="I777">
        <v>10449.08</v>
      </c>
    </row>
    <row r="778" spans="1:9" x14ac:dyDescent="0.3">
      <c r="A778">
        <v>3459563</v>
      </c>
      <c r="B778">
        <v>3109</v>
      </c>
      <c r="C778" t="s">
        <v>2152</v>
      </c>
      <c r="D778" s="1">
        <v>45160</v>
      </c>
      <c r="E778" t="s">
        <v>1228</v>
      </c>
      <c r="F778" t="s">
        <v>1121</v>
      </c>
      <c r="G778">
        <v>37.840000000000003</v>
      </c>
      <c r="H778">
        <v>340.17</v>
      </c>
      <c r="I778">
        <v>12872.03</v>
      </c>
    </row>
    <row r="779" spans="1:9" x14ac:dyDescent="0.3">
      <c r="A779">
        <v>7923981</v>
      </c>
      <c r="B779">
        <v>3109</v>
      </c>
      <c r="C779" t="s">
        <v>2152</v>
      </c>
      <c r="D779" s="1">
        <v>45104</v>
      </c>
      <c r="E779" t="s">
        <v>1228</v>
      </c>
      <c r="F779" t="s">
        <v>1149</v>
      </c>
      <c r="G779">
        <v>95.29</v>
      </c>
      <c r="H779">
        <v>446.14</v>
      </c>
      <c r="I779">
        <v>42512.68</v>
      </c>
    </row>
    <row r="780" spans="1:9" x14ac:dyDescent="0.3">
      <c r="A780">
        <v>2199985</v>
      </c>
      <c r="B780">
        <v>3109</v>
      </c>
      <c r="C780" t="s">
        <v>2152</v>
      </c>
      <c r="D780" s="1">
        <v>45544</v>
      </c>
      <c r="E780" t="s">
        <v>965</v>
      </c>
      <c r="F780" t="s">
        <v>1581</v>
      </c>
      <c r="G780">
        <v>69.92</v>
      </c>
      <c r="H780">
        <v>126.94</v>
      </c>
      <c r="I780">
        <v>8875.64</v>
      </c>
    </row>
    <row r="781" spans="1:9" x14ac:dyDescent="0.3">
      <c r="A781">
        <v>5156468</v>
      </c>
      <c r="B781">
        <v>3112</v>
      </c>
      <c r="C781" t="s">
        <v>2150</v>
      </c>
      <c r="D781" s="1">
        <v>45373</v>
      </c>
      <c r="E781" t="s">
        <v>1483</v>
      </c>
      <c r="F781" t="s">
        <v>1902</v>
      </c>
      <c r="G781">
        <v>7.48</v>
      </c>
      <c r="H781">
        <v>358.1</v>
      </c>
      <c r="I781">
        <v>2678.59</v>
      </c>
    </row>
    <row r="782" spans="1:9" x14ac:dyDescent="0.3">
      <c r="A782">
        <v>8717381</v>
      </c>
      <c r="B782">
        <v>3112</v>
      </c>
      <c r="C782" t="s">
        <v>2150</v>
      </c>
      <c r="D782" s="1">
        <v>45122</v>
      </c>
      <c r="E782" t="s">
        <v>965</v>
      </c>
      <c r="F782" t="s">
        <v>1889</v>
      </c>
      <c r="G782">
        <v>13.88</v>
      </c>
      <c r="H782">
        <v>322.11</v>
      </c>
      <c r="I782">
        <v>4470.8900000000003</v>
      </c>
    </row>
    <row r="783" spans="1:9" x14ac:dyDescent="0.3">
      <c r="A783">
        <v>3574031</v>
      </c>
      <c r="B783">
        <v>3112</v>
      </c>
      <c r="C783" t="s">
        <v>2150</v>
      </c>
      <c r="D783" s="1">
        <v>45330</v>
      </c>
      <c r="E783" t="s">
        <v>965</v>
      </c>
      <c r="F783" t="s">
        <v>1874</v>
      </c>
      <c r="G783">
        <v>9.5500000000000007</v>
      </c>
      <c r="H783">
        <v>417.43</v>
      </c>
      <c r="I783">
        <v>3986.46</v>
      </c>
    </row>
    <row r="784" spans="1:9" x14ac:dyDescent="0.3">
      <c r="A784">
        <v>1694417</v>
      </c>
      <c r="B784">
        <v>3112</v>
      </c>
      <c r="C784" t="s">
        <v>2150</v>
      </c>
      <c r="D784" s="1">
        <v>45470</v>
      </c>
      <c r="E784" t="s">
        <v>1228</v>
      </c>
      <c r="F784" t="s">
        <v>1922</v>
      </c>
      <c r="G784">
        <v>56.51</v>
      </c>
      <c r="H784">
        <v>719.93</v>
      </c>
      <c r="I784">
        <v>40683.24</v>
      </c>
    </row>
    <row r="785" spans="1:9" x14ac:dyDescent="0.3">
      <c r="A785">
        <v>9849482</v>
      </c>
      <c r="B785">
        <v>3112</v>
      </c>
      <c r="C785" t="s">
        <v>2150</v>
      </c>
      <c r="D785" s="1">
        <v>45541</v>
      </c>
      <c r="E785" t="s">
        <v>1228</v>
      </c>
      <c r="F785" t="s">
        <v>1513</v>
      </c>
      <c r="G785">
        <v>78.28</v>
      </c>
      <c r="H785">
        <v>310.11</v>
      </c>
      <c r="I785">
        <v>24275.41</v>
      </c>
    </row>
    <row r="786" spans="1:9" x14ac:dyDescent="0.3">
      <c r="A786">
        <v>1785993</v>
      </c>
      <c r="B786">
        <v>3112</v>
      </c>
      <c r="C786" t="s">
        <v>2150</v>
      </c>
      <c r="D786" s="1">
        <v>45521</v>
      </c>
      <c r="E786" t="s">
        <v>1228</v>
      </c>
      <c r="F786" t="s">
        <v>1590</v>
      </c>
      <c r="G786">
        <v>81.61</v>
      </c>
      <c r="H786">
        <v>513.20000000000005</v>
      </c>
      <c r="I786">
        <v>41882.25</v>
      </c>
    </row>
    <row r="787" spans="1:9" x14ac:dyDescent="0.3">
      <c r="A787">
        <v>3889957</v>
      </c>
      <c r="B787">
        <v>3112</v>
      </c>
      <c r="C787" t="s">
        <v>2151</v>
      </c>
      <c r="D787" s="1">
        <v>45492</v>
      </c>
      <c r="E787" t="s">
        <v>965</v>
      </c>
      <c r="F787" t="s">
        <v>1585</v>
      </c>
      <c r="G787">
        <v>64.13</v>
      </c>
      <c r="H787">
        <v>338.57</v>
      </c>
      <c r="I787">
        <v>21712.49</v>
      </c>
    </row>
    <row r="788" spans="1:9" x14ac:dyDescent="0.3">
      <c r="A788">
        <v>1281786</v>
      </c>
      <c r="B788">
        <v>3112</v>
      </c>
      <c r="C788" t="s">
        <v>2151</v>
      </c>
      <c r="D788" s="1">
        <v>45528</v>
      </c>
      <c r="E788" t="s">
        <v>965</v>
      </c>
      <c r="F788" t="s">
        <v>1734</v>
      </c>
      <c r="G788">
        <v>37.58</v>
      </c>
      <c r="H788">
        <v>924.64</v>
      </c>
      <c r="I788">
        <v>34747.97</v>
      </c>
    </row>
    <row r="789" spans="1:9" x14ac:dyDescent="0.3">
      <c r="A789">
        <v>9143075</v>
      </c>
      <c r="B789">
        <v>3112</v>
      </c>
      <c r="C789" t="s">
        <v>2151</v>
      </c>
      <c r="D789" s="1">
        <v>45268</v>
      </c>
      <c r="E789" t="s">
        <v>965</v>
      </c>
      <c r="F789" t="s">
        <v>1623</v>
      </c>
      <c r="G789">
        <v>1.06</v>
      </c>
      <c r="H789">
        <v>961.71</v>
      </c>
      <c r="I789">
        <v>1019.41</v>
      </c>
    </row>
    <row r="790" spans="1:9" x14ac:dyDescent="0.3">
      <c r="A790">
        <v>6423234</v>
      </c>
      <c r="B790">
        <v>3112</v>
      </c>
      <c r="C790" t="s">
        <v>2151</v>
      </c>
      <c r="D790" s="1">
        <v>45402</v>
      </c>
      <c r="E790" t="s">
        <v>965</v>
      </c>
      <c r="F790" t="s">
        <v>1552</v>
      </c>
      <c r="G790">
        <v>28.9</v>
      </c>
      <c r="H790">
        <v>726.35</v>
      </c>
      <c r="I790">
        <v>20991.51</v>
      </c>
    </row>
    <row r="791" spans="1:9" x14ac:dyDescent="0.3">
      <c r="A791">
        <v>7898096</v>
      </c>
      <c r="B791">
        <v>3112</v>
      </c>
      <c r="C791" t="s">
        <v>2151</v>
      </c>
      <c r="D791" s="1">
        <v>45047</v>
      </c>
      <c r="E791" t="s">
        <v>965</v>
      </c>
      <c r="F791" t="s">
        <v>1430</v>
      </c>
      <c r="G791">
        <v>80.14</v>
      </c>
      <c r="H791">
        <v>598.86</v>
      </c>
      <c r="I791">
        <v>47992.639999999999</v>
      </c>
    </row>
    <row r="792" spans="1:9" x14ac:dyDescent="0.3">
      <c r="A792">
        <v>2261387</v>
      </c>
      <c r="B792">
        <v>3112</v>
      </c>
      <c r="C792" t="s">
        <v>2151</v>
      </c>
      <c r="D792" s="1">
        <v>45394</v>
      </c>
      <c r="E792" t="s">
        <v>965</v>
      </c>
      <c r="F792" t="s">
        <v>1428</v>
      </c>
      <c r="G792">
        <v>55.84</v>
      </c>
      <c r="H792">
        <v>490.41</v>
      </c>
      <c r="I792">
        <v>27384.49</v>
      </c>
    </row>
    <row r="793" spans="1:9" x14ac:dyDescent="0.3">
      <c r="A793">
        <v>1137467</v>
      </c>
      <c r="B793">
        <v>3112</v>
      </c>
      <c r="C793" t="s">
        <v>2151</v>
      </c>
      <c r="D793" s="1">
        <v>45466</v>
      </c>
      <c r="E793" t="s">
        <v>1483</v>
      </c>
      <c r="F793" t="s">
        <v>1485</v>
      </c>
      <c r="G793">
        <v>100</v>
      </c>
      <c r="H793">
        <v>126.02</v>
      </c>
      <c r="I793">
        <v>12602</v>
      </c>
    </row>
    <row r="794" spans="1:9" x14ac:dyDescent="0.3">
      <c r="A794">
        <v>4926600</v>
      </c>
      <c r="B794">
        <v>3112</v>
      </c>
      <c r="C794" t="s">
        <v>2151</v>
      </c>
      <c r="D794" s="1">
        <v>44851</v>
      </c>
      <c r="E794" t="s">
        <v>1228</v>
      </c>
      <c r="F794" t="s">
        <v>1005</v>
      </c>
      <c r="G794">
        <v>18.87</v>
      </c>
      <c r="H794">
        <v>705.92</v>
      </c>
      <c r="I794">
        <v>13320.71</v>
      </c>
    </row>
    <row r="795" spans="1:9" x14ac:dyDescent="0.3">
      <c r="A795">
        <v>6132338</v>
      </c>
      <c r="B795">
        <v>3112</v>
      </c>
      <c r="C795" t="s">
        <v>2151</v>
      </c>
      <c r="D795" s="1">
        <v>45052</v>
      </c>
      <c r="E795" t="s">
        <v>1228</v>
      </c>
      <c r="F795" t="s">
        <v>1083</v>
      </c>
      <c r="G795">
        <v>33.9</v>
      </c>
      <c r="H795">
        <v>420.9</v>
      </c>
      <c r="I795">
        <v>14268.51</v>
      </c>
    </row>
    <row r="796" spans="1:9" x14ac:dyDescent="0.3">
      <c r="A796">
        <v>5191193</v>
      </c>
      <c r="B796">
        <v>3112</v>
      </c>
      <c r="C796" t="s">
        <v>2152</v>
      </c>
      <c r="D796" s="1">
        <v>45203</v>
      </c>
      <c r="E796" t="s">
        <v>1483</v>
      </c>
      <c r="F796" t="s">
        <v>1041</v>
      </c>
      <c r="G796">
        <v>40.94</v>
      </c>
      <c r="H796">
        <v>669.38</v>
      </c>
      <c r="I796">
        <v>27404.42</v>
      </c>
    </row>
    <row r="797" spans="1:9" x14ac:dyDescent="0.3">
      <c r="A797">
        <v>2486676</v>
      </c>
      <c r="B797">
        <v>3112</v>
      </c>
      <c r="C797" t="s">
        <v>2152</v>
      </c>
      <c r="D797" s="1">
        <v>45475</v>
      </c>
      <c r="E797" t="s">
        <v>1228</v>
      </c>
      <c r="F797" t="s">
        <v>1332</v>
      </c>
      <c r="G797">
        <v>60</v>
      </c>
      <c r="H797">
        <v>654.85</v>
      </c>
      <c r="I797">
        <v>39291</v>
      </c>
    </row>
    <row r="798" spans="1:9" x14ac:dyDescent="0.3">
      <c r="A798">
        <v>1903243</v>
      </c>
      <c r="B798">
        <v>3112</v>
      </c>
      <c r="C798" t="s">
        <v>2152</v>
      </c>
      <c r="D798" s="1">
        <v>45252</v>
      </c>
      <c r="E798" t="s">
        <v>1228</v>
      </c>
      <c r="F798" t="s">
        <v>1846</v>
      </c>
      <c r="G798">
        <v>35.46</v>
      </c>
      <c r="H798">
        <v>986.71</v>
      </c>
      <c r="I798">
        <v>34988.74</v>
      </c>
    </row>
    <row r="799" spans="1:9" x14ac:dyDescent="0.3">
      <c r="A799">
        <v>9608487</v>
      </c>
      <c r="B799">
        <v>3112</v>
      </c>
      <c r="C799" t="s">
        <v>2152</v>
      </c>
      <c r="D799" s="1">
        <v>45281</v>
      </c>
      <c r="E799" t="s">
        <v>1724</v>
      </c>
      <c r="F799" t="s">
        <v>1386</v>
      </c>
      <c r="G799">
        <v>86.74</v>
      </c>
      <c r="H799">
        <v>525.66999999999996</v>
      </c>
      <c r="I799">
        <v>45596.62</v>
      </c>
    </row>
    <row r="800" spans="1:9" x14ac:dyDescent="0.3">
      <c r="A800">
        <v>9725526</v>
      </c>
      <c r="B800">
        <v>3112</v>
      </c>
      <c r="C800" t="s">
        <v>2152</v>
      </c>
      <c r="D800" s="1">
        <v>44983</v>
      </c>
      <c r="E800" t="s">
        <v>1724</v>
      </c>
      <c r="F800" t="s">
        <v>1237</v>
      </c>
      <c r="G800">
        <v>91.63</v>
      </c>
      <c r="H800">
        <v>100.09</v>
      </c>
      <c r="I800">
        <v>9171.25</v>
      </c>
    </row>
    <row r="801" spans="1:9" x14ac:dyDescent="0.3">
      <c r="A801">
        <v>2318067</v>
      </c>
      <c r="B801">
        <v>3112</v>
      </c>
      <c r="C801" t="s">
        <v>2152</v>
      </c>
      <c r="D801" s="1">
        <v>45532</v>
      </c>
      <c r="E801" t="s">
        <v>1724</v>
      </c>
      <c r="F801" t="s">
        <v>1398</v>
      </c>
      <c r="G801">
        <v>87.58</v>
      </c>
      <c r="H801">
        <v>871.97</v>
      </c>
      <c r="I801">
        <v>76367.13</v>
      </c>
    </row>
    <row r="802" spans="1:9" x14ac:dyDescent="0.3">
      <c r="A802">
        <v>3212361</v>
      </c>
      <c r="B802">
        <v>3120</v>
      </c>
      <c r="C802" t="s">
        <v>2150</v>
      </c>
      <c r="D802" s="1">
        <v>45411</v>
      </c>
      <c r="E802" t="s">
        <v>1483</v>
      </c>
      <c r="F802" t="s">
        <v>1226</v>
      </c>
      <c r="G802">
        <v>72</v>
      </c>
      <c r="H802">
        <v>845.9</v>
      </c>
      <c r="I802">
        <v>60904.800000000003</v>
      </c>
    </row>
    <row r="803" spans="1:9" x14ac:dyDescent="0.3">
      <c r="A803">
        <v>8232851</v>
      </c>
      <c r="B803">
        <v>3120</v>
      </c>
      <c r="C803" t="s">
        <v>2150</v>
      </c>
      <c r="D803" s="1">
        <v>45360</v>
      </c>
      <c r="E803" t="s">
        <v>1483</v>
      </c>
      <c r="F803" t="s">
        <v>1555</v>
      </c>
      <c r="G803">
        <v>86.19</v>
      </c>
      <c r="H803">
        <v>358.46</v>
      </c>
      <c r="I803">
        <v>30895.67</v>
      </c>
    </row>
    <row r="804" spans="1:9" x14ac:dyDescent="0.3">
      <c r="A804">
        <v>3511389</v>
      </c>
      <c r="B804">
        <v>3120</v>
      </c>
      <c r="C804" t="s">
        <v>2150</v>
      </c>
      <c r="D804" s="1">
        <v>45333</v>
      </c>
      <c r="E804" t="s">
        <v>1483</v>
      </c>
      <c r="F804" t="s">
        <v>1566</v>
      </c>
      <c r="G804">
        <v>19.34</v>
      </c>
      <c r="H804">
        <v>318.27999999999997</v>
      </c>
      <c r="I804">
        <v>6155.54</v>
      </c>
    </row>
    <row r="805" spans="1:9" x14ac:dyDescent="0.3">
      <c r="A805">
        <v>3045718</v>
      </c>
      <c r="B805">
        <v>3120</v>
      </c>
      <c r="C805" t="s">
        <v>2150</v>
      </c>
      <c r="D805" s="1">
        <v>44883</v>
      </c>
      <c r="E805" t="s">
        <v>965</v>
      </c>
      <c r="F805" t="s">
        <v>1411</v>
      </c>
      <c r="G805">
        <v>41.71</v>
      </c>
      <c r="H805">
        <v>913.04</v>
      </c>
      <c r="I805">
        <v>38082.9</v>
      </c>
    </row>
    <row r="806" spans="1:9" x14ac:dyDescent="0.3">
      <c r="A806">
        <v>7149930</v>
      </c>
      <c r="B806">
        <v>3120</v>
      </c>
      <c r="C806" t="s">
        <v>2150</v>
      </c>
      <c r="D806" s="1">
        <v>44865</v>
      </c>
      <c r="E806" t="s">
        <v>965</v>
      </c>
      <c r="F806" t="s">
        <v>1596</v>
      </c>
      <c r="G806">
        <v>63.13</v>
      </c>
      <c r="H806">
        <v>579.26</v>
      </c>
      <c r="I806">
        <v>36568.68</v>
      </c>
    </row>
    <row r="807" spans="1:9" x14ac:dyDescent="0.3">
      <c r="A807">
        <v>5846335</v>
      </c>
      <c r="B807">
        <v>3120</v>
      </c>
      <c r="C807" t="s">
        <v>2150</v>
      </c>
      <c r="D807" s="1">
        <v>45175</v>
      </c>
      <c r="E807" t="s">
        <v>1228</v>
      </c>
      <c r="F807" t="s">
        <v>1226</v>
      </c>
      <c r="G807">
        <v>24.82</v>
      </c>
      <c r="H807">
        <v>963.56</v>
      </c>
      <c r="I807">
        <v>23915.56</v>
      </c>
    </row>
    <row r="808" spans="1:9" x14ac:dyDescent="0.3">
      <c r="A808">
        <v>4461001</v>
      </c>
      <c r="B808">
        <v>3120</v>
      </c>
      <c r="C808" t="s">
        <v>2150</v>
      </c>
      <c r="D808" s="1">
        <v>45224</v>
      </c>
      <c r="E808" t="s">
        <v>1724</v>
      </c>
      <c r="F808" t="s">
        <v>1132</v>
      </c>
      <c r="G808">
        <v>27.03</v>
      </c>
      <c r="H808">
        <v>411.8</v>
      </c>
      <c r="I808">
        <v>11130.95</v>
      </c>
    </row>
    <row r="809" spans="1:9" x14ac:dyDescent="0.3">
      <c r="A809">
        <v>2019252</v>
      </c>
      <c r="B809">
        <v>3120</v>
      </c>
      <c r="C809" t="s">
        <v>2150</v>
      </c>
      <c r="D809" s="1">
        <v>44858</v>
      </c>
      <c r="E809" t="s">
        <v>1724</v>
      </c>
      <c r="F809" t="s">
        <v>1291</v>
      </c>
      <c r="G809">
        <v>60.02</v>
      </c>
      <c r="H809">
        <v>417.67</v>
      </c>
      <c r="I809">
        <v>25068.55</v>
      </c>
    </row>
    <row r="810" spans="1:9" x14ac:dyDescent="0.3">
      <c r="A810">
        <v>8169026</v>
      </c>
      <c r="B810">
        <v>3120</v>
      </c>
      <c r="C810" t="s">
        <v>2151</v>
      </c>
      <c r="D810" s="1">
        <v>45477</v>
      </c>
      <c r="E810" t="s">
        <v>965</v>
      </c>
      <c r="F810" t="s">
        <v>1382</v>
      </c>
      <c r="G810">
        <v>28.06</v>
      </c>
      <c r="H810">
        <v>512.08000000000004</v>
      </c>
      <c r="I810">
        <v>14368.96</v>
      </c>
    </row>
    <row r="811" spans="1:9" x14ac:dyDescent="0.3">
      <c r="A811">
        <v>6177398</v>
      </c>
      <c r="B811">
        <v>3120</v>
      </c>
      <c r="C811" t="s">
        <v>2151</v>
      </c>
      <c r="D811" s="1">
        <v>45153</v>
      </c>
      <c r="E811" t="s">
        <v>965</v>
      </c>
      <c r="F811" t="s">
        <v>1592</v>
      </c>
      <c r="G811">
        <v>23.85</v>
      </c>
      <c r="H811">
        <v>421.7</v>
      </c>
      <c r="I811">
        <v>10057.549999999999</v>
      </c>
    </row>
    <row r="812" spans="1:9" x14ac:dyDescent="0.3">
      <c r="A812">
        <v>4987710</v>
      </c>
      <c r="B812">
        <v>3120</v>
      </c>
      <c r="C812" t="s">
        <v>2151</v>
      </c>
      <c r="D812" s="1">
        <v>45541</v>
      </c>
      <c r="E812" t="s">
        <v>965</v>
      </c>
      <c r="F812" t="s">
        <v>1905</v>
      </c>
      <c r="G812">
        <v>60.11</v>
      </c>
      <c r="H812">
        <v>847.32</v>
      </c>
      <c r="I812">
        <v>50932.41</v>
      </c>
    </row>
    <row r="813" spans="1:9" x14ac:dyDescent="0.3">
      <c r="A813">
        <v>1953029</v>
      </c>
      <c r="B813">
        <v>3120</v>
      </c>
      <c r="C813" t="s">
        <v>2151</v>
      </c>
      <c r="D813" s="1">
        <v>45351</v>
      </c>
      <c r="E813" t="s">
        <v>1724</v>
      </c>
      <c r="F813" t="s">
        <v>1941</v>
      </c>
      <c r="G813">
        <v>80.66</v>
      </c>
      <c r="H813">
        <v>375.08</v>
      </c>
      <c r="I813">
        <v>30253.95</v>
      </c>
    </row>
    <row r="814" spans="1:9" x14ac:dyDescent="0.3">
      <c r="A814">
        <v>9285156</v>
      </c>
      <c r="B814">
        <v>3120</v>
      </c>
      <c r="C814" t="s">
        <v>2151</v>
      </c>
      <c r="D814" s="1">
        <v>45336</v>
      </c>
      <c r="E814" t="s">
        <v>1724</v>
      </c>
      <c r="F814" t="s">
        <v>1455</v>
      </c>
      <c r="G814">
        <v>61.06</v>
      </c>
      <c r="H814">
        <v>172.14</v>
      </c>
      <c r="I814">
        <v>10510.87</v>
      </c>
    </row>
    <row r="815" spans="1:9" x14ac:dyDescent="0.3">
      <c r="A815">
        <v>4366352</v>
      </c>
      <c r="B815">
        <v>3120</v>
      </c>
      <c r="C815" t="s">
        <v>2151</v>
      </c>
      <c r="D815" s="1">
        <v>45251</v>
      </c>
      <c r="E815" t="s">
        <v>1228</v>
      </c>
      <c r="F815" t="s">
        <v>973</v>
      </c>
      <c r="G815">
        <v>58.99</v>
      </c>
      <c r="H815">
        <v>418.29</v>
      </c>
      <c r="I815">
        <v>24674.93</v>
      </c>
    </row>
    <row r="816" spans="1:9" x14ac:dyDescent="0.3">
      <c r="A816">
        <v>2537767</v>
      </c>
      <c r="B816">
        <v>3120</v>
      </c>
      <c r="C816" t="s">
        <v>2152</v>
      </c>
      <c r="D816" s="1">
        <v>44839</v>
      </c>
      <c r="E816" t="s">
        <v>1228</v>
      </c>
      <c r="F816" t="s">
        <v>1276</v>
      </c>
      <c r="G816">
        <v>71.83</v>
      </c>
      <c r="H816">
        <v>405.65</v>
      </c>
      <c r="I816">
        <v>29137.84</v>
      </c>
    </row>
    <row r="817" spans="1:9" x14ac:dyDescent="0.3">
      <c r="A817">
        <v>8643914</v>
      </c>
      <c r="B817">
        <v>3120</v>
      </c>
      <c r="C817" t="s">
        <v>2152</v>
      </c>
      <c r="D817" s="1">
        <v>45220</v>
      </c>
      <c r="E817" t="s">
        <v>1724</v>
      </c>
      <c r="F817" t="s">
        <v>1955</v>
      </c>
      <c r="G817">
        <v>17.21</v>
      </c>
      <c r="H817">
        <v>560.14</v>
      </c>
      <c r="I817">
        <v>9640.01</v>
      </c>
    </row>
    <row r="818" spans="1:9" x14ac:dyDescent="0.3">
      <c r="A818">
        <v>8242090</v>
      </c>
      <c r="B818">
        <v>3120</v>
      </c>
      <c r="C818" t="s">
        <v>2152</v>
      </c>
      <c r="D818" s="1">
        <v>45181</v>
      </c>
      <c r="E818" t="s">
        <v>965</v>
      </c>
      <c r="F818" t="s">
        <v>1784</v>
      </c>
      <c r="G818">
        <v>91.56</v>
      </c>
      <c r="H818">
        <v>94.79</v>
      </c>
      <c r="I818">
        <v>8678.9699999999993</v>
      </c>
    </row>
    <row r="819" spans="1:9" x14ac:dyDescent="0.3">
      <c r="A819">
        <v>4168113</v>
      </c>
      <c r="B819">
        <v>3193</v>
      </c>
      <c r="C819" t="s">
        <v>2150</v>
      </c>
      <c r="D819" s="1">
        <v>44884</v>
      </c>
      <c r="E819" t="s">
        <v>1483</v>
      </c>
      <c r="F819" t="s">
        <v>1532</v>
      </c>
      <c r="G819">
        <v>36.61</v>
      </c>
      <c r="H819">
        <v>115.85</v>
      </c>
      <c r="I819">
        <v>4241.2700000000004</v>
      </c>
    </row>
    <row r="820" spans="1:9" x14ac:dyDescent="0.3">
      <c r="A820">
        <v>1771544</v>
      </c>
      <c r="B820">
        <v>3193</v>
      </c>
      <c r="C820" t="s">
        <v>2150</v>
      </c>
      <c r="D820" s="1">
        <v>44923</v>
      </c>
      <c r="E820" t="s">
        <v>965</v>
      </c>
      <c r="F820" t="s">
        <v>1286</v>
      </c>
      <c r="G820">
        <v>64.66</v>
      </c>
      <c r="H820">
        <v>731.85</v>
      </c>
      <c r="I820">
        <v>47321.42</v>
      </c>
    </row>
    <row r="821" spans="1:9" x14ac:dyDescent="0.3">
      <c r="A821">
        <v>8321796</v>
      </c>
      <c r="B821">
        <v>3193</v>
      </c>
      <c r="C821" t="s">
        <v>2150</v>
      </c>
      <c r="D821" s="1">
        <v>45118</v>
      </c>
      <c r="E821" t="s">
        <v>1228</v>
      </c>
      <c r="F821" t="s">
        <v>1627</v>
      </c>
      <c r="G821">
        <v>46.5</v>
      </c>
      <c r="H821">
        <v>539.79999999999995</v>
      </c>
      <c r="I821">
        <v>25100.7</v>
      </c>
    </row>
    <row r="822" spans="1:9" x14ac:dyDescent="0.3">
      <c r="A822">
        <v>3447785</v>
      </c>
      <c r="B822">
        <v>3193</v>
      </c>
      <c r="C822" t="s">
        <v>2150</v>
      </c>
      <c r="D822" s="1">
        <v>44860</v>
      </c>
      <c r="E822" t="s">
        <v>1724</v>
      </c>
      <c r="F822" t="s">
        <v>1673</v>
      </c>
      <c r="G822">
        <v>74.790000000000006</v>
      </c>
      <c r="H822">
        <v>830.7</v>
      </c>
      <c r="I822">
        <v>62128.05</v>
      </c>
    </row>
    <row r="823" spans="1:9" x14ac:dyDescent="0.3">
      <c r="A823">
        <v>3857552</v>
      </c>
      <c r="B823">
        <v>3193</v>
      </c>
      <c r="C823" t="s">
        <v>2151</v>
      </c>
      <c r="D823" s="1">
        <v>45058</v>
      </c>
      <c r="E823" t="s">
        <v>965</v>
      </c>
      <c r="F823" t="s">
        <v>1143</v>
      </c>
      <c r="G823">
        <v>17.95</v>
      </c>
      <c r="H823">
        <v>847.54</v>
      </c>
      <c r="I823">
        <v>15213.34</v>
      </c>
    </row>
    <row r="824" spans="1:9" x14ac:dyDescent="0.3">
      <c r="A824">
        <v>3967155</v>
      </c>
      <c r="B824">
        <v>3193</v>
      </c>
      <c r="C824" t="s">
        <v>2151</v>
      </c>
      <c r="D824" s="1">
        <v>45297</v>
      </c>
      <c r="E824" t="s">
        <v>1483</v>
      </c>
      <c r="F824" t="s">
        <v>1697</v>
      </c>
      <c r="G824">
        <v>23.59</v>
      </c>
      <c r="H824">
        <v>836.11</v>
      </c>
      <c r="I824">
        <v>19723.830000000002</v>
      </c>
    </row>
    <row r="825" spans="1:9" x14ac:dyDescent="0.3">
      <c r="A825">
        <v>3131755</v>
      </c>
      <c r="B825">
        <v>3193</v>
      </c>
      <c r="C825" t="s">
        <v>2152</v>
      </c>
      <c r="D825" s="1">
        <v>45246</v>
      </c>
      <c r="E825" t="s">
        <v>1483</v>
      </c>
      <c r="F825" t="s">
        <v>1290</v>
      </c>
      <c r="G825">
        <v>76.11</v>
      </c>
      <c r="H825">
        <v>360.2</v>
      </c>
      <c r="I825">
        <v>27414.82</v>
      </c>
    </row>
    <row r="826" spans="1:9" x14ac:dyDescent="0.3">
      <c r="A826">
        <v>1529936</v>
      </c>
      <c r="B826">
        <v>3193</v>
      </c>
      <c r="C826" t="s">
        <v>2152</v>
      </c>
      <c r="D826" s="1">
        <v>45451</v>
      </c>
      <c r="E826" t="s">
        <v>1483</v>
      </c>
      <c r="F826" t="s">
        <v>1819</v>
      </c>
      <c r="G826">
        <v>61.51</v>
      </c>
      <c r="H826">
        <v>456.55</v>
      </c>
      <c r="I826">
        <v>28082.39</v>
      </c>
    </row>
    <row r="827" spans="1:9" x14ac:dyDescent="0.3">
      <c r="A827">
        <v>2695748</v>
      </c>
      <c r="B827">
        <v>3193</v>
      </c>
      <c r="C827" t="s">
        <v>2152</v>
      </c>
      <c r="D827" s="1">
        <v>44984</v>
      </c>
      <c r="E827" t="s">
        <v>1228</v>
      </c>
      <c r="F827" t="s">
        <v>1068</v>
      </c>
      <c r="G827">
        <v>37.18</v>
      </c>
      <c r="H827">
        <v>503.9</v>
      </c>
      <c r="I827">
        <v>18735</v>
      </c>
    </row>
    <row r="828" spans="1:9" x14ac:dyDescent="0.3">
      <c r="A828">
        <v>4159289</v>
      </c>
      <c r="B828">
        <v>3193</v>
      </c>
      <c r="C828" t="s">
        <v>2152</v>
      </c>
      <c r="D828" s="1">
        <v>45452</v>
      </c>
      <c r="E828" t="s">
        <v>1724</v>
      </c>
      <c r="F828" t="s">
        <v>979</v>
      </c>
      <c r="G828">
        <v>90.61</v>
      </c>
      <c r="H828">
        <v>169.4</v>
      </c>
      <c r="I828">
        <v>15349.33</v>
      </c>
    </row>
    <row r="829" spans="1:9" x14ac:dyDescent="0.3">
      <c r="A829">
        <v>1216792</v>
      </c>
      <c r="B829">
        <v>3193</v>
      </c>
      <c r="C829" t="s">
        <v>2152</v>
      </c>
      <c r="D829" s="1">
        <v>45024</v>
      </c>
      <c r="E829" t="s">
        <v>1724</v>
      </c>
      <c r="F829" t="s">
        <v>1057</v>
      </c>
      <c r="G829">
        <v>23.49</v>
      </c>
      <c r="H829">
        <v>80.959999999999994</v>
      </c>
      <c r="I829">
        <v>1901.75</v>
      </c>
    </row>
    <row r="830" spans="1:9" x14ac:dyDescent="0.3">
      <c r="A830">
        <v>2494624</v>
      </c>
      <c r="B830">
        <v>3193</v>
      </c>
      <c r="C830" t="s">
        <v>2152</v>
      </c>
      <c r="D830" s="1">
        <v>45057</v>
      </c>
      <c r="E830" t="s">
        <v>965</v>
      </c>
      <c r="F830" t="s">
        <v>1765</v>
      </c>
      <c r="G830">
        <v>58.93</v>
      </c>
      <c r="H830">
        <v>996.65</v>
      </c>
      <c r="I830">
        <v>58732.58</v>
      </c>
    </row>
    <row r="831" spans="1:9" x14ac:dyDescent="0.3">
      <c r="A831">
        <v>9703192</v>
      </c>
      <c r="B831">
        <v>3258</v>
      </c>
      <c r="C831" t="s">
        <v>2150</v>
      </c>
      <c r="D831" s="1">
        <v>45334</v>
      </c>
      <c r="E831" t="s">
        <v>1483</v>
      </c>
      <c r="F831" t="s">
        <v>1296</v>
      </c>
      <c r="G831">
        <v>87.45</v>
      </c>
      <c r="H831">
        <v>115.75</v>
      </c>
      <c r="I831">
        <v>10122.34</v>
      </c>
    </row>
    <row r="832" spans="1:9" x14ac:dyDescent="0.3">
      <c r="A832">
        <v>7397126</v>
      </c>
      <c r="B832">
        <v>3258</v>
      </c>
      <c r="C832" t="s">
        <v>2150</v>
      </c>
      <c r="D832" s="1">
        <v>45097</v>
      </c>
      <c r="E832" t="s">
        <v>1483</v>
      </c>
      <c r="F832" t="s">
        <v>1746</v>
      </c>
      <c r="G832">
        <v>14.23</v>
      </c>
      <c r="H832">
        <v>250.83</v>
      </c>
      <c r="I832">
        <v>3569.31</v>
      </c>
    </row>
    <row r="833" spans="1:9" x14ac:dyDescent="0.3">
      <c r="A833">
        <v>1489345</v>
      </c>
      <c r="B833">
        <v>3258</v>
      </c>
      <c r="C833" t="s">
        <v>2150</v>
      </c>
      <c r="D833" s="1">
        <v>45301</v>
      </c>
      <c r="E833" t="s">
        <v>1483</v>
      </c>
      <c r="F833" t="s">
        <v>1769</v>
      </c>
      <c r="G833">
        <v>11.91</v>
      </c>
      <c r="H833">
        <v>685.42</v>
      </c>
      <c r="I833">
        <v>8163.35</v>
      </c>
    </row>
    <row r="834" spans="1:9" x14ac:dyDescent="0.3">
      <c r="A834">
        <v>9154066</v>
      </c>
      <c r="B834">
        <v>3258</v>
      </c>
      <c r="C834" t="s">
        <v>2150</v>
      </c>
      <c r="D834" s="1">
        <v>45525</v>
      </c>
      <c r="E834" t="s">
        <v>965</v>
      </c>
      <c r="F834" t="s">
        <v>1713</v>
      </c>
      <c r="G834">
        <v>76.31</v>
      </c>
      <c r="H834">
        <v>362.94</v>
      </c>
      <c r="I834">
        <v>27695.95</v>
      </c>
    </row>
    <row r="835" spans="1:9" x14ac:dyDescent="0.3">
      <c r="A835">
        <v>7919273</v>
      </c>
      <c r="B835">
        <v>3258</v>
      </c>
      <c r="C835" t="s">
        <v>2150</v>
      </c>
      <c r="D835" s="1">
        <v>45049</v>
      </c>
      <c r="E835" t="s">
        <v>965</v>
      </c>
      <c r="F835" t="s">
        <v>1528</v>
      </c>
      <c r="G835">
        <v>20</v>
      </c>
      <c r="H835">
        <v>943.52</v>
      </c>
      <c r="I835">
        <v>18870.400000000001</v>
      </c>
    </row>
    <row r="836" spans="1:9" x14ac:dyDescent="0.3">
      <c r="A836">
        <v>1994490</v>
      </c>
      <c r="B836">
        <v>3258</v>
      </c>
      <c r="C836" t="s">
        <v>2150</v>
      </c>
      <c r="D836" s="1">
        <v>45514</v>
      </c>
      <c r="E836" t="s">
        <v>965</v>
      </c>
      <c r="F836" t="s">
        <v>1201</v>
      </c>
      <c r="G836">
        <v>26.48</v>
      </c>
      <c r="H836">
        <v>640.01</v>
      </c>
      <c r="I836">
        <v>16947.46</v>
      </c>
    </row>
    <row r="837" spans="1:9" x14ac:dyDescent="0.3">
      <c r="A837">
        <v>7329944</v>
      </c>
      <c r="B837">
        <v>3258</v>
      </c>
      <c r="C837" t="s">
        <v>2150</v>
      </c>
      <c r="D837" s="1">
        <v>45028</v>
      </c>
      <c r="E837" t="s">
        <v>965</v>
      </c>
      <c r="F837" t="s">
        <v>1073</v>
      </c>
      <c r="G837">
        <v>47.35</v>
      </c>
      <c r="H837">
        <v>609.28</v>
      </c>
      <c r="I837">
        <v>28849.41</v>
      </c>
    </row>
    <row r="838" spans="1:9" x14ac:dyDescent="0.3">
      <c r="A838">
        <v>8103441</v>
      </c>
      <c r="B838">
        <v>3258</v>
      </c>
      <c r="C838" t="s">
        <v>2151</v>
      </c>
      <c r="D838" s="1">
        <v>45406</v>
      </c>
      <c r="E838" t="s">
        <v>965</v>
      </c>
      <c r="F838" t="s">
        <v>1916</v>
      </c>
      <c r="G838">
        <v>40.520000000000003</v>
      </c>
      <c r="H838">
        <v>205.09</v>
      </c>
      <c r="I838">
        <v>8310.25</v>
      </c>
    </row>
    <row r="839" spans="1:9" x14ac:dyDescent="0.3">
      <c r="A839">
        <v>5798472</v>
      </c>
      <c r="B839">
        <v>3258</v>
      </c>
      <c r="C839" t="s">
        <v>2151</v>
      </c>
      <c r="D839" s="1">
        <v>45350</v>
      </c>
      <c r="E839" t="s">
        <v>965</v>
      </c>
      <c r="F839" t="s">
        <v>1649</v>
      </c>
      <c r="G839">
        <v>96.07</v>
      </c>
      <c r="H839">
        <v>884.67</v>
      </c>
      <c r="I839">
        <v>84990.25</v>
      </c>
    </row>
    <row r="840" spans="1:9" x14ac:dyDescent="0.3">
      <c r="A840">
        <v>4998023</v>
      </c>
      <c r="B840">
        <v>3258</v>
      </c>
      <c r="C840" t="s">
        <v>2151</v>
      </c>
      <c r="D840" s="1">
        <v>45516</v>
      </c>
      <c r="E840" t="s">
        <v>965</v>
      </c>
      <c r="F840" t="s">
        <v>1243</v>
      </c>
      <c r="G840">
        <v>50.18</v>
      </c>
      <c r="H840">
        <v>618.39</v>
      </c>
      <c r="I840">
        <v>31030.81</v>
      </c>
    </row>
    <row r="841" spans="1:9" x14ac:dyDescent="0.3">
      <c r="A841">
        <v>8002035</v>
      </c>
      <c r="B841">
        <v>3258</v>
      </c>
      <c r="C841" t="s">
        <v>2151</v>
      </c>
      <c r="D841" s="1">
        <v>45361</v>
      </c>
      <c r="E841" t="s">
        <v>1483</v>
      </c>
      <c r="F841" t="s">
        <v>1662</v>
      </c>
      <c r="G841">
        <v>57.06</v>
      </c>
      <c r="H841">
        <v>550.34</v>
      </c>
      <c r="I841">
        <v>31402.400000000001</v>
      </c>
    </row>
    <row r="842" spans="1:9" x14ac:dyDescent="0.3">
      <c r="A842">
        <v>9409035</v>
      </c>
      <c r="B842">
        <v>3258</v>
      </c>
      <c r="C842" t="s">
        <v>2151</v>
      </c>
      <c r="D842" s="1">
        <v>45281</v>
      </c>
      <c r="E842" t="s">
        <v>1483</v>
      </c>
      <c r="F842" t="s">
        <v>1569</v>
      </c>
      <c r="G842">
        <v>57.35</v>
      </c>
      <c r="H842">
        <v>151.77000000000001</v>
      </c>
      <c r="I842">
        <v>8704.01</v>
      </c>
    </row>
    <row r="843" spans="1:9" x14ac:dyDescent="0.3">
      <c r="A843">
        <v>5930085</v>
      </c>
      <c r="B843">
        <v>3258</v>
      </c>
      <c r="C843" t="s">
        <v>2151</v>
      </c>
      <c r="D843" s="1">
        <v>45205</v>
      </c>
      <c r="E843" t="s">
        <v>1483</v>
      </c>
      <c r="F843" t="s">
        <v>1019</v>
      </c>
      <c r="G843">
        <v>37.020000000000003</v>
      </c>
      <c r="H843">
        <v>483.7</v>
      </c>
      <c r="I843">
        <v>17906.57</v>
      </c>
    </row>
    <row r="844" spans="1:9" x14ac:dyDescent="0.3">
      <c r="A844">
        <v>9440459</v>
      </c>
      <c r="B844">
        <v>3258</v>
      </c>
      <c r="C844" t="s">
        <v>2151</v>
      </c>
      <c r="D844" s="1">
        <v>45146</v>
      </c>
      <c r="E844" t="s">
        <v>1724</v>
      </c>
      <c r="F844" t="s">
        <v>1001</v>
      </c>
      <c r="G844">
        <v>33.97</v>
      </c>
      <c r="H844">
        <v>296.19</v>
      </c>
      <c r="I844">
        <v>10061.57</v>
      </c>
    </row>
    <row r="845" spans="1:9" x14ac:dyDescent="0.3">
      <c r="A845">
        <v>9556853</v>
      </c>
      <c r="B845">
        <v>3258</v>
      </c>
      <c r="C845" t="s">
        <v>2151</v>
      </c>
      <c r="D845" s="1">
        <v>45228</v>
      </c>
      <c r="E845" t="s">
        <v>1228</v>
      </c>
      <c r="F845" t="s">
        <v>997</v>
      </c>
      <c r="G845">
        <v>49.66</v>
      </c>
      <c r="H845">
        <v>672.12</v>
      </c>
      <c r="I845">
        <v>33377.480000000003</v>
      </c>
    </row>
    <row r="846" spans="1:9" x14ac:dyDescent="0.3">
      <c r="A846">
        <v>8520531</v>
      </c>
      <c r="B846">
        <v>3258</v>
      </c>
      <c r="C846" t="s">
        <v>2152</v>
      </c>
      <c r="D846" s="1">
        <v>45313</v>
      </c>
      <c r="E846" t="s">
        <v>1228</v>
      </c>
      <c r="F846" t="s">
        <v>1693</v>
      </c>
      <c r="G846">
        <v>19.79</v>
      </c>
      <c r="H846">
        <v>111.52</v>
      </c>
      <c r="I846">
        <v>2206.98</v>
      </c>
    </row>
    <row r="847" spans="1:9" x14ac:dyDescent="0.3">
      <c r="A847">
        <v>9867393</v>
      </c>
      <c r="B847">
        <v>3258</v>
      </c>
      <c r="C847" t="s">
        <v>2152</v>
      </c>
      <c r="D847" s="1">
        <v>45303</v>
      </c>
      <c r="E847" t="s">
        <v>1228</v>
      </c>
      <c r="F847" t="s">
        <v>1878</v>
      </c>
      <c r="G847">
        <v>63.2</v>
      </c>
      <c r="H847">
        <v>622.49</v>
      </c>
      <c r="I847">
        <v>39341.370000000003</v>
      </c>
    </row>
    <row r="848" spans="1:9" x14ac:dyDescent="0.3">
      <c r="A848">
        <v>2130820</v>
      </c>
      <c r="B848">
        <v>3258</v>
      </c>
      <c r="C848" t="s">
        <v>2152</v>
      </c>
      <c r="D848" s="1">
        <v>45383</v>
      </c>
      <c r="E848" t="s">
        <v>1228</v>
      </c>
      <c r="F848" t="s">
        <v>1673</v>
      </c>
      <c r="G848">
        <v>83.7</v>
      </c>
      <c r="H848">
        <v>451.31</v>
      </c>
      <c r="I848">
        <v>37774.65</v>
      </c>
    </row>
    <row r="849" spans="1:9" x14ac:dyDescent="0.3">
      <c r="A849">
        <v>2994729</v>
      </c>
      <c r="B849">
        <v>3258</v>
      </c>
      <c r="C849" t="s">
        <v>2152</v>
      </c>
      <c r="D849" s="1">
        <v>45007</v>
      </c>
      <c r="E849" t="s">
        <v>1724</v>
      </c>
      <c r="F849" t="s">
        <v>1576</v>
      </c>
      <c r="G849">
        <v>56.58</v>
      </c>
      <c r="H849">
        <v>237.57</v>
      </c>
      <c r="I849">
        <v>13441.71</v>
      </c>
    </row>
    <row r="850" spans="1:9" x14ac:dyDescent="0.3">
      <c r="A850">
        <v>1809159</v>
      </c>
      <c r="B850">
        <v>3258</v>
      </c>
      <c r="C850" t="s">
        <v>2152</v>
      </c>
      <c r="D850" s="1">
        <v>45106</v>
      </c>
      <c r="E850" t="s">
        <v>1724</v>
      </c>
      <c r="F850" t="s">
        <v>1319</v>
      </c>
      <c r="G850">
        <v>57.93</v>
      </c>
      <c r="H850">
        <v>477.37</v>
      </c>
      <c r="I850">
        <v>27654.04</v>
      </c>
    </row>
    <row r="851" spans="1:9" x14ac:dyDescent="0.3">
      <c r="A851">
        <v>7472820</v>
      </c>
      <c r="B851">
        <v>3258</v>
      </c>
      <c r="C851" t="s">
        <v>2152</v>
      </c>
      <c r="D851" s="1">
        <v>45410</v>
      </c>
      <c r="E851" t="s">
        <v>965</v>
      </c>
      <c r="F851" t="s">
        <v>1482</v>
      </c>
      <c r="G851">
        <v>30.22</v>
      </c>
      <c r="H851">
        <v>347.39</v>
      </c>
      <c r="I851">
        <v>10498.13</v>
      </c>
    </row>
    <row r="852" spans="1:9" x14ac:dyDescent="0.3">
      <c r="A852">
        <v>2797138</v>
      </c>
      <c r="B852">
        <v>3258</v>
      </c>
      <c r="C852" t="s">
        <v>2152</v>
      </c>
      <c r="D852" s="1">
        <v>45317</v>
      </c>
      <c r="E852" t="s">
        <v>965</v>
      </c>
      <c r="F852" t="s">
        <v>1868</v>
      </c>
      <c r="G852">
        <v>12.19</v>
      </c>
      <c r="H852">
        <v>588.51</v>
      </c>
      <c r="I852">
        <v>7173.94</v>
      </c>
    </row>
    <row r="853" spans="1:9" x14ac:dyDescent="0.3">
      <c r="A853">
        <v>8429298</v>
      </c>
      <c r="B853">
        <v>3300</v>
      </c>
      <c r="C853" t="s">
        <v>2150</v>
      </c>
      <c r="D853" s="1">
        <v>45254</v>
      </c>
      <c r="E853" t="s">
        <v>1483</v>
      </c>
      <c r="F853" t="s">
        <v>1518</v>
      </c>
      <c r="G853">
        <v>28.24</v>
      </c>
      <c r="H853">
        <v>285.64999999999998</v>
      </c>
      <c r="I853">
        <v>8066.76</v>
      </c>
    </row>
    <row r="854" spans="1:9" x14ac:dyDescent="0.3">
      <c r="A854">
        <v>2943420</v>
      </c>
      <c r="B854">
        <v>3300</v>
      </c>
      <c r="C854" t="s">
        <v>2150</v>
      </c>
      <c r="D854" s="1">
        <v>45141</v>
      </c>
      <c r="E854" t="s">
        <v>1483</v>
      </c>
      <c r="F854" t="s">
        <v>1822</v>
      </c>
      <c r="G854">
        <v>91.21</v>
      </c>
      <c r="H854">
        <v>116.51</v>
      </c>
      <c r="I854">
        <v>10626.88</v>
      </c>
    </row>
    <row r="855" spans="1:9" x14ac:dyDescent="0.3">
      <c r="A855">
        <v>7210745</v>
      </c>
      <c r="B855">
        <v>3300</v>
      </c>
      <c r="C855" t="s">
        <v>2150</v>
      </c>
      <c r="D855" s="1">
        <v>44937</v>
      </c>
      <c r="E855" t="s">
        <v>1228</v>
      </c>
      <c r="F855" t="s">
        <v>1771</v>
      </c>
      <c r="G855">
        <v>1.89</v>
      </c>
      <c r="H855">
        <v>65.25</v>
      </c>
      <c r="I855">
        <v>123.32</v>
      </c>
    </row>
    <row r="856" spans="1:9" x14ac:dyDescent="0.3">
      <c r="A856">
        <v>2493326</v>
      </c>
      <c r="B856">
        <v>3300</v>
      </c>
      <c r="C856" t="s">
        <v>2151</v>
      </c>
      <c r="D856" s="1">
        <v>45130</v>
      </c>
      <c r="E856" t="s">
        <v>965</v>
      </c>
      <c r="F856" t="s">
        <v>1500</v>
      </c>
      <c r="G856">
        <v>1.2</v>
      </c>
      <c r="H856">
        <v>146.6</v>
      </c>
      <c r="I856">
        <v>175.92</v>
      </c>
    </row>
    <row r="857" spans="1:9" x14ac:dyDescent="0.3">
      <c r="A857">
        <v>4949818</v>
      </c>
      <c r="B857">
        <v>3300</v>
      </c>
      <c r="C857" t="s">
        <v>2151</v>
      </c>
      <c r="D857" s="1">
        <v>45275</v>
      </c>
      <c r="E857" t="s">
        <v>965</v>
      </c>
      <c r="F857" t="s">
        <v>1014</v>
      </c>
      <c r="G857">
        <v>99.84</v>
      </c>
      <c r="H857">
        <v>505.63</v>
      </c>
      <c r="I857">
        <v>50482.1</v>
      </c>
    </row>
    <row r="858" spans="1:9" x14ac:dyDescent="0.3">
      <c r="A858">
        <v>5428643</v>
      </c>
      <c r="B858">
        <v>3300</v>
      </c>
      <c r="C858" t="s">
        <v>2151</v>
      </c>
      <c r="D858" s="1">
        <v>45390</v>
      </c>
      <c r="E858" t="s">
        <v>1483</v>
      </c>
      <c r="F858" t="s">
        <v>1710</v>
      </c>
      <c r="G858">
        <v>62.54</v>
      </c>
      <c r="H858">
        <v>485.32</v>
      </c>
      <c r="I858">
        <v>30351.91</v>
      </c>
    </row>
    <row r="859" spans="1:9" x14ac:dyDescent="0.3">
      <c r="A859">
        <v>6510686</v>
      </c>
      <c r="B859">
        <v>3300</v>
      </c>
      <c r="C859" t="s">
        <v>2151</v>
      </c>
      <c r="D859" s="1">
        <v>45294</v>
      </c>
      <c r="E859" t="s">
        <v>1483</v>
      </c>
      <c r="F859" t="s">
        <v>1777</v>
      </c>
      <c r="G859">
        <v>46.2</v>
      </c>
      <c r="H859">
        <v>61.45</v>
      </c>
      <c r="I859">
        <v>2838.99</v>
      </c>
    </row>
    <row r="860" spans="1:9" x14ac:dyDescent="0.3">
      <c r="A860">
        <v>6560674</v>
      </c>
      <c r="B860">
        <v>3300</v>
      </c>
      <c r="C860" t="s">
        <v>2151</v>
      </c>
      <c r="D860" s="1">
        <v>45272</v>
      </c>
      <c r="E860" t="s">
        <v>1228</v>
      </c>
      <c r="F860" t="s">
        <v>1041</v>
      </c>
      <c r="G860">
        <v>6.38</v>
      </c>
      <c r="H860">
        <v>282.60000000000002</v>
      </c>
      <c r="I860">
        <v>1802.99</v>
      </c>
    </row>
    <row r="861" spans="1:9" x14ac:dyDescent="0.3">
      <c r="A861">
        <v>4890144</v>
      </c>
      <c r="B861">
        <v>3300</v>
      </c>
      <c r="C861" t="s">
        <v>2152</v>
      </c>
      <c r="D861" s="1">
        <v>45140</v>
      </c>
      <c r="E861" t="s">
        <v>1483</v>
      </c>
      <c r="F861" t="s">
        <v>1232</v>
      </c>
      <c r="G861">
        <v>70.7</v>
      </c>
      <c r="H861">
        <v>627.89</v>
      </c>
      <c r="I861">
        <v>44391.82</v>
      </c>
    </row>
    <row r="862" spans="1:9" x14ac:dyDescent="0.3">
      <c r="A862">
        <v>7244768</v>
      </c>
      <c r="B862">
        <v>3300</v>
      </c>
      <c r="C862" t="s">
        <v>2152</v>
      </c>
      <c r="D862" s="1">
        <v>45181</v>
      </c>
      <c r="E862" t="s">
        <v>1483</v>
      </c>
      <c r="F862" t="s">
        <v>1012</v>
      </c>
      <c r="G862">
        <v>57.53</v>
      </c>
      <c r="H862">
        <v>368.63</v>
      </c>
      <c r="I862">
        <v>21207.279999999999</v>
      </c>
    </row>
    <row r="863" spans="1:9" x14ac:dyDescent="0.3">
      <c r="A863">
        <v>3451853</v>
      </c>
      <c r="B863">
        <v>3300</v>
      </c>
      <c r="C863" t="s">
        <v>2152</v>
      </c>
      <c r="D863" s="1">
        <v>45136</v>
      </c>
      <c r="E863" t="s">
        <v>1724</v>
      </c>
      <c r="F863" t="s">
        <v>1790</v>
      </c>
      <c r="G863">
        <v>23.12</v>
      </c>
      <c r="H863">
        <v>119.05</v>
      </c>
      <c r="I863">
        <v>2752.44</v>
      </c>
    </row>
    <row r="864" spans="1:9" x14ac:dyDescent="0.3">
      <c r="A864">
        <v>9298463</v>
      </c>
      <c r="B864">
        <v>3300</v>
      </c>
      <c r="C864" t="s">
        <v>2152</v>
      </c>
      <c r="D864" s="1">
        <v>45257</v>
      </c>
      <c r="E864" t="s">
        <v>1724</v>
      </c>
      <c r="F864" t="s">
        <v>1876</v>
      </c>
      <c r="G864">
        <v>46</v>
      </c>
      <c r="H864">
        <v>625.77</v>
      </c>
      <c r="I864">
        <v>28785.42</v>
      </c>
    </row>
    <row r="865" spans="1:9" x14ac:dyDescent="0.3">
      <c r="A865">
        <v>4788357</v>
      </c>
      <c r="B865">
        <v>3300</v>
      </c>
      <c r="C865" t="s">
        <v>2152</v>
      </c>
      <c r="D865" s="1">
        <v>45321</v>
      </c>
      <c r="E865" t="s">
        <v>965</v>
      </c>
      <c r="F865" t="s">
        <v>1559</v>
      </c>
      <c r="G865">
        <v>50.91</v>
      </c>
      <c r="H865">
        <v>733.25</v>
      </c>
      <c r="I865">
        <v>37329.760000000002</v>
      </c>
    </row>
    <row r="866" spans="1:9" x14ac:dyDescent="0.3">
      <c r="A866">
        <v>2600349</v>
      </c>
      <c r="B866">
        <v>3300</v>
      </c>
      <c r="C866" t="s">
        <v>2152</v>
      </c>
      <c r="D866" s="1">
        <v>45064</v>
      </c>
      <c r="E866" t="s">
        <v>965</v>
      </c>
      <c r="F866" t="s">
        <v>1147</v>
      </c>
      <c r="G866">
        <v>97.49</v>
      </c>
      <c r="H866">
        <v>818.66</v>
      </c>
      <c r="I866">
        <v>79811.16</v>
      </c>
    </row>
    <row r="867" spans="1:9" x14ac:dyDescent="0.3">
      <c r="A867">
        <v>1020026</v>
      </c>
      <c r="B867">
        <v>3300</v>
      </c>
      <c r="C867" t="s">
        <v>2152</v>
      </c>
      <c r="D867" s="1">
        <v>45161</v>
      </c>
      <c r="E867" t="s">
        <v>965</v>
      </c>
      <c r="F867" t="s">
        <v>1930</v>
      </c>
      <c r="G867">
        <v>88.63</v>
      </c>
      <c r="H867">
        <v>903.14</v>
      </c>
      <c r="I867">
        <v>80045.3</v>
      </c>
    </row>
    <row r="868" spans="1:9" x14ac:dyDescent="0.3">
      <c r="A868">
        <v>3790827</v>
      </c>
      <c r="B868">
        <v>3302</v>
      </c>
      <c r="C868" t="s">
        <v>2150</v>
      </c>
      <c r="D868" s="1">
        <v>45073</v>
      </c>
      <c r="E868" t="s">
        <v>1483</v>
      </c>
      <c r="F868" t="s">
        <v>1236</v>
      </c>
      <c r="G868">
        <v>3.11</v>
      </c>
      <c r="H868">
        <v>379.19</v>
      </c>
      <c r="I868">
        <v>1179.28</v>
      </c>
    </row>
    <row r="869" spans="1:9" x14ac:dyDescent="0.3">
      <c r="A869">
        <v>2483145</v>
      </c>
      <c r="B869">
        <v>3302</v>
      </c>
      <c r="C869" t="s">
        <v>2150</v>
      </c>
      <c r="D869" s="1">
        <v>45025</v>
      </c>
      <c r="E869" t="s">
        <v>965</v>
      </c>
      <c r="F869" t="s">
        <v>1028</v>
      </c>
      <c r="G869">
        <v>41.78</v>
      </c>
      <c r="H869">
        <v>211.89</v>
      </c>
      <c r="I869">
        <v>8852.76</v>
      </c>
    </row>
    <row r="870" spans="1:9" x14ac:dyDescent="0.3">
      <c r="A870">
        <v>7032648</v>
      </c>
      <c r="B870">
        <v>3302</v>
      </c>
      <c r="C870" t="s">
        <v>2151</v>
      </c>
      <c r="D870" s="1">
        <v>45060</v>
      </c>
      <c r="E870" t="s">
        <v>965</v>
      </c>
      <c r="F870" t="s">
        <v>1007</v>
      </c>
      <c r="G870">
        <v>85.83</v>
      </c>
      <c r="H870">
        <v>532.87</v>
      </c>
      <c r="I870">
        <v>45736.23</v>
      </c>
    </row>
    <row r="871" spans="1:9" x14ac:dyDescent="0.3">
      <c r="A871">
        <v>8257830</v>
      </c>
      <c r="B871">
        <v>3302</v>
      </c>
      <c r="C871" t="s">
        <v>2151</v>
      </c>
      <c r="D871" s="1">
        <v>45103</v>
      </c>
      <c r="E871" t="s">
        <v>965</v>
      </c>
      <c r="F871" t="s">
        <v>1486</v>
      </c>
      <c r="G871">
        <v>55.35</v>
      </c>
      <c r="H871">
        <v>61.18</v>
      </c>
      <c r="I871">
        <v>3386.31</v>
      </c>
    </row>
    <row r="872" spans="1:9" x14ac:dyDescent="0.3">
      <c r="A872">
        <v>2940433</v>
      </c>
      <c r="B872">
        <v>3302</v>
      </c>
      <c r="C872" t="s">
        <v>2151</v>
      </c>
      <c r="D872" s="1">
        <v>45387</v>
      </c>
      <c r="E872" t="s">
        <v>1483</v>
      </c>
      <c r="F872" t="s">
        <v>1132</v>
      </c>
      <c r="G872">
        <v>95.47</v>
      </c>
      <c r="H872">
        <v>849.45</v>
      </c>
      <c r="I872">
        <v>81096.990000000005</v>
      </c>
    </row>
    <row r="873" spans="1:9" x14ac:dyDescent="0.3">
      <c r="A873">
        <v>8590608</v>
      </c>
      <c r="B873">
        <v>3302</v>
      </c>
      <c r="C873" t="s">
        <v>2151</v>
      </c>
      <c r="D873" s="1">
        <v>45104</v>
      </c>
      <c r="E873" t="s">
        <v>1724</v>
      </c>
      <c r="F873" t="s">
        <v>1251</v>
      </c>
      <c r="G873">
        <v>2.82</v>
      </c>
      <c r="H873">
        <v>651.27</v>
      </c>
      <c r="I873">
        <v>1836.58</v>
      </c>
    </row>
    <row r="874" spans="1:9" x14ac:dyDescent="0.3">
      <c r="A874">
        <v>4759288</v>
      </c>
      <c r="B874">
        <v>3302</v>
      </c>
      <c r="C874" t="s">
        <v>2152</v>
      </c>
      <c r="D874" s="1">
        <v>45557</v>
      </c>
      <c r="E874" t="s">
        <v>1483</v>
      </c>
      <c r="F874" t="s">
        <v>1171</v>
      </c>
      <c r="G874">
        <v>70.37</v>
      </c>
      <c r="H874">
        <v>180.08</v>
      </c>
      <c r="I874">
        <v>12672.23</v>
      </c>
    </row>
    <row r="875" spans="1:9" x14ac:dyDescent="0.3">
      <c r="A875">
        <v>6982346</v>
      </c>
      <c r="B875">
        <v>3302</v>
      </c>
      <c r="C875" t="s">
        <v>2152</v>
      </c>
      <c r="D875" s="1">
        <v>45194</v>
      </c>
      <c r="E875" t="s">
        <v>1483</v>
      </c>
      <c r="F875" t="s">
        <v>1709</v>
      </c>
      <c r="G875">
        <v>62.39</v>
      </c>
      <c r="H875">
        <v>353.12</v>
      </c>
      <c r="I875">
        <v>22031.16</v>
      </c>
    </row>
    <row r="876" spans="1:9" x14ac:dyDescent="0.3">
      <c r="A876">
        <v>5538631</v>
      </c>
      <c r="B876">
        <v>3302</v>
      </c>
      <c r="C876" t="s">
        <v>2152</v>
      </c>
      <c r="D876" s="1">
        <v>45471</v>
      </c>
      <c r="E876" t="s">
        <v>1228</v>
      </c>
      <c r="F876" t="s">
        <v>1051</v>
      </c>
      <c r="G876">
        <v>52.3</v>
      </c>
      <c r="H876">
        <v>314.92</v>
      </c>
      <c r="I876">
        <v>16470.32</v>
      </c>
    </row>
    <row r="877" spans="1:9" x14ac:dyDescent="0.3">
      <c r="A877">
        <v>3308421</v>
      </c>
      <c r="B877">
        <v>3302</v>
      </c>
      <c r="C877" t="s">
        <v>2152</v>
      </c>
      <c r="D877" s="1">
        <v>45367</v>
      </c>
      <c r="E877" t="s">
        <v>1228</v>
      </c>
      <c r="F877" t="s">
        <v>976</v>
      </c>
      <c r="G877">
        <v>85.53</v>
      </c>
      <c r="H877">
        <v>438.12</v>
      </c>
      <c r="I877">
        <v>37472.400000000001</v>
      </c>
    </row>
    <row r="878" spans="1:9" x14ac:dyDescent="0.3">
      <c r="A878">
        <v>3842166</v>
      </c>
      <c r="B878">
        <v>3302</v>
      </c>
      <c r="C878" t="s">
        <v>2152</v>
      </c>
      <c r="D878" s="1">
        <v>45460</v>
      </c>
      <c r="E878" t="s">
        <v>1228</v>
      </c>
      <c r="F878" t="s">
        <v>1269</v>
      </c>
      <c r="G878">
        <v>68.849999999999994</v>
      </c>
      <c r="H878">
        <v>82.95</v>
      </c>
      <c r="I878">
        <v>5711.11</v>
      </c>
    </row>
    <row r="879" spans="1:9" x14ac:dyDescent="0.3">
      <c r="A879">
        <v>8250720</v>
      </c>
      <c r="B879">
        <v>3302</v>
      </c>
      <c r="C879" t="s">
        <v>2152</v>
      </c>
      <c r="D879" s="1">
        <v>45213</v>
      </c>
      <c r="E879" t="s">
        <v>1228</v>
      </c>
      <c r="F879" t="s">
        <v>1924</v>
      </c>
      <c r="G879">
        <v>84.86</v>
      </c>
      <c r="H879">
        <v>332.93</v>
      </c>
      <c r="I879">
        <v>28252.44</v>
      </c>
    </row>
    <row r="880" spans="1:9" x14ac:dyDescent="0.3">
      <c r="A880">
        <v>1683241</v>
      </c>
      <c r="B880">
        <v>3302</v>
      </c>
      <c r="C880" t="s">
        <v>2152</v>
      </c>
      <c r="D880" s="1">
        <v>45551</v>
      </c>
      <c r="E880" t="s">
        <v>1724</v>
      </c>
      <c r="F880" t="s">
        <v>1137</v>
      </c>
      <c r="G880">
        <v>97.05</v>
      </c>
      <c r="H880">
        <v>51.07</v>
      </c>
      <c r="I880">
        <v>4956.34</v>
      </c>
    </row>
    <row r="881" spans="1:9" x14ac:dyDescent="0.3">
      <c r="A881">
        <v>3838562</v>
      </c>
      <c r="B881">
        <v>3504</v>
      </c>
      <c r="C881" t="s">
        <v>2150</v>
      </c>
      <c r="D881" s="1">
        <v>45123</v>
      </c>
      <c r="E881" t="s">
        <v>965</v>
      </c>
      <c r="F881" t="s">
        <v>1563</v>
      </c>
      <c r="G881">
        <v>51.01</v>
      </c>
      <c r="H881">
        <v>572.25</v>
      </c>
      <c r="I881">
        <v>29190.47</v>
      </c>
    </row>
    <row r="882" spans="1:9" x14ac:dyDescent="0.3">
      <c r="A882">
        <v>5819266</v>
      </c>
      <c r="B882">
        <v>3504</v>
      </c>
      <c r="C882" t="s">
        <v>2150</v>
      </c>
      <c r="D882" s="1">
        <v>45124</v>
      </c>
      <c r="E882" t="s">
        <v>1228</v>
      </c>
      <c r="F882" t="s">
        <v>1834</v>
      </c>
      <c r="G882">
        <v>48.85</v>
      </c>
      <c r="H882">
        <v>458.67</v>
      </c>
      <c r="I882">
        <v>22406.03</v>
      </c>
    </row>
    <row r="883" spans="1:9" x14ac:dyDescent="0.3">
      <c r="A883">
        <v>5948221</v>
      </c>
      <c r="B883">
        <v>3504</v>
      </c>
      <c r="C883" t="s">
        <v>2150</v>
      </c>
      <c r="D883" s="1">
        <v>45319</v>
      </c>
      <c r="E883" t="s">
        <v>1724</v>
      </c>
      <c r="F883" t="s">
        <v>1104</v>
      </c>
      <c r="G883">
        <v>38.11</v>
      </c>
      <c r="H883">
        <v>980.85</v>
      </c>
      <c r="I883">
        <v>37380.19</v>
      </c>
    </row>
    <row r="884" spans="1:9" x14ac:dyDescent="0.3">
      <c r="A884">
        <v>4886232</v>
      </c>
      <c r="B884">
        <v>3504</v>
      </c>
      <c r="C884" t="s">
        <v>2151</v>
      </c>
      <c r="D884" s="1">
        <v>44985</v>
      </c>
      <c r="E884" t="s">
        <v>965</v>
      </c>
      <c r="F884" t="s">
        <v>1587</v>
      </c>
      <c r="G884">
        <v>70.650000000000006</v>
      </c>
      <c r="H884">
        <v>593.66</v>
      </c>
      <c r="I884">
        <v>41942.080000000002</v>
      </c>
    </row>
    <row r="885" spans="1:9" x14ac:dyDescent="0.3">
      <c r="A885">
        <v>2700172</v>
      </c>
      <c r="B885">
        <v>3504</v>
      </c>
      <c r="C885" t="s">
        <v>2151</v>
      </c>
      <c r="D885" s="1">
        <v>45531</v>
      </c>
      <c r="E885" t="s">
        <v>965</v>
      </c>
      <c r="F885" t="s">
        <v>1596</v>
      </c>
      <c r="G885">
        <v>11.41</v>
      </c>
      <c r="H885">
        <v>618.67999999999995</v>
      </c>
      <c r="I885">
        <v>7059.14</v>
      </c>
    </row>
    <row r="886" spans="1:9" x14ac:dyDescent="0.3">
      <c r="A886">
        <v>8133691</v>
      </c>
      <c r="B886">
        <v>3504</v>
      </c>
      <c r="C886" t="s">
        <v>2151</v>
      </c>
      <c r="D886" s="1">
        <v>45303</v>
      </c>
      <c r="E886" t="s">
        <v>1483</v>
      </c>
      <c r="F886" t="s">
        <v>1789</v>
      </c>
      <c r="G886">
        <v>17.54</v>
      </c>
      <c r="H886">
        <v>455.25</v>
      </c>
      <c r="I886">
        <v>7985.09</v>
      </c>
    </row>
    <row r="887" spans="1:9" x14ac:dyDescent="0.3">
      <c r="A887">
        <v>6963057</v>
      </c>
      <c r="B887">
        <v>3504</v>
      </c>
      <c r="C887" t="s">
        <v>2151</v>
      </c>
      <c r="D887" s="1">
        <v>45074</v>
      </c>
      <c r="E887" t="s">
        <v>1724</v>
      </c>
      <c r="F887" t="s">
        <v>1755</v>
      </c>
      <c r="G887">
        <v>14.11</v>
      </c>
      <c r="H887">
        <v>992.8</v>
      </c>
      <c r="I887">
        <v>14008.41</v>
      </c>
    </row>
    <row r="888" spans="1:9" x14ac:dyDescent="0.3">
      <c r="A888">
        <v>5056916</v>
      </c>
      <c r="B888">
        <v>3504</v>
      </c>
      <c r="C888" t="s">
        <v>2151</v>
      </c>
      <c r="D888" s="1">
        <v>45142</v>
      </c>
      <c r="E888" t="s">
        <v>1724</v>
      </c>
      <c r="F888" t="s">
        <v>1099</v>
      </c>
      <c r="G888">
        <v>40.15</v>
      </c>
      <c r="H888">
        <v>490.48</v>
      </c>
      <c r="I888">
        <v>19692.77</v>
      </c>
    </row>
    <row r="889" spans="1:9" x14ac:dyDescent="0.3">
      <c r="A889">
        <v>3676814</v>
      </c>
      <c r="B889">
        <v>3504</v>
      </c>
      <c r="C889" t="s">
        <v>2151</v>
      </c>
      <c r="D889" s="1">
        <v>45407</v>
      </c>
      <c r="E889" t="s">
        <v>1228</v>
      </c>
      <c r="F889" t="s">
        <v>1103</v>
      </c>
      <c r="G889">
        <v>25.84</v>
      </c>
      <c r="H889">
        <v>65.89</v>
      </c>
      <c r="I889">
        <v>1702.6</v>
      </c>
    </row>
    <row r="890" spans="1:9" x14ac:dyDescent="0.3">
      <c r="A890">
        <v>2198284</v>
      </c>
      <c r="B890">
        <v>3504</v>
      </c>
      <c r="C890" t="s">
        <v>2151</v>
      </c>
      <c r="D890" s="1">
        <v>45205</v>
      </c>
      <c r="E890" t="s">
        <v>1228</v>
      </c>
      <c r="F890" t="s">
        <v>1683</v>
      </c>
      <c r="G890">
        <v>82.99</v>
      </c>
      <c r="H890">
        <v>158.9</v>
      </c>
      <c r="I890">
        <v>13187.11</v>
      </c>
    </row>
    <row r="891" spans="1:9" x14ac:dyDescent="0.3">
      <c r="A891">
        <v>8630058</v>
      </c>
      <c r="B891">
        <v>3504</v>
      </c>
      <c r="C891" t="s">
        <v>2152</v>
      </c>
      <c r="D891" s="1">
        <v>44884</v>
      </c>
      <c r="E891" t="s">
        <v>1483</v>
      </c>
      <c r="F891" t="s">
        <v>1320</v>
      </c>
      <c r="G891">
        <v>4.6500000000000004</v>
      </c>
      <c r="H891">
        <v>184.94</v>
      </c>
      <c r="I891">
        <v>859.97</v>
      </c>
    </row>
    <row r="892" spans="1:9" x14ac:dyDescent="0.3">
      <c r="A892">
        <v>6958615</v>
      </c>
      <c r="B892">
        <v>3504</v>
      </c>
      <c r="C892" t="s">
        <v>2152</v>
      </c>
      <c r="D892" s="1">
        <v>45085</v>
      </c>
      <c r="E892" t="s">
        <v>1483</v>
      </c>
      <c r="F892" t="s">
        <v>1802</v>
      </c>
      <c r="G892">
        <v>85.84</v>
      </c>
      <c r="H892">
        <v>217.14</v>
      </c>
      <c r="I892">
        <v>18639.3</v>
      </c>
    </row>
    <row r="893" spans="1:9" x14ac:dyDescent="0.3">
      <c r="A893">
        <v>5250895</v>
      </c>
      <c r="B893">
        <v>3504</v>
      </c>
      <c r="C893" t="s">
        <v>2152</v>
      </c>
      <c r="D893" s="1">
        <v>45315</v>
      </c>
      <c r="E893" t="s">
        <v>1483</v>
      </c>
      <c r="F893" t="s">
        <v>993</v>
      </c>
      <c r="G893">
        <v>13.68</v>
      </c>
      <c r="H893">
        <v>664.48</v>
      </c>
      <c r="I893">
        <v>9090.09</v>
      </c>
    </row>
    <row r="894" spans="1:9" x14ac:dyDescent="0.3">
      <c r="A894">
        <v>9490752</v>
      </c>
      <c r="B894">
        <v>3558</v>
      </c>
      <c r="C894" t="s">
        <v>2150</v>
      </c>
      <c r="D894" s="1">
        <v>45268</v>
      </c>
      <c r="E894" t="s">
        <v>1724</v>
      </c>
      <c r="F894" t="s">
        <v>1323</v>
      </c>
      <c r="G894">
        <v>13.26</v>
      </c>
      <c r="H894">
        <v>365.79</v>
      </c>
      <c r="I894">
        <v>4850.38</v>
      </c>
    </row>
    <row r="895" spans="1:9" x14ac:dyDescent="0.3">
      <c r="A895">
        <v>3276226</v>
      </c>
      <c r="B895">
        <v>3558</v>
      </c>
      <c r="C895" t="s">
        <v>2150</v>
      </c>
      <c r="D895" s="1">
        <v>45202</v>
      </c>
      <c r="E895" t="s">
        <v>1724</v>
      </c>
      <c r="F895" t="s">
        <v>1593</v>
      </c>
      <c r="G895">
        <v>92.82</v>
      </c>
      <c r="H895">
        <v>372.88</v>
      </c>
      <c r="I895">
        <v>34610.720000000001</v>
      </c>
    </row>
    <row r="896" spans="1:9" x14ac:dyDescent="0.3">
      <c r="A896">
        <v>6017106</v>
      </c>
      <c r="B896">
        <v>3558</v>
      </c>
      <c r="C896" t="s">
        <v>2151</v>
      </c>
      <c r="D896" s="1">
        <v>45108</v>
      </c>
      <c r="E896" t="s">
        <v>965</v>
      </c>
      <c r="F896" t="s">
        <v>985</v>
      </c>
      <c r="G896">
        <v>10.98</v>
      </c>
      <c r="H896">
        <v>201.12</v>
      </c>
      <c r="I896">
        <v>2208.3000000000002</v>
      </c>
    </row>
    <row r="897" spans="1:9" x14ac:dyDescent="0.3">
      <c r="A897">
        <v>2691407</v>
      </c>
      <c r="B897">
        <v>3558</v>
      </c>
      <c r="C897" t="s">
        <v>2151</v>
      </c>
      <c r="D897" s="1">
        <v>45105</v>
      </c>
      <c r="E897" t="s">
        <v>965</v>
      </c>
      <c r="F897" t="s">
        <v>1567</v>
      </c>
      <c r="G897">
        <v>92.9</v>
      </c>
      <c r="H897">
        <v>330.6</v>
      </c>
      <c r="I897">
        <v>30712.74</v>
      </c>
    </row>
    <row r="898" spans="1:9" x14ac:dyDescent="0.3">
      <c r="A898">
        <v>9189800</v>
      </c>
      <c r="B898">
        <v>3558</v>
      </c>
      <c r="C898" t="s">
        <v>2151</v>
      </c>
      <c r="D898" s="1">
        <v>45355</v>
      </c>
      <c r="E898" t="s">
        <v>965</v>
      </c>
      <c r="F898" t="s">
        <v>1155</v>
      </c>
      <c r="G898">
        <v>22.79</v>
      </c>
      <c r="H898">
        <v>853.46</v>
      </c>
      <c r="I898">
        <v>19450.349999999999</v>
      </c>
    </row>
    <row r="899" spans="1:9" x14ac:dyDescent="0.3">
      <c r="A899">
        <v>3299827</v>
      </c>
      <c r="B899">
        <v>3558</v>
      </c>
      <c r="C899" t="s">
        <v>2151</v>
      </c>
      <c r="D899" s="1">
        <v>45336</v>
      </c>
      <c r="E899" t="s">
        <v>965</v>
      </c>
      <c r="F899" t="s">
        <v>1698</v>
      </c>
      <c r="G899">
        <v>59.03</v>
      </c>
      <c r="H899">
        <v>505.69</v>
      </c>
      <c r="I899">
        <v>29850.880000000001</v>
      </c>
    </row>
    <row r="900" spans="1:9" x14ac:dyDescent="0.3">
      <c r="A900">
        <v>5844694</v>
      </c>
      <c r="B900">
        <v>3558</v>
      </c>
      <c r="C900" t="s">
        <v>2152</v>
      </c>
      <c r="D900" s="1">
        <v>45036</v>
      </c>
      <c r="E900" t="s">
        <v>1228</v>
      </c>
      <c r="F900" t="s">
        <v>1198</v>
      </c>
      <c r="G900">
        <v>16.55</v>
      </c>
      <c r="H900">
        <v>697.14</v>
      </c>
      <c r="I900">
        <v>11537.67</v>
      </c>
    </row>
    <row r="901" spans="1:9" x14ac:dyDescent="0.3">
      <c r="A901">
        <v>8237710</v>
      </c>
      <c r="B901">
        <v>3558</v>
      </c>
      <c r="C901" t="s">
        <v>2152</v>
      </c>
      <c r="D901" s="1">
        <v>45283</v>
      </c>
      <c r="E901" t="s">
        <v>1724</v>
      </c>
      <c r="F901" t="s">
        <v>1826</v>
      </c>
      <c r="G901">
        <v>97.12</v>
      </c>
      <c r="H901">
        <v>788.75</v>
      </c>
      <c r="I901">
        <v>76603.399999999994</v>
      </c>
    </row>
    <row r="902" spans="1:9" x14ac:dyDescent="0.3">
      <c r="A902">
        <v>9640258</v>
      </c>
      <c r="B902">
        <v>3558</v>
      </c>
      <c r="C902" t="s">
        <v>2152</v>
      </c>
      <c r="D902" s="1">
        <v>45342</v>
      </c>
      <c r="E902" t="s">
        <v>1724</v>
      </c>
      <c r="F902" t="s">
        <v>1824</v>
      </c>
      <c r="G902">
        <v>61.91</v>
      </c>
      <c r="H902">
        <v>599.67999999999995</v>
      </c>
      <c r="I902">
        <v>37126.19</v>
      </c>
    </row>
    <row r="903" spans="1:9" x14ac:dyDescent="0.3">
      <c r="A903">
        <v>8680288</v>
      </c>
      <c r="B903">
        <v>3558</v>
      </c>
      <c r="C903" t="s">
        <v>2152</v>
      </c>
      <c r="D903" s="1">
        <v>45017</v>
      </c>
      <c r="E903" t="s">
        <v>1724</v>
      </c>
      <c r="F903" t="s">
        <v>1892</v>
      </c>
      <c r="G903">
        <v>61.75</v>
      </c>
      <c r="H903">
        <v>276.27</v>
      </c>
      <c r="I903">
        <v>17059.669999999998</v>
      </c>
    </row>
    <row r="904" spans="1:9" x14ac:dyDescent="0.3">
      <c r="A904">
        <v>1816783</v>
      </c>
      <c r="B904">
        <v>3558</v>
      </c>
      <c r="C904" t="s">
        <v>2152</v>
      </c>
      <c r="D904" s="1">
        <v>44887</v>
      </c>
      <c r="E904" t="s">
        <v>965</v>
      </c>
      <c r="F904" t="s">
        <v>984</v>
      </c>
      <c r="G904">
        <v>69.33</v>
      </c>
      <c r="H904">
        <v>911.89</v>
      </c>
      <c r="I904">
        <v>63221.33</v>
      </c>
    </row>
    <row r="905" spans="1:9" x14ac:dyDescent="0.3">
      <c r="A905">
        <v>8320147</v>
      </c>
      <c r="B905">
        <v>3574</v>
      </c>
      <c r="C905" t="s">
        <v>2150</v>
      </c>
      <c r="D905" s="1">
        <v>44938</v>
      </c>
      <c r="E905" t="s">
        <v>965</v>
      </c>
      <c r="F905" t="s">
        <v>1801</v>
      </c>
      <c r="G905">
        <v>66.680000000000007</v>
      </c>
      <c r="H905">
        <v>327.12</v>
      </c>
      <c r="I905">
        <v>21812.36</v>
      </c>
    </row>
    <row r="906" spans="1:9" x14ac:dyDescent="0.3">
      <c r="A906">
        <v>2452194</v>
      </c>
      <c r="B906">
        <v>3574</v>
      </c>
      <c r="C906" t="s">
        <v>2150</v>
      </c>
      <c r="D906" s="1">
        <v>45555</v>
      </c>
      <c r="E906" t="s">
        <v>1228</v>
      </c>
      <c r="F906" t="s">
        <v>1446</v>
      </c>
      <c r="G906">
        <v>25.37</v>
      </c>
      <c r="H906">
        <v>338.68</v>
      </c>
      <c r="I906">
        <v>8592.31</v>
      </c>
    </row>
    <row r="907" spans="1:9" x14ac:dyDescent="0.3">
      <c r="A907">
        <v>2837484</v>
      </c>
      <c r="B907">
        <v>3574</v>
      </c>
      <c r="C907" t="s">
        <v>2150</v>
      </c>
      <c r="D907" s="1">
        <v>45455</v>
      </c>
      <c r="E907" t="s">
        <v>1228</v>
      </c>
      <c r="F907" t="s">
        <v>1116</v>
      </c>
      <c r="G907">
        <v>9.5399999999999991</v>
      </c>
      <c r="H907">
        <v>577</v>
      </c>
      <c r="I907">
        <v>5504.58</v>
      </c>
    </row>
    <row r="908" spans="1:9" x14ac:dyDescent="0.3">
      <c r="A908">
        <v>2769710</v>
      </c>
      <c r="B908">
        <v>3574</v>
      </c>
      <c r="C908" t="s">
        <v>2150</v>
      </c>
      <c r="D908" s="1">
        <v>45256</v>
      </c>
      <c r="E908" t="s">
        <v>1228</v>
      </c>
      <c r="F908" t="s">
        <v>1609</v>
      </c>
      <c r="G908">
        <v>33.909999999999997</v>
      </c>
      <c r="H908">
        <v>342.32</v>
      </c>
      <c r="I908">
        <v>11608.07</v>
      </c>
    </row>
    <row r="909" spans="1:9" x14ac:dyDescent="0.3">
      <c r="A909">
        <v>7749687</v>
      </c>
      <c r="B909">
        <v>3574</v>
      </c>
      <c r="C909" t="s">
        <v>2150</v>
      </c>
      <c r="D909" s="1">
        <v>45364</v>
      </c>
      <c r="E909" t="s">
        <v>1724</v>
      </c>
      <c r="F909" t="s">
        <v>1659</v>
      </c>
      <c r="G909">
        <v>91.29</v>
      </c>
      <c r="H909">
        <v>529.09</v>
      </c>
      <c r="I909">
        <v>48300.63</v>
      </c>
    </row>
    <row r="910" spans="1:9" x14ac:dyDescent="0.3">
      <c r="A910">
        <v>4786508</v>
      </c>
      <c r="B910">
        <v>3574</v>
      </c>
      <c r="C910" t="s">
        <v>2150</v>
      </c>
      <c r="D910" s="1">
        <v>45434</v>
      </c>
      <c r="E910" t="s">
        <v>1724</v>
      </c>
      <c r="F910" t="s">
        <v>1056</v>
      </c>
      <c r="G910">
        <v>30.1</v>
      </c>
      <c r="H910">
        <v>362.57</v>
      </c>
      <c r="I910">
        <v>10913.36</v>
      </c>
    </row>
    <row r="911" spans="1:9" x14ac:dyDescent="0.3">
      <c r="A911">
        <v>3649037</v>
      </c>
      <c r="B911">
        <v>3574</v>
      </c>
      <c r="C911" t="s">
        <v>2151</v>
      </c>
      <c r="D911" s="1">
        <v>44863</v>
      </c>
      <c r="E911" t="s">
        <v>1483</v>
      </c>
      <c r="F911" t="s">
        <v>1782</v>
      </c>
      <c r="G911">
        <v>94.74</v>
      </c>
      <c r="H911">
        <v>248.75</v>
      </c>
      <c r="I911">
        <v>23566.57</v>
      </c>
    </row>
    <row r="912" spans="1:9" x14ac:dyDescent="0.3">
      <c r="A912">
        <v>8208524</v>
      </c>
      <c r="B912">
        <v>3574</v>
      </c>
      <c r="C912" t="s">
        <v>2151</v>
      </c>
      <c r="D912" s="1">
        <v>45077</v>
      </c>
      <c r="E912" t="s">
        <v>1483</v>
      </c>
      <c r="F912" t="s">
        <v>1842</v>
      </c>
      <c r="G912">
        <v>84.64</v>
      </c>
      <c r="H912">
        <v>350.51</v>
      </c>
      <c r="I912">
        <v>29667.17</v>
      </c>
    </row>
    <row r="913" spans="1:9" x14ac:dyDescent="0.3">
      <c r="A913">
        <v>1960302</v>
      </c>
      <c r="B913">
        <v>3574</v>
      </c>
      <c r="C913" t="s">
        <v>2152</v>
      </c>
      <c r="D913" s="1">
        <v>45056</v>
      </c>
      <c r="E913" t="s">
        <v>1483</v>
      </c>
      <c r="F913" t="s">
        <v>1335</v>
      </c>
      <c r="G913">
        <v>92.63</v>
      </c>
      <c r="H913">
        <v>486.07</v>
      </c>
      <c r="I913">
        <v>45024.66</v>
      </c>
    </row>
    <row r="914" spans="1:9" x14ac:dyDescent="0.3">
      <c r="A914">
        <v>1494278</v>
      </c>
      <c r="B914">
        <v>3574</v>
      </c>
      <c r="C914" t="s">
        <v>2152</v>
      </c>
      <c r="D914" s="1">
        <v>44912</v>
      </c>
      <c r="E914" t="s">
        <v>1228</v>
      </c>
      <c r="F914" t="s">
        <v>1216</v>
      </c>
      <c r="G914">
        <v>77.14</v>
      </c>
      <c r="H914">
        <v>418.28</v>
      </c>
      <c r="I914">
        <v>32266.12</v>
      </c>
    </row>
    <row r="915" spans="1:9" x14ac:dyDescent="0.3">
      <c r="A915">
        <v>8551052</v>
      </c>
      <c r="B915">
        <v>3574</v>
      </c>
      <c r="C915" t="s">
        <v>2152</v>
      </c>
      <c r="D915" s="1">
        <v>44885</v>
      </c>
      <c r="E915" t="s">
        <v>1228</v>
      </c>
      <c r="F915" t="s">
        <v>1009</v>
      </c>
      <c r="G915">
        <v>42.18</v>
      </c>
      <c r="H915">
        <v>737.38</v>
      </c>
      <c r="I915">
        <v>31102.69</v>
      </c>
    </row>
    <row r="916" spans="1:9" x14ac:dyDescent="0.3">
      <c r="A916">
        <v>5571371</v>
      </c>
      <c r="B916">
        <v>3574</v>
      </c>
      <c r="C916" t="s">
        <v>2152</v>
      </c>
      <c r="D916" s="1">
        <v>45202</v>
      </c>
      <c r="E916" t="s">
        <v>1724</v>
      </c>
      <c r="F916" t="s">
        <v>1290</v>
      </c>
      <c r="G916">
        <v>47.65</v>
      </c>
      <c r="H916">
        <v>971.68</v>
      </c>
      <c r="I916">
        <v>46300.55</v>
      </c>
    </row>
    <row r="917" spans="1:9" x14ac:dyDescent="0.3">
      <c r="A917">
        <v>1158105</v>
      </c>
      <c r="B917">
        <v>3574</v>
      </c>
      <c r="C917" t="s">
        <v>2152</v>
      </c>
      <c r="D917" s="1">
        <v>45393</v>
      </c>
      <c r="E917" t="s">
        <v>1724</v>
      </c>
      <c r="F917" t="s">
        <v>1084</v>
      </c>
      <c r="G917">
        <v>50.34</v>
      </c>
      <c r="H917">
        <v>567.45000000000005</v>
      </c>
      <c r="I917">
        <v>28565.43</v>
      </c>
    </row>
    <row r="918" spans="1:9" x14ac:dyDescent="0.3">
      <c r="A918">
        <v>3803522</v>
      </c>
      <c r="B918">
        <v>3574</v>
      </c>
      <c r="C918" t="s">
        <v>2152</v>
      </c>
      <c r="D918" s="1">
        <v>45012</v>
      </c>
      <c r="E918" t="s">
        <v>965</v>
      </c>
      <c r="F918" t="s">
        <v>1399</v>
      </c>
      <c r="G918">
        <v>62.23</v>
      </c>
      <c r="H918">
        <v>953.28</v>
      </c>
      <c r="I918">
        <v>59322.61</v>
      </c>
    </row>
    <row r="919" spans="1:9" x14ac:dyDescent="0.3">
      <c r="A919">
        <v>1928069</v>
      </c>
      <c r="B919">
        <v>3574</v>
      </c>
      <c r="C919" t="s">
        <v>2152</v>
      </c>
      <c r="D919" s="1">
        <v>44922</v>
      </c>
      <c r="E919" t="s">
        <v>965</v>
      </c>
      <c r="F919" t="s">
        <v>1532</v>
      </c>
      <c r="G919">
        <v>11.28</v>
      </c>
      <c r="H919">
        <v>230.74</v>
      </c>
      <c r="I919">
        <v>2602.75</v>
      </c>
    </row>
    <row r="920" spans="1:9" x14ac:dyDescent="0.3">
      <c r="A920">
        <v>4951033</v>
      </c>
      <c r="B920">
        <v>3617</v>
      </c>
      <c r="C920" t="s">
        <v>2150</v>
      </c>
      <c r="D920" s="1">
        <v>45556</v>
      </c>
      <c r="E920" t="s">
        <v>965</v>
      </c>
      <c r="F920" t="s">
        <v>1294</v>
      </c>
      <c r="G920">
        <v>65.849999999999994</v>
      </c>
      <c r="H920">
        <v>698.21</v>
      </c>
      <c r="I920">
        <v>45977.13</v>
      </c>
    </row>
    <row r="921" spans="1:9" x14ac:dyDescent="0.3">
      <c r="A921">
        <v>6531442</v>
      </c>
      <c r="B921">
        <v>3617</v>
      </c>
      <c r="C921" t="s">
        <v>2151</v>
      </c>
      <c r="D921" s="1">
        <v>44871</v>
      </c>
      <c r="E921" t="s">
        <v>965</v>
      </c>
      <c r="F921" t="s">
        <v>1752</v>
      </c>
      <c r="G921">
        <v>94.81</v>
      </c>
      <c r="H921">
        <v>783.78</v>
      </c>
      <c r="I921">
        <v>74310.179999999993</v>
      </c>
    </row>
    <row r="922" spans="1:9" x14ac:dyDescent="0.3">
      <c r="A922">
        <v>3941941</v>
      </c>
      <c r="B922">
        <v>3617</v>
      </c>
      <c r="C922" t="s">
        <v>2151</v>
      </c>
      <c r="D922" s="1">
        <v>45085</v>
      </c>
      <c r="E922" t="s">
        <v>965</v>
      </c>
      <c r="F922" t="s">
        <v>1873</v>
      </c>
      <c r="G922">
        <v>68.760000000000005</v>
      </c>
      <c r="H922">
        <v>694.47</v>
      </c>
      <c r="I922">
        <v>47751.76</v>
      </c>
    </row>
    <row r="923" spans="1:9" x14ac:dyDescent="0.3">
      <c r="A923">
        <v>5714856</v>
      </c>
      <c r="B923">
        <v>3617</v>
      </c>
      <c r="C923" t="s">
        <v>2151</v>
      </c>
      <c r="D923" s="1">
        <v>44880</v>
      </c>
      <c r="E923" t="s">
        <v>1483</v>
      </c>
      <c r="F923" t="s">
        <v>1293</v>
      </c>
      <c r="G923">
        <v>65.84</v>
      </c>
      <c r="H923">
        <v>499.67</v>
      </c>
      <c r="I923">
        <v>32898.269999999997</v>
      </c>
    </row>
    <row r="924" spans="1:9" x14ac:dyDescent="0.3">
      <c r="A924">
        <v>5607465</v>
      </c>
      <c r="B924">
        <v>3617</v>
      </c>
      <c r="C924" t="s">
        <v>2151</v>
      </c>
      <c r="D924" s="1">
        <v>45189</v>
      </c>
      <c r="E924" t="s">
        <v>1228</v>
      </c>
      <c r="F924" t="s">
        <v>1718</v>
      </c>
      <c r="G924">
        <v>70.98</v>
      </c>
      <c r="H924">
        <v>379.23</v>
      </c>
      <c r="I924">
        <v>26917.75</v>
      </c>
    </row>
    <row r="925" spans="1:9" x14ac:dyDescent="0.3">
      <c r="A925">
        <v>1452943</v>
      </c>
      <c r="B925">
        <v>3617</v>
      </c>
      <c r="C925" t="s">
        <v>2152</v>
      </c>
      <c r="D925" s="1">
        <v>44869</v>
      </c>
      <c r="E925" t="s">
        <v>1724</v>
      </c>
      <c r="F925" t="s">
        <v>1156</v>
      </c>
      <c r="G925">
        <v>50.39</v>
      </c>
      <c r="H925">
        <v>299.33999999999997</v>
      </c>
      <c r="I925">
        <v>15083.74</v>
      </c>
    </row>
    <row r="926" spans="1:9" x14ac:dyDescent="0.3">
      <c r="A926">
        <v>1333689</v>
      </c>
      <c r="B926">
        <v>3617</v>
      </c>
      <c r="C926" t="s">
        <v>2152</v>
      </c>
      <c r="D926" s="1">
        <v>45087</v>
      </c>
      <c r="E926" t="s">
        <v>965</v>
      </c>
      <c r="F926" t="s">
        <v>968</v>
      </c>
      <c r="G926">
        <v>43.66</v>
      </c>
      <c r="H926">
        <v>940.93</v>
      </c>
      <c r="I926">
        <v>41081</v>
      </c>
    </row>
    <row r="927" spans="1:9" x14ac:dyDescent="0.3">
      <c r="A927">
        <v>7977802</v>
      </c>
      <c r="B927">
        <v>3640</v>
      </c>
      <c r="C927" t="s">
        <v>2150</v>
      </c>
      <c r="D927" s="1">
        <v>45087</v>
      </c>
      <c r="E927" t="s">
        <v>1483</v>
      </c>
      <c r="F927" t="s">
        <v>1266</v>
      </c>
      <c r="G927">
        <v>35.369999999999997</v>
      </c>
      <c r="H927">
        <v>602.30999999999995</v>
      </c>
      <c r="I927">
        <v>21303.7</v>
      </c>
    </row>
    <row r="928" spans="1:9" x14ac:dyDescent="0.3">
      <c r="A928">
        <v>1382295</v>
      </c>
      <c r="B928">
        <v>3640</v>
      </c>
      <c r="C928" t="s">
        <v>2150</v>
      </c>
      <c r="D928" s="1">
        <v>45395</v>
      </c>
      <c r="E928" t="s">
        <v>965</v>
      </c>
      <c r="F928" t="s">
        <v>1281</v>
      </c>
      <c r="G928">
        <v>1.36</v>
      </c>
      <c r="H928">
        <v>986.84</v>
      </c>
      <c r="I928">
        <v>1342.1</v>
      </c>
    </row>
    <row r="929" spans="1:9" x14ac:dyDescent="0.3">
      <c r="A929">
        <v>2832395</v>
      </c>
      <c r="B929">
        <v>3640</v>
      </c>
      <c r="C929" t="s">
        <v>2150</v>
      </c>
      <c r="D929" s="1">
        <v>44867</v>
      </c>
      <c r="E929" t="s">
        <v>965</v>
      </c>
      <c r="F929" t="s">
        <v>1281</v>
      </c>
      <c r="G929">
        <v>50.49</v>
      </c>
      <c r="H929">
        <v>451.27</v>
      </c>
      <c r="I929">
        <v>22784.62</v>
      </c>
    </row>
    <row r="930" spans="1:9" x14ac:dyDescent="0.3">
      <c r="A930">
        <v>7587951</v>
      </c>
      <c r="B930">
        <v>3640</v>
      </c>
      <c r="C930" t="s">
        <v>2150</v>
      </c>
      <c r="D930" s="1">
        <v>44874</v>
      </c>
      <c r="E930" t="s">
        <v>1228</v>
      </c>
      <c r="F930" t="s">
        <v>1305</v>
      </c>
      <c r="G930">
        <v>50.51</v>
      </c>
      <c r="H930">
        <v>243.6</v>
      </c>
      <c r="I930">
        <v>12304.24</v>
      </c>
    </row>
    <row r="931" spans="1:9" x14ac:dyDescent="0.3">
      <c r="A931">
        <v>5149457</v>
      </c>
      <c r="B931">
        <v>3640</v>
      </c>
      <c r="C931" t="s">
        <v>2150</v>
      </c>
      <c r="D931" s="1">
        <v>44846</v>
      </c>
      <c r="E931" t="s">
        <v>1724</v>
      </c>
      <c r="F931" t="s">
        <v>1464</v>
      </c>
      <c r="G931">
        <v>20.02</v>
      </c>
      <c r="H931">
        <v>784.81</v>
      </c>
      <c r="I931">
        <v>15711.9</v>
      </c>
    </row>
    <row r="932" spans="1:9" x14ac:dyDescent="0.3">
      <c r="A932">
        <v>3220836</v>
      </c>
      <c r="B932">
        <v>3640</v>
      </c>
      <c r="C932" t="s">
        <v>2150</v>
      </c>
      <c r="D932" s="1">
        <v>45333</v>
      </c>
      <c r="E932" t="s">
        <v>1724</v>
      </c>
      <c r="F932" t="s">
        <v>1800</v>
      </c>
      <c r="G932">
        <v>82.72</v>
      </c>
      <c r="H932">
        <v>98.44</v>
      </c>
      <c r="I932">
        <v>8142.96</v>
      </c>
    </row>
    <row r="933" spans="1:9" x14ac:dyDescent="0.3">
      <c r="A933">
        <v>7248189</v>
      </c>
      <c r="B933">
        <v>3640</v>
      </c>
      <c r="C933" t="s">
        <v>2151</v>
      </c>
      <c r="D933" s="1">
        <v>45366</v>
      </c>
      <c r="E933" t="s">
        <v>1724</v>
      </c>
      <c r="F933" t="s">
        <v>1692</v>
      </c>
      <c r="G933">
        <v>99.1</v>
      </c>
      <c r="H933">
        <v>432.56</v>
      </c>
      <c r="I933">
        <v>42866.7</v>
      </c>
    </row>
    <row r="934" spans="1:9" x14ac:dyDescent="0.3">
      <c r="A934">
        <v>8630530</v>
      </c>
      <c r="B934">
        <v>3640</v>
      </c>
      <c r="C934" t="s">
        <v>2151</v>
      </c>
      <c r="D934" s="1">
        <v>44977</v>
      </c>
      <c r="E934" t="s">
        <v>1724</v>
      </c>
      <c r="F934" t="s">
        <v>1103</v>
      </c>
      <c r="G934">
        <v>97.17</v>
      </c>
      <c r="H934">
        <v>181.84</v>
      </c>
      <c r="I934">
        <v>17669.39</v>
      </c>
    </row>
    <row r="935" spans="1:9" x14ac:dyDescent="0.3">
      <c r="A935">
        <v>1265700</v>
      </c>
      <c r="B935">
        <v>3640</v>
      </c>
      <c r="C935" t="s">
        <v>2151</v>
      </c>
      <c r="D935" s="1">
        <v>45117</v>
      </c>
      <c r="E935" t="s">
        <v>1724</v>
      </c>
      <c r="F935" t="s">
        <v>1923</v>
      </c>
      <c r="G935">
        <v>54.9</v>
      </c>
      <c r="H935">
        <v>915.72</v>
      </c>
      <c r="I935">
        <v>50273.03</v>
      </c>
    </row>
    <row r="936" spans="1:9" x14ac:dyDescent="0.3">
      <c r="A936">
        <v>6259770</v>
      </c>
      <c r="B936">
        <v>3640</v>
      </c>
      <c r="C936" t="s">
        <v>2151</v>
      </c>
      <c r="D936" s="1">
        <v>44987</v>
      </c>
      <c r="E936" t="s">
        <v>1228</v>
      </c>
      <c r="F936" t="s">
        <v>1071</v>
      </c>
      <c r="G936">
        <v>42.71</v>
      </c>
      <c r="H936">
        <v>659.13</v>
      </c>
      <c r="I936">
        <v>28151.439999999999</v>
      </c>
    </row>
    <row r="937" spans="1:9" x14ac:dyDescent="0.3">
      <c r="A937">
        <v>3902184</v>
      </c>
      <c r="B937">
        <v>3640</v>
      </c>
      <c r="C937" t="s">
        <v>2151</v>
      </c>
      <c r="D937" s="1">
        <v>45082</v>
      </c>
      <c r="E937" t="s">
        <v>1228</v>
      </c>
      <c r="F937" t="s">
        <v>1227</v>
      </c>
      <c r="G937">
        <v>37.81</v>
      </c>
      <c r="H937">
        <v>373.24</v>
      </c>
      <c r="I937">
        <v>14112.2</v>
      </c>
    </row>
    <row r="938" spans="1:9" x14ac:dyDescent="0.3">
      <c r="A938">
        <v>4312417</v>
      </c>
      <c r="B938">
        <v>3640</v>
      </c>
      <c r="C938" t="s">
        <v>2152</v>
      </c>
      <c r="D938" s="1">
        <v>44867</v>
      </c>
      <c r="E938" t="s">
        <v>1483</v>
      </c>
      <c r="F938" t="s">
        <v>1891</v>
      </c>
      <c r="G938">
        <v>13.67</v>
      </c>
      <c r="H938">
        <v>514.79999999999995</v>
      </c>
      <c r="I938">
        <v>7037.32</v>
      </c>
    </row>
    <row r="939" spans="1:9" x14ac:dyDescent="0.3">
      <c r="A939">
        <v>4924204</v>
      </c>
      <c r="B939">
        <v>3640</v>
      </c>
      <c r="C939" t="s">
        <v>2152</v>
      </c>
      <c r="D939" s="1">
        <v>45369</v>
      </c>
      <c r="E939" t="s">
        <v>1228</v>
      </c>
      <c r="F939" t="s">
        <v>1516</v>
      </c>
      <c r="G939">
        <v>50.07</v>
      </c>
      <c r="H939">
        <v>374.89</v>
      </c>
      <c r="I939">
        <v>18770.740000000002</v>
      </c>
    </row>
    <row r="940" spans="1:9" x14ac:dyDescent="0.3">
      <c r="A940">
        <v>3214213</v>
      </c>
      <c r="B940">
        <v>3640</v>
      </c>
      <c r="C940" t="s">
        <v>2152</v>
      </c>
      <c r="D940" s="1">
        <v>45085</v>
      </c>
      <c r="E940" t="s">
        <v>1724</v>
      </c>
      <c r="F940" t="s">
        <v>1188</v>
      </c>
      <c r="G940">
        <v>86.97</v>
      </c>
      <c r="H940">
        <v>309.17</v>
      </c>
      <c r="I940">
        <v>26888.51</v>
      </c>
    </row>
    <row r="941" spans="1:9" x14ac:dyDescent="0.3">
      <c r="A941">
        <v>7076787</v>
      </c>
      <c r="B941">
        <v>3640</v>
      </c>
      <c r="C941" t="s">
        <v>2152</v>
      </c>
      <c r="D941" s="1">
        <v>45533</v>
      </c>
      <c r="E941" t="s">
        <v>965</v>
      </c>
      <c r="F941" t="s">
        <v>1456</v>
      </c>
      <c r="G941">
        <v>24.09</v>
      </c>
      <c r="H941">
        <v>898.26</v>
      </c>
      <c r="I941">
        <v>21639.08</v>
      </c>
    </row>
    <row r="942" spans="1:9" x14ac:dyDescent="0.3">
      <c r="A942">
        <v>6021601</v>
      </c>
      <c r="B942">
        <v>3725</v>
      </c>
      <c r="C942" t="s">
        <v>2150</v>
      </c>
      <c r="D942" s="1">
        <v>44873</v>
      </c>
      <c r="E942" t="s">
        <v>1483</v>
      </c>
      <c r="F942" t="s">
        <v>1235</v>
      </c>
      <c r="G942">
        <v>55.22</v>
      </c>
      <c r="H942">
        <v>105.52</v>
      </c>
      <c r="I942">
        <v>5826.81</v>
      </c>
    </row>
    <row r="943" spans="1:9" x14ac:dyDescent="0.3">
      <c r="A943">
        <v>9421175</v>
      </c>
      <c r="B943">
        <v>3725</v>
      </c>
      <c r="C943" t="s">
        <v>2150</v>
      </c>
      <c r="D943" s="1">
        <v>45484</v>
      </c>
      <c r="E943" t="s">
        <v>965</v>
      </c>
      <c r="F943" t="s">
        <v>1515</v>
      </c>
      <c r="G943">
        <v>18.27</v>
      </c>
      <c r="H943">
        <v>676.35</v>
      </c>
      <c r="I943">
        <v>12356.91</v>
      </c>
    </row>
    <row r="944" spans="1:9" x14ac:dyDescent="0.3">
      <c r="A944">
        <v>8629013</v>
      </c>
      <c r="B944">
        <v>3725</v>
      </c>
      <c r="C944" t="s">
        <v>2150</v>
      </c>
      <c r="D944" s="1">
        <v>45009</v>
      </c>
      <c r="E944" t="s">
        <v>1228</v>
      </c>
      <c r="F944" t="s">
        <v>1022</v>
      </c>
      <c r="G944">
        <v>55.58</v>
      </c>
      <c r="H944">
        <v>774.99</v>
      </c>
      <c r="I944">
        <v>43073.94</v>
      </c>
    </row>
    <row r="945" spans="1:9" x14ac:dyDescent="0.3">
      <c r="A945">
        <v>4082871</v>
      </c>
      <c r="B945">
        <v>3725</v>
      </c>
      <c r="C945" t="s">
        <v>2150</v>
      </c>
      <c r="D945" s="1">
        <v>45553</v>
      </c>
      <c r="E945" t="s">
        <v>1724</v>
      </c>
      <c r="F945" t="s">
        <v>1260</v>
      </c>
      <c r="G945">
        <v>87.35</v>
      </c>
      <c r="H945">
        <v>251.32</v>
      </c>
      <c r="I945">
        <v>21952.799999999999</v>
      </c>
    </row>
    <row r="946" spans="1:9" x14ac:dyDescent="0.3">
      <c r="A946">
        <v>8467286</v>
      </c>
      <c r="B946">
        <v>3725</v>
      </c>
      <c r="C946" t="s">
        <v>2151</v>
      </c>
      <c r="D946" s="1">
        <v>44859</v>
      </c>
      <c r="E946" t="s">
        <v>965</v>
      </c>
      <c r="F946" t="s">
        <v>1564</v>
      </c>
      <c r="G946">
        <v>62.84</v>
      </c>
      <c r="H946">
        <v>814.85</v>
      </c>
      <c r="I946">
        <v>51205.17</v>
      </c>
    </row>
    <row r="947" spans="1:9" x14ac:dyDescent="0.3">
      <c r="A947">
        <v>2670980</v>
      </c>
      <c r="B947">
        <v>3725</v>
      </c>
      <c r="C947" t="s">
        <v>2151</v>
      </c>
      <c r="D947" s="1">
        <v>44838</v>
      </c>
      <c r="E947" t="s">
        <v>965</v>
      </c>
      <c r="F947" t="s">
        <v>1622</v>
      </c>
      <c r="G947">
        <v>69.569999999999993</v>
      </c>
      <c r="H947">
        <v>253.86</v>
      </c>
      <c r="I947">
        <v>17661.04</v>
      </c>
    </row>
    <row r="948" spans="1:9" x14ac:dyDescent="0.3">
      <c r="A948">
        <v>7453871</v>
      </c>
      <c r="B948">
        <v>3725</v>
      </c>
      <c r="C948" t="s">
        <v>2151</v>
      </c>
      <c r="D948" s="1">
        <v>45506</v>
      </c>
      <c r="E948" t="s">
        <v>1483</v>
      </c>
      <c r="F948" t="s">
        <v>1115</v>
      </c>
      <c r="G948">
        <v>4.24</v>
      </c>
      <c r="H948">
        <v>427.01</v>
      </c>
      <c r="I948">
        <v>1810.52</v>
      </c>
    </row>
    <row r="949" spans="1:9" x14ac:dyDescent="0.3">
      <c r="A949">
        <v>4290110</v>
      </c>
      <c r="B949">
        <v>3725</v>
      </c>
      <c r="C949" t="s">
        <v>2151</v>
      </c>
      <c r="D949" s="1">
        <v>44933</v>
      </c>
      <c r="E949" t="s">
        <v>1483</v>
      </c>
      <c r="F949" t="s">
        <v>1812</v>
      </c>
      <c r="G949">
        <v>82.71</v>
      </c>
      <c r="H949">
        <v>185.27</v>
      </c>
      <c r="I949">
        <v>15323.68</v>
      </c>
    </row>
    <row r="950" spans="1:9" x14ac:dyDescent="0.3">
      <c r="A950">
        <v>3757595</v>
      </c>
      <c r="B950">
        <v>3725</v>
      </c>
      <c r="C950" t="s">
        <v>2151</v>
      </c>
      <c r="D950" s="1">
        <v>45068</v>
      </c>
      <c r="E950" t="s">
        <v>1483</v>
      </c>
      <c r="F950" t="s">
        <v>1374</v>
      </c>
      <c r="G950">
        <v>22.95</v>
      </c>
      <c r="H950">
        <v>680.24</v>
      </c>
      <c r="I950">
        <v>15611.51</v>
      </c>
    </row>
    <row r="951" spans="1:9" x14ac:dyDescent="0.3">
      <c r="A951">
        <v>6538837</v>
      </c>
      <c r="B951">
        <v>3725</v>
      </c>
      <c r="C951" t="s">
        <v>2151</v>
      </c>
      <c r="D951" s="1">
        <v>45349</v>
      </c>
      <c r="E951" t="s">
        <v>1724</v>
      </c>
      <c r="F951" t="s">
        <v>1728</v>
      </c>
      <c r="G951">
        <v>72.87</v>
      </c>
      <c r="H951">
        <v>234.1</v>
      </c>
      <c r="I951">
        <v>17058.87</v>
      </c>
    </row>
    <row r="952" spans="1:9" x14ac:dyDescent="0.3">
      <c r="A952">
        <v>9143110</v>
      </c>
      <c r="B952">
        <v>3725</v>
      </c>
      <c r="C952" t="s">
        <v>2151</v>
      </c>
      <c r="D952" s="1">
        <v>45349</v>
      </c>
      <c r="E952" t="s">
        <v>1228</v>
      </c>
      <c r="F952" t="s">
        <v>1139</v>
      </c>
      <c r="G952">
        <v>24.71</v>
      </c>
      <c r="H952">
        <v>798.23</v>
      </c>
      <c r="I952">
        <v>19724.259999999998</v>
      </c>
    </row>
    <row r="953" spans="1:9" x14ac:dyDescent="0.3">
      <c r="A953">
        <v>8567045</v>
      </c>
      <c r="B953">
        <v>3725</v>
      </c>
      <c r="C953" t="s">
        <v>2152</v>
      </c>
      <c r="D953" s="1">
        <v>45211</v>
      </c>
      <c r="E953" t="s">
        <v>1483</v>
      </c>
      <c r="F953" t="s">
        <v>1165</v>
      </c>
      <c r="G953">
        <v>85.63</v>
      </c>
      <c r="H953">
        <v>866.35</v>
      </c>
      <c r="I953">
        <v>74185.55</v>
      </c>
    </row>
    <row r="954" spans="1:9" x14ac:dyDescent="0.3">
      <c r="A954">
        <v>7454065</v>
      </c>
      <c r="B954">
        <v>3725</v>
      </c>
      <c r="C954" t="s">
        <v>2152</v>
      </c>
      <c r="D954" s="1">
        <v>44939</v>
      </c>
      <c r="E954" t="s">
        <v>1483</v>
      </c>
      <c r="F954" t="s">
        <v>1782</v>
      </c>
      <c r="G954">
        <v>11.59</v>
      </c>
      <c r="H954">
        <v>943.38</v>
      </c>
      <c r="I954">
        <v>10933.77</v>
      </c>
    </row>
    <row r="955" spans="1:9" x14ac:dyDescent="0.3">
      <c r="A955">
        <v>1473909</v>
      </c>
      <c r="B955">
        <v>3725</v>
      </c>
      <c r="C955" t="s">
        <v>2152</v>
      </c>
      <c r="D955" s="1">
        <v>45487</v>
      </c>
      <c r="E955" t="s">
        <v>965</v>
      </c>
      <c r="F955" t="s">
        <v>1669</v>
      </c>
      <c r="G955">
        <v>42.01</v>
      </c>
      <c r="H955">
        <v>526.17999999999995</v>
      </c>
      <c r="I955">
        <v>22104.82</v>
      </c>
    </row>
    <row r="956" spans="1:9" x14ac:dyDescent="0.3">
      <c r="A956">
        <v>9129413</v>
      </c>
      <c r="B956">
        <v>3725</v>
      </c>
      <c r="C956" t="s">
        <v>2152</v>
      </c>
      <c r="D956" s="1">
        <v>44954</v>
      </c>
      <c r="E956" t="s">
        <v>965</v>
      </c>
      <c r="F956" t="s">
        <v>1138</v>
      </c>
      <c r="G956">
        <v>69.91</v>
      </c>
      <c r="H956">
        <v>903.36</v>
      </c>
      <c r="I956">
        <v>63153.9</v>
      </c>
    </row>
    <row r="957" spans="1:9" x14ac:dyDescent="0.3">
      <c r="A957">
        <v>6993547</v>
      </c>
      <c r="B957">
        <v>3758</v>
      </c>
      <c r="C957" t="s">
        <v>2150</v>
      </c>
      <c r="D957" s="1">
        <v>45403</v>
      </c>
      <c r="E957" t="s">
        <v>1483</v>
      </c>
      <c r="F957" t="s">
        <v>1448</v>
      </c>
      <c r="G957">
        <v>3.69</v>
      </c>
      <c r="H957">
        <v>329.25</v>
      </c>
      <c r="I957">
        <v>1214.93</v>
      </c>
    </row>
    <row r="958" spans="1:9" x14ac:dyDescent="0.3">
      <c r="A958">
        <v>2213242</v>
      </c>
      <c r="B958">
        <v>3758</v>
      </c>
      <c r="C958" t="s">
        <v>2150</v>
      </c>
      <c r="D958" s="1">
        <v>44919</v>
      </c>
      <c r="E958" t="s">
        <v>1228</v>
      </c>
      <c r="F958" t="s">
        <v>1706</v>
      </c>
      <c r="G958">
        <v>45.3</v>
      </c>
      <c r="H958">
        <v>918.07</v>
      </c>
      <c r="I958">
        <v>41588.57</v>
      </c>
    </row>
    <row r="959" spans="1:9" x14ac:dyDescent="0.3">
      <c r="A959">
        <v>3636151</v>
      </c>
      <c r="B959">
        <v>3758</v>
      </c>
      <c r="C959" t="s">
        <v>2150</v>
      </c>
      <c r="D959" s="1">
        <v>45362</v>
      </c>
      <c r="E959" t="s">
        <v>1724</v>
      </c>
      <c r="F959" t="s">
        <v>1141</v>
      </c>
      <c r="G959">
        <v>27.37</v>
      </c>
      <c r="H959">
        <v>623.83000000000004</v>
      </c>
      <c r="I959">
        <v>17074.23</v>
      </c>
    </row>
    <row r="960" spans="1:9" x14ac:dyDescent="0.3">
      <c r="A960">
        <v>7562234</v>
      </c>
      <c r="B960">
        <v>3758</v>
      </c>
      <c r="C960" t="s">
        <v>2151</v>
      </c>
      <c r="D960" s="1">
        <v>45508</v>
      </c>
      <c r="E960" t="s">
        <v>965</v>
      </c>
      <c r="F960" t="s">
        <v>1398</v>
      </c>
      <c r="G960">
        <v>53.95</v>
      </c>
      <c r="H960">
        <v>619.36</v>
      </c>
      <c r="I960">
        <v>33414.47</v>
      </c>
    </row>
    <row r="961" spans="1:9" x14ac:dyDescent="0.3">
      <c r="A961">
        <v>6057148</v>
      </c>
      <c r="B961">
        <v>3758</v>
      </c>
      <c r="C961" t="s">
        <v>2151</v>
      </c>
      <c r="D961" s="1">
        <v>45534</v>
      </c>
      <c r="E961" t="s">
        <v>965</v>
      </c>
      <c r="F961" t="s">
        <v>1553</v>
      </c>
      <c r="G961">
        <v>77.11</v>
      </c>
      <c r="H961">
        <v>798.92</v>
      </c>
      <c r="I961">
        <v>61604.72</v>
      </c>
    </row>
    <row r="962" spans="1:9" x14ac:dyDescent="0.3">
      <c r="A962">
        <v>5948908</v>
      </c>
      <c r="B962">
        <v>3758</v>
      </c>
      <c r="C962" t="s">
        <v>2151</v>
      </c>
      <c r="D962" s="1">
        <v>44916</v>
      </c>
      <c r="E962" t="s">
        <v>1724</v>
      </c>
      <c r="F962" t="s">
        <v>1501</v>
      </c>
      <c r="G962">
        <v>39.950000000000003</v>
      </c>
      <c r="H962">
        <v>389.54</v>
      </c>
      <c r="I962">
        <v>15562.12</v>
      </c>
    </row>
    <row r="963" spans="1:9" x14ac:dyDescent="0.3">
      <c r="A963">
        <v>7201546</v>
      </c>
      <c r="B963">
        <v>3758</v>
      </c>
      <c r="C963" t="s">
        <v>2151</v>
      </c>
      <c r="D963" s="1">
        <v>45509</v>
      </c>
      <c r="E963" t="s">
        <v>1724</v>
      </c>
      <c r="F963" t="s">
        <v>1511</v>
      </c>
      <c r="G963">
        <v>85.15</v>
      </c>
      <c r="H963">
        <v>224.1</v>
      </c>
      <c r="I963">
        <v>19082.12</v>
      </c>
    </row>
    <row r="964" spans="1:9" x14ac:dyDescent="0.3">
      <c r="A964">
        <v>7357480</v>
      </c>
      <c r="B964">
        <v>3758</v>
      </c>
      <c r="C964" t="s">
        <v>2152</v>
      </c>
      <c r="D964" s="1">
        <v>45502</v>
      </c>
      <c r="E964" t="s">
        <v>1483</v>
      </c>
      <c r="F964" t="s">
        <v>1470</v>
      </c>
      <c r="G964">
        <v>10.08</v>
      </c>
      <c r="H964">
        <v>379.2</v>
      </c>
      <c r="I964">
        <v>3822.34</v>
      </c>
    </row>
    <row r="965" spans="1:9" x14ac:dyDescent="0.3">
      <c r="A965">
        <v>9243918</v>
      </c>
      <c r="B965">
        <v>3758</v>
      </c>
      <c r="C965" t="s">
        <v>2152</v>
      </c>
      <c r="D965" s="1">
        <v>45362</v>
      </c>
      <c r="E965" t="s">
        <v>1483</v>
      </c>
      <c r="F965" t="s">
        <v>1095</v>
      </c>
      <c r="G965">
        <v>85.81</v>
      </c>
      <c r="H965">
        <v>335.58</v>
      </c>
      <c r="I965">
        <v>28796.12</v>
      </c>
    </row>
    <row r="966" spans="1:9" x14ac:dyDescent="0.3">
      <c r="A966">
        <v>9156466</v>
      </c>
      <c r="B966">
        <v>3758</v>
      </c>
      <c r="C966" t="s">
        <v>2152</v>
      </c>
      <c r="D966" s="1">
        <v>45034</v>
      </c>
      <c r="E966" t="s">
        <v>1483</v>
      </c>
      <c r="F966" t="s">
        <v>1036</v>
      </c>
      <c r="G966">
        <v>33.99</v>
      </c>
      <c r="H966">
        <v>116.71</v>
      </c>
      <c r="I966">
        <v>3966.97</v>
      </c>
    </row>
    <row r="967" spans="1:9" x14ac:dyDescent="0.3">
      <c r="A967">
        <v>4079494</v>
      </c>
      <c r="B967">
        <v>3758</v>
      </c>
      <c r="C967" t="s">
        <v>2152</v>
      </c>
      <c r="D967" s="1">
        <v>45558</v>
      </c>
      <c r="E967" t="s">
        <v>1228</v>
      </c>
      <c r="F967" t="s">
        <v>1280</v>
      </c>
      <c r="G967">
        <v>81.239999999999995</v>
      </c>
      <c r="H967">
        <v>977.59</v>
      </c>
      <c r="I967">
        <v>79419.41</v>
      </c>
    </row>
    <row r="968" spans="1:9" x14ac:dyDescent="0.3">
      <c r="A968">
        <v>5172013</v>
      </c>
      <c r="B968">
        <v>3758</v>
      </c>
      <c r="C968" t="s">
        <v>2152</v>
      </c>
      <c r="D968" s="1">
        <v>45289</v>
      </c>
      <c r="E968" t="s">
        <v>965</v>
      </c>
      <c r="F968" t="s">
        <v>1485</v>
      </c>
      <c r="G968">
        <v>48.12</v>
      </c>
      <c r="H968">
        <v>629.44000000000005</v>
      </c>
      <c r="I968">
        <v>30288.65</v>
      </c>
    </row>
    <row r="969" spans="1:9" x14ac:dyDescent="0.3">
      <c r="A969">
        <v>7863397</v>
      </c>
      <c r="B969">
        <v>3758</v>
      </c>
      <c r="C969" t="s">
        <v>2152</v>
      </c>
      <c r="D969" s="1">
        <v>45019</v>
      </c>
      <c r="E969" t="s">
        <v>965</v>
      </c>
      <c r="F969" t="s">
        <v>1162</v>
      </c>
      <c r="G969">
        <v>43.12</v>
      </c>
      <c r="H969">
        <v>130.72</v>
      </c>
      <c r="I969">
        <v>5636.65</v>
      </c>
    </row>
    <row r="970" spans="1:9" x14ac:dyDescent="0.3">
      <c r="A970">
        <v>9555098</v>
      </c>
      <c r="B970">
        <v>3778</v>
      </c>
      <c r="C970" t="s">
        <v>2150</v>
      </c>
      <c r="D970" s="1">
        <v>45391</v>
      </c>
      <c r="E970" t="s">
        <v>1483</v>
      </c>
      <c r="F970" t="s">
        <v>1791</v>
      </c>
      <c r="G970">
        <v>9.32</v>
      </c>
      <c r="H970">
        <v>442.36</v>
      </c>
      <c r="I970">
        <v>4122.8</v>
      </c>
    </row>
    <row r="971" spans="1:9" x14ac:dyDescent="0.3">
      <c r="A971">
        <v>2634656</v>
      </c>
      <c r="B971">
        <v>3778</v>
      </c>
      <c r="C971" t="s">
        <v>2150</v>
      </c>
      <c r="D971" s="1">
        <v>45312</v>
      </c>
      <c r="E971" t="s">
        <v>965</v>
      </c>
      <c r="F971" t="s">
        <v>1239</v>
      </c>
      <c r="G971">
        <v>92.61</v>
      </c>
      <c r="H971">
        <v>325.69</v>
      </c>
      <c r="I971">
        <v>30162.15</v>
      </c>
    </row>
    <row r="972" spans="1:9" x14ac:dyDescent="0.3">
      <c r="A972">
        <v>3986686</v>
      </c>
      <c r="B972">
        <v>3778</v>
      </c>
      <c r="C972" t="s">
        <v>2150</v>
      </c>
      <c r="D972" s="1">
        <v>45242</v>
      </c>
      <c r="E972" t="s">
        <v>965</v>
      </c>
      <c r="F972" t="s">
        <v>1830</v>
      </c>
      <c r="G972">
        <v>80.209999999999994</v>
      </c>
      <c r="H972">
        <v>347.49</v>
      </c>
      <c r="I972">
        <v>27872.17</v>
      </c>
    </row>
    <row r="973" spans="1:9" x14ac:dyDescent="0.3">
      <c r="A973">
        <v>4331810</v>
      </c>
      <c r="B973">
        <v>3778</v>
      </c>
      <c r="C973" t="s">
        <v>2150</v>
      </c>
      <c r="D973" s="1">
        <v>45204</v>
      </c>
      <c r="E973" t="s">
        <v>965</v>
      </c>
      <c r="F973" t="s">
        <v>1255</v>
      </c>
      <c r="G973">
        <v>15.67</v>
      </c>
      <c r="H973">
        <v>806.15</v>
      </c>
      <c r="I973">
        <v>12632.37</v>
      </c>
    </row>
    <row r="974" spans="1:9" x14ac:dyDescent="0.3">
      <c r="A974">
        <v>4088691</v>
      </c>
      <c r="B974">
        <v>3778</v>
      </c>
      <c r="C974" t="s">
        <v>2150</v>
      </c>
      <c r="D974" s="1">
        <v>44833</v>
      </c>
      <c r="E974" t="s">
        <v>1228</v>
      </c>
      <c r="F974" t="s">
        <v>1025</v>
      </c>
      <c r="G974">
        <v>81.31</v>
      </c>
      <c r="H974">
        <v>78.81</v>
      </c>
      <c r="I974">
        <v>6408.04</v>
      </c>
    </row>
    <row r="975" spans="1:9" x14ac:dyDescent="0.3">
      <c r="A975">
        <v>9921461</v>
      </c>
      <c r="B975">
        <v>3778</v>
      </c>
      <c r="C975" t="s">
        <v>2150</v>
      </c>
      <c r="D975" s="1">
        <v>45424</v>
      </c>
      <c r="E975" t="s">
        <v>1724</v>
      </c>
      <c r="F975" t="s">
        <v>1180</v>
      </c>
      <c r="G975">
        <v>60.6</v>
      </c>
      <c r="H975">
        <v>546.80999999999995</v>
      </c>
      <c r="I975">
        <v>33136.69</v>
      </c>
    </row>
    <row r="976" spans="1:9" x14ac:dyDescent="0.3">
      <c r="A976">
        <v>9229550</v>
      </c>
      <c r="B976">
        <v>3778</v>
      </c>
      <c r="C976" t="s">
        <v>2151</v>
      </c>
      <c r="D976" s="1">
        <v>45415</v>
      </c>
      <c r="E976" t="s">
        <v>965</v>
      </c>
      <c r="F976" t="s">
        <v>1634</v>
      </c>
      <c r="G976">
        <v>13.28</v>
      </c>
      <c r="H976">
        <v>747.57</v>
      </c>
      <c r="I976">
        <v>9927.73</v>
      </c>
    </row>
    <row r="977" spans="1:9" x14ac:dyDescent="0.3">
      <c r="A977">
        <v>1720085</v>
      </c>
      <c r="B977">
        <v>3778</v>
      </c>
      <c r="C977" t="s">
        <v>2151</v>
      </c>
      <c r="D977" s="1">
        <v>44862</v>
      </c>
      <c r="E977" t="s">
        <v>1483</v>
      </c>
      <c r="F977" t="s">
        <v>981</v>
      </c>
      <c r="G977">
        <v>85.94</v>
      </c>
      <c r="H977">
        <v>116.39</v>
      </c>
      <c r="I977">
        <v>10002.56</v>
      </c>
    </row>
    <row r="978" spans="1:9" x14ac:dyDescent="0.3">
      <c r="A978">
        <v>3176603</v>
      </c>
      <c r="B978">
        <v>3778</v>
      </c>
      <c r="C978" t="s">
        <v>2151</v>
      </c>
      <c r="D978" s="1">
        <v>44933</v>
      </c>
      <c r="E978" t="s">
        <v>1483</v>
      </c>
      <c r="F978" t="s">
        <v>1063</v>
      </c>
      <c r="G978">
        <v>26.1</v>
      </c>
      <c r="H978">
        <v>821.69</v>
      </c>
      <c r="I978">
        <v>21446.11</v>
      </c>
    </row>
    <row r="979" spans="1:9" x14ac:dyDescent="0.3">
      <c r="A979">
        <v>2307388</v>
      </c>
      <c r="B979">
        <v>3778</v>
      </c>
      <c r="C979" t="s">
        <v>2151</v>
      </c>
      <c r="D979" s="1">
        <v>45275</v>
      </c>
      <c r="E979" t="s">
        <v>1228</v>
      </c>
      <c r="F979" t="s">
        <v>1510</v>
      </c>
      <c r="G979">
        <v>68.69</v>
      </c>
      <c r="H979">
        <v>679.41</v>
      </c>
      <c r="I979">
        <v>46668.67</v>
      </c>
    </row>
    <row r="980" spans="1:9" x14ac:dyDescent="0.3">
      <c r="A980">
        <v>2807686</v>
      </c>
      <c r="B980">
        <v>3778</v>
      </c>
      <c r="C980" t="s">
        <v>2151</v>
      </c>
      <c r="D980" s="1">
        <v>45492</v>
      </c>
      <c r="E980" t="s">
        <v>1228</v>
      </c>
      <c r="F980" t="s">
        <v>1893</v>
      </c>
      <c r="G980">
        <v>27.2</v>
      </c>
      <c r="H980">
        <v>998.31</v>
      </c>
      <c r="I980">
        <v>27154.03</v>
      </c>
    </row>
    <row r="981" spans="1:9" x14ac:dyDescent="0.3">
      <c r="A981">
        <v>4834539</v>
      </c>
      <c r="B981">
        <v>3778</v>
      </c>
      <c r="C981" t="s">
        <v>2152</v>
      </c>
      <c r="D981" s="1">
        <v>45034</v>
      </c>
      <c r="E981" t="s">
        <v>1483</v>
      </c>
      <c r="F981" t="s">
        <v>1400</v>
      </c>
      <c r="G981">
        <v>56.8</v>
      </c>
      <c r="H981">
        <v>883.48</v>
      </c>
      <c r="I981">
        <v>50181.66</v>
      </c>
    </row>
    <row r="982" spans="1:9" x14ac:dyDescent="0.3">
      <c r="A982">
        <v>2087450</v>
      </c>
      <c r="B982">
        <v>3778</v>
      </c>
      <c r="C982" t="s">
        <v>2152</v>
      </c>
      <c r="D982" s="1">
        <v>45133</v>
      </c>
      <c r="E982" t="s">
        <v>1228</v>
      </c>
      <c r="F982" t="s">
        <v>1146</v>
      </c>
      <c r="G982">
        <v>22.69</v>
      </c>
      <c r="H982">
        <v>498.68</v>
      </c>
      <c r="I982">
        <v>11315.05</v>
      </c>
    </row>
    <row r="983" spans="1:9" x14ac:dyDescent="0.3">
      <c r="A983">
        <v>3588050</v>
      </c>
      <c r="B983">
        <v>3778</v>
      </c>
      <c r="C983" t="s">
        <v>2152</v>
      </c>
      <c r="D983" s="1">
        <v>44928</v>
      </c>
      <c r="E983" t="s">
        <v>1228</v>
      </c>
      <c r="F983" t="s">
        <v>1900</v>
      </c>
      <c r="G983">
        <v>76.06</v>
      </c>
      <c r="H983">
        <v>350.14</v>
      </c>
      <c r="I983">
        <v>26631.65</v>
      </c>
    </row>
    <row r="984" spans="1:9" x14ac:dyDescent="0.3">
      <c r="A984">
        <v>1923610</v>
      </c>
      <c r="B984">
        <v>3778</v>
      </c>
      <c r="C984" t="s">
        <v>2152</v>
      </c>
      <c r="D984" s="1">
        <v>45423</v>
      </c>
      <c r="E984" t="s">
        <v>1228</v>
      </c>
      <c r="F984" t="s">
        <v>1123</v>
      </c>
      <c r="G984">
        <v>89.53</v>
      </c>
      <c r="H984">
        <v>560.39</v>
      </c>
      <c r="I984">
        <v>50171.72</v>
      </c>
    </row>
    <row r="985" spans="1:9" x14ac:dyDescent="0.3">
      <c r="A985">
        <v>1309108</v>
      </c>
      <c r="B985">
        <v>3778</v>
      </c>
      <c r="C985" t="s">
        <v>2152</v>
      </c>
      <c r="D985" s="1">
        <v>44870</v>
      </c>
      <c r="E985" t="s">
        <v>1724</v>
      </c>
      <c r="F985" t="s">
        <v>1620</v>
      </c>
      <c r="G985">
        <v>78.42</v>
      </c>
      <c r="H985">
        <v>510.9</v>
      </c>
      <c r="I985">
        <v>40064.78</v>
      </c>
    </row>
    <row r="986" spans="1:9" x14ac:dyDescent="0.3">
      <c r="A986">
        <v>2390565</v>
      </c>
      <c r="B986">
        <v>3778</v>
      </c>
      <c r="C986" t="s">
        <v>2152</v>
      </c>
      <c r="D986" s="1">
        <v>45513</v>
      </c>
      <c r="E986" t="s">
        <v>965</v>
      </c>
      <c r="F986" t="s">
        <v>1635</v>
      </c>
      <c r="G986">
        <v>43.74</v>
      </c>
      <c r="H986">
        <v>303.52</v>
      </c>
      <c r="I986">
        <v>13275.96</v>
      </c>
    </row>
    <row r="987" spans="1:9" x14ac:dyDescent="0.3">
      <c r="A987">
        <v>4879848</v>
      </c>
      <c r="B987">
        <v>3862</v>
      </c>
      <c r="C987" t="s">
        <v>2150</v>
      </c>
      <c r="D987" s="1">
        <v>45236</v>
      </c>
      <c r="E987" t="s">
        <v>1483</v>
      </c>
      <c r="F987" t="s">
        <v>1466</v>
      </c>
      <c r="G987">
        <v>49.19</v>
      </c>
      <c r="H987">
        <v>537.16</v>
      </c>
      <c r="I987">
        <v>26422.9</v>
      </c>
    </row>
    <row r="988" spans="1:9" x14ac:dyDescent="0.3">
      <c r="A988">
        <v>1418585</v>
      </c>
      <c r="B988">
        <v>3862</v>
      </c>
      <c r="C988" t="s">
        <v>2150</v>
      </c>
      <c r="D988" s="1">
        <v>45228</v>
      </c>
      <c r="E988" t="s">
        <v>1483</v>
      </c>
      <c r="F988" t="s">
        <v>1225</v>
      </c>
      <c r="G988">
        <v>16.41</v>
      </c>
      <c r="H988">
        <v>275.97000000000003</v>
      </c>
      <c r="I988">
        <v>4528.67</v>
      </c>
    </row>
    <row r="989" spans="1:9" x14ac:dyDescent="0.3">
      <c r="A989">
        <v>2448640</v>
      </c>
      <c r="B989">
        <v>3862</v>
      </c>
      <c r="C989" t="s">
        <v>2150</v>
      </c>
      <c r="D989" s="1">
        <v>45461</v>
      </c>
      <c r="E989" t="s">
        <v>965</v>
      </c>
      <c r="F989" t="s">
        <v>1691</v>
      </c>
      <c r="G989">
        <v>7.62</v>
      </c>
      <c r="H989">
        <v>634.97</v>
      </c>
      <c r="I989">
        <v>4838.47</v>
      </c>
    </row>
    <row r="990" spans="1:9" x14ac:dyDescent="0.3">
      <c r="A990">
        <v>8280122</v>
      </c>
      <c r="B990">
        <v>3862</v>
      </c>
      <c r="C990" t="s">
        <v>2151</v>
      </c>
      <c r="D990" s="1">
        <v>45157</v>
      </c>
      <c r="E990" t="s">
        <v>965</v>
      </c>
      <c r="F990" t="s">
        <v>1081</v>
      </c>
      <c r="G990">
        <v>46.43</v>
      </c>
      <c r="H990">
        <v>913.96</v>
      </c>
      <c r="I990">
        <v>42435.16</v>
      </c>
    </row>
    <row r="991" spans="1:9" x14ac:dyDescent="0.3">
      <c r="A991">
        <v>6557937</v>
      </c>
      <c r="B991">
        <v>3862</v>
      </c>
      <c r="C991" t="s">
        <v>2151</v>
      </c>
      <c r="D991" s="1">
        <v>45524</v>
      </c>
      <c r="E991" t="s">
        <v>1724</v>
      </c>
      <c r="F991" t="s">
        <v>1046</v>
      </c>
      <c r="G991">
        <v>66.650000000000006</v>
      </c>
      <c r="H991">
        <v>890.02</v>
      </c>
      <c r="I991">
        <v>59319.83</v>
      </c>
    </row>
    <row r="992" spans="1:9" x14ac:dyDescent="0.3">
      <c r="A992">
        <v>1211163</v>
      </c>
      <c r="B992">
        <v>3862</v>
      </c>
      <c r="C992" t="s">
        <v>2151</v>
      </c>
      <c r="D992" s="1">
        <v>44964</v>
      </c>
      <c r="E992" t="s">
        <v>1228</v>
      </c>
      <c r="F992" t="s">
        <v>1124</v>
      </c>
      <c r="G992">
        <v>13.63</v>
      </c>
      <c r="H992">
        <v>623.25</v>
      </c>
      <c r="I992">
        <v>8494.9</v>
      </c>
    </row>
    <row r="993" spans="1:9" x14ac:dyDescent="0.3">
      <c r="A993">
        <v>6679527</v>
      </c>
      <c r="B993">
        <v>3862</v>
      </c>
      <c r="C993" t="s">
        <v>2151</v>
      </c>
      <c r="D993" s="1">
        <v>45057</v>
      </c>
      <c r="E993" t="s">
        <v>1228</v>
      </c>
      <c r="F993" t="s">
        <v>1892</v>
      </c>
      <c r="G993">
        <v>55.9</v>
      </c>
      <c r="H993">
        <v>796.1</v>
      </c>
      <c r="I993">
        <v>44501.99</v>
      </c>
    </row>
    <row r="994" spans="1:9" x14ac:dyDescent="0.3">
      <c r="A994">
        <v>5080846</v>
      </c>
      <c r="B994">
        <v>3862</v>
      </c>
      <c r="C994" t="s">
        <v>2152</v>
      </c>
      <c r="D994" s="1">
        <v>45272</v>
      </c>
      <c r="E994" t="s">
        <v>1228</v>
      </c>
      <c r="F994" t="s">
        <v>1812</v>
      </c>
      <c r="G994">
        <v>60.97</v>
      </c>
      <c r="H994">
        <v>121.3</v>
      </c>
      <c r="I994">
        <v>7395.66</v>
      </c>
    </row>
    <row r="995" spans="1:9" x14ac:dyDescent="0.3">
      <c r="A995">
        <v>6830503</v>
      </c>
      <c r="B995">
        <v>3862</v>
      </c>
      <c r="C995" t="s">
        <v>2152</v>
      </c>
      <c r="D995" s="1">
        <v>45394</v>
      </c>
      <c r="E995" t="s">
        <v>1724</v>
      </c>
      <c r="F995" t="s">
        <v>1565</v>
      </c>
      <c r="G995">
        <v>10.11</v>
      </c>
      <c r="H995">
        <v>59</v>
      </c>
      <c r="I995">
        <v>596.49</v>
      </c>
    </row>
    <row r="996" spans="1:9" x14ac:dyDescent="0.3">
      <c r="A996">
        <v>8138262</v>
      </c>
      <c r="B996">
        <v>3862</v>
      </c>
      <c r="C996" t="s">
        <v>2152</v>
      </c>
      <c r="D996" s="1">
        <v>45103</v>
      </c>
      <c r="E996" t="s">
        <v>965</v>
      </c>
      <c r="F996" t="s">
        <v>1640</v>
      </c>
      <c r="G996">
        <v>46.2</v>
      </c>
      <c r="H996">
        <v>790.99</v>
      </c>
      <c r="I996">
        <v>36543.74</v>
      </c>
    </row>
    <row r="997" spans="1:9" x14ac:dyDescent="0.3">
      <c r="A997">
        <v>6030176</v>
      </c>
      <c r="B997">
        <v>3877</v>
      </c>
      <c r="C997" t="s">
        <v>2150</v>
      </c>
      <c r="D997" s="1">
        <v>45383</v>
      </c>
      <c r="E997" t="s">
        <v>1483</v>
      </c>
      <c r="F997" t="s">
        <v>1037</v>
      </c>
      <c r="G997">
        <v>56.99</v>
      </c>
      <c r="H997">
        <v>569.58000000000004</v>
      </c>
      <c r="I997">
        <v>32460.36</v>
      </c>
    </row>
    <row r="998" spans="1:9" x14ac:dyDescent="0.3">
      <c r="A998">
        <v>8568148</v>
      </c>
      <c r="B998">
        <v>3877</v>
      </c>
      <c r="C998" t="s">
        <v>2150</v>
      </c>
      <c r="D998" s="1">
        <v>45032</v>
      </c>
      <c r="E998" t="s">
        <v>965</v>
      </c>
      <c r="F998" t="s">
        <v>1452</v>
      </c>
      <c r="G998">
        <v>32.15</v>
      </c>
      <c r="H998">
        <v>312.11</v>
      </c>
      <c r="I998">
        <v>10034.34</v>
      </c>
    </row>
    <row r="999" spans="1:9" x14ac:dyDescent="0.3">
      <c r="A999">
        <v>2814102</v>
      </c>
      <c r="B999">
        <v>3877</v>
      </c>
      <c r="C999" t="s">
        <v>2151</v>
      </c>
      <c r="D999" s="1">
        <v>44847</v>
      </c>
      <c r="E999" t="s">
        <v>965</v>
      </c>
      <c r="F999" t="s">
        <v>1340</v>
      </c>
      <c r="G999">
        <v>55.27</v>
      </c>
      <c r="H999">
        <v>123.32</v>
      </c>
      <c r="I999">
        <v>6815.9</v>
      </c>
    </row>
    <row r="1000" spans="1:9" x14ac:dyDescent="0.3">
      <c r="A1000">
        <v>2499554</v>
      </c>
      <c r="B1000">
        <v>3877</v>
      </c>
      <c r="C1000" t="s">
        <v>2151</v>
      </c>
      <c r="D1000" s="1">
        <v>45285</v>
      </c>
      <c r="E1000" t="s">
        <v>965</v>
      </c>
      <c r="F1000" t="s">
        <v>1789</v>
      </c>
      <c r="G1000">
        <v>82.33</v>
      </c>
      <c r="H1000">
        <v>567.89</v>
      </c>
      <c r="I1000">
        <v>46754.38</v>
      </c>
    </row>
    <row r="1001" spans="1:9" x14ac:dyDescent="0.3">
      <c r="A1001">
        <v>3700950</v>
      </c>
      <c r="B1001">
        <v>3877</v>
      </c>
      <c r="C1001" t="s">
        <v>2151</v>
      </c>
      <c r="D1001" s="1">
        <v>44976</v>
      </c>
      <c r="E1001" t="s">
        <v>1724</v>
      </c>
      <c r="F1001" t="s">
        <v>981</v>
      </c>
      <c r="G1001">
        <v>54.39</v>
      </c>
      <c r="H1001">
        <v>555.79999999999995</v>
      </c>
      <c r="I1001">
        <v>30229.96</v>
      </c>
    </row>
    <row r="1002" spans="1:9" x14ac:dyDescent="0.3">
      <c r="A1002">
        <v>1117270</v>
      </c>
      <c r="B1002">
        <v>3877</v>
      </c>
      <c r="C1002" t="s">
        <v>2151</v>
      </c>
      <c r="D1002" s="1">
        <v>45255</v>
      </c>
      <c r="E1002" t="s">
        <v>1724</v>
      </c>
      <c r="F1002" t="s">
        <v>1458</v>
      </c>
      <c r="G1002">
        <v>4.67</v>
      </c>
      <c r="H1002">
        <v>914.92</v>
      </c>
      <c r="I1002">
        <v>4272.68</v>
      </c>
    </row>
    <row r="1003" spans="1:9" x14ac:dyDescent="0.3">
      <c r="A1003">
        <v>3985609</v>
      </c>
      <c r="B1003">
        <v>3877</v>
      </c>
      <c r="C1003" t="s">
        <v>2152</v>
      </c>
      <c r="D1003" s="1">
        <v>45051</v>
      </c>
      <c r="E1003" t="s">
        <v>1483</v>
      </c>
      <c r="F1003" t="s">
        <v>1948</v>
      </c>
      <c r="G1003">
        <v>3.47</v>
      </c>
      <c r="H1003">
        <v>836.16</v>
      </c>
      <c r="I1003">
        <v>2901.48</v>
      </c>
    </row>
    <row r="1004" spans="1:9" x14ac:dyDescent="0.3">
      <c r="A1004">
        <v>4744163</v>
      </c>
      <c r="B1004">
        <v>3877</v>
      </c>
      <c r="C1004" t="s">
        <v>2152</v>
      </c>
      <c r="D1004" s="1">
        <v>45425</v>
      </c>
      <c r="E1004" t="s">
        <v>1483</v>
      </c>
      <c r="F1004" t="s">
        <v>1700</v>
      </c>
      <c r="G1004">
        <v>59.51</v>
      </c>
      <c r="H1004">
        <v>378.03</v>
      </c>
      <c r="I1004">
        <v>22496.57</v>
      </c>
    </row>
    <row r="1005" spans="1:9" x14ac:dyDescent="0.3">
      <c r="A1005">
        <v>3912451</v>
      </c>
      <c r="B1005">
        <v>3877</v>
      </c>
      <c r="C1005" t="s">
        <v>2152</v>
      </c>
      <c r="D1005" s="1">
        <v>45096</v>
      </c>
      <c r="E1005" t="s">
        <v>1228</v>
      </c>
      <c r="F1005" t="s">
        <v>1415</v>
      </c>
      <c r="G1005">
        <v>30.64</v>
      </c>
      <c r="H1005">
        <v>713.15</v>
      </c>
      <c r="I1005">
        <v>21850.92</v>
      </c>
    </row>
    <row r="1006" spans="1:9" x14ac:dyDescent="0.3">
      <c r="A1006">
        <v>9644496</v>
      </c>
      <c r="B1006">
        <v>3877</v>
      </c>
      <c r="C1006" t="s">
        <v>2152</v>
      </c>
      <c r="D1006" s="1">
        <v>44967</v>
      </c>
      <c r="E1006" t="s">
        <v>1724</v>
      </c>
      <c r="F1006" t="s">
        <v>1142</v>
      </c>
      <c r="G1006">
        <v>35.64</v>
      </c>
      <c r="H1006">
        <v>136.41999999999999</v>
      </c>
      <c r="I1006">
        <v>4862.01</v>
      </c>
    </row>
    <row r="1007" spans="1:9" x14ac:dyDescent="0.3">
      <c r="A1007">
        <v>7020829</v>
      </c>
      <c r="B1007">
        <v>3877</v>
      </c>
      <c r="C1007" t="s">
        <v>2152</v>
      </c>
      <c r="D1007" s="1">
        <v>45122</v>
      </c>
      <c r="E1007" t="s">
        <v>1724</v>
      </c>
      <c r="F1007" t="s">
        <v>1675</v>
      </c>
      <c r="G1007">
        <v>34.47</v>
      </c>
      <c r="H1007">
        <v>98.8</v>
      </c>
      <c r="I1007">
        <v>3405.64</v>
      </c>
    </row>
    <row r="1008" spans="1:9" x14ac:dyDescent="0.3">
      <c r="A1008">
        <v>6294188</v>
      </c>
      <c r="B1008">
        <v>3877</v>
      </c>
      <c r="C1008" t="s">
        <v>2152</v>
      </c>
      <c r="D1008" s="1">
        <v>45106</v>
      </c>
      <c r="E1008" t="s">
        <v>965</v>
      </c>
      <c r="F1008" t="s">
        <v>1879</v>
      </c>
      <c r="G1008">
        <v>24.92</v>
      </c>
      <c r="H1008">
        <v>443.03</v>
      </c>
      <c r="I1008">
        <v>11040.31</v>
      </c>
    </row>
    <row r="1009" spans="1:9" x14ac:dyDescent="0.3">
      <c r="A1009">
        <v>7685436</v>
      </c>
      <c r="B1009">
        <v>3877</v>
      </c>
      <c r="C1009" t="s">
        <v>2152</v>
      </c>
      <c r="D1009" s="1">
        <v>45305</v>
      </c>
      <c r="E1009" t="s">
        <v>965</v>
      </c>
      <c r="F1009" t="s">
        <v>1142</v>
      </c>
      <c r="G1009">
        <v>22.44</v>
      </c>
      <c r="H1009">
        <v>115.09</v>
      </c>
      <c r="I1009">
        <v>2582.62</v>
      </c>
    </row>
    <row r="1010" spans="1:9" x14ac:dyDescent="0.3">
      <c r="A1010">
        <v>1954472</v>
      </c>
      <c r="B1010">
        <v>3877</v>
      </c>
      <c r="C1010" t="s">
        <v>2152</v>
      </c>
      <c r="D1010" s="1">
        <v>45010</v>
      </c>
      <c r="E1010" t="s">
        <v>965</v>
      </c>
      <c r="F1010" t="s">
        <v>1803</v>
      </c>
      <c r="G1010">
        <v>50.93</v>
      </c>
      <c r="H1010">
        <v>915.18</v>
      </c>
      <c r="I1010">
        <v>46610.12</v>
      </c>
    </row>
    <row r="1011" spans="1:9" x14ac:dyDescent="0.3">
      <c r="A1011">
        <v>1044502</v>
      </c>
      <c r="B1011">
        <v>3900</v>
      </c>
      <c r="C1011" t="s">
        <v>2150</v>
      </c>
      <c r="D1011" s="1">
        <v>45537</v>
      </c>
      <c r="E1011" t="s">
        <v>1483</v>
      </c>
      <c r="F1011" t="s">
        <v>1415</v>
      </c>
      <c r="G1011">
        <v>79.89</v>
      </c>
      <c r="H1011">
        <v>416.13</v>
      </c>
      <c r="I1011">
        <v>33244.629999999997</v>
      </c>
    </row>
    <row r="1012" spans="1:9" x14ac:dyDescent="0.3">
      <c r="A1012">
        <v>1762577</v>
      </c>
      <c r="B1012">
        <v>3900</v>
      </c>
      <c r="C1012" t="s">
        <v>2150</v>
      </c>
      <c r="D1012" s="1">
        <v>45325</v>
      </c>
      <c r="E1012" t="s">
        <v>965</v>
      </c>
      <c r="F1012" t="s">
        <v>1243</v>
      </c>
      <c r="G1012">
        <v>69.61</v>
      </c>
      <c r="H1012">
        <v>506.39</v>
      </c>
      <c r="I1012">
        <v>35249.81</v>
      </c>
    </row>
    <row r="1013" spans="1:9" x14ac:dyDescent="0.3">
      <c r="A1013">
        <v>4849633</v>
      </c>
      <c r="B1013">
        <v>3900</v>
      </c>
      <c r="C1013" t="s">
        <v>2150</v>
      </c>
      <c r="D1013" s="1">
        <v>44859</v>
      </c>
      <c r="E1013" t="s">
        <v>1228</v>
      </c>
      <c r="F1013" t="s">
        <v>1701</v>
      </c>
      <c r="G1013">
        <v>1.68</v>
      </c>
      <c r="H1013">
        <v>793.95</v>
      </c>
      <c r="I1013">
        <v>1333.84</v>
      </c>
    </row>
    <row r="1014" spans="1:9" x14ac:dyDescent="0.3">
      <c r="A1014">
        <v>7728347</v>
      </c>
      <c r="B1014">
        <v>3900</v>
      </c>
      <c r="C1014" t="s">
        <v>2150</v>
      </c>
      <c r="D1014" s="1">
        <v>45331</v>
      </c>
      <c r="E1014" t="s">
        <v>1228</v>
      </c>
      <c r="F1014" t="s">
        <v>1677</v>
      </c>
      <c r="G1014">
        <v>75.569999999999993</v>
      </c>
      <c r="H1014">
        <v>501.09</v>
      </c>
      <c r="I1014">
        <v>37867.370000000003</v>
      </c>
    </row>
    <row r="1015" spans="1:9" x14ac:dyDescent="0.3">
      <c r="A1015">
        <v>2346448</v>
      </c>
      <c r="B1015">
        <v>3900</v>
      </c>
      <c r="C1015" t="s">
        <v>2150</v>
      </c>
      <c r="D1015" s="1">
        <v>44941</v>
      </c>
      <c r="E1015" t="s">
        <v>1228</v>
      </c>
      <c r="F1015" t="s">
        <v>1428</v>
      </c>
      <c r="G1015">
        <v>56.02</v>
      </c>
      <c r="H1015">
        <v>916.66</v>
      </c>
      <c r="I1015">
        <v>51351.29</v>
      </c>
    </row>
    <row r="1016" spans="1:9" x14ac:dyDescent="0.3">
      <c r="A1016">
        <v>4057943</v>
      </c>
      <c r="B1016">
        <v>3900</v>
      </c>
      <c r="C1016" t="s">
        <v>2150</v>
      </c>
      <c r="D1016" s="1">
        <v>45084</v>
      </c>
      <c r="E1016" t="s">
        <v>1724</v>
      </c>
      <c r="F1016" t="s">
        <v>1546</v>
      </c>
      <c r="G1016">
        <v>21.15</v>
      </c>
      <c r="H1016">
        <v>219.45</v>
      </c>
      <c r="I1016">
        <v>4641.37</v>
      </c>
    </row>
    <row r="1017" spans="1:9" x14ac:dyDescent="0.3">
      <c r="A1017">
        <v>7013557</v>
      </c>
      <c r="B1017">
        <v>3900</v>
      </c>
      <c r="C1017" t="s">
        <v>2150</v>
      </c>
      <c r="D1017" s="1">
        <v>45047</v>
      </c>
      <c r="E1017" t="s">
        <v>1724</v>
      </c>
      <c r="F1017" t="s">
        <v>1588</v>
      </c>
      <c r="G1017">
        <v>74.34</v>
      </c>
      <c r="H1017">
        <v>540.75</v>
      </c>
      <c r="I1017">
        <v>40199.360000000001</v>
      </c>
    </row>
    <row r="1018" spans="1:9" x14ac:dyDescent="0.3">
      <c r="A1018">
        <v>3937140</v>
      </c>
      <c r="B1018">
        <v>3900</v>
      </c>
      <c r="C1018" t="s">
        <v>2151</v>
      </c>
      <c r="D1018" s="1">
        <v>45269</v>
      </c>
      <c r="E1018" t="s">
        <v>965</v>
      </c>
      <c r="F1018" t="s">
        <v>1188</v>
      </c>
      <c r="G1018">
        <v>20.46</v>
      </c>
      <c r="H1018">
        <v>202.54</v>
      </c>
      <c r="I1018">
        <v>4143.97</v>
      </c>
    </row>
    <row r="1019" spans="1:9" x14ac:dyDescent="0.3">
      <c r="A1019">
        <v>7798491</v>
      </c>
      <c r="B1019">
        <v>3900</v>
      </c>
      <c r="C1019" t="s">
        <v>2151</v>
      </c>
      <c r="D1019" s="1">
        <v>45059</v>
      </c>
      <c r="E1019" t="s">
        <v>1483</v>
      </c>
      <c r="F1019" t="s">
        <v>1633</v>
      </c>
      <c r="G1019">
        <v>86.58</v>
      </c>
      <c r="H1019">
        <v>873.15</v>
      </c>
      <c r="I1019">
        <v>75597.33</v>
      </c>
    </row>
    <row r="1020" spans="1:9" x14ac:dyDescent="0.3">
      <c r="A1020">
        <v>2550188</v>
      </c>
      <c r="B1020">
        <v>3900</v>
      </c>
      <c r="C1020" t="s">
        <v>2151</v>
      </c>
      <c r="D1020" s="1">
        <v>45109</v>
      </c>
      <c r="E1020" t="s">
        <v>1724</v>
      </c>
      <c r="F1020" t="s">
        <v>1827</v>
      </c>
      <c r="G1020">
        <v>48.44</v>
      </c>
      <c r="H1020">
        <v>767.01</v>
      </c>
      <c r="I1020">
        <v>37153.96</v>
      </c>
    </row>
    <row r="1021" spans="1:9" x14ac:dyDescent="0.3">
      <c r="A1021">
        <v>7326356</v>
      </c>
      <c r="B1021">
        <v>3900</v>
      </c>
      <c r="C1021" t="s">
        <v>2151</v>
      </c>
      <c r="D1021" s="1">
        <v>45494</v>
      </c>
      <c r="E1021" t="s">
        <v>1228</v>
      </c>
      <c r="F1021" t="s">
        <v>1172</v>
      </c>
      <c r="G1021">
        <v>67.7</v>
      </c>
      <c r="H1021">
        <v>612.07000000000005</v>
      </c>
      <c r="I1021">
        <v>41437.14</v>
      </c>
    </row>
    <row r="1022" spans="1:9" x14ac:dyDescent="0.3">
      <c r="A1022">
        <v>7028814</v>
      </c>
      <c r="B1022">
        <v>3900</v>
      </c>
      <c r="C1022" t="s">
        <v>2151</v>
      </c>
      <c r="D1022" s="1">
        <v>45206</v>
      </c>
      <c r="E1022" t="s">
        <v>1228</v>
      </c>
      <c r="F1022" t="s">
        <v>1902</v>
      </c>
      <c r="G1022">
        <v>59.84</v>
      </c>
      <c r="H1022">
        <v>574.44000000000005</v>
      </c>
      <c r="I1022">
        <v>34374.49</v>
      </c>
    </row>
    <row r="1023" spans="1:9" x14ac:dyDescent="0.3">
      <c r="A1023">
        <v>9039238</v>
      </c>
      <c r="B1023">
        <v>3900</v>
      </c>
      <c r="C1023" t="s">
        <v>2152</v>
      </c>
      <c r="D1023" s="1">
        <v>45376</v>
      </c>
      <c r="E1023" t="s">
        <v>1483</v>
      </c>
      <c r="F1023" t="s">
        <v>1417</v>
      </c>
      <c r="G1023">
        <v>71.489999999999995</v>
      </c>
      <c r="H1023">
        <v>187.47</v>
      </c>
      <c r="I1023">
        <v>13402.23</v>
      </c>
    </row>
    <row r="1024" spans="1:9" x14ac:dyDescent="0.3">
      <c r="A1024">
        <v>5459511</v>
      </c>
      <c r="B1024">
        <v>3900</v>
      </c>
      <c r="C1024" t="s">
        <v>2152</v>
      </c>
      <c r="D1024" s="1">
        <v>45460</v>
      </c>
      <c r="E1024" t="s">
        <v>1228</v>
      </c>
      <c r="F1024" t="s">
        <v>1193</v>
      </c>
      <c r="G1024">
        <v>46.78</v>
      </c>
      <c r="H1024">
        <v>257.44</v>
      </c>
      <c r="I1024">
        <v>12043.04</v>
      </c>
    </row>
    <row r="1025" spans="1:9" x14ac:dyDescent="0.3">
      <c r="A1025">
        <v>7421221</v>
      </c>
      <c r="B1025">
        <v>3900</v>
      </c>
      <c r="C1025" t="s">
        <v>2152</v>
      </c>
      <c r="D1025" s="1">
        <v>44843</v>
      </c>
      <c r="E1025" t="s">
        <v>1724</v>
      </c>
      <c r="F1025" t="s">
        <v>1330</v>
      </c>
      <c r="G1025">
        <v>54.31</v>
      </c>
      <c r="H1025">
        <v>765.5</v>
      </c>
      <c r="I1025">
        <v>41574.31</v>
      </c>
    </row>
    <row r="1026" spans="1:9" x14ac:dyDescent="0.3">
      <c r="A1026">
        <v>6619517</v>
      </c>
      <c r="B1026">
        <v>3938</v>
      </c>
      <c r="C1026" t="s">
        <v>2150</v>
      </c>
      <c r="D1026" s="1">
        <v>45531</v>
      </c>
      <c r="E1026" t="s">
        <v>1483</v>
      </c>
      <c r="F1026" t="s">
        <v>1710</v>
      </c>
      <c r="G1026">
        <v>20.350000000000001</v>
      </c>
      <c r="H1026">
        <v>384.01</v>
      </c>
      <c r="I1026">
        <v>7814.6</v>
      </c>
    </row>
    <row r="1027" spans="1:9" x14ac:dyDescent="0.3">
      <c r="A1027">
        <v>8403878</v>
      </c>
      <c r="B1027">
        <v>3938</v>
      </c>
      <c r="C1027" t="s">
        <v>2150</v>
      </c>
      <c r="D1027" s="1">
        <v>45010</v>
      </c>
      <c r="E1027" t="s">
        <v>965</v>
      </c>
      <c r="F1027" t="s">
        <v>1771</v>
      </c>
      <c r="G1027">
        <v>17.27</v>
      </c>
      <c r="H1027">
        <v>612.11</v>
      </c>
      <c r="I1027">
        <v>10571.14</v>
      </c>
    </row>
    <row r="1028" spans="1:9" x14ac:dyDescent="0.3">
      <c r="A1028">
        <v>6582304</v>
      </c>
      <c r="B1028">
        <v>3938</v>
      </c>
      <c r="C1028" t="s">
        <v>2150</v>
      </c>
      <c r="D1028" s="1">
        <v>45068</v>
      </c>
      <c r="E1028" t="s">
        <v>1228</v>
      </c>
      <c r="F1028" t="s">
        <v>1818</v>
      </c>
      <c r="G1028">
        <v>24.48</v>
      </c>
      <c r="H1028">
        <v>892.01</v>
      </c>
      <c r="I1028">
        <v>21836.400000000001</v>
      </c>
    </row>
    <row r="1029" spans="1:9" x14ac:dyDescent="0.3">
      <c r="A1029">
        <v>6963238</v>
      </c>
      <c r="B1029">
        <v>3938</v>
      </c>
      <c r="C1029" t="s">
        <v>2151</v>
      </c>
      <c r="D1029" s="1">
        <v>45272</v>
      </c>
      <c r="E1029" t="s">
        <v>965</v>
      </c>
      <c r="F1029" t="s">
        <v>1013</v>
      </c>
      <c r="G1029">
        <v>12.29</v>
      </c>
      <c r="H1029">
        <v>996.91</v>
      </c>
      <c r="I1029">
        <v>12252.02</v>
      </c>
    </row>
    <row r="1030" spans="1:9" x14ac:dyDescent="0.3">
      <c r="A1030">
        <v>5226899</v>
      </c>
      <c r="B1030">
        <v>3938</v>
      </c>
      <c r="C1030" t="s">
        <v>2151</v>
      </c>
      <c r="D1030" s="1">
        <v>44913</v>
      </c>
      <c r="E1030" t="s">
        <v>1483</v>
      </c>
      <c r="F1030" t="s">
        <v>1166</v>
      </c>
      <c r="G1030">
        <v>64.02</v>
      </c>
      <c r="H1030">
        <v>551.66</v>
      </c>
      <c r="I1030">
        <v>35317.269999999997</v>
      </c>
    </row>
    <row r="1031" spans="1:9" x14ac:dyDescent="0.3">
      <c r="A1031">
        <v>1438019</v>
      </c>
      <c r="B1031">
        <v>3938</v>
      </c>
      <c r="C1031" t="s">
        <v>2151</v>
      </c>
      <c r="D1031" s="1">
        <v>45508</v>
      </c>
      <c r="E1031" t="s">
        <v>1724</v>
      </c>
      <c r="F1031" t="s">
        <v>1729</v>
      </c>
      <c r="G1031">
        <v>4.2300000000000004</v>
      </c>
      <c r="H1031">
        <v>484.8</v>
      </c>
      <c r="I1031">
        <v>2050.6999999999998</v>
      </c>
    </row>
    <row r="1032" spans="1:9" x14ac:dyDescent="0.3">
      <c r="A1032">
        <v>9702615</v>
      </c>
      <c r="B1032">
        <v>3938</v>
      </c>
      <c r="C1032" t="s">
        <v>2151</v>
      </c>
      <c r="D1032" s="1">
        <v>45417</v>
      </c>
      <c r="E1032" t="s">
        <v>1724</v>
      </c>
      <c r="F1032" t="s">
        <v>1067</v>
      </c>
      <c r="G1032">
        <v>29.6</v>
      </c>
      <c r="H1032">
        <v>527.08000000000004</v>
      </c>
      <c r="I1032">
        <v>15601.57</v>
      </c>
    </row>
    <row r="1033" spans="1:9" x14ac:dyDescent="0.3">
      <c r="A1033">
        <v>9167885</v>
      </c>
      <c r="B1033">
        <v>3938</v>
      </c>
      <c r="C1033" t="s">
        <v>2151</v>
      </c>
      <c r="D1033" s="1">
        <v>45307</v>
      </c>
      <c r="E1033" t="s">
        <v>1228</v>
      </c>
      <c r="F1033" t="s">
        <v>1739</v>
      </c>
      <c r="G1033">
        <v>77.540000000000006</v>
      </c>
      <c r="H1033">
        <v>480.98</v>
      </c>
      <c r="I1033">
        <v>37295.19</v>
      </c>
    </row>
    <row r="1034" spans="1:9" x14ac:dyDescent="0.3">
      <c r="A1034">
        <v>8874994</v>
      </c>
      <c r="B1034">
        <v>3938</v>
      </c>
      <c r="C1034" t="s">
        <v>2151</v>
      </c>
      <c r="D1034" s="1">
        <v>45071</v>
      </c>
      <c r="E1034" t="s">
        <v>1228</v>
      </c>
      <c r="F1034" t="s">
        <v>1917</v>
      </c>
      <c r="G1034">
        <v>97.31</v>
      </c>
      <c r="H1034">
        <v>129.32</v>
      </c>
      <c r="I1034">
        <v>12584.13</v>
      </c>
    </row>
    <row r="1035" spans="1:9" x14ac:dyDescent="0.3">
      <c r="A1035">
        <v>9109372</v>
      </c>
      <c r="B1035">
        <v>3938</v>
      </c>
      <c r="C1035" t="s">
        <v>2152</v>
      </c>
      <c r="D1035" s="1">
        <v>45282</v>
      </c>
      <c r="E1035" t="s">
        <v>1483</v>
      </c>
      <c r="F1035" t="s">
        <v>1128</v>
      </c>
      <c r="G1035">
        <v>51.53</v>
      </c>
      <c r="H1035">
        <v>443.92</v>
      </c>
      <c r="I1035">
        <v>22875.200000000001</v>
      </c>
    </row>
    <row r="1036" spans="1:9" x14ac:dyDescent="0.3">
      <c r="A1036">
        <v>3054164</v>
      </c>
      <c r="B1036">
        <v>3938</v>
      </c>
      <c r="C1036" t="s">
        <v>2152</v>
      </c>
      <c r="D1036" s="1">
        <v>45487</v>
      </c>
      <c r="E1036" t="s">
        <v>1228</v>
      </c>
      <c r="F1036" t="s">
        <v>1548</v>
      </c>
      <c r="G1036">
        <v>55.4</v>
      </c>
      <c r="H1036">
        <v>179.95</v>
      </c>
      <c r="I1036">
        <v>9969.23</v>
      </c>
    </row>
    <row r="1037" spans="1:9" x14ac:dyDescent="0.3">
      <c r="A1037">
        <v>4104329</v>
      </c>
      <c r="B1037">
        <v>3938</v>
      </c>
      <c r="C1037" t="s">
        <v>2152</v>
      </c>
      <c r="D1037" s="1">
        <v>45148</v>
      </c>
      <c r="E1037" t="s">
        <v>1724</v>
      </c>
      <c r="F1037" t="s">
        <v>982</v>
      </c>
      <c r="G1037">
        <v>74.36</v>
      </c>
      <c r="H1037">
        <v>655.52</v>
      </c>
      <c r="I1037">
        <v>48744.47</v>
      </c>
    </row>
    <row r="1038" spans="1:9" x14ac:dyDescent="0.3">
      <c r="A1038">
        <v>7304816</v>
      </c>
      <c r="B1038">
        <v>3938</v>
      </c>
      <c r="C1038" t="s">
        <v>2152</v>
      </c>
      <c r="D1038" s="1">
        <v>45221</v>
      </c>
      <c r="E1038" t="s">
        <v>1724</v>
      </c>
      <c r="F1038" t="s">
        <v>1391</v>
      </c>
      <c r="G1038">
        <v>53.04</v>
      </c>
      <c r="H1038">
        <v>717.87</v>
      </c>
      <c r="I1038">
        <v>38075.82</v>
      </c>
    </row>
    <row r="1039" spans="1:9" x14ac:dyDescent="0.3">
      <c r="A1039">
        <v>5588367</v>
      </c>
      <c r="B1039">
        <v>3938</v>
      </c>
      <c r="C1039" t="s">
        <v>2152</v>
      </c>
      <c r="D1039" s="1">
        <v>45503</v>
      </c>
      <c r="E1039" t="s">
        <v>1724</v>
      </c>
      <c r="F1039" t="s">
        <v>1818</v>
      </c>
      <c r="G1039">
        <v>97.53</v>
      </c>
      <c r="H1039">
        <v>676.29</v>
      </c>
      <c r="I1039">
        <v>65958.559999999998</v>
      </c>
    </row>
    <row r="1040" spans="1:9" x14ac:dyDescent="0.3">
      <c r="A1040">
        <v>5222489</v>
      </c>
      <c r="B1040">
        <v>3938</v>
      </c>
      <c r="C1040" t="s">
        <v>2152</v>
      </c>
      <c r="D1040" s="1">
        <v>45239</v>
      </c>
      <c r="E1040" t="s">
        <v>965</v>
      </c>
      <c r="F1040" t="s">
        <v>1543</v>
      </c>
      <c r="G1040">
        <v>44.43</v>
      </c>
      <c r="H1040">
        <v>315.43</v>
      </c>
      <c r="I1040">
        <v>14014.55</v>
      </c>
    </row>
    <row r="1041" spans="1:9" x14ac:dyDescent="0.3">
      <c r="A1041">
        <v>7877733</v>
      </c>
      <c r="B1041">
        <v>3938</v>
      </c>
      <c r="C1041" t="s">
        <v>2152</v>
      </c>
      <c r="D1041" s="1">
        <v>44995</v>
      </c>
      <c r="E1041" t="s">
        <v>965</v>
      </c>
      <c r="F1041" t="s">
        <v>1507</v>
      </c>
      <c r="G1041">
        <v>31.72</v>
      </c>
      <c r="H1041">
        <v>667.93</v>
      </c>
      <c r="I1041">
        <v>21186.74</v>
      </c>
    </row>
    <row r="1042" spans="1:9" x14ac:dyDescent="0.3">
      <c r="A1042">
        <v>3827390</v>
      </c>
      <c r="B1042">
        <v>4007</v>
      </c>
      <c r="C1042" t="s">
        <v>2150</v>
      </c>
      <c r="D1042" s="1">
        <v>45114</v>
      </c>
      <c r="E1042" t="s">
        <v>1483</v>
      </c>
      <c r="F1042" t="s">
        <v>1843</v>
      </c>
      <c r="G1042">
        <v>5.26</v>
      </c>
      <c r="H1042">
        <v>611.05999999999995</v>
      </c>
      <c r="I1042">
        <v>3214.18</v>
      </c>
    </row>
    <row r="1043" spans="1:9" x14ac:dyDescent="0.3">
      <c r="A1043">
        <v>5438412</v>
      </c>
      <c r="B1043">
        <v>4007</v>
      </c>
      <c r="C1043" t="s">
        <v>2150</v>
      </c>
      <c r="D1043" s="1">
        <v>45374</v>
      </c>
      <c r="E1043" t="s">
        <v>1483</v>
      </c>
      <c r="F1043" t="s">
        <v>1438</v>
      </c>
      <c r="G1043">
        <v>64.56</v>
      </c>
      <c r="H1043">
        <v>218.73</v>
      </c>
      <c r="I1043">
        <v>14121.21</v>
      </c>
    </row>
    <row r="1044" spans="1:9" x14ac:dyDescent="0.3">
      <c r="A1044">
        <v>7513903</v>
      </c>
      <c r="B1044">
        <v>4007</v>
      </c>
      <c r="C1044" t="s">
        <v>2150</v>
      </c>
      <c r="D1044" s="1">
        <v>44938</v>
      </c>
      <c r="E1044" t="s">
        <v>965</v>
      </c>
      <c r="F1044" t="s">
        <v>1005</v>
      </c>
      <c r="G1044">
        <v>28</v>
      </c>
      <c r="H1044">
        <v>735.2</v>
      </c>
      <c r="I1044">
        <v>20585.599999999999</v>
      </c>
    </row>
    <row r="1045" spans="1:9" x14ac:dyDescent="0.3">
      <c r="A1045">
        <v>9858866</v>
      </c>
      <c r="B1045">
        <v>4007</v>
      </c>
      <c r="C1045" t="s">
        <v>2150</v>
      </c>
      <c r="D1045" s="1">
        <v>45506</v>
      </c>
      <c r="E1045" t="s">
        <v>965</v>
      </c>
      <c r="F1045" t="s">
        <v>1082</v>
      </c>
      <c r="G1045">
        <v>37.17</v>
      </c>
      <c r="H1045">
        <v>595.29999999999995</v>
      </c>
      <c r="I1045">
        <v>22127.3</v>
      </c>
    </row>
    <row r="1046" spans="1:9" x14ac:dyDescent="0.3">
      <c r="A1046">
        <v>4603978</v>
      </c>
      <c r="B1046">
        <v>4007</v>
      </c>
      <c r="C1046" t="s">
        <v>2150</v>
      </c>
      <c r="D1046" s="1">
        <v>45177</v>
      </c>
      <c r="E1046" t="s">
        <v>1724</v>
      </c>
      <c r="F1046" t="s">
        <v>1682</v>
      </c>
      <c r="G1046">
        <v>84.04</v>
      </c>
      <c r="H1046">
        <v>446.06</v>
      </c>
      <c r="I1046">
        <v>37486.879999999997</v>
      </c>
    </row>
    <row r="1047" spans="1:9" x14ac:dyDescent="0.3">
      <c r="A1047">
        <v>8146037</v>
      </c>
      <c r="B1047">
        <v>4007</v>
      </c>
      <c r="C1047" t="s">
        <v>2151</v>
      </c>
      <c r="D1047" s="1">
        <v>44972</v>
      </c>
      <c r="E1047" t="s">
        <v>965</v>
      </c>
      <c r="F1047" t="s">
        <v>1850</v>
      </c>
      <c r="G1047">
        <v>84.81</v>
      </c>
      <c r="H1047">
        <v>276.61</v>
      </c>
      <c r="I1047">
        <v>23459.29</v>
      </c>
    </row>
    <row r="1048" spans="1:9" x14ac:dyDescent="0.3">
      <c r="A1048">
        <v>8937749</v>
      </c>
      <c r="B1048">
        <v>4007</v>
      </c>
      <c r="C1048" t="s">
        <v>2151</v>
      </c>
      <c r="D1048" s="1">
        <v>45282</v>
      </c>
      <c r="E1048" t="s">
        <v>1483</v>
      </c>
      <c r="F1048" t="s">
        <v>1524</v>
      </c>
      <c r="G1048">
        <v>59.64</v>
      </c>
      <c r="H1048">
        <v>675.04</v>
      </c>
      <c r="I1048">
        <v>40259.39</v>
      </c>
    </row>
    <row r="1049" spans="1:9" x14ac:dyDescent="0.3">
      <c r="A1049">
        <v>2382215</v>
      </c>
      <c r="B1049">
        <v>4007</v>
      </c>
      <c r="C1049" t="s">
        <v>2151</v>
      </c>
      <c r="D1049" s="1">
        <v>45115</v>
      </c>
      <c r="E1049" t="s">
        <v>1483</v>
      </c>
      <c r="F1049" t="s">
        <v>1947</v>
      </c>
      <c r="G1049">
        <v>20.77</v>
      </c>
      <c r="H1049">
        <v>317.07</v>
      </c>
      <c r="I1049">
        <v>6585.54</v>
      </c>
    </row>
    <row r="1050" spans="1:9" x14ac:dyDescent="0.3">
      <c r="A1050">
        <v>7939522</v>
      </c>
      <c r="B1050">
        <v>4007</v>
      </c>
      <c r="C1050" t="s">
        <v>2151</v>
      </c>
      <c r="D1050" s="1">
        <v>45104</v>
      </c>
      <c r="E1050" t="s">
        <v>1724</v>
      </c>
      <c r="F1050" t="s">
        <v>1865</v>
      </c>
      <c r="G1050">
        <v>80.040000000000006</v>
      </c>
      <c r="H1050">
        <v>490.08</v>
      </c>
      <c r="I1050">
        <v>39226</v>
      </c>
    </row>
    <row r="1051" spans="1:9" x14ac:dyDescent="0.3">
      <c r="A1051">
        <v>5743246</v>
      </c>
      <c r="B1051">
        <v>4007</v>
      </c>
      <c r="C1051" t="s">
        <v>2151</v>
      </c>
      <c r="D1051" s="1">
        <v>45017</v>
      </c>
      <c r="E1051" t="s">
        <v>1228</v>
      </c>
      <c r="F1051" t="s">
        <v>1156</v>
      </c>
      <c r="G1051">
        <v>69.89</v>
      </c>
      <c r="H1051">
        <v>902.63</v>
      </c>
      <c r="I1051">
        <v>63084.81</v>
      </c>
    </row>
    <row r="1052" spans="1:9" x14ac:dyDescent="0.3">
      <c r="A1052">
        <v>5961073</v>
      </c>
      <c r="B1052">
        <v>4007</v>
      </c>
      <c r="C1052" t="s">
        <v>2151</v>
      </c>
      <c r="D1052" s="1">
        <v>45172</v>
      </c>
      <c r="E1052" t="s">
        <v>1228</v>
      </c>
      <c r="F1052" t="s">
        <v>985</v>
      </c>
      <c r="G1052">
        <v>94.86</v>
      </c>
      <c r="H1052">
        <v>691.98</v>
      </c>
      <c r="I1052">
        <v>65641.22</v>
      </c>
    </row>
    <row r="1053" spans="1:9" x14ac:dyDescent="0.3">
      <c r="A1053">
        <v>7510225</v>
      </c>
      <c r="B1053">
        <v>4007</v>
      </c>
      <c r="C1053" t="s">
        <v>2151</v>
      </c>
      <c r="D1053" s="1">
        <v>44971</v>
      </c>
      <c r="E1053" t="s">
        <v>1228</v>
      </c>
      <c r="F1053" t="s">
        <v>1127</v>
      </c>
      <c r="G1053">
        <v>1.35</v>
      </c>
      <c r="H1053">
        <v>785.96</v>
      </c>
      <c r="I1053">
        <v>1061.05</v>
      </c>
    </row>
    <row r="1054" spans="1:9" x14ac:dyDescent="0.3">
      <c r="A1054">
        <v>6876064</v>
      </c>
      <c r="B1054">
        <v>4007</v>
      </c>
      <c r="C1054" t="s">
        <v>2152</v>
      </c>
      <c r="D1054" s="1">
        <v>45524</v>
      </c>
      <c r="E1054" t="s">
        <v>1228</v>
      </c>
      <c r="F1054" t="s">
        <v>1811</v>
      </c>
      <c r="G1054">
        <v>51.31</v>
      </c>
      <c r="H1054">
        <v>239.74</v>
      </c>
      <c r="I1054">
        <v>12301.06</v>
      </c>
    </row>
    <row r="1055" spans="1:9" x14ac:dyDescent="0.3">
      <c r="A1055">
        <v>6047944</v>
      </c>
      <c r="B1055">
        <v>4007</v>
      </c>
      <c r="C1055" t="s">
        <v>2152</v>
      </c>
      <c r="D1055" s="1">
        <v>44887</v>
      </c>
      <c r="E1055" t="s">
        <v>1228</v>
      </c>
      <c r="F1055" t="s">
        <v>1433</v>
      </c>
      <c r="G1055">
        <v>95.6</v>
      </c>
      <c r="H1055">
        <v>675.64</v>
      </c>
      <c r="I1055">
        <v>64591.18</v>
      </c>
    </row>
    <row r="1056" spans="1:9" x14ac:dyDescent="0.3">
      <c r="A1056">
        <v>5847567</v>
      </c>
      <c r="B1056">
        <v>4007</v>
      </c>
      <c r="C1056" t="s">
        <v>2152</v>
      </c>
      <c r="D1056" s="1">
        <v>45098</v>
      </c>
      <c r="E1056" t="s">
        <v>965</v>
      </c>
      <c r="F1056" t="s">
        <v>1785</v>
      </c>
      <c r="G1056">
        <v>29.43</v>
      </c>
      <c r="H1056">
        <v>666.77</v>
      </c>
      <c r="I1056">
        <v>19623.04</v>
      </c>
    </row>
    <row r="1057" spans="1:9" x14ac:dyDescent="0.3">
      <c r="A1057">
        <v>9553728</v>
      </c>
      <c r="B1057">
        <v>4115</v>
      </c>
      <c r="C1057" t="s">
        <v>2150</v>
      </c>
      <c r="D1057" s="1">
        <v>45291</v>
      </c>
      <c r="E1057" t="s">
        <v>965</v>
      </c>
      <c r="F1057" t="s">
        <v>1886</v>
      </c>
      <c r="G1057">
        <v>68.09</v>
      </c>
      <c r="H1057">
        <v>294.74</v>
      </c>
      <c r="I1057">
        <v>20068.849999999999</v>
      </c>
    </row>
    <row r="1058" spans="1:9" x14ac:dyDescent="0.3">
      <c r="A1058">
        <v>8162448</v>
      </c>
      <c r="B1058">
        <v>4115</v>
      </c>
      <c r="C1058" t="s">
        <v>2150</v>
      </c>
      <c r="D1058" s="1">
        <v>45192</v>
      </c>
      <c r="E1058" t="s">
        <v>1228</v>
      </c>
      <c r="F1058" t="s">
        <v>1445</v>
      </c>
      <c r="G1058">
        <v>20.53</v>
      </c>
      <c r="H1058">
        <v>867.75</v>
      </c>
      <c r="I1058">
        <v>17814.91</v>
      </c>
    </row>
    <row r="1059" spans="1:9" x14ac:dyDescent="0.3">
      <c r="A1059">
        <v>6167501</v>
      </c>
      <c r="B1059">
        <v>4115</v>
      </c>
      <c r="C1059" t="s">
        <v>2150</v>
      </c>
      <c r="D1059" s="1">
        <v>45504</v>
      </c>
      <c r="E1059" t="s">
        <v>1228</v>
      </c>
      <c r="F1059" t="s">
        <v>1058</v>
      </c>
      <c r="G1059">
        <v>8.6999999999999993</v>
      </c>
      <c r="H1059">
        <v>522.77</v>
      </c>
      <c r="I1059">
        <v>4548.1000000000004</v>
      </c>
    </row>
    <row r="1060" spans="1:9" x14ac:dyDescent="0.3">
      <c r="A1060">
        <v>6616983</v>
      </c>
      <c r="B1060">
        <v>4115</v>
      </c>
      <c r="C1060" t="s">
        <v>2151</v>
      </c>
      <c r="D1060" s="1">
        <v>45295</v>
      </c>
      <c r="E1060" t="s">
        <v>965</v>
      </c>
      <c r="F1060" t="s">
        <v>1178</v>
      </c>
      <c r="G1060">
        <v>66.680000000000007</v>
      </c>
      <c r="H1060">
        <v>720.56</v>
      </c>
      <c r="I1060">
        <v>48046.94</v>
      </c>
    </row>
    <row r="1061" spans="1:9" x14ac:dyDescent="0.3">
      <c r="A1061">
        <v>6337014</v>
      </c>
      <c r="B1061">
        <v>4115</v>
      </c>
      <c r="C1061" t="s">
        <v>2151</v>
      </c>
      <c r="D1061" s="1">
        <v>44942</v>
      </c>
      <c r="E1061" t="s">
        <v>965</v>
      </c>
      <c r="F1061" t="s">
        <v>1259</v>
      </c>
      <c r="G1061">
        <v>36.81</v>
      </c>
      <c r="H1061">
        <v>680.84</v>
      </c>
      <c r="I1061">
        <v>25061.72</v>
      </c>
    </row>
    <row r="1062" spans="1:9" x14ac:dyDescent="0.3">
      <c r="A1062">
        <v>9254092</v>
      </c>
      <c r="B1062">
        <v>4115</v>
      </c>
      <c r="C1062" t="s">
        <v>2151</v>
      </c>
      <c r="D1062" s="1">
        <v>44984</v>
      </c>
      <c r="E1062" t="s">
        <v>1483</v>
      </c>
      <c r="F1062" t="s">
        <v>1525</v>
      </c>
      <c r="G1062">
        <v>48.36</v>
      </c>
      <c r="H1062">
        <v>413.14</v>
      </c>
      <c r="I1062">
        <v>19979.45</v>
      </c>
    </row>
    <row r="1063" spans="1:9" x14ac:dyDescent="0.3">
      <c r="A1063">
        <v>7062625</v>
      </c>
      <c r="B1063">
        <v>4115</v>
      </c>
      <c r="C1063" t="s">
        <v>2151</v>
      </c>
      <c r="D1063" s="1">
        <v>45179</v>
      </c>
      <c r="E1063" t="s">
        <v>1483</v>
      </c>
      <c r="F1063" t="s">
        <v>1053</v>
      </c>
      <c r="G1063">
        <v>58.35</v>
      </c>
      <c r="H1063">
        <v>695.94</v>
      </c>
      <c r="I1063">
        <v>40608.1</v>
      </c>
    </row>
    <row r="1064" spans="1:9" x14ac:dyDescent="0.3">
      <c r="A1064">
        <v>2258505</v>
      </c>
      <c r="B1064">
        <v>4115</v>
      </c>
      <c r="C1064" t="s">
        <v>2151</v>
      </c>
      <c r="D1064" s="1">
        <v>45043</v>
      </c>
      <c r="E1064" t="s">
        <v>1228</v>
      </c>
      <c r="F1064" t="s">
        <v>1875</v>
      </c>
      <c r="G1064">
        <v>17.690000000000001</v>
      </c>
      <c r="H1064">
        <v>863.69</v>
      </c>
      <c r="I1064">
        <v>15278.68</v>
      </c>
    </row>
    <row r="1065" spans="1:9" x14ac:dyDescent="0.3">
      <c r="A1065">
        <v>2932117</v>
      </c>
      <c r="B1065">
        <v>4115</v>
      </c>
      <c r="C1065" t="s">
        <v>2151</v>
      </c>
      <c r="D1065" s="1">
        <v>44991</v>
      </c>
      <c r="E1065" t="s">
        <v>1228</v>
      </c>
      <c r="F1065" t="s">
        <v>1458</v>
      </c>
      <c r="G1065">
        <v>73.819999999999993</v>
      </c>
      <c r="H1065">
        <v>332.71</v>
      </c>
      <c r="I1065">
        <v>24560.65</v>
      </c>
    </row>
    <row r="1066" spans="1:9" x14ac:dyDescent="0.3">
      <c r="A1066">
        <v>3916625</v>
      </c>
      <c r="B1066">
        <v>4115</v>
      </c>
      <c r="C1066" t="s">
        <v>2151</v>
      </c>
      <c r="D1066" s="1">
        <v>45268</v>
      </c>
      <c r="E1066" t="s">
        <v>1228</v>
      </c>
      <c r="F1066" t="s">
        <v>1134</v>
      </c>
      <c r="G1066">
        <v>49.32</v>
      </c>
      <c r="H1066">
        <v>574.08000000000004</v>
      </c>
      <c r="I1066">
        <v>28313.63</v>
      </c>
    </row>
    <row r="1067" spans="1:9" x14ac:dyDescent="0.3">
      <c r="A1067">
        <v>4583790</v>
      </c>
      <c r="B1067">
        <v>4115</v>
      </c>
      <c r="C1067" t="s">
        <v>2151</v>
      </c>
      <c r="D1067" s="1">
        <v>45145</v>
      </c>
      <c r="E1067" t="s">
        <v>1228</v>
      </c>
      <c r="F1067" t="s">
        <v>1905</v>
      </c>
      <c r="G1067">
        <v>95.66</v>
      </c>
      <c r="H1067">
        <v>723.32</v>
      </c>
      <c r="I1067">
        <v>69192.789999999994</v>
      </c>
    </row>
    <row r="1068" spans="1:9" x14ac:dyDescent="0.3">
      <c r="A1068">
        <v>3929237</v>
      </c>
      <c r="B1068">
        <v>4115</v>
      </c>
      <c r="C1068" t="s">
        <v>2152</v>
      </c>
      <c r="D1068" s="1">
        <v>45000</v>
      </c>
      <c r="E1068" t="s">
        <v>1483</v>
      </c>
      <c r="F1068" t="s">
        <v>1791</v>
      </c>
      <c r="G1068">
        <v>95.77</v>
      </c>
      <c r="H1068">
        <v>923.88</v>
      </c>
      <c r="I1068">
        <v>88479.99</v>
      </c>
    </row>
    <row r="1069" spans="1:9" x14ac:dyDescent="0.3">
      <c r="A1069">
        <v>2005577</v>
      </c>
      <c r="B1069">
        <v>4115</v>
      </c>
      <c r="C1069" t="s">
        <v>2152</v>
      </c>
      <c r="D1069" s="1">
        <v>45340</v>
      </c>
      <c r="E1069" t="s">
        <v>1228</v>
      </c>
      <c r="F1069" t="s">
        <v>1521</v>
      </c>
      <c r="G1069">
        <v>63.12</v>
      </c>
      <c r="H1069">
        <v>579.02</v>
      </c>
      <c r="I1069">
        <v>36547.74</v>
      </c>
    </row>
    <row r="1070" spans="1:9" x14ac:dyDescent="0.3">
      <c r="A1070">
        <v>7400266</v>
      </c>
      <c r="B1070">
        <v>4115</v>
      </c>
      <c r="C1070" t="s">
        <v>2152</v>
      </c>
      <c r="D1070" s="1">
        <v>45552</v>
      </c>
      <c r="E1070" t="s">
        <v>1724</v>
      </c>
      <c r="F1070" t="s">
        <v>1296</v>
      </c>
      <c r="G1070">
        <v>9.92</v>
      </c>
      <c r="H1070">
        <v>465.84</v>
      </c>
      <c r="I1070">
        <v>4621.13</v>
      </c>
    </row>
    <row r="1071" spans="1:9" x14ac:dyDescent="0.3">
      <c r="A1071">
        <v>8303485</v>
      </c>
      <c r="B1071">
        <v>4115</v>
      </c>
      <c r="C1071" t="s">
        <v>2152</v>
      </c>
      <c r="D1071" s="1">
        <v>44926</v>
      </c>
      <c r="E1071" t="s">
        <v>965</v>
      </c>
      <c r="F1071" t="s">
        <v>1763</v>
      </c>
      <c r="G1071">
        <v>49.9</v>
      </c>
      <c r="H1071">
        <v>194.25</v>
      </c>
      <c r="I1071">
        <v>9693.07</v>
      </c>
    </row>
    <row r="1072" spans="1:9" x14ac:dyDescent="0.3">
      <c r="A1072">
        <v>2709205</v>
      </c>
      <c r="B1072">
        <v>4115</v>
      </c>
      <c r="C1072" t="s">
        <v>2152</v>
      </c>
      <c r="D1072" s="1">
        <v>44843</v>
      </c>
      <c r="E1072" t="s">
        <v>965</v>
      </c>
      <c r="F1072" t="s">
        <v>1565</v>
      </c>
      <c r="G1072">
        <v>64.91</v>
      </c>
      <c r="H1072">
        <v>572.92999999999995</v>
      </c>
      <c r="I1072">
        <v>37188.89</v>
      </c>
    </row>
    <row r="1073" spans="1:9" x14ac:dyDescent="0.3">
      <c r="A1073">
        <v>2515212</v>
      </c>
      <c r="B1073">
        <v>4115</v>
      </c>
      <c r="C1073" t="s">
        <v>2152</v>
      </c>
      <c r="D1073" s="1">
        <v>45289</v>
      </c>
      <c r="E1073" t="s">
        <v>965</v>
      </c>
      <c r="F1073" t="s">
        <v>1647</v>
      </c>
      <c r="G1073">
        <v>83.15</v>
      </c>
      <c r="H1073">
        <v>729.85</v>
      </c>
      <c r="I1073">
        <v>60687.03</v>
      </c>
    </row>
    <row r="1074" spans="1:9" x14ac:dyDescent="0.3">
      <c r="A1074">
        <v>6041875</v>
      </c>
      <c r="B1074">
        <v>4119</v>
      </c>
      <c r="C1074" t="s">
        <v>2150</v>
      </c>
      <c r="D1074" s="1">
        <v>45453</v>
      </c>
      <c r="E1074" t="s">
        <v>1483</v>
      </c>
      <c r="F1074" t="s">
        <v>1864</v>
      </c>
      <c r="G1074">
        <v>10.210000000000001</v>
      </c>
      <c r="H1074">
        <v>123.54</v>
      </c>
      <c r="I1074">
        <v>1261.3399999999999</v>
      </c>
    </row>
    <row r="1075" spans="1:9" x14ac:dyDescent="0.3">
      <c r="A1075">
        <v>4299301</v>
      </c>
      <c r="B1075">
        <v>4119</v>
      </c>
      <c r="C1075" t="s">
        <v>2150</v>
      </c>
      <c r="D1075" s="1">
        <v>45394</v>
      </c>
      <c r="E1075" t="s">
        <v>1483</v>
      </c>
      <c r="F1075" t="s">
        <v>1436</v>
      </c>
      <c r="G1075">
        <v>87.47</v>
      </c>
      <c r="H1075">
        <v>216.69</v>
      </c>
      <c r="I1075">
        <v>18953.87</v>
      </c>
    </row>
    <row r="1076" spans="1:9" x14ac:dyDescent="0.3">
      <c r="A1076">
        <v>5880799</v>
      </c>
      <c r="B1076">
        <v>4119</v>
      </c>
      <c r="C1076" t="s">
        <v>2150</v>
      </c>
      <c r="D1076" s="1">
        <v>45377</v>
      </c>
      <c r="E1076" t="s">
        <v>965</v>
      </c>
      <c r="F1076" t="s">
        <v>1046</v>
      </c>
      <c r="G1076">
        <v>9.14</v>
      </c>
      <c r="H1076">
        <v>867.65</v>
      </c>
      <c r="I1076">
        <v>7930.32</v>
      </c>
    </row>
    <row r="1077" spans="1:9" x14ac:dyDescent="0.3">
      <c r="A1077">
        <v>8571456</v>
      </c>
      <c r="B1077">
        <v>4119</v>
      </c>
      <c r="C1077" t="s">
        <v>2150</v>
      </c>
      <c r="D1077" s="1">
        <v>45284</v>
      </c>
      <c r="E1077" t="s">
        <v>965</v>
      </c>
      <c r="F1077" t="s">
        <v>1331</v>
      </c>
      <c r="G1077">
        <v>13.29</v>
      </c>
      <c r="H1077">
        <v>351.64</v>
      </c>
      <c r="I1077">
        <v>4673.3</v>
      </c>
    </row>
    <row r="1078" spans="1:9" x14ac:dyDescent="0.3">
      <c r="A1078">
        <v>5592748</v>
      </c>
      <c r="B1078">
        <v>4119</v>
      </c>
      <c r="C1078" t="s">
        <v>2150</v>
      </c>
      <c r="D1078" s="1">
        <v>45521</v>
      </c>
      <c r="E1078" t="s">
        <v>965</v>
      </c>
      <c r="F1078" t="s">
        <v>1494</v>
      </c>
      <c r="G1078">
        <v>15.5</v>
      </c>
      <c r="H1078">
        <v>904.54</v>
      </c>
      <c r="I1078">
        <v>14020.37</v>
      </c>
    </row>
    <row r="1079" spans="1:9" x14ac:dyDescent="0.3">
      <c r="A1079">
        <v>5366426</v>
      </c>
      <c r="B1079">
        <v>4119</v>
      </c>
      <c r="C1079" t="s">
        <v>2150</v>
      </c>
      <c r="D1079" s="1">
        <v>45079</v>
      </c>
      <c r="E1079" t="s">
        <v>1228</v>
      </c>
      <c r="F1079" t="s">
        <v>1593</v>
      </c>
      <c r="G1079">
        <v>83.57</v>
      </c>
      <c r="H1079">
        <v>562.35</v>
      </c>
      <c r="I1079">
        <v>46995.59</v>
      </c>
    </row>
    <row r="1080" spans="1:9" x14ac:dyDescent="0.3">
      <c r="A1080">
        <v>6012298</v>
      </c>
      <c r="B1080">
        <v>4119</v>
      </c>
      <c r="C1080" t="s">
        <v>2150</v>
      </c>
      <c r="D1080" s="1">
        <v>45357</v>
      </c>
      <c r="E1080" t="s">
        <v>1228</v>
      </c>
      <c r="F1080" t="s">
        <v>1450</v>
      </c>
      <c r="G1080">
        <v>25.76</v>
      </c>
      <c r="H1080">
        <v>721.55</v>
      </c>
      <c r="I1080">
        <v>18587.13</v>
      </c>
    </row>
    <row r="1081" spans="1:9" x14ac:dyDescent="0.3">
      <c r="A1081">
        <v>3838753</v>
      </c>
      <c r="B1081">
        <v>4119</v>
      </c>
      <c r="C1081" t="s">
        <v>2150</v>
      </c>
      <c r="D1081" s="1">
        <v>45521</v>
      </c>
      <c r="E1081" t="s">
        <v>1724</v>
      </c>
      <c r="F1081" t="s">
        <v>1429</v>
      </c>
      <c r="G1081">
        <v>75.19</v>
      </c>
      <c r="H1081">
        <v>914.63</v>
      </c>
      <c r="I1081">
        <v>68771.03</v>
      </c>
    </row>
    <row r="1082" spans="1:9" x14ac:dyDescent="0.3">
      <c r="A1082">
        <v>7669857</v>
      </c>
      <c r="B1082">
        <v>4119</v>
      </c>
      <c r="C1082" t="s">
        <v>2151</v>
      </c>
      <c r="D1082" s="1">
        <v>45322</v>
      </c>
      <c r="E1082" t="s">
        <v>965</v>
      </c>
      <c r="F1082" t="s">
        <v>1573</v>
      </c>
      <c r="G1082">
        <v>55.58</v>
      </c>
      <c r="H1082">
        <v>700.95</v>
      </c>
      <c r="I1082">
        <v>38958.800000000003</v>
      </c>
    </row>
    <row r="1083" spans="1:9" x14ac:dyDescent="0.3">
      <c r="A1083">
        <v>6709578</v>
      </c>
      <c r="B1083">
        <v>4119</v>
      </c>
      <c r="C1083" t="s">
        <v>2151</v>
      </c>
      <c r="D1083" s="1">
        <v>44968</v>
      </c>
      <c r="E1083" t="s">
        <v>1483</v>
      </c>
      <c r="F1083" t="s">
        <v>1195</v>
      </c>
      <c r="G1083">
        <v>97.59</v>
      </c>
      <c r="H1083">
        <v>681.63</v>
      </c>
      <c r="I1083">
        <v>66520.27</v>
      </c>
    </row>
    <row r="1084" spans="1:9" x14ac:dyDescent="0.3">
      <c r="A1084">
        <v>6962506</v>
      </c>
      <c r="B1084">
        <v>4119</v>
      </c>
      <c r="C1084" t="s">
        <v>2151</v>
      </c>
      <c r="D1084" s="1">
        <v>45150</v>
      </c>
      <c r="E1084" t="s">
        <v>1228</v>
      </c>
      <c r="F1084" t="s">
        <v>1390</v>
      </c>
      <c r="G1084">
        <v>23.96</v>
      </c>
      <c r="H1084">
        <v>989.6</v>
      </c>
      <c r="I1084">
        <v>23710.82</v>
      </c>
    </row>
    <row r="1085" spans="1:9" x14ac:dyDescent="0.3">
      <c r="A1085">
        <v>1921412</v>
      </c>
      <c r="B1085">
        <v>4119</v>
      </c>
      <c r="C1085" t="s">
        <v>2151</v>
      </c>
      <c r="D1085" s="1">
        <v>45489</v>
      </c>
      <c r="E1085" t="s">
        <v>1228</v>
      </c>
      <c r="F1085" t="s">
        <v>1732</v>
      </c>
      <c r="G1085">
        <v>80.8</v>
      </c>
      <c r="H1085">
        <v>222.25</v>
      </c>
      <c r="I1085">
        <v>17957.8</v>
      </c>
    </row>
    <row r="1086" spans="1:9" x14ac:dyDescent="0.3">
      <c r="A1086">
        <v>4424724</v>
      </c>
      <c r="B1086">
        <v>4119</v>
      </c>
      <c r="C1086" t="s">
        <v>2151</v>
      </c>
      <c r="D1086" s="1">
        <v>44977</v>
      </c>
      <c r="E1086" t="s">
        <v>1228</v>
      </c>
      <c r="F1086" t="s">
        <v>1779</v>
      </c>
      <c r="G1086">
        <v>56.28</v>
      </c>
      <c r="H1086">
        <v>229.8</v>
      </c>
      <c r="I1086">
        <v>12933.14</v>
      </c>
    </row>
    <row r="1087" spans="1:9" x14ac:dyDescent="0.3">
      <c r="A1087">
        <v>8989255</v>
      </c>
      <c r="B1087">
        <v>4119</v>
      </c>
      <c r="C1087" t="s">
        <v>2152</v>
      </c>
      <c r="D1087" s="1">
        <v>44890</v>
      </c>
      <c r="E1087" t="s">
        <v>1483</v>
      </c>
      <c r="F1087" t="s">
        <v>1039</v>
      </c>
      <c r="G1087">
        <v>93.82</v>
      </c>
      <c r="H1087">
        <v>276.01</v>
      </c>
      <c r="I1087">
        <v>25895.26</v>
      </c>
    </row>
    <row r="1088" spans="1:9" x14ac:dyDescent="0.3">
      <c r="A1088">
        <v>2550111</v>
      </c>
      <c r="B1088">
        <v>4119</v>
      </c>
      <c r="C1088" t="s">
        <v>2152</v>
      </c>
      <c r="D1088" s="1">
        <v>45551</v>
      </c>
      <c r="E1088" t="s">
        <v>1228</v>
      </c>
      <c r="F1088" t="s">
        <v>1645</v>
      </c>
      <c r="G1088">
        <v>5.95</v>
      </c>
      <c r="H1088">
        <v>586.88</v>
      </c>
      <c r="I1088">
        <v>3491.94</v>
      </c>
    </row>
    <row r="1089" spans="1:9" x14ac:dyDescent="0.3">
      <c r="A1089">
        <v>1431979</v>
      </c>
      <c r="B1089">
        <v>4119</v>
      </c>
      <c r="C1089" t="s">
        <v>2152</v>
      </c>
      <c r="D1089" s="1">
        <v>45180</v>
      </c>
      <c r="E1089" t="s">
        <v>1228</v>
      </c>
      <c r="F1089" t="s">
        <v>989</v>
      </c>
      <c r="G1089">
        <v>22.46</v>
      </c>
      <c r="H1089">
        <v>724.21</v>
      </c>
      <c r="I1089">
        <v>16265.76</v>
      </c>
    </row>
    <row r="1090" spans="1:9" x14ac:dyDescent="0.3">
      <c r="A1090">
        <v>2794381</v>
      </c>
      <c r="B1090">
        <v>4119</v>
      </c>
      <c r="C1090" t="s">
        <v>2152</v>
      </c>
      <c r="D1090" s="1">
        <v>45513</v>
      </c>
      <c r="E1090" t="s">
        <v>1724</v>
      </c>
      <c r="F1090" t="s">
        <v>1593</v>
      </c>
      <c r="G1090">
        <v>85.32</v>
      </c>
      <c r="H1090">
        <v>162.41</v>
      </c>
      <c r="I1090">
        <v>13856.82</v>
      </c>
    </row>
    <row r="1091" spans="1:9" x14ac:dyDescent="0.3">
      <c r="A1091">
        <v>6485857</v>
      </c>
      <c r="B1091">
        <v>4119</v>
      </c>
      <c r="C1091" t="s">
        <v>2152</v>
      </c>
      <c r="D1091" s="1">
        <v>45141</v>
      </c>
      <c r="E1091" t="s">
        <v>1724</v>
      </c>
      <c r="F1091" t="s">
        <v>1598</v>
      </c>
      <c r="G1091">
        <v>53.96</v>
      </c>
      <c r="H1091">
        <v>686.61</v>
      </c>
      <c r="I1091">
        <v>37049.480000000003</v>
      </c>
    </row>
    <row r="1092" spans="1:9" x14ac:dyDescent="0.3">
      <c r="A1092">
        <v>8768784</v>
      </c>
      <c r="B1092">
        <v>4157</v>
      </c>
      <c r="C1092" t="s">
        <v>2150</v>
      </c>
      <c r="D1092" s="1">
        <v>45383</v>
      </c>
      <c r="E1092" t="s">
        <v>1228</v>
      </c>
      <c r="F1092" t="s">
        <v>1482</v>
      </c>
      <c r="G1092">
        <v>51.34</v>
      </c>
      <c r="H1092">
        <v>80.819999999999993</v>
      </c>
      <c r="I1092">
        <v>4149.3</v>
      </c>
    </row>
    <row r="1093" spans="1:9" x14ac:dyDescent="0.3">
      <c r="A1093">
        <v>2550193</v>
      </c>
      <c r="B1093">
        <v>4157</v>
      </c>
      <c r="C1093" t="s">
        <v>2151</v>
      </c>
      <c r="D1093" s="1">
        <v>45353</v>
      </c>
      <c r="E1093" t="s">
        <v>965</v>
      </c>
      <c r="F1093" t="s">
        <v>1931</v>
      </c>
      <c r="G1093">
        <v>14.42</v>
      </c>
      <c r="H1093">
        <v>913.86</v>
      </c>
      <c r="I1093">
        <v>13177.86</v>
      </c>
    </row>
    <row r="1094" spans="1:9" x14ac:dyDescent="0.3">
      <c r="A1094">
        <v>5631890</v>
      </c>
      <c r="B1094">
        <v>4157</v>
      </c>
      <c r="C1094" t="s">
        <v>2151</v>
      </c>
      <c r="D1094" s="1">
        <v>45017</v>
      </c>
      <c r="E1094" t="s">
        <v>1483</v>
      </c>
      <c r="F1094" t="s">
        <v>1032</v>
      </c>
      <c r="G1094">
        <v>11.97</v>
      </c>
      <c r="H1094">
        <v>199.59</v>
      </c>
      <c r="I1094">
        <v>2389.09</v>
      </c>
    </row>
    <row r="1095" spans="1:9" x14ac:dyDescent="0.3">
      <c r="A1095">
        <v>6316139</v>
      </c>
      <c r="B1095">
        <v>4157</v>
      </c>
      <c r="C1095" t="s">
        <v>2151</v>
      </c>
      <c r="D1095" s="1">
        <v>45440</v>
      </c>
      <c r="E1095" t="s">
        <v>1228</v>
      </c>
      <c r="F1095" t="s">
        <v>1099</v>
      </c>
      <c r="G1095">
        <v>99.4</v>
      </c>
      <c r="H1095">
        <v>844.66</v>
      </c>
      <c r="I1095">
        <v>83959.2</v>
      </c>
    </row>
    <row r="1096" spans="1:9" x14ac:dyDescent="0.3">
      <c r="A1096">
        <v>2899239</v>
      </c>
      <c r="B1096">
        <v>4157</v>
      </c>
      <c r="C1096" t="s">
        <v>2151</v>
      </c>
      <c r="D1096" s="1">
        <v>45317</v>
      </c>
      <c r="E1096" t="s">
        <v>1228</v>
      </c>
      <c r="F1096" t="s">
        <v>1325</v>
      </c>
      <c r="G1096">
        <v>79.23</v>
      </c>
      <c r="H1096">
        <v>214.95</v>
      </c>
      <c r="I1096">
        <v>17030.490000000002</v>
      </c>
    </row>
    <row r="1097" spans="1:9" x14ac:dyDescent="0.3">
      <c r="A1097">
        <v>2198575</v>
      </c>
      <c r="B1097">
        <v>4157</v>
      </c>
      <c r="C1097" t="s">
        <v>2152</v>
      </c>
      <c r="D1097" s="1">
        <v>45303</v>
      </c>
      <c r="E1097" t="s">
        <v>1228</v>
      </c>
      <c r="F1097" t="s">
        <v>1558</v>
      </c>
      <c r="G1097">
        <v>11.46</v>
      </c>
      <c r="H1097">
        <v>690.89</v>
      </c>
      <c r="I1097">
        <v>7917.6</v>
      </c>
    </row>
    <row r="1098" spans="1:9" x14ac:dyDescent="0.3">
      <c r="A1098">
        <v>7922518</v>
      </c>
      <c r="B1098">
        <v>4157</v>
      </c>
      <c r="C1098" t="s">
        <v>2152</v>
      </c>
      <c r="D1098" s="1">
        <v>45161</v>
      </c>
      <c r="E1098" t="s">
        <v>1228</v>
      </c>
      <c r="F1098" t="s">
        <v>1265</v>
      </c>
      <c r="G1098">
        <v>72.02</v>
      </c>
      <c r="H1098">
        <v>89.29</v>
      </c>
      <c r="I1098">
        <v>6430.67</v>
      </c>
    </row>
    <row r="1099" spans="1:9" x14ac:dyDescent="0.3">
      <c r="A1099">
        <v>2696241</v>
      </c>
      <c r="B1099">
        <v>4157</v>
      </c>
      <c r="C1099" t="s">
        <v>2152</v>
      </c>
      <c r="D1099" s="1">
        <v>45442</v>
      </c>
      <c r="E1099" t="s">
        <v>1724</v>
      </c>
      <c r="F1099" t="s">
        <v>1164</v>
      </c>
      <c r="G1099">
        <v>52.91</v>
      </c>
      <c r="H1099">
        <v>618.05999999999995</v>
      </c>
      <c r="I1099">
        <v>32701.55</v>
      </c>
    </row>
    <row r="1100" spans="1:9" x14ac:dyDescent="0.3">
      <c r="A1100">
        <v>4925318</v>
      </c>
      <c r="B1100">
        <v>4157</v>
      </c>
      <c r="C1100" t="s">
        <v>2152</v>
      </c>
      <c r="D1100" s="1">
        <v>45082</v>
      </c>
      <c r="E1100" t="s">
        <v>1724</v>
      </c>
      <c r="F1100" t="s">
        <v>1953</v>
      </c>
      <c r="G1100">
        <v>52.46</v>
      </c>
      <c r="H1100">
        <v>442.31</v>
      </c>
      <c r="I1100">
        <v>23203.58</v>
      </c>
    </row>
    <row r="1101" spans="1:9" x14ac:dyDescent="0.3">
      <c r="A1101">
        <v>2486148</v>
      </c>
      <c r="B1101">
        <v>4157</v>
      </c>
      <c r="C1101" t="s">
        <v>2152</v>
      </c>
      <c r="D1101" s="1">
        <v>45368</v>
      </c>
      <c r="E1101" t="s">
        <v>965</v>
      </c>
      <c r="F1101" t="s">
        <v>1250</v>
      </c>
      <c r="G1101">
        <v>66.8</v>
      </c>
      <c r="H1101">
        <v>914.59</v>
      </c>
      <c r="I1101">
        <v>61094.61</v>
      </c>
    </row>
    <row r="1102" spans="1:9" x14ac:dyDescent="0.3">
      <c r="A1102">
        <v>1606843</v>
      </c>
      <c r="B1102">
        <v>4321</v>
      </c>
      <c r="C1102" t="s">
        <v>2150</v>
      </c>
      <c r="D1102" s="1">
        <v>45263</v>
      </c>
      <c r="E1102" t="s">
        <v>1483</v>
      </c>
      <c r="F1102" t="s">
        <v>1362</v>
      </c>
      <c r="G1102">
        <v>96.97</v>
      </c>
      <c r="H1102">
        <v>735.37</v>
      </c>
      <c r="I1102">
        <v>71308.83</v>
      </c>
    </row>
    <row r="1103" spans="1:9" x14ac:dyDescent="0.3">
      <c r="A1103">
        <v>1295670</v>
      </c>
      <c r="B1103">
        <v>4321</v>
      </c>
      <c r="C1103" t="s">
        <v>2150</v>
      </c>
      <c r="D1103" s="1">
        <v>45321</v>
      </c>
      <c r="E1103" t="s">
        <v>1483</v>
      </c>
      <c r="F1103" t="s">
        <v>1503</v>
      </c>
      <c r="G1103">
        <v>18.649999999999999</v>
      </c>
      <c r="H1103">
        <v>728.87</v>
      </c>
      <c r="I1103">
        <v>13593.43</v>
      </c>
    </row>
    <row r="1104" spans="1:9" x14ac:dyDescent="0.3">
      <c r="A1104">
        <v>2341818</v>
      </c>
      <c r="B1104">
        <v>4321</v>
      </c>
      <c r="C1104" t="s">
        <v>2150</v>
      </c>
      <c r="D1104" s="1">
        <v>44849</v>
      </c>
      <c r="E1104" t="s">
        <v>1228</v>
      </c>
      <c r="F1104" t="s">
        <v>1499</v>
      </c>
      <c r="G1104">
        <v>97.01</v>
      </c>
      <c r="H1104">
        <v>787.5</v>
      </c>
      <c r="I1104">
        <v>76395.38</v>
      </c>
    </row>
    <row r="1105" spans="1:9" x14ac:dyDescent="0.3">
      <c r="A1105">
        <v>1799424</v>
      </c>
      <c r="B1105">
        <v>4321</v>
      </c>
      <c r="C1105" t="s">
        <v>2150</v>
      </c>
      <c r="D1105" s="1">
        <v>45384</v>
      </c>
      <c r="E1105" t="s">
        <v>1228</v>
      </c>
      <c r="F1105" t="s">
        <v>1606</v>
      </c>
      <c r="G1105">
        <v>18.489999999999998</v>
      </c>
      <c r="H1105">
        <v>357.45</v>
      </c>
      <c r="I1105">
        <v>6609.25</v>
      </c>
    </row>
    <row r="1106" spans="1:9" x14ac:dyDescent="0.3">
      <c r="A1106">
        <v>6731171</v>
      </c>
      <c r="B1106">
        <v>4321</v>
      </c>
      <c r="C1106" t="s">
        <v>2151</v>
      </c>
      <c r="D1106" s="1">
        <v>45409</v>
      </c>
      <c r="E1106" t="s">
        <v>965</v>
      </c>
      <c r="F1106" t="s">
        <v>1532</v>
      </c>
      <c r="G1106">
        <v>37.78</v>
      </c>
      <c r="H1106">
        <v>971.36</v>
      </c>
      <c r="I1106">
        <v>36697.980000000003</v>
      </c>
    </row>
    <row r="1107" spans="1:9" x14ac:dyDescent="0.3">
      <c r="A1107">
        <v>8299663</v>
      </c>
      <c r="B1107">
        <v>4321</v>
      </c>
      <c r="C1107" t="s">
        <v>2151</v>
      </c>
      <c r="D1107" s="1">
        <v>45329</v>
      </c>
      <c r="E1107" t="s">
        <v>965</v>
      </c>
      <c r="F1107" t="s">
        <v>1709</v>
      </c>
      <c r="G1107">
        <v>73.25</v>
      </c>
      <c r="H1107">
        <v>333.91</v>
      </c>
      <c r="I1107">
        <v>24458.91</v>
      </c>
    </row>
    <row r="1108" spans="1:9" x14ac:dyDescent="0.3">
      <c r="A1108">
        <v>8176701</v>
      </c>
      <c r="B1108">
        <v>4321</v>
      </c>
      <c r="C1108" t="s">
        <v>2151</v>
      </c>
      <c r="D1108" s="1">
        <v>45010</v>
      </c>
      <c r="E1108" t="s">
        <v>965</v>
      </c>
      <c r="F1108" t="s">
        <v>1753</v>
      </c>
      <c r="G1108">
        <v>87.69</v>
      </c>
      <c r="H1108">
        <v>707.31</v>
      </c>
      <c r="I1108">
        <v>62024.01</v>
      </c>
    </row>
    <row r="1109" spans="1:9" x14ac:dyDescent="0.3">
      <c r="A1109">
        <v>6814940</v>
      </c>
      <c r="B1109">
        <v>4321</v>
      </c>
      <c r="C1109" t="s">
        <v>2151</v>
      </c>
      <c r="D1109" s="1">
        <v>45073</v>
      </c>
      <c r="E1109" t="s">
        <v>1483</v>
      </c>
      <c r="F1109" t="s">
        <v>1546</v>
      </c>
      <c r="G1109">
        <v>15.77</v>
      </c>
      <c r="H1109">
        <v>207.58</v>
      </c>
      <c r="I1109">
        <v>3273.54</v>
      </c>
    </row>
    <row r="1110" spans="1:9" x14ac:dyDescent="0.3">
      <c r="A1110">
        <v>3063707</v>
      </c>
      <c r="B1110">
        <v>4321</v>
      </c>
      <c r="C1110" t="s">
        <v>2151</v>
      </c>
      <c r="D1110" s="1">
        <v>45459</v>
      </c>
      <c r="E1110" t="s">
        <v>1483</v>
      </c>
      <c r="F1110" t="s">
        <v>1221</v>
      </c>
      <c r="G1110">
        <v>18.07</v>
      </c>
      <c r="H1110">
        <v>152.69999999999999</v>
      </c>
      <c r="I1110">
        <v>2759.29</v>
      </c>
    </row>
    <row r="1111" spans="1:9" x14ac:dyDescent="0.3">
      <c r="A1111">
        <v>3055912</v>
      </c>
      <c r="B1111">
        <v>4321</v>
      </c>
      <c r="C1111" t="s">
        <v>2151</v>
      </c>
      <c r="D1111" s="1">
        <v>45258</v>
      </c>
      <c r="E1111" t="s">
        <v>1724</v>
      </c>
      <c r="F1111" t="s">
        <v>1534</v>
      </c>
      <c r="G1111">
        <v>84.62</v>
      </c>
      <c r="H1111">
        <v>452.52</v>
      </c>
      <c r="I1111">
        <v>38292.239999999998</v>
      </c>
    </row>
    <row r="1112" spans="1:9" x14ac:dyDescent="0.3">
      <c r="A1112">
        <v>8958820</v>
      </c>
      <c r="B1112">
        <v>4321</v>
      </c>
      <c r="C1112" t="s">
        <v>2151</v>
      </c>
      <c r="D1112" s="1">
        <v>45227</v>
      </c>
      <c r="E1112" t="s">
        <v>1228</v>
      </c>
      <c r="F1112" t="s">
        <v>1954</v>
      </c>
      <c r="G1112">
        <v>42.54</v>
      </c>
      <c r="H1112">
        <v>764.63</v>
      </c>
      <c r="I1112">
        <v>32527.360000000001</v>
      </c>
    </row>
    <row r="1113" spans="1:9" x14ac:dyDescent="0.3">
      <c r="A1113">
        <v>6821824</v>
      </c>
      <c r="B1113">
        <v>4321</v>
      </c>
      <c r="C1113" t="s">
        <v>2151</v>
      </c>
      <c r="D1113" s="1">
        <v>45128</v>
      </c>
      <c r="E1113" t="s">
        <v>1228</v>
      </c>
      <c r="F1113" t="s">
        <v>1543</v>
      </c>
      <c r="G1113">
        <v>58.22</v>
      </c>
      <c r="H1113">
        <v>387.24</v>
      </c>
      <c r="I1113">
        <v>22545.11</v>
      </c>
    </row>
    <row r="1114" spans="1:9" x14ac:dyDescent="0.3">
      <c r="A1114">
        <v>7305546</v>
      </c>
      <c r="B1114">
        <v>4321</v>
      </c>
      <c r="C1114" t="s">
        <v>2152</v>
      </c>
      <c r="D1114" s="1">
        <v>45437</v>
      </c>
      <c r="E1114" t="s">
        <v>1483</v>
      </c>
      <c r="F1114" t="s">
        <v>1526</v>
      </c>
      <c r="G1114">
        <v>18.34</v>
      </c>
      <c r="H1114">
        <v>89</v>
      </c>
      <c r="I1114">
        <v>1632.26</v>
      </c>
    </row>
    <row r="1115" spans="1:9" x14ac:dyDescent="0.3">
      <c r="A1115">
        <v>6191698</v>
      </c>
      <c r="B1115">
        <v>4321</v>
      </c>
      <c r="C1115" t="s">
        <v>2152</v>
      </c>
      <c r="D1115" s="1">
        <v>44988</v>
      </c>
      <c r="E1115" t="s">
        <v>1483</v>
      </c>
      <c r="F1115" t="s">
        <v>1328</v>
      </c>
      <c r="G1115">
        <v>99.47</v>
      </c>
      <c r="H1115">
        <v>951.39</v>
      </c>
      <c r="I1115">
        <v>94634.76</v>
      </c>
    </row>
    <row r="1116" spans="1:9" x14ac:dyDescent="0.3">
      <c r="A1116">
        <v>8896062</v>
      </c>
      <c r="B1116">
        <v>4321</v>
      </c>
      <c r="C1116" t="s">
        <v>2152</v>
      </c>
      <c r="D1116" s="1">
        <v>44860</v>
      </c>
      <c r="E1116" t="s">
        <v>1483</v>
      </c>
      <c r="F1116" t="s">
        <v>1929</v>
      </c>
      <c r="G1116">
        <v>34.4</v>
      </c>
      <c r="H1116">
        <v>664.01</v>
      </c>
      <c r="I1116">
        <v>22841.94</v>
      </c>
    </row>
    <row r="1117" spans="1:9" x14ac:dyDescent="0.3">
      <c r="A1117">
        <v>1091207</v>
      </c>
      <c r="B1117">
        <v>4321</v>
      </c>
      <c r="C1117" t="s">
        <v>2152</v>
      </c>
      <c r="D1117" s="1">
        <v>45305</v>
      </c>
      <c r="E1117" t="s">
        <v>1483</v>
      </c>
      <c r="F1117" t="s">
        <v>1212</v>
      </c>
      <c r="G1117">
        <v>72.5</v>
      </c>
      <c r="H1117">
        <v>978.03</v>
      </c>
      <c r="I1117">
        <v>70907.179999999993</v>
      </c>
    </row>
    <row r="1118" spans="1:9" x14ac:dyDescent="0.3">
      <c r="A1118">
        <v>7627393</v>
      </c>
      <c r="B1118">
        <v>4321</v>
      </c>
      <c r="C1118" t="s">
        <v>2152</v>
      </c>
      <c r="D1118" s="1">
        <v>45204</v>
      </c>
      <c r="E1118" t="s">
        <v>1228</v>
      </c>
      <c r="F1118" t="s">
        <v>1811</v>
      </c>
      <c r="G1118">
        <v>99.32</v>
      </c>
      <c r="H1118">
        <v>404.45</v>
      </c>
      <c r="I1118">
        <v>40169.97</v>
      </c>
    </row>
    <row r="1119" spans="1:9" x14ac:dyDescent="0.3">
      <c r="A1119">
        <v>9041750</v>
      </c>
      <c r="B1119">
        <v>4321</v>
      </c>
      <c r="C1119" t="s">
        <v>2152</v>
      </c>
      <c r="D1119" s="1">
        <v>45285</v>
      </c>
      <c r="E1119" t="s">
        <v>1724</v>
      </c>
      <c r="F1119" t="s">
        <v>1095</v>
      </c>
      <c r="G1119">
        <v>35.799999999999997</v>
      </c>
      <c r="H1119">
        <v>662.59</v>
      </c>
      <c r="I1119">
        <v>23720.720000000001</v>
      </c>
    </row>
    <row r="1120" spans="1:9" x14ac:dyDescent="0.3">
      <c r="A1120">
        <v>2967729</v>
      </c>
      <c r="B1120">
        <v>4321</v>
      </c>
      <c r="C1120" t="s">
        <v>2152</v>
      </c>
      <c r="D1120" s="1">
        <v>45385</v>
      </c>
      <c r="E1120" t="s">
        <v>965</v>
      </c>
      <c r="F1120" t="s">
        <v>1539</v>
      </c>
      <c r="G1120">
        <v>12.77</v>
      </c>
      <c r="H1120">
        <v>702.5</v>
      </c>
      <c r="I1120">
        <v>8970.92</v>
      </c>
    </row>
    <row r="1121" spans="1:9" x14ac:dyDescent="0.3">
      <c r="A1121">
        <v>4239872</v>
      </c>
      <c r="B1121">
        <v>4321</v>
      </c>
      <c r="C1121" t="s">
        <v>2152</v>
      </c>
      <c r="D1121" s="1">
        <v>45214</v>
      </c>
      <c r="E1121" t="s">
        <v>965</v>
      </c>
      <c r="F1121" t="s">
        <v>1683</v>
      </c>
      <c r="G1121">
        <v>79.66</v>
      </c>
      <c r="H1121">
        <v>404.62</v>
      </c>
      <c r="I1121">
        <v>32232.03</v>
      </c>
    </row>
    <row r="1122" spans="1:9" x14ac:dyDescent="0.3">
      <c r="A1122">
        <v>4185267</v>
      </c>
      <c r="B1122">
        <v>4321</v>
      </c>
      <c r="C1122" t="s">
        <v>2152</v>
      </c>
      <c r="D1122" s="1">
        <v>45410</v>
      </c>
      <c r="E1122" t="s">
        <v>965</v>
      </c>
      <c r="F1122" t="s">
        <v>1534</v>
      </c>
      <c r="G1122">
        <v>62.53</v>
      </c>
      <c r="H1122">
        <v>341.09</v>
      </c>
      <c r="I1122">
        <v>21328.36</v>
      </c>
    </row>
    <row r="1123" spans="1:9" x14ac:dyDescent="0.3">
      <c r="A1123">
        <v>7629015</v>
      </c>
      <c r="B1123">
        <v>4321</v>
      </c>
      <c r="C1123" t="s">
        <v>2152</v>
      </c>
      <c r="D1123" s="1">
        <v>45496</v>
      </c>
      <c r="E1123" t="s">
        <v>965</v>
      </c>
      <c r="F1123" t="s">
        <v>1887</v>
      </c>
      <c r="G1123">
        <v>48.47</v>
      </c>
      <c r="H1123">
        <v>909.6</v>
      </c>
      <c r="I1123">
        <v>44088.31</v>
      </c>
    </row>
    <row r="1124" spans="1:9" x14ac:dyDescent="0.3">
      <c r="A1124">
        <v>8155835</v>
      </c>
      <c r="B1124">
        <v>4351</v>
      </c>
      <c r="C1124" t="s">
        <v>2150</v>
      </c>
      <c r="D1124" s="1">
        <v>45268</v>
      </c>
      <c r="E1124" t="s">
        <v>1483</v>
      </c>
      <c r="F1124" t="s">
        <v>1591</v>
      </c>
      <c r="G1124">
        <v>37.89</v>
      </c>
      <c r="H1124">
        <v>661.25</v>
      </c>
      <c r="I1124">
        <v>25054.76</v>
      </c>
    </row>
    <row r="1125" spans="1:9" x14ac:dyDescent="0.3">
      <c r="A1125">
        <v>7015491</v>
      </c>
      <c r="B1125">
        <v>4351</v>
      </c>
      <c r="C1125" t="s">
        <v>2150</v>
      </c>
      <c r="D1125" s="1">
        <v>44937</v>
      </c>
      <c r="E1125" t="s">
        <v>1483</v>
      </c>
      <c r="F1125" t="s">
        <v>1131</v>
      </c>
      <c r="G1125">
        <v>75.55</v>
      </c>
      <c r="H1125">
        <v>505.03</v>
      </c>
      <c r="I1125">
        <v>38155.019999999997</v>
      </c>
    </row>
    <row r="1126" spans="1:9" x14ac:dyDescent="0.3">
      <c r="A1126">
        <v>7916825</v>
      </c>
      <c r="B1126">
        <v>4351</v>
      </c>
      <c r="C1126" t="s">
        <v>2150</v>
      </c>
      <c r="D1126" s="1">
        <v>45320</v>
      </c>
      <c r="E1126" t="s">
        <v>1483</v>
      </c>
      <c r="F1126" t="s">
        <v>1297</v>
      </c>
      <c r="G1126">
        <v>91.53</v>
      </c>
      <c r="H1126">
        <v>502.12</v>
      </c>
      <c r="I1126">
        <v>45959.040000000001</v>
      </c>
    </row>
    <row r="1127" spans="1:9" x14ac:dyDescent="0.3">
      <c r="A1127">
        <v>4239320</v>
      </c>
      <c r="B1127">
        <v>4351</v>
      </c>
      <c r="C1127" t="s">
        <v>2150</v>
      </c>
      <c r="D1127" s="1">
        <v>45075</v>
      </c>
      <c r="E1127" t="s">
        <v>1724</v>
      </c>
      <c r="F1127" t="s">
        <v>1031</v>
      </c>
      <c r="G1127">
        <v>57.81</v>
      </c>
      <c r="H1127">
        <v>105</v>
      </c>
      <c r="I1127">
        <v>6070.05</v>
      </c>
    </row>
    <row r="1128" spans="1:9" x14ac:dyDescent="0.3">
      <c r="A1128">
        <v>4527919</v>
      </c>
      <c r="B1128">
        <v>4351</v>
      </c>
      <c r="C1128" t="s">
        <v>2151</v>
      </c>
      <c r="D1128" s="1">
        <v>45496</v>
      </c>
      <c r="E1128" t="s">
        <v>965</v>
      </c>
      <c r="F1128" t="s">
        <v>1708</v>
      </c>
      <c r="G1128">
        <v>66.239999999999995</v>
      </c>
      <c r="H1128">
        <v>257.13</v>
      </c>
      <c r="I1128">
        <v>17032.29</v>
      </c>
    </row>
    <row r="1129" spans="1:9" x14ac:dyDescent="0.3">
      <c r="A1129">
        <v>9613880</v>
      </c>
      <c r="B1129">
        <v>4351</v>
      </c>
      <c r="C1129" t="s">
        <v>2151</v>
      </c>
      <c r="D1129" s="1">
        <v>44943</v>
      </c>
      <c r="E1129" t="s">
        <v>1483</v>
      </c>
      <c r="F1129" t="s">
        <v>1097</v>
      </c>
      <c r="G1129">
        <v>19.04</v>
      </c>
      <c r="H1129">
        <v>672.06</v>
      </c>
      <c r="I1129">
        <v>12796.02</v>
      </c>
    </row>
    <row r="1130" spans="1:9" x14ac:dyDescent="0.3">
      <c r="A1130">
        <v>3128421</v>
      </c>
      <c r="B1130">
        <v>4351</v>
      </c>
      <c r="C1130" t="s">
        <v>2151</v>
      </c>
      <c r="D1130" s="1">
        <v>45128</v>
      </c>
      <c r="E1130" t="s">
        <v>1483</v>
      </c>
      <c r="F1130" t="s">
        <v>1000</v>
      </c>
      <c r="G1130">
        <v>41.02</v>
      </c>
      <c r="H1130">
        <v>151.84</v>
      </c>
      <c r="I1130">
        <v>6228.48</v>
      </c>
    </row>
    <row r="1131" spans="1:9" x14ac:dyDescent="0.3">
      <c r="A1131">
        <v>2118860</v>
      </c>
      <c r="B1131">
        <v>4351</v>
      </c>
      <c r="C1131" t="s">
        <v>2151</v>
      </c>
      <c r="D1131" s="1">
        <v>45050</v>
      </c>
      <c r="E1131" t="s">
        <v>1483</v>
      </c>
      <c r="F1131" t="s">
        <v>1284</v>
      </c>
      <c r="G1131">
        <v>81.08</v>
      </c>
      <c r="H1131">
        <v>954.2</v>
      </c>
      <c r="I1131">
        <v>77366.539999999994</v>
      </c>
    </row>
    <row r="1132" spans="1:9" x14ac:dyDescent="0.3">
      <c r="A1132">
        <v>5882699</v>
      </c>
      <c r="B1132">
        <v>4351</v>
      </c>
      <c r="C1132" t="s">
        <v>2151</v>
      </c>
      <c r="D1132" s="1">
        <v>44927</v>
      </c>
      <c r="E1132" t="s">
        <v>1724</v>
      </c>
      <c r="F1132" t="s">
        <v>1187</v>
      </c>
      <c r="G1132">
        <v>85.64</v>
      </c>
      <c r="H1132">
        <v>56.69</v>
      </c>
      <c r="I1132">
        <v>4854.93</v>
      </c>
    </row>
    <row r="1133" spans="1:9" x14ac:dyDescent="0.3">
      <c r="A1133">
        <v>8836148</v>
      </c>
      <c r="B1133">
        <v>4351</v>
      </c>
      <c r="C1133" t="s">
        <v>2151</v>
      </c>
      <c r="D1133" s="1">
        <v>45479</v>
      </c>
      <c r="E1133" t="s">
        <v>1228</v>
      </c>
      <c r="F1133" t="s">
        <v>983</v>
      </c>
      <c r="G1133">
        <v>53.44</v>
      </c>
      <c r="H1133">
        <v>641.07000000000005</v>
      </c>
      <c r="I1133">
        <v>34258.78</v>
      </c>
    </row>
    <row r="1134" spans="1:9" x14ac:dyDescent="0.3">
      <c r="A1134">
        <v>1966029</v>
      </c>
      <c r="B1134">
        <v>4351</v>
      </c>
      <c r="C1134" t="s">
        <v>2151</v>
      </c>
      <c r="D1134" s="1">
        <v>45465</v>
      </c>
      <c r="E1134" t="s">
        <v>1228</v>
      </c>
      <c r="F1134" t="s">
        <v>1536</v>
      </c>
      <c r="G1134">
        <v>20.399999999999999</v>
      </c>
      <c r="H1134">
        <v>756.91</v>
      </c>
      <c r="I1134">
        <v>15440.96</v>
      </c>
    </row>
    <row r="1135" spans="1:9" x14ac:dyDescent="0.3">
      <c r="A1135">
        <v>9080069</v>
      </c>
      <c r="B1135">
        <v>4351</v>
      </c>
      <c r="C1135" t="s">
        <v>2152</v>
      </c>
      <c r="D1135" s="1">
        <v>45300</v>
      </c>
      <c r="E1135" t="s">
        <v>1483</v>
      </c>
      <c r="F1135" t="s">
        <v>1130</v>
      </c>
      <c r="G1135">
        <v>84.79</v>
      </c>
      <c r="H1135">
        <v>898.24</v>
      </c>
      <c r="I1135">
        <v>76161.77</v>
      </c>
    </row>
    <row r="1136" spans="1:9" x14ac:dyDescent="0.3">
      <c r="A1136">
        <v>7551308</v>
      </c>
      <c r="B1136">
        <v>4351</v>
      </c>
      <c r="C1136" t="s">
        <v>2152</v>
      </c>
      <c r="D1136" s="1">
        <v>45445</v>
      </c>
      <c r="E1136" t="s">
        <v>1228</v>
      </c>
      <c r="F1136" t="s">
        <v>1707</v>
      </c>
      <c r="G1136">
        <v>76.12</v>
      </c>
      <c r="H1136">
        <v>216.26</v>
      </c>
      <c r="I1136">
        <v>16461.71</v>
      </c>
    </row>
    <row r="1137" spans="1:9" x14ac:dyDescent="0.3">
      <c r="A1137">
        <v>1742440</v>
      </c>
      <c r="B1137">
        <v>4351</v>
      </c>
      <c r="C1137" t="s">
        <v>2152</v>
      </c>
      <c r="D1137" s="1">
        <v>44953</v>
      </c>
      <c r="E1137" t="s">
        <v>1724</v>
      </c>
      <c r="F1137" t="s">
        <v>1466</v>
      </c>
      <c r="G1137">
        <v>23.14</v>
      </c>
      <c r="H1137">
        <v>782.22</v>
      </c>
      <c r="I1137">
        <v>18100.57</v>
      </c>
    </row>
    <row r="1138" spans="1:9" x14ac:dyDescent="0.3">
      <c r="A1138">
        <v>1960911</v>
      </c>
      <c r="B1138">
        <v>4351</v>
      </c>
      <c r="C1138" t="s">
        <v>2152</v>
      </c>
      <c r="D1138" s="1">
        <v>44839</v>
      </c>
      <c r="E1138" t="s">
        <v>965</v>
      </c>
      <c r="F1138" t="s">
        <v>1168</v>
      </c>
      <c r="G1138">
        <v>99.72</v>
      </c>
      <c r="H1138">
        <v>450.29</v>
      </c>
      <c r="I1138">
        <v>44902.92</v>
      </c>
    </row>
    <row r="1139" spans="1:9" x14ac:dyDescent="0.3">
      <c r="A1139">
        <v>5329768</v>
      </c>
      <c r="B1139">
        <v>4355</v>
      </c>
      <c r="C1139" t="s">
        <v>2150</v>
      </c>
      <c r="D1139" s="1">
        <v>45093</v>
      </c>
      <c r="E1139" t="s">
        <v>1483</v>
      </c>
      <c r="F1139" t="s">
        <v>1879</v>
      </c>
      <c r="G1139">
        <v>59.69</v>
      </c>
      <c r="H1139">
        <v>302.22000000000003</v>
      </c>
      <c r="I1139">
        <v>18039.509999999998</v>
      </c>
    </row>
    <row r="1140" spans="1:9" x14ac:dyDescent="0.3">
      <c r="A1140">
        <v>8675835</v>
      </c>
      <c r="B1140">
        <v>4355</v>
      </c>
      <c r="C1140" t="s">
        <v>2150</v>
      </c>
      <c r="D1140" s="1">
        <v>44897</v>
      </c>
      <c r="E1140" t="s">
        <v>965</v>
      </c>
      <c r="F1140" t="s">
        <v>1620</v>
      </c>
      <c r="G1140">
        <v>99.62</v>
      </c>
      <c r="H1140">
        <v>168.9</v>
      </c>
      <c r="I1140">
        <v>16825.82</v>
      </c>
    </row>
    <row r="1141" spans="1:9" x14ac:dyDescent="0.3">
      <c r="A1141">
        <v>1224183</v>
      </c>
      <c r="B1141">
        <v>4355</v>
      </c>
      <c r="C1141" t="s">
        <v>2150</v>
      </c>
      <c r="D1141" s="1">
        <v>45421</v>
      </c>
      <c r="E1141" t="s">
        <v>965</v>
      </c>
      <c r="F1141" t="s">
        <v>1091</v>
      </c>
      <c r="G1141">
        <v>55.51</v>
      </c>
      <c r="H1141">
        <v>660.09</v>
      </c>
      <c r="I1141">
        <v>36641.599999999999</v>
      </c>
    </row>
    <row r="1142" spans="1:9" x14ac:dyDescent="0.3">
      <c r="A1142">
        <v>2294699</v>
      </c>
      <c r="B1142">
        <v>4355</v>
      </c>
      <c r="C1142" t="s">
        <v>2150</v>
      </c>
      <c r="D1142" s="1">
        <v>44930</v>
      </c>
      <c r="E1142" t="s">
        <v>1228</v>
      </c>
      <c r="F1142" t="s">
        <v>1463</v>
      </c>
      <c r="G1142">
        <v>77.2</v>
      </c>
      <c r="H1142">
        <v>114.89</v>
      </c>
      <c r="I1142">
        <v>8869.51</v>
      </c>
    </row>
    <row r="1143" spans="1:9" x14ac:dyDescent="0.3">
      <c r="A1143">
        <v>4635274</v>
      </c>
      <c r="B1143">
        <v>4355</v>
      </c>
      <c r="C1143" t="s">
        <v>2150</v>
      </c>
      <c r="D1143" s="1">
        <v>45161</v>
      </c>
      <c r="E1143" t="s">
        <v>1724</v>
      </c>
      <c r="F1143" t="s">
        <v>1892</v>
      </c>
      <c r="G1143">
        <v>52.21</v>
      </c>
      <c r="H1143">
        <v>907.18</v>
      </c>
      <c r="I1143">
        <v>47363.87</v>
      </c>
    </row>
    <row r="1144" spans="1:9" x14ac:dyDescent="0.3">
      <c r="A1144">
        <v>7494375</v>
      </c>
      <c r="B1144">
        <v>4355</v>
      </c>
      <c r="C1144" t="s">
        <v>2151</v>
      </c>
      <c r="D1144" s="1">
        <v>45381</v>
      </c>
      <c r="E1144" t="s">
        <v>965</v>
      </c>
      <c r="F1144" t="s">
        <v>1301</v>
      </c>
      <c r="G1144">
        <v>90</v>
      </c>
      <c r="H1144">
        <v>870.71</v>
      </c>
      <c r="I1144">
        <v>78363.899999999994</v>
      </c>
    </row>
    <row r="1145" spans="1:9" x14ac:dyDescent="0.3">
      <c r="A1145">
        <v>1826749</v>
      </c>
      <c r="B1145">
        <v>4355</v>
      </c>
      <c r="C1145" t="s">
        <v>2151</v>
      </c>
      <c r="D1145" s="1">
        <v>45553</v>
      </c>
      <c r="E1145" t="s">
        <v>1483</v>
      </c>
      <c r="F1145" t="s">
        <v>1911</v>
      </c>
      <c r="G1145">
        <v>25.26</v>
      </c>
      <c r="H1145">
        <v>506.73</v>
      </c>
      <c r="I1145">
        <v>12800</v>
      </c>
    </row>
    <row r="1146" spans="1:9" x14ac:dyDescent="0.3">
      <c r="A1146">
        <v>2250810</v>
      </c>
      <c r="B1146">
        <v>4355</v>
      </c>
      <c r="C1146" t="s">
        <v>2151</v>
      </c>
      <c r="D1146" s="1">
        <v>45364</v>
      </c>
      <c r="E1146" t="s">
        <v>1483</v>
      </c>
      <c r="F1146" t="s">
        <v>1106</v>
      </c>
      <c r="G1146">
        <v>79.94</v>
      </c>
      <c r="H1146">
        <v>83.96</v>
      </c>
      <c r="I1146">
        <v>6711.76</v>
      </c>
    </row>
    <row r="1147" spans="1:9" x14ac:dyDescent="0.3">
      <c r="A1147">
        <v>7268703</v>
      </c>
      <c r="B1147">
        <v>4355</v>
      </c>
      <c r="C1147" t="s">
        <v>2151</v>
      </c>
      <c r="D1147" s="1">
        <v>45349</v>
      </c>
      <c r="E1147" t="s">
        <v>1724</v>
      </c>
      <c r="F1147" t="s">
        <v>1231</v>
      </c>
      <c r="G1147">
        <v>89.06</v>
      </c>
      <c r="H1147">
        <v>764.73</v>
      </c>
      <c r="I1147">
        <v>68106.850000000006</v>
      </c>
    </row>
    <row r="1148" spans="1:9" x14ac:dyDescent="0.3">
      <c r="A1148">
        <v>1627613</v>
      </c>
      <c r="B1148">
        <v>4355</v>
      </c>
      <c r="C1148" t="s">
        <v>2151</v>
      </c>
      <c r="D1148" s="1">
        <v>44943</v>
      </c>
      <c r="E1148" t="s">
        <v>1228</v>
      </c>
      <c r="F1148" t="s">
        <v>1216</v>
      </c>
      <c r="G1148">
        <v>31.15</v>
      </c>
      <c r="H1148">
        <v>146.51</v>
      </c>
      <c r="I1148">
        <v>4563.79</v>
      </c>
    </row>
    <row r="1149" spans="1:9" x14ac:dyDescent="0.3">
      <c r="A1149">
        <v>6473122</v>
      </c>
      <c r="B1149">
        <v>4355</v>
      </c>
      <c r="C1149" t="s">
        <v>2152</v>
      </c>
      <c r="D1149" s="1">
        <v>44971</v>
      </c>
      <c r="E1149" t="s">
        <v>1483</v>
      </c>
      <c r="F1149" t="s">
        <v>1803</v>
      </c>
      <c r="G1149">
        <v>89.65</v>
      </c>
      <c r="H1149">
        <v>139.47999999999999</v>
      </c>
      <c r="I1149">
        <v>12504.38</v>
      </c>
    </row>
    <row r="1150" spans="1:9" x14ac:dyDescent="0.3">
      <c r="A1150">
        <v>3916596</v>
      </c>
      <c r="B1150">
        <v>4355</v>
      </c>
      <c r="C1150" t="s">
        <v>2152</v>
      </c>
      <c r="D1150" s="1">
        <v>45477</v>
      </c>
      <c r="E1150" t="s">
        <v>1483</v>
      </c>
      <c r="F1150" t="s">
        <v>1109</v>
      </c>
      <c r="G1150">
        <v>81.790000000000006</v>
      </c>
      <c r="H1150">
        <v>252.37</v>
      </c>
      <c r="I1150">
        <v>20641.34</v>
      </c>
    </row>
    <row r="1151" spans="1:9" x14ac:dyDescent="0.3">
      <c r="A1151">
        <v>6004137</v>
      </c>
      <c r="B1151">
        <v>4355</v>
      </c>
      <c r="C1151" t="s">
        <v>2152</v>
      </c>
      <c r="D1151" s="1">
        <v>45280</v>
      </c>
      <c r="E1151" t="s">
        <v>1483</v>
      </c>
      <c r="F1151" t="s">
        <v>971</v>
      </c>
      <c r="G1151">
        <v>39.799999999999997</v>
      </c>
      <c r="H1151">
        <v>759.35</v>
      </c>
      <c r="I1151">
        <v>30222.13</v>
      </c>
    </row>
    <row r="1152" spans="1:9" x14ac:dyDescent="0.3">
      <c r="A1152">
        <v>5105924</v>
      </c>
      <c r="B1152">
        <v>4355</v>
      </c>
      <c r="C1152" t="s">
        <v>2152</v>
      </c>
      <c r="D1152" s="1">
        <v>45249</v>
      </c>
      <c r="E1152" t="s">
        <v>1228</v>
      </c>
      <c r="F1152" t="s">
        <v>1616</v>
      </c>
      <c r="G1152">
        <v>7.59</v>
      </c>
      <c r="H1152">
        <v>904.03</v>
      </c>
      <c r="I1152">
        <v>6861.59</v>
      </c>
    </row>
    <row r="1153" spans="1:9" x14ac:dyDescent="0.3">
      <c r="A1153">
        <v>3727423</v>
      </c>
      <c r="B1153">
        <v>4355</v>
      </c>
      <c r="C1153" t="s">
        <v>2152</v>
      </c>
      <c r="D1153" s="1">
        <v>45011</v>
      </c>
      <c r="E1153" t="s">
        <v>1724</v>
      </c>
      <c r="F1153" t="s">
        <v>1644</v>
      </c>
      <c r="G1153">
        <v>31.28</v>
      </c>
      <c r="H1153">
        <v>765.34</v>
      </c>
      <c r="I1153">
        <v>23939.84</v>
      </c>
    </row>
    <row r="1154" spans="1:9" x14ac:dyDescent="0.3">
      <c r="A1154">
        <v>8848586</v>
      </c>
      <c r="B1154">
        <v>4355</v>
      </c>
      <c r="C1154" t="s">
        <v>2152</v>
      </c>
      <c r="D1154" s="1">
        <v>45349</v>
      </c>
      <c r="E1154" t="s">
        <v>965</v>
      </c>
      <c r="F1154" t="s">
        <v>1588</v>
      </c>
      <c r="G1154">
        <v>88.66</v>
      </c>
      <c r="H1154">
        <v>262.83999999999997</v>
      </c>
      <c r="I1154">
        <v>23303.39</v>
      </c>
    </row>
    <row r="1155" spans="1:9" x14ac:dyDescent="0.3">
      <c r="A1155">
        <v>2864547</v>
      </c>
      <c r="B1155">
        <v>4390</v>
      </c>
      <c r="C1155" t="s">
        <v>2150</v>
      </c>
      <c r="D1155" s="1">
        <v>44869</v>
      </c>
      <c r="E1155" t="s">
        <v>1483</v>
      </c>
      <c r="F1155" t="s">
        <v>1329</v>
      </c>
      <c r="G1155">
        <v>77.37</v>
      </c>
      <c r="H1155">
        <v>444.67</v>
      </c>
      <c r="I1155">
        <v>34404.120000000003</v>
      </c>
    </row>
    <row r="1156" spans="1:9" x14ac:dyDescent="0.3">
      <c r="A1156">
        <v>6638492</v>
      </c>
      <c r="B1156">
        <v>4390</v>
      </c>
      <c r="C1156" t="s">
        <v>2150</v>
      </c>
      <c r="D1156" s="1">
        <v>45345</v>
      </c>
      <c r="E1156" t="s">
        <v>1483</v>
      </c>
      <c r="F1156" t="s">
        <v>1671</v>
      </c>
      <c r="G1156">
        <v>49.98</v>
      </c>
      <c r="H1156">
        <v>584.15</v>
      </c>
      <c r="I1156">
        <v>29195.82</v>
      </c>
    </row>
    <row r="1157" spans="1:9" x14ac:dyDescent="0.3">
      <c r="A1157">
        <v>9699463</v>
      </c>
      <c r="B1157">
        <v>4390</v>
      </c>
      <c r="C1157" t="s">
        <v>2151</v>
      </c>
      <c r="D1157" s="1">
        <v>45531</v>
      </c>
      <c r="E1157" t="s">
        <v>1483</v>
      </c>
      <c r="F1157" t="s">
        <v>1794</v>
      </c>
      <c r="G1157">
        <v>49.26</v>
      </c>
      <c r="H1157">
        <v>92.49</v>
      </c>
      <c r="I1157">
        <v>4556.0600000000004</v>
      </c>
    </row>
    <row r="1158" spans="1:9" x14ac:dyDescent="0.3">
      <c r="A1158">
        <v>2202639</v>
      </c>
      <c r="B1158">
        <v>4390</v>
      </c>
      <c r="C1158" t="s">
        <v>2151</v>
      </c>
      <c r="D1158" s="1">
        <v>45120</v>
      </c>
      <c r="E1158" t="s">
        <v>1483</v>
      </c>
      <c r="F1158" t="s">
        <v>1306</v>
      </c>
      <c r="G1158">
        <v>6.55</v>
      </c>
      <c r="H1158">
        <v>109.41</v>
      </c>
      <c r="I1158">
        <v>716.64</v>
      </c>
    </row>
    <row r="1159" spans="1:9" x14ac:dyDescent="0.3">
      <c r="A1159">
        <v>1001614</v>
      </c>
      <c r="B1159">
        <v>4390</v>
      </c>
      <c r="C1159" t="s">
        <v>2151</v>
      </c>
      <c r="D1159" s="1">
        <v>45462</v>
      </c>
      <c r="E1159" t="s">
        <v>1483</v>
      </c>
      <c r="F1159" t="s">
        <v>1223</v>
      </c>
      <c r="G1159">
        <v>22.73</v>
      </c>
      <c r="H1159">
        <v>743.07</v>
      </c>
      <c r="I1159">
        <v>16889.98</v>
      </c>
    </row>
    <row r="1160" spans="1:9" x14ac:dyDescent="0.3">
      <c r="A1160">
        <v>7301291</v>
      </c>
      <c r="B1160">
        <v>4390</v>
      </c>
      <c r="C1160" t="s">
        <v>2151</v>
      </c>
      <c r="D1160" s="1">
        <v>45070</v>
      </c>
      <c r="E1160" t="s">
        <v>1228</v>
      </c>
      <c r="F1160" t="s">
        <v>1881</v>
      </c>
      <c r="G1160">
        <v>12.06</v>
      </c>
      <c r="H1160">
        <v>242.84</v>
      </c>
      <c r="I1160">
        <v>2928.65</v>
      </c>
    </row>
    <row r="1161" spans="1:9" x14ac:dyDescent="0.3">
      <c r="A1161">
        <v>6105081</v>
      </c>
      <c r="B1161">
        <v>4390</v>
      </c>
      <c r="C1161" t="s">
        <v>2152</v>
      </c>
      <c r="D1161" s="1">
        <v>45057</v>
      </c>
      <c r="E1161" t="s">
        <v>1483</v>
      </c>
      <c r="F1161" t="s">
        <v>1336</v>
      </c>
      <c r="G1161">
        <v>77.36</v>
      </c>
      <c r="H1161">
        <v>113.77</v>
      </c>
      <c r="I1161">
        <v>8801.25</v>
      </c>
    </row>
    <row r="1162" spans="1:9" x14ac:dyDescent="0.3">
      <c r="A1162">
        <v>9903493</v>
      </c>
      <c r="B1162">
        <v>4390</v>
      </c>
      <c r="C1162" t="s">
        <v>2152</v>
      </c>
      <c r="D1162" s="1">
        <v>45210</v>
      </c>
      <c r="E1162" t="s">
        <v>1483</v>
      </c>
      <c r="F1162" t="s">
        <v>1352</v>
      </c>
      <c r="G1162">
        <v>89.62</v>
      </c>
      <c r="H1162">
        <v>104.4</v>
      </c>
      <c r="I1162">
        <v>9356.33</v>
      </c>
    </row>
    <row r="1163" spans="1:9" x14ac:dyDescent="0.3">
      <c r="A1163">
        <v>3513524</v>
      </c>
      <c r="B1163">
        <v>4390</v>
      </c>
      <c r="C1163" t="s">
        <v>2152</v>
      </c>
      <c r="D1163" s="1">
        <v>44918</v>
      </c>
      <c r="E1163" t="s">
        <v>1228</v>
      </c>
      <c r="F1163" t="s">
        <v>976</v>
      </c>
      <c r="G1163">
        <v>63.55</v>
      </c>
      <c r="H1163">
        <v>717.99</v>
      </c>
      <c r="I1163">
        <v>45628.26</v>
      </c>
    </row>
    <row r="1164" spans="1:9" x14ac:dyDescent="0.3">
      <c r="A1164">
        <v>3594143</v>
      </c>
      <c r="B1164">
        <v>4390</v>
      </c>
      <c r="C1164" t="s">
        <v>2152</v>
      </c>
      <c r="D1164" s="1">
        <v>44841</v>
      </c>
      <c r="E1164" t="s">
        <v>1228</v>
      </c>
      <c r="F1164" t="s">
        <v>1933</v>
      </c>
      <c r="G1164">
        <v>55.67</v>
      </c>
      <c r="H1164">
        <v>802.07</v>
      </c>
      <c r="I1164">
        <v>44651.24</v>
      </c>
    </row>
    <row r="1165" spans="1:9" x14ac:dyDescent="0.3">
      <c r="A1165">
        <v>6371293</v>
      </c>
      <c r="B1165">
        <v>4390</v>
      </c>
      <c r="C1165" t="s">
        <v>2152</v>
      </c>
      <c r="D1165" s="1">
        <v>45374</v>
      </c>
      <c r="E1165" t="s">
        <v>1724</v>
      </c>
      <c r="F1165" t="s">
        <v>1727</v>
      </c>
      <c r="G1165">
        <v>37.17</v>
      </c>
      <c r="H1165">
        <v>242.36</v>
      </c>
      <c r="I1165">
        <v>9008.52</v>
      </c>
    </row>
    <row r="1166" spans="1:9" x14ac:dyDescent="0.3">
      <c r="A1166">
        <v>9738518</v>
      </c>
      <c r="B1166">
        <v>4390</v>
      </c>
      <c r="C1166" t="s">
        <v>2152</v>
      </c>
      <c r="D1166" s="1">
        <v>45445</v>
      </c>
      <c r="E1166" t="s">
        <v>965</v>
      </c>
      <c r="F1166" t="s">
        <v>1305</v>
      </c>
      <c r="G1166">
        <v>97.11</v>
      </c>
      <c r="H1166">
        <v>747.15</v>
      </c>
      <c r="I1166">
        <v>72555.740000000005</v>
      </c>
    </row>
    <row r="1167" spans="1:9" x14ac:dyDescent="0.3">
      <c r="A1167">
        <v>1703636</v>
      </c>
      <c r="B1167">
        <v>4390</v>
      </c>
      <c r="C1167" t="s">
        <v>2152</v>
      </c>
      <c r="D1167" s="1">
        <v>45035</v>
      </c>
      <c r="E1167" t="s">
        <v>965</v>
      </c>
      <c r="F1167" t="s">
        <v>1235</v>
      </c>
      <c r="G1167">
        <v>58.84</v>
      </c>
      <c r="H1167">
        <v>364.34</v>
      </c>
      <c r="I1167">
        <v>21437.77</v>
      </c>
    </row>
    <row r="1168" spans="1:9" x14ac:dyDescent="0.3">
      <c r="A1168">
        <v>8745286</v>
      </c>
      <c r="B1168">
        <v>4430</v>
      </c>
      <c r="C1168" t="s">
        <v>2150</v>
      </c>
      <c r="D1168" s="1">
        <v>45123</v>
      </c>
      <c r="E1168" t="s">
        <v>1483</v>
      </c>
      <c r="F1168" t="s">
        <v>1272</v>
      </c>
      <c r="G1168">
        <v>12.68</v>
      </c>
      <c r="H1168">
        <v>971.61</v>
      </c>
      <c r="I1168">
        <v>12320.01</v>
      </c>
    </row>
    <row r="1169" spans="1:9" x14ac:dyDescent="0.3">
      <c r="A1169">
        <v>6654570</v>
      </c>
      <c r="B1169">
        <v>4430</v>
      </c>
      <c r="C1169" t="s">
        <v>2150</v>
      </c>
      <c r="D1169" s="1">
        <v>45252</v>
      </c>
      <c r="E1169" t="s">
        <v>1483</v>
      </c>
      <c r="F1169" t="s">
        <v>1846</v>
      </c>
      <c r="G1169">
        <v>1.95</v>
      </c>
      <c r="H1169">
        <v>414.6</v>
      </c>
      <c r="I1169">
        <v>808.47</v>
      </c>
    </row>
    <row r="1170" spans="1:9" x14ac:dyDescent="0.3">
      <c r="A1170">
        <v>5104236</v>
      </c>
      <c r="B1170">
        <v>4430</v>
      </c>
      <c r="C1170" t="s">
        <v>2150</v>
      </c>
      <c r="D1170" s="1">
        <v>45269</v>
      </c>
      <c r="E1170" t="s">
        <v>965</v>
      </c>
      <c r="F1170" t="s">
        <v>1719</v>
      </c>
      <c r="G1170">
        <v>80.930000000000007</v>
      </c>
      <c r="H1170">
        <v>645.70000000000005</v>
      </c>
      <c r="I1170">
        <v>52256.5</v>
      </c>
    </row>
    <row r="1171" spans="1:9" x14ac:dyDescent="0.3">
      <c r="A1171">
        <v>5747759</v>
      </c>
      <c r="B1171">
        <v>4430</v>
      </c>
      <c r="C1171" t="s">
        <v>2150</v>
      </c>
      <c r="D1171" s="1">
        <v>44938</v>
      </c>
      <c r="E1171" t="s">
        <v>1228</v>
      </c>
      <c r="F1171" t="s">
        <v>1506</v>
      </c>
      <c r="G1171">
        <v>87.17</v>
      </c>
      <c r="H1171">
        <v>605.44000000000005</v>
      </c>
      <c r="I1171">
        <v>52776.2</v>
      </c>
    </row>
    <row r="1172" spans="1:9" x14ac:dyDescent="0.3">
      <c r="A1172">
        <v>2397629</v>
      </c>
      <c r="B1172">
        <v>4430</v>
      </c>
      <c r="C1172" t="s">
        <v>2151</v>
      </c>
      <c r="D1172" s="1">
        <v>45263</v>
      </c>
      <c r="E1172" t="s">
        <v>1483</v>
      </c>
      <c r="F1172" t="s">
        <v>1503</v>
      </c>
      <c r="G1172">
        <v>83.65</v>
      </c>
      <c r="H1172">
        <v>810.79</v>
      </c>
      <c r="I1172">
        <v>67822.58</v>
      </c>
    </row>
    <row r="1173" spans="1:9" x14ac:dyDescent="0.3">
      <c r="A1173">
        <v>1157627</v>
      </c>
      <c r="B1173">
        <v>4430</v>
      </c>
      <c r="C1173" t="s">
        <v>2151</v>
      </c>
      <c r="D1173" s="1">
        <v>45505</v>
      </c>
      <c r="E1173" t="s">
        <v>1724</v>
      </c>
      <c r="F1173" t="s">
        <v>1446</v>
      </c>
      <c r="G1173">
        <v>63.87</v>
      </c>
      <c r="H1173">
        <v>208.05</v>
      </c>
      <c r="I1173">
        <v>13288.15</v>
      </c>
    </row>
    <row r="1174" spans="1:9" x14ac:dyDescent="0.3">
      <c r="A1174">
        <v>2237006</v>
      </c>
      <c r="B1174">
        <v>4430</v>
      </c>
      <c r="C1174" t="s">
        <v>2151</v>
      </c>
      <c r="D1174" s="1">
        <v>45221</v>
      </c>
      <c r="E1174" t="s">
        <v>1724</v>
      </c>
      <c r="F1174" t="s">
        <v>1673</v>
      </c>
      <c r="G1174">
        <v>7.21</v>
      </c>
      <c r="H1174">
        <v>816.71</v>
      </c>
      <c r="I1174">
        <v>5888.48</v>
      </c>
    </row>
    <row r="1175" spans="1:9" x14ac:dyDescent="0.3">
      <c r="A1175">
        <v>6285669</v>
      </c>
      <c r="B1175">
        <v>4430</v>
      </c>
      <c r="C1175" t="s">
        <v>2151</v>
      </c>
      <c r="D1175" s="1">
        <v>44914</v>
      </c>
      <c r="E1175" t="s">
        <v>1724</v>
      </c>
      <c r="F1175" t="s">
        <v>1174</v>
      </c>
      <c r="G1175">
        <v>12.41</v>
      </c>
      <c r="H1175">
        <v>215.09</v>
      </c>
      <c r="I1175">
        <v>2669.27</v>
      </c>
    </row>
    <row r="1176" spans="1:9" x14ac:dyDescent="0.3">
      <c r="A1176">
        <v>7312425</v>
      </c>
      <c r="B1176">
        <v>4430</v>
      </c>
      <c r="C1176" t="s">
        <v>2151</v>
      </c>
      <c r="D1176" s="1">
        <v>45491</v>
      </c>
      <c r="E1176" t="s">
        <v>1228</v>
      </c>
      <c r="F1176" t="s">
        <v>1431</v>
      </c>
      <c r="G1176">
        <v>57.35</v>
      </c>
      <c r="H1176">
        <v>809.6</v>
      </c>
      <c r="I1176">
        <v>46430.559999999998</v>
      </c>
    </row>
    <row r="1177" spans="1:9" x14ac:dyDescent="0.3">
      <c r="A1177">
        <v>9474160</v>
      </c>
      <c r="B1177">
        <v>4430</v>
      </c>
      <c r="C1177" t="s">
        <v>2152</v>
      </c>
      <c r="D1177" s="1">
        <v>45257</v>
      </c>
      <c r="E1177" t="s">
        <v>1483</v>
      </c>
      <c r="F1177" t="s">
        <v>1086</v>
      </c>
      <c r="G1177">
        <v>82.19</v>
      </c>
      <c r="H1177">
        <v>886.81</v>
      </c>
      <c r="I1177">
        <v>72886.91</v>
      </c>
    </row>
    <row r="1178" spans="1:9" x14ac:dyDescent="0.3">
      <c r="A1178">
        <v>9750084</v>
      </c>
      <c r="B1178">
        <v>4430</v>
      </c>
      <c r="C1178" t="s">
        <v>2152</v>
      </c>
      <c r="D1178" s="1">
        <v>45426</v>
      </c>
      <c r="E1178" t="s">
        <v>1483</v>
      </c>
      <c r="F1178" t="s">
        <v>1584</v>
      </c>
      <c r="G1178">
        <v>40.25</v>
      </c>
      <c r="H1178">
        <v>980.73</v>
      </c>
      <c r="I1178">
        <v>39474.379999999997</v>
      </c>
    </row>
    <row r="1179" spans="1:9" x14ac:dyDescent="0.3">
      <c r="A1179">
        <v>2949569</v>
      </c>
      <c r="B1179">
        <v>4430</v>
      </c>
      <c r="C1179" t="s">
        <v>2152</v>
      </c>
      <c r="D1179" s="1">
        <v>45169</v>
      </c>
      <c r="E1179" t="s">
        <v>1228</v>
      </c>
      <c r="F1179" t="s">
        <v>1853</v>
      </c>
      <c r="G1179">
        <v>44.54</v>
      </c>
      <c r="H1179">
        <v>895.98</v>
      </c>
      <c r="I1179">
        <v>39906.949999999997</v>
      </c>
    </row>
    <row r="1180" spans="1:9" x14ac:dyDescent="0.3">
      <c r="A1180">
        <v>4378164</v>
      </c>
      <c r="B1180">
        <v>4430</v>
      </c>
      <c r="C1180" t="s">
        <v>2152</v>
      </c>
      <c r="D1180" s="1">
        <v>45179</v>
      </c>
      <c r="E1180" t="s">
        <v>965</v>
      </c>
      <c r="F1180" t="s">
        <v>1810</v>
      </c>
      <c r="G1180">
        <v>4.29</v>
      </c>
      <c r="H1180">
        <v>560.1</v>
      </c>
      <c r="I1180">
        <v>2402.83</v>
      </c>
    </row>
    <row r="1181" spans="1:9" x14ac:dyDescent="0.3">
      <c r="A1181">
        <v>7161098</v>
      </c>
      <c r="B1181">
        <v>4566</v>
      </c>
      <c r="C1181" t="s">
        <v>2150</v>
      </c>
      <c r="D1181" s="1">
        <v>45229</v>
      </c>
      <c r="E1181" t="s">
        <v>1483</v>
      </c>
      <c r="F1181" t="s">
        <v>1359</v>
      </c>
      <c r="G1181">
        <v>72.599999999999994</v>
      </c>
      <c r="H1181">
        <v>496.5</v>
      </c>
      <c r="I1181">
        <v>36045.9</v>
      </c>
    </row>
    <row r="1182" spans="1:9" x14ac:dyDescent="0.3">
      <c r="A1182">
        <v>7049923</v>
      </c>
      <c r="B1182">
        <v>4566</v>
      </c>
      <c r="C1182" t="s">
        <v>2150</v>
      </c>
      <c r="D1182" s="1">
        <v>45255</v>
      </c>
      <c r="E1182" t="s">
        <v>1483</v>
      </c>
      <c r="F1182" t="s">
        <v>1864</v>
      </c>
      <c r="G1182">
        <v>36.85</v>
      </c>
      <c r="H1182">
        <v>851.85</v>
      </c>
      <c r="I1182">
        <v>31390.67</v>
      </c>
    </row>
    <row r="1183" spans="1:9" x14ac:dyDescent="0.3">
      <c r="A1183">
        <v>9408577</v>
      </c>
      <c r="B1183">
        <v>4566</v>
      </c>
      <c r="C1183" t="s">
        <v>2150</v>
      </c>
      <c r="D1183" s="1">
        <v>45536</v>
      </c>
      <c r="E1183" t="s">
        <v>965</v>
      </c>
      <c r="F1183" t="s">
        <v>1885</v>
      </c>
      <c r="G1183">
        <v>86.14</v>
      </c>
      <c r="H1183">
        <v>399.34</v>
      </c>
      <c r="I1183">
        <v>34399.15</v>
      </c>
    </row>
    <row r="1184" spans="1:9" x14ac:dyDescent="0.3">
      <c r="A1184">
        <v>5837695</v>
      </c>
      <c r="B1184">
        <v>4566</v>
      </c>
      <c r="C1184" t="s">
        <v>2150</v>
      </c>
      <c r="D1184" s="1">
        <v>45059</v>
      </c>
      <c r="E1184" t="s">
        <v>1228</v>
      </c>
      <c r="F1184" t="s">
        <v>1301</v>
      </c>
      <c r="G1184">
        <v>93.19</v>
      </c>
      <c r="H1184">
        <v>84.12</v>
      </c>
      <c r="I1184">
        <v>7839.14</v>
      </c>
    </row>
    <row r="1185" spans="1:9" x14ac:dyDescent="0.3">
      <c r="A1185">
        <v>6992935</v>
      </c>
      <c r="B1185">
        <v>4566</v>
      </c>
      <c r="C1185" t="s">
        <v>2150</v>
      </c>
      <c r="D1185" s="1">
        <v>45059</v>
      </c>
      <c r="E1185" t="s">
        <v>1724</v>
      </c>
      <c r="F1185" t="s">
        <v>1043</v>
      </c>
      <c r="G1185">
        <v>59.75</v>
      </c>
      <c r="H1185">
        <v>970.32</v>
      </c>
      <c r="I1185">
        <v>57976.62</v>
      </c>
    </row>
    <row r="1186" spans="1:9" x14ac:dyDescent="0.3">
      <c r="A1186">
        <v>9000848</v>
      </c>
      <c r="B1186">
        <v>4566</v>
      </c>
      <c r="C1186" t="s">
        <v>2151</v>
      </c>
      <c r="D1186" s="1">
        <v>45111</v>
      </c>
      <c r="E1186" t="s">
        <v>965</v>
      </c>
      <c r="F1186" t="s">
        <v>1343</v>
      </c>
      <c r="G1186">
        <v>68</v>
      </c>
      <c r="H1186">
        <v>437.98</v>
      </c>
      <c r="I1186">
        <v>29782.639999999999</v>
      </c>
    </row>
    <row r="1187" spans="1:9" x14ac:dyDescent="0.3">
      <c r="A1187">
        <v>6949629</v>
      </c>
      <c r="B1187">
        <v>4566</v>
      </c>
      <c r="C1187" t="s">
        <v>2151</v>
      </c>
      <c r="D1187" s="1">
        <v>45152</v>
      </c>
      <c r="E1187" t="s">
        <v>965</v>
      </c>
      <c r="F1187" t="s">
        <v>1818</v>
      </c>
      <c r="G1187">
        <v>84.9</v>
      </c>
      <c r="H1187">
        <v>208.86</v>
      </c>
      <c r="I1187">
        <v>17732.21</v>
      </c>
    </row>
    <row r="1188" spans="1:9" x14ac:dyDescent="0.3">
      <c r="A1188">
        <v>7453722</v>
      </c>
      <c r="B1188">
        <v>4566</v>
      </c>
      <c r="C1188" t="s">
        <v>2151</v>
      </c>
      <c r="D1188" s="1">
        <v>45200</v>
      </c>
      <c r="E1188" t="s">
        <v>1483</v>
      </c>
      <c r="F1188" t="s">
        <v>1683</v>
      </c>
      <c r="G1188">
        <v>57.1</v>
      </c>
      <c r="H1188">
        <v>449.24</v>
      </c>
      <c r="I1188">
        <v>25651.599999999999</v>
      </c>
    </row>
    <row r="1189" spans="1:9" x14ac:dyDescent="0.3">
      <c r="A1189">
        <v>6286282</v>
      </c>
      <c r="B1189">
        <v>4566</v>
      </c>
      <c r="C1189" t="s">
        <v>2151</v>
      </c>
      <c r="D1189" s="1">
        <v>44894</v>
      </c>
      <c r="E1189" t="s">
        <v>1483</v>
      </c>
      <c r="F1189" t="s">
        <v>1508</v>
      </c>
      <c r="G1189">
        <v>51.52</v>
      </c>
      <c r="H1189">
        <v>671.87</v>
      </c>
      <c r="I1189">
        <v>34614.74</v>
      </c>
    </row>
    <row r="1190" spans="1:9" x14ac:dyDescent="0.3">
      <c r="A1190">
        <v>5386964</v>
      </c>
      <c r="B1190">
        <v>4566</v>
      </c>
      <c r="C1190" t="s">
        <v>2151</v>
      </c>
      <c r="D1190" s="1">
        <v>45221</v>
      </c>
      <c r="E1190" t="s">
        <v>1724</v>
      </c>
      <c r="F1190" t="s">
        <v>1378</v>
      </c>
      <c r="G1190">
        <v>58.24</v>
      </c>
      <c r="H1190">
        <v>619.69000000000005</v>
      </c>
      <c r="I1190">
        <v>36090.75</v>
      </c>
    </row>
    <row r="1191" spans="1:9" x14ac:dyDescent="0.3">
      <c r="A1191">
        <v>9761740</v>
      </c>
      <c r="B1191">
        <v>4566</v>
      </c>
      <c r="C1191" t="s">
        <v>2151</v>
      </c>
      <c r="D1191" s="1">
        <v>45262</v>
      </c>
      <c r="E1191" t="s">
        <v>1724</v>
      </c>
      <c r="F1191" t="s">
        <v>1070</v>
      </c>
      <c r="G1191">
        <v>23.29</v>
      </c>
      <c r="H1191">
        <v>606.58000000000004</v>
      </c>
      <c r="I1191">
        <v>14127.25</v>
      </c>
    </row>
    <row r="1192" spans="1:9" x14ac:dyDescent="0.3">
      <c r="A1192">
        <v>1166838</v>
      </c>
      <c r="B1192">
        <v>4566</v>
      </c>
      <c r="C1192" t="s">
        <v>2151</v>
      </c>
      <c r="D1192" s="1">
        <v>45440</v>
      </c>
      <c r="E1192" t="s">
        <v>1724</v>
      </c>
      <c r="F1192" t="s">
        <v>1717</v>
      </c>
      <c r="G1192">
        <v>15.83</v>
      </c>
      <c r="H1192">
        <v>73.739999999999995</v>
      </c>
      <c r="I1192">
        <v>1167.3</v>
      </c>
    </row>
    <row r="1193" spans="1:9" x14ac:dyDescent="0.3">
      <c r="A1193">
        <v>6179644</v>
      </c>
      <c r="B1193">
        <v>4566</v>
      </c>
      <c r="C1193" t="s">
        <v>2151</v>
      </c>
      <c r="D1193" s="1">
        <v>45377</v>
      </c>
      <c r="E1193" t="s">
        <v>1724</v>
      </c>
      <c r="F1193" t="s">
        <v>1614</v>
      </c>
      <c r="G1193">
        <v>19.920000000000002</v>
      </c>
      <c r="H1193">
        <v>894.87</v>
      </c>
      <c r="I1193">
        <v>17825.810000000001</v>
      </c>
    </row>
    <row r="1194" spans="1:9" x14ac:dyDescent="0.3">
      <c r="A1194">
        <v>8541331</v>
      </c>
      <c r="B1194">
        <v>4566</v>
      </c>
      <c r="C1194" t="s">
        <v>2151</v>
      </c>
      <c r="D1194" s="1">
        <v>45387</v>
      </c>
      <c r="E1194" t="s">
        <v>1228</v>
      </c>
      <c r="F1194" t="s">
        <v>1517</v>
      </c>
      <c r="G1194">
        <v>90.69</v>
      </c>
      <c r="H1194">
        <v>706.57</v>
      </c>
      <c r="I1194">
        <v>64078.83</v>
      </c>
    </row>
    <row r="1195" spans="1:9" x14ac:dyDescent="0.3">
      <c r="A1195">
        <v>3603675</v>
      </c>
      <c r="B1195">
        <v>4566</v>
      </c>
      <c r="C1195" t="s">
        <v>2151</v>
      </c>
      <c r="D1195" s="1">
        <v>45047</v>
      </c>
      <c r="E1195" t="s">
        <v>1228</v>
      </c>
      <c r="F1195" t="s">
        <v>1289</v>
      </c>
      <c r="G1195">
        <v>66.11</v>
      </c>
      <c r="H1195">
        <v>82.78</v>
      </c>
      <c r="I1195">
        <v>5472.59</v>
      </c>
    </row>
    <row r="1196" spans="1:9" x14ac:dyDescent="0.3">
      <c r="A1196">
        <v>6832696</v>
      </c>
      <c r="B1196">
        <v>4566</v>
      </c>
      <c r="C1196" t="s">
        <v>2151</v>
      </c>
      <c r="D1196" s="1">
        <v>45029</v>
      </c>
      <c r="E1196" t="s">
        <v>1228</v>
      </c>
      <c r="F1196" t="s">
        <v>1586</v>
      </c>
      <c r="G1196">
        <v>99.57</v>
      </c>
      <c r="H1196">
        <v>541.07000000000005</v>
      </c>
      <c r="I1196">
        <v>53874.34</v>
      </c>
    </row>
    <row r="1197" spans="1:9" x14ac:dyDescent="0.3">
      <c r="A1197">
        <v>1250022</v>
      </c>
      <c r="B1197">
        <v>4566</v>
      </c>
      <c r="C1197" t="s">
        <v>2152</v>
      </c>
      <c r="D1197" s="1">
        <v>45082</v>
      </c>
      <c r="E1197" t="s">
        <v>1483</v>
      </c>
      <c r="F1197" t="s">
        <v>1663</v>
      </c>
      <c r="G1197">
        <v>94.93</v>
      </c>
      <c r="H1197">
        <v>130.38</v>
      </c>
      <c r="I1197">
        <v>12376.97</v>
      </c>
    </row>
    <row r="1198" spans="1:9" x14ac:dyDescent="0.3">
      <c r="A1198">
        <v>5066963</v>
      </c>
      <c r="B1198">
        <v>4566</v>
      </c>
      <c r="C1198" t="s">
        <v>2152</v>
      </c>
      <c r="D1198" s="1">
        <v>45114</v>
      </c>
      <c r="E1198" t="s">
        <v>1228</v>
      </c>
      <c r="F1198" t="s">
        <v>1516</v>
      </c>
      <c r="G1198">
        <v>55.26</v>
      </c>
      <c r="H1198">
        <v>395.81</v>
      </c>
      <c r="I1198">
        <v>21872.46</v>
      </c>
    </row>
    <row r="1199" spans="1:9" x14ac:dyDescent="0.3">
      <c r="A1199">
        <v>3643350</v>
      </c>
      <c r="B1199">
        <v>4566</v>
      </c>
      <c r="C1199" t="s">
        <v>2152</v>
      </c>
      <c r="D1199" s="1">
        <v>45498</v>
      </c>
      <c r="E1199" t="s">
        <v>1724</v>
      </c>
      <c r="F1199" t="s">
        <v>1597</v>
      </c>
      <c r="G1199">
        <v>57.32</v>
      </c>
      <c r="H1199">
        <v>226.22</v>
      </c>
      <c r="I1199">
        <v>12966.93</v>
      </c>
    </row>
    <row r="1200" spans="1:9" x14ac:dyDescent="0.3">
      <c r="A1200">
        <v>8230827</v>
      </c>
      <c r="B1200">
        <v>4566</v>
      </c>
      <c r="C1200" t="s">
        <v>2152</v>
      </c>
      <c r="D1200" s="1">
        <v>44910</v>
      </c>
      <c r="E1200" t="s">
        <v>965</v>
      </c>
      <c r="F1200" t="s">
        <v>1704</v>
      </c>
      <c r="G1200">
        <v>65.44</v>
      </c>
      <c r="H1200">
        <v>314.97000000000003</v>
      </c>
      <c r="I1200">
        <v>20611.64</v>
      </c>
    </row>
    <row r="1201" spans="1:9" x14ac:dyDescent="0.3">
      <c r="A1201">
        <v>6860628</v>
      </c>
      <c r="B1201">
        <v>4700</v>
      </c>
      <c r="C1201" t="s">
        <v>2150</v>
      </c>
      <c r="D1201" s="1">
        <v>45448</v>
      </c>
      <c r="E1201" t="s">
        <v>1483</v>
      </c>
      <c r="F1201" t="s">
        <v>1106</v>
      </c>
      <c r="G1201">
        <v>41.4</v>
      </c>
      <c r="H1201">
        <v>402.17</v>
      </c>
      <c r="I1201">
        <v>16649.84</v>
      </c>
    </row>
    <row r="1202" spans="1:9" x14ac:dyDescent="0.3">
      <c r="A1202">
        <v>4750161</v>
      </c>
      <c r="B1202">
        <v>4700</v>
      </c>
      <c r="C1202" t="s">
        <v>2150</v>
      </c>
      <c r="D1202" s="1">
        <v>45166</v>
      </c>
      <c r="E1202" t="s">
        <v>965</v>
      </c>
      <c r="F1202" t="s">
        <v>1330</v>
      </c>
      <c r="G1202">
        <v>91.98</v>
      </c>
      <c r="H1202">
        <v>743.29</v>
      </c>
      <c r="I1202">
        <v>68367.81</v>
      </c>
    </row>
    <row r="1203" spans="1:9" x14ac:dyDescent="0.3">
      <c r="A1203">
        <v>8626321</v>
      </c>
      <c r="B1203">
        <v>4700</v>
      </c>
      <c r="C1203" t="s">
        <v>2150</v>
      </c>
      <c r="D1203" s="1">
        <v>44888</v>
      </c>
      <c r="E1203" t="s">
        <v>965</v>
      </c>
      <c r="F1203" t="s">
        <v>1749</v>
      </c>
      <c r="G1203">
        <v>66.510000000000005</v>
      </c>
      <c r="H1203">
        <v>373.94</v>
      </c>
      <c r="I1203">
        <v>24870.75</v>
      </c>
    </row>
    <row r="1204" spans="1:9" x14ac:dyDescent="0.3">
      <c r="A1204">
        <v>7920631</v>
      </c>
      <c r="B1204">
        <v>4700</v>
      </c>
      <c r="C1204" t="s">
        <v>2150</v>
      </c>
      <c r="D1204" s="1">
        <v>45077</v>
      </c>
      <c r="E1204" t="s">
        <v>965</v>
      </c>
      <c r="F1204" t="s">
        <v>1478</v>
      </c>
      <c r="G1204">
        <v>17.93</v>
      </c>
      <c r="H1204">
        <v>159.07</v>
      </c>
      <c r="I1204">
        <v>2852.13</v>
      </c>
    </row>
    <row r="1205" spans="1:9" x14ac:dyDescent="0.3">
      <c r="A1205">
        <v>5669284</v>
      </c>
      <c r="B1205">
        <v>4700</v>
      </c>
      <c r="C1205" t="s">
        <v>2150</v>
      </c>
      <c r="D1205" s="1">
        <v>45521</v>
      </c>
      <c r="E1205" t="s">
        <v>1228</v>
      </c>
      <c r="F1205" t="s">
        <v>1623</v>
      </c>
      <c r="G1205">
        <v>62.33</v>
      </c>
      <c r="H1205">
        <v>770.64</v>
      </c>
      <c r="I1205">
        <v>48033.99</v>
      </c>
    </row>
    <row r="1206" spans="1:9" x14ac:dyDescent="0.3">
      <c r="A1206">
        <v>3641284</v>
      </c>
      <c r="B1206">
        <v>4700</v>
      </c>
      <c r="C1206" t="s">
        <v>2150</v>
      </c>
      <c r="D1206" s="1">
        <v>45387</v>
      </c>
      <c r="E1206" t="s">
        <v>1228</v>
      </c>
      <c r="F1206" t="s">
        <v>1077</v>
      </c>
      <c r="G1206">
        <v>70.89</v>
      </c>
      <c r="H1206">
        <v>200.41</v>
      </c>
      <c r="I1206">
        <v>14207.06</v>
      </c>
    </row>
    <row r="1207" spans="1:9" x14ac:dyDescent="0.3">
      <c r="A1207">
        <v>8371844</v>
      </c>
      <c r="B1207">
        <v>4700</v>
      </c>
      <c r="C1207" t="s">
        <v>2151</v>
      </c>
      <c r="D1207" s="1">
        <v>45375</v>
      </c>
      <c r="E1207" t="s">
        <v>1228</v>
      </c>
      <c r="F1207" t="s">
        <v>1232</v>
      </c>
      <c r="G1207">
        <v>79.73</v>
      </c>
      <c r="H1207">
        <v>780.42</v>
      </c>
      <c r="I1207">
        <v>62222.89</v>
      </c>
    </row>
    <row r="1208" spans="1:9" x14ac:dyDescent="0.3">
      <c r="A1208">
        <v>3109916</v>
      </c>
      <c r="B1208">
        <v>4700</v>
      </c>
      <c r="C1208" t="s">
        <v>2151</v>
      </c>
      <c r="D1208" s="1">
        <v>45104</v>
      </c>
      <c r="E1208" t="s">
        <v>1228</v>
      </c>
      <c r="F1208" t="s">
        <v>1402</v>
      </c>
      <c r="G1208">
        <v>27.87</v>
      </c>
      <c r="H1208">
        <v>995.61</v>
      </c>
      <c r="I1208">
        <v>27747.65</v>
      </c>
    </row>
    <row r="1209" spans="1:9" x14ac:dyDescent="0.3">
      <c r="A1209">
        <v>8674219</v>
      </c>
      <c r="B1209">
        <v>4700</v>
      </c>
      <c r="C1209" t="s">
        <v>2152</v>
      </c>
      <c r="D1209" s="1">
        <v>45542</v>
      </c>
      <c r="E1209" t="s">
        <v>1483</v>
      </c>
      <c r="F1209" t="s">
        <v>1708</v>
      </c>
      <c r="G1209">
        <v>53.09</v>
      </c>
      <c r="H1209">
        <v>902.87</v>
      </c>
      <c r="I1209">
        <v>47933.37</v>
      </c>
    </row>
    <row r="1210" spans="1:9" x14ac:dyDescent="0.3">
      <c r="A1210">
        <v>5612057</v>
      </c>
      <c r="B1210">
        <v>4700</v>
      </c>
      <c r="C1210" t="s">
        <v>2152</v>
      </c>
      <c r="D1210" s="1">
        <v>45374</v>
      </c>
      <c r="E1210" t="s">
        <v>1483</v>
      </c>
      <c r="F1210" t="s">
        <v>1686</v>
      </c>
      <c r="G1210">
        <v>79.7</v>
      </c>
      <c r="H1210">
        <v>656.6</v>
      </c>
      <c r="I1210">
        <v>52331.02</v>
      </c>
    </row>
    <row r="1211" spans="1:9" x14ac:dyDescent="0.3">
      <c r="A1211">
        <v>6330536</v>
      </c>
      <c r="B1211">
        <v>4700</v>
      </c>
      <c r="C1211" t="s">
        <v>2152</v>
      </c>
      <c r="D1211" s="1">
        <v>44995</v>
      </c>
      <c r="E1211" t="s">
        <v>1483</v>
      </c>
      <c r="F1211" t="s">
        <v>976</v>
      </c>
      <c r="G1211">
        <v>91.99</v>
      </c>
      <c r="H1211">
        <v>566.04999999999995</v>
      </c>
      <c r="I1211">
        <v>52070.94</v>
      </c>
    </row>
    <row r="1212" spans="1:9" x14ac:dyDescent="0.3">
      <c r="A1212">
        <v>3814272</v>
      </c>
      <c r="B1212">
        <v>4700</v>
      </c>
      <c r="C1212" t="s">
        <v>2152</v>
      </c>
      <c r="D1212" s="1">
        <v>45085</v>
      </c>
      <c r="E1212" t="s">
        <v>1228</v>
      </c>
      <c r="F1212" t="s">
        <v>1034</v>
      </c>
      <c r="G1212">
        <v>36.659999999999997</v>
      </c>
      <c r="H1212">
        <v>429.56</v>
      </c>
      <c r="I1212">
        <v>15747.67</v>
      </c>
    </row>
    <row r="1213" spans="1:9" x14ac:dyDescent="0.3">
      <c r="A1213">
        <v>6488280</v>
      </c>
      <c r="B1213">
        <v>4700</v>
      </c>
      <c r="C1213" t="s">
        <v>2152</v>
      </c>
      <c r="D1213" s="1">
        <v>45167</v>
      </c>
      <c r="E1213" t="s">
        <v>965</v>
      </c>
      <c r="F1213" t="s">
        <v>1257</v>
      </c>
      <c r="G1213">
        <v>67.349999999999994</v>
      </c>
      <c r="H1213">
        <v>945.74</v>
      </c>
      <c r="I1213">
        <v>63695.59</v>
      </c>
    </row>
    <row r="1214" spans="1:9" x14ac:dyDescent="0.3">
      <c r="A1214">
        <v>3946686</v>
      </c>
      <c r="B1214">
        <v>4700</v>
      </c>
      <c r="C1214" t="s">
        <v>2152</v>
      </c>
      <c r="D1214" s="1">
        <v>45227</v>
      </c>
      <c r="E1214" t="s">
        <v>965</v>
      </c>
      <c r="F1214" t="s">
        <v>1027</v>
      </c>
      <c r="G1214">
        <v>49.2</v>
      </c>
      <c r="H1214">
        <v>279.87</v>
      </c>
      <c r="I1214">
        <v>13769.6</v>
      </c>
    </row>
    <row r="1215" spans="1:9" x14ac:dyDescent="0.3">
      <c r="A1215">
        <v>2448651</v>
      </c>
      <c r="B1215">
        <v>4700</v>
      </c>
      <c r="C1215" t="s">
        <v>2152</v>
      </c>
      <c r="D1215" s="1">
        <v>45320</v>
      </c>
      <c r="E1215" t="s">
        <v>965</v>
      </c>
      <c r="F1215" t="s">
        <v>1413</v>
      </c>
      <c r="G1215">
        <v>98.92</v>
      </c>
      <c r="H1215">
        <v>112.35</v>
      </c>
      <c r="I1215">
        <v>11113.66</v>
      </c>
    </row>
    <row r="1216" spans="1:9" x14ac:dyDescent="0.3">
      <c r="A1216">
        <v>4154644</v>
      </c>
      <c r="B1216">
        <v>4705</v>
      </c>
      <c r="C1216" t="s">
        <v>2150</v>
      </c>
      <c r="D1216" s="1">
        <v>45004</v>
      </c>
      <c r="E1216" t="s">
        <v>1483</v>
      </c>
      <c r="F1216" t="s">
        <v>1790</v>
      </c>
      <c r="G1216">
        <v>70.37</v>
      </c>
      <c r="H1216">
        <v>472.37</v>
      </c>
      <c r="I1216">
        <v>33240.68</v>
      </c>
    </row>
    <row r="1217" spans="1:9" x14ac:dyDescent="0.3">
      <c r="A1217">
        <v>8499185</v>
      </c>
      <c r="B1217">
        <v>4705</v>
      </c>
      <c r="C1217" t="s">
        <v>2150</v>
      </c>
      <c r="D1217" s="1">
        <v>45540</v>
      </c>
      <c r="E1217" t="s">
        <v>1483</v>
      </c>
      <c r="F1217" t="s">
        <v>974</v>
      </c>
      <c r="G1217">
        <v>97.03</v>
      </c>
      <c r="H1217">
        <v>464.76</v>
      </c>
      <c r="I1217">
        <v>45095.66</v>
      </c>
    </row>
    <row r="1218" spans="1:9" x14ac:dyDescent="0.3">
      <c r="A1218">
        <v>8358578</v>
      </c>
      <c r="B1218">
        <v>4705</v>
      </c>
      <c r="C1218" t="s">
        <v>2150</v>
      </c>
      <c r="D1218" s="1">
        <v>45460</v>
      </c>
      <c r="E1218" t="s">
        <v>965</v>
      </c>
      <c r="F1218" t="s">
        <v>978</v>
      </c>
      <c r="G1218">
        <v>69.69</v>
      </c>
      <c r="H1218">
        <v>123.58</v>
      </c>
      <c r="I1218">
        <v>8612.2900000000009</v>
      </c>
    </row>
    <row r="1219" spans="1:9" x14ac:dyDescent="0.3">
      <c r="A1219">
        <v>2008012</v>
      </c>
      <c r="B1219">
        <v>4705</v>
      </c>
      <c r="C1219" t="s">
        <v>2150</v>
      </c>
      <c r="D1219" s="1">
        <v>44843</v>
      </c>
      <c r="E1219" t="s">
        <v>965</v>
      </c>
      <c r="F1219" t="s">
        <v>1912</v>
      </c>
      <c r="G1219">
        <v>88.36</v>
      </c>
      <c r="H1219">
        <v>251.73</v>
      </c>
      <c r="I1219">
        <v>22242.86</v>
      </c>
    </row>
    <row r="1220" spans="1:9" x14ac:dyDescent="0.3">
      <c r="A1220">
        <v>4160519</v>
      </c>
      <c r="B1220">
        <v>4705</v>
      </c>
      <c r="C1220" t="s">
        <v>2150</v>
      </c>
      <c r="D1220" s="1">
        <v>45383</v>
      </c>
      <c r="E1220" t="s">
        <v>965</v>
      </c>
      <c r="F1220" t="s">
        <v>1824</v>
      </c>
      <c r="G1220">
        <v>9.75</v>
      </c>
      <c r="H1220">
        <v>985.85</v>
      </c>
      <c r="I1220">
        <v>9612.0400000000009</v>
      </c>
    </row>
    <row r="1221" spans="1:9" x14ac:dyDescent="0.3">
      <c r="A1221">
        <v>1557521</v>
      </c>
      <c r="B1221">
        <v>4705</v>
      </c>
      <c r="C1221" t="s">
        <v>2150</v>
      </c>
      <c r="D1221" s="1">
        <v>45037</v>
      </c>
      <c r="E1221" t="s">
        <v>1228</v>
      </c>
      <c r="F1221" t="s">
        <v>1307</v>
      </c>
      <c r="G1221">
        <v>72.59</v>
      </c>
      <c r="H1221">
        <v>410.14</v>
      </c>
      <c r="I1221">
        <v>29772.06</v>
      </c>
    </row>
    <row r="1222" spans="1:9" x14ac:dyDescent="0.3">
      <c r="A1222">
        <v>5800168</v>
      </c>
      <c r="B1222">
        <v>4705</v>
      </c>
      <c r="C1222" t="s">
        <v>2151</v>
      </c>
      <c r="D1222" s="1">
        <v>45274</v>
      </c>
      <c r="E1222" t="s">
        <v>1724</v>
      </c>
      <c r="F1222" t="s">
        <v>1829</v>
      </c>
      <c r="G1222">
        <v>23.14</v>
      </c>
      <c r="H1222">
        <v>728.94</v>
      </c>
      <c r="I1222">
        <v>16867.669999999998</v>
      </c>
    </row>
    <row r="1223" spans="1:9" x14ac:dyDescent="0.3">
      <c r="A1223">
        <v>1425047</v>
      </c>
      <c r="B1223">
        <v>4705</v>
      </c>
      <c r="C1223" t="s">
        <v>2151</v>
      </c>
      <c r="D1223" s="1">
        <v>45550</v>
      </c>
      <c r="E1223" t="s">
        <v>1228</v>
      </c>
      <c r="F1223" t="s">
        <v>1913</v>
      </c>
      <c r="G1223">
        <v>69.430000000000007</v>
      </c>
      <c r="H1223">
        <v>726.6</v>
      </c>
      <c r="I1223">
        <v>50447.839999999997</v>
      </c>
    </row>
    <row r="1224" spans="1:9" x14ac:dyDescent="0.3">
      <c r="A1224">
        <v>4590656</v>
      </c>
      <c r="B1224">
        <v>4705</v>
      </c>
      <c r="C1224" t="s">
        <v>2152</v>
      </c>
      <c r="D1224" s="1">
        <v>45204</v>
      </c>
      <c r="E1224" t="s">
        <v>1483</v>
      </c>
      <c r="F1224" t="s">
        <v>1178</v>
      </c>
      <c r="G1224">
        <v>31.68</v>
      </c>
      <c r="H1224">
        <v>557.95000000000005</v>
      </c>
      <c r="I1224">
        <v>17675.86</v>
      </c>
    </row>
    <row r="1225" spans="1:9" x14ac:dyDescent="0.3">
      <c r="A1225">
        <v>8408403</v>
      </c>
      <c r="B1225">
        <v>4705</v>
      </c>
      <c r="C1225" t="s">
        <v>2152</v>
      </c>
      <c r="D1225" s="1">
        <v>45412</v>
      </c>
      <c r="E1225" t="s">
        <v>1724</v>
      </c>
      <c r="F1225" t="s">
        <v>1509</v>
      </c>
      <c r="G1225">
        <v>39.43</v>
      </c>
      <c r="H1225">
        <v>391.66</v>
      </c>
      <c r="I1225">
        <v>15443.15</v>
      </c>
    </row>
    <row r="1226" spans="1:9" x14ac:dyDescent="0.3">
      <c r="A1226">
        <v>9102300</v>
      </c>
      <c r="B1226">
        <v>4705</v>
      </c>
      <c r="C1226" t="s">
        <v>2152</v>
      </c>
      <c r="D1226" s="1">
        <v>45466</v>
      </c>
      <c r="E1226" t="s">
        <v>1724</v>
      </c>
      <c r="F1226" t="s">
        <v>1730</v>
      </c>
      <c r="G1226">
        <v>30.25</v>
      </c>
      <c r="H1226">
        <v>913.18</v>
      </c>
      <c r="I1226">
        <v>27623.69</v>
      </c>
    </row>
    <row r="1227" spans="1:9" x14ac:dyDescent="0.3">
      <c r="A1227">
        <v>6875531</v>
      </c>
      <c r="B1227">
        <v>4705</v>
      </c>
      <c r="C1227" t="s">
        <v>2152</v>
      </c>
      <c r="D1227" s="1">
        <v>45265</v>
      </c>
      <c r="E1227" t="s">
        <v>965</v>
      </c>
      <c r="F1227" t="s">
        <v>1223</v>
      </c>
      <c r="G1227">
        <v>92.15</v>
      </c>
      <c r="H1227">
        <v>336.12</v>
      </c>
      <c r="I1227">
        <v>30973.46</v>
      </c>
    </row>
    <row r="1228" spans="1:9" x14ac:dyDescent="0.3">
      <c r="A1228">
        <v>9907680</v>
      </c>
      <c r="B1228">
        <v>4705</v>
      </c>
      <c r="C1228" t="s">
        <v>2152</v>
      </c>
      <c r="D1228" s="1">
        <v>45125</v>
      </c>
      <c r="E1228" t="s">
        <v>965</v>
      </c>
      <c r="F1228" t="s">
        <v>1173</v>
      </c>
      <c r="G1228">
        <v>57.16</v>
      </c>
      <c r="H1228">
        <v>529.28</v>
      </c>
      <c r="I1228">
        <v>30253.64</v>
      </c>
    </row>
    <row r="1229" spans="1:9" x14ac:dyDescent="0.3">
      <c r="A1229">
        <v>1083643</v>
      </c>
      <c r="B1229">
        <v>4716</v>
      </c>
      <c r="C1229" t="s">
        <v>2150</v>
      </c>
      <c r="D1229" s="1">
        <v>44868</v>
      </c>
      <c r="E1229" t="s">
        <v>1483</v>
      </c>
      <c r="F1229" t="s">
        <v>1769</v>
      </c>
      <c r="G1229">
        <v>95.85</v>
      </c>
      <c r="H1229">
        <v>255.71</v>
      </c>
      <c r="I1229">
        <v>24509.8</v>
      </c>
    </row>
    <row r="1230" spans="1:9" x14ac:dyDescent="0.3">
      <c r="A1230">
        <v>8914274</v>
      </c>
      <c r="B1230">
        <v>4716</v>
      </c>
      <c r="C1230" t="s">
        <v>2150</v>
      </c>
      <c r="D1230" s="1">
        <v>45365</v>
      </c>
      <c r="E1230" t="s">
        <v>1483</v>
      </c>
      <c r="F1230" t="s">
        <v>1188</v>
      </c>
      <c r="G1230">
        <v>2.62</v>
      </c>
      <c r="H1230">
        <v>537.89</v>
      </c>
      <c r="I1230">
        <v>1409.27</v>
      </c>
    </row>
    <row r="1231" spans="1:9" x14ac:dyDescent="0.3">
      <c r="A1231">
        <v>4648435</v>
      </c>
      <c r="B1231">
        <v>4716</v>
      </c>
      <c r="C1231" t="s">
        <v>2151</v>
      </c>
      <c r="D1231" s="1">
        <v>45473</v>
      </c>
      <c r="E1231" t="s">
        <v>965</v>
      </c>
      <c r="F1231" t="s">
        <v>1449</v>
      </c>
      <c r="G1231">
        <v>85.7</v>
      </c>
      <c r="H1231">
        <v>561.57000000000005</v>
      </c>
      <c r="I1231">
        <v>48126.55</v>
      </c>
    </row>
    <row r="1232" spans="1:9" x14ac:dyDescent="0.3">
      <c r="A1232">
        <v>1843775</v>
      </c>
      <c r="B1232">
        <v>4716</v>
      </c>
      <c r="C1232" t="s">
        <v>2151</v>
      </c>
      <c r="D1232" s="1">
        <v>44846</v>
      </c>
      <c r="E1232" t="s">
        <v>965</v>
      </c>
      <c r="F1232" t="s">
        <v>1095</v>
      </c>
      <c r="G1232">
        <v>13.81</v>
      </c>
      <c r="H1232">
        <v>988.56</v>
      </c>
      <c r="I1232">
        <v>13652.01</v>
      </c>
    </row>
    <row r="1233" spans="1:9" x14ac:dyDescent="0.3">
      <c r="A1233">
        <v>2329134</v>
      </c>
      <c r="B1233">
        <v>4716</v>
      </c>
      <c r="C1233" t="s">
        <v>2151</v>
      </c>
      <c r="D1233" s="1">
        <v>45262</v>
      </c>
      <c r="E1233" t="s">
        <v>965</v>
      </c>
      <c r="F1233" t="s">
        <v>1004</v>
      </c>
      <c r="G1233">
        <v>62.81</v>
      </c>
      <c r="H1233">
        <v>57.54</v>
      </c>
      <c r="I1233">
        <v>3614.09</v>
      </c>
    </row>
    <row r="1234" spans="1:9" x14ac:dyDescent="0.3">
      <c r="A1234">
        <v>1091985</v>
      </c>
      <c r="B1234">
        <v>4716</v>
      </c>
      <c r="C1234" t="s">
        <v>2151</v>
      </c>
      <c r="D1234" s="1">
        <v>45201</v>
      </c>
      <c r="E1234" t="s">
        <v>1483</v>
      </c>
      <c r="F1234" t="s">
        <v>1114</v>
      </c>
      <c r="G1234">
        <v>54.72</v>
      </c>
      <c r="H1234">
        <v>413.95</v>
      </c>
      <c r="I1234">
        <v>22651.34</v>
      </c>
    </row>
    <row r="1235" spans="1:9" x14ac:dyDescent="0.3">
      <c r="A1235">
        <v>1659198</v>
      </c>
      <c r="B1235">
        <v>4716</v>
      </c>
      <c r="C1235" t="s">
        <v>2151</v>
      </c>
      <c r="D1235" s="1">
        <v>44859</v>
      </c>
      <c r="E1235" t="s">
        <v>1483</v>
      </c>
      <c r="F1235" t="s">
        <v>1363</v>
      </c>
      <c r="G1235">
        <v>8.69</v>
      </c>
      <c r="H1235">
        <v>731.47</v>
      </c>
      <c r="I1235">
        <v>6356.47</v>
      </c>
    </row>
    <row r="1236" spans="1:9" x14ac:dyDescent="0.3">
      <c r="A1236">
        <v>4500450</v>
      </c>
      <c r="B1236">
        <v>4716</v>
      </c>
      <c r="C1236" t="s">
        <v>2151</v>
      </c>
      <c r="D1236" s="1">
        <v>45476</v>
      </c>
      <c r="E1236" t="s">
        <v>1228</v>
      </c>
      <c r="F1236" t="s">
        <v>1288</v>
      </c>
      <c r="G1236">
        <v>66.930000000000007</v>
      </c>
      <c r="H1236">
        <v>961.96</v>
      </c>
      <c r="I1236">
        <v>64383.98</v>
      </c>
    </row>
    <row r="1237" spans="1:9" x14ac:dyDescent="0.3">
      <c r="A1237">
        <v>5577935</v>
      </c>
      <c r="B1237">
        <v>4716</v>
      </c>
      <c r="C1237" t="s">
        <v>2152</v>
      </c>
      <c r="D1237" s="1">
        <v>45044</v>
      </c>
      <c r="E1237" t="s">
        <v>1483</v>
      </c>
      <c r="F1237" t="s">
        <v>1039</v>
      </c>
      <c r="G1237">
        <v>17.68</v>
      </c>
      <c r="H1237">
        <v>557.88</v>
      </c>
      <c r="I1237">
        <v>9863.32</v>
      </c>
    </row>
    <row r="1238" spans="1:9" x14ac:dyDescent="0.3">
      <c r="A1238">
        <v>7383899</v>
      </c>
      <c r="B1238">
        <v>4716</v>
      </c>
      <c r="C1238" t="s">
        <v>2152</v>
      </c>
      <c r="D1238" s="1">
        <v>45482</v>
      </c>
      <c r="E1238" t="s">
        <v>1228</v>
      </c>
      <c r="F1238" t="s">
        <v>1723</v>
      </c>
      <c r="G1238">
        <v>10.23</v>
      </c>
      <c r="H1238">
        <v>549.97</v>
      </c>
      <c r="I1238">
        <v>5626.19</v>
      </c>
    </row>
    <row r="1239" spans="1:9" x14ac:dyDescent="0.3">
      <c r="A1239">
        <v>3141841</v>
      </c>
      <c r="B1239">
        <v>4716</v>
      </c>
      <c r="C1239" t="s">
        <v>2152</v>
      </c>
      <c r="D1239" s="1">
        <v>45000</v>
      </c>
      <c r="E1239" t="s">
        <v>1228</v>
      </c>
      <c r="F1239" t="s">
        <v>1756</v>
      </c>
      <c r="G1239">
        <v>20.170000000000002</v>
      </c>
      <c r="H1239">
        <v>902.98</v>
      </c>
      <c r="I1239">
        <v>18213.11</v>
      </c>
    </row>
    <row r="1240" spans="1:9" x14ac:dyDescent="0.3">
      <c r="A1240">
        <v>5007054</v>
      </c>
      <c r="B1240">
        <v>4716</v>
      </c>
      <c r="C1240" t="s">
        <v>2152</v>
      </c>
      <c r="D1240" s="1">
        <v>45136</v>
      </c>
      <c r="E1240" t="s">
        <v>1228</v>
      </c>
      <c r="F1240" t="s">
        <v>1869</v>
      </c>
      <c r="G1240">
        <v>86.1</v>
      </c>
      <c r="H1240">
        <v>232.14</v>
      </c>
      <c r="I1240">
        <v>19987.25</v>
      </c>
    </row>
    <row r="1241" spans="1:9" x14ac:dyDescent="0.3">
      <c r="A1241">
        <v>3010984</v>
      </c>
      <c r="B1241">
        <v>4771</v>
      </c>
      <c r="C1241" t="s">
        <v>2150</v>
      </c>
      <c r="D1241" s="1">
        <v>45164</v>
      </c>
      <c r="E1241" t="s">
        <v>965</v>
      </c>
      <c r="F1241" t="s">
        <v>1432</v>
      </c>
      <c r="G1241">
        <v>26.99</v>
      </c>
      <c r="H1241">
        <v>143.47</v>
      </c>
      <c r="I1241">
        <v>3872.26</v>
      </c>
    </row>
    <row r="1242" spans="1:9" x14ac:dyDescent="0.3">
      <c r="A1242">
        <v>4956635</v>
      </c>
      <c r="B1242">
        <v>4771</v>
      </c>
      <c r="C1242" t="s">
        <v>2150</v>
      </c>
      <c r="D1242" s="1">
        <v>45065</v>
      </c>
      <c r="E1242" t="s">
        <v>965</v>
      </c>
      <c r="F1242" t="s">
        <v>1180</v>
      </c>
      <c r="G1242">
        <v>32.49</v>
      </c>
      <c r="H1242">
        <v>92.82</v>
      </c>
      <c r="I1242">
        <v>3015.72</v>
      </c>
    </row>
    <row r="1243" spans="1:9" x14ac:dyDescent="0.3">
      <c r="A1243">
        <v>8303941</v>
      </c>
      <c r="B1243">
        <v>4771</v>
      </c>
      <c r="C1243" t="s">
        <v>2151</v>
      </c>
      <c r="D1243" s="1">
        <v>44983</v>
      </c>
      <c r="E1243" t="s">
        <v>965</v>
      </c>
      <c r="F1243" t="s">
        <v>1711</v>
      </c>
      <c r="G1243">
        <v>75.53</v>
      </c>
      <c r="H1243">
        <v>853.27</v>
      </c>
      <c r="I1243">
        <v>64447.48</v>
      </c>
    </row>
    <row r="1244" spans="1:9" x14ac:dyDescent="0.3">
      <c r="A1244">
        <v>1241669</v>
      </c>
      <c r="B1244">
        <v>4771</v>
      </c>
      <c r="C1244" t="s">
        <v>2151</v>
      </c>
      <c r="D1244" s="1">
        <v>45449</v>
      </c>
      <c r="E1244" t="s">
        <v>1483</v>
      </c>
      <c r="F1244" t="s">
        <v>1322</v>
      </c>
      <c r="G1244">
        <v>61.59</v>
      </c>
      <c r="H1244">
        <v>138.74</v>
      </c>
      <c r="I1244">
        <v>8545</v>
      </c>
    </row>
    <row r="1245" spans="1:9" x14ac:dyDescent="0.3">
      <c r="A1245">
        <v>1789470</v>
      </c>
      <c r="B1245">
        <v>4771</v>
      </c>
      <c r="C1245" t="s">
        <v>2151</v>
      </c>
      <c r="D1245" s="1">
        <v>44987</v>
      </c>
      <c r="E1245" t="s">
        <v>1483</v>
      </c>
      <c r="F1245" t="s">
        <v>1551</v>
      </c>
      <c r="G1245">
        <v>17.64</v>
      </c>
      <c r="H1245">
        <v>716.92</v>
      </c>
      <c r="I1245">
        <v>12646.47</v>
      </c>
    </row>
    <row r="1246" spans="1:9" x14ac:dyDescent="0.3">
      <c r="A1246">
        <v>6636261</v>
      </c>
      <c r="B1246">
        <v>4771</v>
      </c>
      <c r="C1246" t="s">
        <v>2151</v>
      </c>
      <c r="D1246" s="1">
        <v>45027</v>
      </c>
      <c r="E1246" t="s">
        <v>1724</v>
      </c>
      <c r="F1246" t="s">
        <v>1279</v>
      </c>
      <c r="G1246">
        <v>39.85</v>
      </c>
      <c r="H1246">
        <v>676.7</v>
      </c>
      <c r="I1246">
        <v>26966.5</v>
      </c>
    </row>
    <row r="1247" spans="1:9" x14ac:dyDescent="0.3">
      <c r="A1247">
        <v>5403283</v>
      </c>
      <c r="B1247">
        <v>4771</v>
      </c>
      <c r="C1247" t="s">
        <v>2151</v>
      </c>
      <c r="D1247" s="1">
        <v>45483</v>
      </c>
      <c r="E1247" t="s">
        <v>1724</v>
      </c>
      <c r="F1247" t="s">
        <v>1324</v>
      </c>
      <c r="G1247">
        <v>79.069999999999993</v>
      </c>
      <c r="H1247">
        <v>743.15</v>
      </c>
      <c r="I1247">
        <v>58760.87</v>
      </c>
    </row>
    <row r="1248" spans="1:9" x14ac:dyDescent="0.3">
      <c r="A1248">
        <v>7040711</v>
      </c>
      <c r="B1248">
        <v>4771</v>
      </c>
      <c r="C1248" t="s">
        <v>2151</v>
      </c>
      <c r="D1248" s="1">
        <v>45039</v>
      </c>
      <c r="E1248" t="s">
        <v>1228</v>
      </c>
      <c r="F1248" t="s">
        <v>1886</v>
      </c>
      <c r="G1248">
        <v>29.27</v>
      </c>
      <c r="H1248">
        <v>268.08</v>
      </c>
      <c r="I1248">
        <v>7846.7</v>
      </c>
    </row>
    <row r="1249" spans="1:9" x14ac:dyDescent="0.3">
      <c r="A1249">
        <v>6174945</v>
      </c>
      <c r="B1249">
        <v>4771</v>
      </c>
      <c r="C1249" t="s">
        <v>2151</v>
      </c>
      <c r="D1249" s="1">
        <v>45242</v>
      </c>
      <c r="E1249" t="s">
        <v>1228</v>
      </c>
      <c r="F1249" t="s">
        <v>1877</v>
      </c>
      <c r="G1249">
        <v>52.22</v>
      </c>
      <c r="H1249">
        <v>377.13</v>
      </c>
      <c r="I1249">
        <v>19693.73</v>
      </c>
    </row>
    <row r="1250" spans="1:9" x14ac:dyDescent="0.3">
      <c r="A1250">
        <v>2353693</v>
      </c>
      <c r="B1250">
        <v>4771</v>
      </c>
      <c r="C1250" t="s">
        <v>2152</v>
      </c>
      <c r="D1250" s="1">
        <v>44879</v>
      </c>
      <c r="E1250" t="s">
        <v>1483</v>
      </c>
      <c r="F1250" t="s">
        <v>1423</v>
      </c>
      <c r="G1250">
        <v>92.86</v>
      </c>
      <c r="H1250">
        <v>746.83</v>
      </c>
      <c r="I1250">
        <v>69350.63</v>
      </c>
    </row>
    <row r="1251" spans="1:9" x14ac:dyDescent="0.3">
      <c r="A1251">
        <v>5776928</v>
      </c>
      <c r="B1251">
        <v>4771</v>
      </c>
      <c r="C1251" t="s">
        <v>2152</v>
      </c>
      <c r="D1251" s="1">
        <v>44923</v>
      </c>
      <c r="E1251" t="s">
        <v>1724</v>
      </c>
      <c r="F1251" t="s">
        <v>1633</v>
      </c>
      <c r="G1251">
        <v>55.02</v>
      </c>
      <c r="H1251">
        <v>950.25</v>
      </c>
      <c r="I1251">
        <v>52282.76</v>
      </c>
    </row>
    <row r="1252" spans="1:9" x14ac:dyDescent="0.3">
      <c r="A1252">
        <v>2250973</v>
      </c>
      <c r="B1252">
        <v>4771</v>
      </c>
      <c r="C1252" t="s">
        <v>2152</v>
      </c>
      <c r="D1252" s="1">
        <v>45507</v>
      </c>
      <c r="E1252" t="s">
        <v>1724</v>
      </c>
      <c r="F1252" t="s">
        <v>1458</v>
      </c>
      <c r="G1252">
        <v>81.86</v>
      </c>
      <c r="H1252">
        <v>461.07</v>
      </c>
      <c r="I1252">
        <v>37743.19</v>
      </c>
    </row>
    <row r="1253" spans="1:9" x14ac:dyDescent="0.3">
      <c r="A1253">
        <v>3225533</v>
      </c>
      <c r="B1253">
        <v>4771</v>
      </c>
      <c r="C1253" t="s">
        <v>2152</v>
      </c>
      <c r="D1253" s="1">
        <v>45247</v>
      </c>
      <c r="E1253" t="s">
        <v>965</v>
      </c>
      <c r="F1253" t="s">
        <v>1250</v>
      </c>
      <c r="G1253">
        <v>38.97</v>
      </c>
      <c r="H1253">
        <v>90.64</v>
      </c>
      <c r="I1253">
        <v>3532.24</v>
      </c>
    </row>
    <row r="1254" spans="1:9" x14ac:dyDescent="0.3">
      <c r="A1254">
        <v>6651923</v>
      </c>
      <c r="B1254">
        <v>4771</v>
      </c>
      <c r="C1254" t="s">
        <v>2152</v>
      </c>
      <c r="D1254" s="1">
        <v>45137</v>
      </c>
      <c r="E1254" t="s">
        <v>965</v>
      </c>
      <c r="F1254" t="s">
        <v>1279</v>
      </c>
      <c r="G1254">
        <v>42.37</v>
      </c>
      <c r="H1254">
        <v>691.08</v>
      </c>
      <c r="I1254">
        <v>29281.06</v>
      </c>
    </row>
    <row r="1255" spans="1:9" x14ac:dyDescent="0.3">
      <c r="A1255">
        <v>1452096</v>
      </c>
      <c r="B1255">
        <v>4843</v>
      </c>
      <c r="C1255" t="s">
        <v>2150</v>
      </c>
      <c r="D1255" s="1">
        <v>45083</v>
      </c>
      <c r="E1255" t="s">
        <v>1483</v>
      </c>
      <c r="F1255" t="s">
        <v>1619</v>
      </c>
      <c r="G1255">
        <v>49.58</v>
      </c>
      <c r="H1255">
        <v>422.57</v>
      </c>
      <c r="I1255">
        <v>20951.02</v>
      </c>
    </row>
    <row r="1256" spans="1:9" x14ac:dyDescent="0.3">
      <c r="A1256">
        <v>9201233</v>
      </c>
      <c r="B1256">
        <v>4843</v>
      </c>
      <c r="C1256" t="s">
        <v>2150</v>
      </c>
      <c r="D1256" s="1">
        <v>45015</v>
      </c>
      <c r="E1256" t="s">
        <v>965</v>
      </c>
      <c r="F1256" t="s">
        <v>1386</v>
      </c>
      <c r="G1256">
        <v>36.090000000000003</v>
      </c>
      <c r="H1256">
        <v>161.85</v>
      </c>
      <c r="I1256">
        <v>5841.17</v>
      </c>
    </row>
    <row r="1257" spans="1:9" x14ac:dyDescent="0.3">
      <c r="A1257">
        <v>3301198</v>
      </c>
      <c r="B1257">
        <v>4843</v>
      </c>
      <c r="C1257" t="s">
        <v>2151</v>
      </c>
      <c r="D1257" s="1">
        <v>45138</v>
      </c>
      <c r="E1257" t="s">
        <v>965</v>
      </c>
      <c r="F1257" t="s">
        <v>1359</v>
      </c>
      <c r="G1257">
        <v>44.87</v>
      </c>
      <c r="H1257">
        <v>467.82</v>
      </c>
      <c r="I1257">
        <v>20991.08</v>
      </c>
    </row>
    <row r="1258" spans="1:9" x14ac:dyDescent="0.3">
      <c r="A1258">
        <v>3702217</v>
      </c>
      <c r="B1258">
        <v>4843</v>
      </c>
      <c r="C1258" t="s">
        <v>2151</v>
      </c>
      <c r="D1258" s="1">
        <v>44941</v>
      </c>
      <c r="E1258" t="s">
        <v>965</v>
      </c>
      <c r="F1258" t="s">
        <v>975</v>
      </c>
      <c r="G1258">
        <v>73.22</v>
      </c>
      <c r="H1258">
        <v>241.25</v>
      </c>
      <c r="I1258">
        <v>17664.330000000002</v>
      </c>
    </row>
    <row r="1259" spans="1:9" x14ac:dyDescent="0.3">
      <c r="A1259">
        <v>5908039</v>
      </c>
      <c r="B1259">
        <v>4843</v>
      </c>
      <c r="C1259" t="s">
        <v>2151</v>
      </c>
      <c r="D1259" s="1">
        <v>45046</v>
      </c>
      <c r="E1259" t="s">
        <v>965</v>
      </c>
      <c r="F1259" t="s">
        <v>1861</v>
      </c>
      <c r="G1259">
        <v>46.68</v>
      </c>
      <c r="H1259">
        <v>625.97</v>
      </c>
      <c r="I1259">
        <v>29220.28</v>
      </c>
    </row>
    <row r="1260" spans="1:9" x14ac:dyDescent="0.3">
      <c r="A1260">
        <v>6558031</v>
      </c>
      <c r="B1260">
        <v>4843</v>
      </c>
      <c r="C1260" t="s">
        <v>2151</v>
      </c>
      <c r="D1260" s="1">
        <v>45036</v>
      </c>
      <c r="E1260" t="s">
        <v>1483</v>
      </c>
      <c r="F1260" t="s">
        <v>1041</v>
      </c>
      <c r="G1260">
        <v>99.57</v>
      </c>
      <c r="H1260">
        <v>281.08</v>
      </c>
      <c r="I1260">
        <v>27987.14</v>
      </c>
    </row>
    <row r="1261" spans="1:9" x14ac:dyDescent="0.3">
      <c r="A1261">
        <v>1447034</v>
      </c>
      <c r="B1261">
        <v>4843</v>
      </c>
      <c r="C1261" t="s">
        <v>2151</v>
      </c>
      <c r="D1261" s="1">
        <v>44916</v>
      </c>
      <c r="E1261" t="s">
        <v>1483</v>
      </c>
      <c r="F1261" t="s">
        <v>1931</v>
      </c>
      <c r="G1261">
        <v>58.95</v>
      </c>
      <c r="H1261">
        <v>645.6</v>
      </c>
      <c r="I1261">
        <v>38058.120000000003</v>
      </c>
    </row>
    <row r="1262" spans="1:9" x14ac:dyDescent="0.3">
      <c r="A1262">
        <v>5809313</v>
      </c>
      <c r="B1262">
        <v>4843</v>
      </c>
      <c r="C1262" t="s">
        <v>2151</v>
      </c>
      <c r="D1262" s="1">
        <v>45030</v>
      </c>
      <c r="E1262" t="s">
        <v>1483</v>
      </c>
      <c r="F1262" t="s">
        <v>1507</v>
      </c>
      <c r="G1262">
        <v>87.07</v>
      </c>
      <c r="H1262">
        <v>377.8</v>
      </c>
      <c r="I1262">
        <v>32895.050000000003</v>
      </c>
    </row>
    <row r="1263" spans="1:9" x14ac:dyDescent="0.3">
      <c r="A1263">
        <v>5071129</v>
      </c>
      <c r="B1263">
        <v>4843</v>
      </c>
      <c r="C1263" t="s">
        <v>2151</v>
      </c>
      <c r="D1263" s="1">
        <v>45404</v>
      </c>
      <c r="E1263" t="s">
        <v>1724</v>
      </c>
      <c r="F1263" t="s">
        <v>1652</v>
      </c>
      <c r="G1263">
        <v>88.23</v>
      </c>
      <c r="H1263">
        <v>644.71</v>
      </c>
      <c r="I1263">
        <v>56882.76</v>
      </c>
    </row>
    <row r="1264" spans="1:9" x14ac:dyDescent="0.3">
      <c r="A1264">
        <v>6441038</v>
      </c>
      <c r="B1264">
        <v>4843</v>
      </c>
      <c r="C1264" t="s">
        <v>2151</v>
      </c>
      <c r="D1264" s="1">
        <v>45243</v>
      </c>
      <c r="E1264" t="s">
        <v>1724</v>
      </c>
      <c r="F1264" t="s">
        <v>1867</v>
      </c>
      <c r="G1264">
        <v>41.05</v>
      </c>
      <c r="H1264">
        <v>377.18</v>
      </c>
      <c r="I1264">
        <v>15483.24</v>
      </c>
    </row>
    <row r="1265" spans="1:9" x14ac:dyDescent="0.3">
      <c r="A1265">
        <v>7780119</v>
      </c>
      <c r="B1265">
        <v>4843</v>
      </c>
      <c r="C1265" t="s">
        <v>2152</v>
      </c>
      <c r="D1265" s="1">
        <v>44967</v>
      </c>
      <c r="E1265" t="s">
        <v>1483</v>
      </c>
      <c r="F1265" t="s">
        <v>1055</v>
      </c>
      <c r="G1265">
        <v>75.040000000000006</v>
      </c>
      <c r="H1265">
        <v>936.77</v>
      </c>
      <c r="I1265">
        <v>70295.22</v>
      </c>
    </row>
    <row r="1266" spans="1:9" x14ac:dyDescent="0.3">
      <c r="A1266">
        <v>4412684</v>
      </c>
      <c r="B1266">
        <v>4843</v>
      </c>
      <c r="C1266" t="s">
        <v>2152</v>
      </c>
      <c r="D1266" s="1">
        <v>45150</v>
      </c>
      <c r="E1266" t="s">
        <v>1724</v>
      </c>
      <c r="F1266" t="s">
        <v>1714</v>
      </c>
      <c r="G1266">
        <v>33.36</v>
      </c>
      <c r="H1266">
        <v>305.13</v>
      </c>
      <c r="I1266">
        <v>10179.14</v>
      </c>
    </row>
    <row r="1267" spans="1:9" x14ac:dyDescent="0.3">
      <c r="A1267">
        <v>5384160</v>
      </c>
      <c r="B1267">
        <v>4843</v>
      </c>
      <c r="C1267" t="s">
        <v>2152</v>
      </c>
      <c r="D1267" s="1">
        <v>45181</v>
      </c>
      <c r="E1267" t="s">
        <v>965</v>
      </c>
      <c r="F1267" t="s">
        <v>1080</v>
      </c>
      <c r="G1267">
        <v>73.680000000000007</v>
      </c>
      <c r="H1267">
        <v>818.51</v>
      </c>
      <c r="I1267">
        <v>60307.82</v>
      </c>
    </row>
    <row r="1268" spans="1:9" x14ac:dyDescent="0.3">
      <c r="A1268">
        <v>3773249</v>
      </c>
      <c r="B1268">
        <v>4862</v>
      </c>
      <c r="C1268" t="s">
        <v>2150</v>
      </c>
      <c r="D1268" s="1">
        <v>45137</v>
      </c>
      <c r="E1268" t="s">
        <v>965</v>
      </c>
      <c r="F1268" t="s">
        <v>1811</v>
      </c>
      <c r="G1268">
        <v>51.31</v>
      </c>
      <c r="H1268">
        <v>500.03</v>
      </c>
      <c r="I1268">
        <v>25656.54</v>
      </c>
    </row>
    <row r="1269" spans="1:9" x14ac:dyDescent="0.3">
      <c r="A1269">
        <v>2922719</v>
      </c>
      <c r="B1269">
        <v>4862</v>
      </c>
      <c r="C1269" t="s">
        <v>2150</v>
      </c>
      <c r="D1269" s="1">
        <v>45389</v>
      </c>
      <c r="E1269" t="s">
        <v>965</v>
      </c>
      <c r="F1269" t="s">
        <v>1124</v>
      </c>
      <c r="G1269">
        <v>77.56</v>
      </c>
      <c r="H1269">
        <v>108.97</v>
      </c>
      <c r="I1269">
        <v>8451.7099999999991</v>
      </c>
    </row>
    <row r="1270" spans="1:9" x14ac:dyDescent="0.3">
      <c r="A1270">
        <v>6192535</v>
      </c>
      <c r="B1270">
        <v>4862</v>
      </c>
      <c r="C1270" t="s">
        <v>2150</v>
      </c>
      <c r="D1270" s="1">
        <v>45311</v>
      </c>
      <c r="E1270" t="s">
        <v>965</v>
      </c>
      <c r="F1270" t="s">
        <v>1947</v>
      </c>
      <c r="G1270">
        <v>73.069999999999993</v>
      </c>
      <c r="H1270">
        <v>992.68</v>
      </c>
      <c r="I1270">
        <v>72535.13</v>
      </c>
    </row>
    <row r="1271" spans="1:9" x14ac:dyDescent="0.3">
      <c r="A1271">
        <v>2145014</v>
      </c>
      <c r="B1271">
        <v>4862</v>
      </c>
      <c r="C1271" t="s">
        <v>2150</v>
      </c>
      <c r="D1271" s="1">
        <v>45106</v>
      </c>
      <c r="E1271" t="s">
        <v>1228</v>
      </c>
      <c r="F1271" t="s">
        <v>1017</v>
      </c>
      <c r="G1271">
        <v>74.42</v>
      </c>
      <c r="H1271">
        <v>899.2</v>
      </c>
      <c r="I1271">
        <v>66918.460000000006</v>
      </c>
    </row>
    <row r="1272" spans="1:9" x14ac:dyDescent="0.3">
      <c r="A1272">
        <v>3523837</v>
      </c>
      <c r="B1272">
        <v>4862</v>
      </c>
      <c r="C1272" t="s">
        <v>2150</v>
      </c>
      <c r="D1272" s="1">
        <v>44991</v>
      </c>
      <c r="E1272" t="s">
        <v>1228</v>
      </c>
      <c r="F1272" t="s">
        <v>1136</v>
      </c>
      <c r="G1272">
        <v>64.319999999999993</v>
      </c>
      <c r="H1272">
        <v>736.68</v>
      </c>
      <c r="I1272">
        <v>47383.26</v>
      </c>
    </row>
    <row r="1273" spans="1:9" x14ac:dyDescent="0.3">
      <c r="A1273">
        <v>8083281</v>
      </c>
      <c r="B1273">
        <v>4862</v>
      </c>
      <c r="C1273" t="s">
        <v>2151</v>
      </c>
      <c r="D1273" s="1">
        <v>44854</v>
      </c>
      <c r="E1273" t="s">
        <v>965</v>
      </c>
      <c r="F1273" t="s">
        <v>1107</v>
      </c>
      <c r="G1273">
        <v>1.06</v>
      </c>
      <c r="H1273">
        <v>822.27</v>
      </c>
      <c r="I1273">
        <v>871.61</v>
      </c>
    </row>
    <row r="1274" spans="1:9" x14ac:dyDescent="0.3">
      <c r="A1274">
        <v>4555795</v>
      </c>
      <c r="B1274">
        <v>4862</v>
      </c>
      <c r="C1274" t="s">
        <v>2151</v>
      </c>
      <c r="D1274" s="1">
        <v>45311</v>
      </c>
      <c r="E1274" t="s">
        <v>1724</v>
      </c>
      <c r="F1274" t="s">
        <v>1428</v>
      </c>
      <c r="G1274">
        <v>23.24</v>
      </c>
      <c r="H1274">
        <v>483.49</v>
      </c>
      <c r="I1274">
        <v>11236.31</v>
      </c>
    </row>
    <row r="1275" spans="1:9" x14ac:dyDescent="0.3">
      <c r="A1275">
        <v>4506179</v>
      </c>
      <c r="B1275">
        <v>4862</v>
      </c>
      <c r="C1275" t="s">
        <v>2151</v>
      </c>
      <c r="D1275" s="1">
        <v>44873</v>
      </c>
      <c r="E1275" t="s">
        <v>1724</v>
      </c>
      <c r="F1275" t="s">
        <v>1115</v>
      </c>
      <c r="G1275">
        <v>62.08</v>
      </c>
      <c r="H1275">
        <v>481.16</v>
      </c>
      <c r="I1275">
        <v>29870.41</v>
      </c>
    </row>
    <row r="1276" spans="1:9" x14ac:dyDescent="0.3">
      <c r="A1276">
        <v>3587219</v>
      </c>
      <c r="B1276">
        <v>4862</v>
      </c>
      <c r="C1276" t="s">
        <v>2151</v>
      </c>
      <c r="D1276" s="1">
        <v>44922</v>
      </c>
      <c r="E1276" t="s">
        <v>1724</v>
      </c>
      <c r="F1276" t="s">
        <v>1303</v>
      </c>
      <c r="G1276">
        <v>42.53</v>
      </c>
      <c r="H1276">
        <v>842.1</v>
      </c>
      <c r="I1276">
        <v>35814.51</v>
      </c>
    </row>
    <row r="1277" spans="1:9" x14ac:dyDescent="0.3">
      <c r="A1277">
        <v>3187037</v>
      </c>
      <c r="B1277">
        <v>4862</v>
      </c>
      <c r="C1277" t="s">
        <v>2151</v>
      </c>
      <c r="D1277" s="1">
        <v>45004</v>
      </c>
      <c r="E1277" t="s">
        <v>1228</v>
      </c>
      <c r="F1277" t="s">
        <v>1101</v>
      </c>
      <c r="G1277">
        <v>18.809999999999999</v>
      </c>
      <c r="H1277">
        <v>256.2</v>
      </c>
      <c r="I1277">
        <v>4819.12</v>
      </c>
    </row>
    <row r="1278" spans="1:9" x14ac:dyDescent="0.3">
      <c r="A1278">
        <v>4994507</v>
      </c>
      <c r="B1278">
        <v>4862</v>
      </c>
      <c r="C1278" t="s">
        <v>2151</v>
      </c>
      <c r="D1278" s="1">
        <v>45462</v>
      </c>
      <c r="E1278" t="s">
        <v>1228</v>
      </c>
      <c r="F1278" t="s">
        <v>1109</v>
      </c>
      <c r="G1278">
        <v>69.39</v>
      </c>
      <c r="H1278">
        <v>472.84</v>
      </c>
      <c r="I1278">
        <v>32810.370000000003</v>
      </c>
    </row>
    <row r="1279" spans="1:9" x14ac:dyDescent="0.3">
      <c r="A1279">
        <v>6704108</v>
      </c>
      <c r="B1279">
        <v>4862</v>
      </c>
      <c r="C1279" t="s">
        <v>2152</v>
      </c>
      <c r="D1279" s="1">
        <v>44869</v>
      </c>
      <c r="E1279" t="s">
        <v>1483</v>
      </c>
      <c r="F1279" t="s">
        <v>1808</v>
      </c>
      <c r="G1279">
        <v>1.76</v>
      </c>
      <c r="H1279">
        <v>115.08</v>
      </c>
      <c r="I1279">
        <v>202.54</v>
      </c>
    </row>
    <row r="1280" spans="1:9" x14ac:dyDescent="0.3">
      <c r="A1280">
        <v>7247883</v>
      </c>
      <c r="B1280">
        <v>4862</v>
      </c>
      <c r="C1280" t="s">
        <v>2152</v>
      </c>
      <c r="D1280" s="1">
        <v>45408</v>
      </c>
      <c r="E1280" t="s">
        <v>1228</v>
      </c>
      <c r="F1280" t="s">
        <v>1384</v>
      </c>
      <c r="G1280">
        <v>12.92</v>
      </c>
      <c r="H1280">
        <v>227.25</v>
      </c>
      <c r="I1280">
        <v>2936.07</v>
      </c>
    </row>
    <row r="1281" spans="1:9" x14ac:dyDescent="0.3">
      <c r="A1281">
        <v>5437789</v>
      </c>
      <c r="B1281">
        <v>4862</v>
      </c>
      <c r="C1281" t="s">
        <v>2152</v>
      </c>
      <c r="D1281" s="1">
        <v>45190</v>
      </c>
      <c r="E1281" t="s">
        <v>1724</v>
      </c>
      <c r="F1281" t="s">
        <v>1382</v>
      </c>
      <c r="G1281">
        <v>69.42</v>
      </c>
      <c r="H1281">
        <v>339.93</v>
      </c>
      <c r="I1281">
        <v>23597.94</v>
      </c>
    </row>
    <row r="1282" spans="1:9" x14ac:dyDescent="0.3">
      <c r="A1282">
        <v>7657209</v>
      </c>
      <c r="B1282">
        <v>4862</v>
      </c>
      <c r="C1282" t="s">
        <v>2152</v>
      </c>
      <c r="D1282" s="1">
        <v>45533</v>
      </c>
      <c r="E1282" t="s">
        <v>965</v>
      </c>
      <c r="F1282" t="s">
        <v>1218</v>
      </c>
      <c r="G1282">
        <v>33.81</v>
      </c>
      <c r="H1282">
        <v>871.57</v>
      </c>
      <c r="I1282">
        <v>29467.78</v>
      </c>
    </row>
    <row r="1283" spans="1:9" x14ac:dyDescent="0.3">
      <c r="A1283">
        <v>4863076</v>
      </c>
      <c r="B1283">
        <v>4877</v>
      </c>
      <c r="C1283" t="s">
        <v>2150</v>
      </c>
      <c r="D1283" s="1">
        <v>45340</v>
      </c>
      <c r="E1283" t="s">
        <v>1483</v>
      </c>
      <c r="F1283" t="s">
        <v>1274</v>
      </c>
      <c r="G1283">
        <v>26.11</v>
      </c>
      <c r="H1283">
        <v>66.45</v>
      </c>
      <c r="I1283">
        <v>1735.01</v>
      </c>
    </row>
    <row r="1284" spans="1:9" x14ac:dyDescent="0.3">
      <c r="A1284">
        <v>8019821</v>
      </c>
      <c r="B1284">
        <v>4877</v>
      </c>
      <c r="C1284" t="s">
        <v>2150</v>
      </c>
      <c r="D1284" s="1">
        <v>44947</v>
      </c>
      <c r="E1284" t="s">
        <v>1483</v>
      </c>
      <c r="F1284" t="s">
        <v>1427</v>
      </c>
      <c r="G1284">
        <v>43.78</v>
      </c>
      <c r="H1284">
        <v>169.73</v>
      </c>
      <c r="I1284">
        <v>7430.78</v>
      </c>
    </row>
    <row r="1285" spans="1:9" x14ac:dyDescent="0.3">
      <c r="A1285">
        <v>1157084</v>
      </c>
      <c r="B1285">
        <v>4877</v>
      </c>
      <c r="C1285" t="s">
        <v>2150</v>
      </c>
      <c r="D1285" s="1">
        <v>45413</v>
      </c>
      <c r="E1285" t="s">
        <v>1483</v>
      </c>
      <c r="F1285" t="s">
        <v>1853</v>
      </c>
      <c r="G1285">
        <v>4.8899999999999997</v>
      </c>
      <c r="H1285">
        <v>648.66</v>
      </c>
      <c r="I1285">
        <v>3171.95</v>
      </c>
    </row>
    <row r="1286" spans="1:9" x14ac:dyDescent="0.3">
      <c r="A1286">
        <v>3029914</v>
      </c>
      <c r="B1286">
        <v>4877</v>
      </c>
      <c r="C1286" t="s">
        <v>2150</v>
      </c>
      <c r="D1286" s="1">
        <v>45158</v>
      </c>
      <c r="E1286" t="s">
        <v>965</v>
      </c>
      <c r="F1286" t="s">
        <v>1811</v>
      </c>
      <c r="G1286">
        <v>94.22</v>
      </c>
      <c r="H1286">
        <v>659.47</v>
      </c>
      <c r="I1286">
        <v>62135.26</v>
      </c>
    </row>
    <row r="1287" spans="1:9" x14ac:dyDescent="0.3">
      <c r="A1287">
        <v>3121135</v>
      </c>
      <c r="B1287">
        <v>4877</v>
      </c>
      <c r="C1287" t="s">
        <v>2150</v>
      </c>
      <c r="D1287" s="1">
        <v>45429</v>
      </c>
      <c r="E1287" t="s">
        <v>965</v>
      </c>
      <c r="F1287" t="s">
        <v>1948</v>
      </c>
      <c r="G1287">
        <v>81.12</v>
      </c>
      <c r="H1287">
        <v>487.38</v>
      </c>
      <c r="I1287">
        <v>39536.269999999997</v>
      </c>
    </row>
    <row r="1288" spans="1:9" x14ac:dyDescent="0.3">
      <c r="A1288">
        <v>7886614</v>
      </c>
      <c r="B1288">
        <v>4877</v>
      </c>
      <c r="C1288" t="s">
        <v>2150</v>
      </c>
      <c r="D1288" s="1">
        <v>45328</v>
      </c>
      <c r="E1288" t="s">
        <v>965</v>
      </c>
      <c r="F1288" t="s">
        <v>1727</v>
      </c>
      <c r="G1288">
        <v>17.53</v>
      </c>
      <c r="H1288">
        <v>100.08</v>
      </c>
      <c r="I1288">
        <v>1754.4</v>
      </c>
    </row>
    <row r="1289" spans="1:9" x14ac:dyDescent="0.3">
      <c r="A1289">
        <v>2046864</v>
      </c>
      <c r="B1289">
        <v>4877</v>
      </c>
      <c r="C1289" t="s">
        <v>2150</v>
      </c>
      <c r="D1289" s="1">
        <v>45271</v>
      </c>
      <c r="E1289" t="s">
        <v>965</v>
      </c>
      <c r="F1289" t="s">
        <v>1199</v>
      </c>
      <c r="G1289">
        <v>53.92</v>
      </c>
      <c r="H1289">
        <v>890.31</v>
      </c>
      <c r="I1289">
        <v>48005.52</v>
      </c>
    </row>
    <row r="1290" spans="1:9" x14ac:dyDescent="0.3">
      <c r="A1290">
        <v>9505130</v>
      </c>
      <c r="B1290">
        <v>4877</v>
      </c>
      <c r="C1290" t="s">
        <v>2150</v>
      </c>
      <c r="D1290" s="1">
        <v>45535</v>
      </c>
      <c r="E1290" t="s">
        <v>1228</v>
      </c>
      <c r="F1290" t="s">
        <v>1558</v>
      </c>
      <c r="G1290">
        <v>49.09</v>
      </c>
      <c r="H1290">
        <v>897.88</v>
      </c>
      <c r="I1290">
        <v>44076.93</v>
      </c>
    </row>
    <row r="1291" spans="1:9" x14ac:dyDescent="0.3">
      <c r="A1291">
        <v>5930214</v>
      </c>
      <c r="B1291">
        <v>4877</v>
      </c>
      <c r="C1291" t="s">
        <v>2150</v>
      </c>
      <c r="D1291" s="1">
        <v>45177</v>
      </c>
      <c r="E1291" t="s">
        <v>1228</v>
      </c>
      <c r="F1291" t="s">
        <v>1626</v>
      </c>
      <c r="G1291">
        <v>36.119999999999997</v>
      </c>
      <c r="H1291">
        <v>899.1</v>
      </c>
      <c r="I1291">
        <v>32475.49</v>
      </c>
    </row>
    <row r="1292" spans="1:9" x14ac:dyDescent="0.3">
      <c r="A1292">
        <v>7349449</v>
      </c>
      <c r="B1292">
        <v>4877</v>
      </c>
      <c r="C1292" t="s">
        <v>2151</v>
      </c>
      <c r="D1292" s="1">
        <v>45032</v>
      </c>
      <c r="E1292" t="s">
        <v>965</v>
      </c>
      <c r="F1292" t="s">
        <v>1322</v>
      </c>
      <c r="G1292">
        <v>64.17</v>
      </c>
      <c r="H1292">
        <v>624.16</v>
      </c>
      <c r="I1292">
        <v>40052.35</v>
      </c>
    </row>
    <row r="1293" spans="1:9" x14ac:dyDescent="0.3">
      <c r="A1293">
        <v>8940428</v>
      </c>
      <c r="B1293">
        <v>4877</v>
      </c>
      <c r="C1293" t="s">
        <v>2151</v>
      </c>
      <c r="D1293" s="1">
        <v>45417</v>
      </c>
      <c r="E1293" t="s">
        <v>1483</v>
      </c>
      <c r="F1293" t="s">
        <v>1413</v>
      </c>
      <c r="G1293">
        <v>63.32</v>
      </c>
      <c r="H1293">
        <v>938.62</v>
      </c>
      <c r="I1293">
        <v>59433.42</v>
      </c>
    </row>
    <row r="1294" spans="1:9" x14ac:dyDescent="0.3">
      <c r="A1294">
        <v>7046562</v>
      </c>
      <c r="B1294">
        <v>4877</v>
      </c>
      <c r="C1294" t="s">
        <v>2151</v>
      </c>
      <c r="D1294" s="1">
        <v>45418</v>
      </c>
      <c r="E1294" t="s">
        <v>1483</v>
      </c>
      <c r="F1294" t="s">
        <v>1605</v>
      </c>
      <c r="G1294">
        <v>4.62</v>
      </c>
      <c r="H1294">
        <v>631.52</v>
      </c>
      <c r="I1294">
        <v>2917.62</v>
      </c>
    </row>
    <row r="1295" spans="1:9" x14ac:dyDescent="0.3">
      <c r="A1295">
        <v>3942839</v>
      </c>
      <c r="B1295">
        <v>4877</v>
      </c>
      <c r="C1295" t="s">
        <v>2151</v>
      </c>
      <c r="D1295" s="1">
        <v>45231</v>
      </c>
      <c r="E1295" t="s">
        <v>1724</v>
      </c>
      <c r="F1295" t="s">
        <v>1272</v>
      </c>
      <c r="G1295">
        <v>3.36</v>
      </c>
      <c r="H1295">
        <v>316.52999999999997</v>
      </c>
      <c r="I1295">
        <v>1063.54</v>
      </c>
    </row>
    <row r="1296" spans="1:9" x14ac:dyDescent="0.3">
      <c r="A1296">
        <v>4161471</v>
      </c>
      <c r="B1296">
        <v>4877</v>
      </c>
      <c r="C1296" t="s">
        <v>2152</v>
      </c>
      <c r="D1296" s="1">
        <v>45382</v>
      </c>
      <c r="E1296" t="s">
        <v>1483</v>
      </c>
      <c r="F1296" t="s">
        <v>1562</v>
      </c>
      <c r="G1296">
        <v>64.09</v>
      </c>
      <c r="H1296">
        <v>776.5</v>
      </c>
      <c r="I1296">
        <v>49765.89</v>
      </c>
    </row>
    <row r="1297" spans="1:9" x14ac:dyDescent="0.3">
      <c r="A1297">
        <v>8262829</v>
      </c>
      <c r="B1297">
        <v>4877</v>
      </c>
      <c r="C1297" t="s">
        <v>2152</v>
      </c>
      <c r="D1297" s="1">
        <v>45439</v>
      </c>
      <c r="E1297" t="s">
        <v>1724</v>
      </c>
      <c r="F1297" t="s">
        <v>1383</v>
      </c>
      <c r="G1297">
        <v>54.97</v>
      </c>
      <c r="H1297">
        <v>567.25</v>
      </c>
      <c r="I1297">
        <v>31181.73</v>
      </c>
    </row>
    <row r="1298" spans="1:9" x14ac:dyDescent="0.3">
      <c r="A1298">
        <v>8789573</v>
      </c>
      <c r="B1298">
        <v>4877</v>
      </c>
      <c r="C1298" t="s">
        <v>2152</v>
      </c>
      <c r="D1298" s="1">
        <v>45403</v>
      </c>
      <c r="E1298" t="s">
        <v>1724</v>
      </c>
      <c r="F1298" t="s">
        <v>1381</v>
      </c>
      <c r="G1298">
        <v>12.29</v>
      </c>
      <c r="H1298">
        <v>486.49</v>
      </c>
      <c r="I1298">
        <v>5978.96</v>
      </c>
    </row>
    <row r="1299" spans="1:9" x14ac:dyDescent="0.3">
      <c r="A1299">
        <v>5161870</v>
      </c>
      <c r="B1299">
        <v>4919</v>
      </c>
      <c r="C1299" t="s">
        <v>2150</v>
      </c>
      <c r="D1299" s="1">
        <v>45044</v>
      </c>
      <c r="E1299" t="s">
        <v>1483</v>
      </c>
      <c r="F1299" t="s">
        <v>1506</v>
      </c>
      <c r="G1299">
        <v>32.770000000000003</v>
      </c>
      <c r="H1299">
        <v>726.05</v>
      </c>
      <c r="I1299">
        <v>23792.66</v>
      </c>
    </row>
    <row r="1300" spans="1:9" x14ac:dyDescent="0.3">
      <c r="A1300">
        <v>9619253</v>
      </c>
      <c r="B1300">
        <v>4919</v>
      </c>
      <c r="C1300" t="s">
        <v>2150</v>
      </c>
      <c r="D1300" s="1">
        <v>45444</v>
      </c>
      <c r="E1300" t="s">
        <v>965</v>
      </c>
      <c r="F1300" t="s">
        <v>1358</v>
      </c>
      <c r="G1300">
        <v>98.06</v>
      </c>
      <c r="H1300">
        <v>84.18</v>
      </c>
      <c r="I1300">
        <v>8254.69</v>
      </c>
    </row>
    <row r="1301" spans="1:9" x14ac:dyDescent="0.3">
      <c r="A1301">
        <v>6681228</v>
      </c>
      <c r="B1301">
        <v>4919</v>
      </c>
      <c r="C1301" t="s">
        <v>2150</v>
      </c>
      <c r="D1301" s="1">
        <v>44885</v>
      </c>
      <c r="E1301" t="s">
        <v>965</v>
      </c>
      <c r="F1301" t="s">
        <v>1552</v>
      </c>
      <c r="G1301">
        <v>4.66</v>
      </c>
      <c r="H1301">
        <v>404.21</v>
      </c>
      <c r="I1301">
        <v>1883.62</v>
      </c>
    </row>
    <row r="1302" spans="1:9" x14ac:dyDescent="0.3">
      <c r="A1302">
        <v>3370574</v>
      </c>
      <c r="B1302">
        <v>4919</v>
      </c>
      <c r="C1302" t="s">
        <v>2150</v>
      </c>
      <c r="D1302" s="1">
        <v>45169</v>
      </c>
      <c r="E1302" t="s">
        <v>965</v>
      </c>
      <c r="F1302" t="s">
        <v>1347</v>
      </c>
      <c r="G1302">
        <v>96.86</v>
      </c>
      <c r="H1302">
        <v>256.20999999999998</v>
      </c>
      <c r="I1302">
        <v>24816.5</v>
      </c>
    </row>
    <row r="1303" spans="1:9" x14ac:dyDescent="0.3">
      <c r="A1303">
        <v>9952788</v>
      </c>
      <c r="B1303">
        <v>4919</v>
      </c>
      <c r="C1303" t="s">
        <v>2150</v>
      </c>
      <c r="D1303" s="1">
        <v>45529</v>
      </c>
      <c r="E1303" t="s">
        <v>1724</v>
      </c>
      <c r="F1303" t="s">
        <v>1847</v>
      </c>
      <c r="G1303">
        <v>6.11</v>
      </c>
      <c r="H1303">
        <v>904.43</v>
      </c>
      <c r="I1303">
        <v>5526.07</v>
      </c>
    </row>
    <row r="1304" spans="1:9" x14ac:dyDescent="0.3">
      <c r="A1304">
        <v>5262635</v>
      </c>
      <c r="B1304">
        <v>4919</v>
      </c>
      <c r="C1304" t="s">
        <v>2151</v>
      </c>
      <c r="D1304" s="1">
        <v>45022</v>
      </c>
      <c r="E1304" t="s">
        <v>965</v>
      </c>
      <c r="F1304" t="s">
        <v>1906</v>
      </c>
      <c r="G1304">
        <v>25.69</v>
      </c>
      <c r="H1304">
        <v>789.58</v>
      </c>
      <c r="I1304">
        <v>20284.310000000001</v>
      </c>
    </row>
    <row r="1305" spans="1:9" x14ac:dyDescent="0.3">
      <c r="A1305">
        <v>7964833</v>
      </c>
      <c r="B1305">
        <v>4919</v>
      </c>
      <c r="C1305" t="s">
        <v>2151</v>
      </c>
      <c r="D1305" s="1">
        <v>44891</v>
      </c>
      <c r="E1305" t="s">
        <v>1483</v>
      </c>
      <c r="F1305" t="s">
        <v>1362</v>
      </c>
      <c r="G1305">
        <v>54.53</v>
      </c>
      <c r="H1305">
        <v>970.7</v>
      </c>
      <c r="I1305">
        <v>52932.27</v>
      </c>
    </row>
    <row r="1306" spans="1:9" x14ac:dyDescent="0.3">
      <c r="A1306">
        <v>3516602</v>
      </c>
      <c r="B1306">
        <v>4919</v>
      </c>
      <c r="C1306" t="s">
        <v>2151</v>
      </c>
      <c r="D1306" s="1">
        <v>45277</v>
      </c>
      <c r="E1306" t="s">
        <v>1483</v>
      </c>
      <c r="F1306" t="s">
        <v>1643</v>
      </c>
      <c r="G1306">
        <v>5.65</v>
      </c>
      <c r="H1306">
        <v>618.24</v>
      </c>
      <c r="I1306">
        <v>3493.06</v>
      </c>
    </row>
    <row r="1307" spans="1:9" x14ac:dyDescent="0.3">
      <c r="A1307">
        <v>7486569</v>
      </c>
      <c r="B1307">
        <v>4919</v>
      </c>
      <c r="C1307" t="s">
        <v>2151</v>
      </c>
      <c r="D1307" s="1">
        <v>45378</v>
      </c>
      <c r="E1307" t="s">
        <v>1724</v>
      </c>
      <c r="F1307" t="s">
        <v>1180</v>
      </c>
      <c r="G1307">
        <v>38.79</v>
      </c>
      <c r="H1307">
        <v>89.88</v>
      </c>
      <c r="I1307">
        <v>3486.45</v>
      </c>
    </row>
    <row r="1308" spans="1:9" x14ac:dyDescent="0.3">
      <c r="A1308">
        <v>3799729</v>
      </c>
      <c r="B1308">
        <v>4919</v>
      </c>
      <c r="C1308" t="s">
        <v>2151</v>
      </c>
      <c r="D1308" s="1">
        <v>45429</v>
      </c>
      <c r="E1308" t="s">
        <v>1228</v>
      </c>
      <c r="F1308" t="s">
        <v>1233</v>
      </c>
      <c r="G1308">
        <v>21.19</v>
      </c>
      <c r="H1308">
        <v>631.44000000000005</v>
      </c>
      <c r="I1308">
        <v>13380.21</v>
      </c>
    </row>
    <row r="1309" spans="1:9" x14ac:dyDescent="0.3">
      <c r="A1309">
        <v>7808313</v>
      </c>
      <c r="B1309">
        <v>4919</v>
      </c>
      <c r="C1309" t="s">
        <v>2151</v>
      </c>
      <c r="D1309" s="1">
        <v>45206</v>
      </c>
      <c r="E1309" t="s">
        <v>1228</v>
      </c>
      <c r="F1309" t="s">
        <v>1312</v>
      </c>
      <c r="G1309">
        <v>11.11</v>
      </c>
      <c r="H1309">
        <v>391.29</v>
      </c>
      <c r="I1309">
        <v>4347.2299999999996</v>
      </c>
    </row>
    <row r="1310" spans="1:9" x14ac:dyDescent="0.3">
      <c r="A1310">
        <v>7505472</v>
      </c>
      <c r="B1310">
        <v>4919</v>
      </c>
      <c r="C1310" t="s">
        <v>2151</v>
      </c>
      <c r="D1310" s="1">
        <v>45470</v>
      </c>
      <c r="E1310" t="s">
        <v>1228</v>
      </c>
      <c r="F1310" t="s">
        <v>1957</v>
      </c>
      <c r="G1310">
        <v>96.25</v>
      </c>
      <c r="H1310">
        <v>158.44</v>
      </c>
      <c r="I1310">
        <v>15249.85</v>
      </c>
    </row>
    <row r="1311" spans="1:9" x14ac:dyDescent="0.3">
      <c r="A1311">
        <v>7333018</v>
      </c>
      <c r="B1311">
        <v>4919</v>
      </c>
      <c r="C1311" t="s">
        <v>2151</v>
      </c>
      <c r="D1311" s="1">
        <v>45014</v>
      </c>
      <c r="E1311" t="s">
        <v>1228</v>
      </c>
      <c r="F1311" t="s">
        <v>1599</v>
      </c>
      <c r="G1311">
        <v>37.880000000000003</v>
      </c>
      <c r="H1311">
        <v>975.6</v>
      </c>
      <c r="I1311">
        <v>36955.730000000003</v>
      </c>
    </row>
    <row r="1312" spans="1:9" x14ac:dyDescent="0.3">
      <c r="A1312">
        <v>1397494</v>
      </c>
      <c r="B1312">
        <v>4919</v>
      </c>
      <c r="C1312" t="s">
        <v>2152</v>
      </c>
      <c r="D1312" s="1">
        <v>45026</v>
      </c>
      <c r="E1312" t="s">
        <v>1483</v>
      </c>
      <c r="F1312" t="s">
        <v>1563</v>
      </c>
      <c r="G1312">
        <v>23.13</v>
      </c>
      <c r="H1312">
        <v>786.89</v>
      </c>
      <c r="I1312">
        <v>18200.77</v>
      </c>
    </row>
    <row r="1313" spans="1:9" x14ac:dyDescent="0.3">
      <c r="A1313">
        <v>9325384</v>
      </c>
      <c r="B1313">
        <v>4919</v>
      </c>
      <c r="C1313" t="s">
        <v>2152</v>
      </c>
      <c r="D1313" s="1">
        <v>44987</v>
      </c>
      <c r="E1313" t="s">
        <v>1228</v>
      </c>
      <c r="F1313" t="s">
        <v>1464</v>
      </c>
      <c r="G1313">
        <v>27.56</v>
      </c>
      <c r="H1313">
        <v>926.4</v>
      </c>
      <c r="I1313">
        <v>25531.58</v>
      </c>
    </row>
    <row r="1314" spans="1:9" x14ac:dyDescent="0.3">
      <c r="A1314">
        <v>8901651</v>
      </c>
      <c r="B1314">
        <v>4919</v>
      </c>
      <c r="C1314" t="s">
        <v>2152</v>
      </c>
      <c r="D1314" s="1">
        <v>45553</v>
      </c>
      <c r="E1314" t="s">
        <v>1724</v>
      </c>
      <c r="F1314" t="s">
        <v>1256</v>
      </c>
      <c r="G1314">
        <v>30.2</v>
      </c>
      <c r="H1314">
        <v>149.28</v>
      </c>
      <c r="I1314">
        <v>4508.26</v>
      </c>
    </row>
    <row r="1315" spans="1:9" x14ac:dyDescent="0.3">
      <c r="A1315">
        <v>5714773</v>
      </c>
      <c r="B1315">
        <v>4919</v>
      </c>
      <c r="C1315" t="s">
        <v>2152</v>
      </c>
      <c r="D1315" s="1">
        <v>45415</v>
      </c>
      <c r="E1315" t="s">
        <v>1724</v>
      </c>
      <c r="F1315" t="s">
        <v>1133</v>
      </c>
      <c r="G1315">
        <v>12.26</v>
      </c>
      <c r="H1315">
        <v>260.72000000000003</v>
      </c>
      <c r="I1315">
        <v>3196.43</v>
      </c>
    </row>
    <row r="1316" spans="1:9" x14ac:dyDescent="0.3">
      <c r="A1316">
        <v>4844381</v>
      </c>
      <c r="B1316">
        <v>4948</v>
      </c>
      <c r="C1316" t="s">
        <v>2150</v>
      </c>
      <c r="D1316" s="1">
        <v>45556</v>
      </c>
      <c r="E1316" t="s">
        <v>965</v>
      </c>
      <c r="F1316" t="s">
        <v>1233</v>
      </c>
      <c r="G1316">
        <v>50.56</v>
      </c>
      <c r="H1316">
        <v>936.98</v>
      </c>
      <c r="I1316">
        <v>47373.71</v>
      </c>
    </row>
    <row r="1317" spans="1:9" x14ac:dyDescent="0.3">
      <c r="A1317">
        <v>8870455</v>
      </c>
      <c r="B1317">
        <v>4948</v>
      </c>
      <c r="C1317" t="s">
        <v>2150</v>
      </c>
      <c r="D1317" s="1">
        <v>45453</v>
      </c>
      <c r="E1317" t="s">
        <v>1228</v>
      </c>
      <c r="F1317" t="s">
        <v>1287</v>
      </c>
      <c r="G1317">
        <v>64.25</v>
      </c>
      <c r="H1317">
        <v>382.91</v>
      </c>
      <c r="I1317">
        <v>24601.97</v>
      </c>
    </row>
    <row r="1318" spans="1:9" x14ac:dyDescent="0.3">
      <c r="A1318">
        <v>8321885</v>
      </c>
      <c r="B1318">
        <v>4948</v>
      </c>
      <c r="C1318" t="s">
        <v>2150</v>
      </c>
      <c r="D1318" s="1">
        <v>44955</v>
      </c>
      <c r="E1318" t="s">
        <v>1724</v>
      </c>
      <c r="F1318" t="s">
        <v>1737</v>
      </c>
      <c r="G1318">
        <v>29.56</v>
      </c>
      <c r="H1318">
        <v>798.98</v>
      </c>
      <c r="I1318">
        <v>23617.85</v>
      </c>
    </row>
    <row r="1319" spans="1:9" x14ac:dyDescent="0.3">
      <c r="A1319">
        <v>2648820</v>
      </c>
      <c r="B1319">
        <v>4948</v>
      </c>
      <c r="C1319" t="s">
        <v>2151</v>
      </c>
      <c r="D1319" s="1">
        <v>45376</v>
      </c>
      <c r="E1319" t="s">
        <v>1724</v>
      </c>
      <c r="F1319" t="s">
        <v>1074</v>
      </c>
      <c r="G1319">
        <v>38.21</v>
      </c>
      <c r="H1319">
        <v>180.18</v>
      </c>
      <c r="I1319">
        <v>6884.68</v>
      </c>
    </row>
    <row r="1320" spans="1:9" x14ac:dyDescent="0.3">
      <c r="A1320">
        <v>8968960</v>
      </c>
      <c r="B1320">
        <v>4948</v>
      </c>
      <c r="C1320" t="s">
        <v>2151</v>
      </c>
      <c r="D1320" s="1">
        <v>45164</v>
      </c>
      <c r="E1320" t="s">
        <v>1228</v>
      </c>
      <c r="F1320" t="s">
        <v>1919</v>
      </c>
      <c r="G1320">
        <v>60.82</v>
      </c>
      <c r="H1320">
        <v>766.79</v>
      </c>
      <c r="I1320">
        <v>46636.17</v>
      </c>
    </row>
    <row r="1321" spans="1:9" x14ac:dyDescent="0.3">
      <c r="A1321">
        <v>8653908</v>
      </c>
      <c r="B1321">
        <v>4948</v>
      </c>
      <c r="C1321" t="s">
        <v>2151</v>
      </c>
      <c r="D1321" s="1">
        <v>44859</v>
      </c>
      <c r="E1321" t="s">
        <v>1228</v>
      </c>
      <c r="F1321" t="s">
        <v>1785</v>
      </c>
      <c r="G1321">
        <v>38.130000000000003</v>
      </c>
      <c r="H1321">
        <v>51.91</v>
      </c>
      <c r="I1321">
        <v>1979.33</v>
      </c>
    </row>
    <row r="1322" spans="1:9" x14ac:dyDescent="0.3">
      <c r="A1322">
        <v>5072452</v>
      </c>
      <c r="B1322">
        <v>4948</v>
      </c>
      <c r="C1322" t="s">
        <v>2152</v>
      </c>
      <c r="D1322" s="1">
        <v>44919</v>
      </c>
      <c r="E1322" t="s">
        <v>1228</v>
      </c>
      <c r="F1322" t="s">
        <v>1672</v>
      </c>
      <c r="G1322">
        <v>13.43</v>
      </c>
      <c r="H1322">
        <v>730.66</v>
      </c>
      <c r="I1322">
        <v>9812.76</v>
      </c>
    </row>
    <row r="1323" spans="1:9" x14ac:dyDescent="0.3">
      <c r="A1323">
        <v>3806652</v>
      </c>
      <c r="B1323">
        <v>4948</v>
      </c>
      <c r="C1323" t="s">
        <v>2152</v>
      </c>
      <c r="D1323" s="1">
        <v>45262</v>
      </c>
      <c r="E1323" t="s">
        <v>1724</v>
      </c>
      <c r="F1323" t="s">
        <v>967</v>
      </c>
      <c r="G1323">
        <v>68.17</v>
      </c>
      <c r="H1323">
        <v>872.25</v>
      </c>
      <c r="I1323">
        <v>59461.279999999999</v>
      </c>
    </row>
    <row r="1324" spans="1:9" x14ac:dyDescent="0.3">
      <c r="A1324">
        <v>2699879</v>
      </c>
      <c r="B1324">
        <v>4948</v>
      </c>
      <c r="C1324" t="s">
        <v>2152</v>
      </c>
      <c r="D1324" s="1">
        <v>45314</v>
      </c>
      <c r="E1324" t="s">
        <v>965</v>
      </c>
      <c r="F1324" t="s">
        <v>1398</v>
      </c>
      <c r="G1324">
        <v>33.090000000000003</v>
      </c>
      <c r="H1324">
        <v>145.47999999999999</v>
      </c>
      <c r="I1324">
        <v>4813.93</v>
      </c>
    </row>
    <row r="1325" spans="1:9" x14ac:dyDescent="0.3">
      <c r="A1325">
        <v>9109642</v>
      </c>
      <c r="B1325">
        <v>4957</v>
      </c>
      <c r="C1325" t="s">
        <v>2150</v>
      </c>
      <c r="D1325" s="1">
        <v>45535</v>
      </c>
      <c r="E1325" t="s">
        <v>1483</v>
      </c>
      <c r="F1325" t="s">
        <v>1499</v>
      </c>
      <c r="G1325">
        <v>83.38</v>
      </c>
      <c r="H1325">
        <v>50.36</v>
      </c>
      <c r="I1325">
        <v>4199.0200000000004</v>
      </c>
    </row>
    <row r="1326" spans="1:9" x14ac:dyDescent="0.3">
      <c r="A1326">
        <v>9024930</v>
      </c>
      <c r="B1326">
        <v>4957</v>
      </c>
      <c r="C1326" t="s">
        <v>2150</v>
      </c>
      <c r="D1326" s="1">
        <v>45402</v>
      </c>
      <c r="E1326" t="s">
        <v>965</v>
      </c>
      <c r="F1326" t="s">
        <v>1410</v>
      </c>
      <c r="G1326">
        <v>16.100000000000001</v>
      </c>
      <c r="H1326">
        <v>275.66000000000003</v>
      </c>
      <c r="I1326">
        <v>4438.13</v>
      </c>
    </row>
    <row r="1327" spans="1:9" x14ac:dyDescent="0.3">
      <c r="A1327">
        <v>2034470</v>
      </c>
      <c r="B1327">
        <v>4957</v>
      </c>
      <c r="C1327" t="s">
        <v>2150</v>
      </c>
      <c r="D1327" s="1">
        <v>45438</v>
      </c>
      <c r="E1327" t="s">
        <v>965</v>
      </c>
      <c r="F1327" t="s">
        <v>1590</v>
      </c>
      <c r="G1327">
        <v>5.71</v>
      </c>
      <c r="H1327">
        <v>925.22</v>
      </c>
      <c r="I1327">
        <v>5283.01</v>
      </c>
    </row>
    <row r="1328" spans="1:9" x14ac:dyDescent="0.3">
      <c r="A1328">
        <v>1277982</v>
      </c>
      <c r="B1328">
        <v>4957</v>
      </c>
      <c r="C1328" t="s">
        <v>2150</v>
      </c>
      <c r="D1328" s="1">
        <v>45044</v>
      </c>
      <c r="E1328" t="s">
        <v>1724</v>
      </c>
      <c r="F1328" t="s">
        <v>1060</v>
      </c>
      <c r="G1328">
        <v>76.97</v>
      </c>
      <c r="H1328">
        <v>317.94</v>
      </c>
      <c r="I1328">
        <v>24471.84</v>
      </c>
    </row>
    <row r="1329" spans="1:9" x14ac:dyDescent="0.3">
      <c r="A1329">
        <v>1509017</v>
      </c>
      <c r="B1329">
        <v>4957</v>
      </c>
      <c r="C1329" t="s">
        <v>2150</v>
      </c>
      <c r="D1329" s="1">
        <v>44887</v>
      </c>
      <c r="E1329" t="s">
        <v>1724</v>
      </c>
      <c r="F1329" t="s">
        <v>1583</v>
      </c>
      <c r="G1329">
        <v>47.59</v>
      </c>
      <c r="H1329">
        <v>250.79</v>
      </c>
      <c r="I1329">
        <v>11935.1</v>
      </c>
    </row>
    <row r="1330" spans="1:9" x14ac:dyDescent="0.3">
      <c r="A1330">
        <v>4892720</v>
      </c>
      <c r="B1330">
        <v>4957</v>
      </c>
      <c r="C1330" t="s">
        <v>2151</v>
      </c>
      <c r="D1330" s="1">
        <v>45321</v>
      </c>
      <c r="E1330" t="s">
        <v>965</v>
      </c>
      <c r="F1330" t="s">
        <v>1852</v>
      </c>
      <c r="G1330">
        <v>89.72</v>
      </c>
      <c r="H1330">
        <v>100.2</v>
      </c>
      <c r="I1330">
        <v>8989.94</v>
      </c>
    </row>
    <row r="1331" spans="1:9" x14ac:dyDescent="0.3">
      <c r="A1331">
        <v>6808603</v>
      </c>
      <c r="B1331">
        <v>4957</v>
      </c>
      <c r="C1331" t="s">
        <v>2151</v>
      </c>
      <c r="D1331" s="1">
        <v>45340</v>
      </c>
      <c r="E1331" t="s">
        <v>1483</v>
      </c>
      <c r="F1331" t="s">
        <v>1868</v>
      </c>
      <c r="G1331">
        <v>79.58</v>
      </c>
      <c r="H1331">
        <v>642.54</v>
      </c>
      <c r="I1331">
        <v>51133.33</v>
      </c>
    </row>
    <row r="1332" spans="1:9" x14ac:dyDescent="0.3">
      <c r="A1332">
        <v>7066301</v>
      </c>
      <c r="B1332">
        <v>4957</v>
      </c>
      <c r="C1332" t="s">
        <v>2152</v>
      </c>
      <c r="D1332" s="1">
        <v>45487</v>
      </c>
      <c r="E1332" t="s">
        <v>1483</v>
      </c>
      <c r="F1332" t="s">
        <v>1113</v>
      </c>
      <c r="G1332">
        <v>62.11</v>
      </c>
      <c r="H1332">
        <v>587.51</v>
      </c>
      <c r="I1332">
        <v>36490.25</v>
      </c>
    </row>
    <row r="1333" spans="1:9" x14ac:dyDescent="0.3">
      <c r="A1333">
        <v>5343077</v>
      </c>
      <c r="B1333">
        <v>4957</v>
      </c>
      <c r="C1333" t="s">
        <v>2152</v>
      </c>
      <c r="D1333" s="1">
        <v>45380</v>
      </c>
      <c r="E1333" t="s">
        <v>1228</v>
      </c>
      <c r="F1333" t="s">
        <v>1871</v>
      </c>
      <c r="G1333">
        <v>42.68</v>
      </c>
      <c r="H1333">
        <v>359.85</v>
      </c>
      <c r="I1333">
        <v>15358.4</v>
      </c>
    </row>
    <row r="1334" spans="1:9" x14ac:dyDescent="0.3">
      <c r="A1334">
        <v>7444537</v>
      </c>
      <c r="B1334">
        <v>4957</v>
      </c>
      <c r="C1334" t="s">
        <v>2152</v>
      </c>
      <c r="D1334" s="1">
        <v>45243</v>
      </c>
      <c r="E1334" t="s">
        <v>1228</v>
      </c>
      <c r="F1334" t="s">
        <v>1066</v>
      </c>
      <c r="G1334">
        <v>81.09</v>
      </c>
      <c r="H1334">
        <v>92.71</v>
      </c>
      <c r="I1334">
        <v>7517.85</v>
      </c>
    </row>
    <row r="1335" spans="1:9" x14ac:dyDescent="0.3">
      <c r="A1335">
        <v>7231560</v>
      </c>
      <c r="B1335">
        <v>4957</v>
      </c>
      <c r="C1335" t="s">
        <v>2152</v>
      </c>
      <c r="D1335" s="1">
        <v>44989</v>
      </c>
      <c r="E1335" t="s">
        <v>1228</v>
      </c>
      <c r="F1335" t="s">
        <v>1116</v>
      </c>
      <c r="G1335">
        <v>25.01</v>
      </c>
      <c r="H1335">
        <v>641.73</v>
      </c>
      <c r="I1335">
        <v>16049.67</v>
      </c>
    </row>
    <row r="1336" spans="1:9" x14ac:dyDescent="0.3">
      <c r="A1336">
        <v>7255003</v>
      </c>
      <c r="B1336">
        <v>4957</v>
      </c>
      <c r="C1336" t="s">
        <v>2152</v>
      </c>
      <c r="D1336" s="1">
        <v>45355</v>
      </c>
      <c r="E1336" t="s">
        <v>1724</v>
      </c>
      <c r="F1336" t="s">
        <v>969</v>
      </c>
      <c r="G1336">
        <v>51.62</v>
      </c>
      <c r="H1336">
        <v>109.27</v>
      </c>
      <c r="I1336">
        <v>5640.52</v>
      </c>
    </row>
    <row r="1337" spans="1:9" x14ac:dyDescent="0.3">
      <c r="A1337">
        <v>8597324</v>
      </c>
      <c r="B1337">
        <v>4957</v>
      </c>
      <c r="C1337" t="s">
        <v>2152</v>
      </c>
      <c r="D1337" s="1">
        <v>44886</v>
      </c>
      <c r="E1337" t="s">
        <v>965</v>
      </c>
      <c r="F1337" t="s">
        <v>1072</v>
      </c>
      <c r="G1337">
        <v>97.17</v>
      </c>
      <c r="H1337">
        <v>882.84</v>
      </c>
      <c r="I1337">
        <v>85785.56</v>
      </c>
    </row>
    <row r="1338" spans="1:9" x14ac:dyDescent="0.3">
      <c r="A1338">
        <v>2201753</v>
      </c>
      <c r="B1338">
        <v>4993</v>
      </c>
      <c r="C1338" t="s">
        <v>2150</v>
      </c>
      <c r="D1338" s="1">
        <v>45059</v>
      </c>
      <c r="E1338" t="s">
        <v>1483</v>
      </c>
      <c r="F1338" t="s">
        <v>1133</v>
      </c>
      <c r="G1338">
        <v>38.200000000000003</v>
      </c>
      <c r="H1338">
        <v>656.04</v>
      </c>
      <c r="I1338">
        <v>25060.73</v>
      </c>
    </row>
    <row r="1339" spans="1:9" x14ac:dyDescent="0.3">
      <c r="A1339">
        <v>6284162</v>
      </c>
      <c r="B1339">
        <v>4993</v>
      </c>
      <c r="C1339" t="s">
        <v>2150</v>
      </c>
      <c r="D1339" s="1">
        <v>45467</v>
      </c>
      <c r="E1339" t="s">
        <v>965</v>
      </c>
      <c r="F1339" t="s">
        <v>1262</v>
      </c>
      <c r="G1339">
        <v>25.29</v>
      </c>
      <c r="H1339">
        <v>750.55</v>
      </c>
      <c r="I1339">
        <v>18981.41</v>
      </c>
    </row>
    <row r="1340" spans="1:9" x14ac:dyDescent="0.3">
      <c r="A1340">
        <v>9116769</v>
      </c>
      <c r="B1340">
        <v>4993</v>
      </c>
      <c r="C1340" t="s">
        <v>2150</v>
      </c>
      <c r="D1340" s="1">
        <v>45417</v>
      </c>
      <c r="E1340" t="s">
        <v>1228</v>
      </c>
      <c r="F1340" t="s">
        <v>1570</v>
      </c>
      <c r="G1340">
        <v>95.93</v>
      </c>
      <c r="H1340">
        <v>370.96</v>
      </c>
      <c r="I1340">
        <v>35586.19</v>
      </c>
    </row>
    <row r="1341" spans="1:9" x14ac:dyDescent="0.3">
      <c r="A1341">
        <v>9941433</v>
      </c>
      <c r="B1341">
        <v>4993</v>
      </c>
      <c r="C1341" t="s">
        <v>2150</v>
      </c>
      <c r="D1341" s="1">
        <v>44838</v>
      </c>
      <c r="E1341" t="s">
        <v>1228</v>
      </c>
      <c r="F1341" t="s">
        <v>1029</v>
      </c>
      <c r="G1341">
        <v>22.15</v>
      </c>
      <c r="H1341">
        <v>452.21</v>
      </c>
      <c r="I1341">
        <v>10016.450000000001</v>
      </c>
    </row>
    <row r="1342" spans="1:9" x14ac:dyDescent="0.3">
      <c r="A1342">
        <v>6020548</v>
      </c>
      <c r="B1342">
        <v>4993</v>
      </c>
      <c r="C1342" t="s">
        <v>2150</v>
      </c>
      <c r="D1342" s="1">
        <v>45425</v>
      </c>
      <c r="E1342" t="s">
        <v>1228</v>
      </c>
      <c r="F1342" t="s">
        <v>1486</v>
      </c>
      <c r="G1342">
        <v>46.27</v>
      </c>
      <c r="H1342">
        <v>803.49</v>
      </c>
      <c r="I1342">
        <v>37177.480000000003</v>
      </c>
    </row>
    <row r="1343" spans="1:9" x14ac:dyDescent="0.3">
      <c r="A1343">
        <v>7152371</v>
      </c>
      <c r="B1343">
        <v>4993</v>
      </c>
      <c r="C1343" t="s">
        <v>2150</v>
      </c>
      <c r="D1343" s="1">
        <v>45340</v>
      </c>
      <c r="E1343" t="s">
        <v>1228</v>
      </c>
      <c r="F1343" t="s">
        <v>1098</v>
      </c>
      <c r="G1343">
        <v>30.74</v>
      </c>
      <c r="H1343">
        <v>513.5</v>
      </c>
      <c r="I1343">
        <v>15784.99</v>
      </c>
    </row>
    <row r="1344" spans="1:9" x14ac:dyDescent="0.3">
      <c r="A1344">
        <v>8841201</v>
      </c>
      <c r="B1344">
        <v>4993</v>
      </c>
      <c r="C1344" t="s">
        <v>2150</v>
      </c>
      <c r="D1344" s="1">
        <v>44983</v>
      </c>
      <c r="E1344" t="s">
        <v>1724</v>
      </c>
      <c r="F1344" t="s">
        <v>1524</v>
      </c>
      <c r="G1344">
        <v>73.87</v>
      </c>
      <c r="H1344">
        <v>830.63</v>
      </c>
      <c r="I1344">
        <v>61358.64</v>
      </c>
    </row>
    <row r="1345" spans="1:9" x14ac:dyDescent="0.3">
      <c r="A1345">
        <v>4292842</v>
      </c>
      <c r="B1345">
        <v>4993</v>
      </c>
      <c r="C1345" t="s">
        <v>2151</v>
      </c>
      <c r="D1345" s="1">
        <v>44992</v>
      </c>
      <c r="E1345" t="s">
        <v>965</v>
      </c>
      <c r="F1345" t="s">
        <v>1135</v>
      </c>
      <c r="G1345">
        <v>69.959999999999994</v>
      </c>
      <c r="H1345">
        <v>547.88</v>
      </c>
      <c r="I1345">
        <v>38329.68</v>
      </c>
    </row>
    <row r="1346" spans="1:9" x14ac:dyDescent="0.3">
      <c r="A1346">
        <v>3523995</v>
      </c>
      <c r="B1346">
        <v>4993</v>
      </c>
      <c r="C1346" t="s">
        <v>2151</v>
      </c>
      <c r="D1346" s="1">
        <v>45122</v>
      </c>
      <c r="E1346" t="s">
        <v>1724</v>
      </c>
      <c r="F1346" t="s">
        <v>1738</v>
      </c>
      <c r="G1346">
        <v>84.21</v>
      </c>
      <c r="H1346">
        <v>718.7</v>
      </c>
      <c r="I1346">
        <v>60521.73</v>
      </c>
    </row>
    <row r="1347" spans="1:9" x14ac:dyDescent="0.3">
      <c r="A1347">
        <v>8837699</v>
      </c>
      <c r="B1347">
        <v>4993</v>
      </c>
      <c r="C1347" t="s">
        <v>2151</v>
      </c>
      <c r="D1347" s="1">
        <v>45341</v>
      </c>
      <c r="E1347" t="s">
        <v>1228</v>
      </c>
      <c r="F1347" t="s">
        <v>1603</v>
      </c>
      <c r="G1347">
        <v>14.76</v>
      </c>
      <c r="H1347">
        <v>977.65</v>
      </c>
      <c r="I1347">
        <v>14430.11</v>
      </c>
    </row>
    <row r="1348" spans="1:9" x14ac:dyDescent="0.3">
      <c r="A1348">
        <v>1428059</v>
      </c>
      <c r="B1348">
        <v>4993</v>
      </c>
      <c r="C1348" t="s">
        <v>2151</v>
      </c>
      <c r="D1348" s="1">
        <v>44924</v>
      </c>
      <c r="E1348" t="s">
        <v>1228</v>
      </c>
      <c r="F1348" t="s">
        <v>1836</v>
      </c>
      <c r="G1348">
        <v>30.15</v>
      </c>
      <c r="H1348">
        <v>108.99</v>
      </c>
      <c r="I1348">
        <v>3286.05</v>
      </c>
    </row>
    <row r="1349" spans="1:9" x14ac:dyDescent="0.3">
      <c r="A1349">
        <v>7846061</v>
      </c>
      <c r="B1349">
        <v>4993</v>
      </c>
      <c r="C1349" t="s">
        <v>2152</v>
      </c>
      <c r="D1349" s="1">
        <v>45039</v>
      </c>
      <c r="E1349" t="s">
        <v>1483</v>
      </c>
      <c r="F1349" t="s">
        <v>1782</v>
      </c>
      <c r="G1349">
        <v>47.09</v>
      </c>
      <c r="H1349">
        <v>418.89</v>
      </c>
      <c r="I1349">
        <v>19725.53</v>
      </c>
    </row>
    <row r="1350" spans="1:9" x14ac:dyDescent="0.3">
      <c r="A1350">
        <v>2100228</v>
      </c>
      <c r="B1350">
        <v>4993</v>
      </c>
      <c r="C1350" t="s">
        <v>2152</v>
      </c>
      <c r="D1350" s="1">
        <v>45452</v>
      </c>
      <c r="E1350" t="s">
        <v>1483</v>
      </c>
      <c r="F1350" t="s">
        <v>1097</v>
      </c>
      <c r="G1350">
        <v>14.51</v>
      </c>
      <c r="H1350">
        <v>552.62</v>
      </c>
      <c r="I1350">
        <v>8018.52</v>
      </c>
    </row>
    <row r="1351" spans="1:9" x14ac:dyDescent="0.3">
      <c r="A1351">
        <v>6776839</v>
      </c>
      <c r="B1351">
        <v>4993</v>
      </c>
      <c r="C1351" t="s">
        <v>2152</v>
      </c>
      <c r="D1351" s="1">
        <v>44912</v>
      </c>
      <c r="E1351" t="s">
        <v>1724</v>
      </c>
      <c r="F1351" t="s">
        <v>1329</v>
      </c>
      <c r="G1351">
        <v>95.37</v>
      </c>
      <c r="H1351">
        <v>686.91</v>
      </c>
      <c r="I1351">
        <v>65510.61</v>
      </c>
    </row>
    <row r="1352" spans="1:9" x14ac:dyDescent="0.3">
      <c r="A1352">
        <v>4529235</v>
      </c>
      <c r="B1352">
        <v>4993</v>
      </c>
      <c r="C1352" t="s">
        <v>2152</v>
      </c>
      <c r="D1352" s="1">
        <v>45195</v>
      </c>
      <c r="E1352" t="s">
        <v>1724</v>
      </c>
      <c r="F1352" t="s">
        <v>1926</v>
      </c>
      <c r="G1352">
        <v>96.53</v>
      </c>
      <c r="H1352">
        <v>289.24</v>
      </c>
      <c r="I1352">
        <v>27920.34</v>
      </c>
    </row>
    <row r="1353" spans="1:9" x14ac:dyDescent="0.3">
      <c r="A1353">
        <v>1791268</v>
      </c>
      <c r="B1353">
        <v>4993</v>
      </c>
      <c r="C1353" t="s">
        <v>2152</v>
      </c>
      <c r="D1353" s="1">
        <v>45244</v>
      </c>
      <c r="E1353" t="s">
        <v>965</v>
      </c>
      <c r="F1353" t="s">
        <v>1023</v>
      </c>
      <c r="G1353">
        <v>78.069999999999993</v>
      </c>
      <c r="H1353">
        <v>693.24</v>
      </c>
      <c r="I1353">
        <v>54121.25</v>
      </c>
    </row>
    <row r="1354" spans="1:9" x14ac:dyDescent="0.3">
      <c r="A1354">
        <v>9192493</v>
      </c>
      <c r="B1354">
        <v>4993</v>
      </c>
      <c r="C1354" t="s">
        <v>2152</v>
      </c>
      <c r="D1354" s="1">
        <v>45110</v>
      </c>
      <c r="E1354" t="s">
        <v>965</v>
      </c>
      <c r="F1354" t="s">
        <v>1857</v>
      </c>
      <c r="G1354">
        <v>55.36</v>
      </c>
      <c r="H1354">
        <v>99.24</v>
      </c>
      <c r="I1354">
        <v>5493.93</v>
      </c>
    </row>
    <row r="1355" spans="1:9" x14ac:dyDescent="0.3">
      <c r="A1355">
        <v>3208572</v>
      </c>
      <c r="B1355">
        <v>5007</v>
      </c>
      <c r="C1355" t="s">
        <v>2150</v>
      </c>
      <c r="D1355" s="1">
        <v>45250</v>
      </c>
      <c r="E1355" t="s">
        <v>965</v>
      </c>
      <c r="F1355" t="s">
        <v>968</v>
      </c>
      <c r="G1355">
        <v>26.16</v>
      </c>
      <c r="H1355">
        <v>253.3</v>
      </c>
      <c r="I1355">
        <v>6626.33</v>
      </c>
    </row>
    <row r="1356" spans="1:9" x14ac:dyDescent="0.3">
      <c r="A1356">
        <v>6350633</v>
      </c>
      <c r="B1356">
        <v>5007</v>
      </c>
      <c r="C1356" t="s">
        <v>2150</v>
      </c>
      <c r="D1356" s="1">
        <v>45224</v>
      </c>
      <c r="E1356" t="s">
        <v>1228</v>
      </c>
      <c r="F1356" t="s">
        <v>1704</v>
      </c>
      <c r="G1356">
        <v>78.3</v>
      </c>
      <c r="H1356">
        <v>279.43</v>
      </c>
      <c r="I1356">
        <v>21879.37</v>
      </c>
    </row>
    <row r="1357" spans="1:9" x14ac:dyDescent="0.3">
      <c r="A1357">
        <v>3901233</v>
      </c>
      <c r="B1357">
        <v>5007</v>
      </c>
      <c r="C1357" t="s">
        <v>2150</v>
      </c>
      <c r="D1357" s="1">
        <v>45090</v>
      </c>
      <c r="E1357" t="s">
        <v>1228</v>
      </c>
      <c r="F1357" t="s">
        <v>1817</v>
      </c>
      <c r="G1357">
        <v>83.83</v>
      </c>
      <c r="H1357">
        <v>622.61</v>
      </c>
      <c r="I1357">
        <v>52193.4</v>
      </c>
    </row>
    <row r="1358" spans="1:9" x14ac:dyDescent="0.3">
      <c r="A1358">
        <v>3917787</v>
      </c>
      <c r="B1358">
        <v>5007</v>
      </c>
      <c r="C1358" t="s">
        <v>2150</v>
      </c>
      <c r="D1358" s="1">
        <v>45198</v>
      </c>
      <c r="E1358" t="s">
        <v>1228</v>
      </c>
      <c r="F1358" t="s">
        <v>1848</v>
      </c>
      <c r="G1358">
        <v>40.299999999999997</v>
      </c>
      <c r="H1358">
        <v>76.84</v>
      </c>
      <c r="I1358">
        <v>3096.65</v>
      </c>
    </row>
    <row r="1359" spans="1:9" x14ac:dyDescent="0.3">
      <c r="A1359">
        <v>3854372</v>
      </c>
      <c r="B1359">
        <v>5007</v>
      </c>
      <c r="C1359" t="s">
        <v>2150</v>
      </c>
      <c r="D1359" s="1">
        <v>45483</v>
      </c>
      <c r="E1359" t="s">
        <v>1724</v>
      </c>
      <c r="F1359" t="s">
        <v>1839</v>
      </c>
      <c r="G1359">
        <v>86.45</v>
      </c>
      <c r="H1359">
        <v>405.36</v>
      </c>
      <c r="I1359">
        <v>35043.370000000003</v>
      </c>
    </row>
    <row r="1360" spans="1:9" x14ac:dyDescent="0.3">
      <c r="A1360">
        <v>3798285</v>
      </c>
      <c r="B1360">
        <v>5007</v>
      </c>
      <c r="C1360" t="s">
        <v>2150</v>
      </c>
      <c r="D1360" s="1">
        <v>45018</v>
      </c>
      <c r="E1360" t="s">
        <v>1724</v>
      </c>
      <c r="F1360" t="s">
        <v>1671</v>
      </c>
      <c r="G1360">
        <v>74.14</v>
      </c>
      <c r="H1360">
        <v>986.95</v>
      </c>
      <c r="I1360">
        <v>73172.47</v>
      </c>
    </row>
    <row r="1361" spans="1:9" x14ac:dyDescent="0.3">
      <c r="A1361">
        <v>3446339</v>
      </c>
      <c r="B1361">
        <v>5007</v>
      </c>
      <c r="C1361" t="s">
        <v>2150</v>
      </c>
      <c r="D1361" s="1">
        <v>45025</v>
      </c>
      <c r="E1361" t="s">
        <v>1724</v>
      </c>
      <c r="F1361" t="s">
        <v>1240</v>
      </c>
      <c r="G1361">
        <v>54.94</v>
      </c>
      <c r="H1361">
        <v>378.86</v>
      </c>
      <c r="I1361">
        <v>20814.57</v>
      </c>
    </row>
    <row r="1362" spans="1:9" x14ac:dyDescent="0.3">
      <c r="A1362">
        <v>5224144</v>
      </c>
      <c r="B1362">
        <v>5007</v>
      </c>
      <c r="C1362" t="s">
        <v>2150</v>
      </c>
      <c r="D1362" s="1">
        <v>45398</v>
      </c>
      <c r="E1362" t="s">
        <v>1724</v>
      </c>
      <c r="F1362" t="s">
        <v>1459</v>
      </c>
      <c r="G1362">
        <v>85.84</v>
      </c>
      <c r="H1362">
        <v>548.77</v>
      </c>
      <c r="I1362">
        <v>47106.42</v>
      </c>
    </row>
    <row r="1363" spans="1:9" x14ac:dyDescent="0.3">
      <c r="A1363">
        <v>2055731</v>
      </c>
      <c r="B1363">
        <v>5007</v>
      </c>
      <c r="C1363" t="s">
        <v>2151</v>
      </c>
      <c r="D1363" s="1">
        <v>45068</v>
      </c>
      <c r="E1363" t="s">
        <v>1724</v>
      </c>
      <c r="F1363" t="s">
        <v>1708</v>
      </c>
      <c r="G1363">
        <v>46.21</v>
      </c>
      <c r="H1363">
        <v>501.19</v>
      </c>
      <c r="I1363">
        <v>23159.99</v>
      </c>
    </row>
    <row r="1364" spans="1:9" x14ac:dyDescent="0.3">
      <c r="A1364">
        <v>7510136</v>
      </c>
      <c r="B1364">
        <v>5007</v>
      </c>
      <c r="C1364" t="s">
        <v>2151</v>
      </c>
      <c r="D1364" s="1">
        <v>45412</v>
      </c>
      <c r="E1364" t="s">
        <v>1228</v>
      </c>
      <c r="F1364" t="s">
        <v>1196</v>
      </c>
      <c r="G1364">
        <v>24.25</v>
      </c>
      <c r="H1364">
        <v>163.43</v>
      </c>
      <c r="I1364">
        <v>3963.18</v>
      </c>
    </row>
    <row r="1365" spans="1:9" x14ac:dyDescent="0.3">
      <c r="A1365">
        <v>2410371</v>
      </c>
      <c r="B1365">
        <v>5007</v>
      </c>
      <c r="C1365" t="s">
        <v>2152</v>
      </c>
      <c r="D1365" s="1">
        <v>45156</v>
      </c>
      <c r="E1365" t="s">
        <v>1483</v>
      </c>
      <c r="F1365" t="s">
        <v>1926</v>
      </c>
      <c r="G1365">
        <v>33.619999999999997</v>
      </c>
      <c r="H1365">
        <v>732.79</v>
      </c>
      <c r="I1365">
        <v>24636.400000000001</v>
      </c>
    </row>
    <row r="1366" spans="1:9" x14ac:dyDescent="0.3">
      <c r="A1366">
        <v>7419516</v>
      </c>
      <c r="B1366">
        <v>5007</v>
      </c>
      <c r="C1366" t="s">
        <v>2152</v>
      </c>
      <c r="D1366" s="1">
        <v>45086</v>
      </c>
      <c r="E1366" t="s">
        <v>1228</v>
      </c>
      <c r="F1366" t="s">
        <v>1080</v>
      </c>
      <c r="G1366">
        <v>28.31</v>
      </c>
      <c r="H1366">
        <v>826.9</v>
      </c>
      <c r="I1366">
        <v>23409.54</v>
      </c>
    </row>
    <row r="1367" spans="1:9" x14ac:dyDescent="0.3">
      <c r="A1367">
        <v>8170173</v>
      </c>
      <c r="B1367">
        <v>5007</v>
      </c>
      <c r="C1367" t="s">
        <v>2152</v>
      </c>
      <c r="D1367" s="1">
        <v>45088</v>
      </c>
      <c r="E1367" t="s">
        <v>1228</v>
      </c>
      <c r="F1367" t="s">
        <v>1953</v>
      </c>
      <c r="G1367">
        <v>43.07</v>
      </c>
      <c r="H1367">
        <v>73.98</v>
      </c>
      <c r="I1367">
        <v>3186.32</v>
      </c>
    </row>
    <row r="1368" spans="1:9" x14ac:dyDescent="0.3">
      <c r="A1368">
        <v>4090733</v>
      </c>
      <c r="B1368">
        <v>5007</v>
      </c>
      <c r="C1368" t="s">
        <v>2152</v>
      </c>
      <c r="D1368" s="1">
        <v>45209</v>
      </c>
      <c r="E1368" t="s">
        <v>1724</v>
      </c>
      <c r="F1368" t="s">
        <v>1098</v>
      </c>
      <c r="G1368">
        <v>31.17</v>
      </c>
      <c r="H1368">
        <v>139.05000000000001</v>
      </c>
      <c r="I1368">
        <v>4334.1899999999996</v>
      </c>
    </row>
    <row r="1369" spans="1:9" x14ac:dyDescent="0.3">
      <c r="A1369">
        <v>4685690</v>
      </c>
      <c r="B1369">
        <v>5007</v>
      </c>
      <c r="C1369" t="s">
        <v>2152</v>
      </c>
      <c r="D1369" s="1">
        <v>45552</v>
      </c>
      <c r="E1369" t="s">
        <v>965</v>
      </c>
      <c r="F1369" t="s">
        <v>1781</v>
      </c>
      <c r="G1369">
        <v>21.69</v>
      </c>
      <c r="H1369">
        <v>525.91999999999996</v>
      </c>
      <c r="I1369">
        <v>11407.2</v>
      </c>
    </row>
    <row r="1370" spans="1:9" x14ac:dyDescent="0.3">
      <c r="A1370">
        <v>7068096</v>
      </c>
      <c r="B1370">
        <v>5044</v>
      </c>
      <c r="C1370" t="s">
        <v>2150</v>
      </c>
      <c r="D1370" s="1">
        <v>45357</v>
      </c>
      <c r="E1370" t="s">
        <v>1483</v>
      </c>
      <c r="F1370" t="s">
        <v>1488</v>
      </c>
      <c r="G1370">
        <v>13.73</v>
      </c>
      <c r="H1370">
        <v>289.61</v>
      </c>
      <c r="I1370">
        <v>3976.35</v>
      </c>
    </row>
    <row r="1371" spans="1:9" x14ac:dyDescent="0.3">
      <c r="A1371">
        <v>2083654</v>
      </c>
      <c r="B1371">
        <v>5044</v>
      </c>
      <c r="C1371" t="s">
        <v>2150</v>
      </c>
      <c r="D1371" s="1">
        <v>45240</v>
      </c>
      <c r="E1371" t="s">
        <v>965</v>
      </c>
      <c r="F1371" t="s">
        <v>1026</v>
      </c>
      <c r="G1371">
        <v>47</v>
      </c>
      <c r="H1371">
        <v>526.23</v>
      </c>
      <c r="I1371">
        <v>24732.81</v>
      </c>
    </row>
    <row r="1372" spans="1:9" x14ac:dyDescent="0.3">
      <c r="A1372">
        <v>5098662</v>
      </c>
      <c r="B1372">
        <v>5044</v>
      </c>
      <c r="C1372" t="s">
        <v>2150</v>
      </c>
      <c r="D1372" s="1">
        <v>44832</v>
      </c>
      <c r="E1372" t="s">
        <v>965</v>
      </c>
      <c r="F1372" t="s">
        <v>1387</v>
      </c>
      <c r="G1372">
        <v>96</v>
      </c>
      <c r="H1372">
        <v>915.34</v>
      </c>
      <c r="I1372">
        <v>87872.639999999999</v>
      </c>
    </row>
    <row r="1373" spans="1:9" x14ac:dyDescent="0.3">
      <c r="A1373">
        <v>3199525</v>
      </c>
      <c r="B1373">
        <v>5044</v>
      </c>
      <c r="C1373" t="s">
        <v>2150</v>
      </c>
      <c r="D1373" s="1">
        <v>45467</v>
      </c>
      <c r="E1373" t="s">
        <v>1228</v>
      </c>
      <c r="F1373" t="s">
        <v>1038</v>
      </c>
      <c r="G1373">
        <v>69.19</v>
      </c>
      <c r="H1373">
        <v>311.72000000000003</v>
      </c>
      <c r="I1373">
        <v>21567.91</v>
      </c>
    </row>
    <row r="1374" spans="1:9" x14ac:dyDescent="0.3">
      <c r="A1374">
        <v>6161146</v>
      </c>
      <c r="B1374">
        <v>5044</v>
      </c>
      <c r="C1374" t="s">
        <v>2150</v>
      </c>
      <c r="D1374" s="1">
        <v>45398</v>
      </c>
      <c r="E1374" t="s">
        <v>1724</v>
      </c>
      <c r="F1374" t="s">
        <v>966</v>
      </c>
      <c r="G1374">
        <v>99.45</v>
      </c>
      <c r="H1374">
        <v>183.19</v>
      </c>
      <c r="I1374">
        <v>18218.25</v>
      </c>
    </row>
    <row r="1375" spans="1:9" x14ac:dyDescent="0.3">
      <c r="A1375">
        <v>9125505</v>
      </c>
      <c r="B1375">
        <v>5044</v>
      </c>
      <c r="C1375" t="s">
        <v>2150</v>
      </c>
      <c r="D1375" s="1">
        <v>45350</v>
      </c>
      <c r="E1375" t="s">
        <v>1724</v>
      </c>
      <c r="F1375" t="s">
        <v>1608</v>
      </c>
      <c r="G1375">
        <v>75.739999999999995</v>
      </c>
      <c r="H1375">
        <v>571.11</v>
      </c>
      <c r="I1375">
        <v>43255.87</v>
      </c>
    </row>
    <row r="1376" spans="1:9" x14ac:dyDescent="0.3">
      <c r="A1376">
        <v>6622394</v>
      </c>
      <c r="B1376">
        <v>5044</v>
      </c>
      <c r="C1376" t="s">
        <v>2151</v>
      </c>
      <c r="D1376" s="1">
        <v>44902</v>
      </c>
      <c r="E1376" t="s">
        <v>1483</v>
      </c>
      <c r="F1376" t="s">
        <v>1406</v>
      </c>
      <c r="G1376">
        <v>92.93</v>
      </c>
      <c r="H1376">
        <v>608.04</v>
      </c>
      <c r="I1376">
        <v>56505.16</v>
      </c>
    </row>
    <row r="1377" spans="1:9" x14ac:dyDescent="0.3">
      <c r="A1377">
        <v>7852721</v>
      </c>
      <c r="B1377">
        <v>5044</v>
      </c>
      <c r="C1377" t="s">
        <v>2151</v>
      </c>
      <c r="D1377" s="1">
        <v>45306</v>
      </c>
      <c r="E1377" t="s">
        <v>1483</v>
      </c>
      <c r="F1377" t="s">
        <v>1614</v>
      </c>
      <c r="G1377">
        <v>62.8</v>
      </c>
      <c r="H1377">
        <v>602.21</v>
      </c>
      <c r="I1377">
        <v>37818.79</v>
      </c>
    </row>
    <row r="1378" spans="1:9" x14ac:dyDescent="0.3">
      <c r="A1378">
        <v>9810613</v>
      </c>
      <c r="B1378">
        <v>5044</v>
      </c>
      <c r="C1378" t="s">
        <v>2151</v>
      </c>
      <c r="D1378" s="1">
        <v>45353</v>
      </c>
      <c r="E1378" t="s">
        <v>1483</v>
      </c>
      <c r="F1378" t="s">
        <v>1194</v>
      </c>
      <c r="G1378">
        <v>85.58</v>
      </c>
      <c r="H1378">
        <v>335.24</v>
      </c>
      <c r="I1378">
        <v>28689.84</v>
      </c>
    </row>
    <row r="1379" spans="1:9" x14ac:dyDescent="0.3">
      <c r="A1379">
        <v>1909986</v>
      </c>
      <c r="B1379">
        <v>5044</v>
      </c>
      <c r="C1379" t="s">
        <v>2151</v>
      </c>
      <c r="D1379" s="1">
        <v>45034</v>
      </c>
      <c r="E1379" t="s">
        <v>1724</v>
      </c>
      <c r="F1379" t="s">
        <v>1491</v>
      </c>
      <c r="G1379">
        <v>89.73</v>
      </c>
      <c r="H1379">
        <v>240.87</v>
      </c>
      <c r="I1379">
        <v>21613.27</v>
      </c>
    </row>
    <row r="1380" spans="1:9" x14ac:dyDescent="0.3">
      <c r="A1380">
        <v>5737116</v>
      </c>
      <c r="B1380">
        <v>5044</v>
      </c>
      <c r="C1380" t="s">
        <v>2151</v>
      </c>
      <c r="D1380" s="1">
        <v>45263</v>
      </c>
      <c r="E1380" t="s">
        <v>1228</v>
      </c>
      <c r="F1380" t="s">
        <v>1607</v>
      </c>
      <c r="G1380">
        <v>33.520000000000003</v>
      </c>
      <c r="H1380">
        <v>344.55</v>
      </c>
      <c r="I1380">
        <v>11549.32</v>
      </c>
    </row>
    <row r="1381" spans="1:9" x14ac:dyDescent="0.3">
      <c r="A1381">
        <v>6580480</v>
      </c>
      <c r="B1381">
        <v>5044</v>
      </c>
      <c r="C1381" t="s">
        <v>2152</v>
      </c>
      <c r="D1381" s="1">
        <v>45524</v>
      </c>
      <c r="E1381" t="s">
        <v>1483</v>
      </c>
      <c r="F1381" t="s">
        <v>1747</v>
      </c>
      <c r="G1381">
        <v>9.5399999999999991</v>
      </c>
      <c r="H1381">
        <v>88.59</v>
      </c>
      <c r="I1381">
        <v>845.15</v>
      </c>
    </row>
    <row r="1382" spans="1:9" x14ac:dyDescent="0.3">
      <c r="A1382">
        <v>8574531</v>
      </c>
      <c r="B1382">
        <v>5044</v>
      </c>
      <c r="C1382" t="s">
        <v>2152</v>
      </c>
      <c r="D1382" s="1">
        <v>45161</v>
      </c>
      <c r="E1382" t="s">
        <v>1483</v>
      </c>
      <c r="F1382" t="s">
        <v>1648</v>
      </c>
      <c r="G1382">
        <v>10.15</v>
      </c>
      <c r="H1382">
        <v>250.76</v>
      </c>
      <c r="I1382">
        <v>2545.21</v>
      </c>
    </row>
    <row r="1383" spans="1:9" x14ac:dyDescent="0.3">
      <c r="A1383">
        <v>4153146</v>
      </c>
      <c r="B1383">
        <v>5044</v>
      </c>
      <c r="C1383" t="s">
        <v>2152</v>
      </c>
      <c r="D1383" s="1">
        <v>45300</v>
      </c>
      <c r="E1383" t="s">
        <v>1228</v>
      </c>
      <c r="F1383" t="s">
        <v>1650</v>
      </c>
      <c r="G1383">
        <v>3.63</v>
      </c>
      <c r="H1383">
        <v>613.6</v>
      </c>
      <c r="I1383">
        <v>2227.37</v>
      </c>
    </row>
    <row r="1384" spans="1:9" x14ac:dyDescent="0.3">
      <c r="A1384">
        <v>8106875</v>
      </c>
      <c r="B1384">
        <v>5108</v>
      </c>
      <c r="C1384" t="s">
        <v>2150</v>
      </c>
      <c r="D1384" s="1">
        <v>45466</v>
      </c>
      <c r="E1384" t="s">
        <v>1483</v>
      </c>
      <c r="F1384" t="s">
        <v>1954</v>
      </c>
      <c r="G1384">
        <v>52.11</v>
      </c>
      <c r="H1384">
        <v>404.03</v>
      </c>
      <c r="I1384">
        <v>21054</v>
      </c>
    </row>
    <row r="1385" spans="1:9" x14ac:dyDescent="0.3">
      <c r="A1385">
        <v>4381158</v>
      </c>
      <c r="B1385">
        <v>5108</v>
      </c>
      <c r="C1385" t="s">
        <v>2150</v>
      </c>
      <c r="D1385" s="1">
        <v>45257</v>
      </c>
      <c r="E1385" t="s">
        <v>1228</v>
      </c>
      <c r="F1385" t="s">
        <v>1612</v>
      </c>
      <c r="G1385">
        <v>87.73</v>
      </c>
      <c r="H1385">
        <v>139.25</v>
      </c>
      <c r="I1385">
        <v>12216.4</v>
      </c>
    </row>
    <row r="1386" spans="1:9" x14ac:dyDescent="0.3">
      <c r="A1386">
        <v>9377473</v>
      </c>
      <c r="B1386">
        <v>5108</v>
      </c>
      <c r="C1386" t="s">
        <v>2150</v>
      </c>
      <c r="D1386" s="1">
        <v>44950</v>
      </c>
      <c r="E1386" t="s">
        <v>1724</v>
      </c>
      <c r="F1386" t="s">
        <v>1152</v>
      </c>
      <c r="G1386">
        <v>29.03</v>
      </c>
      <c r="H1386">
        <v>949.38</v>
      </c>
      <c r="I1386">
        <v>27560.5</v>
      </c>
    </row>
    <row r="1387" spans="1:9" x14ac:dyDescent="0.3">
      <c r="A1387">
        <v>9368824</v>
      </c>
      <c r="B1387">
        <v>5108</v>
      </c>
      <c r="C1387" t="s">
        <v>2151</v>
      </c>
      <c r="D1387" s="1">
        <v>45405</v>
      </c>
      <c r="E1387" t="s">
        <v>965</v>
      </c>
      <c r="F1387" t="s">
        <v>1468</v>
      </c>
      <c r="G1387">
        <v>6.35</v>
      </c>
      <c r="H1387">
        <v>448.2</v>
      </c>
      <c r="I1387">
        <v>2846.07</v>
      </c>
    </row>
    <row r="1388" spans="1:9" x14ac:dyDescent="0.3">
      <c r="A1388">
        <v>1822197</v>
      </c>
      <c r="B1388">
        <v>5108</v>
      </c>
      <c r="C1388" t="s">
        <v>2151</v>
      </c>
      <c r="D1388" s="1">
        <v>45015</v>
      </c>
      <c r="E1388" t="s">
        <v>1483</v>
      </c>
      <c r="F1388" t="s">
        <v>1129</v>
      </c>
      <c r="G1388">
        <v>45.21</v>
      </c>
      <c r="H1388">
        <v>545.29</v>
      </c>
      <c r="I1388">
        <v>24652.560000000001</v>
      </c>
    </row>
    <row r="1389" spans="1:9" x14ac:dyDescent="0.3">
      <c r="A1389">
        <v>4717464</v>
      </c>
      <c r="B1389">
        <v>5108</v>
      </c>
      <c r="C1389" t="s">
        <v>2151</v>
      </c>
      <c r="D1389" s="1">
        <v>45299</v>
      </c>
      <c r="E1389" t="s">
        <v>1483</v>
      </c>
      <c r="F1389" t="s">
        <v>1261</v>
      </c>
      <c r="G1389">
        <v>1.7</v>
      </c>
      <c r="H1389">
        <v>223.56</v>
      </c>
      <c r="I1389">
        <v>380.05</v>
      </c>
    </row>
    <row r="1390" spans="1:9" x14ac:dyDescent="0.3">
      <c r="A1390">
        <v>2107191</v>
      </c>
      <c r="B1390">
        <v>5108</v>
      </c>
      <c r="C1390" t="s">
        <v>2151</v>
      </c>
      <c r="D1390" s="1">
        <v>45208</v>
      </c>
      <c r="E1390" t="s">
        <v>1724</v>
      </c>
      <c r="F1390" t="s">
        <v>1289</v>
      </c>
      <c r="G1390">
        <v>43.97</v>
      </c>
      <c r="H1390">
        <v>194.69</v>
      </c>
      <c r="I1390">
        <v>8560.52</v>
      </c>
    </row>
    <row r="1391" spans="1:9" x14ac:dyDescent="0.3">
      <c r="A1391">
        <v>5098261</v>
      </c>
      <c r="B1391">
        <v>5108</v>
      </c>
      <c r="C1391" t="s">
        <v>2151</v>
      </c>
      <c r="D1391" s="1">
        <v>45343</v>
      </c>
      <c r="E1391" t="s">
        <v>1724</v>
      </c>
      <c r="F1391" t="s">
        <v>1169</v>
      </c>
      <c r="G1391">
        <v>15.02</v>
      </c>
      <c r="H1391">
        <v>430.11</v>
      </c>
      <c r="I1391">
        <v>6460.25</v>
      </c>
    </row>
    <row r="1392" spans="1:9" x14ac:dyDescent="0.3">
      <c r="A1392">
        <v>7780060</v>
      </c>
      <c r="B1392">
        <v>5108</v>
      </c>
      <c r="C1392" t="s">
        <v>2151</v>
      </c>
      <c r="D1392" s="1">
        <v>45483</v>
      </c>
      <c r="E1392" t="s">
        <v>1228</v>
      </c>
      <c r="F1392" t="s">
        <v>1769</v>
      </c>
      <c r="G1392">
        <v>88.04</v>
      </c>
      <c r="H1392">
        <v>641.45000000000005</v>
      </c>
      <c r="I1392">
        <v>56473.26</v>
      </c>
    </row>
    <row r="1393" spans="1:9" x14ac:dyDescent="0.3">
      <c r="A1393">
        <v>6559326</v>
      </c>
      <c r="B1393">
        <v>5108</v>
      </c>
      <c r="C1393" t="s">
        <v>2151</v>
      </c>
      <c r="D1393" s="1">
        <v>45513</v>
      </c>
      <c r="E1393" t="s">
        <v>1228</v>
      </c>
      <c r="F1393" t="s">
        <v>1418</v>
      </c>
      <c r="G1393">
        <v>25.62</v>
      </c>
      <c r="H1393">
        <v>231.46</v>
      </c>
      <c r="I1393">
        <v>5930.01</v>
      </c>
    </row>
    <row r="1394" spans="1:9" x14ac:dyDescent="0.3">
      <c r="A1394">
        <v>5350893</v>
      </c>
      <c r="B1394">
        <v>5108</v>
      </c>
      <c r="C1394" t="s">
        <v>2151</v>
      </c>
      <c r="D1394" s="1">
        <v>45016</v>
      </c>
      <c r="E1394" t="s">
        <v>1228</v>
      </c>
      <c r="F1394" t="s">
        <v>969</v>
      </c>
      <c r="G1394">
        <v>4.83</v>
      </c>
      <c r="H1394">
        <v>597.69000000000005</v>
      </c>
      <c r="I1394">
        <v>2886.84</v>
      </c>
    </row>
    <row r="1395" spans="1:9" x14ac:dyDescent="0.3">
      <c r="A1395">
        <v>9755144</v>
      </c>
      <c r="B1395">
        <v>5108</v>
      </c>
      <c r="C1395" t="s">
        <v>2152</v>
      </c>
      <c r="D1395" s="1">
        <v>45198</v>
      </c>
      <c r="E1395" t="s">
        <v>1483</v>
      </c>
      <c r="F1395" t="s">
        <v>1634</v>
      </c>
      <c r="G1395">
        <v>88.23</v>
      </c>
      <c r="H1395">
        <v>788.94</v>
      </c>
      <c r="I1395">
        <v>69608.179999999993</v>
      </c>
    </row>
    <row r="1396" spans="1:9" x14ac:dyDescent="0.3">
      <c r="A1396">
        <v>7795280</v>
      </c>
      <c r="B1396">
        <v>5108</v>
      </c>
      <c r="C1396" t="s">
        <v>2152</v>
      </c>
      <c r="D1396" s="1">
        <v>45175</v>
      </c>
      <c r="E1396" t="s">
        <v>1483</v>
      </c>
      <c r="F1396" t="s">
        <v>1661</v>
      </c>
      <c r="G1396">
        <v>26.29</v>
      </c>
      <c r="H1396">
        <v>800.62</v>
      </c>
      <c r="I1396">
        <v>21048.3</v>
      </c>
    </row>
    <row r="1397" spans="1:9" x14ac:dyDescent="0.3">
      <c r="A1397">
        <v>5635585</v>
      </c>
      <c r="B1397">
        <v>5108</v>
      </c>
      <c r="C1397" t="s">
        <v>2152</v>
      </c>
      <c r="D1397" s="1">
        <v>45510</v>
      </c>
      <c r="E1397" t="s">
        <v>1228</v>
      </c>
      <c r="F1397" t="s">
        <v>1395</v>
      </c>
      <c r="G1397">
        <v>19.71</v>
      </c>
      <c r="H1397">
        <v>901.29</v>
      </c>
      <c r="I1397">
        <v>17764.43</v>
      </c>
    </row>
    <row r="1398" spans="1:9" x14ac:dyDescent="0.3">
      <c r="A1398">
        <v>9240432</v>
      </c>
      <c r="B1398">
        <v>5108</v>
      </c>
      <c r="C1398" t="s">
        <v>2152</v>
      </c>
      <c r="D1398" s="1">
        <v>44994</v>
      </c>
      <c r="E1398" t="s">
        <v>1228</v>
      </c>
      <c r="F1398" t="s">
        <v>1043</v>
      </c>
      <c r="G1398">
        <v>17.61</v>
      </c>
      <c r="H1398">
        <v>494.35</v>
      </c>
      <c r="I1398">
        <v>8705.5</v>
      </c>
    </row>
    <row r="1399" spans="1:9" x14ac:dyDescent="0.3">
      <c r="A1399">
        <v>6300085</v>
      </c>
      <c r="B1399">
        <v>5108</v>
      </c>
      <c r="C1399" t="s">
        <v>2152</v>
      </c>
      <c r="D1399" s="1">
        <v>45554</v>
      </c>
      <c r="E1399" t="s">
        <v>1228</v>
      </c>
      <c r="F1399" t="s">
        <v>1263</v>
      </c>
      <c r="G1399">
        <v>54.75</v>
      </c>
      <c r="H1399">
        <v>615.26</v>
      </c>
      <c r="I1399">
        <v>33685.49</v>
      </c>
    </row>
    <row r="1400" spans="1:9" x14ac:dyDescent="0.3">
      <c r="A1400">
        <v>9490315</v>
      </c>
      <c r="B1400">
        <v>5110</v>
      </c>
      <c r="C1400" t="s">
        <v>2150</v>
      </c>
      <c r="D1400" s="1">
        <v>45071</v>
      </c>
      <c r="E1400" t="s">
        <v>1483</v>
      </c>
      <c r="F1400" t="s">
        <v>1770</v>
      </c>
      <c r="G1400">
        <v>47.36</v>
      </c>
      <c r="H1400">
        <v>821.52</v>
      </c>
      <c r="I1400">
        <v>38907.19</v>
      </c>
    </row>
    <row r="1401" spans="1:9" x14ac:dyDescent="0.3">
      <c r="A1401">
        <v>1310899</v>
      </c>
      <c r="B1401">
        <v>5110</v>
      </c>
      <c r="C1401" t="s">
        <v>2150</v>
      </c>
      <c r="D1401" s="1">
        <v>45395</v>
      </c>
      <c r="E1401" t="s">
        <v>965</v>
      </c>
      <c r="F1401" t="s">
        <v>1108</v>
      </c>
      <c r="G1401">
        <v>73.599999999999994</v>
      </c>
      <c r="H1401">
        <v>263.41000000000003</v>
      </c>
      <c r="I1401">
        <v>19386.98</v>
      </c>
    </row>
    <row r="1402" spans="1:9" x14ac:dyDescent="0.3">
      <c r="A1402">
        <v>1645976</v>
      </c>
      <c r="B1402">
        <v>5110</v>
      </c>
      <c r="C1402" t="s">
        <v>2150</v>
      </c>
      <c r="D1402" s="1">
        <v>45213</v>
      </c>
      <c r="E1402" t="s">
        <v>1724</v>
      </c>
      <c r="F1402" t="s">
        <v>1141</v>
      </c>
      <c r="G1402">
        <v>83.19</v>
      </c>
      <c r="H1402">
        <v>117.04</v>
      </c>
      <c r="I1402">
        <v>9736.56</v>
      </c>
    </row>
    <row r="1403" spans="1:9" x14ac:dyDescent="0.3">
      <c r="A1403">
        <v>4054078</v>
      </c>
      <c r="B1403">
        <v>5110</v>
      </c>
      <c r="C1403" t="s">
        <v>2150</v>
      </c>
      <c r="D1403" s="1">
        <v>45100</v>
      </c>
      <c r="E1403" t="s">
        <v>1724</v>
      </c>
      <c r="F1403" t="s">
        <v>1416</v>
      </c>
      <c r="G1403">
        <v>67.13</v>
      </c>
      <c r="H1403">
        <v>856</v>
      </c>
      <c r="I1403">
        <v>57463.28</v>
      </c>
    </row>
    <row r="1404" spans="1:9" x14ac:dyDescent="0.3">
      <c r="A1404">
        <v>5999378</v>
      </c>
      <c r="B1404">
        <v>5110</v>
      </c>
      <c r="C1404" t="s">
        <v>2151</v>
      </c>
      <c r="D1404" s="1">
        <v>44928</v>
      </c>
      <c r="E1404" t="s">
        <v>1724</v>
      </c>
      <c r="F1404" t="s">
        <v>1741</v>
      </c>
      <c r="G1404">
        <v>61.64</v>
      </c>
      <c r="H1404">
        <v>980.12</v>
      </c>
      <c r="I1404">
        <v>60414.6</v>
      </c>
    </row>
    <row r="1405" spans="1:9" x14ac:dyDescent="0.3">
      <c r="A1405">
        <v>1933448</v>
      </c>
      <c r="B1405">
        <v>5110</v>
      </c>
      <c r="C1405" t="s">
        <v>2151</v>
      </c>
      <c r="D1405" s="1">
        <v>45127</v>
      </c>
      <c r="E1405" t="s">
        <v>1228</v>
      </c>
      <c r="F1405" t="s">
        <v>1302</v>
      </c>
      <c r="G1405">
        <v>52.63</v>
      </c>
      <c r="H1405">
        <v>419.78</v>
      </c>
      <c r="I1405">
        <v>22093.02</v>
      </c>
    </row>
    <row r="1406" spans="1:9" x14ac:dyDescent="0.3">
      <c r="A1406">
        <v>2537348</v>
      </c>
      <c r="B1406">
        <v>5110</v>
      </c>
      <c r="C1406" t="s">
        <v>2152</v>
      </c>
      <c r="D1406" s="1">
        <v>45464</v>
      </c>
      <c r="E1406" t="s">
        <v>1483</v>
      </c>
      <c r="F1406" t="s">
        <v>1627</v>
      </c>
      <c r="G1406">
        <v>18.329999999999998</v>
      </c>
      <c r="H1406">
        <v>657.89</v>
      </c>
      <c r="I1406">
        <v>12059.12</v>
      </c>
    </row>
    <row r="1407" spans="1:9" x14ac:dyDescent="0.3">
      <c r="A1407">
        <v>4356643</v>
      </c>
      <c r="B1407">
        <v>5110</v>
      </c>
      <c r="C1407" t="s">
        <v>2152</v>
      </c>
      <c r="D1407" s="1">
        <v>45282</v>
      </c>
      <c r="E1407" t="s">
        <v>1228</v>
      </c>
      <c r="F1407" t="s">
        <v>1443</v>
      </c>
      <c r="G1407">
        <v>71.2</v>
      </c>
      <c r="H1407">
        <v>665.34</v>
      </c>
      <c r="I1407">
        <v>47372.21</v>
      </c>
    </row>
    <row r="1408" spans="1:9" x14ac:dyDescent="0.3">
      <c r="A1408">
        <v>9796050</v>
      </c>
      <c r="B1408">
        <v>5110</v>
      </c>
      <c r="C1408" t="s">
        <v>2152</v>
      </c>
      <c r="D1408" s="1">
        <v>45097</v>
      </c>
      <c r="E1408" t="s">
        <v>1228</v>
      </c>
      <c r="F1408" t="s">
        <v>1739</v>
      </c>
      <c r="G1408">
        <v>86.21</v>
      </c>
      <c r="H1408">
        <v>276.10000000000002</v>
      </c>
      <c r="I1408">
        <v>23802.58</v>
      </c>
    </row>
    <row r="1409" spans="1:9" x14ac:dyDescent="0.3">
      <c r="A1409">
        <v>4108892</v>
      </c>
      <c r="B1409">
        <v>5110</v>
      </c>
      <c r="C1409" t="s">
        <v>2152</v>
      </c>
      <c r="D1409" s="1">
        <v>45106</v>
      </c>
      <c r="E1409" t="s">
        <v>1724</v>
      </c>
      <c r="F1409" t="s">
        <v>981</v>
      </c>
      <c r="G1409">
        <v>41.8</v>
      </c>
      <c r="H1409">
        <v>865.61</v>
      </c>
      <c r="I1409">
        <v>36182.5</v>
      </c>
    </row>
    <row r="1410" spans="1:9" x14ac:dyDescent="0.3">
      <c r="A1410">
        <v>3607668</v>
      </c>
      <c r="B1410">
        <v>5110</v>
      </c>
      <c r="C1410" t="s">
        <v>2152</v>
      </c>
      <c r="D1410" s="1">
        <v>45209</v>
      </c>
      <c r="E1410" t="s">
        <v>1724</v>
      </c>
      <c r="F1410" t="s">
        <v>1794</v>
      </c>
      <c r="G1410">
        <v>49.88</v>
      </c>
      <c r="H1410">
        <v>448.35</v>
      </c>
      <c r="I1410">
        <v>22363.7</v>
      </c>
    </row>
    <row r="1411" spans="1:9" x14ac:dyDescent="0.3">
      <c r="A1411">
        <v>5905908</v>
      </c>
      <c r="B1411">
        <v>5110</v>
      </c>
      <c r="C1411" t="s">
        <v>2152</v>
      </c>
      <c r="D1411" s="1">
        <v>44875</v>
      </c>
      <c r="E1411" t="s">
        <v>1724</v>
      </c>
      <c r="F1411" t="s">
        <v>1500</v>
      </c>
      <c r="G1411">
        <v>60.37</v>
      </c>
      <c r="H1411">
        <v>392.19</v>
      </c>
      <c r="I1411">
        <v>23676.51</v>
      </c>
    </row>
    <row r="1412" spans="1:9" x14ac:dyDescent="0.3">
      <c r="A1412">
        <v>8201683</v>
      </c>
      <c r="B1412">
        <v>5110</v>
      </c>
      <c r="C1412" t="s">
        <v>2152</v>
      </c>
      <c r="D1412" s="1">
        <v>45220</v>
      </c>
      <c r="E1412" t="s">
        <v>965</v>
      </c>
      <c r="F1412" t="s">
        <v>1154</v>
      </c>
      <c r="G1412">
        <v>27.53</v>
      </c>
      <c r="H1412">
        <v>319.25</v>
      </c>
      <c r="I1412">
        <v>8788.9500000000007</v>
      </c>
    </row>
    <row r="1413" spans="1:9" x14ac:dyDescent="0.3">
      <c r="A1413">
        <v>7590162</v>
      </c>
      <c r="B1413">
        <v>5136</v>
      </c>
      <c r="C1413" t="s">
        <v>2150</v>
      </c>
      <c r="D1413" s="1">
        <v>44901</v>
      </c>
      <c r="E1413" t="s">
        <v>965</v>
      </c>
      <c r="F1413" t="s">
        <v>1048</v>
      </c>
      <c r="G1413">
        <v>99.87</v>
      </c>
      <c r="H1413">
        <v>590.74</v>
      </c>
      <c r="I1413">
        <v>58997.2</v>
      </c>
    </row>
    <row r="1414" spans="1:9" x14ac:dyDescent="0.3">
      <c r="A1414">
        <v>4664696</v>
      </c>
      <c r="B1414">
        <v>5136</v>
      </c>
      <c r="C1414" t="s">
        <v>2150</v>
      </c>
      <c r="D1414" s="1">
        <v>45286</v>
      </c>
      <c r="E1414" t="s">
        <v>965</v>
      </c>
      <c r="F1414" t="s">
        <v>1345</v>
      </c>
      <c r="G1414">
        <v>56.88</v>
      </c>
      <c r="H1414">
        <v>307.54000000000002</v>
      </c>
      <c r="I1414">
        <v>17492.88</v>
      </c>
    </row>
    <row r="1415" spans="1:9" x14ac:dyDescent="0.3">
      <c r="A1415">
        <v>4781920</v>
      </c>
      <c r="B1415">
        <v>5136</v>
      </c>
      <c r="C1415" t="s">
        <v>2150</v>
      </c>
      <c r="D1415" s="1">
        <v>44941</v>
      </c>
      <c r="E1415" t="s">
        <v>965</v>
      </c>
      <c r="F1415" t="s">
        <v>1492</v>
      </c>
      <c r="G1415">
        <v>12.12</v>
      </c>
      <c r="H1415">
        <v>462.48</v>
      </c>
      <c r="I1415">
        <v>5605.26</v>
      </c>
    </row>
    <row r="1416" spans="1:9" x14ac:dyDescent="0.3">
      <c r="A1416">
        <v>1716792</v>
      </c>
      <c r="B1416">
        <v>5136</v>
      </c>
      <c r="C1416" t="s">
        <v>2150</v>
      </c>
      <c r="D1416" s="1">
        <v>45276</v>
      </c>
      <c r="E1416" t="s">
        <v>1228</v>
      </c>
      <c r="F1416" t="s">
        <v>1672</v>
      </c>
      <c r="G1416">
        <v>75.45</v>
      </c>
      <c r="H1416">
        <v>625.72</v>
      </c>
      <c r="I1416">
        <v>47210.57</v>
      </c>
    </row>
    <row r="1417" spans="1:9" x14ac:dyDescent="0.3">
      <c r="A1417">
        <v>7598161</v>
      </c>
      <c r="B1417">
        <v>5136</v>
      </c>
      <c r="C1417" t="s">
        <v>2150</v>
      </c>
      <c r="D1417" s="1">
        <v>45183</v>
      </c>
      <c r="E1417" t="s">
        <v>1724</v>
      </c>
      <c r="F1417" t="s">
        <v>1131</v>
      </c>
      <c r="G1417">
        <v>50.31</v>
      </c>
      <c r="H1417">
        <v>365.48</v>
      </c>
      <c r="I1417">
        <v>18387.3</v>
      </c>
    </row>
    <row r="1418" spans="1:9" x14ac:dyDescent="0.3">
      <c r="A1418">
        <v>3488070</v>
      </c>
      <c r="B1418">
        <v>5136</v>
      </c>
      <c r="C1418" t="s">
        <v>2151</v>
      </c>
      <c r="D1418" s="1">
        <v>45525</v>
      </c>
      <c r="E1418" t="s">
        <v>965</v>
      </c>
      <c r="F1418" t="s">
        <v>1441</v>
      </c>
      <c r="G1418">
        <v>18.190000000000001</v>
      </c>
      <c r="H1418">
        <v>184.18</v>
      </c>
      <c r="I1418">
        <v>3350.23</v>
      </c>
    </row>
    <row r="1419" spans="1:9" x14ac:dyDescent="0.3">
      <c r="A1419">
        <v>6121226</v>
      </c>
      <c r="B1419">
        <v>5136</v>
      </c>
      <c r="C1419" t="s">
        <v>2151</v>
      </c>
      <c r="D1419" s="1">
        <v>45240</v>
      </c>
      <c r="E1419" t="s">
        <v>1483</v>
      </c>
      <c r="F1419" t="s">
        <v>1101</v>
      </c>
      <c r="G1419">
        <v>99.52</v>
      </c>
      <c r="H1419">
        <v>919.56</v>
      </c>
      <c r="I1419">
        <v>91514.61</v>
      </c>
    </row>
    <row r="1420" spans="1:9" x14ac:dyDescent="0.3">
      <c r="A1420">
        <v>4029947</v>
      </c>
      <c r="B1420">
        <v>5136</v>
      </c>
      <c r="C1420" t="s">
        <v>2151</v>
      </c>
      <c r="D1420" s="1">
        <v>45054</v>
      </c>
      <c r="E1420" t="s">
        <v>1724</v>
      </c>
      <c r="F1420" t="s">
        <v>1653</v>
      </c>
      <c r="G1420">
        <v>64.7</v>
      </c>
      <c r="H1420">
        <v>253.99</v>
      </c>
      <c r="I1420">
        <v>16433.150000000001</v>
      </c>
    </row>
    <row r="1421" spans="1:9" x14ac:dyDescent="0.3">
      <c r="A1421">
        <v>4815839</v>
      </c>
      <c r="B1421">
        <v>5136</v>
      </c>
      <c r="C1421" t="s">
        <v>2151</v>
      </c>
      <c r="D1421" s="1">
        <v>45502</v>
      </c>
      <c r="E1421" t="s">
        <v>1724</v>
      </c>
      <c r="F1421" t="s">
        <v>1872</v>
      </c>
      <c r="G1421">
        <v>93.11</v>
      </c>
      <c r="H1421">
        <v>553.04</v>
      </c>
      <c r="I1421">
        <v>51493.55</v>
      </c>
    </row>
    <row r="1422" spans="1:9" x14ac:dyDescent="0.3">
      <c r="A1422">
        <v>8848668</v>
      </c>
      <c r="B1422">
        <v>5136</v>
      </c>
      <c r="C1422" t="s">
        <v>2151</v>
      </c>
      <c r="D1422" s="1">
        <v>45175</v>
      </c>
      <c r="E1422" t="s">
        <v>1724</v>
      </c>
      <c r="F1422" t="s">
        <v>1135</v>
      </c>
      <c r="G1422">
        <v>98.4</v>
      </c>
      <c r="H1422">
        <v>127.51</v>
      </c>
      <c r="I1422">
        <v>12546.98</v>
      </c>
    </row>
    <row r="1423" spans="1:9" x14ac:dyDescent="0.3">
      <c r="A1423">
        <v>5634714</v>
      </c>
      <c r="B1423">
        <v>5136</v>
      </c>
      <c r="C1423" t="s">
        <v>2151</v>
      </c>
      <c r="D1423" s="1">
        <v>45082</v>
      </c>
      <c r="E1423" t="s">
        <v>1724</v>
      </c>
      <c r="F1423" t="s">
        <v>1758</v>
      </c>
      <c r="G1423">
        <v>47.97</v>
      </c>
      <c r="H1423">
        <v>414.64</v>
      </c>
      <c r="I1423">
        <v>19890.28</v>
      </c>
    </row>
    <row r="1424" spans="1:9" x14ac:dyDescent="0.3">
      <c r="A1424">
        <v>2032622</v>
      </c>
      <c r="B1424">
        <v>5136</v>
      </c>
      <c r="C1424" t="s">
        <v>2152</v>
      </c>
      <c r="D1424" s="1">
        <v>45242</v>
      </c>
      <c r="E1424" t="s">
        <v>1483</v>
      </c>
      <c r="F1424" t="s">
        <v>999</v>
      </c>
      <c r="G1424">
        <v>4.43</v>
      </c>
      <c r="H1424">
        <v>176.94</v>
      </c>
      <c r="I1424">
        <v>783.84</v>
      </c>
    </row>
    <row r="1425" spans="1:9" x14ac:dyDescent="0.3">
      <c r="A1425">
        <v>4499371</v>
      </c>
      <c r="B1425">
        <v>5136</v>
      </c>
      <c r="C1425" t="s">
        <v>2152</v>
      </c>
      <c r="D1425" s="1">
        <v>44866</v>
      </c>
      <c r="E1425" t="s">
        <v>1483</v>
      </c>
      <c r="F1425" t="s">
        <v>1285</v>
      </c>
      <c r="G1425">
        <v>34.72</v>
      </c>
      <c r="H1425">
        <v>392.93</v>
      </c>
      <c r="I1425">
        <v>13642.53</v>
      </c>
    </row>
    <row r="1426" spans="1:9" x14ac:dyDescent="0.3">
      <c r="A1426">
        <v>5264148</v>
      </c>
      <c r="B1426">
        <v>5136</v>
      </c>
      <c r="C1426" t="s">
        <v>2152</v>
      </c>
      <c r="D1426" s="1">
        <v>45468</v>
      </c>
      <c r="E1426" t="s">
        <v>1228</v>
      </c>
      <c r="F1426" t="s">
        <v>1836</v>
      </c>
      <c r="G1426">
        <v>27.52</v>
      </c>
      <c r="H1426">
        <v>705.82</v>
      </c>
      <c r="I1426">
        <v>19424.169999999998</v>
      </c>
    </row>
    <row r="1427" spans="1:9" x14ac:dyDescent="0.3">
      <c r="A1427">
        <v>9756829</v>
      </c>
      <c r="B1427">
        <v>5136</v>
      </c>
      <c r="C1427" t="s">
        <v>2152</v>
      </c>
      <c r="D1427" s="1">
        <v>45006</v>
      </c>
      <c r="E1427" t="s">
        <v>1228</v>
      </c>
      <c r="F1427" t="s">
        <v>1605</v>
      </c>
      <c r="G1427">
        <v>36.369999999999997</v>
      </c>
      <c r="H1427">
        <v>446.74</v>
      </c>
      <c r="I1427">
        <v>16247.93</v>
      </c>
    </row>
    <row r="1428" spans="1:9" x14ac:dyDescent="0.3">
      <c r="A1428">
        <v>7720484</v>
      </c>
      <c r="B1428">
        <v>5136</v>
      </c>
      <c r="C1428" t="s">
        <v>2152</v>
      </c>
      <c r="D1428" s="1">
        <v>45143</v>
      </c>
      <c r="E1428" t="s">
        <v>1724</v>
      </c>
      <c r="F1428" t="s">
        <v>1395</v>
      </c>
      <c r="G1428">
        <v>45.18</v>
      </c>
      <c r="H1428">
        <v>117.73</v>
      </c>
      <c r="I1428">
        <v>5319.04</v>
      </c>
    </row>
    <row r="1429" spans="1:9" x14ac:dyDescent="0.3">
      <c r="A1429">
        <v>6911617</v>
      </c>
      <c r="B1429">
        <v>5136</v>
      </c>
      <c r="C1429" t="s">
        <v>2152</v>
      </c>
      <c r="D1429" s="1">
        <v>45412</v>
      </c>
      <c r="E1429" t="s">
        <v>1724</v>
      </c>
      <c r="F1429" t="s">
        <v>1642</v>
      </c>
      <c r="G1429">
        <v>73.64</v>
      </c>
      <c r="H1429">
        <v>70.459999999999994</v>
      </c>
      <c r="I1429">
        <v>5188.67</v>
      </c>
    </row>
    <row r="1430" spans="1:9" x14ac:dyDescent="0.3">
      <c r="A1430">
        <v>7544271</v>
      </c>
      <c r="B1430">
        <v>5158</v>
      </c>
      <c r="C1430" t="s">
        <v>2150</v>
      </c>
      <c r="D1430" s="1">
        <v>44895</v>
      </c>
      <c r="E1430" t="s">
        <v>1483</v>
      </c>
      <c r="F1430" t="s">
        <v>1443</v>
      </c>
      <c r="G1430">
        <v>64.510000000000005</v>
      </c>
      <c r="H1430">
        <v>239.57</v>
      </c>
      <c r="I1430">
        <v>15454.66</v>
      </c>
    </row>
    <row r="1431" spans="1:9" x14ac:dyDescent="0.3">
      <c r="A1431">
        <v>1978002</v>
      </c>
      <c r="B1431">
        <v>5158</v>
      </c>
      <c r="C1431" t="s">
        <v>2150</v>
      </c>
      <c r="D1431" s="1">
        <v>44835</v>
      </c>
      <c r="E1431" t="s">
        <v>1483</v>
      </c>
      <c r="F1431" t="s">
        <v>983</v>
      </c>
      <c r="G1431">
        <v>58.79</v>
      </c>
      <c r="H1431">
        <v>176.74</v>
      </c>
      <c r="I1431">
        <v>10390.540000000001</v>
      </c>
    </row>
    <row r="1432" spans="1:9" x14ac:dyDescent="0.3">
      <c r="A1432">
        <v>4597620</v>
      </c>
      <c r="B1432">
        <v>5158</v>
      </c>
      <c r="C1432" t="s">
        <v>2150</v>
      </c>
      <c r="D1432" s="1">
        <v>44998</v>
      </c>
      <c r="E1432" t="s">
        <v>965</v>
      </c>
      <c r="F1432" t="s">
        <v>1169</v>
      </c>
      <c r="G1432">
        <v>46.02</v>
      </c>
      <c r="H1432">
        <v>978.83</v>
      </c>
      <c r="I1432">
        <v>45045.760000000002</v>
      </c>
    </row>
    <row r="1433" spans="1:9" x14ac:dyDescent="0.3">
      <c r="A1433">
        <v>1675841</v>
      </c>
      <c r="B1433">
        <v>5158</v>
      </c>
      <c r="C1433" t="s">
        <v>2150</v>
      </c>
      <c r="D1433" s="1">
        <v>45360</v>
      </c>
      <c r="E1433" t="s">
        <v>1228</v>
      </c>
      <c r="F1433" t="s">
        <v>1842</v>
      </c>
      <c r="G1433">
        <v>31.63</v>
      </c>
      <c r="H1433">
        <v>317.91000000000003</v>
      </c>
      <c r="I1433">
        <v>10055.49</v>
      </c>
    </row>
    <row r="1434" spans="1:9" x14ac:dyDescent="0.3">
      <c r="A1434">
        <v>1176234</v>
      </c>
      <c r="B1434">
        <v>5158</v>
      </c>
      <c r="C1434" t="s">
        <v>2150</v>
      </c>
      <c r="D1434" s="1">
        <v>44984</v>
      </c>
      <c r="E1434" t="s">
        <v>1228</v>
      </c>
      <c r="F1434" t="s">
        <v>1095</v>
      </c>
      <c r="G1434">
        <v>60.19</v>
      </c>
      <c r="H1434">
        <v>427.26</v>
      </c>
      <c r="I1434">
        <v>25716.78</v>
      </c>
    </row>
    <row r="1435" spans="1:9" x14ac:dyDescent="0.3">
      <c r="A1435">
        <v>9296930</v>
      </c>
      <c r="B1435">
        <v>5158</v>
      </c>
      <c r="C1435" t="s">
        <v>2150</v>
      </c>
      <c r="D1435" s="1">
        <v>45298</v>
      </c>
      <c r="E1435" t="s">
        <v>1724</v>
      </c>
      <c r="F1435" t="s">
        <v>1394</v>
      </c>
      <c r="G1435">
        <v>63.71</v>
      </c>
      <c r="H1435">
        <v>524.55999999999995</v>
      </c>
      <c r="I1435">
        <v>33419.72</v>
      </c>
    </row>
    <row r="1436" spans="1:9" x14ac:dyDescent="0.3">
      <c r="A1436">
        <v>2581367</v>
      </c>
      <c r="B1436">
        <v>5158</v>
      </c>
      <c r="C1436" t="s">
        <v>2150</v>
      </c>
      <c r="D1436" s="1">
        <v>45537</v>
      </c>
      <c r="E1436" t="s">
        <v>1724</v>
      </c>
      <c r="F1436" t="s">
        <v>1657</v>
      </c>
      <c r="G1436">
        <v>3.19</v>
      </c>
      <c r="H1436">
        <v>428.49</v>
      </c>
      <c r="I1436">
        <v>1366.88</v>
      </c>
    </row>
    <row r="1437" spans="1:9" x14ac:dyDescent="0.3">
      <c r="A1437">
        <v>2376493</v>
      </c>
      <c r="B1437">
        <v>5158</v>
      </c>
      <c r="C1437" t="s">
        <v>2150</v>
      </c>
      <c r="D1437" s="1">
        <v>44879</v>
      </c>
      <c r="E1437" t="s">
        <v>1724</v>
      </c>
      <c r="F1437" t="s">
        <v>1054</v>
      </c>
      <c r="G1437">
        <v>36.4</v>
      </c>
      <c r="H1437">
        <v>396.9</v>
      </c>
      <c r="I1437">
        <v>14447.16</v>
      </c>
    </row>
    <row r="1438" spans="1:9" x14ac:dyDescent="0.3">
      <c r="A1438">
        <v>3616709</v>
      </c>
      <c r="B1438">
        <v>5158</v>
      </c>
      <c r="C1438" t="s">
        <v>2151</v>
      </c>
      <c r="D1438" s="1">
        <v>45008</v>
      </c>
      <c r="E1438" t="s">
        <v>965</v>
      </c>
      <c r="F1438" t="s">
        <v>1721</v>
      </c>
      <c r="G1438">
        <v>71.349999999999994</v>
      </c>
      <c r="H1438">
        <v>396.78</v>
      </c>
      <c r="I1438">
        <v>28310.25</v>
      </c>
    </row>
    <row r="1439" spans="1:9" x14ac:dyDescent="0.3">
      <c r="A1439">
        <v>4865250</v>
      </c>
      <c r="B1439">
        <v>5158</v>
      </c>
      <c r="C1439" t="s">
        <v>2151</v>
      </c>
      <c r="D1439" s="1">
        <v>45338</v>
      </c>
      <c r="E1439" t="s">
        <v>1724</v>
      </c>
      <c r="F1439" t="s">
        <v>1925</v>
      </c>
      <c r="G1439">
        <v>78.34</v>
      </c>
      <c r="H1439">
        <v>192.33</v>
      </c>
      <c r="I1439">
        <v>15067.13</v>
      </c>
    </row>
    <row r="1440" spans="1:9" x14ac:dyDescent="0.3">
      <c r="A1440">
        <v>2491371</v>
      </c>
      <c r="B1440">
        <v>5158</v>
      </c>
      <c r="C1440" t="s">
        <v>2151</v>
      </c>
      <c r="D1440" s="1">
        <v>45282</v>
      </c>
      <c r="E1440" t="s">
        <v>1228</v>
      </c>
      <c r="F1440" t="s">
        <v>1674</v>
      </c>
      <c r="G1440">
        <v>15.23</v>
      </c>
      <c r="H1440">
        <v>477.89</v>
      </c>
      <c r="I1440">
        <v>7278.26</v>
      </c>
    </row>
    <row r="1441" spans="1:9" x14ac:dyDescent="0.3">
      <c r="A1441">
        <v>7146520</v>
      </c>
      <c r="B1441">
        <v>5158</v>
      </c>
      <c r="C1441" t="s">
        <v>2151</v>
      </c>
      <c r="D1441" s="1">
        <v>45530</v>
      </c>
      <c r="E1441" t="s">
        <v>1228</v>
      </c>
      <c r="F1441" t="s">
        <v>1099</v>
      </c>
      <c r="G1441">
        <v>84.38</v>
      </c>
      <c r="H1441">
        <v>101.82</v>
      </c>
      <c r="I1441">
        <v>8591.57</v>
      </c>
    </row>
    <row r="1442" spans="1:9" x14ac:dyDescent="0.3">
      <c r="A1442">
        <v>9744634</v>
      </c>
      <c r="B1442">
        <v>5158</v>
      </c>
      <c r="C1442" t="s">
        <v>2151</v>
      </c>
      <c r="D1442" s="1">
        <v>45336</v>
      </c>
      <c r="E1442" t="s">
        <v>1228</v>
      </c>
      <c r="F1442" t="s">
        <v>1037</v>
      </c>
      <c r="G1442">
        <v>9.92</v>
      </c>
      <c r="H1442">
        <v>331.13</v>
      </c>
      <c r="I1442">
        <v>3284.81</v>
      </c>
    </row>
    <row r="1443" spans="1:9" x14ac:dyDescent="0.3">
      <c r="A1443">
        <v>8319910</v>
      </c>
      <c r="B1443">
        <v>5158</v>
      </c>
      <c r="C1443" t="s">
        <v>2152</v>
      </c>
      <c r="D1443" s="1">
        <v>45081</v>
      </c>
      <c r="E1443" t="s">
        <v>1483</v>
      </c>
      <c r="F1443" t="s">
        <v>1148</v>
      </c>
      <c r="G1443">
        <v>73.88</v>
      </c>
      <c r="H1443">
        <v>590.55999999999995</v>
      </c>
      <c r="I1443">
        <v>43630.57</v>
      </c>
    </row>
    <row r="1444" spans="1:9" x14ac:dyDescent="0.3">
      <c r="A1444">
        <v>3616580</v>
      </c>
      <c r="B1444">
        <v>5158</v>
      </c>
      <c r="C1444" t="s">
        <v>2152</v>
      </c>
      <c r="D1444" s="1">
        <v>45120</v>
      </c>
      <c r="E1444" t="s">
        <v>1228</v>
      </c>
      <c r="F1444" t="s">
        <v>1474</v>
      </c>
      <c r="G1444">
        <v>29.39</v>
      </c>
      <c r="H1444">
        <v>64.819999999999993</v>
      </c>
      <c r="I1444">
        <v>1905.06</v>
      </c>
    </row>
    <row r="1445" spans="1:9" x14ac:dyDescent="0.3">
      <c r="A1445">
        <v>4989506</v>
      </c>
      <c r="B1445">
        <v>5158</v>
      </c>
      <c r="C1445" t="s">
        <v>2152</v>
      </c>
      <c r="D1445" s="1">
        <v>45159</v>
      </c>
      <c r="E1445" t="s">
        <v>1228</v>
      </c>
      <c r="F1445" t="s">
        <v>1796</v>
      </c>
      <c r="G1445">
        <v>47.13</v>
      </c>
      <c r="H1445">
        <v>95.97</v>
      </c>
      <c r="I1445">
        <v>4523.07</v>
      </c>
    </row>
    <row r="1446" spans="1:9" x14ac:dyDescent="0.3">
      <c r="A1446">
        <v>7519768</v>
      </c>
      <c r="B1446">
        <v>5158</v>
      </c>
      <c r="C1446" t="s">
        <v>2152</v>
      </c>
      <c r="D1446" s="1">
        <v>45424</v>
      </c>
      <c r="E1446" t="s">
        <v>965</v>
      </c>
      <c r="F1446" t="s">
        <v>1720</v>
      </c>
      <c r="G1446">
        <v>50.31</v>
      </c>
      <c r="H1446">
        <v>693.89</v>
      </c>
      <c r="I1446">
        <v>34909.61</v>
      </c>
    </row>
    <row r="1447" spans="1:9" x14ac:dyDescent="0.3">
      <c r="A1447">
        <v>9524238</v>
      </c>
      <c r="B1447">
        <v>5158</v>
      </c>
      <c r="C1447" t="s">
        <v>2152</v>
      </c>
      <c r="D1447" s="1">
        <v>45105</v>
      </c>
      <c r="E1447" t="s">
        <v>965</v>
      </c>
      <c r="F1447" t="s">
        <v>1307</v>
      </c>
      <c r="G1447">
        <v>78.48</v>
      </c>
      <c r="H1447">
        <v>237.3</v>
      </c>
      <c r="I1447">
        <v>18623.3</v>
      </c>
    </row>
    <row r="1448" spans="1:9" x14ac:dyDescent="0.3">
      <c r="A1448">
        <v>8869884</v>
      </c>
      <c r="B1448">
        <v>5227</v>
      </c>
      <c r="C1448" t="s">
        <v>2150</v>
      </c>
      <c r="D1448" s="1">
        <v>45017</v>
      </c>
      <c r="E1448" t="s">
        <v>1483</v>
      </c>
      <c r="F1448" t="s">
        <v>1231</v>
      </c>
      <c r="G1448">
        <v>42.39</v>
      </c>
      <c r="H1448">
        <v>877.43</v>
      </c>
      <c r="I1448">
        <v>37194.26</v>
      </c>
    </row>
    <row r="1449" spans="1:9" x14ac:dyDescent="0.3">
      <c r="A1449">
        <v>9688526</v>
      </c>
      <c r="B1449">
        <v>5227</v>
      </c>
      <c r="C1449" t="s">
        <v>2150</v>
      </c>
      <c r="D1449" s="1">
        <v>45319</v>
      </c>
      <c r="E1449" t="s">
        <v>1483</v>
      </c>
      <c r="F1449" t="s">
        <v>1305</v>
      </c>
      <c r="G1449">
        <v>67.13</v>
      </c>
      <c r="H1449">
        <v>923.59</v>
      </c>
      <c r="I1449">
        <v>62000.6</v>
      </c>
    </row>
    <row r="1450" spans="1:9" x14ac:dyDescent="0.3">
      <c r="A1450">
        <v>6692056</v>
      </c>
      <c r="B1450">
        <v>5227</v>
      </c>
      <c r="C1450" t="s">
        <v>2150</v>
      </c>
      <c r="D1450" s="1">
        <v>45065</v>
      </c>
      <c r="E1450" t="s">
        <v>1483</v>
      </c>
      <c r="F1450" t="s">
        <v>1317</v>
      </c>
      <c r="G1450">
        <v>70.2</v>
      </c>
      <c r="H1450">
        <v>164.73</v>
      </c>
      <c r="I1450">
        <v>11564.05</v>
      </c>
    </row>
    <row r="1451" spans="1:9" x14ac:dyDescent="0.3">
      <c r="A1451">
        <v>4179322</v>
      </c>
      <c r="B1451">
        <v>5227</v>
      </c>
      <c r="C1451" t="s">
        <v>2150</v>
      </c>
      <c r="D1451" s="1">
        <v>45099</v>
      </c>
      <c r="E1451" t="s">
        <v>1483</v>
      </c>
      <c r="F1451" t="s">
        <v>1529</v>
      </c>
      <c r="G1451">
        <v>82.33</v>
      </c>
      <c r="H1451">
        <v>122.55</v>
      </c>
      <c r="I1451">
        <v>10089.540000000001</v>
      </c>
    </row>
    <row r="1452" spans="1:9" x14ac:dyDescent="0.3">
      <c r="A1452">
        <v>1944133</v>
      </c>
      <c r="B1452">
        <v>5227</v>
      </c>
      <c r="C1452" t="s">
        <v>2150</v>
      </c>
      <c r="D1452" s="1">
        <v>45056</v>
      </c>
      <c r="E1452" t="s">
        <v>965</v>
      </c>
      <c r="F1452" t="s">
        <v>1447</v>
      </c>
      <c r="G1452">
        <v>2.77</v>
      </c>
      <c r="H1452">
        <v>842.18</v>
      </c>
      <c r="I1452">
        <v>2332.84</v>
      </c>
    </row>
    <row r="1453" spans="1:9" x14ac:dyDescent="0.3">
      <c r="A1453">
        <v>1214486</v>
      </c>
      <c r="B1453">
        <v>5227</v>
      </c>
      <c r="C1453" t="s">
        <v>2150</v>
      </c>
      <c r="D1453" s="1">
        <v>44982</v>
      </c>
      <c r="E1453" t="s">
        <v>965</v>
      </c>
      <c r="F1453" t="s">
        <v>1497</v>
      </c>
      <c r="G1453">
        <v>62.47</v>
      </c>
      <c r="H1453">
        <v>156.15</v>
      </c>
      <c r="I1453">
        <v>9754.69</v>
      </c>
    </row>
    <row r="1454" spans="1:9" x14ac:dyDescent="0.3">
      <c r="A1454">
        <v>3660170</v>
      </c>
      <c r="B1454">
        <v>5227</v>
      </c>
      <c r="C1454" t="s">
        <v>2150</v>
      </c>
      <c r="D1454" s="1">
        <v>45089</v>
      </c>
      <c r="E1454" t="s">
        <v>1228</v>
      </c>
      <c r="F1454" t="s">
        <v>1454</v>
      </c>
      <c r="G1454">
        <v>86.07</v>
      </c>
      <c r="H1454">
        <v>835.41</v>
      </c>
      <c r="I1454">
        <v>71903.740000000005</v>
      </c>
    </row>
    <row r="1455" spans="1:9" x14ac:dyDescent="0.3">
      <c r="A1455">
        <v>7324712</v>
      </c>
      <c r="B1455">
        <v>5227</v>
      </c>
      <c r="C1455" t="s">
        <v>2150</v>
      </c>
      <c r="D1455" s="1">
        <v>45459</v>
      </c>
      <c r="E1455" t="s">
        <v>1228</v>
      </c>
      <c r="F1455" t="s">
        <v>1350</v>
      </c>
      <c r="G1455">
        <v>98.21</v>
      </c>
      <c r="H1455">
        <v>852.87</v>
      </c>
      <c r="I1455">
        <v>83760.36</v>
      </c>
    </row>
    <row r="1456" spans="1:9" x14ac:dyDescent="0.3">
      <c r="A1456">
        <v>2582187</v>
      </c>
      <c r="B1456">
        <v>5227</v>
      </c>
      <c r="C1456" t="s">
        <v>2150</v>
      </c>
      <c r="D1456" s="1">
        <v>45425</v>
      </c>
      <c r="E1456" t="s">
        <v>1228</v>
      </c>
      <c r="F1456" t="s">
        <v>1154</v>
      </c>
      <c r="G1456">
        <v>88.4</v>
      </c>
      <c r="H1456">
        <v>213.62</v>
      </c>
      <c r="I1456">
        <v>18884.009999999998</v>
      </c>
    </row>
    <row r="1457" spans="1:9" x14ac:dyDescent="0.3">
      <c r="A1457">
        <v>5118074</v>
      </c>
      <c r="B1457">
        <v>5227</v>
      </c>
      <c r="C1457" t="s">
        <v>2150</v>
      </c>
      <c r="D1457" s="1">
        <v>45457</v>
      </c>
      <c r="E1457" t="s">
        <v>1724</v>
      </c>
      <c r="F1457" t="s">
        <v>1575</v>
      </c>
      <c r="G1457">
        <v>93.73</v>
      </c>
      <c r="H1457">
        <v>523.66999999999996</v>
      </c>
      <c r="I1457">
        <v>49083.59</v>
      </c>
    </row>
    <row r="1458" spans="1:9" x14ac:dyDescent="0.3">
      <c r="A1458">
        <v>3077324</v>
      </c>
      <c r="B1458">
        <v>5227</v>
      </c>
      <c r="C1458" t="s">
        <v>2150</v>
      </c>
      <c r="D1458" s="1">
        <v>45495</v>
      </c>
      <c r="E1458" t="s">
        <v>1724</v>
      </c>
      <c r="F1458" t="s">
        <v>1882</v>
      </c>
      <c r="G1458">
        <v>29.64</v>
      </c>
      <c r="H1458">
        <v>347.43</v>
      </c>
      <c r="I1458">
        <v>10297.83</v>
      </c>
    </row>
    <row r="1459" spans="1:9" x14ac:dyDescent="0.3">
      <c r="A1459">
        <v>1217196</v>
      </c>
      <c r="B1459">
        <v>5227</v>
      </c>
      <c r="C1459" t="s">
        <v>2151</v>
      </c>
      <c r="D1459" s="1">
        <v>45271</v>
      </c>
      <c r="E1459" t="s">
        <v>965</v>
      </c>
      <c r="F1459" t="s">
        <v>1418</v>
      </c>
      <c r="G1459">
        <v>84.36</v>
      </c>
      <c r="H1459">
        <v>473.21</v>
      </c>
      <c r="I1459">
        <v>39920</v>
      </c>
    </row>
    <row r="1460" spans="1:9" x14ac:dyDescent="0.3">
      <c r="A1460">
        <v>6461545</v>
      </c>
      <c r="B1460">
        <v>5227</v>
      </c>
      <c r="C1460" t="s">
        <v>2151</v>
      </c>
      <c r="D1460" s="1">
        <v>45185</v>
      </c>
      <c r="E1460" t="s">
        <v>1483</v>
      </c>
      <c r="F1460" t="s">
        <v>1756</v>
      </c>
      <c r="G1460">
        <v>1.27</v>
      </c>
      <c r="H1460">
        <v>671.16</v>
      </c>
      <c r="I1460">
        <v>852.37</v>
      </c>
    </row>
    <row r="1461" spans="1:9" x14ac:dyDescent="0.3">
      <c r="A1461">
        <v>6085216</v>
      </c>
      <c r="B1461">
        <v>5227</v>
      </c>
      <c r="C1461" t="s">
        <v>2151</v>
      </c>
      <c r="D1461" s="1">
        <v>44841</v>
      </c>
      <c r="E1461" t="s">
        <v>1483</v>
      </c>
      <c r="F1461" t="s">
        <v>1106</v>
      </c>
      <c r="G1461">
        <v>3.48</v>
      </c>
      <c r="H1461">
        <v>765.03</v>
      </c>
      <c r="I1461">
        <v>2662.3</v>
      </c>
    </row>
    <row r="1462" spans="1:9" x14ac:dyDescent="0.3">
      <c r="A1462">
        <v>9353522</v>
      </c>
      <c r="B1462">
        <v>5227</v>
      </c>
      <c r="C1462" t="s">
        <v>2151</v>
      </c>
      <c r="D1462" s="1">
        <v>44925</v>
      </c>
      <c r="E1462" t="s">
        <v>1483</v>
      </c>
      <c r="F1462" t="s">
        <v>1383</v>
      </c>
      <c r="G1462">
        <v>91.7</v>
      </c>
      <c r="H1462">
        <v>168.66</v>
      </c>
      <c r="I1462">
        <v>15466.12</v>
      </c>
    </row>
    <row r="1463" spans="1:9" x14ac:dyDescent="0.3">
      <c r="A1463">
        <v>2524191</v>
      </c>
      <c r="B1463">
        <v>5227</v>
      </c>
      <c r="C1463" t="s">
        <v>2151</v>
      </c>
      <c r="D1463" s="1">
        <v>45402</v>
      </c>
      <c r="E1463" t="s">
        <v>1228</v>
      </c>
      <c r="F1463" t="s">
        <v>988</v>
      </c>
      <c r="G1463">
        <v>84.09</v>
      </c>
      <c r="H1463">
        <v>206.97</v>
      </c>
      <c r="I1463">
        <v>17404.11</v>
      </c>
    </row>
    <row r="1464" spans="1:9" x14ac:dyDescent="0.3">
      <c r="A1464">
        <v>7470700</v>
      </c>
      <c r="B1464">
        <v>5227</v>
      </c>
      <c r="C1464" t="s">
        <v>2152</v>
      </c>
      <c r="D1464" s="1">
        <v>45052</v>
      </c>
      <c r="E1464" t="s">
        <v>1483</v>
      </c>
      <c r="F1464" t="s">
        <v>1198</v>
      </c>
      <c r="G1464">
        <v>91.62</v>
      </c>
      <c r="H1464">
        <v>277</v>
      </c>
      <c r="I1464">
        <v>25378.74</v>
      </c>
    </row>
    <row r="1465" spans="1:9" x14ac:dyDescent="0.3">
      <c r="A1465">
        <v>5888274</v>
      </c>
      <c r="B1465">
        <v>5227</v>
      </c>
      <c r="C1465" t="s">
        <v>2152</v>
      </c>
      <c r="D1465" s="1">
        <v>45267</v>
      </c>
      <c r="E1465" t="s">
        <v>1228</v>
      </c>
      <c r="F1465" t="s">
        <v>1481</v>
      </c>
      <c r="G1465">
        <v>51.82</v>
      </c>
      <c r="H1465">
        <v>602.28</v>
      </c>
      <c r="I1465">
        <v>31210.15</v>
      </c>
    </row>
    <row r="1466" spans="1:9" x14ac:dyDescent="0.3">
      <c r="A1466">
        <v>6154670</v>
      </c>
      <c r="B1466">
        <v>5227</v>
      </c>
      <c r="C1466" t="s">
        <v>2152</v>
      </c>
      <c r="D1466" s="1">
        <v>44857</v>
      </c>
      <c r="E1466" t="s">
        <v>1228</v>
      </c>
      <c r="F1466" t="s">
        <v>1955</v>
      </c>
      <c r="G1466">
        <v>14.58</v>
      </c>
      <c r="H1466">
        <v>929.42</v>
      </c>
      <c r="I1466">
        <v>13550.94</v>
      </c>
    </row>
    <row r="1467" spans="1:9" x14ac:dyDescent="0.3">
      <c r="A1467">
        <v>3062782</v>
      </c>
      <c r="B1467">
        <v>5227</v>
      </c>
      <c r="C1467" t="s">
        <v>2152</v>
      </c>
      <c r="D1467" s="1">
        <v>45170</v>
      </c>
      <c r="E1467" t="s">
        <v>965</v>
      </c>
      <c r="F1467" t="s">
        <v>1556</v>
      </c>
      <c r="G1467">
        <v>16.96</v>
      </c>
      <c r="H1467">
        <v>519.82000000000005</v>
      </c>
      <c r="I1467">
        <v>8816.15</v>
      </c>
    </row>
    <row r="1468" spans="1:9" x14ac:dyDescent="0.3">
      <c r="A1468">
        <v>3077856</v>
      </c>
      <c r="B1468">
        <v>5227</v>
      </c>
      <c r="C1468" t="s">
        <v>2152</v>
      </c>
      <c r="D1468" s="1">
        <v>45152</v>
      </c>
      <c r="E1468" t="s">
        <v>965</v>
      </c>
      <c r="F1468" t="s">
        <v>1907</v>
      </c>
      <c r="G1468">
        <v>71.510000000000005</v>
      </c>
      <c r="H1468">
        <v>410.57</v>
      </c>
      <c r="I1468">
        <v>29359.86</v>
      </c>
    </row>
    <row r="1469" spans="1:9" x14ac:dyDescent="0.3">
      <c r="A1469">
        <v>9306201</v>
      </c>
      <c r="B1469">
        <v>5264</v>
      </c>
      <c r="C1469" t="s">
        <v>2150</v>
      </c>
      <c r="D1469" s="1">
        <v>44950</v>
      </c>
      <c r="E1469" t="s">
        <v>1483</v>
      </c>
      <c r="F1469" t="s">
        <v>1442</v>
      </c>
      <c r="G1469">
        <v>83.54</v>
      </c>
      <c r="H1469">
        <v>929.19</v>
      </c>
      <c r="I1469">
        <v>77624.53</v>
      </c>
    </row>
    <row r="1470" spans="1:9" x14ac:dyDescent="0.3">
      <c r="A1470">
        <v>8424799</v>
      </c>
      <c r="B1470">
        <v>5264</v>
      </c>
      <c r="C1470" t="s">
        <v>2150</v>
      </c>
      <c r="D1470" s="1">
        <v>45401</v>
      </c>
      <c r="E1470" t="s">
        <v>1228</v>
      </c>
      <c r="F1470" t="s">
        <v>1457</v>
      </c>
      <c r="G1470">
        <v>99.67</v>
      </c>
      <c r="H1470">
        <v>530.53</v>
      </c>
      <c r="I1470">
        <v>52877.93</v>
      </c>
    </row>
    <row r="1471" spans="1:9" x14ac:dyDescent="0.3">
      <c r="A1471">
        <v>4494094</v>
      </c>
      <c r="B1471">
        <v>5264</v>
      </c>
      <c r="C1471" t="s">
        <v>2150</v>
      </c>
      <c r="D1471" s="1">
        <v>45177</v>
      </c>
      <c r="E1471" t="s">
        <v>1228</v>
      </c>
      <c r="F1471" t="s">
        <v>1556</v>
      </c>
      <c r="G1471">
        <v>67.16</v>
      </c>
      <c r="H1471">
        <v>669.66</v>
      </c>
      <c r="I1471">
        <v>44974.37</v>
      </c>
    </row>
    <row r="1472" spans="1:9" x14ac:dyDescent="0.3">
      <c r="A1472">
        <v>4778984</v>
      </c>
      <c r="B1472">
        <v>5264</v>
      </c>
      <c r="C1472" t="s">
        <v>2150</v>
      </c>
      <c r="D1472" s="1">
        <v>45098</v>
      </c>
      <c r="E1472" t="s">
        <v>1228</v>
      </c>
      <c r="F1472" t="s">
        <v>1662</v>
      </c>
      <c r="G1472">
        <v>22.66</v>
      </c>
      <c r="H1472">
        <v>573.41999999999996</v>
      </c>
      <c r="I1472">
        <v>12993.7</v>
      </c>
    </row>
    <row r="1473" spans="1:9" x14ac:dyDescent="0.3">
      <c r="A1473">
        <v>9916999</v>
      </c>
      <c r="B1473">
        <v>5264</v>
      </c>
      <c r="C1473" t="s">
        <v>2150</v>
      </c>
      <c r="D1473" s="1">
        <v>45217</v>
      </c>
      <c r="E1473" t="s">
        <v>1724</v>
      </c>
      <c r="F1473" t="s">
        <v>1861</v>
      </c>
      <c r="G1473">
        <v>38.92</v>
      </c>
      <c r="H1473">
        <v>885.75</v>
      </c>
      <c r="I1473">
        <v>34473.39</v>
      </c>
    </row>
    <row r="1474" spans="1:9" x14ac:dyDescent="0.3">
      <c r="A1474">
        <v>3615127</v>
      </c>
      <c r="B1474">
        <v>5264</v>
      </c>
      <c r="C1474" t="s">
        <v>2151</v>
      </c>
      <c r="D1474" s="1">
        <v>45036</v>
      </c>
      <c r="E1474" t="s">
        <v>1483</v>
      </c>
      <c r="F1474" t="s">
        <v>1905</v>
      </c>
      <c r="G1474">
        <v>14.88</v>
      </c>
      <c r="H1474">
        <v>643.14</v>
      </c>
      <c r="I1474">
        <v>9569.92</v>
      </c>
    </row>
    <row r="1475" spans="1:9" x14ac:dyDescent="0.3">
      <c r="A1475">
        <v>8543177</v>
      </c>
      <c r="B1475">
        <v>5264</v>
      </c>
      <c r="C1475" t="s">
        <v>2151</v>
      </c>
      <c r="D1475" s="1">
        <v>45376</v>
      </c>
      <c r="E1475" t="s">
        <v>1483</v>
      </c>
      <c r="F1475" t="s">
        <v>1336</v>
      </c>
      <c r="G1475">
        <v>44.06</v>
      </c>
      <c r="H1475">
        <v>270.81</v>
      </c>
      <c r="I1475">
        <v>11931.89</v>
      </c>
    </row>
    <row r="1476" spans="1:9" x14ac:dyDescent="0.3">
      <c r="A1476">
        <v>3827295</v>
      </c>
      <c r="B1476">
        <v>5264</v>
      </c>
      <c r="C1476" t="s">
        <v>2151</v>
      </c>
      <c r="D1476" s="1">
        <v>45081</v>
      </c>
      <c r="E1476" t="s">
        <v>1228</v>
      </c>
      <c r="F1476" t="s">
        <v>1889</v>
      </c>
      <c r="G1476">
        <v>10.41</v>
      </c>
      <c r="H1476">
        <v>790.18</v>
      </c>
      <c r="I1476">
        <v>8225.77</v>
      </c>
    </row>
    <row r="1477" spans="1:9" x14ac:dyDescent="0.3">
      <c r="A1477">
        <v>1750281</v>
      </c>
      <c r="B1477">
        <v>5264</v>
      </c>
      <c r="C1477" t="s">
        <v>2151</v>
      </c>
      <c r="D1477" s="1">
        <v>44868</v>
      </c>
      <c r="E1477" t="s">
        <v>1228</v>
      </c>
      <c r="F1477" t="s">
        <v>1824</v>
      </c>
      <c r="G1477">
        <v>39.85</v>
      </c>
      <c r="H1477">
        <v>610.75</v>
      </c>
      <c r="I1477">
        <v>24338.39</v>
      </c>
    </row>
    <row r="1478" spans="1:9" x14ac:dyDescent="0.3">
      <c r="A1478">
        <v>2242080</v>
      </c>
      <c r="B1478">
        <v>5264</v>
      </c>
      <c r="C1478" t="s">
        <v>2152</v>
      </c>
      <c r="D1478" s="1">
        <v>45429</v>
      </c>
      <c r="E1478" t="s">
        <v>1228</v>
      </c>
      <c r="F1478" t="s">
        <v>1129</v>
      </c>
      <c r="G1478">
        <v>66.11</v>
      </c>
      <c r="H1478">
        <v>607.30999999999995</v>
      </c>
      <c r="I1478">
        <v>40149.26</v>
      </c>
    </row>
    <row r="1479" spans="1:9" x14ac:dyDescent="0.3">
      <c r="A1479">
        <v>8862923</v>
      </c>
      <c r="B1479">
        <v>5264</v>
      </c>
      <c r="C1479" t="s">
        <v>2152</v>
      </c>
      <c r="D1479" s="1">
        <v>45229</v>
      </c>
      <c r="E1479" t="s">
        <v>1228</v>
      </c>
      <c r="F1479" t="s">
        <v>1380</v>
      </c>
      <c r="G1479">
        <v>97.4</v>
      </c>
      <c r="H1479">
        <v>422.81</v>
      </c>
      <c r="I1479">
        <v>41181.69</v>
      </c>
    </row>
    <row r="1480" spans="1:9" x14ac:dyDescent="0.3">
      <c r="A1480">
        <v>4156544</v>
      </c>
      <c r="B1480">
        <v>5264</v>
      </c>
      <c r="C1480" t="s">
        <v>2152</v>
      </c>
      <c r="D1480" s="1">
        <v>45383</v>
      </c>
      <c r="E1480" t="s">
        <v>1724</v>
      </c>
      <c r="F1480" t="s">
        <v>1013</v>
      </c>
      <c r="G1480">
        <v>13.14</v>
      </c>
      <c r="H1480">
        <v>942.23</v>
      </c>
      <c r="I1480">
        <v>12380.9</v>
      </c>
    </row>
    <row r="1481" spans="1:9" x14ac:dyDescent="0.3">
      <c r="A1481">
        <v>6760535</v>
      </c>
      <c r="B1481">
        <v>5318</v>
      </c>
      <c r="C1481" t="s">
        <v>2150</v>
      </c>
      <c r="D1481" s="1">
        <v>45211</v>
      </c>
      <c r="E1481" t="s">
        <v>1483</v>
      </c>
      <c r="F1481" t="s">
        <v>1193</v>
      </c>
      <c r="G1481">
        <v>4.04</v>
      </c>
      <c r="H1481">
        <v>277.67</v>
      </c>
      <c r="I1481">
        <v>1121.79</v>
      </c>
    </row>
    <row r="1482" spans="1:9" x14ac:dyDescent="0.3">
      <c r="A1482">
        <v>8520589</v>
      </c>
      <c r="B1482">
        <v>5318</v>
      </c>
      <c r="C1482" t="s">
        <v>2150</v>
      </c>
      <c r="D1482" s="1">
        <v>45229</v>
      </c>
      <c r="E1482" t="s">
        <v>1483</v>
      </c>
      <c r="F1482" t="s">
        <v>1253</v>
      </c>
      <c r="G1482">
        <v>80.52</v>
      </c>
      <c r="H1482">
        <v>978.08</v>
      </c>
      <c r="I1482">
        <v>78755</v>
      </c>
    </row>
    <row r="1483" spans="1:9" x14ac:dyDescent="0.3">
      <c r="A1483">
        <v>4020542</v>
      </c>
      <c r="B1483">
        <v>5318</v>
      </c>
      <c r="C1483" t="s">
        <v>2150</v>
      </c>
      <c r="D1483" s="1">
        <v>45214</v>
      </c>
      <c r="E1483" t="s">
        <v>1483</v>
      </c>
      <c r="F1483" t="s">
        <v>1600</v>
      </c>
      <c r="G1483">
        <v>25.83</v>
      </c>
      <c r="H1483">
        <v>539.13</v>
      </c>
      <c r="I1483">
        <v>13925.73</v>
      </c>
    </row>
    <row r="1484" spans="1:9" x14ac:dyDescent="0.3">
      <c r="A1484">
        <v>1929773</v>
      </c>
      <c r="B1484">
        <v>5318</v>
      </c>
      <c r="C1484" t="s">
        <v>2150</v>
      </c>
      <c r="D1484" s="1">
        <v>44935</v>
      </c>
      <c r="E1484" t="s">
        <v>965</v>
      </c>
      <c r="F1484" t="s">
        <v>1602</v>
      </c>
      <c r="G1484">
        <v>36.56</v>
      </c>
      <c r="H1484">
        <v>692.25</v>
      </c>
      <c r="I1484">
        <v>25308.66</v>
      </c>
    </row>
    <row r="1485" spans="1:9" x14ac:dyDescent="0.3">
      <c r="A1485">
        <v>9381971</v>
      </c>
      <c r="B1485">
        <v>5318</v>
      </c>
      <c r="C1485" t="s">
        <v>2150</v>
      </c>
      <c r="D1485" s="1">
        <v>45280</v>
      </c>
      <c r="E1485" t="s">
        <v>965</v>
      </c>
      <c r="F1485" t="s">
        <v>1620</v>
      </c>
      <c r="G1485">
        <v>75.92</v>
      </c>
      <c r="H1485">
        <v>159.82</v>
      </c>
      <c r="I1485">
        <v>12133.53</v>
      </c>
    </row>
    <row r="1486" spans="1:9" x14ac:dyDescent="0.3">
      <c r="A1486">
        <v>8452972</v>
      </c>
      <c r="B1486">
        <v>5318</v>
      </c>
      <c r="C1486" t="s">
        <v>2150</v>
      </c>
      <c r="D1486" s="1">
        <v>45484</v>
      </c>
      <c r="E1486" t="s">
        <v>1228</v>
      </c>
      <c r="F1486" t="s">
        <v>1474</v>
      </c>
      <c r="G1486">
        <v>30.72</v>
      </c>
      <c r="H1486">
        <v>850.85</v>
      </c>
      <c r="I1486">
        <v>26138.11</v>
      </c>
    </row>
    <row r="1487" spans="1:9" x14ac:dyDescent="0.3">
      <c r="A1487">
        <v>5467455</v>
      </c>
      <c r="B1487">
        <v>5318</v>
      </c>
      <c r="C1487" t="s">
        <v>2150</v>
      </c>
      <c r="D1487" s="1">
        <v>45477</v>
      </c>
      <c r="E1487" t="s">
        <v>1228</v>
      </c>
      <c r="F1487" t="s">
        <v>1554</v>
      </c>
      <c r="G1487">
        <v>31.92</v>
      </c>
      <c r="H1487">
        <v>824.4</v>
      </c>
      <c r="I1487">
        <v>26314.85</v>
      </c>
    </row>
    <row r="1488" spans="1:9" x14ac:dyDescent="0.3">
      <c r="A1488">
        <v>6791035</v>
      </c>
      <c r="B1488">
        <v>5318</v>
      </c>
      <c r="C1488" t="s">
        <v>2150</v>
      </c>
      <c r="D1488" s="1">
        <v>44929</v>
      </c>
      <c r="E1488" t="s">
        <v>1724</v>
      </c>
      <c r="F1488" t="s">
        <v>1052</v>
      </c>
      <c r="G1488">
        <v>3.57</v>
      </c>
      <c r="H1488">
        <v>542.57000000000005</v>
      </c>
      <c r="I1488">
        <v>1936.97</v>
      </c>
    </row>
    <row r="1489" spans="1:9" x14ac:dyDescent="0.3">
      <c r="A1489">
        <v>5200749</v>
      </c>
      <c r="B1489">
        <v>5318</v>
      </c>
      <c r="C1489" t="s">
        <v>2151</v>
      </c>
      <c r="D1489" s="1">
        <v>45385</v>
      </c>
      <c r="E1489" t="s">
        <v>1483</v>
      </c>
      <c r="F1489" t="s">
        <v>1849</v>
      </c>
      <c r="G1489">
        <v>63.36</v>
      </c>
      <c r="H1489">
        <v>974.18</v>
      </c>
      <c r="I1489">
        <v>61724.04</v>
      </c>
    </row>
    <row r="1490" spans="1:9" x14ac:dyDescent="0.3">
      <c r="A1490">
        <v>9401773</v>
      </c>
      <c r="B1490">
        <v>5318</v>
      </c>
      <c r="C1490" t="s">
        <v>2151</v>
      </c>
      <c r="D1490" s="1">
        <v>45107</v>
      </c>
      <c r="E1490" t="s">
        <v>1483</v>
      </c>
      <c r="F1490" t="s">
        <v>1261</v>
      </c>
      <c r="G1490">
        <v>80.34</v>
      </c>
      <c r="H1490">
        <v>805.21</v>
      </c>
      <c r="I1490">
        <v>64690.57</v>
      </c>
    </row>
    <row r="1491" spans="1:9" x14ac:dyDescent="0.3">
      <c r="A1491">
        <v>1919306</v>
      </c>
      <c r="B1491">
        <v>5318</v>
      </c>
      <c r="C1491" t="s">
        <v>2151</v>
      </c>
      <c r="D1491" s="1">
        <v>45427</v>
      </c>
      <c r="E1491" t="s">
        <v>1724</v>
      </c>
      <c r="F1491" t="s">
        <v>1398</v>
      </c>
      <c r="G1491">
        <v>36.049999999999997</v>
      </c>
      <c r="H1491">
        <v>124.09</v>
      </c>
      <c r="I1491">
        <v>4473.4399999999996</v>
      </c>
    </row>
    <row r="1492" spans="1:9" x14ac:dyDescent="0.3">
      <c r="A1492">
        <v>3250662</v>
      </c>
      <c r="B1492">
        <v>5318</v>
      </c>
      <c r="C1492" t="s">
        <v>2151</v>
      </c>
      <c r="D1492" s="1">
        <v>45002</v>
      </c>
      <c r="E1492" t="s">
        <v>1724</v>
      </c>
      <c r="F1492" t="s">
        <v>1225</v>
      </c>
      <c r="G1492">
        <v>94.24</v>
      </c>
      <c r="H1492">
        <v>63.46</v>
      </c>
      <c r="I1492">
        <v>5980.47</v>
      </c>
    </row>
    <row r="1493" spans="1:9" x14ac:dyDescent="0.3">
      <c r="A1493">
        <v>1279039</v>
      </c>
      <c r="B1493">
        <v>5318</v>
      </c>
      <c r="C1493" t="s">
        <v>2151</v>
      </c>
      <c r="D1493" s="1">
        <v>45425</v>
      </c>
      <c r="E1493" t="s">
        <v>1228</v>
      </c>
      <c r="F1493" t="s">
        <v>1154</v>
      </c>
      <c r="G1493">
        <v>70.290000000000006</v>
      </c>
      <c r="H1493">
        <v>531.13</v>
      </c>
      <c r="I1493">
        <v>37333.129999999997</v>
      </c>
    </row>
    <row r="1494" spans="1:9" x14ac:dyDescent="0.3">
      <c r="A1494">
        <v>9235777</v>
      </c>
      <c r="B1494">
        <v>5318</v>
      </c>
      <c r="C1494" t="s">
        <v>2152</v>
      </c>
      <c r="D1494" s="1">
        <v>45144</v>
      </c>
      <c r="E1494" t="s">
        <v>1483</v>
      </c>
      <c r="F1494" t="s">
        <v>1455</v>
      </c>
      <c r="G1494">
        <v>91.3</v>
      </c>
      <c r="H1494">
        <v>349.97</v>
      </c>
      <c r="I1494">
        <v>31952.26</v>
      </c>
    </row>
    <row r="1495" spans="1:9" x14ac:dyDescent="0.3">
      <c r="A1495">
        <v>3212715</v>
      </c>
      <c r="B1495">
        <v>5318</v>
      </c>
      <c r="C1495" t="s">
        <v>2152</v>
      </c>
      <c r="D1495" s="1">
        <v>44873</v>
      </c>
      <c r="E1495" t="s">
        <v>1483</v>
      </c>
      <c r="F1495" t="s">
        <v>1830</v>
      </c>
      <c r="G1495">
        <v>66.28</v>
      </c>
      <c r="H1495">
        <v>514.25</v>
      </c>
      <c r="I1495">
        <v>34084.49</v>
      </c>
    </row>
    <row r="1496" spans="1:9" x14ac:dyDescent="0.3">
      <c r="A1496">
        <v>2002072</v>
      </c>
      <c r="B1496">
        <v>5318</v>
      </c>
      <c r="C1496" t="s">
        <v>2152</v>
      </c>
      <c r="D1496" s="1">
        <v>45539</v>
      </c>
      <c r="E1496" t="s">
        <v>1724</v>
      </c>
      <c r="F1496" t="s">
        <v>1560</v>
      </c>
      <c r="G1496">
        <v>43.26</v>
      </c>
      <c r="H1496">
        <v>140.81</v>
      </c>
      <c r="I1496">
        <v>6091.44</v>
      </c>
    </row>
    <row r="1497" spans="1:9" x14ac:dyDescent="0.3">
      <c r="A1497">
        <v>9930588</v>
      </c>
      <c r="B1497">
        <v>5390</v>
      </c>
      <c r="C1497" t="s">
        <v>2150</v>
      </c>
      <c r="D1497" s="1">
        <v>45410</v>
      </c>
      <c r="E1497" t="s">
        <v>1483</v>
      </c>
      <c r="F1497" t="s">
        <v>1311</v>
      </c>
      <c r="G1497">
        <v>95.28</v>
      </c>
      <c r="H1497">
        <v>379.86</v>
      </c>
      <c r="I1497">
        <v>36193.06</v>
      </c>
    </row>
    <row r="1498" spans="1:9" x14ac:dyDescent="0.3">
      <c r="A1498">
        <v>5122657</v>
      </c>
      <c r="B1498">
        <v>5390</v>
      </c>
      <c r="C1498" t="s">
        <v>2150</v>
      </c>
      <c r="D1498" s="1">
        <v>45403</v>
      </c>
      <c r="E1498" t="s">
        <v>1483</v>
      </c>
      <c r="F1498" t="s">
        <v>1369</v>
      </c>
      <c r="G1498">
        <v>45.98</v>
      </c>
      <c r="H1498">
        <v>953.76</v>
      </c>
      <c r="I1498">
        <v>43853.88</v>
      </c>
    </row>
    <row r="1499" spans="1:9" x14ac:dyDescent="0.3">
      <c r="A1499">
        <v>4474420</v>
      </c>
      <c r="B1499">
        <v>5390</v>
      </c>
      <c r="C1499" t="s">
        <v>2150</v>
      </c>
      <c r="D1499" s="1">
        <v>45433</v>
      </c>
      <c r="E1499" t="s">
        <v>965</v>
      </c>
      <c r="F1499" t="s">
        <v>1042</v>
      </c>
      <c r="G1499">
        <v>81.3</v>
      </c>
      <c r="H1499">
        <v>214.52</v>
      </c>
      <c r="I1499">
        <v>17440.48</v>
      </c>
    </row>
    <row r="1500" spans="1:9" x14ac:dyDescent="0.3">
      <c r="A1500">
        <v>4367436</v>
      </c>
      <c r="B1500">
        <v>5390</v>
      </c>
      <c r="C1500" t="s">
        <v>2150</v>
      </c>
      <c r="D1500" s="1">
        <v>45504</v>
      </c>
      <c r="E1500" t="s">
        <v>965</v>
      </c>
      <c r="F1500" t="s">
        <v>1211</v>
      </c>
      <c r="G1500">
        <v>63.25</v>
      </c>
      <c r="H1500">
        <v>524.12</v>
      </c>
      <c r="I1500">
        <v>33150.589999999997</v>
      </c>
    </row>
    <row r="1501" spans="1:9" x14ac:dyDescent="0.3">
      <c r="A1501">
        <v>6494612</v>
      </c>
      <c r="B1501">
        <v>5390</v>
      </c>
      <c r="C1501" t="s">
        <v>2150</v>
      </c>
      <c r="D1501" s="1">
        <v>45176</v>
      </c>
      <c r="E1501" t="s">
        <v>1228</v>
      </c>
      <c r="F1501" t="s">
        <v>1896</v>
      </c>
      <c r="G1501">
        <v>59.83</v>
      </c>
      <c r="H1501">
        <v>362.68</v>
      </c>
      <c r="I1501">
        <v>21699.14</v>
      </c>
    </row>
    <row r="1502" spans="1:9" x14ac:dyDescent="0.3">
      <c r="A1502">
        <v>8604812</v>
      </c>
      <c r="B1502">
        <v>5390</v>
      </c>
      <c r="C1502" t="s">
        <v>2150</v>
      </c>
      <c r="D1502" s="1">
        <v>45323</v>
      </c>
      <c r="E1502" t="s">
        <v>1228</v>
      </c>
      <c r="F1502" t="s">
        <v>1337</v>
      </c>
      <c r="G1502">
        <v>85.12</v>
      </c>
      <c r="H1502">
        <v>376.56</v>
      </c>
      <c r="I1502">
        <v>32052.79</v>
      </c>
    </row>
    <row r="1503" spans="1:9" x14ac:dyDescent="0.3">
      <c r="A1503">
        <v>1842895</v>
      </c>
      <c r="B1503">
        <v>5390</v>
      </c>
      <c r="C1503" t="s">
        <v>2150</v>
      </c>
      <c r="D1503" s="1">
        <v>45304</v>
      </c>
      <c r="E1503" t="s">
        <v>1228</v>
      </c>
      <c r="F1503" t="s">
        <v>1395</v>
      </c>
      <c r="G1503">
        <v>98.49</v>
      </c>
      <c r="H1503">
        <v>562.54999999999995</v>
      </c>
      <c r="I1503">
        <v>55405.55</v>
      </c>
    </row>
    <row r="1504" spans="1:9" x14ac:dyDescent="0.3">
      <c r="A1504">
        <v>3574121</v>
      </c>
      <c r="B1504">
        <v>5390</v>
      </c>
      <c r="C1504" t="s">
        <v>2150</v>
      </c>
      <c r="D1504" s="1">
        <v>44990</v>
      </c>
      <c r="E1504" t="s">
        <v>1724</v>
      </c>
      <c r="F1504" t="s">
        <v>1589</v>
      </c>
      <c r="G1504">
        <v>56.84</v>
      </c>
      <c r="H1504">
        <v>703.4</v>
      </c>
      <c r="I1504">
        <v>39981.26</v>
      </c>
    </row>
    <row r="1505" spans="1:9" x14ac:dyDescent="0.3">
      <c r="A1505">
        <v>8395157</v>
      </c>
      <c r="B1505">
        <v>5390</v>
      </c>
      <c r="C1505" t="s">
        <v>2151</v>
      </c>
      <c r="D1505" s="1">
        <v>44976</v>
      </c>
      <c r="E1505" t="s">
        <v>1724</v>
      </c>
      <c r="F1505" t="s">
        <v>1466</v>
      </c>
      <c r="G1505">
        <v>71.489999999999995</v>
      </c>
      <c r="H1505">
        <v>491.62</v>
      </c>
      <c r="I1505">
        <v>35145.910000000003</v>
      </c>
    </row>
    <row r="1506" spans="1:9" x14ac:dyDescent="0.3">
      <c r="A1506">
        <v>7347147</v>
      </c>
      <c r="B1506">
        <v>5390</v>
      </c>
      <c r="C1506" t="s">
        <v>2151</v>
      </c>
      <c r="D1506" s="1">
        <v>45313</v>
      </c>
      <c r="E1506" t="s">
        <v>1724</v>
      </c>
      <c r="F1506" t="s">
        <v>1765</v>
      </c>
      <c r="G1506">
        <v>2.41</v>
      </c>
      <c r="H1506">
        <v>958.11</v>
      </c>
      <c r="I1506">
        <v>2309.0500000000002</v>
      </c>
    </row>
    <row r="1507" spans="1:9" x14ac:dyDescent="0.3">
      <c r="A1507">
        <v>8653934</v>
      </c>
      <c r="B1507">
        <v>5390</v>
      </c>
      <c r="C1507" t="s">
        <v>2151</v>
      </c>
      <c r="D1507" s="1">
        <v>45503</v>
      </c>
      <c r="E1507" t="s">
        <v>1724</v>
      </c>
      <c r="F1507" t="s">
        <v>1881</v>
      </c>
      <c r="G1507">
        <v>89.23</v>
      </c>
      <c r="H1507">
        <v>649.67999999999995</v>
      </c>
      <c r="I1507">
        <v>57970.95</v>
      </c>
    </row>
    <row r="1508" spans="1:9" x14ac:dyDescent="0.3">
      <c r="A1508">
        <v>7673436</v>
      </c>
      <c r="B1508">
        <v>5390</v>
      </c>
      <c r="C1508" t="s">
        <v>2151</v>
      </c>
      <c r="D1508" s="1">
        <v>45486</v>
      </c>
      <c r="E1508" t="s">
        <v>1228</v>
      </c>
      <c r="F1508" t="s">
        <v>1502</v>
      </c>
      <c r="G1508">
        <v>60.44</v>
      </c>
      <c r="H1508">
        <v>61.12</v>
      </c>
      <c r="I1508">
        <v>3694.09</v>
      </c>
    </row>
    <row r="1509" spans="1:9" x14ac:dyDescent="0.3">
      <c r="A1509">
        <v>1926354</v>
      </c>
      <c r="B1509">
        <v>5390</v>
      </c>
      <c r="C1509" t="s">
        <v>2152</v>
      </c>
      <c r="D1509" s="1">
        <v>45223</v>
      </c>
      <c r="E1509" t="s">
        <v>1483</v>
      </c>
      <c r="F1509" t="s">
        <v>1876</v>
      </c>
      <c r="G1509">
        <v>34.380000000000003</v>
      </c>
      <c r="H1509">
        <v>61.43</v>
      </c>
      <c r="I1509">
        <v>2111.96</v>
      </c>
    </row>
    <row r="1510" spans="1:9" x14ac:dyDescent="0.3">
      <c r="A1510">
        <v>3170407</v>
      </c>
      <c r="B1510">
        <v>5390</v>
      </c>
      <c r="C1510" t="s">
        <v>2152</v>
      </c>
      <c r="D1510" s="1">
        <v>45076</v>
      </c>
      <c r="E1510" t="s">
        <v>1228</v>
      </c>
      <c r="F1510" t="s">
        <v>1787</v>
      </c>
      <c r="G1510">
        <v>76.599999999999994</v>
      </c>
      <c r="H1510">
        <v>906.76</v>
      </c>
      <c r="I1510">
        <v>69457.820000000007</v>
      </c>
    </row>
    <row r="1511" spans="1:9" x14ac:dyDescent="0.3">
      <c r="A1511">
        <v>7298738</v>
      </c>
      <c r="B1511">
        <v>5390</v>
      </c>
      <c r="C1511" t="s">
        <v>2152</v>
      </c>
      <c r="D1511" s="1">
        <v>45151</v>
      </c>
      <c r="E1511" t="s">
        <v>965</v>
      </c>
      <c r="F1511" t="s">
        <v>1732</v>
      </c>
      <c r="G1511">
        <v>48.93</v>
      </c>
      <c r="H1511">
        <v>211.7</v>
      </c>
      <c r="I1511">
        <v>10358.48</v>
      </c>
    </row>
    <row r="1512" spans="1:9" x14ac:dyDescent="0.3">
      <c r="A1512">
        <v>6134955</v>
      </c>
      <c r="B1512">
        <v>5396</v>
      </c>
      <c r="C1512" t="s">
        <v>2150</v>
      </c>
      <c r="D1512" s="1">
        <v>45408</v>
      </c>
      <c r="E1512" t="s">
        <v>1483</v>
      </c>
      <c r="F1512" t="s">
        <v>1640</v>
      </c>
      <c r="G1512">
        <v>40.9</v>
      </c>
      <c r="H1512">
        <v>923.36</v>
      </c>
      <c r="I1512">
        <v>37765.42</v>
      </c>
    </row>
    <row r="1513" spans="1:9" x14ac:dyDescent="0.3">
      <c r="A1513">
        <v>5190198</v>
      </c>
      <c r="B1513">
        <v>5396</v>
      </c>
      <c r="C1513" t="s">
        <v>2150</v>
      </c>
      <c r="D1513" s="1">
        <v>45352</v>
      </c>
      <c r="E1513" t="s">
        <v>1483</v>
      </c>
      <c r="F1513" t="s">
        <v>1936</v>
      </c>
      <c r="G1513">
        <v>58.77</v>
      </c>
      <c r="H1513">
        <v>828.07</v>
      </c>
      <c r="I1513">
        <v>48665.67</v>
      </c>
    </row>
    <row r="1514" spans="1:9" x14ac:dyDescent="0.3">
      <c r="A1514">
        <v>3753456</v>
      </c>
      <c r="B1514">
        <v>5396</v>
      </c>
      <c r="C1514" t="s">
        <v>2150</v>
      </c>
      <c r="D1514" s="1">
        <v>45154</v>
      </c>
      <c r="E1514" t="s">
        <v>965</v>
      </c>
      <c r="F1514" t="s">
        <v>1186</v>
      </c>
      <c r="G1514">
        <v>43.87</v>
      </c>
      <c r="H1514">
        <v>494.2</v>
      </c>
      <c r="I1514">
        <v>21680.55</v>
      </c>
    </row>
    <row r="1515" spans="1:9" x14ac:dyDescent="0.3">
      <c r="A1515">
        <v>7389201</v>
      </c>
      <c r="B1515">
        <v>5396</v>
      </c>
      <c r="C1515" t="s">
        <v>2150</v>
      </c>
      <c r="D1515" s="1">
        <v>45234</v>
      </c>
      <c r="E1515" t="s">
        <v>965</v>
      </c>
      <c r="F1515" t="s">
        <v>1167</v>
      </c>
      <c r="G1515">
        <v>43.7</v>
      </c>
      <c r="H1515">
        <v>574.33000000000004</v>
      </c>
      <c r="I1515">
        <v>25098.22</v>
      </c>
    </row>
    <row r="1516" spans="1:9" x14ac:dyDescent="0.3">
      <c r="A1516">
        <v>5976013</v>
      </c>
      <c r="B1516">
        <v>5396</v>
      </c>
      <c r="C1516" t="s">
        <v>2150</v>
      </c>
      <c r="D1516" s="1">
        <v>45103</v>
      </c>
      <c r="E1516" t="s">
        <v>1228</v>
      </c>
      <c r="F1516" t="s">
        <v>1598</v>
      </c>
      <c r="G1516">
        <v>60.75</v>
      </c>
      <c r="H1516">
        <v>307.12</v>
      </c>
      <c r="I1516">
        <v>18657.54</v>
      </c>
    </row>
    <row r="1517" spans="1:9" x14ac:dyDescent="0.3">
      <c r="A1517">
        <v>1329024</v>
      </c>
      <c r="B1517">
        <v>5396</v>
      </c>
      <c r="C1517" t="s">
        <v>2150</v>
      </c>
      <c r="D1517" s="1">
        <v>45416</v>
      </c>
      <c r="E1517" t="s">
        <v>1228</v>
      </c>
      <c r="F1517" t="s">
        <v>1353</v>
      </c>
      <c r="G1517">
        <v>87.55</v>
      </c>
      <c r="H1517">
        <v>675.88</v>
      </c>
      <c r="I1517">
        <v>59173.29</v>
      </c>
    </row>
    <row r="1518" spans="1:9" x14ac:dyDescent="0.3">
      <c r="A1518">
        <v>7061843</v>
      </c>
      <c r="B1518">
        <v>5396</v>
      </c>
      <c r="C1518" t="s">
        <v>2151</v>
      </c>
      <c r="D1518" s="1">
        <v>45451</v>
      </c>
      <c r="E1518" t="s">
        <v>965</v>
      </c>
      <c r="F1518" t="s">
        <v>1150</v>
      </c>
      <c r="G1518">
        <v>6.49</v>
      </c>
      <c r="H1518">
        <v>892.27</v>
      </c>
      <c r="I1518">
        <v>5790.83</v>
      </c>
    </row>
    <row r="1519" spans="1:9" x14ac:dyDescent="0.3">
      <c r="A1519">
        <v>1179417</v>
      </c>
      <c r="B1519">
        <v>5396</v>
      </c>
      <c r="C1519" t="s">
        <v>2151</v>
      </c>
      <c r="D1519" s="1">
        <v>45543</v>
      </c>
      <c r="E1519" t="s">
        <v>1483</v>
      </c>
      <c r="F1519" t="s">
        <v>1255</v>
      </c>
      <c r="G1519">
        <v>77.44</v>
      </c>
      <c r="H1519">
        <v>103.15</v>
      </c>
      <c r="I1519">
        <v>7987.94</v>
      </c>
    </row>
    <row r="1520" spans="1:9" x14ac:dyDescent="0.3">
      <c r="A1520">
        <v>6840487</v>
      </c>
      <c r="B1520">
        <v>5396</v>
      </c>
      <c r="C1520" t="s">
        <v>2151</v>
      </c>
      <c r="D1520" s="1">
        <v>44872</v>
      </c>
      <c r="E1520" t="s">
        <v>1724</v>
      </c>
      <c r="F1520" t="s">
        <v>1477</v>
      </c>
      <c r="G1520">
        <v>77.28</v>
      </c>
      <c r="H1520">
        <v>839.73</v>
      </c>
      <c r="I1520">
        <v>64894.33</v>
      </c>
    </row>
    <row r="1521" spans="1:9" x14ac:dyDescent="0.3">
      <c r="A1521">
        <v>3456536</v>
      </c>
      <c r="B1521">
        <v>5396</v>
      </c>
      <c r="C1521" t="s">
        <v>2151</v>
      </c>
      <c r="D1521" s="1">
        <v>45383</v>
      </c>
      <c r="E1521" t="s">
        <v>1228</v>
      </c>
      <c r="F1521" t="s">
        <v>1279</v>
      </c>
      <c r="G1521">
        <v>70.61</v>
      </c>
      <c r="H1521">
        <v>822.83</v>
      </c>
      <c r="I1521">
        <v>58100.03</v>
      </c>
    </row>
    <row r="1522" spans="1:9" x14ac:dyDescent="0.3">
      <c r="A1522">
        <v>2402054</v>
      </c>
      <c r="B1522">
        <v>5396</v>
      </c>
      <c r="C1522" t="s">
        <v>2151</v>
      </c>
      <c r="D1522" s="1">
        <v>45372</v>
      </c>
      <c r="E1522" t="s">
        <v>1228</v>
      </c>
      <c r="F1522" t="s">
        <v>977</v>
      </c>
      <c r="G1522">
        <v>91.02</v>
      </c>
      <c r="H1522">
        <v>607.41</v>
      </c>
      <c r="I1522">
        <v>55286.46</v>
      </c>
    </row>
    <row r="1523" spans="1:9" x14ac:dyDescent="0.3">
      <c r="A1523">
        <v>1604396</v>
      </c>
      <c r="B1523">
        <v>5396</v>
      </c>
      <c r="C1523" t="s">
        <v>2151</v>
      </c>
      <c r="D1523" s="1">
        <v>45151</v>
      </c>
      <c r="E1523" t="s">
        <v>1228</v>
      </c>
      <c r="F1523" t="s">
        <v>1443</v>
      </c>
      <c r="G1523">
        <v>10.63</v>
      </c>
      <c r="H1523">
        <v>478.37</v>
      </c>
      <c r="I1523">
        <v>5085.07</v>
      </c>
    </row>
    <row r="1524" spans="1:9" x14ac:dyDescent="0.3">
      <c r="A1524">
        <v>4516099</v>
      </c>
      <c r="B1524">
        <v>5396</v>
      </c>
      <c r="C1524" t="s">
        <v>2151</v>
      </c>
      <c r="D1524" s="1">
        <v>45499</v>
      </c>
      <c r="E1524" t="s">
        <v>1228</v>
      </c>
      <c r="F1524" t="s">
        <v>1722</v>
      </c>
      <c r="G1524">
        <v>56.58</v>
      </c>
      <c r="H1524">
        <v>730.84</v>
      </c>
      <c r="I1524">
        <v>41350.93</v>
      </c>
    </row>
    <row r="1525" spans="1:9" x14ac:dyDescent="0.3">
      <c r="A1525">
        <v>5014688</v>
      </c>
      <c r="B1525">
        <v>5396</v>
      </c>
      <c r="C1525" t="s">
        <v>2152</v>
      </c>
      <c r="D1525" s="1">
        <v>45549</v>
      </c>
      <c r="E1525" t="s">
        <v>1228</v>
      </c>
      <c r="F1525" t="s">
        <v>1726</v>
      </c>
      <c r="G1525">
        <v>37.06</v>
      </c>
      <c r="H1525">
        <v>634.98</v>
      </c>
      <c r="I1525">
        <v>23532.36</v>
      </c>
    </row>
    <row r="1526" spans="1:9" x14ac:dyDescent="0.3">
      <c r="A1526">
        <v>3510799</v>
      </c>
      <c r="B1526">
        <v>5431</v>
      </c>
      <c r="C1526" t="s">
        <v>2150</v>
      </c>
      <c r="D1526" s="1">
        <v>44932</v>
      </c>
      <c r="E1526" t="s">
        <v>1483</v>
      </c>
      <c r="F1526" t="s">
        <v>1148</v>
      </c>
      <c r="G1526">
        <v>44.82</v>
      </c>
      <c r="H1526">
        <v>166.75</v>
      </c>
      <c r="I1526">
        <v>7473.73</v>
      </c>
    </row>
    <row r="1527" spans="1:9" x14ac:dyDescent="0.3">
      <c r="A1527">
        <v>6095195</v>
      </c>
      <c r="B1527">
        <v>5431</v>
      </c>
      <c r="C1527" t="s">
        <v>2150</v>
      </c>
      <c r="D1527" s="1">
        <v>44930</v>
      </c>
      <c r="E1527" t="s">
        <v>965</v>
      </c>
      <c r="F1527" t="s">
        <v>1840</v>
      </c>
      <c r="G1527">
        <v>14.49</v>
      </c>
      <c r="H1527">
        <v>234.12</v>
      </c>
      <c r="I1527">
        <v>3392.4</v>
      </c>
    </row>
    <row r="1528" spans="1:9" x14ac:dyDescent="0.3">
      <c r="A1528">
        <v>5972331</v>
      </c>
      <c r="B1528">
        <v>5431</v>
      </c>
      <c r="C1528" t="s">
        <v>2150</v>
      </c>
      <c r="D1528" s="1">
        <v>45473</v>
      </c>
      <c r="E1528" t="s">
        <v>1228</v>
      </c>
      <c r="F1528" t="s">
        <v>1394</v>
      </c>
      <c r="G1528">
        <v>88.4</v>
      </c>
      <c r="H1528">
        <v>698.98</v>
      </c>
      <c r="I1528">
        <v>61789.83</v>
      </c>
    </row>
    <row r="1529" spans="1:9" x14ac:dyDescent="0.3">
      <c r="A1529">
        <v>7212183</v>
      </c>
      <c r="B1529">
        <v>5431</v>
      </c>
      <c r="C1529" t="s">
        <v>2151</v>
      </c>
      <c r="D1529" s="1">
        <v>44933</v>
      </c>
      <c r="E1529" t="s">
        <v>965</v>
      </c>
      <c r="F1529" t="s">
        <v>1607</v>
      </c>
      <c r="G1529">
        <v>63.43</v>
      </c>
      <c r="H1529">
        <v>574.75</v>
      </c>
      <c r="I1529">
        <v>36456.39</v>
      </c>
    </row>
    <row r="1530" spans="1:9" x14ac:dyDescent="0.3">
      <c r="A1530">
        <v>1913183</v>
      </c>
      <c r="B1530">
        <v>5431</v>
      </c>
      <c r="C1530" t="s">
        <v>2151</v>
      </c>
      <c r="D1530" s="1">
        <v>45071</v>
      </c>
      <c r="E1530" t="s">
        <v>1483</v>
      </c>
      <c r="F1530" t="s">
        <v>1047</v>
      </c>
      <c r="G1530">
        <v>80</v>
      </c>
      <c r="H1530">
        <v>935.85</v>
      </c>
      <c r="I1530">
        <v>74868</v>
      </c>
    </row>
    <row r="1531" spans="1:9" x14ac:dyDescent="0.3">
      <c r="A1531">
        <v>2210397</v>
      </c>
      <c r="B1531">
        <v>5431</v>
      </c>
      <c r="C1531" t="s">
        <v>2151</v>
      </c>
      <c r="D1531" s="1">
        <v>45115</v>
      </c>
      <c r="E1531" t="s">
        <v>1483</v>
      </c>
      <c r="F1531" t="s">
        <v>1372</v>
      </c>
      <c r="G1531">
        <v>93.32</v>
      </c>
      <c r="H1531">
        <v>135.85</v>
      </c>
      <c r="I1531">
        <v>12677.52</v>
      </c>
    </row>
    <row r="1532" spans="1:9" x14ac:dyDescent="0.3">
      <c r="A1532">
        <v>7810955</v>
      </c>
      <c r="B1532">
        <v>5431</v>
      </c>
      <c r="C1532" t="s">
        <v>2151</v>
      </c>
      <c r="D1532" s="1">
        <v>45037</v>
      </c>
      <c r="E1532" t="s">
        <v>1724</v>
      </c>
      <c r="F1532" t="s">
        <v>1356</v>
      </c>
      <c r="G1532">
        <v>99.19</v>
      </c>
      <c r="H1532">
        <v>394.47</v>
      </c>
      <c r="I1532">
        <v>39127.480000000003</v>
      </c>
    </row>
    <row r="1533" spans="1:9" x14ac:dyDescent="0.3">
      <c r="A1533">
        <v>7654063</v>
      </c>
      <c r="B1533">
        <v>5431</v>
      </c>
      <c r="C1533" t="s">
        <v>2151</v>
      </c>
      <c r="D1533" s="1">
        <v>44924</v>
      </c>
      <c r="E1533" t="s">
        <v>1228</v>
      </c>
      <c r="F1533" t="s">
        <v>1722</v>
      </c>
      <c r="G1533">
        <v>46.43</v>
      </c>
      <c r="H1533">
        <v>273.75</v>
      </c>
      <c r="I1533">
        <v>12710.21</v>
      </c>
    </row>
    <row r="1534" spans="1:9" x14ac:dyDescent="0.3">
      <c r="A1534">
        <v>2561574</v>
      </c>
      <c r="B1534">
        <v>5431</v>
      </c>
      <c r="C1534" t="s">
        <v>2152</v>
      </c>
      <c r="D1534" s="1">
        <v>45248</v>
      </c>
      <c r="E1534" t="s">
        <v>1483</v>
      </c>
      <c r="F1534" t="s">
        <v>1141</v>
      </c>
      <c r="G1534">
        <v>76.91</v>
      </c>
      <c r="H1534">
        <v>535.96</v>
      </c>
      <c r="I1534">
        <v>41220.68</v>
      </c>
    </row>
    <row r="1535" spans="1:9" x14ac:dyDescent="0.3">
      <c r="A1535">
        <v>1135388</v>
      </c>
      <c r="B1535">
        <v>5431</v>
      </c>
      <c r="C1535" t="s">
        <v>2152</v>
      </c>
      <c r="D1535" s="1">
        <v>44897</v>
      </c>
      <c r="E1535" t="s">
        <v>1483</v>
      </c>
      <c r="F1535" t="s">
        <v>1029</v>
      </c>
      <c r="G1535">
        <v>29.87</v>
      </c>
      <c r="H1535">
        <v>214.94</v>
      </c>
      <c r="I1535">
        <v>6420.26</v>
      </c>
    </row>
    <row r="1536" spans="1:9" x14ac:dyDescent="0.3">
      <c r="A1536">
        <v>6722657</v>
      </c>
      <c r="B1536">
        <v>5431</v>
      </c>
      <c r="C1536" t="s">
        <v>2152</v>
      </c>
      <c r="D1536" s="1">
        <v>45364</v>
      </c>
      <c r="E1536" t="s">
        <v>1724</v>
      </c>
      <c r="F1536" t="s">
        <v>1439</v>
      </c>
      <c r="G1536">
        <v>63.02</v>
      </c>
      <c r="H1536">
        <v>501.87</v>
      </c>
      <c r="I1536">
        <v>31627.85</v>
      </c>
    </row>
    <row r="1537" spans="1:9" x14ac:dyDescent="0.3">
      <c r="A1537">
        <v>3492955</v>
      </c>
      <c r="B1537">
        <v>5431</v>
      </c>
      <c r="C1537" t="s">
        <v>2152</v>
      </c>
      <c r="D1537" s="1">
        <v>44849</v>
      </c>
      <c r="E1537" t="s">
        <v>1724</v>
      </c>
      <c r="F1537" t="s">
        <v>1830</v>
      </c>
      <c r="G1537">
        <v>85.66</v>
      </c>
      <c r="H1537">
        <v>205.27</v>
      </c>
      <c r="I1537">
        <v>17583.43</v>
      </c>
    </row>
    <row r="1538" spans="1:9" x14ac:dyDescent="0.3">
      <c r="A1538">
        <v>3108898</v>
      </c>
      <c r="B1538">
        <v>5541</v>
      </c>
      <c r="C1538" t="s">
        <v>2150</v>
      </c>
      <c r="D1538" s="1">
        <v>44961</v>
      </c>
      <c r="E1538" t="s">
        <v>1483</v>
      </c>
      <c r="F1538" t="s">
        <v>1159</v>
      </c>
      <c r="G1538">
        <v>54.3</v>
      </c>
      <c r="H1538">
        <v>620.37</v>
      </c>
      <c r="I1538">
        <v>33686.089999999997</v>
      </c>
    </row>
    <row r="1539" spans="1:9" x14ac:dyDescent="0.3">
      <c r="A1539">
        <v>9223544</v>
      </c>
      <c r="B1539">
        <v>5541</v>
      </c>
      <c r="C1539" t="s">
        <v>2150</v>
      </c>
      <c r="D1539" s="1">
        <v>44926</v>
      </c>
      <c r="E1539" t="s">
        <v>1483</v>
      </c>
      <c r="F1539" t="s">
        <v>1757</v>
      </c>
      <c r="G1539">
        <v>12.67</v>
      </c>
      <c r="H1539">
        <v>118.15</v>
      </c>
      <c r="I1539">
        <v>1496.96</v>
      </c>
    </row>
    <row r="1540" spans="1:9" x14ac:dyDescent="0.3">
      <c r="A1540">
        <v>1291126</v>
      </c>
      <c r="B1540">
        <v>5541</v>
      </c>
      <c r="C1540" t="s">
        <v>2150</v>
      </c>
      <c r="D1540" s="1">
        <v>45298</v>
      </c>
      <c r="E1540" t="s">
        <v>1483</v>
      </c>
      <c r="F1540" t="s">
        <v>1881</v>
      </c>
      <c r="G1540">
        <v>58.85</v>
      </c>
      <c r="H1540">
        <v>727.68</v>
      </c>
      <c r="I1540">
        <v>42823.97</v>
      </c>
    </row>
    <row r="1541" spans="1:9" x14ac:dyDescent="0.3">
      <c r="A1541">
        <v>9514047</v>
      </c>
      <c r="B1541">
        <v>5541</v>
      </c>
      <c r="C1541" t="s">
        <v>2150</v>
      </c>
      <c r="D1541" s="1">
        <v>44914</v>
      </c>
      <c r="E1541" t="s">
        <v>965</v>
      </c>
      <c r="F1541" t="s">
        <v>1883</v>
      </c>
      <c r="G1541">
        <v>95.68</v>
      </c>
      <c r="H1541">
        <v>707.64</v>
      </c>
      <c r="I1541">
        <v>67707</v>
      </c>
    </row>
    <row r="1542" spans="1:9" x14ac:dyDescent="0.3">
      <c r="A1542">
        <v>9257287</v>
      </c>
      <c r="B1542">
        <v>5541</v>
      </c>
      <c r="C1542" t="s">
        <v>2151</v>
      </c>
      <c r="D1542" s="1">
        <v>44967</v>
      </c>
      <c r="E1542" t="s">
        <v>965</v>
      </c>
      <c r="F1542" t="s">
        <v>1809</v>
      </c>
      <c r="G1542">
        <v>68.739999999999995</v>
      </c>
      <c r="H1542">
        <v>625.16</v>
      </c>
      <c r="I1542">
        <v>42973.5</v>
      </c>
    </row>
    <row r="1543" spans="1:9" x14ac:dyDescent="0.3">
      <c r="A1543">
        <v>7298678</v>
      </c>
      <c r="B1543">
        <v>5541</v>
      </c>
      <c r="C1543" t="s">
        <v>2151</v>
      </c>
      <c r="D1543" s="1">
        <v>45105</v>
      </c>
      <c r="E1543" t="s">
        <v>965</v>
      </c>
      <c r="F1543" t="s">
        <v>1118</v>
      </c>
      <c r="G1543">
        <v>70.66</v>
      </c>
      <c r="H1543">
        <v>817.47</v>
      </c>
      <c r="I1543">
        <v>57762.43</v>
      </c>
    </row>
    <row r="1544" spans="1:9" x14ac:dyDescent="0.3">
      <c r="A1544">
        <v>4479578</v>
      </c>
      <c r="B1544">
        <v>5541</v>
      </c>
      <c r="C1544" t="s">
        <v>2151</v>
      </c>
      <c r="D1544" s="1">
        <v>45144</v>
      </c>
      <c r="E1544" t="s">
        <v>965</v>
      </c>
      <c r="F1544" t="s">
        <v>1848</v>
      </c>
      <c r="G1544">
        <v>67.510000000000005</v>
      </c>
      <c r="H1544">
        <v>62.1</v>
      </c>
      <c r="I1544">
        <v>4192.37</v>
      </c>
    </row>
    <row r="1545" spans="1:9" x14ac:dyDescent="0.3">
      <c r="A1545">
        <v>4667945</v>
      </c>
      <c r="B1545">
        <v>5541</v>
      </c>
      <c r="C1545" t="s">
        <v>2151</v>
      </c>
      <c r="D1545" s="1">
        <v>45482</v>
      </c>
      <c r="E1545" t="s">
        <v>1483</v>
      </c>
      <c r="F1545" t="s">
        <v>1656</v>
      </c>
      <c r="G1545">
        <v>57.56</v>
      </c>
      <c r="H1545">
        <v>433.28</v>
      </c>
      <c r="I1545">
        <v>24939.599999999999</v>
      </c>
    </row>
    <row r="1546" spans="1:9" x14ac:dyDescent="0.3">
      <c r="A1546">
        <v>9485706</v>
      </c>
      <c r="B1546">
        <v>5541</v>
      </c>
      <c r="C1546" t="s">
        <v>2151</v>
      </c>
      <c r="D1546" s="1">
        <v>45359</v>
      </c>
      <c r="E1546" t="s">
        <v>1483</v>
      </c>
      <c r="F1546" t="s">
        <v>1949</v>
      </c>
      <c r="G1546">
        <v>82.59</v>
      </c>
      <c r="H1546">
        <v>798.1</v>
      </c>
      <c r="I1546">
        <v>65915.08</v>
      </c>
    </row>
    <row r="1547" spans="1:9" x14ac:dyDescent="0.3">
      <c r="A1547">
        <v>3665773</v>
      </c>
      <c r="B1547">
        <v>5541</v>
      </c>
      <c r="C1547" t="s">
        <v>2151</v>
      </c>
      <c r="D1547" s="1">
        <v>44862</v>
      </c>
      <c r="E1547" t="s">
        <v>1724</v>
      </c>
      <c r="F1547" t="s">
        <v>1434</v>
      </c>
      <c r="G1547">
        <v>15.06</v>
      </c>
      <c r="H1547">
        <v>585.05999999999995</v>
      </c>
      <c r="I1547">
        <v>8811</v>
      </c>
    </row>
    <row r="1548" spans="1:9" x14ac:dyDescent="0.3">
      <c r="A1548">
        <v>1968989</v>
      </c>
      <c r="B1548">
        <v>5541</v>
      </c>
      <c r="C1548" t="s">
        <v>2151</v>
      </c>
      <c r="D1548" s="1">
        <v>44991</v>
      </c>
      <c r="E1548" t="s">
        <v>1724</v>
      </c>
      <c r="F1548" t="s">
        <v>1689</v>
      </c>
      <c r="G1548">
        <v>13.36</v>
      </c>
      <c r="H1548">
        <v>534.64</v>
      </c>
      <c r="I1548">
        <v>7142.79</v>
      </c>
    </row>
    <row r="1549" spans="1:9" x14ac:dyDescent="0.3">
      <c r="A1549">
        <v>2093217</v>
      </c>
      <c r="B1549">
        <v>5541</v>
      </c>
      <c r="C1549" t="s">
        <v>2151</v>
      </c>
      <c r="D1549" s="1">
        <v>45044</v>
      </c>
      <c r="E1549" t="s">
        <v>1228</v>
      </c>
      <c r="F1549" t="s">
        <v>1069</v>
      </c>
      <c r="G1549">
        <v>59.22</v>
      </c>
      <c r="H1549">
        <v>281.3</v>
      </c>
      <c r="I1549">
        <v>16658.59</v>
      </c>
    </row>
    <row r="1550" spans="1:9" x14ac:dyDescent="0.3">
      <c r="A1550">
        <v>7033129</v>
      </c>
      <c r="B1550">
        <v>5541</v>
      </c>
      <c r="C1550" t="s">
        <v>2152</v>
      </c>
      <c r="D1550" s="1">
        <v>44843</v>
      </c>
      <c r="E1550" t="s">
        <v>1483</v>
      </c>
      <c r="F1550" t="s">
        <v>1010</v>
      </c>
      <c r="G1550">
        <v>44.55</v>
      </c>
      <c r="H1550">
        <v>765.2</v>
      </c>
      <c r="I1550">
        <v>34089.660000000003</v>
      </c>
    </row>
    <row r="1551" spans="1:9" x14ac:dyDescent="0.3">
      <c r="A1551">
        <v>5627157</v>
      </c>
      <c r="B1551">
        <v>5541</v>
      </c>
      <c r="C1551" t="s">
        <v>2152</v>
      </c>
      <c r="D1551" s="1">
        <v>45476</v>
      </c>
      <c r="E1551" t="s">
        <v>1228</v>
      </c>
      <c r="F1551" t="s">
        <v>1665</v>
      </c>
      <c r="G1551">
        <v>85.97</v>
      </c>
      <c r="H1551">
        <v>493.1</v>
      </c>
      <c r="I1551">
        <v>42391.81</v>
      </c>
    </row>
    <row r="1552" spans="1:9" x14ac:dyDescent="0.3">
      <c r="A1552">
        <v>3521077</v>
      </c>
      <c r="B1552">
        <v>5541</v>
      </c>
      <c r="C1552" t="s">
        <v>2152</v>
      </c>
      <c r="D1552" s="1">
        <v>45259</v>
      </c>
      <c r="E1552" t="s">
        <v>1228</v>
      </c>
      <c r="F1552" t="s">
        <v>1224</v>
      </c>
      <c r="G1552">
        <v>49.04</v>
      </c>
      <c r="H1552">
        <v>694.71</v>
      </c>
      <c r="I1552">
        <v>34068.58</v>
      </c>
    </row>
    <row r="1553" spans="1:9" x14ac:dyDescent="0.3">
      <c r="A1553">
        <v>1171427</v>
      </c>
      <c r="B1553">
        <v>5541</v>
      </c>
      <c r="C1553" t="s">
        <v>2152</v>
      </c>
      <c r="D1553" s="1">
        <v>44980</v>
      </c>
      <c r="E1553" t="s">
        <v>1228</v>
      </c>
      <c r="F1553" t="s">
        <v>1389</v>
      </c>
      <c r="G1553">
        <v>79.540000000000006</v>
      </c>
      <c r="H1553">
        <v>379.66</v>
      </c>
      <c r="I1553">
        <v>30198.16</v>
      </c>
    </row>
    <row r="1554" spans="1:9" x14ac:dyDescent="0.3">
      <c r="A1554">
        <v>7629365</v>
      </c>
      <c r="B1554">
        <v>5541</v>
      </c>
      <c r="C1554" t="s">
        <v>2152</v>
      </c>
      <c r="D1554" s="1">
        <v>45207</v>
      </c>
      <c r="E1554" t="s">
        <v>1228</v>
      </c>
      <c r="F1554" t="s">
        <v>1607</v>
      </c>
      <c r="G1554">
        <v>35.119999999999997</v>
      </c>
      <c r="H1554">
        <v>699.22</v>
      </c>
      <c r="I1554">
        <v>24556.61</v>
      </c>
    </row>
    <row r="1555" spans="1:9" x14ac:dyDescent="0.3">
      <c r="A1555">
        <v>6911828</v>
      </c>
      <c r="B1555">
        <v>5541</v>
      </c>
      <c r="C1555" t="s">
        <v>2152</v>
      </c>
      <c r="D1555" s="1">
        <v>45381</v>
      </c>
      <c r="E1555" t="s">
        <v>965</v>
      </c>
      <c r="F1555" t="s">
        <v>1540</v>
      </c>
      <c r="G1555">
        <v>82.57</v>
      </c>
      <c r="H1555">
        <v>96.82</v>
      </c>
      <c r="I1555">
        <v>7994.43</v>
      </c>
    </row>
    <row r="1556" spans="1:9" x14ac:dyDescent="0.3">
      <c r="A1556">
        <v>6270798</v>
      </c>
      <c r="B1556">
        <v>5559</v>
      </c>
      <c r="C1556" t="s">
        <v>2150</v>
      </c>
      <c r="D1556" s="1">
        <v>45050</v>
      </c>
      <c r="E1556" t="s">
        <v>1483</v>
      </c>
      <c r="F1556" t="s">
        <v>1907</v>
      </c>
      <c r="G1556">
        <v>93.63</v>
      </c>
      <c r="H1556">
        <v>85.42</v>
      </c>
      <c r="I1556">
        <v>7997.87</v>
      </c>
    </row>
    <row r="1557" spans="1:9" x14ac:dyDescent="0.3">
      <c r="A1557">
        <v>6040355</v>
      </c>
      <c r="B1557">
        <v>5559</v>
      </c>
      <c r="C1557" t="s">
        <v>2150</v>
      </c>
      <c r="D1557" s="1">
        <v>44954</v>
      </c>
      <c r="E1557" t="s">
        <v>1483</v>
      </c>
      <c r="F1557" t="s">
        <v>1650</v>
      </c>
      <c r="G1557">
        <v>75.78</v>
      </c>
      <c r="H1557">
        <v>684.46</v>
      </c>
      <c r="I1557">
        <v>51868.38</v>
      </c>
    </row>
    <row r="1558" spans="1:9" x14ac:dyDescent="0.3">
      <c r="A1558">
        <v>8548017</v>
      </c>
      <c r="B1558">
        <v>5559</v>
      </c>
      <c r="C1558" t="s">
        <v>2150</v>
      </c>
      <c r="D1558" s="1">
        <v>44842</v>
      </c>
      <c r="E1558" t="s">
        <v>1483</v>
      </c>
      <c r="F1558" t="s">
        <v>1217</v>
      </c>
      <c r="G1558">
        <v>91.56</v>
      </c>
      <c r="H1558">
        <v>703.4</v>
      </c>
      <c r="I1558">
        <v>64403.3</v>
      </c>
    </row>
    <row r="1559" spans="1:9" x14ac:dyDescent="0.3">
      <c r="A1559">
        <v>1186683</v>
      </c>
      <c r="B1559">
        <v>5559</v>
      </c>
      <c r="C1559" t="s">
        <v>2150</v>
      </c>
      <c r="D1559" s="1">
        <v>45501</v>
      </c>
      <c r="E1559" t="s">
        <v>1483</v>
      </c>
      <c r="F1559" t="s">
        <v>1892</v>
      </c>
      <c r="G1559">
        <v>98.82</v>
      </c>
      <c r="H1559">
        <v>103.34</v>
      </c>
      <c r="I1559">
        <v>10212.06</v>
      </c>
    </row>
    <row r="1560" spans="1:9" x14ac:dyDescent="0.3">
      <c r="A1560">
        <v>4746375</v>
      </c>
      <c r="B1560">
        <v>5559</v>
      </c>
      <c r="C1560" t="s">
        <v>2150</v>
      </c>
      <c r="D1560" s="1">
        <v>45435</v>
      </c>
      <c r="E1560" t="s">
        <v>1228</v>
      </c>
      <c r="F1560" t="s">
        <v>1747</v>
      </c>
      <c r="G1560">
        <v>6.11</v>
      </c>
      <c r="H1560">
        <v>612.87</v>
      </c>
      <c r="I1560">
        <v>3744.64</v>
      </c>
    </row>
    <row r="1561" spans="1:9" x14ac:dyDescent="0.3">
      <c r="A1561">
        <v>6476829</v>
      </c>
      <c r="B1561">
        <v>5559</v>
      </c>
      <c r="C1561" t="s">
        <v>2150</v>
      </c>
      <c r="D1561" s="1">
        <v>45383</v>
      </c>
      <c r="E1561" t="s">
        <v>1228</v>
      </c>
      <c r="F1561" t="s">
        <v>1096</v>
      </c>
      <c r="G1561">
        <v>94.78</v>
      </c>
      <c r="H1561">
        <v>539.29</v>
      </c>
      <c r="I1561">
        <v>51113.91</v>
      </c>
    </row>
    <row r="1562" spans="1:9" x14ac:dyDescent="0.3">
      <c r="A1562">
        <v>6717090</v>
      </c>
      <c r="B1562">
        <v>5559</v>
      </c>
      <c r="C1562" t="s">
        <v>2150</v>
      </c>
      <c r="D1562" s="1">
        <v>45088</v>
      </c>
      <c r="E1562" t="s">
        <v>1724</v>
      </c>
      <c r="F1562" t="s">
        <v>1745</v>
      </c>
      <c r="G1562">
        <v>27.11</v>
      </c>
      <c r="H1562">
        <v>972.42</v>
      </c>
      <c r="I1562">
        <v>26362.31</v>
      </c>
    </row>
    <row r="1563" spans="1:9" x14ac:dyDescent="0.3">
      <c r="A1563">
        <v>8603508</v>
      </c>
      <c r="B1563">
        <v>5559</v>
      </c>
      <c r="C1563" t="s">
        <v>2151</v>
      </c>
      <c r="D1563" s="1">
        <v>45200</v>
      </c>
      <c r="E1563" t="s">
        <v>965</v>
      </c>
      <c r="F1563" t="s">
        <v>1012</v>
      </c>
      <c r="G1563">
        <v>29.84</v>
      </c>
      <c r="H1563">
        <v>172.5</v>
      </c>
      <c r="I1563">
        <v>5147.3999999999996</v>
      </c>
    </row>
    <row r="1564" spans="1:9" x14ac:dyDescent="0.3">
      <c r="A1564">
        <v>3645581</v>
      </c>
      <c r="B1564">
        <v>5559</v>
      </c>
      <c r="C1564" t="s">
        <v>2151</v>
      </c>
      <c r="D1564" s="1">
        <v>44836</v>
      </c>
      <c r="E1564" t="s">
        <v>1724</v>
      </c>
      <c r="F1564" t="s">
        <v>1226</v>
      </c>
      <c r="G1564">
        <v>93.61</v>
      </c>
      <c r="H1564">
        <v>68.64</v>
      </c>
      <c r="I1564">
        <v>6425.39</v>
      </c>
    </row>
    <row r="1565" spans="1:9" x14ac:dyDescent="0.3">
      <c r="A1565">
        <v>9447353</v>
      </c>
      <c r="B1565">
        <v>5559</v>
      </c>
      <c r="C1565" t="s">
        <v>2151</v>
      </c>
      <c r="D1565" s="1">
        <v>44954</v>
      </c>
      <c r="E1565" t="s">
        <v>1228</v>
      </c>
      <c r="F1565" t="s">
        <v>1501</v>
      </c>
      <c r="G1565">
        <v>4.87</v>
      </c>
      <c r="H1565">
        <v>927.61</v>
      </c>
      <c r="I1565">
        <v>4517.46</v>
      </c>
    </row>
    <row r="1566" spans="1:9" x14ac:dyDescent="0.3">
      <c r="A1566">
        <v>5495794</v>
      </c>
      <c r="B1566">
        <v>5559</v>
      </c>
      <c r="C1566" t="s">
        <v>2151</v>
      </c>
      <c r="D1566" s="1">
        <v>45234</v>
      </c>
      <c r="E1566" t="s">
        <v>1228</v>
      </c>
      <c r="F1566" t="s">
        <v>1868</v>
      </c>
      <c r="G1566">
        <v>47.7</v>
      </c>
      <c r="H1566">
        <v>845.35</v>
      </c>
      <c r="I1566">
        <v>40323.199999999997</v>
      </c>
    </row>
    <row r="1567" spans="1:9" x14ac:dyDescent="0.3">
      <c r="A1567">
        <v>4877444</v>
      </c>
      <c r="B1567">
        <v>5559</v>
      </c>
      <c r="C1567" t="s">
        <v>2152</v>
      </c>
      <c r="D1567" s="1">
        <v>45338</v>
      </c>
      <c r="E1567" t="s">
        <v>1483</v>
      </c>
      <c r="F1567" t="s">
        <v>1408</v>
      </c>
      <c r="G1567">
        <v>42.03</v>
      </c>
      <c r="H1567">
        <v>131.05000000000001</v>
      </c>
      <c r="I1567">
        <v>5508.03</v>
      </c>
    </row>
    <row r="1568" spans="1:9" x14ac:dyDescent="0.3">
      <c r="A1568">
        <v>2860700</v>
      </c>
      <c r="B1568">
        <v>5559</v>
      </c>
      <c r="C1568" t="s">
        <v>2152</v>
      </c>
      <c r="D1568" s="1">
        <v>45460</v>
      </c>
      <c r="E1568" t="s">
        <v>1228</v>
      </c>
      <c r="F1568" t="s">
        <v>1784</v>
      </c>
      <c r="G1568">
        <v>43.55</v>
      </c>
      <c r="H1568">
        <v>467.23</v>
      </c>
      <c r="I1568">
        <v>20347.87</v>
      </c>
    </row>
    <row r="1569" spans="1:9" x14ac:dyDescent="0.3">
      <c r="A1569">
        <v>9012622</v>
      </c>
      <c r="B1569">
        <v>5559</v>
      </c>
      <c r="C1569" t="s">
        <v>2152</v>
      </c>
      <c r="D1569" s="1">
        <v>44883</v>
      </c>
      <c r="E1569" t="s">
        <v>1724</v>
      </c>
      <c r="F1569" t="s">
        <v>1939</v>
      </c>
      <c r="G1569">
        <v>80.52</v>
      </c>
      <c r="H1569">
        <v>984.25</v>
      </c>
      <c r="I1569">
        <v>79251.81</v>
      </c>
    </row>
    <row r="1570" spans="1:9" x14ac:dyDescent="0.3">
      <c r="A1570">
        <v>9013265</v>
      </c>
      <c r="B1570">
        <v>5559</v>
      </c>
      <c r="C1570" t="s">
        <v>2152</v>
      </c>
      <c r="D1570" s="1">
        <v>45321</v>
      </c>
      <c r="E1570" t="s">
        <v>1724</v>
      </c>
      <c r="F1570" t="s">
        <v>1743</v>
      </c>
      <c r="G1570">
        <v>95.16</v>
      </c>
      <c r="H1570">
        <v>97.65</v>
      </c>
      <c r="I1570">
        <v>9292.3700000000008</v>
      </c>
    </row>
    <row r="1571" spans="1:9" x14ac:dyDescent="0.3">
      <c r="A1571">
        <v>5260069</v>
      </c>
      <c r="B1571">
        <v>5559</v>
      </c>
      <c r="C1571" t="s">
        <v>2152</v>
      </c>
      <c r="D1571" s="1">
        <v>44924</v>
      </c>
      <c r="E1571" t="s">
        <v>965</v>
      </c>
      <c r="F1571" t="s">
        <v>1609</v>
      </c>
      <c r="G1571">
        <v>30.36</v>
      </c>
      <c r="H1571">
        <v>682.34</v>
      </c>
      <c r="I1571">
        <v>20715.84</v>
      </c>
    </row>
    <row r="1572" spans="1:9" x14ac:dyDescent="0.3">
      <c r="A1572">
        <v>5454272</v>
      </c>
      <c r="B1572">
        <v>5631</v>
      </c>
      <c r="C1572" t="s">
        <v>2150</v>
      </c>
      <c r="D1572" s="1">
        <v>44854</v>
      </c>
      <c r="E1572" t="s">
        <v>1483</v>
      </c>
      <c r="F1572" t="s">
        <v>1436</v>
      </c>
      <c r="G1572">
        <v>33.61</v>
      </c>
      <c r="H1572">
        <v>786.58</v>
      </c>
      <c r="I1572">
        <v>26436.95</v>
      </c>
    </row>
    <row r="1573" spans="1:9" x14ac:dyDescent="0.3">
      <c r="A1573">
        <v>7089134</v>
      </c>
      <c r="B1573">
        <v>5631</v>
      </c>
      <c r="C1573" t="s">
        <v>2150</v>
      </c>
      <c r="D1573" s="1">
        <v>45082</v>
      </c>
      <c r="E1573" t="s">
        <v>1483</v>
      </c>
      <c r="F1573" t="s">
        <v>1749</v>
      </c>
      <c r="G1573">
        <v>17.84</v>
      </c>
      <c r="H1573">
        <v>500.42</v>
      </c>
      <c r="I1573">
        <v>8927.49</v>
      </c>
    </row>
    <row r="1574" spans="1:9" x14ac:dyDescent="0.3">
      <c r="A1574">
        <v>4992550</v>
      </c>
      <c r="B1574">
        <v>5631</v>
      </c>
      <c r="C1574" t="s">
        <v>2150</v>
      </c>
      <c r="D1574" s="1">
        <v>45442</v>
      </c>
      <c r="E1574" t="s">
        <v>1483</v>
      </c>
      <c r="F1574" t="s">
        <v>1831</v>
      </c>
      <c r="G1574">
        <v>35.04</v>
      </c>
      <c r="H1574">
        <v>855.35</v>
      </c>
      <c r="I1574">
        <v>29971.46</v>
      </c>
    </row>
    <row r="1575" spans="1:9" x14ac:dyDescent="0.3">
      <c r="A1575">
        <v>3195842</v>
      </c>
      <c r="B1575">
        <v>5631</v>
      </c>
      <c r="C1575" t="s">
        <v>2150</v>
      </c>
      <c r="D1575" s="1">
        <v>45002</v>
      </c>
      <c r="E1575" t="s">
        <v>965</v>
      </c>
      <c r="F1575" t="s">
        <v>1073</v>
      </c>
      <c r="G1575">
        <v>83.19</v>
      </c>
      <c r="H1575">
        <v>772.66</v>
      </c>
      <c r="I1575">
        <v>64277.59</v>
      </c>
    </row>
    <row r="1576" spans="1:9" x14ac:dyDescent="0.3">
      <c r="A1576">
        <v>7521664</v>
      </c>
      <c r="B1576">
        <v>5631</v>
      </c>
      <c r="C1576" t="s">
        <v>2150</v>
      </c>
      <c r="D1576" s="1">
        <v>45405</v>
      </c>
      <c r="E1576" t="s">
        <v>965</v>
      </c>
      <c r="F1576" t="s">
        <v>1214</v>
      </c>
      <c r="G1576">
        <v>49.79</v>
      </c>
      <c r="H1576">
        <v>597.61</v>
      </c>
      <c r="I1576">
        <v>29755</v>
      </c>
    </row>
    <row r="1577" spans="1:9" x14ac:dyDescent="0.3">
      <c r="A1577">
        <v>6975861</v>
      </c>
      <c r="B1577">
        <v>5631</v>
      </c>
      <c r="C1577" t="s">
        <v>2150</v>
      </c>
      <c r="D1577" s="1">
        <v>45391</v>
      </c>
      <c r="E1577" t="s">
        <v>1228</v>
      </c>
      <c r="F1577" t="s">
        <v>1620</v>
      </c>
      <c r="G1577">
        <v>57.84</v>
      </c>
      <c r="H1577">
        <v>238.41</v>
      </c>
      <c r="I1577">
        <v>13789.63</v>
      </c>
    </row>
    <row r="1578" spans="1:9" x14ac:dyDescent="0.3">
      <c r="A1578">
        <v>5083395</v>
      </c>
      <c r="B1578">
        <v>5631</v>
      </c>
      <c r="C1578" t="s">
        <v>2150</v>
      </c>
      <c r="D1578" s="1">
        <v>45286</v>
      </c>
      <c r="E1578" t="s">
        <v>1228</v>
      </c>
      <c r="F1578" t="s">
        <v>1078</v>
      </c>
      <c r="G1578">
        <v>37.770000000000003</v>
      </c>
      <c r="H1578">
        <v>754.74</v>
      </c>
      <c r="I1578">
        <v>28506.53</v>
      </c>
    </row>
    <row r="1579" spans="1:9" x14ac:dyDescent="0.3">
      <c r="A1579">
        <v>8939678</v>
      </c>
      <c r="B1579">
        <v>5631</v>
      </c>
      <c r="C1579" t="s">
        <v>2151</v>
      </c>
      <c r="D1579" s="1">
        <v>44899</v>
      </c>
      <c r="E1579" t="s">
        <v>965</v>
      </c>
      <c r="F1579" t="s">
        <v>1163</v>
      </c>
      <c r="G1579">
        <v>66.47</v>
      </c>
      <c r="H1579">
        <v>411.26</v>
      </c>
      <c r="I1579">
        <v>27336.45</v>
      </c>
    </row>
    <row r="1580" spans="1:9" x14ac:dyDescent="0.3">
      <c r="A1580">
        <v>8436637</v>
      </c>
      <c r="B1580">
        <v>5631</v>
      </c>
      <c r="C1580" t="s">
        <v>2151</v>
      </c>
      <c r="D1580" s="1">
        <v>45506</v>
      </c>
      <c r="E1580" t="s">
        <v>965</v>
      </c>
      <c r="F1580" t="s">
        <v>1421</v>
      </c>
      <c r="G1580">
        <v>9.23</v>
      </c>
      <c r="H1580">
        <v>827.91</v>
      </c>
      <c r="I1580">
        <v>7641.61</v>
      </c>
    </row>
    <row r="1581" spans="1:9" x14ac:dyDescent="0.3">
      <c r="A1581">
        <v>2449770</v>
      </c>
      <c r="B1581">
        <v>5631</v>
      </c>
      <c r="C1581" t="s">
        <v>2151</v>
      </c>
      <c r="D1581" s="1">
        <v>45187</v>
      </c>
      <c r="E1581" t="s">
        <v>1483</v>
      </c>
      <c r="F1581" t="s">
        <v>1841</v>
      </c>
      <c r="G1581">
        <v>12.42</v>
      </c>
      <c r="H1581">
        <v>151.37</v>
      </c>
      <c r="I1581">
        <v>1880.02</v>
      </c>
    </row>
    <row r="1582" spans="1:9" x14ac:dyDescent="0.3">
      <c r="A1582">
        <v>1342872</v>
      </c>
      <c r="B1582">
        <v>5631</v>
      </c>
      <c r="C1582" t="s">
        <v>2151</v>
      </c>
      <c r="D1582" s="1">
        <v>45336</v>
      </c>
      <c r="E1582" t="s">
        <v>1228</v>
      </c>
      <c r="F1582" t="s">
        <v>1311</v>
      </c>
      <c r="G1582">
        <v>4.87</v>
      </c>
      <c r="H1582">
        <v>421.78</v>
      </c>
      <c r="I1582">
        <v>2054.0700000000002</v>
      </c>
    </row>
    <row r="1583" spans="1:9" x14ac:dyDescent="0.3">
      <c r="A1583">
        <v>6179374</v>
      </c>
      <c r="B1583">
        <v>5631</v>
      </c>
      <c r="C1583" t="s">
        <v>2151</v>
      </c>
      <c r="D1583" s="1">
        <v>45559</v>
      </c>
      <c r="E1583" t="s">
        <v>1228</v>
      </c>
      <c r="F1583" t="s">
        <v>1361</v>
      </c>
      <c r="G1583">
        <v>53.77</v>
      </c>
      <c r="H1583">
        <v>678.24</v>
      </c>
      <c r="I1583">
        <v>36468.959999999999</v>
      </c>
    </row>
    <row r="1584" spans="1:9" x14ac:dyDescent="0.3">
      <c r="A1584">
        <v>4291146</v>
      </c>
      <c r="B1584">
        <v>5631</v>
      </c>
      <c r="C1584" t="s">
        <v>2152</v>
      </c>
      <c r="D1584" s="1">
        <v>45521</v>
      </c>
      <c r="E1584" t="s">
        <v>1483</v>
      </c>
      <c r="F1584" t="s">
        <v>1566</v>
      </c>
      <c r="G1584">
        <v>16.079999999999998</v>
      </c>
      <c r="H1584">
        <v>127.18</v>
      </c>
      <c r="I1584">
        <v>2045.05</v>
      </c>
    </row>
    <row r="1585" spans="1:9" x14ac:dyDescent="0.3">
      <c r="A1585">
        <v>1241015</v>
      </c>
      <c r="B1585">
        <v>5631</v>
      </c>
      <c r="C1585" t="s">
        <v>2152</v>
      </c>
      <c r="D1585" s="1">
        <v>45558</v>
      </c>
      <c r="E1585" t="s">
        <v>1724</v>
      </c>
      <c r="F1585" t="s">
        <v>1243</v>
      </c>
      <c r="G1585">
        <v>3.87</v>
      </c>
      <c r="H1585">
        <v>270.33</v>
      </c>
      <c r="I1585">
        <v>1046.18</v>
      </c>
    </row>
    <row r="1586" spans="1:9" x14ac:dyDescent="0.3">
      <c r="A1586">
        <v>7875707</v>
      </c>
      <c r="B1586">
        <v>5631</v>
      </c>
      <c r="C1586" t="s">
        <v>2152</v>
      </c>
      <c r="D1586" s="1">
        <v>45004</v>
      </c>
      <c r="E1586" t="s">
        <v>1724</v>
      </c>
      <c r="F1586" t="s">
        <v>1116</v>
      </c>
      <c r="G1586">
        <v>70</v>
      </c>
      <c r="H1586">
        <v>900.08</v>
      </c>
      <c r="I1586">
        <v>63005.599999999999</v>
      </c>
    </row>
    <row r="1587" spans="1:9" x14ac:dyDescent="0.3">
      <c r="A1587">
        <v>6064879</v>
      </c>
      <c r="B1587">
        <v>5646</v>
      </c>
      <c r="C1587" t="s">
        <v>2150</v>
      </c>
      <c r="D1587" s="1">
        <v>45072</v>
      </c>
      <c r="E1587" t="s">
        <v>1483</v>
      </c>
      <c r="F1587" t="s">
        <v>1584</v>
      </c>
      <c r="G1587">
        <v>83.57</v>
      </c>
      <c r="H1587">
        <v>82.5</v>
      </c>
      <c r="I1587">
        <v>6894.52</v>
      </c>
    </row>
    <row r="1588" spans="1:9" x14ac:dyDescent="0.3">
      <c r="A1588">
        <v>7199351</v>
      </c>
      <c r="B1588">
        <v>5646</v>
      </c>
      <c r="C1588" t="s">
        <v>2150</v>
      </c>
      <c r="D1588" s="1">
        <v>44860</v>
      </c>
      <c r="E1588" t="s">
        <v>1483</v>
      </c>
      <c r="F1588" t="s">
        <v>1723</v>
      </c>
      <c r="G1588">
        <v>50.74</v>
      </c>
      <c r="H1588">
        <v>434.26</v>
      </c>
      <c r="I1588">
        <v>22034.35</v>
      </c>
    </row>
    <row r="1589" spans="1:9" x14ac:dyDescent="0.3">
      <c r="A1589">
        <v>8272417</v>
      </c>
      <c r="B1589">
        <v>5646</v>
      </c>
      <c r="C1589" t="s">
        <v>2150</v>
      </c>
      <c r="D1589" s="1">
        <v>45185</v>
      </c>
      <c r="E1589" t="s">
        <v>965</v>
      </c>
      <c r="F1589" t="s">
        <v>1709</v>
      </c>
      <c r="G1589">
        <v>26.31</v>
      </c>
      <c r="H1589">
        <v>626.52</v>
      </c>
      <c r="I1589">
        <v>16483.740000000002</v>
      </c>
    </row>
    <row r="1590" spans="1:9" x14ac:dyDescent="0.3">
      <c r="A1590">
        <v>9700501</v>
      </c>
      <c r="B1590">
        <v>5646</v>
      </c>
      <c r="C1590" t="s">
        <v>2150</v>
      </c>
      <c r="D1590" s="1">
        <v>45364</v>
      </c>
      <c r="E1590" t="s">
        <v>965</v>
      </c>
      <c r="F1590" t="s">
        <v>1073</v>
      </c>
      <c r="G1590">
        <v>69.45</v>
      </c>
      <c r="H1590">
        <v>81.33</v>
      </c>
      <c r="I1590">
        <v>5648.37</v>
      </c>
    </row>
    <row r="1591" spans="1:9" x14ac:dyDescent="0.3">
      <c r="A1591">
        <v>9646257</v>
      </c>
      <c r="B1591">
        <v>5646</v>
      </c>
      <c r="C1591" t="s">
        <v>2150</v>
      </c>
      <c r="D1591" s="1">
        <v>44979</v>
      </c>
      <c r="E1591" t="s">
        <v>1724</v>
      </c>
      <c r="F1591" t="s">
        <v>1466</v>
      </c>
      <c r="G1591">
        <v>35.08</v>
      </c>
      <c r="H1591">
        <v>367.89</v>
      </c>
      <c r="I1591">
        <v>12905.58</v>
      </c>
    </row>
    <row r="1592" spans="1:9" x14ac:dyDescent="0.3">
      <c r="A1592">
        <v>9262543</v>
      </c>
      <c r="B1592">
        <v>5646</v>
      </c>
      <c r="C1592" t="s">
        <v>2151</v>
      </c>
      <c r="D1592" s="1">
        <v>45063</v>
      </c>
      <c r="E1592" t="s">
        <v>965</v>
      </c>
      <c r="F1592" t="s">
        <v>1920</v>
      </c>
      <c r="G1592">
        <v>94</v>
      </c>
      <c r="H1592">
        <v>274.26</v>
      </c>
      <c r="I1592">
        <v>25780.44</v>
      </c>
    </row>
    <row r="1593" spans="1:9" x14ac:dyDescent="0.3">
      <c r="A1593">
        <v>2840925</v>
      </c>
      <c r="B1593">
        <v>5646</v>
      </c>
      <c r="C1593" t="s">
        <v>2151</v>
      </c>
      <c r="D1593" s="1">
        <v>44995</v>
      </c>
      <c r="E1593" t="s">
        <v>965</v>
      </c>
      <c r="F1593" t="s">
        <v>1223</v>
      </c>
      <c r="G1593">
        <v>81.099999999999994</v>
      </c>
      <c r="H1593">
        <v>862.85</v>
      </c>
      <c r="I1593">
        <v>69977.13</v>
      </c>
    </row>
    <row r="1594" spans="1:9" x14ac:dyDescent="0.3">
      <c r="A1594">
        <v>2092235</v>
      </c>
      <c r="B1594">
        <v>5646</v>
      </c>
      <c r="C1594" t="s">
        <v>2151</v>
      </c>
      <c r="D1594" s="1">
        <v>45064</v>
      </c>
      <c r="E1594" t="s">
        <v>965</v>
      </c>
      <c r="F1594" t="s">
        <v>1621</v>
      </c>
      <c r="G1594">
        <v>92.71</v>
      </c>
      <c r="H1594">
        <v>626.33000000000004</v>
      </c>
      <c r="I1594">
        <v>58067.05</v>
      </c>
    </row>
    <row r="1595" spans="1:9" x14ac:dyDescent="0.3">
      <c r="A1595">
        <v>7593011</v>
      </c>
      <c r="B1595">
        <v>5646</v>
      </c>
      <c r="C1595" t="s">
        <v>2151</v>
      </c>
      <c r="D1595" s="1">
        <v>45489</v>
      </c>
      <c r="E1595" t="s">
        <v>965</v>
      </c>
      <c r="F1595" t="s">
        <v>1804</v>
      </c>
      <c r="G1595">
        <v>86.02</v>
      </c>
      <c r="H1595">
        <v>450.41</v>
      </c>
      <c r="I1595">
        <v>38744.269999999997</v>
      </c>
    </row>
    <row r="1596" spans="1:9" x14ac:dyDescent="0.3">
      <c r="A1596">
        <v>3289467</v>
      </c>
      <c r="B1596">
        <v>5646</v>
      </c>
      <c r="C1596" t="s">
        <v>2151</v>
      </c>
      <c r="D1596" s="1">
        <v>45323</v>
      </c>
      <c r="E1596" t="s">
        <v>965</v>
      </c>
      <c r="F1596" t="s">
        <v>1505</v>
      </c>
      <c r="G1596">
        <v>24.35</v>
      </c>
      <c r="H1596">
        <v>835.64</v>
      </c>
      <c r="I1596">
        <v>20347.830000000002</v>
      </c>
    </row>
    <row r="1597" spans="1:9" x14ac:dyDescent="0.3">
      <c r="A1597">
        <v>9645773</v>
      </c>
      <c r="B1597">
        <v>5646</v>
      </c>
      <c r="C1597" t="s">
        <v>2151</v>
      </c>
      <c r="D1597" s="1">
        <v>45053</v>
      </c>
      <c r="E1597" t="s">
        <v>1483</v>
      </c>
      <c r="F1597" t="s">
        <v>1171</v>
      </c>
      <c r="G1597">
        <v>20.29</v>
      </c>
      <c r="H1597">
        <v>839.76</v>
      </c>
      <c r="I1597">
        <v>17038.73</v>
      </c>
    </row>
    <row r="1598" spans="1:9" x14ac:dyDescent="0.3">
      <c r="A1598">
        <v>9838213</v>
      </c>
      <c r="B1598">
        <v>5646</v>
      </c>
      <c r="C1598" t="s">
        <v>2151</v>
      </c>
      <c r="D1598" s="1">
        <v>44836</v>
      </c>
      <c r="E1598" t="s">
        <v>1724</v>
      </c>
      <c r="F1598" t="s">
        <v>1100</v>
      </c>
      <c r="G1598">
        <v>7.02</v>
      </c>
      <c r="H1598">
        <v>155.87</v>
      </c>
      <c r="I1598">
        <v>1094.21</v>
      </c>
    </row>
    <row r="1599" spans="1:9" x14ac:dyDescent="0.3">
      <c r="A1599">
        <v>3137847</v>
      </c>
      <c r="B1599">
        <v>5646</v>
      </c>
      <c r="C1599" t="s">
        <v>2151</v>
      </c>
      <c r="D1599" s="1">
        <v>44883</v>
      </c>
      <c r="E1599" t="s">
        <v>1228</v>
      </c>
      <c r="F1599" t="s">
        <v>1351</v>
      </c>
      <c r="G1599">
        <v>19.47</v>
      </c>
      <c r="H1599">
        <v>875.39</v>
      </c>
      <c r="I1599">
        <v>17043.84</v>
      </c>
    </row>
    <row r="1600" spans="1:9" x14ac:dyDescent="0.3">
      <c r="A1600">
        <v>1854662</v>
      </c>
      <c r="B1600">
        <v>5646</v>
      </c>
      <c r="C1600" t="s">
        <v>2152</v>
      </c>
      <c r="D1600" s="1">
        <v>44911</v>
      </c>
      <c r="E1600" t="s">
        <v>1483</v>
      </c>
      <c r="F1600" t="s">
        <v>1864</v>
      </c>
      <c r="G1600">
        <v>90.18</v>
      </c>
      <c r="H1600">
        <v>124.34</v>
      </c>
      <c r="I1600">
        <v>11212.98</v>
      </c>
    </row>
    <row r="1601" spans="1:9" x14ac:dyDescent="0.3">
      <c r="A1601">
        <v>3537216</v>
      </c>
      <c r="B1601">
        <v>5646</v>
      </c>
      <c r="C1601" t="s">
        <v>2152</v>
      </c>
      <c r="D1601" s="1">
        <v>45243</v>
      </c>
      <c r="E1601" t="s">
        <v>1483</v>
      </c>
      <c r="F1601" t="s">
        <v>1039</v>
      </c>
      <c r="G1601">
        <v>92.38</v>
      </c>
      <c r="H1601">
        <v>442</v>
      </c>
      <c r="I1601">
        <v>40831.96</v>
      </c>
    </row>
    <row r="1602" spans="1:9" x14ac:dyDescent="0.3">
      <c r="A1602">
        <v>6425441</v>
      </c>
      <c r="B1602">
        <v>5646</v>
      </c>
      <c r="C1602" t="s">
        <v>2152</v>
      </c>
      <c r="D1602" s="1">
        <v>45514</v>
      </c>
      <c r="E1602" t="s">
        <v>965</v>
      </c>
      <c r="F1602" t="s">
        <v>1152</v>
      </c>
      <c r="G1602">
        <v>50.14</v>
      </c>
      <c r="H1602">
        <v>256.89</v>
      </c>
      <c r="I1602">
        <v>12880.46</v>
      </c>
    </row>
    <row r="1603" spans="1:9" x14ac:dyDescent="0.3">
      <c r="A1603">
        <v>5217318</v>
      </c>
      <c r="B1603">
        <v>5646</v>
      </c>
      <c r="C1603" t="s">
        <v>2152</v>
      </c>
      <c r="D1603" s="1">
        <v>45099</v>
      </c>
      <c r="E1603" t="s">
        <v>965</v>
      </c>
      <c r="F1603" t="s">
        <v>1788</v>
      </c>
      <c r="G1603">
        <v>51.66</v>
      </c>
      <c r="H1603">
        <v>771.9</v>
      </c>
      <c r="I1603">
        <v>39876.35</v>
      </c>
    </row>
    <row r="1604" spans="1:9" x14ac:dyDescent="0.3">
      <c r="A1604">
        <v>8516309</v>
      </c>
      <c r="B1604">
        <v>5663</v>
      </c>
      <c r="C1604" t="s">
        <v>2150</v>
      </c>
      <c r="D1604" s="1">
        <v>44901</v>
      </c>
      <c r="E1604" t="s">
        <v>1483</v>
      </c>
      <c r="F1604" t="s">
        <v>1492</v>
      </c>
      <c r="G1604">
        <v>92.45</v>
      </c>
      <c r="H1604">
        <v>626.37</v>
      </c>
      <c r="I1604">
        <v>57907.91</v>
      </c>
    </row>
    <row r="1605" spans="1:9" x14ac:dyDescent="0.3">
      <c r="A1605">
        <v>8141944</v>
      </c>
      <c r="B1605">
        <v>5663</v>
      </c>
      <c r="C1605" t="s">
        <v>2150</v>
      </c>
      <c r="D1605" s="1">
        <v>45066</v>
      </c>
      <c r="E1605" t="s">
        <v>1483</v>
      </c>
      <c r="F1605" t="s">
        <v>1077</v>
      </c>
      <c r="G1605">
        <v>16.32</v>
      </c>
      <c r="H1605">
        <v>237.51</v>
      </c>
      <c r="I1605">
        <v>3876.16</v>
      </c>
    </row>
    <row r="1606" spans="1:9" x14ac:dyDescent="0.3">
      <c r="A1606">
        <v>8341304</v>
      </c>
      <c r="B1606">
        <v>5663</v>
      </c>
      <c r="C1606" t="s">
        <v>2150</v>
      </c>
      <c r="D1606" s="1">
        <v>45436</v>
      </c>
      <c r="E1606" t="s">
        <v>965</v>
      </c>
      <c r="F1606" t="s">
        <v>1834</v>
      </c>
      <c r="G1606">
        <v>20.64</v>
      </c>
      <c r="H1606">
        <v>182.55</v>
      </c>
      <c r="I1606">
        <v>3767.83</v>
      </c>
    </row>
    <row r="1607" spans="1:9" x14ac:dyDescent="0.3">
      <c r="A1607">
        <v>1081418</v>
      </c>
      <c r="B1607">
        <v>5663</v>
      </c>
      <c r="C1607" t="s">
        <v>2150</v>
      </c>
      <c r="D1607" s="1">
        <v>45558</v>
      </c>
      <c r="E1607" t="s">
        <v>965</v>
      </c>
      <c r="F1607" t="s">
        <v>1200</v>
      </c>
      <c r="G1607">
        <v>5.46</v>
      </c>
      <c r="H1607">
        <v>902.42</v>
      </c>
      <c r="I1607">
        <v>4927.21</v>
      </c>
    </row>
    <row r="1608" spans="1:9" x14ac:dyDescent="0.3">
      <c r="A1608">
        <v>8814503</v>
      </c>
      <c r="B1608">
        <v>5663</v>
      </c>
      <c r="C1608" t="s">
        <v>2150</v>
      </c>
      <c r="D1608" s="1">
        <v>44853</v>
      </c>
      <c r="E1608" t="s">
        <v>1228</v>
      </c>
      <c r="F1608" t="s">
        <v>1662</v>
      </c>
      <c r="G1608">
        <v>54.16</v>
      </c>
      <c r="H1608">
        <v>920.96</v>
      </c>
      <c r="I1608">
        <v>49879.19</v>
      </c>
    </row>
    <row r="1609" spans="1:9" x14ac:dyDescent="0.3">
      <c r="A1609">
        <v>2736673</v>
      </c>
      <c r="B1609">
        <v>5663</v>
      </c>
      <c r="C1609" t="s">
        <v>2150</v>
      </c>
      <c r="D1609" s="1">
        <v>45054</v>
      </c>
      <c r="E1609" t="s">
        <v>1724</v>
      </c>
      <c r="F1609" t="s">
        <v>1477</v>
      </c>
      <c r="G1609">
        <v>5.62</v>
      </c>
      <c r="H1609">
        <v>275.87</v>
      </c>
      <c r="I1609">
        <v>1550.39</v>
      </c>
    </row>
    <row r="1610" spans="1:9" x14ac:dyDescent="0.3">
      <c r="A1610">
        <v>7309062</v>
      </c>
      <c r="B1610">
        <v>5663</v>
      </c>
      <c r="C1610" t="s">
        <v>2151</v>
      </c>
      <c r="D1610" s="1">
        <v>45444</v>
      </c>
      <c r="E1610" t="s">
        <v>965</v>
      </c>
      <c r="F1610" t="s">
        <v>1726</v>
      </c>
      <c r="G1610">
        <v>59.43</v>
      </c>
      <c r="H1610">
        <v>551.19000000000005</v>
      </c>
      <c r="I1610">
        <v>32757.22</v>
      </c>
    </row>
    <row r="1611" spans="1:9" x14ac:dyDescent="0.3">
      <c r="A1611">
        <v>9776011</v>
      </c>
      <c r="B1611">
        <v>5663</v>
      </c>
      <c r="C1611" t="s">
        <v>2151</v>
      </c>
      <c r="D1611" s="1">
        <v>45381</v>
      </c>
      <c r="E1611" t="s">
        <v>1724</v>
      </c>
      <c r="F1611" t="s">
        <v>1758</v>
      </c>
      <c r="G1611">
        <v>17.989999999999998</v>
      </c>
      <c r="H1611">
        <v>622.67999999999995</v>
      </c>
      <c r="I1611">
        <v>11202.01</v>
      </c>
    </row>
    <row r="1612" spans="1:9" x14ac:dyDescent="0.3">
      <c r="A1612">
        <v>9872214</v>
      </c>
      <c r="B1612">
        <v>5663</v>
      </c>
      <c r="C1612" t="s">
        <v>2151</v>
      </c>
      <c r="D1612" s="1">
        <v>44993</v>
      </c>
      <c r="E1612" t="s">
        <v>1228</v>
      </c>
      <c r="F1612" t="s">
        <v>1245</v>
      </c>
      <c r="G1612">
        <v>17.2</v>
      </c>
      <c r="H1612">
        <v>207.06</v>
      </c>
      <c r="I1612">
        <v>3561.43</v>
      </c>
    </row>
    <row r="1613" spans="1:9" x14ac:dyDescent="0.3">
      <c r="A1613">
        <v>2278459</v>
      </c>
      <c r="B1613">
        <v>5663</v>
      </c>
      <c r="C1613" t="s">
        <v>2151</v>
      </c>
      <c r="D1613" s="1">
        <v>45070</v>
      </c>
      <c r="E1613" t="s">
        <v>1228</v>
      </c>
      <c r="F1613" t="s">
        <v>1832</v>
      </c>
      <c r="G1613">
        <v>73.75</v>
      </c>
      <c r="H1613">
        <v>99.73</v>
      </c>
      <c r="I1613">
        <v>7355.09</v>
      </c>
    </row>
    <row r="1614" spans="1:9" x14ac:dyDescent="0.3">
      <c r="A1614">
        <v>9650290</v>
      </c>
      <c r="B1614">
        <v>5663</v>
      </c>
      <c r="C1614" t="s">
        <v>2152</v>
      </c>
      <c r="D1614" s="1">
        <v>45478</v>
      </c>
      <c r="E1614" t="s">
        <v>1483</v>
      </c>
      <c r="F1614" t="s">
        <v>1173</v>
      </c>
      <c r="G1614">
        <v>91.17</v>
      </c>
      <c r="H1614">
        <v>577.08000000000004</v>
      </c>
      <c r="I1614">
        <v>52612.38</v>
      </c>
    </row>
    <row r="1615" spans="1:9" x14ac:dyDescent="0.3">
      <c r="A1615">
        <v>2363914</v>
      </c>
      <c r="B1615">
        <v>5663</v>
      </c>
      <c r="C1615" t="s">
        <v>2152</v>
      </c>
      <c r="D1615" s="1">
        <v>45080</v>
      </c>
      <c r="E1615" t="s">
        <v>1483</v>
      </c>
      <c r="F1615" t="s">
        <v>1709</v>
      </c>
      <c r="G1615">
        <v>40.450000000000003</v>
      </c>
      <c r="H1615">
        <v>847.96</v>
      </c>
      <c r="I1615">
        <v>34299.980000000003</v>
      </c>
    </row>
    <row r="1616" spans="1:9" x14ac:dyDescent="0.3">
      <c r="A1616">
        <v>2416720</v>
      </c>
      <c r="B1616">
        <v>5663</v>
      </c>
      <c r="C1616" t="s">
        <v>2152</v>
      </c>
      <c r="D1616" s="1">
        <v>45550</v>
      </c>
      <c r="E1616" t="s">
        <v>1483</v>
      </c>
      <c r="F1616" t="s">
        <v>1942</v>
      </c>
      <c r="G1616">
        <v>15.02</v>
      </c>
      <c r="H1616">
        <v>379.15</v>
      </c>
      <c r="I1616">
        <v>5694.83</v>
      </c>
    </row>
    <row r="1617" spans="1:9" x14ac:dyDescent="0.3">
      <c r="A1617">
        <v>2884800</v>
      </c>
      <c r="B1617">
        <v>5663</v>
      </c>
      <c r="C1617" t="s">
        <v>2152</v>
      </c>
      <c r="D1617" s="1">
        <v>45149</v>
      </c>
      <c r="E1617" t="s">
        <v>1724</v>
      </c>
      <c r="F1617" t="s">
        <v>1544</v>
      </c>
      <c r="G1617">
        <v>56.69</v>
      </c>
      <c r="H1617">
        <v>536.28</v>
      </c>
      <c r="I1617">
        <v>30401.71</v>
      </c>
    </row>
    <row r="1618" spans="1:9" x14ac:dyDescent="0.3">
      <c r="A1618">
        <v>2532095</v>
      </c>
      <c r="B1618">
        <v>5663</v>
      </c>
      <c r="C1618" t="s">
        <v>2152</v>
      </c>
      <c r="D1618" s="1">
        <v>45378</v>
      </c>
      <c r="E1618" t="s">
        <v>965</v>
      </c>
      <c r="F1618" t="s">
        <v>1609</v>
      </c>
      <c r="G1618">
        <v>86.24</v>
      </c>
      <c r="H1618">
        <v>890.8</v>
      </c>
      <c r="I1618">
        <v>76822.59</v>
      </c>
    </row>
    <row r="1619" spans="1:9" x14ac:dyDescent="0.3">
      <c r="A1619">
        <v>2895365</v>
      </c>
      <c r="B1619">
        <v>5705</v>
      </c>
      <c r="C1619" t="s">
        <v>2150</v>
      </c>
      <c r="D1619" s="1">
        <v>45125</v>
      </c>
      <c r="E1619" t="s">
        <v>1483</v>
      </c>
      <c r="F1619" t="s">
        <v>1617</v>
      </c>
      <c r="G1619">
        <v>75.61</v>
      </c>
      <c r="H1619">
        <v>675.76</v>
      </c>
      <c r="I1619">
        <v>51094.21</v>
      </c>
    </row>
    <row r="1620" spans="1:9" x14ac:dyDescent="0.3">
      <c r="A1620">
        <v>3915088</v>
      </c>
      <c r="B1620">
        <v>5705</v>
      </c>
      <c r="C1620" t="s">
        <v>2150</v>
      </c>
      <c r="D1620" s="1">
        <v>45064</v>
      </c>
      <c r="E1620" t="s">
        <v>965</v>
      </c>
      <c r="F1620" t="s">
        <v>1237</v>
      </c>
      <c r="G1620">
        <v>80.790000000000006</v>
      </c>
      <c r="H1620">
        <v>79.61</v>
      </c>
      <c r="I1620">
        <v>6431.69</v>
      </c>
    </row>
    <row r="1621" spans="1:9" x14ac:dyDescent="0.3">
      <c r="A1621">
        <v>5985506</v>
      </c>
      <c r="B1621">
        <v>5705</v>
      </c>
      <c r="C1621" t="s">
        <v>2150</v>
      </c>
      <c r="D1621" s="1">
        <v>45068</v>
      </c>
      <c r="E1621" t="s">
        <v>1228</v>
      </c>
      <c r="F1621" t="s">
        <v>1205</v>
      </c>
      <c r="G1621">
        <v>23.41</v>
      </c>
      <c r="H1621">
        <v>459.66</v>
      </c>
      <c r="I1621">
        <v>10760.64</v>
      </c>
    </row>
    <row r="1622" spans="1:9" x14ac:dyDescent="0.3">
      <c r="A1622">
        <v>5884182</v>
      </c>
      <c r="B1622">
        <v>5705</v>
      </c>
      <c r="C1622" t="s">
        <v>2150</v>
      </c>
      <c r="D1622" s="1">
        <v>45193</v>
      </c>
      <c r="E1622" t="s">
        <v>1228</v>
      </c>
      <c r="F1622" t="s">
        <v>1241</v>
      </c>
      <c r="G1622">
        <v>31.46</v>
      </c>
      <c r="H1622">
        <v>783.15</v>
      </c>
      <c r="I1622">
        <v>24637.9</v>
      </c>
    </row>
    <row r="1623" spans="1:9" x14ac:dyDescent="0.3">
      <c r="A1623">
        <v>5903571</v>
      </c>
      <c r="B1623">
        <v>5705</v>
      </c>
      <c r="C1623" t="s">
        <v>2150</v>
      </c>
      <c r="D1623" s="1">
        <v>44904</v>
      </c>
      <c r="E1623" t="s">
        <v>1228</v>
      </c>
      <c r="F1623" t="s">
        <v>1199</v>
      </c>
      <c r="G1623">
        <v>18.46</v>
      </c>
      <c r="H1623">
        <v>940.66</v>
      </c>
      <c r="I1623">
        <v>17364.580000000002</v>
      </c>
    </row>
    <row r="1624" spans="1:9" x14ac:dyDescent="0.3">
      <c r="A1624">
        <v>7898627</v>
      </c>
      <c r="B1624">
        <v>5705</v>
      </c>
      <c r="C1624" t="s">
        <v>2150</v>
      </c>
      <c r="D1624" s="1">
        <v>45521</v>
      </c>
      <c r="E1624" t="s">
        <v>1724</v>
      </c>
      <c r="F1624" t="s">
        <v>1841</v>
      </c>
      <c r="G1624">
        <v>27.99</v>
      </c>
      <c r="H1624">
        <v>746.55</v>
      </c>
      <c r="I1624">
        <v>20895.93</v>
      </c>
    </row>
    <row r="1625" spans="1:9" x14ac:dyDescent="0.3">
      <c r="A1625">
        <v>2479404</v>
      </c>
      <c r="B1625">
        <v>5705</v>
      </c>
      <c r="C1625" t="s">
        <v>2151</v>
      </c>
      <c r="D1625" s="1">
        <v>44862</v>
      </c>
      <c r="E1625" t="s">
        <v>965</v>
      </c>
      <c r="F1625" t="s">
        <v>1189</v>
      </c>
      <c r="G1625">
        <v>24.44</v>
      </c>
      <c r="H1625">
        <v>422.72</v>
      </c>
      <c r="I1625">
        <v>10331.280000000001</v>
      </c>
    </row>
    <row r="1626" spans="1:9" x14ac:dyDescent="0.3">
      <c r="A1626">
        <v>1042130</v>
      </c>
      <c r="B1626">
        <v>5705</v>
      </c>
      <c r="C1626" t="s">
        <v>2151</v>
      </c>
      <c r="D1626" s="1">
        <v>45273</v>
      </c>
      <c r="E1626" t="s">
        <v>965</v>
      </c>
      <c r="F1626" t="s">
        <v>1871</v>
      </c>
      <c r="G1626">
        <v>89.52</v>
      </c>
      <c r="H1626">
        <v>469.2</v>
      </c>
      <c r="I1626">
        <v>42002.78</v>
      </c>
    </row>
    <row r="1627" spans="1:9" x14ac:dyDescent="0.3">
      <c r="A1627">
        <v>1275631</v>
      </c>
      <c r="B1627">
        <v>5705</v>
      </c>
      <c r="C1627" t="s">
        <v>2151</v>
      </c>
      <c r="D1627" s="1">
        <v>45208</v>
      </c>
      <c r="E1627" t="s">
        <v>1483</v>
      </c>
      <c r="F1627" t="s">
        <v>1678</v>
      </c>
      <c r="G1627">
        <v>8.41</v>
      </c>
      <c r="H1627">
        <v>963.14</v>
      </c>
      <c r="I1627">
        <v>8100.01</v>
      </c>
    </row>
    <row r="1628" spans="1:9" x14ac:dyDescent="0.3">
      <c r="A1628">
        <v>2028328</v>
      </c>
      <c r="B1628">
        <v>5705</v>
      </c>
      <c r="C1628" t="s">
        <v>2151</v>
      </c>
      <c r="D1628" s="1">
        <v>45543</v>
      </c>
      <c r="E1628" t="s">
        <v>1483</v>
      </c>
      <c r="F1628" t="s">
        <v>1742</v>
      </c>
      <c r="G1628">
        <v>84.67</v>
      </c>
      <c r="H1628">
        <v>757.61</v>
      </c>
      <c r="I1628">
        <v>64146.84</v>
      </c>
    </row>
    <row r="1629" spans="1:9" x14ac:dyDescent="0.3">
      <c r="A1629">
        <v>6824501</v>
      </c>
      <c r="B1629">
        <v>5705</v>
      </c>
      <c r="C1629" t="s">
        <v>2151</v>
      </c>
      <c r="D1629" s="1">
        <v>45240</v>
      </c>
      <c r="E1629" t="s">
        <v>1724</v>
      </c>
      <c r="F1629" t="s">
        <v>1746</v>
      </c>
      <c r="G1629">
        <v>81.650000000000006</v>
      </c>
      <c r="H1629">
        <v>806.33</v>
      </c>
      <c r="I1629">
        <v>65836.84</v>
      </c>
    </row>
    <row r="1630" spans="1:9" x14ac:dyDescent="0.3">
      <c r="A1630">
        <v>4539102</v>
      </c>
      <c r="B1630">
        <v>5705</v>
      </c>
      <c r="C1630" t="s">
        <v>2151</v>
      </c>
      <c r="D1630" s="1">
        <v>44990</v>
      </c>
      <c r="E1630" t="s">
        <v>1724</v>
      </c>
      <c r="F1630" t="s">
        <v>1064</v>
      </c>
      <c r="G1630">
        <v>84.07</v>
      </c>
      <c r="H1630">
        <v>360.02</v>
      </c>
      <c r="I1630">
        <v>30266.880000000001</v>
      </c>
    </row>
    <row r="1631" spans="1:9" x14ac:dyDescent="0.3">
      <c r="A1631">
        <v>2405724</v>
      </c>
      <c r="B1631">
        <v>5705</v>
      </c>
      <c r="C1631" t="s">
        <v>2152</v>
      </c>
      <c r="D1631" s="1">
        <v>45124</v>
      </c>
      <c r="E1631" t="s">
        <v>1483</v>
      </c>
      <c r="F1631" t="s">
        <v>1418</v>
      </c>
      <c r="G1631">
        <v>20.92</v>
      </c>
      <c r="H1631">
        <v>732.23</v>
      </c>
      <c r="I1631">
        <v>15318.25</v>
      </c>
    </row>
    <row r="1632" spans="1:9" x14ac:dyDescent="0.3">
      <c r="A1632">
        <v>4173548</v>
      </c>
      <c r="B1632">
        <v>5705</v>
      </c>
      <c r="C1632" t="s">
        <v>2152</v>
      </c>
      <c r="D1632" s="1">
        <v>45293</v>
      </c>
      <c r="E1632" t="s">
        <v>1483</v>
      </c>
      <c r="F1632" t="s">
        <v>1260</v>
      </c>
      <c r="G1632">
        <v>40.86</v>
      </c>
      <c r="H1632">
        <v>990.18</v>
      </c>
      <c r="I1632">
        <v>40458.75</v>
      </c>
    </row>
    <row r="1633" spans="1:9" x14ac:dyDescent="0.3">
      <c r="A1633">
        <v>5465027</v>
      </c>
      <c r="B1633">
        <v>5705</v>
      </c>
      <c r="C1633" t="s">
        <v>2152</v>
      </c>
      <c r="D1633" s="1">
        <v>45216</v>
      </c>
      <c r="E1633" t="s">
        <v>1228</v>
      </c>
      <c r="F1633" t="s">
        <v>1298</v>
      </c>
      <c r="G1633">
        <v>28.55</v>
      </c>
      <c r="H1633">
        <v>320.37</v>
      </c>
      <c r="I1633">
        <v>9146.56</v>
      </c>
    </row>
    <row r="1634" spans="1:9" x14ac:dyDescent="0.3">
      <c r="A1634">
        <v>1096611</v>
      </c>
      <c r="B1634">
        <v>5705</v>
      </c>
      <c r="C1634" t="s">
        <v>2152</v>
      </c>
      <c r="D1634" s="1">
        <v>45199</v>
      </c>
      <c r="E1634" t="s">
        <v>1724</v>
      </c>
      <c r="F1634" t="s">
        <v>1877</v>
      </c>
      <c r="G1634">
        <v>8.0299999999999994</v>
      </c>
      <c r="H1634">
        <v>141.80000000000001</v>
      </c>
      <c r="I1634">
        <v>1138.6500000000001</v>
      </c>
    </row>
    <row r="1635" spans="1:9" x14ac:dyDescent="0.3">
      <c r="A1635">
        <v>3528427</v>
      </c>
      <c r="B1635">
        <v>5705</v>
      </c>
      <c r="C1635" t="s">
        <v>2152</v>
      </c>
      <c r="D1635" s="1">
        <v>45451</v>
      </c>
      <c r="E1635" t="s">
        <v>1724</v>
      </c>
      <c r="F1635" t="s">
        <v>1214</v>
      </c>
      <c r="G1635">
        <v>87.26</v>
      </c>
      <c r="H1635">
        <v>611.89</v>
      </c>
      <c r="I1635">
        <v>53393.52</v>
      </c>
    </row>
    <row r="1636" spans="1:9" x14ac:dyDescent="0.3">
      <c r="A1636">
        <v>5708181</v>
      </c>
      <c r="B1636">
        <v>5792</v>
      </c>
      <c r="C1636" t="s">
        <v>2150</v>
      </c>
      <c r="D1636" s="1">
        <v>45087</v>
      </c>
      <c r="E1636" t="s">
        <v>1483</v>
      </c>
      <c r="F1636" t="s">
        <v>1447</v>
      </c>
      <c r="G1636">
        <v>4.3</v>
      </c>
      <c r="H1636">
        <v>638.16999999999996</v>
      </c>
      <c r="I1636">
        <v>2744.13</v>
      </c>
    </row>
    <row r="1637" spans="1:9" x14ac:dyDescent="0.3">
      <c r="A1637">
        <v>3206110</v>
      </c>
      <c r="B1637">
        <v>5792</v>
      </c>
      <c r="C1637" t="s">
        <v>2150</v>
      </c>
      <c r="D1637" s="1">
        <v>45483</v>
      </c>
      <c r="E1637" t="s">
        <v>1483</v>
      </c>
      <c r="F1637" t="s">
        <v>1513</v>
      </c>
      <c r="G1637">
        <v>20.82</v>
      </c>
      <c r="H1637">
        <v>799.32</v>
      </c>
      <c r="I1637">
        <v>16641.84</v>
      </c>
    </row>
    <row r="1638" spans="1:9" x14ac:dyDescent="0.3">
      <c r="A1638">
        <v>7512877</v>
      </c>
      <c r="B1638">
        <v>5792</v>
      </c>
      <c r="C1638" t="s">
        <v>2150</v>
      </c>
      <c r="D1638" s="1">
        <v>45343</v>
      </c>
      <c r="E1638" t="s">
        <v>965</v>
      </c>
      <c r="F1638" t="s">
        <v>1886</v>
      </c>
      <c r="G1638">
        <v>45.05</v>
      </c>
      <c r="H1638">
        <v>239.73</v>
      </c>
      <c r="I1638">
        <v>10799.84</v>
      </c>
    </row>
    <row r="1639" spans="1:9" x14ac:dyDescent="0.3">
      <c r="A1639">
        <v>2311423</v>
      </c>
      <c r="B1639">
        <v>5792</v>
      </c>
      <c r="C1639" t="s">
        <v>2150</v>
      </c>
      <c r="D1639" s="1">
        <v>45393</v>
      </c>
      <c r="E1639" t="s">
        <v>965</v>
      </c>
      <c r="F1639" t="s">
        <v>1182</v>
      </c>
      <c r="G1639">
        <v>94.27</v>
      </c>
      <c r="H1639">
        <v>970.76</v>
      </c>
      <c r="I1639">
        <v>91513.55</v>
      </c>
    </row>
    <row r="1640" spans="1:9" x14ac:dyDescent="0.3">
      <c r="A1640">
        <v>3382780</v>
      </c>
      <c r="B1640">
        <v>5792</v>
      </c>
      <c r="C1640" t="s">
        <v>2150</v>
      </c>
      <c r="D1640" s="1">
        <v>44928</v>
      </c>
      <c r="E1640" t="s">
        <v>965</v>
      </c>
      <c r="F1640" t="s">
        <v>1522</v>
      </c>
      <c r="G1640">
        <v>29.93</v>
      </c>
      <c r="H1640">
        <v>812.01</v>
      </c>
      <c r="I1640">
        <v>24303.46</v>
      </c>
    </row>
    <row r="1641" spans="1:9" x14ac:dyDescent="0.3">
      <c r="A1641">
        <v>2223341</v>
      </c>
      <c r="B1641">
        <v>5792</v>
      </c>
      <c r="C1641" t="s">
        <v>2150</v>
      </c>
      <c r="D1641" s="1">
        <v>44942</v>
      </c>
      <c r="E1641" t="s">
        <v>1724</v>
      </c>
      <c r="F1641" t="s">
        <v>1839</v>
      </c>
      <c r="G1641">
        <v>38</v>
      </c>
      <c r="H1641">
        <v>437.73</v>
      </c>
      <c r="I1641">
        <v>16633.740000000002</v>
      </c>
    </row>
    <row r="1642" spans="1:9" x14ac:dyDescent="0.3">
      <c r="A1642">
        <v>2746724</v>
      </c>
      <c r="B1642">
        <v>5792</v>
      </c>
      <c r="C1642" t="s">
        <v>2150</v>
      </c>
      <c r="D1642" s="1">
        <v>45484</v>
      </c>
      <c r="E1642" t="s">
        <v>1724</v>
      </c>
      <c r="F1642" t="s">
        <v>1823</v>
      </c>
      <c r="G1642">
        <v>68.819999999999993</v>
      </c>
      <c r="H1642">
        <v>420.02</v>
      </c>
      <c r="I1642">
        <v>28905.78</v>
      </c>
    </row>
    <row r="1643" spans="1:9" x14ac:dyDescent="0.3">
      <c r="A1643">
        <v>6392831</v>
      </c>
      <c r="B1643">
        <v>5792</v>
      </c>
      <c r="C1643" t="s">
        <v>2151</v>
      </c>
      <c r="D1643" s="1">
        <v>45486</v>
      </c>
      <c r="E1643" t="s">
        <v>1483</v>
      </c>
      <c r="F1643" t="s">
        <v>998</v>
      </c>
      <c r="G1643">
        <v>15.51</v>
      </c>
      <c r="H1643">
        <v>449.47</v>
      </c>
      <c r="I1643">
        <v>6971.28</v>
      </c>
    </row>
    <row r="1644" spans="1:9" x14ac:dyDescent="0.3">
      <c r="A1644">
        <v>7269800</v>
      </c>
      <c r="B1644">
        <v>5792</v>
      </c>
      <c r="C1644" t="s">
        <v>2151</v>
      </c>
      <c r="D1644" s="1">
        <v>45208</v>
      </c>
      <c r="E1644" t="s">
        <v>1724</v>
      </c>
      <c r="F1644" t="s">
        <v>1222</v>
      </c>
      <c r="G1644">
        <v>46.26</v>
      </c>
      <c r="H1644">
        <v>523.61</v>
      </c>
      <c r="I1644">
        <v>24222.2</v>
      </c>
    </row>
    <row r="1645" spans="1:9" x14ac:dyDescent="0.3">
      <c r="A1645">
        <v>4615330</v>
      </c>
      <c r="B1645">
        <v>5792</v>
      </c>
      <c r="C1645" t="s">
        <v>2151</v>
      </c>
      <c r="D1645" s="1">
        <v>44897</v>
      </c>
      <c r="E1645" t="s">
        <v>1724</v>
      </c>
      <c r="F1645" t="s">
        <v>1073</v>
      </c>
      <c r="G1645">
        <v>54.17</v>
      </c>
      <c r="H1645">
        <v>509.72</v>
      </c>
      <c r="I1645">
        <v>27611.53</v>
      </c>
    </row>
    <row r="1646" spans="1:9" x14ac:dyDescent="0.3">
      <c r="A1646">
        <v>6853521</v>
      </c>
      <c r="B1646">
        <v>5792</v>
      </c>
      <c r="C1646" t="s">
        <v>2151</v>
      </c>
      <c r="D1646" s="1">
        <v>44916</v>
      </c>
      <c r="E1646" t="s">
        <v>1724</v>
      </c>
      <c r="F1646" t="s">
        <v>1491</v>
      </c>
      <c r="G1646">
        <v>11.09</v>
      </c>
      <c r="H1646">
        <v>985.63</v>
      </c>
      <c r="I1646">
        <v>10930.64</v>
      </c>
    </row>
    <row r="1647" spans="1:9" x14ac:dyDescent="0.3">
      <c r="A1647">
        <v>2217093</v>
      </c>
      <c r="B1647">
        <v>5792</v>
      </c>
      <c r="C1647" t="s">
        <v>2151</v>
      </c>
      <c r="D1647" s="1">
        <v>45541</v>
      </c>
      <c r="E1647" t="s">
        <v>1724</v>
      </c>
      <c r="F1647" t="s">
        <v>1957</v>
      </c>
      <c r="G1647">
        <v>55.01</v>
      </c>
      <c r="H1647">
        <v>201.44</v>
      </c>
      <c r="I1647">
        <v>11081.21</v>
      </c>
    </row>
    <row r="1648" spans="1:9" x14ac:dyDescent="0.3">
      <c r="A1648">
        <v>6077920</v>
      </c>
      <c r="B1648">
        <v>5792</v>
      </c>
      <c r="C1648" t="s">
        <v>2151</v>
      </c>
      <c r="D1648" s="1">
        <v>45186</v>
      </c>
      <c r="E1648" t="s">
        <v>1724</v>
      </c>
      <c r="F1648" t="s">
        <v>1635</v>
      </c>
      <c r="G1648">
        <v>67.459999999999994</v>
      </c>
      <c r="H1648">
        <v>60.83</v>
      </c>
      <c r="I1648">
        <v>4103.59</v>
      </c>
    </row>
    <row r="1649" spans="1:9" x14ac:dyDescent="0.3">
      <c r="A1649">
        <v>4530758</v>
      </c>
      <c r="B1649">
        <v>5792</v>
      </c>
      <c r="C1649" t="s">
        <v>2151</v>
      </c>
      <c r="D1649" s="1">
        <v>44845</v>
      </c>
      <c r="E1649" t="s">
        <v>1228</v>
      </c>
      <c r="F1649" t="s">
        <v>1207</v>
      </c>
      <c r="G1649">
        <v>48.78</v>
      </c>
      <c r="H1649">
        <v>788.52</v>
      </c>
      <c r="I1649">
        <v>38464.01</v>
      </c>
    </row>
    <row r="1650" spans="1:9" x14ac:dyDescent="0.3">
      <c r="A1650">
        <v>1318624</v>
      </c>
      <c r="B1650">
        <v>5792</v>
      </c>
      <c r="C1650" t="s">
        <v>2152</v>
      </c>
      <c r="D1650" s="1">
        <v>45117</v>
      </c>
      <c r="E1650" t="s">
        <v>1483</v>
      </c>
      <c r="F1650" t="s">
        <v>1691</v>
      </c>
      <c r="G1650">
        <v>63.61</v>
      </c>
      <c r="H1650">
        <v>555.76</v>
      </c>
      <c r="I1650">
        <v>35351.89</v>
      </c>
    </row>
    <row r="1651" spans="1:9" x14ac:dyDescent="0.3">
      <c r="A1651">
        <v>5579492</v>
      </c>
      <c r="B1651">
        <v>5792</v>
      </c>
      <c r="C1651" t="s">
        <v>2152</v>
      </c>
      <c r="D1651" s="1">
        <v>45483</v>
      </c>
      <c r="E1651" t="s">
        <v>1228</v>
      </c>
      <c r="F1651" t="s">
        <v>1624</v>
      </c>
      <c r="G1651">
        <v>81.400000000000006</v>
      </c>
      <c r="H1651">
        <v>921.99</v>
      </c>
      <c r="I1651">
        <v>75049.990000000005</v>
      </c>
    </row>
    <row r="1652" spans="1:9" x14ac:dyDescent="0.3">
      <c r="A1652">
        <v>9121514</v>
      </c>
      <c r="B1652">
        <v>5792</v>
      </c>
      <c r="C1652" t="s">
        <v>2152</v>
      </c>
      <c r="D1652" s="1">
        <v>44849</v>
      </c>
      <c r="E1652" t="s">
        <v>965</v>
      </c>
      <c r="F1652" t="s">
        <v>1838</v>
      </c>
      <c r="G1652">
        <v>36.76</v>
      </c>
      <c r="H1652">
        <v>855.48</v>
      </c>
      <c r="I1652">
        <v>31447.439999999999</v>
      </c>
    </row>
    <row r="1653" spans="1:9" x14ac:dyDescent="0.3">
      <c r="A1653">
        <v>3416140</v>
      </c>
      <c r="B1653">
        <v>5933</v>
      </c>
      <c r="C1653" t="s">
        <v>2150</v>
      </c>
      <c r="D1653" s="1">
        <v>44901</v>
      </c>
      <c r="E1653" t="s">
        <v>1483</v>
      </c>
      <c r="F1653" t="s">
        <v>1603</v>
      </c>
      <c r="G1653">
        <v>24.79</v>
      </c>
      <c r="H1653">
        <v>309.02</v>
      </c>
      <c r="I1653">
        <v>7660.61</v>
      </c>
    </row>
    <row r="1654" spans="1:9" x14ac:dyDescent="0.3">
      <c r="A1654">
        <v>8098871</v>
      </c>
      <c r="B1654">
        <v>5933</v>
      </c>
      <c r="C1654" t="s">
        <v>2150</v>
      </c>
      <c r="D1654" s="1">
        <v>45342</v>
      </c>
      <c r="E1654" t="s">
        <v>1483</v>
      </c>
      <c r="F1654" t="s">
        <v>1273</v>
      </c>
      <c r="G1654">
        <v>3.49</v>
      </c>
      <c r="H1654">
        <v>370</v>
      </c>
      <c r="I1654">
        <v>1291.3</v>
      </c>
    </row>
    <row r="1655" spans="1:9" x14ac:dyDescent="0.3">
      <c r="A1655">
        <v>9784326</v>
      </c>
      <c r="B1655">
        <v>5933</v>
      </c>
      <c r="C1655" t="s">
        <v>2150</v>
      </c>
      <c r="D1655" s="1">
        <v>45388</v>
      </c>
      <c r="E1655" t="s">
        <v>965</v>
      </c>
      <c r="F1655" t="s">
        <v>1835</v>
      </c>
      <c r="G1655">
        <v>94.33</v>
      </c>
      <c r="H1655">
        <v>976.52</v>
      </c>
      <c r="I1655">
        <v>92115.13</v>
      </c>
    </row>
    <row r="1656" spans="1:9" x14ac:dyDescent="0.3">
      <c r="A1656">
        <v>9704969</v>
      </c>
      <c r="B1656">
        <v>5933</v>
      </c>
      <c r="C1656" t="s">
        <v>2150</v>
      </c>
      <c r="D1656" s="1">
        <v>45531</v>
      </c>
      <c r="E1656" t="s">
        <v>1228</v>
      </c>
      <c r="F1656" t="s">
        <v>1165</v>
      </c>
      <c r="G1656">
        <v>60.66</v>
      </c>
      <c r="H1656">
        <v>603.07000000000005</v>
      </c>
      <c r="I1656">
        <v>36582.230000000003</v>
      </c>
    </row>
    <row r="1657" spans="1:9" x14ac:dyDescent="0.3">
      <c r="A1657">
        <v>9261765</v>
      </c>
      <c r="B1657">
        <v>5933</v>
      </c>
      <c r="C1657" t="s">
        <v>2150</v>
      </c>
      <c r="D1657" s="1">
        <v>45218</v>
      </c>
      <c r="E1657" t="s">
        <v>1724</v>
      </c>
      <c r="F1657" t="s">
        <v>1441</v>
      </c>
      <c r="G1657">
        <v>91.17</v>
      </c>
      <c r="H1657">
        <v>113.18</v>
      </c>
      <c r="I1657">
        <v>10318.620000000001</v>
      </c>
    </row>
    <row r="1658" spans="1:9" x14ac:dyDescent="0.3">
      <c r="A1658">
        <v>3511489</v>
      </c>
      <c r="B1658">
        <v>5933</v>
      </c>
      <c r="C1658" t="s">
        <v>2150</v>
      </c>
      <c r="D1658" s="1">
        <v>45373</v>
      </c>
      <c r="E1658" t="s">
        <v>1724</v>
      </c>
      <c r="F1658" t="s">
        <v>1702</v>
      </c>
      <c r="G1658">
        <v>41.52</v>
      </c>
      <c r="H1658">
        <v>745.64</v>
      </c>
      <c r="I1658">
        <v>30958.97</v>
      </c>
    </row>
    <row r="1659" spans="1:9" x14ac:dyDescent="0.3">
      <c r="A1659">
        <v>9813747</v>
      </c>
      <c r="B1659">
        <v>5933</v>
      </c>
      <c r="C1659" t="s">
        <v>2151</v>
      </c>
      <c r="D1659" s="1">
        <v>45150</v>
      </c>
      <c r="E1659" t="s">
        <v>965</v>
      </c>
      <c r="F1659" t="s">
        <v>1248</v>
      </c>
      <c r="G1659">
        <v>38.21</v>
      </c>
      <c r="H1659">
        <v>879.78</v>
      </c>
      <c r="I1659">
        <v>33616.39</v>
      </c>
    </row>
    <row r="1660" spans="1:9" x14ac:dyDescent="0.3">
      <c r="A1660">
        <v>2132273</v>
      </c>
      <c r="B1660">
        <v>5933</v>
      </c>
      <c r="C1660" t="s">
        <v>2151</v>
      </c>
      <c r="D1660" s="1">
        <v>44941</v>
      </c>
      <c r="E1660" t="s">
        <v>965</v>
      </c>
      <c r="F1660" t="s">
        <v>1650</v>
      </c>
      <c r="G1660">
        <v>8.89</v>
      </c>
      <c r="H1660">
        <v>939.84</v>
      </c>
      <c r="I1660">
        <v>8355.18</v>
      </c>
    </row>
    <row r="1661" spans="1:9" x14ac:dyDescent="0.3">
      <c r="A1661">
        <v>5299307</v>
      </c>
      <c r="B1661">
        <v>5933</v>
      </c>
      <c r="C1661" t="s">
        <v>2151</v>
      </c>
      <c r="D1661" s="1">
        <v>44834</v>
      </c>
      <c r="E1661" t="s">
        <v>1483</v>
      </c>
      <c r="F1661" t="s">
        <v>1048</v>
      </c>
      <c r="G1661">
        <v>5.8</v>
      </c>
      <c r="H1661">
        <v>341.33</v>
      </c>
      <c r="I1661">
        <v>1979.71</v>
      </c>
    </row>
    <row r="1662" spans="1:9" x14ac:dyDescent="0.3">
      <c r="A1662">
        <v>4794969</v>
      </c>
      <c r="B1662">
        <v>5933</v>
      </c>
      <c r="C1662" t="s">
        <v>2151</v>
      </c>
      <c r="D1662" s="1">
        <v>45282</v>
      </c>
      <c r="E1662" t="s">
        <v>1483</v>
      </c>
      <c r="F1662" t="s">
        <v>1782</v>
      </c>
      <c r="G1662">
        <v>23.6</v>
      </c>
      <c r="H1662">
        <v>664.9</v>
      </c>
      <c r="I1662">
        <v>15691.64</v>
      </c>
    </row>
    <row r="1663" spans="1:9" x14ac:dyDescent="0.3">
      <c r="A1663">
        <v>8942239</v>
      </c>
      <c r="B1663">
        <v>5933</v>
      </c>
      <c r="C1663" t="s">
        <v>2151</v>
      </c>
      <c r="D1663" s="1">
        <v>45554</v>
      </c>
      <c r="E1663" t="s">
        <v>1724</v>
      </c>
      <c r="F1663" t="s">
        <v>1925</v>
      </c>
      <c r="G1663">
        <v>72.849999999999994</v>
      </c>
      <c r="H1663">
        <v>450.13</v>
      </c>
      <c r="I1663">
        <v>32791.97</v>
      </c>
    </row>
    <row r="1664" spans="1:9" x14ac:dyDescent="0.3">
      <c r="A1664">
        <v>6661783</v>
      </c>
      <c r="B1664">
        <v>5933</v>
      </c>
      <c r="C1664" t="s">
        <v>2151</v>
      </c>
      <c r="D1664" s="1">
        <v>45516</v>
      </c>
      <c r="E1664" t="s">
        <v>1724</v>
      </c>
      <c r="F1664" t="s">
        <v>1328</v>
      </c>
      <c r="G1664">
        <v>85.58</v>
      </c>
      <c r="H1664">
        <v>604.30999999999995</v>
      </c>
      <c r="I1664">
        <v>51716.85</v>
      </c>
    </row>
    <row r="1665" spans="1:9" x14ac:dyDescent="0.3">
      <c r="A1665">
        <v>6893567</v>
      </c>
      <c r="B1665">
        <v>5933</v>
      </c>
      <c r="C1665" t="s">
        <v>2151</v>
      </c>
      <c r="D1665" s="1">
        <v>44850</v>
      </c>
      <c r="E1665" t="s">
        <v>1724</v>
      </c>
      <c r="F1665" t="s">
        <v>1732</v>
      </c>
      <c r="G1665">
        <v>10.14</v>
      </c>
      <c r="H1665">
        <v>781.22</v>
      </c>
      <c r="I1665">
        <v>7921.57</v>
      </c>
    </row>
    <row r="1666" spans="1:9" x14ac:dyDescent="0.3">
      <c r="A1666">
        <v>1891029</v>
      </c>
      <c r="B1666">
        <v>5933</v>
      </c>
      <c r="C1666" t="s">
        <v>2151</v>
      </c>
      <c r="D1666" s="1">
        <v>44983</v>
      </c>
      <c r="E1666" t="s">
        <v>1228</v>
      </c>
      <c r="F1666" t="s">
        <v>1153</v>
      </c>
      <c r="G1666">
        <v>15.26</v>
      </c>
      <c r="H1666">
        <v>615.39</v>
      </c>
      <c r="I1666">
        <v>9390.85</v>
      </c>
    </row>
    <row r="1667" spans="1:9" x14ac:dyDescent="0.3">
      <c r="A1667">
        <v>2587288</v>
      </c>
      <c r="B1667">
        <v>5933</v>
      </c>
      <c r="C1667" t="s">
        <v>2152</v>
      </c>
      <c r="D1667" s="1">
        <v>44996</v>
      </c>
      <c r="E1667" t="s">
        <v>1483</v>
      </c>
      <c r="F1667" t="s">
        <v>1617</v>
      </c>
      <c r="G1667">
        <v>54.44</v>
      </c>
      <c r="H1667">
        <v>889.57</v>
      </c>
      <c r="I1667">
        <v>48428.19</v>
      </c>
    </row>
    <row r="1668" spans="1:9" x14ac:dyDescent="0.3">
      <c r="A1668">
        <v>2278309</v>
      </c>
      <c r="B1668">
        <v>5933</v>
      </c>
      <c r="C1668" t="s">
        <v>2152</v>
      </c>
      <c r="D1668" s="1">
        <v>45354</v>
      </c>
      <c r="E1668" t="s">
        <v>1483</v>
      </c>
      <c r="F1668" t="s">
        <v>1599</v>
      </c>
      <c r="G1668">
        <v>6.47</v>
      </c>
      <c r="H1668">
        <v>463.14</v>
      </c>
      <c r="I1668">
        <v>2996.52</v>
      </c>
    </row>
    <row r="1669" spans="1:9" x14ac:dyDescent="0.3">
      <c r="A1669">
        <v>6556076</v>
      </c>
      <c r="B1669">
        <v>5933</v>
      </c>
      <c r="C1669" t="s">
        <v>2152</v>
      </c>
      <c r="D1669" s="1">
        <v>45114</v>
      </c>
      <c r="E1669" t="s">
        <v>1483</v>
      </c>
      <c r="F1669" t="s">
        <v>1196</v>
      </c>
      <c r="G1669">
        <v>86.6</v>
      </c>
      <c r="H1669">
        <v>534.45000000000005</v>
      </c>
      <c r="I1669">
        <v>46283.37</v>
      </c>
    </row>
    <row r="1670" spans="1:9" x14ac:dyDescent="0.3">
      <c r="A1670">
        <v>2291682</v>
      </c>
      <c r="B1670">
        <v>5933</v>
      </c>
      <c r="C1670" t="s">
        <v>2152</v>
      </c>
      <c r="D1670" s="1">
        <v>45220</v>
      </c>
      <c r="E1670" t="s">
        <v>1228</v>
      </c>
      <c r="F1670" t="s">
        <v>975</v>
      </c>
      <c r="G1670">
        <v>4.3499999999999996</v>
      </c>
      <c r="H1670">
        <v>732.54</v>
      </c>
      <c r="I1670">
        <v>3186.55</v>
      </c>
    </row>
    <row r="1671" spans="1:9" x14ac:dyDescent="0.3">
      <c r="A1671">
        <v>9927198</v>
      </c>
      <c r="B1671">
        <v>5933</v>
      </c>
      <c r="C1671" t="s">
        <v>2152</v>
      </c>
      <c r="D1671" s="1">
        <v>45274</v>
      </c>
      <c r="E1671" t="s">
        <v>1724</v>
      </c>
      <c r="F1671" t="s">
        <v>1067</v>
      </c>
      <c r="G1671">
        <v>9.6</v>
      </c>
      <c r="H1671">
        <v>383.01</v>
      </c>
      <c r="I1671">
        <v>3676.9</v>
      </c>
    </row>
    <row r="1672" spans="1:9" x14ac:dyDescent="0.3">
      <c r="A1672">
        <v>7526012</v>
      </c>
      <c r="B1672">
        <v>5933</v>
      </c>
      <c r="C1672" t="s">
        <v>2152</v>
      </c>
      <c r="D1672" s="1">
        <v>45250</v>
      </c>
      <c r="E1672" t="s">
        <v>965</v>
      </c>
      <c r="F1672" t="s">
        <v>1533</v>
      </c>
      <c r="G1672">
        <v>8.27</v>
      </c>
      <c r="H1672">
        <v>525.27</v>
      </c>
      <c r="I1672">
        <v>4343.9799999999996</v>
      </c>
    </row>
    <row r="1673" spans="1:9" x14ac:dyDescent="0.3">
      <c r="A1673">
        <v>8948365</v>
      </c>
      <c r="B1673">
        <v>5968</v>
      </c>
      <c r="C1673" t="s">
        <v>2150</v>
      </c>
      <c r="D1673" s="1">
        <v>45381</v>
      </c>
      <c r="E1673" t="s">
        <v>1483</v>
      </c>
      <c r="F1673" t="s">
        <v>1851</v>
      </c>
      <c r="G1673">
        <v>41.6</v>
      </c>
      <c r="H1673">
        <v>660.38</v>
      </c>
      <c r="I1673">
        <v>27471.81</v>
      </c>
    </row>
    <row r="1674" spans="1:9" x14ac:dyDescent="0.3">
      <c r="A1674">
        <v>3874789</v>
      </c>
      <c r="B1674">
        <v>5968</v>
      </c>
      <c r="C1674" t="s">
        <v>2150</v>
      </c>
      <c r="D1674" s="1">
        <v>45320</v>
      </c>
      <c r="E1674" t="s">
        <v>1483</v>
      </c>
      <c r="F1674" t="s">
        <v>1758</v>
      </c>
      <c r="G1674">
        <v>93.79</v>
      </c>
      <c r="H1674">
        <v>560.98</v>
      </c>
      <c r="I1674">
        <v>52614.31</v>
      </c>
    </row>
    <row r="1675" spans="1:9" x14ac:dyDescent="0.3">
      <c r="A1675">
        <v>7482493</v>
      </c>
      <c r="B1675">
        <v>5968</v>
      </c>
      <c r="C1675" t="s">
        <v>2150</v>
      </c>
      <c r="D1675" s="1">
        <v>45164</v>
      </c>
      <c r="E1675" t="s">
        <v>965</v>
      </c>
      <c r="F1675" t="s">
        <v>1769</v>
      </c>
      <c r="G1675">
        <v>2.1800000000000002</v>
      </c>
      <c r="H1675">
        <v>176.16</v>
      </c>
      <c r="I1675">
        <v>384.03</v>
      </c>
    </row>
    <row r="1676" spans="1:9" x14ac:dyDescent="0.3">
      <c r="A1676">
        <v>1420757</v>
      </c>
      <c r="B1676">
        <v>5968</v>
      </c>
      <c r="C1676" t="s">
        <v>2151</v>
      </c>
      <c r="D1676" s="1">
        <v>44871</v>
      </c>
      <c r="E1676" t="s">
        <v>965</v>
      </c>
      <c r="F1676" t="s">
        <v>1855</v>
      </c>
      <c r="G1676">
        <v>28.71</v>
      </c>
      <c r="H1676">
        <v>529.36</v>
      </c>
      <c r="I1676">
        <v>15197.93</v>
      </c>
    </row>
    <row r="1677" spans="1:9" x14ac:dyDescent="0.3">
      <c r="A1677">
        <v>6191705</v>
      </c>
      <c r="B1677">
        <v>5968</v>
      </c>
      <c r="C1677" t="s">
        <v>2151</v>
      </c>
      <c r="D1677" s="1">
        <v>45534</v>
      </c>
      <c r="E1677" t="s">
        <v>965</v>
      </c>
      <c r="F1677" t="s">
        <v>1354</v>
      </c>
      <c r="G1677">
        <v>77.31</v>
      </c>
      <c r="H1677">
        <v>969.53</v>
      </c>
      <c r="I1677">
        <v>74954.36</v>
      </c>
    </row>
    <row r="1678" spans="1:9" x14ac:dyDescent="0.3">
      <c r="A1678">
        <v>9474958</v>
      </c>
      <c r="B1678">
        <v>5968</v>
      </c>
      <c r="C1678" t="s">
        <v>2151</v>
      </c>
      <c r="D1678" s="1">
        <v>44927</v>
      </c>
      <c r="E1678" t="s">
        <v>965</v>
      </c>
      <c r="F1678" t="s">
        <v>1473</v>
      </c>
      <c r="G1678">
        <v>1.58</v>
      </c>
      <c r="H1678">
        <v>772.76</v>
      </c>
      <c r="I1678">
        <v>1220.96</v>
      </c>
    </row>
    <row r="1679" spans="1:9" x14ac:dyDescent="0.3">
      <c r="A1679">
        <v>4185372</v>
      </c>
      <c r="B1679">
        <v>5968</v>
      </c>
      <c r="C1679" t="s">
        <v>2151</v>
      </c>
      <c r="D1679" s="1">
        <v>44919</v>
      </c>
      <c r="E1679" t="s">
        <v>1483</v>
      </c>
      <c r="F1679" t="s">
        <v>1916</v>
      </c>
      <c r="G1679">
        <v>48.77</v>
      </c>
      <c r="H1679">
        <v>870.18</v>
      </c>
      <c r="I1679">
        <v>42438.68</v>
      </c>
    </row>
    <row r="1680" spans="1:9" x14ac:dyDescent="0.3">
      <c r="A1680">
        <v>8850130</v>
      </c>
      <c r="B1680">
        <v>5968</v>
      </c>
      <c r="C1680" t="s">
        <v>2151</v>
      </c>
      <c r="D1680" s="1">
        <v>45165</v>
      </c>
      <c r="E1680" t="s">
        <v>1228</v>
      </c>
      <c r="F1680" t="s">
        <v>1853</v>
      </c>
      <c r="G1680">
        <v>26.35</v>
      </c>
      <c r="H1680">
        <v>537.74</v>
      </c>
      <c r="I1680">
        <v>14169.45</v>
      </c>
    </row>
    <row r="1681" spans="1:9" x14ac:dyDescent="0.3">
      <c r="A1681">
        <v>5289988</v>
      </c>
      <c r="B1681">
        <v>5968</v>
      </c>
      <c r="C1681" t="s">
        <v>2152</v>
      </c>
      <c r="D1681" s="1">
        <v>44915</v>
      </c>
      <c r="E1681" t="s">
        <v>1483</v>
      </c>
      <c r="F1681" t="s">
        <v>1852</v>
      </c>
      <c r="G1681">
        <v>19.940000000000001</v>
      </c>
      <c r="H1681">
        <v>804.81</v>
      </c>
      <c r="I1681">
        <v>16047.91</v>
      </c>
    </row>
    <row r="1682" spans="1:9" x14ac:dyDescent="0.3">
      <c r="A1682">
        <v>8240068</v>
      </c>
      <c r="B1682">
        <v>5968</v>
      </c>
      <c r="C1682" t="s">
        <v>2152</v>
      </c>
      <c r="D1682" s="1">
        <v>45430</v>
      </c>
      <c r="E1682" t="s">
        <v>1483</v>
      </c>
      <c r="F1682" t="s">
        <v>1705</v>
      </c>
      <c r="G1682">
        <v>83.16</v>
      </c>
      <c r="H1682">
        <v>715.02</v>
      </c>
      <c r="I1682">
        <v>59461.06</v>
      </c>
    </row>
    <row r="1683" spans="1:9" x14ac:dyDescent="0.3">
      <c r="A1683">
        <v>8287415</v>
      </c>
      <c r="B1683">
        <v>5968</v>
      </c>
      <c r="C1683" t="s">
        <v>2152</v>
      </c>
      <c r="D1683" s="1">
        <v>45128</v>
      </c>
      <c r="E1683" t="s">
        <v>1483</v>
      </c>
      <c r="F1683" t="s">
        <v>1083</v>
      </c>
      <c r="G1683">
        <v>79.53</v>
      </c>
      <c r="H1683">
        <v>404.05</v>
      </c>
      <c r="I1683">
        <v>32134.1</v>
      </c>
    </row>
    <row r="1684" spans="1:9" x14ac:dyDescent="0.3">
      <c r="A1684">
        <v>6021611</v>
      </c>
      <c r="B1684">
        <v>5968</v>
      </c>
      <c r="C1684" t="s">
        <v>2152</v>
      </c>
      <c r="D1684" s="1">
        <v>45288</v>
      </c>
      <c r="E1684" t="s">
        <v>965</v>
      </c>
      <c r="F1684" t="s">
        <v>1457</v>
      </c>
      <c r="G1684">
        <v>33.450000000000003</v>
      </c>
      <c r="H1684">
        <v>763.19</v>
      </c>
      <c r="I1684">
        <v>25528.71</v>
      </c>
    </row>
    <row r="1685" spans="1:9" x14ac:dyDescent="0.3">
      <c r="A1685">
        <v>4985591</v>
      </c>
      <c r="B1685">
        <v>6070</v>
      </c>
      <c r="C1685" t="s">
        <v>2150</v>
      </c>
      <c r="D1685" s="1">
        <v>45470</v>
      </c>
      <c r="E1685" t="s">
        <v>1483</v>
      </c>
      <c r="F1685" t="s">
        <v>1171</v>
      </c>
      <c r="G1685">
        <v>57.57</v>
      </c>
      <c r="H1685">
        <v>370.1</v>
      </c>
      <c r="I1685">
        <v>21306.66</v>
      </c>
    </row>
    <row r="1686" spans="1:9" x14ac:dyDescent="0.3">
      <c r="A1686">
        <v>2838277</v>
      </c>
      <c r="B1686">
        <v>6070</v>
      </c>
      <c r="C1686" t="s">
        <v>2150</v>
      </c>
      <c r="D1686" s="1">
        <v>45395</v>
      </c>
      <c r="E1686" t="s">
        <v>1483</v>
      </c>
      <c r="F1686" t="s">
        <v>1052</v>
      </c>
      <c r="G1686">
        <v>6.8</v>
      </c>
      <c r="H1686">
        <v>599.27</v>
      </c>
      <c r="I1686">
        <v>4075.04</v>
      </c>
    </row>
    <row r="1687" spans="1:9" x14ac:dyDescent="0.3">
      <c r="A1687">
        <v>6662187</v>
      </c>
      <c r="B1687">
        <v>6070</v>
      </c>
      <c r="C1687" t="s">
        <v>2150</v>
      </c>
      <c r="D1687" s="1">
        <v>45464</v>
      </c>
      <c r="E1687" t="s">
        <v>965</v>
      </c>
      <c r="F1687" t="s">
        <v>1001</v>
      </c>
      <c r="G1687">
        <v>79.8</v>
      </c>
      <c r="H1687">
        <v>918.46</v>
      </c>
      <c r="I1687">
        <v>73293.11</v>
      </c>
    </row>
    <row r="1688" spans="1:9" x14ac:dyDescent="0.3">
      <c r="A1688">
        <v>7720244</v>
      </c>
      <c r="B1688">
        <v>6070</v>
      </c>
      <c r="C1688" t="s">
        <v>2150</v>
      </c>
      <c r="D1688" s="1">
        <v>44963</v>
      </c>
      <c r="E1688" t="s">
        <v>965</v>
      </c>
      <c r="F1688" t="s">
        <v>1896</v>
      </c>
      <c r="G1688">
        <v>90.03</v>
      </c>
      <c r="H1688">
        <v>293.55</v>
      </c>
      <c r="I1688">
        <v>26428.31</v>
      </c>
    </row>
    <row r="1689" spans="1:9" x14ac:dyDescent="0.3">
      <c r="A1689">
        <v>8692150</v>
      </c>
      <c r="B1689">
        <v>6070</v>
      </c>
      <c r="C1689" t="s">
        <v>2150</v>
      </c>
      <c r="D1689" s="1">
        <v>44866</v>
      </c>
      <c r="E1689" t="s">
        <v>965</v>
      </c>
      <c r="F1689" t="s">
        <v>1709</v>
      </c>
      <c r="G1689">
        <v>69.61</v>
      </c>
      <c r="H1689">
        <v>956.73</v>
      </c>
      <c r="I1689">
        <v>66597.98</v>
      </c>
    </row>
    <row r="1690" spans="1:9" x14ac:dyDescent="0.3">
      <c r="A1690">
        <v>4565613</v>
      </c>
      <c r="B1690">
        <v>6070</v>
      </c>
      <c r="C1690" t="s">
        <v>2150</v>
      </c>
      <c r="D1690" s="1">
        <v>45367</v>
      </c>
      <c r="E1690" t="s">
        <v>1228</v>
      </c>
      <c r="F1690" t="s">
        <v>1175</v>
      </c>
      <c r="G1690">
        <v>77.489999999999995</v>
      </c>
      <c r="H1690">
        <v>754.65</v>
      </c>
      <c r="I1690">
        <v>58477.83</v>
      </c>
    </row>
    <row r="1691" spans="1:9" x14ac:dyDescent="0.3">
      <c r="A1691">
        <v>1662838</v>
      </c>
      <c r="B1691">
        <v>6070</v>
      </c>
      <c r="C1691" t="s">
        <v>2150</v>
      </c>
      <c r="D1691" s="1">
        <v>45480</v>
      </c>
      <c r="E1691" t="s">
        <v>1228</v>
      </c>
      <c r="F1691" t="s">
        <v>1885</v>
      </c>
      <c r="G1691">
        <v>13.5</v>
      </c>
      <c r="H1691">
        <v>739.92</v>
      </c>
      <c r="I1691">
        <v>9988.92</v>
      </c>
    </row>
    <row r="1692" spans="1:9" x14ac:dyDescent="0.3">
      <c r="A1692">
        <v>2677355</v>
      </c>
      <c r="B1692">
        <v>6070</v>
      </c>
      <c r="C1692" t="s">
        <v>2150</v>
      </c>
      <c r="D1692" s="1">
        <v>45349</v>
      </c>
      <c r="E1692" t="s">
        <v>1228</v>
      </c>
      <c r="F1692" t="s">
        <v>1005</v>
      </c>
      <c r="G1692">
        <v>84.87</v>
      </c>
      <c r="H1692">
        <v>947.49</v>
      </c>
      <c r="I1692">
        <v>80413.48</v>
      </c>
    </row>
    <row r="1693" spans="1:9" x14ac:dyDescent="0.3">
      <c r="A1693">
        <v>6164734</v>
      </c>
      <c r="B1693">
        <v>6070</v>
      </c>
      <c r="C1693" t="s">
        <v>2151</v>
      </c>
      <c r="D1693" s="1">
        <v>45333</v>
      </c>
      <c r="E1693" t="s">
        <v>1483</v>
      </c>
      <c r="F1693" t="s">
        <v>1540</v>
      </c>
      <c r="G1693">
        <v>12.68</v>
      </c>
      <c r="H1693">
        <v>331.35</v>
      </c>
      <c r="I1693">
        <v>4201.5200000000004</v>
      </c>
    </row>
    <row r="1694" spans="1:9" x14ac:dyDescent="0.3">
      <c r="A1694">
        <v>8894898</v>
      </c>
      <c r="B1694">
        <v>6070</v>
      </c>
      <c r="C1694" t="s">
        <v>2151</v>
      </c>
      <c r="D1694" s="1">
        <v>44852</v>
      </c>
      <c r="E1694" t="s">
        <v>1724</v>
      </c>
      <c r="F1694" t="s">
        <v>1343</v>
      </c>
      <c r="G1694">
        <v>13.77</v>
      </c>
      <c r="H1694">
        <v>210.97</v>
      </c>
      <c r="I1694">
        <v>2905.06</v>
      </c>
    </row>
    <row r="1695" spans="1:9" x14ac:dyDescent="0.3">
      <c r="A1695">
        <v>2330728</v>
      </c>
      <c r="B1695">
        <v>6070</v>
      </c>
      <c r="C1695" t="s">
        <v>2151</v>
      </c>
      <c r="D1695" s="1">
        <v>44868</v>
      </c>
      <c r="E1695" t="s">
        <v>1724</v>
      </c>
      <c r="F1695" t="s">
        <v>1149</v>
      </c>
      <c r="G1695">
        <v>75.430000000000007</v>
      </c>
      <c r="H1695">
        <v>931.05</v>
      </c>
      <c r="I1695">
        <v>70229.100000000006</v>
      </c>
    </row>
    <row r="1696" spans="1:9" x14ac:dyDescent="0.3">
      <c r="A1696">
        <v>6040334</v>
      </c>
      <c r="B1696">
        <v>6070</v>
      </c>
      <c r="C1696" t="s">
        <v>2151</v>
      </c>
      <c r="D1696" s="1">
        <v>45058</v>
      </c>
      <c r="E1696" t="s">
        <v>1724</v>
      </c>
      <c r="F1696" t="s">
        <v>1770</v>
      </c>
      <c r="G1696">
        <v>61.74</v>
      </c>
      <c r="H1696">
        <v>961.43</v>
      </c>
      <c r="I1696">
        <v>59358.69</v>
      </c>
    </row>
    <row r="1697" spans="1:9" x14ac:dyDescent="0.3">
      <c r="A1697">
        <v>8385348</v>
      </c>
      <c r="B1697">
        <v>6070</v>
      </c>
      <c r="C1697" t="s">
        <v>2152</v>
      </c>
      <c r="D1697" s="1">
        <v>45203</v>
      </c>
      <c r="E1697" t="s">
        <v>1483</v>
      </c>
      <c r="F1697" t="s">
        <v>1021</v>
      </c>
      <c r="G1697">
        <v>12.81</v>
      </c>
      <c r="H1697">
        <v>565.69000000000005</v>
      </c>
      <c r="I1697">
        <v>7246.49</v>
      </c>
    </row>
    <row r="1698" spans="1:9" x14ac:dyDescent="0.3">
      <c r="A1698">
        <v>2941882</v>
      </c>
      <c r="B1698">
        <v>6070</v>
      </c>
      <c r="C1698" t="s">
        <v>2152</v>
      </c>
      <c r="D1698" s="1">
        <v>45462</v>
      </c>
      <c r="E1698" t="s">
        <v>1228</v>
      </c>
      <c r="F1698" t="s">
        <v>1384</v>
      </c>
      <c r="G1698">
        <v>48.5</v>
      </c>
      <c r="H1698">
        <v>590</v>
      </c>
      <c r="I1698">
        <v>28615</v>
      </c>
    </row>
    <row r="1699" spans="1:9" x14ac:dyDescent="0.3">
      <c r="A1699">
        <v>2794231</v>
      </c>
      <c r="B1699">
        <v>6070</v>
      </c>
      <c r="C1699" t="s">
        <v>2152</v>
      </c>
      <c r="D1699" s="1">
        <v>45004</v>
      </c>
      <c r="E1699" t="s">
        <v>1228</v>
      </c>
      <c r="F1699" t="s">
        <v>1559</v>
      </c>
      <c r="G1699">
        <v>3.01</v>
      </c>
      <c r="H1699">
        <v>456.45</v>
      </c>
      <c r="I1699">
        <v>1373.91</v>
      </c>
    </row>
    <row r="1700" spans="1:9" x14ac:dyDescent="0.3">
      <c r="A1700">
        <v>9909990</v>
      </c>
      <c r="B1700">
        <v>6070</v>
      </c>
      <c r="C1700" t="s">
        <v>2152</v>
      </c>
      <c r="D1700" s="1">
        <v>45074</v>
      </c>
      <c r="E1700" t="s">
        <v>1228</v>
      </c>
      <c r="F1700" t="s">
        <v>1065</v>
      </c>
      <c r="G1700">
        <v>62.59</v>
      </c>
      <c r="H1700">
        <v>502.26</v>
      </c>
      <c r="I1700">
        <v>31436.45</v>
      </c>
    </row>
    <row r="1701" spans="1:9" x14ac:dyDescent="0.3">
      <c r="A1701">
        <v>4840298</v>
      </c>
      <c r="B1701">
        <v>6070</v>
      </c>
      <c r="C1701" t="s">
        <v>2152</v>
      </c>
      <c r="D1701" s="1">
        <v>45509</v>
      </c>
      <c r="E1701" t="s">
        <v>1228</v>
      </c>
      <c r="F1701" t="s">
        <v>1357</v>
      </c>
      <c r="G1701">
        <v>69.900000000000006</v>
      </c>
      <c r="H1701">
        <v>231.84</v>
      </c>
      <c r="I1701">
        <v>16205.62</v>
      </c>
    </row>
    <row r="1702" spans="1:9" x14ac:dyDescent="0.3">
      <c r="A1702">
        <v>9443477</v>
      </c>
      <c r="B1702">
        <v>6070</v>
      </c>
      <c r="C1702" t="s">
        <v>2152</v>
      </c>
      <c r="D1702" s="1">
        <v>44929</v>
      </c>
      <c r="E1702" t="s">
        <v>1724</v>
      </c>
      <c r="F1702" t="s">
        <v>1032</v>
      </c>
      <c r="G1702">
        <v>31.15</v>
      </c>
      <c r="H1702">
        <v>366.09</v>
      </c>
      <c r="I1702">
        <v>11403.7</v>
      </c>
    </row>
    <row r="1703" spans="1:9" x14ac:dyDescent="0.3">
      <c r="A1703">
        <v>5483845</v>
      </c>
      <c r="B1703">
        <v>6070</v>
      </c>
      <c r="C1703" t="s">
        <v>2152</v>
      </c>
      <c r="D1703" s="1">
        <v>45145</v>
      </c>
      <c r="E1703" t="s">
        <v>1724</v>
      </c>
      <c r="F1703" t="s">
        <v>1783</v>
      </c>
      <c r="G1703">
        <v>84.04</v>
      </c>
      <c r="H1703">
        <v>567.71</v>
      </c>
      <c r="I1703">
        <v>47710.35</v>
      </c>
    </row>
    <row r="1704" spans="1:9" x14ac:dyDescent="0.3">
      <c r="A1704">
        <v>9187998</v>
      </c>
      <c r="B1704">
        <v>6070</v>
      </c>
      <c r="C1704" t="s">
        <v>2152</v>
      </c>
      <c r="D1704" s="1">
        <v>45370</v>
      </c>
      <c r="E1704" t="s">
        <v>965</v>
      </c>
      <c r="F1704" t="s">
        <v>1042</v>
      </c>
      <c r="G1704">
        <v>78.599999999999994</v>
      </c>
      <c r="H1704">
        <v>721.38</v>
      </c>
      <c r="I1704">
        <v>56700.47</v>
      </c>
    </row>
    <row r="1705" spans="1:9" x14ac:dyDescent="0.3">
      <c r="A1705">
        <v>6861987</v>
      </c>
      <c r="B1705">
        <v>6218</v>
      </c>
      <c r="C1705" t="s">
        <v>2150</v>
      </c>
      <c r="D1705" s="1">
        <v>45404</v>
      </c>
      <c r="E1705" t="s">
        <v>1228</v>
      </c>
      <c r="F1705" t="s">
        <v>1619</v>
      </c>
      <c r="G1705">
        <v>69.31</v>
      </c>
      <c r="H1705">
        <v>192.28</v>
      </c>
      <c r="I1705">
        <v>13326.93</v>
      </c>
    </row>
    <row r="1706" spans="1:9" x14ac:dyDescent="0.3">
      <c r="A1706">
        <v>8543823</v>
      </c>
      <c r="B1706">
        <v>6218</v>
      </c>
      <c r="C1706" t="s">
        <v>2150</v>
      </c>
      <c r="D1706" s="1">
        <v>45382</v>
      </c>
      <c r="E1706" t="s">
        <v>1228</v>
      </c>
      <c r="F1706" t="s">
        <v>1574</v>
      </c>
      <c r="G1706">
        <v>81.23</v>
      </c>
      <c r="H1706">
        <v>675.02</v>
      </c>
      <c r="I1706">
        <v>54831.87</v>
      </c>
    </row>
    <row r="1707" spans="1:9" x14ac:dyDescent="0.3">
      <c r="A1707">
        <v>1405275</v>
      </c>
      <c r="B1707">
        <v>6218</v>
      </c>
      <c r="C1707" t="s">
        <v>2150</v>
      </c>
      <c r="D1707" s="1">
        <v>45067</v>
      </c>
      <c r="E1707" t="s">
        <v>1228</v>
      </c>
      <c r="F1707" t="s">
        <v>970</v>
      </c>
      <c r="G1707">
        <v>61.54</v>
      </c>
      <c r="H1707">
        <v>693.25</v>
      </c>
      <c r="I1707">
        <v>42662.6</v>
      </c>
    </row>
    <row r="1708" spans="1:9" x14ac:dyDescent="0.3">
      <c r="A1708">
        <v>3926109</v>
      </c>
      <c r="B1708">
        <v>6218</v>
      </c>
      <c r="C1708" t="s">
        <v>2150</v>
      </c>
      <c r="D1708" s="1">
        <v>44959</v>
      </c>
      <c r="E1708" t="s">
        <v>1724</v>
      </c>
      <c r="F1708" t="s">
        <v>1349</v>
      </c>
      <c r="G1708">
        <v>3.64</v>
      </c>
      <c r="H1708">
        <v>326.32</v>
      </c>
      <c r="I1708">
        <v>1187.8</v>
      </c>
    </row>
    <row r="1709" spans="1:9" x14ac:dyDescent="0.3">
      <c r="A1709">
        <v>4248906</v>
      </c>
      <c r="B1709">
        <v>6218</v>
      </c>
      <c r="C1709" t="s">
        <v>2150</v>
      </c>
      <c r="D1709" s="1">
        <v>45434</v>
      </c>
      <c r="E1709" t="s">
        <v>1724</v>
      </c>
      <c r="F1709" t="s">
        <v>1756</v>
      </c>
      <c r="G1709">
        <v>90.44</v>
      </c>
      <c r="H1709">
        <v>223.28</v>
      </c>
      <c r="I1709">
        <v>20193.439999999999</v>
      </c>
    </row>
    <row r="1710" spans="1:9" x14ac:dyDescent="0.3">
      <c r="A1710">
        <v>4162496</v>
      </c>
      <c r="B1710">
        <v>6218</v>
      </c>
      <c r="C1710" t="s">
        <v>2151</v>
      </c>
      <c r="D1710" s="1">
        <v>45349</v>
      </c>
      <c r="E1710" t="s">
        <v>1483</v>
      </c>
      <c r="F1710" t="s">
        <v>1931</v>
      </c>
      <c r="G1710">
        <v>87.57</v>
      </c>
      <c r="H1710">
        <v>857.12</v>
      </c>
      <c r="I1710">
        <v>75058</v>
      </c>
    </row>
    <row r="1711" spans="1:9" x14ac:dyDescent="0.3">
      <c r="A1711">
        <v>9181297</v>
      </c>
      <c r="B1711">
        <v>6218</v>
      </c>
      <c r="C1711" t="s">
        <v>2151</v>
      </c>
      <c r="D1711" s="1">
        <v>45076</v>
      </c>
      <c r="E1711" t="s">
        <v>1483</v>
      </c>
      <c r="F1711" t="s">
        <v>987</v>
      </c>
      <c r="G1711">
        <v>31.72</v>
      </c>
      <c r="H1711">
        <v>916.33</v>
      </c>
      <c r="I1711">
        <v>29065.99</v>
      </c>
    </row>
    <row r="1712" spans="1:9" x14ac:dyDescent="0.3">
      <c r="A1712">
        <v>5775606</v>
      </c>
      <c r="B1712">
        <v>6218</v>
      </c>
      <c r="C1712" t="s">
        <v>2151</v>
      </c>
      <c r="D1712" s="1">
        <v>45219</v>
      </c>
      <c r="E1712" t="s">
        <v>1228</v>
      </c>
      <c r="F1712" t="s">
        <v>1906</v>
      </c>
      <c r="G1712">
        <v>38.96</v>
      </c>
      <c r="H1712">
        <v>408.58</v>
      </c>
      <c r="I1712">
        <v>15918.28</v>
      </c>
    </row>
    <row r="1713" spans="1:9" x14ac:dyDescent="0.3">
      <c r="A1713">
        <v>3944616</v>
      </c>
      <c r="B1713">
        <v>6218</v>
      </c>
      <c r="C1713" t="s">
        <v>2152</v>
      </c>
      <c r="D1713" s="1">
        <v>45041</v>
      </c>
      <c r="E1713" t="s">
        <v>1483</v>
      </c>
      <c r="F1713" t="s">
        <v>1386</v>
      </c>
      <c r="G1713">
        <v>96.48</v>
      </c>
      <c r="H1713">
        <v>659.37</v>
      </c>
      <c r="I1713">
        <v>63616.02</v>
      </c>
    </row>
    <row r="1714" spans="1:9" x14ac:dyDescent="0.3">
      <c r="A1714">
        <v>5746836</v>
      </c>
      <c r="B1714">
        <v>6218</v>
      </c>
      <c r="C1714" t="s">
        <v>2152</v>
      </c>
      <c r="D1714" s="1">
        <v>45440</v>
      </c>
      <c r="E1714" t="s">
        <v>1228</v>
      </c>
      <c r="F1714" t="s">
        <v>1590</v>
      </c>
      <c r="G1714">
        <v>71.66</v>
      </c>
      <c r="H1714">
        <v>203.47</v>
      </c>
      <c r="I1714">
        <v>14580.66</v>
      </c>
    </row>
    <row r="1715" spans="1:9" x14ac:dyDescent="0.3">
      <c r="A1715">
        <v>7736424</v>
      </c>
      <c r="B1715">
        <v>6218</v>
      </c>
      <c r="C1715" t="s">
        <v>2152</v>
      </c>
      <c r="D1715" s="1">
        <v>45435</v>
      </c>
      <c r="E1715" t="s">
        <v>1228</v>
      </c>
      <c r="F1715" t="s">
        <v>1422</v>
      </c>
      <c r="G1715">
        <v>73.91</v>
      </c>
      <c r="H1715">
        <v>959.29</v>
      </c>
      <c r="I1715">
        <v>70901.119999999995</v>
      </c>
    </row>
    <row r="1716" spans="1:9" x14ac:dyDescent="0.3">
      <c r="A1716">
        <v>9136301</v>
      </c>
      <c r="B1716">
        <v>6218</v>
      </c>
      <c r="C1716" t="s">
        <v>2152</v>
      </c>
      <c r="D1716" s="1">
        <v>45225</v>
      </c>
      <c r="E1716" t="s">
        <v>965</v>
      </c>
      <c r="F1716" t="s">
        <v>1490</v>
      </c>
      <c r="G1716">
        <v>7.08</v>
      </c>
      <c r="H1716">
        <v>825.46</v>
      </c>
      <c r="I1716">
        <v>5844.26</v>
      </c>
    </row>
    <row r="1717" spans="1:9" x14ac:dyDescent="0.3">
      <c r="A1717">
        <v>3637853</v>
      </c>
      <c r="B1717">
        <v>6218</v>
      </c>
      <c r="C1717" t="s">
        <v>2152</v>
      </c>
      <c r="D1717" s="1">
        <v>45497</v>
      </c>
      <c r="E1717" t="s">
        <v>965</v>
      </c>
      <c r="F1717" t="s">
        <v>1644</v>
      </c>
      <c r="G1717">
        <v>22.1</v>
      </c>
      <c r="H1717">
        <v>716.86</v>
      </c>
      <c r="I1717">
        <v>15842.61</v>
      </c>
    </row>
    <row r="1718" spans="1:9" x14ac:dyDescent="0.3">
      <c r="A1718">
        <v>9759159</v>
      </c>
      <c r="B1718">
        <v>6240</v>
      </c>
      <c r="C1718" t="s">
        <v>2150</v>
      </c>
      <c r="D1718" s="1">
        <v>45443</v>
      </c>
      <c r="E1718" t="s">
        <v>1483</v>
      </c>
      <c r="F1718" t="s">
        <v>1610</v>
      </c>
      <c r="G1718">
        <v>73.62</v>
      </c>
      <c r="H1718">
        <v>931.25</v>
      </c>
      <c r="I1718">
        <v>68558.62</v>
      </c>
    </row>
    <row r="1719" spans="1:9" x14ac:dyDescent="0.3">
      <c r="A1719">
        <v>4929778</v>
      </c>
      <c r="B1719">
        <v>6240</v>
      </c>
      <c r="C1719" t="s">
        <v>2150</v>
      </c>
      <c r="D1719" s="1">
        <v>44909</v>
      </c>
      <c r="E1719" t="s">
        <v>1483</v>
      </c>
      <c r="F1719" t="s">
        <v>1244</v>
      </c>
      <c r="G1719">
        <v>41.25</v>
      </c>
      <c r="H1719">
        <v>842.45</v>
      </c>
      <c r="I1719">
        <v>34751.06</v>
      </c>
    </row>
    <row r="1720" spans="1:9" x14ac:dyDescent="0.3">
      <c r="A1720">
        <v>3485361</v>
      </c>
      <c r="B1720">
        <v>6240</v>
      </c>
      <c r="C1720" t="s">
        <v>2150</v>
      </c>
      <c r="D1720" s="1">
        <v>45021</v>
      </c>
      <c r="E1720" t="s">
        <v>1228</v>
      </c>
      <c r="F1720" t="s">
        <v>1371</v>
      </c>
      <c r="G1720">
        <v>84.84</v>
      </c>
      <c r="H1720">
        <v>290.54000000000002</v>
      </c>
      <c r="I1720">
        <v>24649.41</v>
      </c>
    </row>
    <row r="1721" spans="1:9" x14ac:dyDescent="0.3">
      <c r="A1721">
        <v>4043941</v>
      </c>
      <c r="B1721">
        <v>6240</v>
      </c>
      <c r="C1721" t="s">
        <v>2150</v>
      </c>
      <c r="D1721" s="1">
        <v>45338</v>
      </c>
      <c r="E1721" t="s">
        <v>1228</v>
      </c>
      <c r="F1721" t="s">
        <v>1792</v>
      </c>
      <c r="G1721">
        <v>16.600000000000001</v>
      </c>
      <c r="H1721">
        <v>589.5</v>
      </c>
      <c r="I1721">
        <v>9785.7000000000007</v>
      </c>
    </row>
    <row r="1722" spans="1:9" x14ac:dyDescent="0.3">
      <c r="A1722">
        <v>4875316</v>
      </c>
      <c r="B1722">
        <v>6240</v>
      </c>
      <c r="C1722" t="s">
        <v>2150</v>
      </c>
      <c r="D1722" s="1">
        <v>45056</v>
      </c>
      <c r="E1722" t="s">
        <v>1724</v>
      </c>
      <c r="F1722" t="s">
        <v>1190</v>
      </c>
      <c r="G1722">
        <v>4.4000000000000004</v>
      </c>
      <c r="H1722">
        <v>123.11</v>
      </c>
      <c r="I1722">
        <v>541.67999999999995</v>
      </c>
    </row>
    <row r="1723" spans="1:9" x14ac:dyDescent="0.3">
      <c r="A1723">
        <v>3357846</v>
      </c>
      <c r="B1723">
        <v>6240</v>
      </c>
      <c r="C1723" t="s">
        <v>2151</v>
      </c>
      <c r="D1723" s="1">
        <v>45043</v>
      </c>
      <c r="E1723" t="s">
        <v>1483</v>
      </c>
      <c r="F1723" t="s">
        <v>1188</v>
      </c>
      <c r="G1723">
        <v>35.520000000000003</v>
      </c>
      <c r="H1723">
        <v>758.59</v>
      </c>
      <c r="I1723">
        <v>26945.119999999999</v>
      </c>
    </row>
    <row r="1724" spans="1:9" x14ac:dyDescent="0.3">
      <c r="A1724">
        <v>9219138</v>
      </c>
      <c r="B1724">
        <v>6240</v>
      </c>
      <c r="C1724" t="s">
        <v>2151</v>
      </c>
      <c r="D1724" s="1">
        <v>44921</v>
      </c>
      <c r="E1724" t="s">
        <v>1483</v>
      </c>
      <c r="F1724" t="s">
        <v>1463</v>
      </c>
      <c r="G1724">
        <v>84.41</v>
      </c>
      <c r="H1724">
        <v>407.89</v>
      </c>
      <c r="I1724">
        <v>34429.99</v>
      </c>
    </row>
    <row r="1725" spans="1:9" x14ac:dyDescent="0.3">
      <c r="A1725">
        <v>7249233</v>
      </c>
      <c r="B1725">
        <v>6240</v>
      </c>
      <c r="C1725" t="s">
        <v>2151</v>
      </c>
      <c r="D1725" s="1">
        <v>45516</v>
      </c>
      <c r="E1725" t="s">
        <v>1724</v>
      </c>
      <c r="F1725" t="s">
        <v>1913</v>
      </c>
      <c r="G1725">
        <v>9.9600000000000009</v>
      </c>
      <c r="H1725">
        <v>421.91</v>
      </c>
      <c r="I1725">
        <v>4202.22</v>
      </c>
    </row>
    <row r="1726" spans="1:9" x14ac:dyDescent="0.3">
      <c r="A1726">
        <v>8224386</v>
      </c>
      <c r="B1726">
        <v>6240</v>
      </c>
      <c r="C1726" t="s">
        <v>2151</v>
      </c>
      <c r="D1726" s="1">
        <v>45392</v>
      </c>
      <c r="E1726" t="s">
        <v>1724</v>
      </c>
      <c r="F1726" t="s">
        <v>1400</v>
      </c>
      <c r="G1726">
        <v>95.4</v>
      </c>
      <c r="H1726">
        <v>168.48</v>
      </c>
      <c r="I1726">
        <v>16072.99</v>
      </c>
    </row>
    <row r="1727" spans="1:9" x14ac:dyDescent="0.3">
      <c r="A1727">
        <v>2494757</v>
      </c>
      <c r="B1727">
        <v>6240</v>
      </c>
      <c r="C1727" t="s">
        <v>2152</v>
      </c>
      <c r="D1727" s="1">
        <v>45469</v>
      </c>
      <c r="E1727" t="s">
        <v>1483</v>
      </c>
      <c r="F1727" t="s">
        <v>1812</v>
      </c>
      <c r="G1727">
        <v>77.959999999999994</v>
      </c>
      <c r="H1727">
        <v>798.28</v>
      </c>
      <c r="I1727">
        <v>62233.91</v>
      </c>
    </row>
    <row r="1728" spans="1:9" x14ac:dyDescent="0.3">
      <c r="A1728">
        <v>4693430</v>
      </c>
      <c r="B1728">
        <v>6240</v>
      </c>
      <c r="C1728" t="s">
        <v>2152</v>
      </c>
      <c r="D1728" s="1">
        <v>45414</v>
      </c>
      <c r="E1728" t="s">
        <v>1483</v>
      </c>
      <c r="F1728" t="s">
        <v>1582</v>
      </c>
      <c r="G1728">
        <v>93.72</v>
      </c>
      <c r="H1728">
        <v>920.23</v>
      </c>
      <c r="I1728">
        <v>86243.96</v>
      </c>
    </row>
    <row r="1729" spans="1:9" x14ac:dyDescent="0.3">
      <c r="A1729">
        <v>9016678</v>
      </c>
      <c r="B1729">
        <v>6240</v>
      </c>
      <c r="C1729" t="s">
        <v>2152</v>
      </c>
      <c r="D1729" s="1">
        <v>45069</v>
      </c>
      <c r="E1729" t="s">
        <v>1483</v>
      </c>
      <c r="F1729" t="s">
        <v>1168</v>
      </c>
      <c r="G1729">
        <v>23.83</v>
      </c>
      <c r="H1729">
        <v>593.83000000000004</v>
      </c>
      <c r="I1729">
        <v>14150.97</v>
      </c>
    </row>
    <row r="1730" spans="1:9" x14ac:dyDescent="0.3">
      <c r="A1730">
        <v>8585051</v>
      </c>
      <c r="B1730">
        <v>6240</v>
      </c>
      <c r="C1730" t="s">
        <v>2152</v>
      </c>
      <c r="D1730" s="1">
        <v>45506</v>
      </c>
      <c r="E1730" t="s">
        <v>1228</v>
      </c>
      <c r="F1730" t="s">
        <v>1154</v>
      </c>
      <c r="G1730">
        <v>95.53</v>
      </c>
      <c r="H1730">
        <v>245.82</v>
      </c>
      <c r="I1730">
        <v>23483.18</v>
      </c>
    </row>
    <row r="1731" spans="1:9" x14ac:dyDescent="0.3">
      <c r="A1731">
        <v>1983991</v>
      </c>
      <c r="B1731">
        <v>6240</v>
      </c>
      <c r="C1731" t="s">
        <v>2152</v>
      </c>
      <c r="D1731" s="1">
        <v>45529</v>
      </c>
      <c r="E1731" t="s">
        <v>1228</v>
      </c>
      <c r="F1731" t="s">
        <v>1698</v>
      </c>
      <c r="G1731">
        <v>20.93</v>
      </c>
      <c r="H1731">
        <v>996.91</v>
      </c>
      <c r="I1731">
        <v>20865.330000000002</v>
      </c>
    </row>
    <row r="1732" spans="1:9" x14ac:dyDescent="0.3">
      <c r="A1732">
        <v>6985611</v>
      </c>
      <c r="B1732">
        <v>6240</v>
      </c>
      <c r="C1732" t="s">
        <v>2152</v>
      </c>
      <c r="D1732" s="1">
        <v>45504</v>
      </c>
      <c r="E1732" t="s">
        <v>1724</v>
      </c>
      <c r="F1732" t="s">
        <v>984</v>
      </c>
      <c r="G1732">
        <v>97.72</v>
      </c>
      <c r="H1732">
        <v>915.42</v>
      </c>
      <c r="I1732">
        <v>89454.84</v>
      </c>
    </row>
    <row r="1733" spans="1:9" x14ac:dyDescent="0.3">
      <c r="A1733">
        <v>9380998</v>
      </c>
      <c r="B1733">
        <v>6240</v>
      </c>
      <c r="C1733" t="s">
        <v>2152</v>
      </c>
      <c r="D1733" s="1">
        <v>45293</v>
      </c>
      <c r="E1733" t="s">
        <v>1724</v>
      </c>
      <c r="F1733" t="s">
        <v>1904</v>
      </c>
      <c r="G1733">
        <v>61.1</v>
      </c>
      <c r="H1733">
        <v>577.75</v>
      </c>
      <c r="I1733">
        <v>35300.53</v>
      </c>
    </row>
    <row r="1734" spans="1:9" x14ac:dyDescent="0.3">
      <c r="A1734">
        <v>4099318</v>
      </c>
      <c r="B1734">
        <v>6258</v>
      </c>
      <c r="C1734" t="s">
        <v>2150</v>
      </c>
      <c r="D1734" s="1">
        <v>44832</v>
      </c>
      <c r="E1734" t="s">
        <v>1483</v>
      </c>
      <c r="F1734" t="s">
        <v>1095</v>
      </c>
      <c r="G1734">
        <v>45.39</v>
      </c>
      <c r="H1734">
        <v>177.64</v>
      </c>
      <c r="I1734">
        <v>8063.08</v>
      </c>
    </row>
    <row r="1735" spans="1:9" x14ac:dyDescent="0.3">
      <c r="A1735">
        <v>3469635</v>
      </c>
      <c r="B1735">
        <v>6258</v>
      </c>
      <c r="C1735" t="s">
        <v>2150</v>
      </c>
      <c r="D1735" s="1">
        <v>45329</v>
      </c>
      <c r="E1735" t="s">
        <v>1483</v>
      </c>
      <c r="F1735" t="s">
        <v>1779</v>
      </c>
      <c r="G1735">
        <v>72.900000000000006</v>
      </c>
      <c r="H1735">
        <v>541.15</v>
      </c>
      <c r="I1735">
        <v>39449.83</v>
      </c>
    </row>
    <row r="1736" spans="1:9" x14ac:dyDescent="0.3">
      <c r="A1736">
        <v>8101209</v>
      </c>
      <c r="B1736">
        <v>6258</v>
      </c>
      <c r="C1736" t="s">
        <v>2150</v>
      </c>
      <c r="D1736" s="1">
        <v>45289</v>
      </c>
      <c r="E1736" t="s">
        <v>1228</v>
      </c>
      <c r="F1736" t="s">
        <v>1579</v>
      </c>
      <c r="G1736">
        <v>86.49</v>
      </c>
      <c r="H1736">
        <v>665.47</v>
      </c>
      <c r="I1736">
        <v>57556.5</v>
      </c>
    </row>
    <row r="1737" spans="1:9" x14ac:dyDescent="0.3">
      <c r="A1737">
        <v>3017929</v>
      </c>
      <c r="B1737">
        <v>6258</v>
      </c>
      <c r="C1737" t="s">
        <v>2151</v>
      </c>
      <c r="D1737" s="1">
        <v>45050</v>
      </c>
      <c r="E1737" t="s">
        <v>965</v>
      </c>
      <c r="F1737" t="s">
        <v>1893</v>
      </c>
      <c r="G1737">
        <v>42.57</v>
      </c>
      <c r="H1737">
        <v>709.4</v>
      </c>
      <c r="I1737">
        <v>30199.16</v>
      </c>
    </row>
    <row r="1738" spans="1:9" x14ac:dyDescent="0.3">
      <c r="A1738">
        <v>2991757</v>
      </c>
      <c r="B1738">
        <v>6258</v>
      </c>
      <c r="C1738" t="s">
        <v>2151</v>
      </c>
      <c r="D1738" s="1">
        <v>45452</v>
      </c>
      <c r="E1738" t="s">
        <v>1724</v>
      </c>
      <c r="F1738" t="s">
        <v>1363</v>
      </c>
      <c r="G1738">
        <v>96.71</v>
      </c>
      <c r="H1738">
        <v>142.94999999999999</v>
      </c>
      <c r="I1738">
        <v>13824.69</v>
      </c>
    </row>
    <row r="1739" spans="1:9" x14ac:dyDescent="0.3">
      <c r="A1739">
        <v>8005421</v>
      </c>
      <c r="B1739">
        <v>6258</v>
      </c>
      <c r="C1739" t="s">
        <v>2151</v>
      </c>
      <c r="D1739" s="1">
        <v>44987</v>
      </c>
      <c r="E1739" t="s">
        <v>1724</v>
      </c>
      <c r="F1739" t="s">
        <v>1809</v>
      </c>
      <c r="G1739">
        <v>33.450000000000003</v>
      </c>
      <c r="H1739">
        <v>814.19</v>
      </c>
      <c r="I1739">
        <v>27234.66</v>
      </c>
    </row>
    <row r="1740" spans="1:9" x14ac:dyDescent="0.3">
      <c r="A1740">
        <v>7650460</v>
      </c>
      <c r="B1740">
        <v>6258</v>
      </c>
      <c r="C1740" t="s">
        <v>2151</v>
      </c>
      <c r="D1740" s="1">
        <v>45209</v>
      </c>
      <c r="E1740" t="s">
        <v>1724</v>
      </c>
      <c r="F1740" t="s">
        <v>1727</v>
      </c>
      <c r="G1740">
        <v>60.64</v>
      </c>
      <c r="H1740">
        <v>799.71</v>
      </c>
      <c r="I1740">
        <v>48494.41</v>
      </c>
    </row>
    <row r="1741" spans="1:9" x14ac:dyDescent="0.3">
      <c r="A1741">
        <v>8125706</v>
      </c>
      <c r="B1741">
        <v>6258</v>
      </c>
      <c r="C1741" t="s">
        <v>2151</v>
      </c>
      <c r="D1741" s="1">
        <v>45442</v>
      </c>
      <c r="E1741" t="s">
        <v>1724</v>
      </c>
      <c r="F1741" t="s">
        <v>1066</v>
      </c>
      <c r="G1741">
        <v>17.29</v>
      </c>
      <c r="H1741">
        <v>506.04</v>
      </c>
      <c r="I1741">
        <v>8749.43</v>
      </c>
    </row>
    <row r="1742" spans="1:9" x14ac:dyDescent="0.3">
      <c r="A1742">
        <v>7902163</v>
      </c>
      <c r="B1742">
        <v>6258</v>
      </c>
      <c r="C1742" t="s">
        <v>2152</v>
      </c>
      <c r="D1742" s="1">
        <v>45406</v>
      </c>
      <c r="E1742" t="s">
        <v>1228</v>
      </c>
      <c r="F1742" t="s">
        <v>1226</v>
      </c>
      <c r="G1742">
        <v>96.15</v>
      </c>
      <c r="H1742">
        <v>799.58</v>
      </c>
      <c r="I1742">
        <v>76879.62</v>
      </c>
    </row>
    <row r="1743" spans="1:9" x14ac:dyDescent="0.3">
      <c r="A1743">
        <v>5632800</v>
      </c>
      <c r="B1743">
        <v>6258</v>
      </c>
      <c r="C1743" t="s">
        <v>2152</v>
      </c>
      <c r="D1743" s="1">
        <v>45200</v>
      </c>
      <c r="E1743" t="s">
        <v>1724</v>
      </c>
      <c r="F1743" t="s">
        <v>1284</v>
      </c>
      <c r="G1743">
        <v>15.49</v>
      </c>
      <c r="H1743">
        <v>867.66</v>
      </c>
      <c r="I1743">
        <v>13440.05</v>
      </c>
    </row>
    <row r="1744" spans="1:9" x14ac:dyDescent="0.3">
      <c r="A1744">
        <v>1680915</v>
      </c>
      <c r="B1744">
        <v>6258</v>
      </c>
      <c r="C1744" t="s">
        <v>2152</v>
      </c>
      <c r="D1744" s="1">
        <v>44999</v>
      </c>
      <c r="E1744" t="s">
        <v>1724</v>
      </c>
      <c r="F1744" t="s">
        <v>1209</v>
      </c>
      <c r="G1744">
        <v>48.55</v>
      </c>
      <c r="H1744">
        <v>306.98</v>
      </c>
      <c r="I1744">
        <v>14903.88</v>
      </c>
    </row>
    <row r="1745" spans="1:9" x14ac:dyDescent="0.3">
      <c r="A1745">
        <v>9612376</v>
      </c>
      <c r="B1745">
        <v>6258</v>
      </c>
      <c r="C1745" t="s">
        <v>2152</v>
      </c>
      <c r="D1745" s="1">
        <v>45116</v>
      </c>
      <c r="E1745" t="s">
        <v>965</v>
      </c>
      <c r="F1745" t="s">
        <v>1830</v>
      </c>
      <c r="G1745">
        <v>54.01</v>
      </c>
      <c r="H1745">
        <v>521.91999999999996</v>
      </c>
      <c r="I1745">
        <v>28188.9</v>
      </c>
    </row>
    <row r="1746" spans="1:9" x14ac:dyDescent="0.3">
      <c r="A1746">
        <v>2749746</v>
      </c>
      <c r="B1746">
        <v>6258</v>
      </c>
      <c r="C1746" t="s">
        <v>2152</v>
      </c>
      <c r="D1746" s="1">
        <v>45394</v>
      </c>
      <c r="E1746" t="s">
        <v>965</v>
      </c>
      <c r="F1746" t="s">
        <v>1412</v>
      </c>
      <c r="G1746">
        <v>85.31</v>
      </c>
      <c r="H1746">
        <v>391.11</v>
      </c>
      <c r="I1746">
        <v>33365.589999999997</v>
      </c>
    </row>
    <row r="1747" spans="1:9" x14ac:dyDescent="0.3">
      <c r="A1747">
        <v>7582647</v>
      </c>
      <c r="B1747">
        <v>6263</v>
      </c>
      <c r="C1747" t="s">
        <v>2150</v>
      </c>
      <c r="D1747" s="1">
        <v>45015</v>
      </c>
      <c r="E1747" t="s">
        <v>1483</v>
      </c>
      <c r="F1747" t="s">
        <v>1823</v>
      </c>
      <c r="G1747">
        <v>72.81</v>
      </c>
      <c r="H1747">
        <v>283.19</v>
      </c>
      <c r="I1747">
        <v>20619.060000000001</v>
      </c>
    </row>
    <row r="1748" spans="1:9" x14ac:dyDescent="0.3">
      <c r="A1748">
        <v>6494381</v>
      </c>
      <c r="B1748">
        <v>6263</v>
      </c>
      <c r="C1748" t="s">
        <v>2150</v>
      </c>
      <c r="D1748" s="1">
        <v>45285</v>
      </c>
      <c r="E1748" t="s">
        <v>1483</v>
      </c>
      <c r="F1748" t="s">
        <v>1730</v>
      </c>
      <c r="G1748">
        <v>81.849999999999994</v>
      </c>
      <c r="H1748">
        <v>327.67</v>
      </c>
      <c r="I1748">
        <v>26819.79</v>
      </c>
    </row>
    <row r="1749" spans="1:9" x14ac:dyDescent="0.3">
      <c r="A1749">
        <v>4976664</v>
      </c>
      <c r="B1749">
        <v>6263</v>
      </c>
      <c r="C1749" t="s">
        <v>2150</v>
      </c>
      <c r="D1749" s="1">
        <v>44874</v>
      </c>
      <c r="E1749" t="s">
        <v>1483</v>
      </c>
      <c r="F1749" t="s">
        <v>1568</v>
      </c>
      <c r="G1749">
        <v>21.49</v>
      </c>
      <c r="H1749">
        <v>548.07000000000005</v>
      </c>
      <c r="I1749">
        <v>11778.02</v>
      </c>
    </row>
    <row r="1750" spans="1:9" x14ac:dyDescent="0.3">
      <c r="A1750">
        <v>5097265</v>
      </c>
      <c r="B1750">
        <v>6263</v>
      </c>
      <c r="C1750" t="s">
        <v>2150</v>
      </c>
      <c r="D1750" s="1">
        <v>45429</v>
      </c>
      <c r="E1750" t="s">
        <v>965</v>
      </c>
      <c r="F1750" t="s">
        <v>997</v>
      </c>
      <c r="G1750">
        <v>52.5</v>
      </c>
      <c r="H1750">
        <v>666.41</v>
      </c>
      <c r="I1750">
        <v>34986.53</v>
      </c>
    </row>
    <row r="1751" spans="1:9" x14ac:dyDescent="0.3">
      <c r="A1751">
        <v>6001882</v>
      </c>
      <c r="B1751">
        <v>6263</v>
      </c>
      <c r="C1751" t="s">
        <v>2150</v>
      </c>
      <c r="D1751" s="1">
        <v>45225</v>
      </c>
      <c r="E1751" t="s">
        <v>1228</v>
      </c>
      <c r="F1751" t="s">
        <v>1505</v>
      </c>
      <c r="G1751">
        <v>29.53</v>
      </c>
      <c r="H1751">
        <v>581.65</v>
      </c>
      <c r="I1751">
        <v>17176.12</v>
      </c>
    </row>
    <row r="1752" spans="1:9" x14ac:dyDescent="0.3">
      <c r="A1752">
        <v>9507158</v>
      </c>
      <c r="B1752">
        <v>6263</v>
      </c>
      <c r="C1752" t="s">
        <v>2150</v>
      </c>
      <c r="D1752" s="1">
        <v>45138</v>
      </c>
      <c r="E1752" t="s">
        <v>1228</v>
      </c>
      <c r="F1752" t="s">
        <v>1864</v>
      </c>
      <c r="G1752">
        <v>71.64</v>
      </c>
      <c r="H1752">
        <v>252.52</v>
      </c>
      <c r="I1752">
        <v>18090.53</v>
      </c>
    </row>
    <row r="1753" spans="1:9" x14ac:dyDescent="0.3">
      <c r="A1753">
        <v>8428390</v>
      </c>
      <c r="B1753">
        <v>6263</v>
      </c>
      <c r="C1753" t="s">
        <v>2150</v>
      </c>
      <c r="D1753" s="1">
        <v>44985</v>
      </c>
      <c r="E1753" t="s">
        <v>1228</v>
      </c>
      <c r="F1753" t="s">
        <v>1051</v>
      </c>
      <c r="G1753">
        <v>41.48</v>
      </c>
      <c r="H1753">
        <v>695.89</v>
      </c>
      <c r="I1753">
        <v>28865.52</v>
      </c>
    </row>
    <row r="1754" spans="1:9" x14ac:dyDescent="0.3">
      <c r="A1754">
        <v>3635937</v>
      </c>
      <c r="B1754">
        <v>6263</v>
      </c>
      <c r="C1754" t="s">
        <v>2150</v>
      </c>
      <c r="D1754" s="1">
        <v>44901</v>
      </c>
      <c r="E1754" t="s">
        <v>1724</v>
      </c>
      <c r="F1754" t="s">
        <v>1426</v>
      </c>
      <c r="G1754">
        <v>80.84</v>
      </c>
      <c r="H1754">
        <v>824.52</v>
      </c>
      <c r="I1754">
        <v>66654.2</v>
      </c>
    </row>
    <row r="1755" spans="1:9" x14ac:dyDescent="0.3">
      <c r="A1755">
        <v>2369714</v>
      </c>
      <c r="B1755">
        <v>6263</v>
      </c>
      <c r="C1755" t="s">
        <v>2150</v>
      </c>
      <c r="D1755" s="1">
        <v>45251</v>
      </c>
      <c r="E1755" t="s">
        <v>1724</v>
      </c>
      <c r="F1755" t="s">
        <v>1697</v>
      </c>
      <c r="G1755">
        <v>49.13</v>
      </c>
      <c r="H1755">
        <v>537.19000000000005</v>
      </c>
      <c r="I1755">
        <v>26392.14</v>
      </c>
    </row>
    <row r="1756" spans="1:9" x14ac:dyDescent="0.3">
      <c r="A1756">
        <v>5950213</v>
      </c>
      <c r="B1756">
        <v>6263</v>
      </c>
      <c r="C1756" t="s">
        <v>2151</v>
      </c>
      <c r="D1756" s="1">
        <v>45183</v>
      </c>
      <c r="E1756" t="s">
        <v>1483</v>
      </c>
      <c r="F1756" t="s">
        <v>1022</v>
      </c>
      <c r="G1756">
        <v>65.819999999999993</v>
      </c>
      <c r="H1756">
        <v>358.73</v>
      </c>
      <c r="I1756">
        <v>23611.61</v>
      </c>
    </row>
    <row r="1757" spans="1:9" x14ac:dyDescent="0.3">
      <c r="A1757">
        <v>8373163</v>
      </c>
      <c r="B1757">
        <v>6263</v>
      </c>
      <c r="C1757" t="s">
        <v>2151</v>
      </c>
      <c r="D1757" s="1">
        <v>45550</v>
      </c>
      <c r="E1757" t="s">
        <v>1724</v>
      </c>
      <c r="F1757" t="s">
        <v>996</v>
      </c>
      <c r="G1757">
        <v>15.93</v>
      </c>
      <c r="H1757">
        <v>751.09</v>
      </c>
      <c r="I1757">
        <v>11964.86</v>
      </c>
    </row>
    <row r="1758" spans="1:9" x14ac:dyDescent="0.3">
      <c r="A1758">
        <v>7338262</v>
      </c>
      <c r="B1758">
        <v>6263</v>
      </c>
      <c r="C1758" t="s">
        <v>2151</v>
      </c>
      <c r="D1758" s="1">
        <v>45178</v>
      </c>
      <c r="E1758" t="s">
        <v>1724</v>
      </c>
      <c r="F1758" t="s">
        <v>1526</v>
      </c>
      <c r="G1758">
        <v>70.66</v>
      </c>
      <c r="H1758">
        <v>311.73</v>
      </c>
      <c r="I1758">
        <v>22026.84</v>
      </c>
    </row>
    <row r="1759" spans="1:9" x14ac:dyDescent="0.3">
      <c r="A1759">
        <v>2991402</v>
      </c>
      <c r="B1759">
        <v>6263</v>
      </c>
      <c r="C1759" t="s">
        <v>2151</v>
      </c>
      <c r="D1759" s="1">
        <v>45284</v>
      </c>
      <c r="E1759" t="s">
        <v>1724</v>
      </c>
      <c r="F1759" t="s">
        <v>1513</v>
      </c>
      <c r="G1759">
        <v>68.540000000000006</v>
      </c>
      <c r="H1759">
        <v>454.74</v>
      </c>
      <c r="I1759">
        <v>31167.88</v>
      </c>
    </row>
    <row r="1760" spans="1:9" x14ac:dyDescent="0.3">
      <c r="A1760">
        <v>7645486</v>
      </c>
      <c r="B1760">
        <v>6263</v>
      </c>
      <c r="C1760" t="s">
        <v>2152</v>
      </c>
      <c r="D1760" s="1">
        <v>45428</v>
      </c>
      <c r="E1760" t="s">
        <v>1228</v>
      </c>
      <c r="F1760" t="s">
        <v>1250</v>
      </c>
      <c r="G1760">
        <v>64.69</v>
      </c>
      <c r="H1760">
        <v>497.29</v>
      </c>
      <c r="I1760">
        <v>32169.69</v>
      </c>
    </row>
    <row r="1761" spans="1:9" x14ac:dyDescent="0.3">
      <c r="A1761">
        <v>7321789</v>
      </c>
      <c r="B1761">
        <v>6263</v>
      </c>
      <c r="C1761" t="s">
        <v>2152</v>
      </c>
      <c r="D1761" s="1">
        <v>45505</v>
      </c>
      <c r="E1761" t="s">
        <v>1228</v>
      </c>
      <c r="F1761" t="s">
        <v>1888</v>
      </c>
      <c r="G1761">
        <v>54.17</v>
      </c>
      <c r="H1761">
        <v>226.76</v>
      </c>
      <c r="I1761">
        <v>12283.59</v>
      </c>
    </row>
    <row r="1762" spans="1:9" x14ac:dyDescent="0.3">
      <c r="A1762">
        <v>8671374</v>
      </c>
      <c r="B1762">
        <v>6263</v>
      </c>
      <c r="C1762" t="s">
        <v>2152</v>
      </c>
      <c r="D1762" s="1">
        <v>45475</v>
      </c>
      <c r="E1762" t="s">
        <v>1724</v>
      </c>
      <c r="F1762" t="s">
        <v>1008</v>
      </c>
      <c r="G1762">
        <v>45.26</v>
      </c>
      <c r="H1762">
        <v>827.46</v>
      </c>
      <c r="I1762">
        <v>37450.839999999997</v>
      </c>
    </row>
    <row r="1763" spans="1:9" x14ac:dyDescent="0.3">
      <c r="A1763">
        <v>1498394</v>
      </c>
      <c r="B1763">
        <v>6263</v>
      </c>
      <c r="C1763" t="s">
        <v>2152</v>
      </c>
      <c r="D1763" s="1">
        <v>45389</v>
      </c>
      <c r="E1763" t="s">
        <v>965</v>
      </c>
      <c r="F1763" t="s">
        <v>1917</v>
      </c>
      <c r="G1763">
        <v>16.079999999999998</v>
      </c>
      <c r="H1763">
        <v>869.72</v>
      </c>
      <c r="I1763">
        <v>13985.1</v>
      </c>
    </row>
    <row r="1764" spans="1:9" x14ac:dyDescent="0.3">
      <c r="A1764">
        <v>6221404</v>
      </c>
      <c r="B1764">
        <v>6297</v>
      </c>
      <c r="C1764" t="s">
        <v>2150</v>
      </c>
      <c r="D1764" s="1">
        <v>45427</v>
      </c>
      <c r="E1764" t="s">
        <v>1483</v>
      </c>
      <c r="F1764" t="s">
        <v>1944</v>
      </c>
      <c r="G1764">
        <v>11.74</v>
      </c>
      <c r="H1764">
        <v>786.98</v>
      </c>
      <c r="I1764">
        <v>9239.15</v>
      </c>
    </row>
    <row r="1765" spans="1:9" x14ac:dyDescent="0.3">
      <c r="A1765">
        <v>8802015</v>
      </c>
      <c r="B1765">
        <v>6297</v>
      </c>
      <c r="C1765" t="s">
        <v>2150</v>
      </c>
      <c r="D1765" s="1">
        <v>45272</v>
      </c>
      <c r="E1765" t="s">
        <v>1483</v>
      </c>
      <c r="F1765" t="s">
        <v>1810</v>
      </c>
      <c r="G1765">
        <v>2.25</v>
      </c>
      <c r="H1765">
        <v>385.61</v>
      </c>
      <c r="I1765">
        <v>867.62</v>
      </c>
    </row>
    <row r="1766" spans="1:9" x14ac:dyDescent="0.3">
      <c r="A1766">
        <v>2142184</v>
      </c>
      <c r="B1766">
        <v>6297</v>
      </c>
      <c r="C1766" t="s">
        <v>2150</v>
      </c>
      <c r="D1766" s="1">
        <v>45399</v>
      </c>
      <c r="E1766" t="s">
        <v>1483</v>
      </c>
      <c r="F1766" t="s">
        <v>1549</v>
      </c>
      <c r="G1766">
        <v>50.99</v>
      </c>
      <c r="H1766">
        <v>589.21</v>
      </c>
      <c r="I1766">
        <v>30043.82</v>
      </c>
    </row>
    <row r="1767" spans="1:9" x14ac:dyDescent="0.3">
      <c r="A1767">
        <v>3386420</v>
      </c>
      <c r="B1767">
        <v>6297</v>
      </c>
      <c r="C1767" t="s">
        <v>2150</v>
      </c>
      <c r="D1767" s="1">
        <v>45055</v>
      </c>
      <c r="E1767" t="s">
        <v>1228</v>
      </c>
      <c r="F1767" t="s">
        <v>1722</v>
      </c>
      <c r="G1767">
        <v>67.66</v>
      </c>
      <c r="H1767">
        <v>239.73</v>
      </c>
      <c r="I1767">
        <v>16220.13</v>
      </c>
    </row>
    <row r="1768" spans="1:9" x14ac:dyDescent="0.3">
      <c r="A1768">
        <v>4921816</v>
      </c>
      <c r="B1768">
        <v>6297</v>
      </c>
      <c r="C1768" t="s">
        <v>2150</v>
      </c>
      <c r="D1768" s="1">
        <v>44844</v>
      </c>
      <c r="E1768" t="s">
        <v>1724</v>
      </c>
      <c r="F1768" t="s">
        <v>1336</v>
      </c>
      <c r="G1768">
        <v>57.42</v>
      </c>
      <c r="H1768">
        <v>717.73</v>
      </c>
      <c r="I1768">
        <v>41212.06</v>
      </c>
    </row>
    <row r="1769" spans="1:9" x14ac:dyDescent="0.3">
      <c r="A1769">
        <v>7163241</v>
      </c>
      <c r="B1769">
        <v>6297</v>
      </c>
      <c r="C1769" t="s">
        <v>2151</v>
      </c>
      <c r="D1769" s="1">
        <v>45091</v>
      </c>
      <c r="E1769" t="s">
        <v>965</v>
      </c>
      <c r="F1769" t="s">
        <v>1089</v>
      </c>
      <c r="G1769">
        <v>34.36</v>
      </c>
      <c r="H1769">
        <v>685.39</v>
      </c>
      <c r="I1769">
        <v>23550</v>
      </c>
    </row>
    <row r="1770" spans="1:9" x14ac:dyDescent="0.3">
      <c r="A1770">
        <v>8871683</v>
      </c>
      <c r="B1770">
        <v>6297</v>
      </c>
      <c r="C1770" t="s">
        <v>2151</v>
      </c>
      <c r="D1770" s="1">
        <v>44867</v>
      </c>
      <c r="E1770" t="s">
        <v>965</v>
      </c>
      <c r="F1770" t="s">
        <v>1788</v>
      </c>
      <c r="G1770">
        <v>27.82</v>
      </c>
      <c r="H1770">
        <v>287</v>
      </c>
      <c r="I1770">
        <v>7984.34</v>
      </c>
    </row>
    <row r="1771" spans="1:9" x14ac:dyDescent="0.3">
      <c r="A1771">
        <v>4516238</v>
      </c>
      <c r="B1771">
        <v>6297</v>
      </c>
      <c r="C1771" t="s">
        <v>2151</v>
      </c>
      <c r="D1771" s="1">
        <v>45453</v>
      </c>
      <c r="E1771" t="s">
        <v>965</v>
      </c>
      <c r="F1771" t="s">
        <v>1488</v>
      </c>
      <c r="G1771">
        <v>60.26</v>
      </c>
      <c r="H1771">
        <v>803.61</v>
      </c>
      <c r="I1771">
        <v>48425.54</v>
      </c>
    </row>
    <row r="1772" spans="1:9" x14ac:dyDescent="0.3">
      <c r="A1772">
        <v>4914209</v>
      </c>
      <c r="B1772">
        <v>6297</v>
      </c>
      <c r="C1772" t="s">
        <v>2152</v>
      </c>
      <c r="D1772" s="1">
        <v>45350</v>
      </c>
      <c r="E1772" t="s">
        <v>1228</v>
      </c>
      <c r="F1772" t="s">
        <v>1797</v>
      </c>
      <c r="G1772">
        <v>60.87</v>
      </c>
      <c r="H1772">
        <v>153.19</v>
      </c>
      <c r="I1772">
        <v>9324.68</v>
      </c>
    </row>
    <row r="1773" spans="1:9" x14ac:dyDescent="0.3">
      <c r="A1773">
        <v>9872675</v>
      </c>
      <c r="B1773">
        <v>6297</v>
      </c>
      <c r="C1773" t="s">
        <v>2152</v>
      </c>
      <c r="D1773" s="1">
        <v>45351</v>
      </c>
      <c r="E1773" t="s">
        <v>1228</v>
      </c>
      <c r="F1773" t="s">
        <v>1742</v>
      </c>
      <c r="G1773">
        <v>35.19</v>
      </c>
      <c r="H1773">
        <v>368.15</v>
      </c>
      <c r="I1773">
        <v>12955.2</v>
      </c>
    </row>
    <row r="1774" spans="1:9" x14ac:dyDescent="0.3">
      <c r="A1774">
        <v>1722659</v>
      </c>
      <c r="B1774">
        <v>6369</v>
      </c>
      <c r="C1774" t="s">
        <v>2150</v>
      </c>
      <c r="D1774" s="1">
        <v>45494</v>
      </c>
      <c r="E1774" t="s">
        <v>1228</v>
      </c>
      <c r="F1774" t="s">
        <v>1162</v>
      </c>
      <c r="G1774">
        <v>39.86</v>
      </c>
      <c r="H1774">
        <v>378.37</v>
      </c>
      <c r="I1774">
        <v>15081.83</v>
      </c>
    </row>
    <row r="1775" spans="1:9" x14ac:dyDescent="0.3">
      <c r="A1775">
        <v>2398124</v>
      </c>
      <c r="B1775">
        <v>6369</v>
      </c>
      <c r="C1775" t="s">
        <v>2150</v>
      </c>
      <c r="D1775" s="1">
        <v>44850</v>
      </c>
      <c r="E1775" t="s">
        <v>1724</v>
      </c>
      <c r="F1775" t="s">
        <v>1237</v>
      </c>
      <c r="G1775">
        <v>12.63</v>
      </c>
      <c r="H1775">
        <v>164.56</v>
      </c>
      <c r="I1775">
        <v>2078.39</v>
      </c>
    </row>
    <row r="1776" spans="1:9" x14ac:dyDescent="0.3">
      <c r="A1776">
        <v>8420205</v>
      </c>
      <c r="B1776">
        <v>6369</v>
      </c>
      <c r="C1776" t="s">
        <v>2151</v>
      </c>
      <c r="D1776" s="1">
        <v>45250</v>
      </c>
      <c r="E1776" t="s">
        <v>965</v>
      </c>
      <c r="F1776" t="s">
        <v>1753</v>
      </c>
      <c r="G1776">
        <v>82.89</v>
      </c>
      <c r="H1776">
        <v>973.01</v>
      </c>
      <c r="I1776">
        <v>80652.800000000003</v>
      </c>
    </row>
    <row r="1777" spans="1:9" x14ac:dyDescent="0.3">
      <c r="A1777">
        <v>3470103</v>
      </c>
      <c r="B1777">
        <v>6369</v>
      </c>
      <c r="C1777" t="s">
        <v>2151</v>
      </c>
      <c r="D1777" s="1">
        <v>45095</v>
      </c>
      <c r="E1777" t="s">
        <v>965</v>
      </c>
      <c r="F1777" t="s">
        <v>1932</v>
      </c>
      <c r="G1777">
        <v>94.85</v>
      </c>
      <c r="H1777">
        <v>335.14</v>
      </c>
      <c r="I1777">
        <v>31788.03</v>
      </c>
    </row>
    <row r="1778" spans="1:9" x14ac:dyDescent="0.3">
      <c r="A1778">
        <v>4809523</v>
      </c>
      <c r="B1778">
        <v>6369</v>
      </c>
      <c r="C1778" t="s">
        <v>2151</v>
      </c>
      <c r="D1778" s="1">
        <v>44861</v>
      </c>
      <c r="E1778" t="s">
        <v>965</v>
      </c>
      <c r="F1778" t="s">
        <v>1204</v>
      </c>
      <c r="G1778">
        <v>87.18</v>
      </c>
      <c r="H1778">
        <v>313.33999999999997</v>
      </c>
      <c r="I1778">
        <v>27316.98</v>
      </c>
    </row>
    <row r="1779" spans="1:9" x14ac:dyDescent="0.3">
      <c r="A1779">
        <v>9631490</v>
      </c>
      <c r="B1779">
        <v>6369</v>
      </c>
      <c r="C1779" t="s">
        <v>2151</v>
      </c>
      <c r="D1779" s="1">
        <v>45558</v>
      </c>
      <c r="E1779" t="s">
        <v>965</v>
      </c>
      <c r="F1779" t="s">
        <v>1118</v>
      </c>
      <c r="G1779">
        <v>5.84</v>
      </c>
      <c r="H1779">
        <v>252.66</v>
      </c>
      <c r="I1779">
        <v>1475.53</v>
      </c>
    </row>
    <row r="1780" spans="1:9" x14ac:dyDescent="0.3">
      <c r="A1780">
        <v>5923581</v>
      </c>
      <c r="B1780">
        <v>6369</v>
      </c>
      <c r="C1780" t="s">
        <v>2151</v>
      </c>
      <c r="D1780" s="1">
        <v>45282</v>
      </c>
      <c r="E1780" t="s">
        <v>965</v>
      </c>
      <c r="F1780" t="s">
        <v>1161</v>
      </c>
      <c r="G1780">
        <v>86.16</v>
      </c>
      <c r="H1780">
        <v>766.33</v>
      </c>
      <c r="I1780">
        <v>66026.990000000005</v>
      </c>
    </row>
    <row r="1781" spans="1:9" x14ac:dyDescent="0.3">
      <c r="A1781">
        <v>4806895</v>
      </c>
      <c r="B1781">
        <v>6369</v>
      </c>
      <c r="C1781" t="s">
        <v>2151</v>
      </c>
      <c r="D1781" s="1">
        <v>45076</v>
      </c>
      <c r="E1781" t="s">
        <v>1724</v>
      </c>
      <c r="F1781" t="s">
        <v>1559</v>
      </c>
      <c r="G1781">
        <v>83.08</v>
      </c>
      <c r="H1781">
        <v>509.95</v>
      </c>
      <c r="I1781">
        <v>42366.65</v>
      </c>
    </row>
    <row r="1782" spans="1:9" x14ac:dyDescent="0.3">
      <c r="A1782">
        <v>2573347</v>
      </c>
      <c r="B1782">
        <v>6369</v>
      </c>
      <c r="C1782" t="s">
        <v>2151</v>
      </c>
      <c r="D1782" s="1">
        <v>45377</v>
      </c>
      <c r="E1782" t="s">
        <v>1724</v>
      </c>
      <c r="F1782" t="s">
        <v>1954</v>
      </c>
      <c r="G1782">
        <v>91.51</v>
      </c>
      <c r="H1782">
        <v>223.18</v>
      </c>
      <c r="I1782">
        <v>20423.2</v>
      </c>
    </row>
    <row r="1783" spans="1:9" x14ac:dyDescent="0.3">
      <c r="A1783">
        <v>2767667</v>
      </c>
      <c r="B1783">
        <v>6369</v>
      </c>
      <c r="C1783" t="s">
        <v>2151</v>
      </c>
      <c r="D1783" s="1">
        <v>45379</v>
      </c>
      <c r="E1783" t="s">
        <v>1724</v>
      </c>
      <c r="F1783" t="s">
        <v>1387</v>
      </c>
      <c r="G1783">
        <v>75.349999999999994</v>
      </c>
      <c r="H1783">
        <v>549.19000000000005</v>
      </c>
      <c r="I1783">
        <v>41381.47</v>
      </c>
    </row>
    <row r="1784" spans="1:9" x14ac:dyDescent="0.3">
      <c r="A1784">
        <v>2159210</v>
      </c>
      <c r="B1784">
        <v>6369</v>
      </c>
      <c r="C1784" t="s">
        <v>2152</v>
      </c>
      <c r="D1784" s="1">
        <v>45009</v>
      </c>
      <c r="E1784" t="s">
        <v>1228</v>
      </c>
      <c r="F1784" t="s">
        <v>1767</v>
      </c>
      <c r="G1784">
        <v>61.78</v>
      </c>
      <c r="H1784">
        <v>842.77</v>
      </c>
      <c r="I1784">
        <v>52066.33</v>
      </c>
    </row>
    <row r="1785" spans="1:9" x14ac:dyDescent="0.3">
      <c r="A1785">
        <v>8734790</v>
      </c>
      <c r="B1785">
        <v>6369</v>
      </c>
      <c r="C1785" t="s">
        <v>2152</v>
      </c>
      <c r="D1785" s="1">
        <v>44975</v>
      </c>
      <c r="E1785" t="s">
        <v>1228</v>
      </c>
      <c r="F1785" t="s">
        <v>1606</v>
      </c>
      <c r="G1785">
        <v>59.37</v>
      </c>
      <c r="H1785">
        <v>609.45000000000005</v>
      </c>
      <c r="I1785">
        <v>36183.050000000003</v>
      </c>
    </row>
    <row r="1786" spans="1:9" x14ac:dyDescent="0.3">
      <c r="A1786">
        <v>7871468</v>
      </c>
      <c r="B1786">
        <v>6369</v>
      </c>
      <c r="C1786" t="s">
        <v>2152</v>
      </c>
      <c r="D1786" s="1">
        <v>45485</v>
      </c>
      <c r="E1786" t="s">
        <v>1724</v>
      </c>
      <c r="F1786" t="s">
        <v>1269</v>
      </c>
      <c r="G1786">
        <v>68.84</v>
      </c>
      <c r="H1786">
        <v>593.51</v>
      </c>
      <c r="I1786">
        <v>40857.230000000003</v>
      </c>
    </row>
    <row r="1787" spans="1:9" x14ac:dyDescent="0.3">
      <c r="A1787">
        <v>7181453</v>
      </c>
      <c r="B1787">
        <v>6369</v>
      </c>
      <c r="C1787" t="s">
        <v>2152</v>
      </c>
      <c r="D1787" s="1">
        <v>44964</v>
      </c>
      <c r="E1787" t="s">
        <v>965</v>
      </c>
      <c r="F1787" t="s">
        <v>1263</v>
      </c>
      <c r="G1787">
        <v>72.790000000000006</v>
      </c>
      <c r="H1787">
        <v>86.43</v>
      </c>
      <c r="I1787">
        <v>6291.24</v>
      </c>
    </row>
    <row r="1788" spans="1:9" x14ac:dyDescent="0.3">
      <c r="A1788">
        <v>9749692</v>
      </c>
      <c r="B1788">
        <v>6369</v>
      </c>
      <c r="C1788" t="s">
        <v>2152</v>
      </c>
      <c r="D1788" s="1">
        <v>45199</v>
      </c>
      <c r="E1788" t="s">
        <v>965</v>
      </c>
      <c r="F1788" t="s">
        <v>1227</v>
      </c>
      <c r="G1788">
        <v>68.84</v>
      </c>
      <c r="H1788">
        <v>433.47</v>
      </c>
      <c r="I1788">
        <v>29840.07</v>
      </c>
    </row>
    <row r="1789" spans="1:9" x14ac:dyDescent="0.3">
      <c r="A1789">
        <v>9954821</v>
      </c>
      <c r="B1789">
        <v>6416</v>
      </c>
      <c r="C1789" t="s">
        <v>2150</v>
      </c>
      <c r="D1789" s="1">
        <v>45461</v>
      </c>
      <c r="E1789" t="s">
        <v>965</v>
      </c>
      <c r="F1789" t="s">
        <v>1299</v>
      </c>
      <c r="G1789">
        <v>93.74</v>
      </c>
      <c r="H1789">
        <v>542.71</v>
      </c>
      <c r="I1789">
        <v>50873.64</v>
      </c>
    </row>
    <row r="1790" spans="1:9" x14ac:dyDescent="0.3">
      <c r="A1790">
        <v>9368273</v>
      </c>
      <c r="B1790">
        <v>6416</v>
      </c>
      <c r="C1790" t="s">
        <v>2150</v>
      </c>
      <c r="D1790" s="1">
        <v>45493</v>
      </c>
      <c r="E1790" t="s">
        <v>1228</v>
      </c>
      <c r="F1790" t="s">
        <v>1497</v>
      </c>
      <c r="G1790">
        <v>73.62</v>
      </c>
      <c r="H1790">
        <v>914.86</v>
      </c>
      <c r="I1790">
        <v>67351.990000000005</v>
      </c>
    </row>
    <row r="1791" spans="1:9" x14ac:dyDescent="0.3">
      <c r="A1791">
        <v>2938055</v>
      </c>
      <c r="B1791">
        <v>6416</v>
      </c>
      <c r="C1791" t="s">
        <v>2150</v>
      </c>
      <c r="D1791" s="1">
        <v>45342</v>
      </c>
      <c r="E1791" t="s">
        <v>1228</v>
      </c>
      <c r="F1791" t="s">
        <v>1683</v>
      </c>
      <c r="G1791">
        <v>6.08</v>
      </c>
      <c r="H1791">
        <v>783.93</v>
      </c>
      <c r="I1791">
        <v>4766.29</v>
      </c>
    </row>
    <row r="1792" spans="1:9" x14ac:dyDescent="0.3">
      <c r="A1792">
        <v>1578835</v>
      </c>
      <c r="B1792">
        <v>6416</v>
      </c>
      <c r="C1792" t="s">
        <v>2150</v>
      </c>
      <c r="D1792" s="1">
        <v>45431</v>
      </c>
      <c r="E1792" t="s">
        <v>1228</v>
      </c>
      <c r="F1792" t="s">
        <v>1530</v>
      </c>
      <c r="G1792">
        <v>63.78</v>
      </c>
      <c r="H1792">
        <v>837.01</v>
      </c>
      <c r="I1792">
        <v>53384.5</v>
      </c>
    </row>
    <row r="1793" spans="1:9" x14ac:dyDescent="0.3">
      <c r="A1793">
        <v>5388291</v>
      </c>
      <c r="B1793">
        <v>6416</v>
      </c>
      <c r="C1793" t="s">
        <v>2150</v>
      </c>
      <c r="D1793" s="1">
        <v>45184</v>
      </c>
      <c r="E1793" t="s">
        <v>1724</v>
      </c>
      <c r="F1793" t="s">
        <v>1558</v>
      </c>
      <c r="G1793">
        <v>80.5</v>
      </c>
      <c r="H1793">
        <v>807.31</v>
      </c>
      <c r="I1793">
        <v>64988.45</v>
      </c>
    </row>
    <row r="1794" spans="1:9" x14ac:dyDescent="0.3">
      <c r="A1794">
        <v>1057169</v>
      </c>
      <c r="B1794">
        <v>6416</v>
      </c>
      <c r="C1794" t="s">
        <v>2150</v>
      </c>
      <c r="D1794" s="1">
        <v>45387</v>
      </c>
      <c r="E1794" t="s">
        <v>1724</v>
      </c>
      <c r="F1794" t="s">
        <v>1133</v>
      </c>
      <c r="G1794">
        <v>9.86</v>
      </c>
      <c r="H1794">
        <v>271.52999999999997</v>
      </c>
      <c r="I1794">
        <v>2677.29</v>
      </c>
    </row>
    <row r="1795" spans="1:9" x14ac:dyDescent="0.3">
      <c r="A1795">
        <v>7349823</v>
      </c>
      <c r="B1795">
        <v>6416</v>
      </c>
      <c r="C1795" t="s">
        <v>2151</v>
      </c>
      <c r="D1795" s="1">
        <v>45392</v>
      </c>
      <c r="E1795" t="s">
        <v>965</v>
      </c>
      <c r="F1795" t="s">
        <v>1708</v>
      </c>
      <c r="G1795">
        <v>28.04</v>
      </c>
      <c r="H1795">
        <v>932.93</v>
      </c>
      <c r="I1795">
        <v>26159.360000000001</v>
      </c>
    </row>
    <row r="1796" spans="1:9" x14ac:dyDescent="0.3">
      <c r="A1796">
        <v>3643642</v>
      </c>
      <c r="B1796">
        <v>6416</v>
      </c>
      <c r="C1796" t="s">
        <v>2151</v>
      </c>
      <c r="D1796" s="1">
        <v>45084</v>
      </c>
      <c r="E1796" t="s">
        <v>965</v>
      </c>
      <c r="F1796" t="s">
        <v>1269</v>
      </c>
      <c r="G1796">
        <v>50.13</v>
      </c>
      <c r="H1796">
        <v>377.62</v>
      </c>
      <c r="I1796">
        <v>18930.09</v>
      </c>
    </row>
    <row r="1797" spans="1:9" x14ac:dyDescent="0.3">
      <c r="A1797">
        <v>5816699</v>
      </c>
      <c r="B1797">
        <v>6416</v>
      </c>
      <c r="C1797" t="s">
        <v>2151</v>
      </c>
      <c r="D1797" s="1">
        <v>45276</v>
      </c>
      <c r="E1797" t="s">
        <v>1228</v>
      </c>
      <c r="F1797" t="s">
        <v>1887</v>
      </c>
      <c r="G1797">
        <v>72.5</v>
      </c>
      <c r="H1797">
        <v>581.79999999999995</v>
      </c>
      <c r="I1797">
        <v>42180.5</v>
      </c>
    </row>
    <row r="1798" spans="1:9" x14ac:dyDescent="0.3">
      <c r="A1798">
        <v>1523465</v>
      </c>
      <c r="B1798">
        <v>6416</v>
      </c>
      <c r="C1798" t="s">
        <v>2151</v>
      </c>
      <c r="D1798" s="1">
        <v>45240</v>
      </c>
      <c r="E1798" t="s">
        <v>1228</v>
      </c>
      <c r="F1798" t="s">
        <v>1770</v>
      </c>
      <c r="G1798">
        <v>97.87</v>
      </c>
      <c r="H1798">
        <v>68.349999999999994</v>
      </c>
      <c r="I1798">
        <v>6689.41</v>
      </c>
    </row>
    <row r="1799" spans="1:9" x14ac:dyDescent="0.3">
      <c r="A1799">
        <v>5290471</v>
      </c>
      <c r="B1799">
        <v>6416</v>
      </c>
      <c r="C1799" t="s">
        <v>2152</v>
      </c>
      <c r="D1799" s="1">
        <v>45332</v>
      </c>
      <c r="E1799" t="s">
        <v>1483</v>
      </c>
      <c r="F1799" t="s">
        <v>1452</v>
      </c>
      <c r="G1799">
        <v>48.37</v>
      </c>
      <c r="H1799">
        <v>824.55</v>
      </c>
      <c r="I1799">
        <v>39883.480000000003</v>
      </c>
    </row>
    <row r="1800" spans="1:9" x14ac:dyDescent="0.3">
      <c r="A1800">
        <v>4562477</v>
      </c>
      <c r="B1800">
        <v>6416</v>
      </c>
      <c r="C1800" t="s">
        <v>2152</v>
      </c>
      <c r="D1800" s="1">
        <v>45037</v>
      </c>
      <c r="E1800" t="s">
        <v>1228</v>
      </c>
      <c r="F1800" t="s">
        <v>1262</v>
      </c>
      <c r="G1800">
        <v>34.39</v>
      </c>
      <c r="H1800">
        <v>400.4</v>
      </c>
      <c r="I1800">
        <v>13769.76</v>
      </c>
    </row>
    <row r="1801" spans="1:9" x14ac:dyDescent="0.3">
      <c r="A1801">
        <v>1554491</v>
      </c>
      <c r="B1801">
        <v>6416</v>
      </c>
      <c r="C1801" t="s">
        <v>2152</v>
      </c>
      <c r="D1801" s="1">
        <v>45406</v>
      </c>
      <c r="E1801" t="s">
        <v>965</v>
      </c>
      <c r="F1801" t="s">
        <v>1755</v>
      </c>
      <c r="G1801">
        <v>1.87</v>
      </c>
      <c r="H1801">
        <v>808.61</v>
      </c>
      <c r="I1801">
        <v>1512.1</v>
      </c>
    </row>
    <row r="1802" spans="1:9" x14ac:dyDescent="0.3">
      <c r="A1802">
        <v>8987906</v>
      </c>
      <c r="B1802">
        <v>6416</v>
      </c>
      <c r="C1802" t="s">
        <v>2152</v>
      </c>
      <c r="D1802" s="1">
        <v>45460</v>
      </c>
      <c r="E1802" t="s">
        <v>965</v>
      </c>
      <c r="F1802" t="s">
        <v>1691</v>
      </c>
      <c r="G1802">
        <v>78.45</v>
      </c>
      <c r="H1802">
        <v>557.33000000000004</v>
      </c>
      <c r="I1802">
        <v>43722.54</v>
      </c>
    </row>
    <row r="1803" spans="1:9" x14ac:dyDescent="0.3">
      <c r="A1803">
        <v>5309903</v>
      </c>
      <c r="B1803">
        <v>6444</v>
      </c>
      <c r="C1803" t="s">
        <v>2150</v>
      </c>
      <c r="D1803" s="1">
        <v>45043</v>
      </c>
      <c r="E1803" t="s">
        <v>1483</v>
      </c>
      <c r="F1803" t="s">
        <v>1144</v>
      </c>
      <c r="G1803">
        <v>82.97</v>
      </c>
      <c r="H1803">
        <v>569.27</v>
      </c>
      <c r="I1803">
        <v>47232.33</v>
      </c>
    </row>
    <row r="1804" spans="1:9" x14ac:dyDescent="0.3">
      <c r="A1804">
        <v>9154668</v>
      </c>
      <c r="B1804">
        <v>6444</v>
      </c>
      <c r="C1804" t="s">
        <v>2150</v>
      </c>
      <c r="D1804" s="1">
        <v>45238</v>
      </c>
      <c r="E1804" t="s">
        <v>1483</v>
      </c>
      <c r="F1804" t="s">
        <v>1760</v>
      </c>
      <c r="G1804">
        <v>93.99</v>
      </c>
      <c r="H1804">
        <v>901.93</v>
      </c>
      <c r="I1804">
        <v>84772.4</v>
      </c>
    </row>
    <row r="1805" spans="1:9" x14ac:dyDescent="0.3">
      <c r="A1805">
        <v>3337328</v>
      </c>
      <c r="B1805">
        <v>6444</v>
      </c>
      <c r="C1805" t="s">
        <v>2150</v>
      </c>
      <c r="D1805" s="1">
        <v>45523</v>
      </c>
      <c r="E1805" t="s">
        <v>1228</v>
      </c>
      <c r="F1805" t="s">
        <v>1267</v>
      </c>
      <c r="G1805">
        <v>53.39</v>
      </c>
      <c r="H1805">
        <v>110.83</v>
      </c>
      <c r="I1805">
        <v>5917.21</v>
      </c>
    </row>
    <row r="1806" spans="1:9" x14ac:dyDescent="0.3">
      <c r="A1806">
        <v>9445387</v>
      </c>
      <c r="B1806">
        <v>6444</v>
      </c>
      <c r="C1806" t="s">
        <v>2150</v>
      </c>
      <c r="D1806" s="1">
        <v>45065</v>
      </c>
      <c r="E1806" t="s">
        <v>1724</v>
      </c>
      <c r="F1806" t="s">
        <v>1339</v>
      </c>
      <c r="G1806">
        <v>62.89</v>
      </c>
      <c r="H1806">
        <v>244.06</v>
      </c>
      <c r="I1806">
        <v>15348.93</v>
      </c>
    </row>
    <row r="1807" spans="1:9" x14ac:dyDescent="0.3">
      <c r="A1807">
        <v>4144429</v>
      </c>
      <c r="B1807">
        <v>6444</v>
      </c>
      <c r="C1807" t="s">
        <v>2150</v>
      </c>
      <c r="D1807" s="1">
        <v>44904</v>
      </c>
      <c r="E1807" t="s">
        <v>1724</v>
      </c>
      <c r="F1807" t="s">
        <v>1121</v>
      </c>
      <c r="G1807">
        <v>65.84</v>
      </c>
      <c r="H1807">
        <v>355.76</v>
      </c>
      <c r="I1807">
        <v>23423.24</v>
      </c>
    </row>
    <row r="1808" spans="1:9" x14ac:dyDescent="0.3">
      <c r="A1808">
        <v>4714954</v>
      </c>
      <c r="B1808">
        <v>6444</v>
      </c>
      <c r="C1808" t="s">
        <v>2150</v>
      </c>
      <c r="D1808" s="1">
        <v>45366</v>
      </c>
      <c r="E1808" t="s">
        <v>1724</v>
      </c>
      <c r="F1808" t="s">
        <v>1898</v>
      </c>
      <c r="G1808">
        <v>16.46</v>
      </c>
      <c r="H1808">
        <v>867.63</v>
      </c>
      <c r="I1808">
        <v>14281.19</v>
      </c>
    </row>
    <row r="1809" spans="1:9" x14ac:dyDescent="0.3">
      <c r="A1809">
        <v>8649416</v>
      </c>
      <c r="B1809">
        <v>6444</v>
      </c>
      <c r="C1809" t="s">
        <v>2150</v>
      </c>
      <c r="D1809" s="1">
        <v>45541</v>
      </c>
      <c r="E1809" t="s">
        <v>1724</v>
      </c>
      <c r="F1809" t="s">
        <v>1236</v>
      </c>
      <c r="G1809">
        <v>55.17</v>
      </c>
      <c r="H1809">
        <v>372.76</v>
      </c>
      <c r="I1809">
        <v>20565.169999999998</v>
      </c>
    </row>
    <row r="1810" spans="1:9" x14ac:dyDescent="0.3">
      <c r="A1810">
        <v>2631146</v>
      </c>
      <c r="B1810">
        <v>6444</v>
      </c>
      <c r="C1810" t="s">
        <v>2151</v>
      </c>
      <c r="D1810" s="1">
        <v>45473</v>
      </c>
      <c r="E1810" t="s">
        <v>965</v>
      </c>
      <c r="F1810" t="s">
        <v>1851</v>
      </c>
      <c r="G1810">
        <v>47.56</v>
      </c>
      <c r="H1810">
        <v>822.41</v>
      </c>
      <c r="I1810">
        <v>39113.82</v>
      </c>
    </row>
    <row r="1811" spans="1:9" x14ac:dyDescent="0.3">
      <c r="A1811">
        <v>7641063</v>
      </c>
      <c r="B1811">
        <v>6444</v>
      </c>
      <c r="C1811" t="s">
        <v>2151</v>
      </c>
      <c r="D1811" s="1">
        <v>45454</v>
      </c>
      <c r="E1811" t="s">
        <v>1483</v>
      </c>
      <c r="F1811" t="s">
        <v>1128</v>
      </c>
      <c r="G1811">
        <v>45.13</v>
      </c>
      <c r="H1811">
        <v>455.89</v>
      </c>
      <c r="I1811">
        <v>20574.32</v>
      </c>
    </row>
    <row r="1812" spans="1:9" x14ac:dyDescent="0.3">
      <c r="A1812">
        <v>8588334</v>
      </c>
      <c r="B1812">
        <v>6444</v>
      </c>
      <c r="C1812" t="s">
        <v>2151</v>
      </c>
      <c r="D1812" s="1">
        <v>45013</v>
      </c>
      <c r="E1812" t="s">
        <v>1724</v>
      </c>
      <c r="F1812" t="s">
        <v>1050</v>
      </c>
      <c r="G1812">
        <v>69.239999999999995</v>
      </c>
      <c r="H1812">
        <v>112.68</v>
      </c>
      <c r="I1812">
        <v>7801.96</v>
      </c>
    </row>
    <row r="1813" spans="1:9" x14ac:dyDescent="0.3">
      <c r="A1813">
        <v>6417911</v>
      </c>
      <c r="B1813">
        <v>6444</v>
      </c>
      <c r="C1813" t="s">
        <v>2151</v>
      </c>
      <c r="D1813" s="1">
        <v>45124</v>
      </c>
      <c r="E1813" t="s">
        <v>1228</v>
      </c>
      <c r="F1813" t="s">
        <v>1869</v>
      </c>
      <c r="G1813">
        <v>28.44</v>
      </c>
      <c r="H1813">
        <v>66.95</v>
      </c>
      <c r="I1813">
        <v>1904.06</v>
      </c>
    </row>
    <row r="1814" spans="1:9" x14ac:dyDescent="0.3">
      <c r="A1814">
        <v>4446036</v>
      </c>
      <c r="B1814">
        <v>6444</v>
      </c>
      <c r="C1814" t="s">
        <v>2151</v>
      </c>
      <c r="D1814" s="1">
        <v>45507</v>
      </c>
      <c r="E1814" t="s">
        <v>1228</v>
      </c>
      <c r="F1814" t="s">
        <v>1493</v>
      </c>
      <c r="G1814">
        <v>39.54</v>
      </c>
      <c r="H1814">
        <v>401.01</v>
      </c>
      <c r="I1814">
        <v>15855.94</v>
      </c>
    </row>
    <row r="1815" spans="1:9" x14ac:dyDescent="0.3">
      <c r="A1815">
        <v>1334512</v>
      </c>
      <c r="B1815">
        <v>6444</v>
      </c>
      <c r="C1815" t="s">
        <v>2152</v>
      </c>
      <c r="D1815" s="1">
        <v>45302</v>
      </c>
      <c r="E1815" t="s">
        <v>1483</v>
      </c>
      <c r="F1815" t="s">
        <v>1851</v>
      </c>
      <c r="G1815">
        <v>59.99</v>
      </c>
      <c r="H1815">
        <v>865.21</v>
      </c>
      <c r="I1815">
        <v>51903.95</v>
      </c>
    </row>
    <row r="1816" spans="1:9" x14ac:dyDescent="0.3">
      <c r="A1816">
        <v>7254086</v>
      </c>
      <c r="B1816">
        <v>6444</v>
      </c>
      <c r="C1816" t="s">
        <v>2152</v>
      </c>
      <c r="D1816" s="1">
        <v>44855</v>
      </c>
      <c r="E1816" t="s">
        <v>1483</v>
      </c>
      <c r="F1816" t="s">
        <v>1137</v>
      </c>
      <c r="G1816">
        <v>19.329999999999998</v>
      </c>
      <c r="H1816">
        <v>850.21</v>
      </c>
      <c r="I1816">
        <v>16434.560000000001</v>
      </c>
    </row>
    <row r="1817" spans="1:9" x14ac:dyDescent="0.3">
      <c r="A1817">
        <v>8913665</v>
      </c>
      <c r="B1817">
        <v>6444</v>
      </c>
      <c r="C1817" t="s">
        <v>2152</v>
      </c>
      <c r="D1817" s="1">
        <v>45395</v>
      </c>
      <c r="E1817" t="s">
        <v>1228</v>
      </c>
      <c r="F1817" t="s">
        <v>1456</v>
      </c>
      <c r="G1817">
        <v>17.809999999999999</v>
      </c>
      <c r="H1817">
        <v>890.27</v>
      </c>
      <c r="I1817">
        <v>15855.71</v>
      </c>
    </row>
    <row r="1818" spans="1:9" x14ac:dyDescent="0.3">
      <c r="A1818">
        <v>8201980</v>
      </c>
      <c r="B1818">
        <v>6444</v>
      </c>
      <c r="C1818" t="s">
        <v>2152</v>
      </c>
      <c r="D1818" s="1">
        <v>45200</v>
      </c>
      <c r="E1818" t="s">
        <v>1228</v>
      </c>
      <c r="F1818" t="s">
        <v>1295</v>
      </c>
      <c r="G1818">
        <v>70.180000000000007</v>
      </c>
      <c r="H1818">
        <v>128.99</v>
      </c>
      <c r="I1818">
        <v>9052.52</v>
      </c>
    </row>
    <row r="1819" spans="1:9" x14ac:dyDescent="0.3">
      <c r="A1819">
        <v>8385250</v>
      </c>
      <c r="B1819">
        <v>6444</v>
      </c>
      <c r="C1819" t="s">
        <v>2152</v>
      </c>
      <c r="D1819" s="1">
        <v>44917</v>
      </c>
      <c r="E1819" t="s">
        <v>1228</v>
      </c>
      <c r="F1819" t="s">
        <v>997</v>
      </c>
      <c r="G1819">
        <v>50.33</v>
      </c>
      <c r="H1819">
        <v>705.46</v>
      </c>
      <c r="I1819">
        <v>35505.800000000003</v>
      </c>
    </row>
    <row r="1820" spans="1:9" x14ac:dyDescent="0.3">
      <c r="A1820">
        <v>2863858</v>
      </c>
      <c r="B1820">
        <v>6444</v>
      </c>
      <c r="C1820" t="s">
        <v>2152</v>
      </c>
      <c r="D1820" s="1">
        <v>45383</v>
      </c>
      <c r="E1820" t="s">
        <v>1724</v>
      </c>
      <c r="F1820" t="s">
        <v>1204</v>
      </c>
      <c r="G1820">
        <v>6.42</v>
      </c>
      <c r="H1820">
        <v>224.92</v>
      </c>
      <c r="I1820">
        <v>1443.99</v>
      </c>
    </row>
    <row r="1821" spans="1:9" x14ac:dyDescent="0.3">
      <c r="A1821">
        <v>6504642</v>
      </c>
      <c r="B1821">
        <v>6536</v>
      </c>
      <c r="C1821" t="s">
        <v>2150</v>
      </c>
      <c r="D1821" s="1">
        <v>45464</v>
      </c>
      <c r="E1821" t="s">
        <v>965</v>
      </c>
      <c r="F1821" t="s">
        <v>1842</v>
      </c>
      <c r="G1821">
        <v>88.19</v>
      </c>
      <c r="H1821">
        <v>117.3</v>
      </c>
      <c r="I1821">
        <v>10344.69</v>
      </c>
    </row>
    <row r="1822" spans="1:9" x14ac:dyDescent="0.3">
      <c r="A1822">
        <v>9765601</v>
      </c>
      <c r="B1822">
        <v>6536</v>
      </c>
      <c r="C1822" t="s">
        <v>2150</v>
      </c>
      <c r="D1822" s="1">
        <v>45432</v>
      </c>
      <c r="E1822" t="s">
        <v>965</v>
      </c>
      <c r="F1822" t="s">
        <v>1765</v>
      </c>
      <c r="G1822">
        <v>27.94</v>
      </c>
      <c r="H1822">
        <v>726.08</v>
      </c>
      <c r="I1822">
        <v>20286.68</v>
      </c>
    </row>
    <row r="1823" spans="1:9" x14ac:dyDescent="0.3">
      <c r="A1823">
        <v>1532615</v>
      </c>
      <c r="B1823">
        <v>6536</v>
      </c>
      <c r="C1823" t="s">
        <v>2150</v>
      </c>
      <c r="D1823" s="1">
        <v>45229</v>
      </c>
      <c r="E1823" t="s">
        <v>1228</v>
      </c>
      <c r="F1823" t="s">
        <v>1403</v>
      </c>
      <c r="G1823">
        <v>77.400000000000006</v>
      </c>
      <c r="H1823">
        <v>634.79999999999995</v>
      </c>
      <c r="I1823">
        <v>49133.52</v>
      </c>
    </row>
    <row r="1824" spans="1:9" x14ac:dyDescent="0.3">
      <c r="A1824">
        <v>6109978</v>
      </c>
      <c r="B1824">
        <v>6536</v>
      </c>
      <c r="C1824" t="s">
        <v>2150</v>
      </c>
      <c r="D1824" s="1">
        <v>44947</v>
      </c>
      <c r="E1824" t="s">
        <v>1228</v>
      </c>
      <c r="F1824" t="s">
        <v>1333</v>
      </c>
      <c r="G1824">
        <v>9.99</v>
      </c>
      <c r="H1824">
        <v>211.72</v>
      </c>
      <c r="I1824">
        <v>2115.08</v>
      </c>
    </row>
    <row r="1825" spans="1:9" x14ac:dyDescent="0.3">
      <c r="A1825">
        <v>4929556</v>
      </c>
      <c r="B1825">
        <v>6536</v>
      </c>
      <c r="C1825" t="s">
        <v>2150</v>
      </c>
      <c r="D1825" s="1">
        <v>45401</v>
      </c>
      <c r="E1825" t="s">
        <v>1228</v>
      </c>
      <c r="F1825" t="s">
        <v>1281</v>
      </c>
      <c r="G1825">
        <v>16.73</v>
      </c>
      <c r="H1825">
        <v>952.08</v>
      </c>
      <c r="I1825">
        <v>15928.3</v>
      </c>
    </row>
    <row r="1826" spans="1:9" x14ac:dyDescent="0.3">
      <c r="A1826">
        <v>1163285</v>
      </c>
      <c r="B1826">
        <v>6536</v>
      </c>
      <c r="C1826" t="s">
        <v>2151</v>
      </c>
      <c r="D1826" s="1">
        <v>45042</v>
      </c>
      <c r="E1826" t="s">
        <v>1483</v>
      </c>
      <c r="F1826" t="s">
        <v>1071</v>
      </c>
      <c r="G1826">
        <v>94.55</v>
      </c>
      <c r="H1826">
        <v>694.8</v>
      </c>
      <c r="I1826">
        <v>65693.34</v>
      </c>
    </row>
    <row r="1827" spans="1:9" x14ac:dyDescent="0.3">
      <c r="A1827">
        <v>4517829</v>
      </c>
      <c r="B1827">
        <v>6536</v>
      </c>
      <c r="C1827" t="s">
        <v>2151</v>
      </c>
      <c r="D1827" s="1">
        <v>45246</v>
      </c>
      <c r="E1827" t="s">
        <v>1724</v>
      </c>
      <c r="F1827" t="s">
        <v>1498</v>
      </c>
      <c r="G1827">
        <v>8.4</v>
      </c>
      <c r="H1827">
        <v>114</v>
      </c>
      <c r="I1827">
        <v>957.6</v>
      </c>
    </row>
    <row r="1828" spans="1:9" x14ac:dyDescent="0.3">
      <c r="A1828">
        <v>1746428</v>
      </c>
      <c r="B1828">
        <v>6536</v>
      </c>
      <c r="C1828" t="s">
        <v>2151</v>
      </c>
      <c r="D1828" s="1">
        <v>45451</v>
      </c>
      <c r="E1828" t="s">
        <v>1228</v>
      </c>
      <c r="F1828" t="s">
        <v>1447</v>
      </c>
      <c r="G1828">
        <v>93.72</v>
      </c>
      <c r="H1828">
        <v>719.38</v>
      </c>
      <c r="I1828">
        <v>67420.289999999994</v>
      </c>
    </row>
    <row r="1829" spans="1:9" x14ac:dyDescent="0.3">
      <c r="A1829">
        <v>5426350</v>
      </c>
      <c r="B1829">
        <v>6536</v>
      </c>
      <c r="C1829" t="s">
        <v>2152</v>
      </c>
      <c r="D1829" s="1">
        <v>44924</v>
      </c>
      <c r="E1829" t="s">
        <v>965</v>
      </c>
      <c r="F1829" t="s">
        <v>1374</v>
      </c>
      <c r="G1829">
        <v>4.51</v>
      </c>
      <c r="H1829">
        <v>785.52</v>
      </c>
      <c r="I1829">
        <v>3542.7</v>
      </c>
    </row>
    <row r="1830" spans="1:9" x14ac:dyDescent="0.3">
      <c r="A1830">
        <v>5437108</v>
      </c>
      <c r="B1830">
        <v>6590</v>
      </c>
      <c r="C1830" t="s">
        <v>2150</v>
      </c>
      <c r="D1830" s="1">
        <v>45051</v>
      </c>
      <c r="E1830" t="s">
        <v>1483</v>
      </c>
      <c r="F1830" t="s">
        <v>1477</v>
      </c>
      <c r="G1830">
        <v>37.99</v>
      </c>
      <c r="H1830">
        <v>624.77</v>
      </c>
      <c r="I1830">
        <v>23735.01</v>
      </c>
    </row>
    <row r="1831" spans="1:9" x14ac:dyDescent="0.3">
      <c r="A1831">
        <v>1203709</v>
      </c>
      <c r="B1831">
        <v>6590</v>
      </c>
      <c r="C1831" t="s">
        <v>2150</v>
      </c>
      <c r="D1831" s="1">
        <v>45033</v>
      </c>
      <c r="E1831" t="s">
        <v>1724</v>
      </c>
      <c r="F1831" t="s">
        <v>977</v>
      </c>
      <c r="G1831">
        <v>37.47</v>
      </c>
      <c r="H1831">
        <v>974.21</v>
      </c>
      <c r="I1831">
        <v>36503.65</v>
      </c>
    </row>
    <row r="1832" spans="1:9" x14ac:dyDescent="0.3">
      <c r="A1832">
        <v>3110904</v>
      </c>
      <c r="B1832">
        <v>6590</v>
      </c>
      <c r="C1832" t="s">
        <v>2151</v>
      </c>
      <c r="D1832" s="1">
        <v>45103</v>
      </c>
      <c r="E1832" t="s">
        <v>965</v>
      </c>
      <c r="F1832" t="s">
        <v>1450</v>
      </c>
      <c r="G1832">
        <v>23.7</v>
      </c>
      <c r="H1832">
        <v>756.53</v>
      </c>
      <c r="I1832">
        <v>17929.759999999998</v>
      </c>
    </row>
    <row r="1833" spans="1:9" x14ac:dyDescent="0.3">
      <c r="A1833">
        <v>7058594</v>
      </c>
      <c r="B1833">
        <v>6590</v>
      </c>
      <c r="C1833" t="s">
        <v>2151</v>
      </c>
      <c r="D1833" s="1">
        <v>45424</v>
      </c>
      <c r="E1833" t="s">
        <v>1483</v>
      </c>
      <c r="F1833" t="s">
        <v>1630</v>
      </c>
      <c r="G1833">
        <v>17.54</v>
      </c>
      <c r="H1833">
        <v>466.49</v>
      </c>
      <c r="I1833">
        <v>8182.23</v>
      </c>
    </row>
    <row r="1834" spans="1:9" x14ac:dyDescent="0.3">
      <c r="A1834">
        <v>1490831</v>
      </c>
      <c r="B1834">
        <v>6590</v>
      </c>
      <c r="C1834" t="s">
        <v>2151</v>
      </c>
      <c r="D1834" s="1">
        <v>45014</v>
      </c>
      <c r="E1834" t="s">
        <v>1724</v>
      </c>
      <c r="F1834" t="s">
        <v>1420</v>
      </c>
      <c r="G1834">
        <v>66.78</v>
      </c>
      <c r="H1834">
        <v>663.51</v>
      </c>
      <c r="I1834">
        <v>44309.2</v>
      </c>
    </row>
    <row r="1835" spans="1:9" x14ac:dyDescent="0.3">
      <c r="A1835">
        <v>5086987</v>
      </c>
      <c r="B1835">
        <v>6590</v>
      </c>
      <c r="C1835" t="s">
        <v>2151</v>
      </c>
      <c r="D1835" s="1">
        <v>45506</v>
      </c>
      <c r="E1835" t="s">
        <v>1724</v>
      </c>
      <c r="F1835" t="s">
        <v>1445</v>
      </c>
      <c r="G1835">
        <v>22.85</v>
      </c>
      <c r="H1835">
        <v>554.91999999999996</v>
      </c>
      <c r="I1835">
        <v>12679.92</v>
      </c>
    </row>
    <row r="1836" spans="1:9" x14ac:dyDescent="0.3">
      <c r="A1836">
        <v>5362563</v>
      </c>
      <c r="B1836">
        <v>6590</v>
      </c>
      <c r="C1836" t="s">
        <v>2151</v>
      </c>
      <c r="D1836" s="1">
        <v>45219</v>
      </c>
      <c r="E1836" t="s">
        <v>1724</v>
      </c>
      <c r="F1836" t="s">
        <v>1300</v>
      </c>
      <c r="G1836">
        <v>94.79</v>
      </c>
      <c r="H1836">
        <v>648.36</v>
      </c>
      <c r="I1836">
        <v>61458.04</v>
      </c>
    </row>
    <row r="1837" spans="1:9" x14ac:dyDescent="0.3">
      <c r="A1837">
        <v>9425307</v>
      </c>
      <c r="B1837">
        <v>6590</v>
      </c>
      <c r="C1837" t="s">
        <v>2151</v>
      </c>
      <c r="D1837" s="1">
        <v>44853</v>
      </c>
      <c r="E1837" t="s">
        <v>1724</v>
      </c>
      <c r="F1837" t="s">
        <v>1230</v>
      </c>
      <c r="G1837">
        <v>8.44</v>
      </c>
      <c r="H1837">
        <v>512.79</v>
      </c>
      <c r="I1837">
        <v>4327.95</v>
      </c>
    </row>
    <row r="1838" spans="1:9" x14ac:dyDescent="0.3">
      <c r="A1838">
        <v>6399523</v>
      </c>
      <c r="B1838">
        <v>6590</v>
      </c>
      <c r="C1838" t="s">
        <v>2151</v>
      </c>
      <c r="D1838" s="1">
        <v>45404</v>
      </c>
      <c r="E1838" t="s">
        <v>1228</v>
      </c>
      <c r="F1838" t="s">
        <v>1238</v>
      </c>
      <c r="G1838">
        <v>15.43</v>
      </c>
      <c r="H1838">
        <v>502.51</v>
      </c>
      <c r="I1838">
        <v>7753.73</v>
      </c>
    </row>
    <row r="1839" spans="1:9" x14ac:dyDescent="0.3">
      <c r="A1839">
        <v>6296228</v>
      </c>
      <c r="B1839">
        <v>6590</v>
      </c>
      <c r="C1839" t="s">
        <v>2151</v>
      </c>
      <c r="D1839" s="1">
        <v>45538</v>
      </c>
      <c r="E1839" t="s">
        <v>1228</v>
      </c>
      <c r="F1839" t="s">
        <v>1275</v>
      </c>
      <c r="G1839">
        <v>3.05</v>
      </c>
      <c r="H1839">
        <v>61.74</v>
      </c>
      <c r="I1839">
        <v>188.31</v>
      </c>
    </row>
    <row r="1840" spans="1:9" x14ac:dyDescent="0.3">
      <c r="A1840">
        <v>3545453</v>
      </c>
      <c r="B1840">
        <v>6590</v>
      </c>
      <c r="C1840" t="s">
        <v>2152</v>
      </c>
      <c r="D1840" s="1">
        <v>44892</v>
      </c>
      <c r="E1840" t="s">
        <v>1483</v>
      </c>
      <c r="F1840" t="s">
        <v>1405</v>
      </c>
      <c r="G1840">
        <v>38.54</v>
      </c>
      <c r="H1840">
        <v>817.72</v>
      </c>
      <c r="I1840">
        <v>31514.93</v>
      </c>
    </row>
    <row r="1841" spans="1:9" x14ac:dyDescent="0.3">
      <c r="A1841">
        <v>4855772</v>
      </c>
      <c r="B1841">
        <v>6590</v>
      </c>
      <c r="C1841" t="s">
        <v>2152</v>
      </c>
      <c r="D1841" s="1">
        <v>44883</v>
      </c>
      <c r="E1841" t="s">
        <v>1483</v>
      </c>
      <c r="F1841" t="s">
        <v>1677</v>
      </c>
      <c r="G1841">
        <v>91.78</v>
      </c>
      <c r="H1841">
        <v>854.83</v>
      </c>
      <c r="I1841">
        <v>78456.3</v>
      </c>
    </row>
    <row r="1842" spans="1:9" x14ac:dyDescent="0.3">
      <c r="A1842">
        <v>4300604</v>
      </c>
      <c r="B1842">
        <v>6590</v>
      </c>
      <c r="C1842" t="s">
        <v>2152</v>
      </c>
      <c r="D1842" s="1">
        <v>45198</v>
      </c>
      <c r="E1842" t="s">
        <v>1724</v>
      </c>
      <c r="F1842" t="s">
        <v>1233</v>
      </c>
      <c r="G1842">
        <v>37.83</v>
      </c>
      <c r="H1842">
        <v>903.14</v>
      </c>
      <c r="I1842">
        <v>34165.79</v>
      </c>
    </row>
    <row r="1843" spans="1:9" x14ac:dyDescent="0.3">
      <c r="A1843">
        <v>4682606</v>
      </c>
      <c r="B1843">
        <v>6590</v>
      </c>
      <c r="C1843" t="s">
        <v>2152</v>
      </c>
      <c r="D1843" s="1">
        <v>45370</v>
      </c>
      <c r="E1843" t="s">
        <v>965</v>
      </c>
      <c r="F1843" t="s">
        <v>1448</v>
      </c>
      <c r="G1843">
        <v>84.95</v>
      </c>
      <c r="H1843">
        <v>417.2</v>
      </c>
      <c r="I1843">
        <v>35441.14</v>
      </c>
    </row>
    <row r="1844" spans="1:9" x14ac:dyDescent="0.3">
      <c r="A1844">
        <v>5520748</v>
      </c>
      <c r="B1844">
        <v>6655</v>
      </c>
      <c r="C1844" t="s">
        <v>2150</v>
      </c>
      <c r="D1844" s="1">
        <v>44951</v>
      </c>
      <c r="E1844" t="s">
        <v>1483</v>
      </c>
      <c r="F1844" t="s">
        <v>1284</v>
      </c>
      <c r="G1844">
        <v>80.44</v>
      </c>
      <c r="H1844">
        <v>927.93</v>
      </c>
      <c r="I1844">
        <v>74642.69</v>
      </c>
    </row>
    <row r="1845" spans="1:9" x14ac:dyDescent="0.3">
      <c r="A1845">
        <v>9655997</v>
      </c>
      <c r="B1845">
        <v>6655</v>
      </c>
      <c r="C1845" t="s">
        <v>2150</v>
      </c>
      <c r="D1845" s="1">
        <v>45410</v>
      </c>
      <c r="E1845" t="s">
        <v>965</v>
      </c>
      <c r="F1845" t="s">
        <v>1087</v>
      </c>
      <c r="G1845">
        <v>69.17</v>
      </c>
      <c r="H1845">
        <v>697.98</v>
      </c>
      <c r="I1845">
        <v>48279.28</v>
      </c>
    </row>
    <row r="1846" spans="1:9" x14ac:dyDescent="0.3">
      <c r="A1846">
        <v>5545511</v>
      </c>
      <c r="B1846">
        <v>6655</v>
      </c>
      <c r="C1846" t="s">
        <v>2151</v>
      </c>
      <c r="D1846" s="1">
        <v>44862</v>
      </c>
      <c r="E1846" t="s">
        <v>965</v>
      </c>
      <c r="F1846" t="s">
        <v>1737</v>
      </c>
      <c r="G1846">
        <v>96.57</v>
      </c>
      <c r="H1846">
        <v>75.61</v>
      </c>
      <c r="I1846">
        <v>7301.66</v>
      </c>
    </row>
    <row r="1847" spans="1:9" x14ac:dyDescent="0.3">
      <c r="A1847">
        <v>2847381</v>
      </c>
      <c r="B1847">
        <v>6655</v>
      </c>
      <c r="C1847" t="s">
        <v>2151</v>
      </c>
      <c r="D1847" s="1">
        <v>45028</v>
      </c>
      <c r="E1847" t="s">
        <v>1483</v>
      </c>
      <c r="F1847" t="s">
        <v>1226</v>
      </c>
      <c r="G1847">
        <v>92.93</v>
      </c>
      <c r="H1847">
        <v>941.2</v>
      </c>
      <c r="I1847">
        <v>87465.72</v>
      </c>
    </row>
    <row r="1848" spans="1:9" x14ac:dyDescent="0.3">
      <c r="A1848">
        <v>8084248</v>
      </c>
      <c r="B1848">
        <v>6655</v>
      </c>
      <c r="C1848" t="s">
        <v>2151</v>
      </c>
      <c r="D1848" s="1">
        <v>44960</v>
      </c>
      <c r="E1848" t="s">
        <v>1724</v>
      </c>
      <c r="F1848" t="s">
        <v>1901</v>
      </c>
      <c r="G1848">
        <v>53.7</v>
      </c>
      <c r="H1848">
        <v>254.72</v>
      </c>
      <c r="I1848">
        <v>13678.46</v>
      </c>
    </row>
    <row r="1849" spans="1:9" x14ac:dyDescent="0.3">
      <c r="A1849">
        <v>9193803</v>
      </c>
      <c r="B1849">
        <v>6655</v>
      </c>
      <c r="C1849" t="s">
        <v>2151</v>
      </c>
      <c r="D1849" s="1">
        <v>44945</v>
      </c>
      <c r="E1849" t="s">
        <v>1228</v>
      </c>
      <c r="F1849" t="s">
        <v>1944</v>
      </c>
      <c r="G1849">
        <v>83.54</v>
      </c>
      <c r="H1849">
        <v>236.39</v>
      </c>
      <c r="I1849">
        <v>19748.02</v>
      </c>
    </row>
    <row r="1850" spans="1:9" x14ac:dyDescent="0.3">
      <c r="A1850">
        <v>6957383</v>
      </c>
      <c r="B1850">
        <v>6655</v>
      </c>
      <c r="C1850" t="s">
        <v>2152</v>
      </c>
      <c r="D1850" s="1">
        <v>45188</v>
      </c>
      <c r="E1850" t="s">
        <v>1483</v>
      </c>
      <c r="F1850" t="s">
        <v>1698</v>
      </c>
      <c r="G1850">
        <v>74.77</v>
      </c>
      <c r="H1850">
        <v>271.22000000000003</v>
      </c>
      <c r="I1850">
        <v>20279.12</v>
      </c>
    </row>
    <row r="1851" spans="1:9" x14ac:dyDescent="0.3">
      <c r="A1851">
        <v>4589279</v>
      </c>
      <c r="B1851">
        <v>6655</v>
      </c>
      <c r="C1851" t="s">
        <v>2152</v>
      </c>
      <c r="D1851" s="1">
        <v>44937</v>
      </c>
      <c r="E1851" t="s">
        <v>1483</v>
      </c>
      <c r="F1851" t="s">
        <v>1726</v>
      </c>
      <c r="G1851">
        <v>21.36</v>
      </c>
      <c r="H1851">
        <v>175.94</v>
      </c>
      <c r="I1851">
        <v>3758.08</v>
      </c>
    </row>
    <row r="1852" spans="1:9" x14ac:dyDescent="0.3">
      <c r="A1852">
        <v>5582861</v>
      </c>
      <c r="B1852">
        <v>6655</v>
      </c>
      <c r="C1852" t="s">
        <v>2152</v>
      </c>
      <c r="D1852" s="1">
        <v>45018</v>
      </c>
      <c r="E1852" t="s">
        <v>1483</v>
      </c>
      <c r="F1852" t="s">
        <v>1588</v>
      </c>
      <c r="G1852">
        <v>1.82</v>
      </c>
      <c r="H1852">
        <v>437.84</v>
      </c>
      <c r="I1852">
        <v>796.87</v>
      </c>
    </row>
    <row r="1853" spans="1:9" x14ac:dyDescent="0.3">
      <c r="A1853">
        <v>6700819</v>
      </c>
      <c r="B1853">
        <v>6655</v>
      </c>
      <c r="C1853" t="s">
        <v>2152</v>
      </c>
      <c r="D1853" s="1">
        <v>45021</v>
      </c>
      <c r="E1853" t="s">
        <v>1724</v>
      </c>
      <c r="F1853" t="s">
        <v>1148</v>
      </c>
      <c r="G1853">
        <v>12.45</v>
      </c>
      <c r="H1853">
        <v>771.47</v>
      </c>
      <c r="I1853">
        <v>9604.7999999999993</v>
      </c>
    </row>
    <row r="1854" spans="1:9" x14ac:dyDescent="0.3">
      <c r="A1854">
        <v>6933855</v>
      </c>
      <c r="B1854">
        <v>6655</v>
      </c>
      <c r="C1854" t="s">
        <v>2152</v>
      </c>
      <c r="D1854" s="1">
        <v>44902</v>
      </c>
      <c r="E1854" t="s">
        <v>1724</v>
      </c>
      <c r="F1854" t="s">
        <v>1469</v>
      </c>
      <c r="G1854">
        <v>37.04</v>
      </c>
      <c r="H1854">
        <v>751.45</v>
      </c>
      <c r="I1854">
        <v>27833.71</v>
      </c>
    </row>
    <row r="1855" spans="1:9" x14ac:dyDescent="0.3">
      <c r="A1855">
        <v>4117849</v>
      </c>
      <c r="B1855">
        <v>6655</v>
      </c>
      <c r="C1855" t="s">
        <v>2152</v>
      </c>
      <c r="D1855" s="1">
        <v>45328</v>
      </c>
      <c r="E1855" t="s">
        <v>1724</v>
      </c>
      <c r="F1855" t="s">
        <v>1710</v>
      </c>
      <c r="G1855">
        <v>46.37</v>
      </c>
      <c r="H1855">
        <v>447.77</v>
      </c>
      <c r="I1855">
        <v>20763.09</v>
      </c>
    </row>
    <row r="1856" spans="1:9" x14ac:dyDescent="0.3">
      <c r="A1856">
        <v>1228440</v>
      </c>
      <c r="B1856">
        <v>6655</v>
      </c>
      <c r="C1856" t="s">
        <v>2152</v>
      </c>
      <c r="D1856" s="1">
        <v>45496</v>
      </c>
      <c r="E1856" t="s">
        <v>965</v>
      </c>
      <c r="F1856" t="s">
        <v>1464</v>
      </c>
      <c r="G1856">
        <v>48.94</v>
      </c>
      <c r="H1856">
        <v>458.58</v>
      </c>
      <c r="I1856">
        <v>22442.91</v>
      </c>
    </row>
    <row r="1857" spans="1:9" x14ac:dyDescent="0.3">
      <c r="A1857">
        <v>5746562</v>
      </c>
      <c r="B1857">
        <v>6661</v>
      </c>
      <c r="C1857" t="s">
        <v>2150</v>
      </c>
      <c r="D1857" s="1">
        <v>45036</v>
      </c>
      <c r="E1857" t="s">
        <v>1483</v>
      </c>
      <c r="F1857" t="s">
        <v>1243</v>
      </c>
      <c r="G1857">
        <v>86.03</v>
      </c>
      <c r="H1857">
        <v>625.99</v>
      </c>
      <c r="I1857">
        <v>53853.919999999998</v>
      </c>
    </row>
    <row r="1858" spans="1:9" x14ac:dyDescent="0.3">
      <c r="A1858">
        <v>7663247</v>
      </c>
      <c r="B1858">
        <v>6661</v>
      </c>
      <c r="C1858" t="s">
        <v>2151</v>
      </c>
      <c r="D1858" s="1">
        <v>45546</v>
      </c>
      <c r="E1858" t="s">
        <v>965</v>
      </c>
      <c r="F1858" t="s">
        <v>1521</v>
      </c>
      <c r="G1858">
        <v>36.979999999999997</v>
      </c>
      <c r="H1858">
        <v>348.99</v>
      </c>
      <c r="I1858">
        <v>12905.65</v>
      </c>
    </row>
    <row r="1859" spans="1:9" x14ac:dyDescent="0.3">
      <c r="A1859">
        <v>4693974</v>
      </c>
      <c r="B1859">
        <v>6661</v>
      </c>
      <c r="C1859" t="s">
        <v>2151</v>
      </c>
      <c r="D1859" s="1">
        <v>45352</v>
      </c>
      <c r="E1859" t="s">
        <v>1483</v>
      </c>
      <c r="F1859" t="s">
        <v>1145</v>
      </c>
      <c r="G1859">
        <v>38.479999999999997</v>
      </c>
      <c r="H1859">
        <v>776.12</v>
      </c>
      <c r="I1859">
        <v>29865.1</v>
      </c>
    </row>
    <row r="1860" spans="1:9" x14ac:dyDescent="0.3">
      <c r="A1860">
        <v>9417279</v>
      </c>
      <c r="B1860">
        <v>6661</v>
      </c>
      <c r="C1860" t="s">
        <v>2151</v>
      </c>
      <c r="D1860" s="1">
        <v>45511</v>
      </c>
      <c r="E1860" t="s">
        <v>1483</v>
      </c>
      <c r="F1860" t="s">
        <v>1145</v>
      </c>
      <c r="G1860">
        <v>22.86</v>
      </c>
      <c r="H1860">
        <v>886.25</v>
      </c>
      <c r="I1860">
        <v>20259.669999999998</v>
      </c>
    </row>
    <row r="1861" spans="1:9" x14ac:dyDescent="0.3">
      <c r="A1861">
        <v>9363319</v>
      </c>
      <c r="B1861">
        <v>6661</v>
      </c>
      <c r="C1861" t="s">
        <v>2151</v>
      </c>
      <c r="D1861" s="1">
        <v>45325</v>
      </c>
      <c r="E1861" t="s">
        <v>1724</v>
      </c>
      <c r="F1861" t="s">
        <v>1343</v>
      </c>
      <c r="G1861">
        <v>60.21</v>
      </c>
      <c r="H1861">
        <v>891.86</v>
      </c>
      <c r="I1861">
        <v>53698.89</v>
      </c>
    </row>
    <row r="1862" spans="1:9" x14ac:dyDescent="0.3">
      <c r="A1862">
        <v>7771980</v>
      </c>
      <c r="B1862">
        <v>6661</v>
      </c>
      <c r="C1862" t="s">
        <v>2152</v>
      </c>
      <c r="D1862" s="1">
        <v>45059</v>
      </c>
      <c r="E1862" t="s">
        <v>1483</v>
      </c>
      <c r="F1862" t="s">
        <v>1949</v>
      </c>
      <c r="G1862">
        <v>22.08</v>
      </c>
      <c r="H1862">
        <v>966.35</v>
      </c>
      <c r="I1862">
        <v>21337.01</v>
      </c>
    </row>
    <row r="1863" spans="1:9" x14ac:dyDescent="0.3">
      <c r="A1863">
        <v>3729821</v>
      </c>
      <c r="B1863">
        <v>6661</v>
      </c>
      <c r="C1863" t="s">
        <v>2152</v>
      </c>
      <c r="D1863" s="1">
        <v>45554</v>
      </c>
      <c r="E1863" t="s">
        <v>1483</v>
      </c>
      <c r="F1863" t="s">
        <v>1217</v>
      </c>
      <c r="G1863">
        <v>1.26</v>
      </c>
      <c r="H1863">
        <v>863.51</v>
      </c>
      <c r="I1863">
        <v>1088.02</v>
      </c>
    </row>
    <row r="1864" spans="1:9" x14ac:dyDescent="0.3">
      <c r="A1864">
        <v>8640724</v>
      </c>
      <c r="B1864">
        <v>6661</v>
      </c>
      <c r="C1864" t="s">
        <v>2152</v>
      </c>
      <c r="D1864" s="1">
        <v>44846</v>
      </c>
      <c r="E1864" t="s">
        <v>1483</v>
      </c>
      <c r="F1864" t="s">
        <v>1952</v>
      </c>
      <c r="G1864">
        <v>84.22</v>
      </c>
      <c r="H1864">
        <v>647.07000000000005</v>
      </c>
      <c r="I1864">
        <v>54496.24</v>
      </c>
    </row>
    <row r="1865" spans="1:9" x14ac:dyDescent="0.3">
      <c r="A1865">
        <v>4383278</v>
      </c>
      <c r="B1865">
        <v>6661</v>
      </c>
      <c r="C1865" t="s">
        <v>2152</v>
      </c>
      <c r="D1865" s="1">
        <v>45124</v>
      </c>
      <c r="E1865" t="s">
        <v>1228</v>
      </c>
      <c r="F1865" t="s">
        <v>1467</v>
      </c>
      <c r="G1865">
        <v>36.85</v>
      </c>
      <c r="H1865">
        <v>852.44</v>
      </c>
      <c r="I1865">
        <v>31412.41</v>
      </c>
    </row>
    <row r="1866" spans="1:9" x14ac:dyDescent="0.3">
      <c r="A1866">
        <v>5503606</v>
      </c>
      <c r="B1866">
        <v>6661</v>
      </c>
      <c r="C1866" t="s">
        <v>2152</v>
      </c>
      <c r="D1866" s="1">
        <v>45166</v>
      </c>
      <c r="E1866" t="s">
        <v>1228</v>
      </c>
      <c r="F1866" t="s">
        <v>1265</v>
      </c>
      <c r="G1866">
        <v>40.96</v>
      </c>
      <c r="H1866">
        <v>686.34</v>
      </c>
      <c r="I1866">
        <v>28112.49</v>
      </c>
    </row>
    <row r="1867" spans="1:9" x14ac:dyDescent="0.3">
      <c r="A1867">
        <v>5353970</v>
      </c>
      <c r="B1867">
        <v>6661</v>
      </c>
      <c r="C1867" t="s">
        <v>2152</v>
      </c>
      <c r="D1867" s="1">
        <v>45040</v>
      </c>
      <c r="E1867" t="s">
        <v>1228</v>
      </c>
      <c r="F1867" t="s">
        <v>1185</v>
      </c>
      <c r="G1867">
        <v>4.47</v>
      </c>
      <c r="H1867">
        <v>801.12</v>
      </c>
      <c r="I1867">
        <v>3581.01</v>
      </c>
    </row>
    <row r="1868" spans="1:9" x14ac:dyDescent="0.3">
      <c r="A1868">
        <v>9556679</v>
      </c>
      <c r="B1868">
        <v>6661</v>
      </c>
      <c r="C1868" t="s">
        <v>2152</v>
      </c>
      <c r="D1868" s="1">
        <v>45437</v>
      </c>
      <c r="E1868" t="s">
        <v>1724</v>
      </c>
      <c r="F1868" t="s">
        <v>1499</v>
      </c>
      <c r="G1868">
        <v>21.85</v>
      </c>
      <c r="H1868">
        <v>274.04000000000002</v>
      </c>
      <c r="I1868">
        <v>5987.77</v>
      </c>
    </row>
    <row r="1869" spans="1:9" x14ac:dyDescent="0.3">
      <c r="A1869">
        <v>1232962</v>
      </c>
      <c r="B1869">
        <v>6661</v>
      </c>
      <c r="C1869" t="s">
        <v>2152</v>
      </c>
      <c r="D1869" s="1">
        <v>45522</v>
      </c>
      <c r="E1869" t="s">
        <v>965</v>
      </c>
      <c r="F1869" t="s">
        <v>1536</v>
      </c>
      <c r="G1869">
        <v>33.44</v>
      </c>
      <c r="H1869">
        <v>462.7</v>
      </c>
      <c r="I1869">
        <v>15472.69</v>
      </c>
    </row>
    <row r="1870" spans="1:9" x14ac:dyDescent="0.3">
      <c r="A1870">
        <v>8160605</v>
      </c>
      <c r="B1870">
        <v>6661</v>
      </c>
      <c r="C1870" t="s">
        <v>2152</v>
      </c>
      <c r="D1870" s="1">
        <v>45404</v>
      </c>
      <c r="E1870" t="s">
        <v>965</v>
      </c>
      <c r="F1870" t="s">
        <v>1081</v>
      </c>
      <c r="G1870">
        <v>56.88</v>
      </c>
      <c r="H1870">
        <v>588.97</v>
      </c>
      <c r="I1870">
        <v>33500.61</v>
      </c>
    </row>
    <row r="1871" spans="1:9" x14ac:dyDescent="0.3">
      <c r="A1871">
        <v>5097617</v>
      </c>
      <c r="B1871">
        <v>6661</v>
      </c>
      <c r="C1871" t="s">
        <v>2152</v>
      </c>
      <c r="D1871" s="1">
        <v>45088</v>
      </c>
      <c r="E1871" t="s">
        <v>965</v>
      </c>
      <c r="F1871" t="s">
        <v>1796</v>
      </c>
      <c r="G1871">
        <v>83</v>
      </c>
      <c r="H1871">
        <v>755.17</v>
      </c>
      <c r="I1871">
        <v>62679.11</v>
      </c>
    </row>
    <row r="1872" spans="1:9" x14ac:dyDescent="0.3">
      <c r="A1872">
        <v>3736628</v>
      </c>
      <c r="B1872">
        <v>6750</v>
      </c>
      <c r="C1872" t="s">
        <v>2150</v>
      </c>
      <c r="D1872" s="1">
        <v>45194</v>
      </c>
      <c r="E1872" t="s">
        <v>1483</v>
      </c>
      <c r="F1872" t="s">
        <v>1463</v>
      </c>
      <c r="G1872">
        <v>46.29</v>
      </c>
      <c r="H1872">
        <v>619.54</v>
      </c>
      <c r="I1872">
        <v>28678.51</v>
      </c>
    </row>
    <row r="1873" spans="1:9" x14ac:dyDescent="0.3">
      <c r="A1873">
        <v>7277260</v>
      </c>
      <c r="B1873">
        <v>6750</v>
      </c>
      <c r="C1873" t="s">
        <v>2150</v>
      </c>
      <c r="D1873" s="1">
        <v>45096</v>
      </c>
      <c r="E1873" t="s">
        <v>1483</v>
      </c>
      <c r="F1873" t="s">
        <v>1205</v>
      </c>
      <c r="G1873">
        <v>40.049999999999997</v>
      </c>
      <c r="H1873">
        <v>698.46</v>
      </c>
      <c r="I1873">
        <v>27973.32</v>
      </c>
    </row>
    <row r="1874" spans="1:9" x14ac:dyDescent="0.3">
      <c r="A1874">
        <v>3844486</v>
      </c>
      <c r="B1874">
        <v>6750</v>
      </c>
      <c r="C1874" t="s">
        <v>2150</v>
      </c>
      <c r="D1874" s="1">
        <v>45101</v>
      </c>
      <c r="E1874" t="s">
        <v>1724</v>
      </c>
      <c r="F1874" t="s">
        <v>1900</v>
      </c>
      <c r="G1874">
        <v>79.84</v>
      </c>
      <c r="H1874">
        <v>709.5</v>
      </c>
      <c r="I1874">
        <v>56646.48</v>
      </c>
    </row>
    <row r="1875" spans="1:9" x14ac:dyDescent="0.3">
      <c r="A1875">
        <v>6818713</v>
      </c>
      <c r="B1875">
        <v>6750</v>
      </c>
      <c r="C1875" t="s">
        <v>2150</v>
      </c>
      <c r="D1875" s="1">
        <v>45139</v>
      </c>
      <c r="E1875" t="s">
        <v>1724</v>
      </c>
      <c r="F1875" t="s">
        <v>1554</v>
      </c>
      <c r="G1875">
        <v>9.1300000000000008</v>
      </c>
      <c r="H1875">
        <v>367.04</v>
      </c>
      <c r="I1875">
        <v>3351.08</v>
      </c>
    </row>
    <row r="1876" spans="1:9" x14ac:dyDescent="0.3">
      <c r="A1876">
        <v>6301961</v>
      </c>
      <c r="B1876">
        <v>6750</v>
      </c>
      <c r="C1876" t="s">
        <v>2151</v>
      </c>
      <c r="D1876" s="1">
        <v>45392</v>
      </c>
      <c r="E1876" t="s">
        <v>965</v>
      </c>
      <c r="F1876" t="s">
        <v>1838</v>
      </c>
      <c r="G1876">
        <v>92.13</v>
      </c>
      <c r="H1876">
        <v>854.36</v>
      </c>
      <c r="I1876">
        <v>78712.19</v>
      </c>
    </row>
    <row r="1877" spans="1:9" x14ac:dyDescent="0.3">
      <c r="A1877">
        <v>2101817</v>
      </c>
      <c r="B1877">
        <v>6750</v>
      </c>
      <c r="C1877" t="s">
        <v>2151</v>
      </c>
      <c r="D1877" s="1">
        <v>45091</v>
      </c>
      <c r="E1877" t="s">
        <v>965</v>
      </c>
      <c r="F1877" t="s">
        <v>1011</v>
      </c>
      <c r="G1877">
        <v>88.97</v>
      </c>
      <c r="H1877">
        <v>182.89</v>
      </c>
      <c r="I1877">
        <v>16271.72</v>
      </c>
    </row>
    <row r="1878" spans="1:9" x14ac:dyDescent="0.3">
      <c r="A1878">
        <v>6576854</v>
      </c>
      <c r="B1878">
        <v>6750</v>
      </c>
      <c r="C1878" t="s">
        <v>2151</v>
      </c>
      <c r="D1878" s="1">
        <v>45388</v>
      </c>
      <c r="E1878" t="s">
        <v>965</v>
      </c>
      <c r="F1878" t="s">
        <v>1012</v>
      </c>
      <c r="G1878">
        <v>61.68</v>
      </c>
      <c r="H1878">
        <v>398.95</v>
      </c>
      <c r="I1878">
        <v>24607.24</v>
      </c>
    </row>
    <row r="1879" spans="1:9" x14ac:dyDescent="0.3">
      <c r="A1879">
        <v>6361971</v>
      </c>
      <c r="B1879">
        <v>6750</v>
      </c>
      <c r="C1879" t="s">
        <v>2151</v>
      </c>
      <c r="D1879" s="1">
        <v>45017</v>
      </c>
      <c r="E1879" t="s">
        <v>1483</v>
      </c>
      <c r="F1879" t="s">
        <v>1589</v>
      </c>
      <c r="G1879">
        <v>37.200000000000003</v>
      </c>
      <c r="H1879">
        <v>646.5</v>
      </c>
      <c r="I1879">
        <v>24049.8</v>
      </c>
    </row>
    <row r="1880" spans="1:9" x14ac:dyDescent="0.3">
      <c r="A1880">
        <v>2048056</v>
      </c>
      <c r="B1880">
        <v>6750</v>
      </c>
      <c r="C1880" t="s">
        <v>2151</v>
      </c>
      <c r="D1880" s="1">
        <v>45451</v>
      </c>
      <c r="E1880" t="s">
        <v>1724</v>
      </c>
      <c r="F1880" t="s">
        <v>1493</v>
      </c>
      <c r="G1880">
        <v>51.9</v>
      </c>
      <c r="H1880">
        <v>356.45</v>
      </c>
      <c r="I1880">
        <v>18499.75</v>
      </c>
    </row>
    <row r="1881" spans="1:9" x14ac:dyDescent="0.3">
      <c r="A1881">
        <v>6136929</v>
      </c>
      <c r="B1881">
        <v>6750</v>
      </c>
      <c r="C1881" t="s">
        <v>2151</v>
      </c>
      <c r="D1881" s="1">
        <v>45358</v>
      </c>
      <c r="E1881" t="s">
        <v>1724</v>
      </c>
      <c r="F1881" t="s">
        <v>1913</v>
      </c>
      <c r="G1881">
        <v>60.56</v>
      </c>
      <c r="H1881">
        <v>486.48</v>
      </c>
      <c r="I1881">
        <v>29461.23</v>
      </c>
    </row>
    <row r="1882" spans="1:9" x14ac:dyDescent="0.3">
      <c r="A1882">
        <v>2558811</v>
      </c>
      <c r="B1882">
        <v>6750</v>
      </c>
      <c r="C1882" t="s">
        <v>2152</v>
      </c>
      <c r="D1882" s="1">
        <v>45557</v>
      </c>
      <c r="E1882" t="s">
        <v>1483</v>
      </c>
      <c r="F1882" t="s">
        <v>981</v>
      </c>
      <c r="G1882">
        <v>79.22</v>
      </c>
      <c r="H1882">
        <v>805.85</v>
      </c>
      <c r="I1882">
        <v>63839.44</v>
      </c>
    </row>
    <row r="1883" spans="1:9" x14ac:dyDescent="0.3">
      <c r="A1883">
        <v>1707483</v>
      </c>
      <c r="B1883">
        <v>6750</v>
      </c>
      <c r="C1883" t="s">
        <v>2152</v>
      </c>
      <c r="D1883" s="1">
        <v>45344</v>
      </c>
      <c r="E1883" t="s">
        <v>1483</v>
      </c>
      <c r="F1883" t="s">
        <v>1570</v>
      </c>
      <c r="G1883">
        <v>66.77</v>
      </c>
      <c r="H1883">
        <v>803.17</v>
      </c>
      <c r="I1883">
        <v>53627.66</v>
      </c>
    </row>
    <row r="1884" spans="1:9" x14ac:dyDescent="0.3">
      <c r="A1884">
        <v>8610926</v>
      </c>
      <c r="B1884">
        <v>6750</v>
      </c>
      <c r="C1884" t="s">
        <v>2152</v>
      </c>
      <c r="D1884" s="1">
        <v>45526</v>
      </c>
      <c r="E1884" t="s">
        <v>1228</v>
      </c>
      <c r="F1884" t="s">
        <v>1676</v>
      </c>
      <c r="G1884">
        <v>51.6</v>
      </c>
      <c r="H1884">
        <v>160.49</v>
      </c>
      <c r="I1884">
        <v>8281.2800000000007</v>
      </c>
    </row>
    <row r="1885" spans="1:9" x14ac:dyDescent="0.3">
      <c r="A1885">
        <v>4958126</v>
      </c>
      <c r="B1885">
        <v>6750</v>
      </c>
      <c r="C1885" t="s">
        <v>2152</v>
      </c>
      <c r="D1885" s="1">
        <v>45091</v>
      </c>
      <c r="E1885" t="s">
        <v>1724</v>
      </c>
      <c r="F1885" t="s">
        <v>1317</v>
      </c>
      <c r="G1885">
        <v>77.150000000000006</v>
      </c>
      <c r="H1885">
        <v>211.21</v>
      </c>
      <c r="I1885">
        <v>16294.85</v>
      </c>
    </row>
    <row r="1886" spans="1:9" x14ac:dyDescent="0.3">
      <c r="A1886">
        <v>8875446</v>
      </c>
      <c r="B1886">
        <v>6750</v>
      </c>
      <c r="C1886" t="s">
        <v>2152</v>
      </c>
      <c r="D1886" s="1">
        <v>45224</v>
      </c>
      <c r="E1886" t="s">
        <v>965</v>
      </c>
      <c r="F1886" t="s">
        <v>1373</v>
      </c>
      <c r="G1886">
        <v>77.959999999999994</v>
      </c>
      <c r="H1886">
        <v>941.83</v>
      </c>
      <c r="I1886">
        <v>73425.070000000007</v>
      </c>
    </row>
    <row r="1887" spans="1:9" x14ac:dyDescent="0.3">
      <c r="A1887">
        <v>4109571</v>
      </c>
      <c r="B1887">
        <v>6810</v>
      </c>
      <c r="C1887" t="s">
        <v>2150</v>
      </c>
      <c r="D1887" s="1">
        <v>44850</v>
      </c>
      <c r="E1887" t="s">
        <v>1483</v>
      </c>
      <c r="F1887" t="s">
        <v>1132</v>
      </c>
      <c r="G1887">
        <v>56.77</v>
      </c>
      <c r="H1887">
        <v>858.46</v>
      </c>
      <c r="I1887">
        <v>48734.77</v>
      </c>
    </row>
    <row r="1888" spans="1:9" x14ac:dyDescent="0.3">
      <c r="A1888">
        <v>2489775</v>
      </c>
      <c r="B1888">
        <v>6810</v>
      </c>
      <c r="C1888" t="s">
        <v>2150</v>
      </c>
      <c r="D1888" s="1">
        <v>45349</v>
      </c>
      <c r="E1888" t="s">
        <v>965</v>
      </c>
      <c r="F1888" t="s">
        <v>1403</v>
      </c>
      <c r="G1888">
        <v>51.01</v>
      </c>
      <c r="H1888">
        <v>453.57</v>
      </c>
      <c r="I1888">
        <v>23136.61</v>
      </c>
    </row>
    <row r="1889" spans="1:9" x14ac:dyDescent="0.3">
      <c r="A1889">
        <v>8566667</v>
      </c>
      <c r="B1889">
        <v>6810</v>
      </c>
      <c r="C1889" t="s">
        <v>2150</v>
      </c>
      <c r="D1889" s="1">
        <v>45068</v>
      </c>
      <c r="E1889" t="s">
        <v>1724</v>
      </c>
      <c r="F1889" t="s">
        <v>1544</v>
      </c>
      <c r="G1889">
        <v>92.64</v>
      </c>
      <c r="H1889">
        <v>66.260000000000005</v>
      </c>
      <c r="I1889">
        <v>6138.33</v>
      </c>
    </row>
    <row r="1890" spans="1:9" x14ac:dyDescent="0.3">
      <c r="A1890">
        <v>2745287</v>
      </c>
      <c r="B1890">
        <v>6810</v>
      </c>
      <c r="C1890" t="s">
        <v>2150</v>
      </c>
      <c r="D1890" s="1">
        <v>45105</v>
      </c>
      <c r="E1890" t="s">
        <v>1724</v>
      </c>
      <c r="F1890" t="s">
        <v>1387</v>
      </c>
      <c r="G1890">
        <v>2.65</v>
      </c>
      <c r="H1890">
        <v>326.94</v>
      </c>
      <c r="I1890">
        <v>866.39</v>
      </c>
    </row>
    <row r="1891" spans="1:9" x14ac:dyDescent="0.3">
      <c r="A1891">
        <v>9373005</v>
      </c>
      <c r="B1891">
        <v>6810</v>
      </c>
      <c r="C1891" t="s">
        <v>2151</v>
      </c>
      <c r="D1891" s="1">
        <v>45507</v>
      </c>
      <c r="E1891" t="s">
        <v>965</v>
      </c>
      <c r="F1891" t="s">
        <v>1873</v>
      </c>
      <c r="G1891">
        <v>74.53</v>
      </c>
      <c r="H1891">
        <v>63.07</v>
      </c>
      <c r="I1891">
        <v>4700.6099999999997</v>
      </c>
    </row>
    <row r="1892" spans="1:9" x14ac:dyDescent="0.3">
      <c r="A1892">
        <v>3266259</v>
      </c>
      <c r="B1892">
        <v>6810</v>
      </c>
      <c r="C1892" t="s">
        <v>2151</v>
      </c>
      <c r="D1892" s="1">
        <v>45522</v>
      </c>
      <c r="E1892" t="s">
        <v>965</v>
      </c>
      <c r="F1892" t="s">
        <v>1429</v>
      </c>
      <c r="G1892">
        <v>42.36</v>
      </c>
      <c r="H1892">
        <v>580.58000000000004</v>
      </c>
      <c r="I1892">
        <v>24593.37</v>
      </c>
    </row>
    <row r="1893" spans="1:9" x14ac:dyDescent="0.3">
      <c r="A1893">
        <v>4128505</v>
      </c>
      <c r="B1893">
        <v>6810</v>
      </c>
      <c r="C1893" t="s">
        <v>2151</v>
      </c>
      <c r="D1893" s="1">
        <v>45344</v>
      </c>
      <c r="E1893" t="s">
        <v>965</v>
      </c>
      <c r="F1893" t="s">
        <v>1274</v>
      </c>
      <c r="G1893">
        <v>95</v>
      </c>
      <c r="H1893">
        <v>470.38</v>
      </c>
      <c r="I1893">
        <v>44686.1</v>
      </c>
    </row>
    <row r="1894" spans="1:9" x14ac:dyDescent="0.3">
      <c r="A1894">
        <v>4598748</v>
      </c>
      <c r="B1894">
        <v>6810</v>
      </c>
      <c r="C1894" t="s">
        <v>2151</v>
      </c>
      <c r="D1894" s="1">
        <v>45249</v>
      </c>
      <c r="E1894" t="s">
        <v>1228</v>
      </c>
      <c r="F1894" t="s">
        <v>1105</v>
      </c>
      <c r="G1894">
        <v>63.8</v>
      </c>
      <c r="H1894">
        <v>734.4</v>
      </c>
      <c r="I1894">
        <v>46854.720000000001</v>
      </c>
    </row>
    <row r="1895" spans="1:9" x14ac:dyDescent="0.3">
      <c r="A1895">
        <v>8804263</v>
      </c>
      <c r="B1895">
        <v>6810</v>
      </c>
      <c r="C1895" t="s">
        <v>2151</v>
      </c>
      <c r="D1895" s="1">
        <v>45412</v>
      </c>
      <c r="E1895" t="s">
        <v>1228</v>
      </c>
      <c r="F1895" t="s">
        <v>1913</v>
      </c>
      <c r="G1895">
        <v>41.11</v>
      </c>
      <c r="H1895">
        <v>216.72</v>
      </c>
      <c r="I1895">
        <v>8909.36</v>
      </c>
    </row>
    <row r="1896" spans="1:9" x14ac:dyDescent="0.3">
      <c r="A1896">
        <v>7077310</v>
      </c>
      <c r="B1896">
        <v>6810</v>
      </c>
      <c r="C1896" t="s">
        <v>2151</v>
      </c>
      <c r="D1896" s="1">
        <v>45311</v>
      </c>
      <c r="E1896" t="s">
        <v>1228</v>
      </c>
      <c r="F1896" t="s">
        <v>1595</v>
      </c>
      <c r="G1896">
        <v>26.11</v>
      </c>
      <c r="H1896">
        <v>686.35</v>
      </c>
      <c r="I1896">
        <v>17920.599999999999</v>
      </c>
    </row>
    <row r="1897" spans="1:9" x14ac:dyDescent="0.3">
      <c r="A1897">
        <v>9897934</v>
      </c>
      <c r="B1897">
        <v>6810</v>
      </c>
      <c r="C1897" t="s">
        <v>2152</v>
      </c>
      <c r="D1897" s="1">
        <v>45412</v>
      </c>
      <c r="E1897" t="s">
        <v>1483</v>
      </c>
      <c r="F1897" t="s">
        <v>1049</v>
      </c>
      <c r="G1897">
        <v>55.26</v>
      </c>
      <c r="H1897">
        <v>729.74</v>
      </c>
      <c r="I1897">
        <v>40325.43</v>
      </c>
    </row>
    <row r="1898" spans="1:9" x14ac:dyDescent="0.3">
      <c r="A1898">
        <v>2858911</v>
      </c>
      <c r="B1898">
        <v>6810</v>
      </c>
      <c r="C1898" t="s">
        <v>2152</v>
      </c>
      <c r="D1898" s="1">
        <v>45236</v>
      </c>
      <c r="E1898" t="s">
        <v>1483</v>
      </c>
      <c r="F1898" t="s">
        <v>1294</v>
      </c>
      <c r="G1898">
        <v>10.95</v>
      </c>
      <c r="H1898">
        <v>685.5</v>
      </c>
      <c r="I1898">
        <v>7506.22</v>
      </c>
    </row>
    <row r="1899" spans="1:9" x14ac:dyDescent="0.3">
      <c r="A1899">
        <v>5169357</v>
      </c>
      <c r="B1899">
        <v>6810</v>
      </c>
      <c r="C1899" t="s">
        <v>2152</v>
      </c>
      <c r="D1899" s="1">
        <v>45221</v>
      </c>
      <c r="E1899" t="s">
        <v>1724</v>
      </c>
      <c r="F1899" t="s">
        <v>1388</v>
      </c>
      <c r="G1899">
        <v>96.23</v>
      </c>
      <c r="H1899">
        <v>119.26</v>
      </c>
      <c r="I1899">
        <v>11476.39</v>
      </c>
    </row>
    <row r="1900" spans="1:9" x14ac:dyDescent="0.3">
      <c r="A1900">
        <v>9242109</v>
      </c>
      <c r="B1900">
        <v>6810</v>
      </c>
      <c r="C1900" t="s">
        <v>2152</v>
      </c>
      <c r="D1900" s="1">
        <v>45087</v>
      </c>
      <c r="E1900" t="s">
        <v>965</v>
      </c>
      <c r="F1900" t="s">
        <v>1349</v>
      </c>
      <c r="G1900">
        <v>8.86</v>
      </c>
      <c r="H1900">
        <v>704.69</v>
      </c>
      <c r="I1900">
        <v>6243.55</v>
      </c>
    </row>
    <row r="1901" spans="1:9" x14ac:dyDescent="0.3">
      <c r="A1901">
        <v>6181455</v>
      </c>
      <c r="B1901">
        <v>6906</v>
      </c>
      <c r="C1901" t="s">
        <v>2150</v>
      </c>
      <c r="D1901" s="1">
        <v>45093</v>
      </c>
      <c r="E1901" t="s">
        <v>965</v>
      </c>
      <c r="F1901" t="s">
        <v>1322</v>
      </c>
      <c r="G1901">
        <v>65.55</v>
      </c>
      <c r="H1901">
        <v>649.25</v>
      </c>
      <c r="I1901">
        <v>42558.34</v>
      </c>
    </row>
    <row r="1902" spans="1:9" x14ac:dyDescent="0.3">
      <c r="A1902">
        <v>4451740</v>
      </c>
      <c r="B1902">
        <v>6906</v>
      </c>
      <c r="C1902" t="s">
        <v>2150</v>
      </c>
      <c r="D1902" s="1">
        <v>44857</v>
      </c>
      <c r="E1902" t="s">
        <v>965</v>
      </c>
      <c r="F1902" t="s">
        <v>1681</v>
      </c>
      <c r="G1902">
        <v>73.12</v>
      </c>
      <c r="H1902">
        <v>111.03</v>
      </c>
      <c r="I1902">
        <v>8118.51</v>
      </c>
    </row>
    <row r="1903" spans="1:9" x14ac:dyDescent="0.3">
      <c r="A1903">
        <v>7900977</v>
      </c>
      <c r="B1903">
        <v>6906</v>
      </c>
      <c r="C1903" t="s">
        <v>2150</v>
      </c>
      <c r="D1903" s="1">
        <v>45357</v>
      </c>
      <c r="E1903" t="s">
        <v>1228</v>
      </c>
      <c r="F1903" t="s">
        <v>1776</v>
      </c>
      <c r="G1903">
        <v>43.65</v>
      </c>
      <c r="H1903">
        <v>972.9</v>
      </c>
      <c r="I1903">
        <v>42467.08</v>
      </c>
    </row>
    <row r="1904" spans="1:9" x14ac:dyDescent="0.3">
      <c r="A1904">
        <v>1688470</v>
      </c>
      <c r="B1904">
        <v>6906</v>
      </c>
      <c r="C1904" t="s">
        <v>2151</v>
      </c>
      <c r="D1904" s="1">
        <v>45060</v>
      </c>
      <c r="E1904" t="s">
        <v>965</v>
      </c>
      <c r="F1904" t="s">
        <v>1803</v>
      </c>
      <c r="G1904">
        <v>16.78</v>
      </c>
      <c r="H1904">
        <v>644.14</v>
      </c>
      <c r="I1904">
        <v>10808.67</v>
      </c>
    </row>
    <row r="1905" spans="1:9" x14ac:dyDescent="0.3">
      <c r="A1905">
        <v>7808144</v>
      </c>
      <c r="B1905">
        <v>6906</v>
      </c>
      <c r="C1905" t="s">
        <v>2151</v>
      </c>
      <c r="D1905" s="1">
        <v>45343</v>
      </c>
      <c r="E1905" t="s">
        <v>1483</v>
      </c>
      <c r="F1905" t="s">
        <v>1662</v>
      </c>
      <c r="G1905">
        <v>68.680000000000007</v>
      </c>
      <c r="H1905">
        <v>193.59</v>
      </c>
      <c r="I1905">
        <v>13295.76</v>
      </c>
    </row>
    <row r="1906" spans="1:9" x14ac:dyDescent="0.3">
      <c r="A1906">
        <v>6776364</v>
      </c>
      <c r="B1906">
        <v>6906</v>
      </c>
      <c r="C1906" t="s">
        <v>2151</v>
      </c>
      <c r="D1906" s="1">
        <v>45333</v>
      </c>
      <c r="E1906" t="s">
        <v>1724</v>
      </c>
      <c r="F1906" t="s">
        <v>1908</v>
      </c>
      <c r="G1906">
        <v>57.47</v>
      </c>
      <c r="H1906">
        <v>769.47</v>
      </c>
      <c r="I1906">
        <v>44221.440000000002</v>
      </c>
    </row>
    <row r="1907" spans="1:9" x14ac:dyDescent="0.3">
      <c r="A1907">
        <v>9533732</v>
      </c>
      <c r="B1907">
        <v>6906</v>
      </c>
      <c r="C1907" t="s">
        <v>2151</v>
      </c>
      <c r="D1907" s="1">
        <v>45322</v>
      </c>
      <c r="E1907" t="s">
        <v>1724</v>
      </c>
      <c r="F1907" t="s">
        <v>1820</v>
      </c>
      <c r="G1907">
        <v>26.04</v>
      </c>
      <c r="H1907">
        <v>282.14999999999998</v>
      </c>
      <c r="I1907">
        <v>7347.19</v>
      </c>
    </row>
    <row r="1908" spans="1:9" x14ac:dyDescent="0.3">
      <c r="A1908">
        <v>3674045</v>
      </c>
      <c r="B1908">
        <v>6906</v>
      </c>
      <c r="C1908" t="s">
        <v>2151</v>
      </c>
      <c r="D1908" s="1">
        <v>45260</v>
      </c>
      <c r="E1908" t="s">
        <v>1724</v>
      </c>
      <c r="F1908" t="s">
        <v>1753</v>
      </c>
      <c r="G1908">
        <v>41.48</v>
      </c>
      <c r="H1908">
        <v>744.94</v>
      </c>
      <c r="I1908">
        <v>30900.11</v>
      </c>
    </row>
    <row r="1909" spans="1:9" x14ac:dyDescent="0.3">
      <c r="A1909">
        <v>7379707</v>
      </c>
      <c r="B1909">
        <v>6906</v>
      </c>
      <c r="C1909" t="s">
        <v>2151</v>
      </c>
      <c r="D1909" s="1">
        <v>45444</v>
      </c>
      <c r="E1909" t="s">
        <v>1724</v>
      </c>
      <c r="F1909" t="s">
        <v>1720</v>
      </c>
      <c r="G1909">
        <v>63.23</v>
      </c>
      <c r="H1909">
        <v>986.94</v>
      </c>
      <c r="I1909">
        <v>62404.22</v>
      </c>
    </row>
    <row r="1910" spans="1:9" x14ac:dyDescent="0.3">
      <c r="A1910">
        <v>3714843</v>
      </c>
      <c r="B1910">
        <v>6906</v>
      </c>
      <c r="C1910" t="s">
        <v>2152</v>
      </c>
      <c r="D1910" s="1">
        <v>45381</v>
      </c>
      <c r="E1910" t="s">
        <v>1483</v>
      </c>
      <c r="F1910" t="s">
        <v>1444</v>
      </c>
      <c r="G1910">
        <v>90.3</v>
      </c>
      <c r="H1910">
        <v>891.96</v>
      </c>
      <c r="I1910">
        <v>80543.990000000005</v>
      </c>
    </row>
    <row r="1911" spans="1:9" x14ac:dyDescent="0.3">
      <c r="A1911">
        <v>7200416</v>
      </c>
      <c r="B1911">
        <v>6906</v>
      </c>
      <c r="C1911" t="s">
        <v>2152</v>
      </c>
      <c r="D1911" s="1">
        <v>44831</v>
      </c>
      <c r="E1911" t="s">
        <v>1228</v>
      </c>
      <c r="F1911" t="s">
        <v>1854</v>
      </c>
      <c r="G1911">
        <v>67.91</v>
      </c>
      <c r="H1911">
        <v>693.54</v>
      </c>
      <c r="I1911">
        <v>47098.3</v>
      </c>
    </row>
    <row r="1912" spans="1:9" x14ac:dyDescent="0.3">
      <c r="A1912">
        <v>6988876</v>
      </c>
      <c r="B1912">
        <v>6906</v>
      </c>
      <c r="C1912" t="s">
        <v>2152</v>
      </c>
      <c r="D1912" s="1">
        <v>45247</v>
      </c>
      <c r="E1912" t="s">
        <v>1724</v>
      </c>
      <c r="F1912" t="s">
        <v>1722</v>
      </c>
      <c r="G1912">
        <v>26.19</v>
      </c>
      <c r="H1912">
        <v>620.04</v>
      </c>
      <c r="I1912">
        <v>16238.85</v>
      </c>
    </row>
    <row r="1913" spans="1:9" x14ac:dyDescent="0.3">
      <c r="A1913">
        <v>2138794</v>
      </c>
      <c r="B1913">
        <v>6906</v>
      </c>
      <c r="C1913" t="s">
        <v>2152</v>
      </c>
      <c r="D1913" s="1">
        <v>45045</v>
      </c>
      <c r="E1913" t="s">
        <v>965</v>
      </c>
      <c r="F1913" t="s">
        <v>1703</v>
      </c>
      <c r="G1913">
        <v>11.46</v>
      </c>
      <c r="H1913">
        <v>486.08</v>
      </c>
      <c r="I1913">
        <v>5570.48</v>
      </c>
    </row>
    <row r="1914" spans="1:9" x14ac:dyDescent="0.3">
      <c r="A1914">
        <v>2322306</v>
      </c>
      <c r="B1914">
        <v>6906</v>
      </c>
      <c r="C1914" t="s">
        <v>2152</v>
      </c>
      <c r="D1914" s="1">
        <v>45226</v>
      </c>
      <c r="E1914" t="s">
        <v>965</v>
      </c>
      <c r="F1914" t="s">
        <v>1900</v>
      </c>
      <c r="G1914">
        <v>37.81</v>
      </c>
      <c r="H1914">
        <v>106.8</v>
      </c>
      <c r="I1914">
        <v>4038.11</v>
      </c>
    </row>
    <row r="1915" spans="1:9" x14ac:dyDescent="0.3">
      <c r="A1915">
        <v>4921629</v>
      </c>
      <c r="B1915">
        <v>6937</v>
      </c>
      <c r="C1915" t="s">
        <v>2150</v>
      </c>
      <c r="D1915" s="1">
        <v>44978</v>
      </c>
      <c r="E1915" t="s">
        <v>1483</v>
      </c>
      <c r="F1915" t="s">
        <v>1400</v>
      </c>
      <c r="G1915">
        <v>97.02</v>
      </c>
      <c r="H1915">
        <v>296.45</v>
      </c>
      <c r="I1915">
        <v>28761.58</v>
      </c>
    </row>
    <row r="1916" spans="1:9" x14ac:dyDescent="0.3">
      <c r="A1916">
        <v>9930837</v>
      </c>
      <c r="B1916">
        <v>6937</v>
      </c>
      <c r="C1916" t="s">
        <v>2150</v>
      </c>
      <c r="D1916" s="1">
        <v>45072</v>
      </c>
      <c r="E1916" t="s">
        <v>1228</v>
      </c>
      <c r="F1916" t="s">
        <v>1391</v>
      </c>
      <c r="G1916">
        <v>30.32</v>
      </c>
      <c r="H1916">
        <v>456.54</v>
      </c>
      <c r="I1916">
        <v>13842.29</v>
      </c>
    </row>
    <row r="1917" spans="1:9" x14ac:dyDescent="0.3">
      <c r="A1917">
        <v>1451514</v>
      </c>
      <c r="B1917">
        <v>6937</v>
      </c>
      <c r="C1917" t="s">
        <v>2150</v>
      </c>
      <c r="D1917" s="1">
        <v>44868</v>
      </c>
      <c r="E1917" t="s">
        <v>1724</v>
      </c>
      <c r="F1917" t="s">
        <v>1645</v>
      </c>
      <c r="G1917">
        <v>81.83</v>
      </c>
      <c r="H1917">
        <v>744.16</v>
      </c>
      <c r="I1917">
        <v>60894.61</v>
      </c>
    </row>
    <row r="1918" spans="1:9" x14ac:dyDescent="0.3">
      <c r="A1918">
        <v>8676535</v>
      </c>
      <c r="B1918">
        <v>6937</v>
      </c>
      <c r="C1918" t="s">
        <v>2151</v>
      </c>
      <c r="D1918" s="1">
        <v>45143</v>
      </c>
      <c r="E1918" t="s">
        <v>965</v>
      </c>
      <c r="F1918" t="s">
        <v>1593</v>
      </c>
      <c r="G1918">
        <v>8.6199999999999992</v>
      </c>
      <c r="H1918">
        <v>209.57</v>
      </c>
      <c r="I1918">
        <v>1806.49</v>
      </c>
    </row>
    <row r="1919" spans="1:9" x14ac:dyDescent="0.3">
      <c r="A1919">
        <v>3391859</v>
      </c>
      <c r="B1919">
        <v>6937</v>
      </c>
      <c r="C1919" t="s">
        <v>2151</v>
      </c>
      <c r="D1919" s="1">
        <v>45001</v>
      </c>
      <c r="E1919" t="s">
        <v>1483</v>
      </c>
      <c r="F1919" t="s">
        <v>1719</v>
      </c>
      <c r="G1919">
        <v>5.86</v>
      </c>
      <c r="H1919">
        <v>833.53</v>
      </c>
      <c r="I1919">
        <v>4884.49</v>
      </c>
    </row>
    <row r="1920" spans="1:9" x14ac:dyDescent="0.3">
      <c r="A1920">
        <v>6870437</v>
      </c>
      <c r="B1920">
        <v>6937</v>
      </c>
      <c r="C1920" t="s">
        <v>2151</v>
      </c>
      <c r="D1920" s="1">
        <v>45334</v>
      </c>
      <c r="E1920" t="s">
        <v>1483</v>
      </c>
      <c r="F1920" t="s">
        <v>1469</v>
      </c>
      <c r="G1920">
        <v>20.71</v>
      </c>
      <c r="H1920">
        <v>431.52</v>
      </c>
      <c r="I1920">
        <v>8936.7800000000007</v>
      </c>
    </row>
    <row r="1921" spans="1:9" x14ac:dyDescent="0.3">
      <c r="A1921">
        <v>6450980</v>
      </c>
      <c r="B1921">
        <v>6937</v>
      </c>
      <c r="C1921" t="s">
        <v>2151</v>
      </c>
      <c r="D1921" s="1">
        <v>45378</v>
      </c>
      <c r="E1921" t="s">
        <v>1724</v>
      </c>
      <c r="F1921" t="s">
        <v>994</v>
      </c>
      <c r="G1921">
        <v>4.75</v>
      </c>
      <c r="H1921">
        <v>651.94000000000005</v>
      </c>
      <c r="I1921">
        <v>3096.72</v>
      </c>
    </row>
    <row r="1922" spans="1:9" x14ac:dyDescent="0.3">
      <c r="A1922">
        <v>2752267</v>
      </c>
      <c r="B1922">
        <v>6937</v>
      </c>
      <c r="C1922" t="s">
        <v>2152</v>
      </c>
      <c r="D1922" s="1">
        <v>45340</v>
      </c>
      <c r="E1922" t="s">
        <v>1228</v>
      </c>
      <c r="F1922" t="s">
        <v>1074</v>
      </c>
      <c r="G1922">
        <v>52.06</v>
      </c>
      <c r="H1922">
        <v>841.64</v>
      </c>
      <c r="I1922">
        <v>43815.78</v>
      </c>
    </row>
    <row r="1923" spans="1:9" x14ac:dyDescent="0.3">
      <c r="A1923">
        <v>9559594</v>
      </c>
      <c r="B1923">
        <v>6937</v>
      </c>
      <c r="C1923" t="s">
        <v>2152</v>
      </c>
      <c r="D1923" s="1">
        <v>45104</v>
      </c>
      <c r="E1923" t="s">
        <v>1228</v>
      </c>
      <c r="F1923" t="s">
        <v>1072</v>
      </c>
      <c r="G1923">
        <v>68.459999999999994</v>
      </c>
      <c r="H1923">
        <v>537.16</v>
      </c>
      <c r="I1923">
        <v>36773.97</v>
      </c>
    </row>
    <row r="1924" spans="1:9" x14ac:dyDescent="0.3">
      <c r="A1924">
        <v>5392603</v>
      </c>
      <c r="B1924">
        <v>6937</v>
      </c>
      <c r="C1924" t="s">
        <v>2152</v>
      </c>
      <c r="D1924" s="1">
        <v>45334</v>
      </c>
      <c r="E1924" t="s">
        <v>1228</v>
      </c>
      <c r="F1924" t="s">
        <v>1151</v>
      </c>
      <c r="G1924">
        <v>52.63</v>
      </c>
      <c r="H1924">
        <v>150.29</v>
      </c>
      <c r="I1924">
        <v>7909.76</v>
      </c>
    </row>
    <row r="1925" spans="1:9" x14ac:dyDescent="0.3">
      <c r="A1925">
        <v>6675695</v>
      </c>
      <c r="B1925">
        <v>6937</v>
      </c>
      <c r="C1925" t="s">
        <v>2152</v>
      </c>
      <c r="D1925" s="1">
        <v>45016</v>
      </c>
      <c r="E1925" t="s">
        <v>1228</v>
      </c>
      <c r="F1925" t="s">
        <v>1764</v>
      </c>
      <c r="G1925">
        <v>48.86</v>
      </c>
      <c r="H1925">
        <v>85.7</v>
      </c>
      <c r="I1925">
        <v>4187.3</v>
      </c>
    </row>
    <row r="1926" spans="1:9" x14ac:dyDescent="0.3">
      <c r="A1926">
        <v>2974210</v>
      </c>
      <c r="B1926">
        <v>6937</v>
      </c>
      <c r="C1926" t="s">
        <v>2152</v>
      </c>
      <c r="D1926" s="1">
        <v>45292</v>
      </c>
      <c r="E1926" t="s">
        <v>1724</v>
      </c>
      <c r="F1926" t="s">
        <v>1488</v>
      </c>
      <c r="G1926">
        <v>21.26</v>
      </c>
      <c r="H1926">
        <v>374.66</v>
      </c>
      <c r="I1926">
        <v>7965.27</v>
      </c>
    </row>
    <row r="1927" spans="1:9" x14ac:dyDescent="0.3">
      <c r="A1927">
        <v>8511599</v>
      </c>
      <c r="B1927">
        <v>7027</v>
      </c>
      <c r="C1927" t="s">
        <v>2150</v>
      </c>
      <c r="D1927" s="1">
        <v>45428</v>
      </c>
      <c r="E1927" t="s">
        <v>1228</v>
      </c>
      <c r="F1927" t="s">
        <v>1007</v>
      </c>
      <c r="G1927">
        <v>2.0299999999999998</v>
      </c>
      <c r="H1927">
        <v>256.23</v>
      </c>
      <c r="I1927">
        <v>520.15</v>
      </c>
    </row>
    <row r="1928" spans="1:9" x14ac:dyDescent="0.3">
      <c r="A1928">
        <v>5716771</v>
      </c>
      <c r="B1928">
        <v>7027</v>
      </c>
      <c r="C1928" t="s">
        <v>2150</v>
      </c>
      <c r="D1928" s="1">
        <v>44882</v>
      </c>
      <c r="E1928" t="s">
        <v>1724</v>
      </c>
      <c r="F1928" t="s">
        <v>1847</v>
      </c>
      <c r="G1928">
        <v>43.12</v>
      </c>
      <c r="H1928">
        <v>759.02</v>
      </c>
      <c r="I1928">
        <v>32728.94</v>
      </c>
    </row>
    <row r="1929" spans="1:9" x14ac:dyDescent="0.3">
      <c r="A1929">
        <v>9025260</v>
      </c>
      <c r="B1929">
        <v>7027</v>
      </c>
      <c r="C1929" t="s">
        <v>2151</v>
      </c>
      <c r="D1929" s="1">
        <v>44900</v>
      </c>
      <c r="E1929" t="s">
        <v>965</v>
      </c>
      <c r="F1929" t="s">
        <v>1897</v>
      </c>
      <c r="G1929">
        <v>88.36</v>
      </c>
      <c r="H1929">
        <v>89.2</v>
      </c>
      <c r="I1929">
        <v>7881.71</v>
      </c>
    </row>
    <row r="1930" spans="1:9" x14ac:dyDescent="0.3">
      <c r="A1930">
        <v>1937777</v>
      </c>
      <c r="B1930">
        <v>7027</v>
      </c>
      <c r="C1930" t="s">
        <v>2151</v>
      </c>
      <c r="D1930" s="1">
        <v>45334</v>
      </c>
      <c r="E1930" t="s">
        <v>1483</v>
      </c>
      <c r="F1930" t="s">
        <v>1359</v>
      </c>
      <c r="G1930">
        <v>22.09</v>
      </c>
      <c r="H1930">
        <v>307.31</v>
      </c>
      <c r="I1930">
        <v>6788.48</v>
      </c>
    </row>
    <row r="1931" spans="1:9" x14ac:dyDescent="0.3">
      <c r="A1931">
        <v>6771338</v>
      </c>
      <c r="B1931">
        <v>7027</v>
      </c>
      <c r="C1931" t="s">
        <v>2151</v>
      </c>
      <c r="D1931" s="1">
        <v>44988</v>
      </c>
      <c r="E1931" t="s">
        <v>1483</v>
      </c>
      <c r="F1931" t="s">
        <v>1196</v>
      </c>
      <c r="G1931">
        <v>30.25</v>
      </c>
      <c r="H1931">
        <v>277.26</v>
      </c>
      <c r="I1931">
        <v>8387.11</v>
      </c>
    </row>
    <row r="1932" spans="1:9" x14ac:dyDescent="0.3">
      <c r="A1932">
        <v>2571148</v>
      </c>
      <c r="B1932">
        <v>7027</v>
      </c>
      <c r="C1932" t="s">
        <v>2151</v>
      </c>
      <c r="D1932" s="1">
        <v>44996</v>
      </c>
      <c r="E1932" t="s">
        <v>1724</v>
      </c>
      <c r="F1932" t="s">
        <v>1496</v>
      </c>
      <c r="G1932">
        <v>29.8</v>
      </c>
      <c r="H1932">
        <v>472.57</v>
      </c>
      <c r="I1932">
        <v>14082.59</v>
      </c>
    </row>
    <row r="1933" spans="1:9" x14ac:dyDescent="0.3">
      <c r="A1933">
        <v>7165848</v>
      </c>
      <c r="B1933">
        <v>7027</v>
      </c>
      <c r="C1933" t="s">
        <v>2151</v>
      </c>
      <c r="D1933" s="1">
        <v>45506</v>
      </c>
      <c r="E1933" t="s">
        <v>1228</v>
      </c>
      <c r="F1933" t="s">
        <v>1773</v>
      </c>
      <c r="G1933">
        <v>61.28</v>
      </c>
      <c r="H1933">
        <v>348.99</v>
      </c>
      <c r="I1933">
        <v>21386.11</v>
      </c>
    </row>
    <row r="1934" spans="1:9" x14ac:dyDescent="0.3">
      <c r="A1934">
        <v>3140987</v>
      </c>
      <c r="B1934">
        <v>7027</v>
      </c>
      <c r="C1934" t="s">
        <v>2151</v>
      </c>
      <c r="D1934" s="1">
        <v>45303</v>
      </c>
      <c r="E1934" t="s">
        <v>1228</v>
      </c>
      <c r="F1934" t="s">
        <v>1415</v>
      </c>
      <c r="G1934">
        <v>63.05</v>
      </c>
      <c r="H1934">
        <v>538.54999999999995</v>
      </c>
      <c r="I1934">
        <v>33955.58</v>
      </c>
    </row>
    <row r="1935" spans="1:9" x14ac:dyDescent="0.3">
      <c r="A1935">
        <v>1893997</v>
      </c>
      <c r="B1935">
        <v>7027</v>
      </c>
      <c r="C1935" t="s">
        <v>2151</v>
      </c>
      <c r="D1935" s="1">
        <v>45189</v>
      </c>
      <c r="E1935" t="s">
        <v>1228</v>
      </c>
      <c r="F1935" t="s">
        <v>1255</v>
      </c>
      <c r="G1935">
        <v>17.32</v>
      </c>
      <c r="H1935">
        <v>276.92</v>
      </c>
      <c r="I1935">
        <v>4796.25</v>
      </c>
    </row>
    <row r="1936" spans="1:9" x14ac:dyDescent="0.3">
      <c r="A1936">
        <v>8388516</v>
      </c>
      <c r="B1936">
        <v>7027</v>
      </c>
      <c r="C1936" t="s">
        <v>2152</v>
      </c>
      <c r="D1936" s="1">
        <v>44869</v>
      </c>
      <c r="E1936" t="s">
        <v>1483</v>
      </c>
      <c r="F1936" t="s">
        <v>1280</v>
      </c>
      <c r="G1936">
        <v>73.62</v>
      </c>
      <c r="H1936">
        <v>934.64</v>
      </c>
      <c r="I1936">
        <v>68808.2</v>
      </c>
    </row>
    <row r="1937" spans="1:9" x14ac:dyDescent="0.3">
      <c r="A1937">
        <v>4179078</v>
      </c>
      <c r="B1937">
        <v>7046</v>
      </c>
      <c r="C1937" t="s">
        <v>2150</v>
      </c>
      <c r="D1937" s="1">
        <v>45258</v>
      </c>
      <c r="E1937" t="s">
        <v>1483</v>
      </c>
      <c r="F1937" t="s">
        <v>1146</v>
      </c>
      <c r="G1937">
        <v>27.08</v>
      </c>
      <c r="H1937">
        <v>90.44</v>
      </c>
      <c r="I1937">
        <v>2449.12</v>
      </c>
    </row>
    <row r="1938" spans="1:9" x14ac:dyDescent="0.3">
      <c r="A1938">
        <v>2820715</v>
      </c>
      <c r="B1938">
        <v>7046</v>
      </c>
      <c r="C1938" t="s">
        <v>2150</v>
      </c>
      <c r="D1938" s="1">
        <v>44912</v>
      </c>
      <c r="E1938" t="s">
        <v>1228</v>
      </c>
      <c r="F1938" t="s">
        <v>1105</v>
      </c>
      <c r="G1938">
        <v>48.42</v>
      </c>
      <c r="H1938">
        <v>412.53</v>
      </c>
      <c r="I1938">
        <v>19974.7</v>
      </c>
    </row>
    <row r="1939" spans="1:9" x14ac:dyDescent="0.3">
      <c r="A1939">
        <v>7764154</v>
      </c>
      <c r="B1939">
        <v>7046</v>
      </c>
      <c r="C1939" t="s">
        <v>2150</v>
      </c>
      <c r="D1939" s="1">
        <v>44850</v>
      </c>
      <c r="E1939" t="s">
        <v>1228</v>
      </c>
      <c r="F1939" t="s">
        <v>1316</v>
      </c>
      <c r="G1939">
        <v>60.37</v>
      </c>
      <c r="H1939">
        <v>190.62</v>
      </c>
      <c r="I1939">
        <v>11507.73</v>
      </c>
    </row>
    <row r="1940" spans="1:9" x14ac:dyDescent="0.3">
      <c r="A1940">
        <v>5923883</v>
      </c>
      <c r="B1940">
        <v>7046</v>
      </c>
      <c r="C1940" t="s">
        <v>2150</v>
      </c>
      <c r="D1940" s="1">
        <v>45155</v>
      </c>
      <c r="E1940" t="s">
        <v>1724</v>
      </c>
      <c r="F1940" t="s">
        <v>1011</v>
      </c>
      <c r="G1940">
        <v>19.73</v>
      </c>
      <c r="H1940">
        <v>87.53</v>
      </c>
      <c r="I1940">
        <v>1726.97</v>
      </c>
    </row>
    <row r="1941" spans="1:9" x14ac:dyDescent="0.3">
      <c r="A1941">
        <v>8298644</v>
      </c>
      <c r="B1941">
        <v>7046</v>
      </c>
      <c r="C1941" t="s">
        <v>2150</v>
      </c>
      <c r="D1941" s="1">
        <v>45390</v>
      </c>
      <c r="E1941" t="s">
        <v>1724</v>
      </c>
      <c r="F1941" t="s">
        <v>991</v>
      </c>
      <c r="G1941">
        <v>72.05</v>
      </c>
      <c r="H1941">
        <v>757.99</v>
      </c>
      <c r="I1941">
        <v>54613.18</v>
      </c>
    </row>
    <row r="1942" spans="1:9" x14ac:dyDescent="0.3">
      <c r="A1942">
        <v>7686021</v>
      </c>
      <c r="B1942">
        <v>7046</v>
      </c>
      <c r="C1942" t="s">
        <v>2151</v>
      </c>
      <c r="D1942" s="1">
        <v>45011</v>
      </c>
      <c r="E1942" t="s">
        <v>965</v>
      </c>
      <c r="F1942" t="s">
        <v>1476</v>
      </c>
      <c r="G1942">
        <v>81.239999999999995</v>
      </c>
      <c r="H1942">
        <v>857.54</v>
      </c>
      <c r="I1942">
        <v>69666.55</v>
      </c>
    </row>
    <row r="1943" spans="1:9" x14ac:dyDescent="0.3">
      <c r="A1943">
        <v>4720174</v>
      </c>
      <c r="B1943">
        <v>7046</v>
      </c>
      <c r="C1943" t="s">
        <v>2151</v>
      </c>
      <c r="D1943" s="1">
        <v>44875</v>
      </c>
      <c r="E1943" t="s">
        <v>1483</v>
      </c>
      <c r="F1943" t="s">
        <v>1465</v>
      </c>
      <c r="G1943">
        <v>78.62</v>
      </c>
      <c r="H1943">
        <v>234.48</v>
      </c>
      <c r="I1943">
        <v>18434.82</v>
      </c>
    </row>
    <row r="1944" spans="1:9" x14ac:dyDescent="0.3">
      <c r="A1944">
        <v>5304987</v>
      </c>
      <c r="B1944">
        <v>7046</v>
      </c>
      <c r="C1944" t="s">
        <v>2151</v>
      </c>
      <c r="D1944" s="1">
        <v>44898</v>
      </c>
      <c r="E1944" t="s">
        <v>1483</v>
      </c>
      <c r="F1944" t="s">
        <v>1641</v>
      </c>
      <c r="G1944">
        <v>3.91</v>
      </c>
      <c r="H1944">
        <v>730.74</v>
      </c>
      <c r="I1944">
        <v>2857.19</v>
      </c>
    </row>
    <row r="1945" spans="1:9" x14ac:dyDescent="0.3">
      <c r="A1945">
        <v>6477210</v>
      </c>
      <c r="B1945">
        <v>7046</v>
      </c>
      <c r="C1945" t="s">
        <v>2151</v>
      </c>
      <c r="D1945" s="1">
        <v>45171</v>
      </c>
      <c r="E1945" t="s">
        <v>1483</v>
      </c>
      <c r="F1945" t="s">
        <v>1156</v>
      </c>
      <c r="G1945">
        <v>40.619999999999997</v>
      </c>
      <c r="H1945">
        <v>212.44</v>
      </c>
      <c r="I1945">
        <v>8629.31</v>
      </c>
    </row>
    <row r="1946" spans="1:9" x14ac:dyDescent="0.3">
      <c r="A1946">
        <v>9377820</v>
      </c>
      <c r="B1946">
        <v>7046</v>
      </c>
      <c r="C1946" t="s">
        <v>2151</v>
      </c>
      <c r="D1946" s="1">
        <v>44833</v>
      </c>
      <c r="E1946" t="s">
        <v>1724</v>
      </c>
      <c r="F1946" t="s">
        <v>1573</v>
      </c>
      <c r="G1946">
        <v>56.9</v>
      </c>
      <c r="H1946">
        <v>531.69000000000005</v>
      </c>
      <c r="I1946">
        <v>30253.16</v>
      </c>
    </row>
    <row r="1947" spans="1:9" x14ac:dyDescent="0.3">
      <c r="A1947">
        <v>3480719</v>
      </c>
      <c r="B1947">
        <v>7046</v>
      </c>
      <c r="C1947" t="s">
        <v>2151</v>
      </c>
      <c r="D1947" s="1">
        <v>45552</v>
      </c>
      <c r="E1947" t="s">
        <v>1724</v>
      </c>
      <c r="F1947" t="s">
        <v>1164</v>
      </c>
      <c r="G1947">
        <v>15.1</v>
      </c>
      <c r="H1947">
        <v>69.78</v>
      </c>
      <c r="I1947">
        <v>1053.68</v>
      </c>
    </row>
    <row r="1948" spans="1:9" x14ac:dyDescent="0.3">
      <c r="A1948">
        <v>3078971</v>
      </c>
      <c r="B1948">
        <v>7046</v>
      </c>
      <c r="C1948" t="s">
        <v>2151</v>
      </c>
      <c r="D1948" s="1">
        <v>45537</v>
      </c>
      <c r="E1948" t="s">
        <v>1228</v>
      </c>
      <c r="F1948" t="s">
        <v>1729</v>
      </c>
      <c r="G1948">
        <v>31.73</v>
      </c>
      <c r="H1948">
        <v>90.77</v>
      </c>
      <c r="I1948">
        <v>2880.13</v>
      </c>
    </row>
    <row r="1949" spans="1:9" x14ac:dyDescent="0.3">
      <c r="A1949">
        <v>8782736</v>
      </c>
      <c r="B1949">
        <v>7046</v>
      </c>
      <c r="C1949" t="s">
        <v>2151</v>
      </c>
      <c r="D1949" s="1">
        <v>45405</v>
      </c>
      <c r="E1949" t="s">
        <v>1228</v>
      </c>
      <c r="F1949" t="s">
        <v>1398</v>
      </c>
      <c r="G1949">
        <v>51.89</v>
      </c>
      <c r="H1949">
        <v>717.3</v>
      </c>
      <c r="I1949">
        <v>37220.699999999997</v>
      </c>
    </row>
    <row r="1950" spans="1:9" x14ac:dyDescent="0.3">
      <c r="A1950">
        <v>3570524</v>
      </c>
      <c r="B1950">
        <v>7046</v>
      </c>
      <c r="C1950" t="s">
        <v>2152</v>
      </c>
      <c r="D1950" s="1">
        <v>45152</v>
      </c>
      <c r="E1950" t="s">
        <v>1228</v>
      </c>
      <c r="F1950" t="s">
        <v>1558</v>
      </c>
      <c r="G1950">
        <v>52.92</v>
      </c>
      <c r="H1950">
        <v>963.4</v>
      </c>
      <c r="I1950">
        <v>50983.13</v>
      </c>
    </row>
    <row r="1951" spans="1:9" x14ac:dyDescent="0.3">
      <c r="A1951">
        <v>8064622</v>
      </c>
      <c r="B1951">
        <v>7046</v>
      </c>
      <c r="C1951" t="s">
        <v>2152</v>
      </c>
      <c r="D1951" s="1">
        <v>45336</v>
      </c>
      <c r="E1951" t="s">
        <v>1228</v>
      </c>
      <c r="F1951" t="s">
        <v>1876</v>
      </c>
      <c r="G1951">
        <v>19.59</v>
      </c>
      <c r="H1951">
        <v>572.44000000000005</v>
      </c>
      <c r="I1951">
        <v>11214.1</v>
      </c>
    </row>
    <row r="1952" spans="1:9" x14ac:dyDescent="0.3">
      <c r="A1952">
        <v>7994116</v>
      </c>
      <c r="B1952">
        <v>7046</v>
      </c>
      <c r="C1952" t="s">
        <v>2152</v>
      </c>
      <c r="D1952" s="1">
        <v>45252</v>
      </c>
      <c r="E1952" t="s">
        <v>1724</v>
      </c>
      <c r="F1952" t="s">
        <v>1267</v>
      </c>
      <c r="G1952">
        <v>31.1</v>
      </c>
      <c r="H1952">
        <v>114.47</v>
      </c>
      <c r="I1952">
        <v>3560.02</v>
      </c>
    </row>
    <row r="1953" spans="1:9" x14ac:dyDescent="0.3">
      <c r="A1953">
        <v>1241524</v>
      </c>
      <c r="B1953">
        <v>7046</v>
      </c>
      <c r="C1953" t="s">
        <v>2152</v>
      </c>
      <c r="D1953" s="1">
        <v>44979</v>
      </c>
      <c r="E1953" t="s">
        <v>1724</v>
      </c>
      <c r="F1953" t="s">
        <v>1272</v>
      </c>
      <c r="G1953">
        <v>12.66</v>
      </c>
      <c r="H1953">
        <v>766.27</v>
      </c>
      <c r="I1953">
        <v>9700.98</v>
      </c>
    </row>
    <row r="1954" spans="1:9" x14ac:dyDescent="0.3">
      <c r="A1954">
        <v>6180667</v>
      </c>
      <c r="B1954">
        <v>7046</v>
      </c>
      <c r="C1954" t="s">
        <v>2152</v>
      </c>
      <c r="D1954" s="1">
        <v>45010</v>
      </c>
      <c r="E1954" t="s">
        <v>1724</v>
      </c>
      <c r="F1954" t="s">
        <v>1325</v>
      </c>
      <c r="G1954">
        <v>31.72</v>
      </c>
      <c r="H1954">
        <v>279.22000000000003</v>
      </c>
      <c r="I1954">
        <v>8856.86</v>
      </c>
    </row>
    <row r="1955" spans="1:9" x14ac:dyDescent="0.3">
      <c r="A1955">
        <v>1920297</v>
      </c>
      <c r="B1955">
        <v>7046</v>
      </c>
      <c r="C1955" t="s">
        <v>2152</v>
      </c>
      <c r="D1955" s="1">
        <v>44881</v>
      </c>
      <c r="E1955" t="s">
        <v>1724</v>
      </c>
      <c r="F1955" t="s">
        <v>1331</v>
      </c>
      <c r="G1955">
        <v>15.45</v>
      </c>
      <c r="H1955">
        <v>846.27</v>
      </c>
      <c r="I1955">
        <v>13074.87</v>
      </c>
    </row>
    <row r="1956" spans="1:9" x14ac:dyDescent="0.3">
      <c r="A1956">
        <v>6207318</v>
      </c>
      <c r="B1956">
        <v>7046</v>
      </c>
      <c r="C1956" t="s">
        <v>2152</v>
      </c>
      <c r="D1956" s="1">
        <v>44906</v>
      </c>
      <c r="E1956" t="s">
        <v>965</v>
      </c>
      <c r="F1956" t="s">
        <v>1838</v>
      </c>
      <c r="G1956">
        <v>4.8499999999999996</v>
      </c>
      <c r="H1956">
        <v>788.25</v>
      </c>
      <c r="I1956">
        <v>3823.01</v>
      </c>
    </row>
    <row r="1957" spans="1:9" x14ac:dyDescent="0.3">
      <c r="A1957">
        <v>3885813</v>
      </c>
      <c r="B1957">
        <v>7046</v>
      </c>
      <c r="C1957" t="s">
        <v>2152</v>
      </c>
      <c r="D1957" s="1">
        <v>44990</v>
      </c>
      <c r="E1957" t="s">
        <v>965</v>
      </c>
      <c r="F1957" t="s">
        <v>1879</v>
      </c>
      <c r="G1957">
        <v>13.32</v>
      </c>
      <c r="H1957">
        <v>290.88</v>
      </c>
      <c r="I1957">
        <v>3874.52</v>
      </c>
    </row>
    <row r="1958" spans="1:9" x14ac:dyDescent="0.3">
      <c r="A1958">
        <v>6786270</v>
      </c>
      <c r="B1958">
        <v>7049</v>
      </c>
      <c r="C1958" t="s">
        <v>2150</v>
      </c>
      <c r="D1958" s="1">
        <v>45528</v>
      </c>
      <c r="E1958" t="s">
        <v>965</v>
      </c>
      <c r="F1958" t="s">
        <v>980</v>
      </c>
      <c r="G1958">
        <v>6.2</v>
      </c>
      <c r="H1958">
        <v>823.09</v>
      </c>
      <c r="I1958">
        <v>5103.16</v>
      </c>
    </row>
    <row r="1959" spans="1:9" x14ac:dyDescent="0.3">
      <c r="A1959">
        <v>1324988</v>
      </c>
      <c r="B1959">
        <v>7049</v>
      </c>
      <c r="C1959" t="s">
        <v>2150</v>
      </c>
      <c r="D1959" s="1">
        <v>45232</v>
      </c>
      <c r="E1959" t="s">
        <v>965</v>
      </c>
      <c r="F1959" t="s">
        <v>1103</v>
      </c>
      <c r="G1959">
        <v>77.400000000000006</v>
      </c>
      <c r="H1959">
        <v>844.37</v>
      </c>
      <c r="I1959">
        <v>65354.239999999998</v>
      </c>
    </row>
    <row r="1960" spans="1:9" x14ac:dyDescent="0.3">
      <c r="A1960">
        <v>1197507</v>
      </c>
      <c r="B1960">
        <v>7049</v>
      </c>
      <c r="C1960" t="s">
        <v>2150</v>
      </c>
      <c r="D1960" s="1">
        <v>45416</v>
      </c>
      <c r="E1960" t="s">
        <v>1724</v>
      </c>
      <c r="F1960" t="s">
        <v>1727</v>
      </c>
      <c r="G1960">
        <v>43.73</v>
      </c>
      <c r="H1960">
        <v>724.3</v>
      </c>
      <c r="I1960">
        <v>31673.64</v>
      </c>
    </row>
    <row r="1961" spans="1:9" x14ac:dyDescent="0.3">
      <c r="A1961">
        <v>5491965</v>
      </c>
      <c r="B1961">
        <v>7049</v>
      </c>
      <c r="C1961" t="s">
        <v>2150</v>
      </c>
      <c r="D1961" s="1">
        <v>44895</v>
      </c>
      <c r="E1961" t="s">
        <v>1724</v>
      </c>
      <c r="F1961" t="s">
        <v>1548</v>
      </c>
      <c r="G1961">
        <v>78.790000000000006</v>
      </c>
      <c r="H1961">
        <v>750.61</v>
      </c>
      <c r="I1961">
        <v>59140.56</v>
      </c>
    </row>
    <row r="1962" spans="1:9" x14ac:dyDescent="0.3">
      <c r="A1962">
        <v>2782688</v>
      </c>
      <c r="B1962">
        <v>7049</v>
      </c>
      <c r="C1962" t="s">
        <v>2151</v>
      </c>
      <c r="D1962" s="1">
        <v>44965</v>
      </c>
      <c r="E1962" t="s">
        <v>965</v>
      </c>
      <c r="F1962" t="s">
        <v>1084</v>
      </c>
      <c r="G1962">
        <v>97.22</v>
      </c>
      <c r="H1962">
        <v>584.63</v>
      </c>
      <c r="I1962">
        <v>56837.73</v>
      </c>
    </row>
    <row r="1963" spans="1:9" x14ac:dyDescent="0.3">
      <c r="A1963">
        <v>8761790</v>
      </c>
      <c r="B1963">
        <v>7049</v>
      </c>
      <c r="C1963" t="s">
        <v>2151</v>
      </c>
      <c r="D1963" s="1">
        <v>44910</v>
      </c>
      <c r="E1963" t="s">
        <v>965</v>
      </c>
      <c r="F1963" t="s">
        <v>1413</v>
      </c>
      <c r="G1963">
        <v>26.34</v>
      </c>
      <c r="H1963">
        <v>975.84</v>
      </c>
      <c r="I1963">
        <v>25703.63</v>
      </c>
    </row>
    <row r="1964" spans="1:9" x14ac:dyDescent="0.3">
      <c r="A1964">
        <v>3978276</v>
      </c>
      <c r="B1964">
        <v>7049</v>
      </c>
      <c r="C1964" t="s">
        <v>2151</v>
      </c>
      <c r="D1964" s="1">
        <v>45011</v>
      </c>
      <c r="E1964" t="s">
        <v>1483</v>
      </c>
      <c r="F1964" t="s">
        <v>1485</v>
      </c>
      <c r="G1964">
        <v>97.66</v>
      </c>
      <c r="H1964">
        <v>505.98</v>
      </c>
      <c r="I1964">
        <v>49414.01</v>
      </c>
    </row>
    <row r="1965" spans="1:9" x14ac:dyDescent="0.3">
      <c r="A1965">
        <v>5424175</v>
      </c>
      <c r="B1965">
        <v>7049</v>
      </c>
      <c r="C1965" t="s">
        <v>2151</v>
      </c>
      <c r="D1965" s="1">
        <v>45226</v>
      </c>
      <c r="E1965" t="s">
        <v>1724</v>
      </c>
      <c r="F1965" t="s">
        <v>1401</v>
      </c>
      <c r="G1965">
        <v>14.24</v>
      </c>
      <c r="H1965">
        <v>639.99</v>
      </c>
      <c r="I1965">
        <v>9113.4599999999991</v>
      </c>
    </row>
    <row r="1966" spans="1:9" x14ac:dyDescent="0.3">
      <c r="A1966">
        <v>8976090</v>
      </c>
      <c r="B1966">
        <v>7049</v>
      </c>
      <c r="C1966" t="s">
        <v>2151</v>
      </c>
      <c r="D1966" s="1">
        <v>44889</v>
      </c>
      <c r="E1966" t="s">
        <v>1724</v>
      </c>
      <c r="F1966" t="s">
        <v>1736</v>
      </c>
      <c r="G1966">
        <v>76.22</v>
      </c>
      <c r="H1966">
        <v>705.54</v>
      </c>
      <c r="I1966">
        <v>53776.26</v>
      </c>
    </row>
    <row r="1967" spans="1:9" x14ac:dyDescent="0.3">
      <c r="A1967">
        <v>8386062</v>
      </c>
      <c r="B1967">
        <v>7049</v>
      </c>
      <c r="C1967" t="s">
        <v>2152</v>
      </c>
      <c r="D1967" s="1">
        <v>44926</v>
      </c>
      <c r="E1967" t="s">
        <v>1724</v>
      </c>
      <c r="F1967" t="s">
        <v>1690</v>
      </c>
      <c r="G1967">
        <v>8.7200000000000006</v>
      </c>
      <c r="H1967">
        <v>578.91</v>
      </c>
      <c r="I1967">
        <v>5048.1000000000004</v>
      </c>
    </row>
    <row r="1968" spans="1:9" x14ac:dyDescent="0.3">
      <c r="A1968">
        <v>6008370</v>
      </c>
      <c r="B1968">
        <v>7049</v>
      </c>
      <c r="C1968" t="s">
        <v>2152</v>
      </c>
      <c r="D1968" s="1">
        <v>44919</v>
      </c>
      <c r="E1968" t="s">
        <v>965</v>
      </c>
      <c r="F1968" t="s">
        <v>1865</v>
      </c>
      <c r="G1968">
        <v>72.56</v>
      </c>
      <c r="H1968">
        <v>653.83000000000004</v>
      </c>
      <c r="I1968">
        <v>47441.9</v>
      </c>
    </row>
    <row r="1969" spans="1:9" x14ac:dyDescent="0.3">
      <c r="A1969">
        <v>5936797</v>
      </c>
      <c r="B1969">
        <v>7071</v>
      </c>
      <c r="C1969" t="s">
        <v>2150</v>
      </c>
      <c r="D1969" s="1">
        <v>45148</v>
      </c>
      <c r="E1969" t="s">
        <v>1483</v>
      </c>
      <c r="F1969" t="s">
        <v>1648</v>
      </c>
      <c r="G1969">
        <v>13.53</v>
      </c>
      <c r="H1969">
        <v>809.03</v>
      </c>
      <c r="I1969">
        <v>10946.18</v>
      </c>
    </row>
    <row r="1970" spans="1:9" x14ac:dyDescent="0.3">
      <c r="A1970">
        <v>5760283</v>
      </c>
      <c r="B1970">
        <v>7071</v>
      </c>
      <c r="C1970" t="s">
        <v>2150</v>
      </c>
      <c r="D1970" s="1">
        <v>44835</v>
      </c>
      <c r="E1970" t="s">
        <v>1483</v>
      </c>
      <c r="F1970" t="s">
        <v>1009</v>
      </c>
      <c r="G1970">
        <v>94.44</v>
      </c>
      <c r="H1970">
        <v>878.1</v>
      </c>
      <c r="I1970">
        <v>82927.759999999995</v>
      </c>
    </row>
    <row r="1971" spans="1:9" x14ac:dyDescent="0.3">
      <c r="A1971">
        <v>2443290</v>
      </c>
      <c r="B1971">
        <v>7071</v>
      </c>
      <c r="C1971" t="s">
        <v>2150</v>
      </c>
      <c r="D1971" s="1">
        <v>45439</v>
      </c>
      <c r="E1971" t="s">
        <v>1483</v>
      </c>
      <c r="F1971" t="s">
        <v>1114</v>
      </c>
      <c r="G1971">
        <v>47.53</v>
      </c>
      <c r="H1971">
        <v>358.82</v>
      </c>
      <c r="I1971">
        <v>17054.71</v>
      </c>
    </row>
    <row r="1972" spans="1:9" x14ac:dyDescent="0.3">
      <c r="A1972">
        <v>9580241</v>
      </c>
      <c r="B1972">
        <v>7071</v>
      </c>
      <c r="C1972" t="s">
        <v>2150</v>
      </c>
      <c r="D1972" s="1">
        <v>45389</v>
      </c>
      <c r="E1972" t="s">
        <v>965</v>
      </c>
      <c r="F1972" t="s">
        <v>1917</v>
      </c>
      <c r="G1972">
        <v>50.25</v>
      </c>
      <c r="H1972">
        <v>417.49</v>
      </c>
      <c r="I1972">
        <v>20978.87</v>
      </c>
    </row>
    <row r="1973" spans="1:9" x14ac:dyDescent="0.3">
      <c r="A1973">
        <v>9219071</v>
      </c>
      <c r="B1973">
        <v>7071</v>
      </c>
      <c r="C1973" t="s">
        <v>2150</v>
      </c>
      <c r="D1973" s="1">
        <v>45480</v>
      </c>
      <c r="E1973" t="s">
        <v>965</v>
      </c>
      <c r="F1973" t="s">
        <v>1934</v>
      </c>
      <c r="G1973">
        <v>7.15</v>
      </c>
      <c r="H1973">
        <v>949.26</v>
      </c>
      <c r="I1973">
        <v>6787.21</v>
      </c>
    </row>
    <row r="1974" spans="1:9" x14ac:dyDescent="0.3">
      <c r="A1974">
        <v>1061310</v>
      </c>
      <c r="B1974">
        <v>7071</v>
      </c>
      <c r="C1974" t="s">
        <v>2150</v>
      </c>
      <c r="D1974" s="1">
        <v>45177</v>
      </c>
      <c r="E1974" t="s">
        <v>1228</v>
      </c>
      <c r="F1974" t="s">
        <v>1301</v>
      </c>
      <c r="G1974">
        <v>90.85</v>
      </c>
      <c r="H1974">
        <v>759.87</v>
      </c>
      <c r="I1974">
        <v>69034.19</v>
      </c>
    </row>
    <row r="1975" spans="1:9" x14ac:dyDescent="0.3">
      <c r="A1975">
        <v>2655788</v>
      </c>
      <c r="B1975">
        <v>7071</v>
      </c>
      <c r="C1975" t="s">
        <v>2150</v>
      </c>
      <c r="D1975" s="1">
        <v>44902</v>
      </c>
      <c r="E1975" t="s">
        <v>1724</v>
      </c>
      <c r="F1975" t="s">
        <v>973</v>
      </c>
      <c r="G1975">
        <v>77.45</v>
      </c>
      <c r="H1975">
        <v>861.32</v>
      </c>
      <c r="I1975">
        <v>66709.23</v>
      </c>
    </row>
    <row r="1976" spans="1:9" x14ac:dyDescent="0.3">
      <c r="A1976">
        <v>1401735</v>
      </c>
      <c r="B1976">
        <v>7071</v>
      </c>
      <c r="C1976" t="s">
        <v>2151</v>
      </c>
      <c r="D1976" s="1">
        <v>44934</v>
      </c>
      <c r="E1976" t="s">
        <v>965</v>
      </c>
      <c r="F1976" t="s">
        <v>1683</v>
      </c>
      <c r="G1976">
        <v>18.66</v>
      </c>
      <c r="H1976">
        <v>180.54</v>
      </c>
      <c r="I1976">
        <v>3368.88</v>
      </c>
    </row>
    <row r="1977" spans="1:9" x14ac:dyDescent="0.3">
      <c r="A1977">
        <v>7789388</v>
      </c>
      <c r="B1977">
        <v>7071</v>
      </c>
      <c r="C1977" t="s">
        <v>2151</v>
      </c>
      <c r="D1977" s="1">
        <v>45160</v>
      </c>
      <c r="E1977" t="s">
        <v>1483</v>
      </c>
      <c r="F1977" t="s">
        <v>1385</v>
      </c>
      <c r="G1977">
        <v>7.7</v>
      </c>
      <c r="H1977">
        <v>210.69</v>
      </c>
      <c r="I1977">
        <v>1622.31</v>
      </c>
    </row>
    <row r="1978" spans="1:9" x14ac:dyDescent="0.3">
      <c r="A1978">
        <v>4382504</v>
      </c>
      <c r="B1978">
        <v>7071</v>
      </c>
      <c r="C1978" t="s">
        <v>2151</v>
      </c>
      <c r="D1978" s="1">
        <v>44949</v>
      </c>
      <c r="E1978" t="s">
        <v>1483</v>
      </c>
      <c r="F1978" t="s">
        <v>1382</v>
      </c>
      <c r="G1978">
        <v>41.55</v>
      </c>
      <c r="H1978">
        <v>257.27999999999997</v>
      </c>
      <c r="I1978">
        <v>10689.98</v>
      </c>
    </row>
    <row r="1979" spans="1:9" x14ac:dyDescent="0.3">
      <c r="A1979">
        <v>3515034</v>
      </c>
      <c r="B1979">
        <v>7071</v>
      </c>
      <c r="C1979" t="s">
        <v>2151</v>
      </c>
      <c r="D1979" s="1">
        <v>45172</v>
      </c>
      <c r="E1979" t="s">
        <v>1724</v>
      </c>
      <c r="F1979" t="s">
        <v>1045</v>
      </c>
      <c r="G1979">
        <v>78.040000000000006</v>
      </c>
      <c r="H1979">
        <v>153.12</v>
      </c>
      <c r="I1979">
        <v>11949.48</v>
      </c>
    </row>
    <row r="1980" spans="1:9" x14ac:dyDescent="0.3">
      <c r="A1980">
        <v>7349362</v>
      </c>
      <c r="B1980">
        <v>7071</v>
      </c>
      <c r="C1980" t="s">
        <v>2151</v>
      </c>
      <c r="D1980" s="1">
        <v>45000</v>
      </c>
      <c r="E1980" t="s">
        <v>1724</v>
      </c>
      <c r="F1980" t="s">
        <v>1648</v>
      </c>
      <c r="G1980">
        <v>45.15</v>
      </c>
      <c r="H1980">
        <v>147.74</v>
      </c>
      <c r="I1980">
        <v>6670.46</v>
      </c>
    </row>
    <row r="1981" spans="1:9" x14ac:dyDescent="0.3">
      <c r="A1981">
        <v>6016285</v>
      </c>
      <c r="B1981">
        <v>7071</v>
      </c>
      <c r="C1981" t="s">
        <v>2151</v>
      </c>
      <c r="D1981" s="1">
        <v>45519</v>
      </c>
      <c r="E1981" t="s">
        <v>1228</v>
      </c>
      <c r="F1981" t="s">
        <v>1219</v>
      </c>
      <c r="G1981">
        <v>86.06</v>
      </c>
      <c r="H1981">
        <v>318.04000000000002</v>
      </c>
      <c r="I1981">
        <v>27370.52</v>
      </c>
    </row>
    <row r="1982" spans="1:9" x14ac:dyDescent="0.3">
      <c r="A1982">
        <v>9349131</v>
      </c>
      <c r="B1982">
        <v>7071</v>
      </c>
      <c r="C1982" t="s">
        <v>2152</v>
      </c>
      <c r="D1982" s="1">
        <v>45527</v>
      </c>
      <c r="E1982" t="s">
        <v>1724</v>
      </c>
      <c r="F1982" t="s">
        <v>1937</v>
      </c>
      <c r="G1982">
        <v>57.39</v>
      </c>
      <c r="H1982">
        <v>759.27</v>
      </c>
      <c r="I1982">
        <v>43574.51</v>
      </c>
    </row>
    <row r="1983" spans="1:9" x14ac:dyDescent="0.3">
      <c r="A1983">
        <v>6359398</v>
      </c>
      <c r="B1983">
        <v>7071</v>
      </c>
      <c r="C1983" t="s">
        <v>2152</v>
      </c>
      <c r="D1983" s="1">
        <v>44933</v>
      </c>
      <c r="E1983" t="s">
        <v>1724</v>
      </c>
      <c r="F1983" t="s">
        <v>1792</v>
      </c>
      <c r="G1983">
        <v>14.64</v>
      </c>
      <c r="H1983">
        <v>723.59</v>
      </c>
      <c r="I1983">
        <v>10593.36</v>
      </c>
    </row>
    <row r="1984" spans="1:9" x14ac:dyDescent="0.3">
      <c r="A1984">
        <v>6269209</v>
      </c>
      <c r="B1984">
        <v>7159</v>
      </c>
      <c r="C1984" t="s">
        <v>2150</v>
      </c>
      <c r="D1984" s="1">
        <v>45079</v>
      </c>
      <c r="E1984" t="s">
        <v>1483</v>
      </c>
      <c r="F1984" t="s">
        <v>1843</v>
      </c>
      <c r="G1984">
        <v>80.63</v>
      </c>
      <c r="H1984">
        <v>389.99</v>
      </c>
      <c r="I1984">
        <v>31444.89</v>
      </c>
    </row>
    <row r="1985" spans="1:9" x14ac:dyDescent="0.3">
      <c r="A1985">
        <v>8433663</v>
      </c>
      <c r="B1985">
        <v>7159</v>
      </c>
      <c r="C1985" t="s">
        <v>2150</v>
      </c>
      <c r="D1985" s="1">
        <v>45265</v>
      </c>
      <c r="E1985" t="s">
        <v>1483</v>
      </c>
      <c r="F1985" t="s">
        <v>1575</v>
      </c>
      <c r="G1985">
        <v>50.55</v>
      </c>
      <c r="H1985">
        <v>825.22</v>
      </c>
      <c r="I1985">
        <v>41714.870000000003</v>
      </c>
    </row>
    <row r="1986" spans="1:9" x14ac:dyDescent="0.3">
      <c r="A1986">
        <v>3709986</v>
      </c>
      <c r="B1986">
        <v>7159</v>
      </c>
      <c r="C1986" t="s">
        <v>2150</v>
      </c>
      <c r="D1986" s="1">
        <v>45350</v>
      </c>
      <c r="E1986" t="s">
        <v>1483</v>
      </c>
      <c r="F1986" t="s">
        <v>1571</v>
      </c>
      <c r="G1986">
        <v>15.63</v>
      </c>
      <c r="H1986">
        <v>94.04</v>
      </c>
      <c r="I1986">
        <v>1469.85</v>
      </c>
    </row>
    <row r="1987" spans="1:9" x14ac:dyDescent="0.3">
      <c r="A1987">
        <v>8860266</v>
      </c>
      <c r="B1987">
        <v>7159</v>
      </c>
      <c r="C1987" t="s">
        <v>2150</v>
      </c>
      <c r="D1987" s="1">
        <v>45267</v>
      </c>
      <c r="E1987" t="s">
        <v>965</v>
      </c>
      <c r="F1987" t="s">
        <v>1101</v>
      </c>
      <c r="G1987">
        <v>69.39</v>
      </c>
      <c r="H1987">
        <v>715.41</v>
      </c>
      <c r="I1987">
        <v>49642.3</v>
      </c>
    </row>
    <row r="1988" spans="1:9" x14ac:dyDescent="0.3">
      <c r="A1988">
        <v>6595066</v>
      </c>
      <c r="B1988">
        <v>7159</v>
      </c>
      <c r="C1988" t="s">
        <v>2150</v>
      </c>
      <c r="D1988" s="1">
        <v>45276</v>
      </c>
      <c r="E1988" t="s">
        <v>1724</v>
      </c>
      <c r="F1988" t="s">
        <v>1165</v>
      </c>
      <c r="G1988">
        <v>43.92</v>
      </c>
      <c r="H1988">
        <v>532.6</v>
      </c>
      <c r="I1988">
        <v>23391.79</v>
      </c>
    </row>
    <row r="1989" spans="1:9" x14ac:dyDescent="0.3">
      <c r="A1989">
        <v>2391728</v>
      </c>
      <c r="B1989">
        <v>7159</v>
      </c>
      <c r="C1989" t="s">
        <v>2150</v>
      </c>
      <c r="D1989" s="1">
        <v>44948</v>
      </c>
      <c r="E1989" t="s">
        <v>1724</v>
      </c>
      <c r="F1989" t="s">
        <v>1836</v>
      </c>
      <c r="G1989">
        <v>85.08</v>
      </c>
      <c r="H1989">
        <v>688.33</v>
      </c>
      <c r="I1989">
        <v>58563.12</v>
      </c>
    </row>
    <row r="1990" spans="1:9" x14ac:dyDescent="0.3">
      <c r="A1990">
        <v>7327323</v>
      </c>
      <c r="B1990">
        <v>7159</v>
      </c>
      <c r="C1990" t="s">
        <v>2150</v>
      </c>
      <c r="D1990" s="1">
        <v>45254</v>
      </c>
      <c r="E1990" t="s">
        <v>1724</v>
      </c>
      <c r="F1990" t="s">
        <v>1002</v>
      </c>
      <c r="G1990">
        <v>10.84</v>
      </c>
      <c r="H1990">
        <v>310.42</v>
      </c>
      <c r="I1990">
        <v>3364.95</v>
      </c>
    </row>
    <row r="1991" spans="1:9" x14ac:dyDescent="0.3">
      <c r="A1991">
        <v>4479249</v>
      </c>
      <c r="B1991">
        <v>7159</v>
      </c>
      <c r="C1991" t="s">
        <v>2151</v>
      </c>
      <c r="D1991" s="1">
        <v>44982</v>
      </c>
      <c r="E1991" t="s">
        <v>1483</v>
      </c>
      <c r="F1991" t="s">
        <v>1578</v>
      </c>
      <c r="G1991">
        <v>62.47</v>
      </c>
      <c r="H1991">
        <v>67.61</v>
      </c>
      <c r="I1991">
        <v>4223.6000000000004</v>
      </c>
    </row>
    <row r="1992" spans="1:9" x14ac:dyDescent="0.3">
      <c r="A1992">
        <v>9538167</v>
      </c>
      <c r="B1992">
        <v>7159</v>
      </c>
      <c r="C1992" t="s">
        <v>2151</v>
      </c>
      <c r="D1992" s="1">
        <v>44963</v>
      </c>
      <c r="E1992" t="s">
        <v>1228</v>
      </c>
      <c r="F1992" t="s">
        <v>1677</v>
      </c>
      <c r="G1992">
        <v>94.05</v>
      </c>
      <c r="H1992">
        <v>772.4</v>
      </c>
      <c r="I1992">
        <v>72644.22</v>
      </c>
    </row>
    <row r="1993" spans="1:9" x14ac:dyDescent="0.3">
      <c r="A1993">
        <v>9549538</v>
      </c>
      <c r="B1993">
        <v>7159</v>
      </c>
      <c r="C1993" t="s">
        <v>2151</v>
      </c>
      <c r="D1993" s="1">
        <v>45024</v>
      </c>
      <c r="E1993" t="s">
        <v>1228</v>
      </c>
      <c r="F1993" t="s">
        <v>1679</v>
      </c>
      <c r="G1993">
        <v>84.93</v>
      </c>
      <c r="H1993">
        <v>171.71</v>
      </c>
      <c r="I1993">
        <v>14583.33</v>
      </c>
    </row>
    <row r="1994" spans="1:9" x14ac:dyDescent="0.3">
      <c r="A1994">
        <v>2619130</v>
      </c>
      <c r="B1994">
        <v>7159</v>
      </c>
      <c r="C1994" t="s">
        <v>2152</v>
      </c>
      <c r="D1994" s="1">
        <v>45287</v>
      </c>
      <c r="E1994" t="s">
        <v>1483</v>
      </c>
      <c r="F1994" t="s">
        <v>1220</v>
      </c>
      <c r="G1994">
        <v>85.56</v>
      </c>
      <c r="H1994">
        <v>74.31</v>
      </c>
      <c r="I1994">
        <v>6357.96</v>
      </c>
    </row>
    <row r="1995" spans="1:9" x14ac:dyDescent="0.3">
      <c r="A1995">
        <v>9762151</v>
      </c>
      <c r="B1995">
        <v>7159</v>
      </c>
      <c r="C1995" t="s">
        <v>2152</v>
      </c>
      <c r="D1995" s="1">
        <v>45024</v>
      </c>
      <c r="E1995" t="s">
        <v>1724</v>
      </c>
      <c r="F1995" t="s">
        <v>1789</v>
      </c>
      <c r="G1995">
        <v>94.31</v>
      </c>
      <c r="H1995">
        <v>673.52</v>
      </c>
      <c r="I1995">
        <v>63519.67</v>
      </c>
    </row>
    <row r="1996" spans="1:9" x14ac:dyDescent="0.3">
      <c r="A1996">
        <v>8914329</v>
      </c>
      <c r="B1996">
        <v>7159</v>
      </c>
      <c r="C1996" t="s">
        <v>2152</v>
      </c>
      <c r="D1996" s="1">
        <v>45385</v>
      </c>
      <c r="E1996" t="s">
        <v>965</v>
      </c>
      <c r="F1996" t="s">
        <v>1054</v>
      </c>
      <c r="G1996">
        <v>10.14</v>
      </c>
      <c r="H1996">
        <v>768.03</v>
      </c>
      <c r="I1996">
        <v>7787.82</v>
      </c>
    </row>
    <row r="1997" spans="1:9" x14ac:dyDescent="0.3">
      <c r="A1997">
        <v>2791244</v>
      </c>
      <c r="B1997">
        <v>7172</v>
      </c>
      <c r="C1997" t="s">
        <v>2150</v>
      </c>
      <c r="D1997" s="1">
        <v>44922</v>
      </c>
      <c r="E1997" t="s">
        <v>965</v>
      </c>
      <c r="F1997" t="s">
        <v>1824</v>
      </c>
      <c r="G1997">
        <v>75.08</v>
      </c>
      <c r="H1997">
        <v>363.45</v>
      </c>
      <c r="I1997">
        <v>27287.83</v>
      </c>
    </row>
    <row r="1998" spans="1:9" x14ac:dyDescent="0.3">
      <c r="A1998">
        <v>7125941</v>
      </c>
      <c r="B1998">
        <v>7172</v>
      </c>
      <c r="C1998" t="s">
        <v>2150</v>
      </c>
      <c r="D1998" s="1">
        <v>45209</v>
      </c>
      <c r="E1998" t="s">
        <v>965</v>
      </c>
      <c r="F1998" t="s">
        <v>1611</v>
      </c>
      <c r="G1998">
        <v>97.22</v>
      </c>
      <c r="H1998">
        <v>683.5</v>
      </c>
      <c r="I1998">
        <v>66449.87</v>
      </c>
    </row>
    <row r="1999" spans="1:9" x14ac:dyDescent="0.3">
      <c r="A1999">
        <v>9840618</v>
      </c>
      <c r="B1999">
        <v>7172</v>
      </c>
      <c r="C1999" t="s">
        <v>2151</v>
      </c>
      <c r="D1999" s="1">
        <v>45322</v>
      </c>
      <c r="E1999" t="s">
        <v>965</v>
      </c>
      <c r="F1999" t="s">
        <v>1897</v>
      </c>
      <c r="G1999">
        <v>74.06</v>
      </c>
      <c r="H1999">
        <v>744.31</v>
      </c>
      <c r="I1999">
        <v>55123.6</v>
      </c>
    </row>
    <row r="2000" spans="1:9" x14ac:dyDescent="0.3">
      <c r="A2000">
        <v>4258487</v>
      </c>
      <c r="B2000">
        <v>7172</v>
      </c>
      <c r="C2000" t="s">
        <v>2151</v>
      </c>
      <c r="D2000" s="1">
        <v>44993</v>
      </c>
      <c r="E2000" t="s">
        <v>1228</v>
      </c>
      <c r="F2000" t="s">
        <v>1754</v>
      </c>
      <c r="G2000">
        <v>59.17</v>
      </c>
      <c r="H2000">
        <v>488.7</v>
      </c>
      <c r="I2000">
        <v>28916.38</v>
      </c>
    </row>
    <row r="2001" spans="1:9" x14ac:dyDescent="0.3">
      <c r="A2001">
        <v>1684073</v>
      </c>
      <c r="B2001">
        <v>7172</v>
      </c>
      <c r="C2001" t="s">
        <v>2152</v>
      </c>
      <c r="D2001" s="1">
        <v>45324</v>
      </c>
      <c r="E2001" t="s">
        <v>1483</v>
      </c>
      <c r="F2001" t="s">
        <v>1846</v>
      </c>
      <c r="G2001">
        <v>48.28</v>
      </c>
      <c r="H2001">
        <v>358</v>
      </c>
      <c r="I2001">
        <v>17284.240000000002</v>
      </c>
    </row>
    <row r="2002" spans="1:9" x14ac:dyDescent="0.3">
      <c r="A2002">
        <v>1761311</v>
      </c>
      <c r="B2002">
        <v>7172</v>
      </c>
      <c r="C2002" t="s">
        <v>2152</v>
      </c>
      <c r="D2002" s="1">
        <v>45292</v>
      </c>
      <c r="E2002" t="s">
        <v>1483</v>
      </c>
      <c r="F2002" t="s">
        <v>1325</v>
      </c>
      <c r="G2002">
        <v>32.72</v>
      </c>
      <c r="H2002">
        <v>105.16</v>
      </c>
      <c r="I2002">
        <v>3440.84</v>
      </c>
    </row>
    <row r="2003" spans="1:9" x14ac:dyDescent="0.3">
      <c r="A2003">
        <v>4632619</v>
      </c>
      <c r="B2003">
        <v>7172</v>
      </c>
      <c r="C2003" t="s">
        <v>2152</v>
      </c>
      <c r="D2003" s="1">
        <v>45489</v>
      </c>
      <c r="E2003" t="s">
        <v>1724</v>
      </c>
      <c r="F2003" t="s">
        <v>1369</v>
      </c>
      <c r="G2003">
        <v>22.77</v>
      </c>
      <c r="H2003">
        <v>588.20000000000005</v>
      </c>
      <c r="I2003">
        <v>13393.31</v>
      </c>
    </row>
    <row r="2004" spans="1:9" x14ac:dyDescent="0.3">
      <c r="A2004">
        <v>8078552</v>
      </c>
      <c r="B2004">
        <v>7172</v>
      </c>
      <c r="C2004" t="s">
        <v>2152</v>
      </c>
      <c r="D2004" s="1">
        <v>45453</v>
      </c>
      <c r="E2004" t="s">
        <v>1724</v>
      </c>
      <c r="F2004" t="s">
        <v>1889</v>
      </c>
      <c r="G2004">
        <v>32.5</v>
      </c>
      <c r="H2004">
        <v>136.97999999999999</v>
      </c>
      <c r="I2004">
        <v>4451.8500000000004</v>
      </c>
    </row>
    <row r="2005" spans="1:9" x14ac:dyDescent="0.3">
      <c r="A2005">
        <v>9635914</v>
      </c>
      <c r="B2005">
        <v>7172</v>
      </c>
      <c r="C2005" t="s">
        <v>2152</v>
      </c>
      <c r="D2005" s="1">
        <v>44912</v>
      </c>
      <c r="E2005" t="s">
        <v>1724</v>
      </c>
      <c r="F2005" t="s">
        <v>992</v>
      </c>
      <c r="G2005">
        <v>76.12</v>
      </c>
      <c r="H2005">
        <v>969.28</v>
      </c>
      <c r="I2005">
        <v>73781.59</v>
      </c>
    </row>
    <row r="2006" spans="1:9" x14ac:dyDescent="0.3">
      <c r="A2006">
        <v>8577034</v>
      </c>
      <c r="B2006">
        <v>7172</v>
      </c>
      <c r="C2006" t="s">
        <v>2152</v>
      </c>
      <c r="D2006" s="1">
        <v>45129</v>
      </c>
      <c r="E2006" t="s">
        <v>1724</v>
      </c>
      <c r="F2006" t="s">
        <v>1264</v>
      </c>
      <c r="G2006">
        <v>32.4</v>
      </c>
      <c r="H2006">
        <v>890.05</v>
      </c>
      <c r="I2006">
        <v>28837.62</v>
      </c>
    </row>
    <row r="2007" spans="1:9" x14ac:dyDescent="0.3">
      <c r="A2007">
        <v>8784701</v>
      </c>
      <c r="B2007">
        <v>7172</v>
      </c>
      <c r="C2007" t="s">
        <v>2152</v>
      </c>
      <c r="D2007" s="1">
        <v>44868</v>
      </c>
      <c r="E2007" t="s">
        <v>1724</v>
      </c>
      <c r="F2007" t="s">
        <v>1165</v>
      </c>
      <c r="G2007">
        <v>36.11</v>
      </c>
      <c r="H2007">
        <v>679.54</v>
      </c>
      <c r="I2007">
        <v>24538.19</v>
      </c>
    </row>
    <row r="2008" spans="1:9" x14ac:dyDescent="0.3">
      <c r="A2008">
        <v>2429324</v>
      </c>
      <c r="B2008">
        <v>7172</v>
      </c>
      <c r="C2008" t="s">
        <v>2152</v>
      </c>
      <c r="D2008" s="1">
        <v>45531</v>
      </c>
      <c r="E2008" t="s">
        <v>1724</v>
      </c>
      <c r="F2008" t="s">
        <v>1664</v>
      </c>
      <c r="G2008">
        <v>67.45</v>
      </c>
      <c r="H2008">
        <v>232.55</v>
      </c>
      <c r="I2008">
        <v>15685.5</v>
      </c>
    </row>
    <row r="2009" spans="1:9" x14ac:dyDescent="0.3">
      <c r="A2009">
        <v>1864336</v>
      </c>
      <c r="B2009">
        <v>7172</v>
      </c>
      <c r="C2009" t="s">
        <v>2152</v>
      </c>
      <c r="D2009" s="1">
        <v>45442</v>
      </c>
      <c r="E2009" t="s">
        <v>965</v>
      </c>
      <c r="F2009" t="s">
        <v>1321</v>
      </c>
      <c r="G2009">
        <v>7.09</v>
      </c>
      <c r="H2009">
        <v>372.12</v>
      </c>
      <c r="I2009">
        <v>2638.33</v>
      </c>
    </row>
    <row r="2010" spans="1:9" x14ac:dyDescent="0.3">
      <c r="A2010">
        <v>6977296</v>
      </c>
      <c r="B2010">
        <v>7172</v>
      </c>
      <c r="C2010" t="s">
        <v>2152</v>
      </c>
      <c r="D2010" s="1">
        <v>45037</v>
      </c>
      <c r="E2010" t="s">
        <v>965</v>
      </c>
      <c r="F2010" t="s">
        <v>1521</v>
      </c>
      <c r="G2010">
        <v>35.159999999999997</v>
      </c>
      <c r="H2010">
        <v>800.27</v>
      </c>
      <c r="I2010">
        <v>28137.49</v>
      </c>
    </row>
    <row r="2011" spans="1:9" x14ac:dyDescent="0.3">
      <c r="A2011">
        <v>6782589</v>
      </c>
      <c r="B2011">
        <v>7234</v>
      </c>
      <c r="C2011" t="s">
        <v>2150</v>
      </c>
      <c r="D2011" s="1">
        <v>45215</v>
      </c>
      <c r="E2011" t="s">
        <v>1483</v>
      </c>
      <c r="F2011" t="s">
        <v>1324</v>
      </c>
      <c r="G2011">
        <v>88.63</v>
      </c>
      <c r="H2011">
        <v>89.61</v>
      </c>
      <c r="I2011">
        <v>7942.13</v>
      </c>
    </row>
    <row r="2012" spans="1:9" x14ac:dyDescent="0.3">
      <c r="A2012">
        <v>8415024</v>
      </c>
      <c r="B2012">
        <v>7234</v>
      </c>
      <c r="C2012" t="s">
        <v>2150</v>
      </c>
      <c r="D2012" s="1">
        <v>45005</v>
      </c>
      <c r="E2012" t="s">
        <v>965</v>
      </c>
      <c r="F2012" t="s">
        <v>1343</v>
      </c>
      <c r="G2012">
        <v>54.77</v>
      </c>
      <c r="H2012">
        <v>420.91</v>
      </c>
      <c r="I2012">
        <v>23053.24</v>
      </c>
    </row>
    <row r="2013" spans="1:9" x14ac:dyDescent="0.3">
      <c r="A2013">
        <v>5016893</v>
      </c>
      <c r="B2013">
        <v>7234</v>
      </c>
      <c r="C2013" t="s">
        <v>2150</v>
      </c>
      <c r="D2013" s="1">
        <v>45144</v>
      </c>
      <c r="E2013" t="s">
        <v>965</v>
      </c>
      <c r="F2013" t="s">
        <v>1117</v>
      </c>
      <c r="G2013">
        <v>42.15</v>
      </c>
      <c r="H2013">
        <v>258.22000000000003</v>
      </c>
      <c r="I2013">
        <v>10883.97</v>
      </c>
    </row>
    <row r="2014" spans="1:9" x14ac:dyDescent="0.3">
      <c r="A2014">
        <v>9836412</v>
      </c>
      <c r="B2014">
        <v>7234</v>
      </c>
      <c r="C2014" t="s">
        <v>2150</v>
      </c>
      <c r="D2014" s="1">
        <v>45116</v>
      </c>
      <c r="E2014" t="s">
        <v>1228</v>
      </c>
      <c r="F2014" t="s">
        <v>1028</v>
      </c>
      <c r="G2014">
        <v>69.48</v>
      </c>
      <c r="H2014">
        <v>445.91</v>
      </c>
      <c r="I2014">
        <v>30981.83</v>
      </c>
    </row>
    <row r="2015" spans="1:9" x14ac:dyDescent="0.3">
      <c r="A2015">
        <v>4054282</v>
      </c>
      <c r="B2015">
        <v>7234</v>
      </c>
      <c r="C2015" t="s">
        <v>2150</v>
      </c>
      <c r="D2015" s="1">
        <v>45357</v>
      </c>
      <c r="E2015" t="s">
        <v>1228</v>
      </c>
      <c r="F2015" t="s">
        <v>1620</v>
      </c>
      <c r="G2015">
        <v>93.7</v>
      </c>
      <c r="H2015">
        <v>471.17</v>
      </c>
      <c r="I2015">
        <v>44148.63</v>
      </c>
    </row>
    <row r="2016" spans="1:9" x14ac:dyDescent="0.3">
      <c r="A2016">
        <v>5527794</v>
      </c>
      <c r="B2016">
        <v>7234</v>
      </c>
      <c r="C2016" t="s">
        <v>2150</v>
      </c>
      <c r="D2016" s="1">
        <v>45042</v>
      </c>
      <c r="E2016" t="s">
        <v>1724</v>
      </c>
      <c r="F2016" t="s">
        <v>1224</v>
      </c>
      <c r="G2016">
        <v>80.349999999999994</v>
      </c>
      <c r="H2016">
        <v>630.15</v>
      </c>
      <c r="I2016">
        <v>50632.55</v>
      </c>
    </row>
    <row r="2017" spans="1:9" x14ac:dyDescent="0.3">
      <c r="A2017">
        <v>4463109</v>
      </c>
      <c r="B2017">
        <v>7234</v>
      </c>
      <c r="C2017" t="s">
        <v>2150</v>
      </c>
      <c r="D2017" s="1">
        <v>45393</v>
      </c>
      <c r="E2017" t="s">
        <v>1724</v>
      </c>
      <c r="F2017" t="s">
        <v>1568</v>
      </c>
      <c r="G2017">
        <v>75.709999999999994</v>
      </c>
      <c r="H2017">
        <v>90.19</v>
      </c>
      <c r="I2017">
        <v>6828.28</v>
      </c>
    </row>
    <row r="2018" spans="1:9" x14ac:dyDescent="0.3">
      <c r="A2018">
        <v>7433116</v>
      </c>
      <c r="B2018">
        <v>7234</v>
      </c>
      <c r="C2018" t="s">
        <v>2150</v>
      </c>
      <c r="D2018" s="1">
        <v>45413</v>
      </c>
      <c r="E2018" t="s">
        <v>1724</v>
      </c>
      <c r="F2018" t="s">
        <v>995</v>
      </c>
      <c r="G2018">
        <v>73.900000000000006</v>
      </c>
      <c r="H2018">
        <v>114.59</v>
      </c>
      <c r="I2018">
        <v>8468.2000000000007</v>
      </c>
    </row>
    <row r="2019" spans="1:9" x14ac:dyDescent="0.3">
      <c r="A2019">
        <v>5148571</v>
      </c>
      <c r="B2019">
        <v>7234</v>
      </c>
      <c r="C2019" t="s">
        <v>2150</v>
      </c>
      <c r="D2019" s="1">
        <v>45125</v>
      </c>
      <c r="E2019" t="s">
        <v>1724</v>
      </c>
      <c r="F2019" t="s">
        <v>1519</v>
      </c>
      <c r="G2019">
        <v>2.5499999999999998</v>
      </c>
      <c r="H2019">
        <v>112.29</v>
      </c>
      <c r="I2019">
        <v>286.33999999999997</v>
      </c>
    </row>
    <row r="2020" spans="1:9" x14ac:dyDescent="0.3">
      <c r="A2020">
        <v>9451276</v>
      </c>
      <c r="B2020">
        <v>7234</v>
      </c>
      <c r="C2020" t="s">
        <v>2150</v>
      </c>
      <c r="D2020" s="1">
        <v>45119</v>
      </c>
      <c r="E2020" t="s">
        <v>1724</v>
      </c>
      <c r="F2020" t="s">
        <v>1516</v>
      </c>
      <c r="G2020">
        <v>48.28</v>
      </c>
      <c r="H2020">
        <v>660.48</v>
      </c>
      <c r="I2020">
        <v>31887.97</v>
      </c>
    </row>
    <row r="2021" spans="1:9" x14ac:dyDescent="0.3">
      <c r="A2021">
        <v>3581414</v>
      </c>
      <c r="B2021">
        <v>7234</v>
      </c>
      <c r="C2021" t="s">
        <v>2151</v>
      </c>
      <c r="D2021" s="1">
        <v>45406</v>
      </c>
      <c r="E2021" t="s">
        <v>965</v>
      </c>
      <c r="F2021" t="s">
        <v>1405</v>
      </c>
      <c r="G2021">
        <v>45.39</v>
      </c>
      <c r="H2021">
        <v>972.88</v>
      </c>
      <c r="I2021">
        <v>44159.02</v>
      </c>
    </row>
    <row r="2022" spans="1:9" x14ac:dyDescent="0.3">
      <c r="A2022">
        <v>6036746</v>
      </c>
      <c r="B2022">
        <v>7234</v>
      </c>
      <c r="C2022" t="s">
        <v>2151</v>
      </c>
      <c r="D2022" s="1">
        <v>45354</v>
      </c>
      <c r="E2022" t="s">
        <v>1483</v>
      </c>
      <c r="F2022" t="s">
        <v>1486</v>
      </c>
      <c r="G2022">
        <v>80.06</v>
      </c>
      <c r="H2022">
        <v>632.87</v>
      </c>
      <c r="I2022">
        <v>50667.57</v>
      </c>
    </row>
    <row r="2023" spans="1:9" x14ac:dyDescent="0.3">
      <c r="A2023">
        <v>4616773</v>
      </c>
      <c r="B2023">
        <v>7234</v>
      </c>
      <c r="C2023" t="s">
        <v>2151</v>
      </c>
      <c r="D2023" s="1">
        <v>45230</v>
      </c>
      <c r="E2023" t="s">
        <v>1724</v>
      </c>
      <c r="F2023" t="s">
        <v>1752</v>
      </c>
      <c r="G2023">
        <v>30.39</v>
      </c>
      <c r="H2023">
        <v>939.94</v>
      </c>
      <c r="I2023">
        <v>28564.78</v>
      </c>
    </row>
    <row r="2024" spans="1:9" x14ac:dyDescent="0.3">
      <c r="A2024">
        <v>5090748</v>
      </c>
      <c r="B2024">
        <v>7234</v>
      </c>
      <c r="C2024" t="s">
        <v>2151</v>
      </c>
      <c r="D2024" s="1">
        <v>45498</v>
      </c>
      <c r="E2024" t="s">
        <v>1228</v>
      </c>
      <c r="F2024" t="s">
        <v>989</v>
      </c>
      <c r="G2024">
        <v>79.62</v>
      </c>
      <c r="H2024">
        <v>489.4</v>
      </c>
      <c r="I2024">
        <v>38966.03</v>
      </c>
    </row>
    <row r="2025" spans="1:9" x14ac:dyDescent="0.3">
      <c r="A2025">
        <v>6245590</v>
      </c>
      <c r="B2025">
        <v>7234</v>
      </c>
      <c r="C2025" t="s">
        <v>2152</v>
      </c>
      <c r="D2025" s="1">
        <v>45187</v>
      </c>
      <c r="E2025" t="s">
        <v>1483</v>
      </c>
      <c r="F2025" t="s">
        <v>1533</v>
      </c>
      <c r="G2025">
        <v>43.59</v>
      </c>
      <c r="H2025">
        <v>559.94000000000005</v>
      </c>
      <c r="I2025">
        <v>24407.78</v>
      </c>
    </row>
    <row r="2026" spans="1:9" x14ac:dyDescent="0.3">
      <c r="A2026">
        <v>6463075</v>
      </c>
      <c r="B2026">
        <v>7234</v>
      </c>
      <c r="C2026" t="s">
        <v>2152</v>
      </c>
      <c r="D2026" s="1">
        <v>44979</v>
      </c>
      <c r="E2026" t="s">
        <v>1483</v>
      </c>
      <c r="F2026" t="s">
        <v>1036</v>
      </c>
      <c r="G2026">
        <v>8.64</v>
      </c>
      <c r="H2026">
        <v>733.22</v>
      </c>
      <c r="I2026">
        <v>6335.02</v>
      </c>
    </row>
    <row r="2027" spans="1:9" x14ac:dyDescent="0.3">
      <c r="A2027">
        <v>2357412</v>
      </c>
      <c r="B2027">
        <v>7234</v>
      </c>
      <c r="C2027" t="s">
        <v>2152</v>
      </c>
      <c r="D2027" s="1">
        <v>45381</v>
      </c>
      <c r="E2027" t="s">
        <v>1228</v>
      </c>
      <c r="F2027" t="s">
        <v>1318</v>
      </c>
      <c r="G2027">
        <v>40.31</v>
      </c>
      <c r="H2027">
        <v>286.94</v>
      </c>
      <c r="I2027">
        <v>11566.55</v>
      </c>
    </row>
    <row r="2028" spans="1:9" x14ac:dyDescent="0.3">
      <c r="A2028">
        <v>5827850</v>
      </c>
      <c r="B2028">
        <v>7234</v>
      </c>
      <c r="C2028" t="s">
        <v>2152</v>
      </c>
      <c r="D2028" s="1">
        <v>45062</v>
      </c>
      <c r="E2028" t="s">
        <v>1228</v>
      </c>
      <c r="F2028" t="s">
        <v>1730</v>
      </c>
      <c r="G2028">
        <v>42.56</v>
      </c>
      <c r="H2028">
        <v>411.31</v>
      </c>
      <c r="I2028">
        <v>17505.349999999999</v>
      </c>
    </row>
    <row r="2029" spans="1:9" x14ac:dyDescent="0.3">
      <c r="A2029">
        <v>8507087</v>
      </c>
      <c r="B2029">
        <v>7234</v>
      </c>
      <c r="C2029" t="s">
        <v>2152</v>
      </c>
      <c r="D2029" s="1">
        <v>45046</v>
      </c>
      <c r="E2029" t="s">
        <v>1228</v>
      </c>
      <c r="F2029" t="s">
        <v>1888</v>
      </c>
      <c r="G2029">
        <v>65.52</v>
      </c>
      <c r="H2029">
        <v>633.48</v>
      </c>
      <c r="I2029">
        <v>41505.61</v>
      </c>
    </row>
    <row r="2030" spans="1:9" x14ac:dyDescent="0.3">
      <c r="A2030">
        <v>8138909</v>
      </c>
      <c r="B2030">
        <v>7234</v>
      </c>
      <c r="C2030" t="s">
        <v>2152</v>
      </c>
      <c r="D2030" s="1">
        <v>45174</v>
      </c>
      <c r="E2030" t="s">
        <v>1724</v>
      </c>
      <c r="F2030" t="s">
        <v>1504</v>
      </c>
      <c r="G2030">
        <v>29.06</v>
      </c>
      <c r="H2030">
        <v>853.05</v>
      </c>
      <c r="I2030">
        <v>24789.63</v>
      </c>
    </row>
    <row r="2031" spans="1:9" x14ac:dyDescent="0.3">
      <c r="A2031">
        <v>6807300</v>
      </c>
      <c r="B2031">
        <v>7234</v>
      </c>
      <c r="C2031" t="s">
        <v>2152</v>
      </c>
      <c r="D2031" s="1">
        <v>45456</v>
      </c>
      <c r="E2031" t="s">
        <v>1724</v>
      </c>
      <c r="F2031" t="s">
        <v>1312</v>
      </c>
      <c r="G2031">
        <v>18.12</v>
      </c>
      <c r="H2031">
        <v>478.28</v>
      </c>
      <c r="I2031">
        <v>8666.43</v>
      </c>
    </row>
    <row r="2032" spans="1:9" x14ac:dyDescent="0.3">
      <c r="A2032">
        <v>7464301</v>
      </c>
      <c r="B2032">
        <v>7234</v>
      </c>
      <c r="C2032" t="s">
        <v>2152</v>
      </c>
      <c r="D2032" s="1">
        <v>44970</v>
      </c>
      <c r="E2032" t="s">
        <v>965</v>
      </c>
      <c r="F2032" t="s">
        <v>1099</v>
      </c>
      <c r="G2032">
        <v>23.23</v>
      </c>
      <c r="H2032">
        <v>659.9</v>
      </c>
      <c r="I2032">
        <v>15329.48</v>
      </c>
    </row>
    <row r="2033" spans="1:9" x14ac:dyDescent="0.3">
      <c r="A2033">
        <v>8402721</v>
      </c>
      <c r="B2033">
        <v>7258</v>
      </c>
      <c r="C2033" t="s">
        <v>2150</v>
      </c>
      <c r="D2033" s="1">
        <v>44950</v>
      </c>
      <c r="E2033" t="s">
        <v>965</v>
      </c>
      <c r="F2033" t="s">
        <v>1769</v>
      </c>
      <c r="G2033">
        <v>36.08</v>
      </c>
      <c r="H2033">
        <v>978.1</v>
      </c>
      <c r="I2033">
        <v>35289.85</v>
      </c>
    </row>
    <row r="2034" spans="1:9" x14ac:dyDescent="0.3">
      <c r="A2034">
        <v>2711189</v>
      </c>
      <c r="B2034">
        <v>7258</v>
      </c>
      <c r="C2034" t="s">
        <v>2150</v>
      </c>
      <c r="D2034" s="1">
        <v>45488</v>
      </c>
      <c r="E2034" t="s">
        <v>965</v>
      </c>
      <c r="F2034" t="s">
        <v>1269</v>
      </c>
      <c r="G2034">
        <v>71</v>
      </c>
      <c r="H2034">
        <v>559.13</v>
      </c>
      <c r="I2034">
        <v>39698.230000000003</v>
      </c>
    </row>
    <row r="2035" spans="1:9" x14ac:dyDescent="0.3">
      <c r="A2035">
        <v>2676875</v>
      </c>
      <c r="B2035">
        <v>7258</v>
      </c>
      <c r="C2035" t="s">
        <v>2150</v>
      </c>
      <c r="D2035" s="1">
        <v>45188</v>
      </c>
      <c r="E2035" t="s">
        <v>965</v>
      </c>
      <c r="F2035" t="s">
        <v>1695</v>
      </c>
      <c r="G2035">
        <v>58.16</v>
      </c>
      <c r="H2035">
        <v>835.83</v>
      </c>
      <c r="I2035">
        <v>48611.87</v>
      </c>
    </row>
    <row r="2036" spans="1:9" x14ac:dyDescent="0.3">
      <c r="A2036">
        <v>8563364</v>
      </c>
      <c r="B2036">
        <v>7258</v>
      </c>
      <c r="C2036" t="s">
        <v>2150</v>
      </c>
      <c r="D2036" s="1">
        <v>44890</v>
      </c>
      <c r="E2036" t="s">
        <v>965</v>
      </c>
      <c r="F2036" t="s">
        <v>1524</v>
      </c>
      <c r="G2036">
        <v>84.71</v>
      </c>
      <c r="H2036">
        <v>385.26</v>
      </c>
      <c r="I2036">
        <v>32635.37</v>
      </c>
    </row>
    <row r="2037" spans="1:9" x14ac:dyDescent="0.3">
      <c r="A2037">
        <v>8740091</v>
      </c>
      <c r="B2037">
        <v>7258</v>
      </c>
      <c r="C2037" t="s">
        <v>2150</v>
      </c>
      <c r="D2037" s="1">
        <v>45494</v>
      </c>
      <c r="E2037" t="s">
        <v>1228</v>
      </c>
      <c r="F2037" t="s">
        <v>1470</v>
      </c>
      <c r="G2037">
        <v>26.15</v>
      </c>
      <c r="H2037">
        <v>843.88</v>
      </c>
      <c r="I2037">
        <v>22067.46</v>
      </c>
    </row>
    <row r="2038" spans="1:9" x14ac:dyDescent="0.3">
      <c r="A2038">
        <v>2659578</v>
      </c>
      <c r="B2038">
        <v>7258</v>
      </c>
      <c r="C2038" t="s">
        <v>2150</v>
      </c>
      <c r="D2038" s="1">
        <v>45007</v>
      </c>
      <c r="E2038" t="s">
        <v>1724</v>
      </c>
      <c r="F2038" t="s">
        <v>1346</v>
      </c>
      <c r="G2038">
        <v>80.89</v>
      </c>
      <c r="H2038">
        <v>558.62</v>
      </c>
      <c r="I2038">
        <v>45186.77</v>
      </c>
    </row>
    <row r="2039" spans="1:9" x14ac:dyDescent="0.3">
      <c r="A2039">
        <v>9540873</v>
      </c>
      <c r="B2039">
        <v>7258</v>
      </c>
      <c r="C2039" t="s">
        <v>2151</v>
      </c>
      <c r="D2039" s="1">
        <v>45115</v>
      </c>
      <c r="E2039" t="s">
        <v>1483</v>
      </c>
      <c r="F2039" t="s">
        <v>987</v>
      </c>
      <c r="G2039">
        <v>95.57</v>
      </c>
      <c r="H2039">
        <v>420.95</v>
      </c>
      <c r="I2039">
        <v>40230.19</v>
      </c>
    </row>
    <row r="2040" spans="1:9" x14ac:dyDescent="0.3">
      <c r="A2040">
        <v>6461702</v>
      </c>
      <c r="B2040">
        <v>7258</v>
      </c>
      <c r="C2040" t="s">
        <v>2151</v>
      </c>
      <c r="D2040" s="1">
        <v>45420</v>
      </c>
      <c r="E2040" t="s">
        <v>1483</v>
      </c>
      <c r="F2040" t="s">
        <v>1573</v>
      </c>
      <c r="G2040">
        <v>50.56</v>
      </c>
      <c r="H2040">
        <v>953.5</v>
      </c>
      <c r="I2040">
        <v>48208.959999999999</v>
      </c>
    </row>
    <row r="2041" spans="1:9" x14ac:dyDescent="0.3">
      <c r="A2041">
        <v>8864860</v>
      </c>
      <c r="B2041">
        <v>7258</v>
      </c>
      <c r="C2041" t="s">
        <v>2151</v>
      </c>
      <c r="D2041" s="1">
        <v>44913</v>
      </c>
      <c r="E2041" t="s">
        <v>1483</v>
      </c>
      <c r="F2041" t="s">
        <v>1328</v>
      </c>
      <c r="G2041">
        <v>12.34</v>
      </c>
      <c r="H2041">
        <v>266.54000000000002</v>
      </c>
      <c r="I2041">
        <v>3289.1</v>
      </c>
    </row>
    <row r="2042" spans="1:9" x14ac:dyDescent="0.3">
      <c r="A2042">
        <v>9643743</v>
      </c>
      <c r="B2042">
        <v>7258</v>
      </c>
      <c r="C2042" t="s">
        <v>2151</v>
      </c>
      <c r="D2042" s="1">
        <v>45398</v>
      </c>
      <c r="E2042" t="s">
        <v>1228</v>
      </c>
      <c r="F2042" t="s">
        <v>1182</v>
      </c>
      <c r="G2042">
        <v>43.14</v>
      </c>
      <c r="H2042">
        <v>400.87</v>
      </c>
      <c r="I2042">
        <v>17293.53</v>
      </c>
    </row>
    <row r="2043" spans="1:9" x14ac:dyDescent="0.3">
      <c r="A2043">
        <v>2715077</v>
      </c>
      <c r="B2043">
        <v>7258</v>
      </c>
      <c r="C2043" t="s">
        <v>2151</v>
      </c>
      <c r="D2043" s="1">
        <v>45441</v>
      </c>
      <c r="E2043" t="s">
        <v>1228</v>
      </c>
      <c r="F2043" t="s">
        <v>1583</v>
      </c>
      <c r="G2043">
        <v>97.28</v>
      </c>
      <c r="H2043">
        <v>870.51</v>
      </c>
      <c r="I2043">
        <v>84683.21</v>
      </c>
    </row>
    <row r="2044" spans="1:9" x14ac:dyDescent="0.3">
      <c r="A2044">
        <v>5952909</v>
      </c>
      <c r="B2044">
        <v>7258</v>
      </c>
      <c r="C2044" t="s">
        <v>2152</v>
      </c>
      <c r="D2044" s="1">
        <v>45259</v>
      </c>
      <c r="E2044" t="s">
        <v>1228</v>
      </c>
      <c r="F2044" t="s">
        <v>1668</v>
      </c>
      <c r="G2044">
        <v>30.57</v>
      </c>
      <c r="H2044">
        <v>927</v>
      </c>
      <c r="I2044">
        <v>28338.39</v>
      </c>
    </row>
    <row r="2045" spans="1:9" x14ac:dyDescent="0.3">
      <c r="A2045">
        <v>1324916</v>
      </c>
      <c r="B2045">
        <v>7258</v>
      </c>
      <c r="C2045" t="s">
        <v>2152</v>
      </c>
      <c r="D2045" s="1">
        <v>45274</v>
      </c>
      <c r="E2045" t="s">
        <v>1724</v>
      </c>
      <c r="F2045" t="s">
        <v>1354</v>
      </c>
      <c r="G2045">
        <v>31.05</v>
      </c>
      <c r="H2045">
        <v>58.02</v>
      </c>
      <c r="I2045">
        <v>1801.52</v>
      </c>
    </row>
    <row r="2046" spans="1:9" x14ac:dyDescent="0.3">
      <c r="A2046">
        <v>1413354</v>
      </c>
      <c r="B2046">
        <v>7258</v>
      </c>
      <c r="C2046" t="s">
        <v>2152</v>
      </c>
      <c r="D2046" s="1">
        <v>44872</v>
      </c>
      <c r="E2046" t="s">
        <v>1724</v>
      </c>
      <c r="F2046" t="s">
        <v>1956</v>
      </c>
      <c r="G2046">
        <v>73.36</v>
      </c>
      <c r="H2046">
        <v>774.51</v>
      </c>
      <c r="I2046">
        <v>56818.05</v>
      </c>
    </row>
    <row r="2047" spans="1:9" x14ac:dyDescent="0.3">
      <c r="A2047">
        <v>9062442</v>
      </c>
      <c r="B2047">
        <v>7258</v>
      </c>
      <c r="C2047" t="s">
        <v>2152</v>
      </c>
      <c r="D2047" s="1">
        <v>45064</v>
      </c>
      <c r="E2047" t="s">
        <v>965</v>
      </c>
      <c r="F2047" t="s">
        <v>1429</v>
      </c>
      <c r="G2047">
        <v>81.81</v>
      </c>
      <c r="H2047">
        <v>797.13</v>
      </c>
      <c r="I2047">
        <v>65213.21</v>
      </c>
    </row>
    <row r="2048" spans="1:9" x14ac:dyDescent="0.3">
      <c r="A2048">
        <v>3565163</v>
      </c>
      <c r="B2048">
        <v>7258</v>
      </c>
      <c r="C2048" t="s">
        <v>2152</v>
      </c>
      <c r="D2048" s="1">
        <v>45271</v>
      </c>
      <c r="E2048" t="s">
        <v>965</v>
      </c>
      <c r="F2048" t="s">
        <v>1765</v>
      </c>
      <c r="G2048">
        <v>98.14</v>
      </c>
      <c r="H2048">
        <v>994.08</v>
      </c>
      <c r="I2048">
        <v>97559.01</v>
      </c>
    </row>
    <row r="2049" spans="1:9" x14ac:dyDescent="0.3">
      <c r="A2049">
        <v>3487969</v>
      </c>
      <c r="B2049">
        <v>7258</v>
      </c>
      <c r="C2049" t="s">
        <v>2152</v>
      </c>
      <c r="D2049" s="1">
        <v>45300</v>
      </c>
      <c r="E2049" t="s">
        <v>965</v>
      </c>
      <c r="F2049" t="s">
        <v>1152</v>
      </c>
      <c r="G2049">
        <v>1.84</v>
      </c>
      <c r="H2049">
        <v>863.81</v>
      </c>
      <c r="I2049">
        <v>1589.41</v>
      </c>
    </row>
    <row r="2050" spans="1:9" x14ac:dyDescent="0.3">
      <c r="A2050">
        <v>4106277</v>
      </c>
      <c r="B2050">
        <v>7265</v>
      </c>
      <c r="C2050" t="s">
        <v>2150</v>
      </c>
      <c r="D2050" s="1">
        <v>45521</v>
      </c>
      <c r="E2050" t="s">
        <v>1483</v>
      </c>
      <c r="F2050" t="s">
        <v>1656</v>
      </c>
      <c r="G2050">
        <v>67.83</v>
      </c>
      <c r="H2050">
        <v>72.760000000000005</v>
      </c>
      <c r="I2050">
        <v>4935.3100000000004</v>
      </c>
    </row>
    <row r="2051" spans="1:9" x14ac:dyDescent="0.3">
      <c r="A2051">
        <v>6923288</v>
      </c>
      <c r="B2051">
        <v>7265</v>
      </c>
      <c r="C2051" t="s">
        <v>2150</v>
      </c>
      <c r="D2051" s="1">
        <v>45559</v>
      </c>
      <c r="E2051" t="s">
        <v>1483</v>
      </c>
      <c r="F2051" t="s">
        <v>1629</v>
      </c>
      <c r="G2051">
        <v>21.57</v>
      </c>
      <c r="H2051">
        <v>660.19</v>
      </c>
      <c r="I2051">
        <v>14240.3</v>
      </c>
    </row>
    <row r="2052" spans="1:9" x14ac:dyDescent="0.3">
      <c r="A2052">
        <v>6151179</v>
      </c>
      <c r="B2052">
        <v>7265</v>
      </c>
      <c r="C2052" t="s">
        <v>2150</v>
      </c>
      <c r="D2052" s="1">
        <v>45535</v>
      </c>
      <c r="E2052" t="s">
        <v>1483</v>
      </c>
      <c r="F2052" t="s">
        <v>1745</v>
      </c>
      <c r="G2052">
        <v>99.19</v>
      </c>
      <c r="H2052">
        <v>818.4</v>
      </c>
      <c r="I2052">
        <v>81177.100000000006</v>
      </c>
    </row>
    <row r="2053" spans="1:9" x14ac:dyDescent="0.3">
      <c r="A2053">
        <v>7157029</v>
      </c>
      <c r="B2053">
        <v>7265</v>
      </c>
      <c r="C2053" t="s">
        <v>2150</v>
      </c>
      <c r="D2053" s="1">
        <v>45321</v>
      </c>
      <c r="E2053" t="s">
        <v>1483</v>
      </c>
      <c r="F2053" t="s">
        <v>1006</v>
      </c>
      <c r="G2053">
        <v>87.09</v>
      </c>
      <c r="H2053">
        <v>191.59</v>
      </c>
      <c r="I2053">
        <v>16685.57</v>
      </c>
    </row>
    <row r="2054" spans="1:9" x14ac:dyDescent="0.3">
      <c r="A2054">
        <v>8321348</v>
      </c>
      <c r="B2054">
        <v>7265</v>
      </c>
      <c r="C2054" t="s">
        <v>2150</v>
      </c>
      <c r="D2054" s="1">
        <v>45495</v>
      </c>
      <c r="E2054" t="s">
        <v>1483</v>
      </c>
      <c r="F2054" t="s">
        <v>1029</v>
      </c>
      <c r="G2054">
        <v>67.459999999999994</v>
      </c>
      <c r="H2054">
        <v>440.94</v>
      </c>
      <c r="I2054">
        <v>29745.81</v>
      </c>
    </row>
    <row r="2055" spans="1:9" x14ac:dyDescent="0.3">
      <c r="A2055">
        <v>5413146</v>
      </c>
      <c r="B2055">
        <v>7265</v>
      </c>
      <c r="C2055" t="s">
        <v>2150</v>
      </c>
      <c r="D2055" s="1">
        <v>45122</v>
      </c>
      <c r="E2055" t="s">
        <v>965</v>
      </c>
      <c r="F2055" t="s">
        <v>1128</v>
      </c>
      <c r="G2055">
        <v>50.64</v>
      </c>
      <c r="H2055">
        <v>324</v>
      </c>
      <c r="I2055">
        <v>16407.36</v>
      </c>
    </row>
    <row r="2056" spans="1:9" x14ac:dyDescent="0.3">
      <c r="A2056">
        <v>4260074</v>
      </c>
      <c r="B2056">
        <v>7265</v>
      </c>
      <c r="C2056" t="s">
        <v>2150</v>
      </c>
      <c r="D2056" s="1">
        <v>44911</v>
      </c>
      <c r="E2056" t="s">
        <v>965</v>
      </c>
      <c r="F2056" t="s">
        <v>1394</v>
      </c>
      <c r="G2056">
        <v>48.11</v>
      </c>
      <c r="H2056">
        <v>96.41</v>
      </c>
      <c r="I2056">
        <v>4638.29</v>
      </c>
    </row>
    <row r="2057" spans="1:9" x14ac:dyDescent="0.3">
      <c r="A2057">
        <v>3904654</v>
      </c>
      <c r="B2057">
        <v>7265</v>
      </c>
      <c r="C2057" t="s">
        <v>2150</v>
      </c>
      <c r="D2057" s="1">
        <v>45176</v>
      </c>
      <c r="E2057" t="s">
        <v>1228</v>
      </c>
      <c r="F2057" t="s">
        <v>1573</v>
      </c>
      <c r="G2057">
        <v>96.16</v>
      </c>
      <c r="H2057">
        <v>630.23</v>
      </c>
      <c r="I2057">
        <v>60602.92</v>
      </c>
    </row>
    <row r="2058" spans="1:9" x14ac:dyDescent="0.3">
      <c r="A2058">
        <v>5182953</v>
      </c>
      <c r="B2058">
        <v>7265</v>
      </c>
      <c r="C2058" t="s">
        <v>2150</v>
      </c>
      <c r="D2058" s="1">
        <v>45235</v>
      </c>
      <c r="E2058" t="s">
        <v>1228</v>
      </c>
      <c r="F2058" t="s">
        <v>1015</v>
      </c>
      <c r="G2058">
        <v>25.01</v>
      </c>
      <c r="H2058">
        <v>883.05</v>
      </c>
      <c r="I2058">
        <v>22085.08</v>
      </c>
    </row>
    <row r="2059" spans="1:9" x14ac:dyDescent="0.3">
      <c r="A2059">
        <v>5727150</v>
      </c>
      <c r="B2059">
        <v>7265</v>
      </c>
      <c r="C2059" t="s">
        <v>2150</v>
      </c>
      <c r="D2059" s="1">
        <v>44903</v>
      </c>
      <c r="E2059" t="s">
        <v>1724</v>
      </c>
      <c r="F2059" t="s">
        <v>1373</v>
      </c>
      <c r="G2059">
        <v>15.59</v>
      </c>
      <c r="H2059">
        <v>263.87</v>
      </c>
      <c r="I2059">
        <v>4113.7299999999996</v>
      </c>
    </row>
    <row r="2060" spans="1:9" x14ac:dyDescent="0.3">
      <c r="A2060">
        <v>8843485</v>
      </c>
      <c r="B2060">
        <v>7265</v>
      </c>
      <c r="C2060" t="s">
        <v>2151</v>
      </c>
      <c r="D2060" s="1">
        <v>45153</v>
      </c>
      <c r="E2060" t="s">
        <v>1483</v>
      </c>
      <c r="F2060" t="s">
        <v>1780</v>
      </c>
      <c r="G2060">
        <v>7.94</v>
      </c>
      <c r="H2060">
        <v>971.49</v>
      </c>
      <c r="I2060">
        <v>7713.63</v>
      </c>
    </row>
    <row r="2061" spans="1:9" x14ac:dyDescent="0.3">
      <c r="A2061">
        <v>1646153</v>
      </c>
      <c r="B2061">
        <v>7265</v>
      </c>
      <c r="C2061" t="s">
        <v>2151</v>
      </c>
      <c r="D2061" s="1">
        <v>45082</v>
      </c>
      <c r="E2061" t="s">
        <v>1228</v>
      </c>
      <c r="F2061" t="s">
        <v>1541</v>
      </c>
      <c r="G2061">
        <v>23.93</v>
      </c>
      <c r="H2061">
        <v>192.57</v>
      </c>
      <c r="I2061">
        <v>4608.2</v>
      </c>
    </row>
    <row r="2062" spans="1:9" x14ac:dyDescent="0.3">
      <c r="A2062">
        <v>4623699</v>
      </c>
      <c r="B2062">
        <v>7265</v>
      </c>
      <c r="C2062" t="s">
        <v>2152</v>
      </c>
      <c r="D2062" s="1">
        <v>45153</v>
      </c>
      <c r="E2062" t="s">
        <v>1483</v>
      </c>
      <c r="F2062" t="s">
        <v>1840</v>
      </c>
      <c r="G2062">
        <v>87.33</v>
      </c>
      <c r="H2062">
        <v>760.01</v>
      </c>
      <c r="I2062">
        <v>66371.67</v>
      </c>
    </row>
    <row r="2063" spans="1:9" x14ac:dyDescent="0.3">
      <c r="A2063">
        <v>2674494</v>
      </c>
      <c r="B2063">
        <v>7265</v>
      </c>
      <c r="C2063" t="s">
        <v>2152</v>
      </c>
      <c r="D2063" s="1">
        <v>45515</v>
      </c>
      <c r="E2063" t="s">
        <v>1228</v>
      </c>
      <c r="F2063" t="s">
        <v>1398</v>
      </c>
      <c r="G2063">
        <v>80.7</v>
      </c>
      <c r="H2063">
        <v>324.99</v>
      </c>
      <c r="I2063">
        <v>26226.69</v>
      </c>
    </row>
    <row r="2064" spans="1:9" x14ac:dyDescent="0.3">
      <c r="A2064">
        <v>4564140</v>
      </c>
      <c r="B2064">
        <v>7265</v>
      </c>
      <c r="C2064" t="s">
        <v>2152</v>
      </c>
      <c r="D2064" s="1">
        <v>45151</v>
      </c>
      <c r="E2064" t="s">
        <v>1228</v>
      </c>
      <c r="F2064" t="s">
        <v>1207</v>
      </c>
      <c r="G2064">
        <v>71.22</v>
      </c>
      <c r="H2064">
        <v>479.75</v>
      </c>
      <c r="I2064">
        <v>34167.79</v>
      </c>
    </row>
    <row r="2065" spans="1:9" x14ac:dyDescent="0.3">
      <c r="A2065">
        <v>4140661</v>
      </c>
      <c r="B2065">
        <v>7265</v>
      </c>
      <c r="C2065" t="s">
        <v>2152</v>
      </c>
      <c r="D2065" s="1">
        <v>45534</v>
      </c>
      <c r="E2065" t="s">
        <v>1228</v>
      </c>
      <c r="F2065" t="s">
        <v>1579</v>
      </c>
      <c r="G2065">
        <v>35.99</v>
      </c>
      <c r="H2065">
        <v>505.88</v>
      </c>
      <c r="I2065">
        <v>18206.62</v>
      </c>
    </row>
    <row r="2066" spans="1:9" x14ac:dyDescent="0.3">
      <c r="A2066">
        <v>8045077</v>
      </c>
      <c r="B2066">
        <v>7265</v>
      </c>
      <c r="C2066" t="s">
        <v>2152</v>
      </c>
      <c r="D2066" s="1">
        <v>45551</v>
      </c>
      <c r="E2066" t="s">
        <v>1228</v>
      </c>
      <c r="F2066" t="s">
        <v>1738</v>
      </c>
      <c r="G2066">
        <v>56.63</v>
      </c>
      <c r="H2066">
        <v>639.11</v>
      </c>
      <c r="I2066">
        <v>36192.800000000003</v>
      </c>
    </row>
    <row r="2067" spans="1:9" x14ac:dyDescent="0.3">
      <c r="A2067">
        <v>8688674</v>
      </c>
      <c r="B2067">
        <v>7265</v>
      </c>
      <c r="C2067" t="s">
        <v>2152</v>
      </c>
      <c r="D2067" s="1">
        <v>45424</v>
      </c>
      <c r="E2067" t="s">
        <v>1724</v>
      </c>
      <c r="F2067" t="s">
        <v>1725</v>
      </c>
      <c r="G2067">
        <v>77.83</v>
      </c>
      <c r="H2067">
        <v>405.29</v>
      </c>
      <c r="I2067">
        <v>31543.72</v>
      </c>
    </row>
    <row r="2068" spans="1:9" x14ac:dyDescent="0.3">
      <c r="A2068">
        <v>8212626</v>
      </c>
      <c r="B2068">
        <v>7265</v>
      </c>
      <c r="C2068" t="s">
        <v>2152</v>
      </c>
      <c r="D2068" s="1">
        <v>45110</v>
      </c>
      <c r="E2068" t="s">
        <v>1724</v>
      </c>
      <c r="F2068" t="s">
        <v>1762</v>
      </c>
      <c r="G2068">
        <v>16.14</v>
      </c>
      <c r="H2068">
        <v>295.62</v>
      </c>
      <c r="I2068">
        <v>4771.3100000000004</v>
      </c>
    </row>
    <row r="2069" spans="1:9" x14ac:dyDescent="0.3">
      <c r="A2069">
        <v>3362378</v>
      </c>
      <c r="B2069">
        <v>7270</v>
      </c>
      <c r="C2069" t="s">
        <v>2150</v>
      </c>
      <c r="D2069" s="1">
        <v>45500</v>
      </c>
      <c r="E2069" t="s">
        <v>1483</v>
      </c>
      <c r="F2069" t="s">
        <v>1068</v>
      </c>
      <c r="G2069">
        <v>42.35</v>
      </c>
      <c r="H2069">
        <v>828.92</v>
      </c>
      <c r="I2069">
        <v>35104.76</v>
      </c>
    </row>
    <row r="2070" spans="1:9" x14ac:dyDescent="0.3">
      <c r="A2070">
        <v>3052082</v>
      </c>
      <c r="B2070">
        <v>7270</v>
      </c>
      <c r="C2070" t="s">
        <v>2150</v>
      </c>
      <c r="D2070" s="1">
        <v>45139</v>
      </c>
      <c r="E2070" t="s">
        <v>1483</v>
      </c>
      <c r="F2070" t="s">
        <v>1675</v>
      </c>
      <c r="G2070">
        <v>8.06</v>
      </c>
      <c r="H2070">
        <v>632.98</v>
      </c>
      <c r="I2070">
        <v>5101.82</v>
      </c>
    </row>
    <row r="2071" spans="1:9" x14ac:dyDescent="0.3">
      <c r="A2071">
        <v>1781404</v>
      </c>
      <c r="B2071">
        <v>7270</v>
      </c>
      <c r="C2071" t="s">
        <v>2150</v>
      </c>
      <c r="D2071" s="1">
        <v>45519</v>
      </c>
      <c r="E2071" t="s">
        <v>965</v>
      </c>
      <c r="F2071" t="s">
        <v>1122</v>
      </c>
      <c r="G2071">
        <v>90.48</v>
      </c>
      <c r="H2071">
        <v>662.61</v>
      </c>
      <c r="I2071">
        <v>59952.95</v>
      </c>
    </row>
    <row r="2072" spans="1:9" x14ac:dyDescent="0.3">
      <c r="A2072">
        <v>3478655</v>
      </c>
      <c r="B2072">
        <v>7270</v>
      </c>
      <c r="C2072" t="s">
        <v>2150</v>
      </c>
      <c r="D2072" s="1">
        <v>45203</v>
      </c>
      <c r="E2072" t="s">
        <v>965</v>
      </c>
      <c r="F2072" t="s">
        <v>1581</v>
      </c>
      <c r="G2072">
        <v>51.8</v>
      </c>
      <c r="H2072">
        <v>398.13</v>
      </c>
      <c r="I2072">
        <v>20623.13</v>
      </c>
    </row>
    <row r="2073" spans="1:9" x14ac:dyDescent="0.3">
      <c r="A2073">
        <v>2755431</v>
      </c>
      <c r="B2073">
        <v>7270</v>
      </c>
      <c r="C2073" t="s">
        <v>2150</v>
      </c>
      <c r="D2073" s="1">
        <v>45391</v>
      </c>
      <c r="E2073" t="s">
        <v>965</v>
      </c>
      <c r="F2073" t="s">
        <v>1368</v>
      </c>
      <c r="G2073">
        <v>27.25</v>
      </c>
      <c r="H2073">
        <v>535.76</v>
      </c>
      <c r="I2073">
        <v>14599.46</v>
      </c>
    </row>
    <row r="2074" spans="1:9" x14ac:dyDescent="0.3">
      <c r="A2074">
        <v>4205947</v>
      </c>
      <c r="B2074">
        <v>7270</v>
      </c>
      <c r="C2074" t="s">
        <v>2150</v>
      </c>
      <c r="D2074" s="1">
        <v>45193</v>
      </c>
      <c r="E2074" t="s">
        <v>1228</v>
      </c>
      <c r="F2074" t="s">
        <v>1233</v>
      </c>
      <c r="G2074">
        <v>77.099999999999994</v>
      </c>
      <c r="H2074">
        <v>752.79</v>
      </c>
      <c r="I2074">
        <v>58040.11</v>
      </c>
    </row>
    <row r="2075" spans="1:9" x14ac:dyDescent="0.3">
      <c r="A2075">
        <v>1992746</v>
      </c>
      <c r="B2075">
        <v>7270</v>
      </c>
      <c r="C2075" t="s">
        <v>2151</v>
      </c>
      <c r="D2075" s="1">
        <v>45063</v>
      </c>
      <c r="E2075" t="s">
        <v>965</v>
      </c>
      <c r="F2075" t="s">
        <v>1533</v>
      </c>
      <c r="G2075">
        <v>62.21</v>
      </c>
      <c r="H2075">
        <v>331.01</v>
      </c>
      <c r="I2075">
        <v>20592.13</v>
      </c>
    </row>
    <row r="2076" spans="1:9" x14ac:dyDescent="0.3">
      <c r="A2076">
        <v>9977887</v>
      </c>
      <c r="B2076">
        <v>7270</v>
      </c>
      <c r="C2076" t="s">
        <v>2151</v>
      </c>
      <c r="D2076" s="1">
        <v>45187</v>
      </c>
      <c r="E2076" t="s">
        <v>965</v>
      </c>
      <c r="F2076" t="s">
        <v>1671</v>
      </c>
      <c r="G2076">
        <v>66.87</v>
      </c>
      <c r="H2076">
        <v>967.17</v>
      </c>
      <c r="I2076">
        <v>64674.66</v>
      </c>
    </row>
    <row r="2077" spans="1:9" x14ac:dyDescent="0.3">
      <c r="A2077">
        <v>3164557</v>
      </c>
      <c r="B2077">
        <v>7270</v>
      </c>
      <c r="C2077" t="s">
        <v>2151</v>
      </c>
      <c r="D2077" s="1">
        <v>44889</v>
      </c>
      <c r="E2077" t="s">
        <v>1724</v>
      </c>
      <c r="F2077" t="s">
        <v>1940</v>
      </c>
      <c r="G2077">
        <v>83.43</v>
      </c>
      <c r="H2077">
        <v>876.08</v>
      </c>
      <c r="I2077">
        <v>73091.350000000006</v>
      </c>
    </row>
    <row r="2078" spans="1:9" x14ac:dyDescent="0.3">
      <c r="A2078">
        <v>4699231</v>
      </c>
      <c r="B2078">
        <v>7270</v>
      </c>
      <c r="C2078" t="s">
        <v>2151</v>
      </c>
      <c r="D2078" s="1">
        <v>45138</v>
      </c>
      <c r="E2078" t="s">
        <v>1724</v>
      </c>
      <c r="F2078" t="s">
        <v>1267</v>
      </c>
      <c r="G2078">
        <v>75.47</v>
      </c>
      <c r="H2078">
        <v>790.89</v>
      </c>
      <c r="I2078">
        <v>59688.47</v>
      </c>
    </row>
    <row r="2079" spans="1:9" x14ac:dyDescent="0.3">
      <c r="A2079">
        <v>5255212</v>
      </c>
      <c r="B2079">
        <v>7270</v>
      </c>
      <c r="C2079" t="s">
        <v>2152</v>
      </c>
      <c r="D2079" s="1">
        <v>45277</v>
      </c>
      <c r="E2079" t="s">
        <v>1483</v>
      </c>
      <c r="F2079" t="s">
        <v>1128</v>
      </c>
      <c r="G2079">
        <v>32.49</v>
      </c>
      <c r="H2079">
        <v>708.16</v>
      </c>
      <c r="I2079">
        <v>23008.12</v>
      </c>
    </row>
    <row r="2080" spans="1:9" x14ac:dyDescent="0.3">
      <c r="A2080">
        <v>8844884</v>
      </c>
      <c r="B2080">
        <v>7270</v>
      </c>
      <c r="C2080" t="s">
        <v>2152</v>
      </c>
      <c r="D2080" s="1">
        <v>45327</v>
      </c>
      <c r="E2080" t="s">
        <v>1483</v>
      </c>
      <c r="F2080" t="s">
        <v>1613</v>
      </c>
      <c r="G2080">
        <v>36.340000000000003</v>
      </c>
      <c r="H2080">
        <v>658.47</v>
      </c>
      <c r="I2080">
        <v>23928.799999999999</v>
      </c>
    </row>
    <row r="2081" spans="1:9" x14ac:dyDescent="0.3">
      <c r="A2081">
        <v>8052625</v>
      </c>
      <c r="B2081">
        <v>7270</v>
      </c>
      <c r="C2081" t="s">
        <v>2152</v>
      </c>
      <c r="D2081" s="1">
        <v>45406</v>
      </c>
      <c r="E2081" t="s">
        <v>1228</v>
      </c>
      <c r="F2081" t="s">
        <v>1014</v>
      </c>
      <c r="G2081">
        <v>95.32</v>
      </c>
      <c r="H2081">
        <v>412.58</v>
      </c>
      <c r="I2081">
        <v>39327.129999999997</v>
      </c>
    </row>
    <row r="2082" spans="1:9" x14ac:dyDescent="0.3">
      <c r="A2082">
        <v>5755951</v>
      </c>
      <c r="B2082">
        <v>7270</v>
      </c>
      <c r="C2082" t="s">
        <v>2152</v>
      </c>
      <c r="D2082" s="1">
        <v>45096</v>
      </c>
      <c r="E2082" t="s">
        <v>1228</v>
      </c>
      <c r="F2082" t="s">
        <v>1366</v>
      </c>
      <c r="G2082">
        <v>83.3</v>
      </c>
      <c r="H2082">
        <v>492.05</v>
      </c>
      <c r="I2082">
        <v>40987.760000000002</v>
      </c>
    </row>
    <row r="2083" spans="1:9" x14ac:dyDescent="0.3">
      <c r="A2083">
        <v>9496530</v>
      </c>
      <c r="B2083">
        <v>7270</v>
      </c>
      <c r="C2083" t="s">
        <v>2152</v>
      </c>
      <c r="D2083" s="1">
        <v>45492</v>
      </c>
      <c r="E2083" t="s">
        <v>1228</v>
      </c>
      <c r="F2083" t="s">
        <v>1701</v>
      </c>
      <c r="G2083">
        <v>92.41</v>
      </c>
      <c r="H2083">
        <v>942.84</v>
      </c>
      <c r="I2083">
        <v>87127.84</v>
      </c>
    </row>
    <row r="2084" spans="1:9" x14ac:dyDescent="0.3">
      <c r="A2084">
        <v>6450182</v>
      </c>
      <c r="B2084">
        <v>7270</v>
      </c>
      <c r="C2084" t="s">
        <v>2152</v>
      </c>
      <c r="D2084" s="1">
        <v>44898</v>
      </c>
      <c r="E2084" t="s">
        <v>1724</v>
      </c>
      <c r="F2084" t="s">
        <v>1429</v>
      </c>
      <c r="G2084">
        <v>14.72</v>
      </c>
      <c r="H2084">
        <v>868.49</v>
      </c>
      <c r="I2084">
        <v>12784.17</v>
      </c>
    </row>
    <row r="2085" spans="1:9" x14ac:dyDescent="0.3">
      <c r="A2085">
        <v>4252909</v>
      </c>
      <c r="B2085">
        <v>7270</v>
      </c>
      <c r="C2085" t="s">
        <v>2152</v>
      </c>
      <c r="D2085" s="1">
        <v>45493</v>
      </c>
      <c r="E2085" t="s">
        <v>1724</v>
      </c>
      <c r="F2085" t="s">
        <v>1073</v>
      </c>
      <c r="G2085">
        <v>31.34</v>
      </c>
      <c r="H2085">
        <v>968.45</v>
      </c>
      <c r="I2085">
        <v>30351.22</v>
      </c>
    </row>
    <row r="2086" spans="1:9" x14ac:dyDescent="0.3">
      <c r="A2086">
        <v>1540351</v>
      </c>
      <c r="B2086">
        <v>7581</v>
      </c>
      <c r="C2086" t="s">
        <v>2150</v>
      </c>
      <c r="D2086" s="1">
        <v>45128</v>
      </c>
      <c r="E2086" t="s">
        <v>1483</v>
      </c>
      <c r="F2086" t="s">
        <v>1661</v>
      </c>
      <c r="G2086">
        <v>40.96</v>
      </c>
      <c r="H2086">
        <v>164</v>
      </c>
      <c r="I2086">
        <v>6717.44</v>
      </c>
    </row>
    <row r="2087" spans="1:9" x14ac:dyDescent="0.3">
      <c r="A2087">
        <v>5452802</v>
      </c>
      <c r="B2087">
        <v>7581</v>
      </c>
      <c r="C2087" t="s">
        <v>2150</v>
      </c>
      <c r="D2087" s="1">
        <v>45136</v>
      </c>
      <c r="E2087" t="s">
        <v>1483</v>
      </c>
      <c r="F2087" t="s">
        <v>1755</v>
      </c>
      <c r="G2087">
        <v>83.34</v>
      </c>
      <c r="H2087">
        <v>284.08999999999997</v>
      </c>
      <c r="I2087">
        <v>23676.06</v>
      </c>
    </row>
    <row r="2088" spans="1:9" x14ac:dyDescent="0.3">
      <c r="A2088">
        <v>7262997</v>
      </c>
      <c r="B2088">
        <v>7581</v>
      </c>
      <c r="C2088" t="s">
        <v>2150</v>
      </c>
      <c r="D2088" s="1">
        <v>45558</v>
      </c>
      <c r="E2088" t="s">
        <v>1483</v>
      </c>
      <c r="F2088" t="s">
        <v>1865</v>
      </c>
      <c r="G2088">
        <v>89.37</v>
      </c>
      <c r="H2088">
        <v>900.87</v>
      </c>
      <c r="I2088">
        <v>80510.75</v>
      </c>
    </row>
    <row r="2089" spans="1:9" x14ac:dyDescent="0.3">
      <c r="A2089">
        <v>5264537</v>
      </c>
      <c r="B2089">
        <v>7581</v>
      </c>
      <c r="C2089" t="s">
        <v>2150</v>
      </c>
      <c r="D2089" s="1">
        <v>45080</v>
      </c>
      <c r="E2089" t="s">
        <v>1483</v>
      </c>
      <c r="F2089" t="s">
        <v>1657</v>
      </c>
      <c r="G2089">
        <v>47.85</v>
      </c>
      <c r="H2089">
        <v>642.55999999999995</v>
      </c>
      <c r="I2089">
        <v>30746.5</v>
      </c>
    </row>
    <row r="2090" spans="1:9" x14ac:dyDescent="0.3">
      <c r="A2090">
        <v>2229758</v>
      </c>
      <c r="B2090">
        <v>7581</v>
      </c>
      <c r="C2090" t="s">
        <v>2150</v>
      </c>
      <c r="D2090" s="1">
        <v>45329</v>
      </c>
      <c r="E2090" t="s">
        <v>1228</v>
      </c>
      <c r="F2090" t="s">
        <v>1957</v>
      </c>
      <c r="G2090">
        <v>49.18</v>
      </c>
      <c r="H2090">
        <v>336.66</v>
      </c>
      <c r="I2090">
        <v>16556.939999999999</v>
      </c>
    </row>
    <row r="2091" spans="1:9" x14ac:dyDescent="0.3">
      <c r="A2091">
        <v>7469995</v>
      </c>
      <c r="B2091">
        <v>7581</v>
      </c>
      <c r="C2091" t="s">
        <v>2150</v>
      </c>
      <c r="D2091" s="1">
        <v>45018</v>
      </c>
      <c r="E2091" t="s">
        <v>1228</v>
      </c>
      <c r="F2091" t="s">
        <v>1653</v>
      </c>
      <c r="G2091">
        <v>77.959999999999994</v>
      </c>
      <c r="H2091">
        <v>402.25</v>
      </c>
      <c r="I2091">
        <v>31359.41</v>
      </c>
    </row>
    <row r="2092" spans="1:9" x14ac:dyDescent="0.3">
      <c r="A2092">
        <v>3545197</v>
      </c>
      <c r="B2092">
        <v>7581</v>
      </c>
      <c r="C2092" t="s">
        <v>2150</v>
      </c>
      <c r="D2092" s="1">
        <v>45349</v>
      </c>
      <c r="E2092" t="s">
        <v>1228</v>
      </c>
      <c r="F2092" t="s">
        <v>1839</v>
      </c>
      <c r="G2092">
        <v>3.1</v>
      </c>
      <c r="H2092">
        <v>999.48</v>
      </c>
      <c r="I2092">
        <v>3098.39</v>
      </c>
    </row>
    <row r="2093" spans="1:9" x14ac:dyDescent="0.3">
      <c r="A2093">
        <v>6917642</v>
      </c>
      <c r="B2093">
        <v>7581</v>
      </c>
      <c r="C2093" t="s">
        <v>2150</v>
      </c>
      <c r="D2093" s="1">
        <v>45142</v>
      </c>
      <c r="E2093" t="s">
        <v>1724</v>
      </c>
      <c r="F2093" t="s">
        <v>1955</v>
      </c>
      <c r="G2093">
        <v>52.5</v>
      </c>
      <c r="H2093">
        <v>675.07</v>
      </c>
      <c r="I2093">
        <v>35441.18</v>
      </c>
    </row>
    <row r="2094" spans="1:9" x14ac:dyDescent="0.3">
      <c r="A2094">
        <v>7193311</v>
      </c>
      <c r="B2094">
        <v>7581</v>
      </c>
      <c r="C2094" t="s">
        <v>2151</v>
      </c>
      <c r="D2094" s="1">
        <v>45166</v>
      </c>
      <c r="E2094" t="s">
        <v>965</v>
      </c>
      <c r="F2094" t="s">
        <v>1113</v>
      </c>
      <c r="G2094">
        <v>40.909999999999997</v>
      </c>
      <c r="H2094">
        <v>157.68</v>
      </c>
      <c r="I2094">
        <v>6450.69</v>
      </c>
    </row>
    <row r="2095" spans="1:9" x14ac:dyDescent="0.3">
      <c r="A2095">
        <v>7712842</v>
      </c>
      <c r="B2095">
        <v>7581</v>
      </c>
      <c r="C2095" t="s">
        <v>2151</v>
      </c>
      <c r="D2095" s="1">
        <v>44983</v>
      </c>
      <c r="E2095" t="s">
        <v>1228</v>
      </c>
      <c r="F2095" t="s">
        <v>1478</v>
      </c>
      <c r="G2095">
        <v>90.65</v>
      </c>
      <c r="H2095">
        <v>213.42</v>
      </c>
      <c r="I2095">
        <v>19346.52</v>
      </c>
    </row>
    <row r="2096" spans="1:9" x14ac:dyDescent="0.3">
      <c r="A2096">
        <v>6915783</v>
      </c>
      <c r="B2096">
        <v>7581</v>
      </c>
      <c r="C2096" t="s">
        <v>2152</v>
      </c>
      <c r="D2096" s="1">
        <v>45415</v>
      </c>
      <c r="E2096" t="s">
        <v>1228</v>
      </c>
      <c r="F2096" t="s">
        <v>1225</v>
      </c>
      <c r="G2096">
        <v>24.49</v>
      </c>
      <c r="H2096">
        <v>63.36</v>
      </c>
      <c r="I2096">
        <v>1551.69</v>
      </c>
    </row>
    <row r="2097" spans="1:9" x14ac:dyDescent="0.3">
      <c r="A2097">
        <v>7453397</v>
      </c>
      <c r="B2097">
        <v>7581</v>
      </c>
      <c r="C2097" t="s">
        <v>2152</v>
      </c>
      <c r="D2097" s="1">
        <v>45193</v>
      </c>
      <c r="E2097" t="s">
        <v>1228</v>
      </c>
      <c r="F2097" t="s">
        <v>1293</v>
      </c>
      <c r="G2097">
        <v>74.89</v>
      </c>
      <c r="H2097">
        <v>734.34</v>
      </c>
      <c r="I2097">
        <v>54994.720000000001</v>
      </c>
    </row>
    <row r="2098" spans="1:9" x14ac:dyDescent="0.3">
      <c r="A2098">
        <v>3042639</v>
      </c>
      <c r="B2098">
        <v>7581</v>
      </c>
      <c r="C2098" t="s">
        <v>2152</v>
      </c>
      <c r="D2098" s="1">
        <v>45199</v>
      </c>
      <c r="E2098" t="s">
        <v>1724</v>
      </c>
      <c r="F2098" t="s">
        <v>1268</v>
      </c>
      <c r="G2098">
        <v>67.05</v>
      </c>
      <c r="H2098">
        <v>155.4</v>
      </c>
      <c r="I2098">
        <v>10419.57</v>
      </c>
    </row>
    <row r="2099" spans="1:9" x14ac:dyDescent="0.3">
      <c r="A2099">
        <v>8119221</v>
      </c>
      <c r="B2099">
        <v>7581</v>
      </c>
      <c r="C2099" t="s">
        <v>2152</v>
      </c>
      <c r="D2099" s="1">
        <v>45177</v>
      </c>
      <c r="E2099" t="s">
        <v>1724</v>
      </c>
      <c r="F2099" t="s">
        <v>1536</v>
      </c>
      <c r="G2099">
        <v>61.1</v>
      </c>
      <c r="H2099">
        <v>923.41</v>
      </c>
      <c r="I2099">
        <v>56420.35</v>
      </c>
    </row>
    <row r="2100" spans="1:9" x14ac:dyDescent="0.3">
      <c r="A2100">
        <v>6932848</v>
      </c>
      <c r="B2100">
        <v>7581</v>
      </c>
      <c r="C2100" t="s">
        <v>2152</v>
      </c>
      <c r="D2100" s="1">
        <v>45386</v>
      </c>
      <c r="E2100" t="s">
        <v>965</v>
      </c>
      <c r="F2100" t="s">
        <v>1341</v>
      </c>
      <c r="G2100">
        <v>86.99</v>
      </c>
      <c r="H2100">
        <v>387.79</v>
      </c>
      <c r="I2100">
        <v>33733.85</v>
      </c>
    </row>
    <row r="2101" spans="1:9" x14ac:dyDescent="0.3">
      <c r="A2101">
        <v>6242820</v>
      </c>
      <c r="B2101">
        <v>7582</v>
      </c>
      <c r="C2101" t="s">
        <v>2150</v>
      </c>
      <c r="D2101" s="1">
        <v>45203</v>
      </c>
      <c r="E2101" t="s">
        <v>1228</v>
      </c>
      <c r="F2101" t="s">
        <v>1654</v>
      </c>
      <c r="G2101">
        <v>16.579999999999998</v>
      </c>
      <c r="H2101">
        <v>991.93</v>
      </c>
      <c r="I2101">
        <v>16446.2</v>
      </c>
    </row>
    <row r="2102" spans="1:9" x14ac:dyDescent="0.3">
      <c r="A2102">
        <v>9045079</v>
      </c>
      <c r="B2102">
        <v>7582</v>
      </c>
      <c r="C2102" t="s">
        <v>2150</v>
      </c>
      <c r="D2102" s="1">
        <v>45131</v>
      </c>
      <c r="E2102" t="s">
        <v>1228</v>
      </c>
      <c r="F2102" t="s">
        <v>1007</v>
      </c>
      <c r="G2102">
        <v>7.88</v>
      </c>
      <c r="H2102">
        <v>751.95</v>
      </c>
      <c r="I2102">
        <v>5925.37</v>
      </c>
    </row>
    <row r="2103" spans="1:9" x14ac:dyDescent="0.3">
      <c r="A2103">
        <v>4704837</v>
      </c>
      <c r="B2103">
        <v>7582</v>
      </c>
      <c r="C2103" t="s">
        <v>2150</v>
      </c>
      <c r="D2103" s="1">
        <v>44893</v>
      </c>
      <c r="E2103" t="s">
        <v>1724</v>
      </c>
      <c r="F2103" t="s">
        <v>1861</v>
      </c>
      <c r="G2103">
        <v>90.39</v>
      </c>
      <c r="H2103">
        <v>788.22</v>
      </c>
      <c r="I2103">
        <v>71247.210000000006</v>
      </c>
    </row>
    <row r="2104" spans="1:9" x14ac:dyDescent="0.3">
      <c r="A2104">
        <v>7427606</v>
      </c>
      <c r="B2104">
        <v>7582</v>
      </c>
      <c r="C2104" t="s">
        <v>2150</v>
      </c>
      <c r="D2104" s="1">
        <v>45468</v>
      </c>
      <c r="E2104" t="s">
        <v>1724</v>
      </c>
      <c r="F2104" t="s">
        <v>1364</v>
      </c>
      <c r="G2104">
        <v>16.72</v>
      </c>
      <c r="H2104">
        <v>580.58000000000004</v>
      </c>
      <c r="I2104">
        <v>9707.2999999999993</v>
      </c>
    </row>
    <row r="2105" spans="1:9" x14ac:dyDescent="0.3">
      <c r="A2105">
        <v>2563028</v>
      </c>
      <c r="B2105">
        <v>7582</v>
      </c>
      <c r="C2105" t="s">
        <v>2151</v>
      </c>
      <c r="D2105" s="1">
        <v>45067</v>
      </c>
      <c r="E2105" t="s">
        <v>965</v>
      </c>
      <c r="F2105" t="s">
        <v>1670</v>
      </c>
      <c r="G2105">
        <v>72.03</v>
      </c>
      <c r="H2105">
        <v>137.9</v>
      </c>
      <c r="I2105">
        <v>9932.94</v>
      </c>
    </row>
    <row r="2106" spans="1:9" x14ac:dyDescent="0.3">
      <c r="A2106">
        <v>6995607</v>
      </c>
      <c r="B2106">
        <v>7582</v>
      </c>
      <c r="C2106" t="s">
        <v>2151</v>
      </c>
      <c r="D2106" s="1">
        <v>45425</v>
      </c>
      <c r="E2106" t="s">
        <v>965</v>
      </c>
      <c r="F2106" t="s">
        <v>1304</v>
      </c>
      <c r="G2106">
        <v>34.840000000000003</v>
      </c>
      <c r="H2106">
        <v>226.49</v>
      </c>
      <c r="I2106">
        <v>7890.91</v>
      </c>
    </row>
    <row r="2107" spans="1:9" x14ac:dyDescent="0.3">
      <c r="A2107">
        <v>1284286</v>
      </c>
      <c r="B2107">
        <v>7582</v>
      </c>
      <c r="C2107" t="s">
        <v>2151</v>
      </c>
      <c r="D2107" s="1">
        <v>45144</v>
      </c>
      <c r="E2107" t="s">
        <v>1483</v>
      </c>
      <c r="F2107" t="s">
        <v>1834</v>
      </c>
      <c r="G2107">
        <v>63.87</v>
      </c>
      <c r="H2107">
        <v>924.69</v>
      </c>
      <c r="I2107">
        <v>59059.95</v>
      </c>
    </row>
    <row r="2108" spans="1:9" x14ac:dyDescent="0.3">
      <c r="A2108">
        <v>5205741</v>
      </c>
      <c r="B2108">
        <v>7582</v>
      </c>
      <c r="C2108" t="s">
        <v>2151</v>
      </c>
      <c r="D2108" s="1">
        <v>45159</v>
      </c>
      <c r="E2108" t="s">
        <v>1228</v>
      </c>
      <c r="F2108" t="s">
        <v>1537</v>
      </c>
      <c r="G2108">
        <v>53.94</v>
      </c>
      <c r="H2108">
        <v>228.59</v>
      </c>
      <c r="I2108">
        <v>12330.14</v>
      </c>
    </row>
    <row r="2109" spans="1:9" x14ac:dyDescent="0.3">
      <c r="A2109">
        <v>7607448</v>
      </c>
      <c r="B2109">
        <v>7582</v>
      </c>
      <c r="C2109" t="s">
        <v>2151</v>
      </c>
      <c r="D2109" s="1">
        <v>45437</v>
      </c>
      <c r="E2109" t="s">
        <v>1228</v>
      </c>
      <c r="F2109" t="s">
        <v>1511</v>
      </c>
      <c r="G2109">
        <v>17.61</v>
      </c>
      <c r="H2109">
        <v>432.63</v>
      </c>
      <c r="I2109">
        <v>7618.61</v>
      </c>
    </row>
    <row r="2110" spans="1:9" x14ac:dyDescent="0.3">
      <c r="A2110">
        <v>5431353</v>
      </c>
      <c r="B2110">
        <v>7582</v>
      </c>
      <c r="C2110" t="s">
        <v>2152</v>
      </c>
      <c r="D2110" s="1">
        <v>45493</v>
      </c>
      <c r="E2110" t="s">
        <v>1483</v>
      </c>
      <c r="F2110" t="s">
        <v>990</v>
      </c>
      <c r="G2110">
        <v>66.59</v>
      </c>
      <c r="H2110">
        <v>418.28</v>
      </c>
      <c r="I2110">
        <v>27853.27</v>
      </c>
    </row>
    <row r="2111" spans="1:9" x14ac:dyDescent="0.3">
      <c r="A2111">
        <v>6169413</v>
      </c>
      <c r="B2111">
        <v>7582</v>
      </c>
      <c r="C2111" t="s">
        <v>2152</v>
      </c>
      <c r="D2111" s="1">
        <v>45525</v>
      </c>
      <c r="E2111" t="s">
        <v>1483</v>
      </c>
      <c r="F2111" t="s">
        <v>1653</v>
      </c>
      <c r="G2111">
        <v>73.53</v>
      </c>
      <c r="H2111">
        <v>277.04000000000002</v>
      </c>
      <c r="I2111">
        <v>20370.75</v>
      </c>
    </row>
    <row r="2112" spans="1:9" x14ac:dyDescent="0.3">
      <c r="A2112">
        <v>4178898</v>
      </c>
      <c r="B2112">
        <v>7582</v>
      </c>
      <c r="C2112" t="s">
        <v>2152</v>
      </c>
      <c r="D2112" s="1">
        <v>45167</v>
      </c>
      <c r="E2112" t="s">
        <v>1228</v>
      </c>
      <c r="F2112" t="s">
        <v>1231</v>
      </c>
      <c r="G2112">
        <v>33.76</v>
      </c>
      <c r="H2112">
        <v>151.84</v>
      </c>
      <c r="I2112">
        <v>5126.12</v>
      </c>
    </row>
    <row r="2113" spans="1:9" x14ac:dyDescent="0.3">
      <c r="A2113">
        <v>1746767</v>
      </c>
      <c r="B2113">
        <v>7582</v>
      </c>
      <c r="C2113" t="s">
        <v>2152</v>
      </c>
      <c r="D2113" s="1">
        <v>45006</v>
      </c>
      <c r="E2113" t="s">
        <v>965</v>
      </c>
      <c r="F2113" t="s">
        <v>1804</v>
      </c>
      <c r="G2113">
        <v>74.31</v>
      </c>
      <c r="H2113">
        <v>144.37</v>
      </c>
      <c r="I2113">
        <v>10728.13</v>
      </c>
    </row>
    <row r="2114" spans="1:9" x14ac:dyDescent="0.3">
      <c r="A2114">
        <v>2434092</v>
      </c>
      <c r="B2114">
        <v>7582</v>
      </c>
      <c r="C2114" t="s">
        <v>2152</v>
      </c>
      <c r="D2114" s="1">
        <v>45297</v>
      </c>
      <c r="E2114" t="s">
        <v>965</v>
      </c>
      <c r="F2114" t="s">
        <v>977</v>
      </c>
      <c r="G2114">
        <v>80.08</v>
      </c>
      <c r="H2114">
        <v>633.73</v>
      </c>
      <c r="I2114">
        <v>50749.1</v>
      </c>
    </row>
    <row r="2115" spans="1:9" x14ac:dyDescent="0.3">
      <c r="A2115">
        <v>8658187</v>
      </c>
      <c r="B2115">
        <v>7602</v>
      </c>
      <c r="C2115" t="s">
        <v>2150</v>
      </c>
      <c r="D2115" s="1">
        <v>44844</v>
      </c>
      <c r="E2115" t="s">
        <v>1483</v>
      </c>
      <c r="F2115" t="s">
        <v>1793</v>
      </c>
      <c r="G2115">
        <v>9.99</v>
      </c>
      <c r="H2115">
        <v>261.44</v>
      </c>
      <c r="I2115">
        <v>2611.79</v>
      </c>
    </row>
    <row r="2116" spans="1:9" x14ac:dyDescent="0.3">
      <c r="A2116">
        <v>7774207</v>
      </c>
      <c r="B2116">
        <v>7602</v>
      </c>
      <c r="C2116" t="s">
        <v>2150</v>
      </c>
      <c r="D2116" s="1">
        <v>45548</v>
      </c>
      <c r="E2116" t="s">
        <v>1483</v>
      </c>
      <c r="F2116" t="s">
        <v>1564</v>
      </c>
      <c r="G2116">
        <v>12.7</v>
      </c>
      <c r="H2116">
        <v>135.68</v>
      </c>
      <c r="I2116">
        <v>1723.14</v>
      </c>
    </row>
    <row r="2117" spans="1:9" x14ac:dyDescent="0.3">
      <c r="A2117">
        <v>5616780</v>
      </c>
      <c r="B2117">
        <v>7602</v>
      </c>
      <c r="C2117" t="s">
        <v>2150</v>
      </c>
      <c r="D2117" s="1">
        <v>45186</v>
      </c>
      <c r="E2117" t="s">
        <v>965</v>
      </c>
      <c r="F2117" t="s">
        <v>1942</v>
      </c>
      <c r="G2117">
        <v>10.56</v>
      </c>
      <c r="H2117">
        <v>573.30999999999995</v>
      </c>
      <c r="I2117">
        <v>6054.15</v>
      </c>
    </row>
    <row r="2118" spans="1:9" x14ac:dyDescent="0.3">
      <c r="A2118">
        <v>5944853</v>
      </c>
      <c r="B2118">
        <v>7602</v>
      </c>
      <c r="C2118" t="s">
        <v>2150</v>
      </c>
      <c r="D2118" s="1">
        <v>44837</v>
      </c>
      <c r="E2118" t="s">
        <v>1228</v>
      </c>
      <c r="F2118" t="s">
        <v>1546</v>
      </c>
      <c r="G2118">
        <v>81.67</v>
      </c>
      <c r="H2118">
        <v>63.26</v>
      </c>
      <c r="I2118">
        <v>5166.4399999999996</v>
      </c>
    </row>
    <row r="2119" spans="1:9" x14ac:dyDescent="0.3">
      <c r="A2119">
        <v>6916288</v>
      </c>
      <c r="B2119">
        <v>7602</v>
      </c>
      <c r="C2119" t="s">
        <v>2150</v>
      </c>
      <c r="D2119" s="1">
        <v>45064</v>
      </c>
      <c r="E2119" t="s">
        <v>1724</v>
      </c>
      <c r="F2119" t="s">
        <v>1471</v>
      </c>
      <c r="G2119">
        <v>19.920000000000002</v>
      </c>
      <c r="H2119">
        <v>880.82</v>
      </c>
      <c r="I2119">
        <v>17545.93</v>
      </c>
    </row>
    <row r="2120" spans="1:9" x14ac:dyDescent="0.3">
      <c r="A2120">
        <v>5805482</v>
      </c>
      <c r="B2120">
        <v>7602</v>
      </c>
      <c r="C2120" t="s">
        <v>2150</v>
      </c>
      <c r="D2120" s="1">
        <v>45028</v>
      </c>
      <c r="E2120" t="s">
        <v>1724</v>
      </c>
      <c r="F2120" t="s">
        <v>1155</v>
      </c>
      <c r="G2120">
        <v>80.86</v>
      </c>
      <c r="H2120">
        <v>510.52</v>
      </c>
      <c r="I2120">
        <v>41280.65</v>
      </c>
    </row>
    <row r="2121" spans="1:9" x14ac:dyDescent="0.3">
      <c r="A2121">
        <v>3821308</v>
      </c>
      <c r="B2121">
        <v>7602</v>
      </c>
      <c r="C2121" t="s">
        <v>2151</v>
      </c>
      <c r="D2121" s="1">
        <v>45138</v>
      </c>
      <c r="E2121" t="s">
        <v>965</v>
      </c>
      <c r="F2121" t="s">
        <v>1150</v>
      </c>
      <c r="G2121">
        <v>99.35</v>
      </c>
      <c r="H2121">
        <v>694.4</v>
      </c>
      <c r="I2121">
        <v>68988.639999999999</v>
      </c>
    </row>
    <row r="2122" spans="1:9" x14ac:dyDescent="0.3">
      <c r="A2122">
        <v>1175030</v>
      </c>
      <c r="B2122">
        <v>7602</v>
      </c>
      <c r="C2122" t="s">
        <v>2151</v>
      </c>
      <c r="D2122" s="1">
        <v>44985</v>
      </c>
      <c r="E2122" t="s">
        <v>1483</v>
      </c>
      <c r="F2122" t="s">
        <v>1590</v>
      </c>
      <c r="G2122">
        <v>91.34</v>
      </c>
      <c r="H2122">
        <v>175.05</v>
      </c>
      <c r="I2122">
        <v>15989.07</v>
      </c>
    </row>
    <row r="2123" spans="1:9" x14ac:dyDescent="0.3">
      <c r="A2123">
        <v>6290800</v>
      </c>
      <c r="B2123">
        <v>7602</v>
      </c>
      <c r="C2123" t="s">
        <v>2151</v>
      </c>
      <c r="D2123" s="1">
        <v>45483</v>
      </c>
      <c r="E2123" t="s">
        <v>1483</v>
      </c>
      <c r="F2123" t="s">
        <v>992</v>
      </c>
      <c r="G2123">
        <v>63.58</v>
      </c>
      <c r="H2123">
        <v>246.82</v>
      </c>
      <c r="I2123">
        <v>15692.82</v>
      </c>
    </row>
    <row r="2124" spans="1:9" x14ac:dyDescent="0.3">
      <c r="A2124">
        <v>7153005</v>
      </c>
      <c r="B2124">
        <v>7602</v>
      </c>
      <c r="C2124" t="s">
        <v>2151</v>
      </c>
      <c r="D2124" s="1">
        <v>44867</v>
      </c>
      <c r="E2124" t="s">
        <v>1724</v>
      </c>
      <c r="F2124" t="s">
        <v>1373</v>
      </c>
      <c r="G2124">
        <v>44.39</v>
      </c>
      <c r="H2124">
        <v>776.5</v>
      </c>
      <c r="I2124">
        <v>34468.83</v>
      </c>
    </row>
    <row r="2125" spans="1:9" x14ac:dyDescent="0.3">
      <c r="A2125">
        <v>3755757</v>
      </c>
      <c r="B2125">
        <v>7602</v>
      </c>
      <c r="C2125" t="s">
        <v>2152</v>
      </c>
      <c r="D2125" s="1">
        <v>44945</v>
      </c>
      <c r="E2125" t="s">
        <v>1483</v>
      </c>
      <c r="F2125" t="s">
        <v>1905</v>
      </c>
      <c r="G2125">
        <v>87.65</v>
      </c>
      <c r="H2125">
        <v>999.13</v>
      </c>
      <c r="I2125">
        <v>87573.74</v>
      </c>
    </row>
    <row r="2126" spans="1:9" x14ac:dyDescent="0.3">
      <c r="A2126">
        <v>4539634</v>
      </c>
      <c r="B2126">
        <v>7602</v>
      </c>
      <c r="C2126" t="s">
        <v>2152</v>
      </c>
      <c r="D2126" s="1">
        <v>44982</v>
      </c>
      <c r="E2126" t="s">
        <v>1228</v>
      </c>
      <c r="F2126" t="s">
        <v>1901</v>
      </c>
      <c r="G2126">
        <v>21.38</v>
      </c>
      <c r="H2126">
        <v>400.15</v>
      </c>
      <c r="I2126">
        <v>8555.2099999999991</v>
      </c>
    </row>
    <row r="2127" spans="1:9" x14ac:dyDescent="0.3">
      <c r="A2127">
        <v>1031056</v>
      </c>
      <c r="B2127">
        <v>7602</v>
      </c>
      <c r="C2127" t="s">
        <v>2152</v>
      </c>
      <c r="D2127" s="1">
        <v>45295</v>
      </c>
      <c r="E2127" t="s">
        <v>1228</v>
      </c>
      <c r="F2127" t="s">
        <v>1829</v>
      </c>
      <c r="G2127">
        <v>71.3</v>
      </c>
      <c r="H2127">
        <v>713.04</v>
      </c>
      <c r="I2127">
        <v>50839.75</v>
      </c>
    </row>
    <row r="2128" spans="1:9" x14ac:dyDescent="0.3">
      <c r="A2128">
        <v>8564572</v>
      </c>
      <c r="B2128">
        <v>7602</v>
      </c>
      <c r="C2128" t="s">
        <v>2152</v>
      </c>
      <c r="D2128" s="1">
        <v>45127</v>
      </c>
      <c r="E2128" t="s">
        <v>965</v>
      </c>
      <c r="F2128" t="s">
        <v>1872</v>
      </c>
      <c r="G2128">
        <v>9.3000000000000007</v>
      </c>
      <c r="H2128">
        <v>923.66</v>
      </c>
      <c r="I2128">
        <v>8590.0400000000009</v>
      </c>
    </row>
    <row r="2129" spans="1:9" x14ac:dyDescent="0.3">
      <c r="A2129">
        <v>1429883</v>
      </c>
      <c r="B2129">
        <v>7602</v>
      </c>
      <c r="C2129" t="s">
        <v>2152</v>
      </c>
      <c r="D2129" s="1">
        <v>45403</v>
      </c>
      <c r="E2129" t="s">
        <v>965</v>
      </c>
      <c r="F2129" t="s">
        <v>1007</v>
      </c>
      <c r="G2129">
        <v>74.650000000000006</v>
      </c>
      <c r="H2129">
        <v>745.75</v>
      </c>
      <c r="I2129">
        <v>55670.239999999998</v>
      </c>
    </row>
    <row r="2130" spans="1:9" x14ac:dyDescent="0.3">
      <c r="A2130">
        <v>4721537</v>
      </c>
      <c r="B2130">
        <v>7634</v>
      </c>
      <c r="C2130" t="s">
        <v>2150</v>
      </c>
      <c r="D2130" s="1">
        <v>45149</v>
      </c>
      <c r="E2130" t="s">
        <v>1483</v>
      </c>
      <c r="F2130" t="s">
        <v>1323</v>
      </c>
      <c r="G2130">
        <v>16.73</v>
      </c>
      <c r="H2130">
        <v>301.47000000000003</v>
      </c>
      <c r="I2130">
        <v>5043.59</v>
      </c>
    </row>
    <row r="2131" spans="1:9" x14ac:dyDescent="0.3">
      <c r="A2131">
        <v>2046119</v>
      </c>
      <c r="B2131">
        <v>7634</v>
      </c>
      <c r="C2131" t="s">
        <v>2150</v>
      </c>
      <c r="D2131" s="1">
        <v>45060</v>
      </c>
      <c r="E2131" t="s">
        <v>1724</v>
      </c>
      <c r="F2131" t="s">
        <v>1490</v>
      </c>
      <c r="G2131">
        <v>59.57</v>
      </c>
      <c r="H2131">
        <v>173</v>
      </c>
      <c r="I2131">
        <v>10305.61</v>
      </c>
    </row>
    <row r="2132" spans="1:9" x14ac:dyDescent="0.3">
      <c r="A2132">
        <v>7561616</v>
      </c>
      <c r="B2132">
        <v>7634</v>
      </c>
      <c r="C2132" t="s">
        <v>2151</v>
      </c>
      <c r="D2132" s="1">
        <v>45224</v>
      </c>
      <c r="E2132" t="s">
        <v>965</v>
      </c>
      <c r="F2132" t="s">
        <v>1648</v>
      </c>
      <c r="G2132">
        <v>42.82</v>
      </c>
      <c r="H2132">
        <v>532.09</v>
      </c>
      <c r="I2132">
        <v>22784.09</v>
      </c>
    </row>
    <row r="2133" spans="1:9" x14ac:dyDescent="0.3">
      <c r="A2133">
        <v>9987510</v>
      </c>
      <c r="B2133">
        <v>7634</v>
      </c>
      <c r="C2133" t="s">
        <v>2151</v>
      </c>
      <c r="D2133" s="1">
        <v>45208</v>
      </c>
      <c r="E2133" t="s">
        <v>1483</v>
      </c>
      <c r="F2133" t="s">
        <v>1812</v>
      </c>
      <c r="G2133">
        <v>69.84</v>
      </c>
      <c r="H2133">
        <v>929.1</v>
      </c>
      <c r="I2133">
        <v>64888.34</v>
      </c>
    </row>
    <row r="2134" spans="1:9" x14ac:dyDescent="0.3">
      <c r="A2134">
        <v>9930252</v>
      </c>
      <c r="B2134">
        <v>7634</v>
      </c>
      <c r="C2134" t="s">
        <v>2151</v>
      </c>
      <c r="D2134" s="1">
        <v>45036</v>
      </c>
      <c r="E2134" t="s">
        <v>1483</v>
      </c>
      <c r="F2134" t="s">
        <v>1793</v>
      </c>
      <c r="G2134">
        <v>39.54</v>
      </c>
      <c r="H2134">
        <v>581.84</v>
      </c>
      <c r="I2134">
        <v>23005.95</v>
      </c>
    </row>
    <row r="2135" spans="1:9" x14ac:dyDescent="0.3">
      <c r="A2135">
        <v>5269855</v>
      </c>
      <c r="B2135">
        <v>7634</v>
      </c>
      <c r="C2135" t="s">
        <v>2151</v>
      </c>
      <c r="D2135" s="1">
        <v>45281</v>
      </c>
      <c r="E2135" t="s">
        <v>1724</v>
      </c>
      <c r="F2135" t="s">
        <v>1926</v>
      </c>
      <c r="G2135">
        <v>19.77</v>
      </c>
      <c r="H2135">
        <v>358.11</v>
      </c>
      <c r="I2135">
        <v>7079.83</v>
      </c>
    </row>
    <row r="2136" spans="1:9" x14ac:dyDescent="0.3">
      <c r="A2136">
        <v>8721355</v>
      </c>
      <c r="B2136">
        <v>7634</v>
      </c>
      <c r="C2136" t="s">
        <v>2151</v>
      </c>
      <c r="D2136" s="1">
        <v>44984</v>
      </c>
      <c r="E2136" t="s">
        <v>1724</v>
      </c>
      <c r="F2136" t="s">
        <v>1801</v>
      </c>
      <c r="G2136">
        <v>12</v>
      </c>
      <c r="H2136">
        <v>923.86</v>
      </c>
      <c r="I2136">
        <v>11086.32</v>
      </c>
    </row>
    <row r="2137" spans="1:9" x14ac:dyDescent="0.3">
      <c r="A2137">
        <v>2541801</v>
      </c>
      <c r="B2137">
        <v>7634</v>
      </c>
      <c r="C2137" t="s">
        <v>2152</v>
      </c>
      <c r="D2137" s="1">
        <v>45409</v>
      </c>
      <c r="E2137" t="s">
        <v>1483</v>
      </c>
      <c r="F2137" t="s">
        <v>1866</v>
      </c>
      <c r="G2137">
        <v>16.22</v>
      </c>
      <c r="H2137">
        <v>597.02</v>
      </c>
      <c r="I2137">
        <v>9683.66</v>
      </c>
    </row>
    <row r="2138" spans="1:9" x14ac:dyDescent="0.3">
      <c r="A2138">
        <v>1896551</v>
      </c>
      <c r="B2138">
        <v>7634</v>
      </c>
      <c r="C2138" t="s">
        <v>2152</v>
      </c>
      <c r="D2138" s="1">
        <v>44909</v>
      </c>
      <c r="E2138" t="s">
        <v>1724</v>
      </c>
      <c r="F2138" t="s">
        <v>1728</v>
      </c>
      <c r="G2138">
        <v>55.9</v>
      </c>
      <c r="H2138">
        <v>126.81</v>
      </c>
      <c r="I2138">
        <v>7088.68</v>
      </c>
    </row>
    <row r="2139" spans="1:9" x14ac:dyDescent="0.3">
      <c r="A2139">
        <v>9728913</v>
      </c>
      <c r="B2139">
        <v>7634</v>
      </c>
      <c r="C2139" t="s">
        <v>2152</v>
      </c>
      <c r="D2139" s="1">
        <v>45193</v>
      </c>
      <c r="E2139" t="s">
        <v>965</v>
      </c>
      <c r="F2139" t="s">
        <v>1006</v>
      </c>
      <c r="G2139">
        <v>85.26</v>
      </c>
      <c r="H2139">
        <v>774.52</v>
      </c>
      <c r="I2139">
        <v>66035.58</v>
      </c>
    </row>
    <row r="2140" spans="1:9" x14ac:dyDescent="0.3">
      <c r="A2140">
        <v>2867161</v>
      </c>
      <c r="B2140">
        <v>7654</v>
      </c>
      <c r="C2140" t="s">
        <v>2150</v>
      </c>
      <c r="D2140" s="1">
        <v>45018</v>
      </c>
      <c r="E2140" t="s">
        <v>1483</v>
      </c>
      <c r="F2140" t="s">
        <v>1276</v>
      </c>
      <c r="G2140">
        <v>71.010000000000005</v>
      </c>
      <c r="H2140">
        <v>580.86</v>
      </c>
      <c r="I2140">
        <v>41246.870000000003</v>
      </c>
    </row>
    <row r="2141" spans="1:9" x14ac:dyDescent="0.3">
      <c r="A2141">
        <v>6918545</v>
      </c>
      <c r="B2141">
        <v>7654</v>
      </c>
      <c r="C2141" t="s">
        <v>2150</v>
      </c>
      <c r="D2141" s="1">
        <v>45357</v>
      </c>
      <c r="E2141" t="s">
        <v>965</v>
      </c>
      <c r="F2141" t="s">
        <v>1245</v>
      </c>
      <c r="G2141">
        <v>16.100000000000001</v>
      </c>
      <c r="H2141">
        <v>605.16999999999996</v>
      </c>
      <c r="I2141">
        <v>9743.24</v>
      </c>
    </row>
    <row r="2142" spans="1:9" x14ac:dyDescent="0.3">
      <c r="A2142">
        <v>1783190</v>
      </c>
      <c r="B2142">
        <v>7654</v>
      </c>
      <c r="C2142" t="s">
        <v>2150</v>
      </c>
      <c r="D2142" s="1">
        <v>45473</v>
      </c>
      <c r="E2142" t="s">
        <v>1228</v>
      </c>
      <c r="F2142" t="s">
        <v>1599</v>
      </c>
      <c r="G2142">
        <v>30.9</v>
      </c>
      <c r="H2142">
        <v>83.78</v>
      </c>
      <c r="I2142">
        <v>2588.8000000000002</v>
      </c>
    </row>
    <row r="2143" spans="1:9" x14ac:dyDescent="0.3">
      <c r="A2143">
        <v>8584490</v>
      </c>
      <c r="B2143">
        <v>7654</v>
      </c>
      <c r="C2143" t="s">
        <v>2150</v>
      </c>
      <c r="D2143" s="1">
        <v>45207</v>
      </c>
      <c r="E2143" t="s">
        <v>1228</v>
      </c>
      <c r="F2143" t="s">
        <v>1191</v>
      </c>
      <c r="G2143">
        <v>62</v>
      </c>
      <c r="H2143">
        <v>580.12</v>
      </c>
      <c r="I2143">
        <v>35967.440000000002</v>
      </c>
    </row>
    <row r="2144" spans="1:9" x14ac:dyDescent="0.3">
      <c r="A2144">
        <v>4399706</v>
      </c>
      <c r="B2144">
        <v>7654</v>
      </c>
      <c r="C2144" t="s">
        <v>2150</v>
      </c>
      <c r="D2144" s="1">
        <v>45236</v>
      </c>
      <c r="E2144" t="s">
        <v>1228</v>
      </c>
      <c r="F2144" t="s">
        <v>1378</v>
      </c>
      <c r="G2144">
        <v>66.53</v>
      </c>
      <c r="H2144">
        <v>940.89</v>
      </c>
      <c r="I2144">
        <v>62597.41</v>
      </c>
    </row>
    <row r="2145" spans="1:9" x14ac:dyDescent="0.3">
      <c r="A2145">
        <v>1115913</v>
      </c>
      <c r="B2145">
        <v>7654</v>
      </c>
      <c r="C2145" t="s">
        <v>2150</v>
      </c>
      <c r="D2145" s="1">
        <v>45210</v>
      </c>
      <c r="E2145" t="s">
        <v>1724</v>
      </c>
      <c r="F2145" t="s">
        <v>1121</v>
      </c>
      <c r="G2145">
        <v>77.239999999999995</v>
      </c>
      <c r="H2145">
        <v>351.37</v>
      </c>
      <c r="I2145">
        <v>27139.82</v>
      </c>
    </row>
    <row r="2146" spans="1:9" x14ac:dyDescent="0.3">
      <c r="A2146">
        <v>7420949</v>
      </c>
      <c r="B2146">
        <v>7654</v>
      </c>
      <c r="C2146" t="s">
        <v>2150</v>
      </c>
      <c r="D2146" s="1">
        <v>45019</v>
      </c>
      <c r="E2146" t="s">
        <v>1724</v>
      </c>
      <c r="F2146" t="s">
        <v>1477</v>
      </c>
      <c r="G2146">
        <v>21.47</v>
      </c>
      <c r="H2146">
        <v>535.24</v>
      </c>
      <c r="I2146">
        <v>11491.6</v>
      </c>
    </row>
    <row r="2147" spans="1:9" x14ac:dyDescent="0.3">
      <c r="A2147">
        <v>3899355</v>
      </c>
      <c r="B2147">
        <v>7654</v>
      </c>
      <c r="C2147" t="s">
        <v>2150</v>
      </c>
      <c r="D2147" s="1">
        <v>44922</v>
      </c>
      <c r="E2147" t="s">
        <v>1724</v>
      </c>
      <c r="F2147" t="s">
        <v>1057</v>
      </c>
      <c r="G2147">
        <v>78.989999999999995</v>
      </c>
      <c r="H2147">
        <v>826.2</v>
      </c>
      <c r="I2147">
        <v>65261.54</v>
      </c>
    </row>
    <row r="2148" spans="1:9" x14ac:dyDescent="0.3">
      <c r="A2148">
        <v>6462662</v>
      </c>
      <c r="B2148">
        <v>7654</v>
      </c>
      <c r="C2148" t="s">
        <v>2151</v>
      </c>
      <c r="D2148" s="1">
        <v>45172</v>
      </c>
      <c r="E2148" t="s">
        <v>965</v>
      </c>
      <c r="F2148" t="s">
        <v>1713</v>
      </c>
      <c r="G2148">
        <v>28.13</v>
      </c>
      <c r="H2148">
        <v>749.97</v>
      </c>
      <c r="I2148">
        <v>21096.66</v>
      </c>
    </row>
    <row r="2149" spans="1:9" x14ac:dyDescent="0.3">
      <c r="A2149">
        <v>5218174</v>
      </c>
      <c r="B2149">
        <v>7654</v>
      </c>
      <c r="C2149" t="s">
        <v>2151</v>
      </c>
      <c r="D2149" s="1">
        <v>45338</v>
      </c>
      <c r="E2149" t="s">
        <v>965</v>
      </c>
      <c r="F2149" t="s">
        <v>1507</v>
      </c>
      <c r="G2149">
        <v>45.82</v>
      </c>
      <c r="H2149">
        <v>376.63</v>
      </c>
      <c r="I2149">
        <v>17257.189999999999</v>
      </c>
    </row>
    <row r="2150" spans="1:9" x14ac:dyDescent="0.3">
      <c r="A2150">
        <v>4772247</v>
      </c>
      <c r="B2150">
        <v>7654</v>
      </c>
      <c r="C2150" t="s">
        <v>2151</v>
      </c>
      <c r="D2150" s="1">
        <v>45337</v>
      </c>
      <c r="E2150" t="s">
        <v>1483</v>
      </c>
      <c r="F2150" t="s">
        <v>1535</v>
      </c>
      <c r="G2150">
        <v>7.15</v>
      </c>
      <c r="H2150">
        <v>567.21</v>
      </c>
      <c r="I2150">
        <v>4055.55</v>
      </c>
    </row>
    <row r="2151" spans="1:9" x14ac:dyDescent="0.3">
      <c r="A2151">
        <v>9110840</v>
      </c>
      <c r="B2151">
        <v>7654</v>
      </c>
      <c r="C2151" t="s">
        <v>2151</v>
      </c>
      <c r="D2151" s="1">
        <v>45014</v>
      </c>
      <c r="E2151" t="s">
        <v>1724</v>
      </c>
      <c r="F2151" t="s">
        <v>1389</v>
      </c>
      <c r="G2151">
        <v>5.44</v>
      </c>
      <c r="H2151">
        <v>742.92</v>
      </c>
      <c r="I2151">
        <v>4041.48</v>
      </c>
    </row>
    <row r="2152" spans="1:9" x14ac:dyDescent="0.3">
      <c r="A2152">
        <v>5133223</v>
      </c>
      <c r="B2152">
        <v>7654</v>
      </c>
      <c r="C2152" t="s">
        <v>2151</v>
      </c>
      <c r="D2152" s="1">
        <v>44937</v>
      </c>
      <c r="E2152" t="s">
        <v>1228</v>
      </c>
      <c r="F2152" t="s">
        <v>1691</v>
      </c>
      <c r="G2152">
        <v>50.12</v>
      </c>
      <c r="H2152">
        <v>562.91</v>
      </c>
      <c r="I2152">
        <v>28213.05</v>
      </c>
    </row>
    <row r="2153" spans="1:9" x14ac:dyDescent="0.3">
      <c r="A2153">
        <v>1051396</v>
      </c>
      <c r="B2153">
        <v>7654</v>
      </c>
      <c r="C2153" t="s">
        <v>2151</v>
      </c>
      <c r="D2153" s="1">
        <v>45397</v>
      </c>
      <c r="E2153" t="s">
        <v>1228</v>
      </c>
      <c r="F2153" t="s">
        <v>1070</v>
      </c>
      <c r="G2153">
        <v>48.72</v>
      </c>
      <c r="H2153">
        <v>408.33</v>
      </c>
      <c r="I2153">
        <v>19893.84</v>
      </c>
    </row>
    <row r="2154" spans="1:9" x14ac:dyDescent="0.3">
      <c r="A2154">
        <v>9599865</v>
      </c>
      <c r="B2154">
        <v>7654</v>
      </c>
      <c r="C2154" t="s">
        <v>2152</v>
      </c>
      <c r="D2154" s="1">
        <v>45364</v>
      </c>
      <c r="E2154" t="s">
        <v>1483</v>
      </c>
      <c r="F2154" t="s">
        <v>1559</v>
      </c>
      <c r="G2154">
        <v>68.06</v>
      </c>
      <c r="H2154">
        <v>222.78</v>
      </c>
      <c r="I2154">
        <v>15162.41</v>
      </c>
    </row>
    <row r="2155" spans="1:9" x14ac:dyDescent="0.3">
      <c r="A2155">
        <v>6490689</v>
      </c>
      <c r="B2155">
        <v>7654</v>
      </c>
      <c r="C2155" t="s">
        <v>2152</v>
      </c>
      <c r="D2155" s="1">
        <v>45022</v>
      </c>
      <c r="E2155" t="s">
        <v>1483</v>
      </c>
      <c r="F2155" t="s">
        <v>1492</v>
      </c>
      <c r="G2155">
        <v>51.66</v>
      </c>
      <c r="H2155">
        <v>677.96</v>
      </c>
      <c r="I2155">
        <v>35023.410000000003</v>
      </c>
    </row>
    <row r="2156" spans="1:9" x14ac:dyDescent="0.3">
      <c r="A2156">
        <v>5213594</v>
      </c>
      <c r="B2156">
        <v>7654</v>
      </c>
      <c r="C2156" t="s">
        <v>2152</v>
      </c>
      <c r="D2156" s="1">
        <v>45269</v>
      </c>
      <c r="E2156" t="s">
        <v>1228</v>
      </c>
      <c r="F2156" t="s">
        <v>1777</v>
      </c>
      <c r="G2156">
        <v>95.27</v>
      </c>
      <c r="H2156">
        <v>120.36</v>
      </c>
      <c r="I2156">
        <v>11466.7</v>
      </c>
    </row>
    <row r="2157" spans="1:9" x14ac:dyDescent="0.3">
      <c r="A2157">
        <v>3110651</v>
      </c>
      <c r="B2157">
        <v>7654</v>
      </c>
      <c r="C2157" t="s">
        <v>2152</v>
      </c>
      <c r="D2157" s="1">
        <v>45248</v>
      </c>
      <c r="E2157" t="s">
        <v>1228</v>
      </c>
      <c r="F2157" t="s">
        <v>1019</v>
      </c>
      <c r="G2157">
        <v>11.39</v>
      </c>
      <c r="H2157">
        <v>144.19</v>
      </c>
      <c r="I2157">
        <v>1642.32</v>
      </c>
    </row>
    <row r="2158" spans="1:9" x14ac:dyDescent="0.3">
      <c r="A2158">
        <v>9125482</v>
      </c>
      <c r="B2158">
        <v>7654</v>
      </c>
      <c r="C2158" t="s">
        <v>2152</v>
      </c>
      <c r="D2158" s="1">
        <v>44989</v>
      </c>
      <c r="E2158" t="s">
        <v>965</v>
      </c>
      <c r="F2158" t="s">
        <v>1420</v>
      </c>
      <c r="G2158">
        <v>85.3</v>
      </c>
      <c r="H2158">
        <v>463.48</v>
      </c>
      <c r="I2158">
        <v>39534.839999999997</v>
      </c>
    </row>
    <row r="2159" spans="1:9" x14ac:dyDescent="0.3">
      <c r="A2159">
        <v>2233639</v>
      </c>
      <c r="B2159">
        <v>7655</v>
      </c>
      <c r="C2159" t="s">
        <v>2150</v>
      </c>
      <c r="D2159" s="1">
        <v>44971</v>
      </c>
      <c r="E2159" t="s">
        <v>1483</v>
      </c>
      <c r="F2159" t="s">
        <v>1401</v>
      </c>
      <c r="G2159">
        <v>32.5</v>
      </c>
      <c r="H2159">
        <v>195.88</v>
      </c>
      <c r="I2159">
        <v>6366.1</v>
      </c>
    </row>
    <row r="2160" spans="1:9" x14ac:dyDescent="0.3">
      <c r="A2160">
        <v>8114720</v>
      </c>
      <c r="B2160">
        <v>7655</v>
      </c>
      <c r="C2160" t="s">
        <v>2150</v>
      </c>
      <c r="D2160" s="1">
        <v>45084</v>
      </c>
      <c r="E2160" t="s">
        <v>965</v>
      </c>
      <c r="F2160" t="s">
        <v>1610</v>
      </c>
      <c r="G2160">
        <v>27.86</v>
      </c>
      <c r="H2160">
        <v>881.89</v>
      </c>
      <c r="I2160">
        <v>24569.46</v>
      </c>
    </row>
    <row r="2161" spans="1:9" x14ac:dyDescent="0.3">
      <c r="A2161">
        <v>9242769</v>
      </c>
      <c r="B2161">
        <v>7655</v>
      </c>
      <c r="C2161" t="s">
        <v>2150</v>
      </c>
      <c r="D2161" s="1">
        <v>44891</v>
      </c>
      <c r="E2161" t="s">
        <v>1724</v>
      </c>
      <c r="F2161" t="s">
        <v>1906</v>
      </c>
      <c r="G2161">
        <v>75.95</v>
      </c>
      <c r="H2161">
        <v>56.57</v>
      </c>
      <c r="I2161">
        <v>4296.49</v>
      </c>
    </row>
    <row r="2162" spans="1:9" x14ac:dyDescent="0.3">
      <c r="A2162">
        <v>2979701</v>
      </c>
      <c r="B2162">
        <v>7655</v>
      </c>
      <c r="C2162" t="s">
        <v>2150</v>
      </c>
      <c r="D2162" s="1">
        <v>45221</v>
      </c>
      <c r="E2162" t="s">
        <v>1724</v>
      </c>
      <c r="F2162" t="s">
        <v>1158</v>
      </c>
      <c r="G2162">
        <v>53.45</v>
      </c>
      <c r="H2162">
        <v>660.54</v>
      </c>
      <c r="I2162">
        <v>35305.86</v>
      </c>
    </row>
    <row r="2163" spans="1:9" x14ac:dyDescent="0.3">
      <c r="A2163">
        <v>9987797</v>
      </c>
      <c r="B2163">
        <v>7655</v>
      </c>
      <c r="C2163" t="s">
        <v>2150</v>
      </c>
      <c r="D2163" s="1">
        <v>44849</v>
      </c>
      <c r="E2163" t="s">
        <v>1724</v>
      </c>
      <c r="F2163" t="s">
        <v>1029</v>
      </c>
      <c r="G2163">
        <v>74.290000000000006</v>
      </c>
      <c r="H2163">
        <v>534.96</v>
      </c>
      <c r="I2163">
        <v>39742.18</v>
      </c>
    </row>
    <row r="2164" spans="1:9" x14ac:dyDescent="0.3">
      <c r="A2164">
        <v>2867018</v>
      </c>
      <c r="B2164">
        <v>7655</v>
      </c>
      <c r="C2164" t="s">
        <v>2151</v>
      </c>
      <c r="D2164" s="1">
        <v>44834</v>
      </c>
      <c r="E2164" t="s">
        <v>965</v>
      </c>
      <c r="F2164" t="s">
        <v>1204</v>
      </c>
      <c r="G2164">
        <v>69.3</v>
      </c>
      <c r="H2164">
        <v>895.64</v>
      </c>
      <c r="I2164">
        <v>62067.85</v>
      </c>
    </row>
    <row r="2165" spans="1:9" x14ac:dyDescent="0.3">
      <c r="A2165">
        <v>8145003</v>
      </c>
      <c r="B2165">
        <v>7655</v>
      </c>
      <c r="C2165" t="s">
        <v>2151</v>
      </c>
      <c r="D2165" s="1">
        <v>45166</v>
      </c>
      <c r="E2165" t="s">
        <v>965</v>
      </c>
      <c r="F2165" t="s">
        <v>1946</v>
      </c>
      <c r="G2165">
        <v>97.26</v>
      </c>
      <c r="H2165">
        <v>207.1</v>
      </c>
      <c r="I2165">
        <v>20142.55</v>
      </c>
    </row>
    <row r="2166" spans="1:9" x14ac:dyDescent="0.3">
      <c r="A2166">
        <v>6996657</v>
      </c>
      <c r="B2166">
        <v>7655</v>
      </c>
      <c r="C2166" t="s">
        <v>2151</v>
      </c>
      <c r="D2166" s="1">
        <v>45330</v>
      </c>
      <c r="E2166" t="s">
        <v>1483</v>
      </c>
      <c r="F2166" t="s">
        <v>1818</v>
      </c>
      <c r="G2166">
        <v>92.4</v>
      </c>
      <c r="H2166">
        <v>771.96</v>
      </c>
      <c r="I2166">
        <v>71329.100000000006</v>
      </c>
    </row>
    <row r="2167" spans="1:9" x14ac:dyDescent="0.3">
      <c r="A2167">
        <v>3810242</v>
      </c>
      <c r="B2167">
        <v>7655</v>
      </c>
      <c r="C2167" t="s">
        <v>2151</v>
      </c>
      <c r="D2167" s="1">
        <v>45440</v>
      </c>
      <c r="E2167" t="s">
        <v>1483</v>
      </c>
      <c r="F2167" t="s">
        <v>1161</v>
      </c>
      <c r="G2167">
        <v>9.17</v>
      </c>
      <c r="H2167">
        <v>680.36</v>
      </c>
      <c r="I2167">
        <v>6238.9</v>
      </c>
    </row>
    <row r="2168" spans="1:9" x14ac:dyDescent="0.3">
      <c r="A2168">
        <v>1842122</v>
      </c>
      <c r="B2168">
        <v>7655</v>
      </c>
      <c r="C2168" t="s">
        <v>2151</v>
      </c>
      <c r="D2168" s="1">
        <v>45119</v>
      </c>
      <c r="E2168" t="s">
        <v>1724</v>
      </c>
      <c r="F2168" t="s">
        <v>1435</v>
      </c>
      <c r="G2168">
        <v>67.760000000000005</v>
      </c>
      <c r="H2168">
        <v>121.86</v>
      </c>
      <c r="I2168">
        <v>8257.23</v>
      </c>
    </row>
    <row r="2169" spans="1:9" x14ac:dyDescent="0.3">
      <c r="A2169">
        <v>7262012</v>
      </c>
      <c r="B2169">
        <v>7655</v>
      </c>
      <c r="C2169" t="s">
        <v>2151</v>
      </c>
      <c r="D2169" s="1">
        <v>45339</v>
      </c>
      <c r="E2169" t="s">
        <v>1228</v>
      </c>
      <c r="F2169" t="s">
        <v>1025</v>
      </c>
      <c r="G2169">
        <v>99.42</v>
      </c>
      <c r="H2169">
        <v>61.61</v>
      </c>
      <c r="I2169">
        <v>6125.27</v>
      </c>
    </row>
    <row r="2170" spans="1:9" x14ac:dyDescent="0.3">
      <c r="A2170">
        <v>2089976</v>
      </c>
      <c r="B2170">
        <v>7655</v>
      </c>
      <c r="C2170" t="s">
        <v>2152</v>
      </c>
      <c r="D2170" s="1">
        <v>45327</v>
      </c>
      <c r="E2170" t="s">
        <v>1483</v>
      </c>
      <c r="F2170" t="s">
        <v>1728</v>
      </c>
      <c r="G2170">
        <v>93.35</v>
      </c>
      <c r="H2170">
        <v>947.94</v>
      </c>
      <c r="I2170">
        <v>88490.2</v>
      </c>
    </row>
    <row r="2171" spans="1:9" x14ac:dyDescent="0.3">
      <c r="A2171">
        <v>2942507</v>
      </c>
      <c r="B2171">
        <v>7655</v>
      </c>
      <c r="C2171" t="s">
        <v>2152</v>
      </c>
      <c r="D2171" s="1">
        <v>44943</v>
      </c>
      <c r="E2171" t="s">
        <v>1228</v>
      </c>
      <c r="F2171" t="s">
        <v>1753</v>
      </c>
      <c r="G2171">
        <v>82.58</v>
      </c>
      <c r="H2171">
        <v>179.31</v>
      </c>
      <c r="I2171">
        <v>14807.42</v>
      </c>
    </row>
    <row r="2172" spans="1:9" x14ac:dyDescent="0.3">
      <c r="A2172">
        <v>1874296</v>
      </c>
      <c r="B2172">
        <v>7655</v>
      </c>
      <c r="C2172" t="s">
        <v>2152</v>
      </c>
      <c r="D2172" s="1">
        <v>44950</v>
      </c>
      <c r="E2172" t="s">
        <v>965</v>
      </c>
      <c r="F2172" t="s">
        <v>1079</v>
      </c>
      <c r="G2172">
        <v>18.84</v>
      </c>
      <c r="H2172">
        <v>820.5</v>
      </c>
      <c r="I2172">
        <v>15458.22</v>
      </c>
    </row>
    <row r="2173" spans="1:9" x14ac:dyDescent="0.3">
      <c r="A2173">
        <v>7976577</v>
      </c>
      <c r="B2173">
        <v>7655</v>
      </c>
      <c r="C2173" t="s">
        <v>2152</v>
      </c>
      <c r="D2173" s="1">
        <v>45299</v>
      </c>
      <c r="E2173" t="s">
        <v>965</v>
      </c>
      <c r="F2173" t="s">
        <v>1300</v>
      </c>
      <c r="G2173">
        <v>11.65</v>
      </c>
      <c r="H2173">
        <v>868.43</v>
      </c>
      <c r="I2173">
        <v>10117.209999999999</v>
      </c>
    </row>
    <row r="2174" spans="1:9" x14ac:dyDescent="0.3">
      <c r="A2174">
        <v>6018402</v>
      </c>
      <c r="B2174">
        <v>7655</v>
      </c>
      <c r="C2174" t="s">
        <v>2152</v>
      </c>
      <c r="D2174" s="1">
        <v>45300</v>
      </c>
      <c r="E2174" t="s">
        <v>965</v>
      </c>
      <c r="F2174" t="s">
        <v>1186</v>
      </c>
      <c r="G2174">
        <v>29.8</v>
      </c>
      <c r="H2174">
        <v>923.32</v>
      </c>
      <c r="I2174">
        <v>27514.94</v>
      </c>
    </row>
    <row r="2175" spans="1:9" x14ac:dyDescent="0.3">
      <c r="A2175">
        <v>9628830</v>
      </c>
      <c r="B2175">
        <v>7691</v>
      </c>
      <c r="C2175" t="s">
        <v>2150</v>
      </c>
      <c r="D2175" s="1">
        <v>44995</v>
      </c>
      <c r="E2175" t="s">
        <v>965</v>
      </c>
      <c r="F2175" t="s">
        <v>1325</v>
      </c>
      <c r="G2175">
        <v>66.94</v>
      </c>
      <c r="H2175">
        <v>999.71</v>
      </c>
      <c r="I2175">
        <v>66920.59</v>
      </c>
    </row>
    <row r="2176" spans="1:9" x14ac:dyDescent="0.3">
      <c r="A2176">
        <v>9265847</v>
      </c>
      <c r="B2176">
        <v>7691</v>
      </c>
      <c r="C2176" t="s">
        <v>2150</v>
      </c>
      <c r="D2176" s="1">
        <v>45386</v>
      </c>
      <c r="E2176" t="s">
        <v>965</v>
      </c>
      <c r="F2176" t="s">
        <v>1706</v>
      </c>
      <c r="G2176">
        <v>81.489999999999995</v>
      </c>
      <c r="H2176">
        <v>819.82</v>
      </c>
      <c r="I2176">
        <v>66807.13</v>
      </c>
    </row>
    <row r="2177" spans="1:9" x14ac:dyDescent="0.3">
      <c r="A2177">
        <v>4528311</v>
      </c>
      <c r="B2177">
        <v>7691</v>
      </c>
      <c r="C2177" t="s">
        <v>2150</v>
      </c>
      <c r="D2177" s="1">
        <v>45293</v>
      </c>
      <c r="E2177" t="s">
        <v>1228</v>
      </c>
      <c r="F2177" t="s">
        <v>1747</v>
      </c>
      <c r="G2177">
        <v>3.97</v>
      </c>
      <c r="H2177">
        <v>593.07000000000005</v>
      </c>
      <c r="I2177">
        <v>2354.4899999999998</v>
      </c>
    </row>
    <row r="2178" spans="1:9" x14ac:dyDescent="0.3">
      <c r="A2178">
        <v>6911510</v>
      </c>
      <c r="B2178">
        <v>7691</v>
      </c>
      <c r="C2178" t="s">
        <v>2151</v>
      </c>
      <c r="D2178" s="1">
        <v>45274</v>
      </c>
      <c r="E2178" t="s">
        <v>1483</v>
      </c>
      <c r="F2178" t="s">
        <v>1575</v>
      </c>
      <c r="G2178">
        <v>66.180000000000007</v>
      </c>
      <c r="H2178">
        <v>590.29</v>
      </c>
      <c r="I2178">
        <v>39065.39</v>
      </c>
    </row>
    <row r="2179" spans="1:9" x14ac:dyDescent="0.3">
      <c r="A2179">
        <v>1532281</v>
      </c>
      <c r="B2179">
        <v>7691</v>
      </c>
      <c r="C2179" t="s">
        <v>2151</v>
      </c>
      <c r="D2179" s="1">
        <v>44904</v>
      </c>
      <c r="E2179" t="s">
        <v>1483</v>
      </c>
      <c r="F2179" t="s">
        <v>1481</v>
      </c>
      <c r="G2179">
        <v>10.43</v>
      </c>
      <c r="H2179">
        <v>666.88</v>
      </c>
      <c r="I2179">
        <v>6955.56</v>
      </c>
    </row>
    <row r="2180" spans="1:9" x14ac:dyDescent="0.3">
      <c r="A2180">
        <v>1294271</v>
      </c>
      <c r="B2180">
        <v>7691</v>
      </c>
      <c r="C2180" t="s">
        <v>2151</v>
      </c>
      <c r="D2180" s="1">
        <v>45026</v>
      </c>
      <c r="E2180" t="s">
        <v>1724</v>
      </c>
      <c r="F2180" t="s">
        <v>1288</v>
      </c>
      <c r="G2180">
        <v>26.86</v>
      </c>
      <c r="H2180">
        <v>263.72000000000003</v>
      </c>
      <c r="I2180">
        <v>7083.52</v>
      </c>
    </row>
    <row r="2181" spans="1:9" x14ac:dyDescent="0.3">
      <c r="A2181">
        <v>3355250</v>
      </c>
      <c r="B2181">
        <v>7691</v>
      </c>
      <c r="C2181" t="s">
        <v>2152</v>
      </c>
      <c r="D2181" s="1">
        <v>45395</v>
      </c>
      <c r="E2181" t="s">
        <v>1483</v>
      </c>
      <c r="F2181" t="s">
        <v>1845</v>
      </c>
      <c r="G2181">
        <v>81.17</v>
      </c>
      <c r="H2181">
        <v>437.79</v>
      </c>
      <c r="I2181">
        <v>35535.410000000003</v>
      </c>
    </row>
    <row r="2182" spans="1:9" x14ac:dyDescent="0.3">
      <c r="A2182">
        <v>8145236</v>
      </c>
      <c r="B2182">
        <v>7691</v>
      </c>
      <c r="C2182" t="s">
        <v>2152</v>
      </c>
      <c r="D2182" s="1">
        <v>45124</v>
      </c>
      <c r="E2182" t="s">
        <v>1483</v>
      </c>
      <c r="F2182" t="s">
        <v>1479</v>
      </c>
      <c r="G2182">
        <v>64.72</v>
      </c>
      <c r="H2182">
        <v>950.3</v>
      </c>
      <c r="I2182">
        <v>61503.42</v>
      </c>
    </row>
    <row r="2183" spans="1:9" x14ac:dyDescent="0.3">
      <c r="A2183">
        <v>3162901</v>
      </c>
      <c r="B2183">
        <v>7691</v>
      </c>
      <c r="C2183" t="s">
        <v>2152</v>
      </c>
      <c r="D2183" s="1">
        <v>45406</v>
      </c>
      <c r="E2183" t="s">
        <v>965</v>
      </c>
      <c r="F2183" t="s">
        <v>1274</v>
      </c>
      <c r="G2183">
        <v>49.63</v>
      </c>
      <c r="H2183">
        <v>143.55000000000001</v>
      </c>
      <c r="I2183">
        <v>7124.39</v>
      </c>
    </row>
    <row r="2184" spans="1:9" x14ac:dyDescent="0.3">
      <c r="A2184">
        <v>5450241</v>
      </c>
      <c r="B2184">
        <v>7747</v>
      </c>
      <c r="C2184" t="s">
        <v>2150</v>
      </c>
      <c r="D2184" s="1">
        <v>45372</v>
      </c>
      <c r="E2184" t="s">
        <v>1483</v>
      </c>
      <c r="F2184" t="s">
        <v>1794</v>
      </c>
      <c r="G2184">
        <v>83.26</v>
      </c>
      <c r="H2184">
        <v>309.08999999999997</v>
      </c>
      <c r="I2184">
        <v>25734.83</v>
      </c>
    </row>
    <row r="2185" spans="1:9" x14ac:dyDescent="0.3">
      <c r="A2185">
        <v>8651038</v>
      </c>
      <c r="B2185">
        <v>7747</v>
      </c>
      <c r="C2185" t="s">
        <v>2150</v>
      </c>
      <c r="D2185" s="1">
        <v>45549</v>
      </c>
      <c r="E2185" t="s">
        <v>1483</v>
      </c>
      <c r="F2185" t="s">
        <v>1369</v>
      </c>
      <c r="G2185">
        <v>82.26</v>
      </c>
      <c r="H2185">
        <v>880.49</v>
      </c>
      <c r="I2185">
        <v>72429.11</v>
      </c>
    </row>
    <row r="2186" spans="1:9" x14ac:dyDescent="0.3">
      <c r="A2186">
        <v>8237955</v>
      </c>
      <c r="B2186">
        <v>7747</v>
      </c>
      <c r="C2186" t="s">
        <v>2150</v>
      </c>
      <c r="D2186" s="1">
        <v>45336</v>
      </c>
      <c r="E2186" t="s">
        <v>965</v>
      </c>
      <c r="F2186" t="s">
        <v>992</v>
      </c>
      <c r="G2186">
        <v>99.43</v>
      </c>
      <c r="H2186">
        <v>604.21</v>
      </c>
      <c r="I2186">
        <v>60076.6</v>
      </c>
    </row>
    <row r="2187" spans="1:9" x14ac:dyDescent="0.3">
      <c r="A2187">
        <v>9570821</v>
      </c>
      <c r="B2187">
        <v>7747</v>
      </c>
      <c r="C2187" t="s">
        <v>2150</v>
      </c>
      <c r="D2187" s="1">
        <v>45107</v>
      </c>
      <c r="E2187" t="s">
        <v>965</v>
      </c>
      <c r="F2187" t="s">
        <v>1467</v>
      </c>
      <c r="G2187">
        <v>4.72</v>
      </c>
      <c r="H2187">
        <v>544.94000000000005</v>
      </c>
      <c r="I2187">
        <v>2572.12</v>
      </c>
    </row>
    <row r="2188" spans="1:9" x14ac:dyDescent="0.3">
      <c r="A2188">
        <v>5098830</v>
      </c>
      <c r="B2188">
        <v>7747</v>
      </c>
      <c r="C2188" t="s">
        <v>2150</v>
      </c>
      <c r="D2188" s="1">
        <v>45396</v>
      </c>
      <c r="E2188" t="s">
        <v>965</v>
      </c>
      <c r="F2188" t="s">
        <v>1158</v>
      </c>
      <c r="G2188">
        <v>21.44</v>
      </c>
      <c r="H2188">
        <v>771.21</v>
      </c>
      <c r="I2188">
        <v>16534.740000000002</v>
      </c>
    </row>
    <row r="2189" spans="1:9" x14ac:dyDescent="0.3">
      <c r="A2189">
        <v>9180714</v>
      </c>
      <c r="B2189">
        <v>7747</v>
      </c>
      <c r="C2189" t="s">
        <v>2150</v>
      </c>
      <c r="D2189" s="1">
        <v>45167</v>
      </c>
      <c r="E2189" t="s">
        <v>1228</v>
      </c>
      <c r="F2189" t="s">
        <v>1776</v>
      </c>
      <c r="G2189">
        <v>25.73</v>
      </c>
      <c r="H2189">
        <v>304.02</v>
      </c>
      <c r="I2189">
        <v>7822.43</v>
      </c>
    </row>
    <row r="2190" spans="1:9" x14ac:dyDescent="0.3">
      <c r="A2190">
        <v>1028905</v>
      </c>
      <c r="B2190">
        <v>7747</v>
      </c>
      <c r="C2190" t="s">
        <v>2150</v>
      </c>
      <c r="D2190" s="1">
        <v>44924</v>
      </c>
      <c r="E2190" t="s">
        <v>1724</v>
      </c>
      <c r="F2190" t="s">
        <v>1716</v>
      </c>
      <c r="G2190">
        <v>80.209999999999994</v>
      </c>
      <c r="H2190">
        <v>936.21</v>
      </c>
      <c r="I2190">
        <v>75093.399999999994</v>
      </c>
    </row>
    <row r="2191" spans="1:9" x14ac:dyDescent="0.3">
      <c r="A2191">
        <v>3552520</v>
      </c>
      <c r="B2191">
        <v>7747</v>
      </c>
      <c r="C2191" t="s">
        <v>2151</v>
      </c>
      <c r="D2191" s="1">
        <v>44945</v>
      </c>
      <c r="E2191" t="s">
        <v>1228</v>
      </c>
      <c r="F2191" t="s">
        <v>995</v>
      </c>
      <c r="G2191">
        <v>34.79</v>
      </c>
      <c r="H2191">
        <v>366.3</v>
      </c>
      <c r="I2191">
        <v>12743.58</v>
      </c>
    </row>
    <row r="2192" spans="1:9" x14ac:dyDescent="0.3">
      <c r="A2192">
        <v>5820419</v>
      </c>
      <c r="B2192">
        <v>7747</v>
      </c>
      <c r="C2192" t="s">
        <v>2151</v>
      </c>
      <c r="D2192" s="1">
        <v>45070</v>
      </c>
      <c r="E2192" t="s">
        <v>1228</v>
      </c>
      <c r="F2192" t="s">
        <v>1783</v>
      </c>
      <c r="G2192">
        <v>15.31</v>
      </c>
      <c r="H2192">
        <v>706.63</v>
      </c>
      <c r="I2192">
        <v>10818.51</v>
      </c>
    </row>
    <row r="2193" spans="1:9" x14ac:dyDescent="0.3">
      <c r="A2193">
        <v>6482502</v>
      </c>
      <c r="B2193">
        <v>7747</v>
      </c>
      <c r="C2193" t="s">
        <v>2152</v>
      </c>
      <c r="D2193" s="1">
        <v>45523</v>
      </c>
      <c r="E2193" t="s">
        <v>1228</v>
      </c>
      <c r="F2193" t="s">
        <v>1755</v>
      </c>
      <c r="G2193">
        <v>60.14</v>
      </c>
      <c r="H2193">
        <v>751.96</v>
      </c>
      <c r="I2193">
        <v>45222.87</v>
      </c>
    </row>
    <row r="2194" spans="1:9" x14ac:dyDescent="0.3">
      <c r="A2194">
        <v>7480084</v>
      </c>
      <c r="B2194">
        <v>7747</v>
      </c>
      <c r="C2194" t="s">
        <v>2152</v>
      </c>
      <c r="D2194" s="1">
        <v>44886</v>
      </c>
      <c r="E2194" t="s">
        <v>1228</v>
      </c>
      <c r="F2194" t="s">
        <v>975</v>
      </c>
      <c r="G2194">
        <v>88.97</v>
      </c>
      <c r="H2194">
        <v>829.98</v>
      </c>
      <c r="I2194">
        <v>73843.320000000007</v>
      </c>
    </row>
    <row r="2195" spans="1:9" x14ac:dyDescent="0.3">
      <c r="A2195">
        <v>9599284</v>
      </c>
      <c r="B2195">
        <v>7747</v>
      </c>
      <c r="C2195" t="s">
        <v>2152</v>
      </c>
      <c r="D2195" s="1">
        <v>44953</v>
      </c>
      <c r="E2195" t="s">
        <v>1228</v>
      </c>
      <c r="F2195" t="s">
        <v>1812</v>
      </c>
      <c r="G2195">
        <v>91.06</v>
      </c>
      <c r="H2195">
        <v>480.39</v>
      </c>
      <c r="I2195">
        <v>43744.31</v>
      </c>
    </row>
    <row r="2196" spans="1:9" x14ac:dyDescent="0.3">
      <c r="A2196">
        <v>9963955</v>
      </c>
      <c r="B2196">
        <v>7747</v>
      </c>
      <c r="C2196" t="s">
        <v>2152</v>
      </c>
      <c r="D2196" s="1">
        <v>44874</v>
      </c>
      <c r="E2196" t="s">
        <v>1724</v>
      </c>
      <c r="F2196" t="s">
        <v>1082</v>
      </c>
      <c r="G2196">
        <v>68.52</v>
      </c>
      <c r="H2196">
        <v>510.47</v>
      </c>
      <c r="I2196">
        <v>34977.4</v>
      </c>
    </row>
    <row r="2197" spans="1:9" x14ac:dyDescent="0.3">
      <c r="A2197">
        <v>4111371</v>
      </c>
      <c r="B2197">
        <v>7747</v>
      </c>
      <c r="C2197" t="s">
        <v>2152</v>
      </c>
      <c r="D2197" s="1">
        <v>44834</v>
      </c>
      <c r="E2197" t="s">
        <v>1724</v>
      </c>
      <c r="F2197" t="s">
        <v>1388</v>
      </c>
      <c r="G2197">
        <v>61.8</v>
      </c>
      <c r="H2197">
        <v>331.1</v>
      </c>
      <c r="I2197">
        <v>20461.98</v>
      </c>
    </row>
    <row r="2198" spans="1:9" x14ac:dyDescent="0.3">
      <c r="A2198">
        <v>4760144</v>
      </c>
      <c r="B2198">
        <v>7747</v>
      </c>
      <c r="C2198" t="s">
        <v>2152</v>
      </c>
      <c r="D2198" s="1">
        <v>45393</v>
      </c>
      <c r="E2198" t="s">
        <v>965</v>
      </c>
      <c r="F2198" t="s">
        <v>1240</v>
      </c>
      <c r="G2198">
        <v>38.549999999999997</v>
      </c>
      <c r="H2198">
        <v>437.19</v>
      </c>
      <c r="I2198">
        <v>16853.669999999998</v>
      </c>
    </row>
    <row r="2199" spans="1:9" x14ac:dyDescent="0.3">
      <c r="A2199">
        <v>4859391</v>
      </c>
      <c r="B2199">
        <v>7747</v>
      </c>
      <c r="C2199" t="s">
        <v>2152</v>
      </c>
      <c r="D2199" s="1">
        <v>45188</v>
      </c>
      <c r="E2199" t="s">
        <v>965</v>
      </c>
      <c r="F2199" t="s">
        <v>1527</v>
      </c>
      <c r="G2199">
        <v>4.17</v>
      </c>
      <c r="H2199">
        <v>411.17</v>
      </c>
      <c r="I2199">
        <v>1714.58</v>
      </c>
    </row>
    <row r="2200" spans="1:9" x14ac:dyDescent="0.3">
      <c r="A2200">
        <v>5940364</v>
      </c>
      <c r="B2200">
        <v>7747</v>
      </c>
      <c r="C2200" t="s">
        <v>2152</v>
      </c>
      <c r="D2200" s="1">
        <v>45280</v>
      </c>
      <c r="E2200" t="s">
        <v>965</v>
      </c>
      <c r="F2200" t="s">
        <v>1510</v>
      </c>
      <c r="G2200">
        <v>16.739999999999998</v>
      </c>
      <c r="H2200">
        <v>692.47</v>
      </c>
      <c r="I2200">
        <v>11591.95</v>
      </c>
    </row>
    <row r="2201" spans="1:9" x14ac:dyDescent="0.3">
      <c r="A2201">
        <v>7002603</v>
      </c>
      <c r="B2201">
        <v>7756</v>
      </c>
      <c r="C2201" t="s">
        <v>2150</v>
      </c>
      <c r="D2201" s="1">
        <v>45309</v>
      </c>
      <c r="E2201" t="s">
        <v>1483</v>
      </c>
      <c r="F2201" t="s">
        <v>1849</v>
      </c>
      <c r="G2201">
        <v>12.63</v>
      </c>
      <c r="H2201">
        <v>732.73</v>
      </c>
      <c r="I2201">
        <v>9254.3799999999992</v>
      </c>
    </row>
    <row r="2202" spans="1:9" x14ac:dyDescent="0.3">
      <c r="A2202">
        <v>4681733</v>
      </c>
      <c r="B2202">
        <v>7756</v>
      </c>
      <c r="C2202" t="s">
        <v>2150</v>
      </c>
      <c r="D2202" s="1">
        <v>44854</v>
      </c>
      <c r="E2202" t="s">
        <v>1483</v>
      </c>
      <c r="F2202" t="s">
        <v>1898</v>
      </c>
      <c r="G2202">
        <v>7.59</v>
      </c>
      <c r="H2202">
        <v>358.84</v>
      </c>
      <c r="I2202">
        <v>2723.6</v>
      </c>
    </row>
    <row r="2203" spans="1:9" x14ac:dyDescent="0.3">
      <c r="A2203">
        <v>1612370</v>
      </c>
      <c r="B2203">
        <v>7756</v>
      </c>
      <c r="C2203" t="s">
        <v>2150</v>
      </c>
      <c r="D2203" s="1">
        <v>45504</v>
      </c>
      <c r="E2203" t="s">
        <v>965</v>
      </c>
      <c r="F2203" t="s">
        <v>1272</v>
      </c>
      <c r="G2203">
        <v>99.05</v>
      </c>
      <c r="H2203">
        <v>379.84</v>
      </c>
      <c r="I2203">
        <v>37623.15</v>
      </c>
    </row>
    <row r="2204" spans="1:9" x14ac:dyDescent="0.3">
      <c r="A2204">
        <v>9342271</v>
      </c>
      <c r="B2204">
        <v>7756</v>
      </c>
      <c r="C2204" t="s">
        <v>2150</v>
      </c>
      <c r="D2204" s="1">
        <v>45336</v>
      </c>
      <c r="E2204" t="s">
        <v>1228</v>
      </c>
      <c r="F2204" t="s">
        <v>1083</v>
      </c>
      <c r="G2204">
        <v>52.09</v>
      </c>
      <c r="H2204">
        <v>931.88</v>
      </c>
      <c r="I2204">
        <v>48541.63</v>
      </c>
    </row>
    <row r="2205" spans="1:9" x14ac:dyDescent="0.3">
      <c r="A2205">
        <v>1716675</v>
      </c>
      <c r="B2205">
        <v>7756</v>
      </c>
      <c r="C2205" t="s">
        <v>2150</v>
      </c>
      <c r="D2205" s="1">
        <v>44936</v>
      </c>
      <c r="E2205" t="s">
        <v>1228</v>
      </c>
      <c r="F2205" t="s">
        <v>1165</v>
      </c>
      <c r="G2205">
        <v>51.66</v>
      </c>
      <c r="H2205">
        <v>150.49</v>
      </c>
      <c r="I2205">
        <v>7774.31</v>
      </c>
    </row>
    <row r="2206" spans="1:9" x14ac:dyDescent="0.3">
      <c r="A2206">
        <v>8498833</v>
      </c>
      <c r="B2206">
        <v>7756</v>
      </c>
      <c r="C2206" t="s">
        <v>2150</v>
      </c>
      <c r="D2206" s="1">
        <v>45478</v>
      </c>
      <c r="E2206" t="s">
        <v>1228</v>
      </c>
      <c r="F2206" t="s">
        <v>1880</v>
      </c>
      <c r="G2206">
        <v>13.86</v>
      </c>
      <c r="H2206">
        <v>768.13</v>
      </c>
      <c r="I2206">
        <v>10646.28</v>
      </c>
    </row>
    <row r="2207" spans="1:9" x14ac:dyDescent="0.3">
      <c r="A2207">
        <v>6540208</v>
      </c>
      <c r="B2207">
        <v>7756</v>
      </c>
      <c r="C2207" t="s">
        <v>2150</v>
      </c>
      <c r="D2207" s="1">
        <v>45229</v>
      </c>
      <c r="E2207" t="s">
        <v>1724</v>
      </c>
      <c r="F2207" t="s">
        <v>1842</v>
      </c>
      <c r="G2207">
        <v>57.15</v>
      </c>
      <c r="H2207">
        <v>354.3</v>
      </c>
      <c r="I2207">
        <v>20248.240000000002</v>
      </c>
    </row>
    <row r="2208" spans="1:9" x14ac:dyDescent="0.3">
      <c r="A2208">
        <v>6327879</v>
      </c>
      <c r="B2208">
        <v>7756</v>
      </c>
      <c r="C2208" t="s">
        <v>2151</v>
      </c>
      <c r="D2208" s="1">
        <v>45518</v>
      </c>
      <c r="E2208" t="s">
        <v>1483</v>
      </c>
      <c r="F2208" t="s">
        <v>1440</v>
      </c>
      <c r="G2208">
        <v>86.46</v>
      </c>
      <c r="H2208">
        <v>909.91</v>
      </c>
      <c r="I2208">
        <v>78670.820000000007</v>
      </c>
    </row>
    <row r="2209" spans="1:9" x14ac:dyDescent="0.3">
      <c r="A2209">
        <v>7600693</v>
      </c>
      <c r="B2209">
        <v>7756</v>
      </c>
      <c r="C2209" t="s">
        <v>2151</v>
      </c>
      <c r="D2209" s="1">
        <v>45206</v>
      </c>
      <c r="E2209" t="s">
        <v>1724</v>
      </c>
      <c r="F2209" t="s">
        <v>1444</v>
      </c>
      <c r="G2209">
        <v>40.08</v>
      </c>
      <c r="H2209">
        <v>707.94</v>
      </c>
      <c r="I2209">
        <v>28374.240000000002</v>
      </c>
    </row>
    <row r="2210" spans="1:9" x14ac:dyDescent="0.3">
      <c r="A2210">
        <v>5837855</v>
      </c>
      <c r="B2210">
        <v>7756</v>
      </c>
      <c r="C2210" t="s">
        <v>2151</v>
      </c>
      <c r="D2210" s="1">
        <v>45404</v>
      </c>
      <c r="E2210" t="s">
        <v>1724</v>
      </c>
      <c r="F2210" t="s">
        <v>1066</v>
      </c>
      <c r="G2210">
        <v>64.55</v>
      </c>
      <c r="H2210">
        <v>580.42999999999995</v>
      </c>
      <c r="I2210">
        <v>37466.76</v>
      </c>
    </row>
    <row r="2211" spans="1:9" x14ac:dyDescent="0.3">
      <c r="A2211">
        <v>5645412</v>
      </c>
      <c r="B2211">
        <v>7756</v>
      </c>
      <c r="C2211" t="s">
        <v>2152</v>
      </c>
      <c r="D2211" s="1">
        <v>45341</v>
      </c>
      <c r="E2211" t="s">
        <v>1228</v>
      </c>
      <c r="F2211" t="s">
        <v>1070</v>
      </c>
      <c r="G2211">
        <v>24.75</v>
      </c>
      <c r="H2211">
        <v>581.97</v>
      </c>
      <c r="I2211">
        <v>14403.76</v>
      </c>
    </row>
    <row r="2212" spans="1:9" x14ac:dyDescent="0.3">
      <c r="A2212">
        <v>6971503</v>
      </c>
      <c r="B2212">
        <v>7756</v>
      </c>
      <c r="C2212" t="s">
        <v>2152</v>
      </c>
      <c r="D2212" s="1">
        <v>44989</v>
      </c>
      <c r="E2212" t="s">
        <v>1228</v>
      </c>
      <c r="F2212" t="s">
        <v>1135</v>
      </c>
      <c r="G2212">
        <v>61.04</v>
      </c>
      <c r="H2212">
        <v>269.99</v>
      </c>
      <c r="I2212">
        <v>16480.189999999999</v>
      </c>
    </row>
    <row r="2213" spans="1:9" x14ac:dyDescent="0.3">
      <c r="A2213">
        <v>7462821</v>
      </c>
      <c r="B2213">
        <v>7756</v>
      </c>
      <c r="C2213" t="s">
        <v>2152</v>
      </c>
      <c r="D2213" s="1">
        <v>45328</v>
      </c>
      <c r="E2213" t="s">
        <v>1724</v>
      </c>
      <c r="F2213" t="s">
        <v>1035</v>
      </c>
      <c r="G2213">
        <v>20.32</v>
      </c>
      <c r="H2213">
        <v>283.49</v>
      </c>
      <c r="I2213">
        <v>5760.52</v>
      </c>
    </row>
    <row r="2214" spans="1:9" x14ac:dyDescent="0.3">
      <c r="A2214">
        <v>6719459</v>
      </c>
      <c r="B2214">
        <v>7756</v>
      </c>
      <c r="C2214" t="s">
        <v>2152</v>
      </c>
      <c r="D2214" s="1">
        <v>45332</v>
      </c>
      <c r="E2214" t="s">
        <v>1724</v>
      </c>
      <c r="F2214" t="s">
        <v>1042</v>
      </c>
      <c r="G2214">
        <v>1.58</v>
      </c>
      <c r="H2214">
        <v>550.57000000000005</v>
      </c>
      <c r="I2214">
        <v>869.9</v>
      </c>
    </row>
    <row r="2215" spans="1:9" x14ac:dyDescent="0.3">
      <c r="A2215">
        <v>7901795</v>
      </c>
      <c r="B2215">
        <v>7756</v>
      </c>
      <c r="C2215" t="s">
        <v>2152</v>
      </c>
      <c r="D2215" s="1">
        <v>44942</v>
      </c>
      <c r="E2215" t="s">
        <v>965</v>
      </c>
      <c r="F2215" t="s">
        <v>1188</v>
      </c>
      <c r="G2215">
        <v>40.74</v>
      </c>
      <c r="H2215">
        <v>134.19</v>
      </c>
      <c r="I2215">
        <v>5466.9</v>
      </c>
    </row>
    <row r="2216" spans="1:9" x14ac:dyDescent="0.3">
      <c r="A2216">
        <v>3652607</v>
      </c>
      <c r="B2216">
        <v>7756</v>
      </c>
      <c r="C2216" t="s">
        <v>2152</v>
      </c>
      <c r="D2216" s="1">
        <v>45450</v>
      </c>
      <c r="E2216" t="s">
        <v>965</v>
      </c>
      <c r="F2216" t="s">
        <v>1078</v>
      </c>
      <c r="G2216">
        <v>84.59</v>
      </c>
      <c r="H2216">
        <v>154.13999999999999</v>
      </c>
      <c r="I2216">
        <v>13038.7</v>
      </c>
    </row>
    <row r="2217" spans="1:9" x14ac:dyDescent="0.3">
      <c r="A2217">
        <v>1931427</v>
      </c>
      <c r="B2217">
        <v>7858</v>
      </c>
      <c r="C2217" t="s">
        <v>2150</v>
      </c>
      <c r="D2217" s="1">
        <v>44915</v>
      </c>
      <c r="E2217" t="s">
        <v>1483</v>
      </c>
      <c r="F2217" t="s">
        <v>1073</v>
      </c>
      <c r="G2217">
        <v>38.08</v>
      </c>
      <c r="H2217">
        <v>834.52</v>
      </c>
      <c r="I2217">
        <v>31778.52</v>
      </c>
    </row>
    <row r="2218" spans="1:9" x14ac:dyDescent="0.3">
      <c r="A2218">
        <v>8355796</v>
      </c>
      <c r="B2218">
        <v>7858</v>
      </c>
      <c r="C2218" t="s">
        <v>2150</v>
      </c>
      <c r="D2218" s="1">
        <v>45414</v>
      </c>
      <c r="E2218" t="s">
        <v>1483</v>
      </c>
      <c r="F2218" t="s">
        <v>1380</v>
      </c>
      <c r="G2218">
        <v>19.59</v>
      </c>
      <c r="H2218">
        <v>757.63</v>
      </c>
      <c r="I2218">
        <v>14841.97</v>
      </c>
    </row>
    <row r="2219" spans="1:9" x14ac:dyDescent="0.3">
      <c r="A2219">
        <v>9760053</v>
      </c>
      <c r="B2219">
        <v>7858</v>
      </c>
      <c r="C2219" t="s">
        <v>2150</v>
      </c>
      <c r="D2219" s="1">
        <v>45220</v>
      </c>
      <c r="E2219" t="s">
        <v>965</v>
      </c>
      <c r="F2219" t="s">
        <v>1066</v>
      </c>
      <c r="G2219">
        <v>31.97</v>
      </c>
      <c r="H2219">
        <v>871.24</v>
      </c>
      <c r="I2219">
        <v>27853.54</v>
      </c>
    </row>
    <row r="2220" spans="1:9" x14ac:dyDescent="0.3">
      <c r="A2220">
        <v>9367349</v>
      </c>
      <c r="B2220">
        <v>7858</v>
      </c>
      <c r="C2220" t="s">
        <v>2150</v>
      </c>
      <c r="D2220" s="1">
        <v>44944</v>
      </c>
      <c r="E2220" t="s">
        <v>965</v>
      </c>
      <c r="F2220" t="s">
        <v>1505</v>
      </c>
      <c r="G2220">
        <v>58.33</v>
      </c>
      <c r="H2220">
        <v>300.23</v>
      </c>
      <c r="I2220">
        <v>17512.419999999998</v>
      </c>
    </row>
    <row r="2221" spans="1:9" x14ac:dyDescent="0.3">
      <c r="A2221">
        <v>9660782</v>
      </c>
      <c r="B2221">
        <v>7858</v>
      </c>
      <c r="C2221" t="s">
        <v>2150</v>
      </c>
      <c r="D2221" s="1">
        <v>45496</v>
      </c>
      <c r="E2221" t="s">
        <v>1228</v>
      </c>
      <c r="F2221" t="s">
        <v>1073</v>
      </c>
      <c r="G2221">
        <v>18.440000000000001</v>
      </c>
      <c r="H2221">
        <v>145.69999999999999</v>
      </c>
      <c r="I2221">
        <v>2686.71</v>
      </c>
    </row>
    <row r="2222" spans="1:9" x14ac:dyDescent="0.3">
      <c r="A2222">
        <v>5050143</v>
      </c>
      <c r="B2222">
        <v>7858</v>
      </c>
      <c r="C2222" t="s">
        <v>2151</v>
      </c>
      <c r="D2222" s="1">
        <v>45559</v>
      </c>
      <c r="E2222" t="s">
        <v>965</v>
      </c>
      <c r="F2222" t="s">
        <v>1505</v>
      </c>
      <c r="G2222">
        <v>10.32</v>
      </c>
      <c r="H2222">
        <v>243.49</v>
      </c>
      <c r="I2222">
        <v>2512.8200000000002</v>
      </c>
    </row>
    <row r="2223" spans="1:9" x14ac:dyDescent="0.3">
      <c r="A2223">
        <v>7520261</v>
      </c>
      <c r="B2223">
        <v>7858</v>
      </c>
      <c r="C2223" t="s">
        <v>2151</v>
      </c>
      <c r="D2223" s="1">
        <v>45085</v>
      </c>
      <c r="E2223" t="s">
        <v>1483</v>
      </c>
      <c r="F2223" t="s">
        <v>1793</v>
      </c>
      <c r="G2223">
        <v>6.65</v>
      </c>
      <c r="H2223">
        <v>577.51</v>
      </c>
      <c r="I2223">
        <v>3840.44</v>
      </c>
    </row>
    <row r="2224" spans="1:9" x14ac:dyDescent="0.3">
      <c r="A2224">
        <v>6279151</v>
      </c>
      <c r="B2224">
        <v>7858</v>
      </c>
      <c r="C2224" t="s">
        <v>2151</v>
      </c>
      <c r="D2224" s="1">
        <v>45492</v>
      </c>
      <c r="E2224" t="s">
        <v>1724</v>
      </c>
      <c r="F2224" t="s">
        <v>1872</v>
      </c>
      <c r="G2224">
        <v>57.51</v>
      </c>
      <c r="H2224">
        <v>995.82</v>
      </c>
      <c r="I2224">
        <v>57269.61</v>
      </c>
    </row>
    <row r="2225" spans="1:9" x14ac:dyDescent="0.3">
      <c r="A2225">
        <v>2243467</v>
      </c>
      <c r="B2225">
        <v>7858</v>
      </c>
      <c r="C2225" t="s">
        <v>2151</v>
      </c>
      <c r="D2225" s="1">
        <v>45486</v>
      </c>
      <c r="E2225" t="s">
        <v>1724</v>
      </c>
      <c r="F2225" t="s">
        <v>1904</v>
      </c>
      <c r="G2225">
        <v>40.96</v>
      </c>
      <c r="H2225">
        <v>648.62</v>
      </c>
      <c r="I2225">
        <v>26567.48</v>
      </c>
    </row>
    <row r="2226" spans="1:9" x14ac:dyDescent="0.3">
      <c r="A2226">
        <v>3784501</v>
      </c>
      <c r="B2226">
        <v>7858</v>
      </c>
      <c r="C2226" t="s">
        <v>2151</v>
      </c>
      <c r="D2226" s="1">
        <v>45322</v>
      </c>
      <c r="E2226" t="s">
        <v>1228</v>
      </c>
      <c r="F2226" t="s">
        <v>1437</v>
      </c>
      <c r="G2226">
        <v>64.81</v>
      </c>
      <c r="H2226">
        <v>619.66999999999996</v>
      </c>
      <c r="I2226">
        <v>40160.81</v>
      </c>
    </row>
    <row r="2227" spans="1:9" x14ac:dyDescent="0.3">
      <c r="A2227">
        <v>6045109</v>
      </c>
      <c r="B2227">
        <v>7858</v>
      </c>
      <c r="C2227" t="s">
        <v>2151</v>
      </c>
      <c r="D2227" s="1">
        <v>45378</v>
      </c>
      <c r="E2227" t="s">
        <v>1228</v>
      </c>
      <c r="F2227" t="s">
        <v>980</v>
      </c>
      <c r="G2227">
        <v>34.78</v>
      </c>
      <c r="H2227">
        <v>483.33</v>
      </c>
      <c r="I2227">
        <v>16810.22</v>
      </c>
    </row>
    <row r="2228" spans="1:9" x14ac:dyDescent="0.3">
      <c r="A2228">
        <v>8636302</v>
      </c>
      <c r="B2228">
        <v>7858</v>
      </c>
      <c r="C2228" t="s">
        <v>2151</v>
      </c>
      <c r="D2228" s="1">
        <v>45145</v>
      </c>
      <c r="E2228" t="s">
        <v>1228</v>
      </c>
      <c r="F2228" t="s">
        <v>1448</v>
      </c>
      <c r="G2228">
        <v>16.850000000000001</v>
      </c>
      <c r="H2228">
        <v>709.83</v>
      </c>
      <c r="I2228">
        <v>11960.64</v>
      </c>
    </row>
    <row r="2229" spans="1:9" x14ac:dyDescent="0.3">
      <c r="A2229">
        <v>9061475</v>
      </c>
      <c r="B2229">
        <v>7858</v>
      </c>
      <c r="C2229" t="s">
        <v>2152</v>
      </c>
      <c r="D2229" s="1">
        <v>45557</v>
      </c>
      <c r="E2229" t="s">
        <v>1228</v>
      </c>
      <c r="F2229" t="s">
        <v>1180</v>
      </c>
      <c r="G2229">
        <v>56.11</v>
      </c>
      <c r="H2229">
        <v>381.94</v>
      </c>
      <c r="I2229">
        <v>21430.65</v>
      </c>
    </row>
    <row r="2230" spans="1:9" x14ac:dyDescent="0.3">
      <c r="A2230">
        <v>8030677</v>
      </c>
      <c r="B2230">
        <v>7858</v>
      </c>
      <c r="C2230" t="s">
        <v>2152</v>
      </c>
      <c r="D2230" s="1">
        <v>45237</v>
      </c>
      <c r="E2230" t="s">
        <v>1724</v>
      </c>
      <c r="F2230" t="s">
        <v>1690</v>
      </c>
      <c r="G2230">
        <v>88.29</v>
      </c>
      <c r="H2230">
        <v>844.72</v>
      </c>
      <c r="I2230">
        <v>74580.33</v>
      </c>
    </row>
    <row r="2231" spans="1:9" x14ac:dyDescent="0.3">
      <c r="A2231">
        <v>8248439</v>
      </c>
      <c r="B2231">
        <v>7858</v>
      </c>
      <c r="C2231" t="s">
        <v>2152</v>
      </c>
      <c r="D2231" s="1">
        <v>45475</v>
      </c>
      <c r="E2231" t="s">
        <v>1724</v>
      </c>
      <c r="F2231" t="s">
        <v>1913</v>
      </c>
      <c r="G2231">
        <v>72.599999999999994</v>
      </c>
      <c r="H2231">
        <v>351.16</v>
      </c>
      <c r="I2231">
        <v>25494.22</v>
      </c>
    </row>
    <row r="2232" spans="1:9" x14ac:dyDescent="0.3">
      <c r="A2232">
        <v>7396730</v>
      </c>
      <c r="B2232">
        <v>7858</v>
      </c>
      <c r="C2232" t="s">
        <v>2152</v>
      </c>
      <c r="D2232" s="1">
        <v>45109</v>
      </c>
      <c r="E2232" t="s">
        <v>1724</v>
      </c>
      <c r="F2232" t="s">
        <v>1511</v>
      </c>
      <c r="G2232">
        <v>75.03</v>
      </c>
      <c r="H2232">
        <v>172.31</v>
      </c>
      <c r="I2232">
        <v>12928.42</v>
      </c>
    </row>
    <row r="2233" spans="1:9" x14ac:dyDescent="0.3">
      <c r="A2233">
        <v>9136699</v>
      </c>
      <c r="B2233">
        <v>7858</v>
      </c>
      <c r="C2233" t="s">
        <v>2152</v>
      </c>
      <c r="D2233" s="1">
        <v>45150</v>
      </c>
      <c r="E2233" t="s">
        <v>965</v>
      </c>
      <c r="F2233" t="s">
        <v>1365</v>
      </c>
      <c r="G2233">
        <v>67.510000000000005</v>
      </c>
      <c r="H2233">
        <v>937.74</v>
      </c>
      <c r="I2233">
        <v>63306.83</v>
      </c>
    </row>
    <row r="2234" spans="1:9" x14ac:dyDescent="0.3">
      <c r="A2234">
        <v>5299115</v>
      </c>
      <c r="B2234">
        <v>7858</v>
      </c>
      <c r="C2234" t="s">
        <v>2152</v>
      </c>
      <c r="D2234" s="1">
        <v>45358</v>
      </c>
      <c r="E2234" t="s">
        <v>965</v>
      </c>
      <c r="F2234" t="s">
        <v>1247</v>
      </c>
      <c r="G2234">
        <v>82.88</v>
      </c>
      <c r="H2234">
        <v>791.6</v>
      </c>
      <c r="I2234">
        <v>65607.81</v>
      </c>
    </row>
    <row r="2235" spans="1:9" x14ac:dyDescent="0.3">
      <c r="A2235">
        <v>4306074</v>
      </c>
      <c r="B2235">
        <v>7948</v>
      </c>
      <c r="C2235" t="s">
        <v>2150</v>
      </c>
      <c r="D2235" s="1">
        <v>45119</v>
      </c>
      <c r="E2235" t="s">
        <v>965</v>
      </c>
      <c r="F2235" t="s">
        <v>1158</v>
      </c>
      <c r="G2235">
        <v>71.28</v>
      </c>
      <c r="H2235">
        <v>466.62</v>
      </c>
      <c r="I2235">
        <v>33260.67</v>
      </c>
    </row>
    <row r="2236" spans="1:9" x14ac:dyDescent="0.3">
      <c r="A2236">
        <v>4038048</v>
      </c>
      <c r="B2236">
        <v>7948</v>
      </c>
      <c r="C2236" t="s">
        <v>2150</v>
      </c>
      <c r="D2236" s="1">
        <v>45429</v>
      </c>
      <c r="E2236" t="s">
        <v>965</v>
      </c>
      <c r="F2236" t="s">
        <v>1676</v>
      </c>
      <c r="G2236">
        <v>56.23</v>
      </c>
      <c r="H2236">
        <v>429.88</v>
      </c>
      <c r="I2236">
        <v>24172.15</v>
      </c>
    </row>
    <row r="2237" spans="1:9" x14ac:dyDescent="0.3">
      <c r="A2237">
        <v>9029501</v>
      </c>
      <c r="B2237">
        <v>7948</v>
      </c>
      <c r="C2237" t="s">
        <v>2150</v>
      </c>
      <c r="D2237" s="1">
        <v>45508</v>
      </c>
      <c r="E2237" t="s">
        <v>1228</v>
      </c>
      <c r="F2237" t="s">
        <v>1850</v>
      </c>
      <c r="G2237">
        <v>46.7</v>
      </c>
      <c r="H2237">
        <v>106.7</v>
      </c>
      <c r="I2237">
        <v>4982.8900000000003</v>
      </c>
    </row>
    <row r="2238" spans="1:9" x14ac:dyDescent="0.3">
      <c r="A2238">
        <v>1634703</v>
      </c>
      <c r="B2238">
        <v>7948</v>
      </c>
      <c r="C2238" t="s">
        <v>2151</v>
      </c>
      <c r="D2238" s="1">
        <v>44866</v>
      </c>
      <c r="E2238" t="s">
        <v>965</v>
      </c>
      <c r="F2238" t="s">
        <v>1826</v>
      </c>
      <c r="G2238">
        <v>29.53</v>
      </c>
      <c r="H2238">
        <v>499.86</v>
      </c>
      <c r="I2238">
        <v>14760.87</v>
      </c>
    </row>
    <row r="2239" spans="1:9" x14ac:dyDescent="0.3">
      <c r="A2239">
        <v>5984129</v>
      </c>
      <c r="B2239">
        <v>7948</v>
      </c>
      <c r="C2239" t="s">
        <v>2151</v>
      </c>
      <c r="D2239" s="1">
        <v>44860</v>
      </c>
      <c r="E2239" t="s">
        <v>1483</v>
      </c>
      <c r="F2239" t="s">
        <v>1257</v>
      </c>
      <c r="G2239">
        <v>58.37</v>
      </c>
      <c r="H2239">
        <v>953.01</v>
      </c>
      <c r="I2239">
        <v>55627.19</v>
      </c>
    </row>
    <row r="2240" spans="1:9" x14ac:dyDescent="0.3">
      <c r="A2240">
        <v>4569819</v>
      </c>
      <c r="B2240">
        <v>7948</v>
      </c>
      <c r="C2240" t="s">
        <v>2151</v>
      </c>
      <c r="D2240" s="1">
        <v>44889</v>
      </c>
      <c r="E2240" t="s">
        <v>1483</v>
      </c>
      <c r="F2240" t="s">
        <v>1295</v>
      </c>
      <c r="G2240">
        <v>4.07</v>
      </c>
      <c r="H2240">
        <v>433.92</v>
      </c>
      <c r="I2240">
        <v>1766.05</v>
      </c>
    </row>
    <row r="2241" spans="1:9" x14ac:dyDescent="0.3">
      <c r="A2241">
        <v>6916924</v>
      </c>
      <c r="B2241">
        <v>7948</v>
      </c>
      <c r="C2241" t="s">
        <v>2151</v>
      </c>
      <c r="D2241" s="1">
        <v>44991</v>
      </c>
      <c r="E2241" t="s">
        <v>1724</v>
      </c>
      <c r="F2241" t="s">
        <v>1351</v>
      </c>
      <c r="G2241">
        <v>82.25</v>
      </c>
      <c r="H2241">
        <v>278.99</v>
      </c>
      <c r="I2241">
        <v>22946.93</v>
      </c>
    </row>
    <row r="2242" spans="1:9" x14ac:dyDescent="0.3">
      <c r="A2242">
        <v>9483166</v>
      </c>
      <c r="B2242">
        <v>7948</v>
      </c>
      <c r="C2242" t="s">
        <v>2151</v>
      </c>
      <c r="D2242" s="1">
        <v>45334</v>
      </c>
      <c r="E2242" t="s">
        <v>1228</v>
      </c>
      <c r="F2242" t="s">
        <v>1470</v>
      </c>
      <c r="G2242">
        <v>6.32</v>
      </c>
      <c r="H2242">
        <v>224.39</v>
      </c>
      <c r="I2242">
        <v>1418.14</v>
      </c>
    </row>
    <row r="2243" spans="1:9" x14ac:dyDescent="0.3">
      <c r="A2243">
        <v>7244488</v>
      </c>
      <c r="B2243">
        <v>7948</v>
      </c>
      <c r="C2243" t="s">
        <v>2151</v>
      </c>
      <c r="D2243" s="1">
        <v>44912</v>
      </c>
      <c r="E2243" t="s">
        <v>1228</v>
      </c>
      <c r="F2243" t="s">
        <v>1376</v>
      </c>
      <c r="G2243">
        <v>4.13</v>
      </c>
      <c r="H2243">
        <v>689.4</v>
      </c>
      <c r="I2243">
        <v>2847.22</v>
      </c>
    </row>
    <row r="2244" spans="1:9" x14ac:dyDescent="0.3">
      <c r="A2244">
        <v>7726013</v>
      </c>
      <c r="B2244">
        <v>7948</v>
      </c>
      <c r="C2244" t="s">
        <v>2152</v>
      </c>
      <c r="D2244" s="1">
        <v>44874</v>
      </c>
      <c r="E2244" t="s">
        <v>1483</v>
      </c>
      <c r="F2244" t="s">
        <v>1510</v>
      </c>
      <c r="G2244">
        <v>89.59</v>
      </c>
      <c r="H2244">
        <v>521.96</v>
      </c>
      <c r="I2244">
        <v>46762.400000000001</v>
      </c>
    </row>
    <row r="2245" spans="1:9" x14ac:dyDescent="0.3">
      <c r="A2245">
        <v>3492636</v>
      </c>
      <c r="B2245">
        <v>7948</v>
      </c>
      <c r="C2245" t="s">
        <v>2152</v>
      </c>
      <c r="D2245" s="1">
        <v>45016</v>
      </c>
      <c r="E2245" t="s">
        <v>1483</v>
      </c>
      <c r="F2245" t="s">
        <v>1107</v>
      </c>
      <c r="G2245">
        <v>82.14</v>
      </c>
      <c r="H2245">
        <v>624.39</v>
      </c>
      <c r="I2245">
        <v>51287.39</v>
      </c>
    </row>
    <row r="2246" spans="1:9" x14ac:dyDescent="0.3">
      <c r="A2246">
        <v>8967752</v>
      </c>
      <c r="B2246">
        <v>7948</v>
      </c>
      <c r="C2246" t="s">
        <v>2152</v>
      </c>
      <c r="D2246" s="1">
        <v>45196</v>
      </c>
      <c r="E2246" t="s">
        <v>1724</v>
      </c>
      <c r="F2246" t="s">
        <v>1672</v>
      </c>
      <c r="G2246">
        <v>35.72</v>
      </c>
      <c r="H2246">
        <v>210.63</v>
      </c>
      <c r="I2246">
        <v>7523.7</v>
      </c>
    </row>
    <row r="2247" spans="1:9" x14ac:dyDescent="0.3">
      <c r="A2247">
        <v>1162861</v>
      </c>
      <c r="B2247">
        <v>7976</v>
      </c>
      <c r="C2247" t="s">
        <v>2150</v>
      </c>
      <c r="D2247" s="1">
        <v>44971</v>
      </c>
      <c r="E2247" t="s">
        <v>1483</v>
      </c>
      <c r="F2247" t="s">
        <v>1130</v>
      </c>
      <c r="G2247">
        <v>48.93</v>
      </c>
      <c r="H2247">
        <v>993.16</v>
      </c>
      <c r="I2247">
        <v>48595.32</v>
      </c>
    </row>
    <row r="2248" spans="1:9" x14ac:dyDescent="0.3">
      <c r="A2248">
        <v>6196180</v>
      </c>
      <c r="B2248">
        <v>7976</v>
      </c>
      <c r="C2248" t="s">
        <v>2150</v>
      </c>
      <c r="D2248" s="1">
        <v>45060</v>
      </c>
      <c r="E2248" t="s">
        <v>1483</v>
      </c>
      <c r="F2248" t="s">
        <v>1449</v>
      </c>
      <c r="G2248">
        <v>3.2</v>
      </c>
      <c r="H2248">
        <v>496.54</v>
      </c>
      <c r="I2248">
        <v>1588.93</v>
      </c>
    </row>
    <row r="2249" spans="1:9" x14ac:dyDescent="0.3">
      <c r="A2249">
        <v>2878501</v>
      </c>
      <c r="B2249">
        <v>7976</v>
      </c>
      <c r="C2249" t="s">
        <v>2150</v>
      </c>
      <c r="D2249" s="1">
        <v>45164</v>
      </c>
      <c r="E2249" t="s">
        <v>1483</v>
      </c>
      <c r="F2249" t="s">
        <v>978</v>
      </c>
      <c r="G2249">
        <v>2.06</v>
      </c>
      <c r="H2249">
        <v>939.34</v>
      </c>
      <c r="I2249">
        <v>1935.04</v>
      </c>
    </row>
    <row r="2250" spans="1:9" x14ac:dyDescent="0.3">
      <c r="A2250">
        <v>5637879</v>
      </c>
      <c r="B2250">
        <v>7976</v>
      </c>
      <c r="C2250" t="s">
        <v>2150</v>
      </c>
      <c r="D2250" s="1">
        <v>45255</v>
      </c>
      <c r="E2250" t="s">
        <v>1483</v>
      </c>
      <c r="F2250" t="s">
        <v>1054</v>
      </c>
      <c r="G2250">
        <v>11.76</v>
      </c>
      <c r="H2250">
        <v>477.31</v>
      </c>
      <c r="I2250">
        <v>5613.17</v>
      </c>
    </row>
    <row r="2251" spans="1:9" x14ac:dyDescent="0.3">
      <c r="A2251">
        <v>9295508</v>
      </c>
      <c r="B2251">
        <v>7976</v>
      </c>
      <c r="C2251" t="s">
        <v>2150</v>
      </c>
      <c r="D2251" s="1">
        <v>44936</v>
      </c>
      <c r="E2251" t="s">
        <v>965</v>
      </c>
      <c r="F2251" t="s">
        <v>1607</v>
      </c>
      <c r="G2251">
        <v>64.55</v>
      </c>
      <c r="H2251">
        <v>528.85</v>
      </c>
      <c r="I2251">
        <v>34137.269999999997</v>
      </c>
    </row>
    <row r="2252" spans="1:9" x14ac:dyDescent="0.3">
      <c r="A2252">
        <v>2632468</v>
      </c>
      <c r="B2252">
        <v>7976</v>
      </c>
      <c r="C2252" t="s">
        <v>2150</v>
      </c>
      <c r="D2252" s="1">
        <v>45490</v>
      </c>
      <c r="E2252" t="s">
        <v>1228</v>
      </c>
      <c r="F2252" t="s">
        <v>1650</v>
      </c>
      <c r="G2252">
        <v>82.05</v>
      </c>
      <c r="H2252">
        <v>453.87</v>
      </c>
      <c r="I2252">
        <v>37240.03</v>
      </c>
    </row>
    <row r="2253" spans="1:9" x14ac:dyDescent="0.3">
      <c r="A2253">
        <v>8687932</v>
      </c>
      <c r="B2253">
        <v>7976</v>
      </c>
      <c r="C2253" t="s">
        <v>2150</v>
      </c>
      <c r="D2253" s="1">
        <v>45268</v>
      </c>
      <c r="E2253" t="s">
        <v>1228</v>
      </c>
      <c r="F2253" t="s">
        <v>1150</v>
      </c>
      <c r="G2253">
        <v>40.49</v>
      </c>
      <c r="H2253">
        <v>464.76</v>
      </c>
      <c r="I2253">
        <v>18818.13</v>
      </c>
    </row>
    <row r="2254" spans="1:9" x14ac:dyDescent="0.3">
      <c r="A2254">
        <v>6598942</v>
      </c>
      <c r="B2254">
        <v>7976</v>
      </c>
      <c r="C2254" t="s">
        <v>2150</v>
      </c>
      <c r="D2254" s="1">
        <v>44873</v>
      </c>
      <c r="E2254" t="s">
        <v>1724</v>
      </c>
      <c r="F2254" t="s">
        <v>1511</v>
      </c>
      <c r="G2254">
        <v>5.78</v>
      </c>
      <c r="H2254">
        <v>319.54000000000002</v>
      </c>
      <c r="I2254">
        <v>1846.94</v>
      </c>
    </row>
    <row r="2255" spans="1:9" x14ac:dyDescent="0.3">
      <c r="A2255">
        <v>9238325</v>
      </c>
      <c r="B2255">
        <v>7976</v>
      </c>
      <c r="C2255" t="s">
        <v>2150</v>
      </c>
      <c r="D2255" s="1">
        <v>45483</v>
      </c>
      <c r="E2255" t="s">
        <v>1724</v>
      </c>
      <c r="F2255" t="s">
        <v>1749</v>
      </c>
      <c r="G2255">
        <v>29.33</v>
      </c>
      <c r="H2255">
        <v>263.76</v>
      </c>
      <c r="I2255">
        <v>7736.08</v>
      </c>
    </row>
    <row r="2256" spans="1:9" x14ac:dyDescent="0.3">
      <c r="A2256">
        <v>3785470</v>
      </c>
      <c r="B2256">
        <v>7976</v>
      </c>
      <c r="C2256" t="s">
        <v>2151</v>
      </c>
      <c r="D2256" s="1">
        <v>44995</v>
      </c>
      <c r="E2256" t="s">
        <v>965</v>
      </c>
      <c r="F2256" t="s">
        <v>1954</v>
      </c>
      <c r="G2256">
        <v>18.940000000000001</v>
      </c>
      <c r="H2256">
        <v>389.95</v>
      </c>
      <c r="I2256">
        <v>7385.65</v>
      </c>
    </row>
    <row r="2257" spans="1:9" x14ac:dyDescent="0.3">
      <c r="A2257">
        <v>3170256</v>
      </c>
      <c r="B2257">
        <v>7976</v>
      </c>
      <c r="C2257" t="s">
        <v>2151</v>
      </c>
      <c r="D2257" s="1">
        <v>45272</v>
      </c>
      <c r="E2257" t="s">
        <v>965</v>
      </c>
      <c r="F2257" t="s">
        <v>1567</v>
      </c>
      <c r="G2257">
        <v>69.19</v>
      </c>
      <c r="H2257">
        <v>314.14999999999998</v>
      </c>
      <c r="I2257">
        <v>21736.04</v>
      </c>
    </row>
    <row r="2258" spans="1:9" x14ac:dyDescent="0.3">
      <c r="A2258">
        <v>9884368</v>
      </c>
      <c r="B2258">
        <v>7976</v>
      </c>
      <c r="C2258" t="s">
        <v>2151</v>
      </c>
      <c r="D2258" s="1">
        <v>45194</v>
      </c>
      <c r="E2258" t="s">
        <v>1483</v>
      </c>
      <c r="F2258" t="s">
        <v>1067</v>
      </c>
      <c r="G2258">
        <v>28.33</v>
      </c>
      <c r="H2258">
        <v>546.88</v>
      </c>
      <c r="I2258">
        <v>15493.11</v>
      </c>
    </row>
    <row r="2259" spans="1:9" x14ac:dyDescent="0.3">
      <c r="A2259">
        <v>6171128</v>
      </c>
      <c r="B2259">
        <v>7976</v>
      </c>
      <c r="C2259" t="s">
        <v>2151</v>
      </c>
      <c r="D2259" s="1">
        <v>44917</v>
      </c>
      <c r="E2259" t="s">
        <v>1228</v>
      </c>
      <c r="F2259" t="s">
        <v>1062</v>
      </c>
      <c r="G2259">
        <v>96.09</v>
      </c>
      <c r="H2259">
        <v>775.21</v>
      </c>
      <c r="I2259">
        <v>74489.929999999993</v>
      </c>
    </row>
    <row r="2260" spans="1:9" x14ac:dyDescent="0.3">
      <c r="A2260">
        <v>2744583</v>
      </c>
      <c r="B2260">
        <v>7976</v>
      </c>
      <c r="C2260" t="s">
        <v>2151</v>
      </c>
      <c r="D2260" s="1">
        <v>45167</v>
      </c>
      <c r="E2260" t="s">
        <v>1228</v>
      </c>
      <c r="F2260" t="s">
        <v>1400</v>
      </c>
      <c r="G2260">
        <v>52.67</v>
      </c>
      <c r="H2260">
        <v>110.87</v>
      </c>
      <c r="I2260">
        <v>5839.52</v>
      </c>
    </row>
    <row r="2261" spans="1:9" x14ac:dyDescent="0.3">
      <c r="A2261">
        <v>7783705</v>
      </c>
      <c r="B2261">
        <v>7976</v>
      </c>
      <c r="C2261" t="s">
        <v>2151</v>
      </c>
      <c r="D2261" s="1">
        <v>45441</v>
      </c>
      <c r="E2261" t="s">
        <v>1228</v>
      </c>
      <c r="F2261" t="s">
        <v>1659</v>
      </c>
      <c r="G2261">
        <v>8.08</v>
      </c>
      <c r="H2261">
        <v>997.39</v>
      </c>
      <c r="I2261">
        <v>8058.91</v>
      </c>
    </row>
    <row r="2262" spans="1:9" x14ac:dyDescent="0.3">
      <c r="A2262">
        <v>3669794</v>
      </c>
      <c r="B2262">
        <v>7976</v>
      </c>
      <c r="C2262" t="s">
        <v>2152</v>
      </c>
      <c r="D2262" s="1">
        <v>45107</v>
      </c>
      <c r="E2262" t="s">
        <v>1483</v>
      </c>
      <c r="F2262" t="s">
        <v>1809</v>
      </c>
      <c r="G2262">
        <v>78.25</v>
      </c>
      <c r="H2262">
        <v>586.11</v>
      </c>
      <c r="I2262">
        <v>45863.11</v>
      </c>
    </row>
    <row r="2263" spans="1:9" x14ac:dyDescent="0.3">
      <c r="A2263">
        <v>5118221</v>
      </c>
      <c r="B2263">
        <v>7976</v>
      </c>
      <c r="C2263" t="s">
        <v>2152</v>
      </c>
      <c r="D2263" s="1">
        <v>45048</v>
      </c>
      <c r="E2263" t="s">
        <v>1228</v>
      </c>
      <c r="F2263" t="s">
        <v>1829</v>
      </c>
      <c r="G2263">
        <v>77.86</v>
      </c>
      <c r="H2263">
        <v>610.64</v>
      </c>
      <c r="I2263">
        <v>47544.43</v>
      </c>
    </row>
    <row r="2264" spans="1:9" x14ac:dyDescent="0.3">
      <c r="A2264">
        <v>9245605</v>
      </c>
      <c r="B2264">
        <v>7976</v>
      </c>
      <c r="C2264" t="s">
        <v>2152</v>
      </c>
      <c r="D2264" s="1">
        <v>45116</v>
      </c>
      <c r="E2264" t="s">
        <v>1724</v>
      </c>
      <c r="F2264" t="s">
        <v>1288</v>
      </c>
      <c r="G2264">
        <v>9.7799999999999994</v>
      </c>
      <c r="H2264">
        <v>140.19</v>
      </c>
      <c r="I2264">
        <v>1371.06</v>
      </c>
    </row>
    <row r="2265" spans="1:9" x14ac:dyDescent="0.3">
      <c r="A2265">
        <v>2524975</v>
      </c>
      <c r="B2265">
        <v>7976</v>
      </c>
      <c r="C2265" t="s">
        <v>2152</v>
      </c>
      <c r="D2265" s="1">
        <v>45038</v>
      </c>
      <c r="E2265" t="s">
        <v>1724</v>
      </c>
      <c r="F2265" t="s">
        <v>1466</v>
      </c>
      <c r="G2265">
        <v>55.55</v>
      </c>
      <c r="H2265">
        <v>281.02999999999997</v>
      </c>
      <c r="I2265">
        <v>15611.22</v>
      </c>
    </row>
    <row r="2266" spans="1:9" x14ac:dyDescent="0.3">
      <c r="A2266">
        <v>1256517</v>
      </c>
      <c r="B2266">
        <v>7976</v>
      </c>
      <c r="C2266" t="s">
        <v>2152</v>
      </c>
      <c r="D2266" s="1">
        <v>45364</v>
      </c>
      <c r="E2266" t="s">
        <v>965</v>
      </c>
      <c r="F2266" t="s">
        <v>968</v>
      </c>
      <c r="G2266">
        <v>61.07</v>
      </c>
      <c r="H2266">
        <v>997.59</v>
      </c>
      <c r="I2266">
        <v>60922.82</v>
      </c>
    </row>
    <row r="2267" spans="1:9" x14ac:dyDescent="0.3">
      <c r="A2267">
        <v>7023218</v>
      </c>
      <c r="B2267">
        <v>7983</v>
      </c>
      <c r="C2267" t="s">
        <v>2150</v>
      </c>
      <c r="D2267" s="1">
        <v>44876</v>
      </c>
      <c r="E2267" t="s">
        <v>1483</v>
      </c>
      <c r="F2267" t="s">
        <v>1414</v>
      </c>
      <c r="G2267">
        <v>44.88</v>
      </c>
      <c r="H2267">
        <v>790.29</v>
      </c>
      <c r="I2267">
        <v>35468.22</v>
      </c>
    </row>
    <row r="2268" spans="1:9" x14ac:dyDescent="0.3">
      <c r="A2268">
        <v>3748498</v>
      </c>
      <c r="B2268">
        <v>7983</v>
      </c>
      <c r="C2268" t="s">
        <v>2150</v>
      </c>
      <c r="D2268" s="1">
        <v>45345</v>
      </c>
      <c r="E2268" t="s">
        <v>1724</v>
      </c>
      <c r="F2268" t="s">
        <v>1006</v>
      </c>
      <c r="G2268">
        <v>82.47</v>
      </c>
      <c r="H2268">
        <v>850.17</v>
      </c>
      <c r="I2268">
        <v>70113.52</v>
      </c>
    </row>
    <row r="2269" spans="1:9" x14ac:dyDescent="0.3">
      <c r="A2269">
        <v>2357738</v>
      </c>
      <c r="B2269">
        <v>7983</v>
      </c>
      <c r="C2269" t="s">
        <v>2151</v>
      </c>
      <c r="D2269" s="1">
        <v>45287</v>
      </c>
      <c r="E2269" t="s">
        <v>1724</v>
      </c>
      <c r="F2269" t="s">
        <v>1737</v>
      </c>
      <c r="G2269">
        <v>4.9400000000000004</v>
      </c>
      <c r="H2269">
        <v>847.67</v>
      </c>
      <c r="I2269">
        <v>4187.49</v>
      </c>
    </row>
    <row r="2270" spans="1:9" x14ac:dyDescent="0.3">
      <c r="A2270">
        <v>5771850</v>
      </c>
      <c r="B2270">
        <v>7983</v>
      </c>
      <c r="C2270" t="s">
        <v>2151</v>
      </c>
      <c r="D2270" s="1">
        <v>45420</v>
      </c>
      <c r="E2270" t="s">
        <v>1724</v>
      </c>
      <c r="F2270" t="s">
        <v>1237</v>
      </c>
      <c r="G2270">
        <v>37.130000000000003</v>
      </c>
      <c r="H2270">
        <v>66.84</v>
      </c>
      <c r="I2270">
        <v>2481.77</v>
      </c>
    </row>
    <row r="2271" spans="1:9" x14ac:dyDescent="0.3">
      <c r="A2271">
        <v>2490586</v>
      </c>
      <c r="B2271">
        <v>7983</v>
      </c>
      <c r="C2271" t="s">
        <v>2151</v>
      </c>
      <c r="D2271" s="1">
        <v>44865</v>
      </c>
      <c r="E2271" t="s">
        <v>1228</v>
      </c>
      <c r="F2271" t="s">
        <v>1685</v>
      </c>
      <c r="G2271">
        <v>6.33</v>
      </c>
      <c r="H2271">
        <v>423.01</v>
      </c>
      <c r="I2271">
        <v>2677.65</v>
      </c>
    </row>
    <row r="2272" spans="1:9" x14ac:dyDescent="0.3">
      <c r="A2272">
        <v>6203022</v>
      </c>
      <c r="B2272">
        <v>7983</v>
      </c>
      <c r="C2272" t="s">
        <v>2152</v>
      </c>
      <c r="D2272" s="1">
        <v>45408</v>
      </c>
      <c r="E2272" t="s">
        <v>1483</v>
      </c>
      <c r="F2272" t="s">
        <v>983</v>
      </c>
      <c r="G2272">
        <v>85.65</v>
      </c>
      <c r="H2272">
        <v>489.71</v>
      </c>
      <c r="I2272">
        <v>41943.66</v>
      </c>
    </row>
    <row r="2273" spans="1:9" x14ac:dyDescent="0.3">
      <c r="A2273">
        <v>5544598</v>
      </c>
      <c r="B2273">
        <v>7983</v>
      </c>
      <c r="C2273" t="s">
        <v>2152</v>
      </c>
      <c r="D2273" s="1">
        <v>45497</v>
      </c>
      <c r="E2273" t="s">
        <v>1228</v>
      </c>
      <c r="F2273" t="s">
        <v>1892</v>
      </c>
      <c r="G2273">
        <v>60.64</v>
      </c>
      <c r="H2273">
        <v>752.89</v>
      </c>
      <c r="I2273">
        <v>45655.25</v>
      </c>
    </row>
    <row r="2274" spans="1:9" x14ac:dyDescent="0.3">
      <c r="A2274">
        <v>6205893</v>
      </c>
      <c r="B2274">
        <v>7983</v>
      </c>
      <c r="C2274" t="s">
        <v>2152</v>
      </c>
      <c r="D2274" s="1">
        <v>44847</v>
      </c>
      <c r="E2274" t="s">
        <v>1228</v>
      </c>
      <c r="F2274" t="s">
        <v>1103</v>
      </c>
      <c r="G2274">
        <v>81.489999999999995</v>
      </c>
      <c r="H2274">
        <v>433.11</v>
      </c>
      <c r="I2274">
        <v>35294.129999999997</v>
      </c>
    </row>
    <row r="2275" spans="1:9" x14ac:dyDescent="0.3">
      <c r="A2275">
        <v>7965829</v>
      </c>
      <c r="B2275">
        <v>7983</v>
      </c>
      <c r="C2275" t="s">
        <v>2152</v>
      </c>
      <c r="D2275" s="1">
        <v>45507</v>
      </c>
      <c r="E2275" t="s">
        <v>1228</v>
      </c>
      <c r="F2275" t="s">
        <v>1322</v>
      </c>
      <c r="G2275">
        <v>17.170000000000002</v>
      </c>
      <c r="H2275">
        <v>617.52</v>
      </c>
      <c r="I2275">
        <v>10602.82</v>
      </c>
    </row>
    <row r="2276" spans="1:9" x14ac:dyDescent="0.3">
      <c r="A2276">
        <v>2669417</v>
      </c>
      <c r="B2276">
        <v>7983</v>
      </c>
      <c r="C2276" t="s">
        <v>2152</v>
      </c>
      <c r="D2276" s="1">
        <v>45407</v>
      </c>
      <c r="E2276" t="s">
        <v>1724</v>
      </c>
      <c r="F2276" t="s">
        <v>1355</v>
      </c>
      <c r="G2276">
        <v>69.08</v>
      </c>
      <c r="H2276">
        <v>514.6</v>
      </c>
      <c r="I2276">
        <v>35548.57</v>
      </c>
    </row>
    <row r="2277" spans="1:9" x14ac:dyDescent="0.3">
      <c r="A2277">
        <v>5894262</v>
      </c>
      <c r="B2277">
        <v>7983</v>
      </c>
      <c r="C2277" t="s">
        <v>2152</v>
      </c>
      <c r="D2277" s="1">
        <v>44831</v>
      </c>
      <c r="E2277" t="s">
        <v>1724</v>
      </c>
      <c r="F2277" t="s">
        <v>1225</v>
      </c>
      <c r="G2277">
        <v>62.68</v>
      </c>
      <c r="H2277">
        <v>390.02</v>
      </c>
      <c r="I2277">
        <v>24446.45</v>
      </c>
    </row>
    <row r="2278" spans="1:9" x14ac:dyDescent="0.3">
      <c r="A2278">
        <v>3771568</v>
      </c>
      <c r="B2278">
        <v>7983</v>
      </c>
      <c r="C2278" t="s">
        <v>2152</v>
      </c>
      <c r="D2278" s="1">
        <v>45401</v>
      </c>
      <c r="E2278" t="s">
        <v>1724</v>
      </c>
      <c r="F2278" t="s">
        <v>1054</v>
      </c>
      <c r="G2278">
        <v>49.85</v>
      </c>
      <c r="H2278">
        <v>483.24</v>
      </c>
      <c r="I2278">
        <v>24089.51</v>
      </c>
    </row>
    <row r="2279" spans="1:9" x14ac:dyDescent="0.3">
      <c r="A2279">
        <v>1471886</v>
      </c>
      <c r="B2279">
        <v>7983</v>
      </c>
      <c r="C2279" t="s">
        <v>2152</v>
      </c>
      <c r="D2279" s="1">
        <v>45185</v>
      </c>
      <c r="E2279" t="s">
        <v>965</v>
      </c>
      <c r="F2279" t="s">
        <v>1647</v>
      </c>
      <c r="G2279">
        <v>17.7</v>
      </c>
      <c r="H2279">
        <v>862.36</v>
      </c>
      <c r="I2279">
        <v>15263.77</v>
      </c>
    </row>
    <row r="2280" spans="1:9" x14ac:dyDescent="0.3">
      <c r="A2280">
        <v>5363057</v>
      </c>
      <c r="B2280">
        <v>7983</v>
      </c>
      <c r="C2280" t="s">
        <v>2152</v>
      </c>
      <c r="D2280" s="1">
        <v>44903</v>
      </c>
      <c r="E2280" t="s">
        <v>965</v>
      </c>
      <c r="F2280" t="s">
        <v>1851</v>
      </c>
      <c r="G2280">
        <v>1.1399999999999999</v>
      </c>
      <c r="H2280">
        <v>677.51</v>
      </c>
      <c r="I2280">
        <v>772.36</v>
      </c>
    </row>
    <row r="2281" spans="1:9" x14ac:dyDescent="0.3">
      <c r="A2281">
        <v>9494747</v>
      </c>
      <c r="B2281">
        <v>7985</v>
      </c>
      <c r="C2281" t="s">
        <v>2150</v>
      </c>
      <c r="D2281" s="1">
        <v>45482</v>
      </c>
      <c r="E2281" t="s">
        <v>965</v>
      </c>
      <c r="F2281" t="s">
        <v>1789</v>
      </c>
      <c r="G2281">
        <v>26.67</v>
      </c>
      <c r="H2281">
        <v>63.34</v>
      </c>
      <c r="I2281">
        <v>1689.28</v>
      </c>
    </row>
    <row r="2282" spans="1:9" x14ac:dyDescent="0.3">
      <c r="A2282">
        <v>2462678</v>
      </c>
      <c r="B2282">
        <v>7985</v>
      </c>
      <c r="C2282" t="s">
        <v>2150</v>
      </c>
      <c r="D2282" s="1">
        <v>45408</v>
      </c>
      <c r="E2282" t="s">
        <v>1228</v>
      </c>
      <c r="F2282" t="s">
        <v>1481</v>
      </c>
      <c r="G2282">
        <v>80.97</v>
      </c>
      <c r="H2282">
        <v>661.1</v>
      </c>
      <c r="I2282">
        <v>53529.27</v>
      </c>
    </row>
    <row r="2283" spans="1:9" x14ac:dyDescent="0.3">
      <c r="A2283">
        <v>5171136</v>
      </c>
      <c r="B2283">
        <v>7985</v>
      </c>
      <c r="C2283" t="s">
        <v>2150</v>
      </c>
      <c r="D2283" s="1">
        <v>44980</v>
      </c>
      <c r="E2283" t="s">
        <v>1228</v>
      </c>
      <c r="F2283" t="s">
        <v>1845</v>
      </c>
      <c r="G2283">
        <v>86.3</v>
      </c>
      <c r="H2283">
        <v>556.48</v>
      </c>
      <c r="I2283">
        <v>48024.22</v>
      </c>
    </row>
    <row r="2284" spans="1:9" x14ac:dyDescent="0.3">
      <c r="A2284">
        <v>2640537</v>
      </c>
      <c r="B2284">
        <v>7985</v>
      </c>
      <c r="C2284" t="s">
        <v>2150</v>
      </c>
      <c r="D2284" s="1">
        <v>45521</v>
      </c>
      <c r="E2284" t="s">
        <v>1724</v>
      </c>
      <c r="F2284" t="s">
        <v>1101</v>
      </c>
      <c r="G2284">
        <v>88.82</v>
      </c>
      <c r="H2284">
        <v>230.99</v>
      </c>
      <c r="I2284">
        <v>20516.53</v>
      </c>
    </row>
    <row r="2285" spans="1:9" x14ac:dyDescent="0.3">
      <c r="A2285">
        <v>5535261</v>
      </c>
      <c r="B2285">
        <v>7985</v>
      </c>
      <c r="C2285" t="s">
        <v>2150</v>
      </c>
      <c r="D2285" s="1">
        <v>45239</v>
      </c>
      <c r="E2285" t="s">
        <v>1724</v>
      </c>
      <c r="F2285" t="s">
        <v>1006</v>
      </c>
      <c r="G2285">
        <v>16.79</v>
      </c>
      <c r="H2285">
        <v>891.41</v>
      </c>
      <c r="I2285">
        <v>14966.77</v>
      </c>
    </row>
    <row r="2286" spans="1:9" x14ac:dyDescent="0.3">
      <c r="A2286">
        <v>5481870</v>
      </c>
      <c r="B2286">
        <v>7985</v>
      </c>
      <c r="C2286" t="s">
        <v>2151</v>
      </c>
      <c r="D2286" s="1">
        <v>45323</v>
      </c>
      <c r="E2286" t="s">
        <v>1724</v>
      </c>
      <c r="F2286" t="s">
        <v>1932</v>
      </c>
      <c r="G2286">
        <v>14.35</v>
      </c>
      <c r="H2286">
        <v>409.89</v>
      </c>
      <c r="I2286">
        <v>5881.92</v>
      </c>
    </row>
    <row r="2287" spans="1:9" x14ac:dyDescent="0.3">
      <c r="A2287">
        <v>7443040</v>
      </c>
      <c r="B2287">
        <v>7985</v>
      </c>
      <c r="C2287" t="s">
        <v>2151</v>
      </c>
      <c r="D2287" s="1">
        <v>44854</v>
      </c>
      <c r="E2287" t="s">
        <v>1724</v>
      </c>
      <c r="F2287" t="s">
        <v>1478</v>
      </c>
      <c r="G2287">
        <v>14.74</v>
      </c>
      <c r="H2287">
        <v>940.13</v>
      </c>
      <c r="I2287">
        <v>13857.52</v>
      </c>
    </row>
    <row r="2288" spans="1:9" x14ac:dyDescent="0.3">
      <c r="A2288">
        <v>6374124</v>
      </c>
      <c r="B2288">
        <v>7985</v>
      </c>
      <c r="C2288" t="s">
        <v>2151</v>
      </c>
      <c r="D2288" s="1">
        <v>45443</v>
      </c>
      <c r="E2288" t="s">
        <v>1724</v>
      </c>
      <c r="F2288" t="s">
        <v>1740</v>
      </c>
      <c r="G2288">
        <v>31.58</v>
      </c>
      <c r="H2288">
        <v>868.32</v>
      </c>
      <c r="I2288">
        <v>27421.55</v>
      </c>
    </row>
    <row r="2289" spans="1:9" x14ac:dyDescent="0.3">
      <c r="A2289">
        <v>9024826</v>
      </c>
      <c r="B2289">
        <v>7985</v>
      </c>
      <c r="C2289" t="s">
        <v>2152</v>
      </c>
      <c r="D2289" s="1">
        <v>45448</v>
      </c>
      <c r="E2289" t="s">
        <v>1483</v>
      </c>
      <c r="F2289" t="s">
        <v>1528</v>
      </c>
      <c r="G2289">
        <v>31.87</v>
      </c>
      <c r="H2289">
        <v>443.7</v>
      </c>
      <c r="I2289">
        <v>14140.72</v>
      </c>
    </row>
    <row r="2290" spans="1:9" x14ac:dyDescent="0.3">
      <c r="A2290">
        <v>6539337</v>
      </c>
      <c r="B2290">
        <v>7985</v>
      </c>
      <c r="C2290" t="s">
        <v>2152</v>
      </c>
      <c r="D2290" s="1">
        <v>45228</v>
      </c>
      <c r="E2290" t="s">
        <v>1228</v>
      </c>
      <c r="F2290" t="s">
        <v>1938</v>
      </c>
      <c r="G2290">
        <v>4.04</v>
      </c>
      <c r="H2290">
        <v>660.28</v>
      </c>
      <c r="I2290">
        <v>2667.53</v>
      </c>
    </row>
    <row r="2291" spans="1:9" x14ac:dyDescent="0.3">
      <c r="A2291">
        <v>4895263</v>
      </c>
      <c r="B2291">
        <v>7985</v>
      </c>
      <c r="C2291" t="s">
        <v>2152</v>
      </c>
      <c r="D2291" s="1">
        <v>45195</v>
      </c>
      <c r="E2291" t="s">
        <v>1724</v>
      </c>
      <c r="F2291" t="s">
        <v>1089</v>
      </c>
      <c r="G2291">
        <v>57.47</v>
      </c>
      <c r="H2291">
        <v>261.95999999999998</v>
      </c>
      <c r="I2291">
        <v>15054.84</v>
      </c>
    </row>
    <row r="2292" spans="1:9" x14ac:dyDescent="0.3">
      <c r="A2292">
        <v>6722805</v>
      </c>
      <c r="B2292">
        <v>7985</v>
      </c>
      <c r="C2292" t="s">
        <v>2152</v>
      </c>
      <c r="D2292" s="1">
        <v>45120</v>
      </c>
      <c r="E2292" t="s">
        <v>1724</v>
      </c>
      <c r="F2292" t="s">
        <v>1835</v>
      </c>
      <c r="G2292">
        <v>29</v>
      </c>
      <c r="H2292">
        <v>537.25</v>
      </c>
      <c r="I2292">
        <v>15580.25</v>
      </c>
    </row>
    <row r="2293" spans="1:9" x14ac:dyDescent="0.3">
      <c r="A2293">
        <v>2820948</v>
      </c>
      <c r="B2293">
        <v>8002</v>
      </c>
      <c r="C2293" t="s">
        <v>2150</v>
      </c>
      <c r="D2293" s="1">
        <v>45009</v>
      </c>
      <c r="E2293" t="s">
        <v>1483</v>
      </c>
      <c r="F2293" t="s">
        <v>1259</v>
      </c>
      <c r="G2293">
        <v>71.31</v>
      </c>
      <c r="H2293">
        <v>883.97</v>
      </c>
      <c r="I2293">
        <v>63035.9</v>
      </c>
    </row>
    <row r="2294" spans="1:9" x14ac:dyDescent="0.3">
      <c r="A2294">
        <v>8169731</v>
      </c>
      <c r="B2294">
        <v>8002</v>
      </c>
      <c r="C2294" t="s">
        <v>2150</v>
      </c>
      <c r="D2294" s="1">
        <v>45033</v>
      </c>
      <c r="E2294" t="s">
        <v>965</v>
      </c>
      <c r="F2294" t="s">
        <v>1585</v>
      </c>
      <c r="G2294">
        <v>14.75</v>
      </c>
      <c r="H2294">
        <v>128.05000000000001</v>
      </c>
      <c r="I2294">
        <v>1888.74</v>
      </c>
    </row>
    <row r="2295" spans="1:9" x14ac:dyDescent="0.3">
      <c r="A2295">
        <v>8745024</v>
      </c>
      <c r="B2295">
        <v>8002</v>
      </c>
      <c r="C2295" t="s">
        <v>2150</v>
      </c>
      <c r="D2295" s="1">
        <v>44883</v>
      </c>
      <c r="E2295" t="s">
        <v>1228</v>
      </c>
      <c r="F2295" t="s">
        <v>1609</v>
      </c>
      <c r="G2295">
        <v>14.97</v>
      </c>
      <c r="H2295">
        <v>455.09</v>
      </c>
      <c r="I2295">
        <v>6812.7</v>
      </c>
    </row>
    <row r="2296" spans="1:9" x14ac:dyDescent="0.3">
      <c r="A2296">
        <v>8493194</v>
      </c>
      <c r="B2296">
        <v>8002</v>
      </c>
      <c r="C2296" t="s">
        <v>2150</v>
      </c>
      <c r="D2296" s="1">
        <v>45174</v>
      </c>
      <c r="E2296" t="s">
        <v>1724</v>
      </c>
      <c r="F2296" t="s">
        <v>1895</v>
      </c>
      <c r="G2296">
        <v>92.55</v>
      </c>
      <c r="H2296">
        <v>342.4</v>
      </c>
      <c r="I2296">
        <v>31689.119999999999</v>
      </c>
    </row>
    <row r="2297" spans="1:9" x14ac:dyDescent="0.3">
      <c r="A2297">
        <v>3525824</v>
      </c>
      <c r="B2297">
        <v>8002</v>
      </c>
      <c r="C2297" t="s">
        <v>2150</v>
      </c>
      <c r="D2297" s="1">
        <v>45015</v>
      </c>
      <c r="E2297" t="s">
        <v>1724</v>
      </c>
      <c r="F2297" t="s">
        <v>1929</v>
      </c>
      <c r="G2297">
        <v>26.28</v>
      </c>
      <c r="H2297">
        <v>954.32</v>
      </c>
      <c r="I2297">
        <v>25079.53</v>
      </c>
    </row>
    <row r="2298" spans="1:9" x14ac:dyDescent="0.3">
      <c r="A2298">
        <v>7370669</v>
      </c>
      <c r="B2298">
        <v>8002</v>
      </c>
      <c r="C2298" t="s">
        <v>2150</v>
      </c>
      <c r="D2298" s="1">
        <v>44935</v>
      </c>
      <c r="E2298" t="s">
        <v>1724</v>
      </c>
      <c r="F2298" t="s">
        <v>1157</v>
      </c>
      <c r="G2298">
        <v>97.13</v>
      </c>
      <c r="H2298">
        <v>946.93</v>
      </c>
      <c r="I2298">
        <v>91975.31</v>
      </c>
    </row>
    <row r="2299" spans="1:9" x14ac:dyDescent="0.3">
      <c r="A2299">
        <v>9085588</v>
      </c>
      <c r="B2299">
        <v>8002</v>
      </c>
      <c r="C2299" t="s">
        <v>2150</v>
      </c>
      <c r="D2299" s="1">
        <v>44861</v>
      </c>
      <c r="E2299" t="s">
        <v>1724</v>
      </c>
      <c r="F2299" t="s">
        <v>1907</v>
      </c>
      <c r="G2299">
        <v>81.08</v>
      </c>
      <c r="H2299">
        <v>438.89</v>
      </c>
      <c r="I2299">
        <v>35585.199999999997</v>
      </c>
    </row>
    <row r="2300" spans="1:9" x14ac:dyDescent="0.3">
      <c r="A2300">
        <v>9603894</v>
      </c>
      <c r="B2300">
        <v>8002</v>
      </c>
      <c r="C2300" t="s">
        <v>2151</v>
      </c>
      <c r="D2300" s="1">
        <v>45446</v>
      </c>
      <c r="E2300" t="s">
        <v>1483</v>
      </c>
      <c r="F2300" t="s">
        <v>1288</v>
      </c>
      <c r="G2300">
        <v>51.06</v>
      </c>
      <c r="H2300">
        <v>923.78</v>
      </c>
      <c r="I2300">
        <v>47168.21</v>
      </c>
    </row>
    <row r="2301" spans="1:9" x14ac:dyDescent="0.3">
      <c r="A2301">
        <v>8901749</v>
      </c>
      <c r="B2301">
        <v>8002</v>
      </c>
      <c r="C2301" t="s">
        <v>2151</v>
      </c>
      <c r="D2301" s="1">
        <v>45528</v>
      </c>
      <c r="E2301" t="s">
        <v>1483</v>
      </c>
      <c r="F2301" t="s">
        <v>1428</v>
      </c>
      <c r="G2301">
        <v>96.7</v>
      </c>
      <c r="H2301">
        <v>233.23</v>
      </c>
      <c r="I2301">
        <v>22553.34</v>
      </c>
    </row>
    <row r="2302" spans="1:9" x14ac:dyDescent="0.3">
      <c r="A2302">
        <v>7518165</v>
      </c>
      <c r="B2302">
        <v>8002</v>
      </c>
      <c r="C2302" t="s">
        <v>2151</v>
      </c>
      <c r="D2302" s="1">
        <v>45209</v>
      </c>
      <c r="E2302" t="s">
        <v>1724</v>
      </c>
      <c r="F2302" t="s">
        <v>1850</v>
      </c>
      <c r="G2302">
        <v>77.23</v>
      </c>
      <c r="H2302">
        <v>212.92</v>
      </c>
      <c r="I2302">
        <v>16443.810000000001</v>
      </c>
    </row>
    <row r="2303" spans="1:9" x14ac:dyDescent="0.3">
      <c r="A2303">
        <v>9804988</v>
      </c>
      <c r="B2303">
        <v>8002</v>
      </c>
      <c r="C2303" t="s">
        <v>2151</v>
      </c>
      <c r="D2303" s="1">
        <v>45377</v>
      </c>
      <c r="E2303" t="s">
        <v>1228</v>
      </c>
      <c r="F2303" t="s">
        <v>1269</v>
      </c>
      <c r="G2303">
        <v>29.81</v>
      </c>
      <c r="H2303">
        <v>839.49</v>
      </c>
      <c r="I2303">
        <v>25025.200000000001</v>
      </c>
    </row>
    <row r="2304" spans="1:9" x14ac:dyDescent="0.3">
      <c r="A2304">
        <v>9399419</v>
      </c>
      <c r="B2304">
        <v>8002</v>
      </c>
      <c r="C2304" t="s">
        <v>2151</v>
      </c>
      <c r="D2304" s="1">
        <v>44935</v>
      </c>
      <c r="E2304" t="s">
        <v>1228</v>
      </c>
      <c r="F2304" t="s">
        <v>1512</v>
      </c>
      <c r="G2304">
        <v>44.6</v>
      </c>
      <c r="H2304">
        <v>623.39</v>
      </c>
      <c r="I2304">
        <v>27803.19</v>
      </c>
    </row>
    <row r="2305" spans="1:9" x14ac:dyDescent="0.3">
      <c r="A2305">
        <v>6852138</v>
      </c>
      <c r="B2305">
        <v>8002</v>
      </c>
      <c r="C2305" t="s">
        <v>2152</v>
      </c>
      <c r="D2305" s="1">
        <v>45035</v>
      </c>
      <c r="E2305" t="s">
        <v>1483</v>
      </c>
      <c r="F2305" t="s">
        <v>1337</v>
      </c>
      <c r="G2305">
        <v>36.090000000000003</v>
      </c>
      <c r="H2305">
        <v>922.22</v>
      </c>
      <c r="I2305">
        <v>33282.92</v>
      </c>
    </row>
    <row r="2306" spans="1:9" x14ac:dyDescent="0.3">
      <c r="A2306">
        <v>8646677</v>
      </c>
      <c r="B2306">
        <v>8002</v>
      </c>
      <c r="C2306" t="s">
        <v>2152</v>
      </c>
      <c r="D2306" s="1">
        <v>45514</v>
      </c>
      <c r="E2306" t="s">
        <v>1483</v>
      </c>
      <c r="F2306" t="s">
        <v>1002</v>
      </c>
      <c r="G2306">
        <v>49.55</v>
      </c>
      <c r="H2306">
        <v>913.12</v>
      </c>
      <c r="I2306">
        <v>45245.1</v>
      </c>
    </row>
    <row r="2307" spans="1:9" x14ac:dyDescent="0.3">
      <c r="A2307">
        <v>9227665</v>
      </c>
      <c r="B2307">
        <v>8002</v>
      </c>
      <c r="C2307" t="s">
        <v>2152</v>
      </c>
      <c r="D2307" s="1">
        <v>45238</v>
      </c>
      <c r="E2307" t="s">
        <v>1228</v>
      </c>
      <c r="F2307" t="s">
        <v>1869</v>
      </c>
      <c r="G2307">
        <v>14.71</v>
      </c>
      <c r="H2307">
        <v>748.22</v>
      </c>
      <c r="I2307">
        <v>11006.32</v>
      </c>
    </row>
    <row r="2308" spans="1:9" x14ac:dyDescent="0.3">
      <c r="A2308">
        <v>1482133</v>
      </c>
      <c r="B2308">
        <v>8002</v>
      </c>
      <c r="C2308" t="s">
        <v>2152</v>
      </c>
      <c r="D2308" s="1">
        <v>44863</v>
      </c>
      <c r="E2308" t="s">
        <v>965</v>
      </c>
      <c r="F2308" t="s">
        <v>1750</v>
      </c>
      <c r="G2308">
        <v>75.81</v>
      </c>
      <c r="H2308">
        <v>162.91</v>
      </c>
      <c r="I2308">
        <v>12350.21</v>
      </c>
    </row>
    <row r="2309" spans="1:9" x14ac:dyDescent="0.3">
      <c r="A2309">
        <v>7168227</v>
      </c>
      <c r="B2309">
        <v>8002</v>
      </c>
      <c r="C2309" t="s">
        <v>2152</v>
      </c>
      <c r="D2309" s="1">
        <v>45081</v>
      </c>
      <c r="E2309" t="s">
        <v>965</v>
      </c>
      <c r="F2309" t="s">
        <v>1943</v>
      </c>
      <c r="G2309">
        <v>82.08</v>
      </c>
      <c r="H2309">
        <v>970.21</v>
      </c>
      <c r="I2309">
        <v>79634.84</v>
      </c>
    </row>
    <row r="2310" spans="1:9" x14ac:dyDescent="0.3">
      <c r="A2310">
        <v>6052261</v>
      </c>
      <c r="B2310">
        <v>8002</v>
      </c>
      <c r="C2310" t="s">
        <v>2152</v>
      </c>
      <c r="D2310" s="1">
        <v>45328</v>
      </c>
      <c r="E2310" t="s">
        <v>965</v>
      </c>
      <c r="F2310" t="s">
        <v>1042</v>
      </c>
      <c r="G2310">
        <v>95.68</v>
      </c>
      <c r="H2310">
        <v>337.65</v>
      </c>
      <c r="I2310">
        <v>32306.35</v>
      </c>
    </row>
    <row r="2311" spans="1:9" x14ac:dyDescent="0.3">
      <c r="A2311">
        <v>6271725</v>
      </c>
      <c r="B2311">
        <v>8032</v>
      </c>
      <c r="C2311" t="s">
        <v>2150</v>
      </c>
      <c r="D2311" s="1">
        <v>45432</v>
      </c>
      <c r="E2311" t="s">
        <v>965</v>
      </c>
      <c r="F2311" t="s">
        <v>1827</v>
      </c>
      <c r="G2311">
        <v>40.97</v>
      </c>
      <c r="H2311">
        <v>377.21</v>
      </c>
      <c r="I2311">
        <v>15454.29</v>
      </c>
    </row>
    <row r="2312" spans="1:9" x14ac:dyDescent="0.3">
      <c r="A2312">
        <v>3980115</v>
      </c>
      <c r="B2312">
        <v>8032</v>
      </c>
      <c r="C2312" t="s">
        <v>2150</v>
      </c>
      <c r="D2312" s="1">
        <v>45456</v>
      </c>
      <c r="E2312" t="s">
        <v>965</v>
      </c>
      <c r="F2312" t="s">
        <v>1566</v>
      </c>
      <c r="G2312">
        <v>98.07</v>
      </c>
      <c r="H2312">
        <v>583.44000000000005</v>
      </c>
      <c r="I2312">
        <v>57217.96</v>
      </c>
    </row>
    <row r="2313" spans="1:9" x14ac:dyDescent="0.3">
      <c r="A2313">
        <v>8518806</v>
      </c>
      <c r="B2313">
        <v>8032</v>
      </c>
      <c r="C2313" t="s">
        <v>2150</v>
      </c>
      <c r="D2313" s="1">
        <v>45513</v>
      </c>
      <c r="E2313" t="s">
        <v>965</v>
      </c>
      <c r="F2313" t="s">
        <v>1928</v>
      </c>
      <c r="G2313">
        <v>70.12</v>
      </c>
      <c r="H2313">
        <v>710.37</v>
      </c>
      <c r="I2313">
        <v>49811.14</v>
      </c>
    </row>
    <row r="2314" spans="1:9" x14ac:dyDescent="0.3">
      <c r="A2314">
        <v>2092479</v>
      </c>
      <c r="B2314">
        <v>8032</v>
      </c>
      <c r="C2314" t="s">
        <v>2150</v>
      </c>
      <c r="D2314" s="1">
        <v>45467</v>
      </c>
      <c r="E2314" t="s">
        <v>1228</v>
      </c>
      <c r="F2314" t="s">
        <v>1241</v>
      </c>
      <c r="G2314">
        <v>49.28</v>
      </c>
      <c r="H2314">
        <v>213.69</v>
      </c>
      <c r="I2314">
        <v>10530.64</v>
      </c>
    </row>
    <row r="2315" spans="1:9" x14ac:dyDescent="0.3">
      <c r="A2315">
        <v>9899695</v>
      </c>
      <c r="B2315">
        <v>8032</v>
      </c>
      <c r="C2315" t="s">
        <v>2151</v>
      </c>
      <c r="D2315" s="1">
        <v>45423</v>
      </c>
      <c r="E2315" t="s">
        <v>965</v>
      </c>
      <c r="F2315" t="s">
        <v>1590</v>
      </c>
      <c r="G2315">
        <v>45.73</v>
      </c>
      <c r="H2315">
        <v>74.55</v>
      </c>
      <c r="I2315">
        <v>3409.17</v>
      </c>
    </row>
    <row r="2316" spans="1:9" x14ac:dyDescent="0.3">
      <c r="A2316">
        <v>2190258</v>
      </c>
      <c r="B2316">
        <v>8032</v>
      </c>
      <c r="C2316" t="s">
        <v>2151</v>
      </c>
      <c r="D2316" s="1">
        <v>45116</v>
      </c>
      <c r="E2316" t="s">
        <v>1724</v>
      </c>
      <c r="F2316" t="s">
        <v>1819</v>
      </c>
      <c r="G2316">
        <v>80.459999999999994</v>
      </c>
      <c r="H2316">
        <v>117.56</v>
      </c>
      <c r="I2316">
        <v>9458.8799999999992</v>
      </c>
    </row>
    <row r="2317" spans="1:9" x14ac:dyDescent="0.3">
      <c r="A2317">
        <v>3252565</v>
      </c>
      <c r="B2317">
        <v>8032</v>
      </c>
      <c r="C2317" t="s">
        <v>2151</v>
      </c>
      <c r="D2317" s="1">
        <v>45381</v>
      </c>
      <c r="E2317" t="s">
        <v>1228</v>
      </c>
      <c r="F2317" t="s">
        <v>1656</v>
      </c>
      <c r="G2317">
        <v>39.92</v>
      </c>
      <c r="H2317">
        <v>471</v>
      </c>
      <c r="I2317">
        <v>18802.32</v>
      </c>
    </row>
    <row r="2318" spans="1:9" x14ac:dyDescent="0.3">
      <c r="A2318">
        <v>6368118</v>
      </c>
      <c r="B2318">
        <v>8032</v>
      </c>
      <c r="C2318" t="s">
        <v>2152</v>
      </c>
      <c r="D2318" s="1">
        <v>45202</v>
      </c>
      <c r="E2318" t="s">
        <v>1483</v>
      </c>
      <c r="F2318" t="s">
        <v>1588</v>
      </c>
      <c r="G2318">
        <v>48.46</v>
      </c>
      <c r="H2318">
        <v>446.56</v>
      </c>
      <c r="I2318">
        <v>21640.3</v>
      </c>
    </row>
    <row r="2319" spans="1:9" x14ac:dyDescent="0.3">
      <c r="A2319">
        <v>3639361</v>
      </c>
      <c r="B2319">
        <v>8032</v>
      </c>
      <c r="C2319" t="s">
        <v>2152</v>
      </c>
      <c r="D2319" s="1">
        <v>45478</v>
      </c>
      <c r="E2319" t="s">
        <v>1483</v>
      </c>
      <c r="F2319" t="s">
        <v>1254</v>
      </c>
      <c r="G2319">
        <v>75.11</v>
      </c>
      <c r="H2319">
        <v>127.85</v>
      </c>
      <c r="I2319">
        <v>9602.81</v>
      </c>
    </row>
    <row r="2320" spans="1:9" x14ac:dyDescent="0.3">
      <c r="A2320">
        <v>2159489</v>
      </c>
      <c r="B2320">
        <v>8032</v>
      </c>
      <c r="C2320" t="s">
        <v>2152</v>
      </c>
      <c r="D2320" s="1">
        <v>45303</v>
      </c>
      <c r="E2320" t="s">
        <v>1724</v>
      </c>
      <c r="F2320" t="s">
        <v>1899</v>
      </c>
      <c r="G2320">
        <v>30.9</v>
      </c>
      <c r="H2320">
        <v>422.5</v>
      </c>
      <c r="I2320">
        <v>13055.25</v>
      </c>
    </row>
    <row r="2321" spans="1:9" x14ac:dyDescent="0.3">
      <c r="A2321">
        <v>5922592</v>
      </c>
      <c r="B2321">
        <v>8032</v>
      </c>
      <c r="C2321" t="s">
        <v>2152</v>
      </c>
      <c r="D2321" s="1">
        <v>45078</v>
      </c>
      <c r="E2321" t="s">
        <v>1724</v>
      </c>
      <c r="F2321" t="s">
        <v>1584</v>
      </c>
      <c r="G2321">
        <v>26.47</v>
      </c>
      <c r="H2321">
        <v>211.35</v>
      </c>
      <c r="I2321">
        <v>5594.43</v>
      </c>
    </row>
    <row r="2322" spans="1:9" x14ac:dyDescent="0.3">
      <c r="A2322">
        <v>5749453</v>
      </c>
      <c r="B2322">
        <v>8032</v>
      </c>
      <c r="C2322" t="s">
        <v>2152</v>
      </c>
      <c r="D2322" s="1">
        <v>44924</v>
      </c>
      <c r="E2322" t="s">
        <v>965</v>
      </c>
      <c r="F2322" t="s">
        <v>1279</v>
      </c>
      <c r="G2322">
        <v>54.76</v>
      </c>
      <c r="H2322">
        <v>942.22</v>
      </c>
      <c r="I2322">
        <v>51595.97</v>
      </c>
    </row>
    <row r="2323" spans="1:9" x14ac:dyDescent="0.3">
      <c r="A2323">
        <v>7261567</v>
      </c>
      <c r="B2323">
        <v>8069</v>
      </c>
      <c r="C2323" t="s">
        <v>2150</v>
      </c>
      <c r="D2323" s="1">
        <v>45339</v>
      </c>
      <c r="E2323" t="s">
        <v>1483</v>
      </c>
      <c r="F2323" t="s">
        <v>1842</v>
      </c>
      <c r="G2323">
        <v>73.099999999999994</v>
      </c>
      <c r="H2323">
        <v>972.69</v>
      </c>
      <c r="I2323">
        <v>71103.64</v>
      </c>
    </row>
    <row r="2324" spans="1:9" x14ac:dyDescent="0.3">
      <c r="A2324">
        <v>9520978</v>
      </c>
      <c r="B2324">
        <v>8069</v>
      </c>
      <c r="C2324" t="s">
        <v>2150</v>
      </c>
      <c r="D2324" s="1">
        <v>45342</v>
      </c>
      <c r="E2324" t="s">
        <v>965</v>
      </c>
      <c r="F2324" t="s">
        <v>1278</v>
      </c>
      <c r="G2324">
        <v>4.91</v>
      </c>
      <c r="H2324">
        <v>477.91</v>
      </c>
      <c r="I2324">
        <v>2346.54</v>
      </c>
    </row>
    <row r="2325" spans="1:9" x14ac:dyDescent="0.3">
      <c r="A2325">
        <v>2371048</v>
      </c>
      <c r="B2325">
        <v>8069</v>
      </c>
      <c r="C2325" t="s">
        <v>2150</v>
      </c>
      <c r="D2325" s="1">
        <v>45558</v>
      </c>
      <c r="E2325" t="s">
        <v>965</v>
      </c>
      <c r="F2325" t="s">
        <v>1400</v>
      </c>
      <c r="G2325">
        <v>93.45</v>
      </c>
      <c r="H2325">
        <v>963.73</v>
      </c>
      <c r="I2325">
        <v>90060.57</v>
      </c>
    </row>
    <row r="2326" spans="1:9" x14ac:dyDescent="0.3">
      <c r="A2326">
        <v>5488961</v>
      </c>
      <c r="B2326">
        <v>8069</v>
      </c>
      <c r="C2326" t="s">
        <v>2150</v>
      </c>
      <c r="D2326" s="1">
        <v>45236</v>
      </c>
      <c r="E2326" t="s">
        <v>1228</v>
      </c>
      <c r="F2326" t="s">
        <v>1276</v>
      </c>
      <c r="G2326">
        <v>24.32</v>
      </c>
      <c r="H2326">
        <v>540.83000000000004</v>
      </c>
      <c r="I2326">
        <v>13152.99</v>
      </c>
    </row>
    <row r="2327" spans="1:9" x14ac:dyDescent="0.3">
      <c r="A2327">
        <v>2874451</v>
      </c>
      <c r="B2327">
        <v>8069</v>
      </c>
      <c r="C2327" t="s">
        <v>2150</v>
      </c>
      <c r="D2327" s="1">
        <v>45138</v>
      </c>
      <c r="E2327" t="s">
        <v>1724</v>
      </c>
      <c r="F2327" t="s">
        <v>1097</v>
      </c>
      <c r="G2327">
        <v>50.02</v>
      </c>
      <c r="H2327">
        <v>382.6</v>
      </c>
      <c r="I2327">
        <v>19137.650000000001</v>
      </c>
    </row>
    <row r="2328" spans="1:9" x14ac:dyDescent="0.3">
      <c r="A2328">
        <v>4127213</v>
      </c>
      <c r="B2328">
        <v>8069</v>
      </c>
      <c r="C2328" t="s">
        <v>2151</v>
      </c>
      <c r="D2328" s="1">
        <v>45150</v>
      </c>
      <c r="E2328" t="s">
        <v>965</v>
      </c>
      <c r="F2328" t="s">
        <v>1211</v>
      </c>
      <c r="G2328">
        <v>34.700000000000003</v>
      </c>
      <c r="H2328">
        <v>632.13</v>
      </c>
      <c r="I2328">
        <v>21934.91</v>
      </c>
    </row>
    <row r="2329" spans="1:9" x14ac:dyDescent="0.3">
      <c r="A2329">
        <v>6985825</v>
      </c>
      <c r="B2329">
        <v>8069</v>
      </c>
      <c r="C2329" t="s">
        <v>2151</v>
      </c>
      <c r="D2329" s="1">
        <v>44976</v>
      </c>
      <c r="E2329" t="s">
        <v>965</v>
      </c>
      <c r="F2329" t="s">
        <v>1044</v>
      </c>
      <c r="G2329">
        <v>60.9</v>
      </c>
      <c r="H2329">
        <v>403.3</v>
      </c>
      <c r="I2329">
        <v>24560.97</v>
      </c>
    </row>
    <row r="2330" spans="1:9" x14ac:dyDescent="0.3">
      <c r="A2330">
        <v>6415226</v>
      </c>
      <c r="B2330">
        <v>8069</v>
      </c>
      <c r="C2330" t="s">
        <v>2151</v>
      </c>
      <c r="D2330" s="1">
        <v>44857</v>
      </c>
      <c r="E2330" t="s">
        <v>1483</v>
      </c>
      <c r="F2330" t="s">
        <v>1769</v>
      </c>
      <c r="G2330">
        <v>92.44</v>
      </c>
      <c r="H2330">
        <v>916.34</v>
      </c>
      <c r="I2330">
        <v>84706.47</v>
      </c>
    </row>
    <row r="2331" spans="1:9" x14ac:dyDescent="0.3">
      <c r="A2331">
        <v>7038206</v>
      </c>
      <c r="B2331">
        <v>8069</v>
      </c>
      <c r="C2331" t="s">
        <v>2151</v>
      </c>
      <c r="D2331" s="1">
        <v>44938</v>
      </c>
      <c r="E2331" t="s">
        <v>1483</v>
      </c>
      <c r="F2331" t="s">
        <v>1431</v>
      </c>
      <c r="G2331">
        <v>5.85</v>
      </c>
      <c r="H2331">
        <v>639.23</v>
      </c>
      <c r="I2331">
        <v>3739.5</v>
      </c>
    </row>
    <row r="2332" spans="1:9" x14ac:dyDescent="0.3">
      <c r="A2332">
        <v>3218239</v>
      </c>
      <c r="B2332">
        <v>8069</v>
      </c>
      <c r="C2332" t="s">
        <v>2151</v>
      </c>
      <c r="D2332" s="1">
        <v>45063</v>
      </c>
      <c r="E2332" t="s">
        <v>1724</v>
      </c>
      <c r="F2332" t="s">
        <v>1785</v>
      </c>
      <c r="G2332">
        <v>42.12</v>
      </c>
      <c r="H2332">
        <v>395</v>
      </c>
      <c r="I2332">
        <v>16637.400000000001</v>
      </c>
    </row>
    <row r="2333" spans="1:9" x14ac:dyDescent="0.3">
      <c r="A2333">
        <v>7866689</v>
      </c>
      <c r="B2333">
        <v>8069</v>
      </c>
      <c r="C2333" t="s">
        <v>2151</v>
      </c>
      <c r="D2333" s="1">
        <v>44949</v>
      </c>
      <c r="E2333" t="s">
        <v>1228</v>
      </c>
      <c r="F2333" t="s">
        <v>1471</v>
      </c>
      <c r="G2333">
        <v>52.52</v>
      </c>
      <c r="H2333">
        <v>429.28</v>
      </c>
      <c r="I2333">
        <v>22545.79</v>
      </c>
    </row>
    <row r="2334" spans="1:9" x14ac:dyDescent="0.3">
      <c r="A2334">
        <v>8836201</v>
      </c>
      <c r="B2334">
        <v>8069</v>
      </c>
      <c r="C2334" t="s">
        <v>2152</v>
      </c>
      <c r="D2334" s="1">
        <v>45033</v>
      </c>
      <c r="E2334" t="s">
        <v>1483</v>
      </c>
      <c r="F2334" t="s">
        <v>1129</v>
      </c>
      <c r="G2334">
        <v>13.44</v>
      </c>
      <c r="H2334">
        <v>268.25</v>
      </c>
      <c r="I2334">
        <v>3605.28</v>
      </c>
    </row>
    <row r="2335" spans="1:9" x14ac:dyDescent="0.3">
      <c r="A2335">
        <v>6134644</v>
      </c>
      <c r="B2335">
        <v>8069</v>
      </c>
      <c r="C2335" t="s">
        <v>2152</v>
      </c>
      <c r="D2335" s="1">
        <v>45526</v>
      </c>
      <c r="E2335" t="s">
        <v>1483</v>
      </c>
      <c r="F2335" t="s">
        <v>1073</v>
      </c>
      <c r="G2335">
        <v>80.709999999999994</v>
      </c>
      <c r="H2335">
        <v>118.26</v>
      </c>
      <c r="I2335">
        <v>9544.76</v>
      </c>
    </row>
    <row r="2336" spans="1:9" x14ac:dyDescent="0.3">
      <c r="A2336">
        <v>5984927</v>
      </c>
      <c r="B2336">
        <v>8069</v>
      </c>
      <c r="C2336" t="s">
        <v>2152</v>
      </c>
      <c r="D2336" s="1">
        <v>45104</v>
      </c>
      <c r="E2336" t="s">
        <v>1724</v>
      </c>
      <c r="F2336" t="s">
        <v>986</v>
      </c>
      <c r="G2336">
        <v>96.09</v>
      </c>
      <c r="H2336">
        <v>337.77</v>
      </c>
      <c r="I2336">
        <v>32456.32</v>
      </c>
    </row>
    <row r="2337" spans="1:9" x14ac:dyDescent="0.3">
      <c r="A2337">
        <v>1510841</v>
      </c>
      <c r="B2337">
        <v>8156</v>
      </c>
      <c r="C2337" t="s">
        <v>2150</v>
      </c>
      <c r="D2337" s="1">
        <v>45347</v>
      </c>
      <c r="E2337" t="s">
        <v>1483</v>
      </c>
      <c r="F2337" t="s">
        <v>1059</v>
      </c>
      <c r="G2337">
        <v>37.65</v>
      </c>
      <c r="H2337">
        <v>86.87</v>
      </c>
      <c r="I2337">
        <v>3270.66</v>
      </c>
    </row>
    <row r="2338" spans="1:9" x14ac:dyDescent="0.3">
      <c r="A2338">
        <v>2727674</v>
      </c>
      <c r="B2338">
        <v>8156</v>
      </c>
      <c r="C2338" t="s">
        <v>2150</v>
      </c>
      <c r="D2338" s="1">
        <v>45552</v>
      </c>
      <c r="E2338" t="s">
        <v>1483</v>
      </c>
      <c r="F2338" t="s">
        <v>1733</v>
      </c>
      <c r="G2338">
        <v>98.67</v>
      </c>
      <c r="H2338">
        <v>932.03</v>
      </c>
      <c r="I2338">
        <v>91963.4</v>
      </c>
    </row>
    <row r="2339" spans="1:9" x14ac:dyDescent="0.3">
      <c r="A2339">
        <v>6121631</v>
      </c>
      <c r="B2339">
        <v>8156</v>
      </c>
      <c r="C2339" t="s">
        <v>2150</v>
      </c>
      <c r="D2339" s="1">
        <v>44915</v>
      </c>
      <c r="E2339" t="s">
        <v>1483</v>
      </c>
      <c r="F2339" t="s">
        <v>1808</v>
      </c>
      <c r="G2339">
        <v>64.3</v>
      </c>
      <c r="H2339">
        <v>658.78</v>
      </c>
      <c r="I2339">
        <v>42359.55</v>
      </c>
    </row>
    <row r="2340" spans="1:9" x14ac:dyDescent="0.3">
      <c r="A2340">
        <v>5692823</v>
      </c>
      <c r="B2340">
        <v>8156</v>
      </c>
      <c r="C2340" t="s">
        <v>2150</v>
      </c>
      <c r="D2340" s="1">
        <v>45287</v>
      </c>
      <c r="E2340" t="s">
        <v>1483</v>
      </c>
      <c r="F2340" t="s">
        <v>1383</v>
      </c>
      <c r="G2340">
        <v>8.8699999999999992</v>
      </c>
      <c r="H2340">
        <v>618.73</v>
      </c>
      <c r="I2340">
        <v>5488.14</v>
      </c>
    </row>
    <row r="2341" spans="1:9" x14ac:dyDescent="0.3">
      <c r="A2341">
        <v>7471332</v>
      </c>
      <c r="B2341">
        <v>8156</v>
      </c>
      <c r="C2341" t="s">
        <v>2150</v>
      </c>
      <c r="D2341" s="1">
        <v>44853</v>
      </c>
      <c r="E2341" t="s">
        <v>965</v>
      </c>
      <c r="F2341" t="s">
        <v>1135</v>
      </c>
      <c r="G2341">
        <v>89.4</v>
      </c>
      <c r="H2341">
        <v>289.92</v>
      </c>
      <c r="I2341">
        <v>25918.85</v>
      </c>
    </row>
    <row r="2342" spans="1:9" x14ac:dyDescent="0.3">
      <c r="A2342">
        <v>1120726</v>
      </c>
      <c r="B2342">
        <v>8156</v>
      </c>
      <c r="C2342" t="s">
        <v>2150</v>
      </c>
      <c r="D2342" s="1">
        <v>45276</v>
      </c>
      <c r="E2342" t="s">
        <v>1228</v>
      </c>
      <c r="F2342" t="s">
        <v>1596</v>
      </c>
      <c r="G2342">
        <v>17.53</v>
      </c>
      <c r="H2342">
        <v>642.5</v>
      </c>
      <c r="I2342">
        <v>11263.03</v>
      </c>
    </row>
    <row r="2343" spans="1:9" x14ac:dyDescent="0.3">
      <c r="A2343">
        <v>7712119</v>
      </c>
      <c r="B2343">
        <v>8156</v>
      </c>
      <c r="C2343" t="s">
        <v>2151</v>
      </c>
      <c r="D2343" s="1">
        <v>45474</v>
      </c>
      <c r="E2343" t="s">
        <v>965</v>
      </c>
      <c r="F2343" t="s">
        <v>1313</v>
      </c>
      <c r="G2343">
        <v>17.809999999999999</v>
      </c>
      <c r="H2343">
        <v>829.52</v>
      </c>
      <c r="I2343">
        <v>14773.75</v>
      </c>
    </row>
    <row r="2344" spans="1:9" x14ac:dyDescent="0.3">
      <c r="A2344">
        <v>7395953</v>
      </c>
      <c r="B2344">
        <v>8156</v>
      </c>
      <c r="C2344" t="s">
        <v>2151</v>
      </c>
      <c r="D2344" s="1">
        <v>45144</v>
      </c>
      <c r="E2344" t="s">
        <v>965</v>
      </c>
      <c r="F2344" t="s">
        <v>1277</v>
      </c>
      <c r="G2344">
        <v>64.790000000000006</v>
      </c>
      <c r="H2344">
        <v>443.78</v>
      </c>
      <c r="I2344">
        <v>28752.51</v>
      </c>
    </row>
    <row r="2345" spans="1:9" x14ac:dyDescent="0.3">
      <c r="A2345">
        <v>3467158</v>
      </c>
      <c r="B2345">
        <v>8156</v>
      </c>
      <c r="C2345" t="s">
        <v>2151</v>
      </c>
      <c r="D2345" s="1">
        <v>45086</v>
      </c>
      <c r="E2345" t="s">
        <v>1483</v>
      </c>
      <c r="F2345" t="s">
        <v>1156</v>
      </c>
      <c r="G2345">
        <v>77.819999999999993</v>
      </c>
      <c r="H2345">
        <v>832.33</v>
      </c>
      <c r="I2345">
        <v>64771.92</v>
      </c>
    </row>
    <row r="2346" spans="1:9" x14ac:dyDescent="0.3">
      <c r="A2346">
        <v>8538820</v>
      </c>
      <c r="B2346">
        <v>8156</v>
      </c>
      <c r="C2346" t="s">
        <v>2151</v>
      </c>
      <c r="D2346" s="1">
        <v>45035</v>
      </c>
      <c r="E2346" t="s">
        <v>1483</v>
      </c>
      <c r="F2346" t="s">
        <v>1831</v>
      </c>
      <c r="G2346">
        <v>35.86</v>
      </c>
      <c r="H2346">
        <v>250.14</v>
      </c>
      <c r="I2346">
        <v>8970.02</v>
      </c>
    </row>
    <row r="2347" spans="1:9" x14ac:dyDescent="0.3">
      <c r="A2347">
        <v>4436473</v>
      </c>
      <c r="B2347">
        <v>8156</v>
      </c>
      <c r="C2347" t="s">
        <v>2151</v>
      </c>
      <c r="D2347" s="1">
        <v>45299</v>
      </c>
      <c r="E2347" t="s">
        <v>1724</v>
      </c>
      <c r="F2347" t="s">
        <v>1264</v>
      </c>
      <c r="G2347">
        <v>9.41</v>
      </c>
      <c r="H2347">
        <v>495.18</v>
      </c>
      <c r="I2347">
        <v>4659.6400000000003</v>
      </c>
    </row>
    <row r="2348" spans="1:9" x14ac:dyDescent="0.3">
      <c r="A2348">
        <v>8257394</v>
      </c>
      <c r="B2348">
        <v>8156</v>
      </c>
      <c r="C2348" t="s">
        <v>2151</v>
      </c>
      <c r="D2348" s="1">
        <v>45179</v>
      </c>
      <c r="E2348" t="s">
        <v>1724</v>
      </c>
      <c r="F2348" t="s">
        <v>1268</v>
      </c>
      <c r="G2348">
        <v>29.7</v>
      </c>
      <c r="H2348">
        <v>464.14</v>
      </c>
      <c r="I2348">
        <v>13784.96</v>
      </c>
    </row>
    <row r="2349" spans="1:9" x14ac:dyDescent="0.3">
      <c r="A2349">
        <v>6846642</v>
      </c>
      <c r="B2349">
        <v>8156</v>
      </c>
      <c r="C2349" t="s">
        <v>2151</v>
      </c>
      <c r="D2349" s="1">
        <v>45519</v>
      </c>
      <c r="E2349" t="s">
        <v>1724</v>
      </c>
      <c r="F2349" t="s">
        <v>1651</v>
      </c>
      <c r="G2349">
        <v>12.52</v>
      </c>
      <c r="H2349">
        <v>624.03</v>
      </c>
      <c r="I2349">
        <v>7812.86</v>
      </c>
    </row>
    <row r="2350" spans="1:9" x14ac:dyDescent="0.3">
      <c r="A2350">
        <v>1589796</v>
      </c>
      <c r="B2350">
        <v>8156</v>
      </c>
      <c r="C2350" t="s">
        <v>2151</v>
      </c>
      <c r="D2350" s="1">
        <v>45434</v>
      </c>
      <c r="E2350" t="s">
        <v>1724</v>
      </c>
      <c r="F2350" t="s">
        <v>1881</v>
      </c>
      <c r="G2350">
        <v>20.76</v>
      </c>
      <c r="H2350">
        <v>251.56</v>
      </c>
      <c r="I2350">
        <v>5222.3900000000003</v>
      </c>
    </row>
    <row r="2351" spans="1:9" x14ac:dyDescent="0.3">
      <c r="A2351">
        <v>9212856</v>
      </c>
      <c r="B2351">
        <v>8156</v>
      </c>
      <c r="C2351" t="s">
        <v>2151</v>
      </c>
      <c r="D2351" s="1">
        <v>45172</v>
      </c>
      <c r="E2351" t="s">
        <v>1228</v>
      </c>
      <c r="F2351" t="s">
        <v>1834</v>
      </c>
      <c r="G2351">
        <v>2.92</v>
      </c>
      <c r="H2351">
        <v>188.14</v>
      </c>
      <c r="I2351">
        <v>549.37</v>
      </c>
    </row>
    <row r="2352" spans="1:9" x14ac:dyDescent="0.3">
      <c r="A2352">
        <v>8850392</v>
      </c>
      <c r="B2352">
        <v>8156</v>
      </c>
      <c r="C2352" t="s">
        <v>2152</v>
      </c>
      <c r="D2352" s="1">
        <v>45112</v>
      </c>
      <c r="E2352" t="s">
        <v>1483</v>
      </c>
      <c r="F2352" t="s">
        <v>1543</v>
      </c>
      <c r="G2352">
        <v>79.02</v>
      </c>
      <c r="H2352">
        <v>160.21</v>
      </c>
      <c r="I2352">
        <v>12659.79</v>
      </c>
    </row>
    <row r="2353" spans="1:9" x14ac:dyDescent="0.3">
      <c r="A2353">
        <v>6010571</v>
      </c>
      <c r="B2353">
        <v>8156</v>
      </c>
      <c r="C2353" t="s">
        <v>2152</v>
      </c>
      <c r="D2353" s="1">
        <v>45332</v>
      </c>
      <c r="E2353" t="s">
        <v>1483</v>
      </c>
      <c r="F2353" t="s">
        <v>1823</v>
      </c>
      <c r="G2353">
        <v>90.28</v>
      </c>
      <c r="H2353">
        <v>644.01</v>
      </c>
      <c r="I2353">
        <v>58141.22</v>
      </c>
    </row>
    <row r="2354" spans="1:9" x14ac:dyDescent="0.3">
      <c r="A2354">
        <v>8144115</v>
      </c>
      <c r="B2354">
        <v>8156</v>
      </c>
      <c r="C2354" t="s">
        <v>2152</v>
      </c>
      <c r="D2354" s="1">
        <v>45530</v>
      </c>
      <c r="E2354" t="s">
        <v>1724</v>
      </c>
      <c r="F2354" t="s">
        <v>1710</v>
      </c>
      <c r="G2354">
        <v>15.97</v>
      </c>
      <c r="H2354">
        <v>977.67</v>
      </c>
      <c r="I2354">
        <v>15613.39</v>
      </c>
    </row>
    <row r="2355" spans="1:9" x14ac:dyDescent="0.3">
      <c r="A2355">
        <v>8707982</v>
      </c>
      <c r="B2355">
        <v>8156</v>
      </c>
      <c r="C2355" t="s">
        <v>2152</v>
      </c>
      <c r="D2355" s="1">
        <v>45018</v>
      </c>
      <c r="E2355" t="s">
        <v>1724</v>
      </c>
      <c r="F2355" t="s">
        <v>1910</v>
      </c>
      <c r="G2355">
        <v>79.89</v>
      </c>
      <c r="H2355">
        <v>780.6</v>
      </c>
      <c r="I2355">
        <v>62362.13</v>
      </c>
    </row>
    <row r="2356" spans="1:9" x14ac:dyDescent="0.3">
      <c r="A2356">
        <v>5065077</v>
      </c>
      <c r="B2356">
        <v>8156</v>
      </c>
      <c r="C2356" t="s">
        <v>2152</v>
      </c>
      <c r="D2356" s="1">
        <v>45125</v>
      </c>
      <c r="E2356" t="s">
        <v>1724</v>
      </c>
      <c r="F2356" t="s">
        <v>1148</v>
      </c>
      <c r="G2356">
        <v>94.97</v>
      </c>
      <c r="H2356">
        <v>646.05999999999995</v>
      </c>
      <c r="I2356">
        <v>61356.32</v>
      </c>
    </row>
    <row r="2357" spans="1:9" x14ac:dyDescent="0.3">
      <c r="A2357">
        <v>8143202</v>
      </c>
      <c r="B2357">
        <v>8156</v>
      </c>
      <c r="C2357" t="s">
        <v>2152</v>
      </c>
      <c r="D2357" s="1">
        <v>44991</v>
      </c>
      <c r="E2357" t="s">
        <v>965</v>
      </c>
      <c r="F2357" t="s">
        <v>1324</v>
      </c>
      <c r="G2357">
        <v>82.12</v>
      </c>
      <c r="H2357">
        <v>992.75</v>
      </c>
      <c r="I2357">
        <v>81524.63</v>
      </c>
    </row>
    <row r="2358" spans="1:9" x14ac:dyDescent="0.3">
      <c r="A2358">
        <v>2476795</v>
      </c>
      <c r="B2358">
        <v>8156</v>
      </c>
      <c r="C2358" t="s">
        <v>2152</v>
      </c>
      <c r="D2358" s="1">
        <v>44962</v>
      </c>
      <c r="E2358" t="s">
        <v>965</v>
      </c>
      <c r="F2358" t="s">
        <v>1431</v>
      </c>
      <c r="G2358">
        <v>18.63</v>
      </c>
      <c r="H2358">
        <v>718.93</v>
      </c>
      <c r="I2358">
        <v>13393.67</v>
      </c>
    </row>
    <row r="2359" spans="1:9" x14ac:dyDescent="0.3">
      <c r="A2359">
        <v>9579303</v>
      </c>
      <c r="B2359">
        <v>8234</v>
      </c>
      <c r="C2359" t="s">
        <v>2150</v>
      </c>
      <c r="D2359" s="1">
        <v>45445</v>
      </c>
      <c r="E2359" t="s">
        <v>1483</v>
      </c>
      <c r="F2359" t="s">
        <v>1611</v>
      </c>
      <c r="G2359">
        <v>55.65</v>
      </c>
      <c r="H2359">
        <v>540.29</v>
      </c>
      <c r="I2359">
        <v>30067.14</v>
      </c>
    </row>
    <row r="2360" spans="1:9" x14ac:dyDescent="0.3">
      <c r="A2360">
        <v>2637515</v>
      </c>
      <c r="B2360">
        <v>8234</v>
      </c>
      <c r="C2360" t="s">
        <v>2150</v>
      </c>
      <c r="D2360" s="1">
        <v>45019</v>
      </c>
      <c r="E2360" t="s">
        <v>965</v>
      </c>
      <c r="F2360" t="s">
        <v>1401</v>
      </c>
      <c r="G2360">
        <v>75.55</v>
      </c>
      <c r="H2360">
        <v>402</v>
      </c>
      <c r="I2360">
        <v>30371.1</v>
      </c>
    </row>
    <row r="2361" spans="1:9" x14ac:dyDescent="0.3">
      <c r="A2361">
        <v>9294554</v>
      </c>
      <c r="B2361">
        <v>8234</v>
      </c>
      <c r="C2361" t="s">
        <v>2150</v>
      </c>
      <c r="D2361" s="1">
        <v>45309</v>
      </c>
      <c r="E2361" t="s">
        <v>965</v>
      </c>
      <c r="F2361" t="s">
        <v>1916</v>
      </c>
      <c r="G2361">
        <v>32.18</v>
      </c>
      <c r="H2361">
        <v>704.76</v>
      </c>
      <c r="I2361">
        <v>22679.18</v>
      </c>
    </row>
    <row r="2362" spans="1:9" x14ac:dyDescent="0.3">
      <c r="A2362">
        <v>6091502</v>
      </c>
      <c r="B2362">
        <v>8234</v>
      </c>
      <c r="C2362" t="s">
        <v>2151</v>
      </c>
      <c r="D2362" s="1">
        <v>45219</v>
      </c>
      <c r="E2362" t="s">
        <v>1483</v>
      </c>
      <c r="F2362" t="s">
        <v>1906</v>
      </c>
      <c r="G2362">
        <v>3.12</v>
      </c>
      <c r="H2362">
        <v>482.77</v>
      </c>
      <c r="I2362">
        <v>1506.24</v>
      </c>
    </row>
    <row r="2363" spans="1:9" x14ac:dyDescent="0.3">
      <c r="A2363">
        <v>8725579</v>
      </c>
      <c r="B2363">
        <v>8234</v>
      </c>
      <c r="C2363" t="s">
        <v>2151</v>
      </c>
      <c r="D2363" s="1">
        <v>45373</v>
      </c>
      <c r="E2363" t="s">
        <v>1483</v>
      </c>
      <c r="F2363" t="s">
        <v>1947</v>
      </c>
      <c r="G2363">
        <v>91.57</v>
      </c>
      <c r="H2363">
        <v>236</v>
      </c>
      <c r="I2363">
        <v>21610.52</v>
      </c>
    </row>
    <row r="2364" spans="1:9" x14ac:dyDescent="0.3">
      <c r="A2364">
        <v>4837659</v>
      </c>
      <c r="B2364">
        <v>8234</v>
      </c>
      <c r="C2364" t="s">
        <v>2151</v>
      </c>
      <c r="D2364" s="1">
        <v>44980</v>
      </c>
      <c r="E2364" t="s">
        <v>1483</v>
      </c>
      <c r="F2364" t="s">
        <v>1189</v>
      </c>
      <c r="G2364">
        <v>34.25</v>
      </c>
      <c r="H2364">
        <v>608.35</v>
      </c>
      <c r="I2364">
        <v>20835.990000000002</v>
      </c>
    </row>
    <row r="2365" spans="1:9" x14ac:dyDescent="0.3">
      <c r="A2365">
        <v>7046804</v>
      </c>
      <c r="B2365">
        <v>8234</v>
      </c>
      <c r="C2365" t="s">
        <v>2151</v>
      </c>
      <c r="D2365" s="1">
        <v>45552</v>
      </c>
      <c r="E2365" t="s">
        <v>1483</v>
      </c>
      <c r="F2365" t="s">
        <v>997</v>
      </c>
      <c r="G2365">
        <v>40.159999999999997</v>
      </c>
      <c r="H2365">
        <v>731.68</v>
      </c>
      <c r="I2365">
        <v>29384.27</v>
      </c>
    </row>
    <row r="2366" spans="1:9" x14ac:dyDescent="0.3">
      <c r="A2366">
        <v>9233704</v>
      </c>
      <c r="B2366">
        <v>8234</v>
      </c>
      <c r="C2366" t="s">
        <v>2151</v>
      </c>
      <c r="D2366" s="1">
        <v>45330</v>
      </c>
      <c r="E2366" t="s">
        <v>1483</v>
      </c>
      <c r="F2366" t="s">
        <v>1526</v>
      </c>
      <c r="G2366">
        <v>36.68</v>
      </c>
      <c r="H2366">
        <v>80.94</v>
      </c>
      <c r="I2366">
        <v>2968.88</v>
      </c>
    </row>
    <row r="2367" spans="1:9" x14ac:dyDescent="0.3">
      <c r="A2367">
        <v>3572306</v>
      </c>
      <c r="B2367">
        <v>8234</v>
      </c>
      <c r="C2367" t="s">
        <v>2151</v>
      </c>
      <c r="D2367" s="1">
        <v>45095</v>
      </c>
      <c r="E2367" t="s">
        <v>1483</v>
      </c>
      <c r="F2367" t="s">
        <v>1947</v>
      </c>
      <c r="G2367">
        <v>53.02</v>
      </c>
      <c r="H2367">
        <v>810.57</v>
      </c>
      <c r="I2367">
        <v>42976.42</v>
      </c>
    </row>
    <row r="2368" spans="1:9" x14ac:dyDescent="0.3">
      <c r="A2368">
        <v>5916454</v>
      </c>
      <c r="B2368">
        <v>8234</v>
      </c>
      <c r="C2368" t="s">
        <v>2151</v>
      </c>
      <c r="D2368" s="1">
        <v>45507</v>
      </c>
      <c r="E2368" t="s">
        <v>1724</v>
      </c>
      <c r="F2368" t="s">
        <v>1464</v>
      </c>
      <c r="G2368">
        <v>54.22</v>
      </c>
      <c r="H2368">
        <v>228.36</v>
      </c>
      <c r="I2368">
        <v>12381.68</v>
      </c>
    </row>
    <row r="2369" spans="1:9" x14ac:dyDescent="0.3">
      <c r="A2369">
        <v>4793044</v>
      </c>
      <c r="B2369">
        <v>8234</v>
      </c>
      <c r="C2369" t="s">
        <v>2151</v>
      </c>
      <c r="D2369" s="1">
        <v>45189</v>
      </c>
      <c r="E2369" t="s">
        <v>1228</v>
      </c>
      <c r="F2369" t="s">
        <v>1823</v>
      </c>
      <c r="G2369">
        <v>66.63</v>
      </c>
      <c r="H2369">
        <v>226.39</v>
      </c>
      <c r="I2369">
        <v>15084.37</v>
      </c>
    </row>
    <row r="2370" spans="1:9" x14ac:dyDescent="0.3">
      <c r="A2370">
        <v>4174257</v>
      </c>
      <c r="B2370">
        <v>8280</v>
      </c>
      <c r="C2370" t="s">
        <v>2150</v>
      </c>
      <c r="D2370" s="1">
        <v>45455</v>
      </c>
      <c r="E2370" t="s">
        <v>1483</v>
      </c>
      <c r="F2370" t="s">
        <v>1647</v>
      </c>
      <c r="G2370">
        <v>11.51</v>
      </c>
      <c r="H2370">
        <v>768.99</v>
      </c>
      <c r="I2370">
        <v>8851.07</v>
      </c>
    </row>
    <row r="2371" spans="1:9" x14ac:dyDescent="0.3">
      <c r="A2371">
        <v>6651107</v>
      </c>
      <c r="B2371">
        <v>8280</v>
      </c>
      <c r="C2371" t="s">
        <v>2150</v>
      </c>
      <c r="D2371" s="1">
        <v>45215</v>
      </c>
      <c r="E2371" t="s">
        <v>1483</v>
      </c>
      <c r="F2371" t="s">
        <v>1839</v>
      </c>
      <c r="G2371">
        <v>23.76</v>
      </c>
      <c r="H2371">
        <v>100.71</v>
      </c>
      <c r="I2371">
        <v>2392.87</v>
      </c>
    </row>
    <row r="2372" spans="1:9" x14ac:dyDescent="0.3">
      <c r="A2372">
        <v>1555547</v>
      </c>
      <c r="B2372">
        <v>8280</v>
      </c>
      <c r="C2372" t="s">
        <v>2151</v>
      </c>
      <c r="D2372" s="1">
        <v>45317</v>
      </c>
      <c r="E2372" t="s">
        <v>965</v>
      </c>
      <c r="F2372" t="s">
        <v>1169</v>
      </c>
      <c r="G2372">
        <v>49.22</v>
      </c>
      <c r="H2372">
        <v>411.58</v>
      </c>
      <c r="I2372">
        <v>20257.97</v>
      </c>
    </row>
    <row r="2373" spans="1:9" x14ac:dyDescent="0.3">
      <c r="A2373">
        <v>4337046</v>
      </c>
      <c r="B2373">
        <v>8280</v>
      </c>
      <c r="C2373" t="s">
        <v>2151</v>
      </c>
      <c r="D2373" s="1">
        <v>45274</v>
      </c>
      <c r="E2373" t="s">
        <v>965</v>
      </c>
      <c r="F2373" t="s">
        <v>1109</v>
      </c>
      <c r="G2373">
        <v>25.47</v>
      </c>
      <c r="H2373">
        <v>683.22</v>
      </c>
      <c r="I2373">
        <v>17401.61</v>
      </c>
    </row>
    <row r="2374" spans="1:9" x14ac:dyDescent="0.3">
      <c r="A2374">
        <v>3838003</v>
      </c>
      <c r="B2374">
        <v>8280</v>
      </c>
      <c r="C2374" t="s">
        <v>2151</v>
      </c>
      <c r="D2374" s="1">
        <v>44985</v>
      </c>
      <c r="E2374" t="s">
        <v>965</v>
      </c>
      <c r="F2374" t="s">
        <v>1742</v>
      </c>
      <c r="G2374">
        <v>49.99</v>
      </c>
      <c r="H2374">
        <v>562.66</v>
      </c>
      <c r="I2374">
        <v>28127.37</v>
      </c>
    </row>
    <row r="2375" spans="1:9" x14ac:dyDescent="0.3">
      <c r="A2375">
        <v>8023053</v>
      </c>
      <c r="B2375">
        <v>8280</v>
      </c>
      <c r="C2375" t="s">
        <v>2151</v>
      </c>
      <c r="D2375" s="1">
        <v>45317</v>
      </c>
      <c r="E2375" t="s">
        <v>1724</v>
      </c>
      <c r="F2375" t="s">
        <v>1109</v>
      </c>
      <c r="G2375">
        <v>77.959999999999994</v>
      </c>
      <c r="H2375">
        <v>161.94</v>
      </c>
      <c r="I2375">
        <v>12624.84</v>
      </c>
    </row>
    <row r="2376" spans="1:9" x14ac:dyDescent="0.3">
      <c r="A2376">
        <v>7418613</v>
      </c>
      <c r="B2376">
        <v>8280</v>
      </c>
      <c r="C2376" t="s">
        <v>2151</v>
      </c>
      <c r="D2376" s="1">
        <v>45075</v>
      </c>
      <c r="E2376" t="s">
        <v>1724</v>
      </c>
      <c r="F2376" t="s">
        <v>1145</v>
      </c>
      <c r="G2376">
        <v>1.05</v>
      </c>
      <c r="H2376">
        <v>796.33</v>
      </c>
      <c r="I2376">
        <v>836.15</v>
      </c>
    </row>
    <row r="2377" spans="1:9" x14ac:dyDescent="0.3">
      <c r="A2377">
        <v>7230473</v>
      </c>
      <c r="B2377">
        <v>8280</v>
      </c>
      <c r="C2377" t="s">
        <v>2151</v>
      </c>
      <c r="D2377" s="1">
        <v>45223</v>
      </c>
      <c r="E2377" t="s">
        <v>1724</v>
      </c>
      <c r="F2377" t="s">
        <v>1913</v>
      </c>
      <c r="G2377">
        <v>26.4</v>
      </c>
      <c r="H2377">
        <v>324.18</v>
      </c>
      <c r="I2377">
        <v>8558.35</v>
      </c>
    </row>
    <row r="2378" spans="1:9" x14ac:dyDescent="0.3">
      <c r="A2378">
        <v>8889507</v>
      </c>
      <c r="B2378">
        <v>8280</v>
      </c>
      <c r="C2378" t="s">
        <v>2151</v>
      </c>
      <c r="D2378" s="1">
        <v>45379</v>
      </c>
      <c r="E2378" t="s">
        <v>1724</v>
      </c>
      <c r="F2378" t="s">
        <v>1001</v>
      </c>
      <c r="G2378">
        <v>22.74</v>
      </c>
      <c r="H2378">
        <v>669.92</v>
      </c>
      <c r="I2378">
        <v>15233.98</v>
      </c>
    </row>
    <row r="2379" spans="1:9" x14ac:dyDescent="0.3">
      <c r="A2379">
        <v>9910203</v>
      </c>
      <c r="B2379">
        <v>8280</v>
      </c>
      <c r="C2379" t="s">
        <v>2151</v>
      </c>
      <c r="D2379" s="1">
        <v>45033</v>
      </c>
      <c r="E2379" t="s">
        <v>1724</v>
      </c>
      <c r="F2379" t="s">
        <v>1615</v>
      </c>
      <c r="G2379">
        <v>81.209999999999994</v>
      </c>
      <c r="H2379">
        <v>146.31</v>
      </c>
      <c r="I2379">
        <v>11881.84</v>
      </c>
    </row>
    <row r="2380" spans="1:9" x14ac:dyDescent="0.3">
      <c r="A2380">
        <v>5786126</v>
      </c>
      <c r="B2380">
        <v>8280</v>
      </c>
      <c r="C2380" t="s">
        <v>2151</v>
      </c>
      <c r="D2380" s="1">
        <v>45495</v>
      </c>
      <c r="E2380" t="s">
        <v>1724</v>
      </c>
      <c r="F2380" t="s">
        <v>1020</v>
      </c>
      <c r="G2380">
        <v>6.79</v>
      </c>
      <c r="H2380">
        <v>761.67</v>
      </c>
      <c r="I2380">
        <v>5171.74</v>
      </c>
    </row>
    <row r="2381" spans="1:9" x14ac:dyDescent="0.3">
      <c r="A2381">
        <v>5283300</v>
      </c>
      <c r="B2381">
        <v>8280</v>
      </c>
      <c r="C2381" t="s">
        <v>2152</v>
      </c>
      <c r="D2381" s="1">
        <v>45233</v>
      </c>
      <c r="E2381" t="s">
        <v>1228</v>
      </c>
      <c r="F2381" t="s">
        <v>1669</v>
      </c>
      <c r="G2381">
        <v>90.61</v>
      </c>
      <c r="H2381">
        <v>568.85</v>
      </c>
      <c r="I2381">
        <v>51543.5</v>
      </c>
    </row>
    <row r="2382" spans="1:9" x14ac:dyDescent="0.3">
      <c r="A2382">
        <v>3932922</v>
      </c>
      <c r="B2382">
        <v>8313</v>
      </c>
      <c r="C2382" t="s">
        <v>2150</v>
      </c>
      <c r="D2382" s="1">
        <v>45525</v>
      </c>
      <c r="E2382" t="s">
        <v>1483</v>
      </c>
      <c r="F2382" t="s">
        <v>1294</v>
      </c>
      <c r="G2382">
        <v>13.99</v>
      </c>
      <c r="H2382">
        <v>148.66</v>
      </c>
      <c r="I2382">
        <v>2079.75</v>
      </c>
    </row>
    <row r="2383" spans="1:9" x14ac:dyDescent="0.3">
      <c r="A2383">
        <v>8273731</v>
      </c>
      <c r="B2383">
        <v>8313</v>
      </c>
      <c r="C2383" t="s">
        <v>2150</v>
      </c>
      <c r="D2383" s="1">
        <v>45265</v>
      </c>
      <c r="E2383" t="s">
        <v>1483</v>
      </c>
      <c r="F2383" t="s">
        <v>1313</v>
      </c>
      <c r="G2383">
        <v>16.64</v>
      </c>
      <c r="H2383">
        <v>651.71</v>
      </c>
      <c r="I2383">
        <v>10844.45</v>
      </c>
    </row>
    <row r="2384" spans="1:9" x14ac:dyDescent="0.3">
      <c r="A2384">
        <v>1474436</v>
      </c>
      <c r="B2384">
        <v>8313</v>
      </c>
      <c r="C2384" t="s">
        <v>2150</v>
      </c>
      <c r="D2384" s="1">
        <v>45300</v>
      </c>
      <c r="E2384" t="s">
        <v>965</v>
      </c>
      <c r="F2384" t="s">
        <v>1672</v>
      </c>
      <c r="G2384">
        <v>45.63</v>
      </c>
      <c r="H2384">
        <v>834.3</v>
      </c>
      <c r="I2384">
        <v>38069.11</v>
      </c>
    </row>
    <row r="2385" spans="1:9" x14ac:dyDescent="0.3">
      <c r="A2385">
        <v>9835676</v>
      </c>
      <c r="B2385">
        <v>8313</v>
      </c>
      <c r="C2385" t="s">
        <v>2150</v>
      </c>
      <c r="D2385" s="1">
        <v>45093</v>
      </c>
      <c r="E2385" t="s">
        <v>965</v>
      </c>
      <c r="F2385" t="s">
        <v>1885</v>
      </c>
      <c r="G2385">
        <v>95.67</v>
      </c>
      <c r="H2385">
        <v>597.42999999999995</v>
      </c>
      <c r="I2385">
        <v>57156.13</v>
      </c>
    </row>
    <row r="2386" spans="1:9" x14ac:dyDescent="0.3">
      <c r="A2386">
        <v>1782312</v>
      </c>
      <c r="B2386">
        <v>8313</v>
      </c>
      <c r="C2386" t="s">
        <v>2150</v>
      </c>
      <c r="D2386" s="1">
        <v>45513</v>
      </c>
      <c r="E2386" t="s">
        <v>965</v>
      </c>
      <c r="F2386" t="s">
        <v>1077</v>
      </c>
      <c r="G2386">
        <v>49.07</v>
      </c>
      <c r="H2386">
        <v>316.91000000000003</v>
      </c>
      <c r="I2386">
        <v>15550.77</v>
      </c>
    </row>
    <row r="2387" spans="1:9" x14ac:dyDescent="0.3">
      <c r="A2387">
        <v>6602591</v>
      </c>
      <c r="B2387">
        <v>8313</v>
      </c>
      <c r="C2387" t="s">
        <v>2150</v>
      </c>
      <c r="D2387" s="1">
        <v>45526</v>
      </c>
      <c r="E2387" t="s">
        <v>1228</v>
      </c>
      <c r="F2387" t="s">
        <v>1197</v>
      </c>
      <c r="G2387">
        <v>15.03</v>
      </c>
      <c r="H2387">
        <v>207.83</v>
      </c>
      <c r="I2387">
        <v>3123.68</v>
      </c>
    </row>
    <row r="2388" spans="1:9" x14ac:dyDescent="0.3">
      <c r="A2388">
        <v>2781683</v>
      </c>
      <c r="B2388">
        <v>8313</v>
      </c>
      <c r="C2388" t="s">
        <v>2150</v>
      </c>
      <c r="D2388" s="1">
        <v>45186</v>
      </c>
      <c r="E2388" t="s">
        <v>1228</v>
      </c>
      <c r="F2388" t="s">
        <v>1537</v>
      </c>
      <c r="G2388">
        <v>15.3</v>
      </c>
      <c r="H2388">
        <v>688.56</v>
      </c>
      <c r="I2388">
        <v>10534.97</v>
      </c>
    </row>
    <row r="2389" spans="1:9" x14ac:dyDescent="0.3">
      <c r="A2389">
        <v>6197067</v>
      </c>
      <c r="B2389">
        <v>8313</v>
      </c>
      <c r="C2389" t="s">
        <v>2151</v>
      </c>
      <c r="D2389" s="1">
        <v>44954</v>
      </c>
      <c r="E2389" t="s">
        <v>1483</v>
      </c>
      <c r="F2389" t="s">
        <v>1426</v>
      </c>
      <c r="G2389">
        <v>79.900000000000006</v>
      </c>
      <c r="H2389">
        <v>364.65</v>
      </c>
      <c r="I2389">
        <v>29135.53</v>
      </c>
    </row>
    <row r="2390" spans="1:9" x14ac:dyDescent="0.3">
      <c r="A2390">
        <v>3107009</v>
      </c>
      <c r="B2390">
        <v>8313</v>
      </c>
      <c r="C2390" t="s">
        <v>2151</v>
      </c>
      <c r="D2390" s="1">
        <v>45245</v>
      </c>
      <c r="E2390" t="s">
        <v>1724</v>
      </c>
      <c r="F2390" t="s">
        <v>1734</v>
      </c>
      <c r="G2390">
        <v>56.59</v>
      </c>
      <c r="H2390">
        <v>671.05</v>
      </c>
      <c r="I2390">
        <v>37974.720000000001</v>
      </c>
    </row>
    <row r="2391" spans="1:9" x14ac:dyDescent="0.3">
      <c r="A2391">
        <v>4352931</v>
      </c>
      <c r="B2391">
        <v>8313</v>
      </c>
      <c r="C2391" t="s">
        <v>2152</v>
      </c>
      <c r="D2391" s="1">
        <v>45540</v>
      </c>
      <c r="E2391" t="s">
        <v>1483</v>
      </c>
      <c r="F2391" t="s">
        <v>1123</v>
      </c>
      <c r="G2391">
        <v>26.79</v>
      </c>
      <c r="H2391">
        <v>262.64</v>
      </c>
      <c r="I2391">
        <v>7036.13</v>
      </c>
    </row>
    <row r="2392" spans="1:9" x14ac:dyDescent="0.3">
      <c r="A2392">
        <v>8036736</v>
      </c>
      <c r="B2392">
        <v>8353</v>
      </c>
      <c r="C2392" t="s">
        <v>2150</v>
      </c>
      <c r="D2392" s="1">
        <v>44886</v>
      </c>
      <c r="E2392" t="s">
        <v>1483</v>
      </c>
      <c r="F2392" t="s">
        <v>1073</v>
      </c>
      <c r="G2392">
        <v>63.78</v>
      </c>
      <c r="H2392">
        <v>246.06</v>
      </c>
      <c r="I2392">
        <v>15693.71</v>
      </c>
    </row>
    <row r="2393" spans="1:9" x14ac:dyDescent="0.3">
      <c r="A2393">
        <v>7354719</v>
      </c>
      <c r="B2393">
        <v>8353</v>
      </c>
      <c r="C2393" t="s">
        <v>2150</v>
      </c>
      <c r="D2393" s="1">
        <v>45168</v>
      </c>
      <c r="E2393" t="s">
        <v>965</v>
      </c>
      <c r="F2393" t="s">
        <v>1176</v>
      </c>
      <c r="G2393">
        <v>29.36</v>
      </c>
      <c r="H2393">
        <v>255.28</v>
      </c>
      <c r="I2393">
        <v>7495.02</v>
      </c>
    </row>
    <row r="2394" spans="1:9" x14ac:dyDescent="0.3">
      <c r="A2394">
        <v>1959855</v>
      </c>
      <c r="B2394">
        <v>8353</v>
      </c>
      <c r="C2394" t="s">
        <v>2150</v>
      </c>
      <c r="D2394" s="1">
        <v>45365</v>
      </c>
      <c r="E2394" t="s">
        <v>965</v>
      </c>
      <c r="F2394" t="s">
        <v>1649</v>
      </c>
      <c r="G2394">
        <v>15.83</v>
      </c>
      <c r="H2394">
        <v>614.21</v>
      </c>
      <c r="I2394">
        <v>9722.94</v>
      </c>
    </row>
    <row r="2395" spans="1:9" x14ac:dyDescent="0.3">
      <c r="A2395">
        <v>5051920</v>
      </c>
      <c r="B2395">
        <v>8353</v>
      </c>
      <c r="C2395" t="s">
        <v>2150</v>
      </c>
      <c r="D2395" s="1">
        <v>45283</v>
      </c>
      <c r="E2395" t="s">
        <v>1228</v>
      </c>
      <c r="F2395" t="s">
        <v>1709</v>
      </c>
      <c r="G2395">
        <v>78.75</v>
      </c>
      <c r="H2395">
        <v>885.33</v>
      </c>
      <c r="I2395">
        <v>69719.740000000005</v>
      </c>
    </row>
    <row r="2396" spans="1:9" x14ac:dyDescent="0.3">
      <c r="A2396">
        <v>8425826</v>
      </c>
      <c r="B2396">
        <v>8353</v>
      </c>
      <c r="C2396" t="s">
        <v>2150</v>
      </c>
      <c r="D2396" s="1">
        <v>45004</v>
      </c>
      <c r="E2396" t="s">
        <v>1228</v>
      </c>
      <c r="F2396" t="s">
        <v>1887</v>
      </c>
      <c r="G2396">
        <v>37.22</v>
      </c>
      <c r="H2396">
        <v>498.54</v>
      </c>
      <c r="I2396">
        <v>18555.66</v>
      </c>
    </row>
    <row r="2397" spans="1:9" x14ac:dyDescent="0.3">
      <c r="A2397">
        <v>2347751</v>
      </c>
      <c r="B2397">
        <v>8353</v>
      </c>
      <c r="C2397" t="s">
        <v>2151</v>
      </c>
      <c r="D2397" s="1">
        <v>45124</v>
      </c>
      <c r="E2397" t="s">
        <v>1724</v>
      </c>
      <c r="F2397" t="s">
        <v>1369</v>
      </c>
      <c r="G2397">
        <v>66.569999999999993</v>
      </c>
      <c r="H2397">
        <v>494.54</v>
      </c>
      <c r="I2397">
        <v>32921.53</v>
      </c>
    </row>
    <row r="2398" spans="1:9" x14ac:dyDescent="0.3">
      <c r="A2398">
        <v>9859198</v>
      </c>
      <c r="B2398">
        <v>8353</v>
      </c>
      <c r="C2398" t="s">
        <v>2151</v>
      </c>
      <c r="D2398" s="1">
        <v>44916</v>
      </c>
      <c r="E2398" t="s">
        <v>1228</v>
      </c>
      <c r="F2398" t="s">
        <v>1624</v>
      </c>
      <c r="G2398">
        <v>29.67</v>
      </c>
      <c r="H2398">
        <v>731.62</v>
      </c>
      <c r="I2398">
        <v>21707.17</v>
      </c>
    </row>
    <row r="2399" spans="1:9" x14ac:dyDescent="0.3">
      <c r="A2399">
        <v>1085519</v>
      </c>
      <c r="B2399">
        <v>8353</v>
      </c>
      <c r="C2399" t="s">
        <v>2151</v>
      </c>
      <c r="D2399" s="1">
        <v>45008</v>
      </c>
      <c r="E2399" t="s">
        <v>1228</v>
      </c>
      <c r="F2399" t="s">
        <v>999</v>
      </c>
      <c r="G2399">
        <v>17.02</v>
      </c>
      <c r="H2399">
        <v>92.12</v>
      </c>
      <c r="I2399">
        <v>1567.88</v>
      </c>
    </row>
    <row r="2400" spans="1:9" x14ac:dyDescent="0.3">
      <c r="A2400">
        <v>6415492</v>
      </c>
      <c r="B2400">
        <v>8353</v>
      </c>
      <c r="C2400" t="s">
        <v>2151</v>
      </c>
      <c r="D2400" s="1">
        <v>44854</v>
      </c>
      <c r="E2400" t="s">
        <v>1228</v>
      </c>
      <c r="F2400" t="s">
        <v>1418</v>
      </c>
      <c r="G2400">
        <v>3.57</v>
      </c>
      <c r="H2400">
        <v>788.9</v>
      </c>
      <c r="I2400">
        <v>2816.37</v>
      </c>
    </row>
    <row r="2401" spans="1:9" x14ac:dyDescent="0.3">
      <c r="A2401">
        <v>8641096</v>
      </c>
      <c r="B2401">
        <v>8353</v>
      </c>
      <c r="C2401" t="s">
        <v>2151</v>
      </c>
      <c r="D2401" s="1">
        <v>45411</v>
      </c>
      <c r="E2401" t="s">
        <v>1228</v>
      </c>
      <c r="F2401" t="s">
        <v>1072</v>
      </c>
      <c r="G2401">
        <v>15.37</v>
      </c>
      <c r="H2401">
        <v>942.02</v>
      </c>
      <c r="I2401">
        <v>14478.85</v>
      </c>
    </row>
    <row r="2402" spans="1:9" x14ac:dyDescent="0.3">
      <c r="A2402">
        <v>7678255</v>
      </c>
      <c r="B2402">
        <v>8353</v>
      </c>
      <c r="C2402" t="s">
        <v>2151</v>
      </c>
      <c r="D2402" s="1">
        <v>44911</v>
      </c>
      <c r="E2402" t="s">
        <v>1228</v>
      </c>
      <c r="F2402" t="s">
        <v>1754</v>
      </c>
      <c r="G2402">
        <v>29.14</v>
      </c>
      <c r="H2402">
        <v>842.37</v>
      </c>
      <c r="I2402">
        <v>24546.66</v>
      </c>
    </row>
    <row r="2403" spans="1:9" x14ac:dyDescent="0.3">
      <c r="A2403">
        <v>3265447</v>
      </c>
      <c r="B2403">
        <v>8353</v>
      </c>
      <c r="C2403" t="s">
        <v>2152</v>
      </c>
      <c r="D2403" s="1">
        <v>44934</v>
      </c>
      <c r="E2403" t="s">
        <v>1483</v>
      </c>
      <c r="F2403" t="s">
        <v>1456</v>
      </c>
      <c r="G2403">
        <v>94.96</v>
      </c>
      <c r="H2403">
        <v>854.56</v>
      </c>
      <c r="I2403">
        <v>81149.02</v>
      </c>
    </row>
    <row r="2404" spans="1:9" x14ac:dyDescent="0.3">
      <c r="A2404">
        <v>4187271</v>
      </c>
      <c r="B2404">
        <v>8353</v>
      </c>
      <c r="C2404" t="s">
        <v>2152</v>
      </c>
      <c r="D2404" s="1">
        <v>44995</v>
      </c>
      <c r="E2404" t="s">
        <v>1483</v>
      </c>
      <c r="F2404" t="s">
        <v>1262</v>
      </c>
      <c r="G2404">
        <v>64.989999999999995</v>
      </c>
      <c r="H2404">
        <v>982.48</v>
      </c>
      <c r="I2404">
        <v>63851.38</v>
      </c>
    </row>
    <row r="2405" spans="1:9" x14ac:dyDescent="0.3">
      <c r="A2405">
        <v>8343509</v>
      </c>
      <c r="B2405">
        <v>8353</v>
      </c>
      <c r="C2405" t="s">
        <v>2152</v>
      </c>
      <c r="D2405" s="1">
        <v>44889</v>
      </c>
      <c r="E2405" t="s">
        <v>1483</v>
      </c>
      <c r="F2405" t="s">
        <v>1826</v>
      </c>
      <c r="G2405">
        <v>60.5</v>
      </c>
      <c r="H2405">
        <v>731.73</v>
      </c>
      <c r="I2405">
        <v>44269.67</v>
      </c>
    </row>
    <row r="2406" spans="1:9" x14ac:dyDescent="0.3">
      <c r="A2406">
        <v>6707461</v>
      </c>
      <c r="B2406">
        <v>8353</v>
      </c>
      <c r="C2406" t="s">
        <v>2152</v>
      </c>
      <c r="D2406" s="1">
        <v>45505</v>
      </c>
      <c r="E2406" t="s">
        <v>1483</v>
      </c>
      <c r="F2406" t="s">
        <v>1336</v>
      </c>
      <c r="G2406">
        <v>64.2</v>
      </c>
      <c r="H2406">
        <v>773.47</v>
      </c>
      <c r="I2406">
        <v>49656.77</v>
      </c>
    </row>
    <row r="2407" spans="1:9" x14ac:dyDescent="0.3">
      <c r="A2407">
        <v>5225144</v>
      </c>
      <c r="B2407">
        <v>8353</v>
      </c>
      <c r="C2407" t="s">
        <v>2152</v>
      </c>
      <c r="D2407" s="1">
        <v>45441</v>
      </c>
      <c r="E2407" t="s">
        <v>1483</v>
      </c>
      <c r="F2407" t="s">
        <v>1346</v>
      </c>
      <c r="G2407">
        <v>31.62</v>
      </c>
      <c r="H2407">
        <v>736.2</v>
      </c>
      <c r="I2407">
        <v>23278.639999999999</v>
      </c>
    </row>
    <row r="2408" spans="1:9" x14ac:dyDescent="0.3">
      <c r="A2408">
        <v>9750717</v>
      </c>
      <c r="B2408">
        <v>8353</v>
      </c>
      <c r="C2408" t="s">
        <v>2152</v>
      </c>
      <c r="D2408" s="1">
        <v>44938</v>
      </c>
      <c r="E2408" t="s">
        <v>1228</v>
      </c>
      <c r="F2408" t="s">
        <v>1807</v>
      </c>
      <c r="G2408">
        <v>51.86</v>
      </c>
      <c r="H2408">
        <v>565.85</v>
      </c>
      <c r="I2408">
        <v>29344.98</v>
      </c>
    </row>
    <row r="2409" spans="1:9" x14ac:dyDescent="0.3">
      <c r="A2409">
        <v>2370386</v>
      </c>
      <c r="B2409">
        <v>8353</v>
      </c>
      <c r="C2409" t="s">
        <v>2152</v>
      </c>
      <c r="D2409" s="1">
        <v>44843</v>
      </c>
      <c r="E2409" t="s">
        <v>1724</v>
      </c>
      <c r="F2409" t="s">
        <v>1128</v>
      </c>
      <c r="G2409">
        <v>97.69</v>
      </c>
      <c r="H2409">
        <v>196.87</v>
      </c>
      <c r="I2409">
        <v>19232.23</v>
      </c>
    </row>
    <row r="2410" spans="1:9" x14ac:dyDescent="0.3">
      <c r="A2410">
        <v>8486610</v>
      </c>
      <c r="B2410">
        <v>8353</v>
      </c>
      <c r="C2410" t="s">
        <v>2152</v>
      </c>
      <c r="D2410" s="1">
        <v>45312</v>
      </c>
      <c r="E2410" t="s">
        <v>965</v>
      </c>
      <c r="F2410" t="s">
        <v>1697</v>
      </c>
      <c r="G2410">
        <v>48.25</v>
      </c>
      <c r="H2410">
        <v>140.13999999999999</v>
      </c>
      <c r="I2410">
        <v>6761.75</v>
      </c>
    </row>
    <row r="2411" spans="1:9" x14ac:dyDescent="0.3">
      <c r="A2411">
        <v>9182220</v>
      </c>
      <c r="B2411">
        <v>8355</v>
      </c>
      <c r="C2411" t="s">
        <v>2150</v>
      </c>
      <c r="D2411" s="1">
        <v>45141</v>
      </c>
      <c r="E2411" t="s">
        <v>1483</v>
      </c>
      <c r="F2411" t="s">
        <v>1378</v>
      </c>
      <c r="G2411">
        <v>43.53</v>
      </c>
      <c r="H2411">
        <v>646.08000000000004</v>
      </c>
      <c r="I2411">
        <v>28123.86</v>
      </c>
    </row>
    <row r="2412" spans="1:9" x14ac:dyDescent="0.3">
      <c r="A2412">
        <v>8124371</v>
      </c>
      <c r="B2412">
        <v>8355</v>
      </c>
      <c r="C2412" t="s">
        <v>2150</v>
      </c>
      <c r="D2412" s="1">
        <v>44868</v>
      </c>
      <c r="E2412" t="s">
        <v>1483</v>
      </c>
      <c r="F2412" t="s">
        <v>1281</v>
      </c>
      <c r="G2412">
        <v>69.92</v>
      </c>
      <c r="H2412">
        <v>474.13</v>
      </c>
      <c r="I2412">
        <v>33151.17</v>
      </c>
    </row>
    <row r="2413" spans="1:9" x14ac:dyDescent="0.3">
      <c r="A2413">
        <v>6444022</v>
      </c>
      <c r="B2413">
        <v>8355</v>
      </c>
      <c r="C2413" t="s">
        <v>2150</v>
      </c>
      <c r="D2413" s="1">
        <v>45548</v>
      </c>
      <c r="E2413" t="s">
        <v>965</v>
      </c>
      <c r="F2413" t="s">
        <v>1193</v>
      </c>
      <c r="G2413">
        <v>46.13</v>
      </c>
      <c r="H2413">
        <v>338.21</v>
      </c>
      <c r="I2413">
        <v>15601.63</v>
      </c>
    </row>
    <row r="2414" spans="1:9" x14ac:dyDescent="0.3">
      <c r="A2414">
        <v>1594263</v>
      </c>
      <c r="B2414">
        <v>8355</v>
      </c>
      <c r="C2414" t="s">
        <v>2150</v>
      </c>
      <c r="D2414" s="1">
        <v>44964</v>
      </c>
      <c r="E2414" t="s">
        <v>965</v>
      </c>
      <c r="F2414" t="s">
        <v>1708</v>
      </c>
      <c r="G2414">
        <v>48.76</v>
      </c>
      <c r="H2414">
        <v>294.49</v>
      </c>
      <c r="I2414">
        <v>14359.33</v>
      </c>
    </row>
    <row r="2415" spans="1:9" x14ac:dyDescent="0.3">
      <c r="A2415">
        <v>8708359</v>
      </c>
      <c r="B2415">
        <v>8355</v>
      </c>
      <c r="C2415" t="s">
        <v>2151</v>
      </c>
      <c r="D2415" s="1">
        <v>45378</v>
      </c>
      <c r="E2415" t="s">
        <v>965</v>
      </c>
      <c r="F2415" t="s">
        <v>1807</v>
      </c>
      <c r="G2415">
        <v>56.72</v>
      </c>
      <c r="H2415">
        <v>809.3</v>
      </c>
      <c r="I2415">
        <v>45903.5</v>
      </c>
    </row>
    <row r="2416" spans="1:9" x14ac:dyDescent="0.3">
      <c r="A2416">
        <v>2311909</v>
      </c>
      <c r="B2416">
        <v>8355</v>
      </c>
      <c r="C2416" t="s">
        <v>2151</v>
      </c>
      <c r="D2416" s="1">
        <v>45253</v>
      </c>
      <c r="E2416" t="s">
        <v>965</v>
      </c>
      <c r="F2416" t="s">
        <v>1230</v>
      </c>
      <c r="G2416">
        <v>35.4</v>
      </c>
      <c r="H2416">
        <v>221.88</v>
      </c>
      <c r="I2416">
        <v>7854.55</v>
      </c>
    </row>
    <row r="2417" spans="1:9" x14ac:dyDescent="0.3">
      <c r="A2417">
        <v>4834595</v>
      </c>
      <c r="B2417">
        <v>8355</v>
      </c>
      <c r="C2417" t="s">
        <v>2151</v>
      </c>
      <c r="D2417" s="1">
        <v>45346</v>
      </c>
      <c r="E2417" t="s">
        <v>965</v>
      </c>
      <c r="F2417" t="s">
        <v>1244</v>
      </c>
      <c r="G2417">
        <v>52.3</v>
      </c>
      <c r="H2417">
        <v>371.97</v>
      </c>
      <c r="I2417">
        <v>19454.03</v>
      </c>
    </row>
    <row r="2418" spans="1:9" x14ac:dyDescent="0.3">
      <c r="A2418">
        <v>2142587</v>
      </c>
      <c r="B2418">
        <v>8355</v>
      </c>
      <c r="C2418" t="s">
        <v>2151</v>
      </c>
      <c r="D2418" s="1">
        <v>45168</v>
      </c>
      <c r="E2418" t="s">
        <v>1483</v>
      </c>
      <c r="F2418" t="s">
        <v>1271</v>
      </c>
      <c r="G2418">
        <v>84.76</v>
      </c>
      <c r="H2418">
        <v>499.7</v>
      </c>
      <c r="I2418">
        <v>42354.57</v>
      </c>
    </row>
    <row r="2419" spans="1:9" x14ac:dyDescent="0.3">
      <c r="A2419">
        <v>4416016</v>
      </c>
      <c r="B2419">
        <v>8355</v>
      </c>
      <c r="C2419" t="s">
        <v>2151</v>
      </c>
      <c r="D2419" s="1">
        <v>44912</v>
      </c>
      <c r="E2419" t="s">
        <v>1724</v>
      </c>
      <c r="F2419" t="s">
        <v>1498</v>
      </c>
      <c r="G2419">
        <v>45.08</v>
      </c>
      <c r="H2419">
        <v>205.36</v>
      </c>
      <c r="I2419">
        <v>9257.6299999999992</v>
      </c>
    </row>
    <row r="2420" spans="1:9" x14ac:dyDescent="0.3">
      <c r="A2420">
        <v>9508148</v>
      </c>
      <c r="B2420">
        <v>8355</v>
      </c>
      <c r="C2420" t="s">
        <v>2151</v>
      </c>
      <c r="D2420" s="1">
        <v>45517</v>
      </c>
      <c r="E2420" t="s">
        <v>1724</v>
      </c>
      <c r="F2420" t="s">
        <v>1470</v>
      </c>
      <c r="G2420">
        <v>14.05</v>
      </c>
      <c r="H2420">
        <v>495.87</v>
      </c>
      <c r="I2420">
        <v>6966.97</v>
      </c>
    </row>
    <row r="2421" spans="1:9" x14ac:dyDescent="0.3">
      <c r="A2421">
        <v>4101360</v>
      </c>
      <c r="B2421">
        <v>8355</v>
      </c>
      <c r="C2421" t="s">
        <v>2151</v>
      </c>
      <c r="D2421" s="1">
        <v>45146</v>
      </c>
      <c r="E2421" t="s">
        <v>1228</v>
      </c>
      <c r="F2421" t="s">
        <v>1331</v>
      </c>
      <c r="G2421">
        <v>85.39</v>
      </c>
      <c r="H2421">
        <v>664</v>
      </c>
      <c r="I2421">
        <v>56698.96</v>
      </c>
    </row>
    <row r="2422" spans="1:9" x14ac:dyDescent="0.3">
      <c r="A2422">
        <v>8853841</v>
      </c>
      <c r="B2422">
        <v>8355</v>
      </c>
      <c r="C2422" t="s">
        <v>2151</v>
      </c>
      <c r="D2422" s="1">
        <v>45066</v>
      </c>
      <c r="E2422" t="s">
        <v>1228</v>
      </c>
      <c r="F2422" t="s">
        <v>1929</v>
      </c>
      <c r="G2422">
        <v>43.36</v>
      </c>
      <c r="H2422">
        <v>446.06</v>
      </c>
      <c r="I2422">
        <v>19341.16</v>
      </c>
    </row>
    <row r="2423" spans="1:9" x14ac:dyDescent="0.3">
      <c r="A2423">
        <v>2176985</v>
      </c>
      <c r="B2423">
        <v>8355</v>
      </c>
      <c r="C2423" t="s">
        <v>2152</v>
      </c>
      <c r="D2423" s="1">
        <v>45308</v>
      </c>
      <c r="E2423" t="s">
        <v>1228</v>
      </c>
      <c r="F2423" t="s">
        <v>1360</v>
      </c>
      <c r="G2423">
        <v>34.880000000000003</v>
      </c>
      <c r="H2423">
        <v>135.56</v>
      </c>
      <c r="I2423">
        <v>4728.33</v>
      </c>
    </row>
    <row r="2424" spans="1:9" x14ac:dyDescent="0.3">
      <c r="A2424">
        <v>9926877</v>
      </c>
      <c r="B2424">
        <v>8355</v>
      </c>
      <c r="C2424" t="s">
        <v>2152</v>
      </c>
      <c r="D2424" s="1">
        <v>44911</v>
      </c>
      <c r="E2424" t="s">
        <v>1228</v>
      </c>
      <c r="F2424" t="s">
        <v>1621</v>
      </c>
      <c r="G2424">
        <v>97.06</v>
      </c>
      <c r="H2424">
        <v>567.17999999999995</v>
      </c>
      <c r="I2424">
        <v>55050.49</v>
      </c>
    </row>
    <row r="2425" spans="1:9" x14ac:dyDescent="0.3">
      <c r="A2425">
        <v>2323133</v>
      </c>
      <c r="B2425">
        <v>8355</v>
      </c>
      <c r="C2425" t="s">
        <v>2152</v>
      </c>
      <c r="D2425" s="1">
        <v>45241</v>
      </c>
      <c r="E2425" t="s">
        <v>1724</v>
      </c>
      <c r="F2425" t="s">
        <v>1590</v>
      </c>
      <c r="G2425">
        <v>15.52</v>
      </c>
      <c r="H2425">
        <v>323.97000000000003</v>
      </c>
      <c r="I2425">
        <v>5028.01</v>
      </c>
    </row>
    <row r="2426" spans="1:9" x14ac:dyDescent="0.3">
      <c r="A2426">
        <v>8693344</v>
      </c>
      <c r="B2426">
        <v>8355</v>
      </c>
      <c r="C2426" t="s">
        <v>2152</v>
      </c>
      <c r="D2426" s="1">
        <v>45288</v>
      </c>
      <c r="E2426" t="s">
        <v>1724</v>
      </c>
      <c r="F2426" t="s">
        <v>1677</v>
      </c>
      <c r="G2426">
        <v>30.1</v>
      </c>
      <c r="H2426">
        <v>591.37</v>
      </c>
      <c r="I2426">
        <v>17800.240000000002</v>
      </c>
    </row>
    <row r="2427" spans="1:9" x14ac:dyDescent="0.3">
      <c r="A2427">
        <v>5372835</v>
      </c>
      <c r="B2427">
        <v>8356</v>
      </c>
      <c r="C2427" t="s">
        <v>2150</v>
      </c>
      <c r="D2427" s="1">
        <v>45054</v>
      </c>
      <c r="E2427" t="s">
        <v>1483</v>
      </c>
      <c r="F2427" t="s">
        <v>1363</v>
      </c>
      <c r="G2427">
        <v>56.63</v>
      </c>
      <c r="H2427">
        <v>866.93</v>
      </c>
      <c r="I2427">
        <v>49094.25</v>
      </c>
    </row>
    <row r="2428" spans="1:9" x14ac:dyDescent="0.3">
      <c r="A2428">
        <v>5299516</v>
      </c>
      <c r="B2428">
        <v>8356</v>
      </c>
      <c r="C2428" t="s">
        <v>2150</v>
      </c>
      <c r="D2428" s="1">
        <v>45191</v>
      </c>
      <c r="E2428" t="s">
        <v>1228</v>
      </c>
      <c r="F2428" t="s">
        <v>1689</v>
      </c>
      <c r="G2428">
        <v>3.4</v>
      </c>
      <c r="H2428">
        <v>383.63</v>
      </c>
      <c r="I2428">
        <v>1304.3399999999999</v>
      </c>
    </row>
    <row r="2429" spans="1:9" x14ac:dyDescent="0.3">
      <c r="A2429">
        <v>1086702</v>
      </c>
      <c r="B2429">
        <v>8356</v>
      </c>
      <c r="C2429" t="s">
        <v>2150</v>
      </c>
      <c r="D2429" s="1">
        <v>45551</v>
      </c>
      <c r="E2429" t="s">
        <v>1228</v>
      </c>
      <c r="F2429" t="s">
        <v>1951</v>
      </c>
      <c r="G2429">
        <v>63.67</v>
      </c>
      <c r="H2429">
        <v>174.05</v>
      </c>
      <c r="I2429">
        <v>11081.76</v>
      </c>
    </row>
    <row r="2430" spans="1:9" x14ac:dyDescent="0.3">
      <c r="A2430">
        <v>8223013</v>
      </c>
      <c r="B2430">
        <v>8356</v>
      </c>
      <c r="C2430" t="s">
        <v>2150</v>
      </c>
      <c r="D2430" s="1">
        <v>45269</v>
      </c>
      <c r="E2430" t="s">
        <v>1228</v>
      </c>
      <c r="F2430" t="s">
        <v>1231</v>
      </c>
      <c r="G2430">
        <v>46.19</v>
      </c>
      <c r="H2430">
        <v>564.99</v>
      </c>
      <c r="I2430">
        <v>26096.89</v>
      </c>
    </row>
    <row r="2431" spans="1:9" x14ac:dyDescent="0.3">
      <c r="A2431">
        <v>8744551</v>
      </c>
      <c r="B2431">
        <v>8356</v>
      </c>
      <c r="C2431" t="s">
        <v>2150</v>
      </c>
      <c r="D2431" s="1">
        <v>45557</v>
      </c>
      <c r="E2431" t="s">
        <v>1228</v>
      </c>
      <c r="F2431" t="s">
        <v>1904</v>
      </c>
      <c r="G2431">
        <v>46.29</v>
      </c>
      <c r="H2431">
        <v>552.72</v>
      </c>
      <c r="I2431">
        <v>25585.41</v>
      </c>
    </row>
    <row r="2432" spans="1:9" x14ac:dyDescent="0.3">
      <c r="A2432">
        <v>2435507</v>
      </c>
      <c r="B2432">
        <v>8356</v>
      </c>
      <c r="C2432" t="s">
        <v>2150</v>
      </c>
      <c r="D2432" s="1">
        <v>45364</v>
      </c>
      <c r="E2432" t="s">
        <v>1724</v>
      </c>
      <c r="F2432" t="s">
        <v>1525</v>
      </c>
      <c r="G2432">
        <v>88.76</v>
      </c>
      <c r="H2432">
        <v>912.8</v>
      </c>
      <c r="I2432">
        <v>81020.13</v>
      </c>
    </row>
    <row r="2433" spans="1:9" x14ac:dyDescent="0.3">
      <c r="A2433">
        <v>8706222</v>
      </c>
      <c r="B2433">
        <v>8356</v>
      </c>
      <c r="C2433" t="s">
        <v>2150</v>
      </c>
      <c r="D2433" s="1">
        <v>45124</v>
      </c>
      <c r="E2433" t="s">
        <v>1724</v>
      </c>
      <c r="F2433" t="s">
        <v>1672</v>
      </c>
      <c r="G2433">
        <v>36.53</v>
      </c>
      <c r="H2433">
        <v>383.7</v>
      </c>
      <c r="I2433">
        <v>14016.56</v>
      </c>
    </row>
    <row r="2434" spans="1:9" x14ac:dyDescent="0.3">
      <c r="A2434">
        <v>4874749</v>
      </c>
      <c r="B2434">
        <v>8356</v>
      </c>
      <c r="C2434" t="s">
        <v>2150</v>
      </c>
      <c r="D2434" s="1">
        <v>45425</v>
      </c>
      <c r="E2434" t="s">
        <v>1724</v>
      </c>
      <c r="F2434" t="s">
        <v>1780</v>
      </c>
      <c r="G2434">
        <v>70.05</v>
      </c>
      <c r="H2434">
        <v>528.91999999999996</v>
      </c>
      <c r="I2434">
        <v>37050.85</v>
      </c>
    </row>
    <row r="2435" spans="1:9" x14ac:dyDescent="0.3">
      <c r="A2435">
        <v>2697348</v>
      </c>
      <c r="B2435">
        <v>8356</v>
      </c>
      <c r="C2435" t="s">
        <v>2151</v>
      </c>
      <c r="D2435" s="1">
        <v>45107</v>
      </c>
      <c r="E2435" t="s">
        <v>965</v>
      </c>
      <c r="F2435" t="s">
        <v>1624</v>
      </c>
      <c r="G2435">
        <v>69.069999999999993</v>
      </c>
      <c r="H2435">
        <v>703.43</v>
      </c>
      <c r="I2435">
        <v>48585.91</v>
      </c>
    </row>
    <row r="2436" spans="1:9" x14ac:dyDescent="0.3">
      <c r="A2436">
        <v>9511722</v>
      </c>
      <c r="B2436">
        <v>8356</v>
      </c>
      <c r="C2436" t="s">
        <v>2151</v>
      </c>
      <c r="D2436" s="1">
        <v>44949</v>
      </c>
      <c r="E2436" t="s">
        <v>1483</v>
      </c>
      <c r="F2436" t="s">
        <v>1144</v>
      </c>
      <c r="G2436">
        <v>62.58</v>
      </c>
      <c r="H2436">
        <v>424.53</v>
      </c>
      <c r="I2436">
        <v>26567.09</v>
      </c>
    </row>
    <row r="2437" spans="1:9" x14ac:dyDescent="0.3">
      <c r="A2437">
        <v>9201512</v>
      </c>
      <c r="B2437">
        <v>8356</v>
      </c>
      <c r="C2437" t="s">
        <v>2151</v>
      </c>
      <c r="D2437" s="1">
        <v>44932</v>
      </c>
      <c r="E2437" t="s">
        <v>1724</v>
      </c>
      <c r="F2437" t="s">
        <v>1796</v>
      </c>
      <c r="G2437">
        <v>54.06</v>
      </c>
      <c r="H2437">
        <v>177.65</v>
      </c>
      <c r="I2437">
        <v>9603.76</v>
      </c>
    </row>
    <row r="2438" spans="1:9" x14ac:dyDescent="0.3">
      <c r="A2438">
        <v>5416505</v>
      </c>
      <c r="B2438">
        <v>8356</v>
      </c>
      <c r="C2438" t="s">
        <v>2151</v>
      </c>
      <c r="D2438" s="1">
        <v>45169</v>
      </c>
      <c r="E2438" t="s">
        <v>1228</v>
      </c>
      <c r="F2438" t="s">
        <v>987</v>
      </c>
      <c r="G2438">
        <v>1.77</v>
      </c>
      <c r="H2438">
        <v>499.13</v>
      </c>
      <c r="I2438">
        <v>883.46</v>
      </c>
    </row>
    <row r="2439" spans="1:9" x14ac:dyDescent="0.3">
      <c r="A2439">
        <v>1099629</v>
      </c>
      <c r="B2439">
        <v>8356</v>
      </c>
      <c r="C2439" t="s">
        <v>2151</v>
      </c>
      <c r="D2439" s="1">
        <v>45126</v>
      </c>
      <c r="E2439" t="s">
        <v>1228</v>
      </c>
      <c r="F2439" t="s">
        <v>1292</v>
      </c>
      <c r="G2439">
        <v>28.99</v>
      </c>
      <c r="H2439">
        <v>440.19</v>
      </c>
      <c r="I2439">
        <v>12761.11</v>
      </c>
    </row>
    <row r="2440" spans="1:9" x14ac:dyDescent="0.3">
      <c r="A2440">
        <v>6435656</v>
      </c>
      <c r="B2440">
        <v>8356</v>
      </c>
      <c r="C2440" t="s">
        <v>2151</v>
      </c>
      <c r="D2440" s="1">
        <v>44896</v>
      </c>
      <c r="E2440" t="s">
        <v>1228</v>
      </c>
      <c r="F2440" t="s">
        <v>1502</v>
      </c>
      <c r="G2440">
        <v>44.83</v>
      </c>
      <c r="H2440">
        <v>409.59</v>
      </c>
      <c r="I2440">
        <v>18361.919999999998</v>
      </c>
    </row>
    <row r="2441" spans="1:9" x14ac:dyDescent="0.3">
      <c r="A2441">
        <v>5604354</v>
      </c>
      <c r="B2441">
        <v>8356</v>
      </c>
      <c r="C2441" t="s">
        <v>2152</v>
      </c>
      <c r="D2441" s="1">
        <v>44962</v>
      </c>
      <c r="E2441" t="s">
        <v>1483</v>
      </c>
      <c r="F2441" t="s">
        <v>1589</v>
      </c>
      <c r="G2441">
        <v>42.32</v>
      </c>
      <c r="H2441">
        <v>128.83000000000001</v>
      </c>
      <c r="I2441">
        <v>5452.09</v>
      </c>
    </row>
    <row r="2442" spans="1:9" x14ac:dyDescent="0.3">
      <c r="A2442">
        <v>4917710</v>
      </c>
      <c r="B2442">
        <v>8356</v>
      </c>
      <c r="C2442" t="s">
        <v>2152</v>
      </c>
      <c r="D2442" s="1">
        <v>45543</v>
      </c>
      <c r="E2442" t="s">
        <v>1483</v>
      </c>
      <c r="F2442" t="s">
        <v>1207</v>
      </c>
      <c r="G2442">
        <v>72.78</v>
      </c>
      <c r="H2442">
        <v>622.46</v>
      </c>
      <c r="I2442">
        <v>45302.64</v>
      </c>
    </row>
    <row r="2443" spans="1:9" x14ac:dyDescent="0.3">
      <c r="A2443">
        <v>3709032</v>
      </c>
      <c r="B2443">
        <v>8356</v>
      </c>
      <c r="C2443" t="s">
        <v>2152</v>
      </c>
      <c r="D2443" s="1">
        <v>45114</v>
      </c>
      <c r="E2443" t="s">
        <v>1724</v>
      </c>
      <c r="F2443" t="s">
        <v>1285</v>
      </c>
      <c r="G2443">
        <v>11.12</v>
      </c>
      <c r="H2443">
        <v>569.91</v>
      </c>
      <c r="I2443">
        <v>6337.4</v>
      </c>
    </row>
    <row r="2444" spans="1:9" x14ac:dyDescent="0.3">
      <c r="A2444">
        <v>7287100</v>
      </c>
      <c r="B2444">
        <v>8356</v>
      </c>
      <c r="C2444" t="s">
        <v>2152</v>
      </c>
      <c r="D2444" s="1">
        <v>45137</v>
      </c>
      <c r="E2444" t="s">
        <v>965</v>
      </c>
      <c r="F2444" t="s">
        <v>1331</v>
      </c>
      <c r="G2444">
        <v>4.0199999999999996</v>
      </c>
      <c r="H2444">
        <v>524.39</v>
      </c>
      <c r="I2444">
        <v>2108.0500000000002</v>
      </c>
    </row>
    <row r="2445" spans="1:9" x14ac:dyDescent="0.3">
      <c r="A2445">
        <v>5229665</v>
      </c>
      <c r="B2445">
        <v>8368</v>
      </c>
      <c r="C2445" t="s">
        <v>2150</v>
      </c>
      <c r="D2445" s="1">
        <v>45122</v>
      </c>
      <c r="E2445" t="s">
        <v>965</v>
      </c>
      <c r="F2445" t="s">
        <v>1409</v>
      </c>
      <c r="G2445">
        <v>20.77</v>
      </c>
      <c r="H2445">
        <v>181.58</v>
      </c>
      <c r="I2445">
        <v>3771.42</v>
      </c>
    </row>
    <row r="2446" spans="1:9" x14ac:dyDescent="0.3">
      <c r="A2446">
        <v>8482910</v>
      </c>
      <c r="B2446">
        <v>8368</v>
      </c>
      <c r="C2446" t="s">
        <v>2150</v>
      </c>
      <c r="D2446" s="1">
        <v>45390</v>
      </c>
      <c r="E2446" t="s">
        <v>965</v>
      </c>
      <c r="F2446" t="s">
        <v>1876</v>
      </c>
      <c r="G2446">
        <v>93.46</v>
      </c>
      <c r="H2446">
        <v>474.82</v>
      </c>
      <c r="I2446">
        <v>44376.68</v>
      </c>
    </row>
    <row r="2447" spans="1:9" x14ac:dyDescent="0.3">
      <c r="A2447">
        <v>3557595</v>
      </c>
      <c r="B2447">
        <v>8368</v>
      </c>
      <c r="C2447" t="s">
        <v>2150</v>
      </c>
      <c r="D2447" s="1">
        <v>45129</v>
      </c>
      <c r="E2447" t="s">
        <v>1228</v>
      </c>
      <c r="F2447" t="s">
        <v>1344</v>
      </c>
      <c r="G2447">
        <v>7.16</v>
      </c>
      <c r="H2447">
        <v>484.07</v>
      </c>
      <c r="I2447">
        <v>3465.94</v>
      </c>
    </row>
    <row r="2448" spans="1:9" x14ac:dyDescent="0.3">
      <c r="A2448">
        <v>4591493</v>
      </c>
      <c r="B2448">
        <v>8368</v>
      </c>
      <c r="C2448" t="s">
        <v>2150</v>
      </c>
      <c r="D2448" s="1">
        <v>45223</v>
      </c>
      <c r="E2448" t="s">
        <v>1724</v>
      </c>
      <c r="F2448" t="s">
        <v>1132</v>
      </c>
      <c r="G2448">
        <v>32.79</v>
      </c>
      <c r="H2448">
        <v>975.13</v>
      </c>
      <c r="I2448">
        <v>31974.51</v>
      </c>
    </row>
    <row r="2449" spans="1:9" x14ac:dyDescent="0.3">
      <c r="A2449">
        <v>4506979</v>
      </c>
      <c r="B2449">
        <v>8368</v>
      </c>
      <c r="C2449" t="s">
        <v>2150</v>
      </c>
      <c r="D2449" s="1">
        <v>45524</v>
      </c>
      <c r="E2449" t="s">
        <v>1724</v>
      </c>
      <c r="F2449" t="s">
        <v>1610</v>
      </c>
      <c r="G2449">
        <v>69.28</v>
      </c>
      <c r="H2449">
        <v>981.17</v>
      </c>
      <c r="I2449">
        <v>67975.460000000006</v>
      </c>
    </row>
    <row r="2450" spans="1:9" x14ac:dyDescent="0.3">
      <c r="A2450">
        <v>1617812</v>
      </c>
      <c r="B2450">
        <v>8368</v>
      </c>
      <c r="C2450" t="s">
        <v>2151</v>
      </c>
      <c r="D2450" s="1">
        <v>45110</v>
      </c>
      <c r="E2450" t="s">
        <v>965</v>
      </c>
      <c r="F2450" t="s">
        <v>1914</v>
      </c>
      <c r="G2450">
        <v>12.94</v>
      </c>
      <c r="H2450">
        <v>672.16</v>
      </c>
      <c r="I2450">
        <v>8697.75</v>
      </c>
    </row>
    <row r="2451" spans="1:9" x14ac:dyDescent="0.3">
      <c r="A2451">
        <v>5354926</v>
      </c>
      <c r="B2451">
        <v>8368</v>
      </c>
      <c r="C2451" t="s">
        <v>2151</v>
      </c>
      <c r="D2451" s="1">
        <v>45152</v>
      </c>
      <c r="E2451" t="s">
        <v>1483</v>
      </c>
      <c r="F2451" t="s">
        <v>1305</v>
      </c>
      <c r="G2451">
        <v>6.34</v>
      </c>
      <c r="H2451">
        <v>413.62</v>
      </c>
      <c r="I2451">
        <v>2622.35</v>
      </c>
    </row>
    <row r="2452" spans="1:9" x14ac:dyDescent="0.3">
      <c r="A2452">
        <v>7795555</v>
      </c>
      <c r="B2452">
        <v>8368</v>
      </c>
      <c r="C2452" t="s">
        <v>2151</v>
      </c>
      <c r="D2452" s="1">
        <v>44986</v>
      </c>
      <c r="E2452" t="s">
        <v>1483</v>
      </c>
      <c r="F2452" t="s">
        <v>1459</v>
      </c>
      <c r="G2452">
        <v>64.58</v>
      </c>
      <c r="H2452">
        <v>668.61</v>
      </c>
      <c r="I2452">
        <v>43178.83</v>
      </c>
    </row>
    <row r="2453" spans="1:9" x14ac:dyDescent="0.3">
      <c r="A2453">
        <v>4384831</v>
      </c>
      <c r="B2453">
        <v>8368</v>
      </c>
      <c r="C2453" t="s">
        <v>2151</v>
      </c>
      <c r="D2453" s="1">
        <v>45189</v>
      </c>
      <c r="E2453" t="s">
        <v>1724</v>
      </c>
      <c r="F2453" t="s">
        <v>1012</v>
      </c>
      <c r="G2453">
        <v>43.79</v>
      </c>
      <c r="H2453">
        <v>856.99</v>
      </c>
      <c r="I2453">
        <v>37527.589999999997</v>
      </c>
    </row>
    <row r="2454" spans="1:9" x14ac:dyDescent="0.3">
      <c r="A2454">
        <v>5792275</v>
      </c>
      <c r="B2454">
        <v>8368</v>
      </c>
      <c r="C2454" t="s">
        <v>2151</v>
      </c>
      <c r="D2454" s="1">
        <v>45266</v>
      </c>
      <c r="E2454" t="s">
        <v>1724</v>
      </c>
      <c r="F2454" t="s">
        <v>1784</v>
      </c>
      <c r="G2454">
        <v>17.13</v>
      </c>
      <c r="H2454">
        <v>264.22000000000003</v>
      </c>
      <c r="I2454">
        <v>4526.09</v>
      </c>
    </row>
    <row r="2455" spans="1:9" x14ac:dyDescent="0.3">
      <c r="A2455">
        <v>2896517</v>
      </c>
      <c r="B2455">
        <v>8368</v>
      </c>
      <c r="C2455" t="s">
        <v>2151</v>
      </c>
      <c r="D2455" s="1">
        <v>45292</v>
      </c>
      <c r="E2455" t="s">
        <v>1724</v>
      </c>
      <c r="F2455" t="s">
        <v>1587</v>
      </c>
      <c r="G2455">
        <v>13.29</v>
      </c>
      <c r="H2455">
        <v>460.53</v>
      </c>
      <c r="I2455">
        <v>6120.44</v>
      </c>
    </row>
    <row r="2456" spans="1:9" x14ac:dyDescent="0.3">
      <c r="A2456">
        <v>7278420</v>
      </c>
      <c r="B2456">
        <v>8368</v>
      </c>
      <c r="C2456" t="s">
        <v>2151</v>
      </c>
      <c r="D2456" s="1">
        <v>45242</v>
      </c>
      <c r="E2456" t="s">
        <v>1228</v>
      </c>
      <c r="F2456" t="s">
        <v>982</v>
      </c>
      <c r="G2456">
        <v>66.86</v>
      </c>
      <c r="H2456">
        <v>608.97</v>
      </c>
      <c r="I2456">
        <v>40715.730000000003</v>
      </c>
    </row>
    <row r="2457" spans="1:9" x14ac:dyDescent="0.3">
      <c r="A2457">
        <v>7392808</v>
      </c>
      <c r="B2457">
        <v>8368</v>
      </c>
      <c r="C2457" t="s">
        <v>2152</v>
      </c>
      <c r="D2457" s="1">
        <v>45071</v>
      </c>
      <c r="E2457" t="s">
        <v>1483</v>
      </c>
      <c r="F2457" t="s">
        <v>1331</v>
      </c>
      <c r="G2457">
        <v>9.32</v>
      </c>
      <c r="H2457">
        <v>274.88</v>
      </c>
      <c r="I2457">
        <v>2561.88</v>
      </c>
    </row>
    <row r="2458" spans="1:9" x14ac:dyDescent="0.3">
      <c r="A2458">
        <v>5480034</v>
      </c>
      <c r="B2458">
        <v>8368</v>
      </c>
      <c r="C2458" t="s">
        <v>2152</v>
      </c>
      <c r="D2458" s="1">
        <v>45298</v>
      </c>
      <c r="E2458" t="s">
        <v>1228</v>
      </c>
      <c r="F2458" t="s">
        <v>1162</v>
      </c>
      <c r="G2458">
        <v>61.24</v>
      </c>
      <c r="H2458">
        <v>219.12</v>
      </c>
      <c r="I2458">
        <v>13418.91</v>
      </c>
    </row>
    <row r="2459" spans="1:9" x14ac:dyDescent="0.3">
      <c r="A2459">
        <v>1606610</v>
      </c>
      <c r="B2459">
        <v>8368</v>
      </c>
      <c r="C2459" t="s">
        <v>2152</v>
      </c>
      <c r="D2459" s="1">
        <v>44835</v>
      </c>
      <c r="E2459" t="s">
        <v>1228</v>
      </c>
      <c r="F2459" t="s">
        <v>1935</v>
      </c>
      <c r="G2459">
        <v>77.72</v>
      </c>
      <c r="H2459">
        <v>705.95</v>
      </c>
      <c r="I2459">
        <v>54866.43</v>
      </c>
    </row>
    <row r="2460" spans="1:9" x14ac:dyDescent="0.3">
      <c r="A2460">
        <v>5847863</v>
      </c>
      <c r="B2460">
        <v>8368</v>
      </c>
      <c r="C2460" t="s">
        <v>2152</v>
      </c>
      <c r="D2460" s="1">
        <v>44873</v>
      </c>
      <c r="E2460" t="s">
        <v>1724</v>
      </c>
      <c r="F2460" t="s">
        <v>1290</v>
      </c>
      <c r="G2460">
        <v>17.940000000000001</v>
      </c>
      <c r="H2460">
        <v>473.19</v>
      </c>
      <c r="I2460">
        <v>8489.0300000000007</v>
      </c>
    </row>
    <row r="2461" spans="1:9" x14ac:dyDescent="0.3">
      <c r="A2461">
        <v>9380767</v>
      </c>
      <c r="B2461">
        <v>8368</v>
      </c>
      <c r="C2461" t="s">
        <v>2152</v>
      </c>
      <c r="D2461" s="1">
        <v>45114</v>
      </c>
      <c r="E2461" t="s">
        <v>1724</v>
      </c>
      <c r="F2461" t="s">
        <v>1289</v>
      </c>
      <c r="G2461">
        <v>93.03</v>
      </c>
      <c r="H2461">
        <v>412.92</v>
      </c>
      <c r="I2461">
        <v>38413.949999999997</v>
      </c>
    </row>
    <row r="2462" spans="1:9" x14ac:dyDescent="0.3">
      <c r="A2462">
        <v>5057675</v>
      </c>
      <c r="B2462">
        <v>8368</v>
      </c>
      <c r="C2462" t="s">
        <v>2152</v>
      </c>
      <c r="D2462" s="1">
        <v>45139</v>
      </c>
      <c r="E2462" t="s">
        <v>965</v>
      </c>
      <c r="F2462" t="s">
        <v>1161</v>
      </c>
      <c r="G2462">
        <v>32.21</v>
      </c>
      <c r="H2462">
        <v>324.68</v>
      </c>
      <c r="I2462">
        <v>10457.94</v>
      </c>
    </row>
    <row r="2463" spans="1:9" x14ac:dyDescent="0.3">
      <c r="A2463">
        <v>4479376</v>
      </c>
      <c r="B2463">
        <v>8371</v>
      </c>
      <c r="C2463" t="s">
        <v>2150</v>
      </c>
      <c r="D2463" s="1">
        <v>45496</v>
      </c>
      <c r="E2463" t="s">
        <v>965</v>
      </c>
      <c r="F2463" t="s">
        <v>1909</v>
      </c>
      <c r="G2463">
        <v>99.85</v>
      </c>
      <c r="H2463">
        <v>53.48</v>
      </c>
      <c r="I2463">
        <v>5339.98</v>
      </c>
    </row>
    <row r="2464" spans="1:9" x14ac:dyDescent="0.3">
      <c r="A2464">
        <v>4213640</v>
      </c>
      <c r="B2464">
        <v>8371</v>
      </c>
      <c r="C2464" t="s">
        <v>2150</v>
      </c>
      <c r="D2464" s="1">
        <v>45296</v>
      </c>
      <c r="E2464" t="s">
        <v>965</v>
      </c>
      <c r="F2464" t="s">
        <v>1826</v>
      </c>
      <c r="G2464">
        <v>28.55</v>
      </c>
      <c r="H2464">
        <v>578.82000000000005</v>
      </c>
      <c r="I2464">
        <v>16525.310000000001</v>
      </c>
    </row>
    <row r="2465" spans="1:9" x14ac:dyDescent="0.3">
      <c r="A2465">
        <v>2593798</v>
      </c>
      <c r="B2465">
        <v>8371</v>
      </c>
      <c r="C2465" t="s">
        <v>2150</v>
      </c>
      <c r="D2465" s="1">
        <v>45439</v>
      </c>
      <c r="E2465" t="s">
        <v>965</v>
      </c>
      <c r="F2465" t="s">
        <v>1809</v>
      </c>
      <c r="G2465">
        <v>44.03</v>
      </c>
      <c r="H2465">
        <v>468.36</v>
      </c>
      <c r="I2465">
        <v>20621.89</v>
      </c>
    </row>
    <row r="2466" spans="1:9" x14ac:dyDescent="0.3">
      <c r="A2466">
        <v>6343553</v>
      </c>
      <c r="B2466">
        <v>8371</v>
      </c>
      <c r="C2466" t="s">
        <v>2151</v>
      </c>
      <c r="D2466" s="1">
        <v>45092</v>
      </c>
      <c r="E2466" t="s">
        <v>1724</v>
      </c>
      <c r="F2466" t="s">
        <v>1108</v>
      </c>
      <c r="G2466">
        <v>90.88</v>
      </c>
      <c r="H2466">
        <v>502.69</v>
      </c>
      <c r="I2466">
        <v>45684.47</v>
      </c>
    </row>
    <row r="2467" spans="1:9" x14ac:dyDescent="0.3">
      <c r="A2467">
        <v>4660218</v>
      </c>
      <c r="B2467">
        <v>8371</v>
      </c>
      <c r="C2467" t="s">
        <v>2151</v>
      </c>
      <c r="D2467" s="1">
        <v>45286</v>
      </c>
      <c r="E2467" t="s">
        <v>1724</v>
      </c>
      <c r="F2467" t="s">
        <v>987</v>
      </c>
      <c r="G2467">
        <v>89.64</v>
      </c>
      <c r="H2467">
        <v>607.91</v>
      </c>
      <c r="I2467">
        <v>54493.05</v>
      </c>
    </row>
    <row r="2468" spans="1:9" x14ac:dyDescent="0.3">
      <c r="A2468">
        <v>6129945</v>
      </c>
      <c r="B2468">
        <v>8371</v>
      </c>
      <c r="C2468" t="s">
        <v>2151</v>
      </c>
      <c r="D2468" s="1">
        <v>45453</v>
      </c>
      <c r="E2468" t="s">
        <v>1228</v>
      </c>
      <c r="F2468" t="s">
        <v>1494</v>
      </c>
      <c r="G2468">
        <v>14.16</v>
      </c>
      <c r="H2468">
        <v>546.73</v>
      </c>
      <c r="I2468">
        <v>7741.7</v>
      </c>
    </row>
    <row r="2469" spans="1:9" x14ac:dyDescent="0.3">
      <c r="A2469">
        <v>5641346</v>
      </c>
      <c r="B2469">
        <v>8371</v>
      </c>
      <c r="C2469" t="s">
        <v>2151</v>
      </c>
      <c r="D2469" s="1">
        <v>44997</v>
      </c>
      <c r="E2469" t="s">
        <v>1228</v>
      </c>
      <c r="F2469" t="s">
        <v>1611</v>
      </c>
      <c r="G2469">
        <v>25.3</v>
      </c>
      <c r="H2469">
        <v>979.65</v>
      </c>
      <c r="I2469">
        <v>24785.15</v>
      </c>
    </row>
    <row r="2470" spans="1:9" x14ac:dyDescent="0.3">
      <c r="A2470">
        <v>4584403</v>
      </c>
      <c r="B2470">
        <v>8371</v>
      </c>
      <c r="C2470" t="s">
        <v>2151</v>
      </c>
      <c r="D2470" s="1">
        <v>45368</v>
      </c>
      <c r="E2470" t="s">
        <v>1228</v>
      </c>
      <c r="F2470" t="s">
        <v>1847</v>
      </c>
      <c r="G2470">
        <v>66.489999999999995</v>
      </c>
      <c r="H2470">
        <v>816.05</v>
      </c>
      <c r="I2470">
        <v>54259.16</v>
      </c>
    </row>
    <row r="2471" spans="1:9" x14ac:dyDescent="0.3">
      <c r="A2471">
        <v>9593685</v>
      </c>
      <c r="B2471">
        <v>8371</v>
      </c>
      <c r="C2471" t="s">
        <v>2152</v>
      </c>
      <c r="D2471" s="1">
        <v>45221</v>
      </c>
      <c r="E2471" t="s">
        <v>1483</v>
      </c>
      <c r="F2471" t="s">
        <v>1744</v>
      </c>
      <c r="G2471">
        <v>18.75</v>
      </c>
      <c r="H2471">
        <v>101.68</v>
      </c>
      <c r="I2471">
        <v>1906.5</v>
      </c>
    </row>
    <row r="2472" spans="1:9" x14ac:dyDescent="0.3">
      <c r="A2472">
        <v>9446403</v>
      </c>
      <c r="B2472">
        <v>8371</v>
      </c>
      <c r="C2472" t="s">
        <v>2152</v>
      </c>
      <c r="D2472" s="1">
        <v>45157</v>
      </c>
      <c r="E2472" t="s">
        <v>1483</v>
      </c>
      <c r="F2472" t="s">
        <v>1818</v>
      </c>
      <c r="G2472">
        <v>86.54</v>
      </c>
      <c r="H2472">
        <v>591.85</v>
      </c>
      <c r="I2472">
        <v>51218.7</v>
      </c>
    </row>
    <row r="2473" spans="1:9" x14ac:dyDescent="0.3">
      <c r="A2473">
        <v>2798522</v>
      </c>
      <c r="B2473">
        <v>8371</v>
      </c>
      <c r="C2473" t="s">
        <v>2152</v>
      </c>
      <c r="D2473" s="1">
        <v>45138</v>
      </c>
      <c r="E2473" t="s">
        <v>1483</v>
      </c>
      <c r="F2473" t="s">
        <v>1249</v>
      </c>
      <c r="G2473">
        <v>71.540000000000006</v>
      </c>
      <c r="H2473">
        <v>814.96</v>
      </c>
      <c r="I2473">
        <v>58302.239999999998</v>
      </c>
    </row>
    <row r="2474" spans="1:9" x14ac:dyDescent="0.3">
      <c r="A2474">
        <v>1153608</v>
      </c>
      <c r="B2474">
        <v>8371</v>
      </c>
      <c r="C2474" t="s">
        <v>2152</v>
      </c>
      <c r="D2474" s="1">
        <v>45504</v>
      </c>
      <c r="E2474" t="s">
        <v>1483</v>
      </c>
      <c r="F2474" t="s">
        <v>1628</v>
      </c>
      <c r="G2474">
        <v>67.52</v>
      </c>
      <c r="H2474">
        <v>402.03</v>
      </c>
      <c r="I2474">
        <v>27145.07</v>
      </c>
    </row>
    <row r="2475" spans="1:9" x14ac:dyDescent="0.3">
      <c r="A2475">
        <v>6677144</v>
      </c>
      <c r="B2475">
        <v>8371</v>
      </c>
      <c r="C2475" t="s">
        <v>2152</v>
      </c>
      <c r="D2475" s="1">
        <v>44987</v>
      </c>
      <c r="E2475" t="s">
        <v>1228</v>
      </c>
      <c r="F2475" t="s">
        <v>1648</v>
      </c>
      <c r="G2475">
        <v>95.04</v>
      </c>
      <c r="H2475">
        <v>757.92</v>
      </c>
      <c r="I2475">
        <v>72032.72</v>
      </c>
    </row>
    <row r="2476" spans="1:9" x14ac:dyDescent="0.3">
      <c r="A2476">
        <v>7235056</v>
      </c>
      <c r="B2476">
        <v>8371</v>
      </c>
      <c r="C2476" t="s">
        <v>2152</v>
      </c>
      <c r="D2476" s="1">
        <v>45303</v>
      </c>
      <c r="E2476" t="s">
        <v>1228</v>
      </c>
      <c r="F2476" t="s">
        <v>1653</v>
      </c>
      <c r="G2476">
        <v>98.77</v>
      </c>
      <c r="H2476">
        <v>912.07</v>
      </c>
      <c r="I2476">
        <v>90085.15</v>
      </c>
    </row>
    <row r="2477" spans="1:9" x14ac:dyDescent="0.3">
      <c r="A2477">
        <v>2341724</v>
      </c>
      <c r="B2477">
        <v>8371</v>
      </c>
      <c r="C2477" t="s">
        <v>2152</v>
      </c>
      <c r="D2477" s="1">
        <v>45202</v>
      </c>
      <c r="E2477" t="s">
        <v>1228</v>
      </c>
      <c r="F2477" t="s">
        <v>1334</v>
      </c>
      <c r="G2477">
        <v>55.82</v>
      </c>
      <c r="H2477">
        <v>727.45</v>
      </c>
      <c r="I2477">
        <v>40606.26</v>
      </c>
    </row>
    <row r="2478" spans="1:9" x14ac:dyDescent="0.3">
      <c r="A2478">
        <v>2888860</v>
      </c>
      <c r="B2478">
        <v>8371</v>
      </c>
      <c r="C2478" t="s">
        <v>2152</v>
      </c>
      <c r="D2478" s="1">
        <v>45157</v>
      </c>
      <c r="E2478" t="s">
        <v>1724</v>
      </c>
      <c r="F2478" t="s">
        <v>1708</v>
      </c>
      <c r="G2478">
        <v>29.51</v>
      </c>
      <c r="H2478">
        <v>52.23</v>
      </c>
      <c r="I2478">
        <v>1541.31</v>
      </c>
    </row>
    <row r="2479" spans="1:9" x14ac:dyDescent="0.3">
      <c r="A2479">
        <v>5430219</v>
      </c>
      <c r="B2479">
        <v>8371</v>
      </c>
      <c r="C2479" t="s">
        <v>2152</v>
      </c>
      <c r="D2479" s="1">
        <v>44838</v>
      </c>
      <c r="E2479" t="s">
        <v>965</v>
      </c>
      <c r="F2479" t="s">
        <v>1523</v>
      </c>
      <c r="G2479">
        <v>75.650000000000006</v>
      </c>
      <c r="H2479">
        <v>571.66999999999996</v>
      </c>
      <c r="I2479">
        <v>43246.84</v>
      </c>
    </row>
    <row r="2480" spans="1:9" x14ac:dyDescent="0.3">
      <c r="A2480">
        <v>6116568</v>
      </c>
      <c r="B2480">
        <v>8503</v>
      </c>
      <c r="C2480" t="s">
        <v>2150</v>
      </c>
      <c r="D2480" s="1">
        <v>45016</v>
      </c>
      <c r="E2480" t="s">
        <v>1483</v>
      </c>
      <c r="F2480" t="s">
        <v>1953</v>
      </c>
      <c r="G2480">
        <v>39.090000000000003</v>
      </c>
      <c r="H2480">
        <v>424.34</v>
      </c>
      <c r="I2480">
        <v>16587.45</v>
      </c>
    </row>
    <row r="2481" spans="1:9" x14ac:dyDescent="0.3">
      <c r="A2481">
        <v>9406907</v>
      </c>
      <c r="B2481">
        <v>8503</v>
      </c>
      <c r="C2481" t="s">
        <v>2150</v>
      </c>
      <c r="D2481" s="1">
        <v>45236</v>
      </c>
      <c r="E2481" t="s">
        <v>1483</v>
      </c>
      <c r="F2481" t="s">
        <v>1265</v>
      </c>
      <c r="G2481">
        <v>33.19</v>
      </c>
      <c r="H2481">
        <v>320.45</v>
      </c>
      <c r="I2481">
        <v>10635.74</v>
      </c>
    </row>
    <row r="2482" spans="1:9" x14ac:dyDescent="0.3">
      <c r="A2482">
        <v>2588824</v>
      </c>
      <c r="B2482">
        <v>8503</v>
      </c>
      <c r="C2482" t="s">
        <v>2150</v>
      </c>
      <c r="D2482" s="1">
        <v>45530</v>
      </c>
      <c r="E2482" t="s">
        <v>1228</v>
      </c>
      <c r="F2482" t="s">
        <v>1751</v>
      </c>
      <c r="G2482">
        <v>2.8</v>
      </c>
      <c r="H2482">
        <v>333.23</v>
      </c>
      <c r="I2482">
        <v>933.04</v>
      </c>
    </row>
    <row r="2483" spans="1:9" x14ac:dyDescent="0.3">
      <c r="A2483">
        <v>1732390</v>
      </c>
      <c r="B2483">
        <v>8503</v>
      </c>
      <c r="C2483" t="s">
        <v>2150</v>
      </c>
      <c r="D2483" s="1">
        <v>45397</v>
      </c>
      <c r="E2483" t="s">
        <v>1228</v>
      </c>
      <c r="F2483" t="s">
        <v>1117</v>
      </c>
      <c r="G2483">
        <v>30.27</v>
      </c>
      <c r="H2483">
        <v>363.57</v>
      </c>
      <c r="I2483">
        <v>11005.26</v>
      </c>
    </row>
    <row r="2484" spans="1:9" x14ac:dyDescent="0.3">
      <c r="A2484">
        <v>6160504</v>
      </c>
      <c r="B2484">
        <v>8503</v>
      </c>
      <c r="C2484" t="s">
        <v>2150</v>
      </c>
      <c r="D2484" s="1">
        <v>45274</v>
      </c>
      <c r="E2484" t="s">
        <v>1228</v>
      </c>
      <c r="F2484" t="s">
        <v>1465</v>
      </c>
      <c r="G2484">
        <v>40.98</v>
      </c>
      <c r="H2484">
        <v>226.33</v>
      </c>
      <c r="I2484">
        <v>9275</v>
      </c>
    </row>
    <row r="2485" spans="1:9" x14ac:dyDescent="0.3">
      <c r="A2485">
        <v>9456480</v>
      </c>
      <c r="B2485">
        <v>8503</v>
      </c>
      <c r="C2485" t="s">
        <v>2150</v>
      </c>
      <c r="D2485" s="1">
        <v>44955</v>
      </c>
      <c r="E2485" t="s">
        <v>1724</v>
      </c>
      <c r="F2485" t="s">
        <v>1771</v>
      </c>
      <c r="G2485">
        <v>83.09</v>
      </c>
      <c r="H2485">
        <v>356.15</v>
      </c>
      <c r="I2485">
        <v>29592.5</v>
      </c>
    </row>
    <row r="2486" spans="1:9" x14ac:dyDescent="0.3">
      <c r="A2486">
        <v>5373300</v>
      </c>
      <c r="B2486">
        <v>8503</v>
      </c>
      <c r="C2486" t="s">
        <v>2150</v>
      </c>
      <c r="D2486" s="1">
        <v>45436</v>
      </c>
      <c r="E2486" t="s">
        <v>1724</v>
      </c>
      <c r="F2486" t="s">
        <v>1366</v>
      </c>
      <c r="G2486">
        <v>46.23</v>
      </c>
      <c r="H2486">
        <v>481.37</v>
      </c>
      <c r="I2486">
        <v>22253.74</v>
      </c>
    </row>
    <row r="2487" spans="1:9" x14ac:dyDescent="0.3">
      <c r="A2487">
        <v>5111534</v>
      </c>
      <c r="B2487">
        <v>8503</v>
      </c>
      <c r="C2487" t="s">
        <v>2150</v>
      </c>
      <c r="D2487" s="1">
        <v>45475</v>
      </c>
      <c r="E2487" t="s">
        <v>1724</v>
      </c>
      <c r="F2487" t="s">
        <v>1834</v>
      </c>
      <c r="G2487">
        <v>95.45</v>
      </c>
      <c r="H2487">
        <v>380.61</v>
      </c>
      <c r="I2487">
        <v>36329.22</v>
      </c>
    </row>
    <row r="2488" spans="1:9" x14ac:dyDescent="0.3">
      <c r="A2488">
        <v>7749127</v>
      </c>
      <c r="B2488">
        <v>8503</v>
      </c>
      <c r="C2488" t="s">
        <v>2150</v>
      </c>
      <c r="D2488" s="1">
        <v>45102</v>
      </c>
      <c r="E2488" t="s">
        <v>1724</v>
      </c>
      <c r="F2488" t="s">
        <v>1263</v>
      </c>
      <c r="G2488">
        <v>37</v>
      </c>
      <c r="H2488">
        <v>653.20000000000005</v>
      </c>
      <c r="I2488">
        <v>24168.400000000001</v>
      </c>
    </row>
    <row r="2489" spans="1:9" x14ac:dyDescent="0.3">
      <c r="A2489">
        <v>6204033</v>
      </c>
      <c r="B2489">
        <v>8503</v>
      </c>
      <c r="C2489" t="s">
        <v>2151</v>
      </c>
      <c r="D2489" s="1">
        <v>44854</v>
      </c>
      <c r="E2489" t="s">
        <v>965</v>
      </c>
      <c r="F2489" t="s">
        <v>1473</v>
      </c>
      <c r="G2489">
        <v>49.12</v>
      </c>
      <c r="H2489">
        <v>192.71</v>
      </c>
      <c r="I2489">
        <v>9465.92</v>
      </c>
    </row>
    <row r="2490" spans="1:9" x14ac:dyDescent="0.3">
      <c r="A2490">
        <v>4958985</v>
      </c>
      <c r="B2490">
        <v>8503</v>
      </c>
      <c r="C2490" t="s">
        <v>2151</v>
      </c>
      <c r="D2490" s="1">
        <v>45237</v>
      </c>
      <c r="E2490" t="s">
        <v>1483</v>
      </c>
      <c r="F2490" t="s">
        <v>1485</v>
      </c>
      <c r="G2490">
        <v>10.58</v>
      </c>
      <c r="H2490">
        <v>557.79999999999995</v>
      </c>
      <c r="I2490">
        <v>5901.52</v>
      </c>
    </row>
    <row r="2491" spans="1:9" x14ac:dyDescent="0.3">
      <c r="A2491">
        <v>3078875</v>
      </c>
      <c r="B2491">
        <v>8503</v>
      </c>
      <c r="C2491" t="s">
        <v>2151</v>
      </c>
      <c r="D2491" s="1">
        <v>44879</v>
      </c>
      <c r="E2491" t="s">
        <v>1483</v>
      </c>
      <c r="F2491" t="s">
        <v>1329</v>
      </c>
      <c r="G2491">
        <v>74.16</v>
      </c>
      <c r="H2491">
        <v>59.82</v>
      </c>
      <c r="I2491">
        <v>4436.25</v>
      </c>
    </row>
    <row r="2492" spans="1:9" x14ac:dyDescent="0.3">
      <c r="A2492">
        <v>2472951</v>
      </c>
      <c r="B2492">
        <v>8503</v>
      </c>
      <c r="C2492" t="s">
        <v>2151</v>
      </c>
      <c r="D2492" s="1">
        <v>44852</v>
      </c>
      <c r="E2492" t="s">
        <v>1724</v>
      </c>
      <c r="F2492" t="s">
        <v>1839</v>
      </c>
      <c r="G2492">
        <v>68.13</v>
      </c>
      <c r="H2492">
        <v>789</v>
      </c>
      <c r="I2492">
        <v>53754.57</v>
      </c>
    </row>
    <row r="2493" spans="1:9" x14ac:dyDescent="0.3">
      <c r="A2493">
        <v>7425250</v>
      </c>
      <c r="B2493">
        <v>8503</v>
      </c>
      <c r="C2493" t="s">
        <v>2151</v>
      </c>
      <c r="D2493" s="1">
        <v>44986</v>
      </c>
      <c r="E2493" t="s">
        <v>1228</v>
      </c>
      <c r="F2493" t="s">
        <v>1209</v>
      </c>
      <c r="G2493">
        <v>99.47</v>
      </c>
      <c r="H2493">
        <v>728.95</v>
      </c>
      <c r="I2493">
        <v>72508.66</v>
      </c>
    </row>
    <row r="2494" spans="1:9" x14ac:dyDescent="0.3">
      <c r="A2494">
        <v>9579504</v>
      </c>
      <c r="B2494">
        <v>8503</v>
      </c>
      <c r="C2494" t="s">
        <v>2151</v>
      </c>
      <c r="D2494" s="1">
        <v>45199</v>
      </c>
      <c r="E2494" t="s">
        <v>1228</v>
      </c>
      <c r="F2494" t="s">
        <v>1792</v>
      </c>
      <c r="G2494">
        <v>49.76</v>
      </c>
      <c r="H2494">
        <v>894.59</v>
      </c>
      <c r="I2494">
        <v>44514.8</v>
      </c>
    </row>
    <row r="2495" spans="1:9" x14ac:dyDescent="0.3">
      <c r="A2495">
        <v>7258434</v>
      </c>
      <c r="B2495">
        <v>8503</v>
      </c>
      <c r="C2495" t="s">
        <v>2152</v>
      </c>
      <c r="D2495" s="1">
        <v>45518</v>
      </c>
      <c r="E2495" t="s">
        <v>1483</v>
      </c>
      <c r="F2495" t="s">
        <v>1591</v>
      </c>
      <c r="G2495">
        <v>4.47</v>
      </c>
      <c r="H2495">
        <v>525.21</v>
      </c>
      <c r="I2495">
        <v>2347.69</v>
      </c>
    </row>
    <row r="2496" spans="1:9" x14ac:dyDescent="0.3">
      <c r="A2496">
        <v>7789790</v>
      </c>
      <c r="B2496">
        <v>8503</v>
      </c>
      <c r="C2496" t="s">
        <v>2152</v>
      </c>
      <c r="D2496" s="1">
        <v>44926</v>
      </c>
      <c r="E2496" t="s">
        <v>1724</v>
      </c>
      <c r="F2496" t="s">
        <v>1257</v>
      </c>
      <c r="G2496">
        <v>39.36</v>
      </c>
      <c r="H2496">
        <v>343.73</v>
      </c>
      <c r="I2496">
        <v>13529.21</v>
      </c>
    </row>
    <row r="2497" spans="1:9" x14ac:dyDescent="0.3">
      <c r="A2497">
        <v>1008644</v>
      </c>
      <c r="B2497">
        <v>8550</v>
      </c>
      <c r="C2497" t="s">
        <v>2150</v>
      </c>
      <c r="D2497" s="1">
        <v>45117</v>
      </c>
      <c r="E2497" t="s">
        <v>1483</v>
      </c>
      <c r="F2497" t="s">
        <v>1492</v>
      </c>
      <c r="G2497">
        <v>3.56</v>
      </c>
      <c r="H2497">
        <v>487.82</v>
      </c>
      <c r="I2497">
        <v>1736.64</v>
      </c>
    </row>
    <row r="2498" spans="1:9" x14ac:dyDescent="0.3">
      <c r="A2498">
        <v>1375201</v>
      </c>
      <c r="B2498">
        <v>8550</v>
      </c>
      <c r="C2498" t="s">
        <v>2150</v>
      </c>
      <c r="D2498" s="1">
        <v>45179</v>
      </c>
      <c r="E2498" t="s">
        <v>1483</v>
      </c>
      <c r="F2498" t="s">
        <v>1918</v>
      </c>
      <c r="G2498">
        <v>15.7</v>
      </c>
      <c r="H2498">
        <v>69.900000000000006</v>
      </c>
      <c r="I2498">
        <v>1097.43</v>
      </c>
    </row>
    <row r="2499" spans="1:9" x14ac:dyDescent="0.3">
      <c r="A2499">
        <v>7774772</v>
      </c>
      <c r="B2499">
        <v>8550</v>
      </c>
      <c r="C2499" t="s">
        <v>2150</v>
      </c>
      <c r="D2499" s="1">
        <v>45559</v>
      </c>
      <c r="E2499" t="s">
        <v>965</v>
      </c>
      <c r="F2499" t="s">
        <v>1824</v>
      </c>
      <c r="G2499">
        <v>46.27</v>
      </c>
      <c r="H2499">
        <v>839.72</v>
      </c>
      <c r="I2499">
        <v>38853.839999999997</v>
      </c>
    </row>
    <row r="2500" spans="1:9" x14ac:dyDescent="0.3">
      <c r="A2500">
        <v>6871518</v>
      </c>
      <c r="B2500">
        <v>8550</v>
      </c>
      <c r="C2500" t="s">
        <v>2150</v>
      </c>
      <c r="D2500" s="1">
        <v>44991</v>
      </c>
      <c r="E2500" t="s">
        <v>1228</v>
      </c>
      <c r="F2500" t="s">
        <v>1722</v>
      </c>
      <c r="G2500">
        <v>99</v>
      </c>
      <c r="H2500">
        <v>153.22</v>
      </c>
      <c r="I2500">
        <v>15168.78</v>
      </c>
    </row>
    <row r="2501" spans="1:9" x14ac:dyDescent="0.3">
      <c r="A2501">
        <v>2106276</v>
      </c>
      <c r="B2501">
        <v>8550</v>
      </c>
      <c r="C2501" t="s">
        <v>2150</v>
      </c>
      <c r="D2501" s="1">
        <v>44914</v>
      </c>
      <c r="E2501" t="s">
        <v>1724</v>
      </c>
      <c r="F2501" t="s">
        <v>1757</v>
      </c>
      <c r="G2501">
        <v>24.86</v>
      </c>
      <c r="H2501">
        <v>412.15</v>
      </c>
      <c r="I2501">
        <v>10246.049999999999</v>
      </c>
    </row>
    <row r="2502" spans="1:9" x14ac:dyDescent="0.3">
      <c r="A2502">
        <v>9556167</v>
      </c>
      <c r="B2502">
        <v>8550</v>
      </c>
      <c r="C2502" t="s">
        <v>2150</v>
      </c>
      <c r="D2502" s="1">
        <v>45212</v>
      </c>
      <c r="E2502" t="s">
        <v>1724</v>
      </c>
      <c r="F2502" t="s">
        <v>1052</v>
      </c>
      <c r="G2502">
        <v>85.82</v>
      </c>
      <c r="H2502">
        <v>230.08</v>
      </c>
      <c r="I2502">
        <v>19745.47</v>
      </c>
    </row>
    <row r="2503" spans="1:9" x14ac:dyDescent="0.3">
      <c r="A2503">
        <v>7457412</v>
      </c>
      <c r="B2503">
        <v>8550</v>
      </c>
      <c r="C2503" t="s">
        <v>2151</v>
      </c>
      <c r="D2503" s="1">
        <v>44845</v>
      </c>
      <c r="E2503" t="s">
        <v>965</v>
      </c>
      <c r="F2503" t="s">
        <v>1156</v>
      </c>
      <c r="G2503">
        <v>43.51</v>
      </c>
      <c r="H2503">
        <v>736.2</v>
      </c>
      <c r="I2503">
        <v>32032.06</v>
      </c>
    </row>
    <row r="2504" spans="1:9" x14ac:dyDescent="0.3">
      <c r="A2504">
        <v>5372282</v>
      </c>
      <c r="B2504">
        <v>8550</v>
      </c>
      <c r="C2504" t="s">
        <v>2151</v>
      </c>
      <c r="D2504" s="1">
        <v>45424</v>
      </c>
      <c r="E2504" t="s">
        <v>965</v>
      </c>
      <c r="F2504" t="s">
        <v>1800</v>
      </c>
      <c r="G2504">
        <v>72.150000000000006</v>
      </c>
      <c r="H2504">
        <v>529.48</v>
      </c>
      <c r="I2504">
        <v>38201.980000000003</v>
      </c>
    </row>
    <row r="2505" spans="1:9" x14ac:dyDescent="0.3">
      <c r="A2505">
        <v>2096906</v>
      </c>
      <c r="B2505">
        <v>8550</v>
      </c>
      <c r="C2505" t="s">
        <v>2151</v>
      </c>
      <c r="D2505" s="1">
        <v>44946</v>
      </c>
      <c r="E2505" t="s">
        <v>965</v>
      </c>
      <c r="F2505" t="s">
        <v>1240</v>
      </c>
      <c r="G2505">
        <v>43.06</v>
      </c>
      <c r="H2505">
        <v>939.06</v>
      </c>
      <c r="I2505">
        <v>40435.919999999998</v>
      </c>
    </row>
    <row r="2506" spans="1:9" x14ac:dyDescent="0.3">
      <c r="A2506">
        <v>4831543</v>
      </c>
      <c r="B2506">
        <v>8550</v>
      </c>
      <c r="C2506" t="s">
        <v>2151</v>
      </c>
      <c r="D2506" s="1">
        <v>44993</v>
      </c>
      <c r="E2506" t="s">
        <v>1483</v>
      </c>
      <c r="F2506" t="s">
        <v>1914</v>
      </c>
      <c r="G2506">
        <v>97.41</v>
      </c>
      <c r="H2506">
        <v>328.84</v>
      </c>
      <c r="I2506">
        <v>32032.3</v>
      </c>
    </row>
    <row r="2507" spans="1:9" x14ac:dyDescent="0.3">
      <c r="A2507">
        <v>8780498</v>
      </c>
      <c r="B2507">
        <v>8550</v>
      </c>
      <c r="C2507" t="s">
        <v>2151</v>
      </c>
      <c r="D2507" s="1">
        <v>45424</v>
      </c>
      <c r="E2507" t="s">
        <v>1483</v>
      </c>
      <c r="F2507" t="s">
        <v>1950</v>
      </c>
      <c r="G2507">
        <v>99.01</v>
      </c>
      <c r="H2507">
        <v>119.31</v>
      </c>
      <c r="I2507">
        <v>11812.88</v>
      </c>
    </row>
    <row r="2508" spans="1:9" x14ac:dyDescent="0.3">
      <c r="A2508">
        <v>4097288</v>
      </c>
      <c r="B2508">
        <v>8550</v>
      </c>
      <c r="C2508" t="s">
        <v>2151</v>
      </c>
      <c r="D2508" s="1">
        <v>45166</v>
      </c>
      <c r="E2508" t="s">
        <v>1724</v>
      </c>
      <c r="F2508" t="s">
        <v>1293</v>
      </c>
      <c r="G2508">
        <v>84.98</v>
      </c>
      <c r="H2508">
        <v>156.07</v>
      </c>
      <c r="I2508">
        <v>13262.83</v>
      </c>
    </row>
    <row r="2509" spans="1:9" x14ac:dyDescent="0.3">
      <c r="A2509">
        <v>1828926</v>
      </c>
      <c r="B2509">
        <v>8550</v>
      </c>
      <c r="C2509" t="s">
        <v>2151</v>
      </c>
      <c r="D2509" s="1">
        <v>45022</v>
      </c>
      <c r="E2509" t="s">
        <v>1724</v>
      </c>
      <c r="F2509" t="s">
        <v>1691</v>
      </c>
      <c r="G2509">
        <v>9.74</v>
      </c>
      <c r="H2509">
        <v>654.35</v>
      </c>
      <c r="I2509">
        <v>6373.37</v>
      </c>
    </row>
    <row r="2510" spans="1:9" x14ac:dyDescent="0.3">
      <c r="A2510">
        <v>6849412</v>
      </c>
      <c r="B2510">
        <v>8550</v>
      </c>
      <c r="C2510" t="s">
        <v>2152</v>
      </c>
      <c r="D2510" s="1">
        <v>45205</v>
      </c>
      <c r="E2510" t="s">
        <v>1483</v>
      </c>
      <c r="F2510" t="s">
        <v>1715</v>
      </c>
      <c r="G2510">
        <v>97.63</v>
      </c>
      <c r="H2510">
        <v>876.42</v>
      </c>
      <c r="I2510">
        <v>85564.88</v>
      </c>
    </row>
    <row r="2511" spans="1:9" x14ac:dyDescent="0.3">
      <c r="A2511">
        <v>9401799</v>
      </c>
      <c r="B2511">
        <v>8550</v>
      </c>
      <c r="C2511" t="s">
        <v>2152</v>
      </c>
      <c r="D2511" s="1">
        <v>45520</v>
      </c>
      <c r="E2511" t="s">
        <v>1483</v>
      </c>
      <c r="F2511" t="s">
        <v>1022</v>
      </c>
      <c r="G2511">
        <v>31.14</v>
      </c>
      <c r="H2511">
        <v>833.15</v>
      </c>
      <c r="I2511">
        <v>25944.29</v>
      </c>
    </row>
    <row r="2512" spans="1:9" x14ac:dyDescent="0.3">
      <c r="A2512">
        <v>9844667</v>
      </c>
      <c r="B2512">
        <v>8550</v>
      </c>
      <c r="C2512" t="s">
        <v>2152</v>
      </c>
      <c r="D2512" s="1">
        <v>45145</v>
      </c>
      <c r="E2512" t="s">
        <v>1228</v>
      </c>
      <c r="F2512" t="s">
        <v>967</v>
      </c>
      <c r="G2512">
        <v>19.93</v>
      </c>
      <c r="H2512">
        <v>343.53</v>
      </c>
      <c r="I2512">
        <v>6846.55</v>
      </c>
    </row>
    <row r="2513" spans="1:9" x14ac:dyDescent="0.3">
      <c r="A2513">
        <v>9725995</v>
      </c>
      <c r="B2513">
        <v>8550</v>
      </c>
      <c r="C2513" t="s">
        <v>2152</v>
      </c>
      <c r="D2513" s="1">
        <v>45527</v>
      </c>
      <c r="E2513" t="s">
        <v>1724</v>
      </c>
      <c r="F2513" t="s">
        <v>1239</v>
      </c>
      <c r="G2513">
        <v>6.97</v>
      </c>
      <c r="H2513">
        <v>921.02</v>
      </c>
      <c r="I2513">
        <v>6419.51</v>
      </c>
    </row>
    <row r="2514" spans="1:9" x14ac:dyDescent="0.3">
      <c r="A2514">
        <v>2230556</v>
      </c>
      <c r="B2514">
        <v>8582</v>
      </c>
      <c r="C2514" t="s">
        <v>2150</v>
      </c>
      <c r="D2514" s="1">
        <v>45511</v>
      </c>
      <c r="E2514" t="s">
        <v>1483</v>
      </c>
      <c r="F2514" t="s">
        <v>1050</v>
      </c>
      <c r="G2514">
        <v>69.430000000000007</v>
      </c>
      <c r="H2514">
        <v>898.2</v>
      </c>
      <c r="I2514">
        <v>62362.03</v>
      </c>
    </row>
    <row r="2515" spans="1:9" x14ac:dyDescent="0.3">
      <c r="A2515">
        <v>5743907</v>
      </c>
      <c r="B2515">
        <v>8582</v>
      </c>
      <c r="C2515" t="s">
        <v>2150</v>
      </c>
      <c r="D2515" s="1">
        <v>45558</v>
      </c>
      <c r="E2515" t="s">
        <v>1483</v>
      </c>
      <c r="F2515" t="s">
        <v>1446</v>
      </c>
      <c r="G2515">
        <v>42.37</v>
      </c>
      <c r="H2515">
        <v>840.51</v>
      </c>
      <c r="I2515">
        <v>35612.410000000003</v>
      </c>
    </row>
    <row r="2516" spans="1:9" x14ac:dyDescent="0.3">
      <c r="A2516">
        <v>9187906</v>
      </c>
      <c r="B2516">
        <v>8582</v>
      </c>
      <c r="C2516" t="s">
        <v>2150</v>
      </c>
      <c r="D2516" s="1">
        <v>45521</v>
      </c>
      <c r="E2516" t="s">
        <v>965</v>
      </c>
      <c r="F2516" t="s">
        <v>1742</v>
      </c>
      <c r="G2516">
        <v>20.190000000000001</v>
      </c>
      <c r="H2516">
        <v>298.63</v>
      </c>
      <c r="I2516">
        <v>6029.34</v>
      </c>
    </row>
    <row r="2517" spans="1:9" x14ac:dyDescent="0.3">
      <c r="A2517">
        <v>7578968</v>
      </c>
      <c r="B2517">
        <v>8582</v>
      </c>
      <c r="C2517" t="s">
        <v>2150</v>
      </c>
      <c r="D2517" s="1">
        <v>45371</v>
      </c>
      <c r="E2517" t="s">
        <v>1228</v>
      </c>
      <c r="F2517" t="s">
        <v>1796</v>
      </c>
      <c r="G2517">
        <v>31.07</v>
      </c>
      <c r="H2517">
        <v>230.04</v>
      </c>
      <c r="I2517">
        <v>7147.34</v>
      </c>
    </row>
    <row r="2518" spans="1:9" x14ac:dyDescent="0.3">
      <c r="A2518">
        <v>6191855</v>
      </c>
      <c r="B2518">
        <v>8582</v>
      </c>
      <c r="C2518" t="s">
        <v>2150</v>
      </c>
      <c r="D2518" s="1">
        <v>44934</v>
      </c>
      <c r="E2518" t="s">
        <v>1724</v>
      </c>
      <c r="F2518" t="s">
        <v>1553</v>
      </c>
      <c r="G2518">
        <v>99.28</v>
      </c>
      <c r="H2518">
        <v>396.61</v>
      </c>
      <c r="I2518">
        <v>39375.440000000002</v>
      </c>
    </row>
    <row r="2519" spans="1:9" x14ac:dyDescent="0.3">
      <c r="A2519">
        <v>9619124</v>
      </c>
      <c r="B2519">
        <v>8582</v>
      </c>
      <c r="C2519" t="s">
        <v>2150</v>
      </c>
      <c r="D2519" s="1">
        <v>45237</v>
      </c>
      <c r="E2519" t="s">
        <v>1724</v>
      </c>
      <c r="F2519" t="s">
        <v>1723</v>
      </c>
      <c r="G2519">
        <v>55.99</v>
      </c>
      <c r="H2519">
        <v>141.51</v>
      </c>
      <c r="I2519">
        <v>7923.14</v>
      </c>
    </row>
    <row r="2520" spans="1:9" x14ac:dyDescent="0.3">
      <c r="A2520">
        <v>8745787</v>
      </c>
      <c r="B2520">
        <v>8582</v>
      </c>
      <c r="C2520" t="s">
        <v>2150</v>
      </c>
      <c r="D2520" s="1">
        <v>45011</v>
      </c>
      <c r="E2520" t="s">
        <v>1724</v>
      </c>
      <c r="F2520" t="s">
        <v>1551</v>
      </c>
      <c r="G2520">
        <v>97.45</v>
      </c>
      <c r="H2520">
        <v>787.34</v>
      </c>
      <c r="I2520">
        <v>76726.28</v>
      </c>
    </row>
    <row r="2521" spans="1:9" x14ac:dyDescent="0.3">
      <c r="A2521">
        <v>7982177</v>
      </c>
      <c r="B2521">
        <v>8582</v>
      </c>
      <c r="C2521" t="s">
        <v>2150</v>
      </c>
      <c r="D2521" s="1">
        <v>45240</v>
      </c>
      <c r="E2521" t="s">
        <v>1724</v>
      </c>
      <c r="F2521" t="s">
        <v>1509</v>
      </c>
      <c r="G2521">
        <v>89.32</v>
      </c>
      <c r="H2521">
        <v>987.51</v>
      </c>
      <c r="I2521">
        <v>88204.39</v>
      </c>
    </row>
    <row r="2522" spans="1:9" x14ac:dyDescent="0.3">
      <c r="A2522">
        <v>8793404</v>
      </c>
      <c r="B2522">
        <v>8582</v>
      </c>
      <c r="C2522" t="s">
        <v>2150</v>
      </c>
      <c r="D2522" s="1">
        <v>45261</v>
      </c>
      <c r="E2522" t="s">
        <v>1724</v>
      </c>
      <c r="F2522" t="s">
        <v>1765</v>
      </c>
      <c r="G2522">
        <v>96.59</v>
      </c>
      <c r="H2522">
        <v>248.62</v>
      </c>
      <c r="I2522">
        <v>24014.21</v>
      </c>
    </row>
    <row r="2523" spans="1:9" x14ac:dyDescent="0.3">
      <c r="A2523">
        <v>3234778</v>
      </c>
      <c r="B2523">
        <v>8582</v>
      </c>
      <c r="C2523" t="s">
        <v>2151</v>
      </c>
      <c r="D2523" s="1">
        <v>45358</v>
      </c>
      <c r="E2523" t="s">
        <v>965</v>
      </c>
      <c r="F2523" t="s">
        <v>1428</v>
      </c>
      <c r="G2523">
        <v>70.72</v>
      </c>
      <c r="H2523">
        <v>638.52</v>
      </c>
      <c r="I2523">
        <v>45156.13</v>
      </c>
    </row>
    <row r="2524" spans="1:9" x14ac:dyDescent="0.3">
      <c r="A2524">
        <v>4285437</v>
      </c>
      <c r="B2524">
        <v>8582</v>
      </c>
      <c r="C2524" t="s">
        <v>2151</v>
      </c>
      <c r="D2524" s="1">
        <v>45042</v>
      </c>
      <c r="E2524" t="s">
        <v>965</v>
      </c>
      <c r="F2524" t="s">
        <v>1568</v>
      </c>
      <c r="G2524">
        <v>29.88</v>
      </c>
      <c r="H2524">
        <v>285.58</v>
      </c>
      <c r="I2524">
        <v>8533.1299999999992</v>
      </c>
    </row>
    <row r="2525" spans="1:9" x14ac:dyDescent="0.3">
      <c r="A2525">
        <v>3948524</v>
      </c>
      <c r="B2525">
        <v>8582</v>
      </c>
      <c r="C2525" t="s">
        <v>2151</v>
      </c>
      <c r="D2525" s="1">
        <v>45243</v>
      </c>
      <c r="E2525" t="s">
        <v>965</v>
      </c>
      <c r="F2525" t="s">
        <v>1825</v>
      </c>
      <c r="G2525">
        <v>31.23</v>
      </c>
      <c r="H2525">
        <v>687.44</v>
      </c>
      <c r="I2525">
        <v>21468.75</v>
      </c>
    </row>
    <row r="2526" spans="1:9" x14ac:dyDescent="0.3">
      <c r="A2526">
        <v>6634929</v>
      </c>
      <c r="B2526">
        <v>8582</v>
      </c>
      <c r="C2526" t="s">
        <v>2151</v>
      </c>
      <c r="D2526" s="1">
        <v>45027</v>
      </c>
      <c r="E2526" t="s">
        <v>1483</v>
      </c>
      <c r="F2526" t="s">
        <v>1462</v>
      </c>
      <c r="G2526">
        <v>36.35</v>
      </c>
      <c r="H2526">
        <v>657.78</v>
      </c>
      <c r="I2526">
        <v>23910.3</v>
      </c>
    </row>
    <row r="2527" spans="1:9" x14ac:dyDescent="0.3">
      <c r="A2527">
        <v>4275201</v>
      </c>
      <c r="B2527">
        <v>8582</v>
      </c>
      <c r="C2527" t="s">
        <v>2151</v>
      </c>
      <c r="D2527" s="1">
        <v>45136</v>
      </c>
      <c r="E2527" t="s">
        <v>1483</v>
      </c>
      <c r="F2527" t="s">
        <v>1009</v>
      </c>
      <c r="G2527">
        <v>72.91</v>
      </c>
      <c r="H2527">
        <v>649.67999999999995</v>
      </c>
      <c r="I2527">
        <v>47368.17</v>
      </c>
    </row>
    <row r="2528" spans="1:9" x14ac:dyDescent="0.3">
      <c r="A2528">
        <v>8746948</v>
      </c>
      <c r="B2528">
        <v>8582</v>
      </c>
      <c r="C2528" t="s">
        <v>2151</v>
      </c>
      <c r="D2528" s="1">
        <v>45325</v>
      </c>
      <c r="E2528" t="s">
        <v>1483</v>
      </c>
      <c r="F2528" t="s">
        <v>1305</v>
      </c>
      <c r="G2528">
        <v>82.3</v>
      </c>
      <c r="H2528">
        <v>176.17</v>
      </c>
      <c r="I2528">
        <v>14498.79</v>
      </c>
    </row>
    <row r="2529" spans="1:9" x14ac:dyDescent="0.3">
      <c r="A2529">
        <v>5586707</v>
      </c>
      <c r="B2529">
        <v>8582</v>
      </c>
      <c r="C2529" t="s">
        <v>2151</v>
      </c>
      <c r="D2529" s="1">
        <v>45315</v>
      </c>
      <c r="E2529" t="s">
        <v>1483</v>
      </c>
      <c r="F2529" t="s">
        <v>976</v>
      </c>
      <c r="G2529">
        <v>76.67</v>
      </c>
      <c r="H2529">
        <v>890.74</v>
      </c>
      <c r="I2529">
        <v>68293.039999999994</v>
      </c>
    </row>
    <row r="2530" spans="1:9" x14ac:dyDescent="0.3">
      <c r="A2530">
        <v>4653260</v>
      </c>
      <c r="B2530">
        <v>8582</v>
      </c>
      <c r="C2530" t="s">
        <v>2151</v>
      </c>
      <c r="D2530" s="1">
        <v>45304</v>
      </c>
      <c r="E2530" t="s">
        <v>1483</v>
      </c>
      <c r="F2530" t="s">
        <v>1260</v>
      </c>
      <c r="G2530">
        <v>70.88</v>
      </c>
      <c r="H2530">
        <v>77.959999999999994</v>
      </c>
      <c r="I2530">
        <v>5525.8</v>
      </c>
    </row>
    <row r="2531" spans="1:9" x14ac:dyDescent="0.3">
      <c r="A2531">
        <v>5483051</v>
      </c>
      <c r="B2531">
        <v>8582</v>
      </c>
      <c r="C2531" t="s">
        <v>2151</v>
      </c>
      <c r="D2531" s="1">
        <v>44932</v>
      </c>
      <c r="E2531" t="s">
        <v>1228</v>
      </c>
      <c r="F2531" t="s">
        <v>1440</v>
      </c>
      <c r="G2531">
        <v>7.14</v>
      </c>
      <c r="H2531">
        <v>992.44</v>
      </c>
      <c r="I2531">
        <v>7086.02</v>
      </c>
    </row>
    <row r="2532" spans="1:9" x14ac:dyDescent="0.3">
      <c r="A2532">
        <v>6091989</v>
      </c>
      <c r="B2532">
        <v>8582</v>
      </c>
      <c r="C2532" t="s">
        <v>2152</v>
      </c>
      <c r="D2532" s="1">
        <v>45351</v>
      </c>
      <c r="E2532" t="s">
        <v>1483</v>
      </c>
      <c r="F2532" t="s">
        <v>1838</v>
      </c>
      <c r="G2532">
        <v>6.02</v>
      </c>
      <c r="H2532">
        <v>216.35</v>
      </c>
      <c r="I2532">
        <v>1302.43</v>
      </c>
    </row>
    <row r="2533" spans="1:9" x14ac:dyDescent="0.3">
      <c r="A2533">
        <v>7930184</v>
      </c>
      <c r="B2533">
        <v>8582</v>
      </c>
      <c r="C2533" t="s">
        <v>2152</v>
      </c>
      <c r="D2533" s="1">
        <v>45414</v>
      </c>
      <c r="E2533" t="s">
        <v>1483</v>
      </c>
      <c r="F2533" t="s">
        <v>1580</v>
      </c>
      <c r="G2533">
        <v>99.45</v>
      </c>
      <c r="H2533">
        <v>556.19000000000005</v>
      </c>
      <c r="I2533">
        <v>55313.1</v>
      </c>
    </row>
    <row r="2534" spans="1:9" x14ac:dyDescent="0.3">
      <c r="A2534">
        <v>6053336</v>
      </c>
      <c r="B2534">
        <v>8582</v>
      </c>
      <c r="C2534" t="s">
        <v>2152</v>
      </c>
      <c r="D2534" s="1">
        <v>45348</v>
      </c>
      <c r="E2534" t="s">
        <v>1228</v>
      </c>
      <c r="F2534" t="s">
        <v>1122</v>
      </c>
      <c r="G2534">
        <v>76.349999999999994</v>
      </c>
      <c r="H2534">
        <v>534.27</v>
      </c>
      <c r="I2534">
        <v>40791.51</v>
      </c>
    </row>
    <row r="2535" spans="1:9" x14ac:dyDescent="0.3">
      <c r="A2535">
        <v>3983024</v>
      </c>
      <c r="B2535">
        <v>8582</v>
      </c>
      <c r="C2535" t="s">
        <v>2152</v>
      </c>
      <c r="D2535" s="1">
        <v>45054</v>
      </c>
      <c r="E2535" t="s">
        <v>1724</v>
      </c>
      <c r="F2535" t="s">
        <v>1223</v>
      </c>
      <c r="G2535">
        <v>48.96</v>
      </c>
      <c r="H2535">
        <v>135.99</v>
      </c>
      <c r="I2535">
        <v>6658.07</v>
      </c>
    </row>
    <row r="2536" spans="1:9" x14ac:dyDescent="0.3">
      <c r="A2536">
        <v>6970997</v>
      </c>
      <c r="B2536">
        <v>8582</v>
      </c>
      <c r="C2536" t="s">
        <v>2152</v>
      </c>
      <c r="D2536" s="1">
        <v>45204</v>
      </c>
      <c r="E2536" t="s">
        <v>1724</v>
      </c>
      <c r="F2536" t="s">
        <v>1677</v>
      </c>
      <c r="G2536">
        <v>49.17</v>
      </c>
      <c r="H2536">
        <v>714.35</v>
      </c>
      <c r="I2536">
        <v>35124.589999999997</v>
      </c>
    </row>
    <row r="2537" spans="1:9" x14ac:dyDescent="0.3">
      <c r="A2537">
        <v>5925001</v>
      </c>
      <c r="B2537">
        <v>8582</v>
      </c>
      <c r="C2537" t="s">
        <v>2152</v>
      </c>
      <c r="D2537" s="1">
        <v>45067</v>
      </c>
      <c r="E2537" t="s">
        <v>965</v>
      </c>
      <c r="F2537" t="s">
        <v>1339</v>
      </c>
      <c r="G2537">
        <v>38.380000000000003</v>
      </c>
      <c r="H2537">
        <v>643.75</v>
      </c>
      <c r="I2537">
        <v>24707.119999999999</v>
      </c>
    </row>
    <row r="2538" spans="1:9" x14ac:dyDescent="0.3">
      <c r="A2538">
        <v>4833824</v>
      </c>
      <c r="B2538">
        <v>8582</v>
      </c>
      <c r="C2538" t="s">
        <v>2152</v>
      </c>
      <c r="D2538" s="1">
        <v>44893</v>
      </c>
      <c r="E2538" t="s">
        <v>965</v>
      </c>
      <c r="F2538" t="s">
        <v>1427</v>
      </c>
      <c r="G2538">
        <v>52.35</v>
      </c>
      <c r="H2538">
        <v>217.84</v>
      </c>
      <c r="I2538">
        <v>11403.92</v>
      </c>
    </row>
    <row r="2539" spans="1:9" x14ac:dyDescent="0.3">
      <c r="A2539">
        <v>8168678</v>
      </c>
      <c r="B2539">
        <v>8616</v>
      </c>
      <c r="C2539" t="s">
        <v>2150</v>
      </c>
      <c r="D2539" s="1">
        <v>45512</v>
      </c>
      <c r="E2539" t="s">
        <v>1724</v>
      </c>
      <c r="F2539" t="s">
        <v>1851</v>
      </c>
      <c r="G2539">
        <v>84.45</v>
      </c>
      <c r="H2539">
        <v>147</v>
      </c>
      <c r="I2539">
        <v>12414.15</v>
      </c>
    </row>
    <row r="2540" spans="1:9" x14ac:dyDescent="0.3">
      <c r="A2540">
        <v>4332416</v>
      </c>
      <c r="B2540">
        <v>8616</v>
      </c>
      <c r="C2540" t="s">
        <v>2150</v>
      </c>
      <c r="D2540" s="1">
        <v>45397</v>
      </c>
      <c r="E2540" t="s">
        <v>1724</v>
      </c>
      <c r="F2540" t="s">
        <v>1684</v>
      </c>
      <c r="G2540">
        <v>3.53</v>
      </c>
      <c r="H2540">
        <v>128.74</v>
      </c>
      <c r="I2540">
        <v>454.45</v>
      </c>
    </row>
    <row r="2541" spans="1:9" x14ac:dyDescent="0.3">
      <c r="A2541">
        <v>4507245</v>
      </c>
      <c r="B2541">
        <v>8616</v>
      </c>
      <c r="C2541" t="s">
        <v>2151</v>
      </c>
      <c r="D2541" s="1">
        <v>45426</v>
      </c>
      <c r="E2541" t="s">
        <v>965</v>
      </c>
      <c r="F2541" t="s">
        <v>971</v>
      </c>
      <c r="G2541">
        <v>25.31</v>
      </c>
      <c r="H2541">
        <v>168.4</v>
      </c>
      <c r="I2541">
        <v>4262.2</v>
      </c>
    </row>
    <row r="2542" spans="1:9" x14ac:dyDescent="0.3">
      <c r="A2542">
        <v>2531557</v>
      </c>
      <c r="B2542">
        <v>8616</v>
      </c>
      <c r="C2542" t="s">
        <v>2151</v>
      </c>
      <c r="D2542" s="1">
        <v>45007</v>
      </c>
      <c r="E2542" t="s">
        <v>1483</v>
      </c>
      <c r="F2542" t="s">
        <v>1718</v>
      </c>
      <c r="G2542">
        <v>22.48</v>
      </c>
      <c r="H2542">
        <v>642.03</v>
      </c>
      <c r="I2542">
        <v>14432.83</v>
      </c>
    </row>
    <row r="2543" spans="1:9" x14ac:dyDescent="0.3">
      <c r="A2543">
        <v>3214565</v>
      </c>
      <c r="B2543">
        <v>8616</v>
      </c>
      <c r="C2543" t="s">
        <v>2151</v>
      </c>
      <c r="D2543" s="1">
        <v>45480</v>
      </c>
      <c r="E2543" t="s">
        <v>1724</v>
      </c>
      <c r="F2543" t="s">
        <v>1672</v>
      </c>
      <c r="G2543">
        <v>92.38</v>
      </c>
      <c r="H2543">
        <v>126.38</v>
      </c>
      <c r="I2543">
        <v>11674.98</v>
      </c>
    </row>
    <row r="2544" spans="1:9" x14ac:dyDescent="0.3">
      <c r="A2544">
        <v>8177628</v>
      </c>
      <c r="B2544">
        <v>8616</v>
      </c>
      <c r="C2544" t="s">
        <v>2151</v>
      </c>
      <c r="D2544" s="1">
        <v>44834</v>
      </c>
      <c r="E2544" t="s">
        <v>1228</v>
      </c>
      <c r="F2544" t="s">
        <v>1709</v>
      </c>
      <c r="G2544">
        <v>73.88</v>
      </c>
      <c r="H2544">
        <v>954.93</v>
      </c>
      <c r="I2544">
        <v>70550.23</v>
      </c>
    </row>
    <row r="2545" spans="1:9" x14ac:dyDescent="0.3">
      <c r="A2545">
        <v>9314245</v>
      </c>
      <c r="B2545">
        <v>8616</v>
      </c>
      <c r="C2545" t="s">
        <v>2152</v>
      </c>
      <c r="D2545" s="1">
        <v>45453</v>
      </c>
      <c r="E2545" t="s">
        <v>1483</v>
      </c>
      <c r="F2545" t="s">
        <v>1504</v>
      </c>
      <c r="G2545">
        <v>85.75</v>
      </c>
      <c r="H2545">
        <v>648.61</v>
      </c>
      <c r="I2545">
        <v>55618.31</v>
      </c>
    </row>
    <row r="2546" spans="1:9" x14ac:dyDescent="0.3">
      <c r="A2546">
        <v>2479207</v>
      </c>
      <c r="B2546">
        <v>8616</v>
      </c>
      <c r="C2546" t="s">
        <v>2152</v>
      </c>
      <c r="D2546" s="1">
        <v>45011</v>
      </c>
      <c r="E2546" t="s">
        <v>1483</v>
      </c>
      <c r="F2546" t="s">
        <v>1244</v>
      </c>
      <c r="G2546">
        <v>68.8</v>
      </c>
      <c r="H2546">
        <v>324.17</v>
      </c>
      <c r="I2546">
        <v>22302.9</v>
      </c>
    </row>
    <row r="2547" spans="1:9" x14ac:dyDescent="0.3">
      <c r="A2547">
        <v>7108818</v>
      </c>
      <c r="B2547">
        <v>8616</v>
      </c>
      <c r="C2547" t="s">
        <v>2152</v>
      </c>
      <c r="D2547" s="1">
        <v>45510</v>
      </c>
      <c r="E2547" t="s">
        <v>965</v>
      </c>
      <c r="F2547" t="s">
        <v>1669</v>
      </c>
      <c r="G2547">
        <v>99.11</v>
      </c>
      <c r="H2547">
        <v>563.85</v>
      </c>
      <c r="I2547">
        <v>55883.17</v>
      </c>
    </row>
    <row r="2548" spans="1:9" x14ac:dyDescent="0.3">
      <c r="A2548">
        <v>2938542</v>
      </c>
      <c r="B2548">
        <v>8616</v>
      </c>
      <c r="C2548" t="s">
        <v>2152</v>
      </c>
      <c r="D2548" s="1">
        <v>44832</v>
      </c>
      <c r="E2548" t="s">
        <v>965</v>
      </c>
      <c r="F2548" t="s">
        <v>1766</v>
      </c>
      <c r="G2548">
        <v>51.35</v>
      </c>
      <c r="H2548">
        <v>722.87</v>
      </c>
      <c r="I2548">
        <v>37119.370000000003</v>
      </c>
    </row>
    <row r="2549" spans="1:9" x14ac:dyDescent="0.3">
      <c r="A2549">
        <v>2616923</v>
      </c>
      <c r="B2549">
        <v>8616</v>
      </c>
      <c r="C2549" t="s">
        <v>2152</v>
      </c>
      <c r="D2549" s="1">
        <v>45240</v>
      </c>
      <c r="E2549" t="s">
        <v>965</v>
      </c>
      <c r="F2549" t="s">
        <v>1795</v>
      </c>
      <c r="G2549">
        <v>42.39</v>
      </c>
      <c r="H2549">
        <v>459.82</v>
      </c>
      <c r="I2549">
        <v>19491.77</v>
      </c>
    </row>
    <row r="2550" spans="1:9" x14ac:dyDescent="0.3">
      <c r="A2550">
        <v>9833880</v>
      </c>
      <c r="B2550">
        <v>8625</v>
      </c>
      <c r="C2550" t="s">
        <v>2150</v>
      </c>
      <c r="D2550" s="1">
        <v>44957</v>
      </c>
      <c r="E2550" t="s">
        <v>1483</v>
      </c>
      <c r="F2550" t="s">
        <v>1437</v>
      </c>
      <c r="G2550">
        <v>43.81</v>
      </c>
      <c r="H2550">
        <v>587.78</v>
      </c>
      <c r="I2550">
        <v>25750.639999999999</v>
      </c>
    </row>
    <row r="2551" spans="1:9" x14ac:dyDescent="0.3">
      <c r="A2551">
        <v>4419806</v>
      </c>
      <c r="B2551">
        <v>8625</v>
      </c>
      <c r="C2551" t="s">
        <v>2150</v>
      </c>
      <c r="D2551" s="1">
        <v>45330</v>
      </c>
      <c r="E2551" t="s">
        <v>1483</v>
      </c>
      <c r="F2551" t="s">
        <v>1655</v>
      </c>
      <c r="G2551">
        <v>74.22</v>
      </c>
      <c r="H2551">
        <v>402.88</v>
      </c>
      <c r="I2551">
        <v>29901.75</v>
      </c>
    </row>
    <row r="2552" spans="1:9" x14ac:dyDescent="0.3">
      <c r="A2552">
        <v>2079344</v>
      </c>
      <c r="B2552">
        <v>8625</v>
      </c>
      <c r="C2552" t="s">
        <v>2150</v>
      </c>
      <c r="D2552" s="1">
        <v>45285</v>
      </c>
      <c r="E2552" t="s">
        <v>1228</v>
      </c>
      <c r="F2552" t="s">
        <v>1845</v>
      </c>
      <c r="G2552">
        <v>50.4</v>
      </c>
      <c r="H2552">
        <v>859.62</v>
      </c>
      <c r="I2552">
        <v>43324.85</v>
      </c>
    </row>
    <row r="2553" spans="1:9" x14ac:dyDescent="0.3">
      <c r="A2553">
        <v>3680829</v>
      </c>
      <c r="B2553">
        <v>8625</v>
      </c>
      <c r="C2553" t="s">
        <v>2150</v>
      </c>
      <c r="D2553" s="1">
        <v>44970</v>
      </c>
      <c r="E2553" t="s">
        <v>1228</v>
      </c>
      <c r="F2553" t="s">
        <v>1562</v>
      </c>
      <c r="G2553">
        <v>51.65</v>
      </c>
      <c r="H2553">
        <v>122.46</v>
      </c>
      <c r="I2553">
        <v>6325.06</v>
      </c>
    </row>
    <row r="2554" spans="1:9" x14ac:dyDescent="0.3">
      <c r="A2554">
        <v>7521346</v>
      </c>
      <c r="B2554">
        <v>8625</v>
      </c>
      <c r="C2554" t="s">
        <v>2150</v>
      </c>
      <c r="D2554" s="1">
        <v>45528</v>
      </c>
      <c r="E2554" t="s">
        <v>1228</v>
      </c>
      <c r="F2554" t="s">
        <v>1951</v>
      </c>
      <c r="G2554">
        <v>2.99</v>
      </c>
      <c r="H2554">
        <v>690.82</v>
      </c>
      <c r="I2554">
        <v>2065.5500000000002</v>
      </c>
    </row>
    <row r="2555" spans="1:9" x14ac:dyDescent="0.3">
      <c r="A2555">
        <v>9623500</v>
      </c>
      <c r="B2555">
        <v>8625</v>
      </c>
      <c r="C2555" t="s">
        <v>2150</v>
      </c>
      <c r="D2555" s="1">
        <v>44891</v>
      </c>
      <c r="E2555" t="s">
        <v>1724</v>
      </c>
      <c r="F2555" t="s">
        <v>1640</v>
      </c>
      <c r="G2555">
        <v>73.47</v>
      </c>
      <c r="H2555">
        <v>236.65</v>
      </c>
      <c r="I2555">
        <v>17386.68</v>
      </c>
    </row>
    <row r="2556" spans="1:9" x14ac:dyDescent="0.3">
      <c r="A2556">
        <v>5160479</v>
      </c>
      <c r="B2556">
        <v>8625</v>
      </c>
      <c r="C2556" t="s">
        <v>2151</v>
      </c>
      <c r="D2556" s="1">
        <v>45083</v>
      </c>
      <c r="E2556" t="s">
        <v>1483</v>
      </c>
      <c r="F2556" t="s">
        <v>1503</v>
      </c>
      <c r="G2556">
        <v>51.33</v>
      </c>
      <c r="H2556">
        <v>649.30999999999995</v>
      </c>
      <c r="I2556">
        <v>33329.08</v>
      </c>
    </row>
    <row r="2557" spans="1:9" x14ac:dyDescent="0.3">
      <c r="A2557">
        <v>8558023</v>
      </c>
      <c r="B2557">
        <v>8625</v>
      </c>
      <c r="C2557" t="s">
        <v>2151</v>
      </c>
      <c r="D2557" s="1">
        <v>45176</v>
      </c>
      <c r="E2557" t="s">
        <v>1724</v>
      </c>
      <c r="F2557" t="s">
        <v>1657</v>
      </c>
      <c r="G2557">
        <v>23.22</v>
      </c>
      <c r="H2557">
        <v>181.23</v>
      </c>
      <c r="I2557">
        <v>4208.16</v>
      </c>
    </row>
    <row r="2558" spans="1:9" x14ac:dyDescent="0.3">
      <c r="A2558">
        <v>8255699</v>
      </c>
      <c r="B2558">
        <v>8625</v>
      </c>
      <c r="C2558" t="s">
        <v>2151</v>
      </c>
      <c r="D2558" s="1">
        <v>45064</v>
      </c>
      <c r="E2558" t="s">
        <v>1724</v>
      </c>
      <c r="F2558" t="s">
        <v>1277</v>
      </c>
      <c r="G2558">
        <v>13.29</v>
      </c>
      <c r="H2558">
        <v>56.71</v>
      </c>
      <c r="I2558">
        <v>753.68</v>
      </c>
    </row>
    <row r="2559" spans="1:9" x14ac:dyDescent="0.3">
      <c r="A2559">
        <v>2670757</v>
      </c>
      <c r="B2559">
        <v>8625</v>
      </c>
      <c r="C2559" t="s">
        <v>2152</v>
      </c>
      <c r="D2559" s="1">
        <v>44856</v>
      </c>
      <c r="E2559" t="s">
        <v>1483</v>
      </c>
      <c r="F2559" t="s">
        <v>1165</v>
      </c>
      <c r="G2559">
        <v>87.54</v>
      </c>
      <c r="H2559">
        <v>808.61</v>
      </c>
      <c r="I2559">
        <v>70785.72</v>
      </c>
    </row>
    <row r="2560" spans="1:9" x14ac:dyDescent="0.3">
      <c r="A2560">
        <v>4881058</v>
      </c>
      <c r="B2560">
        <v>8625</v>
      </c>
      <c r="C2560" t="s">
        <v>2152</v>
      </c>
      <c r="D2560" s="1">
        <v>45315</v>
      </c>
      <c r="E2560" t="s">
        <v>1483</v>
      </c>
      <c r="F2560" t="s">
        <v>1780</v>
      </c>
      <c r="G2560">
        <v>25.49</v>
      </c>
      <c r="H2560">
        <v>390.23</v>
      </c>
      <c r="I2560">
        <v>9946.9599999999991</v>
      </c>
    </row>
    <row r="2561" spans="1:9" x14ac:dyDescent="0.3">
      <c r="A2561">
        <v>3595365</v>
      </c>
      <c r="B2561">
        <v>8625</v>
      </c>
      <c r="C2561" t="s">
        <v>2152</v>
      </c>
      <c r="D2561" s="1">
        <v>45292</v>
      </c>
      <c r="E2561" t="s">
        <v>1724</v>
      </c>
      <c r="F2561" t="s">
        <v>1937</v>
      </c>
      <c r="G2561">
        <v>88.7</v>
      </c>
      <c r="H2561">
        <v>299.10000000000002</v>
      </c>
      <c r="I2561">
        <v>26530.17</v>
      </c>
    </row>
    <row r="2562" spans="1:9" x14ac:dyDescent="0.3">
      <c r="A2562">
        <v>6449233</v>
      </c>
      <c r="B2562">
        <v>8625</v>
      </c>
      <c r="C2562" t="s">
        <v>2152</v>
      </c>
      <c r="D2562" s="1">
        <v>44908</v>
      </c>
      <c r="E2562" t="s">
        <v>965</v>
      </c>
      <c r="F2562" t="s">
        <v>1098</v>
      </c>
      <c r="G2562">
        <v>98.23</v>
      </c>
      <c r="H2562">
        <v>849.65</v>
      </c>
      <c r="I2562">
        <v>83461.119999999995</v>
      </c>
    </row>
    <row r="2563" spans="1:9" x14ac:dyDescent="0.3">
      <c r="A2563">
        <v>6243684</v>
      </c>
      <c r="B2563">
        <v>8661</v>
      </c>
      <c r="C2563" t="s">
        <v>2150</v>
      </c>
      <c r="D2563" s="1">
        <v>45445</v>
      </c>
      <c r="E2563" t="s">
        <v>1483</v>
      </c>
      <c r="F2563" t="s">
        <v>1786</v>
      </c>
      <c r="G2563">
        <v>33.32</v>
      </c>
      <c r="H2563">
        <v>564.44000000000005</v>
      </c>
      <c r="I2563">
        <v>18807.14</v>
      </c>
    </row>
    <row r="2564" spans="1:9" x14ac:dyDescent="0.3">
      <c r="A2564">
        <v>3187409</v>
      </c>
      <c r="B2564">
        <v>8661</v>
      </c>
      <c r="C2564" t="s">
        <v>2150</v>
      </c>
      <c r="D2564" s="1">
        <v>45279</v>
      </c>
      <c r="E2564" t="s">
        <v>1228</v>
      </c>
      <c r="F2564" t="s">
        <v>1479</v>
      </c>
      <c r="G2564">
        <v>61.52</v>
      </c>
      <c r="H2564">
        <v>886.87</v>
      </c>
      <c r="I2564">
        <v>54560.24</v>
      </c>
    </row>
    <row r="2565" spans="1:9" x14ac:dyDescent="0.3">
      <c r="A2565">
        <v>3167918</v>
      </c>
      <c r="B2565">
        <v>8661</v>
      </c>
      <c r="C2565" t="s">
        <v>2150</v>
      </c>
      <c r="D2565" s="1">
        <v>44860</v>
      </c>
      <c r="E2565" t="s">
        <v>1724</v>
      </c>
      <c r="F2565" t="s">
        <v>1215</v>
      </c>
      <c r="G2565">
        <v>37.42</v>
      </c>
      <c r="H2565">
        <v>857.7</v>
      </c>
      <c r="I2565">
        <v>32095.13</v>
      </c>
    </row>
    <row r="2566" spans="1:9" x14ac:dyDescent="0.3">
      <c r="A2566">
        <v>6456098</v>
      </c>
      <c r="B2566">
        <v>8661</v>
      </c>
      <c r="C2566" t="s">
        <v>2150</v>
      </c>
      <c r="D2566" s="1">
        <v>45281</v>
      </c>
      <c r="E2566" t="s">
        <v>1724</v>
      </c>
      <c r="F2566" t="s">
        <v>1264</v>
      </c>
      <c r="G2566">
        <v>46.14</v>
      </c>
      <c r="H2566">
        <v>117.99</v>
      </c>
      <c r="I2566">
        <v>5444.06</v>
      </c>
    </row>
    <row r="2567" spans="1:9" x14ac:dyDescent="0.3">
      <c r="A2567">
        <v>3428810</v>
      </c>
      <c r="B2567">
        <v>8661</v>
      </c>
      <c r="C2567" t="s">
        <v>2151</v>
      </c>
      <c r="D2567" s="1">
        <v>45208</v>
      </c>
      <c r="E2567" t="s">
        <v>965</v>
      </c>
      <c r="F2567" t="s">
        <v>1262</v>
      </c>
      <c r="G2567">
        <v>59.06</v>
      </c>
      <c r="H2567">
        <v>693.47</v>
      </c>
      <c r="I2567">
        <v>40956.339999999997</v>
      </c>
    </row>
    <row r="2568" spans="1:9" x14ac:dyDescent="0.3">
      <c r="A2568">
        <v>5644620</v>
      </c>
      <c r="B2568">
        <v>8661</v>
      </c>
      <c r="C2568" t="s">
        <v>2151</v>
      </c>
      <c r="D2568" s="1">
        <v>45558</v>
      </c>
      <c r="E2568" t="s">
        <v>1724</v>
      </c>
      <c r="F2568" t="s">
        <v>1690</v>
      </c>
      <c r="G2568">
        <v>93.93</v>
      </c>
      <c r="H2568">
        <v>647.52</v>
      </c>
      <c r="I2568">
        <v>60821.55</v>
      </c>
    </row>
    <row r="2569" spans="1:9" x14ac:dyDescent="0.3">
      <c r="A2569">
        <v>6687439</v>
      </c>
      <c r="B2569">
        <v>8661</v>
      </c>
      <c r="C2569" t="s">
        <v>2151</v>
      </c>
      <c r="D2569" s="1">
        <v>45048</v>
      </c>
      <c r="E2569" t="s">
        <v>1228</v>
      </c>
      <c r="F2569" t="s">
        <v>1030</v>
      </c>
      <c r="G2569">
        <v>73.16</v>
      </c>
      <c r="H2569">
        <v>219.49</v>
      </c>
      <c r="I2569">
        <v>16057.89</v>
      </c>
    </row>
    <row r="2570" spans="1:9" x14ac:dyDescent="0.3">
      <c r="A2570">
        <v>9210078</v>
      </c>
      <c r="B2570">
        <v>8661</v>
      </c>
      <c r="C2570" t="s">
        <v>2152</v>
      </c>
      <c r="D2570" s="1">
        <v>45102</v>
      </c>
      <c r="E2570" t="s">
        <v>1483</v>
      </c>
      <c r="F2570" t="s">
        <v>1162</v>
      </c>
      <c r="G2570">
        <v>68.45</v>
      </c>
      <c r="H2570">
        <v>825.48</v>
      </c>
      <c r="I2570">
        <v>56504.11</v>
      </c>
    </row>
    <row r="2571" spans="1:9" x14ac:dyDescent="0.3">
      <c r="A2571">
        <v>6933746</v>
      </c>
      <c r="B2571">
        <v>8661</v>
      </c>
      <c r="C2571" t="s">
        <v>2152</v>
      </c>
      <c r="D2571" s="1">
        <v>45348</v>
      </c>
      <c r="E2571" t="s">
        <v>1483</v>
      </c>
      <c r="F2571" t="s">
        <v>1219</v>
      </c>
      <c r="G2571">
        <v>11.74</v>
      </c>
      <c r="H2571">
        <v>232.2</v>
      </c>
      <c r="I2571">
        <v>2726.03</v>
      </c>
    </row>
    <row r="2572" spans="1:9" x14ac:dyDescent="0.3">
      <c r="A2572">
        <v>3994185</v>
      </c>
      <c r="B2572">
        <v>8661</v>
      </c>
      <c r="C2572" t="s">
        <v>2152</v>
      </c>
      <c r="D2572" s="1">
        <v>44857</v>
      </c>
      <c r="E2572" t="s">
        <v>1483</v>
      </c>
      <c r="F2572" t="s">
        <v>1265</v>
      </c>
      <c r="G2572">
        <v>47.36</v>
      </c>
      <c r="H2572">
        <v>107.99</v>
      </c>
      <c r="I2572">
        <v>5114.41</v>
      </c>
    </row>
    <row r="2573" spans="1:9" x14ac:dyDescent="0.3">
      <c r="A2573">
        <v>5273964</v>
      </c>
      <c r="B2573">
        <v>8661</v>
      </c>
      <c r="C2573" t="s">
        <v>2152</v>
      </c>
      <c r="D2573" s="1">
        <v>45414</v>
      </c>
      <c r="E2573" t="s">
        <v>1483</v>
      </c>
      <c r="F2573" t="s">
        <v>1310</v>
      </c>
      <c r="G2573">
        <v>21.86</v>
      </c>
      <c r="H2573">
        <v>99.65</v>
      </c>
      <c r="I2573">
        <v>2178.35</v>
      </c>
    </row>
    <row r="2574" spans="1:9" x14ac:dyDescent="0.3">
      <c r="A2574">
        <v>7580930</v>
      </c>
      <c r="B2574">
        <v>8661</v>
      </c>
      <c r="C2574" t="s">
        <v>2152</v>
      </c>
      <c r="D2574" s="1">
        <v>45206</v>
      </c>
      <c r="E2574" t="s">
        <v>1724</v>
      </c>
      <c r="F2574" t="s">
        <v>1254</v>
      </c>
      <c r="G2574">
        <v>51.62</v>
      </c>
      <c r="H2574">
        <v>939.46</v>
      </c>
      <c r="I2574">
        <v>48494.93</v>
      </c>
    </row>
    <row r="2575" spans="1:9" x14ac:dyDescent="0.3">
      <c r="A2575">
        <v>8334123</v>
      </c>
      <c r="B2575">
        <v>8661</v>
      </c>
      <c r="C2575" t="s">
        <v>2152</v>
      </c>
      <c r="D2575" s="1">
        <v>44835</v>
      </c>
      <c r="E2575" t="s">
        <v>1724</v>
      </c>
      <c r="F2575" t="s">
        <v>1663</v>
      </c>
      <c r="G2575">
        <v>10.3</v>
      </c>
      <c r="H2575">
        <v>210.97</v>
      </c>
      <c r="I2575">
        <v>2172.9899999999998</v>
      </c>
    </row>
    <row r="2576" spans="1:9" x14ac:dyDescent="0.3">
      <c r="A2576">
        <v>2889206</v>
      </c>
      <c r="B2576">
        <v>8661</v>
      </c>
      <c r="C2576" t="s">
        <v>2152</v>
      </c>
      <c r="D2576" s="1">
        <v>45038</v>
      </c>
      <c r="E2576" t="s">
        <v>965</v>
      </c>
      <c r="F2576" t="s">
        <v>1611</v>
      </c>
      <c r="G2576">
        <v>56.74</v>
      </c>
      <c r="H2576">
        <v>841.79</v>
      </c>
      <c r="I2576">
        <v>47763.16</v>
      </c>
    </row>
    <row r="2577" spans="1:9" x14ac:dyDescent="0.3">
      <c r="A2577">
        <v>4428960</v>
      </c>
      <c r="B2577">
        <v>8661</v>
      </c>
      <c r="C2577" t="s">
        <v>2152</v>
      </c>
      <c r="D2577" s="1">
        <v>45275</v>
      </c>
      <c r="E2577" t="s">
        <v>965</v>
      </c>
      <c r="F2577" t="s">
        <v>1756</v>
      </c>
      <c r="G2577">
        <v>51.48</v>
      </c>
      <c r="H2577">
        <v>963.19</v>
      </c>
      <c r="I2577">
        <v>49585.02</v>
      </c>
    </row>
    <row r="2578" spans="1:9" x14ac:dyDescent="0.3">
      <c r="A2578">
        <v>8628841</v>
      </c>
      <c r="B2578">
        <v>8853</v>
      </c>
      <c r="C2578" t="s">
        <v>2150</v>
      </c>
      <c r="D2578" s="1">
        <v>45118</v>
      </c>
      <c r="E2578" t="s">
        <v>1483</v>
      </c>
      <c r="F2578" t="s">
        <v>1433</v>
      </c>
      <c r="G2578">
        <v>81.23</v>
      </c>
      <c r="H2578">
        <v>415.66</v>
      </c>
      <c r="I2578">
        <v>33764.06</v>
      </c>
    </row>
    <row r="2579" spans="1:9" x14ac:dyDescent="0.3">
      <c r="A2579">
        <v>2296172</v>
      </c>
      <c r="B2579">
        <v>8853</v>
      </c>
      <c r="C2579" t="s">
        <v>2150</v>
      </c>
      <c r="D2579" s="1">
        <v>44953</v>
      </c>
      <c r="E2579" t="s">
        <v>1483</v>
      </c>
      <c r="F2579" t="s">
        <v>1620</v>
      </c>
      <c r="G2579">
        <v>44.79</v>
      </c>
      <c r="H2579">
        <v>135.51</v>
      </c>
      <c r="I2579">
        <v>6069.49</v>
      </c>
    </row>
    <row r="2580" spans="1:9" x14ac:dyDescent="0.3">
      <c r="A2580">
        <v>4187089</v>
      </c>
      <c r="B2580">
        <v>8853</v>
      </c>
      <c r="C2580" t="s">
        <v>2150</v>
      </c>
      <c r="D2580" s="1">
        <v>45222</v>
      </c>
      <c r="E2580" t="s">
        <v>1228</v>
      </c>
      <c r="F2580" t="s">
        <v>1296</v>
      </c>
      <c r="G2580">
        <v>81.040000000000006</v>
      </c>
      <c r="H2580">
        <v>356.69</v>
      </c>
      <c r="I2580">
        <v>28906.16</v>
      </c>
    </row>
    <row r="2581" spans="1:9" x14ac:dyDescent="0.3">
      <c r="A2581">
        <v>2311217</v>
      </c>
      <c r="B2581">
        <v>8853</v>
      </c>
      <c r="C2581" t="s">
        <v>2151</v>
      </c>
      <c r="D2581" s="1">
        <v>45400</v>
      </c>
      <c r="E2581" t="s">
        <v>965</v>
      </c>
      <c r="F2581" t="s">
        <v>1562</v>
      </c>
      <c r="G2581">
        <v>86.6</v>
      </c>
      <c r="H2581">
        <v>423.14</v>
      </c>
      <c r="I2581">
        <v>36643.919999999998</v>
      </c>
    </row>
    <row r="2582" spans="1:9" x14ac:dyDescent="0.3">
      <c r="A2582">
        <v>8747301</v>
      </c>
      <c r="B2582">
        <v>8853</v>
      </c>
      <c r="C2582" t="s">
        <v>2151</v>
      </c>
      <c r="D2582" s="1">
        <v>45186</v>
      </c>
      <c r="E2582" t="s">
        <v>1483</v>
      </c>
      <c r="F2582" t="s">
        <v>1507</v>
      </c>
      <c r="G2582">
        <v>41.82</v>
      </c>
      <c r="H2582">
        <v>397.08</v>
      </c>
      <c r="I2582">
        <v>16605.89</v>
      </c>
    </row>
    <row r="2583" spans="1:9" x14ac:dyDescent="0.3">
      <c r="A2583">
        <v>5138474</v>
      </c>
      <c r="B2583">
        <v>8853</v>
      </c>
      <c r="C2583" t="s">
        <v>2151</v>
      </c>
      <c r="D2583" s="1">
        <v>45537</v>
      </c>
      <c r="E2583" t="s">
        <v>1483</v>
      </c>
      <c r="F2583" t="s">
        <v>1859</v>
      </c>
      <c r="G2583">
        <v>33.96</v>
      </c>
      <c r="H2583">
        <v>964.24</v>
      </c>
      <c r="I2583">
        <v>32745.59</v>
      </c>
    </row>
    <row r="2584" spans="1:9" x14ac:dyDescent="0.3">
      <c r="A2584">
        <v>9383431</v>
      </c>
      <c r="B2584">
        <v>8853</v>
      </c>
      <c r="C2584" t="s">
        <v>2151</v>
      </c>
      <c r="D2584" s="1">
        <v>45165</v>
      </c>
      <c r="E2584" t="s">
        <v>1724</v>
      </c>
      <c r="F2584" t="s">
        <v>1755</v>
      </c>
      <c r="G2584">
        <v>8.92</v>
      </c>
      <c r="H2584">
        <v>870.74</v>
      </c>
      <c r="I2584">
        <v>7767</v>
      </c>
    </row>
    <row r="2585" spans="1:9" x14ac:dyDescent="0.3">
      <c r="A2585">
        <v>2564389</v>
      </c>
      <c r="B2585">
        <v>8853</v>
      </c>
      <c r="C2585" t="s">
        <v>2151</v>
      </c>
      <c r="D2585" s="1">
        <v>45048</v>
      </c>
      <c r="E2585" t="s">
        <v>1724</v>
      </c>
      <c r="F2585" t="s">
        <v>997</v>
      </c>
      <c r="G2585">
        <v>75.819999999999993</v>
      </c>
      <c r="H2585">
        <v>806.58</v>
      </c>
      <c r="I2585">
        <v>61154.9</v>
      </c>
    </row>
    <row r="2586" spans="1:9" x14ac:dyDescent="0.3">
      <c r="A2586">
        <v>1393219</v>
      </c>
      <c r="B2586">
        <v>8853</v>
      </c>
      <c r="C2586" t="s">
        <v>2151</v>
      </c>
      <c r="D2586" s="1">
        <v>45394</v>
      </c>
      <c r="E2586" t="s">
        <v>1228</v>
      </c>
      <c r="F2586" t="s">
        <v>1909</v>
      </c>
      <c r="G2586">
        <v>13.41</v>
      </c>
      <c r="H2586">
        <v>266.87</v>
      </c>
      <c r="I2586">
        <v>3578.73</v>
      </c>
    </row>
    <row r="2587" spans="1:9" x14ac:dyDescent="0.3">
      <c r="A2587">
        <v>9316065</v>
      </c>
      <c r="B2587">
        <v>8853</v>
      </c>
      <c r="C2587" t="s">
        <v>2151</v>
      </c>
      <c r="D2587" s="1">
        <v>45316</v>
      </c>
      <c r="E2587" t="s">
        <v>1228</v>
      </c>
      <c r="F2587" t="s">
        <v>1056</v>
      </c>
      <c r="G2587">
        <v>18.84</v>
      </c>
      <c r="H2587">
        <v>78.19</v>
      </c>
      <c r="I2587">
        <v>1473.1</v>
      </c>
    </row>
    <row r="2588" spans="1:9" x14ac:dyDescent="0.3">
      <c r="A2588">
        <v>5006652</v>
      </c>
      <c r="B2588">
        <v>8853</v>
      </c>
      <c r="C2588" t="s">
        <v>2151</v>
      </c>
      <c r="D2588" s="1">
        <v>45198</v>
      </c>
      <c r="E2588" t="s">
        <v>1228</v>
      </c>
      <c r="F2588" t="s">
        <v>1850</v>
      </c>
      <c r="G2588">
        <v>44.55</v>
      </c>
      <c r="H2588">
        <v>471.81</v>
      </c>
      <c r="I2588">
        <v>21019.14</v>
      </c>
    </row>
    <row r="2589" spans="1:9" x14ac:dyDescent="0.3">
      <c r="A2589">
        <v>5660650</v>
      </c>
      <c r="B2589">
        <v>8853</v>
      </c>
      <c r="C2589" t="s">
        <v>2152</v>
      </c>
      <c r="D2589" s="1">
        <v>44949</v>
      </c>
      <c r="E2589" t="s">
        <v>1228</v>
      </c>
      <c r="F2589" t="s">
        <v>1223</v>
      </c>
      <c r="G2589">
        <v>44.96</v>
      </c>
      <c r="H2589">
        <v>872.73</v>
      </c>
      <c r="I2589">
        <v>39237.94</v>
      </c>
    </row>
    <row r="2590" spans="1:9" x14ac:dyDescent="0.3">
      <c r="A2590">
        <v>3034859</v>
      </c>
      <c r="B2590">
        <v>8853</v>
      </c>
      <c r="C2590" t="s">
        <v>2152</v>
      </c>
      <c r="D2590" s="1">
        <v>45322</v>
      </c>
      <c r="E2590" t="s">
        <v>1724</v>
      </c>
      <c r="F2590" t="s">
        <v>1265</v>
      </c>
      <c r="G2590">
        <v>7.01</v>
      </c>
      <c r="H2590">
        <v>134.01</v>
      </c>
      <c r="I2590">
        <v>939.41</v>
      </c>
    </row>
    <row r="2591" spans="1:9" x14ac:dyDescent="0.3">
      <c r="A2591">
        <v>2042399</v>
      </c>
      <c r="B2591">
        <v>8853</v>
      </c>
      <c r="C2591" t="s">
        <v>2152</v>
      </c>
      <c r="D2591" s="1">
        <v>45364</v>
      </c>
      <c r="E2591" t="s">
        <v>1724</v>
      </c>
      <c r="F2591" t="s">
        <v>1641</v>
      </c>
      <c r="G2591">
        <v>56.42</v>
      </c>
      <c r="H2591">
        <v>466.29</v>
      </c>
      <c r="I2591">
        <v>26308.080000000002</v>
      </c>
    </row>
    <row r="2592" spans="1:9" x14ac:dyDescent="0.3">
      <c r="A2592">
        <v>2028022</v>
      </c>
      <c r="B2592">
        <v>8853</v>
      </c>
      <c r="C2592" t="s">
        <v>2152</v>
      </c>
      <c r="D2592" s="1">
        <v>45426</v>
      </c>
      <c r="E2592" t="s">
        <v>1724</v>
      </c>
      <c r="F2592" t="s">
        <v>1868</v>
      </c>
      <c r="G2592">
        <v>99.41</v>
      </c>
      <c r="H2592">
        <v>364.34</v>
      </c>
      <c r="I2592">
        <v>36219.040000000001</v>
      </c>
    </row>
    <row r="2593" spans="1:9" x14ac:dyDescent="0.3">
      <c r="A2593">
        <v>7129102</v>
      </c>
      <c r="B2593">
        <v>8907</v>
      </c>
      <c r="C2593" t="s">
        <v>2150</v>
      </c>
      <c r="D2593" s="1">
        <v>45114</v>
      </c>
      <c r="E2593" t="s">
        <v>1483</v>
      </c>
      <c r="F2593" t="s">
        <v>1097</v>
      </c>
      <c r="G2593">
        <v>50.37</v>
      </c>
      <c r="H2593">
        <v>408.93</v>
      </c>
      <c r="I2593">
        <v>20597.8</v>
      </c>
    </row>
    <row r="2594" spans="1:9" x14ac:dyDescent="0.3">
      <c r="A2594">
        <v>1864524</v>
      </c>
      <c r="B2594">
        <v>8907</v>
      </c>
      <c r="C2594" t="s">
        <v>2150</v>
      </c>
      <c r="D2594" s="1">
        <v>45186</v>
      </c>
      <c r="E2594" t="s">
        <v>1483</v>
      </c>
      <c r="F2594" t="s">
        <v>1038</v>
      </c>
      <c r="G2594">
        <v>12.12</v>
      </c>
      <c r="H2594">
        <v>69.459999999999994</v>
      </c>
      <c r="I2594">
        <v>841.86</v>
      </c>
    </row>
    <row r="2595" spans="1:9" x14ac:dyDescent="0.3">
      <c r="A2595">
        <v>3903458</v>
      </c>
      <c r="B2595">
        <v>8907</v>
      </c>
      <c r="C2595" t="s">
        <v>2150</v>
      </c>
      <c r="D2595" s="1">
        <v>45146</v>
      </c>
      <c r="E2595" t="s">
        <v>1483</v>
      </c>
      <c r="F2595" t="s">
        <v>1527</v>
      </c>
      <c r="G2595">
        <v>67.930000000000007</v>
      </c>
      <c r="H2595">
        <v>105.57</v>
      </c>
      <c r="I2595">
        <v>7171.37</v>
      </c>
    </row>
    <row r="2596" spans="1:9" x14ac:dyDescent="0.3">
      <c r="A2596">
        <v>8261077</v>
      </c>
      <c r="B2596">
        <v>8907</v>
      </c>
      <c r="C2596" t="s">
        <v>2150</v>
      </c>
      <c r="D2596" s="1">
        <v>45436</v>
      </c>
      <c r="E2596" t="s">
        <v>1483</v>
      </c>
      <c r="F2596" t="s">
        <v>1020</v>
      </c>
      <c r="G2596">
        <v>83.72</v>
      </c>
      <c r="H2596">
        <v>336.01</v>
      </c>
      <c r="I2596">
        <v>28130.76</v>
      </c>
    </row>
    <row r="2597" spans="1:9" x14ac:dyDescent="0.3">
      <c r="A2597">
        <v>1960245</v>
      </c>
      <c r="B2597">
        <v>8907</v>
      </c>
      <c r="C2597" t="s">
        <v>2150</v>
      </c>
      <c r="D2597" s="1">
        <v>45115</v>
      </c>
      <c r="E2597" t="s">
        <v>965</v>
      </c>
      <c r="F2597" t="s">
        <v>969</v>
      </c>
      <c r="G2597">
        <v>64.849999999999994</v>
      </c>
      <c r="H2597">
        <v>585.67999999999995</v>
      </c>
      <c r="I2597">
        <v>37981.35</v>
      </c>
    </row>
    <row r="2598" spans="1:9" x14ac:dyDescent="0.3">
      <c r="A2598">
        <v>9718401</v>
      </c>
      <c r="B2598">
        <v>8907</v>
      </c>
      <c r="C2598" t="s">
        <v>2150</v>
      </c>
      <c r="D2598" s="1">
        <v>45113</v>
      </c>
      <c r="E2598" t="s">
        <v>965</v>
      </c>
      <c r="F2598" t="s">
        <v>1530</v>
      </c>
      <c r="G2598">
        <v>98.24</v>
      </c>
      <c r="H2598">
        <v>989.67</v>
      </c>
      <c r="I2598">
        <v>97225.18</v>
      </c>
    </row>
    <row r="2599" spans="1:9" x14ac:dyDescent="0.3">
      <c r="A2599">
        <v>7879269</v>
      </c>
      <c r="B2599">
        <v>8907</v>
      </c>
      <c r="C2599" t="s">
        <v>2150</v>
      </c>
      <c r="D2599" s="1">
        <v>45430</v>
      </c>
      <c r="E2599" t="s">
        <v>1228</v>
      </c>
      <c r="F2599" t="s">
        <v>1820</v>
      </c>
      <c r="G2599">
        <v>27.37</v>
      </c>
      <c r="H2599">
        <v>850.33</v>
      </c>
      <c r="I2599">
        <v>23273.53</v>
      </c>
    </row>
    <row r="2600" spans="1:9" x14ac:dyDescent="0.3">
      <c r="A2600">
        <v>4509247</v>
      </c>
      <c r="B2600">
        <v>8907</v>
      </c>
      <c r="C2600" t="s">
        <v>2151</v>
      </c>
      <c r="D2600" s="1">
        <v>44941</v>
      </c>
      <c r="E2600" t="s">
        <v>965</v>
      </c>
      <c r="F2600" t="s">
        <v>1833</v>
      </c>
      <c r="G2600">
        <v>42.24</v>
      </c>
      <c r="H2600">
        <v>174.68</v>
      </c>
      <c r="I2600">
        <v>7378.48</v>
      </c>
    </row>
    <row r="2601" spans="1:9" x14ac:dyDescent="0.3">
      <c r="A2601">
        <v>3454635</v>
      </c>
      <c r="B2601">
        <v>8907</v>
      </c>
      <c r="C2601" t="s">
        <v>2151</v>
      </c>
      <c r="D2601" s="1">
        <v>45368</v>
      </c>
      <c r="E2601" t="s">
        <v>965</v>
      </c>
      <c r="F2601" t="s">
        <v>1729</v>
      </c>
      <c r="G2601">
        <v>47.07</v>
      </c>
      <c r="H2601">
        <v>192.19</v>
      </c>
      <c r="I2601">
        <v>9046.3799999999992</v>
      </c>
    </row>
    <row r="2602" spans="1:9" x14ac:dyDescent="0.3">
      <c r="A2602">
        <v>1442540</v>
      </c>
      <c r="B2602">
        <v>8907</v>
      </c>
      <c r="C2602" t="s">
        <v>2151</v>
      </c>
      <c r="D2602" s="1">
        <v>44989</v>
      </c>
      <c r="E2602" t="s">
        <v>965</v>
      </c>
      <c r="F2602" t="s">
        <v>1119</v>
      </c>
      <c r="G2602">
        <v>2.89</v>
      </c>
      <c r="H2602">
        <v>759.12</v>
      </c>
      <c r="I2602">
        <v>2193.86</v>
      </c>
    </row>
    <row r="2603" spans="1:9" x14ac:dyDescent="0.3">
      <c r="A2603">
        <v>6228339</v>
      </c>
      <c r="B2603">
        <v>8907</v>
      </c>
      <c r="C2603" t="s">
        <v>2151</v>
      </c>
      <c r="D2603" s="1">
        <v>45150</v>
      </c>
      <c r="E2603" t="s">
        <v>1483</v>
      </c>
      <c r="F2603" t="s">
        <v>1213</v>
      </c>
      <c r="G2603">
        <v>29.21</v>
      </c>
      <c r="H2603">
        <v>922.47</v>
      </c>
      <c r="I2603">
        <v>26945.35</v>
      </c>
    </row>
    <row r="2604" spans="1:9" x14ac:dyDescent="0.3">
      <c r="A2604">
        <v>8560915</v>
      </c>
      <c r="B2604">
        <v>8907</v>
      </c>
      <c r="C2604" t="s">
        <v>2151</v>
      </c>
      <c r="D2604" s="1">
        <v>45461</v>
      </c>
      <c r="E2604" t="s">
        <v>1724</v>
      </c>
      <c r="F2604" t="s">
        <v>1764</v>
      </c>
      <c r="G2604">
        <v>46.72</v>
      </c>
      <c r="H2604">
        <v>792.59</v>
      </c>
      <c r="I2604">
        <v>37029.800000000003</v>
      </c>
    </row>
    <row r="2605" spans="1:9" x14ac:dyDescent="0.3">
      <c r="A2605">
        <v>4845684</v>
      </c>
      <c r="B2605">
        <v>8907</v>
      </c>
      <c r="C2605" t="s">
        <v>2151</v>
      </c>
      <c r="D2605" s="1">
        <v>45188</v>
      </c>
      <c r="E2605" t="s">
        <v>1228</v>
      </c>
      <c r="F2605" t="s">
        <v>1931</v>
      </c>
      <c r="G2605">
        <v>65.69</v>
      </c>
      <c r="H2605">
        <v>437.43</v>
      </c>
      <c r="I2605">
        <v>28734.78</v>
      </c>
    </row>
    <row r="2606" spans="1:9" x14ac:dyDescent="0.3">
      <c r="A2606">
        <v>5790695</v>
      </c>
      <c r="B2606">
        <v>8907</v>
      </c>
      <c r="C2606" t="s">
        <v>2152</v>
      </c>
      <c r="D2606" s="1">
        <v>45233</v>
      </c>
      <c r="E2606" t="s">
        <v>1483</v>
      </c>
      <c r="F2606" t="s">
        <v>1527</v>
      </c>
      <c r="G2606">
        <v>41.17</v>
      </c>
      <c r="H2606">
        <v>409.87</v>
      </c>
      <c r="I2606">
        <v>16874.349999999999</v>
      </c>
    </row>
    <row r="2607" spans="1:9" x14ac:dyDescent="0.3">
      <c r="A2607">
        <v>6489979</v>
      </c>
      <c r="B2607">
        <v>8907</v>
      </c>
      <c r="C2607" t="s">
        <v>2152</v>
      </c>
      <c r="D2607" s="1">
        <v>44905</v>
      </c>
      <c r="E2607" t="s">
        <v>1483</v>
      </c>
      <c r="F2607" t="s">
        <v>1561</v>
      </c>
      <c r="G2607">
        <v>91.05</v>
      </c>
      <c r="H2607">
        <v>301.17</v>
      </c>
      <c r="I2607">
        <v>27421.53</v>
      </c>
    </row>
    <row r="2608" spans="1:9" x14ac:dyDescent="0.3">
      <c r="A2608">
        <v>1951079</v>
      </c>
      <c r="B2608">
        <v>8907</v>
      </c>
      <c r="C2608" t="s">
        <v>2152</v>
      </c>
      <c r="D2608" s="1">
        <v>44831</v>
      </c>
      <c r="E2608" t="s">
        <v>1483</v>
      </c>
      <c r="F2608" t="s">
        <v>1172</v>
      </c>
      <c r="G2608">
        <v>72.209999999999994</v>
      </c>
      <c r="H2608">
        <v>394.61</v>
      </c>
      <c r="I2608">
        <v>28494.79</v>
      </c>
    </row>
    <row r="2609" spans="1:9" x14ac:dyDescent="0.3">
      <c r="A2609">
        <v>6977212</v>
      </c>
      <c r="B2609">
        <v>8907</v>
      </c>
      <c r="C2609" t="s">
        <v>2152</v>
      </c>
      <c r="D2609" s="1">
        <v>45389</v>
      </c>
      <c r="E2609" t="s">
        <v>1228</v>
      </c>
      <c r="F2609" t="s">
        <v>1026</v>
      </c>
      <c r="G2609">
        <v>85.28</v>
      </c>
      <c r="H2609">
        <v>869.74</v>
      </c>
      <c r="I2609">
        <v>74171.429999999993</v>
      </c>
    </row>
    <row r="2610" spans="1:9" x14ac:dyDescent="0.3">
      <c r="A2610">
        <v>1027213</v>
      </c>
      <c r="B2610">
        <v>8907</v>
      </c>
      <c r="C2610" t="s">
        <v>2152</v>
      </c>
      <c r="D2610" s="1">
        <v>45306</v>
      </c>
      <c r="E2610" t="s">
        <v>1724</v>
      </c>
      <c r="F2610" t="s">
        <v>1279</v>
      </c>
      <c r="G2610">
        <v>4.03</v>
      </c>
      <c r="H2610">
        <v>960.21</v>
      </c>
      <c r="I2610">
        <v>3869.65</v>
      </c>
    </row>
    <row r="2611" spans="1:9" x14ac:dyDescent="0.3">
      <c r="A2611">
        <v>6814504</v>
      </c>
      <c r="B2611">
        <v>8907</v>
      </c>
      <c r="C2611" t="s">
        <v>2152</v>
      </c>
      <c r="D2611" s="1">
        <v>45372</v>
      </c>
      <c r="E2611" t="s">
        <v>965</v>
      </c>
      <c r="F2611" t="s">
        <v>1880</v>
      </c>
      <c r="G2611">
        <v>28.93</v>
      </c>
      <c r="H2611">
        <v>672.46</v>
      </c>
      <c r="I2611">
        <v>19454.27</v>
      </c>
    </row>
    <row r="2612" spans="1:9" x14ac:dyDescent="0.3">
      <c r="A2612">
        <v>2630408</v>
      </c>
      <c r="B2612">
        <v>8975</v>
      </c>
      <c r="C2612" t="s">
        <v>2150</v>
      </c>
      <c r="D2612" s="1">
        <v>45539</v>
      </c>
      <c r="E2612" t="s">
        <v>1483</v>
      </c>
      <c r="F2612" t="s">
        <v>1720</v>
      </c>
      <c r="G2612">
        <v>94.65</v>
      </c>
      <c r="H2612">
        <v>704.05</v>
      </c>
      <c r="I2612">
        <v>66638.33</v>
      </c>
    </row>
    <row r="2613" spans="1:9" x14ac:dyDescent="0.3">
      <c r="A2613">
        <v>6769055</v>
      </c>
      <c r="B2613">
        <v>8975</v>
      </c>
      <c r="C2613" t="s">
        <v>2150</v>
      </c>
      <c r="D2613" s="1">
        <v>45522</v>
      </c>
      <c r="E2613" t="s">
        <v>1228</v>
      </c>
      <c r="F2613" t="s">
        <v>1234</v>
      </c>
      <c r="G2613">
        <v>27.84</v>
      </c>
      <c r="H2613">
        <v>725.03</v>
      </c>
      <c r="I2613">
        <v>20184.84</v>
      </c>
    </row>
    <row r="2614" spans="1:9" x14ac:dyDescent="0.3">
      <c r="A2614">
        <v>2061635</v>
      </c>
      <c r="B2614">
        <v>8975</v>
      </c>
      <c r="C2614" t="s">
        <v>2150</v>
      </c>
      <c r="D2614" s="1">
        <v>45408</v>
      </c>
      <c r="E2614" t="s">
        <v>1724</v>
      </c>
      <c r="F2614" t="s">
        <v>1664</v>
      </c>
      <c r="G2614">
        <v>23.42</v>
      </c>
      <c r="H2614">
        <v>232.99</v>
      </c>
      <c r="I2614">
        <v>5456.63</v>
      </c>
    </row>
    <row r="2615" spans="1:9" x14ac:dyDescent="0.3">
      <c r="A2615">
        <v>8728899</v>
      </c>
      <c r="B2615">
        <v>8975</v>
      </c>
      <c r="C2615" t="s">
        <v>2151</v>
      </c>
      <c r="D2615" s="1">
        <v>45342</v>
      </c>
      <c r="E2615" t="s">
        <v>965</v>
      </c>
      <c r="F2615" t="s">
        <v>1503</v>
      </c>
      <c r="G2615">
        <v>64.37</v>
      </c>
      <c r="H2615">
        <v>99.8</v>
      </c>
      <c r="I2615">
        <v>6424.13</v>
      </c>
    </row>
    <row r="2616" spans="1:9" x14ac:dyDescent="0.3">
      <c r="A2616">
        <v>6720746</v>
      </c>
      <c r="B2616">
        <v>8975</v>
      </c>
      <c r="C2616" t="s">
        <v>2151</v>
      </c>
      <c r="D2616" s="1">
        <v>45246</v>
      </c>
      <c r="E2616" t="s">
        <v>965</v>
      </c>
      <c r="F2616" t="s">
        <v>1645</v>
      </c>
      <c r="G2616">
        <v>25.27</v>
      </c>
      <c r="H2616">
        <v>467.07</v>
      </c>
      <c r="I2616">
        <v>11802.86</v>
      </c>
    </row>
    <row r="2617" spans="1:9" x14ac:dyDescent="0.3">
      <c r="A2617">
        <v>9298900</v>
      </c>
      <c r="B2617">
        <v>8975</v>
      </c>
      <c r="C2617" t="s">
        <v>2151</v>
      </c>
      <c r="D2617" s="1">
        <v>45318</v>
      </c>
      <c r="E2617" t="s">
        <v>1228</v>
      </c>
      <c r="F2617" t="s">
        <v>1845</v>
      </c>
      <c r="G2617">
        <v>94.21</v>
      </c>
      <c r="H2617">
        <v>966.2</v>
      </c>
      <c r="I2617">
        <v>91025.7</v>
      </c>
    </row>
    <row r="2618" spans="1:9" x14ac:dyDescent="0.3">
      <c r="A2618">
        <v>4300515</v>
      </c>
      <c r="B2618">
        <v>8975</v>
      </c>
      <c r="C2618" t="s">
        <v>2151</v>
      </c>
      <c r="D2618" s="1">
        <v>45309</v>
      </c>
      <c r="E2618" t="s">
        <v>1228</v>
      </c>
      <c r="F2618" t="s">
        <v>1017</v>
      </c>
      <c r="G2618">
        <v>65.959999999999994</v>
      </c>
      <c r="H2618">
        <v>433.36</v>
      </c>
      <c r="I2618">
        <v>28584.43</v>
      </c>
    </row>
    <row r="2619" spans="1:9" x14ac:dyDescent="0.3">
      <c r="A2619">
        <v>8303768</v>
      </c>
      <c r="B2619">
        <v>8975</v>
      </c>
      <c r="C2619" t="s">
        <v>2151</v>
      </c>
      <c r="D2619" s="1">
        <v>44907</v>
      </c>
      <c r="E2619" t="s">
        <v>1228</v>
      </c>
      <c r="F2619" t="s">
        <v>1112</v>
      </c>
      <c r="G2619">
        <v>84.64</v>
      </c>
      <c r="H2619">
        <v>68.92</v>
      </c>
      <c r="I2619">
        <v>5833.39</v>
      </c>
    </row>
    <row r="2620" spans="1:9" x14ac:dyDescent="0.3">
      <c r="A2620">
        <v>6897408</v>
      </c>
      <c r="B2620">
        <v>8975</v>
      </c>
      <c r="C2620" t="s">
        <v>2152</v>
      </c>
      <c r="D2620" s="1">
        <v>44881</v>
      </c>
      <c r="E2620" t="s">
        <v>1228</v>
      </c>
      <c r="F2620" t="s">
        <v>1883</v>
      </c>
      <c r="G2620">
        <v>90.55</v>
      </c>
      <c r="H2620">
        <v>251.55</v>
      </c>
      <c r="I2620">
        <v>22777.85</v>
      </c>
    </row>
    <row r="2621" spans="1:9" x14ac:dyDescent="0.3">
      <c r="A2621">
        <v>9760371</v>
      </c>
      <c r="B2621">
        <v>8975</v>
      </c>
      <c r="C2621" t="s">
        <v>2152</v>
      </c>
      <c r="D2621" s="1">
        <v>45136</v>
      </c>
      <c r="E2621" t="s">
        <v>965</v>
      </c>
      <c r="F2621" t="s">
        <v>1594</v>
      </c>
      <c r="G2621">
        <v>5.78</v>
      </c>
      <c r="H2621">
        <v>392.03</v>
      </c>
      <c r="I2621">
        <v>2265.9299999999998</v>
      </c>
    </row>
    <row r="2622" spans="1:9" x14ac:dyDescent="0.3">
      <c r="A2622">
        <v>2785126</v>
      </c>
      <c r="B2622">
        <v>8975</v>
      </c>
      <c r="C2622" t="s">
        <v>2152</v>
      </c>
      <c r="D2622" s="1">
        <v>45504</v>
      </c>
      <c r="E2622" t="s">
        <v>965</v>
      </c>
      <c r="F2622" t="s">
        <v>1210</v>
      </c>
      <c r="G2622">
        <v>4.9400000000000004</v>
      </c>
      <c r="H2622">
        <v>701.25</v>
      </c>
      <c r="I2622">
        <v>3464.18</v>
      </c>
    </row>
    <row r="2623" spans="1:9" x14ac:dyDescent="0.3">
      <c r="A2623">
        <v>5770019</v>
      </c>
      <c r="B2623">
        <v>8977</v>
      </c>
      <c r="C2623" t="s">
        <v>2150</v>
      </c>
      <c r="D2623" s="1">
        <v>44860</v>
      </c>
      <c r="E2623" t="s">
        <v>1228</v>
      </c>
      <c r="F2623" t="s">
        <v>1905</v>
      </c>
      <c r="G2623">
        <v>6.78</v>
      </c>
      <c r="H2623">
        <v>60.18</v>
      </c>
      <c r="I2623">
        <v>408.02</v>
      </c>
    </row>
    <row r="2624" spans="1:9" x14ac:dyDescent="0.3">
      <c r="A2624">
        <v>6499470</v>
      </c>
      <c r="B2624">
        <v>8977</v>
      </c>
      <c r="C2624" t="s">
        <v>2151</v>
      </c>
      <c r="D2624" s="1">
        <v>45534</v>
      </c>
      <c r="E2624" t="s">
        <v>1483</v>
      </c>
      <c r="F2624" t="s">
        <v>1113</v>
      </c>
      <c r="G2624">
        <v>63.27</v>
      </c>
      <c r="H2624">
        <v>186.44</v>
      </c>
      <c r="I2624">
        <v>11796.06</v>
      </c>
    </row>
    <row r="2625" spans="1:9" x14ac:dyDescent="0.3">
      <c r="A2625">
        <v>7995812</v>
      </c>
      <c r="B2625">
        <v>8977</v>
      </c>
      <c r="C2625" t="s">
        <v>2151</v>
      </c>
      <c r="D2625" s="1">
        <v>45358</v>
      </c>
      <c r="E2625" t="s">
        <v>1724</v>
      </c>
      <c r="F2625" t="s">
        <v>1864</v>
      </c>
      <c r="G2625">
        <v>4.34</v>
      </c>
      <c r="H2625">
        <v>639.33000000000004</v>
      </c>
      <c r="I2625">
        <v>2774.69</v>
      </c>
    </row>
    <row r="2626" spans="1:9" x14ac:dyDescent="0.3">
      <c r="A2626">
        <v>6199859</v>
      </c>
      <c r="B2626">
        <v>8977</v>
      </c>
      <c r="C2626" t="s">
        <v>2151</v>
      </c>
      <c r="D2626" s="1">
        <v>45107</v>
      </c>
      <c r="E2626" t="s">
        <v>1724</v>
      </c>
      <c r="F2626" t="s">
        <v>1378</v>
      </c>
      <c r="G2626">
        <v>91.36</v>
      </c>
      <c r="H2626">
        <v>270.18</v>
      </c>
      <c r="I2626">
        <v>24683.64</v>
      </c>
    </row>
    <row r="2627" spans="1:9" x14ac:dyDescent="0.3">
      <c r="A2627">
        <v>6325657</v>
      </c>
      <c r="B2627">
        <v>8977</v>
      </c>
      <c r="C2627" t="s">
        <v>2152</v>
      </c>
      <c r="D2627" s="1">
        <v>45439</v>
      </c>
      <c r="E2627" t="s">
        <v>1483</v>
      </c>
      <c r="F2627" t="s">
        <v>1529</v>
      </c>
      <c r="G2627">
        <v>23.24</v>
      </c>
      <c r="H2627">
        <v>446.06</v>
      </c>
      <c r="I2627">
        <v>10366.43</v>
      </c>
    </row>
    <row r="2628" spans="1:9" x14ac:dyDescent="0.3">
      <c r="A2628">
        <v>9209435</v>
      </c>
      <c r="B2628">
        <v>8977</v>
      </c>
      <c r="C2628" t="s">
        <v>2152</v>
      </c>
      <c r="D2628" s="1">
        <v>45360</v>
      </c>
      <c r="E2628" t="s">
        <v>1483</v>
      </c>
      <c r="F2628" t="s">
        <v>1586</v>
      </c>
      <c r="G2628">
        <v>44.01</v>
      </c>
      <c r="H2628">
        <v>966.9</v>
      </c>
      <c r="I2628">
        <v>42553.27</v>
      </c>
    </row>
    <row r="2629" spans="1:9" x14ac:dyDescent="0.3">
      <c r="A2629">
        <v>6779699</v>
      </c>
      <c r="B2629">
        <v>8977</v>
      </c>
      <c r="C2629" t="s">
        <v>2152</v>
      </c>
      <c r="D2629" s="1">
        <v>45105</v>
      </c>
      <c r="E2629" t="s">
        <v>1228</v>
      </c>
      <c r="F2629" t="s">
        <v>1147</v>
      </c>
      <c r="G2629">
        <v>98.89</v>
      </c>
      <c r="H2629">
        <v>219.52</v>
      </c>
      <c r="I2629">
        <v>21708.33</v>
      </c>
    </row>
    <row r="2630" spans="1:9" x14ac:dyDescent="0.3">
      <c r="A2630">
        <v>2613258</v>
      </c>
      <c r="B2630">
        <v>8977</v>
      </c>
      <c r="C2630" t="s">
        <v>2152</v>
      </c>
      <c r="D2630" s="1">
        <v>45295</v>
      </c>
      <c r="E2630" t="s">
        <v>1724</v>
      </c>
      <c r="F2630" t="s">
        <v>1589</v>
      </c>
      <c r="G2630">
        <v>78.44</v>
      </c>
      <c r="H2630">
        <v>552.23</v>
      </c>
      <c r="I2630">
        <v>43316.92</v>
      </c>
    </row>
    <row r="2631" spans="1:9" x14ac:dyDescent="0.3">
      <c r="A2631">
        <v>4140154</v>
      </c>
      <c r="B2631">
        <v>8977</v>
      </c>
      <c r="C2631" t="s">
        <v>2152</v>
      </c>
      <c r="D2631" s="1">
        <v>44962</v>
      </c>
      <c r="E2631" t="s">
        <v>1724</v>
      </c>
      <c r="F2631" t="s">
        <v>1679</v>
      </c>
      <c r="G2631">
        <v>41</v>
      </c>
      <c r="H2631">
        <v>746.2</v>
      </c>
      <c r="I2631">
        <v>30594.2</v>
      </c>
    </row>
    <row r="2632" spans="1:9" x14ac:dyDescent="0.3">
      <c r="A2632">
        <v>2057534</v>
      </c>
      <c r="B2632">
        <v>8977</v>
      </c>
      <c r="C2632" t="s">
        <v>2152</v>
      </c>
      <c r="D2632" s="1">
        <v>45049</v>
      </c>
      <c r="E2632" t="s">
        <v>965</v>
      </c>
      <c r="F2632" t="s">
        <v>1247</v>
      </c>
      <c r="G2632">
        <v>43.78</v>
      </c>
      <c r="H2632">
        <v>527.12</v>
      </c>
      <c r="I2632">
        <v>23077.31</v>
      </c>
    </row>
    <row r="2633" spans="1:9" x14ac:dyDescent="0.3">
      <c r="A2633">
        <v>3694835</v>
      </c>
      <c r="B2633">
        <v>8977</v>
      </c>
      <c r="C2633" t="s">
        <v>2152</v>
      </c>
      <c r="D2633" s="1">
        <v>45148</v>
      </c>
      <c r="E2633" t="s">
        <v>965</v>
      </c>
      <c r="F2633" t="s">
        <v>1848</v>
      </c>
      <c r="G2633">
        <v>6.85</v>
      </c>
      <c r="H2633">
        <v>848.51</v>
      </c>
      <c r="I2633">
        <v>5812.29</v>
      </c>
    </row>
    <row r="2634" spans="1:9" x14ac:dyDescent="0.3">
      <c r="A2634">
        <v>6902547</v>
      </c>
      <c r="B2634">
        <v>8977</v>
      </c>
      <c r="C2634" t="s">
        <v>2152</v>
      </c>
      <c r="D2634" s="1">
        <v>45462</v>
      </c>
      <c r="E2634" t="s">
        <v>965</v>
      </c>
      <c r="F2634" t="s">
        <v>1319</v>
      </c>
      <c r="G2634">
        <v>38.32</v>
      </c>
      <c r="H2634">
        <v>455.07</v>
      </c>
      <c r="I2634">
        <v>17438.28</v>
      </c>
    </row>
    <row r="2635" spans="1:9" x14ac:dyDescent="0.3">
      <c r="A2635">
        <v>6751222</v>
      </c>
      <c r="B2635">
        <v>8994</v>
      </c>
      <c r="C2635" t="s">
        <v>2150</v>
      </c>
      <c r="D2635" s="1">
        <v>44965</v>
      </c>
      <c r="E2635" t="s">
        <v>1483</v>
      </c>
      <c r="F2635" t="s">
        <v>1674</v>
      </c>
      <c r="G2635">
        <v>40.340000000000003</v>
      </c>
      <c r="H2635">
        <v>188.77</v>
      </c>
      <c r="I2635">
        <v>7614.98</v>
      </c>
    </row>
    <row r="2636" spans="1:9" x14ac:dyDescent="0.3">
      <c r="A2636">
        <v>8720275</v>
      </c>
      <c r="B2636">
        <v>8994</v>
      </c>
      <c r="C2636" t="s">
        <v>2150</v>
      </c>
      <c r="D2636" s="1">
        <v>44892</v>
      </c>
      <c r="E2636" t="s">
        <v>1483</v>
      </c>
      <c r="F2636" t="s">
        <v>1755</v>
      </c>
      <c r="G2636">
        <v>5.46</v>
      </c>
      <c r="H2636">
        <v>327.73</v>
      </c>
      <c r="I2636">
        <v>1789.41</v>
      </c>
    </row>
    <row r="2637" spans="1:9" x14ac:dyDescent="0.3">
      <c r="A2637">
        <v>8552953</v>
      </c>
      <c r="B2637">
        <v>8994</v>
      </c>
      <c r="C2637" t="s">
        <v>2150</v>
      </c>
      <c r="D2637" s="1">
        <v>45358</v>
      </c>
      <c r="E2637" t="s">
        <v>965</v>
      </c>
      <c r="F2637" t="s">
        <v>1703</v>
      </c>
      <c r="G2637">
        <v>20.16</v>
      </c>
      <c r="H2637">
        <v>369.63</v>
      </c>
      <c r="I2637">
        <v>7451.74</v>
      </c>
    </row>
    <row r="2638" spans="1:9" x14ac:dyDescent="0.3">
      <c r="A2638">
        <v>3534028</v>
      </c>
      <c r="B2638">
        <v>8994</v>
      </c>
      <c r="C2638" t="s">
        <v>2150</v>
      </c>
      <c r="D2638" s="1">
        <v>45080</v>
      </c>
      <c r="E2638" t="s">
        <v>1228</v>
      </c>
      <c r="F2638" t="s">
        <v>986</v>
      </c>
      <c r="G2638">
        <v>34.729999999999997</v>
      </c>
      <c r="H2638">
        <v>566.35</v>
      </c>
      <c r="I2638">
        <v>19669.34</v>
      </c>
    </row>
    <row r="2639" spans="1:9" x14ac:dyDescent="0.3">
      <c r="A2639">
        <v>8321933</v>
      </c>
      <c r="B2639">
        <v>8994</v>
      </c>
      <c r="C2639" t="s">
        <v>2150</v>
      </c>
      <c r="D2639" s="1">
        <v>45028</v>
      </c>
      <c r="E2639" t="s">
        <v>1724</v>
      </c>
      <c r="F2639" t="s">
        <v>1619</v>
      </c>
      <c r="G2639">
        <v>35.35</v>
      </c>
      <c r="H2639">
        <v>186.31</v>
      </c>
      <c r="I2639">
        <v>6586.06</v>
      </c>
    </row>
    <row r="2640" spans="1:9" x14ac:dyDescent="0.3">
      <c r="A2640">
        <v>4290722</v>
      </c>
      <c r="B2640">
        <v>8994</v>
      </c>
      <c r="C2640" t="s">
        <v>2151</v>
      </c>
      <c r="D2640" s="1">
        <v>45171</v>
      </c>
      <c r="E2640" t="s">
        <v>1724</v>
      </c>
      <c r="F2640" t="s">
        <v>1816</v>
      </c>
      <c r="G2640">
        <v>16.05</v>
      </c>
      <c r="H2640">
        <v>393.46</v>
      </c>
      <c r="I2640">
        <v>6315.03</v>
      </c>
    </row>
    <row r="2641" spans="1:9" x14ac:dyDescent="0.3">
      <c r="A2641">
        <v>2142683</v>
      </c>
      <c r="B2641">
        <v>8994</v>
      </c>
      <c r="C2641" t="s">
        <v>2151</v>
      </c>
      <c r="D2641" s="1">
        <v>45476</v>
      </c>
      <c r="E2641" t="s">
        <v>1724</v>
      </c>
      <c r="F2641" t="s">
        <v>1850</v>
      </c>
      <c r="G2641">
        <v>90.87</v>
      </c>
      <c r="H2641">
        <v>918.36</v>
      </c>
      <c r="I2641">
        <v>83451.37</v>
      </c>
    </row>
    <row r="2642" spans="1:9" x14ac:dyDescent="0.3">
      <c r="A2642">
        <v>6798476</v>
      </c>
      <c r="B2642">
        <v>8994</v>
      </c>
      <c r="C2642" t="s">
        <v>2151</v>
      </c>
      <c r="D2642" s="1">
        <v>44993</v>
      </c>
      <c r="E2642" t="s">
        <v>1228</v>
      </c>
      <c r="F2642" t="s">
        <v>1140</v>
      </c>
      <c r="G2642">
        <v>6.64</v>
      </c>
      <c r="H2642">
        <v>673.11</v>
      </c>
      <c r="I2642">
        <v>4469.45</v>
      </c>
    </row>
    <row r="2643" spans="1:9" x14ac:dyDescent="0.3">
      <c r="A2643">
        <v>9216803</v>
      </c>
      <c r="B2643">
        <v>8994</v>
      </c>
      <c r="C2643" t="s">
        <v>2152</v>
      </c>
      <c r="D2643" s="1">
        <v>45145</v>
      </c>
      <c r="E2643" t="s">
        <v>1228</v>
      </c>
      <c r="F2643" t="s">
        <v>1283</v>
      </c>
      <c r="G2643">
        <v>22.4</v>
      </c>
      <c r="H2643">
        <v>659.65</v>
      </c>
      <c r="I2643">
        <v>14776.16</v>
      </c>
    </row>
    <row r="2644" spans="1:9" x14ac:dyDescent="0.3">
      <c r="A2644">
        <v>9484821</v>
      </c>
      <c r="B2644">
        <v>8994</v>
      </c>
      <c r="C2644" t="s">
        <v>2152</v>
      </c>
      <c r="D2644" s="1">
        <v>45299</v>
      </c>
      <c r="E2644" t="s">
        <v>1228</v>
      </c>
      <c r="F2644" t="s">
        <v>1716</v>
      </c>
      <c r="G2644">
        <v>97.67</v>
      </c>
      <c r="H2644">
        <v>808.64</v>
      </c>
      <c r="I2644">
        <v>78979.87</v>
      </c>
    </row>
    <row r="2645" spans="1:9" x14ac:dyDescent="0.3">
      <c r="A2645">
        <v>4269671</v>
      </c>
      <c r="B2645">
        <v>8994</v>
      </c>
      <c r="C2645" t="s">
        <v>2152</v>
      </c>
      <c r="D2645" s="1">
        <v>45397</v>
      </c>
      <c r="E2645" t="s">
        <v>1228</v>
      </c>
      <c r="F2645" t="s">
        <v>1428</v>
      </c>
      <c r="G2645">
        <v>81.75</v>
      </c>
      <c r="H2645">
        <v>144.25</v>
      </c>
      <c r="I2645">
        <v>11792.44</v>
      </c>
    </row>
    <row r="2646" spans="1:9" x14ac:dyDescent="0.3">
      <c r="A2646">
        <v>9846146</v>
      </c>
      <c r="B2646">
        <v>8994</v>
      </c>
      <c r="C2646" t="s">
        <v>2152</v>
      </c>
      <c r="D2646" s="1">
        <v>45124</v>
      </c>
      <c r="E2646" t="s">
        <v>1724</v>
      </c>
      <c r="F2646" t="s">
        <v>1154</v>
      </c>
      <c r="G2646">
        <v>94.18</v>
      </c>
      <c r="H2646">
        <v>162.30000000000001</v>
      </c>
      <c r="I2646">
        <v>15285.41</v>
      </c>
    </row>
    <row r="2647" spans="1:9" x14ac:dyDescent="0.3">
      <c r="A2647">
        <v>5699274</v>
      </c>
      <c r="B2647">
        <v>8994</v>
      </c>
      <c r="C2647" t="s">
        <v>2152</v>
      </c>
      <c r="D2647" s="1">
        <v>45085</v>
      </c>
      <c r="E2647" t="s">
        <v>1724</v>
      </c>
      <c r="F2647" t="s">
        <v>1667</v>
      </c>
      <c r="G2647">
        <v>72.86</v>
      </c>
      <c r="H2647">
        <v>446.51</v>
      </c>
      <c r="I2647">
        <v>32532.720000000001</v>
      </c>
    </row>
    <row r="2648" spans="1:9" x14ac:dyDescent="0.3">
      <c r="A2648">
        <v>8739006</v>
      </c>
      <c r="B2648">
        <v>8994</v>
      </c>
      <c r="C2648" t="s">
        <v>2152</v>
      </c>
      <c r="D2648" s="1">
        <v>45062</v>
      </c>
      <c r="E2648" t="s">
        <v>1724</v>
      </c>
      <c r="F2648" t="s">
        <v>1014</v>
      </c>
      <c r="G2648">
        <v>91.21</v>
      </c>
      <c r="H2648">
        <v>630.04</v>
      </c>
      <c r="I2648">
        <v>57465.95</v>
      </c>
    </row>
    <row r="2649" spans="1:9" x14ac:dyDescent="0.3">
      <c r="A2649">
        <v>9308439</v>
      </c>
      <c r="B2649">
        <v>8994</v>
      </c>
      <c r="C2649" t="s">
        <v>2152</v>
      </c>
      <c r="D2649" s="1">
        <v>45157</v>
      </c>
      <c r="E2649" t="s">
        <v>965</v>
      </c>
      <c r="F2649" t="s">
        <v>1628</v>
      </c>
      <c r="G2649">
        <v>19.059999999999999</v>
      </c>
      <c r="H2649">
        <v>353.53</v>
      </c>
      <c r="I2649">
        <v>6738.28</v>
      </c>
    </row>
    <row r="2650" spans="1:9" x14ac:dyDescent="0.3">
      <c r="A2650">
        <v>7454887</v>
      </c>
      <c r="B2650">
        <v>8996</v>
      </c>
      <c r="C2650" t="s">
        <v>2150</v>
      </c>
      <c r="D2650" s="1">
        <v>44900</v>
      </c>
      <c r="E2650" t="s">
        <v>1483</v>
      </c>
      <c r="F2650" t="s">
        <v>1489</v>
      </c>
      <c r="G2650">
        <v>51.17</v>
      </c>
      <c r="H2650">
        <v>127.66</v>
      </c>
      <c r="I2650">
        <v>6532.36</v>
      </c>
    </row>
    <row r="2651" spans="1:9" x14ac:dyDescent="0.3">
      <c r="A2651">
        <v>8960838</v>
      </c>
      <c r="B2651">
        <v>8996</v>
      </c>
      <c r="C2651" t="s">
        <v>2150</v>
      </c>
      <c r="D2651" s="1">
        <v>45245</v>
      </c>
      <c r="E2651" t="s">
        <v>1483</v>
      </c>
      <c r="F2651" t="s">
        <v>1032</v>
      </c>
      <c r="G2651">
        <v>24.49</v>
      </c>
      <c r="H2651">
        <v>234.4</v>
      </c>
      <c r="I2651">
        <v>5740.46</v>
      </c>
    </row>
    <row r="2652" spans="1:9" x14ac:dyDescent="0.3">
      <c r="A2652">
        <v>7429263</v>
      </c>
      <c r="B2652">
        <v>8996</v>
      </c>
      <c r="C2652" t="s">
        <v>2150</v>
      </c>
      <c r="D2652" s="1">
        <v>44968</v>
      </c>
      <c r="E2652" t="s">
        <v>1228</v>
      </c>
      <c r="F2652" t="s">
        <v>1715</v>
      </c>
      <c r="G2652">
        <v>78.17</v>
      </c>
      <c r="H2652">
        <v>957.63</v>
      </c>
      <c r="I2652">
        <v>74857.94</v>
      </c>
    </row>
    <row r="2653" spans="1:9" x14ac:dyDescent="0.3">
      <c r="A2653">
        <v>8260776</v>
      </c>
      <c r="B2653">
        <v>8996</v>
      </c>
      <c r="C2653" t="s">
        <v>2150</v>
      </c>
      <c r="D2653" s="1">
        <v>45424</v>
      </c>
      <c r="E2653" t="s">
        <v>1724</v>
      </c>
      <c r="F2653" t="s">
        <v>1478</v>
      </c>
      <c r="G2653">
        <v>79.7</v>
      </c>
      <c r="H2653">
        <v>625.47</v>
      </c>
      <c r="I2653">
        <v>49849.96</v>
      </c>
    </row>
    <row r="2654" spans="1:9" x14ac:dyDescent="0.3">
      <c r="A2654">
        <v>7395632</v>
      </c>
      <c r="B2654">
        <v>8996</v>
      </c>
      <c r="C2654" t="s">
        <v>2151</v>
      </c>
      <c r="D2654" s="1">
        <v>45260</v>
      </c>
      <c r="E2654" t="s">
        <v>1483</v>
      </c>
      <c r="F2654" t="s">
        <v>1638</v>
      </c>
      <c r="G2654">
        <v>88.9</v>
      </c>
      <c r="H2654">
        <v>477.78</v>
      </c>
      <c r="I2654">
        <v>42474.64</v>
      </c>
    </row>
    <row r="2655" spans="1:9" x14ac:dyDescent="0.3">
      <c r="A2655">
        <v>9340442</v>
      </c>
      <c r="B2655">
        <v>8996</v>
      </c>
      <c r="C2655" t="s">
        <v>2152</v>
      </c>
      <c r="D2655" s="1">
        <v>44935</v>
      </c>
      <c r="E2655" t="s">
        <v>1483</v>
      </c>
      <c r="F2655" t="s">
        <v>1087</v>
      </c>
      <c r="G2655">
        <v>63.43</v>
      </c>
      <c r="H2655">
        <v>575.08000000000004</v>
      </c>
      <c r="I2655">
        <v>36477.32</v>
      </c>
    </row>
    <row r="2656" spans="1:9" x14ac:dyDescent="0.3">
      <c r="A2656">
        <v>9042633</v>
      </c>
      <c r="B2656">
        <v>8996</v>
      </c>
      <c r="C2656" t="s">
        <v>2152</v>
      </c>
      <c r="D2656" s="1">
        <v>45206</v>
      </c>
      <c r="E2656" t="s">
        <v>1483</v>
      </c>
      <c r="F2656" t="s">
        <v>1240</v>
      </c>
      <c r="G2656">
        <v>96.04</v>
      </c>
      <c r="H2656">
        <v>270.93</v>
      </c>
      <c r="I2656">
        <v>26020.12</v>
      </c>
    </row>
    <row r="2657" spans="1:9" x14ac:dyDescent="0.3">
      <c r="A2657">
        <v>1685582</v>
      </c>
      <c r="B2657">
        <v>8996</v>
      </c>
      <c r="C2657" t="s">
        <v>2152</v>
      </c>
      <c r="D2657" s="1">
        <v>44976</v>
      </c>
      <c r="E2657" t="s">
        <v>1228</v>
      </c>
      <c r="F2657" t="s">
        <v>1893</v>
      </c>
      <c r="G2657">
        <v>42.9</v>
      </c>
      <c r="H2657">
        <v>616.64</v>
      </c>
      <c r="I2657">
        <v>26453.86</v>
      </c>
    </row>
    <row r="2658" spans="1:9" x14ac:dyDescent="0.3">
      <c r="A2658">
        <v>4043833</v>
      </c>
      <c r="B2658">
        <v>8996</v>
      </c>
      <c r="C2658" t="s">
        <v>2152</v>
      </c>
      <c r="D2658" s="1">
        <v>45347</v>
      </c>
      <c r="E2658" t="s">
        <v>1228</v>
      </c>
      <c r="F2658" t="s">
        <v>1513</v>
      </c>
      <c r="G2658">
        <v>55.38</v>
      </c>
      <c r="H2658">
        <v>70.91</v>
      </c>
      <c r="I2658">
        <v>3927</v>
      </c>
    </row>
    <row r="2659" spans="1:9" x14ac:dyDescent="0.3">
      <c r="A2659">
        <v>6421791</v>
      </c>
      <c r="B2659">
        <v>8996</v>
      </c>
      <c r="C2659" t="s">
        <v>2152</v>
      </c>
      <c r="D2659" s="1">
        <v>45517</v>
      </c>
      <c r="E2659" t="s">
        <v>1724</v>
      </c>
      <c r="F2659" t="s">
        <v>1217</v>
      </c>
      <c r="G2659">
        <v>82.27</v>
      </c>
      <c r="H2659">
        <v>920.09</v>
      </c>
      <c r="I2659">
        <v>75695.8</v>
      </c>
    </row>
    <row r="2660" spans="1:9" x14ac:dyDescent="0.3">
      <c r="A2660">
        <v>2493514</v>
      </c>
      <c r="B2660">
        <v>8996</v>
      </c>
      <c r="C2660" t="s">
        <v>2152</v>
      </c>
      <c r="D2660" s="1">
        <v>44849</v>
      </c>
      <c r="E2660" t="s">
        <v>1724</v>
      </c>
      <c r="F2660" t="s">
        <v>1886</v>
      </c>
      <c r="G2660">
        <v>93.37</v>
      </c>
      <c r="H2660">
        <v>840.24</v>
      </c>
      <c r="I2660">
        <v>78453.210000000006</v>
      </c>
    </row>
    <row r="2661" spans="1:9" x14ac:dyDescent="0.3">
      <c r="A2661">
        <v>3317775</v>
      </c>
      <c r="B2661">
        <v>8996</v>
      </c>
      <c r="C2661" t="s">
        <v>2152</v>
      </c>
      <c r="D2661" s="1">
        <v>45238</v>
      </c>
      <c r="E2661" t="s">
        <v>965</v>
      </c>
      <c r="F2661" t="s">
        <v>1477</v>
      </c>
      <c r="G2661">
        <v>6.82</v>
      </c>
      <c r="H2661">
        <v>494.56</v>
      </c>
      <c r="I2661">
        <v>3372.9</v>
      </c>
    </row>
    <row r="2662" spans="1:9" x14ac:dyDescent="0.3">
      <c r="A2662">
        <v>5661800</v>
      </c>
      <c r="B2662">
        <v>9015</v>
      </c>
      <c r="C2662" t="s">
        <v>2150</v>
      </c>
      <c r="D2662" s="1">
        <v>45461</v>
      </c>
      <c r="E2662" t="s">
        <v>1483</v>
      </c>
      <c r="F2662" t="s">
        <v>969</v>
      </c>
      <c r="G2662">
        <v>49.01</v>
      </c>
      <c r="H2662">
        <v>111.32</v>
      </c>
      <c r="I2662">
        <v>5455.79</v>
      </c>
    </row>
    <row r="2663" spans="1:9" x14ac:dyDescent="0.3">
      <c r="A2663">
        <v>7313082</v>
      </c>
      <c r="B2663">
        <v>9015</v>
      </c>
      <c r="C2663" t="s">
        <v>2150</v>
      </c>
      <c r="D2663" s="1">
        <v>44893</v>
      </c>
      <c r="E2663" t="s">
        <v>965</v>
      </c>
      <c r="F2663" t="s">
        <v>1927</v>
      </c>
      <c r="G2663">
        <v>35.880000000000003</v>
      </c>
      <c r="H2663">
        <v>977.24</v>
      </c>
      <c r="I2663">
        <v>35063.370000000003</v>
      </c>
    </row>
    <row r="2664" spans="1:9" x14ac:dyDescent="0.3">
      <c r="A2664">
        <v>6634233</v>
      </c>
      <c r="B2664">
        <v>9015</v>
      </c>
      <c r="C2664" t="s">
        <v>2150</v>
      </c>
      <c r="D2664" s="1">
        <v>45095</v>
      </c>
      <c r="E2664" t="s">
        <v>965</v>
      </c>
      <c r="F2664" t="s">
        <v>1762</v>
      </c>
      <c r="G2664">
        <v>68.540000000000006</v>
      </c>
      <c r="H2664">
        <v>328.55</v>
      </c>
      <c r="I2664">
        <v>22518.82</v>
      </c>
    </row>
    <row r="2665" spans="1:9" x14ac:dyDescent="0.3">
      <c r="A2665">
        <v>2493487</v>
      </c>
      <c r="B2665">
        <v>9015</v>
      </c>
      <c r="C2665" t="s">
        <v>2150</v>
      </c>
      <c r="D2665" s="1">
        <v>45502</v>
      </c>
      <c r="E2665" t="s">
        <v>965</v>
      </c>
      <c r="F2665" t="s">
        <v>1264</v>
      </c>
      <c r="G2665">
        <v>94.88</v>
      </c>
      <c r="H2665">
        <v>438.23</v>
      </c>
      <c r="I2665">
        <v>41579.26</v>
      </c>
    </row>
    <row r="2666" spans="1:9" x14ac:dyDescent="0.3">
      <c r="A2666">
        <v>8870010</v>
      </c>
      <c r="B2666">
        <v>9015</v>
      </c>
      <c r="C2666" t="s">
        <v>2150</v>
      </c>
      <c r="D2666" s="1">
        <v>45004</v>
      </c>
      <c r="E2666" t="s">
        <v>1228</v>
      </c>
      <c r="F2666" t="s">
        <v>1451</v>
      </c>
      <c r="G2666">
        <v>2.52</v>
      </c>
      <c r="H2666">
        <v>860.57</v>
      </c>
      <c r="I2666">
        <v>2168.64</v>
      </c>
    </row>
    <row r="2667" spans="1:9" x14ac:dyDescent="0.3">
      <c r="A2667">
        <v>9436762</v>
      </c>
      <c r="B2667">
        <v>9015</v>
      </c>
      <c r="C2667" t="s">
        <v>2150</v>
      </c>
      <c r="D2667" s="1">
        <v>44892</v>
      </c>
      <c r="E2667" t="s">
        <v>1228</v>
      </c>
      <c r="F2667" t="s">
        <v>1031</v>
      </c>
      <c r="G2667">
        <v>1.72</v>
      </c>
      <c r="H2667">
        <v>726.46</v>
      </c>
      <c r="I2667">
        <v>1249.51</v>
      </c>
    </row>
    <row r="2668" spans="1:9" x14ac:dyDescent="0.3">
      <c r="A2668">
        <v>3319677</v>
      </c>
      <c r="B2668">
        <v>9015</v>
      </c>
      <c r="C2668" t="s">
        <v>2150</v>
      </c>
      <c r="D2668" s="1">
        <v>44834</v>
      </c>
      <c r="E2668" t="s">
        <v>1724</v>
      </c>
      <c r="F2668" t="s">
        <v>1085</v>
      </c>
      <c r="G2668">
        <v>56.01</v>
      </c>
      <c r="H2668">
        <v>959.27</v>
      </c>
      <c r="I2668">
        <v>53728.71</v>
      </c>
    </row>
    <row r="2669" spans="1:9" x14ac:dyDescent="0.3">
      <c r="A2669">
        <v>5765544</v>
      </c>
      <c r="B2669">
        <v>9015</v>
      </c>
      <c r="C2669" t="s">
        <v>2151</v>
      </c>
      <c r="D2669" s="1">
        <v>45272</v>
      </c>
      <c r="E2669" t="s">
        <v>1483</v>
      </c>
      <c r="F2669" t="s">
        <v>1417</v>
      </c>
      <c r="G2669">
        <v>12.4</v>
      </c>
      <c r="H2669">
        <v>464.34</v>
      </c>
      <c r="I2669">
        <v>5757.82</v>
      </c>
    </row>
    <row r="2670" spans="1:9" x14ac:dyDescent="0.3">
      <c r="A2670">
        <v>7454550</v>
      </c>
      <c r="B2670">
        <v>9015</v>
      </c>
      <c r="C2670" t="s">
        <v>2151</v>
      </c>
      <c r="D2670" s="1">
        <v>45161</v>
      </c>
      <c r="E2670" t="s">
        <v>1228</v>
      </c>
      <c r="F2670" t="s">
        <v>1194</v>
      </c>
      <c r="G2670">
        <v>46.62</v>
      </c>
      <c r="H2670">
        <v>155.81</v>
      </c>
      <c r="I2670">
        <v>7263.86</v>
      </c>
    </row>
    <row r="2671" spans="1:9" x14ac:dyDescent="0.3">
      <c r="A2671">
        <v>3278331</v>
      </c>
      <c r="B2671">
        <v>9015</v>
      </c>
      <c r="C2671" t="s">
        <v>2152</v>
      </c>
      <c r="D2671" s="1">
        <v>44882</v>
      </c>
      <c r="E2671" t="s">
        <v>1483</v>
      </c>
      <c r="F2671" t="s">
        <v>1321</v>
      </c>
      <c r="G2671">
        <v>97.88</v>
      </c>
      <c r="H2671">
        <v>388.03</v>
      </c>
      <c r="I2671">
        <v>37980.379999999997</v>
      </c>
    </row>
    <row r="2672" spans="1:9" x14ac:dyDescent="0.3">
      <c r="A2672">
        <v>3095950</v>
      </c>
      <c r="B2672">
        <v>9015</v>
      </c>
      <c r="C2672" t="s">
        <v>2152</v>
      </c>
      <c r="D2672" s="1">
        <v>45069</v>
      </c>
      <c r="E2672" t="s">
        <v>1228</v>
      </c>
      <c r="F2672" t="s">
        <v>1774</v>
      </c>
      <c r="G2672">
        <v>80.27</v>
      </c>
      <c r="H2672">
        <v>595.24</v>
      </c>
      <c r="I2672">
        <v>47779.91</v>
      </c>
    </row>
    <row r="2673" spans="1:9" x14ac:dyDescent="0.3">
      <c r="A2673">
        <v>6846946</v>
      </c>
      <c r="B2673">
        <v>9015</v>
      </c>
      <c r="C2673" t="s">
        <v>2152</v>
      </c>
      <c r="D2673" s="1">
        <v>45413</v>
      </c>
      <c r="E2673" t="s">
        <v>1724</v>
      </c>
      <c r="F2673" t="s">
        <v>1235</v>
      </c>
      <c r="G2673">
        <v>53.56</v>
      </c>
      <c r="H2673">
        <v>86.46</v>
      </c>
      <c r="I2673">
        <v>4630.8</v>
      </c>
    </row>
    <row r="2674" spans="1:9" x14ac:dyDescent="0.3">
      <c r="A2674">
        <v>8339264</v>
      </c>
      <c r="B2674">
        <v>9015</v>
      </c>
      <c r="C2674" t="s">
        <v>2152</v>
      </c>
      <c r="D2674" s="1">
        <v>44830</v>
      </c>
      <c r="E2674" t="s">
        <v>965</v>
      </c>
      <c r="F2674" t="s">
        <v>1797</v>
      </c>
      <c r="G2674">
        <v>56.27</v>
      </c>
      <c r="H2674">
        <v>209.52</v>
      </c>
      <c r="I2674">
        <v>11789.69</v>
      </c>
    </row>
    <row r="2675" spans="1:9" x14ac:dyDescent="0.3">
      <c r="A2675">
        <v>6864220</v>
      </c>
      <c r="B2675">
        <v>9031</v>
      </c>
      <c r="C2675" t="s">
        <v>2150</v>
      </c>
      <c r="D2675" s="1">
        <v>44892</v>
      </c>
      <c r="E2675" t="s">
        <v>1483</v>
      </c>
      <c r="F2675" t="s">
        <v>1051</v>
      </c>
      <c r="G2675">
        <v>58.34</v>
      </c>
      <c r="H2675">
        <v>796.58</v>
      </c>
      <c r="I2675">
        <v>46472.480000000003</v>
      </c>
    </row>
    <row r="2676" spans="1:9" x14ac:dyDescent="0.3">
      <c r="A2676">
        <v>2600437</v>
      </c>
      <c r="B2676">
        <v>9031</v>
      </c>
      <c r="C2676" t="s">
        <v>2150</v>
      </c>
      <c r="D2676" s="1">
        <v>45277</v>
      </c>
      <c r="E2676" t="s">
        <v>1483</v>
      </c>
      <c r="F2676" t="s">
        <v>1485</v>
      </c>
      <c r="G2676">
        <v>66</v>
      </c>
      <c r="H2676">
        <v>961.74</v>
      </c>
      <c r="I2676">
        <v>63474.84</v>
      </c>
    </row>
    <row r="2677" spans="1:9" x14ac:dyDescent="0.3">
      <c r="A2677">
        <v>9872447</v>
      </c>
      <c r="B2677">
        <v>9031</v>
      </c>
      <c r="C2677" t="s">
        <v>2150</v>
      </c>
      <c r="D2677" s="1">
        <v>44863</v>
      </c>
      <c r="E2677" t="s">
        <v>1483</v>
      </c>
      <c r="F2677" t="s">
        <v>1236</v>
      </c>
      <c r="G2677">
        <v>30.34</v>
      </c>
      <c r="H2677">
        <v>850.04</v>
      </c>
      <c r="I2677">
        <v>25790.21</v>
      </c>
    </row>
    <row r="2678" spans="1:9" x14ac:dyDescent="0.3">
      <c r="A2678">
        <v>1093417</v>
      </c>
      <c r="B2678">
        <v>9031</v>
      </c>
      <c r="C2678" t="s">
        <v>2150</v>
      </c>
      <c r="D2678" s="1">
        <v>45017</v>
      </c>
      <c r="E2678" t="s">
        <v>965</v>
      </c>
      <c r="F2678" t="s">
        <v>1653</v>
      </c>
      <c r="G2678">
        <v>14.97</v>
      </c>
      <c r="H2678">
        <v>817.5</v>
      </c>
      <c r="I2678">
        <v>12237.98</v>
      </c>
    </row>
    <row r="2679" spans="1:9" x14ac:dyDescent="0.3">
      <c r="A2679">
        <v>3637286</v>
      </c>
      <c r="B2679">
        <v>9031</v>
      </c>
      <c r="C2679" t="s">
        <v>2150</v>
      </c>
      <c r="D2679" s="1">
        <v>45392</v>
      </c>
      <c r="E2679" t="s">
        <v>1228</v>
      </c>
      <c r="F2679" t="s">
        <v>980</v>
      </c>
      <c r="G2679">
        <v>54.09</v>
      </c>
      <c r="H2679">
        <v>107.02</v>
      </c>
      <c r="I2679">
        <v>5788.71</v>
      </c>
    </row>
    <row r="2680" spans="1:9" x14ac:dyDescent="0.3">
      <c r="A2680">
        <v>5449250</v>
      </c>
      <c r="B2680">
        <v>9031</v>
      </c>
      <c r="C2680" t="s">
        <v>2150</v>
      </c>
      <c r="D2680" s="1">
        <v>45468</v>
      </c>
      <c r="E2680" t="s">
        <v>1228</v>
      </c>
      <c r="F2680" t="s">
        <v>1051</v>
      </c>
      <c r="G2680">
        <v>75.489999999999995</v>
      </c>
      <c r="H2680">
        <v>959.72</v>
      </c>
      <c r="I2680">
        <v>72449.259999999995</v>
      </c>
    </row>
    <row r="2681" spans="1:9" x14ac:dyDescent="0.3">
      <c r="A2681">
        <v>2861692</v>
      </c>
      <c r="B2681">
        <v>9031</v>
      </c>
      <c r="C2681" t="s">
        <v>2150</v>
      </c>
      <c r="D2681" s="1">
        <v>45375</v>
      </c>
      <c r="E2681" t="s">
        <v>1724</v>
      </c>
      <c r="F2681" t="s">
        <v>1913</v>
      </c>
      <c r="G2681">
        <v>91.49</v>
      </c>
      <c r="H2681">
        <v>831.88</v>
      </c>
      <c r="I2681">
        <v>76108.7</v>
      </c>
    </row>
    <row r="2682" spans="1:9" x14ac:dyDescent="0.3">
      <c r="A2682">
        <v>5344818</v>
      </c>
      <c r="B2682">
        <v>9031</v>
      </c>
      <c r="C2682" t="s">
        <v>2150</v>
      </c>
      <c r="D2682" s="1">
        <v>45354</v>
      </c>
      <c r="E2682" t="s">
        <v>1724</v>
      </c>
      <c r="F2682" t="s">
        <v>1023</v>
      </c>
      <c r="G2682">
        <v>78.47</v>
      </c>
      <c r="H2682">
        <v>869.42</v>
      </c>
      <c r="I2682">
        <v>68223.39</v>
      </c>
    </row>
    <row r="2683" spans="1:9" x14ac:dyDescent="0.3">
      <c r="A2683">
        <v>6508923</v>
      </c>
      <c r="B2683">
        <v>9031</v>
      </c>
      <c r="C2683" t="s">
        <v>2150</v>
      </c>
      <c r="D2683" s="1">
        <v>45380</v>
      </c>
      <c r="E2683" t="s">
        <v>1724</v>
      </c>
      <c r="F2683" t="s">
        <v>1208</v>
      </c>
      <c r="G2683">
        <v>23.48</v>
      </c>
      <c r="H2683">
        <v>306.58</v>
      </c>
      <c r="I2683">
        <v>7198.5</v>
      </c>
    </row>
    <row r="2684" spans="1:9" x14ac:dyDescent="0.3">
      <c r="A2684">
        <v>9595452</v>
      </c>
      <c r="B2684">
        <v>9031</v>
      </c>
      <c r="C2684" t="s">
        <v>2150</v>
      </c>
      <c r="D2684" s="1">
        <v>45266</v>
      </c>
      <c r="E2684" t="s">
        <v>1724</v>
      </c>
      <c r="F2684" t="s">
        <v>1406</v>
      </c>
      <c r="G2684">
        <v>66.14</v>
      </c>
      <c r="H2684">
        <v>488.69</v>
      </c>
      <c r="I2684">
        <v>32321.96</v>
      </c>
    </row>
    <row r="2685" spans="1:9" x14ac:dyDescent="0.3">
      <c r="A2685">
        <v>2038968</v>
      </c>
      <c r="B2685">
        <v>9031</v>
      </c>
      <c r="C2685" t="s">
        <v>2150</v>
      </c>
      <c r="D2685" s="1">
        <v>44835</v>
      </c>
      <c r="E2685" t="s">
        <v>1724</v>
      </c>
      <c r="F2685" t="s">
        <v>1901</v>
      </c>
      <c r="G2685">
        <v>57.77</v>
      </c>
      <c r="H2685">
        <v>86.57</v>
      </c>
      <c r="I2685">
        <v>5001.1499999999996</v>
      </c>
    </row>
    <row r="2686" spans="1:9" x14ac:dyDescent="0.3">
      <c r="A2686">
        <v>9624154</v>
      </c>
      <c r="B2686">
        <v>9031</v>
      </c>
      <c r="C2686" t="s">
        <v>2151</v>
      </c>
      <c r="D2686" s="1">
        <v>45524</v>
      </c>
      <c r="E2686" t="s">
        <v>965</v>
      </c>
      <c r="F2686" t="s">
        <v>1480</v>
      </c>
      <c r="G2686">
        <v>24.15</v>
      </c>
      <c r="H2686">
        <v>994.06</v>
      </c>
      <c r="I2686">
        <v>24006.55</v>
      </c>
    </row>
    <row r="2687" spans="1:9" x14ac:dyDescent="0.3">
      <c r="A2687">
        <v>6819864</v>
      </c>
      <c r="B2687">
        <v>9031</v>
      </c>
      <c r="C2687" t="s">
        <v>2151</v>
      </c>
      <c r="D2687" s="1">
        <v>44991</v>
      </c>
      <c r="E2687" t="s">
        <v>965</v>
      </c>
      <c r="F2687" t="s">
        <v>1459</v>
      </c>
      <c r="G2687">
        <v>91.68</v>
      </c>
      <c r="H2687">
        <v>745.78</v>
      </c>
      <c r="I2687">
        <v>68373.11</v>
      </c>
    </row>
    <row r="2688" spans="1:9" x14ac:dyDescent="0.3">
      <c r="A2688">
        <v>2039075</v>
      </c>
      <c r="B2688">
        <v>9031</v>
      </c>
      <c r="C2688" t="s">
        <v>2151</v>
      </c>
      <c r="D2688" s="1">
        <v>44836</v>
      </c>
      <c r="E2688" t="s">
        <v>965</v>
      </c>
      <c r="F2688" t="s">
        <v>1381</v>
      </c>
      <c r="G2688">
        <v>75.489999999999995</v>
      </c>
      <c r="H2688">
        <v>782.82</v>
      </c>
      <c r="I2688">
        <v>59095.08</v>
      </c>
    </row>
    <row r="2689" spans="1:9" x14ac:dyDescent="0.3">
      <c r="A2689">
        <v>5394898</v>
      </c>
      <c r="B2689">
        <v>9031</v>
      </c>
      <c r="C2689" t="s">
        <v>2151</v>
      </c>
      <c r="D2689" s="1">
        <v>45199</v>
      </c>
      <c r="E2689" t="s">
        <v>965</v>
      </c>
      <c r="F2689" t="s">
        <v>1587</v>
      </c>
      <c r="G2689">
        <v>20.34</v>
      </c>
      <c r="H2689">
        <v>507.53</v>
      </c>
      <c r="I2689">
        <v>10323.16</v>
      </c>
    </row>
    <row r="2690" spans="1:9" x14ac:dyDescent="0.3">
      <c r="A2690">
        <v>4425076</v>
      </c>
      <c r="B2690">
        <v>9031</v>
      </c>
      <c r="C2690" t="s">
        <v>2152</v>
      </c>
      <c r="D2690" s="1">
        <v>45124</v>
      </c>
      <c r="E2690" t="s">
        <v>1483</v>
      </c>
      <c r="F2690" t="s">
        <v>1729</v>
      </c>
      <c r="G2690">
        <v>60.11</v>
      </c>
      <c r="H2690">
        <v>561.01</v>
      </c>
      <c r="I2690">
        <v>33722.31</v>
      </c>
    </row>
    <row r="2691" spans="1:9" x14ac:dyDescent="0.3">
      <c r="A2691">
        <v>8748592</v>
      </c>
      <c r="B2691">
        <v>9031</v>
      </c>
      <c r="C2691" t="s">
        <v>2152</v>
      </c>
      <c r="D2691" s="1">
        <v>44967</v>
      </c>
      <c r="E2691" t="s">
        <v>965</v>
      </c>
      <c r="F2691" t="s">
        <v>1555</v>
      </c>
      <c r="G2691">
        <v>52.16</v>
      </c>
      <c r="H2691">
        <v>54.15</v>
      </c>
      <c r="I2691">
        <v>2824.46</v>
      </c>
    </row>
    <row r="2692" spans="1:9" x14ac:dyDescent="0.3">
      <c r="A2692">
        <v>2727862</v>
      </c>
      <c r="B2692">
        <v>9044</v>
      </c>
      <c r="C2692" t="s">
        <v>2150</v>
      </c>
      <c r="D2692" s="1">
        <v>44956</v>
      </c>
      <c r="E2692" t="s">
        <v>1483</v>
      </c>
      <c r="F2692" t="s">
        <v>1316</v>
      </c>
      <c r="G2692">
        <v>1.28</v>
      </c>
      <c r="H2692">
        <v>339.24</v>
      </c>
      <c r="I2692">
        <v>434.23</v>
      </c>
    </row>
    <row r="2693" spans="1:9" x14ac:dyDescent="0.3">
      <c r="A2693">
        <v>5602498</v>
      </c>
      <c r="B2693">
        <v>9044</v>
      </c>
      <c r="C2693" t="s">
        <v>2150</v>
      </c>
      <c r="D2693" s="1">
        <v>45211</v>
      </c>
      <c r="E2693" t="s">
        <v>1724</v>
      </c>
      <c r="F2693" t="s">
        <v>1357</v>
      </c>
      <c r="G2693">
        <v>80.13</v>
      </c>
      <c r="H2693">
        <v>428.11</v>
      </c>
      <c r="I2693">
        <v>34304.449999999997</v>
      </c>
    </row>
    <row r="2694" spans="1:9" x14ac:dyDescent="0.3">
      <c r="A2694">
        <v>3165400</v>
      </c>
      <c r="B2694">
        <v>9044</v>
      </c>
      <c r="C2694" t="s">
        <v>2150</v>
      </c>
      <c r="D2694" s="1">
        <v>45503</v>
      </c>
      <c r="E2694" t="s">
        <v>1724</v>
      </c>
      <c r="F2694" t="s">
        <v>1336</v>
      </c>
      <c r="G2694">
        <v>45.15</v>
      </c>
      <c r="H2694">
        <v>515.48</v>
      </c>
      <c r="I2694">
        <v>23273.919999999998</v>
      </c>
    </row>
    <row r="2695" spans="1:9" x14ac:dyDescent="0.3">
      <c r="A2695">
        <v>8499144</v>
      </c>
      <c r="B2695">
        <v>9044</v>
      </c>
      <c r="C2695" t="s">
        <v>2150</v>
      </c>
      <c r="D2695" s="1">
        <v>44998</v>
      </c>
      <c r="E2695" t="s">
        <v>1724</v>
      </c>
      <c r="F2695" t="s">
        <v>1690</v>
      </c>
      <c r="G2695">
        <v>45.31</v>
      </c>
      <c r="H2695">
        <v>221.49</v>
      </c>
      <c r="I2695">
        <v>10035.709999999999</v>
      </c>
    </row>
    <row r="2696" spans="1:9" x14ac:dyDescent="0.3">
      <c r="A2696">
        <v>8734998</v>
      </c>
      <c r="B2696">
        <v>9044</v>
      </c>
      <c r="C2696" t="s">
        <v>2151</v>
      </c>
      <c r="D2696" s="1">
        <v>45245</v>
      </c>
      <c r="E2696" t="s">
        <v>1483</v>
      </c>
      <c r="F2696" t="s">
        <v>1177</v>
      </c>
      <c r="G2696">
        <v>61.38</v>
      </c>
      <c r="H2696">
        <v>672.58</v>
      </c>
      <c r="I2696">
        <v>41282.959999999999</v>
      </c>
    </row>
    <row r="2697" spans="1:9" x14ac:dyDescent="0.3">
      <c r="A2697">
        <v>7617147</v>
      </c>
      <c r="B2697">
        <v>9044</v>
      </c>
      <c r="C2697" t="s">
        <v>2151</v>
      </c>
      <c r="D2697" s="1">
        <v>45015</v>
      </c>
      <c r="E2697" t="s">
        <v>1724</v>
      </c>
      <c r="F2697" t="s">
        <v>1151</v>
      </c>
      <c r="G2697">
        <v>55.58</v>
      </c>
      <c r="H2697">
        <v>186.49</v>
      </c>
      <c r="I2697">
        <v>10365.11</v>
      </c>
    </row>
    <row r="2698" spans="1:9" x14ac:dyDescent="0.3">
      <c r="A2698">
        <v>5385384</v>
      </c>
      <c r="B2698">
        <v>9044</v>
      </c>
      <c r="C2698" t="s">
        <v>2151</v>
      </c>
      <c r="D2698" s="1">
        <v>45538</v>
      </c>
      <c r="E2698" t="s">
        <v>1724</v>
      </c>
      <c r="F2698" t="s">
        <v>1398</v>
      </c>
      <c r="G2698">
        <v>55.63</v>
      </c>
      <c r="H2698">
        <v>830.25</v>
      </c>
      <c r="I2698">
        <v>46186.81</v>
      </c>
    </row>
    <row r="2699" spans="1:9" x14ac:dyDescent="0.3">
      <c r="A2699">
        <v>6130053</v>
      </c>
      <c r="B2699">
        <v>9044</v>
      </c>
      <c r="C2699" t="s">
        <v>2152</v>
      </c>
      <c r="D2699" s="1">
        <v>45099</v>
      </c>
      <c r="E2699" t="s">
        <v>1483</v>
      </c>
      <c r="F2699" t="s">
        <v>1246</v>
      </c>
      <c r="G2699">
        <v>83.41</v>
      </c>
      <c r="H2699">
        <v>932.98</v>
      </c>
      <c r="I2699">
        <v>77819.86</v>
      </c>
    </row>
    <row r="2700" spans="1:9" x14ac:dyDescent="0.3">
      <c r="A2700">
        <v>4916414</v>
      </c>
      <c r="B2700">
        <v>9044</v>
      </c>
      <c r="C2700" t="s">
        <v>2152</v>
      </c>
      <c r="D2700" s="1">
        <v>45297</v>
      </c>
      <c r="E2700" t="s">
        <v>1228</v>
      </c>
      <c r="F2700" t="s">
        <v>1242</v>
      </c>
      <c r="G2700">
        <v>76.12</v>
      </c>
      <c r="H2700">
        <v>62.7</v>
      </c>
      <c r="I2700">
        <v>4772.72</v>
      </c>
    </row>
    <row r="2701" spans="1:9" x14ac:dyDescent="0.3">
      <c r="A2701">
        <v>2751224</v>
      </c>
      <c r="B2701">
        <v>9044</v>
      </c>
      <c r="C2701" t="s">
        <v>2152</v>
      </c>
      <c r="D2701" s="1">
        <v>45228</v>
      </c>
      <c r="E2701" t="s">
        <v>1724</v>
      </c>
      <c r="F2701" t="s">
        <v>1149</v>
      </c>
      <c r="G2701">
        <v>58.27</v>
      </c>
      <c r="H2701">
        <v>976.02</v>
      </c>
      <c r="I2701">
        <v>56872.69</v>
      </c>
    </row>
    <row r="2702" spans="1:9" x14ac:dyDescent="0.3">
      <c r="A2702">
        <v>7519247</v>
      </c>
      <c r="B2702">
        <v>9063</v>
      </c>
      <c r="C2702" t="s">
        <v>2150</v>
      </c>
      <c r="D2702" s="1">
        <v>45114</v>
      </c>
      <c r="E2702" t="s">
        <v>1483</v>
      </c>
      <c r="F2702" t="s">
        <v>1160</v>
      </c>
      <c r="G2702">
        <v>73.709999999999994</v>
      </c>
      <c r="H2702">
        <v>449.66</v>
      </c>
      <c r="I2702">
        <v>33144.44</v>
      </c>
    </row>
    <row r="2703" spans="1:9" x14ac:dyDescent="0.3">
      <c r="A2703">
        <v>1670121</v>
      </c>
      <c r="B2703">
        <v>9063</v>
      </c>
      <c r="C2703" t="s">
        <v>2150</v>
      </c>
      <c r="D2703" s="1">
        <v>44994</v>
      </c>
      <c r="E2703" t="s">
        <v>1483</v>
      </c>
      <c r="F2703" t="s">
        <v>1511</v>
      </c>
      <c r="G2703">
        <v>43.64</v>
      </c>
      <c r="H2703">
        <v>195.81</v>
      </c>
      <c r="I2703">
        <v>8545.15</v>
      </c>
    </row>
    <row r="2704" spans="1:9" x14ac:dyDescent="0.3">
      <c r="A2704">
        <v>1691990</v>
      </c>
      <c r="B2704">
        <v>9063</v>
      </c>
      <c r="C2704" t="s">
        <v>2150</v>
      </c>
      <c r="D2704" s="1">
        <v>45306</v>
      </c>
      <c r="E2704" t="s">
        <v>965</v>
      </c>
      <c r="F2704" t="s">
        <v>1864</v>
      </c>
      <c r="G2704">
        <v>8.4700000000000006</v>
      </c>
      <c r="H2704">
        <v>755.52</v>
      </c>
      <c r="I2704">
        <v>6399.25</v>
      </c>
    </row>
    <row r="2705" spans="1:9" x14ac:dyDescent="0.3">
      <c r="A2705">
        <v>7063468</v>
      </c>
      <c r="B2705">
        <v>9063</v>
      </c>
      <c r="C2705" t="s">
        <v>2150</v>
      </c>
      <c r="D2705" s="1">
        <v>45420</v>
      </c>
      <c r="E2705" t="s">
        <v>965</v>
      </c>
      <c r="F2705" t="s">
        <v>1012</v>
      </c>
      <c r="G2705">
        <v>98.87</v>
      </c>
      <c r="H2705">
        <v>245.29</v>
      </c>
      <c r="I2705">
        <v>24251.82</v>
      </c>
    </row>
    <row r="2706" spans="1:9" x14ac:dyDescent="0.3">
      <c r="A2706">
        <v>7569354</v>
      </c>
      <c r="B2706">
        <v>9063</v>
      </c>
      <c r="C2706" t="s">
        <v>2151</v>
      </c>
      <c r="D2706" s="1">
        <v>45418</v>
      </c>
      <c r="E2706" t="s">
        <v>965</v>
      </c>
      <c r="F2706" t="s">
        <v>1928</v>
      </c>
      <c r="G2706">
        <v>85.1</v>
      </c>
      <c r="H2706">
        <v>404.91</v>
      </c>
      <c r="I2706">
        <v>34457.839999999997</v>
      </c>
    </row>
    <row r="2707" spans="1:9" x14ac:dyDescent="0.3">
      <c r="A2707">
        <v>1230424</v>
      </c>
      <c r="B2707">
        <v>9063</v>
      </c>
      <c r="C2707" t="s">
        <v>2151</v>
      </c>
      <c r="D2707" s="1">
        <v>45145</v>
      </c>
      <c r="E2707" t="s">
        <v>1483</v>
      </c>
      <c r="F2707" t="s">
        <v>1207</v>
      </c>
      <c r="G2707">
        <v>53.33</v>
      </c>
      <c r="H2707">
        <v>655.87</v>
      </c>
      <c r="I2707">
        <v>34977.550000000003</v>
      </c>
    </row>
    <row r="2708" spans="1:9" x14ac:dyDescent="0.3">
      <c r="A2708">
        <v>7088797</v>
      </c>
      <c r="B2708">
        <v>9063</v>
      </c>
      <c r="C2708" t="s">
        <v>2151</v>
      </c>
      <c r="D2708" s="1">
        <v>45231</v>
      </c>
      <c r="E2708" t="s">
        <v>1228</v>
      </c>
      <c r="F2708" t="s">
        <v>1100</v>
      </c>
      <c r="G2708">
        <v>82.62</v>
      </c>
      <c r="H2708">
        <v>113.98</v>
      </c>
      <c r="I2708">
        <v>9417.0300000000007</v>
      </c>
    </row>
    <row r="2709" spans="1:9" x14ac:dyDescent="0.3">
      <c r="A2709">
        <v>4299606</v>
      </c>
      <c r="B2709">
        <v>9063</v>
      </c>
      <c r="C2709" t="s">
        <v>2152</v>
      </c>
      <c r="D2709" s="1">
        <v>44831</v>
      </c>
      <c r="E2709" t="s">
        <v>1724</v>
      </c>
      <c r="F2709" t="s">
        <v>1432</v>
      </c>
      <c r="G2709">
        <v>66.03</v>
      </c>
      <c r="H2709">
        <v>674.08</v>
      </c>
      <c r="I2709">
        <v>44509.5</v>
      </c>
    </row>
    <row r="2710" spans="1:9" x14ac:dyDescent="0.3">
      <c r="A2710">
        <v>1803694</v>
      </c>
      <c r="B2710">
        <v>9063</v>
      </c>
      <c r="C2710" t="s">
        <v>2152</v>
      </c>
      <c r="D2710" s="1">
        <v>45442</v>
      </c>
      <c r="E2710" t="s">
        <v>1724</v>
      </c>
      <c r="F2710" t="s">
        <v>1156</v>
      </c>
      <c r="G2710">
        <v>81.95</v>
      </c>
      <c r="H2710">
        <v>167.84</v>
      </c>
      <c r="I2710">
        <v>13754.49</v>
      </c>
    </row>
    <row r="2711" spans="1:9" x14ac:dyDescent="0.3">
      <c r="A2711">
        <v>6113171</v>
      </c>
      <c r="B2711">
        <v>9063</v>
      </c>
      <c r="C2711" t="s">
        <v>2152</v>
      </c>
      <c r="D2711" s="1">
        <v>45367</v>
      </c>
      <c r="E2711" t="s">
        <v>965</v>
      </c>
      <c r="F2711" t="s">
        <v>1578</v>
      </c>
      <c r="G2711">
        <v>5.13</v>
      </c>
      <c r="H2711">
        <v>291.01</v>
      </c>
      <c r="I2711">
        <v>1492.88</v>
      </c>
    </row>
    <row r="2712" spans="1:9" x14ac:dyDescent="0.3">
      <c r="A2712">
        <v>4901818</v>
      </c>
      <c r="B2712">
        <v>9063</v>
      </c>
      <c r="C2712" t="s">
        <v>2152</v>
      </c>
      <c r="D2712" s="1">
        <v>45444</v>
      </c>
      <c r="E2712" t="s">
        <v>965</v>
      </c>
      <c r="F2712" t="s">
        <v>1389</v>
      </c>
      <c r="G2712">
        <v>7.7</v>
      </c>
      <c r="H2712">
        <v>532.46</v>
      </c>
      <c r="I2712">
        <v>4099.9399999999996</v>
      </c>
    </row>
    <row r="2713" spans="1:9" x14ac:dyDescent="0.3">
      <c r="A2713">
        <v>6840693</v>
      </c>
      <c r="B2713">
        <v>9116</v>
      </c>
      <c r="C2713" t="s">
        <v>2150</v>
      </c>
      <c r="D2713" s="1">
        <v>45391</v>
      </c>
      <c r="E2713" t="s">
        <v>1483</v>
      </c>
      <c r="F2713" t="s">
        <v>1259</v>
      </c>
      <c r="G2713">
        <v>10.09</v>
      </c>
      <c r="H2713">
        <v>728.27</v>
      </c>
      <c r="I2713">
        <v>7348.24</v>
      </c>
    </row>
    <row r="2714" spans="1:9" x14ac:dyDescent="0.3">
      <c r="A2714">
        <v>2667549</v>
      </c>
      <c r="B2714">
        <v>9116</v>
      </c>
      <c r="C2714" t="s">
        <v>2150</v>
      </c>
      <c r="D2714" s="1">
        <v>45109</v>
      </c>
      <c r="E2714" t="s">
        <v>965</v>
      </c>
      <c r="F2714" t="s">
        <v>1404</v>
      </c>
      <c r="G2714">
        <v>38.33</v>
      </c>
      <c r="H2714">
        <v>697.46</v>
      </c>
      <c r="I2714">
        <v>26733.64</v>
      </c>
    </row>
    <row r="2715" spans="1:9" x14ac:dyDescent="0.3">
      <c r="A2715">
        <v>9490642</v>
      </c>
      <c r="B2715">
        <v>9116</v>
      </c>
      <c r="C2715" t="s">
        <v>2150</v>
      </c>
      <c r="D2715" s="1">
        <v>44870</v>
      </c>
      <c r="E2715" t="s">
        <v>1228</v>
      </c>
      <c r="F2715" t="s">
        <v>1160</v>
      </c>
      <c r="G2715">
        <v>9.4499999999999993</v>
      </c>
      <c r="H2715">
        <v>444.48</v>
      </c>
      <c r="I2715">
        <v>4200.34</v>
      </c>
    </row>
    <row r="2716" spans="1:9" x14ac:dyDescent="0.3">
      <c r="A2716">
        <v>5425419</v>
      </c>
      <c r="B2716">
        <v>9116</v>
      </c>
      <c r="C2716" t="s">
        <v>2150</v>
      </c>
      <c r="D2716" s="1">
        <v>45390</v>
      </c>
      <c r="E2716" t="s">
        <v>1228</v>
      </c>
      <c r="F2716" t="s">
        <v>1135</v>
      </c>
      <c r="G2716">
        <v>39.520000000000003</v>
      </c>
      <c r="H2716">
        <v>585.29</v>
      </c>
      <c r="I2716">
        <v>23130.66</v>
      </c>
    </row>
    <row r="2717" spans="1:9" x14ac:dyDescent="0.3">
      <c r="A2717">
        <v>3864605</v>
      </c>
      <c r="B2717">
        <v>9116</v>
      </c>
      <c r="C2717" t="s">
        <v>2150</v>
      </c>
      <c r="D2717" s="1">
        <v>45254</v>
      </c>
      <c r="E2717" t="s">
        <v>1724</v>
      </c>
      <c r="F2717" t="s">
        <v>1824</v>
      </c>
      <c r="G2717">
        <v>4.5199999999999996</v>
      </c>
      <c r="H2717">
        <v>984.51</v>
      </c>
      <c r="I2717">
        <v>4449.99</v>
      </c>
    </row>
    <row r="2718" spans="1:9" x14ac:dyDescent="0.3">
      <c r="A2718">
        <v>4246763</v>
      </c>
      <c r="B2718">
        <v>9116</v>
      </c>
      <c r="C2718" t="s">
        <v>2151</v>
      </c>
      <c r="D2718" s="1">
        <v>45087</v>
      </c>
      <c r="E2718" t="s">
        <v>965</v>
      </c>
      <c r="F2718" t="s">
        <v>1888</v>
      </c>
      <c r="G2718">
        <v>31.12</v>
      </c>
      <c r="H2718">
        <v>890.16</v>
      </c>
      <c r="I2718">
        <v>27701.78</v>
      </c>
    </row>
    <row r="2719" spans="1:9" x14ac:dyDescent="0.3">
      <c r="A2719">
        <v>3045156</v>
      </c>
      <c r="B2719">
        <v>9116</v>
      </c>
      <c r="C2719" t="s">
        <v>2151</v>
      </c>
      <c r="D2719" s="1">
        <v>45300</v>
      </c>
      <c r="E2719" t="s">
        <v>1483</v>
      </c>
      <c r="F2719" t="s">
        <v>1049</v>
      </c>
      <c r="G2719">
        <v>99.53</v>
      </c>
      <c r="H2719">
        <v>732.34</v>
      </c>
      <c r="I2719">
        <v>72889.8</v>
      </c>
    </row>
    <row r="2720" spans="1:9" x14ac:dyDescent="0.3">
      <c r="A2720">
        <v>7693543</v>
      </c>
      <c r="B2720">
        <v>9116</v>
      </c>
      <c r="C2720" t="s">
        <v>2151</v>
      </c>
      <c r="D2720" s="1">
        <v>45145</v>
      </c>
      <c r="E2720" t="s">
        <v>1724</v>
      </c>
      <c r="F2720" t="s">
        <v>1111</v>
      </c>
      <c r="G2720">
        <v>70.489999999999995</v>
      </c>
      <c r="H2720">
        <v>133.76</v>
      </c>
      <c r="I2720">
        <v>9428.74</v>
      </c>
    </row>
    <row r="2721" spans="1:9" x14ac:dyDescent="0.3">
      <c r="A2721">
        <v>9723034</v>
      </c>
      <c r="B2721">
        <v>9116</v>
      </c>
      <c r="C2721" t="s">
        <v>2151</v>
      </c>
      <c r="D2721" s="1">
        <v>45311</v>
      </c>
      <c r="E2721" t="s">
        <v>1228</v>
      </c>
      <c r="F2721" t="s">
        <v>1078</v>
      </c>
      <c r="G2721">
        <v>52.92</v>
      </c>
      <c r="H2721">
        <v>517.98</v>
      </c>
      <c r="I2721">
        <v>27411.5</v>
      </c>
    </row>
    <row r="2722" spans="1:9" x14ac:dyDescent="0.3">
      <c r="A2722">
        <v>4113087</v>
      </c>
      <c r="B2722">
        <v>9116</v>
      </c>
      <c r="C2722" t="s">
        <v>2152</v>
      </c>
      <c r="D2722" s="1">
        <v>45112</v>
      </c>
      <c r="E2722" t="s">
        <v>1483</v>
      </c>
      <c r="F2722" t="s">
        <v>988</v>
      </c>
      <c r="G2722">
        <v>54.26</v>
      </c>
      <c r="H2722">
        <v>580.47</v>
      </c>
      <c r="I2722">
        <v>31496.3</v>
      </c>
    </row>
    <row r="2723" spans="1:9" x14ac:dyDescent="0.3">
      <c r="A2723">
        <v>3717243</v>
      </c>
      <c r="B2723">
        <v>9116</v>
      </c>
      <c r="C2723" t="s">
        <v>2152</v>
      </c>
      <c r="D2723" s="1">
        <v>45515</v>
      </c>
      <c r="E2723" t="s">
        <v>1228</v>
      </c>
      <c r="F2723" t="s">
        <v>1216</v>
      </c>
      <c r="G2723">
        <v>87.63</v>
      </c>
      <c r="H2723">
        <v>689.03</v>
      </c>
      <c r="I2723">
        <v>60379.7</v>
      </c>
    </row>
    <row r="2724" spans="1:9" x14ac:dyDescent="0.3">
      <c r="A2724">
        <v>8837014</v>
      </c>
      <c r="B2724">
        <v>9116</v>
      </c>
      <c r="C2724" t="s">
        <v>2152</v>
      </c>
      <c r="D2724" s="1">
        <v>45398</v>
      </c>
      <c r="E2724" t="s">
        <v>1724</v>
      </c>
      <c r="F2724" t="s">
        <v>1251</v>
      </c>
      <c r="G2724">
        <v>11.85</v>
      </c>
      <c r="H2724">
        <v>764.06</v>
      </c>
      <c r="I2724">
        <v>9054.11</v>
      </c>
    </row>
    <row r="2725" spans="1:9" x14ac:dyDescent="0.3">
      <c r="A2725">
        <v>8182394</v>
      </c>
      <c r="B2725">
        <v>9116</v>
      </c>
      <c r="C2725" t="s">
        <v>2152</v>
      </c>
      <c r="D2725" s="1">
        <v>45143</v>
      </c>
      <c r="E2725" t="s">
        <v>1724</v>
      </c>
      <c r="F2725" t="s">
        <v>1059</v>
      </c>
      <c r="G2725">
        <v>96.79</v>
      </c>
      <c r="H2725">
        <v>133.06</v>
      </c>
      <c r="I2725">
        <v>12878.88</v>
      </c>
    </row>
    <row r="2726" spans="1:9" x14ac:dyDescent="0.3">
      <c r="A2726">
        <v>8706128</v>
      </c>
      <c r="B2726">
        <v>9116</v>
      </c>
      <c r="C2726" t="s">
        <v>2152</v>
      </c>
      <c r="D2726" s="1">
        <v>45329</v>
      </c>
      <c r="E2726" t="s">
        <v>965</v>
      </c>
      <c r="F2726" t="s">
        <v>1112</v>
      </c>
      <c r="G2726">
        <v>8.85</v>
      </c>
      <c r="H2726">
        <v>762.91</v>
      </c>
      <c r="I2726">
        <v>6751.75</v>
      </c>
    </row>
    <row r="2727" spans="1:9" x14ac:dyDescent="0.3">
      <c r="A2727">
        <v>2626297</v>
      </c>
      <c r="B2727">
        <v>9116</v>
      </c>
      <c r="C2727" t="s">
        <v>2152</v>
      </c>
      <c r="D2727" s="1">
        <v>44974</v>
      </c>
      <c r="E2727" t="s">
        <v>965</v>
      </c>
      <c r="F2727" t="s">
        <v>1021</v>
      </c>
      <c r="G2727">
        <v>97.03</v>
      </c>
      <c r="H2727">
        <v>858.65</v>
      </c>
      <c r="I2727">
        <v>83314.81</v>
      </c>
    </row>
    <row r="2728" spans="1:9" x14ac:dyDescent="0.3">
      <c r="A2728">
        <v>2267695</v>
      </c>
      <c r="B2728">
        <v>9153</v>
      </c>
      <c r="C2728" t="s">
        <v>2150</v>
      </c>
      <c r="D2728" s="1">
        <v>45145</v>
      </c>
      <c r="E2728" t="s">
        <v>1483</v>
      </c>
      <c r="F2728" t="s">
        <v>1553</v>
      </c>
      <c r="G2728">
        <v>42.16</v>
      </c>
      <c r="H2728">
        <v>104.93</v>
      </c>
      <c r="I2728">
        <v>4423.8500000000004</v>
      </c>
    </row>
    <row r="2729" spans="1:9" x14ac:dyDescent="0.3">
      <c r="A2729">
        <v>3121877</v>
      </c>
      <c r="B2729">
        <v>9153</v>
      </c>
      <c r="C2729" t="s">
        <v>2150</v>
      </c>
      <c r="D2729" s="1">
        <v>45441</v>
      </c>
      <c r="E2729" t="s">
        <v>965</v>
      </c>
      <c r="F2729" t="s">
        <v>1400</v>
      </c>
      <c r="G2729">
        <v>92.87</v>
      </c>
      <c r="H2729">
        <v>493.05</v>
      </c>
      <c r="I2729">
        <v>45789.55</v>
      </c>
    </row>
    <row r="2730" spans="1:9" x14ac:dyDescent="0.3">
      <c r="A2730">
        <v>1310448</v>
      </c>
      <c r="B2730">
        <v>9153</v>
      </c>
      <c r="C2730" t="s">
        <v>2150</v>
      </c>
      <c r="D2730" s="1">
        <v>45284</v>
      </c>
      <c r="E2730" t="s">
        <v>965</v>
      </c>
      <c r="F2730" t="s">
        <v>1400</v>
      </c>
      <c r="G2730">
        <v>97.12</v>
      </c>
      <c r="H2730">
        <v>959.3</v>
      </c>
      <c r="I2730">
        <v>93167.22</v>
      </c>
    </row>
    <row r="2731" spans="1:9" x14ac:dyDescent="0.3">
      <c r="A2731">
        <v>6438806</v>
      </c>
      <c r="B2731">
        <v>9153</v>
      </c>
      <c r="C2731" t="s">
        <v>2151</v>
      </c>
      <c r="D2731" s="1">
        <v>44986</v>
      </c>
      <c r="E2731" t="s">
        <v>1483</v>
      </c>
      <c r="F2731" t="s">
        <v>1576</v>
      </c>
      <c r="G2731">
        <v>35.299999999999997</v>
      </c>
      <c r="H2731">
        <v>910.27</v>
      </c>
      <c r="I2731">
        <v>32132.53</v>
      </c>
    </row>
    <row r="2732" spans="1:9" x14ac:dyDescent="0.3">
      <c r="A2732">
        <v>7889547</v>
      </c>
      <c r="B2732">
        <v>9153</v>
      </c>
      <c r="C2732" t="s">
        <v>2151</v>
      </c>
      <c r="D2732" s="1">
        <v>45196</v>
      </c>
      <c r="E2732" t="s">
        <v>1724</v>
      </c>
      <c r="F2732" t="s">
        <v>1956</v>
      </c>
      <c r="G2732">
        <v>99.51</v>
      </c>
      <c r="H2732">
        <v>444.68</v>
      </c>
      <c r="I2732">
        <v>44250.11</v>
      </c>
    </row>
    <row r="2733" spans="1:9" x14ac:dyDescent="0.3">
      <c r="A2733">
        <v>7705434</v>
      </c>
      <c r="B2733">
        <v>9153</v>
      </c>
      <c r="C2733" t="s">
        <v>2151</v>
      </c>
      <c r="D2733" s="1">
        <v>45367</v>
      </c>
      <c r="E2733" t="s">
        <v>1724</v>
      </c>
      <c r="F2733" t="s">
        <v>1583</v>
      </c>
      <c r="G2733">
        <v>33.25</v>
      </c>
      <c r="H2733">
        <v>338.24</v>
      </c>
      <c r="I2733">
        <v>11246.48</v>
      </c>
    </row>
    <row r="2734" spans="1:9" x14ac:dyDescent="0.3">
      <c r="A2734">
        <v>8289598</v>
      </c>
      <c r="B2734">
        <v>9153</v>
      </c>
      <c r="C2734" t="s">
        <v>2151</v>
      </c>
      <c r="D2734" s="1">
        <v>45113</v>
      </c>
      <c r="E2734" t="s">
        <v>1228</v>
      </c>
      <c r="F2734" t="s">
        <v>1501</v>
      </c>
      <c r="G2734">
        <v>9.74</v>
      </c>
      <c r="H2734">
        <v>712.63</v>
      </c>
      <c r="I2734">
        <v>6941.02</v>
      </c>
    </row>
    <row r="2735" spans="1:9" x14ac:dyDescent="0.3">
      <c r="A2735">
        <v>7196402</v>
      </c>
      <c r="B2735">
        <v>9153</v>
      </c>
      <c r="C2735" t="s">
        <v>2151</v>
      </c>
      <c r="D2735" s="1">
        <v>45313</v>
      </c>
      <c r="E2735" t="s">
        <v>1228</v>
      </c>
      <c r="F2735" t="s">
        <v>973</v>
      </c>
      <c r="G2735">
        <v>15.87</v>
      </c>
      <c r="H2735">
        <v>436.38</v>
      </c>
      <c r="I2735">
        <v>6925.35</v>
      </c>
    </row>
    <row r="2736" spans="1:9" x14ac:dyDescent="0.3">
      <c r="A2736">
        <v>6417740</v>
      </c>
      <c r="B2736">
        <v>9153</v>
      </c>
      <c r="C2736" t="s">
        <v>2152</v>
      </c>
      <c r="D2736" s="1">
        <v>45504</v>
      </c>
      <c r="E2736" t="s">
        <v>1483</v>
      </c>
      <c r="F2736" t="s">
        <v>1729</v>
      </c>
      <c r="G2736">
        <v>90.88</v>
      </c>
      <c r="H2736">
        <v>837.25</v>
      </c>
      <c r="I2736">
        <v>76089.279999999999</v>
      </c>
    </row>
    <row r="2737" spans="1:9" x14ac:dyDescent="0.3">
      <c r="A2737">
        <v>6028965</v>
      </c>
      <c r="B2737">
        <v>9153</v>
      </c>
      <c r="C2737" t="s">
        <v>2152</v>
      </c>
      <c r="D2737" s="1">
        <v>45279</v>
      </c>
      <c r="E2737" t="s">
        <v>1228</v>
      </c>
      <c r="F2737" t="s">
        <v>1320</v>
      </c>
      <c r="G2737">
        <v>22.38</v>
      </c>
      <c r="H2737">
        <v>396.26</v>
      </c>
      <c r="I2737">
        <v>8868.2999999999993</v>
      </c>
    </row>
    <row r="2738" spans="1:9" x14ac:dyDescent="0.3">
      <c r="A2738">
        <v>8635928</v>
      </c>
      <c r="B2738">
        <v>9153</v>
      </c>
      <c r="C2738" t="s">
        <v>2152</v>
      </c>
      <c r="D2738" s="1">
        <v>45001</v>
      </c>
      <c r="E2738" t="s">
        <v>1724</v>
      </c>
      <c r="F2738" t="s">
        <v>1485</v>
      </c>
      <c r="G2738">
        <v>2.36</v>
      </c>
      <c r="H2738">
        <v>389.73</v>
      </c>
      <c r="I2738">
        <v>919.76</v>
      </c>
    </row>
    <row r="2739" spans="1:9" x14ac:dyDescent="0.3">
      <c r="A2739">
        <v>7687407</v>
      </c>
      <c r="B2739">
        <v>9153</v>
      </c>
      <c r="C2739" t="s">
        <v>2152</v>
      </c>
      <c r="D2739" s="1">
        <v>45427</v>
      </c>
      <c r="E2739" t="s">
        <v>965</v>
      </c>
      <c r="F2739" t="s">
        <v>1700</v>
      </c>
      <c r="G2739">
        <v>39.24</v>
      </c>
      <c r="H2739">
        <v>426.33</v>
      </c>
      <c r="I2739">
        <v>16729.189999999999</v>
      </c>
    </row>
    <row r="2740" spans="1:9" x14ac:dyDescent="0.3">
      <c r="A2740">
        <v>6424957</v>
      </c>
      <c r="B2740">
        <v>9236</v>
      </c>
      <c r="C2740" t="s">
        <v>2150</v>
      </c>
      <c r="D2740" s="1">
        <v>45081</v>
      </c>
      <c r="E2740" t="s">
        <v>965</v>
      </c>
      <c r="F2740" t="s">
        <v>1663</v>
      </c>
      <c r="G2740">
        <v>15.21</v>
      </c>
      <c r="H2740">
        <v>202.5</v>
      </c>
      <c r="I2740">
        <v>3080.03</v>
      </c>
    </row>
    <row r="2741" spans="1:9" x14ac:dyDescent="0.3">
      <c r="A2741">
        <v>5201128</v>
      </c>
      <c r="B2741">
        <v>9236</v>
      </c>
      <c r="C2741" t="s">
        <v>2150</v>
      </c>
      <c r="D2741" s="1">
        <v>45122</v>
      </c>
      <c r="E2741" t="s">
        <v>1228</v>
      </c>
      <c r="F2741" t="s">
        <v>1411</v>
      </c>
      <c r="G2741">
        <v>68.27</v>
      </c>
      <c r="H2741">
        <v>445.56</v>
      </c>
      <c r="I2741">
        <v>30418.38</v>
      </c>
    </row>
    <row r="2742" spans="1:9" x14ac:dyDescent="0.3">
      <c r="A2742">
        <v>6033886</v>
      </c>
      <c r="B2742">
        <v>9236</v>
      </c>
      <c r="C2742" t="s">
        <v>2150</v>
      </c>
      <c r="D2742" s="1">
        <v>45397</v>
      </c>
      <c r="E2742" t="s">
        <v>1228</v>
      </c>
      <c r="F2742" t="s">
        <v>1610</v>
      </c>
      <c r="G2742">
        <v>15.36</v>
      </c>
      <c r="H2742">
        <v>938.93</v>
      </c>
      <c r="I2742">
        <v>14421.96</v>
      </c>
    </row>
    <row r="2743" spans="1:9" x14ac:dyDescent="0.3">
      <c r="A2743">
        <v>8856051</v>
      </c>
      <c r="B2743">
        <v>9236</v>
      </c>
      <c r="C2743" t="s">
        <v>2150</v>
      </c>
      <c r="D2743" s="1">
        <v>45171</v>
      </c>
      <c r="E2743" t="s">
        <v>1228</v>
      </c>
      <c r="F2743" t="s">
        <v>1787</v>
      </c>
      <c r="G2743">
        <v>87.28</v>
      </c>
      <c r="H2743">
        <v>56.99</v>
      </c>
      <c r="I2743">
        <v>4974.09</v>
      </c>
    </row>
    <row r="2744" spans="1:9" x14ac:dyDescent="0.3">
      <c r="A2744">
        <v>4140916</v>
      </c>
      <c r="B2744">
        <v>9236</v>
      </c>
      <c r="C2744" t="s">
        <v>2150</v>
      </c>
      <c r="D2744" s="1">
        <v>45402</v>
      </c>
      <c r="E2744" t="s">
        <v>1724</v>
      </c>
      <c r="F2744" t="s">
        <v>1779</v>
      </c>
      <c r="G2744">
        <v>79.05</v>
      </c>
      <c r="H2744">
        <v>610.70000000000005</v>
      </c>
      <c r="I2744">
        <v>48275.83</v>
      </c>
    </row>
    <row r="2745" spans="1:9" x14ac:dyDescent="0.3">
      <c r="A2745">
        <v>4244075</v>
      </c>
      <c r="B2745">
        <v>9236</v>
      </c>
      <c r="C2745" t="s">
        <v>2150</v>
      </c>
      <c r="D2745" s="1">
        <v>45054</v>
      </c>
      <c r="E2745" t="s">
        <v>1724</v>
      </c>
      <c r="F2745" t="s">
        <v>1107</v>
      </c>
      <c r="G2745">
        <v>38.24</v>
      </c>
      <c r="H2745">
        <v>781.09</v>
      </c>
      <c r="I2745">
        <v>29868.880000000001</v>
      </c>
    </row>
    <row r="2746" spans="1:9" x14ac:dyDescent="0.3">
      <c r="A2746">
        <v>3116464</v>
      </c>
      <c r="B2746">
        <v>9236</v>
      </c>
      <c r="C2746" t="s">
        <v>2151</v>
      </c>
      <c r="D2746" s="1">
        <v>44975</v>
      </c>
      <c r="E2746" t="s">
        <v>965</v>
      </c>
      <c r="F2746" t="s">
        <v>1367</v>
      </c>
      <c r="G2746">
        <v>32.19</v>
      </c>
      <c r="H2746">
        <v>946.08</v>
      </c>
      <c r="I2746">
        <v>30454.32</v>
      </c>
    </row>
    <row r="2747" spans="1:9" x14ac:dyDescent="0.3">
      <c r="A2747">
        <v>6291869</v>
      </c>
      <c r="B2747">
        <v>9236</v>
      </c>
      <c r="C2747" t="s">
        <v>2151</v>
      </c>
      <c r="D2747" s="1">
        <v>45399</v>
      </c>
      <c r="E2747" t="s">
        <v>965</v>
      </c>
      <c r="F2747" t="s">
        <v>1911</v>
      </c>
      <c r="G2747">
        <v>46.52</v>
      </c>
      <c r="H2747">
        <v>558.34</v>
      </c>
      <c r="I2747">
        <v>25973.98</v>
      </c>
    </row>
    <row r="2748" spans="1:9" x14ac:dyDescent="0.3">
      <c r="A2748">
        <v>8075667</v>
      </c>
      <c r="B2748">
        <v>9236</v>
      </c>
      <c r="C2748" t="s">
        <v>2151</v>
      </c>
      <c r="D2748" s="1">
        <v>45394</v>
      </c>
      <c r="E2748" t="s">
        <v>1724</v>
      </c>
      <c r="F2748" t="s">
        <v>1730</v>
      </c>
      <c r="G2748">
        <v>98.83</v>
      </c>
      <c r="H2748">
        <v>152.91999999999999</v>
      </c>
      <c r="I2748">
        <v>15113.08</v>
      </c>
    </row>
    <row r="2749" spans="1:9" x14ac:dyDescent="0.3">
      <c r="A2749">
        <v>3504905</v>
      </c>
      <c r="B2749">
        <v>9236</v>
      </c>
      <c r="C2749" t="s">
        <v>2151</v>
      </c>
      <c r="D2749" s="1">
        <v>44942</v>
      </c>
      <c r="E2749" t="s">
        <v>1724</v>
      </c>
      <c r="F2749" t="s">
        <v>1348</v>
      </c>
      <c r="G2749">
        <v>6.28</v>
      </c>
      <c r="H2749">
        <v>748.55</v>
      </c>
      <c r="I2749">
        <v>4700.8900000000003</v>
      </c>
    </row>
    <row r="2750" spans="1:9" x14ac:dyDescent="0.3">
      <c r="A2750">
        <v>5581362</v>
      </c>
      <c r="B2750">
        <v>9236</v>
      </c>
      <c r="C2750" t="s">
        <v>2151</v>
      </c>
      <c r="D2750" s="1">
        <v>44943</v>
      </c>
      <c r="E2750" t="s">
        <v>1724</v>
      </c>
      <c r="F2750" t="s">
        <v>1776</v>
      </c>
      <c r="G2750">
        <v>35.51</v>
      </c>
      <c r="H2750">
        <v>723.45</v>
      </c>
      <c r="I2750">
        <v>25689.71</v>
      </c>
    </row>
    <row r="2751" spans="1:9" x14ac:dyDescent="0.3">
      <c r="A2751">
        <v>3943698</v>
      </c>
      <c r="B2751">
        <v>9236</v>
      </c>
      <c r="C2751" t="s">
        <v>2152</v>
      </c>
      <c r="D2751" s="1">
        <v>45094</v>
      </c>
      <c r="E2751" t="s">
        <v>1228</v>
      </c>
      <c r="F2751" t="s">
        <v>1076</v>
      </c>
      <c r="G2751">
        <v>34.270000000000003</v>
      </c>
      <c r="H2751">
        <v>50.83</v>
      </c>
      <c r="I2751">
        <v>1741.94</v>
      </c>
    </row>
    <row r="2752" spans="1:9" x14ac:dyDescent="0.3">
      <c r="A2752">
        <v>9370945</v>
      </c>
      <c r="B2752">
        <v>9236</v>
      </c>
      <c r="C2752" t="s">
        <v>2152</v>
      </c>
      <c r="D2752" s="1">
        <v>45081</v>
      </c>
      <c r="E2752" t="s">
        <v>1228</v>
      </c>
      <c r="F2752" t="s">
        <v>1863</v>
      </c>
      <c r="G2752">
        <v>25.58</v>
      </c>
      <c r="H2752">
        <v>261.77999999999997</v>
      </c>
      <c r="I2752">
        <v>6696.33</v>
      </c>
    </row>
    <row r="2753" spans="1:9" x14ac:dyDescent="0.3">
      <c r="A2753">
        <v>5003777</v>
      </c>
      <c r="B2753">
        <v>9236</v>
      </c>
      <c r="C2753" t="s">
        <v>2152</v>
      </c>
      <c r="D2753" s="1">
        <v>44865</v>
      </c>
      <c r="E2753" t="s">
        <v>1724</v>
      </c>
      <c r="F2753" t="s">
        <v>1736</v>
      </c>
      <c r="G2753">
        <v>21.63</v>
      </c>
      <c r="H2753">
        <v>612.41</v>
      </c>
      <c r="I2753">
        <v>13246.43</v>
      </c>
    </row>
    <row r="2754" spans="1:9" x14ac:dyDescent="0.3">
      <c r="A2754">
        <v>5458433</v>
      </c>
      <c r="B2754">
        <v>9236</v>
      </c>
      <c r="C2754" t="s">
        <v>2152</v>
      </c>
      <c r="D2754" s="1">
        <v>44861</v>
      </c>
      <c r="E2754" t="s">
        <v>965</v>
      </c>
      <c r="F2754" t="s">
        <v>1564</v>
      </c>
      <c r="G2754">
        <v>86.02</v>
      </c>
      <c r="H2754">
        <v>66.84</v>
      </c>
      <c r="I2754">
        <v>5749.58</v>
      </c>
    </row>
    <row r="2755" spans="1:9" x14ac:dyDescent="0.3">
      <c r="A2755">
        <v>4182614</v>
      </c>
      <c r="B2755">
        <v>9236</v>
      </c>
      <c r="C2755" t="s">
        <v>2152</v>
      </c>
      <c r="D2755" s="1">
        <v>45151</v>
      </c>
      <c r="E2755" t="s">
        <v>965</v>
      </c>
      <c r="F2755" t="s">
        <v>1294</v>
      </c>
      <c r="G2755">
        <v>66.84</v>
      </c>
      <c r="H2755">
        <v>912.02</v>
      </c>
      <c r="I2755">
        <v>60959.42</v>
      </c>
    </row>
    <row r="2756" spans="1:9" x14ac:dyDescent="0.3">
      <c r="A2756">
        <v>7230975</v>
      </c>
      <c r="B2756">
        <v>9353</v>
      </c>
      <c r="C2756" t="s">
        <v>2150</v>
      </c>
      <c r="D2756" s="1">
        <v>45284</v>
      </c>
      <c r="E2756" t="s">
        <v>1483</v>
      </c>
      <c r="F2756" t="s">
        <v>1100</v>
      </c>
      <c r="G2756">
        <v>39.75</v>
      </c>
      <c r="H2756">
        <v>241.09</v>
      </c>
      <c r="I2756">
        <v>9583.33</v>
      </c>
    </row>
    <row r="2757" spans="1:9" x14ac:dyDescent="0.3">
      <c r="A2757">
        <v>5287656</v>
      </c>
      <c r="B2757">
        <v>9353</v>
      </c>
      <c r="C2757" t="s">
        <v>2150</v>
      </c>
      <c r="D2757" s="1">
        <v>45333</v>
      </c>
      <c r="E2757" t="s">
        <v>1483</v>
      </c>
      <c r="F2757" t="s">
        <v>1878</v>
      </c>
      <c r="G2757">
        <v>25.07</v>
      </c>
      <c r="H2757">
        <v>127.65</v>
      </c>
      <c r="I2757">
        <v>3200.19</v>
      </c>
    </row>
    <row r="2758" spans="1:9" x14ac:dyDescent="0.3">
      <c r="A2758">
        <v>2615136</v>
      </c>
      <c r="B2758">
        <v>9353</v>
      </c>
      <c r="C2758" t="s">
        <v>2150</v>
      </c>
      <c r="D2758" s="1">
        <v>45184</v>
      </c>
      <c r="E2758" t="s">
        <v>1228</v>
      </c>
      <c r="F2758" t="s">
        <v>1478</v>
      </c>
      <c r="G2758">
        <v>33.380000000000003</v>
      </c>
      <c r="H2758">
        <v>442.5</v>
      </c>
      <c r="I2758">
        <v>14770.65</v>
      </c>
    </row>
    <row r="2759" spans="1:9" x14ac:dyDescent="0.3">
      <c r="A2759">
        <v>1696591</v>
      </c>
      <c r="B2759">
        <v>9353</v>
      </c>
      <c r="C2759" t="s">
        <v>2150</v>
      </c>
      <c r="D2759" s="1">
        <v>45524</v>
      </c>
      <c r="E2759" t="s">
        <v>1724</v>
      </c>
      <c r="F2759" t="s">
        <v>1526</v>
      </c>
      <c r="G2759">
        <v>46.63</v>
      </c>
      <c r="H2759">
        <v>616.15</v>
      </c>
      <c r="I2759">
        <v>28731.07</v>
      </c>
    </row>
    <row r="2760" spans="1:9" x14ac:dyDescent="0.3">
      <c r="A2760">
        <v>3032055</v>
      </c>
      <c r="B2760">
        <v>9353</v>
      </c>
      <c r="C2760" t="s">
        <v>2151</v>
      </c>
      <c r="D2760" s="1">
        <v>45110</v>
      </c>
      <c r="E2760" t="s">
        <v>965</v>
      </c>
      <c r="F2760" t="s">
        <v>1011</v>
      </c>
      <c r="G2760">
        <v>16.579999999999998</v>
      </c>
      <c r="H2760">
        <v>577.04999999999995</v>
      </c>
      <c r="I2760">
        <v>9567.49</v>
      </c>
    </row>
    <row r="2761" spans="1:9" x14ac:dyDescent="0.3">
      <c r="A2761">
        <v>7089363</v>
      </c>
      <c r="B2761">
        <v>9353</v>
      </c>
      <c r="C2761" t="s">
        <v>2151</v>
      </c>
      <c r="D2761" s="1">
        <v>45343</v>
      </c>
      <c r="E2761" t="s">
        <v>965</v>
      </c>
      <c r="F2761" t="s">
        <v>1682</v>
      </c>
      <c r="G2761">
        <v>43.68</v>
      </c>
      <c r="H2761">
        <v>449.93</v>
      </c>
      <c r="I2761">
        <v>19652.939999999999</v>
      </c>
    </row>
    <row r="2762" spans="1:9" x14ac:dyDescent="0.3">
      <c r="A2762">
        <v>5175624</v>
      </c>
      <c r="B2762">
        <v>9353</v>
      </c>
      <c r="C2762" t="s">
        <v>2151</v>
      </c>
      <c r="D2762" s="1">
        <v>45127</v>
      </c>
      <c r="E2762" t="s">
        <v>1483</v>
      </c>
      <c r="F2762" t="s">
        <v>1122</v>
      </c>
      <c r="G2762">
        <v>54.27</v>
      </c>
      <c r="H2762">
        <v>650.95000000000005</v>
      </c>
      <c r="I2762">
        <v>35327.06</v>
      </c>
    </row>
    <row r="2763" spans="1:9" x14ac:dyDescent="0.3">
      <c r="A2763">
        <v>8245528</v>
      </c>
      <c r="B2763">
        <v>9353</v>
      </c>
      <c r="C2763" t="s">
        <v>2151</v>
      </c>
      <c r="D2763" s="1">
        <v>45122</v>
      </c>
      <c r="E2763" t="s">
        <v>1228</v>
      </c>
      <c r="F2763" t="s">
        <v>1214</v>
      </c>
      <c r="G2763">
        <v>59.3</v>
      </c>
      <c r="H2763">
        <v>499.4</v>
      </c>
      <c r="I2763">
        <v>29614.42</v>
      </c>
    </row>
    <row r="2764" spans="1:9" x14ac:dyDescent="0.3">
      <c r="A2764">
        <v>2683574</v>
      </c>
      <c r="B2764">
        <v>9353</v>
      </c>
      <c r="C2764" t="s">
        <v>2151</v>
      </c>
      <c r="D2764" s="1">
        <v>45367</v>
      </c>
      <c r="E2764" t="s">
        <v>1228</v>
      </c>
      <c r="F2764" t="s">
        <v>1726</v>
      </c>
      <c r="G2764">
        <v>4.3899999999999997</v>
      </c>
      <c r="H2764">
        <v>867.06</v>
      </c>
      <c r="I2764">
        <v>3806.39</v>
      </c>
    </row>
    <row r="2765" spans="1:9" x14ac:dyDescent="0.3">
      <c r="A2765">
        <v>5440637</v>
      </c>
      <c r="B2765">
        <v>9353</v>
      </c>
      <c r="C2765" t="s">
        <v>2152</v>
      </c>
      <c r="D2765" s="1">
        <v>45298</v>
      </c>
      <c r="E2765" t="s">
        <v>1228</v>
      </c>
      <c r="F2765" t="s">
        <v>1285</v>
      </c>
      <c r="G2765">
        <v>51.86</v>
      </c>
      <c r="H2765">
        <v>889</v>
      </c>
      <c r="I2765">
        <v>46103.54</v>
      </c>
    </row>
    <row r="2766" spans="1:9" x14ac:dyDescent="0.3">
      <c r="A2766">
        <v>6617331</v>
      </c>
      <c r="B2766">
        <v>9353</v>
      </c>
      <c r="C2766" t="s">
        <v>2152</v>
      </c>
      <c r="D2766" s="1">
        <v>44927</v>
      </c>
      <c r="E2766" t="s">
        <v>1724</v>
      </c>
      <c r="F2766" t="s">
        <v>1696</v>
      </c>
      <c r="G2766">
        <v>82.33</v>
      </c>
      <c r="H2766">
        <v>859.18</v>
      </c>
      <c r="I2766">
        <v>70736.289999999994</v>
      </c>
    </row>
    <row r="2767" spans="1:9" x14ac:dyDescent="0.3">
      <c r="A2767">
        <v>3381707</v>
      </c>
      <c r="B2767">
        <v>9353</v>
      </c>
      <c r="C2767" t="s">
        <v>2152</v>
      </c>
      <c r="D2767" s="1">
        <v>44920</v>
      </c>
      <c r="E2767" t="s">
        <v>965</v>
      </c>
      <c r="F2767" t="s">
        <v>1750</v>
      </c>
      <c r="G2767">
        <v>45.59</v>
      </c>
      <c r="H2767">
        <v>820.62</v>
      </c>
      <c r="I2767">
        <v>37412.07</v>
      </c>
    </row>
    <row r="2768" spans="1:9" x14ac:dyDescent="0.3">
      <c r="A2768">
        <v>2342931</v>
      </c>
      <c r="B2768">
        <v>9353</v>
      </c>
      <c r="C2768" t="s">
        <v>2152</v>
      </c>
      <c r="D2768" s="1">
        <v>45228</v>
      </c>
      <c r="E2768" t="s">
        <v>965</v>
      </c>
      <c r="F2768" t="s">
        <v>1587</v>
      </c>
      <c r="G2768">
        <v>43.14</v>
      </c>
      <c r="H2768">
        <v>768.95</v>
      </c>
      <c r="I2768">
        <v>33172.5</v>
      </c>
    </row>
    <row r="2769" spans="1:9" x14ac:dyDescent="0.3">
      <c r="A2769">
        <v>7737330</v>
      </c>
      <c r="B2769">
        <v>9427</v>
      </c>
      <c r="C2769" t="s">
        <v>2150</v>
      </c>
      <c r="D2769" s="1">
        <v>45063</v>
      </c>
      <c r="E2769" t="s">
        <v>1483</v>
      </c>
      <c r="F2769" t="s">
        <v>1912</v>
      </c>
      <c r="G2769">
        <v>7.06</v>
      </c>
      <c r="H2769">
        <v>386.03</v>
      </c>
      <c r="I2769">
        <v>2725.37</v>
      </c>
    </row>
    <row r="2770" spans="1:9" x14ac:dyDescent="0.3">
      <c r="A2770">
        <v>6710199</v>
      </c>
      <c r="B2770">
        <v>9427</v>
      </c>
      <c r="C2770" t="s">
        <v>2150</v>
      </c>
      <c r="D2770" s="1">
        <v>44923</v>
      </c>
      <c r="E2770" t="s">
        <v>1724</v>
      </c>
      <c r="F2770" t="s">
        <v>1301</v>
      </c>
      <c r="G2770">
        <v>19.77</v>
      </c>
      <c r="H2770">
        <v>971.3</v>
      </c>
      <c r="I2770">
        <v>19202.599999999999</v>
      </c>
    </row>
    <row r="2771" spans="1:9" x14ac:dyDescent="0.3">
      <c r="A2771">
        <v>5163130</v>
      </c>
      <c r="B2771">
        <v>9427</v>
      </c>
      <c r="C2771" t="s">
        <v>2151</v>
      </c>
      <c r="D2771" s="1">
        <v>45028</v>
      </c>
      <c r="E2771" t="s">
        <v>965</v>
      </c>
      <c r="F2771" t="s">
        <v>1700</v>
      </c>
      <c r="G2771">
        <v>67.150000000000006</v>
      </c>
      <c r="H2771">
        <v>837.72</v>
      </c>
      <c r="I2771">
        <v>56252.9</v>
      </c>
    </row>
    <row r="2772" spans="1:9" x14ac:dyDescent="0.3">
      <c r="A2772">
        <v>1048128</v>
      </c>
      <c r="B2772">
        <v>9427</v>
      </c>
      <c r="C2772" t="s">
        <v>2151</v>
      </c>
      <c r="D2772" s="1">
        <v>45169</v>
      </c>
      <c r="E2772" t="s">
        <v>965</v>
      </c>
      <c r="F2772" t="s">
        <v>1817</v>
      </c>
      <c r="G2772">
        <v>76.67</v>
      </c>
      <c r="H2772">
        <v>858.68</v>
      </c>
      <c r="I2772">
        <v>65835</v>
      </c>
    </row>
    <row r="2773" spans="1:9" x14ac:dyDescent="0.3">
      <c r="A2773">
        <v>9301201</v>
      </c>
      <c r="B2773">
        <v>9427</v>
      </c>
      <c r="C2773" t="s">
        <v>2151</v>
      </c>
      <c r="D2773" s="1">
        <v>45243</v>
      </c>
      <c r="E2773" t="s">
        <v>1483</v>
      </c>
      <c r="F2773" t="s">
        <v>1819</v>
      </c>
      <c r="G2773">
        <v>94.46</v>
      </c>
      <c r="H2773">
        <v>984.22</v>
      </c>
      <c r="I2773">
        <v>92969.42</v>
      </c>
    </row>
    <row r="2774" spans="1:9" x14ac:dyDescent="0.3">
      <c r="A2774">
        <v>2099822</v>
      </c>
      <c r="B2774">
        <v>9427</v>
      </c>
      <c r="C2774" t="s">
        <v>2151</v>
      </c>
      <c r="D2774" s="1">
        <v>44961</v>
      </c>
      <c r="E2774" t="s">
        <v>1483</v>
      </c>
      <c r="F2774" t="s">
        <v>1339</v>
      </c>
      <c r="G2774">
        <v>90.54</v>
      </c>
      <c r="H2774">
        <v>86.54</v>
      </c>
      <c r="I2774">
        <v>7835.33</v>
      </c>
    </row>
    <row r="2775" spans="1:9" x14ac:dyDescent="0.3">
      <c r="A2775">
        <v>5201646</v>
      </c>
      <c r="B2775">
        <v>9427</v>
      </c>
      <c r="C2775" t="s">
        <v>2151</v>
      </c>
      <c r="D2775" s="1">
        <v>45338</v>
      </c>
      <c r="E2775" t="s">
        <v>1724</v>
      </c>
      <c r="F2775" t="s">
        <v>1824</v>
      </c>
      <c r="G2775">
        <v>22.57</v>
      </c>
      <c r="H2775">
        <v>458.08</v>
      </c>
      <c r="I2775">
        <v>10338.870000000001</v>
      </c>
    </row>
    <row r="2776" spans="1:9" x14ac:dyDescent="0.3">
      <c r="A2776">
        <v>8569766</v>
      </c>
      <c r="B2776">
        <v>9427</v>
      </c>
      <c r="C2776" t="s">
        <v>2151</v>
      </c>
      <c r="D2776" s="1">
        <v>45407</v>
      </c>
      <c r="E2776" t="s">
        <v>1724</v>
      </c>
      <c r="F2776" t="s">
        <v>1368</v>
      </c>
      <c r="G2776">
        <v>75.27</v>
      </c>
      <c r="H2776">
        <v>675.18</v>
      </c>
      <c r="I2776">
        <v>50820.800000000003</v>
      </c>
    </row>
    <row r="2777" spans="1:9" x14ac:dyDescent="0.3">
      <c r="A2777">
        <v>3732278</v>
      </c>
      <c r="B2777">
        <v>9427</v>
      </c>
      <c r="C2777" t="s">
        <v>2151</v>
      </c>
      <c r="D2777" s="1">
        <v>45229</v>
      </c>
      <c r="E2777" t="s">
        <v>1228</v>
      </c>
      <c r="F2777" t="s">
        <v>1091</v>
      </c>
      <c r="G2777">
        <v>36.75</v>
      </c>
      <c r="H2777">
        <v>603.27</v>
      </c>
      <c r="I2777">
        <v>22170.17</v>
      </c>
    </row>
    <row r="2778" spans="1:9" x14ac:dyDescent="0.3">
      <c r="A2778">
        <v>5779912</v>
      </c>
      <c r="B2778">
        <v>9427</v>
      </c>
      <c r="C2778" t="s">
        <v>2151</v>
      </c>
      <c r="D2778" s="1">
        <v>44952</v>
      </c>
      <c r="E2778" t="s">
        <v>1228</v>
      </c>
      <c r="F2778" t="s">
        <v>1247</v>
      </c>
      <c r="G2778">
        <v>2.62</v>
      </c>
      <c r="H2778">
        <v>499</v>
      </c>
      <c r="I2778">
        <v>1307.3800000000001</v>
      </c>
    </row>
    <row r="2779" spans="1:9" x14ac:dyDescent="0.3">
      <c r="A2779">
        <v>9396426</v>
      </c>
      <c r="B2779">
        <v>9427</v>
      </c>
      <c r="C2779" t="s">
        <v>2151</v>
      </c>
      <c r="D2779" s="1">
        <v>44847</v>
      </c>
      <c r="E2779" t="s">
        <v>1228</v>
      </c>
      <c r="F2779" t="s">
        <v>1347</v>
      </c>
      <c r="G2779">
        <v>25.61</v>
      </c>
      <c r="H2779">
        <v>705.65</v>
      </c>
      <c r="I2779">
        <v>18071.7</v>
      </c>
    </row>
    <row r="2780" spans="1:9" x14ac:dyDescent="0.3">
      <c r="A2780">
        <v>1941287</v>
      </c>
      <c r="B2780">
        <v>9427</v>
      </c>
      <c r="C2780" t="s">
        <v>2152</v>
      </c>
      <c r="D2780" s="1">
        <v>45396</v>
      </c>
      <c r="E2780" t="s">
        <v>1483</v>
      </c>
      <c r="F2780" t="s">
        <v>1671</v>
      </c>
      <c r="G2780">
        <v>66.900000000000006</v>
      </c>
      <c r="H2780">
        <v>907.26</v>
      </c>
      <c r="I2780">
        <v>60695.69</v>
      </c>
    </row>
    <row r="2781" spans="1:9" x14ac:dyDescent="0.3">
      <c r="A2781">
        <v>7251375</v>
      </c>
      <c r="B2781">
        <v>9427</v>
      </c>
      <c r="C2781" t="s">
        <v>2152</v>
      </c>
      <c r="D2781" s="1">
        <v>45122</v>
      </c>
      <c r="E2781" t="s">
        <v>1483</v>
      </c>
      <c r="F2781" t="s">
        <v>1848</v>
      </c>
      <c r="G2781">
        <v>56.39</v>
      </c>
      <c r="H2781">
        <v>278.85000000000002</v>
      </c>
      <c r="I2781">
        <v>15724.35</v>
      </c>
    </row>
    <row r="2782" spans="1:9" x14ac:dyDescent="0.3">
      <c r="A2782">
        <v>1113713</v>
      </c>
      <c r="B2782">
        <v>9427</v>
      </c>
      <c r="C2782" t="s">
        <v>2152</v>
      </c>
      <c r="D2782" s="1">
        <v>45429</v>
      </c>
      <c r="E2782" t="s">
        <v>1724</v>
      </c>
      <c r="F2782" t="s">
        <v>1893</v>
      </c>
      <c r="G2782">
        <v>72.58</v>
      </c>
      <c r="H2782">
        <v>633.54</v>
      </c>
      <c r="I2782">
        <v>45982.33</v>
      </c>
    </row>
    <row r="2783" spans="1:9" x14ac:dyDescent="0.3">
      <c r="A2783">
        <v>1206124</v>
      </c>
      <c r="B2783">
        <v>9427</v>
      </c>
      <c r="C2783" t="s">
        <v>2152</v>
      </c>
      <c r="D2783" s="1">
        <v>45334</v>
      </c>
      <c r="E2783" t="s">
        <v>1724</v>
      </c>
      <c r="F2783" t="s">
        <v>1101</v>
      </c>
      <c r="G2783">
        <v>12.31</v>
      </c>
      <c r="H2783">
        <v>545.75</v>
      </c>
      <c r="I2783">
        <v>6718.18</v>
      </c>
    </row>
    <row r="2784" spans="1:9" x14ac:dyDescent="0.3">
      <c r="A2784">
        <v>4621653</v>
      </c>
      <c r="B2784">
        <v>9427</v>
      </c>
      <c r="C2784" t="s">
        <v>2152</v>
      </c>
      <c r="D2784" s="1">
        <v>45321</v>
      </c>
      <c r="E2784" t="s">
        <v>965</v>
      </c>
      <c r="F2784" t="s">
        <v>1216</v>
      </c>
      <c r="G2784">
        <v>13.95</v>
      </c>
      <c r="H2784">
        <v>462.78</v>
      </c>
      <c r="I2784">
        <v>6455.78</v>
      </c>
    </row>
    <row r="2785" spans="1:9" x14ac:dyDescent="0.3">
      <c r="A2785">
        <v>1783745</v>
      </c>
      <c r="B2785">
        <v>9525</v>
      </c>
      <c r="C2785" t="s">
        <v>2150</v>
      </c>
      <c r="D2785" s="1">
        <v>44919</v>
      </c>
      <c r="E2785" t="s">
        <v>1483</v>
      </c>
      <c r="F2785" t="s">
        <v>1485</v>
      </c>
      <c r="G2785">
        <v>74.73</v>
      </c>
      <c r="H2785">
        <v>116.66</v>
      </c>
      <c r="I2785">
        <v>8718</v>
      </c>
    </row>
    <row r="2786" spans="1:9" x14ac:dyDescent="0.3">
      <c r="A2786">
        <v>1317933</v>
      </c>
      <c r="B2786">
        <v>9525</v>
      </c>
      <c r="C2786" t="s">
        <v>2150</v>
      </c>
      <c r="D2786" s="1">
        <v>45174</v>
      </c>
      <c r="E2786" t="s">
        <v>1483</v>
      </c>
      <c r="F2786" t="s">
        <v>1758</v>
      </c>
      <c r="G2786">
        <v>64.959999999999994</v>
      </c>
      <c r="H2786">
        <v>617.9</v>
      </c>
      <c r="I2786">
        <v>40138.78</v>
      </c>
    </row>
    <row r="2787" spans="1:9" x14ac:dyDescent="0.3">
      <c r="A2787">
        <v>3277874</v>
      </c>
      <c r="B2787">
        <v>9525</v>
      </c>
      <c r="C2787" t="s">
        <v>2150</v>
      </c>
      <c r="D2787" s="1">
        <v>45446</v>
      </c>
      <c r="E2787" t="s">
        <v>1483</v>
      </c>
      <c r="F2787" t="s">
        <v>1178</v>
      </c>
      <c r="G2787">
        <v>61.59</v>
      </c>
      <c r="H2787">
        <v>100.45</v>
      </c>
      <c r="I2787">
        <v>6186.72</v>
      </c>
    </row>
    <row r="2788" spans="1:9" x14ac:dyDescent="0.3">
      <c r="A2788">
        <v>8724527</v>
      </c>
      <c r="B2788">
        <v>9525</v>
      </c>
      <c r="C2788" t="s">
        <v>2150</v>
      </c>
      <c r="D2788" s="1">
        <v>45109</v>
      </c>
      <c r="E2788" t="s">
        <v>965</v>
      </c>
      <c r="F2788" t="s">
        <v>1567</v>
      </c>
      <c r="G2788">
        <v>19.329999999999998</v>
      </c>
      <c r="H2788">
        <v>431.77</v>
      </c>
      <c r="I2788">
        <v>8346.11</v>
      </c>
    </row>
    <row r="2789" spans="1:9" x14ac:dyDescent="0.3">
      <c r="A2789">
        <v>8070039</v>
      </c>
      <c r="B2789">
        <v>9525</v>
      </c>
      <c r="C2789" t="s">
        <v>2150</v>
      </c>
      <c r="D2789" s="1">
        <v>45117</v>
      </c>
      <c r="E2789" t="s">
        <v>965</v>
      </c>
      <c r="F2789" t="s">
        <v>1054</v>
      </c>
      <c r="G2789">
        <v>31.27</v>
      </c>
      <c r="H2789">
        <v>70.680000000000007</v>
      </c>
      <c r="I2789">
        <v>2210.16</v>
      </c>
    </row>
    <row r="2790" spans="1:9" x14ac:dyDescent="0.3">
      <c r="A2790">
        <v>7235943</v>
      </c>
      <c r="B2790">
        <v>9525</v>
      </c>
      <c r="C2790" t="s">
        <v>2150</v>
      </c>
      <c r="D2790" s="1">
        <v>44887</v>
      </c>
      <c r="E2790" t="s">
        <v>965</v>
      </c>
      <c r="F2790" t="s">
        <v>1406</v>
      </c>
      <c r="G2790">
        <v>23.8</v>
      </c>
      <c r="H2790">
        <v>374.57</v>
      </c>
      <c r="I2790">
        <v>8914.77</v>
      </c>
    </row>
    <row r="2791" spans="1:9" x14ac:dyDescent="0.3">
      <c r="A2791">
        <v>7498374</v>
      </c>
      <c r="B2791">
        <v>9525</v>
      </c>
      <c r="C2791" t="s">
        <v>2150</v>
      </c>
      <c r="D2791" s="1">
        <v>45355</v>
      </c>
      <c r="E2791" t="s">
        <v>965</v>
      </c>
      <c r="F2791" t="s">
        <v>1815</v>
      </c>
      <c r="G2791">
        <v>58.79</v>
      </c>
      <c r="H2791">
        <v>232.89</v>
      </c>
      <c r="I2791">
        <v>13691.6</v>
      </c>
    </row>
    <row r="2792" spans="1:9" x14ac:dyDescent="0.3">
      <c r="A2792">
        <v>9895318</v>
      </c>
      <c r="B2792">
        <v>9525</v>
      </c>
      <c r="C2792" t="s">
        <v>2150</v>
      </c>
      <c r="D2792" s="1">
        <v>45481</v>
      </c>
      <c r="E2792" t="s">
        <v>965</v>
      </c>
      <c r="F2792" t="s">
        <v>992</v>
      </c>
      <c r="G2792">
        <v>31.81</v>
      </c>
      <c r="H2792">
        <v>526.97</v>
      </c>
      <c r="I2792">
        <v>16762.919999999998</v>
      </c>
    </row>
    <row r="2793" spans="1:9" x14ac:dyDescent="0.3">
      <c r="A2793">
        <v>2730532</v>
      </c>
      <c r="B2793">
        <v>9525</v>
      </c>
      <c r="C2793" t="s">
        <v>2150</v>
      </c>
      <c r="D2793" s="1">
        <v>45492</v>
      </c>
      <c r="E2793" t="s">
        <v>1228</v>
      </c>
      <c r="F2793" t="s">
        <v>1913</v>
      </c>
      <c r="G2793">
        <v>31.99</v>
      </c>
      <c r="H2793">
        <v>720.38</v>
      </c>
      <c r="I2793">
        <v>23044.959999999999</v>
      </c>
    </row>
    <row r="2794" spans="1:9" x14ac:dyDescent="0.3">
      <c r="A2794">
        <v>4981282</v>
      </c>
      <c r="B2794">
        <v>9525</v>
      </c>
      <c r="C2794" t="s">
        <v>2150</v>
      </c>
      <c r="D2794" s="1">
        <v>45492</v>
      </c>
      <c r="E2794" t="s">
        <v>1228</v>
      </c>
      <c r="F2794" t="s">
        <v>1576</v>
      </c>
      <c r="G2794">
        <v>96.9</v>
      </c>
      <c r="H2794">
        <v>490.95</v>
      </c>
      <c r="I2794">
        <v>47573.06</v>
      </c>
    </row>
    <row r="2795" spans="1:9" x14ac:dyDescent="0.3">
      <c r="A2795">
        <v>9621384</v>
      </c>
      <c r="B2795">
        <v>9525</v>
      </c>
      <c r="C2795" t="s">
        <v>2150</v>
      </c>
      <c r="D2795" s="1">
        <v>45246</v>
      </c>
      <c r="E2795" t="s">
        <v>1228</v>
      </c>
      <c r="F2795" t="s">
        <v>1270</v>
      </c>
      <c r="G2795">
        <v>93.29</v>
      </c>
      <c r="H2795">
        <v>419.57</v>
      </c>
      <c r="I2795">
        <v>39141.69</v>
      </c>
    </row>
    <row r="2796" spans="1:9" x14ac:dyDescent="0.3">
      <c r="A2796">
        <v>9248072</v>
      </c>
      <c r="B2796">
        <v>9525</v>
      </c>
      <c r="C2796" t="s">
        <v>2150</v>
      </c>
      <c r="D2796" s="1">
        <v>44949</v>
      </c>
      <c r="E2796" t="s">
        <v>1724</v>
      </c>
      <c r="F2796" t="s">
        <v>1150</v>
      </c>
      <c r="G2796">
        <v>71.03</v>
      </c>
      <c r="H2796">
        <v>505.39</v>
      </c>
      <c r="I2796">
        <v>35897.85</v>
      </c>
    </row>
    <row r="2797" spans="1:9" x14ac:dyDescent="0.3">
      <c r="A2797">
        <v>9237299</v>
      </c>
      <c r="B2797">
        <v>9525</v>
      </c>
      <c r="C2797" t="s">
        <v>2150</v>
      </c>
      <c r="D2797" s="1">
        <v>45391</v>
      </c>
      <c r="E2797" t="s">
        <v>1724</v>
      </c>
      <c r="F2797" t="s">
        <v>1188</v>
      </c>
      <c r="G2797">
        <v>52.29</v>
      </c>
      <c r="H2797">
        <v>476.15</v>
      </c>
      <c r="I2797">
        <v>24897.88</v>
      </c>
    </row>
    <row r="2798" spans="1:9" x14ac:dyDescent="0.3">
      <c r="A2798">
        <v>3047085</v>
      </c>
      <c r="B2798">
        <v>9525</v>
      </c>
      <c r="C2798" t="s">
        <v>2150</v>
      </c>
      <c r="D2798" s="1">
        <v>45092</v>
      </c>
      <c r="E2798" t="s">
        <v>1724</v>
      </c>
      <c r="F2798" t="s">
        <v>1017</v>
      </c>
      <c r="G2798">
        <v>88.21</v>
      </c>
      <c r="H2798">
        <v>806.85</v>
      </c>
      <c r="I2798">
        <v>71172.240000000005</v>
      </c>
    </row>
    <row r="2799" spans="1:9" x14ac:dyDescent="0.3">
      <c r="A2799">
        <v>6507734</v>
      </c>
      <c r="B2799">
        <v>9525</v>
      </c>
      <c r="C2799" t="s">
        <v>2150</v>
      </c>
      <c r="D2799" s="1">
        <v>45496</v>
      </c>
      <c r="E2799" t="s">
        <v>1724</v>
      </c>
      <c r="F2799" t="s">
        <v>1057</v>
      </c>
      <c r="G2799">
        <v>22.38</v>
      </c>
      <c r="H2799">
        <v>908.16</v>
      </c>
      <c r="I2799">
        <v>20324.62</v>
      </c>
    </row>
    <row r="2800" spans="1:9" x14ac:dyDescent="0.3">
      <c r="A2800">
        <v>4495501</v>
      </c>
      <c r="B2800">
        <v>9525</v>
      </c>
      <c r="C2800" t="s">
        <v>2151</v>
      </c>
      <c r="D2800" s="1">
        <v>45356</v>
      </c>
      <c r="E2800" t="s">
        <v>965</v>
      </c>
      <c r="F2800" t="s">
        <v>1875</v>
      </c>
      <c r="G2800">
        <v>13.19</v>
      </c>
      <c r="H2800">
        <v>637.39</v>
      </c>
      <c r="I2800">
        <v>8407.17</v>
      </c>
    </row>
    <row r="2801" spans="1:9" x14ac:dyDescent="0.3">
      <c r="A2801">
        <v>5618159</v>
      </c>
      <c r="B2801">
        <v>9525</v>
      </c>
      <c r="C2801" t="s">
        <v>2151</v>
      </c>
      <c r="D2801" s="1">
        <v>45391</v>
      </c>
      <c r="E2801" t="s">
        <v>1483</v>
      </c>
      <c r="F2801" t="s">
        <v>1512</v>
      </c>
      <c r="G2801">
        <v>5.95</v>
      </c>
      <c r="H2801">
        <v>238.73</v>
      </c>
      <c r="I2801">
        <v>1420.44</v>
      </c>
    </row>
    <row r="2802" spans="1:9" x14ac:dyDescent="0.3">
      <c r="A2802">
        <v>4955624</v>
      </c>
      <c r="B2802">
        <v>9525</v>
      </c>
      <c r="C2802" t="s">
        <v>2151</v>
      </c>
      <c r="D2802" s="1">
        <v>45220</v>
      </c>
      <c r="E2802" t="s">
        <v>1483</v>
      </c>
      <c r="F2802" t="s">
        <v>1599</v>
      </c>
      <c r="G2802">
        <v>63.56</v>
      </c>
      <c r="H2802">
        <v>810.97</v>
      </c>
      <c r="I2802">
        <v>51545.25</v>
      </c>
    </row>
    <row r="2803" spans="1:9" x14ac:dyDescent="0.3">
      <c r="A2803">
        <v>9859588</v>
      </c>
      <c r="B2803">
        <v>9525</v>
      </c>
      <c r="C2803" t="s">
        <v>2151</v>
      </c>
      <c r="D2803" s="1">
        <v>45437</v>
      </c>
      <c r="E2803" t="s">
        <v>1228</v>
      </c>
      <c r="F2803" t="s">
        <v>1023</v>
      </c>
      <c r="G2803">
        <v>22.04</v>
      </c>
      <c r="H2803">
        <v>432.86</v>
      </c>
      <c r="I2803">
        <v>9540.23</v>
      </c>
    </row>
    <row r="2804" spans="1:9" x14ac:dyDescent="0.3">
      <c r="A2804">
        <v>6262935</v>
      </c>
      <c r="B2804">
        <v>9525</v>
      </c>
      <c r="C2804" t="s">
        <v>2151</v>
      </c>
      <c r="D2804" s="1">
        <v>45041</v>
      </c>
      <c r="E2804" t="s">
        <v>1228</v>
      </c>
      <c r="F2804" t="s">
        <v>1941</v>
      </c>
      <c r="G2804">
        <v>45.69</v>
      </c>
      <c r="H2804">
        <v>107.49</v>
      </c>
      <c r="I2804">
        <v>4911.22</v>
      </c>
    </row>
    <row r="2805" spans="1:9" x14ac:dyDescent="0.3">
      <c r="A2805">
        <v>6084264</v>
      </c>
      <c r="B2805">
        <v>9525</v>
      </c>
      <c r="C2805" t="s">
        <v>2151</v>
      </c>
      <c r="D2805" s="1">
        <v>44962</v>
      </c>
      <c r="E2805" t="s">
        <v>1228</v>
      </c>
      <c r="F2805" t="s">
        <v>1018</v>
      </c>
      <c r="G2805">
        <v>4.04</v>
      </c>
      <c r="H2805">
        <v>496.26</v>
      </c>
      <c r="I2805">
        <v>2004.89</v>
      </c>
    </row>
    <row r="2806" spans="1:9" x14ac:dyDescent="0.3">
      <c r="A2806">
        <v>2207090</v>
      </c>
      <c r="B2806">
        <v>9525</v>
      </c>
      <c r="C2806" t="s">
        <v>2151</v>
      </c>
      <c r="D2806" s="1">
        <v>45290</v>
      </c>
      <c r="E2806" t="s">
        <v>1228</v>
      </c>
      <c r="F2806" t="s">
        <v>1955</v>
      </c>
      <c r="G2806">
        <v>26.51</v>
      </c>
      <c r="H2806">
        <v>151.19999999999999</v>
      </c>
      <c r="I2806">
        <v>4008.31</v>
      </c>
    </row>
    <row r="2807" spans="1:9" x14ac:dyDescent="0.3">
      <c r="A2807">
        <v>6394200</v>
      </c>
      <c r="B2807">
        <v>9525</v>
      </c>
      <c r="C2807" t="s">
        <v>2151</v>
      </c>
      <c r="D2807" s="1">
        <v>45315</v>
      </c>
      <c r="E2807" t="s">
        <v>1228</v>
      </c>
      <c r="F2807" t="s">
        <v>1331</v>
      </c>
      <c r="G2807">
        <v>5.75</v>
      </c>
      <c r="H2807">
        <v>945.88</v>
      </c>
      <c r="I2807">
        <v>5438.81</v>
      </c>
    </row>
    <row r="2808" spans="1:9" x14ac:dyDescent="0.3">
      <c r="A2808">
        <v>4294691</v>
      </c>
      <c r="B2808">
        <v>9525</v>
      </c>
      <c r="C2808" t="s">
        <v>2152</v>
      </c>
      <c r="D2808" s="1">
        <v>45376</v>
      </c>
      <c r="E2808" t="s">
        <v>1483</v>
      </c>
      <c r="F2808" t="s">
        <v>1155</v>
      </c>
      <c r="G2808">
        <v>47.35</v>
      </c>
      <c r="H2808">
        <v>390.84</v>
      </c>
      <c r="I2808">
        <v>18506.27</v>
      </c>
    </row>
    <row r="2809" spans="1:9" x14ac:dyDescent="0.3">
      <c r="A2809">
        <v>4781366</v>
      </c>
      <c r="B2809">
        <v>9525</v>
      </c>
      <c r="C2809" t="s">
        <v>2152</v>
      </c>
      <c r="D2809" s="1">
        <v>45408</v>
      </c>
      <c r="E2809" t="s">
        <v>1483</v>
      </c>
      <c r="F2809" t="s">
        <v>1340</v>
      </c>
      <c r="G2809">
        <v>1.1399999999999999</v>
      </c>
      <c r="H2809">
        <v>717.79</v>
      </c>
      <c r="I2809">
        <v>818.28</v>
      </c>
    </row>
    <row r="2810" spans="1:9" x14ac:dyDescent="0.3">
      <c r="A2810">
        <v>2164244</v>
      </c>
      <c r="B2810">
        <v>9525</v>
      </c>
      <c r="C2810" t="s">
        <v>2152</v>
      </c>
      <c r="D2810" s="1">
        <v>44830</v>
      </c>
      <c r="E2810" t="s">
        <v>1483</v>
      </c>
      <c r="F2810" t="s">
        <v>1421</v>
      </c>
      <c r="G2810">
        <v>76.39</v>
      </c>
      <c r="H2810">
        <v>507.26</v>
      </c>
      <c r="I2810">
        <v>38749.589999999997</v>
      </c>
    </row>
    <row r="2811" spans="1:9" x14ac:dyDescent="0.3">
      <c r="A2811">
        <v>6316744</v>
      </c>
      <c r="B2811">
        <v>9525</v>
      </c>
      <c r="C2811" t="s">
        <v>2152</v>
      </c>
      <c r="D2811" s="1">
        <v>45458</v>
      </c>
      <c r="E2811" t="s">
        <v>1228</v>
      </c>
      <c r="F2811" t="s">
        <v>1140</v>
      </c>
      <c r="G2811">
        <v>60.08</v>
      </c>
      <c r="H2811">
        <v>163.88</v>
      </c>
      <c r="I2811">
        <v>9845.91</v>
      </c>
    </row>
    <row r="2812" spans="1:9" x14ac:dyDescent="0.3">
      <c r="A2812">
        <v>4658702</v>
      </c>
      <c r="B2812">
        <v>9525</v>
      </c>
      <c r="C2812" t="s">
        <v>2152</v>
      </c>
      <c r="D2812" s="1">
        <v>45249</v>
      </c>
      <c r="E2812" t="s">
        <v>1228</v>
      </c>
      <c r="F2812" t="s">
        <v>1410</v>
      </c>
      <c r="G2812">
        <v>96.15</v>
      </c>
      <c r="H2812">
        <v>590.72</v>
      </c>
      <c r="I2812">
        <v>56797.73</v>
      </c>
    </row>
    <row r="2813" spans="1:9" x14ac:dyDescent="0.3">
      <c r="A2813">
        <v>1380487</v>
      </c>
      <c r="B2813">
        <v>9525</v>
      </c>
      <c r="C2813" t="s">
        <v>2152</v>
      </c>
      <c r="D2813" s="1">
        <v>44970</v>
      </c>
      <c r="E2813" t="s">
        <v>1228</v>
      </c>
      <c r="F2813" t="s">
        <v>1941</v>
      </c>
      <c r="G2813">
        <v>50.69</v>
      </c>
      <c r="H2813">
        <v>921.63</v>
      </c>
      <c r="I2813">
        <v>46717.42</v>
      </c>
    </row>
    <row r="2814" spans="1:9" x14ac:dyDescent="0.3">
      <c r="A2814">
        <v>6617127</v>
      </c>
      <c r="B2814">
        <v>9525</v>
      </c>
      <c r="C2814" t="s">
        <v>2152</v>
      </c>
      <c r="D2814" s="1">
        <v>45182</v>
      </c>
      <c r="E2814" t="s">
        <v>1724</v>
      </c>
      <c r="F2814" t="s">
        <v>1271</v>
      </c>
      <c r="G2814">
        <v>25.94</v>
      </c>
      <c r="H2814">
        <v>972.25</v>
      </c>
      <c r="I2814">
        <v>25220.17</v>
      </c>
    </row>
    <row r="2815" spans="1:9" x14ac:dyDescent="0.3">
      <c r="A2815">
        <v>7435442</v>
      </c>
      <c r="B2815">
        <v>9525</v>
      </c>
      <c r="C2815" t="s">
        <v>2152</v>
      </c>
      <c r="D2815" s="1">
        <v>44831</v>
      </c>
      <c r="E2815" t="s">
        <v>965</v>
      </c>
      <c r="F2815" t="s">
        <v>1466</v>
      </c>
      <c r="G2815">
        <v>17.84</v>
      </c>
      <c r="H2815">
        <v>811.99</v>
      </c>
      <c r="I2815">
        <v>14485.9</v>
      </c>
    </row>
    <row r="2816" spans="1:9" x14ac:dyDescent="0.3">
      <c r="A2816">
        <v>6421465</v>
      </c>
      <c r="B2816">
        <v>9525</v>
      </c>
      <c r="C2816" t="s">
        <v>2152</v>
      </c>
      <c r="D2816" s="1">
        <v>45517</v>
      </c>
      <c r="E2816" t="s">
        <v>965</v>
      </c>
      <c r="F2816" t="s">
        <v>1866</v>
      </c>
      <c r="G2816">
        <v>9.06</v>
      </c>
      <c r="H2816">
        <v>497.19</v>
      </c>
      <c r="I2816">
        <v>4504.54</v>
      </c>
    </row>
    <row r="2817" spans="1:9" x14ac:dyDescent="0.3">
      <c r="A2817">
        <v>1925021</v>
      </c>
      <c r="B2817">
        <v>9566</v>
      </c>
      <c r="C2817" t="s">
        <v>2150</v>
      </c>
      <c r="D2817" s="1">
        <v>45206</v>
      </c>
      <c r="E2817" t="s">
        <v>1228</v>
      </c>
      <c r="F2817" t="s">
        <v>1413</v>
      </c>
      <c r="G2817">
        <v>73.42</v>
      </c>
      <c r="H2817">
        <v>556.11</v>
      </c>
      <c r="I2817">
        <v>40829.599999999999</v>
      </c>
    </row>
    <row r="2818" spans="1:9" x14ac:dyDescent="0.3">
      <c r="A2818">
        <v>4200226</v>
      </c>
      <c r="B2818">
        <v>9566</v>
      </c>
      <c r="C2818" t="s">
        <v>2150</v>
      </c>
      <c r="D2818" s="1">
        <v>45009</v>
      </c>
      <c r="E2818" t="s">
        <v>1228</v>
      </c>
      <c r="F2818" t="s">
        <v>1126</v>
      </c>
      <c r="G2818">
        <v>45.75</v>
      </c>
      <c r="H2818">
        <v>922.92</v>
      </c>
      <c r="I2818">
        <v>42223.59</v>
      </c>
    </row>
    <row r="2819" spans="1:9" x14ac:dyDescent="0.3">
      <c r="A2819">
        <v>2084997</v>
      </c>
      <c r="B2819">
        <v>9566</v>
      </c>
      <c r="C2819" t="s">
        <v>2150</v>
      </c>
      <c r="D2819" s="1">
        <v>44959</v>
      </c>
      <c r="E2819" t="s">
        <v>1228</v>
      </c>
      <c r="F2819" t="s">
        <v>1357</v>
      </c>
      <c r="G2819">
        <v>36.24</v>
      </c>
      <c r="H2819">
        <v>892.16</v>
      </c>
      <c r="I2819">
        <v>32331.88</v>
      </c>
    </row>
    <row r="2820" spans="1:9" x14ac:dyDescent="0.3">
      <c r="A2820">
        <v>6117316</v>
      </c>
      <c r="B2820">
        <v>9566</v>
      </c>
      <c r="C2820" t="s">
        <v>2151</v>
      </c>
      <c r="D2820" s="1">
        <v>45222</v>
      </c>
      <c r="E2820" t="s">
        <v>965</v>
      </c>
      <c r="F2820" t="s">
        <v>1574</v>
      </c>
      <c r="G2820">
        <v>41.33</v>
      </c>
      <c r="H2820">
        <v>975.91</v>
      </c>
      <c r="I2820">
        <v>40334.36</v>
      </c>
    </row>
    <row r="2821" spans="1:9" x14ac:dyDescent="0.3">
      <c r="A2821">
        <v>9659554</v>
      </c>
      <c r="B2821">
        <v>9566</v>
      </c>
      <c r="C2821" t="s">
        <v>2151</v>
      </c>
      <c r="D2821" s="1">
        <v>45367</v>
      </c>
      <c r="E2821" t="s">
        <v>1483</v>
      </c>
      <c r="F2821" t="s">
        <v>1333</v>
      </c>
      <c r="G2821">
        <v>58.47</v>
      </c>
      <c r="H2821">
        <v>454.26</v>
      </c>
      <c r="I2821">
        <v>26560.58</v>
      </c>
    </row>
    <row r="2822" spans="1:9" x14ac:dyDescent="0.3">
      <c r="A2822">
        <v>8886093</v>
      </c>
      <c r="B2822">
        <v>9566</v>
      </c>
      <c r="C2822" t="s">
        <v>2151</v>
      </c>
      <c r="D2822" s="1">
        <v>44924</v>
      </c>
      <c r="E2822" t="s">
        <v>1724</v>
      </c>
      <c r="F2822" t="s">
        <v>1208</v>
      </c>
      <c r="G2822">
        <v>31.43</v>
      </c>
      <c r="H2822">
        <v>994.61</v>
      </c>
      <c r="I2822">
        <v>31260.59</v>
      </c>
    </row>
    <row r="2823" spans="1:9" x14ac:dyDescent="0.3">
      <c r="A2823">
        <v>2515975</v>
      </c>
      <c r="B2823">
        <v>9566</v>
      </c>
      <c r="C2823" t="s">
        <v>2151</v>
      </c>
      <c r="D2823" s="1">
        <v>45120</v>
      </c>
      <c r="E2823" t="s">
        <v>1228</v>
      </c>
      <c r="F2823" t="s">
        <v>1060</v>
      </c>
      <c r="G2823">
        <v>79.540000000000006</v>
      </c>
      <c r="H2823">
        <v>463.05</v>
      </c>
      <c r="I2823">
        <v>36831</v>
      </c>
    </row>
    <row r="2824" spans="1:9" x14ac:dyDescent="0.3">
      <c r="A2824">
        <v>9547387</v>
      </c>
      <c r="B2824">
        <v>9566</v>
      </c>
      <c r="C2824" t="s">
        <v>2151</v>
      </c>
      <c r="D2824" s="1">
        <v>45522</v>
      </c>
      <c r="E2824" t="s">
        <v>1228</v>
      </c>
      <c r="F2824" t="s">
        <v>1422</v>
      </c>
      <c r="G2824">
        <v>59.47</v>
      </c>
      <c r="H2824">
        <v>763.92</v>
      </c>
      <c r="I2824">
        <v>45430.32</v>
      </c>
    </row>
    <row r="2825" spans="1:9" x14ac:dyDescent="0.3">
      <c r="A2825">
        <v>8394627</v>
      </c>
      <c r="B2825">
        <v>9566</v>
      </c>
      <c r="C2825" t="s">
        <v>2152</v>
      </c>
      <c r="D2825" s="1">
        <v>45039</v>
      </c>
      <c r="E2825" t="s">
        <v>1483</v>
      </c>
      <c r="F2825" t="s">
        <v>1146</v>
      </c>
      <c r="G2825">
        <v>3.04</v>
      </c>
      <c r="H2825">
        <v>350.31</v>
      </c>
      <c r="I2825">
        <v>1064.94</v>
      </c>
    </row>
    <row r="2826" spans="1:9" x14ac:dyDescent="0.3">
      <c r="A2826">
        <v>8351141</v>
      </c>
      <c r="B2826">
        <v>9566</v>
      </c>
      <c r="C2826" t="s">
        <v>2152</v>
      </c>
      <c r="D2826" s="1">
        <v>45007</v>
      </c>
      <c r="E2826" t="s">
        <v>1483</v>
      </c>
      <c r="F2826" t="s">
        <v>1216</v>
      </c>
      <c r="G2826">
        <v>13.57</v>
      </c>
      <c r="H2826">
        <v>931.79</v>
      </c>
      <c r="I2826">
        <v>12644.39</v>
      </c>
    </row>
    <row r="2827" spans="1:9" x14ac:dyDescent="0.3">
      <c r="A2827">
        <v>1331889</v>
      </c>
      <c r="B2827">
        <v>9566</v>
      </c>
      <c r="C2827" t="s">
        <v>2152</v>
      </c>
      <c r="D2827" s="1">
        <v>45129</v>
      </c>
      <c r="E2827" t="s">
        <v>1724</v>
      </c>
      <c r="F2827" t="s">
        <v>1523</v>
      </c>
      <c r="G2827">
        <v>65.540000000000006</v>
      </c>
      <c r="H2827">
        <v>706.92</v>
      </c>
      <c r="I2827">
        <v>46331.54</v>
      </c>
    </row>
    <row r="2828" spans="1:9" x14ac:dyDescent="0.3">
      <c r="A2828">
        <v>1044859</v>
      </c>
      <c r="B2828">
        <v>9566</v>
      </c>
      <c r="C2828" t="s">
        <v>2152</v>
      </c>
      <c r="D2828" s="1">
        <v>45481</v>
      </c>
      <c r="E2828" t="s">
        <v>1724</v>
      </c>
      <c r="F2828" t="s">
        <v>1754</v>
      </c>
      <c r="G2828">
        <v>98.91</v>
      </c>
      <c r="H2828">
        <v>324.33</v>
      </c>
      <c r="I2828">
        <v>32079.48</v>
      </c>
    </row>
    <row r="2829" spans="1:9" x14ac:dyDescent="0.3">
      <c r="A2829">
        <v>3630185</v>
      </c>
      <c r="B2829">
        <v>9566</v>
      </c>
      <c r="C2829" t="s">
        <v>2152</v>
      </c>
      <c r="D2829" s="1">
        <v>44984</v>
      </c>
      <c r="E2829" t="s">
        <v>965</v>
      </c>
      <c r="F2829" t="s">
        <v>1495</v>
      </c>
      <c r="G2829">
        <v>19.850000000000001</v>
      </c>
      <c r="H2829">
        <v>72.28</v>
      </c>
      <c r="I2829">
        <v>1434.76</v>
      </c>
    </row>
    <row r="2830" spans="1:9" x14ac:dyDescent="0.3">
      <c r="A2830">
        <v>9312528</v>
      </c>
      <c r="B2830">
        <v>9575</v>
      </c>
      <c r="C2830" t="s">
        <v>2150</v>
      </c>
      <c r="D2830" s="1">
        <v>45437</v>
      </c>
      <c r="E2830" t="s">
        <v>965</v>
      </c>
      <c r="F2830" t="s">
        <v>1910</v>
      </c>
      <c r="G2830">
        <v>45.91</v>
      </c>
      <c r="H2830">
        <v>544.34</v>
      </c>
      <c r="I2830">
        <v>24990.65</v>
      </c>
    </row>
    <row r="2831" spans="1:9" x14ac:dyDescent="0.3">
      <c r="A2831">
        <v>5614812</v>
      </c>
      <c r="B2831">
        <v>9575</v>
      </c>
      <c r="C2831" t="s">
        <v>2150</v>
      </c>
      <c r="D2831" s="1">
        <v>45311</v>
      </c>
      <c r="E2831" t="s">
        <v>1724</v>
      </c>
      <c r="F2831" t="s">
        <v>1098</v>
      </c>
      <c r="G2831">
        <v>42.43</v>
      </c>
      <c r="H2831">
        <v>991.52</v>
      </c>
      <c r="I2831">
        <v>42070.19</v>
      </c>
    </row>
    <row r="2832" spans="1:9" x14ac:dyDescent="0.3">
      <c r="A2832">
        <v>9349987</v>
      </c>
      <c r="B2832">
        <v>9575</v>
      </c>
      <c r="C2832" t="s">
        <v>2150</v>
      </c>
      <c r="D2832" s="1">
        <v>45016</v>
      </c>
      <c r="E2832" t="s">
        <v>1724</v>
      </c>
      <c r="F2832" t="s">
        <v>1346</v>
      </c>
      <c r="G2832">
        <v>93.36</v>
      </c>
      <c r="H2832">
        <v>500.94</v>
      </c>
      <c r="I2832">
        <v>46767.76</v>
      </c>
    </row>
    <row r="2833" spans="1:9" x14ac:dyDescent="0.3">
      <c r="A2833">
        <v>1352776</v>
      </c>
      <c r="B2833">
        <v>9575</v>
      </c>
      <c r="C2833" t="s">
        <v>2151</v>
      </c>
      <c r="D2833" s="1">
        <v>45219</v>
      </c>
      <c r="E2833" t="s">
        <v>1724</v>
      </c>
      <c r="F2833" t="s">
        <v>1585</v>
      </c>
      <c r="G2833">
        <v>98.78</v>
      </c>
      <c r="H2833">
        <v>163.72999999999999</v>
      </c>
      <c r="I2833">
        <v>16173.25</v>
      </c>
    </row>
    <row r="2834" spans="1:9" x14ac:dyDescent="0.3">
      <c r="A2834">
        <v>6294421</v>
      </c>
      <c r="B2834">
        <v>9575</v>
      </c>
      <c r="C2834" t="s">
        <v>2151</v>
      </c>
      <c r="D2834" s="1">
        <v>45024</v>
      </c>
      <c r="E2834" t="s">
        <v>1724</v>
      </c>
      <c r="F2834" t="s">
        <v>1732</v>
      </c>
      <c r="G2834">
        <v>85.82</v>
      </c>
      <c r="H2834">
        <v>868.27</v>
      </c>
      <c r="I2834">
        <v>74514.929999999993</v>
      </c>
    </row>
    <row r="2835" spans="1:9" x14ac:dyDescent="0.3">
      <c r="A2835">
        <v>8592333</v>
      </c>
      <c r="B2835">
        <v>9575</v>
      </c>
      <c r="C2835" t="s">
        <v>2152</v>
      </c>
      <c r="D2835" s="1">
        <v>45039</v>
      </c>
      <c r="E2835" t="s">
        <v>1483</v>
      </c>
      <c r="F2835" t="s">
        <v>1821</v>
      </c>
      <c r="G2835">
        <v>99.21</v>
      </c>
      <c r="H2835">
        <v>205.28</v>
      </c>
      <c r="I2835">
        <v>20365.830000000002</v>
      </c>
    </row>
    <row r="2836" spans="1:9" x14ac:dyDescent="0.3">
      <c r="A2836">
        <v>2238136</v>
      </c>
      <c r="B2836">
        <v>9575</v>
      </c>
      <c r="C2836" t="s">
        <v>2152</v>
      </c>
      <c r="D2836" s="1">
        <v>45513</v>
      </c>
      <c r="E2836" t="s">
        <v>1483</v>
      </c>
      <c r="F2836" t="s">
        <v>1819</v>
      </c>
      <c r="G2836">
        <v>98.43</v>
      </c>
      <c r="H2836">
        <v>277.58999999999997</v>
      </c>
      <c r="I2836">
        <v>27323.18</v>
      </c>
    </row>
    <row r="2837" spans="1:9" x14ac:dyDescent="0.3">
      <c r="A2837">
        <v>5474816</v>
      </c>
      <c r="B2837">
        <v>9575</v>
      </c>
      <c r="C2837" t="s">
        <v>2152</v>
      </c>
      <c r="D2837" s="1">
        <v>45174</v>
      </c>
      <c r="E2837" t="s">
        <v>1483</v>
      </c>
      <c r="F2837" t="s">
        <v>1443</v>
      </c>
      <c r="G2837">
        <v>23.05</v>
      </c>
      <c r="H2837">
        <v>196.23</v>
      </c>
      <c r="I2837">
        <v>4523.1000000000004</v>
      </c>
    </row>
    <row r="2838" spans="1:9" x14ac:dyDescent="0.3">
      <c r="A2838">
        <v>3348175</v>
      </c>
      <c r="B2838">
        <v>9575</v>
      </c>
      <c r="C2838" t="s">
        <v>2152</v>
      </c>
      <c r="D2838" s="1">
        <v>44963</v>
      </c>
      <c r="E2838" t="s">
        <v>1228</v>
      </c>
      <c r="F2838" t="s">
        <v>1452</v>
      </c>
      <c r="G2838">
        <v>98.52</v>
      </c>
      <c r="H2838">
        <v>459.37</v>
      </c>
      <c r="I2838">
        <v>45257.13</v>
      </c>
    </row>
    <row r="2839" spans="1:9" x14ac:dyDescent="0.3">
      <c r="A2839">
        <v>2740115</v>
      </c>
      <c r="B2839">
        <v>9575</v>
      </c>
      <c r="C2839" t="s">
        <v>2152</v>
      </c>
      <c r="D2839" s="1">
        <v>45455</v>
      </c>
      <c r="E2839" t="s">
        <v>1228</v>
      </c>
      <c r="F2839" t="s">
        <v>1735</v>
      </c>
      <c r="G2839">
        <v>26.57</v>
      </c>
      <c r="H2839">
        <v>828.38</v>
      </c>
      <c r="I2839">
        <v>22010.06</v>
      </c>
    </row>
    <row r="2840" spans="1:9" x14ac:dyDescent="0.3">
      <c r="A2840">
        <v>8707307</v>
      </c>
      <c r="B2840">
        <v>9575</v>
      </c>
      <c r="C2840" t="s">
        <v>2152</v>
      </c>
      <c r="D2840" s="1">
        <v>45346</v>
      </c>
      <c r="E2840" t="s">
        <v>1228</v>
      </c>
      <c r="F2840" t="s">
        <v>1392</v>
      </c>
      <c r="G2840">
        <v>42.11</v>
      </c>
      <c r="H2840">
        <v>643.01</v>
      </c>
      <c r="I2840">
        <v>27077.15</v>
      </c>
    </row>
    <row r="2841" spans="1:9" x14ac:dyDescent="0.3">
      <c r="A2841">
        <v>2086643</v>
      </c>
      <c r="B2841">
        <v>9575</v>
      </c>
      <c r="C2841" t="s">
        <v>2152</v>
      </c>
      <c r="D2841" s="1">
        <v>44848</v>
      </c>
      <c r="E2841" t="s">
        <v>1724</v>
      </c>
      <c r="F2841" t="s">
        <v>1856</v>
      </c>
      <c r="G2841">
        <v>31.42</v>
      </c>
      <c r="H2841">
        <v>681.6</v>
      </c>
      <c r="I2841">
        <v>21415.87</v>
      </c>
    </row>
    <row r="2842" spans="1:9" x14ac:dyDescent="0.3">
      <c r="A2842">
        <v>1199761</v>
      </c>
      <c r="B2842">
        <v>9575</v>
      </c>
      <c r="C2842" t="s">
        <v>2152</v>
      </c>
      <c r="D2842" s="1">
        <v>44987</v>
      </c>
      <c r="E2842" t="s">
        <v>965</v>
      </c>
      <c r="F2842" t="s">
        <v>1012</v>
      </c>
      <c r="G2842">
        <v>54.3</v>
      </c>
      <c r="H2842">
        <v>937.17</v>
      </c>
      <c r="I2842">
        <v>50888.33</v>
      </c>
    </row>
    <row r="2843" spans="1:9" x14ac:dyDescent="0.3">
      <c r="A2843">
        <v>3185075</v>
      </c>
      <c r="B2843">
        <v>9656</v>
      </c>
      <c r="C2843" t="s">
        <v>2150</v>
      </c>
      <c r="D2843" s="1">
        <v>45056</v>
      </c>
      <c r="E2843" t="s">
        <v>1483</v>
      </c>
      <c r="F2843" t="s">
        <v>1259</v>
      </c>
      <c r="G2843">
        <v>71.41</v>
      </c>
      <c r="H2843">
        <v>400.95</v>
      </c>
      <c r="I2843">
        <v>28631.84</v>
      </c>
    </row>
    <row r="2844" spans="1:9" x14ac:dyDescent="0.3">
      <c r="A2844">
        <v>8010101</v>
      </c>
      <c r="B2844">
        <v>9656</v>
      </c>
      <c r="C2844" t="s">
        <v>2150</v>
      </c>
      <c r="D2844" s="1">
        <v>44976</v>
      </c>
      <c r="E2844" t="s">
        <v>1483</v>
      </c>
      <c r="F2844" t="s">
        <v>967</v>
      </c>
      <c r="G2844">
        <v>7.06</v>
      </c>
      <c r="H2844">
        <v>740.55</v>
      </c>
      <c r="I2844">
        <v>5228.28</v>
      </c>
    </row>
    <row r="2845" spans="1:9" x14ac:dyDescent="0.3">
      <c r="A2845">
        <v>1116207</v>
      </c>
      <c r="B2845">
        <v>9656</v>
      </c>
      <c r="C2845" t="s">
        <v>2150</v>
      </c>
      <c r="D2845" s="1">
        <v>45210</v>
      </c>
      <c r="E2845" t="s">
        <v>965</v>
      </c>
      <c r="F2845" t="s">
        <v>1213</v>
      </c>
      <c r="G2845">
        <v>84.09</v>
      </c>
      <c r="H2845">
        <v>96.37</v>
      </c>
      <c r="I2845">
        <v>8103.75</v>
      </c>
    </row>
    <row r="2846" spans="1:9" x14ac:dyDescent="0.3">
      <c r="A2846">
        <v>1545152</v>
      </c>
      <c r="B2846">
        <v>9656</v>
      </c>
      <c r="C2846" t="s">
        <v>2150</v>
      </c>
      <c r="D2846" s="1">
        <v>45225</v>
      </c>
      <c r="E2846" t="s">
        <v>965</v>
      </c>
      <c r="F2846" t="s">
        <v>992</v>
      </c>
      <c r="G2846">
        <v>13.6</v>
      </c>
      <c r="H2846">
        <v>884.59</v>
      </c>
      <c r="I2846">
        <v>12030.42</v>
      </c>
    </row>
    <row r="2847" spans="1:9" x14ac:dyDescent="0.3">
      <c r="A2847">
        <v>6239037</v>
      </c>
      <c r="B2847">
        <v>9656</v>
      </c>
      <c r="C2847" t="s">
        <v>2150</v>
      </c>
      <c r="D2847" s="1">
        <v>45159</v>
      </c>
      <c r="E2847" t="s">
        <v>1228</v>
      </c>
      <c r="F2847" t="s">
        <v>1677</v>
      </c>
      <c r="G2847">
        <v>36.35</v>
      </c>
      <c r="H2847">
        <v>707.59</v>
      </c>
      <c r="I2847">
        <v>25720.9</v>
      </c>
    </row>
    <row r="2848" spans="1:9" x14ac:dyDescent="0.3">
      <c r="A2848">
        <v>8717424</v>
      </c>
      <c r="B2848">
        <v>9656</v>
      </c>
      <c r="C2848" t="s">
        <v>2150</v>
      </c>
      <c r="D2848" s="1">
        <v>45219</v>
      </c>
      <c r="E2848" t="s">
        <v>1228</v>
      </c>
      <c r="F2848" t="s">
        <v>1602</v>
      </c>
      <c r="G2848">
        <v>29.24</v>
      </c>
      <c r="H2848">
        <v>136.29</v>
      </c>
      <c r="I2848">
        <v>3985.12</v>
      </c>
    </row>
    <row r="2849" spans="1:9" x14ac:dyDescent="0.3">
      <c r="A2849">
        <v>3538196</v>
      </c>
      <c r="B2849">
        <v>9656</v>
      </c>
      <c r="C2849" t="s">
        <v>2150</v>
      </c>
      <c r="D2849" s="1">
        <v>45153</v>
      </c>
      <c r="E2849" t="s">
        <v>1228</v>
      </c>
      <c r="F2849" t="s">
        <v>1015</v>
      </c>
      <c r="G2849">
        <v>27.79</v>
      </c>
      <c r="H2849">
        <v>855.72</v>
      </c>
      <c r="I2849">
        <v>23780.46</v>
      </c>
    </row>
    <row r="2850" spans="1:9" x14ac:dyDescent="0.3">
      <c r="A2850">
        <v>9565780</v>
      </c>
      <c r="B2850">
        <v>9656</v>
      </c>
      <c r="C2850" t="s">
        <v>2150</v>
      </c>
      <c r="D2850" s="1">
        <v>45019</v>
      </c>
      <c r="E2850" t="s">
        <v>1228</v>
      </c>
      <c r="F2850" t="s">
        <v>1826</v>
      </c>
      <c r="G2850">
        <v>22.2</v>
      </c>
      <c r="H2850">
        <v>945.14</v>
      </c>
      <c r="I2850">
        <v>20982.11</v>
      </c>
    </row>
    <row r="2851" spans="1:9" x14ac:dyDescent="0.3">
      <c r="A2851">
        <v>8555068</v>
      </c>
      <c r="B2851">
        <v>9656</v>
      </c>
      <c r="C2851" t="s">
        <v>2150</v>
      </c>
      <c r="D2851" s="1">
        <v>44959</v>
      </c>
      <c r="E2851" t="s">
        <v>1724</v>
      </c>
      <c r="F2851" t="s">
        <v>1276</v>
      </c>
      <c r="G2851">
        <v>99.56</v>
      </c>
      <c r="H2851">
        <v>768.17</v>
      </c>
      <c r="I2851">
        <v>76479.009999999995</v>
      </c>
    </row>
    <row r="2852" spans="1:9" x14ac:dyDescent="0.3">
      <c r="A2852">
        <v>8259247</v>
      </c>
      <c r="B2852">
        <v>9656</v>
      </c>
      <c r="C2852" t="s">
        <v>2150</v>
      </c>
      <c r="D2852" s="1">
        <v>44953</v>
      </c>
      <c r="E2852" t="s">
        <v>1724</v>
      </c>
      <c r="F2852" t="s">
        <v>982</v>
      </c>
      <c r="G2852">
        <v>60.58</v>
      </c>
      <c r="H2852">
        <v>482.8</v>
      </c>
      <c r="I2852">
        <v>29248.02</v>
      </c>
    </row>
    <row r="2853" spans="1:9" x14ac:dyDescent="0.3">
      <c r="A2853">
        <v>7332688</v>
      </c>
      <c r="B2853">
        <v>9656</v>
      </c>
      <c r="C2853" t="s">
        <v>2151</v>
      </c>
      <c r="D2853" s="1">
        <v>45540</v>
      </c>
      <c r="E2853" t="s">
        <v>965</v>
      </c>
      <c r="F2853" t="s">
        <v>1537</v>
      </c>
      <c r="G2853">
        <v>4.4000000000000004</v>
      </c>
      <c r="H2853">
        <v>874.77</v>
      </c>
      <c r="I2853">
        <v>3848.99</v>
      </c>
    </row>
    <row r="2854" spans="1:9" x14ac:dyDescent="0.3">
      <c r="A2854">
        <v>2234996</v>
      </c>
      <c r="B2854">
        <v>9656</v>
      </c>
      <c r="C2854" t="s">
        <v>2151</v>
      </c>
      <c r="D2854" s="1">
        <v>45025</v>
      </c>
      <c r="E2854" t="s">
        <v>1483</v>
      </c>
      <c r="F2854" t="s">
        <v>1596</v>
      </c>
      <c r="G2854">
        <v>19.899999999999999</v>
      </c>
      <c r="H2854">
        <v>761.89</v>
      </c>
      <c r="I2854">
        <v>15161.61</v>
      </c>
    </row>
    <row r="2855" spans="1:9" x14ac:dyDescent="0.3">
      <c r="A2855">
        <v>9906132</v>
      </c>
      <c r="B2855">
        <v>9656</v>
      </c>
      <c r="C2855" t="s">
        <v>2151</v>
      </c>
      <c r="D2855" s="1">
        <v>45482</v>
      </c>
      <c r="E2855" t="s">
        <v>1724</v>
      </c>
      <c r="F2855" t="s">
        <v>1409</v>
      </c>
      <c r="G2855">
        <v>1.5</v>
      </c>
      <c r="H2855">
        <v>774.14</v>
      </c>
      <c r="I2855">
        <v>1161.21</v>
      </c>
    </row>
    <row r="2856" spans="1:9" x14ac:dyDescent="0.3">
      <c r="A2856">
        <v>1064384</v>
      </c>
      <c r="B2856">
        <v>9656</v>
      </c>
      <c r="C2856" t="s">
        <v>2151</v>
      </c>
      <c r="D2856" s="1">
        <v>45533</v>
      </c>
      <c r="E2856" t="s">
        <v>1228</v>
      </c>
      <c r="F2856" t="s">
        <v>1341</v>
      </c>
      <c r="G2856">
        <v>82.67</v>
      </c>
      <c r="H2856">
        <v>262.29000000000002</v>
      </c>
      <c r="I2856">
        <v>21683.51</v>
      </c>
    </row>
    <row r="2857" spans="1:9" x14ac:dyDescent="0.3">
      <c r="A2857">
        <v>6681860</v>
      </c>
      <c r="B2857">
        <v>9656</v>
      </c>
      <c r="C2857" t="s">
        <v>2152</v>
      </c>
      <c r="D2857" s="1">
        <v>45110</v>
      </c>
      <c r="E2857" t="s">
        <v>1483</v>
      </c>
      <c r="F2857" t="s">
        <v>1066</v>
      </c>
      <c r="G2857">
        <v>18.64</v>
      </c>
      <c r="H2857">
        <v>152.78</v>
      </c>
      <c r="I2857">
        <v>2847.82</v>
      </c>
    </row>
    <row r="2858" spans="1:9" x14ac:dyDescent="0.3">
      <c r="A2858">
        <v>3024730</v>
      </c>
      <c r="B2858">
        <v>9656</v>
      </c>
      <c r="C2858" t="s">
        <v>2152</v>
      </c>
      <c r="D2858" s="1">
        <v>45496</v>
      </c>
      <c r="E2858" t="s">
        <v>1483</v>
      </c>
      <c r="F2858" t="s">
        <v>1437</v>
      </c>
      <c r="G2858">
        <v>91.54</v>
      </c>
      <c r="H2858">
        <v>456.2</v>
      </c>
      <c r="I2858">
        <v>41760.550000000003</v>
      </c>
    </row>
    <row r="2859" spans="1:9" x14ac:dyDescent="0.3">
      <c r="A2859">
        <v>3013519</v>
      </c>
      <c r="B2859">
        <v>9656</v>
      </c>
      <c r="C2859" t="s">
        <v>2152</v>
      </c>
      <c r="D2859" s="1">
        <v>45524</v>
      </c>
      <c r="E2859" t="s">
        <v>1724</v>
      </c>
      <c r="F2859" t="s">
        <v>1650</v>
      </c>
      <c r="G2859">
        <v>13.92</v>
      </c>
      <c r="H2859">
        <v>844.77</v>
      </c>
      <c r="I2859">
        <v>11759.2</v>
      </c>
    </row>
    <row r="2860" spans="1:9" x14ac:dyDescent="0.3">
      <c r="A2860">
        <v>5370435</v>
      </c>
      <c r="B2860">
        <v>9656</v>
      </c>
      <c r="C2860" t="s">
        <v>2152</v>
      </c>
      <c r="D2860" s="1">
        <v>44989</v>
      </c>
      <c r="E2860" t="s">
        <v>965</v>
      </c>
      <c r="F2860" t="s">
        <v>1314</v>
      </c>
      <c r="G2860">
        <v>49.68</v>
      </c>
      <c r="H2860">
        <v>791.15</v>
      </c>
      <c r="I2860">
        <v>39304.33</v>
      </c>
    </row>
    <row r="2861" spans="1:9" x14ac:dyDescent="0.3">
      <c r="A2861">
        <v>7639089</v>
      </c>
      <c r="B2861">
        <v>9698</v>
      </c>
      <c r="C2861" t="s">
        <v>2150</v>
      </c>
      <c r="D2861" s="1">
        <v>45274</v>
      </c>
      <c r="E2861" t="s">
        <v>1483</v>
      </c>
      <c r="F2861" t="s">
        <v>1849</v>
      </c>
      <c r="G2861">
        <v>1.58</v>
      </c>
      <c r="H2861">
        <v>179.74</v>
      </c>
      <c r="I2861">
        <v>283.99</v>
      </c>
    </row>
    <row r="2862" spans="1:9" x14ac:dyDescent="0.3">
      <c r="A2862">
        <v>8310235</v>
      </c>
      <c r="B2862">
        <v>9698</v>
      </c>
      <c r="C2862" t="s">
        <v>2150</v>
      </c>
      <c r="D2862" s="1">
        <v>45156</v>
      </c>
      <c r="E2862" t="s">
        <v>1483</v>
      </c>
      <c r="F2862" t="s">
        <v>1151</v>
      </c>
      <c r="G2862">
        <v>73.510000000000005</v>
      </c>
      <c r="H2862">
        <v>882.16</v>
      </c>
      <c r="I2862">
        <v>64847.58</v>
      </c>
    </row>
    <row r="2863" spans="1:9" x14ac:dyDescent="0.3">
      <c r="A2863">
        <v>3445894</v>
      </c>
      <c r="B2863">
        <v>9698</v>
      </c>
      <c r="C2863" t="s">
        <v>2150</v>
      </c>
      <c r="D2863" s="1">
        <v>45288</v>
      </c>
      <c r="E2863" t="s">
        <v>965</v>
      </c>
      <c r="F2863" t="s">
        <v>1281</v>
      </c>
      <c r="G2863">
        <v>51.87</v>
      </c>
      <c r="H2863">
        <v>127.94</v>
      </c>
      <c r="I2863">
        <v>6636.25</v>
      </c>
    </row>
    <row r="2864" spans="1:9" x14ac:dyDescent="0.3">
      <c r="A2864">
        <v>7854114</v>
      </c>
      <c r="B2864">
        <v>9698</v>
      </c>
      <c r="C2864" t="s">
        <v>2150</v>
      </c>
      <c r="D2864" s="1">
        <v>44879</v>
      </c>
      <c r="E2864" t="s">
        <v>1228</v>
      </c>
      <c r="F2864" t="s">
        <v>1196</v>
      </c>
      <c r="G2864">
        <v>34.520000000000003</v>
      </c>
      <c r="H2864">
        <v>980.61</v>
      </c>
      <c r="I2864">
        <v>33850.660000000003</v>
      </c>
    </row>
    <row r="2865" spans="1:9" x14ac:dyDescent="0.3">
      <c r="A2865">
        <v>9492556</v>
      </c>
      <c r="B2865">
        <v>9698</v>
      </c>
      <c r="C2865" t="s">
        <v>2150</v>
      </c>
      <c r="D2865" s="1">
        <v>45231</v>
      </c>
      <c r="E2865" t="s">
        <v>1724</v>
      </c>
      <c r="F2865" t="s">
        <v>1429</v>
      </c>
      <c r="G2865">
        <v>59.11</v>
      </c>
      <c r="H2865">
        <v>886.44</v>
      </c>
      <c r="I2865">
        <v>52397.47</v>
      </c>
    </row>
    <row r="2866" spans="1:9" x14ac:dyDescent="0.3">
      <c r="A2866">
        <v>8102804</v>
      </c>
      <c r="B2866">
        <v>9698</v>
      </c>
      <c r="C2866" t="s">
        <v>2150</v>
      </c>
      <c r="D2866" s="1">
        <v>45301</v>
      </c>
      <c r="E2866" t="s">
        <v>1724</v>
      </c>
      <c r="F2866" t="s">
        <v>1442</v>
      </c>
      <c r="G2866">
        <v>24.98</v>
      </c>
      <c r="H2866">
        <v>920.06</v>
      </c>
      <c r="I2866">
        <v>22983.1</v>
      </c>
    </row>
    <row r="2867" spans="1:9" x14ac:dyDescent="0.3">
      <c r="A2867">
        <v>5859121</v>
      </c>
      <c r="B2867">
        <v>9698</v>
      </c>
      <c r="C2867" t="s">
        <v>2150</v>
      </c>
      <c r="D2867" s="1">
        <v>44893</v>
      </c>
      <c r="E2867" t="s">
        <v>1724</v>
      </c>
      <c r="F2867" t="s">
        <v>1363</v>
      </c>
      <c r="G2867">
        <v>8.14</v>
      </c>
      <c r="H2867">
        <v>426.38</v>
      </c>
      <c r="I2867">
        <v>3470.73</v>
      </c>
    </row>
    <row r="2868" spans="1:9" x14ac:dyDescent="0.3">
      <c r="A2868">
        <v>9289461</v>
      </c>
      <c r="B2868">
        <v>9698</v>
      </c>
      <c r="C2868" t="s">
        <v>2151</v>
      </c>
      <c r="D2868" s="1">
        <v>45259</v>
      </c>
      <c r="E2868" t="s">
        <v>1483</v>
      </c>
      <c r="F2868" t="s">
        <v>1217</v>
      </c>
      <c r="G2868">
        <v>5.54</v>
      </c>
      <c r="H2868">
        <v>80.739999999999995</v>
      </c>
      <c r="I2868">
        <v>447.3</v>
      </c>
    </row>
    <row r="2869" spans="1:9" x14ac:dyDescent="0.3">
      <c r="A2869">
        <v>1530855</v>
      </c>
      <c r="B2869">
        <v>9698</v>
      </c>
      <c r="C2869" t="s">
        <v>2151</v>
      </c>
      <c r="D2869" s="1">
        <v>45367</v>
      </c>
      <c r="E2869" t="s">
        <v>1483</v>
      </c>
      <c r="F2869" t="s">
        <v>1513</v>
      </c>
      <c r="G2869">
        <v>70.989999999999995</v>
      </c>
      <c r="H2869">
        <v>553.97</v>
      </c>
      <c r="I2869">
        <v>39326.33</v>
      </c>
    </row>
    <row r="2870" spans="1:9" x14ac:dyDescent="0.3">
      <c r="A2870">
        <v>3029357</v>
      </c>
      <c r="B2870">
        <v>9698</v>
      </c>
      <c r="C2870" t="s">
        <v>2151</v>
      </c>
      <c r="D2870" s="1">
        <v>45549</v>
      </c>
      <c r="E2870" t="s">
        <v>1228</v>
      </c>
      <c r="F2870" t="s">
        <v>1113</v>
      </c>
      <c r="G2870">
        <v>79.8</v>
      </c>
      <c r="H2870">
        <v>771.81</v>
      </c>
      <c r="I2870">
        <v>61590.44</v>
      </c>
    </row>
    <row r="2871" spans="1:9" x14ac:dyDescent="0.3">
      <c r="A2871">
        <v>9804704</v>
      </c>
      <c r="B2871">
        <v>9698</v>
      </c>
      <c r="C2871" t="s">
        <v>2151</v>
      </c>
      <c r="D2871" s="1">
        <v>45277</v>
      </c>
      <c r="E2871" t="s">
        <v>1228</v>
      </c>
      <c r="F2871" t="s">
        <v>1206</v>
      </c>
      <c r="G2871">
        <v>78.599999999999994</v>
      </c>
      <c r="H2871">
        <v>631.79</v>
      </c>
      <c r="I2871">
        <v>49658.69</v>
      </c>
    </row>
    <row r="2872" spans="1:9" x14ac:dyDescent="0.3">
      <c r="A2872">
        <v>1407866</v>
      </c>
      <c r="B2872">
        <v>9698</v>
      </c>
      <c r="C2872" t="s">
        <v>2152</v>
      </c>
      <c r="D2872" s="1">
        <v>44890</v>
      </c>
      <c r="E2872" t="s">
        <v>965</v>
      </c>
      <c r="F2872" t="s">
        <v>1041</v>
      </c>
      <c r="G2872">
        <v>39.85</v>
      </c>
      <c r="H2872">
        <v>532.87</v>
      </c>
      <c r="I2872">
        <v>21234.87</v>
      </c>
    </row>
    <row r="2873" spans="1:9" x14ac:dyDescent="0.3">
      <c r="A2873">
        <v>4986075</v>
      </c>
      <c r="B2873">
        <v>9698</v>
      </c>
      <c r="C2873" t="s">
        <v>2152</v>
      </c>
      <c r="D2873" s="1">
        <v>45125</v>
      </c>
      <c r="E2873" t="s">
        <v>965</v>
      </c>
      <c r="F2873" t="s">
        <v>1142</v>
      </c>
      <c r="G2873">
        <v>10.59</v>
      </c>
      <c r="H2873">
        <v>941.85</v>
      </c>
      <c r="I2873">
        <v>9974.19</v>
      </c>
    </row>
    <row r="2874" spans="1:9" x14ac:dyDescent="0.3">
      <c r="A2874">
        <v>4433515</v>
      </c>
      <c r="B2874">
        <v>9698</v>
      </c>
      <c r="C2874" t="s">
        <v>2152</v>
      </c>
      <c r="D2874" s="1">
        <v>45439</v>
      </c>
      <c r="E2874" t="s">
        <v>965</v>
      </c>
      <c r="F2874" t="s">
        <v>1021</v>
      </c>
      <c r="G2874">
        <v>44.62</v>
      </c>
      <c r="H2874">
        <v>108.98</v>
      </c>
      <c r="I2874">
        <v>4862.6899999999996</v>
      </c>
    </row>
    <row r="2875" spans="1:9" x14ac:dyDescent="0.3">
      <c r="A2875">
        <v>9142898</v>
      </c>
      <c r="B2875">
        <v>9730</v>
      </c>
      <c r="C2875" t="s">
        <v>2150</v>
      </c>
      <c r="D2875" s="1">
        <v>45234</v>
      </c>
      <c r="E2875" t="s">
        <v>965</v>
      </c>
      <c r="F2875" t="s">
        <v>1913</v>
      </c>
      <c r="G2875">
        <v>59.55</v>
      </c>
      <c r="H2875">
        <v>825.96</v>
      </c>
      <c r="I2875">
        <v>49185.919999999998</v>
      </c>
    </row>
    <row r="2876" spans="1:9" x14ac:dyDescent="0.3">
      <c r="A2876">
        <v>3201001</v>
      </c>
      <c r="B2876">
        <v>9730</v>
      </c>
      <c r="C2876" t="s">
        <v>2150</v>
      </c>
      <c r="D2876" s="1">
        <v>45123</v>
      </c>
      <c r="E2876" t="s">
        <v>1228</v>
      </c>
      <c r="F2876" t="s">
        <v>1495</v>
      </c>
      <c r="G2876">
        <v>97.6</v>
      </c>
      <c r="H2876">
        <v>816.32</v>
      </c>
      <c r="I2876">
        <v>79672.83</v>
      </c>
    </row>
    <row r="2877" spans="1:9" x14ac:dyDescent="0.3">
      <c r="A2877">
        <v>2736318</v>
      </c>
      <c r="B2877">
        <v>9730</v>
      </c>
      <c r="C2877" t="s">
        <v>2150</v>
      </c>
      <c r="D2877" s="1">
        <v>45338</v>
      </c>
      <c r="E2877" t="s">
        <v>1724</v>
      </c>
      <c r="F2877" t="s">
        <v>1359</v>
      </c>
      <c r="G2877">
        <v>30.78</v>
      </c>
      <c r="H2877">
        <v>449.35</v>
      </c>
      <c r="I2877">
        <v>13830.99</v>
      </c>
    </row>
    <row r="2878" spans="1:9" x14ac:dyDescent="0.3">
      <c r="A2878">
        <v>6682035</v>
      </c>
      <c r="B2878">
        <v>9730</v>
      </c>
      <c r="C2878" t="s">
        <v>2151</v>
      </c>
      <c r="D2878" s="1">
        <v>45052</v>
      </c>
      <c r="E2878" t="s">
        <v>1483</v>
      </c>
      <c r="F2878" t="s">
        <v>1192</v>
      </c>
      <c r="G2878">
        <v>3.17</v>
      </c>
      <c r="H2878">
        <v>707.09</v>
      </c>
      <c r="I2878">
        <v>2241.48</v>
      </c>
    </row>
    <row r="2879" spans="1:9" x14ac:dyDescent="0.3">
      <c r="A2879">
        <v>1559541</v>
      </c>
      <c r="B2879">
        <v>9730</v>
      </c>
      <c r="C2879" t="s">
        <v>2151</v>
      </c>
      <c r="D2879" s="1">
        <v>45253</v>
      </c>
      <c r="E2879" t="s">
        <v>1483</v>
      </c>
      <c r="F2879" t="s">
        <v>1001</v>
      </c>
      <c r="G2879">
        <v>79.53</v>
      </c>
      <c r="H2879">
        <v>733.3</v>
      </c>
      <c r="I2879">
        <v>58319.35</v>
      </c>
    </row>
    <row r="2880" spans="1:9" x14ac:dyDescent="0.3">
      <c r="A2880">
        <v>6013220</v>
      </c>
      <c r="B2880">
        <v>9730</v>
      </c>
      <c r="C2880" t="s">
        <v>2151</v>
      </c>
      <c r="D2880" s="1">
        <v>45428</v>
      </c>
      <c r="E2880" t="s">
        <v>1724</v>
      </c>
      <c r="F2880" t="s">
        <v>970</v>
      </c>
      <c r="G2880">
        <v>16.829999999999998</v>
      </c>
      <c r="H2880">
        <v>208.55</v>
      </c>
      <c r="I2880">
        <v>3509.9</v>
      </c>
    </row>
    <row r="2881" spans="1:9" x14ac:dyDescent="0.3">
      <c r="A2881">
        <v>1262783</v>
      </c>
      <c r="B2881">
        <v>9730</v>
      </c>
      <c r="C2881" t="s">
        <v>2151</v>
      </c>
      <c r="D2881" s="1">
        <v>44888</v>
      </c>
      <c r="E2881" t="s">
        <v>1724</v>
      </c>
      <c r="F2881" t="s">
        <v>1455</v>
      </c>
      <c r="G2881">
        <v>46.68</v>
      </c>
      <c r="H2881">
        <v>376.34</v>
      </c>
      <c r="I2881">
        <v>17567.55</v>
      </c>
    </row>
    <row r="2882" spans="1:9" x14ac:dyDescent="0.3">
      <c r="A2882">
        <v>2990351</v>
      </c>
      <c r="B2882">
        <v>9730</v>
      </c>
      <c r="C2882" t="s">
        <v>2151</v>
      </c>
      <c r="D2882" s="1">
        <v>45152</v>
      </c>
      <c r="E2882" t="s">
        <v>1724</v>
      </c>
      <c r="F2882" t="s">
        <v>1505</v>
      </c>
      <c r="G2882">
        <v>91.84</v>
      </c>
      <c r="H2882">
        <v>338.71</v>
      </c>
      <c r="I2882">
        <v>31107.13</v>
      </c>
    </row>
    <row r="2883" spans="1:9" x14ac:dyDescent="0.3">
      <c r="A2883">
        <v>8390617</v>
      </c>
      <c r="B2883">
        <v>9730</v>
      </c>
      <c r="C2883" t="s">
        <v>2151</v>
      </c>
      <c r="D2883" s="1">
        <v>45235</v>
      </c>
      <c r="E2883" t="s">
        <v>1724</v>
      </c>
      <c r="F2883" t="s">
        <v>1418</v>
      </c>
      <c r="G2883">
        <v>96.86</v>
      </c>
      <c r="H2883">
        <v>61.52</v>
      </c>
      <c r="I2883">
        <v>5958.83</v>
      </c>
    </row>
    <row r="2884" spans="1:9" x14ac:dyDescent="0.3">
      <c r="A2884">
        <v>3798802</v>
      </c>
      <c r="B2884">
        <v>9730</v>
      </c>
      <c r="C2884" t="s">
        <v>2152</v>
      </c>
      <c r="D2884" s="1">
        <v>45052</v>
      </c>
      <c r="E2884" t="s">
        <v>1483</v>
      </c>
      <c r="F2884" t="s">
        <v>995</v>
      </c>
      <c r="G2884">
        <v>69.61</v>
      </c>
      <c r="H2884">
        <v>540.72</v>
      </c>
      <c r="I2884">
        <v>37639.519999999997</v>
      </c>
    </row>
    <row r="2885" spans="1:9" x14ac:dyDescent="0.3">
      <c r="A2885">
        <v>8444584</v>
      </c>
      <c r="B2885">
        <v>9730</v>
      </c>
      <c r="C2885" t="s">
        <v>2152</v>
      </c>
      <c r="D2885" s="1">
        <v>45081</v>
      </c>
      <c r="E2885" t="s">
        <v>1483</v>
      </c>
      <c r="F2885" t="s">
        <v>1210</v>
      </c>
      <c r="G2885">
        <v>68.099999999999994</v>
      </c>
      <c r="H2885">
        <v>396.43</v>
      </c>
      <c r="I2885">
        <v>26996.880000000001</v>
      </c>
    </row>
    <row r="2886" spans="1:9" x14ac:dyDescent="0.3">
      <c r="A2886">
        <v>9720885</v>
      </c>
      <c r="B2886">
        <v>9730</v>
      </c>
      <c r="C2886" t="s">
        <v>2152</v>
      </c>
      <c r="D2886" s="1">
        <v>45096</v>
      </c>
      <c r="E2886" t="s">
        <v>965</v>
      </c>
      <c r="F2886" t="s">
        <v>1240</v>
      </c>
      <c r="G2886">
        <v>23.24</v>
      </c>
      <c r="H2886">
        <v>739.06</v>
      </c>
      <c r="I2886">
        <v>17175.75</v>
      </c>
    </row>
    <row r="2887" spans="1:9" x14ac:dyDescent="0.3">
      <c r="A2887">
        <v>7454445</v>
      </c>
      <c r="B2887">
        <v>9730</v>
      </c>
      <c r="C2887" t="s">
        <v>2152</v>
      </c>
      <c r="D2887" s="1">
        <v>45392</v>
      </c>
      <c r="E2887" t="s">
        <v>965</v>
      </c>
      <c r="F2887" t="s">
        <v>1574</v>
      </c>
      <c r="G2887">
        <v>84.41</v>
      </c>
      <c r="H2887">
        <v>756.18</v>
      </c>
      <c r="I2887">
        <v>63829.15</v>
      </c>
    </row>
    <row r="2888" spans="1:9" x14ac:dyDescent="0.3">
      <c r="A2888">
        <v>9151335</v>
      </c>
      <c r="B2888">
        <v>9733</v>
      </c>
      <c r="C2888" t="s">
        <v>2150</v>
      </c>
      <c r="D2888" s="1">
        <v>45032</v>
      </c>
      <c r="E2888" t="s">
        <v>1483</v>
      </c>
      <c r="F2888" t="s">
        <v>1214</v>
      </c>
      <c r="G2888">
        <v>39.15</v>
      </c>
      <c r="H2888">
        <v>563.29</v>
      </c>
      <c r="I2888">
        <v>22052.799999999999</v>
      </c>
    </row>
    <row r="2889" spans="1:9" x14ac:dyDescent="0.3">
      <c r="A2889">
        <v>5599330</v>
      </c>
      <c r="B2889">
        <v>9733</v>
      </c>
      <c r="C2889" t="s">
        <v>2150</v>
      </c>
      <c r="D2889" s="1">
        <v>45009</v>
      </c>
      <c r="E2889" t="s">
        <v>1483</v>
      </c>
      <c r="F2889" t="s">
        <v>1134</v>
      </c>
      <c r="G2889">
        <v>61.26</v>
      </c>
      <c r="H2889">
        <v>717.05</v>
      </c>
      <c r="I2889">
        <v>43926.48</v>
      </c>
    </row>
    <row r="2890" spans="1:9" x14ac:dyDescent="0.3">
      <c r="A2890">
        <v>5720012</v>
      </c>
      <c r="B2890">
        <v>9733</v>
      </c>
      <c r="C2890" t="s">
        <v>2150</v>
      </c>
      <c r="D2890" s="1">
        <v>45317</v>
      </c>
      <c r="E2890" t="s">
        <v>965</v>
      </c>
      <c r="F2890" t="s">
        <v>1790</v>
      </c>
      <c r="G2890">
        <v>12.43</v>
      </c>
      <c r="H2890">
        <v>844.47</v>
      </c>
      <c r="I2890">
        <v>10496.76</v>
      </c>
    </row>
    <row r="2891" spans="1:9" x14ac:dyDescent="0.3">
      <c r="A2891">
        <v>3471200</v>
      </c>
      <c r="B2891">
        <v>9733</v>
      </c>
      <c r="C2891" t="s">
        <v>2150</v>
      </c>
      <c r="D2891" s="1">
        <v>44832</v>
      </c>
      <c r="E2891" t="s">
        <v>1228</v>
      </c>
      <c r="F2891" t="s">
        <v>1803</v>
      </c>
      <c r="G2891">
        <v>38.25</v>
      </c>
      <c r="H2891">
        <v>801.84</v>
      </c>
      <c r="I2891">
        <v>30670.38</v>
      </c>
    </row>
    <row r="2892" spans="1:9" x14ac:dyDescent="0.3">
      <c r="A2892">
        <v>1946506</v>
      </c>
      <c r="B2892">
        <v>9733</v>
      </c>
      <c r="C2892" t="s">
        <v>2151</v>
      </c>
      <c r="D2892" s="1">
        <v>45506</v>
      </c>
      <c r="E2892" t="s">
        <v>965</v>
      </c>
      <c r="F2892" t="s">
        <v>1487</v>
      </c>
      <c r="G2892">
        <v>39.96</v>
      </c>
      <c r="H2892">
        <v>631.63</v>
      </c>
      <c r="I2892">
        <v>25239.93</v>
      </c>
    </row>
    <row r="2893" spans="1:9" x14ac:dyDescent="0.3">
      <c r="A2893">
        <v>6678492</v>
      </c>
      <c r="B2893">
        <v>9733</v>
      </c>
      <c r="C2893" t="s">
        <v>2151</v>
      </c>
      <c r="D2893" s="1">
        <v>45431</v>
      </c>
      <c r="E2893" t="s">
        <v>965</v>
      </c>
      <c r="F2893" t="s">
        <v>1947</v>
      </c>
      <c r="G2893">
        <v>32.9</v>
      </c>
      <c r="H2893">
        <v>520.62</v>
      </c>
      <c r="I2893">
        <v>17128.400000000001</v>
      </c>
    </row>
    <row r="2894" spans="1:9" x14ac:dyDescent="0.3">
      <c r="A2894">
        <v>2447842</v>
      </c>
      <c r="B2894">
        <v>9733</v>
      </c>
      <c r="C2894" t="s">
        <v>2151</v>
      </c>
      <c r="D2894" s="1">
        <v>45409</v>
      </c>
      <c r="E2894" t="s">
        <v>1483</v>
      </c>
      <c r="F2894" t="s">
        <v>1333</v>
      </c>
      <c r="G2894">
        <v>9.2100000000000009</v>
      </c>
      <c r="H2894">
        <v>816.29</v>
      </c>
      <c r="I2894">
        <v>7518.03</v>
      </c>
    </row>
    <row r="2895" spans="1:9" x14ac:dyDescent="0.3">
      <c r="A2895">
        <v>7075536</v>
      </c>
      <c r="B2895">
        <v>9733</v>
      </c>
      <c r="C2895" t="s">
        <v>2151</v>
      </c>
      <c r="D2895" s="1">
        <v>45102</v>
      </c>
      <c r="E2895" t="s">
        <v>1483</v>
      </c>
      <c r="F2895" t="s">
        <v>1230</v>
      </c>
      <c r="G2895">
        <v>45.01</v>
      </c>
      <c r="H2895">
        <v>439.2</v>
      </c>
      <c r="I2895">
        <v>19768.39</v>
      </c>
    </row>
    <row r="2896" spans="1:9" x14ac:dyDescent="0.3">
      <c r="A2896">
        <v>2014616</v>
      </c>
      <c r="B2896">
        <v>9733</v>
      </c>
      <c r="C2896" t="s">
        <v>2151</v>
      </c>
      <c r="D2896" s="1">
        <v>45169</v>
      </c>
      <c r="E2896" t="s">
        <v>1483</v>
      </c>
      <c r="F2896" t="s">
        <v>1749</v>
      </c>
      <c r="G2896">
        <v>92.49</v>
      </c>
      <c r="H2896">
        <v>675.57</v>
      </c>
      <c r="I2896">
        <v>62483.47</v>
      </c>
    </row>
    <row r="2897" spans="1:9" x14ac:dyDescent="0.3">
      <c r="A2897">
        <v>7060115</v>
      </c>
      <c r="B2897">
        <v>9733</v>
      </c>
      <c r="C2897" t="s">
        <v>2152</v>
      </c>
      <c r="D2897" s="1">
        <v>44976</v>
      </c>
      <c r="E2897" t="s">
        <v>1483</v>
      </c>
      <c r="F2897" t="s">
        <v>1656</v>
      </c>
      <c r="G2897">
        <v>77.150000000000006</v>
      </c>
      <c r="H2897">
        <v>437.78</v>
      </c>
      <c r="I2897">
        <v>33774.730000000003</v>
      </c>
    </row>
    <row r="2898" spans="1:9" x14ac:dyDescent="0.3">
      <c r="A2898">
        <v>5267873</v>
      </c>
      <c r="B2898">
        <v>9733</v>
      </c>
      <c r="C2898" t="s">
        <v>2152</v>
      </c>
      <c r="D2898" s="1">
        <v>44847</v>
      </c>
      <c r="E2898" t="s">
        <v>1228</v>
      </c>
      <c r="F2898" t="s">
        <v>1879</v>
      </c>
      <c r="G2898">
        <v>51.4</v>
      </c>
      <c r="H2898">
        <v>925.52</v>
      </c>
      <c r="I2898">
        <v>47571.73</v>
      </c>
    </row>
    <row r="2899" spans="1:9" x14ac:dyDescent="0.3">
      <c r="A2899">
        <v>7233790</v>
      </c>
      <c r="B2899">
        <v>9733</v>
      </c>
      <c r="C2899" t="s">
        <v>2152</v>
      </c>
      <c r="D2899" s="1">
        <v>45313</v>
      </c>
      <c r="E2899" t="s">
        <v>1228</v>
      </c>
      <c r="F2899" t="s">
        <v>1359</v>
      </c>
      <c r="G2899">
        <v>90.44</v>
      </c>
      <c r="H2899">
        <v>103.14</v>
      </c>
      <c r="I2899">
        <v>9327.98</v>
      </c>
    </row>
    <row r="2900" spans="1:9" x14ac:dyDescent="0.3">
      <c r="A2900">
        <v>5134711</v>
      </c>
      <c r="B2900">
        <v>9733</v>
      </c>
      <c r="C2900" t="s">
        <v>2152</v>
      </c>
      <c r="D2900" s="1">
        <v>44900</v>
      </c>
      <c r="E2900" t="s">
        <v>1724</v>
      </c>
      <c r="F2900" t="s">
        <v>1269</v>
      </c>
      <c r="G2900">
        <v>92.01</v>
      </c>
      <c r="H2900">
        <v>272.97000000000003</v>
      </c>
      <c r="I2900">
        <v>25115.97</v>
      </c>
    </row>
    <row r="2901" spans="1:9" x14ac:dyDescent="0.3">
      <c r="A2901">
        <v>3017538</v>
      </c>
      <c r="B2901">
        <v>9733</v>
      </c>
      <c r="C2901" t="s">
        <v>2152</v>
      </c>
      <c r="D2901" s="1">
        <v>44946</v>
      </c>
      <c r="E2901" t="s">
        <v>965</v>
      </c>
      <c r="F2901" t="s">
        <v>1416</v>
      </c>
      <c r="G2901">
        <v>2.7</v>
      </c>
      <c r="H2901">
        <v>388.74</v>
      </c>
      <c r="I2901">
        <v>1049.5999999999999</v>
      </c>
    </row>
    <row r="2902" spans="1:9" x14ac:dyDescent="0.3">
      <c r="A2902">
        <v>5816775</v>
      </c>
      <c r="B2902">
        <v>9733</v>
      </c>
      <c r="C2902" t="s">
        <v>2152</v>
      </c>
      <c r="D2902" s="1">
        <v>45046</v>
      </c>
      <c r="E2902" t="s">
        <v>965</v>
      </c>
      <c r="F2902" t="s">
        <v>1459</v>
      </c>
      <c r="G2902">
        <v>64.94</v>
      </c>
      <c r="H2902">
        <v>387.96</v>
      </c>
      <c r="I2902">
        <v>25194.12</v>
      </c>
    </row>
    <row r="2903" spans="1:9" x14ac:dyDescent="0.3">
      <c r="A2903">
        <v>1582803</v>
      </c>
      <c r="B2903">
        <v>9751</v>
      </c>
      <c r="C2903" t="s">
        <v>2150</v>
      </c>
      <c r="D2903" s="1">
        <v>44878</v>
      </c>
      <c r="E2903" t="s">
        <v>1483</v>
      </c>
      <c r="F2903" t="s">
        <v>1260</v>
      </c>
      <c r="G2903">
        <v>2.16</v>
      </c>
      <c r="H2903">
        <v>599.91999999999996</v>
      </c>
      <c r="I2903">
        <v>1295.83</v>
      </c>
    </row>
    <row r="2904" spans="1:9" x14ac:dyDescent="0.3">
      <c r="A2904">
        <v>2582576</v>
      </c>
      <c r="B2904">
        <v>9751</v>
      </c>
      <c r="C2904" t="s">
        <v>2150</v>
      </c>
      <c r="D2904" s="1">
        <v>45402</v>
      </c>
      <c r="E2904" t="s">
        <v>1483</v>
      </c>
      <c r="F2904" t="s">
        <v>1285</v>
      </c>
      <c r="G2904">
        <v>23.83</v>
      </c>
      <c r="H2904">
        <v>787.77</v>
      </c>
      <c r="I2904">
        <v>18772.560000000001</v>
      </c>
    </row>
    <row r="2905" spans="1:9" x14ac:dyDescent="0.3">
      <c r="A2905">
        <v>4178188</v>
      </c>
      <c r="B2905">
        <v>9751</v>
      </c>
      <c r="C2905" t="s">
        <v>2150</v>
      </c>
      <c r="D2905" s="1">
        <v>45387</v>
      </c>
      <c r="E2905" t="s">
        <v>965</v>
      </c>
      <c r="F2905" t="s">
        <v>1598</v>
      </c>
      <c r="G2905">
        <v>29.62</v>
      </c>
      <c r="H2905">
        <v>827.01</v>
      </c>
      <c r="I2905">
        <v>24496.04</v>
      </c>
    </row>
    <row r="2906" spans="1:9" x14ac:dyDescent="0.3">
      <c r="A2906">
        <v>4267485</v>
      </c>
      <c r="B2906">
        <v>9751</v>
      </c>
      <c r="C2906" t="s">
        <v>2150</v>
      </c>
      <c r="D2906" s="1">
        <v>45149</v>
      </c>
      <c r="E2906" t="s">
        <v>965</v>
      </c>
      <c r="F2906" t="s">
        <v>1407</v>
      </c>
      <c r="G2906">
        <v>28.75</v>
      </c>
      <c r="H2906">
        <v>405.23</v>
      </c>
      <c r="I2906">
        <v>11650.36</v>
      </c>
    </row>
    <row r="2907" spans="1:9" x14ac:dyDescent="0.3">
      <c r="A2907">
        <v>7120663</v>
      </c>
      <c r="B2907">
        <v>9751</v>
      </c>
      <c r="C2907" t="s">
        <v>2150</v>
      </c>
      <c r="D2907" s="1">
        <v>44890</v>
      </c>
      <c r="E2907" t="s">
        <v>1228</v>
      </c>
      <c r="F2907" t="s">
        <v>1535</v>
      </c>
      <c r="G2907">
        <v>41.49</v>
      </c>
      <c r="H2907">
        <v>982.25</v>
      </c>
      <c r="I2907">
        <v>40753.550000000003</v>
      </c>
    </row>
    <row r="2908" spans="1:9" x14ac:dyDescent="0.3">
      <c r="A2908">
        <v>2484461</v>
      </c>
      <c r="B2908">
        <v>9751</v>
      </c>
      <c r="C2908" t="s">
        <v>2150</v>
      </c>
      <c r="D2908" s="1">
        <v>44928</v>
      </c>
      <c r="E2908" t="s">
        <v>1228</v>
      </c>
      <c r="F2908" t="s">
        <v>998</v>
      </c>
      <c r="G2908">
        <v>4.6500000000000004</v>
      </c>
      <c r="H2908">
        <v>811.01</v>
      </c>
      <c r="I2908">
        <v>3771.2</v>
      </c>
    </row>
    <row r="2909" spans="1:9" x14ac:dyDescent="0.3">
      <c r="A2909">
        <v>1540706</v>
      </c>
      <c r="B2909">
        <v>9751</v>
      </c>
      <c r="C2909" t="s">
        <v>2150</v>
      </c>
      <c r="D2909" s="1">
        <v>45094</v>
      </c>
      <c r="E2909" t="s">
        <v>1724</v>
      </c>
      <c r="F2909" t="s">
        <v>1217</v>
      </c>
      <c r="G2909">
        <v>64.63</v>
      </c>
      <c r="H2909">
        <v>260.58</v>
      </c>
      <c r="I2909">
        <v>16841.29</v>
      </c>
    </row>
    <row r="2910" spans="1:9" x14ac:dyDescent="0.3">
      <c r="A2910">
        <v>4713582</v>
      </c>
      <c r="B2910">
        <v>9751</v>
      </c>
      <c r="C2910" t="s">
        <v>2151</v>
      </c>
      <c r="D2910" s="1">
        <v>45164</v>
      </c>
      <c r="E2910" t="s">
        <v>965</v>
      </c>
      <c r="F2910" t="s">
        <v>1444</v>
      </c>
      <c r="G2910">
        <v>54.75</v>
      </c>
      <c r="H2910">
        <v>986.81</v>
      </c>
      <c r="I2910">
        <v>54027.85</v>
      </c>
    </row>
    <row r="2911" spans="1:9" x14ac:dyDescent="0.3">
      <c r="A2911">
        <v>1866123</v>
      </c>
      <c r="B2911">
        <v>9751</v>
      </c>
      <c r="C2911" t="s">
        <v>2151</v>
      </c>
      <c r="D2911" s="1">
        <v>45393</v>
      </c>
      <c r="E2911" t="s">
        <v>1483</v>
      </c>
      <c r="F2911" t="s">
        <v>1369</v>
      </c>
      <c r="G2911">
        <v>78.150000000000006</v>
      </c>
      <c r="H2911">
        <v>879.36</v>
      </c>
      <c r="I2911">
        <v>68721.98</v>
      </c>
    </row>
    <row r="2912" spans="1:9" x14ac:dyDescent="0.3">
      <c r="A2912">
        <v>5749473</v>
      </c>
      <c r="B2912">
        <v>9751</v>
      </c>
      <c r="C2912" t="s">
        <v>2151</v>
      </c>
      <c r="D2912" s="1">
        <v>45133</v>
      </c>
      <c r="E2912" t="s">
        <v>1228</v>
      </c>
      <c r="F2912" t="s">
        <v>1955</v>
      </c>
      <c r="G2912">
        <v>20.11</v>
      </c>
      <c r="H2912">
        <v>525.14</v>
      </c>
      <c r="I2912">
        <v>10560.57</v>
      </c>
    </row>
    <row r="2913" spans="1:9" x14ac:dyDescent="0.3">
      <c r="A2913">
        <v>7166824</v>
      </c>
      <c r="B2913">
        <v>9751</v>
      </c>
      <c r="C2913" t="s">
        <v>2152</v>
      </c>
      <c r="D2913" s="1">
        <v>45337</v>
      </c>
      <c r="E2913" t="s">
        <v>1483</v>
      </c>
      <c r="F2913" t="s">
        <v>1195</v>
      </c>
      <c r="G2913">
        <v>28.1</v>
      </c>
      <c r="H2913">
        <v>408.59</v>
      </c>
      <c r="I2913">
        <v>11481.38</v>
      </c>
    </row>
    <row r="2914" spans="1:9" x14ac:dyDescent="0.3">
      <c r="A2914">
        <v>8090587</v>
      </c>
      <c r="B2914">
        <v>9751</v>
      </c>
      <c r="C2914" t="s">
        <v>2152</v>
      </c>
      <c r="D2914" s="1">
        <v>45025</v>
      </c>
      <c r="E2914" t="s">
        <v>1724</v>
      </c>
      <c r="F2914" t="s">
        <v>1814</v>
      </c>
      <c r="G2914">
        <v>53.73</v>
      </c>
      <c r="H2914">
        <v>942.17</v>
      </c>
      <c r="I2914">
        <v>50622.79</v>
      </c>
    </row>
    <row r="2915" spans="1:9" x14ac:dyDescent="0.3">
      <c r="A2915">
        <v>3297939</v>
      </c>
      <c r="B2915">
        <v>9757</v>
      </c>
      <c r="C2915" t="s">
        <v>2150</v>
      </c>
      <c r="D2915" s="1">
        <v>44934</v>
      </c>
      <c r="E2915" t="s">
        <v>965</v>
      </c>
      <c r="F2915" t="s">
        <v>1629</v>
      </c>
      <c r="G2915">
        <v>54.85</v>
      </c>
      <c r="H2915">
        <v>494.31</v>
      </c>
      <c r="I2915">
        <v>27112.9</v>
      </c>
    </row>
    <row r="2916" spans="1:9" x14ac:dyDescent="0.3">
      <c r="A2916">
        <v>3646069</v>
      </c>
      <c r="B2916">
        <v>9757</v>
      </c>
      <c r="C2916" t="s">
        <v>2150</v>
      </c>
      <c r="D2916" s="1">
        <v>45341</v>
      </c>
      <c r="E2916" t="s">
        <v>965</v>
      </c>
      <c r="F2916" t="s">
        <v>1865</v>
      </c>
      <c r="G2916">
        <v>29.41</v>
      </c>
      <c r="H2916">
        <v>877.08</v>
      </c>
      <c r="I2916">
        <v>25794.92</v>
      </c>
    </row>
    <row r="2917" spans="1:9" x14ac:dyDescent="0.3">
      <c r="A2917">
        <v>4278644</v>
      </c>
      <c r="B2917">
        <v>9757</v>
      </c>
      <c r="C2917" t="s">
        <v>2150</v>
      </c>
      <c r="D2917" s="1">
        <v>45145</v>
      </c>
      <c r="E2917" t="s">
        <v>1228</v>
      </c>
      <c r="F2917" t="s">
        <v>1876</v>
      </c>
      <c r="G2917">
        <v>63.52</v>
      </c>
      <c r="H2917">
        <v>677.13</v>
      </c>
      <c r="I2917">
        <v>43011.3</v>
      </c>
    </row>
    <row r="2918" spans="1:9" x14ac:dyDescent="0.3">
      <c r="A2918">
        <v>3075652</v>
      </c>
      <c r="B2918">
        <v>9757</v>
      </c>
      <c r="C2918" t="s">
        <v>2151</v>
      </c>
      <c r="D2918" s="1">
        <v>45513</v>
      </c>
      <c r="E2918" t="s">
        <v>1483</v>
      </c>
      <c r="F2918" t="s">
        <v>1699</v>
      </c>
      <c r="G2918">
        <v>45.12</v>
      </c>
      <c r="H2918">
        <v>478.64</v>
      </c>
      <c r="I2918">
        <v>21596.240000000002</v>
      </c>
    </row>
    <row r="2919" spans="1:9" x14ac:dyDescent="0.3">
      <c r="A2919">
        <v>7532086</v>
      </c>
      <c r="B2919">
        <v>9757</v>
      </c>
      <c r="C2919" t="s">
        <v>2151</v>
      </c>
      <c r="D2919" s="1">
        <v>45445</v>
      </c>
      <c r="E2919" t="s">
        <v>1724</v>
      </c>
      <c r="F2919" t="s">
        <v>1859</v>
      </c>
      <c r="G2919">
        <v>53.26</v>
      </c>
      <c r="H2919">
        <v>669.78</v>
      </c>
      <c r="I2919">
        <v>35672.480000000003</v>
      </c>
    </row>
    <row r="2920" spans="1:9" x14ac:dyDescent="0.3">
      <c r="A2920">
        <v>6517127</v>
      </c>
      <c r="B2920">
        <v>9757</v>
      </c>
      <c r="C2920" t="s">
        <v>2151</v>
      </c>
      <c r="D2920" s="1">
        <v>44834</v>
      </c>
      <c r="E2920" t="s">
        <v>1724</v>
      </c>
      <c r="F2920" t="s">
        <v>1675</v>
      </c>
      <c r="G2920">
        <v>3.9</v>
      </c>
      <c r="H2920">
        <v>56.97</v>
      </c>
      <c r="I2920">
        <v>222.18</v>
      </c>
    </row>
    <row r="2921" spans="1:9" x14ac:dyDescent="0.3">
      <c r="A2921">
        <v>4415290</v>
      </c>
      <c r="B2921">
        <v>9757</v>
      </c>
      <c r="C2921" t="s">
        <v>2151</v>
      </c>
      <c r="D2921" s="1">
        <v>45363</v>
      </c>
      <c r="E2921" t="s">
        <v>1228</v>
      </c>
      <c r="F2921" t="s">
        <v>1833</v>
      </c>
      <c r="G2921">
        <v>40.659999999999997</v>
      </c>
      <c r="H2921">
        <v>956.39</v>
      </c>
      <c r="I2921">
        <v>38886.82</v>
      </c>
    </row>
    <row r="2922" spans="1:9" x14ac:dyDescent="0.3">
      <c r="A2922">
        <v>5261160</v>
      </c>
      <c r="B2922">
        <v>9757</v>
      </c>
      <c r="C2922" t="s">
        <v>2152</v>
      </c>
      <c r="D2922" s="1">
        <v>44934</v>
      </c>
      <c r="E2922" t="s">
        <v>1483</v>
      </c>
      <c r="F2922" t="s">
        <v>1545</v>
      </c>
      <c r="G2922">
        <v>16.77</v>
      </c>
      <c r="H2922">
        <v>377.43</v>
      </c>
      <c r="I2922">
        <v>6329.5</v>
      </c>
    </row>
    <row r="2923" spans="1:9" x14ac:dyDescent="0.3">
      <c r="A2923">
        <v>5733787</v>
      </c>
      <c r="B2923">
        <v>9757</v>
      </c>
      <c r="C2923" t="s">
        <v>2152</v>
      </c>
      <c r="D2923" s="1">
        <v>45250</v>
      </c>
      <c r="E2923" t="s">
        <v>1228</v>
      </c>
      <c r="F2923" t="s">
        <v>1536</v>
      </c>
      <c r="G2923">
        <v>73.400000000000006</v>
      </c>
      <c r="H2923">
        <v>741.29</v>
      </c>
      <c r="I2923">
        <v>54410.69</v>
      </c>
    </row>
    <row r="2924" spans="1:9" x14ac:dyDescent="0.3">
      <c r="A2924">
        <v>1204809</v>
      </c>
      <c r="B2924">
        <v>9757</v>
      </c>
      <c r="C2924" t="s">
        <v>2152</v>
      </c>
      <c r="D2924" s="1">
        <v>45256</v>
      </c>
      <c r="E2924" t="s">
        <v>1228</v>
      </c>
      <c r="F2924" t="s">
        <v>1750</v>
      </c>
      <c r="G2924">
        <v>21.22</v>
      </c>
      <c r="H2924">
        <v>277.7</v>
      </c>
      <c r="I2924">
        <v>5892.79</v>
      </c>
    </row>
    <row r="2925" spans="1:9" x14ac:dyDescent="0.3">
      <c r="A2925">
        <v>3461617</v>
      </c>
      <c r="B2925">
        <v>9834</v>
      </c>
      <c r="C2925" t="s">
        <v>2150</v>
      </c>
      <c r="D2925" s="1">
        <v>45056</v>
      </c>
      <c r="E2925" t="s">
        <v>1483</v>
      </c>
      <c r="F2925" t="s">
        <v>1716</v>
      </c>
      <c r="G2925">
        <v>48.06</v>
      </c>
      <c r="H2925">
        <v>307.79000000000002</v>
      </c>
      <c r="I2925">
        <v>14792.39</v>
      </c>
    </row>
    <row r="2926" spans="1:9" x14ac:dyDescent="0.3">
      <c r="A2926">
        <v>2419473</v>
      </c>
      <c r="B2926">
        <v>9834</v>
      </c>
      <c r="C2926" t="s">
        <v>2150</v>
      </c>
      <c r="D2926" s="1">
        <v>44876</v>
      </c>
      <c r="E2926" t="s">
        <v>1483</v>
      </c>
      <c r="F2926" t="s">
        <v>1873</v>
      </c>
      <c r="G2926">
        <v>94.3</v>
      </c>
      <c r="H2926">
        <v>375.59</v>
      </c>
      <c r="I2926">
        <v>35418.14</v>
      </c>
    </row>
    <row r="2927" spans="1:9" x14ac:dyDescent="0.3">
      <c r="A2927">
        <v>2855077</v>
      </c>
      <c r="B2927">
        <v>9834</v>
      </c>
      <c r="C2927" t="s">
        <v>2150</v>
      </c>
      <c r="D2927" s="1">
        <v>44984</v>
      </c>
      <c r="E2927" t="s">
        <v>965</v>
      </c>
      <c r="F2927" t="s">
        <v>1185</v>
      </c>
      <c r="G2927">
        <v>96.99</v>
      </c>
      <c r="H2927">
        <v>401.56</v>
      </c>
      <c r="I2927">
        <v>38947.300000000003</v>
      </c>
    </row>
    <row r="2928" spans="1:9" x14ac:dyDescent="0.3">
      <c r="A2928">
        <v>2239502</v>
      </c>
      <c r="B2928">
        <v>9834</v>
      </c>
      <c r="C2928" t="s">
        <v>2150</v>
      </c>
      <c r="D2928" s="1">
        <v>45180</v>
      </c>
      <c r="E2928" t="s">
        <v>965</v>
      </c>
      <c r="F2928" t="s">
        <v>1706</v>
      </c>
      <c r="G2928">
        <v>33.04</v>
      </c>
      <c r="H2928">
        <v>334.1</v>
      </c>
      <c r="I2928">
        <v>11038.66</v>
      </c>
    </row>
    <row r="2929" spans="1:9" x14ac:dyDescent="0.3">
      <c r="A2929">
        <v>8873294</v>
      </c>
      <c r="B2929">
        <v>9834</v>
      </c>
      <c r="C2929" t="s">
        <v>2150</v>
      </c>
      <c r="D2929" s="1">
        <v>45324</v>
      </c>
      <c r="E2929" t="s">
        <v>1724</v>
      </c>
      <c r="F2929" t="s">
        <v>1351</v>
      </c>
      <c r="G2929">
        <v>25.52</v>
      </c>
      <c r="H2929">
        <v>647.48</v>
      </c>
      <c r="I2929">
        <v>16523.689999999999</v>
      </c>
    </row>
    <row r="2930" spans="1:9" x14ac:dyDescent="0.3">
      <c r="A2930">
        <v>9836656</v>
      </c>
      <c r="B2930">
        <v>9834</v>
      </c>
      <c r="C2930" t="s">
        <v>2151</v>
      </c>
      <c r="D2930" s="1">
        <v>45554</v>
      </c>
      <c r="E2930" t="s">
        <v>965</v>
      </c>
      <c r="F2930" t="s">
        <v>1640</v>
      </c>
      <c r="G2930">
        <v>89.12</v>
      </c>
      <c r="H2930">
        <v>291.89999999999998</v>
      </c>
      <c r="I2930">
        <v>26014.13</v>
      </c>
    </row>
    <row r="2931" spans="1:9" x14ac:dyDescent="0.3">
      <c r="A2931">
        <v>5315127</v>
      </c>
      <c r="B2931">
        <v>9834</v>
      </c>
      <c r="C2931" t="s">
        <v>2151</v>
      </c>
      <c r="D2931" s="1">
        <v>44841</v>
      </c>
      <c r="E2931" t="s">
        <v>965</v>
      </c>
      <c r="F2931" t="s">
        <v>1680</v>
      </c>
      <c r="G2931">
        <v>83.31</v>
      </c>
      <c r="H2931">
        <v>137.88</v>
      </c>
      <c r="I2931">
        <v>11486.78</v>
      </c>
    </row>
    <row r="2932" spans="1:9" x14ac:dyDescent="0.3">
      <c r="A2932">
        <v>5262228</v>
      </c>
      <c r="B2932">
        <v>9834</v>
      </c>
      <c r="C2932" t="s">
        <v>2151</v>
      </c>
      <c r="D2932" s="1">
        <v>45035</v>
      </c>
      <c r="E2932" t="s">
        <v>965</v>
      </c>
      <c r="F2932" t="s">
        <v>1266</v>
      </c>
      <c r="G2932">
        <v>74.42</v>
      </c>
      <c r="H2932">
        <v>922.71</v>
      </c>
      <c r="I2932">
        <v>68668.08</v>
      </c>
    </row>
    <row r="2933" spans="1:9" x14ac:dyDescent="0.3">
      <c r="A2933">
        <v>8466510</v>
      </c>
      <c r="B2933">
        <v>9834</v>
      </c>
      <c r="C2933" t="s">
        <v>2151</v>
      </c>
      <c r="D2933" s="1">
        <v>45514</v>
      </c>
      <c r="E2933" t="s">
        <v>1483</v>
      </c>
      <c r="F2933" t="s">
        <v>1340</v>
      </c>
      <c r="G2933">
        <v>41.42</v>
      </c>
      <c r="H2933">
        <v>985.15</v>
      </c>
      <c r="I2933">
        <v>40804.910000000003</v>
      </c>
    </row>
    <row r="2934" spans="1:9" x14ac:dyDescent="0.3">
      <c r="A2934">
        <v>7019988</v>
      </c>
      <c r="B2934">
        <v>9834</v>
      </c>
      <c r="C2934" t="s">
        <v>2151</v>
      </c>
      <c r="D2934" s="1">
        <v>44959</v>
      </c>
      <c r="E2934" t="s">
        <v>1724</v>
      </c>
      <c r="F2934" t="s">
        <v>1333</v>
      </c>
      <c r="G2934">
        <v>98.49</v>
      </c>
      <c r="H2934">
        <v>787.92</v>
      </c>
      <c r="I2934">
        <v>77602.240000000005</v>
      </c>
    </row>
    <row r="2935" spans="1:9" x14ac:dyDescent="0.3">
      <c r="A2935">
        <v>6840531</v>
      </c>
      <c r="B2935">
        <v>9834</v>
      </c>
      <c r="C2935" t="s">
        <v>2151</v>
      </c>
      <c r="D2935" s="1">
        <v>44985</v>
      </c>
      <c r="E2935" t="s">
        <v>1228</v>
      </c>
      <c r="F2935" t="s">
        <v>1641</v>
      </c>
      <c r="G2935">
        <v>33.36</v>
      </c>
      <c r="H2935">
        <v>91.39</v>
      </c>
      <c r="I2935">
        <v>3048.77</v>
      </c>
    </row>
    <row r="2936" spans="1:9" x14ac:dyDescent="0.3">
      <c r="A2936">
        <v>4003535</v>
      </c>
      <c r="B2936">
        <v>9834</v>
      </c>
      <c r="C2936" t="s">
        <v>2152</v>
      </c>
      <c r="D2936" s="1">
        <v>45107</v>
      </c>
      <c r="E2936" t="s">
        <v>1483</v>
      </c>
      <c r="F2936" t="s">
        <v>1816</v>
      </c>
      <c r="G2936">
        <v>43.1</v>
      </c>
      <c r="H2936">
        <v>180.97</v>
      </c>
      <c r="I2936">
        <v>7799.81</v>
      </c>
    </row>
    <row r="2937" spans="1:9" x14ac:dyDescent="0.3">
      <c r="A2937">
        <v>9075461</v>
      </c>
      <c r="B2937">
        <v>9834</v>
      </c>
      <c r="C2937" t="s">
        <v>2152</v>
      </c>
      <c r="D2937" s="1">
        <v>45429</v>
      </c>
      <c r="E2937" t="s">
        <v>1483</v>
      </c>
      <c r="F2937" t="s">
        <v>1541</v>
      </c>
      <c r="G2937">
        <v>42.53</v>
      </c>
      <c r="H2937">
        <v>568.89</v>
      </c>
      <c r="I2937">
        <v>24194.89</v>
      </c>
    </row>
    <row r="2938" spans="1:9" x14ac:dyDescent="0.3">
      <c r="A2938">
        <v>9941139</v>
      </c>
      <c r="B2938">
        <v>9834</v>
      </c>
      <c r="C2938" t="s">
        <v>2152</v>
      </c>
      <c r="D2938" s="1">
        <v>45379</v>
      </c>
      <c r="E2938" t="s">
        <v>1228</v>
      </c>
      <c r="F2938" t="s">
        <v>1325</v>
      </c>
      <c r="G2938">
        <v>20.190000000000001</v>
      </c>
      <c r="H2938">
        <v>849.55</v>
      </c>
      <c r="I2938">
        <v>17152.41</v>
      </c>
    </row>
    <row r="2939" spans="1:9" x14ac:dyDescent="0.3">
      <c r="A2939">
        <v>4206638</v>
      </c>
      <c r="B2939">
        <v>9834</v>
      </c>
      <c r="C2939" t="s">
        <v>2152</v>
      </c>
      <c r="D2939" s="1">
        <v>45531</v>
      </c>
      <c r="E2939" t="s">
        <v>1724</v>
      </c>
      <c r="F2939" t="s">
        <v>1066</v>
      </c>
      <c r="G2939">
        <v>2.4900000000000002</v>
      </c>
      <c r="H2939">
        <v>565.59</v>
      </c>
      <c r="I2939">
        <v>1408.32</v>
      </c>
    </row>
    <row r="2940" spans="1:9" x14ac:dyDescent="0.3">
      <c r="A2940">
        <v>8617734</v>
      </c>
      <c r="B2940">
        <v>9834</v>
      </c>
      <c r="C2940" t="s">
        <v>2152</v>
      </c>
      <c r="D2940" s="1">
        <v>45199</v>
      </c>
      <c r="E2940" t="s">
        <v>965</v>
      </c>
      <c r="F2940" t="s">
        <v>1716</v>
      </c>
      <c r="G2940">
        <v>61.23</v>
      </c>
      <c r="H2940">
        <v>191.72</v>
      </c>
      <c r="I2940">
        <v>11739.02</v>
      </c>
    </row>
    <row r="2941" spans="1:9" x14ac:dyDescent="0.3">
      <c r="A2941">
        <v>2891928</v>
      </c>
      <c r="B2941">
        <v>9834</v>
      </c>
      <c r="C2941" t="s">
        <v>2152</v>
      </c>
      <c r="D2941" s="1">
        <v>45127</v>
      </c>
      <c r="E2941" t="s">
        <v>965</v>
      </c>
      <c r="F2941" t="s">
        <v>1348</v>
      </c>
      <c r="G2941">
        <v>12.49</v>
      </c>
      <c r="H2941">
        <v>803.23</v>
      </c>
      <c r="I2941">
        <v>10032.34</v>
      </c>
    </row>
    <row r="2942" spans="1:9" x14ac:dyDescent="0.3">
      <c r="A2942">
        <v>5647961</v>
      </c>
      <c r="B2942">
        <v>9834</v>
      </c>
      <c r="C2942" t="s">
        <v>2152</v>
      </c>
      <c r="D2942" s="1">
        <v>45433</v>
      </c>
      <c r="E2942" t="s">
        <v>965</v>
      </c>
      <c r="F2942" t="s">
        <v>1697</v>
      </c>
      <c r="G2942">
        <v>27.05</v>
      </c>
      <c r="H2942">
        <v>786.25</v>
      </c>
      <c r="I2942">
        <v>21268.06</v>
      </c>
    </row>
    <row r="2943" spans="1:9" x14ac:dyDescent="0.3">
      <c r="A2943">
        <v>2709275</v>
      </c>
      <c r="B2943">
        <v>9866</v>
      </c>
      <c r="C2943" t="s">
        <v>2150</v>
      </c>
      <c r="D2943" s="1">
        <v>45361</v>
      </c>
      <c r="E2943" t="s">
        <v>965</v>
      </c>
      <c r="F2943" t="s">
        <v>1576</v>
      </c>
      <c r="G2943">
        <v>97.1</v>
      </c>
      <c r="H2943">
        <v>871.07</v>
      </c>
      <c r="I2943">
        <v>84580.9</v>
      </c>
    </row>
    <row r="2944" spans="1:9" x14ac:dyDescent="0.3">
      <c r="A2944">
        <v>4637547</v>
      </c>
      <c r="B2944">
        <v>9866</v>
      </c>
      <c r="C2944" t="s">
        <v>2150</v>
      </c>
      <c r="D2944" s="1">
        <v>45332</v>
      </c>
      <c r="E2944" t="s">
        <v>965</v>
      </c>
      <c r="F2944" t="s">
        <v>1661</v>
      </c>
      <c r="G2944">
        <v>25.65</v>
      </c>
      <c r="H2944">
        <v>891.05</v>
      </c>
      <c r="I2944">
        <v>22855.43</v>
      </c>
    </row>
    <row r="2945" spans="1:9" x14ac:dyDescent="0.3">
      <c r="A2945">
        <v>8953259</v>
      </c>
      <c r="B2945">
        <v>9866</v>
      </c>
      <c r="C2945" t="s">
        <v>2150</v>
      </c>
      <c r="D2945" s="1">
        <v>45148</v>
      </c>
      <c r="E2945" t="s">
        <v>1724</v>
      </c>
      <c r="F2945" t="s">
        <v>1780</v>
      </c>
      <c r="G2945">
        <v>66.8</v>
      </c>
      <c r="H2945">
        <v>388.09</v>
      </c>
      <c r="I2945">
        <v>25924.41</v>
      </c>
    </row>
    <row r="2946" spans="1:9" x14ac:dyDescent="0.3">
      <c r="A2946">
        <v>9664000</v>
      </c>
      <c r="B2946">
        <v>9866</v>
      </c>
      <c r="C2946" t="s">
        <v>2151</v>
      </c>
      <c r="D2946" s="1">
        <v>45103</v>
      </c>
      <c r="E2946" t="s">
        <v>965</v>
      </c>
      <c r="F2946" t="s">
        <v>1646</v>
      </c>
      <c r="G2946">
        <v>19.100000000000001</v>
      </c>
      <c r="H2946">
        <v>707.99</v>
      </c>
      <c r="I2946">
        <v>13522.61</v>
      </c>
    </row>
    <row r="2947" spans="1:9" x14ac:dyDescent="0.3">
      <c r="A2947">
        <v>2294132</v>
      </c>
      <c r="B2947">
        <v>9866</v>
      </c>
      <c r="C2947" t="s">
        <v>2151</v>
      </c>
      <c r="D2947" s="1">
        <v>44976</v>
      </c>
      <c r="E2947" t="s">
        <v>1724</v>
      </c>
      <c r="F2947" t="s">
        <v>1413</v>
      </c>
      <c r="G2947">
        <v>28.16</v>
      </c>
      <c r="H2947">
        <v>84.37</v>
      </c>
      <c r="I2947">
        <v>2375.86</v>
      </c>
    </row>
    <row r="2948" spans="1:9" x14ac:dyDescent="0.3">
      <c r="A2948">
        <v>9091058</v>
      </c>
      <c r="B2948">
        <v>9866</v>
      </c>
      <c r="C2948" t="s">
        <v>2151</v>
      </c>
      <c r="D2948" s="1">
        <v>45425</v>
      </c>
      <c r="E2948" t="s">
        <v>1724</v>
      </c>
      <c r="F2948" t="s">
        <v>1126</v>
      </c>
      <c r="G2948">
        <v>2.16</v>
      </c>
      <c r="H2948">
        <v>81.93</v>
      </c>
      <c r="I2948">
        <v>176.97</v>
      </c>
    </row>
    <row r="2949" spans="1:9" x14ac:dyDescent="0.3">
      <c r="A2949">
        <v>5094783</v>
      </c>
      <c r="B2949">
        <v>9866</v>
      </c>
      <c r="C2949" t="s">
        <v>2151</v>
      </c>
      <c r="D2949" s="1">
        <v>45288</v>
      </c>
      <c r="E2949" t="s">
        <v>1724</v>
      </c>
      <c r="F2949" t="s">
        <v>1828</v>
      </c>
      <c r="G2949">
        <v>87.84</v>
      </c>
      <c r="H2949">
        <v>371.18</v>
      </c>
      <c r="I2949">
        <v>32604.45</v>
      </c>
    </row>
    <row r="2950" spans="1:9" x14ac:dyDescent="0.3">
      <c r="A2950">
        <v>2153187</v>
      </c>
      <c r="B2950">
        <v>9866</v>
      </c>
      <c r="C2950" t="s">
        <v>2151</v>
      </c>
      <c r="D2950" s="1">
        <v>45166</v>
      </c>
      <c r="E2950" t="s">
        <v>1228</v>
      </c>
      <c r="F2950" t="s">
        <v>1133</v>
      </c>
      <c r="G2950">
        <v>25.07</v>
      </c>
      <c r="H2950">
        <v>275.88</v>
      </c>
      <c r="I2950">
        <v>6916.31</v>
      </c>
    </row>
    <row r="2951" spans="1:9" x14ac:dyDescent="0.3">
      <c r="A2951">
        <v>5806704</v>
      </c>
      <c r="B2951">
        <v>9866</v>
      </c>
      <c r="C2951" t="s">
        <v>2151</v>
      </c>
      <c r="D2951" s="1">
        <v>45473</v>
      </c>
      <c r="E2951" t="s">
        <v>1228</v>
      </c>
      <c r="F2951" t="s">
        <v>1026</v>
      </c>
      <c r="G2951">
        <v>14.59</v>
      </c>
      <c r="H2951">
        <v>808.4</v>
      </c>
      <c r="I2951">
        <v>11794.56</v>
      </c>
    </row>
    <row r="2952" spans="1:9" x14ac:dyDescent="0.3">
      <c r="A2952">
        <v>7142489</v>
      </c>
      <c r="B2952">
        <v>9866</v>
      </c>
      <c r="C2952" t="s">
        <v>2151</v>
      </c>
      <c r="D2952" s="1">
        <v>45125</v>
      </c>
      <c r="E2952" t="s">
        <v>1228</v>
      </c>
      <c r="F2952" t="s">
        <v>1634</v>
      </c>
      <c r="G2952">
        <v>52.86</v>
      </c>
      <c r="H2952">
        <v>511.62</v>
      </c>
      <c r="I2952">
        <v>27044.23</v>
      </c>
    </row>
    <row r="2953" spans="1:9" x14ac:dyDescent="0.3">
      <c r="A2953">
        <v>3185049</v>
      </c>
      <c r="B2953">
        <v>9866</v>
      </c>
      <c r="C2953" t="s">
        <v>2152</v>
      </c>
      <c r="D2953" s="1">
        <v>45127</v>
      </c>
      <c r="E2953" t="s">
        <v>1483</v>
      </c>
      <c r="F2953" t="s">
        <v>1514</v>
      </c>
      <c r="G2953">
        <v>85.02</v>
      </c>
      <c r="H2953">
        <v>863.73</v>
      </c>
      <c r="I2953">
        <v>73434.320000000007</v>
      </c>
    </row>
    <row r="2954" spans="1:9" x14ac:dyDescent="0.3">
      <c r="A2954">
        <v>2593208</v>
      </c>
      <c r="B2954">
        <v>9866</v>
      </c>
      <c r="C2954" t="s">
        <v>2152</v>
      </c>
      <c r="D2954" s="1">
        <v>44859</v>
      </c>
      <c r="E2954" t="s">
        <v>1228</v>
      </c>
      <c r="F2954" t="s">
        <v>1508</v>
      </c>
      <c r="G2954">
        <v>47.43</v>
      </c>
      <c r="H2954">
        <v>806.59</v>
      </c>
      <c r="I2954">
        <v>38256.559999999998</v>
      </c>
    </row>
    <row r="2955" spans="1:9" x14ac:dyDescent="0.3">
      <c r="A2955">
        <v>7214872</v>
      </c>
      <c r="B2955">
        <v>9866</v>
      </c>
      <c r="C2955" t="s">
        <v>2152</v>
      </c>
      <c r="D2955" s="1">
        <v>44871</v>
      </c>
      <c r="E2955" t="s">
        <v>1228</v>
      </c>
      <c r="F2955" t="s">
        <v>1791</v>
      </c>
      <c r="G2955">
        <v>22.28</v>
      </c>
      <c r="H2955">
        <v>781.06</v>
      </c>
      <c r="I2955">
        <v>17402.02</v>
      </c>
    </row>
    <row r="2956" spans="1:9" x14ac:dyDescent="0.3">
      <c r="A2956">
        <v>1802318</v>
      </c>
      <c r="B2956">
        <v>9866</v>
      </c>
      <c r="C2956" t="s">
        <v>2152</v>
      </c>
      <c r="D2956" s="1">
        <v>45008</v>
      </c>
      <c r="E2956" t="s">
        <v>1724</v>
      </c>
      <c r="F2956" t="s">
        <v>1706</v>
      </c>
      <c r="G2956">
        <v>9.4</v>
      </c>
      <c r="H2956">
        <v>661.82</v>
      </c>
      <c r="I2956">
        <v>6221.11</v>
      </c>
    </row>
    <row r="2957" spans="1:9" x14ac:dyDescent="0.3">
      <c r="A2957">
        <v>4039585</v>
      </c>
      <c r="B2957">
        <v>9900</v>
      </c>
      <c r="C2957" t="s">
        <v>2150</v>
      </c>
      <c r="D2957" s="1">
        <v>45163</v>
      </c>
      <c r="E2957" t="s">
        <v>1483</v>
      </c>
      <c r="F2957" t="s">
        <v>1038</v>
      </c>
      <c r="G2957">
        <v>64.75</v>
      </c>
      <c r="H2957">
        <v>847.18</v>
      </c>
      <c r="I2957">
        <v>54854.9</v>
      </c>
    </row>
    <row r="2958" spans="1:9" x14ac:dyDescent="0.3">
      <c r="A2958">
        <v>7199941</v>
      </c>
      <c r="B2958">
        <v>9900</v>
      </c>
      <c r="C2958" t="s">
        <v>2150</v>
      </c>
      <c r="D2958" s="1">
        <v>45369</v>
      </c>
      <c r="E2958" t="s">
        <v>1483</v>
      </c>
      <c r="F2958" t="s">
        <v>1190</v>
      </c>
      <c r="G2958">
        <v>59.24</v>
      </c>
      <c r="H2958">
        <v>294.64999999999998</v>
      </c>
      <c r="I2958">
        <v>17455.07</v>
      </c>
    </row>
    <row r="2959" spans="1:9" x14ac:dyDescent="0.3">
      <c r="A2959">
        <v>7264437</v>
      </c>
      <c r="B2959">
        <v>9900</v>
      </c>
      <c r="C2959" t="s">
        <v>2150</v>
      </c>
      <c r="D2959" s="1">
        <v>44968</v>
      </c>
      <c r="E2959" t="s">
        <v>965</v>
      </c>
      <c r="F2959" t="s">
        <v>1751</v>
      </c>
      <c r="G2959">
        <v>95.07</v>
      </c>
      <c r="H2959">
        <v>405.91</v>
      </c>
      <c r="I2959">
        <v>38589.86</v>
      </c>
    </row>
    <row r="2960" spans="1:9" x14ac:dyDescent="0.3">
      <c r="A2960">
        <v>1201583</v>
      </c>
      <c r="B2960">
        <v>9900</v>
      </c>
      <c r="C2960" t="s">
        <v>2150</v>
      </c>
      <c r="D2960" s="1">
        <v>44978</v>
      </c>
      <c r="E2960" t="s">
        <v>965</v>
      </c>
      <c r="F2960" t="s">
        <v>1484</v>
      </c>
      <c r="G2960">
        <v>40.97</v>
      </c>
      <c r="H2960">
        <v>804.31</v>
      </c>
      <c r="I2960">
        <v>32952.58</v>
      </c>
    </row>
    <row r="2961" spans="1:9" x14ac:dyDescent="0.3">
      <c r="A2961">
        <v>7299121</v>
      </c>
      <c r="B2961">
        <v>9900</v>
      </c>
      <c r="C2961" t="s">
        <v>2150</v>
      </c>
      <c r="D2961" s="1">
        <v>45449</v>
      </c>
      <c r="E2961" t="s">
        <v>1228</v>
      </c>
      <c r="F2961" t="s">
        <v>1820</v>
      </c>
      <c r="G2961">
        <v>62.29</v>
      </c>
      <c r="H2961">
        <v>88.06</v>
      </c>
      <c r="I2961">
        <v>5485.26</v>
      </c>
    </row>
    <row r="2962" spans="1:9" x14ac:dyDescent="0.3">
      <c r="A2962">
        <v>1572703</v>
      </c>
      <c r="B2962">
        <v>9900</v>
      </c>
      <c r="C2962" t="s">
        <v>2150</v>
      </c>
      <c r="D2962" s="1">
        <v>45549</v>
      </c>
      <c r="E2962" t="s">
        <v>1228</v>
      </c>
      <c r="F2962" t="s">
        <v>1874</v>
      </c>
      <c r="G2962">
        <v>65.739999999999995</v>
      </c>
      <c r="H2962">
        <v>925.82</v>
      </c>
      <c r="I2962">
        <v>60863.41</v>
      </c>
    </row>
    <row r="2963" spans="1:9" x14ac:dyDescent="0.3">
      <c r="A2963">
        <v>1056377</v>
      </c>
      <c r="B2963">
        <v>9900</v>
      </c>
      <c r="C2963" t="s">
        <v>2150</v>
      </c>
      <c r="D2963" s="1">
        <v>45311</v>
      </c>
      <c r="E2963" t="s">
        <v>1724</v>
      </c>
      <c r="F2963" t="s">
        <v>1578</v>
      </c>
      <c r="G2963">
        <v>73.37</v>
      </c>
      <c r="H2963">
        <v>313.39999999999998</v>
      </c>
      <c r="I2963">
        <v>22994.16</v>
      </c>
    </row>
    <row r="2964" spans="1:9" x14ac:dyDescent="0.3">
      <c r="A2964">
        <v>9424591</v>
      </c>
      <c r="B2964">
        <v>9900</v>
      </c>
      <c r="C2964" t="s">
        <v>2151</v>
      </c>
      <c r="D2964" s="1">
        <v>45450</v>
      </c>
      <c r="E2964" t="s">
        <v>965</v>
      </c>
      <c r="F2964" t="s">
        <v>1133</v>
      </c>
      <c r="G2964">
        <v>80.8</v>
      </c>
      <c r="H2964">
        <v>394.83</v>
      </c>
      <c r="I2964">
        <v>31902.26</v>
      </c>
    </row>
    <row r="2965" spans="1:9" x14ac:dyDescent="0.3">
      <c r="A2965">
        <v>3869495</v>
      </c>
      <c r="B2965">
        <v>9900</v>
      </c>
      <c r="C2965" t="s">
        <v>2151</v>
      </c>
      <c r="D2965" s="1">
        <v>45540</v>
      </c>
      <c r="E2965" t="s">
        <v>965</v>
      </c>
      <c r="F2965" t="s">
        <v>1477</v>
      </c>
      <c r="G2965">
        <v>51.47</v>
      </c>
      <c r="H2965">
        <v>145.81</v>
      </c>
      <c r="I2965">
        <v>7504.84</v>
      </c>
    </row>
    <row r="2966" spans="1:9" x14ac:dyDescent="0.3">
      <c r="A2966">
        <v>6660539</v>
      </c>
      <c r="B2966">
        <v>9900</v>
      </c>
      <c r="C2966" t="s">
        <v>2151</v>
      </c>
      <c r="D2966" s="1">
        <v>45183</v>
      </c>
      <c r="E2966" t="s">
        <v>965</v>
      </c>
      <c r="F2966" t="s">
        <v>1470</v>
      </c>
      <c r="G2966">
        <v>73.63</v>
      </c>
      <c r="H2966">
        <v>104.26</v>
      </c>
      <c r="I2966">
        <v>7676.66</v>
      </c>
    </row>
    <row r="2967" spans="1:9" x14ac:dyDescent="0.3">
      <c r="A2967">
        <v>1257985</v>
      </c>
      <c r="B2967">
        <v>9900</v>
      </c>
      <c r="C2967" t="s">
        <v>2151</v>
      </c>
      <c r="D2967" s="1">
        <v>45343</v>
      </c>
      <c r="E2967" t="s">
        <v>1483</v>
      </c>
      <c r="F2967" t="s">
        <v>1018</v>
      </c>
      <c r="G2967">
        <v>7.76</v>
      </c>
      <c r="H2967">
        <v>564.82000000000005</v>
      </c>
      <c r="I2967">
        <v>4383</v>
      </c>
    </row>
    <row r="2968" spans="1:9" x14ac:dyDescent="0.3">
      <c r="A2968">
        <v>5236446</v>
      </c>
      <c r="B2968">
        <v>9900</v>
      </c>
      <c r="C2968" t="s">
        <v>2151</v>
      </c>
      <c r="D2968" s="1">
        <v>45427</v>
      </c>
      <c r="E2968" t="s">
        <v>1483</v>
      </c>
      <c r="F2968" t="s">
        <v>1861</v>
      </c>
      <c r="G2968">
        <v>48.48</v>
      </c>
      <c r="H2968">
        <v>553.38</v>
      </c>
      <c r="I2968">
        <v>26827.86</v>
      </c>
    </row>
    <row r="2969" spans="1:9" x14ac:dyDescent="0.3">
      <c r="A2969">
        <v>4001518</v>
      </c>
      <c r="B2969">
        <v>9900</v>
      </c>
      <c r="C2969" t="s">
        <v>2151</v>
      </c>
      <c r="D2969" s="1">
        <v>45362</v>
      </c>
      <c r="E2969" t="s">
        <v>1228</v>
      </c>
      <c r="F2969" t="s">
        <v>1561</v>
      </c>
      <c r="G2969">
        <v>37.909999999999997</v>
      </c>
      <c r="H2969">
        <v>964.82</v>
      </c>
      <c r="I2969">
        <v>36576.33</v>
      </c>
    </row>
    <row r="2970" spans="1:9" x14ac:dyDescent="0.3">
      <c r="A2970">
        <v>4099609</v>
      </c>
      <c r="B2970">
        <v>9900</v>
      </c>
      <c r="C2970" t="s">
        <v>2152</v>
      </c>
      <c r="D2970" s="1">
        <v>45083</v>
      </c>
      <c r="E2970" t="s">
        <v>1483</v>
      </c>
      <c r="F2970" t="s">
        <v>1682</v>
      </c>
      <c r="G2970">
        <v>38.79</v>
      </c>
      <c r="H2970">
        <v>356.58</v>
      </c>
      <c r="I2970">
        <v>13831.74</v>
      </c>
    </row>
    <row r="2971" spans="1:9" x14ac:dyDescent="0.3">
      <c r="A2971">
        <v>1699894</v>
      </c>
      <c r="B2971">
        <v>9900</v>
      </c>
      <c r="C2971" t="s">
        <v>2152</v>
      </c>
      <c r="D2971" s="1">
        <v>45120</v>
      </c>
      <c r="E2971" t="s">
        <v>1483</v>
      </c>
      <c r="F2971" t="s">
        <v>1453</v>
      </c>
      <c r="G2971">
        <v>39.5</v>
      </c>
      <c r="H2971">
        <v>934.3</v>
      </c>
      <c r="I2971">
        <v>36904.85</v>
      </c>
    </row>
    <row r="2972" spans="1:9" x14ac:dyDescent="0.3">
      <c r="A2972">
        <v>8088963</v>
      </c>
      <c r="B2972">
        <v>9900</v>
      </c>
      <c r="C2972" t="s">
        <v>2152</v>
      </c>
      <c r="D2972" s="1">
        <v>45162</v>
      </c>
      <c r="E2972" t="s">
        <v>1483</v>
      </c>
      <c r="F2972" t="s">
        <v>1736</v>
      </c>
      <c r="G2972">
        <v>93.68</v>
      </c>
      <c r="H2972">
        <v>155.21</v>
      </c>
      <c r="I2972">
        <v>14540.07</v>
      </c>
    </row>
    <row r="2973" spans="1:9" x14ac:dyDescent="0.3">
      <c r="A2973">
        <v>8586741</v>
      </c>
      <c r="B2973">
        <v>9900</v>
      </c>
      <c r="C2973" t="s">
        <v>2152</v>
      </c>
      <c r="D2973" s="1">
        <v>45311</v>
      </c>
      <c r="E2973" t="s">
        <v>1483</v>
      </c>
      <c r="F2973" t="s">
        <v>1021</v>
      </c>
      <c r="G2973">
        <v>19.38</v>
      </c>
      <c r="H2973">
        <v>60.66</v>
      </c>
      <c r="I2973">
        <v>1175.5899999999999</v>
      </c>
    </row>
    <row r="2974" spans="1:9" x14ac:dyDescent="0.3">
      <c r="A2974">
        <v>7702553</v>
      </c>
      <c r="B2974">
        <v>9900</v>
      </c>
      <c r="C2974" t="s">
        <v>2152</v>
      </c>
      <c r="D2974" s="1">
        <v>45333</v>
      </c>
      <c r="E2974" t="s">
        <v>1228</v>
      </c>
      <c r="F2974" t="s">
        <v>1801</v>
      </c>
      <c r="G2974">
        <v>33.450000000000003</v>
      </c>
      <c r="H2974">
        <v>421.25</v>
      </c>
      <c r="I2974">
        <v>14090.81</v>
      </c>
    </row>
    <row r="2975" spans="1:9" x14ac:dyDescent="0.3">
      <c r="A2975">
        <v>7872085</v>
      </c>
      <c r="B2975">
        <v>9900</v>
      </c>
      <c r="C2975" t="s">
        <v>2152</v>
      </c>
      <c r="D2975" s="1">
        <v>45157</v>
      </c>
      <c r="E2975" t="s">
        <v>1228</v>
      </c>
      <c r="F2975" t="s">
        <v>1138</v>
      </c>
      <c r="G2975">
        <v>55.04</v>
      </c>
      <c r="H2975">
        <v>658.26</v>
      </c>
      <c r="I2975">
        <v>36230.629999999997</v>
      </c>
    </row>
    <row r="2976" spans="1:9" x14ac:dyDescent="0.3">
      <c r="A2976">
        <v>5549861</v>
      </c>
      <c r="B2976">
        <v>9900</v>
      </c>
      <c r="C2976" t="s">
        <v>2152</v>
      </c>
      <c r="D2976" s="1">
        <v>45242</v>
      </c>
      <c r="E2976" t="s">
        <v>1228</v>
      </c>
      <c r="F2976" t="s">
        <v>1439</v>
      </c>
      <c r="G2976">
        <v>60.03</v>
      </c>
      <c r="H2976">
        <v>783.7</v>
      </c>
      <c r="I2976">
        <v>47045.51</v>
      </c>
    </row>
    <row r="2977" spans="1:9" x14ac:dyDescent="0.3">
      <c r="A2977">
        <v>5279566</v>
      </c>
      <c r="B2977">
        <v>9900</v>
      </c>
      <c r="C2977" t="s">
        <v>2152</v>
      </c>
      <c r="D2977" s="1">
        <v>45137</v>
      </c>
      <c r="E2977" t="s">
        <v>1228</v>
      </c>
      <c r="F2977" t="s">
        <v>1181</v>
      </c>
      <c r="G2977">
        <v>75.42</v>
      </c>
      <c r="H2977">
        <v>781.41</v>
      </c>
      <c r="I2977">
        <v>58933.94</v>
      </c>
    </row>
    <row r="2978" spans="1:9" x14ac:dyDescent="0.3">
      <c r="A2978">
        <v>7057220</v>
      </c>
      <c r="B2978">
        <v>9900</v>
      </c>
      <c r="C2978" t="s">
        <v>2152</v>
      </c>
      <c r="D2978" s="1">
        <v>45323</v>
      </c>
      <c r="E2978" t="s">
        <v>1724</v>
      </c>
      <c r="F2978" t="s">
        <v>1368</v>
      </c>
      <c r="G2978">
        <v>1.87</v>
      </c>
      <c r="H2978">
        <v>595.99</v>
      </c>
      <c r="I2978">
        <v>1114.5</v>
      </c>
    </row>
    <row r="2979" spans="1:9" x14ac:dyDescent="0.3">
      <c r="A2979">
        <v>1973793</v>
      </c>
      <c r="B2979">
        <v>9900</v>
      </c>
      <c r="C2979" t="s">
        <v>2152</v>
      </c>
      <c r="D2979" s="1">
        <v>45432</v>
      </c>
      <c r="E2979" t="s">
        <v>965</v>
      </c>
      <c r="F2979" t="s">
        <v>1387</v>
      </c>
      <c r="G2979">
        <v>80.040000000000006</v>
      </c>
      <c r="H2979">
        <v>917.67</v>
      </c>
      <c r="I2979">
        <v>73450.31</v>
      </c>
    </row>
    <row r="2980" spans="1:9" x14ac:dyDescent="0.3">
      <c r="A2980">
        <v>9248061</v>
      </c>
      <c r="B2980">
        <v>9920</v>
      </c>
      <c r="C2980" t="s">
        <v>2150</v>
      </c>
      <c r="D2980" s="1">
        <v>45426</v>
      </c>
      <c r="E2980" t="s">
        <v>1483</v>
      </c>
      <c r="F2980" t="s">
        <v>1457</v>
      </c>
      <c r="G2980">
        <v>57.66</v>
      </c>
      <c r="H2980">
        <v>409.93</v>
      </c>
      <c r="I2980">
        <v>23636.560000000001</v>
      </c>
    </row>
    <row r="2981" spans="1:9" x14ac:dyDescent="0.3">
      <c r="A2981">
        <v>9938670</v>
      </c>
      <c r="B2981">
        <v>9920</v>
      </c>
      <c r="C2981" t="s">
        <v>2150</v>
      </c>
      <c r="D2981" s="1">
        <v>45162</v>
      </c>
      <c r="E2981" t="s">
        <v>1483</v>
      </c>
      <c r="F2981" t="s">
        <v>1440</v>
      </c>
      <c r="G2981">
        <v>35.54</v>
      </c>
      <c r="H2981">
        <v>684.11</v>
      </c>
      <c r="I2981">
        <v>24313.27</v>
      </c>
    </row>
    <row r="2982" spans="1:9" x14ac:dyDescent="0.3">
      <c r="A2982">
        <v>9371205</v>
      </c>
      <c r="B2982">
        <v>9920</v>
      </c>
      <c r="C2982" t="s">
        <v>2150</v>
      </c>
      <c r="D2982" s="1">
        <v>45003</v>
      </c>
      <c r="E2982" t="s">
        <v>1228</v>
      </c>
      <c r="F2982" t="s">
        <v>1751</v>
      </c>
      <c r="G2982">
        <v>67.27</v>
      </c>
      <c r="H2982">
        <v>758.55</v>
      </c>
      <c r="I2982">
        <v>51027.66</v>
      </c>
    </row>
    <row r="2983" spans="1:9" x14ac:dyDescent="0.3">
      <c r="A2983">
        <v>3534495</v>
      </c>
      <c r="B2983">
        <v>9920</v>
      </c>
      <c r="C2983" t="s">
        <v>2150</v>
      </c>
      <c r="D2983" s="1">
        <v>45124</v>
      </c>
      <c r="E2983" t="s">
        <v>1228</v>
      </c>
      <c r="F2983" t="s">
        <v>1432</v>
      </c>
      <c r="G2983">
        <v>36.33</v>
      </c>
      <c r="H2983">
        <v>133.53</v>
      </c>
      <c r="I2983">
        <v>4851.1400000000003</v>
      </c>
    </row>
    <row r="2984" spans="1:9" x14ac:dyDescent="0.3">
      <c r="A2984">
        <v>5197006</v>
      </c>
      <c r="B2984">
        <v>9920</v>
      </c>
      <c r="C2984" t="s">
        <v>2151</v>
      </c>
      <c r="D2984" s="1">
        <v>45556</v>
      </c>
      <c r="E2984" t="s">
        <v>965</v>
      </c>
      <c r="F2984" t="s">
        <v>1473</v>
      </c>
      <c r="G2984">
        <v>40.42</v>
      </c>
      <c r="H2984">
        <v>214.48</v>
      </c>
      <c r="I2984">
        <v>8669.2800000000007</v>
      </c>
    </row>
    <row r="2985" spans="1:9" x14ac:dyDescent="0.3">
      <c r="A2985">
        <v>7837619</v>
      </c>
      <c r="B2985">
        <v>9920</v>
      </c>
      <c r="C2985" t="s">
        <v>2151</v>
      </c>
      <c r="D2985" s="1">
        <v>45290</v>
      </c>
      <c r="E2985" t="s">
        <v>965</v>
      </c>
      <c r="F2985" t="s">
        <v>1217</v>
      </c>
      <c r="G2985">
        <v>23.01</v>
      </c>
      <c r="H2985">
        <v>249.05</v>
      </c>
      <c r="I2985">
        <v>5730.64</v>
      </c>
    </row>
    <row r="2986" spans="1:9" x14ac:dyDescent="0.3">
      <c r="A2986">
        <v>1985475</v>
      </c>
      <c r="B2986">
        <v>9920</v>
      </c>
      <c r="C2986" t="s">
        <v>2151</v>
      </c>
      <c r="D2986" s="1">
        <v>44881</v>
      </c>
      <c r="E2986" t="s">
        <v>1724</v>
      </c>
      <c r="F2986" t="s">
        <v>1601</v>
      </c>
      <c r="G2986">
        <v>62.72</v>
      </c>
      <c r="H2986">
        <v>407.02</v>
      </c>
      <c r="I2986">
        <v>25528.29</v>
      </c>
    </row>
    <row r="2987" spans="1:9" x14ac:dyDescent="0.3">
      <c r="A2987">
        <v>1602706</v>
      </c>
      <c r="B2987">
        <v>9920</v>
      </c>
      <c r="C2987" t="s">
        <v>2151</v>
      </c>
      <c r="D2987" s="1">
        <v>45301</v>
      </c>
      <c r="E2987" t="s">
        <v>1228</v>
      </c>
      <c r="F2987" t="s">
        <v>1835</v>
      </c>
      <c r="G2987">
        <v>9.02</v>
      </c>
      <c r="H2987">
        <v>313.77999999999997</v>
      </c>
      <c r="I2987">
        <v>2830.3</v>
      </c>
    </row>
    <row r="2988" spans="1:9" x14ac:dyDescent="0.3">
      <c r="A2988">
        <v>9559999</v>
      </c>
      <c r="B2988">
        <v>9920</v>
      </c>
      <c r="C2988" t="s">
        <v>2152</v>
      </c>
      <c r="D2988" s="1">
        <v>45526</v>
      </c>
      <c r="E2988" t="s">
        <v>1724</v>
      </c>
      <c r="F2988" t="s">
        <v>1121</v>
      </c>
      <c r="G2988">
        <v>92.37</v>
      </c>
      <c r="H2988">
        <v>579.66999999999996</v>
      </c>
      <c r="I2988">
        <v>53544.12</v>
      </c>
    </row>
    <row r="2989" spans="1:9" x14ac:dyDescent="0.3">
      <c r="A2989">
        <v>9909863</v>
      </c>
      <c r="B2989">
        <v>9920</v>
      </c>
      <c r="C2989" t="s">
        <v>2152</v>
      </c>
      <c r="D2989" s="1">
        <v>44851</v>
      </c>
      <c r="E2989" t="s">
        <v>965</v>
      </c>
      <c r="F2989" t="s">
        <v>1127</v>
      </c>
      <c r="G2989">
        <v>59.03</v>
      </c>
      <c r="H2989">
        <v>82.81</v>
      </c>
      <c r="I2989">
        <v>4888.2700000000004</v>
      </c>
    </row>
    <row r="2990" spans="1:9" x14ac:dyDescent="0.3">
      <c r="A2990">
        <v>7454799</v>
      </c>
      <c r="B2990">
        <v>9983</v>
      </c>
      <c r="C2990" t="s">
        <v>2150</v>
      </c>
      <c r="D2990" s="1">
        <v>45408</v>
      </c>
      <c r="E2990" t="s">
        <v>965</v>
      </c>
      <c r="F2990" t="s">
        <v>1107</v>
      </c>
      <c r="G2990">
        <v>71.38</v>
      </c>
      <c r="H2990">
        <v>890.49</v>
      </c>
      <c r="I2990">
        <v>63563.18</v>
      </c>
    </row>
    <row r="2991" spans="1:9" x14ac:dyDescent="0.3">
      <c r="A2991">
        <v>4805960</v>
      </c>
      <c r="B2991">
        <v>9983</v>
      </c>
      <c r="C2991" t="s">
        <v>2150</v>
      </c>
      <c r="D2991" s="1">
        <v>45231</v>
      </c>
      <c r="E2991" t="s">
        <v>965</v>
      </c>
      <c r="F2991" t="s">
        <v>1553</v>
      </c>
      <c r="G2991">
        <v>8.7100000000000009</v>
      </c>
      <c r="H2991">
        <v>238.74</v>
      </c>
      <c r="I2991">
        <v>2079.4299999999998</v>
      </c>
    </row>
    <row r="2992" spans="1:9" x14ac:dyDescent="0.3">
      <c r="A2992">
        <v>4345134</v>
      </c>
      <c r="B2992">
        <v>9983</v>
      </c>
      <c r="C2992" t="s">
        <v>2150</v>
      </c>
      <c r="D2992" s="1">
        <v>45173</v>
      </c>
      <c r="E2992" t="s">
        <v>965</v>
      </c>
      <c r="F2992" t="s">
        <v>1459</v>
      </c>
      <c r="G2992">
        <v>84.13</v>
      </c>
      <c r="H2992">
        <v>119.7</v>
      </c>
      <c r="I2992">
        <v>10070.36</v>
      </c>
    </row>
    <row r="2993" spans="1:9" x14ac:dyDescent="0.3">
      <c r="A2993">
        <v>7961989</v>
      </c>
      <c r="B2993">
        <v>9983</v>
      </c>
      <c r="C2993" t="s">
        <v>2150</v>
      </c>
      <c r="D2993" s="1">
        <v>45516</v>
      </c>
      <c r="E2993" t="s">
        <v>1724</v>
      </c>
      <c r="F2993" t="s">
        <v>1181</v>
      </c>
      <c r="G2993">
        <v>37.93</v>
      </c>
      <c r="H2993">
        <v>193.29</v>
      </c>
      <c r="I2993">
        <v>7331.49</v>
      </c>
    </row>
    <row r="2994" spans="1:9" x14ac:dyDescent="0.3">
      <c r="A2994">
        <v>4415611</v>
      </c>
      <c r="B2994">
        <v>9983</v>
      </c>
      <c r="C2994" t="s">
        <v>2150</v>
      </c>
      <c r="D2994" s="1">
        <v>45081</v>
      </c>
      <c r="E2994" t="s">
        <v>1724</v>
      </c>
      <c r="F2994" t="s">
        <v>1548</v>
      </c>
      <c r="G2994">
        <v>43.11</v>
      </c>
      <c r="H2994">
        <v>586.64</v>
      </c>
      <c r="I2994">
        <v>25290.05</v>
      </c>
    </row>
    <row r="2995" spans="1:9" x14ac:dyDescent="0.3">
      <c r="A2995">
        <v>6173590</v>
      </c>
      <c r="B2995">
        <v>9983</v>
      </c>
      <c r="C2995" t="s">
        <v>2151</v>
      </c>
      <c r="D2995" s="1">
        <v>45309</v>
      </c>
      <c r="E2995" t="s">
        <v>965</v>
      </c>
      <c r="F2995" t="s">
        <v>1334</v>
      </c>
      <c r="G2995">
        <v>51.07</v>
      </c>
      <c r="H2995">
        <v>551.84</v>
      </c>
      <c r="I2995">
        <v>28182.47</v>
      </c>
    </row>
    <row r="2996" spans="1:9" x14ac:dyDescent="0.3">
      <c r="A2996">
        <v>8717093</v>
      </c>
      <c r="B2996">
        <v>9983</v>
      </c>
      <c r="C2996" t="s">
        <v>2151</v>
      </c>
      <c r="D2996" s="1">
        <v>45426</v>
      </c>
      <c r="E2996" t="s">
        <v>965</v>
      </c>
      <c r="F2996" t="s">
        <v>1750</v>
      </c>
      <c r="G2996">
        <v>84.44</v>
      </c>
      <c r="H2996">
        <v>317.54000000000002</v>
      </c>
      <c r="I2996">
        <v>26813.08</v>
      </c>
    </row>
    <row r="2997" spans="1:9" x14ac:dyDescent="0.3">
      <c r="A2997">
        <v>7404281</v>
      </c>
      <c r="B2997">
        <v>9983</v>
      </c>
      <c r="C2997" t="s">
        <v>2151</v>
      </c>
      <c r="D2997" s="1">
        <v>44934</v>
      </c>
      <c r="E2997" t="s">
        <v>1724</v>
      </c>
      <c r="F2997" t="s">
        <v>1922</v>
      </c>
      <c r="G2997">
        <v>31.76</v>
      </c>
      <c r="H2997">
        <v>175.67</v>
      </c>
      <c r="I2997">
        <v>5579.28</v>
      </c>
    </row>
    <row r="2998" spans="1:9" x14ac:dyDescent="0.3">
      <c r="A2998">
        <v>3093621</v>
      </c>
      <c r="B2998">
        <v>9983</v>
      </c>
      <c r="C2998" t="s">
        <v>2152</v>
      </c>
      <c r="D2998" s="1">
        <v>45419</v>
      </c>
      <c r="E2998" t="s">
        <v>1483</v>
      </c>
      <c r="F2998" t="s">
        <v>1353</v>
      </c>
      <c r="G2998">
        <v>33.450000000000003</v>
      </c>
      <c r="H2998">
        <v>82.81</v>
      </c>
      <c r="I2998">
        <v>2769.99</v>
      </c>
    </row>
    <row r="2999" spans="1:9" x14ac:dyDescent="0.3">
      <c r="A2999">
        <v>4827017</v>
      </c>
      <c r="B2999">
        <v>9983</v>
      </c>
      <c r="C2999" t="s">
        <v>2152</v>
      </c>
      <c r="D2999" s="1">
        <v>45105</v>
      </c>
      <c r="E2999" t="s">
        <v>1228</v>
      </c>
      <c r="F2999" t="s">
        <v>1043</v>
      </c>
      <c r="G2999">
        <v>21.41</v>
      </c>
      <c r="H2999">
        <v>792.93</v>
      </c>
      <c r="I2999">
        <v>16976.63</v>
      </c>
    </row>
    <row r="3000" spans="1:9" x14ac:dyDescent="0.3">
      <c r="A3000">
        <v>2875249</v>
      </c>
      <c r="B3000">
        <v>9983</v>
      </c>
      <c r="C3000" t="s">
        <v>2152</v>
      </c>
      <c r="D3000" s="1">
        <v>45533</v>
      </c>
      <c r="E3000" t="s">
        <v>1228</v>
      </c>
      <c r="F3000" t="s">
        <v>1253</v>
      </c>
      <c r="G3000">
        <v>42.52</v>
      </c>
      <c r="H3000">
        <v>653.57000000000005</v>
      </c>
      <c r="I3000">
        <v>27789.8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DCFD410-A0BA-4C0E-98C0-D7EAF4B82ECF}">
  <ds:schemaRefs/>
</ds:datastoreItem>
</file>

<file path=customXml/itemProps2.xml><?xml version="1.0" encoding="utf-8"?>
<ds:datastoreItem xmlns:ds="http://schemas.openxmlformats.org/officeDocument/2006/customXml" ds:itemID="{FF1174FC-6176-4A8F-9D86-719FD6CC09FC}">
  <ds:schemaRefs/>
</ds:datastoreItem>
</file>

<file path=customXml/itemProps3.xml><?xml version="1.0" encoding="utf-8"?>
<ds:datastoreItem xmlns:ds="http://schemas.openxmlformats.org/officeDocument/2006/customXml" ds:itemID="{7C7E9733-786A-4FA3-9B7A-56D7D98AA4FE}">
  <ds:schemaRefs/>
</ds:datastoreItem>
</file>

<file path=customXml/itemProps4.xml><?xml version="1.0" encoding="utf-8"?>
<ds:datastoreItem xmlns:ds="http://schemas.openxmlformats.org/officeDocument/2006/customXml" ds:itemID="{D6CD5FC7-C6A6-4370-BAC8-CF33C8262C0E}">
  <ds:schemaRefs/>
</ds:datastoreItem>
</file>

<file path=customXml/itemProps5.xml><?xml version="1.0" encoding="utf-8"?>
<ds:datastoreItem xmlns:ds="http://schemas.openxmlformats.org/officeDocument/2006/customXml" ds:itemID="{61EA111C-8E0E-4255-A121-F27560B91F29}">
  <ds:schemaRefs/>
</ds:datastoreItem>
</file>

<file path=customXml/itemProps6.xml><?xml version="1.0" encoding="utf-8"?>
<ds:datastoreItem xmlns:ds="http://schemas.openxmlformats.org/officeDocument/2006/customXml" ds:itemID="{FEB313C3-FA59-4BE6-B054-A1F1D90787B4}">
  <ds:schemaRefs/>
</ds:datastoreItem>
</file>

<file path=customXml/itemProps7.xml><?xml version="1.0" encoding="utf-8"?>
<ds:datastoreItem xmlns:ds="http://schemas.openxmlformats.org/officeDocument/2006/customXml" ds:itemID="{C99E803B-FE77-4FD3-BA33-94E9A4320964}">
  <ds:schemaRefs/>
</ds:datastoreItem>
</file>

<file path=customXml/itemProps8.xml><?xml version="1.0" encoding="utf-8"?>
<ds:datastoreItem xmlns:ds="http://schemas.openxmlformats.org/officeDocument/2006/customXml" ds:itemID="{9B3AF7DA-3BA0-4409-8B6A-C1DAA90B47B1}">
  <ds:schemaRefs/>
</ds:datastoreItem>
</file>

<file path=customXml/itemProps9.xml><?xml version="1.0" encoding="utf-8"?>
<ds:datastoreItem xmlns:ds="http://schemas.openxmlformats.org/officeDocument/2006/customXml" ds:itemID="{70D17D1B-AFB2-43CD-8FEC-68C6731BBF9B}">
  <ds:schemaRefs/>
</ds:datastoreItem>
</file>

<file path=customXml/itemProps10.xml><?xml version="1.0" encoding="utf-8"?>
<ds:datastoreItem xmlns:ds="http://schemas.openxmlformats.org/officeDocument/2006/customXml" ds:itemID="{C90BBC61-ED2C-4AB5-A2A6-DFF30DE2EEAE}">
  <ds:schemaRefs/>
</ds:datastoreItem>
</file>

<file path=customXml/itemProps11.xml><?xml version="1.0" encoding="utf-8"?>
<ds:datastoreItem xmlns:ds="http://schemas.openxmlformats.org/officeDocument/2006/customXml" ds:itemID="{8318EC9A-2178-4E97-8C89-4C801BB6DB31}">
  <ds:schemaRefs/>
</ds:datastoreItem>
</file>

<file path=customXml/itemProps12.xml><?xml version="1.0" encoding="utf-8"?>
<ds:datastoreItem xmlns:ds="http://schemas.openxmlformats.org/officeDocument/2006/customXml" ds:itemID="{CDF9C662-4864-4D55-8997-8E0E59ACDE09}">
  <ds:schemaRefs/>
</ds:datastoreItem>
</file>

<file path=customXml/itemProps13.xml><?xml version="1.0" encoding="utf-8"?>
<ds:datastoreItem xmlns:ds="http://schemas.openxmlformats.org/officeDocument/2006/customXml" ds:itemID="{1A586894-02F0-4441-B74B-56F63C0300A9}">
  <ds:schemaRefs/>
</ds:datastoreItem>
</file>

<file path=customXml/itemProps14.xml><?xml version="1.0" encoding="utf-8"?>
<ds:datastoreItem xmlns:ds="http://schemas.openxmlformats.org/officeDocument/2006/customXml" ds:itemID="{F2C8E616-B8FE-4F9D-BA0E-8E1024591A02}">
  <ds:schemaRefs/>
</ds:datastoreItem>
</file>

<file path=customXml/itemProps15.xml><?xml version="1.0" encoding="utf-8"?>
<ds:datastoreItem xmlns:ds="http://schemas.openxmlformats.org/officeDocument/2006/customXml" ds:itemID="{4AB84250-E764-4C76-81BE-8AC786556DBC}">
  <ds:schemaRefs/>
</ds:datastoreItem>
</file>

<file path=customXml/itemProps16.xml><?xml version="1.0" encoding="utf-8"?>
<ds:datastoreItem xmlns:ds="http://schemas.openxmlformats.org/officeDocument/2006/customXml" ds:itemID="{6F0F08F5-9CE8-424B-BF83-D7EDD5354263}">
  <ds:schemaRefs/>
</ds:datastoreItem>
</file>

<file path=customXml/itemProps17.xml><?xml version="1.0" encoding="utf-8"?>
<ds:datastoreItem xmlns:ds="http://schemas.openxmlformats.org/officeDocument/2006/customXml" ds:itemID="{14246270-5A42-4E5C-B7B9-5000408052C3}">
  <ds:schemaRefs>
    <ds:schemaRef ds:uri="http://schemas.microsoft.com/DataMashup"/>
  </ds:schemaRefs>
</ds:datastoreItem>
</file>

<file path=customXml/itemProps18.xml><?xml version="1.0" encoding="utf-8"?>
<ds:datastoreItem xmlns:ds="http://schemas.openxmlformats.org/officeDocument/2006/customXml" ds:itemID="{10B75B14-72AD-48C4-B666-2F0569B47514}">
  <ds:schemaRefs/>
</ds:datastoreItem>
</file>

<file path=customXml/itemProps19.xml><?xml version="1.0" encoding="utf-8"?>
<ds:datastoreItem xmlns:ds="http://schemas.openxmlformats.org/officeDocument/2006/customXml" ds:itemID="{C6C52930-C7A1-46DA-B927-B72AFB863A73}">
  <ds:schemaRefs/>
</ds:datastoreItem>
</file>

<file path=customXml/itemProps20.xml><?xml version="1.0" encoding="utf-8"?>
<ds:datastoreItem xmlns:ds="http://schemas.openxmlformats.org/officeDocument/2006/customXml" ds:itemID="{DD18DDFC-CB12-4506-81ED-3CE166982FA1}">
  <ds:schemaRefs/>
</ds:datastoreItem>
</file>

<file path=customXml/itemProps21.xml><?xml version="1.0" encoding="utf-8"?>
<ds:datastoreItem xmlns:ds="http://schemas.openxmlformats.org/officeDocument/2006/customXml" ds:itemID="{85FE7643-8BB6-4765-BC11-48B838B1518C}">
  <ds:schemaRefs/>
</ds:datastoreItem>
</file>

<file path=customXml/itemProps22.xml><?xml version="1.0" encoding="utf-8"?>
<ds:datastoreItem xmlns:ds="http://schemas.openxmlformats.org/officeDocument/2006/customXml" ds:itemID="{E1A0AA85-19C9-47E3-93D0-7EAFEACC63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customer_data</vt:lpstr>
      <vt:lpstr>investment_data</vt:lpstr>
      <vt:lpstr>performance_data</vt:lpstr>
      <vt:lpstr>portfolio_data</vt:lpstr>
      <vt:lpstr>transaction_data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amritraj singh</dc:creator>
  <cp:lastModifiedBy>amritraj singh</cp:lastModifiedBy>
  <dcterms:created xsi:type="dcterms:W3CDTF">2026-01-31T18:34:06Z</dcterms:created>
  <dcterms:modified xsi:type="dcterms:W3CDTF">2026-02-18T19:19:35Z</dcterms:modified>
</cp:coreProperties>
</file>